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RS" sheetId="1" r:id="rId1"/>
    <sheet name="GRP" sheetId="2" r:id="rId2"/>
    <sheet name="RWS" sheetId="3" r:id="rId3"/>
  </sheets>
  <definedNames>
    <definedName name="_xlnm._FilterDatabase" localSheetId="0" hidden="1">RS!$A$3:$K$2243</definedName>
    <definedName name="_xlnm._FilterDatabase" localSheetId="1" hidden="1">GRP!$A$3:$K$1489</definedName>
    <definedName name="_xlnm._FilterDatabase" localSheetId="2" hidden="1">RWS!$A$3:$K$1270</definedName>
    <definedName name="Z_A0BD81F3_9F53_4AB4_A1FF_A75318145E3B_.wvu.FilterData" localSheetId="0" hidden="1">RS!$A$3:$AA$3</definedName>
    <definedName name="Z_7251771E_0DA3_4902_8E85_7962B86F6B3E_.wvu.FilterData" localSheetId="0" hidden="1">RS!$A$3:$L$217</definedName>
    <definedName name="Z_BA82D935_930A_45B1_827D_31D0FB176337_.wvu.FilterData" localSheetId="0" hidden="1">RS!$A$3:$AA$3</definedName>
    <definedName name="Z_D8E91704_A7F6_47C5_8330_55549A9098AC_.wvu.FilterData" localSheetId="0" hidden="1">RS!$A$3:$K$3</definedName>
    <definedName name="Z_3FEE1AD5_5085_46C1_B949_20E580490EEE_.wvu.FilterData" localSheetId="0" hidden="1">RS!$A$3:$K$3</definedName>
    <definedName name="Z_EFD1D5E9_D7BD_427F_92E0_88FD678CA247_.wvu.FilterData" localSheetId="0" hidden="1">RS!$A$3:$AA$217</definedName>
    <definedName name="Z_1EE957F7_2E57_4C1C_9156_1D558715E01E_.wvu.FilterData" localSheetId="0" hidden="1">RS!$A$3:$AA$3</definedName>
    <definedName name="Z_9F5CA6FA_3603_46C5_B92A_AA18DF993A7B_.wvu.FilterData" localSheetId="0" hidden="1">RS!$A$3:$AA$217</definedName>
    <definedName name="Z_591E5CEE_2A8C_43D4_A9DA_707585E4C451_.wvu.FilterData" localSheetId="0" hidden="1">RS!$A$3:$AA$217</definedName>
    <definedName name="Z_4C66EF2A_91F2_4419_8012_DF0A616054AF_.wvu.FilterData" localSheetId="0" hidden="1">RS!$A$3:$K$217</definedName>
    <definedName name="Z_C1E3DABB_D22D_4E53_95C6_3D3F7F921711_.wvu.FilterData" localSheetId="0" hidden="1">RS!$A$3:$K$217</definedName>
    <definedName name="Z_A0BD81F3_9F53_4AB4_A1FF_A75318145E3B_.wvu.FilterData" localSheetId="1" hidden="1">GRP!$A$3:$AA$3</definedName>
    <definedName name="Z_7251771E_0DA3_4902_8E85_7962B86F6B3E_.wvu.FilterData" localSheetId="1" hidden="1">GRP!$A$3:$L$217</definedName>
    <definedName name="Z_BA82D935_930A_45B1_827D_31D0FB176337_.wvu.FilterData" localSheetId="1" hidden="1">GRP!$A$3:$AA$3</definedName>
    <definedName name="Z_D8E91704_A7F6_47C5_8330_55549A9098AC_.wvu.FilterData" localSheetId="1" hidden="1">GRP!$A$3:$K$3</definedName>
    <definedName name="Z_3FEE1AD5_5085_46C1_B949_20E580490EEE_.wvu.FilterData" localSheetId="1" hidden="1">GRP!$A$3:$K$3</definedName>
    <definedName name="Z_EFD1D5E9_D7BD_427F_92E0_88FD678CA247_.wvu.FilterData" localSheetId="1" hidden="1">GRP!$A$3:$AA$217</definedName>
    <definedName name="Z_1EE957F7_2E57_4C1C_9156_1D558715E01E_.wvu.FilterData" localSheetId="1" hidden="1">GRP!$A$3:$AA$3</definedName>
    <definedName name="Z_9F5CA6FA_3603_46C5_B92A_AA18DF993A7B_.wvu.FilterData" localSheetId="1" hidden="1">GRP!$A$3:$AA$217</definedName>
    <definedName name="Z_591E5CEE_2A8C_43D4_A9DA_707585E4C451_.wvu.FilterData" localSheetId="1" hidden="1">GRP!$A$3:$AA$217</definedName>
    <definedName name="Z_4C66EF2A_91F2_4419_8012_DF0A616054AF_.wvu.FilterData" localSheetId="1" hidden="1">GRP!$A$3:$K$217</definedName>
    <definedName name="Z_C1E3DABB_D22D_4E53_95C6_3D3F7F921711_.wvu.FilterData" localSheetId="1" hidden="1">GRP!$A$3:$K$217</definedName>
    <definedName name="Z_A0BD81F3_9F53_4AB4_A1FF_A75318145E3B_.wvu.FilterData" localSheetId="2" hidden="1">RWS!$A$3:$AA$3</definedName>
    <definedName name="Z_7251771E_0DA3_4902_8E85_7962B86F6B3E_.wvu.FilterData" localSheetId="2" hidden="1">RWS!$A$3:$L$4</definedName>
    <definedName name="Z_BA82D935_930A_45B1_827D_31D0FB176337_.wvu.FilterData" localSheetId="2" hidden="1">RWS!$A$3:$AA$3</definedName>
    <definedName name="Z_D8E91704_A7F6_47C5_8330_55549A9098AC_.wvu.FilterData" localSheetId="2" hidden="1">RWS!$A$3:$K$3</definedName>
    <definedName name="Z_3FEE1AD5_5085_46C1_B949_20E580490EEE_.wvu.FilterData" localSheetId="2" hidden="1">RWS!$A$3:$K$3</definedName>
    <definedName name="Z_EFD1D5E9_D7BD_427F_92E0_88FD678CA247_.wvu.FilterData" localSheetId="2" hidden="1">RWS!$A$3:$AA$4</definedName>
    <definedName name="Z_1EE957F7_2E57_4C1C_9156_1D558715E01E_.wvu.FilterData" localSheetId="2" hidden="1">RWS!$A$3:$AA$3</definedName>
    <definedName name="Z_9F5CA6FA_3603_46C5_B92A_AA18DF993A7B_.wvu.FilterData" localSheetId="2" hidden="1">RWS!$A$3:$AA$4</definedName>
    <definedName name="Z_591E5CEE_2A8C_43D4_A9DA_707585E4C451_.wvu.FilterData" localSheetId="2" hidden="1">RWS!$A$3:$AA$1000</definedName>
    <definedName name="Z_4C66EF2A_91F2_4419_8012_DF0A616054AF_.wvu.FilterData" localSheetId="2" hidden="1">RWS!$A$3:$K$4</definedName>
    <definedName name="Z_C1E3DABB_D22D_4E53_95C6_3D3F7F921711_.wvu.FilterData" localSheetId="2" hidden="1">RWS!$A$3:$K$4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<sst xmlns="http://schemas.openxmlformats.org/spreadsheetml/2006/main" count="2858" uniqueCount="2504">
  <si>
    <t>RAINBOW SISTER LIVE SDN BHD 进来的购物金</t>
  </si>
  <si>
    <t>EFFECTIVE 03/03/2026</t>
  </si>
  <si>
    <t>FB NAME</t>
  </si>
  <si>
    <t>购物金预留的      DATE</t>
  </si>
  <si>
    <t>BANK IN DETAIL</t>
  </si>
  <si>
    <t xml:space="preserve"> 购物金AMT</t>
  </si>
  <si>
    <t>DATE</t>
  </si>
  <si>
    <t>AR PAYMENT NO</t>
  </si>
  <si>
    <t>被抵扣的订单编号</t>
  </si>
  <si>
    <t>AMT</t>
  </si>
  <si>
    <t>TOTAL AMT</t>
  </si>
  <si>
    <t>ASST NAME</t>
  </si>
  <si>
    <t>CHECKED</t>
  </si>
  <si>
    <t>LAU YING HAO</t>
  </si>
  <si>
    <t>DUITNOW QR- LAU YING HAO *</t>
  </si>
  <si>
    <t>skin cares PIE SIEW KUAY *Rainbow Sister</t>
  </si>
  <si>
    <t>MBB CT- WARNI @ YONG MEI LI*Fund transfer</t>
  </si>
  <si>
    <t>DUITNOW QR- WOO MAY HUI *</t>
  </si>
  <si>
    <t>KHOR WUI POH *Khor Wui poh</t>
  </si>
  <si>
    <t>DUITNOW QR- OOI HUEI FENG *</t>
  </si>
  <si>
    <t>CHEOK MOY YOKE *Maycheok</t>
  </si>
  <si>
    <t>DUITNOW QR- LOH SZE SHIEN *</t>
  </si>
  <si>
    <t>Lee Lee Lim</t>
  </si>
  <si>
    <t>CASH DEPOSIT</t>
  </si>
  <si>
    <t>退款</t>
  </si>
  <si>
    <t>DUITNOW QR- LOW SOON HOW *</t>
  </si>
  <si>
    <t>MBB CT- CHONG PHOOI YAN *Rainbow</t>
  </si>
  <si>
    <t>INSTANT TRANSFER LIEW KIM FOONG *MEPS FUNDS TRA</t>
  </si>
  <si>
    <t>DUITNOW QR- GUAN HONG *</t>
  </si>
  <si>
    <t>DUITNOW QR- CHEE YEN FUI *</t>
  </si>
  <si>
    <t>SEET MAY CHEN</t>
  </si>
  <si>
    <t>DUITNOW QR- SEET ENG WAH *</t>
  </si>
  <si>
    <t>MBB CT- TEO PEY GUAT *Lavender Snoop</t>
  </si>
  <si>
    <t>Rainbow luggage WONG YOKE WAN *Belle</t>
  </si>
  <si>
    <t>East Malaysia air poSHEAK PUI SHAM *Sheak Pui Sham</t>
  </si>
  <si>
    <t>MBB CT- TEE MEI YUET *A mai chang</t>
  </si>
  <si>
    <t>DUITNOW QR- CINDY LEE PEI SIA *</t>
  </si>
  <si>
    <t>DUITNOW QR- LEE SIEW TENG *</t>
  </si>
  <si>
    <t>MBB CT- CHIN SHAU WUI *payment</t>
  </si>
  <si>
    <t>Nie LOW ANN NIE *Nie</t>
  </si>
  <si>
    <t>DUITNOW QR- TAN BEE GEOK *</t>
  </si>
  <si>
    <t>MBB CT- MOK CHOY YEN *Coco live</t>
  </si>
  <si>
    <t>MBB CT- KHONG NYUK SHIM *keikikhong</t>
  </si>
  <si>
    <t>INSTANT TRANSFER CHONG NYUK LAN *MEPS FUNDS TRA</t>
  </si>
  <si>
    <t>DUITNOW QR- LEE AIR FAUS *</t>
  </si>
  <si>
    <t>Ming Yi</t>
  </si>
  <si>
    <t>coco CHU KUI KAN *Sent from AmOn</t>
  </si>
  <si>
    <t>MBB CT- LIM SIEW HUI *joan lim</t>
  </si>
  <si>
    <t>TrueCHANGIPAY *</t>
  </si>
  <si>
    <t>FOONG WEE FOON *grace foong</t>
  </si>
  <si>
    <t>FEDU040900096197 ANG KWEE LAM IBG through AT</t>
  </si>
  <si>
    <t>12140/POSTAL AND COUISABELLE LEE YUN LI /ROC/MB1640568</t>
  </si>
  <si>
    <t>DUITNOW QR- LOW PUAY LENG *</t>
  </si>
  <si>
    <t>DUITNOW QR- ENG KHIEW LIN *</t>
  </si>
  <si>
    <t>MBB CT- AH YAT THIN *Christine Aw</t>
  </si>
  <si>
    <t>CN P Posted fee NGUI SHEAU HANG *Ivon Ngui Shea</t>
  </si>
  <si>
    <t>MBB CT- AUDREY EE SOON FONG*goods</t>
  </si>
  <si>
    <t>MBB CT- CHING HUI FONG *Fund transfer</t>
  </si>
  <si>
    <t>MBB CT- SIM SAW YIK *STEPHENIE SIM</t>
  </si>
  <si>
    <t>IBG PAYMENT INTO A/CCHONG KELL LI Kell Li</t>
  </si>
  <si>
    <t>DUITNOW QR- TEO WEN LING *</t>
  </si>
  <si>
    <t>DUITNOW QR- LEE SEW FEE *</t>
  </si>
  <si>
    <t>MBB CT- LIVY LOK CHANG CHEA*Fund Transfer</t>
  </si>
  <si>
    <t>MBB CT- CHIA MUI KOON *Fund transfer</t>
  </si>
  <si>
    <t>Viss Chew CHEW ENG CHOO *Viss Chew</t>
  </si>
  <si>
    <t>LIM SIE NEE *Xuanyu</t>
  </si>
  <si>
    <t>Ginny Seah SEAH YEE PHENG *Fund transfer</t>
  </si>
  <si>
    <t>THUM LEE YONG *Goods</t>
  </si>
  <si>
    <t>OW WAH THYE *Sherlyowgsp</t>
  </si>
  <si>
    <t>DUITNOW QR- LEONG MAN LOOI *</t>
  </si>
  <si>
    <t>MBB CT- WONG CHEW LIN *WONG CHEW LIN</t>
  </si>
  <si>
    <t>DUITNOW QR- FIONA CHIAU JYE MIN*</t>
  </si>
  <si>
    <t>DUITNOW QR- LIM SWEE HEOH *</t>
  </si>
  <si>
    <t>LEE SAW GUAT *Kiki Lee</t>
  </si>
  <si>
    <t>MS TEO LEE HUA *Bal to pay del</t>
  </si>
  <si>
    <t>DUITNOW QR- CHAI MEI LAI *</t>
  </si>
  <si>
    <t>MBB CT- DOO WEN HONG *dudu</t>
  </si>
  <si>
    <t>MBB CT- TAN EE WI *Fund Transfer</t>
  </si>
  <si>
    <t>MBB CT- LAW YAR LING *Fund transfer</t>
  </si>
  <si>
    <t>12140/POSTAL AND COUCHIA SIEW FOONG /ROC/MB1635068</t>
  </si>
  <si>
    <t>TAM YOKE YING *Transfer</t>
  </si>
  <si>
    <t>MBB CT- CHEAH SHI EN *esther wang</t>
  </si>
  <si>
    <t>SANDY LIM</t>
  </si>
  <si>
    <t>508787396Q *11112210949565</t>
  </si>
  <si>
    <t>SKIAW BEH</t>
  </si>
  <si>
    <t>DUITNOW QR- BEH SOO KIAW *</t>
  </si>
  <si>
    <t>rainbow TAN WOAN YEE *rainbow</t>
  </si>
  <si>
    <t>DUITNOW QR- ENG MENG YEAN *</t>
  </si>
  <si>
    <t>购物金</t>
  </si>
  <si>
    <t>DUITNOW QR- TAN SIOK CHIN *</t>
  </si>
  <si>
    <t>MBB CT- SEE CHIEW SIA *Fund transfer</t>
  </si>
  <si>
    <t>XUE QIN WONG</t>
  </si>
  <si>
    <t>MBB CT- WONG XUE QIN *Fund transfer</t>
  </si>
  <si>
    <t>黄淑清</t>
  </si>
  <si>
    <t>DUITNOW QR- NG SOK CHENG *</t>
  </si>
  <si>
    <t>VIVIAN LIM</t>
  </si>
  <si>
    <t>MBB CT- LIM HUEI VOON *Fund Transfer</t>
  </si>
  <si>
    <t>MBB CT- TEH JOEY *SHARON YAP</t>
  </si>
  <si>
    <t>黄来月</t>
  </si>
  <si>
    <t>MBB CT- NG LAI GUAT *Fund Transfer</t>
  </si>
  <si>
    <t>LEE OOI NYUK *SMSU0806A I171</t>
  </si>
  <si>
    <t>Netnet gan JANET GAN KAH NEE *Janet</t>
  </si>
  <si>
    <t>LIM FUNG FUNG</t>
  </si>
  <si>
    <t>MBB CT- LIM FUNG FUNG *Lip gloss</t>
  </si>
  <si>
    <t>MBB CT- LIM HUEI VOON *ben Ben woo</t>
  </si>
  <si>
    <t>Thomas lim lian joo PERNIAGAAN RUNCIT J*Refund</t>
  </si>
  <si>
    <t>DUITNOW QR- HO THENG YORK *</t>
  </si>
  <si>
    <t>DUITNOW QR- LIEW JIA MIN *</t>
  </si>
  <si>
    <t>LAW YOKE THAI MS LAW YOKE THAI *Yokethai Law</t>
  </si>
  <si>
    <t>DUITNOW QR- NG SEE KEE *</t>
  </si>
  <si>
    <t>CDM CASH DEPOSIT</t>
  </si>
  <si>
    <t>Molly Pang</t>
  </si>
  <si>
    <t>MBB CT- PANG TAU FOONG *from Molly Pan</t>
  </si>
  <si>
    <t>PEIRWEI GOH</t>
  </si>
  <si>
    <t>MBB CT- GOH PEIR WEI *Peirwei Goh</t>
  </si>
  <si>
    <t>Heok Tang</t>
  </si>
  <si>
    <t>DUITNOW QR- TANG ZOO HEOK *</t>
  </si>
  <si>
    <t>WONG LIP FONG</t>
  </si>
  <si>
    <t>DUITNOW QR- WONG LIP FONG *</t>
  </si>
  <si>
    <t>2140/POSTAL AND COURONG AI TEE /ROC/MB7526593</t>
  </si>
  <si>
    <t>Sook Wei</t>
  </si>
  <si>
    <t>DUITNOW QR- LEE SOOK WEE *</t>
  </si>
  <si>
    <t>2140/POSTAL AND COURISABELLE LEE YUN LI /ROC/MB7529129</t>
  </si>
  <si>
    <t>Vickie Chiew</t>
  </si>
  <si>
    <t>DUITNOW QR- CHIEW SHIAU TING *</t>
  </si>
  <si>
    <t>DUITNOW QR- CHUA SHWU JIN *</t>
  </si>
  <si>
    <t>LEE OOI NYUK *SMSU0708A D417</t>
  </si>
  <si>
    <t>Yenny yenyen WONG KAR YEN @ WONG Yenny yenyen</t>
  </si>
  <si>
    <t>FTDY081202032520 POT SEE NEE &amp; SOH L IBG through AT</t>
  </si>
  <si>
    <t>Daniel soh *fee</t>
  </si>
  <si>
    <t>DUITNOW QR- LING SOO HUA *</t>
  </si>
  <si>
    <t>LISA LIM</t>
  </si>
  <si>
    <t>250.77 LIM POH SUAN *Lisa Lim</t>
  </si>
  <si>
    <t>MBB CT- WOO YET SING *Fund Transfer</t>
  </si>
  <si>
    <t>604279548Q *11112516875986</t>
  </si>
  <si>
    <t>MBB CT- CHOY YOKE LIH *Fund Transfer</t>
  </si>
  <si>
    <t>DUITNOW QR- WONG MEI YEE *</t>
  </si>
  <si>
    <t>DUITNOW QR- TAN WOAN YEE *</t>
  </si>
  <si>
    <t>JULIAN FONG</t>
  </si>
  <si>
    <t>DUITNOW QR- JULIAN FONG FEI AP *</t>
  </si>
  <si>
    <t>DUITNOW QR- FOO HUEY FOAN @ JOO*</t>
  </si>
  <si>
    <t>MBB CT- ALVIN LOO YONG JIAN*Fund transfer</t>
  </si>
  <si>
    <t>INSTANT TRANSFER CHONG YEE LEO *MEPS FUNDS TRA</t>
  </si>
  <si>
    <t>MBB CT- TEY LILENG *chan yit kiew</t>
  </si>
  <si>
    <t>Jennie Ho</t>
  </si>
  <si>
    <t>SIM HUEY WEN *Jennie</t>
  </si>
  <si>
    <t>OOI HUEI FENG *Samantha Ooi</t>
  </si>
  <si>
    <t>A mai chang TING SING KING *Fund transfer</t>
  </si>
  <si>
    <t>MBB CT- SIM TINA YEN NIU *Fund Transfer</t>
  </si>
  <si>
    <t>MBB CT- ONG BEE CHOO *Ong Jennifer</t>
  </si>
  <si>
    <t>MBB CT- DORIS CHONG SIN LIA*hi</t>
  </si>
  <si>
    <t>MBB CT- PHUAN SI JIE *Fund Transfer</t>
  </si>
  <si>
    <t>CHEANG SOOK MOOI *Ecg</t>
  </si>
  <si>
    <t>NG SALLY</t>
  </si>
  <si>
    <t>MBB CT- NG ZHAN LIANG *Ng Sally</t>
  </si>
  <si>
    <t>MBB CT- KHOO NEE SUAN *from Khoo</t>
  </si>
  <si>
    <t>DOONG HWEI WEN *Ivy tong or do</t>
  </si>
  <si>
    <t>MAH SEW YONG *Mah sew Yong</t>
  </si>
  <si>
    <t>MBB CT- NG BOON KIAT *YenSiauYen</t>
  </si>
  <si>
    <t>RAINBOW 15/4 B YAP SIEW WAH *Sent from AmOn</t>
  </si>
  <si>
    <t>Chang Shi Yun CHANG SHI YUN *Chang Shi Yun</t>
  </si>
  <si>
    <t>EMILY CHIA</t>
  </si>
  <si>
    <t>12140/POSTAL AND COUCHIA SIEW FOONG /ROC/MB1645110</t>
  </si>
  <si>
    <t>MBB CT- YEE CHIU LENG *Fund transfer</t>
  </si>
  <si>
    <t>CANDY YEE MEN *Candy yee</t>
  </si>
  <si>
    <t>Peggy Tey TEY PEI KAEY *Fund transfer</t>
  </si>
  <si>
    <t>MBB CT- ONG SIEW CHOO *Syion Er</t>
  </si>
  <si>
    <t>MBB CT- ENG CHUI PING *zjw</t>
  </si>
  <si>
    <t>CHIOH SIEW GIOK *Kennis chioh</t>
  </si>
  <si>
    <t>MBB CT- CHAI SEK MOI *Natelie csm/ C</t>
  </si>
  <si>
    <t>Yap Yoke Lan YAP YOKE LAN *Evone Yap</t>
  </si>
  <si>
    <t>EUNICE LUI</t>
  </si>
  <si>
    <t>MBB CT- LUI SOW KIM *Eunice Lui</t>
  </si>
  <si>
    <t>DUITNOW QR- CHOW SIE SIE *</t>
  </si>
  <si>
    <t>Karen Liow LIOW PEI YN *Rainbow sister</t>
  </si>
  <si>
    <t>Shipping fee GOON WEI LENG *Ling Goon</t>
  </si>
  <si>
    <t>INSTANT TRANSFER HENG CHWEE HONG *MEPS FUNDS TRA</t>
  </si>
  <si>
    <t>MAY TEO</t>
  </si>
  <si>
    <t>TEO HONG MOI *payment</t>
  </si>
  <si>
    <t>DUITNOW QR- GAN FUI SUAN *</t>
  </si>
  <si>
    <t>345.62 499 149 KEK SIEW KUAN *MILLIE KEK 016</t>
  </si>
  <si>
    <t>Rainbow sister Sdn BWONG AI LING *Fund transfer</t>
  </si>
  <si>
    <t>MBB CT- WONG LI LI *Fund Transfer</t>
  </si>
  <si>
    <t>DUITNOW QR- NG WAN FERN *</t>
  </si>
  <si>
    <t>MBB CT- CHOW KAK WEI *Fund Transfer</t>
  </si>
  <si>
    <t>Soan So SO GEK LIAN *Fund transfer</t>
  </si>
  <si>
    <t>DUITNOW QR- LOH CHOW HA *</t>
  </si>
  <si>
    <t>MBB CT- LEE SEE CHEONG *Lee Siew Teng</t>
  </si>
  <si>
    <t>DUITNOW QR- HOH SEOK YUN *</t>
  </si>
  <si>
    <t>postage LING WAI YOKE *Bill payment</t>
  </si>
  <si>
    <t>CHONG SOOI YUEN *Sooi yuen</t>
  </si>
  <si>
    <t>POH HONG</t>
  </si>
  <si>
    <t>DUITNOW QR- TEOH POH HONG *</t>
  </si>
  <si>
    <t>ivytah tan TAN AI HUEY *Fund transfer</t>
  </si>
  <si>
    <t>ck win(chea yuke yinCHEA YUKE YIN *Fund Transfer</t>
  </si>
  <si>
    <t>PONG CHOY TING *winnie</t>
  </si>
  <si>
    <t>MBB CT- VINCENT CHOONG *Yong Yin Pheng</t>
  </si>
  <si>
    <t>Vicky Wong NOORLIDA BT TAN AH *Vicky Wong</t>
  </si>
  <si>
    <t>A VOILAEU WAI LENG *Fb name Eyulen</t>
  </si>
  <si>
    <t>shirleytai TAI SIAH LEE *Fund transfer</t>
  </si>
  <si>
    <t>MBB CT- TAN BEE YONG *shimoxi</t>
  </si>
  <si>
    <t>MBB CT- TEH SIOK HWEE *from Seline</t>
  </si>
  <si>
    <t>INSTANT TRANSFER WONG HOONG CHAR *MEPS FUNDS TRA</t>
  </si>
  <si>
    <t>Mary Tan Chik Nan PIONG CHYI WEI *Fund transfer</t>
  </si>
  <si>
    <t>rainbow sister groupTEO SIEW LING *Sent from AmOn</t>
  </si>
  <si>
    <t>RAINBOW SISTER MS YOU TEIK CHEAU *RAINBOW SISTER</t>
  </si>
  <si>
    <t>jody YAP BOON YEN *Fund transfer</t>
  </si>
  <si>
    <t>MBB CT- NG SIEW HOON *hoon ng</t>
  </si>
  <si>
    <t>DUITNOW QR- TEH SIU HWA *</t>
  </si>
  <si>
    <t>VIVIAN BONG</t>
  </si>
  <si>
    <t>Postage BONG WEE LIAN *Vivian Bong</t>
  </si>
  <si>
    <t>DUITNOW QR- GOH SHIAU HOIE *</t>
  </si>
  <si>
    <t>GOH SEOK LEE *payment</t>
  </si>
  <si>
    <t>LEE HENG</t>
  </si>
  <si>
    <t>MBB CT- KOH SHUANG SHUANG *Fund Transfer</t>
  </si>
  <si>
    <t>MBB CT- LEE GEOK VAN *from Lee Geok</t>
  </si>
  <si>
    <t>TAN MEE TING *xiao ting</t>
  </si>
  <si>
    <t>MBB CT- CHIN LAI YIN *Fund transfer</t>
  </si>
  <si>
    <t>CHOY AH MOOI *Ahmei</t>
  </si>
  <si>
    <t>卢碧云</t>
  </si>
  <si>
    <t>LOH HON PIAK LOH SI YINN *Fund Transfer</t>
  </si>
  <si>
    <t>987141937Q *11112196717874</t>
  </si>
  <si>
    <t>Cyrus Tay</t>
  </si>
  <si>
    <t>DUITNOW QR- TAY ZHI MUN *</t>
  </si>
  <si>
    <t>995470228Q *11112196972305</t>
  </si>
  <si>
    <t>MBB CT- YAP CHIL YIN *gift</t>
  </si>
  <si>
    <t>Mandy Au AU WEE CHIN *Fund transfer</t>
  </si>
  <si>
    <t>MBB CT- LOH YONG HIN *Fund Transfer</t>
  </si>
  <si>
    <t>TING HOOI LING *a</t>
  </si>
  <si>
    <t>CHERRI CHERRI</t>
  </si>
  <si>
    <t>DUITNOW QR- THONG CHAO LING *</t>
  </si>
  <si>
    <t>S510x1 BIG C FITNE RWONG CHUI SEN *Rainbow Sister</t>
  </si>
  <si>
    <t>DUITNOW QR- CHUAH SIEW FOONG *</t>
  </si>
  <si>
    <t>DUITNOW QR- TEE SIEW ENG *</t>
  </si>
  <si>
    <t>WONG KIT CHENG *Transfer R</t>
  </si>
  <si>
    <t>21210/GIFTS TO INDIVCHONG SEOW CHEAN /ROC/MB1653746</t>
  </si>
  <si>
    <t>V Platfo Thailand CHAN WAI KUEN *Shirley Chan</t>
  </si>
  <si>
    <t>MBB CT- CHEONG SEET YIN *Fund Transfer</t>
  </si>
  <si>
    <t>DUITNOW QR- JENNY WONG SHI HUNG*</t>
  </si>
  <si>
    <t>CHRIS CHEE</t>
  </si>
  <si>
    <t>MBB CT- CHEE SIEW FOONG *Fund transfer</t>
  </si>
  <si>
    <t>Yen Theng Tan(fb) TAN HUEI HUEI *A postage</t>
  </si>
  <si>
    <t>MBB CT- TANG MEI LENG *Fund transfer</t>
  </si>
  <si>
    <t>DUITNOW QR- LIM CHAI HONG *</t>
  </si>
  <si>
    <t>rainbow sister CHING YOW FOONG *rainbow AA</t>
  </si>
  <si>
    <t>MBB CT- WONG XIAO YING *Fund transfer</t>
  </si>
  <si>
    <t>HOCK HOY TAN</t>
  </si>
  <si>
    <t>HockHoyTan TAN PENG LIM *Fund transfer</t>
  </si>
  <si>
    <t>MBB CT- LIM SOOK FONG *Fund Transfer</t>
  </si>
  <si>
    <t>Pyt ROSE LEE SIEW FONG *Rainbow sister</t>
  </si>
  <si>
    <t>MBB CT- TAN PEI XIN *Caleen Tee</t>
  </si>
  <si>
    <t>Chan ka yin CHAN KA YIN *Callie Lam</t>
  </si>
  <si>
    <t>DUITNOW QR- TEE CHOI KIN *</t>
  </si>
  <si>
    <t>TEE SIEW LAN TEE SIEW LAN *Sent from AmOn</t>
  </si>
  <si>
    <t>黄玲玉</t>
  </si>
  <si>
    <t>MBB CT- WONG YOKE LING *from Evon Wong</t>
  </si>
  <si>
    <t>DUITNOW QR- TEH LEE YONG *</t>
  </si>
  <si>
    <t>MBB CT- LIM SIAO SI *SiewMeng</t>
  </si>
  <si>
    <t>555959094Q *11112212438015</t>
  </si>
  <si>
    <t>MBB CT- HO LEE FAH *Sent from AmOn</t>
  </si>
  <si>
    <t>Jeane hu HU HOON MIN *Jeane hu</t>
  </si>
  <si>
    <t>MBB CT- CHONG FOON LEE *Fund Transfer</t>
  </si>
  <si>
    <t>CHRISTY TAN CHEW KIM HAR *RAINBOW SISTER</t>
  </si>
  <si>
    <t>WINNIE LEE</t>
  </si>
  <si>
    <t>WINNIE LEE LEE MOOI FONG *Fund transfer</t>
  </si>
  <si>
    <t>MBB CT- CHAN HUI LING *Ling</t>
  </si>
  <si>
    <t>Rainbow (TH) LIM SWEE BEE *Rainbow Sister</t>
  </si>
  <si>
    <t>INSTANT TRANSFER ANG PEK HA *MEPS FUNDS TRA</t>
  </si>
  <si>
    <t>KELLY LEONG</t>
  </si>
  <si>
    <t>Kelly Leong LEONG LAI FERN *Fund transfer</t>
  </si>
  <si>
    <t>DUITNOW QR- ONG PEIK LIAN *</t>
  </si>
  <si>
    <t>Shirt LAU SOCK LENG *Christine Lau</t>
  </si>
  <si>
    <t>DUITNOW QR- GOH BAN WAH *</t>
  </si>
  <si>
    <t>SINYI SIN</t>
  </si>
  <si>
    <t>DUITNOW QR- SIN SINYI *</t>
  </si>
  <si>
    <t>INSTANT TRANSFER TEO POOI HOONG *MEPS FUNDS TRA</t>
  </si>
  <si>
    <t>HONG YA LING HONG YA LING *RAINBOW SISTER</t>
  </si>
  <si>
    <t>DUITNOW QR- YEE MIN XUAN *</t>
  </si>
  <si>
    <t>DUITNOW QR- KONG WING YAN *</t>
  </si>
  <si>
    <t>May Choo CHOO YUH MEI *Fund transfer</t>
  </si>
  <si>
    <t>DUITNOW QR- SELLING YEW CHEE LI*</t>
  </si>
  <si>
    <t>Transfer F FANNIE KONG FONG LING *Transfer F F</t>
  </si>
  <si>
    <t>21210/GIFTS TO INDIVSEOW CHWEE LOON /ROC/MB1659467</t>
  </si>
  <si>
    <t>DUITNOW QR- GOH BEE LENG *</t>
  </si>
  <si>
    <t>899696225Q *11112222726825</t>
  </si>
  <si>
    <t>V84 V128 V323 V336 NG LAY SIN *Angie Ng</t>
  </si>
  <si>
    <t>FB LIVE LIM SIOK KIAN *HO CHEN HUA</t>
  </si>
  <si>
    <t>MBB CT- KHOO CHIEW WAN *Michelle Khoo</t>
  </si>
  <si>
    <t>ML THIEN</t>
  </si>
  <si>
    <t>MBB CT- THIEN MUI LIN FOR P*postage</t>
  </si>
  <si>
    <t>DUITNOW QR- LIM BEE SAN *</t>
  </si>
  <si>
    <t>CHOW HEM MI *Postage Thai O</t>
  </si>
  <si>
    <t>NG HUI ENG *EngRainbowMb13</t>
  </si>
  <si>
    <t>MBB CT- WAI SEW CHING *from Gg</t>
  </si>
  <si>
    <t>MBB CT- MDM LEE SIEW CHOO *Evonlee</t>
  </si>
  <si>
    <t>TrueSG WALLET *</t>
  </si>
  <si>
    <t>MBB CT- LOW KWOK CHUNG *Lay Lay</t>
  </si>
  <si>
    <t>MBB CT- CHEW SEW KIM *delivery fee</t>
  </si>
  <si>
    <t>WONG FION</t>
  </si>
  <si>
    <t>MBB CT- WONG CHUI SEN *Rainbow Sister</t>
  </si>
  <si>
    <t>WONG HEONG PEN *PinkPink Wong</t>
  </si>
  <si>
    <t>MBB CT- JEE YII YII *Fund transfer</t>
  </si>
  <si>
    <t>OOI POH LEE *OOI</t>
  </si>
  <si>
    <t>MELISSA LIM</t>
  </si>
  <si>
    <t>LIM KIM FOONG *Melissa lim</t>
  </si>
  <si>
    <t>FEDU051202786768 ANG KWEE LAM IBG through AT</t>
  </si>
  <si>
    <t>MBB CT- CHONG JAI YUN *CHONG JAI YUN</t>
  </si>
  <si>
    <t>FSJM051102481598 YAP SOO BEE IBG through AT</t>
  </si>
  <si>
    <t>rainbow LEE BOON KUAN *lee</t>
  </si>
  <si>
    <t>payment CKT SOLUTION *Sent from AmOn</t>
  </si>
  <si>
    <t>Mandy Lee LEE GEOK CHEE *Fund Transfer</t>
  </si>
  <si>
    <t>LEW CHUAN HOW *Apple yan</t>
  </si>
  <si>
    <t>MBB CT- PHONG SU SHIA *FB Name unme E</t>
  </si>
  <si>
    <t>CHUA SUAN SIM *CHUA SUAN SIM</t>
  </si>
  <si>
    <t>Order TAN MEI SHUANG *Tan mei shuang</t>
  </si>
  <si>
    <t>MBB CT- KOH ZHI CHEN *from Koh elain</t>
  </si>
  <si>
    <t>Skin Care LEE BEE CHOON *MayLee</t>
  </si>
  <si>
    <t>MBB CT- S &amp; C MARINE SUPPLY*Hing Poe Ching</t>
  </si>
  <si>
    <t>MBB CT- LEE MEI FANG *from meifang</t>
  </si>
  <si>
    <t>DUITNOW QR- LEE SHANG HOO *</t>
  </si>
  <si>
    <t>DUITNOW QR- LEE YAN MING *</t>
  </si>
  <si>
    <t>Elly Cheah CHEAH SHIAU LEI *Chong Poh Loy</t>
  </si>
  <si>
    <t>_ CHAY MEI FONG *Yi Fong Fong</t>
  </si>
  <si>
    <t>MBB CT- CHANG PUI CHING *Fund transfer</t>
  </si>
  <si>
    <t>MBB CT- NG SIEW ENG *charger</t>
  </si>
  <si>
    <t>Rainbow online shop LOW SEE KEAT *Jess Low</t>
  </si>
  <si>
    <t>MBB CT- WONG AI WAN *Daniel Loh</t>
  </si>
  <si>
    <t>A POON SAU MEE *Poonsaumee</t>
  </si>
  <si>
    <t>DUITNOW QR- HO YAR HENG *</t>
  </si>
  <si>
    <t>MBB CT- GOH SOK TIN *FB CHRIS GOH</t>
  </si>
  <si>
    <t>Postage-14/5/25 YOW LEE SEE *Rainbow</t>
  </si>
  <si>
    <t>Joyce jks JOYCE OOI KIM SEE *Fund transfer</t>
  </si>
  <si>
    <t>MBB CT- CHONG GEK TING *Celina chong</t>
  </si>
  <si>
    <t>APPLE LEE</t>
  </si>
  <si>
    <t>DUITNOW QR- LEE HONG KEE *</t>
  </si>
  <si>
    <t>MBB CT- LOW ZHENG LING *from Jin Ling</t>
  </si>
  <si>
    <t>Alice Oon OON FONG CHU *Rainbow Sister</t>
  </si>
  <si>
    <t>MBB CT- NG SIEW JIN *NG SIEW JIN</t>
  </si>
  <si>
    <t>MBB CT- FONG YAN YEE *Fund transfer</t>
  </si>
  <si>
    <t>156.87+103.99 CHONG TIN TAI *Cindy Chong</t>
  </si>
  <si>
    <t>AA MARKET SIM SHUAT LI *SHIRLY SIM</t>
  </si>
  <si>
    <t>A(8 May 11 May) KoreTANG LEE LENG *Tang Lee Leng</t>
  </si>
  <si>
    <t>DUITNOW QR- TAN SIEW LING *</t>
  </si>
  <si>
    <t>Fong Meikin</t>
  </si>
  <si>
    <t>FONG MEI KIN *Fong mei kin</t>
  </si>
  <si>
    <t>LIM POI HOI *rainbow sister</t>
  </si>
  <si>
    <t>DUITNOW QR- NGHAN SO KHENG *</t>
  </si>
  <si>
    <t>DUITNOW QR- CHONG SIEW LEE *</t>
  </si>
  <si>
    <t>fb shu ee LAU SHU EE *LAU SHU EE</t>
  </si>
  <si>
    <t>DUITNOW S/CHRG REFUND</t>
  </si>
  <si>
    <t>FEDU051503033981 ANG KWEE LAM IBG through AT</t>
  </si>
  <si>
    <t>Postage CHIN SEOK YEAN *SY CHIN</t>
  </si>
  <si>
    <t>DUITNOW QR- TAN LING MIM *</t>
  </si>
  <si>
    <t>LEE MAY</t>
  </si>
  <si>
    <t>leemay korea LEE SIEW MOOY *Leemay korea</t>
  </si>
  <si>
    <t>LEE YOKE LENG FUND TRANSFER</t>
  </si>
  <si>
    <t>MBB CT- CHEN PEI JU *keroppiju</t>
  </si>
  <si>
    <t>DUITNOW QR- ER SUEN TIAN *</t>
  </si>
  <si>
    <t>DUITNOW QR- TEH GUAT HOON *</t>
  </si>
  <si>
    <t>LIMSK LIM SUAN KIANG *Fund Transfer</t>
  </si>
  <si>
    <t>DuitNow CHUA SIEW KENG *3rd Party Tran</t>
  </si>
  <si>
    <t>MBB CT- TANG SONG KIAT *Song Jie Tang</t>
  </si>
  <si>
    <t>MBB CT- LAI CHIN QUAN *Fund Transfer</t>
  </si>
  <si>
    <t>Ling Yen</t>
  </si>
  <si>
    <t>Ling NG YEN LING *Sent from AmOn</t>
  </si>
  <si>
    <t>Rainbow CHONG SIEW LING *Lynn Chong</t>
  </si>
  <si>
    <t>DUITNOW QR- SABRINA ONG SIEW FE*</t>
  </si>
  <si>
    <t>MBB CT- WONG SUET NEE *Balance paymen</t>
  </si>
  <si>
    <t>DUITNOW QR- CHAN TIAN LEE *</t>
  </si>
  <si>
    <t>12140/POSTAL AND COUCHIA SIEW FOONG /ROC/MB1665974</t>
  </si>
  <si>
    <t>Ah Fun OH SIM MUN *Fund transfer</t>
  </si>
  <si>
    <t>DUITNOW QR- KHOO XIAO LING *</t>
  </si>
  <si>
    <t>YIN NG</t>
  </si>
  <si>
    <t>YIN DEE</t>
  </si>
  <si>
    <t>DUITNOW QR- YAP YIN DEE *</t>
  </si>
  <si>
    <t>Jessica Phua</t>
  </si>
  <si>
    <t>PHUA SOH CHOO *Jessica Phua</t>
  </si>
  <si>
    <t>DUITNOW QR- TAN SIEW ANN *</t>
  </si>
  <si>
    <t>Jenny Panda</t>
  </si>
  <si>
    <t>MBB CT- LEE BEE LIN *from Bee</t>
  </si>
  <si>
    <t>Teh Sammi</t>
  </si>
  <si>
    <t>DUITNOW QR- TEH SIEW HUA *</t>
  </si>
  <si>
    <t>MBB CT- FOO CHER YIN *JOSLYN FOO lau</t>
  </si>
  <si>
    <t>WONG SEAU MUN *Karen wsm</t>
  </si>
  <si>
    <t>DUITNOW QR- CHONG SIEW MOY *</t>
  </si>
  <si>
    <t>DUITNOW QR- KEE SEK HWA *</t>
  </si>
  <si>
    <t>ZHI HUI</t>
  </si>
  <si>
    <t>DUITNOW QR- WONG CHUNG MING *</t>
  </si>
  <si>
    <t>CHINCHIN LEW</t>
  </si>
  <si>
    <t>MBB CT- LEW CHIN CHIN *Fund transfer</t>
  </si>
  <si>
    <t>DUITNOW QR- GAN DAY CHU *</t>
  </si>
  <si>
    <t>MBB CT- LIM YOCK LIAN *from Lim yock</t>
  </si>
  <si>
    <t>LIUNG CHEK CHEN *LIUNG Chek Che</t>
  </si>
  <si>
    <t>ANNIE ONG</t>
  </si>
  <si>
    <t>MBB CT- ONG PO YIN *Fund transfer</t>
  </si>
  <si>
    <t>MBB CT- LI MEI XUAN *Fish</t>
  </si>
  <si>
    <t>Rainbow CHAN YOON NGOH *Christy Chan</t>
  </si>
  <si>
    <t>wai yee vivian mun (MUN WAI YEE *Fund transfer</t>
  </si>
  <si>
    <t>MBB CT- NG POH PING *pay</t>
  </si>
  <si>
    <t>DUITNOW QR- CHEAH HUI LING *</t>
  </si>
  <si>
    <t>Isabella Wong WONG WAI LING *Fund Transfer</t>
  </si>
  <si>
    <t>MBB CT- LIEU YUEN SHAN *Iwernlieu</t>
  </si>
  <si>
    <t>DUITNOW QR- Lau Koak Tian *</t>
  </si>
  <si>
    <t>A - Korea YEO SU HUEY *Jane yeo Su hu</t>
  </si>
  <si>
    <t>DUITNOW QR- ZTEW NYFAN KEOW *</t>
  </si>
  <si>
    <t>MBB CT- CHONG AI FENG *FBFELICIAFENFE</t>
  </si>
  <si>
    <t>DUITNOW QR- LEE HUAI YIN *</t>
  </si>
  <si>
    <t>DUITNOW QR- TANG LIAN YOK *</t>
  </si>
  <si>
    <t>KHOR LING LING</t>
  </si>
  <si>
    <t>DUITNOW QR- KHOR MEI LING *</t>
  </si>
  <si>
    <t>MBB CT- SUSINAWATI TIU *Fund transfer</t>
  </si>
  <si>
    <t>DUITNOW QR- KAU SIN MUN *</t>
  </si>
  <si>
    <t>LIYI LIM</t>
  </si>
  <si>
    <t>MBB CT- LIM LAY GEOK *Fund Transfer</t>
  </si>
  <si>
    <t>MBB CT- TAN CHEIN KUANG *Sent from AmOn</t>
  </si>
  <si>
    <t>MBB CT- LI MEI XUAN *fish</t>
  </si>
  <si>
    <t>DUITNOW QR- CHONG HUAT TEE *</t>
  </si>
  <si>
    <t>DUITNOW QR- TEO SHUEH YEE *</t>
  </si>
  <si>
    <t>MBB CT- NG SIOW HAN *Xiaohan</t>
  </si>
  <si>
    <t>MBB CT- LILY FOONG YEN LING*lily foong</t>
  </si>
  <si>
    <t>DUITNOW QR- CHENG POH PEO *</t>
  </si>
  <si>
    <t>12140/POSTAL AND COUJESLINE LIM SIOK LI /ROC/MB1671031</t>
  </si>
  <si>
    <t>ONG LAY NGOH *CASSANDRA ONG</t>
  </si>
  <si>
    <t>LING CHAN</t>
  </si>
  <si>
    <t>CHAN HUEY LING *Ling Chan</t>
  </si>
  <si>
    <t>DUITNOW QR- FOO CHIN YING *</t>
  </si>
  <si>
    <t>JUNE LIM</t>
  </si>
  <si>
    <t>MBB CT- LIM SHI LING *Fund Transfer</t>
  </si>
  <si>
    <t>MBB CT- TAN WATT POH *Fund Transfer</t>
  </si>
  <si>
    <t>BB mai chang TEY SOK YEOK *Sokyeok Tey</t>
  </si>
  <si>
    <t>310489732Q *11112270438793</t>
  </si>
  <si>
    <t>Graces Tang Shuh Meng</t>
  </si>
  <si>
    <t>GRACES TANG SHUH MENTANG SHUH MENG *BB</t>
  </si>
  <si>
    <t>SITI NOOR HAZAH</t>
  </si>
  <si>
    <t>DUITNOW QR- LIEW LI FUEN *</t>
  </si>
  <si>
    <t>DUITNOW QR- CHEW CUI HONG *</t>
  </si>
  <si>
    <t>MBB CT- TAM YIT PENG *Elise Tam</t>
  </si>
  <si>
    <t>DUITNOW QR- CHIN SIEW KEN *</t>
  </si>
  <si>
    <t>DUITNOW QR- TING CHU LANG *</t>
  </si>
  <si>
    <t>CHANG LEE KIAN *alice chang</t>
  </si>
  <si>
    <t>DUITNOW QR- TAN LEH HOON *</t>
  </si>
  <si>
    <t>MBB CT- CHAN JIE CONG *BeeBeeSoo</t>
  </si>
  <si>
    <t>MBB CT- CHAN JIE HONG *Fund transfer</t>
  </si>
  <si>
    <t>DUITNOW QR- KHOO BEE PENG *</t>
  </si>
  <si>
    <t>Min Tan Ling</t>
  </si>
  <si>
    <t>MBB CT- LEE SAU LAI *Yuki Lee</t>
  </si>
  <si>
    <t>MBB CT- WONG KOK MUN *Fund transfer</t>
  </si>
  <si>
    <t>DUITNOW QR- TAN SIEW YEN *</t>
  </si>
  <si>
    <t>MBB CT- GUN CHIK TAT *Maggie Tan</t>
  </si>
  <si>
    <t>lv QUAH SWEY LI *coco</t>
  </si>
  <si>
    <t>MEI SEE</t>
  </si>
  <si>
    <t>mei see EE MEI SEE *Fund transfer</t>
  </si>
  <si>
    <t>MBB CT- YEO MEI CHEN *from Yeo Mei C</t>
  </si>
  <si>
    <t>MBB CT- TAN MEEI CHYI *Maggie Tan</t>
  </si>
  <si>
    <t>26 may 25-30/5/25 HO SIEW HUI *Fund Transfer</t>
  </si>
  <si>
    <t>MR YEN YIT FONG *Fang Fang</t>
  </si>
  <si>
    <t>Swis Jin Ong</t>
  </si>
  <si>
    <t>MBB CT- ONG SWIS JIN *Fund Transfer</t>
  </si>
  <si>
    <t>MBB CT- TAN CHONG PEI *c0422 s8543</t>
  </si>
  <si>
    <t>- KON NYET OI *Transfer</t>
  </si>
  <si>
    <t>DUITNOW QR- ONG SIAU MEE *</t>
  </si>
  <si>
    <t>玉芳</t>
  </si>
  <si>
    <t>MBB CT- LEE YOKE FONG *rainbow</t>
  </si>
  <si>
    <t>VINNE LIM</t>
  </si>
  <si>
    <t>DUITNOW QR- LIM FONG MEI *</t>
  </si>
  <si>
    <t>DUITNOW QR- GAN SIEW LEE *</t>
  </si>
  <si>
    <t>Sky Lam</t>
  </si>
  <si>
    <t>lim kim heng LIM KIM HENG *Fund transfer</t>
  </si>
  <si>
    <t>DUITNOW QR- TAI CHI LING *</t>
  </si>
  <si>
    <t>Catherine Tang</t>
  </si>
  <si>
    <t>Catherine tang TANG PEI HSIA *Fund Transfer</t>
  </si>
  <si>
    <t>Katherine Tai Fb TAI KAR YI *TAI KAR YI</t>
  </si>
  <si>
    <t>Ai moon KON NYET OI *Sent from AmOn</t>
  </si>
  <si>
    <t>MBB CT- CHEN SIOW WOON *Fund Transfer</t>
  </si>
  <si>
    <t>Moon KON NYET OI *Sent from AmOn</t>
  </si>
  <si>
    <t>21210/GIFTS TO INDIVLEE SEET MOI/CHOW C /ROC/MB1681099</t>
  </si>
  <si>
    <t>DUITNOW QR- LIM LAY GEOK *</t>
  </si>
  <si>
    <t>winter tiw TIW MEY HOOI *hooi</t>
  </si>
  <si>
    <t>DUITNOW QR- LAW TEE SEM *</t>
  </si>
  <si>
    <t>INSTANT TRANSFER SIM YEAN KEY *MEPS FUNDS TRA</t>
  </si>
  <si>
    <t>MBB CT- GOH YEN MUI *Fund Transfer</t>
  </si>
  <si>
    <t>MBB CT- ONG BEE CHOO *Jessica Ong--</t>
  </si>
  <si>
    <t>Wong Meifun</t>
  </si>
  <si>
    <t>RAINBOW LUGGAGE WONG MEI FUN *RAINBOW LUGGAG</t>
  </si>
  <si>
    <t>MBB CT- LIM FUNG FUNG *shampoo</t>
  </si>
  <si>
    <t>EVELYN YEO GUEK PIN*Scarlet Momo</t>
  </si>
  <si>
    <t>IVY LEE</t>
  </si>
  <si>
    <t>561422204Q *11112309693762</t>
  </si>
  <si>
    <t>MBB CT- LIEW WIE YUEH *A PART</t>
  </si>
  <si>
    <t>INSTANT TRANSFER CHEW CHOON PING *MEPS FUNDS TRA</t>
  </si>
  <si>
    <t>DUITNOW QR- ONG SEK GOR *</t>
  </si>
  <si>
    <t>DUITNOW QR- YONG MAY MEE *</t>
  </si>
  <si>
    <t>DUITNOW QR- TANG GEOK LUNG *</t>
  </si>
  <si>
    <t>SIA MEE FONG *Mfung Law</t>
  </si>
  <si>
    <t>TAN MIN LING</t>
  </si>
  <si>
    <t>Wong Mei Fah WONG MEI FAH *Wong Mei Fah</t>
  </si>
  <si>
    <t>Xin Tong Ng</t>
  </si>
  <si>
    <t>DUITNOW QR- TAN CHOY THENG *</t>
  </si>
  <si>
    <t>735165208Q *11112316145621</t>
  </si>
  <si>
    <t>MBB CT- CHEN KUI FONG *c goods</t>
  </si>
  <si>
    <t>iris LEOW CAI HOOI *Fund transfer</t>
  </si>
  <si>
    <t>MBB CT- TEO PHEY SZE *B sale</t>
  </si>
  <si>
    <t>LILIAN SEAH</t>
  </si>
  <si>
    <t>MBB CT- SEAH YOKE MENG *Fund transfer</t>
  </si>
  <si>
    <t>Coco LIM SWEE BEE *Rainbow Sister</t>
  </si>
  <si>
    <t>WONG CHOOI HAR *Rainbow</t>
  </si>
  <si>
    <t>TAN LENG HUAN</t>
  </si>
  <si>
    <t>MBB CT- TAN HUAN LENG *Fund transfer</t>
  </si>
  <si>
    <t>DUITNOW QR- LOH LEE HAH *</t>
  </si>
  <si>
    <t>TAMMY CHONG</t>
  </si>
  <si>
    <t>Tammy Chong CHONG LEE HONG *Fund transfer</t>
  </si>
  <si>
    <t>YVONNE UNG</t>
  </si>
  <si>
    <t>NG FONG ENG *D part</t>
  </si>
  <si>
    <t>FANG LEE PING *Fangleeping</t>
  </si>
  <si>
    <t>MBB CT- LEE QIAO YAN *Lee Qiao Yan</t>
  </si>
  <si>
    <t>Liz Lee</t>
  </si>
  <si>
    <t>Payment CHUA SERVICES *Fund transfer</t>
  </si>
  <si>
    <t>SIAW FENG NG</t>
  </si>
  <si>
    <t>MBB CT- NG SIAW FENG *from Siawfeng</t>
  </si>
  <si>
    <t>未回复，放购物金</t>
  </si>
  <si>
    <t>DUITNOW QR- YANG POH YIN *</t>
  </si>
  <si>
    <t>MBB CT- TEH CHIA PENG *China purchase</t>
  </si>
  <si>
    <t>MBB CT- TEH YOKE KIAN *Jenny teh</t>
  </si>
  <si>
    <t>DUITNOW QR- LIM SIN BEI *</t>
  </si>
  <si>
    <t>DUITNOW QR- LIEW LI LY *</t>
  </si>
  <si>
    <t>B postage NGOO BEE KOON *Nicole ngoo</t>
  </si>
  <si>
    <t>KU ING HIE</t>
  </si>
  <si>
    <t>MBB CT- KU ING HIE *Sent from AmOn</t>
  </si>
  <si>
    <t>LI LYN</t>
  </si>
  <si>
    <t>LEE HOOI LING FB LI LEE HOOI LING *D12+2</t>
  </si>
  <si>
    <t>WONG SUING MING *Suingming Wong</t>
  </si>
  <si>
    <t>zhunyu LIM XIN HUI *Fund Transfer</t>
  </si>
  <si>
    <t>134509022Q *11112330924419</t>
  </si>
  <si>
    <t>Rainbow LIM SIEW YEE *Cris Lim Siew</t>
  </si>
  <si>
    <t>MBB CT- CHEW SIEW PENG *Fund Transfer</t>
  </si>
  <si>
    <t>DUITNOW QR- CHOO YAK BOON *</t>
  </si>
  <si>
    <t>MBB CT- CHEAH HUI LING *Fund Transfer</t>
  </si>
  <si>
    <t>DUITNOW QR- TANG SUOK HUNG *</t>
  </si>
  <si>
    <t>MBB CT- CHENG CHIA LING *Crystal</t>
  </si>
  <si>
    <t>IVY TAN</t>
  </si>
  <si>
    <t>MBB CT- TAN CHIN WOEN *Skincare</t>
  </si>
  <si>
    <t>321341182Q *11112337114964</t>
  </si>
  <si>
    <t>DUITNOW QR- KOOI HOOI ENG *</t>
  </si>
  <si>
    <t>MBB CT- TAN AH PENG *Fund transfer</t>
  </si>
  <si>
    <t>DUITNOW QR- NG HUAY HUAY *</t>
  </si>
  <si>
    <t>Wong Kit Mun WONG KIT MUN *Sent from AmOn</t>
  </si>
  <si>
    <t>Diamond Hong</t>
  </si>
  <si>
    <t>MBB CT- LEE HUEYJIEN *Fund Transfer</t>
  </si>
  <si>
    <t>MBB CT- WONG CHENG HSIA *Pant</t>
  </si>
  <si>
    <t>MBB CT- LOCK CHEE YEN *M</t>
  </si>
  <si>
    <t>DUITNOW QR- KHO LAY YI *</t>
  </si>
  <si>
    <t>DUITNOW QR- KHOO HUI YING *</t>
  </si>
  <si>
    <t>JOKO E MARKETING *PANG YL</t>
  </si>
  <si>
    <t>CHONG MING FUI</t>
  </si>
  <si>
    <t>ming fui CHONG MING FUI *M Store China</t>
  </si>
  <si>
    <t>DUITNOW QR- CHEW LYE SUM *</t>
  </si>
  <si>
    <t>season coco c LEE SIEW TENG *season coco c</t>
  </si>
  <si>
    <t>CHEAH EA ROU *Erou Cheah</t>
  </si>
  <si>
    <t>DUITNOW QR- Khaw lay ean *</t>
  </si>
  <si>
    <t>DUITNOW QR- TEOH MUI LEE *</t>
  </si>
  <si>
    <t>EMILY CHEW</t>
  </si>
  <si>
    <t>DUITNOW QR- CHEW LI CHIN *</t>
  </si>
  <si>
    <t>Shopping WONG HUI SEAN *Quinnie Wong H</t>
  </si>
  <si>
    <t>DUITNOW QR- HOO SEE ING *</t>
  </si>
  <si>
    <t>21210/GIFTS TO INDIVLOW MEE LIAN /ROC/MB1693504</t>
  </si>
  <si>
    <t>ZONA LAI</t>
  </si>
  <si>
    <t>MBB CT- LAI KIN HAR *from zonalai</t>
  </si>
  <si>
    <t>rainbow CHEW MEI ANG *serenachew</t>
  </si>
  <si>
    <t>EVELYN CHONG</t>
  </si>
  <si>
    <t>Evelyn chong CHONG CHAI SIA *miscellaneous</t>
  </si>
  <si>
    <t>DUITNOW QR- TAM MEI LING *</t>
  </si>
  <si>
    <t>MBB CT- TAN BEE HONG *Fund transfer</t>
  </si>
  <si>
    <t>Vichelle Chong</t>
  </si>
  <si>
    <t>fb vichelle chong CHONG SZE MEI *Fund transfer</t>
  </si>
  <si>
    <t>Li Yan</t>
  </si>
  <si>
    <t>Item Y11 YONG LI YAN *Fb-Li Yan</t>
  </si>
  <si>
    <t>美棠</t>
  </si>
  <si>
    <t>DUITNOW QR- TAN MAN HANG *</t>
  </si>
  <si>
    <t>NICKI KHONG</t>
  </si>
  <si>
    <t>DUITNOW QR- KHONG NYUK TING *</t>
  </si>
  <si>
    <t>CN Chai</t>
  </si>
  <si>
    <t>CHAI CHANG NGEOK *CN Chai</t>
  </si>
  <si>
    <t>Pei Ping</t>
  </si>
  <si>
    <t>DUITNOW QR- LAM PEI PING *</t>
  </si>
  <si>
    <t>Lennie Teh</t>
  </si>
  <si>
    <t>TEH LIAN NEE TEH LIAN NEE *LennieTeh</t>
  </si>
  <si>
    <t>CHINA PREORDER PART WONG PEI SAN *AI LI SI</t>
  </si>
  <si>
    <t>Winnie Chia</t>
  </si>
  <si>
    <t>DUITNOW QR- CHIA PEI PEI *</t>
  </si>
  <si>
    <t>ING LEH</t>
  </si>
  <si>
    <t>MBB CT- CHIENG LEH ING *from Ing Leh</t>
  </si>
  <si>
    <t>DUITNOW QR- LIM SEAN FONG *</t>
  </si>
  <si>
    <t>MBB CT- KAN EE WEI *Fund Transfer</t>
  </si>
  <si>
    <t>CINDY CHEN</t>
  </si>
  <si>
    <t>1210/GIFTS TO INDIVICHEN LEE YUEN/FOONG /ROC/MB7538369</t>
  </si>
  <si>
    <t>DUITNOW QR- BAN YOKE FOONG *</t>
  </si>
  <si>
    <t>MBB CT- LIM GEK LAN *Feicui/LimGekL</t>
  </si>
  <si>
    <t>APPLE KELLY</t>
  </si>
  <si>
    <t>DUITNOW QR- TANG LAM TING *</t>
  </si>
  <si>
    <t>FB name Tracy Tracy LEE SOOK MEI *Fund transfer</t>
  </si>
  <si>
    <t>MBB CT- WONG AI CHEN *wong yi en</t>
  </si>
  <si>
    <t>KENIX HO</t>
  </si>
  <si>
    <t>DUITNOW QR- HO LEE PENG *</t>
  </si>
  <si>
    <t>MBB CT- KEE SEK HWA *Fund Transfer</t>
  </si>
  <si>
    <t>MAGGIE LOH</t>
  </si>
  <si>
    <t>MBB CT- KOO KIM CHON &amp;/OR L*Rainbow sister</t>
  </si>
  <si>
    <t>DUITNOW QR- KOH PENG PENG *</t>
  </si>
  <si>
    <t>MBB CT- NOVIANTI NG *rose angel</t>
  </si>
  <si>
    <t>WONG YU HONG</t>
  </si>
  <si>
    <t>MBB CT- WONG YU HONG *payment</t>
  </si>
  <si>
    <t>DUITNOW QR- THER WUAN HUE *</t>
  </si>
  <si>
    <t>Serene Sereneng</t>
  </si>
  <si>
    <t>serene sereneng NG SEW KIEM *Fund Transfer</t>
  </si>
  <si>
    <t>MBB CT- KUA SIOW LEE *kua siow lee</t>
  </si>
  <si>
    <t>Mimosa Mimosa</t>
  </si>
  <si>
    <t>MBB CT- TAN WEE MENG *Fund Transfer</t>
  </si>
  <si>
    <t>GLC CINDY</t>
  </si>
  <si>
    <t>MBB CT- GOH LEE CHENG *GLC CINDY</t>
  </si>
  <si>
    <t>MBB CT- TAN YEOK KUIN *Fund Transfer</t>
  </si>
  <si>
    <t>Grace Gan</t>
  </si>
  <si>
    <t>MBB CT- HARVEST ENTERPRISE *Skin care</t>
  </si>
  <si>
    <t>Elly Cheah</t>
  </si>
  <si>
    <t>DUITNOW QR- CHEAH SHIAU LEI *</t>
  </si>
  <si>
    <t>Chew Vivian</t>
  </si>
  <si>
    <t>Chew vivian CHEW YOK PENG *Vivian chew</t>
  </si>
  <si>
    <t>MBB CT- LIEW CHEE SEONG *Fund transfer</t>
  </si>
  <si>
    <t>SEOW HAR</t>
  </si>
  <si>
    <t>KWAN SEOW HAR *Seow Har</t>
  </si>
  <si>
    <t>MBB CT- SIM YOKE SIM *sim yoke sim</t>
  </si>
  <si>
    <t>TAN SIEW LING *sister</t>
  </si>
  <si>
    <t>MBB CT- YAP LING LING *Fund transfer</t>
  </si>
  <si>
    <t>Chiew Hwa Mindy</t>
  </si>
  <si>
    <t>MBB CT- GOR CHIEW HWA *from Chiew Hwa</t>
  </si>
  <si>
    <t>Carol Kang</t>
  </si>
  <si>
    <t>MBB CT- KANG KER SING *Carol Kang</t>
  </si>
  <si>
    <t>Chai Yoke Woo</t>
  </si>
  <si>
    <t>DUITNOW QR- WOO CHAI YOKE *</t>
  </si>
  <si>
    <t>LEE WAN SHIN *Ty Ngai</t>
  </si>
  <si>
    <t>Shown Tan</t>
  </si>
  <si>
    <t>DUITNOW QR- NICKY TAN PANG QI *</t>
  </si>
  <si>
    <t>MBB CT- YONG SOO FUN *einidyong</t>
  </si>
  <si>
    <t>JING XIAN NG</t>
  </si>
  <si>
    <t>NG JING XIAN *Rainbow sis</t>
  </si>
  <si>
    <t>Cha Pei Yin</t>
  </si>
  <si>
    <t>DUITNOW QR- CHA PEI YIN *</t>
  </si>
  <si>
    <t>DUITNOW QR- WONG SHIAU SHIN *</t>
  </si>
  <si>
    <t>LIM HUEY TING *Hting</t>
  </si>
  <si>
    <t>Lee Heong Lian</t>
  </si>
  <si>
    <t>SOOK WEI</t>
  </si>
  <si>
    <t>733408142Q *11112418002699</t>
  </si>
  <si>
    <t>Wenny Tan</t>
  </si>
  <si>
    <t>DUITNOW QR- Tan Tze Wen *</t>
  </si>
  <si>
    <t>MBB CT- TEH PHAIK GIM *Teh Phaik Gim</t>
  </si>
  <si>
    <t>Cheah Jenn</t>
  </si>
  <si>
    <t>Panty x 2 set LEE KIM HONG *Cheah Jenn</t>
  </si>
  <si>
    <t>MBB CT- CHUA SIEW KEE *chloe chua</t>
  </si>
  <si>
    <t>SIM JIA BEI *FB Janie Sim</t>
  </si>
  <si>
    <t>Janie Sim</t>
  </si>
  <si>
    <t>SIM JIA BEI *Fb Janie Sim</t>
  </si>
  <si>
    <t xml:space="preserve">Nicole Foo
</t>
  </si>
  <si>
    <t>M FOO MEI CHEN *Nicole</t>
  </si>
  <si>
    <t>May Yang</t>
  </si>
  <si>
    <t>DUITNOW QR- YANG LEE ENG *</t>
  </si>
  <si>
    <t>Voann YU</t>
  </si>
  <si>
    <t>MBB CT- YU SIT FON *Voann Yu Sit F</t>
  </si>
  <si>
    <t>LEE SOOK WEI *sook wei</t>
  </si>
  <si>
    <t>SHELLY CHENG</t>
  </si>
  <si>
    <t>CHANG SEAK LI *Shelly cheng</t>
  </si>
  <si>
    <t>Grace Chang</t>
  </si>
  <si>
    <t>MBB CT- CHANG LEE FUN/LEONG*from Grace Cha</t>
  </si>
  <si>
    <t>Wong ChaiPeng</t>
  </si>
  <si>
    <t>MBB CT- WONG CHAI PENG *Fund transfer</t>
  </si>
  <si>
    <t>MBB CT- HANG WEI TENG *Hang Teng</t>
  </si>
  <si>
    <t>TAY ELYN</t>
  </si>
  <si>
    <t>DUITNOW QR- TAY SIEW ENG *</t>
  </si>
  <si>
    <t>Fun Liew LIEW YOKE FUN *Fund transfer</t>
  </si>
  <si>
    <t>Yok Bee Chuah</t>
  </si>
  <si>
    <t>CHUAH YOK BEE *Rainbow</t>
  </si>
  <si>
    <t>DUITNOW QR- TAN SIEW BEE *</t>
  </si>
  <si>
    <t>Yying Kong</t>
  </si>
  <si>
    <t>MR TAN SEH HEONG *RAINBOW SISTER</t>
  </si>
  <si>
    <t>APPLE APPLE</t>
  </si>
  <si>
    <t>MBB CT- TAN SHUE FERN *Lim Sherlynn</t>
  </si>
  <si>
    <t>DUITNOW QR- TAN CHEA MEI *</t>
  </si>
  <si>
    <t>Bei Bi Loke</t>
  </si>
  <si>
    <t>Bei Bi Loke ENG YUH SHAN *Fund transfer</t>
  </si>
  <si>
    <t>Purchase payment TEH PHAIK GIM *Rainbow Sister</t>
  </si>
  <si>
    <t>MBB CT- NG MEI LIAN *Fund Transfer</t>
  </si>
  <si>
    <t>DUITNOW QR- KHOO CHIEW WAN *</t>
  </si>
  <si>
    <t>JENNY YEO</t>
  </si>
  <si>
    <t>JENNY YEO FB YEO HENG CHEN *B part</t>
  </si>
  <si>
    <t>SHENNIE KEE</t>
  </si>
  <si>
    <t>DUITNOW QR- KEE LAI HAR *</t>
  </si>
  <si>
    <t>ALICE YAP</t>
  </si>
  <si>
    <t>MBB CT- YAP CHEW ENG *Fund Transfer</t>
  </si>
  <si>
    <t>370062157Q *11112405870370</t>
  </si>
  <si>
    <t>Wendy Ho</t>
  </si>
  <si>
    <t>C HO MUN KIN *Wendy ho</t>
  </si>
  <si>
    <t>Kai Lee</t>
  </si>
  <si>
    <t>MBB CT- LEE YONG KAI *Fund Transfer</t>
  </si>
  <si>
    <t>MBB CT- LIM JOO HONG *Fund Transfer</t>
  </si>
  <si>
    <t>INSTANT TRANSFER J H LIM &amp; C H KHOR *MEPS FUNDS TRA</t>
  </si>
  <si>
    <t>MBB CT- TEOW HUEI XIN *Fund Transfer</t>
  </si>
  <si>
    <t>DUITNOW QR- YONG SIEW FOONG CAR*</t>
  </si>
  <si>
    <t>MBB CT- TEE GEK HONG *Fund Transfer</t>
  </si>
  <si>
    <t>JM LAW</t>
  </si>
  <si>
    <t>DUITNOW QR- LAW WAI HAR *</t>
  </si>
  <si>
    <t>MBB CT- LIM SOOK FONG *Rainbow sister</t>
  </si>
  <si>
    <t>MBB CT- LEE FUI KYE *Fund Transfer</t>
  </si>
  <si>
    <t>TEOH PENNY</t>
  </si>
  <si>
    <t>MBB CT- TEOH PEI NI *teoh penny</t>
  </si>
  <si>
    <t>CHENG YOCK LAN *on line</t>
  </si>
  <si>
    <t>PEARLY NG</t>
  </si>
  <si>
    <t>DUITNOW QR- NG KUAN PING *</t>
  </si>
  <si>
    <t>MBB CT- SHIRLEY TANG *from Shirley</t>
  </si>
  <si>
    <t>MBB CT- HIM LI CHIN *Jess Him</t>
  </si>
  <si>
    <t>Ah Pong Tang</t>
  </si>
  <si>
    <t>TANG AH PONG *rm10</t>
  </si>
  <si>
    <t>MBB CT- WONG JUN YI *low poh kuan b</t>
  </si>
  <si>
    <t>RAINBOW SISTER LAU YEN PING *C korea things</t>
  </si>
  <si>
    <t>DORIS CHUA</t>
  </si>
  <si>
    <t>DUITNOW QR- CHUA WEE KIAN *</t>
  </si>
  <si>
    <t>Kiko Lee</t>
  </si>
  <si>
    <t>DUITNOW QR- LIM BEE TIN *</t>
  </si>
  <si>
    <t>MBB CT- CHEN SIAU YEE *Fund transfer</t>
  </si>
  <si>
    <t>CHIA FONG MING *hannah woo</t>
  </si>
  <si>
    <t>DUITNOW QR- NG LEE MENG *</t>
  </si>
  <si>
    <t>MBB CT- SIA BEE TIAN *Fund transfer</t>
  </si>
  <si>
    <t>KELLY KEOW</t>
  </si>
  <si>
    <t>018-3134313 CHAN PHAIK KEOW *Kellykeow</t>
  </si>
  <si>
    <t>Bee Leng khor</t>
  </si>
  <si>
    <t>KHOR BEE LENG *KHOR BEE LENG</t>
  </si>
  <si>
    <t>Rainbow sister CHAN YOKE PENG *Venus Chan</t>
  </si>
  <si>
    <t>Bev Ho</t>
  </si>
  <si>
    <t>DUITNOW QR- HO MEI KWAN *</t>
  </si>
  <si>
    <t>Apple Loo</t>
  </si>
  <si>
    <t>DUITNOW QR- LOO WIN MING *</t>
  </si>
  <si>
    <t>KEOY SOO PENG *Keoy Soo Peng</t>
  </si>
  <si>
    <t>EVON SOON</t>
  </si>
  <si>
    <t>BANK ACC HOLDER SOONSOON MENG LI *FB EVON SOON C</t>
  </si>
  <si>
    <t>MBB CT- NG GUAT CHIN *Fund transfer</t>
  </si>
  <si>
    <t>MBB CT- WANG JOK KHENG *Chew Joka</t>
  </si>
  <si>
    <t>温秀风</t>
  </si>
  <si>
    <t>Peng Wongpohpeng</t>
  </si>
  <si>
    <t>DUITNOW QR- WONG POH PENG *</t>
  </si>
  <si>
    <t>Hair ALAN SIEW HEN JEY *Tan bp</t>
  </si>
  <si>
    <t>VERONICA WONG</t>
  </si>
  <si>
    <t>MBB CT- WONG YIM KWAN *veronica wong</t>
  </si>
  <si>
    <t>Doreen Ling</t>
  </si>
  <si>
    <t>DUITNOW QR- LIU YANTING MILLI *</t>
  </si>
  <si>
    <t>CHING MAY</t>
  </si>
  <si>
    <t>ching may CHING POH NIU *Bill payment</t>
  </si>
  <si>
    <t>Belinda Ng</t>
  </si>
  <si>
    <t>DUITNOW QR- NG BELINDA JIEWEN *</t>
  </si>
  <si>
    <t>惠婷</t>
  </si>
  <si>
    <t>MBB CT- YOUNG HUI TING *Huitingpaidrai</t>
  </si>
  <si>
    <t>CONNIE SIA</t>
  </si>
  <si>
    <t>Rebecca Ang</t>
  </si>
  <si>
    <t>DUITNOW QR- ANG SIEW KHUAN *</t>
  </si>
  <si>
    <t>RENNY TAY</t>
  </si>
  <si>
    <t>MBB CT- TAY MAY CHI *Renny</t>
  </si>
  <si>
    <t>MBB CT- KOH WAN YUN *Fund transfer</t>
  </si>
  <si>
    <t>DUITNOW QR- TAN GEOK THENG *</t>
  </si>
  <si>
    <t>Alex Chong Alex Chong</t>
  </si>
  <si>
    <t>INSTANT TRANSFER CHONG WOON LIEH *MEPS FUNDS TRA</t>
  </si>
  <si>
    <t>PHANG LAI KUAN</t>
  </si>
  <si>
    <t>MBB CT- LOH KAR MUN *Phang Lai Kuan</t>
  </si>
  <si>
    <t>ling.z GOH SIEW LAN *ling.zui</t>
  </si>
  <si>
    <t>FP9850202507079254 TEOW AI LING *joey teow</t>
  </si>
  <si>
    <t>XIAO LIAN</t>
  </si>
  <si>
    <t>DUITNOW QR- PANG XIAO LIAN *</t>
  </si>
  <si>
    <t>林瑞玉</t>
  </si>
  <si>
    <t>DUITNOW QR- LIM SOI GEET *</t>
  </si>
  <si>
    <t>Averil Chong</t>
  </si>
  <si>
    <t>MBB CT- CHONG MUI MUI *tart cherry</t>
  </si>
  <si>
    <t>LYNN YEW</t>
  </si>
  <si>
    <t>MBB CT- YEW KOOI HONG *Others</t>
  </si>
  <si>
    <t>MBB CT- LEE KIM LIAN *rainbow sister</t>
  </si>
  <si>
    <t>MBB CT- CHAN SWEE HOONG *payment</t>
  </si>
  <si>
    <t>Cindy Lee</t>
  </si>
  <si>
    <t>DUITNOW QR- LEE LAY SHIAN *</t>
  </si>
  <si>
    <t>MBB CT- LEE MAN KIN *Rose Koh</t>
  </si>
  <si>
    <t>DUITNOW QR- HANG SIEW KUAN *</t>
  </si>
  <si>
    <t>颖雪</t>
  </si>
  <si>
    <t>DUITNOW QR- LOH SAM MOI *</t>
  </si>
  <si>
    <t>SUKI CHONG</t>
  </si>
  <si>
    <t>DUITNOW QR- IVY CHEANG MAY MAY *</t>
  </si>
  <si>
    <t>CATHERINE OOI</t>
  </si>
  <si>
    <t>DUITNOW QR- OOI WAI PENG *</t>
  </si>
  <si>
    <t>DUITNOW QR- LER GEOK HONG *</t>
  </si>
  <si>
    <t>Siewcheng Hooi</t>
  </si>
  <si>
    <t>DUITNOW QR- HOOI SIEW CHENG *</t>
  </si>
  <si>
    <t>LEE KIM TOH *Toh Lee</t>
  </si>
  <si>
    <t>久恩</t>
  </si>
  <si>
    <t>MBB CT- ANG XIN YING *from Ang xin y</t>
  </si>
  <si>
    <t>WONG ANGEL</t>
  </si>
  <si>
    <t>DUITNOW QR- WAY SOOK EE *</t>
  </si>
  <si>
    <t>Adeline Gan</t>
  </si>
  <si>
    <t>MBB CT- GAN DAY CHU *from Adeline</t>
  </si>
  <si>
    <t>DUITNOW QR- KEE HUNG HIE *</t>
  </si>
  <si>
    <t>Peipei Yan</t>
  </si>
  <si>
    <t>YAN PEI PEI *peipeiyan</t>
  </si>
  <si>
    <t>HOOI SIEW CHENG FUND TRANSFER</t>
  </si>
  <si>
    <t>Ong Wei Wei</t>
  </si>
  <si>
    <t>MBB CT- ONG WEI WEI *Ong Wei Wei (0</t>
  </si>
  <si>
    <t>SKiaw Beh</t>
  </si>
  <si>
    <t>Angela Koh ('C' OrdeKOH KIM HWA *Angela Koh ('C</t>
  </si>
  <si>
    <t>MBB CT- KOH KIM HWA *Geva KH Purcha</t>
  </si>
  <si>
    <t>MBB CT- CHONG YEN TIN *A from Kelly C</t>
  </si>
  <si>
    <t xml:space="preserve">Shirley Tai
</t>
  </si>
  <si>
    <t>HSST070102885131 LOKE SAU CHUN IBG through AT</t>
  </si>
  <si>
    <t>刘晓娟</t>
  </si>
  <si>
    <t>MBB CT- LOW SHIOW CHIN *hello</t>
  </si>
  <si>
    <t>MBB CT- GAN KIAN SENG *thank you</t>
  </si>
  <si>
    <t>DUITNOW QR- LOH CHUE GEK *</t>
  </si>
  <si>
    <t>Shin Rong</t>
  </si>
  <si>
    <t>DUITNOW QR- GUN SHIN RONG *</t>
  </si>
  <si>
    <t>894626309Q *11112353992263</t>
  </si>
  <si>
    <t>MBB CT- WONG CHEW LING *chew ling</t>
  </si>
  <si>
    <t>Yee Chin Moi YEE CHIN MOI *Yee Chin Moi</t>
  </si>
  <si>
    <t>cindy kho KHO XIN NEE *Fund transfer</t>
  </si>
  <si>
    <t>K GOH SIEW LAN *caihongluagge(</t>
  </si>
  <si>
    <t>Joann Loh</t>
  </si>
  <si>
    <t>MBB CT- LOH SIEW YANN *from Joann</t>
  </si>
  <si>
    <t>DUITNOW QR- EWE TEONG WAI *</t>
  </si>
  <si>
    <t>MAYWANG MAYWANG WANG</t>
  </si>
  <si>
    <t>DUITNOW QR- WANG SAW HUN *</t>
  </si>
  <si>
    <t>DUITNOW QR- GOH LEE CHIN *</t>
  </si>
  <si>
    <t>MANDY LEONG</t>
  </si>
  <si>
    <t>Bee Huay Goh</t>
  </si>
  <si>
    <t>DUITNOW QR- GOH BEE HUAY *</t>
  </si>
  <si>
    <t>DUITNOW QR- NG CHEN LAI *</t>
  </si>
  <si>
    <t>CRYSTAL HAU</t>
  </si>
  <si>
    <t>MBB CT- LEONG YING MEI *FB Yvonne Leon</t>
  </si>
  <si>
    <t>ShirLey Lee</t>
  </si>
  <si>
    <t>LEE SUET LAI *Shirley Lee</t>
  </si>
  <si>
    <t>MBB CT- LEE XUE CEN *Fund Transfer</t>
  </si>
  <si>
    <t>NG MEI HIA FUND TRANSFER</t>
  </si>
  <si>
    <t>DUITNOW QR- WEE BEE ENG *</t>
  </si>
  <si>
    <t>Candy Lee</t>
  </si>
  <si>
    <t>MBB CT- KHOO KER SIN *candylee</t>
  </si>
  <si>
    <t>Teoh lay li</t>
  </si>
  <si>
    <t>MBB CT- TEOH LAY LI *Fund transfer</t>
  </si>
  <si>
    <t>Chai Yin</t>
  </si>
  <si>
    <t>DUITNOW QR- ENG CHAI YIN *</t>
  </si>
  <si>
    <t>Angel Kong</t>
  </si>
  <si>
    <t>MBB CT- KONG KAI LING *from Angel</t>
  </si>
  <si>
    <t>Shirley Soh</t>
  </si>
  <si>
    <t>SOH SHIAU TEIN *shirley soh</t>
  </si>
  <si>
    <t>Pameline Mah</t>
  </si>
  <si>
    <t>2 items MAH LAI LING *Rainbow sister</t>
  </si>
  <si>
    <t>MBB CT- PANG LEE YONG / *ROSEMARIE PANG</t>
  </si>
  <si>
    <t>LOW KWEE HONG *Lai Xiang Low</t>
  </si>
  <si>
    <t>DUITNOW QR- LAI SOO FAH *</t>
  </si>
  <si>
    <t>SALLY NG</t>
  </si>
  <si>
    <t>DUITNOW QR- YAP SAW YONG *</t>
  </si>
  <si>
    <t>MBB CT- LIM KING KING *Fund Transfer</t>
  </si>
  <si>
    <t>2140/POSTAL AND COURISABELLE LEE YUN LI /ROC/MB7560168</t>
  </si>
  <si>
    <t>2140/POSTAL AND COURISABELLE LEE YUN LI /ROC/MB7558672</t>
  </si>
  <si>
    <t>Lau See Keow
Elin Lim</t>
  </si>
  <si>
    <t>LAU SEE KEOW *PAY</t>
  </si>
  <si>
    <t>Rae Toh</t>
  </si>
  <si>
    <t>DUITNOW QR- TOH KIAN FAH *</t>
  </si>
  <si>
    <t>DUITNOW QR- WONG SHIAU CHING *</t>
  </si>
  <si>
    <t>Callie Chan</t>
  </si>
  <si>
    <t>CHAN YIN CHING *Callie Chan</t>
  </si>
  <si>
    <t>EVELYN LIEU</t>
  </si>
  <si>
    <t>DUITNOW QR- LIEU MAY LING *</t>
  </si>
  <si>
    <t>MBB CT- LOW HUI YING *Fund transfer</t>
  </si>
  <si>
    <t>FION LQY</t>
  </si>
  <si>
    <t>LIM QENG YIE *fion lqy</t>
  </si>
  <si>
    <t>MBB CT- KANG CHIEW WEN *Fund Transfer</t>
  </si>
  <si>
    <t>JACLYN LAI</t>
  </si>
  <si>
    <t>MBB CT- LAI MING CHIA *FB-jaclynLai01</t>
  </si>
  <si>
    <t>Lim Cyndear</t>
  </si>
  <si>
    <t>lim cyndear LIM SIEW CHU *Fund transfer</t>
  </si>
  <si>
    <t>MBB CT- KONG SUK LEE *Shopping</t>
  </si>
  <si>
    <t>Cindy Khen</t>
  </si>
  <si>
    <t>DUITNOW QR- KHEN EE PING *</t>
  </si>
  <si>
    <t>YIM SOOI SENG/YIM S*Lim vee kuann</t>
  </si>
  <si>
    <t>Koh Wei Mun</t>
  </si>
  <si>
    <t>MBB CT- KOH WEI MUN *thank you</t>
  </si>
  <si>
    <t>DUITNOW QR- TEE GEOK LUAN *</t>
  </si>
  <si>
    <t>Jessie Fong</t>
  </si>
  <si>
    <t>INSTANT TRANSFER FOONG CHOY PHING *MEPS FUNDS TRA</t>
  </si>
  <si>
    <t>FIONA YEO</t>
  </si>
  <si>
    <t>DUITNOW QR- YEO CHIN FUANG *</t>
  </si>
  <si>
    <t>GAN HWEE HWEE *GAN HWEE HWEE</t>
  </si>
  <si>
    <t>Nicole Chin</t>
  </si>
  <si>
    <t>0103110004 CHIN SIEW AI *nicolechin</t>
  </si>
  <si>
    <t>U KEOW FONG</t>
  </si>
  <si>
    <t>DUITNOW QR- U KEOW FONG *</t>
  </si>
  <si>
    <t>1210/GIFTS TO INDIVISHIM SIEW TIN /ROC/MB7557414</t>
  </si>
  <si>
    <t>HARMONY CHONG</t>
  </si>
  <si>
    <t>Harmony Chong WONG SEOK PING *Fund transfer</t>
  </si>
  <si>
    <t>NG WAN JING *Miko</t>
  </si>
  <si>
    <t>O MEGGIE LIM</t>
  </si>
  <si>
    <t>Omeggie Lim MEGGIE LIM *Omeggie Lim</t>
  </si>
  <si>
    <t>Karine Vvi</t>
  </si>
  <si>
    <t>WI GEOK PENG *Karine Vvi</t>
  </si>
  <si>
    <t>Lisa Goh</t>
  </si>
  <si>
    <t>MBB CT- GOH CHENG PIN *from Lisa</t>
  </si>
  <si>
    <t>Cheng June</t>
  </si>
  <si>
    <t>MBB CT- CHAN SIEW MEI *cheng june</t>
  </si>
  <si>
    <t>TP Lee</t>
  </si>
  <si>
    <t>MBB CT- LEE TECK PUN *Bill payment</t>
  </si>
  <si>
    <t>Xuen Wong</t>
  </si>
  <si>
    <t>Fee FIONA WONG JAY XUEN*Wong jay xuen</t>
  </si>
  <si>
    <t>IVY IVY</t>
  </si>
  <si>
    <t>DUITNOW QR- YONG SAU LAN *</t>
  </si>
  <si>
    <t xml:space="preserve">Kiling Ang
</t>
  </si>
  <si>
    <t>DUITNOW QR- ANG KI LING *</t>
  </si>
  <si>
    <t>0126026203 YONG SIEW MOI *May Yong</t>
  </si>
  <si>
    <t>KELULUT TRACY</t>
  </si>
  <si>
    <t>MBB CT- TAI HUI CHING *Fund Transfer</t>
  </si>
  <si>
    <t>Payment LAI CHOY PENG (MS) *Penny Lai</t>
  </si>
  <si>
    <t>SOON SHEONG KUOK</t>
  </si>
  <si>
    <t>A section KUOK CHOE SHEONG / *Kuok Soon Sheo</t>
  </si>
  <si>
    <t>MBB CT- WONG SOK WAI *from Tiffany</t>
  </si>
  <si>
    <t xml:space="preserve">Anna Koh
</t>
  </si>
  <si>
    <t>DUITNOW QR- KOH BOON LING @ ARI*</t>
  </si>
  <si>
    <t>E Live OOI WAN YING *Ooi Wan Ying</t>
  </si>
  <si>
    <t>May Chee</t>
  </si>
  <si>
    <t>MBB CT- CHEE CHOY LEAN *Fund transfer</t>
  </si>
  <si>
    <t>Keonghilary Ngo</t>
  </si>
  <si>
    <t>MBB CT- NG KAM KEONG *from Luu Ly Ho</t>
  </si>
  <si>
    <t>KWONG PHEK SAN *Pheksan</t>
  </si>
  <si>
    <t>Ting Leh Sing</t>
  </si>
  <si>
    <t>MBB CT- LIEW MUN YEE *Mun Yee</t>
  </si>
  <si>
    <t>Jessica LOW</t>
  </si>
  <si>
    <t>DUITNOW QR- LOW KWEE HAK *</t>
  </si>
  <si>
    <t>MBB CT- Wise Payments Malay*TW1460340112 L</t>
  </si>
  <si>
    <t>VIVIAN RC</t>
  </si>
  <si>
    <t>Vivian Rc shipping fLEE SZU WEI *Fund Transfer</t>
  </si>
  <si>
    <t>LEE HARMIE</t>
  </si>
  <si>
    <t>F-A 1208-1508 lee xiLEE MIE HAR *lee mie har</t>
  </si>
  <si>
    <t>jo D- Mall LAI HUA CHING *Fund transfer</t>
  </si>
  <si>
    <t>DUITNOW QR- YAP SUI YEW *</t>
  </si>
  <si>
    <t>DUITNOW QR- KONG LEE AI *</t>
  </si>
  <si>
    <t>DUITNOW QR- SOO LAI SEE *</t>
  </si>
  <si>
    <t>MBB CT- ALBB ENTERPRISE *from Alice</t>
  </si>
  <si>
    <t>Mei Lee</t>
  </si>
  <si>
    <t>MBB CT- LEE CHOI MEI *Fund transfer</t>
  </si>
  <si>
    <t>MAY ER</t>
  </si>
  <si>
    <t>DUITNOW QR- Er Chin Bee *</t>
  </si>
  <si>
    <t>BBL LEE</t>
  </si>
  <si>
    <t>DUITNOW QR- LEE BEE BEE *</t>
  </si>
  <si>
    <t>LING</t>
  </si>
  <si>
    <t>Lim Chiou Luan *Ling</t>
  </si>
  <si>
    <t>FONG MEI LING *FML</t>
  </si>
  <si>
    <t>CHEE PEI TING *Tingchee</t>
  </si>
  <si>
    <t>Michelle Ngai</t>
  </si>
  <si>
    <t>MBB CT- NGAI BEE YEA *MichelleNgai_r</t>
  </si>
  <si>
    <t>Tan Alrisa</t>
  </si>
  <si>
    <t>DUITNOW QR- ALRISA TAN CHUN LIN*</t>
  </si>
  <si>
    <t>Florence Och</t>
  </si>
  <si>
    <t>MBB CT- ONG CHOY HUA *Florence OCH</t>
  </si>
  <si>
    <t>MBB CT- FOONG CHOY PHING *Fund transfer</t>
  </si>
  <si>
    <t>MBB CT- TAN WEI EN *lee guat kim</t>
  </si>
  <si>
    <t>MEIMEI YEE</t>
  </si>
  <si>
    <t>YEE LEE DING *Meimei yee</t>
  </si>
  <si>
    <t>DUITNOW QR- Too Li May *</t>
  </si>
  <si>
    <t>MBB CT- TEN WAI LOON *Rainbow</t>
  </si>
  <si>
    <t>Marry Chong</t>
  </si>
  <si>
    <t>JENNY CHONG SIEW CHIN</t>
  </si>
  <si>
    <t>home style CHONG SIEW CHIN *Fund transfer</t>
  </si>
  <si>
    <t>YILEEN KANG</t>
  </si>
  <si>
    <t>YILEEN KANG KANG YI LING *YILEEN KANG</t>
  </si>
  <si>
    <t>CELESTINE LAI</t>
  </si>
  <si>
    <t>celestine lai LAI TENG MUN *celestine lai</t>
  </si>
  <si>
    <t>LOH STEPHANIE</t>
  </si>
  <si>
    <t>Coco rainbow LOH HONG CHOO *Loh hong Choo</t>
  </si>
  <si>
    <t>Sephine LCY</t>
  </si>
  <si>
    <t>LIM CHUI YEE *Sephine LCY</t>
  </si>
  <si>
    <t>赖惠娟</t>
  </si>
  <si>
    <t>DUITNOW QR- LAI WAI KUEN *</t>
  </si>
  <si>
    <t>LAW MAY MAY LAW</t>
  </si>
  <si>
    <t>Teyo Sock Sin TEYO SOCK SIN *Sent from AmOn</t>
  </si>
  <si>
    <t>FT CHAN</t>
  </si>
  <si>
    <t>Payment CHANCOL BISWAS *Sent from AmOn</t>
  </si>
  <si>
    <t>Lee Pey Wen</t>
  </si>
  <si>
    <t>MBB CT- LEE PEY WEN *lee pey wen</t>
  </si>
  <si>
    <t>MBB CT- KOO BEE CHIN *Fund Transfer</t>
  </si>
  <si>
    <t>FUN SIAU HOR</t>
  </si>
  <si>
    <t>HOR FUN SIAU *Hor Fun Siau</t>
  </si>
  <si>
    <t>MBB CT- GOH CHUI YAN *Fund transfer</t>
  </si>
  <si>
    <t>DUITNOW QR- SENG LEE SIM *</t>
  </si>
  <si>
    <t>谭美珍</t>
  </si>
  <si>
    <t>DUITNOW QR- TAM MUI CHERN *</t>
  </si>
  <si>
    <t>DUITNOW QR- TAN SHU HUI *</t>
  </si>
  <si>
    <t>Rainbow Sis V/W ThaiTEH SIEW CHOO *Sheila Teh</t>
  </si>
  <si>
    <t>MBB CT- MAH KIM LOO *may mah</t>
  </si>
  <si>
    <t>Transport fee LOW FOONG MEE *Foong Mee Low</t>
  </si>
  <si>
    <t>YI CHIAN TEH</t>
  </si>
  <si>
    <t>DUITNOW QR- YONG YEE WAN *</t>
  </si>
  <si>
    <t>MANDY LAW</t>
  </si>
  <si>
    <t>Rainbow LAW SUD KUAN *Rainbow</t>
  </si>
  <si>
    <t>JENNIFER THAI</t>
  </si>
  <si>
    <t>MBB CT- THAI SIA YUN *from Ms Thai</t>
  </si>
  <si>
    <t>Fanniss Chia</t>
  </si>
  <si>
    <t>DUITNOW QR- CHIA CHEONG HEOK *</t>
  </si>
  <si>
    <t>BENBEN WOO</t>
  </si>
  <si>
    <t>张 秀英</t>
  </si>
  <si>
    <t>DUITNOW QR- CHONG SIEW CHIN *</t>
  </si>
  <si>
    <t>JOANNE CHONG</t>
  </si>
  <si>
    <t>CHONG SEAT FONG *Chong Seat Fon</t>
  </si>
  <si>
    <t>MBB CT- TENG CHAI ENG *Fund Transfer</t>
  </si>
  <si>
    <t>MBB CT- NG LEI KON *rainbow sister</t>
  </si>
  <si>
    <t>MBB CT- CHENG SHEAU LING *rainbow</t>
  </si>
  <si>
    <t>DUITNOW QR- LOCK SIEW HIONG *</t>
  </si>
  <si>
    <t>MANDY MOH</t>
  </si>
  <si>
    <t>MBB CT- MOH HUI JUAN *Mandy Moh</t>
  </si>
  <si>
    <t>DUITNOW QR- HONG SIEW BOE *</t>
  </si>
  <si>
    <t>Vivian Ang</t>
  </si>
  <si>
    <t>INSTANT TRANSFER YAP LAY HOON *MEPS FUNDS TRA</t>
  </si>
  <si>
    <t>gan GAN YI UUN *gan</t>
  </si>
  <si>
    <t>MBB CT- SIAU MEI LING *Fund transfer</t>
  </si>
  <si>
    <t>JY Live TAN SAIK BEE *ANN TAN SAIK B</t>
  </si>
  <si>
    <t xml:space="preserve">Qx Choong
</t>
  </si>
  <si>
    <t>panty CHAN OOI SIN *qxCHOONG</t>
  </si>
  <si>
    <t>BEE SIM CHNG</t>
  </si>
  <si>
    <t>CHEW EE LING *chng bee sim</t>
  </si>
  <si>
    <t>MBB CT- CHAN CHEN LING *Thai China(Cha</t>
  </si>
  <si>
    <t>Thalia Donation LIM SOOK FONG *Rainbow sister</t>
  </si>
  <si>
    <t>Vivian Ng</t>
  </si>
  <si>
    <t>MANDY LEE</t>
  </si>
  <si>
    <t>DUITNOW QR- CHIA CHEONG HEOK</t>
  </si>
  <si>
    <t>MBB CT- WANNA A/P EBAV *Bach 31/7</t>
  </si>
  <si>
    <t>Patricia Lam</t>
  </si>
  <si>
    <t>MBB CT- LAM LAI FUN *Patricia Lam</t>
  </si>
  <si>
    <t>Blu Lemon</t>
  </si>
  <si>
    <t>751941095Q *11112451236106</t>
  </si>
  <si>
    <t>DORIS YAP</t>
  </si>
  <si>
    <t>MBB CT- YAP SIEW PHONG *from Doris yap</t>
  </si>
  <si>
    <t>Niki Fong</t>
  </si>
  <si>
    <t>Niki Fong FONG LAI YEN *Fund Transfer</t>
  </si>
  <si>
    <t>Kwai Ng</t>
  </si>
  <si>
    <t>NG KWAI KHUM *transport</t>
  </si>
  <si>
    <t>VIVIAN TOH</t>
  </si>
  <si>
    <t>TOH FUI NIL *FB:Vivian Toh</t>
  </si>
  <si>
    <t>cloth LAI CHOY PENG (MS) *penny Lai</t>
  </si>
  <si>
    <t>MBB CT- TAN PEK FUEN *janny</t>
  </si>
  <si>
    <t>0167435786 CHIA MEI YUEN *Molly chia</t>
  </si>
  <si>
    <t>JENNY QU</t>
  </si>
  <si>
    <t>MBB CT- MOE SABAI *Sent from AmOn</t>
  </si>
  <si>
    <t>Coco4Aug CINDY NG IMEI *Imei NG</t>
  </si>
  <si>
    <t>DUITNOW QR- YAP SER HEN *</t>
  </si>
  <si>
    <t>LA-MAX GENNICE</t>
  </si>
  <si>
    <t>DUITNOW QR- WOON POH CHIN *</t>
  </si>
  <si>
    <t>May Woon</t>
  </si>
  <si>
    <t>MBB CT- WOON SUK MAY *MAY WOON</t>
  </si>
  <si>
    <t>Laipingwong WONG LAI PING *Laipingwong</t>
  </si>
  <si>
    <t>MBB CT- NG YOKE MOOI *Fund Transfer</t>
  </si>
  <si>
    <t>kahhow CHUA KAH HOW *kahhow</t>
  </si>
  <si>
    <t>MBB CT- LEE SIEW POH *Goods</t>
  </si>
  <si>
    <t>Lina Por</t>
  </si>
  <si>
    <t>POR LAY TIN *Lina Por</t>
  </si>
  <si>
    <t>CE CHIA</t>
  </si>
  <si>
    <t>TAN HUI QI *tan</t>
  </si>
  <si>
    <t>GB SOO REBECCA</t>
  </si>
  <si>
    <t>SOO GEOK BEE *GB Soo Rebecca</t>
  </si>
  <si>
    <t>MBB CT- CHONG SUET TING *Fund transfer</t>
  </si>
  <si>
    <t>ALICE TAN</t>
  </si>
  <si>
    <t>DUITNOW QR- TAN CHOOI HUANG *</t>
  </si>
  <si>
    <t>Kok Seng Yap</t>
  </si>
  <si>
    <t>YAP KOK SIN *6868</t>
  </si>
  <si>
    <t>MBB CT- CHAN AH CHEE *from Chan Toh</t>
  </si>
  <si>
    <t>DUITNOW QR- TEE YOKE HUA *</t>
  </si>
  <si>
    <t>S China 6.0 WOON POH CHIN *La Max Gennice</t>
  </si>
  <si>
    <t>coco GOH SIEW LAN *coco</t>
  </si>
  <si>
    <t>彭蜜蜜</t>
  </si>
  <si>
    <t>DUITNOW QR- BEH TIONG YAW *</t>
  </si>
  <si>
    <t>Bobo Tpk</t>
  </si>
  <si>
    <t>0122153655 TAN POH KIUM *Bobo Tpk</t>
  </si>
  <si>
    <t>CHOOI YEE</t>
  </si>
  <si>
    <t>MBB CT- KEH CHOOI YEE *Chooi yee</t>
  </si>
  <si>
    <t>Ly Fun</t>
  </si>
  <si>
    <t>DUITNOW QR- FUN SIEW LAN *</t>
  </si>
  <si>
    <t>Adda Moon</t>
  </si>
  <si>
    <t>CHIANG HUI CHIAN FUND TRANSFER</t>
  </si>
  <si>
    <t>DUITNOW QR- WOO SAI YENG *</t>
  </si>
  <si>
    <t>SUSAN ER</t>
  </si>
  <si>
    <t>china daigou ER PUAY SAN *Susan Er</t>
  </si>
  <si>
    <t>Li Ong</t>
  </si>
  <si>
    <t>Rainbowsistergrp CHEONG TAT YOON *ONG Yong li</t>
  </si>
  <si>
    <t>Shirley Lee</t>
  </si>
  <si>
    <t>Shirley Lee TAI FOOK WEI *Sent from AmOn</t>
  </si>
  <si>
    <t>EE MEI</t>
  </si>
  <si>
    <t>DUITNOW QR- CHUAH GAIK MOOI *</t>
  </si>
  <si>
    <t>Cheah Ching Wung</t>
  </si>
  <si>
    <t>MBB CT- CHEAH CHING WUNG *Fund Transfer</t>
  </si>
  <si>
    <t>燕玲黄</t>
  </si>
  <si>
    <t>MBB CT- WONG YEN LENG *Fund Transfer</t>
  </si>
  <si>
    <t>JANE LIM</t>
  </si>
  <si>
    <t xml:space="preserve">Sophia Low
</t>
  </si>
  <si>
    <t>DUITNOW QR- LOW SIOW FEI *</t>
  </si>
  <si>
    <t>ANNE AYC</t>
  </si>
  <si>
    <t>DUITNOW QR- ANG YEN CHING *</t>
  </si>
  <si>
    <t>Belinda Lkf</t>
  </si>
  <si>
    <t>MBB CT- LOH KIM FOONG *Fund Transfer</t>
  </si>
  <si>
    <t xml:space="preserve">Elis Wong 
</t>
  </si>
  <si>
    <t>DUITNOW QR- WONG SOK MOI *</t>
  </si>
  <si>
    <t xml:space="preserve">Sylvia Khor 
</t>
  </si>
  <si>
    <t>DUITNOW QR- KHOR SEOK KHIM *</t>
  </si>
  <si>
    <t>Mikki Ong</t>
  </si>
  <si>
    <t>ONG BEE LEE FUND TRANSFER</t>
  </si>
  <si>
    <t>HNg Gim</t>
  </si>
  <si>
    <t>MBB CT- HNG CHENG GIM *Fund Transfer</t>
  </si>
  <si>
    <t>Tan Kim Hong</t>
  </si>
  <si>
    <t>DUITNOW QR- TAN KIM HONG *</t>
  </si>
  <si>
    <t>CHOK LULU</t>
  </si>
  <si>
    <t>MBB CT- CHOK CHU MOI *Choklulu</t>
  </si>
  <si>
    <t>chin meilan</t>
  </si>
  <si>
    <t>MBB CT- CHIN MUI LAN *Chin Mei Lan</t>
  </si>
  <si>
    <t>Rainbow LOW BOON TUAN *LowBt</t>
  </si>
  <si>
    <t>DUITNOW QR- MIOW EI CHEN *</t>
  </si>
  <si>
    <t>DUITNOW QR- LIAN KAH CHENG *</t>
  </si>
  <si>
    <t>Fenny Lai</t>
  </si>
  <si>
    <t>DUITNOW QR- LAI SEOK FUN *</t>
  </si>
  <si>
    <t>Lee Harmie</t>
  </si>
  <si>
    <t>F-B 3009-0410 lee xiLEE MIE HAR *lee mie har</t>
  </si>
  <si>
    <t>Sally Soo</t>
  </si>
  <si>
    <t>SOO KAM NANG *Sally Soo</t>
  </si>
  <si>
    <t>Karen Lam</t>
  </si>
  <si>
    <t>DUITNOW QR- LAM TSI KUAN *</t>
  </si>
  <si>
    <t>Yoke Foong</t>
  </si>
  <si>
    <t>DUITNOW QR- SOON YOKE FOONG *</t>
  </si>
  <si>
    <t>SOPHIA PANG</t>
  </si>
  <si>
    <t>DUITNOW QR- PANG SIEW KUAN *</t>
  </si>
  <si>
    <t>SAI FAY LEE</t>
  </si>
  <si>
    <t>DUITNOW QR- CHAN SYIN GEE *</t>
  </si>
  <si>
    <t>JOYCE LEE</t>
  </si>
  <si>
    <t>MBB CT- LEE CHEE KUAN *rainbow</t>
  </si>
  <si>
    <t>CATHERINE WONG SIEW ENG</t>
  </si>
  <si>
    <t>MBB CT- WONG SIEW ENG *Fund transfer</t>
  </si>
  <si>
    <t>SALLY TAN II</t>
  </si>
  <si>
    <t>Rhou TAN SZE RHOU *Rhou</t>
  </si>
  <si>
    <t>KAREN GOH</t>
  </si>
  <si>
    <t>daigou GOH SIEW LAN *daigou</t>
  </si>
  <si>
    <t>NICEGIRL CHOW</t>
  </si>
  <si>
    <t>Geegee Heng</t>
  </si>
  <si>
    <t>TING ZI XIN *HENG</t>
  </si>
  <si>
    <t>ISABELLE LEE YUN LING</t>
  </si>
  <si>
    <t>2140/POSTAL AND COURISABELLE LEE YUN LI /ROC/MB7647688</t>
  </si>
  <si>
    <t>REFUND DATE</t>
  </si>
  <si>
    <t>Chee Lian Lim</t>
  </si>
  <si>
    <t>MBB CT- LEE HOE YAN *Chee lian lim</t>
  </si>
  <si>
    <t>SENG INY</t>
  </si>
  <si>
    <t>023856063Q *11112605616006</t>
  </si>
  <si>
    <t>JENNY CHIN</t>
  </si>
  <si>
    <t>10.00 CHAN YEN NI *Rainbow</t>
  </si>
  <si>
    <t xml:space="preserve">Leehua Ng
</t>
  </si>
  <si>
    <t>MBB CT- NG LEE HUA *Fund transfer</t>
  </si>
  <si>
    <t xml:space="preserve">Angeline Ooi
</t>
  </si>
  <si>
    <t>937559703Q *11112602958397</t>
  </si>
  <si>
    <t>JOSERPHYN CHAI YOKE KHAM</t>
  </si>
  <si>
    <t>CHAI YOKE KHAM *Rainbow</t>
  </si>
  <si>
    <t>Yee Sally</t>
  </si>
  <si>
    <t>YEE THOY CHAN *Barang rumah</t>
  </si>
  <si>
    <t>DUITNOW QR- KUOK CHOE SHEONG KU*</t>
  </si>
  <si>
    <t>Valerie Siew</t>
  </si>
  <si>
    <t>DUITNOW QR- SIEW CHOOI MEE *</t>
  </si>
  <si>
    <t>Lily Lim</t>
  </si>
  <si>
    <t>lily lim LIOM LEE LENG *Fund transfer</t>
  </si>
  <si>
    <t>LAI JIN TAN</t>
  </si>
  <si>
    <t>Tan Lai Jin TAN LAI JIN *Fund transfer</t>
  </si>
  <si>
    <t>Loraine Hew</t>
  </si>
  <si>
    <t>DUITNOW QR- LORAINE HEW SU SHAN*</t>
  </si>
  <si>
    <t>LIM JENNY</t>
  </si>
  <si>
    <t>DUITNOW QR- LEE MENG CHAI *</t>
  </si>
  <si>
    <t>LI TEOH</t>
  </si>
  <si>
    <t>Payment LIM LAM LEONG ENTER*Li teoh</t>
  </si>
  <si>
    <t>Angela Ling</t>
  </si>
  <si>
    <t>MBB CT- LING LAN SIN *Angela ling</t>
  </si>
  <si>
    <t>Sherlynn Lim</t>
  </si>
  <si>
    <t>Lim Sherlynn TAN WEI CHUN *Fund Transfer</t>
  </si>
  <si>
    <t>DUITNOW QR- KHOO KER SIN *</t>
  </si>
  <si>
    <t>JENNY CHONG</t>
  </si>
  <si>
    <t>HOUSEHOLD LIM GOIK NEW *JENNY CHONG</t>
  </si>
  <si>
    <t>MBB CT- LE SIEW LAY *C9</t>
  </si>
  <si>
    <t>Fb Irene Tan TY TAN CHAU TEE *RAINBOW WHOLES</t>
  </si>
  <si>
    <t>KL TAN</t>
  </si>
  <si>
    <t>MBB CT- TAN KOOI LIAN *KL Tan</t>
  </si>
  <si>
    <t>Gladys Teong</t>
  </si>
  <si>
    <t>Gladys Teong TEONG LAN SENG *Sent from AmOn</t>
  </si>
  <si>
    <t>Mee Yong Tam</t>
  </si>
  <si>
    <t>MBB CT- TAM MEE YONG *Mee yong tam</t>
  </si>
  <si>
    <t>Tiffany CL</t>
  </si>
  <si>
    <t>MBB CT- JACQUELINE LIM TECK*Fund transfer</t>
  </si>
  <si>
    <t>MBB CT- CHAN WAI LING *Wailingchan</t>
  </si>
  <si>
    <t>MBB CT- CHIA LEE LEE *Fund transfer</t>
  </si>
  <si>
    <t>DUITNOW QR- TAN YEAN KOON *</t>
  </si>
  <si>
    <t>DUITNOW QR- HOO LAY CHIN *</t>
  </si>
  <si>
    <t>P LIVE TAN SAIK BEE *ANN TAN SAIK B</t>
  </si>
  <si>
    <t>Angie Leong wee sen LEONG WEE SEN *Fund Transfer</t>
  </si>
  <si>
    <t>Cassie Wong</t>
  </si>
  <si>
    <t>WONG CHIONG HUI *Cassie Wong</t>
  </si>
  <si>
    <t>Cash SIAH NAN ING *Cash</t>
  </si>
  <si>
    <t>DUITNOW QR- GOO LI MAY *</t>
  </si>
  <si>
    <t>DUITNOW QR- KOW SUI SIAN *</t>
  </si>
  <si>
    <t>FB : TIFFANY JIN TIFFANY SEOW SHU JI*Tiffany</t>
  </si>
  <si>
    <t>MARLINA THUM</t>
  </si>
  <si>
    <t>MBB CT- MARLINA BINTI PRAYI*MARLINA THUM</t>
  </si>
  <si>
    <t>ANGEL TAN</t>
  </si>
  <si>
    <t>TAN CHOON ENG *Angel Tan</t>
  </si>
  <si>
    <t>Morry Eoi</t>
  </si>
  <si>
    <t>Morry Eoi EOI SIEOK HOOI *Fund Transfer</t>
  </si>
  <si>
    <t>YSY</t>
  </si>
  <si>
    <t>INSTANT TRANSFER HWONG LING TING *MEPS FUNDS TRA</t>
  </si>
  <si>
    <t>MBB CT- YEOH SEONG BENG *household</t>
  </si>
  <si>
    <t>DUITNOW QR- LING HENG CHUAN *</t>
  </si>
  <si>
    <t>Chia Wendy</t>
  </si>
  <si>
    <t>MBB CT- MAH JIA CHI *Sent from AmOn</t>
  </si>
  <si>
    <t>DUITNOW QR- TEO JING KAI *</t>
  </si>
  <si>
    <t>MBB CT- NG CHOI BING *Fund Transfer</t>
  </si>
  <si>
    <t>DUITNOW QR- LIM FOO CIOK *</t>
  </si>
  <si>
    <t>Jenny Tan</t>
  </si>
  <si>
    <t>TAN TIN HONG *JENNY TAN</t>
  </si>
  <si>
    <t>DUITNOW QR- CHO SHIOU YUAN *</t>
  </si>
  <si>
    <t>Jesslyn Wong</t>
  </si>
  <si>
    <t>MBB CT- LIM ZI XING *LIM ZI XING</t>
  </si>
  <si>
    <t>DUITNOW QR- NG SOCK CHEN *</t>
  </si>
  <si>
    <t>TEO HONG MOI *Payment</t>
  </si>
  <si>
    <t>如意</t>
  </si>
  <si>
    <t>MBB CT- YEE GUAT LEE *Fund Transfer</t>
  </si>
  <si>
    <t>DUITNOW QR- LEE MEE YEN *</t>
  </si>
  <si>
    <t>Kittieey Hau</t>
  </si>
  <si>
    <t>MBB CT- HAU GIOK BEE *kittieey Hau</t>
  </si>
  <si>
    <t>Nicole Christina</t>
  </si>
  <si>
    <t>Yobetty Say</t>
  </si>
  <si>
    <t>- CHAN SIEW LENG *Carol Chan</t>
  </si>
  <si>
    <t>AI LEE YEAP</t>
  </si>
  <si>
    <t>YEAP AI LEE YEAP AI LEE *Fund transfer</t>
  </si>
  <si>
    <t>DUITNOW QR- LIM WUI KIM *</t>
  </si>
  <si>
    <t>Payment CHONG SIEW FONG *Ellene Chong</t>
  </si>
  <si>
    <t>MEI SIEW</t>
  </si>
  <si>
    <t>siew yoke mei SIEW YOKE MEI *Fund transfer</t>
  </si>
  <si>
    <t>MBB CT- TAN BEE KIM *Fund Transfer</t>
  </si>
  <si>
    <t>DUITNOW QR- TEO BEE ENG *</t>
  </si>
  <si>
    <t>WONG QUEEN</t>
  </si>
  <si>
    <t>DUITNOW QR- WONG YAT FONG *</t>
  </si>
  <si>
    <t>MBB CT- WONG LEE LING *from Wong</t>
  </si>
  <si>
    <t>SARVAMNA KOH</t>
  </si>
  <si>
    <t>2140/POSTAL AND COURKOH SU LING /ROC/MB7574590</t>
  </si>
  <si>
    <t>MBB CT- CHAN NGAN YEE *CHAN NGAN YEE</t>
  </si>
  <si>
    <t>Lau Maymay</t>
  </si>
  <si>
    <t>MBB CT- LAU YEN FUN *Fund Transfer</t>
  </si>
  <si>
    <t>VIEVE VIEVE</t>
  </si>
  <si>
    <t>Coco LIEW MING HUI *Vieve</t>
  </si>
  <si>
    <t>TAN PB</t>
  </si>
  <si>
    <t>Coco LIEW MING HUI *Tan bp</t>
  </si>
  <si>
    <t>RAINBOW WHOLESALE STCHAN LAI PENG *Fund transfer</t>
  </si>
  <si>
    <t>CHARMAINE CLOSET</t>
  </si>
  <si>
    <t>MBB CT- Wise Payments Malay*TW1493441765 C</t>
  </si>
  <si>
    <t>406166532Q *11112544801410</t>
  </si>
  <si>
    <t>MBB CT- TAN JIA XIN *rainbow</t>
  </si>
  <si>
    <t>YEO SIEW PENG *PINKYYEO</t>
  </si>
  <si>
    <t>KAREN LAI</t>
  </si>
  <si>
    <t>MBB CT- LAI KUE HONG *Fund transfer</t>
  </si>
  <si>
    <t>HA WHOEE LING *ha whoee ling</t>
  </si>
  <si>
    <t>M and R China DaikouLEE WAN TING *CraftyLI</t>
  </si>
  <si>
    <t>online pur- rainbow ANG YUH FEN *Ang Yuh Fen -E</t>
  </si>
  <si>
    <t>Payment CHONG SIEW FONG *ELLENE CHONG</t>
  </si>
  <si>
    <t>JL WONG</t>
  </si>
  <si>
    <t>JL Wong CHUA CHIAN SHIANG *Fund Transfer</t>
  </si>
  <si>
    <t>吴惠君</t>
  </si>
  <si>
    <t>MBB CT- GOH HUEY JIUN *Fund transfer</t>
  </si>
  <si>
    <t>DUITNOW QR- Ah Ming Fin *</t>
  </si>
  <si>
    <t>MBB CT- CHUNG YU POH *FB Elaine Lee</t>
  </si>
  <si>
    <t>MBB CT- CHAN SWEE NGO *Fund Transfer</t>
  </si>
  <si>
    <t>MBB CT- TEO SOO BOON *Sue Teo</t>
  </si>
  <si>
    <t>BEOY HONG</t>
  </si>
  <si>
    <t>beoyhong ONG BEOY HONG *Fund transfer</t>
  </si>
  <si>
    <t>DUITNOW QR- LO FEI CHIN *</t>
  </si>
  <si>
    <t>DUITNOW QR- TAN BOON KIOW *</t>
  </si>
  <si>
    <t>M CHANG YOKE LING *Lynn Ceng</t>
  </si>
  <si>
    <t>SiewMee Lim 林秀鎂</t>
  </si>
  <si>
    <t>MBB CT- LIM SIEW MEE *Fund transfer</t>
  </si>
  <si>
    <t>Tiffany Choi</t>
  </si>
  <si>
    <t>CHOI CHI FUN *Tiffany Choi</t>
  </si>
  <si>
    <t>MBB CT- LEE WAN TING *CraftyLI</t>
  </si>
  <si>
    <t>Elaine Tan TAN PENG LIM *Fund transfer</t>
  </si>
  <si>
    <t>TEO SIO HUI *Cai Wei FB</t>
  </si>
  <si>
    <t>Flora Ding TING SOO YEAN @ DIN*Fund transfer</t>
  </si>
  <si>
    <t>DUITNOW QR- LIM KUE CHENG *</t>
  </si>
  <si>
    <t>may lee KOH ENG HONG *Sent from AmOn</t>
  </si>
  <si>
    <t>ELAINE FOONG</t>
  </si>
  <si>
    <t>MBB CT- FOONG LI HAR *Fund transfer</t>
  </si>
  <si>
    <t>Applee Chann</t>
  </si>
  <si>
    <t>MBB CT- CHAN HUI YIN *fb_applee chan</t>
  </si>
  <si>
    <t>MOOI CHONG</t>
  </si>
  <si>
    <t>MBB CT- CHONG CHEE HONG *Mooi Chong</t>
  </si>
  <si>
    <t>MBB CT- TEE KIN YAP *Fund Transfer</t>
  </si>
  <si>
    <t>Lee Laiha</t>
  </si>
  <si>
    <t>LEE LAI HA *Lee Lai Ha</t>
  </si>
  <si>
    <t>MBB CT- NGAI PECK LENG *PaidByCelineng</t>
  </si>
  <si>
    <t>TAY KYLIE *Masks</t>
  </si>
  <si>
    <t>D TSHAI SAM *Fund Transfer</t>
  </si>
  <si>
    <t>Siew Hwa Chan</t>
  </si>
  <si>
    <t>MBB CT- OON CHEW YEE *Fund Transfer</t>
  </si>
  <si>
    <t>MBB CT- LEE JOO LIN *COSMETIC</t>
  </si>
  <si>
    <t>Chris Cheng</t>
  </si>
  <si>
    <t>AGNES KUAN</t>
  </si>
  <si>
    <t>MBB CT- KUAN BEE HONG *agnes kuan</t>
  </si>
  <si>
    <t>王钰铃</t>
  </si>
  <si>
    <t>Remit RM69 to RAINBOWONG YOKE LENG *Transfer name</t>
  </si>
  <si>
    <t>ChooJing Pang</t>
  </si>
  <si>
    <t>MBB CT- PANG CHOO JING *Fund Transfer</t>
  </si>
  <si>
    <t>黄美凤</t>
  </si>
  <si>
    <t>KHOO AH LIK *Rainbow</t>
  </si>
  <si>
    <t>LING CHEOW NEO</t>
  </si>
  <si>
    <t>MBB CT- NEO LING CHEOW *Fund transfer</t>
  </si>
  <si>
    <t>Jolin Lee</t>
  </si>
  <si>
    <t>MBB CT- TAN VI NIE *Jolin</t>
  </si>
  <si>
    <t>MUI CHENG YEW</t>
  </si>
  <si>
    <t>MBB CT- YEW MUI CHENG *coco</t>
  </si>
  <si>
    <t>May Gabbie</t>
  </si>
  <si>
    <t>Wendy ho</t>
  </si>
  <si>
    <t>MBB CT- OH XIN TIEN SOLINE *Wendy ho</t>
  </si>
  <si>
    <t>TANG HOAY LING</t>
  </si>
  <si>
    <t>Rainbow sister KK TANG HOAY LING *TANG HOAY LING</t>
  </si>
  <si>
    <t>WENDY CHAI</t>
  </si>
  <si>
    <t>CHAI WEE KIN *Towel</t>
  </si>
  <si>
    <t>Guinevere Yee</t>
  </si>
  <si>
    <t>DUITNOW QR- YEE LEE YUNG *</t>
  </si>
  <si>
    <t>Alice Chin</t>
  </si>
  <si>
    <t>DUITNOW QR- CHIN YOW FAN *</t>
  </si>
  <si>
    <t>ELLY CHONG</t>
  </si>
  <si>
    <t>DUITNOW QR- CHONG CHUN BEN *</t>
  </si>
  <si>
    <t>Elaine Loh</t>
  </si>
  <si>
    <t>251808540Q *11112690869836</t>
  </si>
  <si>
    <t>Koh Yin</t>
  </si>
  <si>
    <t>251373281Q *11112690850825</t>
  </si>
  <si>
    <t>251315425Q *11112690848372</t>
  </si>
  <si>
    <t>YVONNE LEONG</t>
  </si>
  <si>
    <t>DUITNOW QR- OO PHAIK HOON *</t>
  </si>
  <si>
    <t>POON SOW FONG</t>
  </si>
  <si>
    <t>Poon Sow Fong POON SOW FONG *Sent from AmOn</t>
  </si>
  <si>
    <t>Leelee Lim</t>
  </si>
  <si>
    <t>MBB CT- HONG QIAN QIAN *leeleelim</t>
  </si>
  <si>
    <t>MEI HONG NG</t>
  </si>
  <si>
    <t>DUITNOW QR- NG MEI HONG *</t>
  </si>
  <si>
    <t>CANDY LIM</t>
  </si>
  <si>
    <t>DUITNOW QR- LIM SIAO CHOO *</t>
  </si>
  <si>
    <t>VISS CHEW</t>
  </si>
  <si>
    <t>THAI GAIK YEAN *THAI GAIK YEAN</t>
  </si>
  <si>
    <t>CHUA GUAT CHOO</t>
  </si>
  <si>
    <t>KK CHUA GUAT CHOO *MIKO ALICE</t>
  </si>
  <si>
    <t>MBB CT- NG TZE LING *Fund transfer</t>
  </si>
  <si>
    <t>MBB CT- TAN SOON SIM *AnneTan</t>
  </si>
  <si>
    <t>DUITNOW QR- WONG MEI CHIN *</t>
  </si>
  <si>
    <t>Coco LOH HONG CHOO *Loh hong choo</t>
  </si>
  <si>
    <t>DUITNOW QR- LIM SHIAU LAY *</t>
  </si>
  <si>
    <t>Ong siew ching</t>
  </si>
  <si>
    <t>ONG SIEW CHING ONG SIEW CHING *XIN WIE FB ONL</t>
  </si>
  <si>
    <t>LIM SIM</t>
  </si>
  <si>
    <t>MBB CT- LIM SHING CHIEH *Fund Transfer</t>
  </si>
  <si>
    <t>Jennifer Lim</t>
  </si>
  <si>
    <t>MBB CT- LIM SIN YI *LIM SIN Yi</t>
  </si>
  <si>
    <t>INSTANT TRANSFER OONG FOH ENG *MEPS FUNDS TRA</t>
  </si>
  <si>
    <t>Ng Yeang Mee</t>
  </si>
  <si>
    <t>MBB CT- NG YEANG MEE *Ngyeangmee</t>
  </si>
  <si>
    <t>MBB CT- TANG WEI LING *Fund transfer</t>
  </si>
  <si>
    <t>MBB CT- LIEW PING *Liew ting yu</t>
  </si>
  <si>
    <t>MBB CT- TAN WEN JIE *Oky</t>
  </si>
  <si>
    <t>黄翠虹</t>
  </si>
  <si>
    <t>DUITNOW QR- WONG CHOOI HOONG *</t>
  </si>
  <si>
    <t>Hlk Li Kian Ho</t>
  </si>
  <si>
    <t>Rainbow payment HO LI KIAN *Hlklikianho</t>
  </si>
  <si>
    <t>CHANG CHUI YIAN *Cy Chang</t>
  </si>
  <si>
    <t>LEW LEW KELLY</t>
  </si>
  <si>
    <t>MBB CT- CHEN MEI FONG *Fund transfer</t>
  </si>
  <si>
    <t>Jasmine Au</t>
  </si>
  <si>
    <t>Add on kitchen stuffAU SIEW HONG *Add on kitchen</t>
  </si>
  <si>
    <t>Mandy Woo</t>
  </si>
  <si>
    <t>ZENIS TRADING *Mandy</t>
  </si>
  <si>
    <t>MBB CT- LEE NYOK CHIAN *Agnes Lee</t>
  </si>
  <si>
    <t>EVONNE TAN</t>
  </si>
  <si>
    <t>TAN SOH BOEY *Evo</t>
  </si>
  <si>
    <t>MBB CT- LEW SHIH WEI *Fund Transfer</t>
  </si>
  <si>
    <t>Julie Lim TAN KEOK LAY *HH005+2</t>
  </si>
  <si>
    <t>0173648228 WONG YOKE MING *WongYokeMing (</t>
  </si>
  <si>
    <t>LAI NAI ZHENG *Len tam</t>
  </si>
  <si>
    <t>DUITNOW QR- JOYCE OOI KIM SEE *</t>
  </si>
  <si>
    <t>SIM WAN HOAY</t>
  </si>
  <si>
    <t>CASH DEPOSIT CASH DEPOSIT *MEPS FUNDS TRA</t>
  </si>
  <si>
    <t>MBB CT- CHEN BEE FONG *Chen Bee Fong</t>
  </si>
  <si>
    <t>Su Hlaing</t>
  </si>
  <si>
    <t>Amyyumimi SEAH KOK SEONG *on line</t>
  </si>
  <si>
    <t>MBB CT- LAU GAIK CHING *KK</t>
  </si>
  <si>
    <t>DUITNOW QR- YEE LAI YONG *</t>
  </si>
  <si>
    <t>DUITNOW QR- HONG SHEW SIANG *</t>
  </si>
  <si>
    <t>DUITNOW QR- NG KIM KEE *</t>
  </si>
  <si>
    <t>ESTHER WANG</t>
  </si>
  <si>
    <t>INSTANT TRANSFER WANG HEW CHIN *MEPS FUNDS TRA</t>
  </si>
  <si>
    <t>MBB CT- TUNG LEE CHUN *Fund transfer</t>
  </si>
  <si>
    <t>Michelle Yapp</t>
  </si>
  <si>
    <t>MBB CT- YAPP LI YUN *goods</t>
  </si>
  <si>
    <t>MBB CT- CHEA YUKE YIN *ck win(chea yu</t>
  </si>
  <si>
    <t>LEE CHUN TUNG</t>
  </si>
  <si>
    <t>DUITNOW QR- TUNG LEE CHUN *</t>
  </si>
  <si>
    <t>YOK CHIN SIA</t>
  </si>
  <si>
    <t>DUITNOW QR- SIA YOK CHIN *</t>
  </si>
  <si>
    <t>Louise Cheam</t>
  </si>
  <si>
    <t>MBB CT- CHEAM SHING HUEY *Rainbow Sister</t>
  </si>
  <si>
    <t>DuitNow CHAN YEE MUN *FB Mandy Chan</t>
  </si>
  <si>
    <t>DUITNOW QR- LOH HONG CHOO *</t>
  </si>
  <si>
    <t>Amy Lim</t>
  </si>
  <si>
    <t>DUITNOW QR- LIM KWEE TIN *</t>
  </si>
  <si>
    <t>ER SEW TAN *EDNA ER</t>
  </si>
  <si>
    <t>lee b k LEE BOON KUAN *rainbow-GG</t>
  </si>
  <si>
    <t>MBB CT- CHONG PEK WEI *Fund Transfer</t>
  </si>
  <si>
    <t>MBB CT- TAN VOON PIN *Tan Weko</t>
  </si>
  <si>
    <t>TRAGY TUAN</t>
  </si>
  <si>
    <t>DUITNOW QR- TUAN SIEW PENG *</t>
  </si>
  <si>
    <t>DUITNOW QR- SHIM SIEW TIN *</t>
  </si>
  <si>
    <t>Dolly Tan</t>
  </si>
  <si>
    <t>MBB CT- WONG MEE LENG *Fund transfer</t>
  </si>
  <si>
    <t>LIM KAH KING *purchase hh</t>
  </si>
  <si>
    <t>MBB CT- LIM SOO MENG *Fund Transfer</t>
  </si>
  <si>
    <t>LIM KAH KING *Purchase HH</t>
  </si>
  <si>
    <t>Be Yah Zhi</t>
  </si>
  <si>
    <t>Be Yah Zhi BE YAH ZHI *Rainbow Sister</t>
  </si>
  <si>
    <t>MEGGIE LIM</t>
  </si>
  <si>
    <t>MBB CT- MEGGIE LIM *MEGGIE LIM</t>
  </si>
  <si>
    <t>Chang Shi Yun</t>
  </si>
  <si>
    <t>DUITNOW QR- CHANG SHI YUN *</t>
  </si>
  <si>
    <t>Tanny Lee</t>
  </si>
  <si>
    <t>MBB CT- LEE TIAN NYOK *Fund Transfer</t>
  </si>
  <si>
    <t>Snow CC</t>
  </si>
  <si>
    <t>Chin Yoon Thau CHIN YOON THAU *Snow CC</t>
  </si>
  <si>
    <t>Geokchu Ong</t>
  </si>
  <si>
    <t>DUITNOW QR- ONG GEOK CHU *</t>
  </si>
  <si>
    <t>Chwee Hong Seet</t>
  </si>
  <si>
    <t>DUITNOW QR- SEET CHWEE HONG *</t>
  </si>
  <si>
    <t>Shirly 雪莉</t>
  </si>
  <si>
    <t>DUITNOW QR- LAU XUE LI *</t>
  </si>
  <si>
    <t>MBB CT- ONG LEAN CHOON *Fund Transfer</t>
  </si>
  <si>
    <t>CHU HELEN</t>
  </si>
  <si>
    <t>TONG CHEE KONG *Helen Chu</t>
  </si>
  <si>
    <t>Lee Yen LEE CHIEW YEN *Lee Chiew Yen</t>
  </si>
  <si>
    <t>Ellie Ong</t>
  </si>
  <si>
    <t>MBB CT- ONG LEE KIM *Ellie Ong</t>
  </si>
  <si>
    <t>OOI SIEW KIM</t>
  </si>
  <si>
    <t>INSTANT TRANSFER OOI SIEW KIM *MEPS FUNDS TRA</t>
  </si>
  <si>
    <t>Linda Lock</t>
  </si>
  <si>
    <t>MBB CT- LOCK SIEW HIONG *Fund Transfer</t>
  </si>
  <si>
    <t>曾琦琦</t>
  </si>
  <si>
    <t>TAN CHEE CHOON *Rainbow</t>
  </si>
  <si>
    <t>DUITNOW QR- LAU BENG CHENG *</t>
  </si>
  <si>
    <t>EVA FOONG</t>
  </si>
  <si>
    <t>MBB CT- FOONG TSEY WEN *evafoong</t>
  </si>
  <si>
    <t>DUITNOW QR- TAN HWEE MEE *</t>
  </si>
  <si>
    <t>MBB CT- LIM FUNG FUNG *QQ , paid by L</t>
  </si>
  <si>
    <t>MAX TEOW CHEONG TAT</t>
  </si>
  <si>
    <t>TEOW CHEONG TAT *Max</t>
  </si>
  <si>
    <t>LAI PEI PEI *Lai pei pei</t>
  </si>
  <si>
    <t>Serene Ho</t>
  </si>
  <si>
    <t>Serene Ho HO CHIEW PENG *Serene Ho</t>
  </si>
  <si>
    <t>Yuki Long</t>
  </si>
  <si>
    <t>Lai Pei Pei</t>
  </si>
  <si>
    <t>Grace Lim Che Yee</t>
  </si>
  <si>
    <t>MBB CT- KOH PENG CHEONG *Fund Transfer</t>
  </si>
  <si>
    <t>Tok LP Teresa</t>
  </si>
  <si>
    <t>DUITNOW QR- TOK LEE PING *</t>
  </si>
  <si>
    <t>Anna Kong</t>
  </si>
  <si>
    <t>DUITNOW QR- LAI TENG MUN *</t>
  </si>
  <si>
    <t>Alice Tiong</t>
  </si>
  <si>
    <t>Rainbow ALICA TIONG HWA PIN*Rainbow</t>
  </si>
  <si>
    <t>MBB CT- CHAN CHIW YIN *from Ivychan</t>
  </si>
  <si>
    <t>Bary Tan</t>
  </si>
  <si>
    <t>CHAN JESSYN *bary tan</t>
  </si>
  <si>
    <t>BOBO ONG</t>
  </si>
  <si>
    <t>MBB CT- ONG POH MOY *from Bobo Ong</t>
  </si>
  <si>
    <t>PH Soh</t>
  </si>
  <si>
    <t>DUITNOW QR- SOH PIK HONG *</t>
  </si>
  <si>
    <t>周云</t>
  </si>
  <si>
    <t>MBB CT- CHU SHIAO YIN *Fund Transfer</t>
  </si>
  <si>
    <t>CANDY TEO</t>
  </si>
  <si>
    <t>715946160Q *11112630694890</t>
  </si>
  <si>
    <t>Kelly Yong Keak Lee</t>
  </si>
  <si>
    <t>Rainbow D YONG KEAK LEE *Fund transfer</t>
  </si>
  <si>
    <t>My Yap</t>
  </si>
  <si>
    <t>DUITNOW QR- YAP MEI YEE *</t>
  </si>
  <si>
    <t>RENEE CHEW</t>
  </si>
  <si>
    <t>CHEW LI FONG *Renee chew</t>
  </si>
  <si>
    <t>DUITNOW QR- WONG SHU NING *</t>
  </si>
  <si>
    <t>JOJO CHAH</t>
  </si>
  <si>
    <t>CHAH AI WOOI *Jojochah</t>
  </si>
  <si>
    <t>TEH SUAN LOOI</t>
  </si>
  <si>
    <t>MBB CT- TEH SUAN LOOI *teh suanlooi</t>
  </si>
  <si>
    <t>Tham Jenny</t>
  </si>
  <si>
    <t>DUITNOW QR- THAM CHAN LEE *</t>
  </si>
  <si>
    <t>Jamie Wong Leh Ching</t>
  </si>
  <si>
    <t>Rainbow wholesale MS WONG LEH CHING *Wong Leh Ching</t>
  </si>
  <si>
    <t>516459394Q *11112623212353</t>
  </si>
  <si>
    <t>May Loh</t>
  </si>
  <si>
    <t>LOH YAT CHOON *Mayloh</t>
  </si>
  <si>
    <t>Pauline Zea</t>
  </si>
  <si>
    <t>MBB CT- PAULINE KU THAI FON*Pauline zea</t>
  </si>
  <si>
    <t>cho ng HOO YOKE LAN *cho ng</t>
  </si>
  <si>
    <t>DUITNOW QR- PANG LIH HUI *</t>
  </si>
  <si>
    <t>CHAN AALICE CHAN MEI FONG *Fund transfer</t>
  </si>
  <si>
    <t>DUITNOW QR- ONG AI LING *</t>
  </si>
  <si>
    <t>Candy Yee</t>
  </si>
  <si>
    <t xml:space="preserve">Ng Son Yean
</t>
  </si>
  <si>
    <t>MDM NG SOK YEAN *Vitamicnsy</t>
  </si>
  <si>
    <t>Chew Lai Kwan</t>
  </si>
  <si>
    <t>050248429Q *11112800688901</t>
  </si>
  <si>
    <t>SHIRLEY SIOW</t>
  </si>
  <si>
    <t>MBB CT- SIOW LEE YUN *Shirley siow</t>
  </si>
  <si>
    <t>OOI VINCENT</t>
  </si>
  <si>
    <t>DUITNOW QR- OOI YIN SHEN *</t>
  </si>
  <si>
    <t>TAN BOONKIOW</t>
  </si>
  <si>
    <t>TAN BOON KIOW *TAN BOON KIOW</t>
  </si>
  <si>
    <t>陈妍伶</t>
  </si>
  <si>
    <t>TAN CHIN PING *TAN AI LING</t>
  </si>
  <si>
    <t>MBB CT- TAN MUI LENG *AliceTan</t>
  </si>
  <si>
    <t>KELLY MAH</t>
  </si>
  <si>
    <t>MBB CT- MAH LEE CHIAN *Fund Transfer</t>
  </si>
  <si>
    <t>WOO AH FONG</t>
  </si>
  <si>
    <t>DUITNOW QR- WOO AH FONG *</t>
  </si>
  <si>
    <t>Mandy Law</t>
  </si>
  <si>
    <t>Cheah LaiKuan</t>
  </si>
  <si>
    <t>Cheah lai kuan CHEAH LAI KUAN *Sent from AmOn</t>
  </si>
  <si>
    <t>WING ENG</t>
  </si>
  <si>
    <t>DUITNOW QR- ENG CHI YEN *</t>
  </si>
  <si>
    <t>EUGINE NG</t>
  </si>
  <si>
    <t>MBB CT- KHOR WEN YING *Eugine ng</t>
  </si>
  <si>
    <t>NICOLE KWONG</t>
  </si>
  <si>
    <t>nicole kwong KWONG JIA HUI *Fund transfer</t>
  </si>
  <si>
    <t>LC YC</t>
  </si>
  <si>
    <t>864029331Q *11112793578781</t>
  </si>
  <si>
    <t>郑美翠</t>
  </si>
  <si>
    <t>Lim Yuan Siong *Dang Mee Ging</t>
  </si>
  <si>
    <t xml:space="preserve">Jade Tan
</t>
  </si>
  <si>
    <t>MBB CT- TAN SWEE GEOK *Savings</t>
  </si>
  <si>
    <t>SOO CHENG HNG</t>
  </si>
  <si>
    <t>MBB CT- H'NG SOO CHENG0 *Fund Transfer</t>
  </si>
  <si>
    <t>Tracy HM</t>
  </si>
  <si>
    <t>DUITNOW QR- LAYHE MON *</t>
  </si>
  <si>
    <t>Jiessy Gan</t>
  </si>
  <si>
    <t>MBB CT- GAN PEI JIE *Jiessygan</t>
  </si>
  <si>
    <t>Catherine Boon</t>
  </si>
  <si>
    <t>MBB CT- BOON CHENG LIN *Catherine Boon</t>
  </si>
  <si>
    <t>陳美兰</t>
  </si>
  <si>
    <t>DUITNOW QR- TAN MOI LAN *</t>
  </si>
  <si>
    <t>GOH XIU XIN</t>
  </si>
  <si>
    <t>Winter Tiw</t>
  </si>
  <si>
    <t>winter tiw L TIW MEY HOOI *Fund Transfer</t>
  </si>
  <si>
    <t>SIEW LENG CHOO</t>
  </si>
  <si>
    <t>MBB CT- CHONG SIEW LENG *maixiaogui</t>
  </si>
  <si>
    <t>Yu Jie Lee</t>
  </si>
  <si>
    <t>MBB CT- LEE SWEE PENG *Yu Jie Lee</t>
  </si>
  <si>
    <t>HAZEL LOO SHU XIAN</t>
  </si>
  <si>
    <t>DUITNOW QR- LOO SHUK SHYUAN *</t>
  </si>
  <si>
    <t>LOW KIM MOOI</t>
  </si>
  <si>
    <t>Furniture LOO HWEE YONG *LOW KIM MOOI</t>
  </si>
  <si>
    <t>Vivipang Vivi</t>
  </si>
  <si>
    <t>Vivipang vivi PANG JIA YU *Fund Transfer</t>
  </si>
  <si>
    <t>JANET ANG</t>
  </si>
  <si>
    <t>Tracy Yong Hui</t>
  </si>
  <si>
    <t>MBB CT- LOO YONG HUI *Tracy Yong Hui</t>
  </si>
  <si>
    <t>CHAI CHEN TING</t>
  </si>
  <si>
    <t>FSTW112300379617 CHAI CHEN TING IBG through AT</t>
  </si>
  <si>
    <t>Jenny yew</t>
  </si>
  <si>
    <t>MBB CT- YEW LEE CHEN *Fund Transfer</t>
  </si>
  <si>
    <t>WAILING AW</t>
  </si>
  <si>
    <t>MBB CT- AW WAI LING *Wailingaw</t>
  </si>
  <si>
    <t>金金</t>
  </si>
  <si>
    <t>DUITNOW QR- YAP TZYH SIONG *</t>
  </si>
  <si>
    <t>Longxuan Tong</t>
  </si>
  <si>
    <t>MBB CT- WONG MUN LING *Fund Transfer</t>
  </si>
  <si>
    <t>XIAO BAI</t>
  </si>
  <si>
    <t>DUITNOW QR- TAN LEE NGUK *</t>
  </si>
  <si>
    <t>Khor Ling Ling</t>
  </si>
  <si>
    <t>Fong Loh</t>
  </si>
  <si>
    <t>Food LOH MUI FONG *Rainbow Luggag</t>
  </si>
  <si>
    <t>郭秀玲</t>
  </si>
  <si>
    <t>Hooi Lin 0108736198 TEH HOOI LIN *Teh Hooi Lin</t>
  </si>
  <si>
    <t>Nicegirl Chow</t>
  </si>
  <si>
    <t>KEN TAN</t>
  </si>
  <si>
    <t>KUAN SIEW MEE *Ken tan</t>
  </si>
  <si>
    <t>Sharon Lee</t>
  </si>
  <si>
    <t>Sharon Lee LEE SIOK HUAY *Sundries</t>
  </si>
  <si>
    <t>Kelly Ng</t>
  </si>
  <si>
    <t>DUITNOW QR- NG CHEW SHIANG *</t>
  </si>
  <si>
    <t>KIM BENG</t>
  </si>
  <si>
    <t>MBB CT- TAN SHIEH TING *Fund Transfer</t>
  </si>
  <si>
    <t>Angelia Chong</t>
  </si>
  <si>
    <t>angelia chong ONG SEE MENG *Fund transfer</t>
  </si>
  <si>
    <t>SANNY YEE</t>
  </si>
  <si>
    <t>sanny yee 0125098566YEE WEE FEN *Fund Transfer</t>
  </si>
  <si>
    <t>JSS TY</t>
  </si>
  <si>
    <t>MBB CT- TAY PENG HUI *B live selling</t>
  </si>
  <si>
    <t>蔡翠婷</t>
  </si>
  <si>
    <t>MBB CT- CHONG BOON YEE *payment</t>
  </si>
  <si>
    <t>CONNIE CHAN</t>
  </si>
  <si>
    <t>DUITNOW QR- CHAN KIT YEONG *</t>
  </si>
  <si>
    <t>Yoke Yun</t>
  </si>
  <si>
    <t>DUITNOW QR- CHEN YOK YON *</t>
  </si>
  <si>
    <t>Pei Pei Samantha</t>
  </si>
  <si>
    <t>DUITNOW QR- TAN PEI PEI *</t>
  </si>
  <si>
    <t>JENNY LEOW</t>
  </si>
  <si>
    <t>DUITNOW QR- LEOW CHOOI YOKE *</t>
  </si>
  <si>
    <t>NG MIKI</t>
  </si>
  <si>
    <t>DUITNOW QR- NG BEE HAR *</t>
  </si>
  <si>
    <t>Maden Foo</t>
  </si>
  <si>
    <t>FOO WEI FONG FOO WEI FONG *SKIN CARE</t>
  </si>
  <si>
    <t>JIN LING</t>
  </si>
  <si>
    <t>MEIANN LL LEE</t>
  </si>
  <si>
    <t>DUITNOW QR- LEE MEI ANN *</t>
  </si>
  <si>
    <t>PEK YONG CHANG</t>
  </si>
  <si>
    <t>Rainbow CHANG PEK YONG *Live</t>
  </si>
  <si>
    <t>JENNIFER CHONG</t>
  </si>
  <si>
    <t>Jennifer CHONG YUH FONG *Fund Transfer</t>
  </si>
  <si>
    <t>Cris Lim Siew Yee</t>
  </si>
  <si>
    <t>C group LIM SIEW YEE *Cris Lim Siew</t>
  </si>
  <si>
    <t>IRENE CHAN</t>
  </si>
  <si>
    <t>DUITNOW QR- CHAN SIEW CHIEN *</t>
  </si>
  <si>
    <t>JENNY WOO</t>
  </si>
  <si>
    <t>DUITNOW QR- WOO CHEN NEI *</t>
  </si>
  <si>
    <t>IVY CHAN</t>
  </si>
  <si>
    <t>MBB CT- CHAN CHE LIN *Ivy Chan</t>
  </si>
  <si>
    <t>PAGGIE YAP</t>
  </si>
  <si>
    <t>MBB CT- YAP POOI KEE *from Paggie ya</t>
  </si>
  <si>
    <t>HAPPY HOW</t>
  </si>
  <si>
    <t>INSTANT TRANSFER HOW BEE HWA *MEPS FUNDS TRA</t>
  </si>
  <si>
    <t>Shirleen Chua</t>
  </si>
  <si>
    <t>934989036Q *11112757842826</t>
  </si>
  <si>
    <t>LIAW GEOK LAN</t>
  </si>
  <si>
    <t>MBB CT- WONG SHI LUI *LiawGeokLan</t>
  </si>
  <si>
    <t>温银英</t>
  </si>
  <si>
    <t>923159393Q *11112757535147</t>
  </si>
  <si>
    <t>Angie Yap</t>
  </si>
  <si>
    <t>YAP YOKE KIM *Angie Yap 0126</t>
  </si>
  <si>
    <t>STELLA GAN</t>
  </si>
  <si>
    <t>MBB CT- GAN CHEW MENG *Stellagan L</t>
  </si>
  <si>
    <t>TOO MEI</t>
  </si>
  <si>
    <t>MBB CT- LAI HUA CHING *chole ch</t>
  </si>
  <si>
    <t>MINNISS CHEE</t>
  </si>
  <si>
    <t>DUITNOW QR- CHEE BOON CHING *</t>
  </si>
  <si>
    <t>Emily Lim</t>
  </si>
  <si>
    <t>DUITNOW QR- LIM SIOK HIEW *</t>
  </si>
  <si>
    <t>ADDA MOON</t>
  </si>
  <si>
    <t>SAKURA WAN</t>
  </si>
  <si>
    <t>MBB CT- CHOO HUEY LING *SAKURA WAN</t>
  </si>
  <si>
    <t>VICKY WONG</t>
  </si>
  <si>
    <t>MBB CT- WONG CHOOI YUN *from Vicky</t>
  </si>
  <si>
    <t>CHIN LEE MA</t>
  </si>
  <si>
    <t>MBB CT- KHOO ER AN / *Mah chin lee</t>
  </si>
  <si>
    <t>Ai Mei Lim</t>
  </si>
  <si>
    <t>MBB CT- YAP BOON TAT *Fund Transfer</t>
  </si>
  <si>
    <t>VINNY VINNIE</t>
  </si>
  <si>
    <t>DUITNOW QR- CHANG WAN NI *</t>
  </si>
  <si>
    <t>Rebecca Lee</t>
  </si>
  <si>
    <t>DUITNOW QR- LEE MING FONG *</t>
  </si>
  <si>
    <t>黄敏</t>
  </si>
  <si>
    <t>JC TAN WEY KONG *Raibow</t>
  </si>
  <si>
    <t>Anjoe Yi</t>
  </si>
  <si>
    <t>rainbow sis - Anjoe SEE CHU NIE *Fund transfer</t>
  </si>
  <si>
    <t>E0.01</t>
  </si>
  <si>
    <t>DUITNOW QR- CHAN SIEW CHENG *</t>
  </si>
  <si>
    <t>庄媄婷</t>
  </si>
  <si>
    <t>DUITNOW QR- CHUNG MOOI PENG *</t>
  </si>
  <si>
    <t>LIZ CHIONG</t>
  </si>
  <si>
    <t>CHIONG FONG CHOO *Liz Chiong</t>
  </si>
  <si>
    <t>NICO SIM</t>
  </si>
  <si>
    <t>Rainbow sis SIM MEEI FANG *Nico sim</t>
  </si>
  <si>
    <t>CHEW MEI YAP</t>
  </si>
  <si>
    <t>China products YAP CHEW MEI *Chew Mei Yap</t>
  </si>
  <si>
    <t>SHU JING</t>
  </si>
  <si>
    <t>DUITNOW QR- GAN SHU JING *</t>
  </si>
  <si>
    <t>Irene Tan</t>
  </si>
  <si>
    <t>DUITNOW QR- TAN AI LING *</t>
  </si>
  <si>
    <t>Iris Lin</t>
  </si>
  <si>
    <t>MBB CT- LIM TZE WEE *B part</t>
  </si>
  <si>
    <t>韩佩玲</t>
  </si>
  <si>
    <t>MS HAN PEI LING *CoCo</t>
  </si>
  <si>
    <t>ANN OOI</t>
  </si>
  <si>
    <t>MBB CT- OOI AI LING *Fund transfer</t>
  </si>
  <si>
    <t>Joanne Koo</t>
  </si>
  <si>
    <t>KOO KA BEE *Payment</t>
  </si>
  <si>
    <t>YIN WAH LEE</t>
  </si>
  <si>
    <t>KOH PUI MUN *Lee Yin Wah</t>
  </si>
  <si>
    <t>Joanne Ewe</t>
  </si>
  <si>
    <t>DUITNOW QR- EWE AH KEE *</t>
  </si>
  <si>
    <t>Shelly Ong Property</t>
  </si>
  <si>
    <t>DUITNOW QR- ONG CHOOI POH *</t>
  </si>
  <si>
    <t>SY LEE</t>
  </si>
  <si>
    <t>courier charges LEE SIEW YING *Sy Lee</t>
  </si>
  <si>
    <t>邱叮叮</t>
  </si>
  <si>
    <t>DUITNOW QR- KHOO BEE TIN *</t>
  </si>
  <si>
    <t>KL PHOON</t>
  </si>
  <si>
    <t>MBB CT- PHOON KAM LAN *Fund Transfer</t>
  </si>
  <si>
    <t>SHELLY LEONG</t>
  </si>
  <si>
    <t>DUITNOW QR- LEONG LEE YIN *</t>
  </si>
  <si>
    <t>MAY GAN</t>
  </si>
  <si>
    <t>DUITNOW QR- GAN BOON HONG *</t>
  </si>
  <si>
    <t>PUIYEE PHEW</t>
  </si>
  <si>
    <t>DUITNOW QR- PHEW PUI YEE *</t>
  </si>
  <si>
    <t>林芳芳</t>
  </si>
  <si>
    <t>HP INDUSTRIES TRADI*fong</t>
  </si>
  <si>
    <t>Jessica Chai</t>
  </si>
  <si>
    <t>DUITNOW QR- CHAI CHIEW FERN *</t>
  </si>
  <si>
    <t>LING TEH</t>
  </si>
  <si>
    <t>MBB CT- TEH SOO LING *Ling Teh</t>
  </si>
  <si>
    <t>陈雪婷</t>
  </si>
  <si>
    <t>MBB CT- TAN SHUE THENG *Fund Transfer</t>
  </si>
  <si>
    <t>CRYSTAL WONG</t>
  </si>
  <si>
    <t>Crystal wong WONG LING HUEY *F9850202511070</t>
  </si>
  <si>
    <t>IRENE YAN</t>
  </si>
  <si>
    <t>CHIN OI LIN *ireneyan</t>
  </si>
  <si>
    <t>Quah Peipei</t>
  </si>
  <si>
    <t>coco QUAH SWEY LI *A</t>
  </si>
  <si>
    <t>张燕玲</t>
  </si>
  <si>
    <t>Yenny Chong WANG TECK HWA *C mart 011125</t>
  </si>
  <si>
    <t>KM Leong</t>
  </si>
  <si>
    <t>0169070833 LIM MING LI *KM Leong</t>
  </si>
  <si>
    <t>CHNG EMILY</t>
  </si>
  <si>
    <t>6850/OTHER PERSONAL CHNG KHAU LENG (ZHU /ROC/MB7623365</t>
  </si>
  <si>
    <t xml:space="preserve">Olivia Nui Nui
</t>
  </si>
  <si>
    <t>DUITNOW QR- PANG KAH YAN *</t>
  </si>
  <si>
    <t>APPLE HEE</t>
  </si>
  <si>
    <t>DUITNOW QR- HEE SOW YIN *</t>
  </si>
  <si>
    <t>莉琳</t>
  </si>
  <si>
    <t>MBB CT- TAN CHEAN PING *Li Ling</t>
  </si>
  <si>
    <t>Cheng Gaik Hoon</t>
  </si>
  <si>
    <t>CHENG GAIK HOON *Cheng Gaik Ho</t>
  </si>
  <si>
    <t>Tay May Ching</t>
  </si>
  <si>
    <t>DUITNOW QR- TAY MAY CHING *</t>
  </si>
  <si>
    <t>Jean Tam</t>
  </si>
  <si>
    <t>DUITNOW QR- TAN HUEY CHIEN *</t>
  </si>
  <si>
    <t>LOUISE CHEAM</t>
  </si>
  <si>
    <t>MBB CT- CHEAM SHING HUEY *JJ mai chang</t>
  </si>
  <si>
    <t>Alicia Tan</t>
  </si>
  <si>
    <t>TAN SHANG FOOI *Pants Alicia T</t>
  </si>
  <si>
    <t>LANDY YEO</t>
  </si>
  <si>
    <t>DUITNOW QR- YEO SIEW LAN *</t>
  </si>
  <si>
    <t>Yong Mooi Song</t>
  </si>
  <si>
    <t>MBB CT- SONG YONG MOOI *Song Qing ling</t>
  </si>
  <si>
    <t>YING LEE</t>
  </si>
  <si>
    <t>MBB CT- YAP LEE MENG *ying lee</t>
  </si>
  <si>
    <t xml:space="preserve">Vivian On
</t>
  </si>
  <si>
    <t>Sport shoes ON POH KUAN *Vivian On</t>
  </si>
  <si>
    <t>夏忠恵</t>
  </si>
  <si>
    <t xml:space="preserve">Bei Bi Loke
</t>
  </si>
  <si>
    <t>MBB CT- ENG YUH SHAN *03Nov25 Bei Bi</t>
  </si>
  <si>
    <t>Kelly Kow</t>
  </si>
  <si>
    <t>MBB CT- KOUW BEE LEE *kelly kow</t>
  </si>
  <si>
    <t>Janice Ling</t>
  </si>
  <si>
    <t>MBB CT- CHENG KOOI LING *Fund Transfer</t>
  </si>
  <si>
    <t>CINDY KUAN</t>
  </si>
  <si>
    <t>MBB CT- CINDY KUAN SHEE YUE*cindy kuan</t>
  </si>
  <si>
    <t>Chye Khe Chan</t>
  </si>
  <si>
    <t>RainbowSisterWholeSaLIM SOO CHING *MsYongChoyLen</t>
  </si>
  <si>
    <t xml:space="preserve">Simone Zoe
</t>
  </si>
  <si>
    <t>693026872Q *11112707184339</t>
  </si>
  <si>
    <t>LOW PEARLINE</t>
  </si>
  <si>
    <t>Rainbow Wholesale StLOW KWEE MOOI *Fund transfer</t>
  </si>
  <si>
    <t>PENNY ENG</t>
  </si>
  <si>
    <t>pennyeng ENG PEH NEE *Fund Transfer</t>
  </si>
  <si>
    <t>QUEN WONG</t>
  </si>
  <si>
    <t>MBB CT- WONG LAI QUEN *Quenwong</t>
  </si>
  <si>
    <t>SP HUIN</t>
  </si>
  <si>
    <t>HUIN SIEW PENG FUND TRANSFER</t>
  </si>
  <si>
    <t>陈钰媚</t>
  </si>
  <si>
    <t>INSTANT TRANSFER TAN YOKE MOOI *MEPS FUNDS TRA</t>
  </si>
  <si>
    <t>MUIMUI BO</t>
  </si>
  <si>
    <t>MBB CT- BONG MUI HEONG *MuiMuiBo</t>
  </si>
  <si>
    <t>LINGLING MAH</t>
  </si>
  <si>
    <t>MBB CT- KOK SUEN *linglingmah</t>
  </si>
  <si>
    <t>CHIN CHAI NG</t>
  </si>
  <si>
    <t>MBB CT- TAN LIM CHEE LONG *Fund Transfer</t>
  </si>
  <si>
    <t>WONG LEE HENG</t>
  </si>
  <si>
    <t>WONG SHI MIN *WONG LEE HENG</t>
  </si>
  <si>
    <t>ANNIE CHUA</t>
  </si>
  <si>
    <t>MBB CT- CSC MOTOR SERVICE *Fund transfer</t>
  </si>
  <si>
    <t>2140/POSTAL AND COURISABELLE LEE YUN LI /ROC/MB5122800</t>
  </si>
  <si>
    <t>EVAN SHIM</t>
  </si>
  <si>
    <t>MBB CT- SHIM WOON YEN *Rainbow wholes</t>
  </si>
  <si>
    <t>383015875Q *11112891999872</t>
  </si>
  <si>
    <t>HENG GET YOOK</t>
  </si>
  <si>
    <t>DUITNOW QR- HENG GET YOOK *</t>
  </si>
  <si>
    <t>VIVIAN NGO</t>
  </si>
  <si>
    <t>LOW SIEW NGO *vivian ngo</t>
  </si>
  <si>
    <t>SIEW KHENG CHIN</t>
  </si>
  <si>
    <t>CHIN SIEW KHENG *Chin siew khen</t>
  </si>
  <si>
    <t>WENDY CHONG</t>
  </si>
  <si>
    <t>Wendy Chong CHONG SIEW MOOI *Fund transfer</t>
  </si>
  <si>
    <t>FANG QI</t>
  </si>
  <si>
    <t>MBB CT- LOH QI FANG *from qifang</t>
  </si>
  <si>
    <t>OWYI6QFAQYQX NIUM SDN. BHD.(FKA *YouTrip Overse</t>
  </si>
  <si>
    <t>YONG MOOI SONG</t>
  </si>
  <si>
    <t>林嘉欣</t>
  </si>
  <si>
    <t>MBB CT- LIM KAH FEI *Lin jiaxin</t>
  </si>
  <si>
    <t>S.T CHONG</t>
  </si>
  <si>
    <t>MBB CT- J.J. BEAUTY CENTRE *S. T. Chong</t>
  </si>
  <si>
    <t>SOON HONG</t>
  </si>
  <si>
    <t>POH SOON HONG *Rainbow</t>
  </si>
  <si>
    <t>FIONA GCL</t>
  </si>
  <si>
    <t>MBB CT- GOH CHWEE LAN (MS) *new year shir</t>
  </si>
  <si>
    <t>YUAN FEN LEE</t>
  </si>
  <si>
    <t>DUITNOW QR- LEE LAN HAM *</t>
  </si>
  <si>
    <t>佩靖</t>
  </si>
  <si>
    <t>DUITNOW QR- THONG POOI CHENG *</t>
  </si>
  <si>
    <t>2140/POSTAL AND COURISABELLE LEE YUN LI /ROC/MB5122400</t>
  </si>
  <si>
    <t>WEN SEEND</t>
  </si>
  <si>
    <t>wenseend HOO YOKE LAN *wenseend</t>
  </si>
  <si>
    <t>SHEALEE TIO</t>
  </si>
  <si>
    <t>DUITNOW QR- TIO SHEA LEE *</t>
  </si>
  <si>
    <t>LAI XIANG LOW</t>
  </si>
  <si>
    <t>LEONG SEOK GAIK</t>
  </si>
  <si>
    <t>MBB CT- LEONG SEOK GAIK *Fund Transfe n</t>
  </si>
  <si>
    <t>MBB CT- LAI KIM HOI *KlM HOI</t>
  </si>
  <si>
    <t>KHOO WOOILING</t>
  </si>
  <si>
    <t>MBB CT- KHOO WOOI LING *Khoo Wooiling</t>
  </si>
  <si>
    <t>GET YOOK</t>
  </si>
  <si>
    <t>MBB CT- NG QI FENG *GET YOOK</t>
  </si>
  <si>
    <t>MAY TANSHUYI</t>
  </si>
  <si>
    <t>DUITNOW QR- TAN SUK MOI *</t>
  </si>
  <si>
    <t>YVONNE CHANG YOKE CHING</t>
  </si>
  <si>
    <t>B Field CHANG YOKE CHING *Yvonne chang y</t>
  </si>
  <si>
    <t>LOW SIEW NGO *vivian ngo ZZ1</t>
  </si>
  <si>
    <t>CYCY LIM</t>
  </si>
  <si>
    <t>LIM BEE FANG *cycy lim</t>
  </si>
  <si>
    <t>翁萍香</t>
  </si>
  <si>
    <t>DUITNOW QR- ENG PEO YANG *</t>
  </si>
  <si>
    <t>Siew Hoon Ang</t>
  </si>
  <si>
    <t>MBB CT- ANG SIEW HOON *Fund Transfer</t>
  </si>
  <si>
    <t>HEBIE SWEE</t>
  </si>
  <si>
    <t>A part sell TAN SWEE TENG *Hebie Swee</t>
  </si>
  <si>
    <t>LEE SIEW YING *Sy Lee</t>
  </si>
  <si>
    <t>MAGGIE CHONG</t>
  </si>
  <si>
    <t>MBB CT- CHONG MAG GIE *maggie Chong</t>
  </si>
  <si>
    <t>LEE MEE CHIN</t>
  </si>
  <si>
    <t>LEE MEE CHIN *Leemeechin</t>
  </si>
  <si>
    <t>TOH BEE HUON</t>
  </si>
  <si>
    <t>TOH BEE HUON *TOH BEE HUON</t>
  </si>
  <si>
    <t>SHARON FANG</t>
  </si>
  <si>
    <t>DUITNOW QR- FANG MEE FUNG *</t>
  </si>
  <si>
    <t>FELICIA GAN</t>
  </si>
  <si>
    <t>Coco new years baju GAN AI LUAI *Coco baju</t>
  </si>
  <si>
    <t>SIEWCHENG HOOI</t>
  </si>
  <si>
    <t>STEPHY CHAU</t>
  </si>
  <si>
    <t>MBB CT- CHAU MEI BING *from Stephycha</t>
  </si>
  <si>
    <t>JAMIE HII</t>
  </si>
  <si>
    <t>MBB CT- HII SUK MING *jamie hii</t>
  </si>
  <si>
    <t>SILLEY HOO</t>
  </si>
  <si>
    <t>MBB CT- HO FOO CHOU *Silleyhoo</t>
  </si>
  <si>
    <t>PING KIAT TAN</t>
  </si>
  <si>
    <t>TAN PING KIAT *PingKiatTan</t>
  </si>
  <si>
    <t>YOKE CHUN TEW</t>
  </si>
  <si>
    <t>DUITNOW QR- TEW YOKE CHUN *</t>
  </si>
  <si>
    <t>LEE HWA WONG</t>
  </si>
  <si>
    <t>MBB CT- WONG LEE HWA *from Lee Hwa</t>
  </si>
  <si>
    <t>GRACE LEE</t>
  </si>
  <si>
    <t>LEE KA LAN *products</t>
  </si>
  <si>
    <t>DUITNOW QR- LIM KOK SENG *</t>
  </si>
  <si>
    <t>MBB CT- TEYRUI FENG *Fund Transfer</t>
  </si>
  <si>
    <t>JUNE TAN</t>
  </si>
  <si>
    <t>rainbow TAN PEI HWA *tanpeihwa</t>
  </si>
  <si>
    <t>KAREN HOO</t>
  </si>
  <si>
    <t>FONG FASTER</t>
  </si>
  <si>
    <t>MBB CT- YANG NGET FONG *FONG FASTER</t>
  </si>
  <si>
    <t>JOANNE HOE</t>
  </si>
  <si>
    <t>MBB CT- Hoe Yoke Lian *Transfer</t>
  </si>
  <si>
    <t>WAT NGO</t>
  </si>
  <si>
    <t>MBB CT- YAP WAT NGO *FF</t>
  </si>
  <si>
    <t>陳佩佩</t>
  </si>
  <si>
    <t>JO MMY</t>
  </si>
  <si>
    <t>RAINBOW MOH MEI YOKE *JO MMY</t>
  </si>
  <si>
    <t>LEE YONG HENG</t>
  </si>
  <si>
    <t>MBB CT- HENG LEE YONG *Fund Transfer</t>
  </si>
  <si>
    <t>YOGIE WONG</t>
  </si>
  <si>
    <t>Yogie Wong WONG MAY KUEN *EE208 n EE219</t>
  </si>
  <si>
    <t>BOBO CHAN</t>
  </si>
  <si>
    <t>Prawn crackers CHAN WEI LENG *Bobochan</t>
  </si>
  <si>
    <t>筱芬</t>
  </si>
  <si>
    <t>DUITNOW QR- TAN SOH FERN *</t>
  </si>
  <si>
    <t>EE174 CHAN CHE LIN *chan che lin</t>
  </si>
  <si>
    <t>CHAI FONG ONG</t>
  </si>
  <si>
    <t>DUITNOW QR- ONG CHAI FONG *</t>
  </si>
  <si>
    <t>APPLE KEK</t>
  </si>
  <si>
    <t>MBB CT- KEK LAI LING *Applekek</t>
  </si>
  <si>
    <t>ONG TENG HONG</t>
  </si>
  <si>
    <t>ONG TENG HONG *Ong teng hong</t>
  </si>
  <si>
    <t>XIAO AI FOO</t>
  </si>
  <si>
    <t>DUITNOW QR- FOO CHUAN AI *</t>
  </si>
  <si>
    <t>CHOOR PING YONG</t>
  </si>
  <si>
    <t>MBB CT- YONG CHOOR PING *yong choor pin</t>
  </si>
  <si>
    <t>PEGGY TAN</t>
  </si>
  <si>
    <t>801174873Q *11112829126499</t>
  </si>
  <si>
    <t>AGNES NG</t>
  </si>
  <si>
    <t>DUITNOW QR- NG CHEN CHEN *</t>
  </si>
  <si>
    <t>KWON JY</t>
  </si>
  <si>
    <t>Kwon jy WONG SOOK YEE *Transfer</t>
  </si>
  <si>
    <t>QIN QIN</t>
  </si>
  <si>
    <t>DUITNOW QR- TAN SHU LING *</t>
  </si>
  <si>
    <t>KOH JOANNE</t>
  </si>
  <si>
    <t>KOH FOCK KIEW *joanne koh</t>
  </si>
  <si>
    <t>CHRISTINE LIM</t>
  </si>
  <si>
    <t>DUITNOW QR- LIM YOKE PHENG *</t>
  </si>
  <si>
    <t>Chine Guangzhou EE oWONG MAY KUEN *EE052,050,094,</t>
  </si>
  <si>
    <t>PENG LIEW</t>
  </si>
  <si>
    <t>LIEW CHOOI PENG *PengLiew-353.3</t>
  </si>
  <si>
    <t>Lim Arh Nya LIM ZHENG SHEM *Fund Transfer</t>
  </si>
  <si>
    <t>WAI FANG</t>
  </si>
  <si>
    <t>ON WAI FANG *On Wai Fang</t>
  </si>
  <si>
    <t>MEELING LAI</t>
  </si>
  <si>
    <t>LAI MEE LING FUND TRANSFER</t>
  </si>
  <si>
    <t>陈美云</t>
  </si>
  <si>
    <t>DUITNOW QR- NG WEE SIONG *</t>
  </si>
  <si>
    <t>VERON CSL</t>
  </si>
  <si>
    <t>MBB CT- CHIN SHUI LEE *Household</t>
  </si>
  <si>
    <t>TYNE TYNE CHRISTINE</t>
  </si>
  <si>
    <t>MBB CT- HOH FUNG KIN *from Christine</t>
  </si>
  <si>
    <t>JESSIE WONG</t>
  </si>
  <si>
    <t>WONG SIE YEN *Jessie wong</t>
  </si>
  <si>
    <t>KELLY HWEY</t>
  </si>
  <si>
    <t>RM21.10 LOW POH HWEY *KELLY HWEY</t>
  </si>
  <si>
    <t>DUITNOW QR- MR TAN PENG KIA *</t>
  </si>
  <si>
    <t>KUEE MOI LIM</t>
  </si>
  <si>
    <t>Bill LIM KUEE MOI *Sent from AmOn</t>
  </si>
  <si>
    <t>SAN SAN LEE</t>
  </si>
  <si>
    <t>LEE SAN SAN *San San Lee</t>
  </si>
  <si>
    <t>MABEL POH KENG</t>
  </si>
  <si>
    <t>DUITNOW QR- BOI POH KENG *</t>
  </si>
  <si>
    <t>MBB CT- CHAN KIT YEONG *Fund Transfer</t>
  </si>
  <si>
    <t>TENG CHIN HWA</t>
  </si>
  <si>
    <t>Food TENG CHIN HWA *TENG CHIN HWA</t>
  </si>
  <si>
    <t>MINNIE OOI</t>
  </si>
  <si>
    <t>DUITNOW QR- KOAY BEE EAN *</t>
  </si>
  <si>
    <t>陈丽珠</t>
  </si>
  <si>
    <t>MBB CT- KEDAI BUKU YI TONG *Sent from AmOn</t>
  </si>
  <si>
    <t>MEI CHONG</t>
  </si>
  <si>
    <t>MBB CT- CHONG YNEH MEET *Fund transfer</t>
  </si>
  <si>
    <t>LEY YONG LEE</t>
  </si>
  <si>
    <t>DUITNOW QR- LEE LEYYONG *</t>
  </si>
  <si>
    <t>MEI HIA</t>
  </si>
  <si>
    <t>ELBY GOH</t>
  </si>
  <si>
    <t>Power bank GOH LEE BOON *Elby</t>
  </si>
  <si>
    <t>MAXIE KOK</t>
  </si>
  <si>
    <t>DUITNOW QR- KOK HIEW FOONG *</t>
  </si>
  <si>
    <t>蔡萌芹</t>
  </si>
  <si>
    <t>MBB CT- CHAI MEY CHIN *Chai mey chin</t>
  </si>
  <si>
    <t>JUDY JUDY</t>
  </si>
  <si>
    <t>DUITNOW QR- CHEOH PHAIK GEOK *</t>
  </si>
  <si>
    <t>QUISTIS JIN</t>
  </si>
  <si>
    <t>MBB CT- LIOW JON LAN *Fund Transfer</t>
  </si>
  <si>
    <t>LOW BRENDA</t>
  </si>
  <si>
    <t>MBB CT- ONG BEE SIAN *Fund Transfer</t>
  </si>
  <si>
    <t>LILY LIM</t>
  </si>
  <si>
    <t>CHUATEE LEE</t>
  </si>
  <si>
    <t>LEE CHUA TEE *Chua Tee</t>
  </si>
  <si>
    <t>GOO IRENE</t>
  </si>
  <si>
    <t>DUITNOW QR- GOO LAI CHING *</t>
  </si>
  <si>
    <t>CARINE WONG</t>
  </si>
  <si>
    <t>MBB CT- WONG LAI KIEN *gift</t>
  </si>
  <si>
    <t>JENNY JENNYHIEW</t>
  </si>
  <si>
    <t>Hiew Fui Len HIEW FUI LEN *Jennyjennyhiew</t>
  </si>
  <si>
    <t>LAI PEI PEI</t>
  </si>
  <si>
    <t>Jaselyn Cheng</t>
  </si>
  <si>
    <t>LIM CHEE SIONG *Jaselyn Cheng</t>
  </si>
  <si>
    <t>Audrey Tan</t>
  </si>
  <si>
    <t>TOW EIK CHUN *Audrey Tan</t>
  </si>
  <si>
    <t>乔斯琳</t>
  </si>
  <si>
    <t>MBB CT- LIEW SIOR WEI *Fund Transfer</t>
  </si>
  <si>
    <t>SHERI LEE</t>
  </si>
  <si>
    <t>Tissue LEE SIEW RENG *Sheri Lee</t>
  </si>
  <si>
    <t>CHAN MAI</t>
  </si>
  <si>
    <t>foods MS CHAN GEAH MAI *rainbow wholes</t>
  </si>
  <si>
    <t>Mei Sim Yap</t>
  </si>
  <si>
    <t>MBB CT- YAP MEI SIM *Site B 15.1 to</t>
  </si>
  <si>
    <t>JEIN YEN</t>
  </si>
  <si>
    <t>MBB CT- YONG JEIN YEN *jein yen</t>
  </si>
  <si>
    <t>VICHELLE CHONG</t>
  </si>
  <si>
    <t>GAN LAI CHOO</t>
  </si>
  <si>
    <t>MBB CT- GAN LAI CHOO *Gan Lai choo 2</t>
  </si>
  <si>
    <t>MBB CT- YEAP AI LEE *Fund transfer</t>
  </si>
  <si>
    <t>Lee Kah Loo LEE KAH LOO *Fund transfer</t>
  </si>
  <si>
    <t>TEY TENG ONG *Goh Swee Ting</t>
  </si>
  <si>
    <t>Cookies TAN PAU LING *Ling</t>
  </si>
  <si>
    <t>AA/leesau yong LEE SAU YONG *Fund Transfer</t>
  </si>
  <si>
    <t>Chris Ngo</t>
  </si>
  <si>
    <t>DUITNOW QR- NGO YOK LAN *</t>
  </si>
  <si>
    <t>LINDA LOW</t>
  </si>
  <si>
    <t>TAN AI BEE</t>
  </si>
  <si>
    <t>MBB CT- TAN AI BEE *TAN AI BEE</t>
  </si>
  <si>
    <t>MEE KIEW MEE KIEW</t>
  </si>
  <si>
    <t>MBB CT- CHANG KA HUI *Mee Kiew</t>
  </si>
  <si>
    <t>YUNICHOE CHOO</t>
  </si>
  <si>
    <t>MBB CT- CHOO PUI YEE *Fund Transfer</t>
  </si>
  <si>
    <t>CINDY LEE</t>
  </si>
  <si>
    <t>CINDY LEE CINDY LEE PEI SIA *Fund transfer</t>
  </si>
  <si>
    <t>Candy Choo</t>
  </si>
  <si>
    <t>CHING YEE MOOI FUND TRANSFER</t>
  </si>
  <si>
    <t>THERESA SUN</t>
  </si>
  <si>
    <t>Theresa sun THERESA TAN GEOK SU*Theresa sun</t>
  </si>
  <si>
    <t>TONI CHOW</t>
  </si>
  <si>
    <t>Teoh Chui Lian-ALiveTEOH CHUI LIAN *Toni chow</t>
  </si>
  <si>
    <t>JOYCE YEE</t>
  </si>
  <si>
    <t>MBB CT- WU YEE CHIN *Goods</t>
  </si>
  <si>
    <t>Marsh Cindy YONG FOOK THAI *3rd Party Tran</t>
  </si>
  <si>
    <t>MEI YOKE FOO</t>
  </si>
  <si>
    <t>MBB CT- FOO MEI YOKE *Fund transfer</t>
  </si>
  <si>
    <t>Wong Yoke Lan</t>
  </si>
  <si>
    <t>HCMR012600454994 CHONG TUCK YOU IBG through AT</t>
  </si>
  <si>
    <t>May Lee</t>
  </si>
  <si>
    <t>MBB CT- LEE SAW MOY *Fund transfer</t>
  </si>
  <si>
    <t>THUYHONGPHUONGLE</t>
  </si>
  <si>
    <t>770489234Q *11112986576321</t>
  </si>
  <si>
    <t>BELLE BELLE</t>
  </si>
  <si>
    <t>MBB CT- BEH CHOOI PING *Beh Chooi Ping</t>
  </si>
  <si>
    <t>CHRIS CHENG</t>
  </si>
  <si>
    <t>USXTGLJWRR58 NIUM SDN. BHD.(FKA *YouTrip Overse</t>
  </si>
  <si>
    <t>YUE LEE FANG *JC Parts</t>
  </si>
  <si>
    <t>Tan Siew Ann</t>
  </si>
  <si>
    <t>INSTANT TRANSFER TAN SIEW ANN *MEPS FUNDS TRA</t>
  </si>
  <si>
    <t>MBB CT- LIM SOW CHOON *Fund transfer</t>
  </si>
  <si>
    <t>YOBETTY SAY</t>
  </si>
  <si>
    <t>MBB CT- CHUAH CHUI FONG *POSTAGE IPHONE</t>
  </si>
  <si>
    <t>DUITNOW QR- LIM BOON WAH *</t>
  </si>
  <si>
    <t>A goods NG LI LENG *Jacqueline Ng</t>
  </si>
  <si>
    <t>LER GEOK HONG</t>
  </si>
  <si>
    <t>HWEI THENG LIM</t>
  </si>
  <si>
    <t>LIM HWEI TENG *Hwei Theng</t>
  </si>
  <si>
    <t>Yeoh Gim Poh</t>
  </si>
  <si>
    <t>MBB CT- YEOH GIM POH *Fund transfer</t>
  </si>
  <si>
    <t>gan poh cheng GAN POH CHENG *emily ong</t>
  </si>
  <si>
    <t>ANGEL LIEW</t>
  </si>
  <si>
    <t>DUITNOW QR- LIEW MUI FONG *</t>
  </si>
  <si>
    <t>gan poh cheng GAN POH CHENG *belle win</t>
  </si>
  <si>
    <t>gan poh cheng GAN POH CHENG *evon pc</t>
  </si>
  <si>
    <t>gan poh cheng GAN POH CHENG *evon evon</t>
  </si>
  <si>
    <t>Fb live KEE BOON TIT *Paris Qream</t>
  </si>
  <si>
    <t>Chokeyin Hong</t>
  </si>
  <si>
    <t>MBB CT- LIM SHUEH NEE *chokeyin</t>
  </si>
  <si>
    <t>MBB CT- NG YEN LING *YEN LING NG</t>
  </si>
  <si>
    <t>MBB CT- NG SIEW FAH *from SIew Fah</t>
  </si>
  <si>
    <t>EVANNE</t>
  </si>
  <si>
    <t>MBB CT- BY HUEY CHING *postage</t>
  </si>
  <si>
    <t>MDM NG SIEW LEE *Siewlee</t>
  </si>
  <si>
    <t>谢丽芳</t>
  </si>
  <si>
    <t>Lay Fung TAN KAI QIN *Fund Transfer</t>
  </si>
  <si>
    <t>EE TAN</t>
  </si>
  <si>
    <t>Payment NG CHONG BENG *Ee tan</t>
  </si>
  <si>
    <t>MBB CT- CHONG YEE LIEW *yee liew</t>
  </si>
  <si>
    <t>SHANICE TEO</t>
  </si>
  <si>
    <t>250126 TEO MUI FONG *Shanice Teo</t>
  </si>
  <si>
    <t>GIGI TANG</t>
  </si>
  <si>
    <t>gigi tang TANG OI CHEE *gigi tang</t>
  </si>
  <si>
    <t>CHUAN TECK GEONG</t>
  </si>
  <si>
    <t>kua sha CHUAN TECK GEONG *Fund transfer</t>
  </si>
  <si>
    <t>LA MAX</t>
  </si>
  <si>
    <t>MBB CT- LEONG KEAN KEAT/WOO*Gennice woon B</t>
  </si>
  <si>
    <t>MBB CT- NGEE KIM LIM *Fund transfer</t>
  </si>
  <si>
    <t>KWEELIM GOH</t>
  </si>
  <si>
    <t>MBB CT- GOH KWEE LIM *Fund transfer</t>
  </si>
  <si>
    <t>Likko Lee</t>
  </si>
  <si>
    <t>MBB CT- LEE SIOW LI *Likkolee</t>
  </si>
  <si>
    <t>SIEW HONG LEE</t>
  </si>
  <si>
    <t>lee siew hong kl LEE SIEW HONG *F9850202601240</t>
  </si>
  <si>
    <t>MICHELLEKAM</t>
  </si>
  <si>
    <t>Mei Fong Tang</t>
  </si>
  <si>
    <t>INSTANT TRANSFER TANG MEI FONG *MEPS FUNDS TRA</t>
  </si>
  <si>
    <t>pay KU SHY MING *Fund Transfer</t>
  </si>
  <si>
    <t>JESSLYN TAN</t>
  </si>
  <si>
    <t>MBB CT- TAN CHOOI PENG *JESSLYN 012669</t>
  </si>
  <si>
    <t>DUITNOW QR- SAW CHOOI HONG *</t>
  </si>
  <si>
    <t>Sharon Leong</t>
  </si>
  <si>
    <t>LEONG NGAN LEIN *Sharon Leong</t>
  </si>
  <si>
    <t>LEE CJ</t>
  </si>
  <si>
    <t>MBB CT- LEE CHUI JOO *from Lee CJ</t>
  </si>
  <si>
    <t>LIZ LIM</t>
  </si>
  <si>
    <t>Payment LIM KIM CHING *Rainbow wholes</t>
  </si>
  <si>
    <t>YAP YYS</t>
  </si>
  <si>
    <t>MBB CT- YAP YOKE SIAM *shirt</t>
  </si>
  <si>
    <t>Chong Siau Mei</t>
  </si>
  <si>
    <t>CHONG SIAU MEI *Chongsiaumei</t>
  </si>
  <si>
    <t>VIVIAN ANG</t>
  </si>
  <si>
    <t>MBB CT- ANG MOOI SIM *Ge</t>
  </si>
  <si>
    <t>LEW CHOY FAU *RAINBOW WHOLES</t>
  </si>
  <si>
    <t>MBB CT- CHEONG SIEW YIN *Fund Transfer</t>
  </si>
  <si>
    <t>EE002, EE032 and EE0LIM YOKE LAN *Mandy Lim</t>
  </si>
  <si>
    <t>MBB CT- ONG SIEW KEAM *L</t>
  </si>
  <si>
    <t>yenpei PEI PEI YEN *Fund transfer</t>
  </si>
  <si>
    <t>MANDY TUNG</t>
  </si>
  <si>
    <t>MBB CT- TUNG FOONG MOI *Fund Transfer</t>
  </si>
  <si>
    <t>Adam live WONG LOK WAN *Teh Guat Fong</t>
  </si>
  <si>
    <t>410461972Q *11112972117542</t>
  </si>
  <si>
    <t>TY NGAI</t>
  </si>
  <si>
    <t>DUITNOW QR- NGAI THAI YENG *</t>
  </si>
  <si>
    <t>MBB CT- LOY YEOU FEI *abigail joey</t>
  </si>
  <si>
    <t>MBB CT- ER SIEW KIM *Fund Transfer</t>
  </si>
  <si>
    <t>JANET TEH</t>
  </si>
  <si>
    <t>MBB CT- NG CHEE HUA *janet teh</t>
  </si>
  <si>
    <t>RO KO YO</t>
  </si>
  <si>
    <t>DUITNOW QR- NG YING SZE *</t>
  </si>
  <si>
    <t>JO CHEONG</t>
  </si>
  <si>
    <t>DUITNOW QR- CHEONG HOO LAN *</t>
  </si>
  <si>
    <t>Peng Ho Ong</t>
  </si>
  <si>
    <t>MBB CT- ONG PENG HO *Fund Transfer</t>
  </si>
  <si>
    <t>TERLYN TANG</t>
  </si>
  <si>
    <t>Fb Terlyn TANG YEN JIN *Fund Transfer</t>
  </si>
  <si>
    <t>ADELINE ANN TAN</t>
  </si>
  <si>
    <t>DUITNOW QR- TAN SAW EAN *</t>
  </si>
  <si>
    <t>SIEWTHO NG</t>
  </si>
  <si>
    <t>MBB CT- NG SIEW THO *siewthoNg</t>
  </si>
  <si>
    <t>GINN SUM</t>
  </si>
  <si>
    <t>Ginn SUM SAN PENG *Sum San Peng</t>
  </si>
  <si>
    <t>263123704Q *11112966648941</t>
  </si>
  <si>
    <t>MBB CT- LEE PEY CHIN *Fund transfer</t>
  </si>
  <si>
    <t>Janet Lee</t>
  </si>
  <si>
    <t>MBB CT- LEE KAM SIM *Janet Lee</t>
  </si>
  <si>
    <t>Grace Ng</t>
  </si>
  <si>
    <t>MBB CT- NG SIEW LAN *Fund transfer</t>
  </si>
  <si>
    <t>MEE LEE</t>
  </si>
  <si>
    <t>WONG MEE LEE FUND TRANSFER</t>
  </si>
  <si>
    <t>KOK SOOI NEE *Transfer fund</t>
  </si>
  <si>
    <t>CONNIE LAM</t>
  </si>
  <si>
    <t>DUITNOW QR- LAM YUET LAI *</t>
  </si>
  <si>
    <t>DUITNOW QR- DIN LIH CHOO *</t>
  </si>
  <si>
    <t>PANG KWAI FAH</t>
  </si>
  <si>
    <t>as PANG KWAI FAH *Rainbow Wholes</t>
  </si>
  <si>
    <t>MBB CT- HO HUI PIN *from Ho Hui Pi</t>
  </si>
  <si>
    <t>MBB CT- TAN CEEN YEI *Clothes</t>
  </si>
  <si>
    <t>DUITNOW QR- OOI SU KIAN *</t>
  </si>
  <si>
    <t>Yee YM Yee</t>
  </si>
  <si>
    <t>SHUWEN WEN</t>
  </si>
  <si>
    <t>MBB CT- KOK DOYZ SHUWEN *Fund Transfer</t>
  </si>
  <si>
    <t>LEN TAM</t>
  </si>
  <si>
    <t>LAI LI XIA *Len tam</t>
  </si>
  <si>
    <t>ZI XIN</t>
  </si>
  <si>
    <t>DUITNOW QR- TEONG MEI SEN *</t>
  </si>
  <si>
    <t>Powerbank LEE AI LIN *Lee Ai Lin</t>
  </si>
  <si>
    <t>DUITNOW QR- LIOW PUI LEE *</t>
  </si>
  <si>
    <t>Purchase B LIM SIM YEE *Fund transfer</t>
  </si>
  <si>
    <t>chole DG -MM Mall LAI HUA CHING *Fund transfer</t>
  </si>
  <si>
    <t>GOH SIEW HOONG</t>
  </si>
  <si>
    <t>Payment GOH SIEW HOONG *Goh Siew Hoong</t>
  </si>
  <si>
    <t>FENNY LAI</t>
  </si>
  <si>
    <t>DEPOSIT LAI SEOK FUN RAINBOW WHOLES</t>
  </si>
  <si>
    <t>MBB CT- YAP SUAT CHENG *Fund Transfer</t>
  </si>
  <si>
    <t>MBB CT- OOI CHEE MEOI *Fund Transfer</t>
  </si>
  <si>
    <t>BERNICE TAN</t>
  </si>
  <si>
    <t>Bernice Tan Siew FooTAN SIEW FOONG *Fund transfer</t>
  </si>
  <si>
    <t>MBB CT- TAN LAY SEAH *Layseah Tan</t>
  </si>
  <si>
    <t>MBB CT- LIM SEW FONG *LIM SEW FONG</t>
  </si>
  <si>
    <t>SHU LING NG NG SO LING *Fund transfer</t>
  </si>
  <si>
    <t>DUITNOW QR- WAN MAY CHAN *</t>
  </si>
  <si>
    <t>MBB CT- TAN YOU DA *Fund Transfer</t>
  </si>
  <si>
    <t>ZJ WONG</t>
  </si>
  <si>
    <t>DUITNOW QR- TAN KA KIAU *</t>
  </si>
  <si>
    <t>JENNIFER TENG</t>
  </si>
  <si>
    <t>DUITNOW QR- TENG SIEW KIM *</t>
  </si>
  <si>
    <t>MBB CT- LEE EI SIAH *Carmen lee</t>
  </si>
  <si>
    <t>DUITNOW QR- CHUA HONG MOOI *</t>
  </si>
  <si>
    <t>DUITNOW QR- OO PEI WAN *</t>
  </si>
  <si>
    <t>Local sundries PAN SIAW LENG @ LIL*Lilypan</t>
  </si>
  <si>
    <t>Gigi Liew</t>
  </si>
  <si>
    <t>DUITNOW QR- LIEW LING NAI *</t>
  </si>
  <si>
    <t>pay MAH JIA CHI *payment</t>
  </si>
  <si>
    <t>Rainbow wholesale CHU POOI LENG *Pooi Leng Chu</t>
  </si>
  <si>
    <t>Huey Ling Chia</t>
  </si>
  <si>
    <t>MBB CT- CHIA HUEY LING *Huey Ling Chia</t>
  </si>
  <si>
    <t>Shuwen Wen</t>
  </si>
  <si>
    <t>SY WONG</t>
  </si>
  <si>
    <t>SYWong WONG SHOK YEE *Fund Transfer</t>
  </si>
  <si>
    <t>Joanne Chang Y Peng</t>
  </si>
  <si>
    <t>MBB CT- CHANG YIN PENG *from JOANNE CH</t>
  </si>
  <si>
    <t>Keow Lee</t>
  </si>
  <si>
    <t>THING YEE LIANG *LEE GEOK KEOW</t>
  </si>
  <si>
    <t>ZZ078 x3 xiang nang LUM SHEAU FEN *Coca Lui</t>
  </si>
  <si>
    <t>Angeline Ooi</t>
  </si>
  <si>
    <t>DUITNOW QR- YOE WEI LOONG *</t>
  </si>
  <si>
    <t>Transfer CHUNG LI KONG *Sent from AmOn</t>
  </si>
  <si>
    <t>DUITNOW QR- LAI NYET CHOI *</t>
  </si>
  <si>
    <t>WEI LING</t>
  </si>
  <si>
    <t>CHEW WEI LING *chew wei ling</t>
  </si>
  <si>
    <t>Ivana Xu</t>
  </si>
  <si>
    <t>MBB CT- HEE SAI FOON *from Foon Hee</t>
  </si>
  <si>
    <t>MBB CT- BAN HUP LEONG INDUS*Bill payment</t>
  </si>
  <si>
    <t>MBB CT- GENETECH ENGINEERIN*Purchase of Tr</t>
  </si>
  <si>
    <t>Ai Hua Tan</t>
  </si>
  <si>
    <t>MR KWAN HO WING *Rainbow Wholes</t>
  </si>
  <si>
    <t>MBB CT- LEE KIM LIONG *Fund Transfer</t>
  </si>
  <si>
    <t>WONG FOOK LAM FUND TRANSFER</t>
  </si>
  <si>
    <t>MBB CT- CHAN YONG KOK *ZZ Store</t>
  </si>
  <si>
    <t>Tan Bee Hong</t>
  </si>
  <si>
    <t>MBB CT- THAI SIA YUN *rainbow</t>
  </si>
  <si>
    <t>MBB CT- TAN KAR KHENG *Alina Chua</t>
  </si>
  <si>
    <t>Karen Hui Leng Hong</t>
  </si>
  <si>
    <t>D HONG HUI LENG *Karen hui Leng</t>
  </si>
  <si>
    <t>HUI LUAN GEOK</t>
  </si>
  <si>
    <t>GEOK HUI LUAN FUND TRANSFER</t>
  </si>
  <si>
    <t>POW HOI AOW</t>
  </si>
  <si>
    <t>Powhoi aow AOW POW HOI *Sent from AmOn</t>
  </si>
  <si>
    <t>Zi Xin</t>
  </si>
  <si>
    <t>TEO HUI KHIM *Hui Khim</t>
  </si>
  <si>
    <t>Tong MuiKee</t>
  </si>
  <si>
    <t>DUITNOW QR- TONG MUI KEE *</t>
  </si>
  <si>
    <t>SINN MEI</t>
  </si>
  <si>
    <t>MBB CT- CHONG SINN MEI *Fund Transfer</t>
  </si>
  <si>
    <t>Purchase LIM GAIK CHENG *FB Apple orang</t>
  </si>
  <si>
    <t>Kicii Yu</t>
  </si>
  <si>
    <t>MBB CT- CHONG SHR CHYUN *Fund Transfer</t>
  </si>
  <si>
    <t>JANET CHONG</t>
  </si>
  <si>
    <t>MBB CT- CHONG LAY IMM *Fund Transfer</t>
  </si>
  <si>
    <t>TAN SHARON</t>
  </si>
  <si>
    <t>TAN LEE PING *Rainbow sister</t>
  </si>
  <si>
    <t>HUI HUI</t>
  </si>
  <si>
    <t>MBB CT- KORNIATY NJOMANTO *HuiHui</t>
  </si>
  <si>
    <t>LAM SUNSHINE</t>
  </si>
  <si>
    <t>MBB CT- Wise Payments Malay*TW1676227179 O</t>
  </si>
  <si>
    <t>Mei Foong Chin</t>
  </si>
  <si>
    <t>MR CHIN MEI LEE *Meifoongchin</t>
  </si>
  <si>
    <t>LIM ELLA</t>
  </si>
  <si>
    <t>DUITNOW QR- LIM SHWU EYE *</t>
  </si>
  <si>
    <t>LAI KIN</t>
  </si>
  <si>
    <t>MBB CT- WONG LAI KIN *Lai Kin</t>
  </si>
  <si>
    <t>Annie Saw</t>
  </si>
  <si>
    <t>INSTANT TRANSFER SAW LEE POH *MEPS FUNDS TRA</t>
  </si>
  <si>
    <t>Lee Yong Heng</t>
  </si>
  <si>
    <t>DUITNOW QR- HENG LEE YONG *</t>
  </si>
  <si>
    <t>Gigi Tang</t>
  </si>
  <si>
    <t>Janet Ytf</t>
  </si>
  <si>
    <t>Foods YAP TSUEY FENG *RAINBOW WHOLES</t>
  </si>
  <si>
    <t>Hui Chia</t>
  </si>
  <si>
    <t>TRANSFER TO CA/SA CHIA JIA HUEY *MEPS FUNDS TRA</t>
  </si>
  <si>
    <t>INSTANT TRANSFER HEW YOON FOOK *MEPS FUNDS TRA</t>
  </si>
  <si>
    <t>Teh Phaik Hoon</t>
  </si>
  <si>
    <t>DUITNOW QR- TEH PHAIK HOON *</t>
  </si>
  <si>
    <t>Ooi Sze Ling OOI SZE LING *Ooi Sze Ling</t>
  </si>
  <si>
    <t>Jenn Mok</t>
  </si>
  <si>
    <t>MOK CHIU HIONG *Jenn mok</t>
  </si>
  <si>
    <t>Gekluang Tan</t>
  </si>
  <si>
    <t>MBB CT- TAN GEK LUANG *Fund transfer</t>
  </si>
  <si>
    <t>Janet Yeow</t>
  </si>
  <si>
    <t>YEOW SOEK ENG *Payment</t>
  </si>
  <si>
    <t>Irvee Chong</t>
  </si>
  <si>
    <t>rainbow sister CHONG SU YIN *Fund transfer</t>
  </si>
  <si>
    <t>MBB CT- ELVOR BIN LORENE *Pindahan Dana</t>
  </si>
  <si>
    <t>CHENG YOCK LAN *postage</t>
  </si>
  <si>
    <t>秀丽</t>
  </si>
  <si>
    <t>MBB CT- HENG SIEW LI *from Theresa H</t>
  </si>
  <si>
    <t>PUI SEE CHAN</t>
  </si>
  <si>
    <t>MBB CT- LIU HOO MUN *Fund transfer</t>
  </si>
  <si>
    <t>MBB CT- LOO CHOI MEI *Fund transfer</t>
  </si>
  <si>
    <t>Ann flowers boutiqueANN FLOWERS BOUTIQU*Rainbow wholes</t>
  </si>
  <si>
    <t>EN HEN</t>
  </si>
  <si>
    <t>WONG EN HEN *payment</t>
  </si>
  <si>
    <t>罗明利</t>
  </si>
  <si>
    <t>DUITNOW QR- LOH MENG LAI *</t>
  </si>
  <si>
    <t>MEEHONG SAM</t>
  </si>
  <si>
    <t>MBB CT- SAM MEE HONG *from Mee Hong</t>
  </si>
  <si>
    <t>JESSIE WANG</t>
  </si>
  <si>
    <t>MBB CT- WANG JIONG SHEE *Jessie</t>
  </si>
  <si>
    <t>MBB CT- TOH YAN TONG *Fund Transfer</t>
  </si>
  <si>
    <t>SIOK HOON TEO</t>
  </si>
  <si>
    <t>2140/POSTAL AND COURTEO SIOK HWEE (ZHAN /ROC/MB6010501</t>
  </si>
  <si>
    <t>SAU YIN WAN</t>
  </si>
  <si>
    <t>MBB CT- WAN SAU YIN *Bill payment</t>
  </si>
  <si>
    <t>JESSLYN WONG</t>
  </si>
  <si>
    <t>NICOLE TOH</t>
  </si>
  <si>
    <t>DUITNOW QR- TOH SOOK CHIN *</t>
  </si>
  <si>
    <t>MBB CT- TANG MIAO KING *Fund Transfer</t>
  </si>
  <si>
    <t>WENDY TAN</t>
  </si>
  <si>
    <t>DUITNOW QR- TAN POH HOON *</t>
  </si>
  <si>
    <t>FONG LING KOK</t>
  </si>
  <si>
    <t>MBB CT- KOK FONG LING *from Kok fong</t>
  </si>
  <si>
    <t>Thien Ka Yin</t>
  </si>
  <si>
    <t>MBB CT- THIEN KA YIN *Fund Transfer</t>
  </si>
  <si>
    <t>Lin ChuChu</t>
  </si>
  <si>
    <t>MBB CT- LINDA NG SIEW YEN *Fund Transfer</t>
  </si>
  <si>
    <t>Ivy Kooh</t>
  </si>
  <si>
    <t>Ivy Kooh KOOH MEI CHIN *Korea A 18/20</t>
  </si>
  <si>
    <t>盤秋君</t>
  </si>
  <si>
    <t>WONG JYH HAUR *Payment</t>
  </si>
  <si>
    <t>Ooi Laysee</t>
  </si>
  <si>
    <t>INSTANT TRANSFER OOI LAY SEE *MEPS FUNDS TRA</t>
  </si>
  <si>
    <t>桂英</t>
  </si>
  <si>
    <t>MBB CT- ONG KWAI YING *from Mdm ong</t>
  </si>
  <si>
    <t>MBB CT- PANG LEE HONG *Tan Shan Chen</t>
  </si>
  <si>
    <t>MBB CT- CHEN LI CHIN *Fund Transfer</t>
  </si>
  <si>
    <t>Catherine Tham</t>
  </si>
  <si>
    <t>THAM NGAN KIEW *Catherine</t>
  </si>
  <si>
    <t>Ivy Hew</t>
  </si>
  <si>
    <t>Crystal HEW MEE YONG *Rainbow Sister</t>
  </si>
  <si>
    <t>Pua Jing Yi</t>
  </si>
  <si>
    <t>MBB CT- PUA JING YI *A106 S6267</t>
  </si>
  <si>
    <t>JANNY KYMBERLY</t>
  </si>
  <si>
    <t>MBB CT- LIM CHONG INN *janny kymberly</t>
  </si>
  <si>
    <t>Jenny Liew</t>
  </si>
  <si>
    <t>Hong bao dai LIEW CHIEW JIN *Jenny liew</t>
  </si>
  <si>
    <t>siew chiew TEO LEE MING *Fund transfer</t>
  </si>
  <si>
    <t>KweeFang Tan</t>
  </si>
  <si>
    <t>MBB CT- TAN KWEE FANG *Fund transfer</t>
  </si>
  <si>
    <t>MBB CT- SAW GER HONG *Fund Transfer</t>
  </si>
  <si>
    <t>MICHELLE CHIA MENG CHENG</t>
  </si>
  <si>
    <t>Home product CHIA MENG CHENG *Chia Meng Chen</t>
  </si>
  <si>
    <t>Nana Geak Kui</t>
  </si>
  <si>
    <t>DUITNOW QR- LEE GEAK KUI *</t>
  </si>
  <si>
    <t>MBB CT- CHEE BEE SUAN *yuki chee</t>
  </si>
  <si>
    <t>MAY LEE</t>
  </si>
  <si>
    <t>LEE MING HIONG *pat</t>
  </si>
  <si>
    <t>DUITNOW QR- POT SEE NEE *</t>
  </si>
  <si>
    <t>SIEW HOON ANG</t>
  </si>
  <si>
    <t>DUITNOW QR- ANG SIEW HOON *</t>
  </si>
  <si>
    <t>Leong Sheong Leng</t>
  </si>
  <si>
    <t>LEONG SHEONG LENG FUND TRANSFER</t>
  </si>
  <si>
    <t>黄月凤</t>
  </si>
  <si>
    <t>q QUAH BI ZHI *Sent from AmOn</t>
  </si>
  <si>
    <t>Joan Wong</t>
  </si>
  <si>
    <t>YK LOW</t>
  </si>
  <si>
    <t>yklow1 LOW YEE KOON *Fund transfer</t>
  </si>
  <si>
    <t>Tan Nee Nee</t>
  </si>
  <si>
    <t>T shirt TAN NEE NEE *Tan nee nee</t>
  </si>
  <si>
    <t>Poh Hong</t>
  </si>
  <si>
    <t>TOH SIAN</t>
  </si>
  <si>
    <t>LIM YEE LUN *Toh Sian</t>
  </si>
  <si>
    <t>DUITNOW QR- LIM PUAY FUNG *</t>
  </si>
  <si>
    <t>hatsukot hat GAN YOKE LING *Fund transfer</t>
  </si>
  <si>
    <t>Pek Yong Chang</t>
  </si>
  <si>
    <t>CNY CHANG PEK YONG *Live</t>
  </si>
  <si>
    <t>Lisa Loh</t>
  </si>
  <si>
    <t>MBB CT- LOH SIEW CHING *Fund Transfer</t>
  </si>
  <si>
    <t>LAIMAY LIM</t>
  </si>
  <si>
    <t>LIM LAI MUAY *May</t>
  </si>
  <si>
    <t>Eden Tiong</t>
  </si>
  <si>
    <t>MBB CT- TIONG NGOR CHOO *clothing</t>
  </si>
  <si>
    <t>DUITNOW QR- ONG AH KIT *</t>
  </si>
  <si>
    <t>DUITNOW QR- TAN CHIA SIANG *</t>
  </si>
  <si>
    <t>Fiona Gcl</t>
  </si>
  <si>
    <t>MBB CT- GOH CHWEE LAN (MS) *balance</t>
  </si>
  <si>
    <t>SHISHI KWAN</t>
  </si>
  <si>
    <t>MBB CT- KWAN MEI SER *Fund Transfer</t>
  </si>
  <si>
    <t>Annie Yew</t>
  </si>
  <si>
    <t>MBB CT- YAP P TAT &amp; YEW AH *Annie Yew</t>
  </si>
  <si>
    <t>Joan Lim</t>
  </si>
  <si>
    <t>MBB CT- WENDY TEH SIU PING *Joan Lim</t>
  </si>
  <si>
    <t>Wk Ng</t>
  </si>
  <si>
    <t>MBB CT- NG WEI KHIM *wkng</t>
  </si>
  <si>
    <t>SHYWEN WONG</t>
  </si>
  <si>
    <t>MBB CT- BEHKOONCHIEWWONGSEO*Shywen Wong</t>
  </si>
  <si>
    <t>Rainbow Sister TAN BEE NGERN *Evelyn Tan</t>
  </si>
  <si>
    <t>HOR LEE HONG</t>
  </si>
  <si>
    <t>Hor Lee Hong HOR ACCOUNTING SERV*Fund transfer</t>
  </si>
  <si>
    <t>JEANNIE AW YANG</t>
  </si>
  <si>
    <t>TEOH CHAI FONG *Jeannie Aw Yan</t>
  </si>
  <si>
    <t>YEN NEE PHANG</t>
  </si>
  <si>
    <t>MBB CT- PHANG YEN NEE *phang yen nee</t>
  </si>
  <si>
    <t>TRICIA TING</t>
  </si>
  <si>
    <t>DUITNOW QR- TING CHWEE SEAH *</t>
  </si>
  <si>
    <t>Hui Chee Lim</t>
  </si>
  <si>
    <t>Hui Chee Lim LIM HUI CHEE *EE034 plus 1</t>
  </si>
  <si>
    <t>MBB CT- NG LEE PYNG *Apple Ng</t>
  </si>
  <si>
    <t>OLIVIA TAN</t>
  </si>
  <si>
    <t>TAN SEH KHENG - B002TAN SEH KHENG *Olivia Tan</t>
  </si>
  <si>
    <t>Lee Yannshya</t>
  </si>
  <si>
    <t>market HH LEE YANN SHYA *Bill payment</t>
  </si>
  <si>
    <t>Joey Vexueno</t>
  </si>
  <si>
    <t>DUITNOW QR- LIM VIN YEAR *</t>
  </si>
  <si>
    <t>Yoke Chun Tew</t>
  </si>
  <si>
    <t>Beng Chan</t>
  </si>
  <si>
    <t>DUITNOW QR- GOH BENG CHAN *</t>
  </si>
  <si>
    <t>ELLEN HO</t>
  </si>
  <si>
    <t>MBB CT- HO POH LING ELLEN *c purchase</t>
  </si>
  <si>
    <t>Xiang LAI MEI KEE *Lai Mei kee</t>
  </si>
  <si>
    <t>145256754Q *11113041038049</t>
  </si>
  <si>
    <t>HIW THIAM LOY</t>
  </si>
  <si>
    <t>DUITNOW QR- HIW THIAM LOY *</t>
  </si>
  <si>
    <t>SAMANTHA SAM</t>
  </si>
  <si>
    <t>SAM SANG LAN *Samantha Sam</t>
  </si>
  <si>
    <t>Linzi Tan</t>
  </si>
  <si>
    <t>Linzi Tan TAN LIN ZI *Fund transfer</t>
  </si>
  <si>
    <t>Xin Yu</t>
  </si>
  <si>
    <t>STITCH DISNEY</t>
  </si>
  <si>
    <t>2140/POSTAL AND COURLEONG LAI EE MABEL /ROC/MB6021203</t>
  </si>
  <si>
    <t>Sally Wong</t>
  </si>
  <si>
    <t>Rainbow WONG CHOY FOONG *Sent from AmOn</t>
  </si>
  <si>
    <t>MICHELLE NG</t>
  </si>
  <si>
    <t>D NG WEE ING *Michelle ng</t>
  </si>
  <si>
    <t>MAY HENG</t>
  </si>
  <si>
    <t>DUITNOW QR- HENG MEI HO *</t>
  </si>
  <si>
    <t>Goo Irene</t>
  </si>
  <si>
    <t>MBB CT- GOO LAI CHING *GooIrene</t>
  </si>
  <si>
    <t>Tiffany Yii</t>
  </si>
  <si>
    <t>MBB CT- YIP PIK YOKE *Fund transfer</t>
  </si>
  <si>
    <t>李素雯</t>
  </si>
  <si>
    <t>KamWah Look</t>
  </si>
  <si>
    <t>KamWah Look YAP BOON SHING *Fund Transfer</t>
  </si>
  <si>
    <t>Janice lim</t>
  </si>
  <si>
    <t>LAM LEE YIN *Janice lim</t>
  </si>
  <si>
    <t>Lynn Chuah</t>
  </si>
  <si>
    <t>MBB CT- CHUAH SU LING *Fund Transfer</t>
  </si>
  <si>
    <t>Christie Wong</t>
  </si>
  <si>
    <t>raibow live mall WONG CHOY PIN *household good</t>
  </si>
  <si>
    <t>黄金玲
25627166003592066</t>
  </si>
  <si>
    <t>NG KING LENG *Ngkingleng</t>
  </si>
  <si>
    <t>KELVIN YONG
ID：26165535646435149</t>
  </si>
  <si>
    <t>丽云</t>
  </si>
  <si>
    <t>MBB CT- BUA LEE EING *Rai</t>
  </si>
  <si>
    <t>Evonne Tan</t>
  </si>
  <si>
    <t>MR TAN SOH BOEY *Ego</t>
  </si>
  <si>
    <t>Kim Yong Ong</t>
  </si>
  <si>
    <t>MBB CT- ONG KIM YONG *KIM YONG ONG</t>
  </si>
  <si>
    <t>MBB CT- LIM BEE PENG *Fund Transfer</t>
  </si>
  <si>
    <t>Doreen Teh</t>
  </si>
  <si>
    <t>MBB CT- TEH SIU HWA *Fund transfer</t>
  </si>
  <si>
    <t>JOHN YEN</t>
  </si>
  <si>
    <t>Johnyen LIN SIN YEW *Sent from AmOn</t>
  </si>
  <si>
    <t>KF TAN</t>
  </si>
  <si>
    <t>kftan TAN KEAT FONG *Fund transfer</t>
  </si>
  <si>
    <t>PANG LAI PENG</t>
  </si>
  <si>
    <t>DUITNOW QR- PANG LAI PENG *</t>
  </si>
  <si>
    <t>T John</t>
  </si>
  <si>
    <t>EE TEOH WEI SHEN *Fund transfer</t>
  </si>
  <si>
    <t>STEPHANIE CHEAH</t>
  </si>
  <si>
    <t>DUITNOW QR- CHEAH WAI KEE *</t>
  </si>
  <si>
    <t>Maxine Chan</t>
  </si>
  <si>
    <t>ANG KIAN HUAT *Maxine Chan</t>
  </si>
  <si>
    <t>MBB CT- LEE GUEY HONG *from Lee Guey</t>
  </si>
  <si>
    <t>CY LIM</t>
  </si>
  <si>
    <t>CY LIM LIM CHEY YING *CY LIM</t>
  </si>
  <si>
    <t>MIN TAN LING</t>
  </si>
  <si>
    <t>Ruby Er</t>
  </si>
  <si>
    <t>MBB CT- LUT SYIN E *ruby er</t>
  </si>
  <si>
    <t>Amy Tiong</t>
  </si>
  <si>
    <t>DUITNOW QR- LING KHOON HONG *</t>
  </si>
  <si>
    <t>Siew Hing</t>
  </si>
  <si>
    <t>MBB CT- CHOW LOY THAI @ CHO*Fund transfer</t>
  </si>
  <si>
    <t>MBB CT- WOON POH CHIN *La Max Gennice</t>
  </si>
  <si>
    <t>Nicole Loo</t>
  </si>
  <si>
    <t>MBB CT- LOO HOON HOON *Nicole Loo</t>
  </si>
  <si>
    <t>Yuqing Xie</t>
  </si>
  <si>
    <t>MBB CT- ING GET CHING *Fund Transfer</t>
  </si>
  <si>
    <t>Avie Yap</t>
  </si>
  <si>
    <t>Household items YAP HWEI YUEN *Avie</t>
  </si>
  <si>
    <t>Jenny Lee</t>
  </si>
  <si>
    <t>Jenny Lee LEE CHING NEE *Fund Transfer</t>
  </si>
  <si>
    <t>Elyn Ng</t>
  </si>
  <si>
    <t>Multi purchase NG CHOONG YIN *Payment by Ely</t>
  </si>
  <si>
    <t>Property May</t>
  </si>
  <si>
    <t>Law May May Law</t>
  </si>
  <si>
    <t>Toh Siew Lai</t>
  </si>
  <si>
    <t>DUITNOW QR- TOH SIEW LAI *</t>
  </si>
  <si>
    <t>Kao Yam Kee</t>
  </si>
  <si>
    <t>Kao yam kee KAO YAM KEE *Fund transfer</t>
  </si>
  <si>
    <t>Chin Chong Yu</t>
  </si>
  <si>
    <t>DUITNOW QR- LAU TING LOON *</t>
  </si>
  <si>
    <t>小蔡</t>
  </si>
  <si>
    <t>FSRK022701952248 CHAI CHEN TING IBG through AT</t>
  </si>
  <si>
    <t>SKSK LEOW</t>
  </si>
  <si>
    <t>DUITNOW QR- Leow soo khim *</t>
  </si>
  <si>
    <t>Chooihua Chia</t>
  </si>
  <si>
    <t>CHIA CHOOI HUA *Chiachooihua</t>
  </si>
  <si>
    <t>TAN HUEY FERN</t>
  </si>
  <si>
    <t>TAN HUEY FERN *FB TAN HUEY FE</t>
  </si>
  <si>
    <t>TP KHOR</t>
  </si>
  <si>
    <t>Payment KHOR TZE PING *Tpkhor</t>
  </si>
  <si>
    <t>LOW SIN KIN</t>
  </si>
  <si>
    <t>DUITNOW QR- LOW SIN KIN *</t>
  </si>
  <si>
    <t>mask CHEE MAI LEAN *joan chew</t>
  </si>
  <si>
    <t>STEPHENIE SIM SAW YIK</t>
  </si>
  <si>
    <t>MOLLY SKY</t>
  </si>
  <si>
    <t>SONG KOR YEN *Molly Sky</t>
  </si>
  <si>
    <t>MBB CT- TEIO YING YING *Fund Transfer</t>
  </si>
  <si>
    <t>MBB CT- LEE HOON KEONG *Fund Transfer</t>
  </si>
  <si>
    <t>ALICE TAN
9506698522760363</t>
  </si>
  <si>
    <t>MBB CT- SIEA MIN KAI *Fund Transfer</t>
  </si>
  <si>
    <t>CHAN CHOW SAN FUND TRANSFER</t>
  </si>
  <si>
    <t>MBB CT- Wise Payments Malay*TW1764873842 O</t>
  </si>
  <si>
    <t>JESLY ONG</t>
  </si>
  <si>
    <t>DUITNOW QR- ONG SOO GOH *</t>
  </si>
  <si>
    <t>DUITNOW QR- LEE CHOI HWA *</t>
  </si>
  <si>
    <t>WINNIE LEE
4429731910477504</t>
  </si>
  <si>
    <t>YOK LAN NG
4772457889504272</t>
  </si>
  <si>
    <t>NG YOK LAN NG YOK LAN *Fund transfer</t>
  </si>
  <si>
    <t>PHANG KIM JIN</t>
  </si>
  <si>
    <t>MBB CT- PHANG KIM JIN *Fund transfer</t>
  </si>
  <si>
    <t>NA NA</t>
  </si>
  <si>
    <t>DUITNOW QR- CHUA LEE NA *</t>
  </si>
  <si>
    <t>MBB CT- CHUAN TECK GEONG *Fund transfer</t>
  </si>
  <si>
    <t>SIEW WEI GOH</t>
  </si>
  <si>
    <t>DUITNOW QR- GOH SIEW WEI *</t>
  </si>
  <si>
    <t>SALLY WONG</t>
  </si>
  <si>
    <t>MBB CT- WONG CHOY FOONG *Sent from AmOn</t>
  </si>
  <si>
    <t>A CHANG YOKE LING *Lynn Ceng</t>
  </si>
  <si>
    <t>MBB CT- CHONG YAP WEE SHAN *Fund Transfer</t>
  </si>
  <si>
    <t>Priscilla Yong</t>
  </si>
  <si>
    <t>Grocery YONG FUIE MOY *Yong Fuie Moy</t>
  </si>
  <si>
    <t>ELESPTH PANG</t>
  </si>
  <si>
    <t>1210/GIFTS TO INDIVIPANG SIEW HUI /ROC/MB6032205</t>
  </si>
  <si>
    <t>Amy Phoon</t>
  </si>
  <si>
    <t>Amy Phoon PHOON MEE YING *Fund transfer</t>
  </si>
  <si>
    <t>SAN DRA</t>
  </si>
  <si>
    <t>MBB CT- SANDRA WONG CHANG Y*Fund Transfer</t>
  </si>
  <si>
    <t>DUITNOW QR- LOW SIEW CHIN *</t>
  </si>
  <si>
    <t>LEE LING HUI *Pinky Apple</t>
  </si>
  <si>
    <t>DUITNOW QR- CHAN LEE FONG *</t>
  </si>
  <si>
    <t>MBB CT- LIM SHAW HONG *lim sh</t>
  </si>
  <si>
    <t>Zoey Won</t>
  </si>
  <si>
    <t>DUITNOW QR- WON CHUI YEE 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</si>
</sst>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0.00_);[Red]\(0.00\)"/>
    <numFmt numFmtId="180" formatCode="d/m/yyyy"/>
    <numFmt numFmtId="181" formatCode="d/mm/yyyy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rgb="FFCC0000"/>
      <name val="Calibri"/>
      <charset val="134"/>
    </font>
    <font>
      <b/>
      <sz val="12"/>
      <color theme="1"/>
      <name val="Calibri"/>
      <charset val="134"/>
    </font>
    <font>
      <sz val="11"/>
      <color rgb="FF000000"/>
      <name val="Calibri"/>
      <charset val="134"/>
    </font>
    <font>
      <b/>
      <sz val="24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vertical="center"/>
    </xf>
    <xf numFmtId="179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179" fontId="1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vertical="center"/>
    </xf>
    <xf numFmtId="180" fontId="1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180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 vertical="center"/>
    </xf>
    <xf numFmtId="178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180" fontId="1" fillId="3" borderId="0" xfId="0" applyNumberFormat="1" applyFont="1" applyFill="1" applyAlignment="1">
      <alignment horizontal="center" vertical="center"/>
    </xf>
    <xf numFmtId="4" fontId="1" fillId="3" borderId="0" xfId="0" applyNumberFormat="1" applyFont="1" applyFill="1" applyAlignment="1">
      <alignment horizontal="right" vertical="center"/>
    </xf>
    <xf numFmtId="178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181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horizontal="center" vertical="center"/>
    </xf>
    <xf numFmtId="4" fontId="1" fillId="2" borderId="0" xfId="0" applyNumberFormat="1" applyFont="1" applyFill="1" applyAlignment="1">
      <alignment vertical="center"/>
    </xf>
    <xf numFmtId="4" fontId="1" fillId="3" borderId="0" xfId="0" applyNumberFormat="1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8" fontId="1" fillId="2" borderId="0" xfId="0" applyNumberFormat="1" applyFont="1" applyFill="1" applyAlignment="1">
      <alignment vertical="center"/>
    </xf>
    <xf numFmtId="178" fontId="1" fillId="3" borderId="0" xfId="0" applyNumberFormat="1" applyFont="1" applyFill="1" applyAlignment="1">
      <alignment vertical="center"/>
    </xf>
    <xf numFmtId="180" fontId="1" fillId="2" borderId="0" xfId="0" applyNumberFormat="1" applyFont="1" applyFill="1" applyAlignment="1">
      <alignment vertical="center"/>
    </xf>
    <xf numFmtId="180" fontId="1" fillId="3" borderId="0" xfId="0" applyNumberFormat="1" applyFont="1" applyFill="1" applyAlignment="1">
      <alignment vertical="center"/>
    </xf>
    <xf numFmtId="180" fontId="1" fillId="0" borderId="0" xfId="0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C78D8"/>
  </sheetPr>
  <dimension ref="A1:AA2243"/>
  <sheetViews>
    <sheetView tabSelected="1" workbookViewId="0">
      <pane ySplit="3" topLeftCell="A4" activePane="bottomLeft" state="frozen"/>
      <selection/>
      <selection pane="bottomLeft" activeCell="B5" sqref="B5"/>
    </sheetView>
  </sheetViews>
  <sheetFormatPr defaultColWidth="14.4285714285714" defaultRowHeight="15" customHeight="1"/>
  <cols>
    <col min="1" max="2" width="24" style="1" customWidth="1"/>
    <col min="3" max="3" width="58.2857142857143" style="1" customWidth="1"/>
    <col min="4" max="4" width="20.5714285714286" style="1" customWidth="1"/>
    <col min="5" max="5" width="17.4285714285714" style="1" customWidth="1"/>
    <col min="6" max="6" width="20.4285714285714" style="1" customWidth="1"/>
    <col min="7" max="7" width="22.4285714285714" style="1" customWidth="1"/>
    <col min="8" max="8" width="17" style="1" customWidth="1"/>
    <col min="9" max="10" width="17.8571428571429" style="1" customWidth="1"/>
    <col min="11" max="11" width="15.8571428571429" style="1" customWidth="1"/>
    <col min="12" max="12" width="9.14285714285714" style="1" customWidth="1"/>
    <col min="13" max="13" width="10.8571428571429" style="1" customWidth="1"/>
    <col min="14" max="27" width="9.14285714285714" style="1" customWidth="1"/>
    <col min="28" max="16384" width="14.4285714285714" style="1"/>
  </cols>
  <sheetData>
    <row r="1" spans="1:27">
      <c r="A1" s="36" t="s">
        <v>0</v>
      </c>
      <c r="B1" s="36"/>
      <c r="C1" s="36"/>
      <c r="D1" s="3">
        <f>SUM(D3:D804)</f>
        <v>17622.51</v>
      </c>
      <c r="E1" s="2"/>
      <c r="F1" s="2"/>
      <c r="G1" s="5"/>
      <c r="H1" s="6"/>
      <c r="I1" s="3">
        <f>SUM(I758:I789)</f>
        <v>0</v>
      </c>
      <c r="J1" s="6"/>
      <c r="K1" s="7">
        <f>D1-H1</f>
        <v>17622.51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spans="1:27">
      <c r="A2" s="36"/>
      <c r="B2" s="36"/>
      <c r="C2" s="36"/>
      <c r="D2" s="8" t="s">
        <v>1</v>
      </c>
      <c r="E2" s="31"/>
      <c r="F2" s="2"/>
      <c r="G2" s="5"/>
      <c r="H2" s="6"/>
      <c r="I2" s="6"/>
      <c r="J2" s="6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6.5" spans="1:27">
      <c r="A3" s="9" t="s">
        <v>2</v>
      </c>
      <c r="B3" s="10" t="s">
        <v>3</v>
      </c>
      <c r="C3" s="10" t="s">
        <v>4</v>
      </c>
      <c r="D3" s="11" t="s">
        <v>5</v>
      </c>
      <c r="E3" s="9" t="s">
        <v>6</v>
      </c>
      <c r="F3" s="13" t="s">
        <v>7</v>
      </c>
      <c r="G3" s="14" t="s">
        <v>8</v>
      </c>
      <c r="H3" s="11" t="s">
        <v>9</v>
      </c>
      <c r="I3" s="11" t="s">
        <v>10</v>
      </c>
      <c r="J3" s="11" t="s">
        <v>11</v>
      </c>
      <c r="K3" s="13" t="s">
        <v>12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19" t="s">
        <v>13</v>
      </c>
      <c r="B4" s="20">
        <v>45751</v>
      </c>
      <c r="C4" s="19" t="s">
        <v>14</v>
      </c>
      <c r="D4" s="21">
        <v>10</v>
      </c>
      <c r="E4" s="37" t="str">
        <f>IFERROR(__xludf.DUMMYFUNCTION("IFERROR(
  TEXTJOIN(CHAR(10),TRUE,FILTER('SUMMARY DATA'!E:E,'SUMMARY DATA'!$A:$A=$A4,'SUMMARY DATA'!$C:$C=$B4,'SUMMARY DATA'!$B:$B=""RS"")),
  IF(
    OR(
      ISNUMBER(SEARCH(""CDM CASH DEPOSIT"",$C4)),
      ISNUMBER(SEARCH(""CASH DEPOSIT"",$C4)),
    "&amp;"  COUNTIFS('SUMMARY DATA'!$D:$D,$C4,'SUMMARY DATA'!$B:$B,""RS"")&lt;&gt;1
    ),
    """",
    IFERROR(TEXTJOIN(CHAR(10),TRUE,FILTER('SUMMARY DATA'!E:E,'SUMMARY DATA'!$D:$D=$C4,'SUMMARY DATA'!$B:$B=""RS"")),"""")
  )
)"),"")</f>
        <v/>
      </c>
      <c r="F4" s="37" t="str">
        <f>IFERROR(__xludf.DUMMYFUNCTION("IFERROR(
  TEXTJOIN(CHAR(10),TRUE,FILTER('SUMMARY DATA'!F:F,'SUMMARY DATA'!$A:$A=$A4,'SUMMARY DATA'!$C:$C=$B4,'SUMMARY DATA'!$B:$B=""RS"")),
  IF(
    OR(
      ISNUMBER(SEARCH(""CDM CASH DEPOSIT"",$C4)),
      ISNUMBER(SEARCH(""CASH DEPOSIT"",$C4)),
    "&amp;"  COUNTIFS('SUMMARY DATA'!$D:$D,$C4,'SUMMARY DATA'!$B:$B,""RS"")&lt;&gt;1
    ),
    """",
    IFERROR(TEXTJOIN(CHAR(10),TRUE,FILTER('SUMMARY DATA'!F:F,'SUMMARY DATA'!$D:$D=$C4,'SUMMARY DATA'!$B:$B=""RS"")),"""")
  )
)"),"")</f>
        <v/>
      </c>
      <c r="G4" s="37" t="str">
        <f>IFERROR(__xludf.DUMMYFUNCTION("IFERROR(
  TEXTJOIN(CHAR(10),TRUE,FILTER('SUMMARY DATA'!G:G,'SUMMARY DATA'!$A:$A=$A4,'SUMMARY DATA'!$C:$C=$B4,'SUMMARY DATA'!$B:$B=""RS"")),
  IF(
    OR(
      ISNUMBER(SEARCH(""CDM CASH DEPOSIT"",$C4)),
      ISNUMBER(SEARCH(""CASH DEPOSIT"",$C4)),
    "&amp;"  COUNTIFS('SUMMARY DATA'!$D:$D,$C4,'SUMMARY DATA'!$B:$B,""RS"")&lt;&gt;1
    ),
    """",
    IFERROR(TEXTJOIN(CHAR(10),TRUE,FILTER('SUMMARY DATA'!G:G,'SUMMARY DATA'!$D:$D=$C4,'SUMMARY DATA'!$B:$B=""RS"")),"""")
  )
)"),"")</f>
        <v/>
      </c>
      <c r="H4" s="37" t="str">
        <f>IFERROR(__xludf.DUMMYFUNCTION("IFERROR(
  TEXTJOIN(CHAR(10),TRUE,FILTER('SUMMARY DATA'!H:H,'SUMMARY DATA'!$A:$A=$A4,'SUMMARY DATA'!$C:$C=$B4,'SUMMARY DATA'!$B:$B=""RS"")),
  IF(
    OR(
      ISNUMBER(SEARCH(""CDM CASH DEPOSIT"",$C4)),
      ISNUMBER(SEARCH(""CASH DEPOSIT"",$C4)),
    "&amp;"  COUNTIFS('SUMMARY DATA'!$D:$D,$C4,'SUMMARY DATA'!$B:$B,""RS"")&lt;&gt;1
    ),
    """",
    IFERROR(TEXTJOIN(CHAR(10),TRUE,FILTER('SUMMARY DATA'!H:H,'SUMMARY DATA'!$D:$D=$C4,'SUMMARY DATA'!$B:$B=""RS"")),"""")
  )
)"),"")</f>
        <v/>
      </c>
      <c r="I4" s="33" t="str">
        <f>IFERROR(__xludf.DUMMYFUNCTION("IF(H4="""","""",
SUM(ARRAYFORMULA(VALUE(SPLIT(H4,CHAR(10)))))
)"),"")</f>
        <v/>
      </c>
      <c r="J4" s="37" t="str">
        <f>IFERROR(__xludf.DUMMYFUNCTION("IFERROR(
  TEXTJOIN(CHAR(10),TRUE,FILTER('SUMMARY DATA'!I:I,'SUMMARY DATA'!$A:$A=$A4,'SUMMARY DATA'!$C:$C=$B4,'SUMMARY DATA'!$B:$B=""RS"")),
  IF(
    OR(
      ISNUMBER(SEARCH(""CDM CASH DEPOSIT"",$C4)),
      ISNUMBER(SEARCH(""CASH DEPOSIT"",$C4)),
    "&amp;"  COUNTIFS('SUMMARY DATA'!$D:$D,$C4,'SUMMARY DATA'!$B:$B,""RS"")&lt;&gt;1
    ),
    """",
    IFERROR(TEXTJOIN(CHAR(10),TRUE,FILTER('SUMMARY DATA'!I:I,'SUMMARY DATA'!$D:$D=$C4,'SUMMARY DATA'!$B:$B=""RS"")),"""")
  )
)"),"")</f>
        <v/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19"/>
      <c r="B5" s="20">
        <v>45775</v>
      </c>
      <c r="C5" s="19" t="s">
        <v>15</v>
      </c>
      <c r="D5" s="21">
        <v>175</v>
      </c>
      <c r="E5" s="38" t="str">
        <f>IFERROR(__xludf.DUMMYFUNCTION("IFERROR(
  TEXTJOIN(CHAR(10),TRUE,FILTER('SUMMARY DATA'!E:E,'SUMMARY DATA'!$A:$A=$A5,'SUMMARY DATA'!$C:$C=$B5,'SUMMARY DATA'!$B:$B=""RS"")),
  IF(
    OR(
      ISNUMBER(SEARCH(""CDM CASH DEPOSIT"",$C5)),
      ISNUMBER(SEARCH(""CASH DEPOSIT"",$C5)),
    "&amp;"  COUNTIFS('SUMMARY DATA'!$D:$D,$C5,'SUMMARY DATA'!$B:$B,""RS"")&lt;&gt;1
    ),
    """",
    IFERROR(TEXTJOIN(CHAR(10),TRUE,FILTER('SUMMARY DATA'!E:E,'SUMMARY DATA'!$D:$D=$C5,'SUMMARY DATA'!$B:$B=""RS"")),"""")
  )
)"),"")</f>
        <v/>
      </c>
      <c r="F5" s="38" t="str">
        <f>IFERROR(__xludf.DUMMYFUNCTION("IFERROR(
  TEXTJOIN(CHAR(10),TRUE,FILTER('SUMMARY DATA'!F:F,'SUMMARY DATA'!$A:$A=$A5,'SUMMARY DATA'!$C:$C=$B5,'SUMMARY DATA'!$B:$B=""RS"")),
  IF(
    OR(
      ISNUMBER(SEARCH(""CDM CASH DEPOSIT"",$C5)),
      ISNUMBER(SEARCH(""CASH DEPOSIT"",$C5)),
    "&amp;"  COUNTIFS('SUMMARY DATA'!$D:$D,$C5,'SUMMARY DATA'!$B:$B,""RS"")&lt;&gt;1
    ),
    """",
    IFERROR(TEXTJOIN(CHAR(10),TRUE,FILTER('SUMMARY DATA'!F:F,'SUMMARY DATA'!$D:$D=$C5,'SUMMARY DATA'!$B:$B=""RS"")),"""")
  )
)"),"")</f>
        <v/>
      </c>
      <c r="G5" s="38" t="str">
        <f>IFERROR(__xludf.DUMMYFUNCTION("IFERROR(
  TEXTJOIN(CHAR(10),TRUE,FILTER('SUMMARY DATA'!G:G,'SUMMARY DATA'!$A:$A=$A5,'SUMMARY DATA'!$C:$C=$B5,'SUMMARY DATA'!$B:$B=""RS"")),
  IF(
    OR(
      ISNUMBER(SEARCH(""CDM CASH DEPOSIT"",$C5)),
      ISNUMBER(SEARCH(""CASH DEPOSIT"",$C5)),
    "&amp;"  COUNTIFS('SUMMARY DATA'!$D:$D,$C5,'SUMMARY DATA'!$B:$B,""RS"")&lt;&gt;1
    ),
    """",
    IFERROR(TEXTJOIN(CHAR(10),TRUE,FILTER('SUMMARY DATA'!G:G,'SUMMARY DATA'!$D:$D=$C5,'SUMMARY DATA'!$B:$B=""RS"")),"""")
  )
)"),"")</f>
        <v/>
      </c>
      <c r="H5" s="38" t="str">
        <f>IFERROR(__xludf.DUMMYFUNCTION("IFERROR(
  TEXTJOIN(CHAR(10),TRUE,FILTER('SUMMARY DATA'!H:H,'SUMMARY DATA'!$A:$A=$A5,'SUMMARY DATA'!$C:$C=$B5,'SUMMARY DATA'!$B:$B=""RS"")),
  IF(
    OR(
      ISNUMBER(SEARCH(""CDM CASH DEPOSIT"",$C5)),
      ISNUMBER(SEARCH(""CASH DEPOSIT"",$C5)),
    "&amp;"  COUNTIFS('SUMMARY DATA'!$D:$D,$C5,'SUMMARY DATA'!$B:$B,""RS"")&lt;&gt;1
    ),
    """",
    IFERROR(TEXTJOIN(CHAR(10),TRUE,FILTER('SUMMARY DATA'!H:H,'SUMMARY DATA'!$D:$D=$C5,'SUMMARY DATA'!$B:$B=""RS"")),"""")
  )
)"),"")</f>
        <v/>
      </c>
      <c r="I5" s="34" t="str">
        <f>IFERROR(__xludf.DUMMYFUNCTION("IF(H5="""","""",
SUM(ARRAYFORMULA(VALUE(SPLIT(H5,CHAR(10)))))
)"),"")</f>
        <v/>
      </c>
      <c r="J5" s="38" t="str">
        <f>IFERROR(__xludf.DUMMYFUNCTION("IFERROR(
  TEXTJOIN(CHAR(10),TRUE,FILTER('SUMMARY DATA'!I:I,'SUMMARY DATA'!$A:$A=$A5,'SUMMARY DATA'!$C:$C=$B5,'SUMMARY DATA'!$B:$B=""RS"")),
  IF(
    OR(
      ISNUMBER(SEARCH(""CDM CASH DEPOSIT"",$C5)),
      ISNUMBER(SEARCH(""CASH DEPOSIT"",$C5)),
    "&amp;"  COUNTIFS('SUMMARY DATA'!$D:$D,$C5,'SUMMARY DATA'!$B:$B,""RS"")&lt;&gt;1
    ),
    """",
    IFERROR(TEXTJOIN(CHAR(10),TRUE,FILTER('SUMMARY DATA'!I:I,'SUMMARY DATA'!$D:$D=$C5,'SUMMARY DATA'!$B:$B=""RS"")),"""")
  )
)"),"")</f>
        <v/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 spans="1:27">
      <c r="A6" s="19"/>
      <c r="B6" s="20">
        <v>45773</v>
      </c>
      <c r="C6" s="19" t="s">
        <v>16</v>
      </c>
      <c r="D6" s="21">
        <v>202.62</v>
      </c>
      <c r="E6" s="4" t="str">
        <f>IFERROR(__xludf.DUMMYFUNCTION("IFERROR(
  TEXTJOIN(CHAR(10),TRUE,FILTER('SUMMARY DATA'!E:E,'SUMMARY DATA'!$A:$A=$A6,'SUMMARY DATA'!$C:$C=$B6,'SUMMARY DATA'!$B:$B=""RS"")),
  IF(
    OR(
      ISNUMBER(SEARCH(""CDM CASH DEPOSIT"",$C6)),
      ISNUMBER(SEARCH(""CASH DEPOSIT"",$C6)),
    "&amp;"  COUNTIFS('SUMMARY DATA'!$D:$D,$C6,'SUMMARY DATA'!$B:$B,""RS"")&lt;&gt;1
    ),
    """",
    IFERROR(TEXTJOIN(CHAR(10),TRUE,FILTER('SUMMARY DATA'!E:E,'SUMMARY DATA'!$D:$D=$C6,'SUMMARY DATA'!$B:$B=""RS"")),"""")
  )
)"),"")</f>
        <v/>
      </c>
      <c r="F6" s="4" t="str">
        <f>IFERROR(__xludf.DUMMYFUNCTION("IFERROR(
  TEXTJOIN(CHAR(10),TRUE,FILTER('SUMMARY DATA'!F:F,'SUMMARY DATA'!$A:$A=$A6,'SUMMARY DATA'!$C:$C=$B6,'SUMMARY DATA'!$B:$B=""RS"")),
  IF(
    OR(
      ISNUMBER(SEARCH(""CDM CASH DEPOSIT"",$C6)),
      ISNUMBER(SEARCH(""CASH DEPOSIT"",$C6)),
    "&amp;"  COUNTIFS('SUMMARY DATA'!$D:$D,$C6,'SUMMARY DATA'!$B:$B,""RS"")&lt;&gt;1
    ),
    """",
    IFERROR(TEXTJOIN(CHAR(10),TRUE,FILTER('SUMMARY DATA'!F:F,'SUMMARY DATA'!$D:$D=$C6,'SUMMARY DATA'!$B:$B=""RS"")),"""")
  )
)"),"")</f>
        <v/>
      </c>
      <c r="G6" s="4" t="str">
        <f>IFERROR(__xludf.DUMMYFUNCTION("IFERROR(
  TEXTJOIN(CHAR(10),TRUE,FILTER('SUMMARY DATA'!G:G,'SUMMARY DATA'!$A:$A=$A6,'SUMMARY DATA'!$C:$C=$B6,'SUMMARY DATA'!$B:$B=""RS"")),
  IF(
    OR(
      ISNUMBER(SEARCH(""CDM CASH DEPOSIT"",$C6)),
      ISNUMBER(SEARCH(""CASH DEPOSIT"",$C6)),
    "&amp;"  COUNTIFS('SUMMARY DATA'!$D:$D,$C6,'SUMMARY DATA'!$B:$B,""RS"")&lt;&gt;1
    ),
    """",
    IFERROR(TEXTJOIN(CHAR(10),TRUE,FILTER('SUMMARY DATA'!G:G,'SUMMARY DATA'!$D:$D=$C6,'SUMMARY DATA'!$B:$B=""RS"")),"""")
  )
)"),"")</f>
        <v/>
      </c>
      <c r="H6" s="4" t="str">
        <f>IFERROR(__xludf.DUMMYFUNCTION("IFERROR(
  TEXTJOIN(CHAR(10),TRUE,FILTER('SUMMARY DATA'!H:H,'SUMMARY DATA'!$A:$A=$A6,'SUMMARY DATA'!$C:$C=$B6,'SUMMARY DATA'!$B:$B=""RS"")),
  IF(
    OR(
      ISNUMBER(SEARCH(""CDM CASH DEPOSIT"",$C6)),
      ISNUMBER(SEARCH(""CASH DEPOSIT"",$C6)),
    "&amp;"  COUNTIFS('SUMMARY DATA'!$D:$D,$C6,'SUMMARY DATA'!$B:$B,""RS"")&lt;&gt;1
    ),
    """",
    IFERROR(TEXTJOIN(CHAR(10),TRUE,FILTER('SUMMARY DATA'!H:H,'SUMMARY DATA'!$D:$D=$C6,'SUMMARY DATA'!$B:$B=""RS"")),"""")
  )
)"),"")</f>
        <v/>
      </c>
      <c r="I6" s="6" t="str">
        <f>IFERROR(__xludf.DUMMYFUNCTION("IF(H6="""","""",
SUM(ARRAYFORMULA(VALUE(SPLIT(H6,CHAR(10)))))
)"),"")</f>
        <v/>
      </c>
      <c r="J6" s="4" t="str">
        <f>IFERROR(__xludf.DUMMYFUNCTION("IFERROR(
  TEXTJOIN(CHAR(10),TRUE,FILTER('SUMMARY DATA'!I:I,'SUMMARY DATA'!$A:$A=$A6,'SUMMARY DATA'!$C:$C=$B6,'SUMMARY DATA'!$B:$B=""RS"")),
  IF(
    OR(
      ISNUMBER(SEARCH(""CDM CASH DEPOSIT"",$C6)),
      ISNUMBER(SEARCH(""CASH DEPOSIT"",$C6)),
    "&amp;"  COUNTIFS('SUMMARY DATA'!$D:$D,$C6,'SUMMARY DATA'!$B:$B,""RS"")&lt;&gt;1
    ),
    """",
    IFERROR(TEXTJOIN(CHAR(10),TRUE,FILTER('SUMMARY DATA'!I:I,'SUMMARY DATA'!$D:$D=$C6,'SUMMARY DATA'!$B:$B=""RS"")),"""")
  )
)"),"")</f>
        <v/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 spans="1:27">
      <c r="A7" s="19"/>
      <c r="B7" s="20">
        <v>45772</v>
      </c>
      <c r="C7" s="19" t="s">
        <v>17</v>
      </c>
      <c r="D7" s="21">
        <v>8</v>
      </c>
      <c r="E7" s="4" t="str">
        <f>IFERROR(__xludf.DUMMYFUNCTION("IFERROR(
  TEXTJOIN(CHAR(10),TRUE,FILTER('SUMMARY DATA'!E:E,'SUMMARY DATA'!$A:$A=$A7,'SUMMARY DATA'!$C:$C=$B7,'SUMMARY DATA'!$B:$B=""RS"")),
  IF(
    OR(
      ISNUMBER(SEARCH(""CDM CASH DEPOSIT"",$C7)),
      ISNUMBER(SEARCH(""CASH DEPOSIT"",$C7)),
    "&amp;"  COUNTIFS('SUMMARY DATA'!$D:$D,$C7,'SUMMARY DATA'!$B:$B,""RS"")&lt;&gt;1
    ),
    """",
    IFERROR(TEXTJOIN(CHAR(10),TRUE,FILTER('SUMMARY DATA'!E:E,'SUMMARY DATA'!$D:$D=$C7,'SUMMARY DATA'!$B:$B=""RS"")),"""")
  )
)"),"")</f>
        <v/>
      </c>
      <c r="F7" s="4" t="str">
        <f>IFERROR(__xludf.DUMMYFUNCTION("IFERROR(
  TEXTJOIN(CHAR(10),TRUE,FILTER('SUMMARY DATA'!F:F,'SUMMARY DATA'!$A:$A=$A7,'SUMMARY DATA'!$C:$C=$B7,'SUMMARY DATA'!$B:$B=""RS"")),
  IF(
    OR(
      ISNUMBER(SEARCH(""CDM CASH DEPOSIT"",$C7)),
      ISNUMBER(SEARCH(""CASH DEPOSIT"",$C7)),
    "&amp;"  COUNTIFS('SUMMARY DATA'!$D:$D,$C7,'SUMMARY DATA'!$B:$B,""RS"")&lt;&gt;1
    ),
    """",
    IFERROR(TEXTJOIN(CHAR(10),TRUE,FILTER('SUMMARY DATA'!F:F,'SUMMARY DATA'!$D:$D=$C7,'SUMMARY DATA'!$B:$B=""RS"")),"""")
  )
)"),"")</f>
        <v/>
      </c>
      <c r="G7" s="4" t="str">
        <f>IFERROR(__xludf.DUMMYFUNCTION("IFERROR(
  TEXTJOIN(CHAR(10),TRUE,FILTER('SUMMARY DATA'!G:G,'SUMMARY DATA'!$A:$A=$A7,'SUMMARY DATA'!$C:$C=$B7,'SUMMARY DATA'!$B:$B=""RS"")),
  IF(
    OR(
      ISNUMBER(SEARCH(""CDM CASH DEPOSIT"",$C7)),
      ISNUMBER(SEARCH(""CASH DEPOSIT"",$C7)),
    "&amp;"  COUNTIFS('SUMMARY DATA'!$D:$D,$C7,'SUMMARY DATA'!$B:$B,""RS"")&lt;&gt;1
    ),
    """",
    IFERROR(TEXTJOIN(CHAR(10),TRUE,FILTER('SUMMARY DATA'!G:G,'SUMMARY DATA'!$D:$D=$C7,'SUMMARY DATA'!$B:$B=""RS"")),"""")
  )
)"),"")</f>
        <v/>
      </c>
      <c r="H7" s="4" t="str">
        <f>IFERROR(__xludf.DUMMYFUNCTION("IFERROR(
  TEXTJOIN(CHAR(10),TRUE,FILTER('SUMMARY DATA'!H:H,'SUMMARY DATA'!$A:$A=$A7,'SUMMARY DATA'!$C:$C=$B7,'SUMMARY DATA'!$B:$B=""RS"")),
  IF(
    OR(
      ISNUMBER(SEARCH(""CDM CASH DEPOSIT"",$C7)),
      ISNUMBER(SEARCH(""CASH DEPOSIT"",$C7)),
    "&amp;"  COUNTIFS('SUMMARY DATA'!$D:$D,$C7,'SUMMARY DATA'!$B:$B,""RS"")&lt;&gt;1
    ),
    """",
    IFERROR(TEXTJOIN(CHAR(10),TRUE,FILTER('SUMMARY DATA'!H:H,'SUMMARY DATA'!$D:$D=$C7,'SUMMARY DATA'!$B:$B=""RS"")),"""")
  )
)"),"")</f>
        <v/>
      </c>
      <c r="I7" s="6" t="str">
        <f>IFERROR(__xludf.DUMMYFUNCTION("IF(H7="""","""",
SUM(ARRAYFORMULA(VALUE(SPLIT(H7,CHAR(10)))))
)"),"")</f>
        <v/>
      </c>
      <c r="J7" s="4" t="str">
        <f>IFERROR(__xludf.DUMMYFUNCTION("IFERROR(
  TEXTJOIN(CHAR(10),TRUE,FILTER('SUMMARY DATA'!I:I,'SUMMARY DATA'!$A:$A=$A7,'SUMMARY DATA'!$C:$C=$B7,'SUMMARY DATA'!$B:$B=""RS"")),
  IF(
    OR(
      ISNUMBER(SEARCH(""CDM CASH DEPOSIT"",$C7)),
      ISNUMBER(SEARCH(""CASH DEPOSIT"",$C7)),
    "&amp;"  COUNTIFS('SUMMARY DATA'!$D:$D,$C7,'SUMMARY DATA'!$B:$B,""RS"")&lt;&gt;1
    ),
    """",
    IFERROR(TEXTJOIN(CHAR(10),TRUE,FILTER('SUMMARY DATA'!I:I,'SUMMARY DATA'!$D:$D=$C7,'SUMMARY DATA'!$B:$B=""RS"")),"""")
  )
)"),"")</f>
        <v/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 spans="1:27">
      <c r="A8" s="19"/>
      <c r="B8" s="20">
        <v>45771</v>
      </c>
      <c r="C8" s="19" t="s">
        <v>18</v>
      </c>
      <c r="D8" s="21">
        <v>1045.6</v>
      </c>
      <c r="E8" s="4" t="str">
        <f>IFERROR(__xludf.DUMMYFUNCTION("IFERROR(
  TEXTJOIN(CHAR(10),TRUE,FILTER('SUMMARY DATA'!E:E,'SUMMARY DATA'!$A:$A=$A8,'SUMMARY DATA'!$C:$C=$B8,'SUMMARY DATA'!$B:$B=""RS"")),
  IF(
    OR(
      ISNUMBER(SEARCH(""CDM CASH DEPOSIT"",$C8)),
      ISNUMBER(SEARCH(""CASH DEPOSIT"",$C8)),
    "&amp;"  COUNTIFS('SUMMARY DATA'!$D:$D,$C8,'SUMMARY DATA'!$B:$B,""RS"")&lt;&gt;1
    ),
    """",
    IFERROR(TEXTJOIN(CHAR(10),TRUE,FILTER('SUMMARY DATA'!E:E,'SUMMARY DATA'!$D:$D=$C8,'SUMMARY DATA'!$B:$B=""RS"")),"""")
  )
)"),"")</f>
        <v/>
      </c>
      <c r="F8" s="4" t="str">
        <f>IFERROR(__xludf.DUMMYFUNCTION("IFERROR(
  TEXTJOIN(CHAR(10),TRUE,FILTER('SUMMARY DATA'!F:F,'SUMMARY DATA'!$A:$A=$A8,'SUMMARY DATA'!$C:$C=$B8,'SUMMARY DATA'!$B:$B=""RS"")),
  IF(
    OR(
      ISNUMBER(SEARCH(""CDM CASH DEPOSIT"",$C8)),
      ISNUMBER(SEARCH(""CASH DEPOSIT"",$C8)),
    "&amp;"  COUNTIFS('SUMMARY DATA'!$D:$D,$C8,'SUMMARY DATA'!$B:$B,""RS"")&lt;&gt;1
    ),
    """",
    IFERROR(TEXTJOIN(CHAR(10),TRUE,FILTER('SUMMARY DATA'!F:F,'SUMMARY DATA'!$D:$D=$C8,'SUMMARY DATA'!$B:$B=""RS"")),"""")
  )
)"),"")</f>
        <v/>
      </c>
      <c r="G8" s="4" t="str">
        <f>IFERROR(__xludf.DUMMYFUNCTION("IFERROR(
  TEXTJOIN(CHAR(10),TRUE,FILTER('SUMMARY DATA'!G:G,'SUMMARY DATA'!$A:$A=$A8,'SUMMARY DATA'!$C:$C=$B8,'SUMMARY DATA'!$B:$B=""RS"")),
  IF(
    OR(
      ISNUMBER(SEARCH(""CDM CASH DEPOSIT"",$C8)),
      ISNUMBER(SEARCH(""CASH DEPOSIT"",$C8)),
    "&amp;"  COUNTIFS('SUMMARY DATA'!$D:$D,$C8,'SUMMARY DATA'!$B:$B,""RS"")&lt;&gt;1
    ),
    """",
    IFERROR(TEXTJOIN(CHAR(10),TRUE,FILTER('SUMMARY DATA'!G:G,'SUMMARY DATA'!$D:$D=$C8,'SUMMARY DATA'!$B:$B=""RS"")),"""")
  )
)"),"")</f>
        <v/>
      </c>
      <c r="H8" s="4" t="str">
        <f>IFERROR(__xludf.DUMMYFUNCTION("IFERROR(
  TEXTJOIN(CHAR(10),TRUE,FILTER('SUMMARY DATA'!H:H,'SUMMARY DATA'!$A:$A=$A8,'SUMMARY DATA'!$C:$C=$B8,'SUMMARY DATA'!$B:$B=""RS"")),
  IF(
    OR(
      ISNUMBER(SEARCH(""CDM CASH DEPOSIT"",$C8)),
      ISNUMBER(SEARCH(""CASH DEPOSIT"",$C8)),
    "&amp;"  COUNTIFS('SUMMARY DATA'!$D:$D,$C8,'SUMMARY DATA'!$B:$B,""RS"")&lt;&gt;1
    ),
    """",
    IFERROR(TEXTJOIN(CHAR(10),TRUE,FILTER('SUMMARY DATA'!H:H,'SUMMARY DATA'!$D:$D=$C8,'SUMMARY DATA'!$B:$B=""RS"")),"""")
  )
)"),"")</f>
        <v/>
      </c>
      <c r="I8" s="6" t="str">
        <f>IFERROR(__xludf.DUMMYFUNCTION("IF(H8="""","""",
SUM(ARRAYFORMULA(VALUE(SPLIT(H8,CHAR(10)))))
)"),"")</f>
        <v/>
      </c>
      <c r="J8" s="4" t="str">
        <f>IFERROR(__xludf.DUMMYFUNCTION("IFERROR(
  TEXTJOIN(CHAR(10),TRUE,FILTER('SUMMARY DATA'!I:I,'SUMMARY DATA'!$A:$A=$A8,'SUMMARY DATA'!$C:$C=$B8,'SUMMARY DATA'!$B:$B=""RS"")),
  IF(
    OR(
      ISNUMBER(SEARCH(""CDM CASH DEPOSIT"",$C8)),
      ISNUMBER(SEARCH(""CASH DEPOSIT"",$C8)),
    "&amp;"  COUNTIFS('SUMMARY DATA'!$D:$D,$C8,'SUMMARY DATA'!$B:$B,""RS"")&lt;&gt;1
    ),
    """",
    IFERROR(TEXTJOIN(CHAR(10),TRUE,FILTER('SUMMARY DATA'!I:I,'SUMMARY DATA'!$D:$D=$C8,'SUMMARY DATA'!$B:$B=""RS"")),"""")
  )
)"),"")</f>
        <v/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 spans="1:27">
      <c r="A9" s="19"/>
      <c r="B9" s="20">
        <v>45771</v>
      </c>
      <c r="C9" s="19" t="s">
        <v>19</v>
      </c>
      <c r="D9" s="21">
        <v>10</v>
      </c>
      <c r="E9" s="4" t="str">
        <f>IFERROR(__xludf.DUMMYFUNCTION("IFERROR(
  TEXTJOIN(CHAR(10),TRUE,FILTER('SUMMARY DATA'!E:E,'SUMMARY DATA'!$A:$A=$A9,'SUMMARY DATA'!$C:$C=$B9,'SUMMARY DATA'!$B:$B=""RS"")),
  IF(
    OR(
      ISNUMBER(SEARCH(""CDM CASH DEPOSIT"",$C9)),
      ISNUMBER(SEARCH(""CASH DEPOSIT"",$C9)),
    "&amp;"  COUNTIFS('SUMMARY DATA'!$D:$D,$C9,'SUMMARY DATA'!$B:$B,""RS"")&lt;&gt;1
    ),
    """",
    IFERROR(TEXTJOIN(CHAR(10),TRUE,FILTER('SUMMARY DATA'!E:E,'SUMMARY DATA'!$D:$D=$C9,'SUMMARY DATA'!$B:$B=""RS"")),"""")
  )
)"),"")</f>
        <v/>
      </c>
      <c r="F9" s="4" t="str">
        <f>IFERROR(__xludf.DUMMYFUNCTION("IFERROR(
  TEXTJOIN(CHAR(10),TRUE,FILTER('SUMMARY DATA'!F:F,'SUMMARY DATA'!$A:$A=$A9,'SUMMARY DATA'!$C:$C=$B9,'SUMMARY DATA'!$B:$B=""RS"")),
  IF(
    OR(
      ISNUMBER(SEARCH(""CDM CASH DEPOSIT"",$C9)),
      ISNUMBER(SEARCH(""CASH DEPOSIT"",$C9)),
    "&amp;"  COUNTIFS('SUMMARY DATA'!$D:$D,$C9,'SUMMARY DATA'!$B:$B,""RS"")&lt;&gt;1
    ),
    """",
    IFERROR(TEXTJOIN(CHAR(10),TRUE,FILTER('SUMMARY DATA'!F:F,'SUMMARY DATA'!$D:$D=$C9,'SUMMARY DATA'!$B:$B=""RS"")),"""")
  )
)"),"")</f>
        <v/>
      </c>
      <c r="G9" s="4" t="str">
        <f>IFERROR(__xludf.DUMMYFUNCTION("IFERROR(
  TEXTJOIN(CHAR(10),TRUE,FILTER('SUMMARY DATA'!G:G,'SUMMARY DATA'!$A:$A=$A9,'SUMMARY DATA'!$C:$C=$B9,'SUMMARY DATA'!$B:$B=""RS"")),
  IF(
    OR(
      ISNUMBER(SEARCH(""CDM CASH DEPOSIT"",$C9)),
      ISNUMBER(SEARCH(""CASH DEPOSIT"",$C9)),
    "&amp;"  COUNTIFS('SUMMARY DATA'!$D:$D,$C9,'SUMMARY DATA'!$B:$B,""RS"")&lt;&gt;1
    ),
    """",
    IFERROR(TEXTJOIN(CHAR(10),TRUE,FILTER('SUMMARY DATA'!G:G,'SUMMARY DATA'!$D:$D=$C9,'SUMMARY DATA'!$B:$B=""RS"")),"""")
  )
)"),"")</f>
        <v/>
      </c>
      <c r="H9" s="4" t="str">
        <f>IFERROR(__xludf.DUMMYFUNCTION("IFERROR(
  TEXTJOIN(CHAR(10),TRUE,FILTER('SUMMARY DATA'!H:H,'SUMMARY DATA'!$A:$A=$A9,'SUMMARY DATA'!$C:$C=$B9,'SUMMARY DATA'!$B:$B=""RS"")),
  IF(
    OR(
      ISNUMBER(SEARCH(""CDM CASH DEPOSIT"",$C9)),
      ISNUMBER(SEARCH(""CASH DEPOSIT"",$C9)),
    "&amp;"  COUNTIFS('SUMMARY DATA'!$D:$D,$C9,'SUMMARY DATA'!$B:$B,""RS"")&lt;&gt;1
    ),
    """",
    IFERROR(TEXTJOIN(CHAR(10),TRUE,FILTER('SUMMARY DATA'!H:H,'SUMMARY DATA'!$D:$D=$C9,'SUMMARY DATA'!$B:$B=""RS"")),"""")
  )
)"),"")</f>
        <v/>
      </c>
      <c r="I9" s="6" t="str">
        <f>IFERROR(__xludf.DUMMYFUNCTION("IF(H9="""","""",
SUM(ARRAYFORMULA(VALUE(SPLIT(H9,CHAR(10)))))
)"),"")</f>
        <v/>
      </c>
      <c r="J9" s="4" t="str">
        <f>IFERROR(__xludf.DUMMYFUNCTION("IFERROR(
  TEXTJOIN(CHAR(10),TRUE,FILTER('SUMMARY DATA'!I:I,'SUMMARY DATA'!$A:$A=$A9,'SUMMARY DATA'!$C:$C=$B9,'SUMMARY DATA'!$B:$B=""RS"")),
  IF(
    OR(
      ISNUMBER(SEARCH(""CDM CASH DEPOSIT"",$C9)),
      ISNUMBER(SEARCH(""CASH DEPOSIT"",$C9)),
    "&amp;"  COUNTIFS('SUMMARY DATA'!$D:$D,$C9,'SUMMARY DATA'!$B:$B,""RS"")&lt;&gt;1
    ),
    """",
    IFERROR(TEXTJOIN(CHAR(10),TRUE,FILTER('SUMMARY DATA'!I:I,'SUMMARY DATA'!$D:$D=$C9,'SUMMARY DATA'!$B:$B=""RS"")),"""")
  )
)"),"")</f>
        <v/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 spans="1:27">
      <c r="A10" s="19"/>
      <c r="B10" s="20">
        <v>45770</v>
      </c>
      <c r="C10" s="19" t="s">
        <v>20</v>
      </c>
      <c r="D10" s="21">
        <v>96.69</v>
      </c>
      <c r="E10" s="4" t="str">
        <f>IFERROR(__xludf.DUMMYFUNCTION("IFERROR(
  TEXTJOIN(CHAR(10),TRUE,FILTER('SUMMARY DATA'!E:E,'SUMMARY DATA'!$A:$A=$A10,'SUMMARY DATA'!$C:$C=$B10,'SUMMARY DATA'!$B:$B=""RS"")),
  IF(
    OR(
      ISNUMBER(SEARCH(""CDM CASH DEPOSIT"",$C10)),
      ISNUMBER(SEARCH(""CASH DEPOSIT"",$C10)),
"&amp;"      COUNTIFS('SUMMARY DATA'!$D:$D,$C10,'SUMMARY DATA'!$B:$B,""RS"")&lt;&gt;1
    ),
    """",
    IFERROR(TEXTJOIN(CHAR(10),TRUE,FILTER('SUMMARY DATA'!E:E,'SUMMARY DATA'!$D:$D=$C10,'SUMMARY DATA'!$B:$B=""RS"")),"""")
  )
)"),"")</f>
        <v/>
      </c>
      <c r="F10" s="4" t="str">
        <f>IFERROR(__xludf.DUMMYFUNCTION("IFERROR(
  TEXTJOIN(CHAR(10),TRUE,FILTER('SUMMARY DATA'!F:F,'SUMMARY DATA'!$A:$A=$A10,'SUMMARY DATA'!$C:$C=$B10,'SUMMARY DATA'!$B:$B=""RS"")),
  IF(
    OR(
      ISNUMBER(SEARCH(""CDM CASH DEPOSIT"",$C10)),
      ISNUMBER(SEARCH(""CASH DEPOSIT"",$C10)),
"&amp;"      COUNTIFS('SUMMARY DATA'!$D:$D,$C10,'SUMMARY DATA'!$B:$B,""RS"")&lt;&gt;1
    ),
    """",
    IFERROR(TEXTJOIN(CHAR(10),TRUE,FILTER('SUMMARY DATA'!F:F,'SUMMARY DATA'!$D:$D=$C10,'SUMMARY DATA'!$B:$B=""RS"")),"""")
  )
)"),"")</f>
        <v/>
      </c>
      <c r="G10" s="4" t="str">
        <f>IFERROR(__xludf.DUMMYFUNCTION("IFERROR(
  TEXTJOIN(CHAR(10),TRUE,FILTER('SUMMARY DATA'!G:G,'SUMMARY DATA'!$A:$A=$A10,'SUMMARY DATA'!$C:$C=$B10,'SUMMARY DATA'!$B:$B=""RS"")),
  IF(
    OR(
      ISNUMBER(SEARCH(""CDM CASH DEPOSIT"",$C10)),
      ISNUMBER(SEARCH(""CASH DEPOSIT"",$C10)),
"&amp;"      COUNTIFS('SUMMARY DATA'!$D:$D,$C10,'SUMMARY DATA'!$B:$B,""RS"")&lt;&gt;1
    ),
    """",
    IFERROR(TEXTJOIN(CHAR(10),TRUE,FILTER('SUMMARY DATA'!G:G,'SUMMARY DATA'!$D:$D=$C10,'SUMMARY DATA'!$B:$B=""RS"")),"""")
  )
)"),"")</f>
        <v/>
      </c>
      <c r="H10" s="4" t="str">
        <f>IFERROR(__xludf.DUMMYFUNCTION("IFERROR(
  TEXTJOIN(CHAR(10),TRUE,FILTER('SUMMARY DATA'!H:H,'SUMMARY DATA'!$A:$A=$A10,'SUMMARY DATA'!$C:$C=$B10,'SUMMARY DATA'!$B:$B=""RS"")),
  IF(
    OR(
      ISNUMBER(SEARCH(""CDM CASH DEPOSIT"",$C10)),
      ISNUMBER(SEARCH(""CASH DEPOSIT"",$C10)),
"&amp;"      COUNTIFS('SUMMARY DATA'!$D:$D,$C10,'SUMMARY DATA'!$B:$B,""RS"")&lt;&gt;1
    ),
    """",
    IFERROR(TEXTJOIN(CHAR(10),TRUE,FILTER('SUMMARY DATA'!H:H,'SUMMARY DATA'!$D:$D=$C10,'SUMMARY DATA'!$B:$B=""RS"")),"""")
  )
)"),"")</f>
        <v/>
      </c>
      <c r="I10" s="6" t="str">
        <f>IFERROR(__xludf.DUMMYFUNCTION("IF(H10="""","""",
SUM(ARRAYFORMULA(VALUE(SPLIT(H10,CHAR(10)))))
)"),"")</f>
        <v/>
      </c>
      <c r="J10" s="4" t="str">
        <f>IFERROR(__xludf.DUMMYFUNCTION("IFERROR(
  TEXTJOIN(CHAR(10),TRUE,FILTER('SUMMARY DATA'!I:I,'SUMMARY DATA'!$A:$A=$A10,'SUMMARY DATA'!$C:$C=$B10,'SUMMARY DATA'!$B:$B=""RS"")),
  IF(
    OR(
      ISNUMBER(SEARCH(""CDM CASH DEPOSIT"",$C10)),
      ISNUMBER(SEARCH(""CASH DEPOSIT"",$C10)),
"&amp;"      COUNTIFS('SUMMARY DATA'!$D:$D,$C10,'SUMMARY DATA'!$B:$B,""RS"")&lt;&gt;1
    ),
    """",
    IFERROR(TEXTJOIN(CHAR(10),TRUE,FILTER('SUMMARY DATA'!I:I,'SUMMARY DATA'!$D:$D=$C10,'SUMMARY DATA'!$B:$B=""RS"")),"""")
  )
)"),"")</f>
        <v/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 spans="1:27">
      <c r="A11" s="19"/>
      <c r="B11" s="20">
        <v>45769</v>
      </c>
      <c r="C11" s="19" t="s">
        <v>21</v>
      </c>
      <c r="D11" s="21">
        <v>28</v>
      </c>
      <c r="E11" s="4" t="str">
        <f>IFERROR(__xludf.DUMMYFUNCTION("IFERROR(
  TEXTJOIN(CHAR(10),TRUE,FILTER('SUMMARY DATA'!E:E,'SUMMARY DATA'!$A:$A=$A11,'SUMMARY DATA'!$C:$C=$B11,'SUMMARY DATA'!$B:$B=""RS"")),
  IF(
    OR(
      ISNUMBER(SEARCH(""CDM CASH DEPOSIT"",$C11)),
      ISNUMBER(SEARCH(""CASH DEPOSIT"",$C11)),
"&amp;"      COUNTIFS('SUMMARY DATA'!$D:$D,$C11,'SUMMARY DATA'!$B:$B,""RS"")&lt;&gt;1
    ),
    """",
    IFERROR(TEXTJOIN(CHAR(10),TRUE,FILTER('SUMMARY DATA'!E:E,'SUMMARY DATA'!$D:$D=$C11,'SUMMARY DATA'!$B:$B=""RS"")),"""")
  )
)"),"")</f>
        <v/>
      </c>
      <c r="F11" s="4" t="str">
        <f>IFERROR(__xludf.DUMMYFUNCTION("IFERROR(
  TEXTJOIN(CHAR(10),TRUE,FILTER('SUMMARY DATA'!F:F,'SUMMARY DATA'!$A:$A=$A11,'SUMMARY DATA'!$C:$C=$B11,'SUMMARY DATA'!$B:$B=""RS"")),
  IF(
    OR(
      ISNUMBER(SEARCH(""CDM CASH DEPOSIT"",$C11)),
      ISNUMBER(SEARCH(""CASH DEPOSIT"",$C11)),
"&amp;"      COUNTIFS('SUMMARY DATA'!$D:$D,$C11,'SUMMARY DATA'!$B:$B,""RS"")&lt;&gt;1
    ),
    """",
    IFERROR(TEXTJOIN(CHAR(10),TRUE,FILTER('SUMMARY DATA'!F:F,'SUMMARY DATA'!$D:$D=$C11,'SUMMARY DATA'!$B:$B=""RS"")),"""")
  )
)"),"")</f>
        <v/>
      </c>
      <c r="G11" s="4" t="str">
        <f>IFERROR(__xludf.DUMMYFUNCTION("IFERROR(
  TEXTJOIN(CHAR(10),TRUE,FILTER('SUMMARY DATA'!G:G,'SUMMARY DATA'!$A:$A=$A11,'SUMMARY DATA'!$C:$C=$B11,'SUMMARY DATA'!$B:$B=""RS"")),
  IF(
    OR(
      ISNUMBER(SEARCH(""CDM CASH DEPOSIT"",$C11)),
      ISNUMBER(SEARCH(""CASH DEPOSIT"",$C11)),
"&amp;"      COUNTIFS('SUMMARY DATA'!$D:$D,$C11,'SUMMARY DATA'!$B:$B,""RS"")&lt;&gt;1
    ),
    """",
    IFERROR(TEXTJOIN(CHAR(10),TRUE,FILTER('SUMMARY DATA'!G:G,'SUMMARY DATA'!$D:$D=$C11,'SUMMARY DATA'!$B:$B=""RS"")),"""")
  )
)"),"")</f>
        <v/>
      </c>
      <c r="H11" s="4" t="str">
        <f>IFERROR(__xludf.DUMMYFUNCTION("IFERROR(
  TEXTJOIN(CHAR(10),TRUE,FILTER('SUMMARY DATA'!H:H,'SUMMARY DATA'!$A:$A=$A11,'SUMMARY DATA'!$C:$C=$B11,'SUMMARY DATA'!$B:$B=""RS"")),
  IF(
    OR(
      ISNUMBER(SEARCH(""CDM CASH DEPOSIT"",$C11)),
      ISNUMBER(SEARCH(""CASH DEPOSIT"",$C11)),
"&amp;"      COUNTIFS('SUMMARY DATA'!$D:$D,$C11,'SUMMARY DATA'!$B:$B,""RS"")&lt;&gt;1
    ),
    """",
    IFERROR(TEXTJOIN(CHAR(10),TRUE,FILTER('SUMMARY DATA'!H:H,'SUMMARY DATA'!$D:$D=$C11,'SUMMARY DATA'!$B:$B=""RS"")),"""")
  )
)"),"")</f>
        <v/>
      </c>
      <c r="I11" s="6" t="str">
        <f>IFERROR(__xludf.DUMMYFUNCTION("IF(H11="""","""",
SUM(ARRAYFORMULA(VALUE(SPLIT(H11,CHAR(10)))))
)"),"")</f>
        <v/>
      </c>
      <c r="J11" s="4" t="str">
        <f>IFERROR(__xludf.DUMMYFUNCTION("IFERROR(
  TEXTJOIN(CHAR(10),TRUE,FILTER('SUMMARY DATA'!I:I,'SUMMARY DATA'!$A:$A=$A11,'SUMMARY DATA'!$C:$C=$B11,'SUMMARY DATA'!$B:$B=""RS"")),
  IF(
    OR(
      ISNUMBER(SEARCH(""CDM CASH DEPOSIT"",$C11)),
      ISNUMBER(SEARCH(""CASH DEPOSIT"",$C11)),
"&amp;"      COUNTIFS('SUMMARY DATA'!$D:$D,$C11,'SUMMARY DATA'!$B:$B,""RS"")&lt;&gt;1
    ),
    """",
    IFERROR(TEXTJOIN(CHAR(10),TRUE,FILTER('SUMMARY DATA'!I:I,'SUMMARY DATA'!$D:$D=$C11,'SUMMARY DATA'!$B:$B=""RS"")),"""")
  )
)"),"")</f>
        <v/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 spans="1:27">
      <c r="A12" s="19" t="s">
        <v>22</v>
      </c>
      <c r="B12" s="20">
        <v>45768</v>
      </c>
      <c r="C12" s="19" t="s">
        <v>23</v>
      </c>
      <c r="D12" s="21">
        <v>83.44</v>
      </c>
      <c r="E12" s="4" t="str">
        <f>IFERROR(__xludf.DUMMYFUNCTION("IFERROR(
  TEXTJOIN(CHAR(10),TRUE,FILTER('SUMMARY DATA'!E:E,'SUMMARY DATA'!$A:$A=$A12,'SUMMARY DATA'!$C:$C=$B12,'SUMMARY DATA'!$B:$B=""RS"")),
  IF(
    OR(
      ISNUMBER(SEARCH(""CDM CASH DEPOSIT"",$C12)),
      ISNUMBER(SEARCH(""CASH DEPOSIT"",$C12)),
"&amp;"      COUNTIFS('SUMMARY DATA'!$D:$D,$C12,'SUMMARY DATA'!$B:$B,""RS"")&lt;&gt;1
    ),
    """",
    IFERROR(TEXTJOIN(CHAR(10),TRUE,FILTER('SUMMARY DATA'!E:E,'SUMMARY DATA'!$D:$D=$C12,'SUMMARY DATA'!$B:$B=""RS"")),"""")
  )
)"),"")</f>
        <v/>
      </c>
      <c r="F12" s="4" t="str">
        <f>IFERROR(__xludf.DUMMYFUNCTION("IFERROR(
  TEXTJOIN(CHAR(10),TRUE,FILTER('SUMMARY DATA'!F:F,'SUMMARY DATA'!$A:$A=$A12,'SUMMARY DATA'!$C:$C=$B12,'SUMMARY DATA'!$B:$B=""RS"")),
  IF(
    OR(
      ISNUMBER(SEARCH(""CDM CASH DEPOSIT"",$C12)),
      ISNUMBER(SEARCH(""CASH DEPOSIT"",$C12)),
"&amp;"      COUNTIFS('SUMMARY DATA'!$D:$D,$C12,'SUMMARY DATA'!$B:$B,""RS"")&lt;&gt;1
    ),
    """",
    IFERROR(TEXTJOIN(CHAR(10),TRUE,FILTER('SUMMARY DATA'!F:F,'SUMMARY DATA'!$D:$D=$C12,'SUMMARY DATA'!$B:$B=""RS"")),"""")
  )
)"),"")</f>
        <v/>
      </c>
      <c r="G12" s="4" t="str">
        <f>IFERROR(__xludf.DUMMYFUNCTION("IFERROR(
  TEXTJOIN(CHAR(10),TRUE,FILTER('SUMMARY DATA'!G:G,'SUMMARY DATA'!$A:$A=$A12,'SUMMARY DATA'!$C:$C=$B12,'SUMMARY DATA'!$B:$B=""RS"")),
  IF(
    OR(
      ISNUMBER(SEARCH(""CDM CASH DEPOSIT"",$C12)),
      ISNUMBER(SEARCH(""CASH DEPOSIT"",$C12)),
"&amp;"      COUNTIFS('SUMMARY DATA'!$D:$D,$C12,'SUMMARY DATA'!$B:$B,""RS"")&lt;&gt;1
    ),
    """",
    IFERROR(TEXTJOIN(CHAR(10),TRUE,FILTER('SUMMARY DATA'!G:G,'SUMMARY DATA'!$D:$D=$C12,'SUMMARY DATA'!$B:$B=""RS"")),"""")
  )
)"),"")</f>
        <v/>
      </c>
      <c r="H12" s="4" t="str">
        <f>IFERROR(__xludf.DUMMYFUNCTION("IFERROR(
  TEXTJOIN(CHAR(10),TRUE,FILTER('SUMMARY DATA'!H:H,'SUMMARY DATA'!$A:$A=$A12,'SUMMARY DATA'!$C:$C=$B12,'SUMMARY DATA'!$B:$B=""RS"")),
  IF(
    OR(
      ISNUMBER(SEARCH(""CDM CASH DEPOSIT"",$C12)),
      ISNUMBER(SEARCH(""CASH DEPOSIT"",$C12)),
"&amp;"      COUNTIFS('SUMMARY DATA'!$D:$D,$C12,'SUMMARY DATA'!$B:$B,""RS"")&lt;&gt;1
    ),
    """",
    IFERROR(TEXTJOIN(CHAR(10),TRUE,FILTER('SUMMARY DATA'!H:H,'SUMMARY DATA'!$D:$D=$C12,'SUMMARY DATA'!$B:$B=""RS"")),"""")
  )
)"),"")</f>
        <v/>
      </c>
      <c r="I12" s="6" t="str">
        <f>IFERROR(__xludf.DUMMYFUNCTION("IF(H12="""","""",
SUM(ARRAYFORMULA(VALUE(SPLIT(H12,CHAR(10)))))
)"),"")</f>
        <v/>
      </c>
      <c r="J12" s="4" t="str">
        <f>IFERROR(__xludf.DUMMYFUNCTION("IFERROR(
  TEXTJOIN(CHAR(10),TRUE,FILTER('SUMMARY DATA'!I:I,'SUMMARY DATA'!$A:$A=$A12,'SUMMARY DATA'!$C:$C=$B12,'SUMMARY DATA'!$B:$B=""RS"")),
  IF(
    OR(
      ISNUMBER(SEARCH(""CDM CASH DEPOSIT"",$C12)),
      ISNUMBER(SEARCH(""CASH DEPOSIT"",$C12)),
"&amp;"      COUNTIFS('SUMMARY DATA'!$D:$D,$C12,'SUMMARY DATA'!$B:$B,""RS"")&lt;&gt;1
    ),
    """",
    IFERROR(TEXTJOIN(CHAR(10),TRUE,FILTER('SUMMARY DATA'!I:I,'SUMMARY DATA'!$D:$D=$C12,'SUMMARY DATA'!$B:$B=""RS"")),"""")
  )
)"),"")</f>
        <v/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 spans="1:27">
      <c r="A13" s="19" t="s">
        <v>24</v>
      </c>
      <c r="B13" s="20">
        <v>45767</v>
      </c>
      <c r="C13" s="19" t="s">
        <v>25</v>
      </c>
      <c r="D13" s="21">
        <v>17.9</v>
      </c>
      <c r="E13" s="4" t="str">
        <f>IFERROR(__xludf.DUMMYFUNCTION("IFERROR(
  TEXTJOIN(CHAR(10),TRUE,FILTER('SUMMARY DATA'!E:E,'SUMMARY DATA'!$A:$A=$A13,'SUMMARY DATA'!$C:$C=$B13,'SUMMARY DATA'!$B:$B=""RS"")),
  IF(
    OR(
      ISNUMBER(SEARCH(""CDM CASH DEPOSIT"",$C13)),
      ISNUMBER(SEARCH(""CASH DEPOSIT"",$C13)),
"&amp;"      COUNTIFS('SUMMARY DATA'!$D:$D,$C13,'SUMMARY DATA'!$B:$B,""RS"")&lt;&gt;1
    ),
    """",
    IFERROR(TEXTJOIN(CHAR(10),TRUE,FILTER('SUMMARY DATA'!E:E,'SUMMARY DATA'!$D:$D=$C13,'SUMMARY DATA'!$B:$B=""RS"")),"""")
  )
)"),"")</f>
        <v/>
      </c>
      <c r="F13" s="4" t="str">
        <f>IFERROR(__xludf.DUMMYFUNCTION("IFERROR(
  TEXTJOIN(CHAR(10),TRUE,FILTER('SUMMARY DATA'!F:F,'SUMMARY DATA'!$A:$A=$A13,'SUMMARY DATA'!$C:$C=$B13,'SUMMARY DATA'!$B:$B=""RS"")),
  IF(
    OR(
      ISNUMBER(SEARCH(""CDM CASH DEPOSIT"",$C13)),
      ISNUMBER(SEARCH(""CASH DEPOSIT"",$C13)),
"&amp;"      COUNTIFS('SUMMARY DATA'!$D:$D,$C13,'SUMMARY DATA'!$B:$B,""RS"")&lt;&gt;1
    ),
    """",
    IFERROR(TEXTJOIN(CHAR(10),TRUE,FILTER('SUMMARY DATA'!F:F,'SUMMARY DATA'!$D:$D=$C13,'SUMMARY DATA'!$B:$B=""RS"")),"""")
  )
)"),"")</f>
        <v/>
      </c>
      <c r="G13" s="4" t="str">
        <f>IFERROR(__xludf.DUMMYFUNCTION("IFERROR(
  TEXTJOIN(CHAR(10),TRUE,FILTER('SUMMARY DATA'!G:G,'SUMMARY DATA'!$A:$A=$A13,'SUMMARY DATA'!$C:$C=$B13,'SUMMARY DATA'!$B:$B=""RS"")),
  IF(
    OR(
      ISNUMBER(SEARCH(""CDM CASH DEPOSIT"",$C13)),
      ISNUMBER(SEARCH(""CASH DEPOSIT"",$C13)),
"&amp;"      COUNTIFS('SUMMARY DATA'!$D:$D,$C13,'SUMMARY DATA'!$B:$B,""RS"")&lt;&gt;1
    ),
    """",
    IFERROR(TEXTJOIN(CHAR(10),TRUE,FILTER('SUMMARY DATA'!G:G,'SUMMARY DATA'!$D:$D=$C13,'SUMMARY DATA'!$B:$B=""RS"")),"""")
  )
)"),"")</f>
        <v/>
      </c>
      <c r="H13" s="4" t="str">
        <f>IFERROR(__xludf.DUMMYFUNCTION("IFERROR(
  TEXTJOIN(CHAR(10),TRUE,FILTER('SUMMARY DATA'!H:H,'SUMMARY DATA'!$A:$A=$A13,'SUMMARY DATA'!$C:$C=$B13,'SUMMARY DATA'!$B:$B=""RS"")),
  IF(
    OR(
      ISNUMBER(SEARCH(""CDM CASH DEPOSIT"",$C13)),
      ISNUMBER(SEARCH(""CASH DEPOSIT"",$C13)),
"&amp;"      COUNTIFS('SUMMARY DATA'!$D:$D,$C13,'SUMMARY DATA'!$B:$B,""RS"")&lt;&gt;1
    ),
    """",
    IFERROR(TEXTJOIN(CHAR(10),TRUE,FILTER('SUMMARY DATA'!H:H,'SUMMARY DATA'!$D:$D=$C13,'SUMMARY DATA'!$B:$B=""RS"")),"""")
  )
)"),"")</f>
        <v/>
      </c>
      <c r="I13" s="6" t="str">
        <f>IFERROR(__xludf.DUMMYFUNCTION("IF(H13="""","""",
SUM(ARRAYFORMULA(VALUE(SPLIT(H13,CHAR(10)))))
)"),"")</f>
        <v/>
      </c>
      <c r="J13" s="4" t="str">
        <f>IFERROR(__xludf.DUMMYFUNCTION("IFERROR(
  TEXTJOIN(CHAR(10),TRUE,FILTER('SUMMARY DATA'!I:I,'SUMMARY DATA'!$A:$A=$A13,'SUMMARY DATA'!$C:$C=$B13,'SUMMARY DATA'!$B:$B=""RS"")),
  IF(
    OR(
      ISNUMBER(SEARCH(""CDM CASH DEPOSIT"",$C13)),
      ISNUMBER(SEARCH(""CASH DEPOSIT"",$C13)),
"&amp;"      COUNTIFS('SUMMARY DATA'!$D:$D,$C13,'SUMMARY DATA'!$B:$B,""RS"")&lt;&gt;1
    ),
    """",
    IFERROR(TEXTJOIN(CHAR(10),TRUE,FILTER('SUMMARY DATA'!I:I,'SUMMARY DATA'!$D:$D=$C13,'SUMMARY DATA'!$B:$B=""RS"")),"""")
  )
)"),"")</f>
        <v/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 spans="1:27">
      <c r="A14" s="19" t="s">
        <v>24</v>
      </c>
      <c r="B14" s="20">
        <v>45767</v>
      </c>
      <c r="C14" s="19" t="s">
        <v>26</v>
      </c>
      <c r="D14" s="21">
        <v>306.4</v>
      </c>
      <c r="E14" s="4" t="str">
        <f>IFERROR(__xludf.DUMMYFUNCTION("IFERROR(
  TEXTJOIN(CHAR(10),TRUE,FILTER('SUMMARY DATA'!E:E,'SUMMARY DATA'!$A:$A=$A14,'SUMMARY DATA'!$C:$C=$B14,'SUMMARY DATA'!$B:$B=""RS"")),
  IF(
    OR(
      ISNUMBER(SEARCH(""CDM CASH DEPOSIT"",$C14)),
      ISNUMBER(SEARCH(""CASH DEPOSIT"",$C14)),
"&amp;"      COUNTIFS('SUMMARY DATA'!$D:$D,$C14,'SUMMARY DATA'!$B:$B,""RS"")&lt;&gt;1
    ),
    """",
    IFERROR(TEXTJOIN(CHAR(10),TRUE,FILTER('SUMMARY DATA'!E:E,'SUMMARY DATA'!$D:$D=$C14,'SUMMARY DATA'!$B:$B=""RS"")),"""")
  )
)"),"")</f>
        <v/>
      </c>
      <c r="F14" s="4" t="str">
        <f>IFERROR(__xludf.DUMMYFUNCTION("IFERROR(
  TEXTJOIN(CHAR(10),TRUE,FILTER('SUMMARY DATA'!F:F,'SUMMARY DATA'!$A:$A=$A14,'SUMMARY DATA'!$C:$C=$B14,'SUMMARY DATA'!$B:$B=""RS"")),
  IF(
    OR(
      ISNUMBER(SEARCH(""CDM CASH DEPOSIT"",$C14)),
      ISNUMBER(SEARCH(""CASH DEPOSIT"",$C14)),
"&amp;"      COUNTIFS('SUMMARY DATA'!$D:$D,$C14,'SUMMARY DATA'!$B:$B,""RS"")&lt;&gt;1
    ),
    """",
    IFERROR(TEXTJOIN(CHAR(10),TRUE,FILTER('SUMMARY DATA'!F:F,'SUMMARY DATA'!$D:$D=$C14,'SUMMARY DATA'!$B:$B=""RS"")),"""")
  )
)"),"")</f>
        <v/>
      </c>
      <c r="G14" s="4" t="str">
        <f>IFERROR(__xludf.DUMMYFUNCTION("IFERROR(
  TEXTJOIN(CHAR(10),TRUE,FILTER('SUMMARY DATA'!G:G,'SUMMARY DATA'!$A:$A=$A14,'SUMMARY DATA'!$C:$C=$B14,'SUMMARY DATA'!$B:$B=""RS"")),
  IF(
    OR(
      ISNUMBER(SEARCH(""CDM CASH DEPOSIT"",$C14)),
      ISNUMBER(SEARCH(""CASH DEPOSIT"",$C14)),
"&amp;"      COUNTIFS('SUMMARY DATA'!$D:$D,$C14,'SUMMARY DATA'!$B:$B,""RS"")&lt;&gt;1
    ),
    """",
    IFERROR(TEXTJOIN(CHAR(10),TRUE,FILTER('SUMMARY DATA'!G:G,'SUMMARY DATA'!$D:$D=$C14,'SUMMARY DATA'!$B:$B=""RS"")),"""")
  )
)"),"")</f>
        <v/>
      </c>
      <c r="H14" s="4" t="str">
        <f>IFERROR(__xludf.DUMMYFUNCTION("IFERROR(
  TEXTJOIN(CHAR(10),TRUE,FILTER('SUMMARY DATA'!H:H,'SUMMARY DATA'!$A:$A=$A14,'SUMMARY DATA'!$C:$C=$B14,'SUMMARY DATA'!$B:$B=""RS"")),
  IF(
    OR(
      ISNUMBER(SEARCH(""CDM CASH DEPOSIT"",$C14)),
      ISNUMBER(SEARCH(""CASH DEPOSIT"",$C14)),
"&amp;"      COUNTIFS('SUMMARY DATA'!$D:$D,$C14,'SUMMARY DATA'!$B:$B,""RS"")&lt;&gt;1
    ),
    """",
    IFERROR(TEXTJOIN(CHAR(10),TRUE,FILTER('SUMMARY DATA'!H:H,'SUMMARY DATA'!$D:$D=$C14,'SUMMARY DATA'!$B:$B=""RS"")),"""")
  )
)"),"")</f>
        <v/>
      </c>
      <c r="I14" s="6" t="str">
        <f>IFERROR(__xludf.DUMMYFUNCTION("IF(H14="""","""",
SUM(ARRAYFORMULA(VALUE(SPLIT(H14,CHAR(10)))))
)"),"")</f>
        <v/>
      </c>
      <c r="J14" s="4" t="str">
        <f>IFERROR(__xludf.DUMMYFUNCTION("IFERROR(
  TEXTJOIN(CHAR(10),TRUE,FILTER('SUMMARY DATA'!I:I,'SUMMARY DATA'!$A:$A=$A14,'SUMMARY DATA'!$C:$C=$B14,'SUMMARY DATA'!$B:$B=""RS"")),
  IF(
    OR(
      ISNUMBER(SEARCH(""CDM CASH DEPOSIT"",$C14)),
      ISNUMBER(SEARCH(""CASH DEPOSIT"",$C14)),
"&amp;"      COUNTIFS('SUMMARY DATA'!$D:$D,$C14,'SUMMARY DATA'!$B:$B,""RS"")&lt;&gt;1
    ),
    """",
    IFERROR(TEXTJOIN(CHAR(10),TRUE,FILTER('SUMMARY DATA'!I:I,'SUMMARY DATA'!$D:$D=$C14,'SUMMARY DATA'!$B:$B=""RS"")),"""")
  )
)"),"")</f>
        <v/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 spans="1:27">
      <c r="A15" s="19" t="s">
        <v>24</v>
      </c>
      <c r="B15" s="20">
        <v>45767</v>
      </c>
      <c r="C15" s="19" t="s">
        <v>27</v>
      </c>
      <c r="D15" s="21">
        <v>29.99</v>
      </c>
      <c r="E15" s="4" t="str">
        <f>IFERROR(__xludf.DUMMYFUNCTION("IFERROR(
  TEXTJOIN(CHAR(10),TRUE,FILTER('SUMMARY DATA'!E:E,'SUMMARY DATA'!$A:$A=$A15,'SUMMARY DATA'!$C:$C=$B15,'SUMMARY DATA'!$B:$B=""RS"")),
  IF(
    OR(
      ISNUMBER(SEARCH(""CDM CASH DEPOSIT"",$C15)),
      ISNUMBER(SEARCH(""CASH DEPOSIT"",$C15)),
"&amp;"      COUNTIFS('SUMMARY DATA'!$D:$D,$C15,'SUMMARY DATA'!$B:$B,""RS"")&lt;&gt;1
    ),
    """",
    IFERROR(TEXTJOIN(CHAR(10),TRUE,FILTER('SUMMARY DATA'!E:E,'SUMMARY DATA'!$D:$D=$C15,'SUMMARY DATA'!$B:$B=""RS"")),"""")
  )
)"),"")</f>
        <v/>
      </c>
      <c r="F15" s="4" t="str">
        <f>IFERROR(__xludf.DUMMYFUNCTION("IFERROR(
  TEXTJOIN(CHAR(10),TRUE,FILTER('SUMMARY DATA'!F:F,'SUMMARY DATA'!$A:$A=$A15,'SUMMARY DATA'!$C:$C=$B15,'SUMMARY DATA'!$B:$B=""RS"")),
  IF(
    OR(
      ISNUMBER(SEARCH(""CDM CASH DEPOSIT"",$C15)),
      ISNUMBER(SEARCH(""CASH DEPOSIT"",$C15)),
"&amp;"      COUNTIFS('SUMMARY DATA'!$D:$D,$C15,'SUMMARY DATA'!$B:$B,""RS"")&lt;&gt;1
    ),
    """",
    IFERROR(TEXTJOIN(CHAR(10),TRUE,FILTER('SUMMARY DATA'!F:F,'SUMMARY DATA'!$D:$D=$C15,'SUMMARY DATA'!$B:$B=""RS"")),"""")
  )
)"),"")</f>
        <v/>
      </c>
      <c r="G15" s="4" t="str">
        <f>IFERROR(__xludf.DUMMYFUNCTION("IFERROR(
  TEXTJOIN(CHAR(10),TRUE,FILTER('SUMMARY DATA'!G:G,'SUMMARY DATA'!$A:$A=$A15,'SUMMARY DATA'!$C:$C=$B15,'SUMMARY DATA'!$B:$B=""RS"")),
  IF(
    OR(
      ISNUMBER(SEARCH(""CDM CASH DEPOSIT"",$C15)),
      ISNUMBER(SEARCH(""CASH DEPOSIT"",$C15)),
"&amp;"      COUNTIFS('SUMMARY DATA'!$D:$D,$C15,'SUMMARY DATA'!$B:$B,""RS"")&lt;&gt;1
    ),
    """",
    IFERROR(TEXTJOIN(CHAR(10),TRUE,FILTER('SUMMARY DATA'!G:G,'SUMMARY DATA'!$D:$D=$C15,'SUMMARY DATA'!$B:$B=""RS"")),"""")
  )
)"),"")</f>
        <v/>
      </c>
      <c r="H15" s="4" t="str">
        <f>IFERROR(__xludf.DUMMYFUNCTION("IFERROR(
  TEXTJOIN(CHAR(10),TRUE,FILTER('SUMMARY DATA'!H:H,'SUMMARY DATA'!$A:$A=$A15,'SUMMARY DATA'!$C:$C=$B15,'SUMMARY DATA'!$B:$B=""RS"")),
  IF(
    OR(
      ISNUMBER(SEARCH(""CDM CASH DEPOSIT"",$C15)),
      ISNUMBER(SEARCH(""CASH DEPOSIT"",$C15)),
"&amp;"      COUNTIFS('SUMMARY DATA'!$D:$D,$C15,'SUMMARY DATA'!$B:$B,""RS"")&lt;&gt;1
    ),
    """",
    IFERROR(TEXTJOIN(CHAR(10),TRUE,FILTER('SUMMARY DATA'!H:H,'SUMMARY DATA'!$D:$D=$C15,'SUMMARY DATA'!$B:$B=""RS"")),"""")
  )
)"),"")</f>
        <v/>
      </c>
      <c r="I15" s="6" t="str">
        <f>IFERROR(__xludf.DUMMYFUNCTION("IF(H15="""","""",
SUM(ARRAYFORMULA(VALUE(SPLIT(H15,CHAR(10)))))
)"),"")</f>
        <v/>
      </c>
      <c r="J15" s="4" t="str">
        <f>IFERROR(__xludf.DUMMYFUNCTION("IFERROR(
  TEXTJOIN(CHAR(10),TRUE,FILTER('SUMMARY DATA'!I:I,'SUMMARY DATA'!$A:$A=$A15,'SUMMARY DATA'!$C:$C=$B15,'SUMMARY DATA'!$B:$B=""RS"")),
  IF(
    OR(
      ISNUMBER(SEARCH(""CDM CASH DEPOSIT"",$C15)),
      ISNUMBER(SEARCH(""CASH DEPOSIT"",$C15)),
"&amp;"      COUNTIFS('SUMMARY DATA'!$D:$D,$C15,'SUMMARY DATA'!$B:$B,""RS"")&lt;&gt;1
    ),
    """",
    IFERROR(TEXTJOIN(CHAR(10),TRUE,FILTER('SUMMARY DATA'!I:I,'SUMMARY DATA'!$D:$D=$C15,'SUMMARY DATA'!$B:$B=""RS"")),"""")
  )
)"),"")</f>
        <v/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 spans="1:27">
      <c r="A16" s="19"/>
      <c r="B16" s="20">
        <v>45767</v>
      </c>
      <c r="C16" s="19" t="s">
        <v>28</v>
      </c>
      <c r="D16" s="21">
        <v>5</v>
      </c>
      <c r="E16" s="4" t="str">
        <f>IFERROR(__xludf.DUMMYFUNCTION("IFERROR(
  TEXTJOIN(CHAR(10),TRUE,FILTER('SUMMARY DATA'!E:E,'SUMMARY DATA'!$A:$A=$A16,'SUMMARY DATA'!$C:$C=$B16,'SUMMARY DATA'!$B:$B=""RS"")),
  IF(
    OR(
      ISNUMBER(SEARCH(""CDM CASH DEPOSIT"",$C16)),
      ISNUMBER(SEARCH(""CASH DEPOSIT"",$C16)),
"&amp;"      COUNTIFS('SUMMARY DATA'!$D:$D,$C16,'SUMMARY DATA'!$B:$B,""RS"")&lt;&gt;1
    ),
    """",
    IFERROR(TEXTJOIN(CHAR(10),TRUE,FILTER('SUMMARY DATA'!E:E,'SUMMARY DATA'!$D:$D=$C16,'SUMMARY DATA'!$B:$B=""RS"")),"""")
  )
)"),"")</f>
        <v/>
      </c>
      <c r="F16" s="4" t="str">
        <f>IFERROR(__xludf.DUMMYFUNCTION("IFERROR(
  TEXTJOIN(CHAR(10),TRUE,FILTER('SUMMARY DATA'!F:F,'SUMMARY DATA'!$A:$A=$A16,'SUMMARY DATA'!$C:$C=$B16,'SUMMARY DATA'!$B:$B=""RS"")),
  IF(
    OR(
      ISNUMBER(SEARCH(""CDM CASH DEPOSIT"",$C16)),
      ISNUMBER(SEARCH(""CASH DEPOSIT"",$C16)),
"&amp;"      COUNTIFS('SUMMARY DATA'!$D:$D,$C16,'SUMMARY DATA'!$B:$B,""RS"")&lt;&gt;1
    ),
    """",
    IFERROR(TEXTJOIN(CHAR(10),TRUE,FILTER('SUMMARY DATA'!F:F,'SUMMARY DATA'!$D:$D=$C16,'SUMMARY DATA'!$B:$B=""RS"")),"""")
  )
)"),"")</f>
        <v/>
      </c>
      <c r="G16" s="4" t="str">
        <f>IFERROR(__xludf.DUMMYFUNCTION("IFERROR(
  TEXTJOIN(CHAR(10),TRUE,FILTER('SUMMARY DATA'!G:G,'SUMMARY DATA'!$A:$A=$A16,'SUMMARY DATA'!$C:$C=$B16,'SUMMARY DATA'!$B:$B=""RS"")),
  IF(
    OR(
      ISNUMBER(SEARCH(""CDM CASH DEPOSIT"",$C16)),
      ISNUMBER(SEARCH(""CASH DEPOSIT"",$C16)),
"&amp;"      COUNTIFS('SUMMARY DATA'!$D:$D,$C16,'SUMMARY DATA'!$B:$B,""RS"")&lt;&gt;1
    ),
    """",
    IFERROR(TEXTJOIN(CHAR(10),TRUE,FILTER('SUMMARY DATA'!G:G,'SUMMARY DATA'!$D:$D=$C16,'SUMMARY DATA'!$B:$B=""RS"")),"""")
  )
)"),"")</f>
        <v/>
      </c>
      <c r="H16" s="4" t="str">
        <f>IFERROR(__xludf.DUMMYFUNCTION("IFERROR(
  TEXTJOIN(CHAR(10),TRUE,FILTER('SUMMARY DATA'!H:H,'SUMMARY DATA'!$A:$A=$A16,'SUMMARY DATA'!$C:$C=$B16,'SUMMARY DATA'!$B:$B=""RS"")),
  IF(
    OR(
      ISNUMBER(SEARCH(""CDM CASH DEPOSIT"",$C16)),
      ISNUMBER(SEARCH(""CASH DEPOSIT"",$C16)),
"&amp;"      COUNTIFS('SUMMARY DATA'!$D:$D,$C16,'SUMMARY DATA'!$B:$B,""RS"")&lt;&gt;1
    ),
    """",
    IFERROR(TEXTJOIN(CHAR(10),TRUE,FILTER('SUMMARY DATA'!H:H,'SUMMARY DATA'!$D:$D=$C16,'SUMMARY DATA'!$B:$B=""RS"")),"""")
  )
)"),"")</f>
        <v/>
      </c>
      <c r="I16" s="6" t="str">
        <f>IFERROR(__xludf.DUMMYFUNCTION("IF(H16="""","""",
SUM(ARRAYFORMULA(VALUE(SPLIT(H16,CHAR(10)))))
)"),"")</f>
        <v/>
      </c>
      <c r="J16" s="4" t="str">
        <f>IFERROR(__xludf.DUMMYFUNCTION("IFERROR(
  TEXTJOIN(CHAR(10),TRUE,FILTER('SUMMARY DATA'!I:I,'SUMMARY DATA'!$A:$A=$A16,'SUMMARY DATA'!$C:$C=$B16,'SUMMARY DATA'!$B:$B=""RS"")),
  IF(
    OR(
      ISNUMBER(SEARCH(""CDM CASH DEPOSIT"",$C16)),
      ISNUMBER(SEARCH(""CASH DEPOSIT"",$C16)),
"&amp;"      COUNTIFS('SUMMARY DATA'!$D:$D,$C16,'SUMMARY DATA'!$B:$B,""RS"")&lt;&gt;1
    ),
    """",
    IFERROR(TEXTJOIN(CHAR(10),TRUE,FILTER('SUMMARY DATA'!I:I,'SUMMARY DATA'!$D:$D=$C16,'SUMMARY DATA'!$B:$B=""RS"")),"""")
  )
)"),"")</f>
        <v/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 spans="1:27">
      <c r="A17" s="19"/>
      <c r="B17" s="20">
        <v>45766</v>
      </c>
      <c r="C17" s="19" t="s">
        <v>29</v>
      </c>
      <c r="D17" s="21">
        <v>29</v>
      </c>
      <c r="E17" s="4" t="str">
        <f>IFERROR(__xludf.DUMMYFUNCTION("IFERROR(
  TEXTJOIN(CHAR(10),TRUE,FILTER('SUMMARY DATA'!E:E,'SUMMARY DATA'!$A:$A=$A17,'SUMMARY DATA'!$C:$C=$B17,'SUMMARY DATA'!$B:$B=""RS"")),
  IF(
    OR(
      ISNUMBER(SEARCH(""CDM CASH DEPOSIT"",$C17)),
      ISNUMBER(SEARCH(""CASH DEPOSIT"",$C17)),
"&amp;"      COUNTIFS('SUMMARY DATA'!$D:$D,$C17,'SUMMARY DATA'!$B:$B,""RS"")&lt;&gt;1
    ),
    """",
    IFERROR(TEXTJOIN(CHAR(10),TRUE,FILTER('SUMMARY DATA'!E:E,'SUMMARY DATA'!$D:$D=$C17,'SUMMARY DATA'!$B:$B=""RS"")),"""")
  )
)"),"")</f>
        <v/>
      </c>
      <c r="F17" s="4" t="str">
        <f>IFERROR(__xludf.DUMMYFUNCTION("IFERROR(
  TEXTJOIN(CHAR(10),TRUE,FILTER('SUMMARY DATA'!F:F,'SUMMARY DATA'!$A:$A=$A17,'SUMMARY DATA'!$C:$C=$B17,'SUMMARY DATA'!$B:$B=""RS"")),
  IF(
    OR(
      ISNUMBER(SEARCH(""CDM CASH DEPOSIT"",$C17)),
      ISNUMBER(SEARCH(""CASH DEPOSIT"",$C17)),
"&amp;"      COUNTIFS('SUMMARY DATA'!$D:$D,$C17,'SUMMARY DATA'!$B:$B,""RS"")&lt;&gt;1
    ),
    """",
    IFERROR(TEXTJOIN(CHAR(10),TRUE,FILTER('SUMMARY DATA'!F:F,'SUMMARY DATA'!$D:$D=$C17,'SUMMARY DATA'!$B:$B=""RS"")),"""")
  )
)"),"")</f>
        <v/>
      </c>
      <c r="G17" s="4" t="str">
        <f>IFERROR(__xludf.DUMMYFUNCTION("IFERROR(
  TEXTJOIN(CHAR(10),TRUE,FILTER('SUMMARY DATA'!G:G,'SUMMARY DATA'!$A:$A=$A17,'SUMMARY DATA'!$C:$C=$B17,'SUMMARY DATA'!$B:$B=""RS"")),
  IF(
    OR(
      ISNUMBER(SEARCH(""CDM CASH DEPOSIT"",$C17)),
      ISNUMBER(SEARCH(""CASH DEPOSIT"",$C17)),
"&amp;"      COUNTIFS('SUMMARY DATA'!$D:$D,$C17,'SUMMARY DATA'!$B:$B,""RS"")&lt;&gt;1
    ),
    """",
    IFERROR(TEXTJOIN(CHAR(10),TRUE,FILTER('SUMMARY DATA'!G:G,'SUMMARY DATA'!$D:$D=$C17,'SUMMARY DATA'!$B:$B=""RS"")),"""")
  )
)"),"")</f>
        <v/>
      </c>
      <c r="H17" s="4" t="str">
        <f>IFERROR(__xludf.DUMMYFUNCTION("IFERROR(
  TEXTJOIN(CHAR(10),TRUE,FILTER('SUMMARY DATA'!H:H,'SUMMARY DATA'!$A:$A=$A17,'SUMMARY DATA'!$C:$C=$B17,'SUMMARY DATA'!$B:$B=""RS"")),
  IF(
    OR(
      ISNUMBER(SEARCH(""CDM CASH DEPOSIT"",$C17)),
      ISNUMBER(SEARCH(""CASH DEPOSIT"",$C17)),
"&amp;"      COUNTIFS('SUMMARY DATA'!$D:$D,$C17,'SUMMARY DATA'!$B:$B,""RS"")&lt;&gt;1
    ),
    """",
    IFERROR(TEXTJOIN(CHAR(10),TRUE,FILTER('SUMMARY DATA'!H:H,'SUMMARY DATA'!$D:$D=$C17,'SUMMARY DATA'!$B:$B=""RS"")),"""")
  )
)"),"")</f>
        <v/>
      </c>
      <c r="I17" s="6" t="str">
        <f>IFERROR(__xludf.DUMMYFUNCTION("IF(H17="""","""",
SUM(ARRAYFORMULA(VALUE(SPLIT(H17,CHAR(10)))))
)"),"")</f>
        <v/>
      </c>
      <c r="J17" s="4" t="str">
        <f>IFERROR(__xludf.DUMMYFUNCTION("IFERROR(
  TEXTJOIN(CHAR(10),TRUE,FILTER('SUMMARY DATA'!I:I,'SUMMARY DATA'!$A:$A=$A17,'SUMMARY DATA'!$C:$C=$B17,'SUMMARY DATA'!$B:$B=""RS"")),
  IF(
    OR(
      ISNUMBER(SEARCH(""CDM CASH DEPOSIT"",$C17)),
      ISNUMBER(SEARCH(""CASH DEPOSIT"",$C17)),
"&amp;"      COUNTIFS('SUMMARY DATA'!$D:$D,$C17,'SUMMARY DATA'!$B:$B,""RS"")&lt;&gt;1
    ),
    """",
    IFERROR(TEXTJOIN(CHAR(10),TRUE,FILTER('SUMMARY DATA'!I:I,'SUMMARY DATA'!$D:$D=$C17,'SUMMARY DATA'!$B:$B=""RS"")),"""")
  )
)"),"")</f>
        <v/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 spans="1:27">
      <c r="A18" s="19" t="s">
        <v>30</v>
      </c>
      <c r="B18" s="20">
        <v>45766</v>
      </c>
      <c r="C18" s="19" t="s">
        <v>31</v>
      </c>
      <c r="D18" s="21">
        <v>46</v>
      </c>
      <c r="E18" s="4" t="str">
        <f>IFERROR(__xludf.DUMMYFUNCTION("IFERROR(
  TEXTJOIN(CHAR(10),TRUE,FILTER('SUMMARY DATA'!E:E,'SUMMARY DATA'!$A:$A=$A18,'SUMMARY DATA'!$C:$C=$B18,'SUMMARY DATA'!$B:$B=""RS"")),
  IF(
    OR(
      ISNUMBER(SEARCH(""CDM CASH DEPOSIT"",$C18)),
      ISNUMBER(SEARCH(""CASH DEPOSIT"",$C18)),
"&amp;"      COUNTIFS('SUMMARY DATA'!$D:$D,$C18,'SUMMARY DATA'!$B:$B,""RS"")&lt;&gt;1
    ),
    """",
    IFERROR(TEXTJOIN(CHAR(10),TRUE,FILTER('SUMMARY DATA'!E:E,'SUMMARY DATA'!$D:$D=$C18,'SUMMARY DATA'!$B:$B=""RS"")),"""")
  )
)"),"")</f>
        <v/>
      </c>
      <c r="F18" s="4" t="str">
        <f>IFERROR(__xludf.DUMMYFUNCTION("IFERROR(
  TEXTJOIN(CHAR(10),TRUE,FILTER('SUMMARY DATA'!F:F,'SUMMARY DATA'!$A:$A=$A18,'SUMMARY DATA'!$C:$C=$B18,'SUMMARY DATA'!$B:$B=""RS"")),
  IF(
    OR(
      ISNUMBER(SEARCH(""CDM CASH DEPOSIT"",$C18)),
      ISNUMBER(SEARCH(""CASH DEPOSIT"",$C18)),
"&amp;"      COUNTIFS('SUMMARY DATA'!$D:$D,$C18,'SUMMARY DATA'!$B:$B,""RS"")&lt;&gt;1
    ),
    """",
    IFERROR(TEXTJOIN(CHAR(10),TRUE,FILTER('SUMMARY DATA'!F:F,'SUMMARY DATA'!$D:$D=$C18,'SUMMARY DATA'!$B:$B=""RS"")),"""")
  )
)"),"")</f>
        <v/>
      </c>
      <c r="G18" s="4" t="str">
        <f>IFERROR(__xludf.DUMMYFUNCTION("IFERROR(
  TEXTJOIN(CHAR(10),TRUE,FILTER('SUMMARY DATA'!G:G,'SUMMARY DATA'!$A:$A=$A18,'SUMMARY DATA'!$C:$C=$B18,'SUMMARY DATA'!$B:$B=""RS"")),
  IF(
    OR(
      ISNUMBER(SEARCH(""CDM CASH DEPOSIT"",$C18)),
      ISNUMBER(SEARCH(""CASH DEPOSIT"",$C18)),
"&amp;"      COUNTIFS('SUMMARY DATA'!$D:$D,$C18,'SUMMARY DATA'!$B:$B,""RS"")&lt;&gt;1
    ),
    """",
    IFERROR(TEXTJOIN(CHAR(10),TRUE,FILTER('SUMMARY DATA'!G:G,'SUMMARY DATA'!$D:$D=$C18,'SUMMARY DATA'!$B:$B=""RS"")),"""")
  )
)"),"")</f>
        <v/>
      </c>
      <c r="H18" s="4" t="str">
        <f>IFERROR(__xludf.DUMMYFUNCTION("IFERROR(
  TEXTJOIN(CHAR(10),TRUE,FILTER('SUMMARY DATA'!H:H,'SUMMARY DATA'!$A:$A=$A18,'SUMMARY DATA'!$C:$C=$B18,'SUMMARY DATA'!$B:$B=""RS"")),
  IF(
    OR(
      ISNUMBER(SEARCH(""CDM CASH DEPOSIT"",$C18)),
      ISNUMBER(SEARCH(""CASH DEPOSIT"",$C18)),
"&amp;"      COUNTIFS('SUMMARY DATA'!$D:$D,$C18,'SUMMARY DATA'!$B:$B,""RS"")&lt;&gt;1
    ),
    """",
    IFERROR(TEXTJOIN(CHAR(10),TRUE,FILTER('SUMMARY DATA'!H:H,'SUMMARY DATA'!$D:$D=$C18,'SUMMARY DATA'!$B:$B=""RS"")),"""")
  )
)"),"")</f>
        <v/>
      </c>
      <c r="I18" s="6" t="str">
        <f>IFERROR(__xludf.DUMMYFUNCTION("IF(H18="""","""",
SUM(ARRAYFORMULA(VALUE(SPLIT(H18,CHAR(10)))))
)"),"")</f>
        <v/>
      </c>
      <c r="J18" s="4" t="str">
        <f>IFERROR(__xludf.DUMMYFUNCTION("IFERROR(
  TEXTJOIN(CHAR(10),TRUE,FILTER('SUMMARY DATA'!I:I,'SUMMARY DATA'!$A:$A=$A18,'SUMMARY DATA'!$C:$C=$B18,'SUMMARY DATA'!$B:$B=""RS"")),
  IF(
    OR(
      ISNUMBER(SEARCH(""CDM CASH DEPOSIT"",$C18)),
      ISNUMBER(SEARCH(""CASH DEPOSIT"",$C18)),
"&amp;"      COUNTIFS('SUMMARY DATA'!$D:$D,$C18,'SUMMARY DATA'!$B:$B,""RS"")&lt;&gt;1
    ),
    """",
    IFERROR(TEXTJOIN(CHAR(10),TRUE,FILTER('SUMMARY DATA'!I:I,'SUMMARY DATA'!$D:$D=$C18,'SUMMARY DATA'!$B:$B=""RS"")),"""")
  )
)"),"")</f>
        <v/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 spans="1:27">
      <c r="A19" s="19"/>
      <c r="B19" s="20">
        <v>45765</v>
      </c>
      <c r="C19" s="19" t="s">
        <v>32</v>
      </c>
      <c r="D19" s="21">
        <v>49.98</v>
      </c>
      <c r="E19" s="4" t="str">
        <f>IFERROR(__xludf.DUMMYFUNCTION("IFERROR(
  TEXTJOIN(CHAR(10),TRUE,FILTER('SUMMARY DATA'!E:E,'SUMMARY DATA'!$A:$A=$A19,'SUMMARY DATA'!$C:$C=$B19,'SUMMARY DATA'!$B:$B=""RS"")),
  IF(
    OR(
      ISNUMBER(SEARCH(""CDM CASH DEPOSIT"",$C19)),
      ISNUMBER(SEARCH(""CASH DEPOSIT"",$C19)),
"&amp;"      COUNTIFS('SUMMARY DATA'!$D:$D,$C19,'SUMMARY DATA'!$B:$B,""RS"")&lt;&gt;1
    ),
    """",
    IFERROR(TEXTJOIN(CHAR(10),TRUE,FILTER('SUMMARY DATA'!E:E,'SUMMARY DATA'!$D:$D=$C19,'SUMMARY DATA'!$B:$B=""RS"")),"""")
  )
)"),"")</f>
        <v/>
      </c>
      <c r="F19" s="4" t="str">
        <f>IFERROR(__xludf.DUMMYFUNCTION("IFERROR(
  TEXTJOIN(CHAR(10),TRUE,FILTER('SUMMARY DATA'!F:F,'SUMMARY DATA'!$A:$A=$A19,'SUMMARY DATA'!$C:$C=$B19,'SUMMARY DATA'!$B:$B=""RS"")),
  IF(
    OR(
      ISNUMBER(SEARCH(""CDM CASH DEPOSIT"",$C19)),
      ISNUMBER(SEARCH(""CASH DEPOSIT"",$C19)),
"&amp;"      COUNTIFS('SUMMARY DATA'!$D:$D,$C19,'SUMMARY DATA'!$B:$B,""RS"")&lt;&gt;1
    ),
    """",
    IFERROR(TEXTJOIN(CHAR(10),TRUE,FILTER('SUMMARY DATA'!F:F,'SUMMARY DATA'!$D:$D=$C19,'SUMMARY DATA'!$B:$B=""RS"")),"""")
  )
)"),"")</f>
        <v/>
      </c>
      <c r="G19" s="4" t="str">
        <f>IFERROR(__xludf.DUMMYFUNCTION("IFERROR(
  TEXTJOIN(CHAR(10),TRUE,FILTER('SUMMARY DATA'!G:G,'SUMMARY DATA'!$A:$A=$A19,'SUMMARY DATA'!$C:$C=$B19,'SUMMARY DATA'!$B:$B=""RS"")),
  IF(
    OR(
      ISNUMBER(SEARCH(""CDM CASH DEPOSIT"",$C19)),
      ISNUMBER(SEARCH(""CASH DEPOSIT"",$C19)),
"&amp;"      COUNTIFS('SUMMARY DATA'!$D:$D,$C19,'SUMMARY DATA'!$B:$B,""RS"")&lt;&gt;1
    ),
    """",
    IFERROR(TEXTJOIN(CHAR(10),TRUE,FILTER('SUMMARY DATA'!G:G,'SUMMARY DATA'!$D:$D=$C19,'SUMMARY DATA'!$B:$B=""RS"")),"""")
  )
)"),"")</f>
        <v/>
      </c>
      <c r="H19" s="4" t="str">
        <f>IFERROR(__xludf.DUMMYFUNCTION("IFERROR(
  TEXTJOIN(CHAR(10),TRUE,FILTER('SUMMARY DATA'!H:H,'SUMMARY DATA'!$A:$A=$A19,'SUMMARY DATA'!$C:$C=$B19,'SUMMARY DATA'!$B:$B=""RS"")),
  IF(
    OR(
      ISNUMBER(SEARCH(""CDM CASH DEPOSIT"",$C19)),
      ISNUMBER(SEARCH(""CASH DEPOSIT"",$C19)),
"&amp;"      COUNTIFS('SUMMARY DATA'!$D:$D,$C19,'SUMMARY DATA'!$B:$B,""RS"")&lt;&gt;1
    ),
    """",
    IFERROR(TEXTJOIN(CHAR(10),TRUE,FILTER('SUMMARY DATA'!H:H,'SUMMARY DATA'!$D:$D=$C19,'SUMMARY DATA'!$B:$B=""RS"")),"""")
  )
)"),"")</f>
        <v/>
      </c>
      <c r="I19" s="6" t="str">
        <f>IFERROR(__xludf.DUMMYFUNCTION("IF(H19="""","""",
SUM(ARRAYFORMULA(VALUE(SPLIT(H19,CHAR(10)))))
)"),"")</f>
        <v/>
      </c>
      <c r="J19" s="4" t="str">
        <f>IFERROR(__xludf.DUMMYFUNCTION("IFERROR(
  TEXTJOIN(CHAR(10),TRUE,FILTER('SUMMARY DATA'!I:I,'SUMMARY DATA'!$A:$A=$A19,'SUMMARY DATA'!$C:$C=$B19,'SUMMARY DATA'!$B:$B=""RS"")),
  IF(
    OR(
      ISNUMBER(SEARCH(""CDM CASH DEPOSIT"",$C19)),
      ISNUMBER(SEARCH(""CASH DEPOSIT"",$C19)),
"&amp;"      COUNTIFS('SUMMARY DATA'!$D:$D,$C19,'SUMMARY DATA'!$B:$B,""RS"")&lt;&gt;1
    ),
    """",
    IFERROR(TEXTJOIN(CHAR(10),TRUE,FILTER('SUMMARY DATA'!I:I,'SUMMARY DATA'!$D:$D=$C19,'SUMMARY DATA'!$B:$B=""RS"")),"""")
  )
)"),"")</f>
        <v/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 spans="1:27">
      <c r="A20" s="19"/>
      <c r="B20" s="20">
        <v>45763</v>
      </c>
      <c r="C20" s="19" t="s">
        <v>33</v>
      </c>
      <c r="D20" s="21">
        <v>26</v>
      </c>
      <c r="E20" s="4" t="str">
        <f>IFERROR(__xludf.DUMMYFUNCTION("IFERROR(
  TEXTJOIN(CHAR(10),TRUE,FILTER('SUMMARY DATA'!E:E,'SUMMARY DATA'!$A:$A=$A20,'SUMMARY DATA'!$C:$C=$B20,'SUMMARY DATA'!$B:$B=""RS"")),
  IF(
    OR(
      ISNUMBER(SEARCH(""CDM CASH DEPOSIT"",$C20)),
      ISNUMBER(SEARCH(""CASH DEPOSIT"",$C20)),
"&amp;"      COUNTIFS('SUMMARY DATA'!$D:$D,$C20,'SUMMARY DATA'!$B:$B,""RS"")&lt;&gt;1
    ),
    """",
    IFERROR(TEXTJOIN(CHAR(10),TRUE,FILTER('SUMMARY DATA'!E:E,'SUMMARY DATA'!$D:$D=$C20,'SUMMARY DATA'!$B:$B=""RS"")),"""")
  )
)"),"")</f>
        <v/>
      </c>
      <c r="F20" s="4" t="str">
        <f>IFERROR(__xludf.DUMMYFUNCTION("IFERROR(
  TEXTJOIN(CHAR(10),TRUE,FILTER('SUMMARY DATA'!F:F,'SUMMARY DATA'!$A:$A=$A20,'SUMMARY DATA'!$C:$C=$B20,'SUMMARY DATA'!$B:$B=""RS"")),
  IF(
    OR(
      ISNUMBER(SEARCH(""CDM CASH DEPOSIT"",$C20)),
      ISNUMBER(SEARCH(""CASH DEPOSIT"",$C20)),
"&amp;"      COUNTIFS('SUMMARY DATA'!$D:$D,$C20,'SUMMARY DATA'!$B:$B,""RS"")&lt;&gt;1
    ),
    """",
    IFERROR(TEXTJOIN(CHAR(10),TRUE,FILTER('SUMMARY DATA'!F:F,'SUMMARY DATA'!$D:$D=$C20,'SUMMARY DATA'!$B:$B=""RS"")),"""")
  )
)"),"")</f>
        <v/>
      </c>
      <c r="G20" s="4" t="str">
        <f>IFERROR(__xludf.DUMMYFUNCTION("IFERROR(
  TEXTJOIN(CHAR(10),TRUE,FILTER('SUMMARY DATA'!G:G,'SUMMARY DATA'!$A:$A=$A20,'SUMMARY DATA'!$C:$C=$B20,'SUMMARY DATA'!$B:$B=""RS"")),
  IF(
    OR(
      ISNUMBER(SEARCH(""CDM CASH DEPOSIT"",$C20)),
      ISNUMBER(SEARCH(""CASH DEPOSIT"",$C20)),
"&amp;"      COUNTIFS('SUMMARY DATA'!$D:$D,$C20,'SUMMARY DATA'!$B:$B,""RS"")&lt;&gt;1
    ),
    """",
    IFERROR(TEXTJOIN(CHAR(10),TRUE,FILTER('SUMMARY DATA'!G:G,'SUMMARY DATA'!$D:$D=$C20,'SUMMARY DATA'!$B:$B=""RS"")),"""")
  )
)"),"")</f>
        <v/>
      </c>
      <c r="H20" s="4" t="str">
        <f>IFERROR(__xludf.DUMMYFUNCTION("IFERROR(
  TEXTJOIN(CHAR(10),TRUE,FILTER('SUMMARY DATA'!H:H,'SUMMARY DATA'!$A:$A=$A20,'SUMMARY DATA'!$C:$C=$B20,'SUMMARY DATA'!$B:$B=""RS"")),
  IF(
    OR(
      ISNUMBER(SEARCH(""CDM CASH DEPOSIT"",$C20)),
      ISNUMBER(SEARCH(""CASH DEPOSIT"",$C20)),
"&amp;"      COUNTIFS('SUMMARY DATA'!$D:$D,$C20,'SUMMARY DATA'!$B:$B,""RS"")&lt;&gt;1
    ),
    """",
    IFERROR(TEXTJOIN(CHAR(10),TRUE,FILTER('SUMMARY DATA'!H:H,'SUMMARY DATA'!$D:$D=$C20,'SUMMARY DATA'!$B:$B=""RS"")),"""")
  )
)"),"")</f>
        <v/>
      </c>
      <c r="I20" s="6" t="str">
        <f>IFERROR(__xludf.DUMMYFUNCTION("IF(H20="""","""",
SUM(ARRAYFORMULA(VALUE(SPLIT(H20,CHAR(10)))))
)"),"")</f>
        <v/>
      </c>
      <c r="J20" s="4" t="str">
        <f>IFERROR(__xludf.DUMMYFUNCTION("IFERROR(
  TEXTJOIN(CHAR(10),TRUE,FILTER('SUMMARY DATA'!I:I,'SUMMARY DATA'!$A:$A=$A20,'SUMMARY DATA'!$C:$C=$B20,'SUMMARY DATA'!$B:$B=""RS"")),
  IF(
    OR(
      ISNUMBER(SEARCH(""CDM CASH DEPOSIT"",$C20)),
      ISNUMBER(SEARCH(""CASH DEPOSIT"",$C20)),
"&amp;"      COUNTIFS('SUMMARY DATA'!$D:$D,$C20,'SUMMARY DATA'!$B:$B,""RS"")&lt;&gt;1
    ),
    """",
    IFERROR(TEXTJOIN(CHAR(10),TRUE,FILTER('SUMMARY DATA'!I:I,'SUMMARY DATA'!$D:$D=$C20,'SUMMARY DATA'!$B:$B=""RS"")),"""")
  )
)"),"")</f>
        <v/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 spans="1:27">
      <c r="A21" s="19"/>
      <c r="B21" s="20">
        <v>45763</v>
      </c>
      <c r="C21" s="19" t="s">
        <v>34</v>
      </c>
      <c r="D21" s="21">
        <v>25</v>
      </c>
      <c r="E21" s="4" t="str">
        <f>IFERROR(__xludf.DUMMYFUNCTION("IFERROR(
  TEXTJOIN(CHAR(10),TRUE,FILTER('SUMMARY DATA'!E:E,'SUMMARY DATA'!$A:$A=$A21,'SUMMARY DATA'!$C:$C=$B21,'SUMMARY DATA'!$B:$B=""RS"")),
  IF(
    OR(
      ISNUMBER(SEARCH(""CDM CASH DEPOSIT"",$C21)),
      ISNUMBER(SEARCH(""CASH DEPOSIT"",$C21)),
"&amp;"      COUNTIFS('SUMMARY DATA'!$D:$D,$C21,'SUMMARY DATA'!$B:$B,""RS"")&lt;&gt;1
    ),
    """",
    IFERROR(TEXTJOIN(CHAR(10),TRUE,FILTER('SUMMARY DATA'!E:E,'SUMMARY DATA'!$D:$D=$C21,'SUMMARY DATA'!$B:$B=""RS"")),"""")
  )
)"),"")</f>
        <v/>
      </c>
      <c r="F21" s="4" t="str">
        <f>IFERROR(__xludf.DUMMYFUNCTION("IFERROR(
  TEXTJOIN(CHAR(10),TRUE,FILTER('SUMMARY DATA'!F:F,'SUMMARY DATA'!$A:$A=$A21,'SUMMARY DATA'!$C:$C=$B21,'SUMMARY DATA'!$B:$B=""RS"")),
  IF(
    OR(
      ISNUMBER(SEARCH(""CDM CASH DEPOSIT"",$C21)),
      ISNUMBER(SEARCH(""CASH DEPOSIT"",$C21)),
"&amp;"      COUNTIFS('SUMMARY DATA'!$D:$D,$C21,'SUMMARY DATA'!$B:$B,""RS"")&lt;&gt;1
    ),
    """",
    IFERROR(TEXTJOIN(CHAR(10),TRUE,FILTER('SUMMARY DATA'!F:F,'SUMMARY DATA'!$D:$D=$C21,'SUMMARY DATA'!$B:$B=""RS"")),"""")
  )
)"),"")</f>
        <v/>
      </c>
      <c r="G21" s="4" t="str">
        <f>IFERROR(__xludf.DUMMYFUNCTION("IFERROR(
  TEXTJOIN(CHAR(10),TRUE,FILTER('SUMMARY DATA'!G:G,'SUMMARY DATA'!$A:$A=$A21,'SUMMARY DATA'!$C:$C=$B21,'SUMMARY DATA'!$B:$B=""RS"")),
  IF(
    OR(
      ISNUMBER(SEARCH(""CDM CASH DEPOSIT"",$C21)),
      ISNUMBER(SEARCH(""CASH DEPOSIT"",$C21)),
"&amp;"      COUNTIFS('SUMMARY DATA'!$D:$D,$C21,'SUMMARY DATA'!$B:$B,""RS"")&lt;&gt;1
    ),
    """",
    IFERROR(TEXTJOIN(CHAR(10),TRUE,FILTER('SUMMARY DATA'!G:G,'SUMMARY DATA'!$D:$D=$C21,'SUMMARY DATA'!$B:$B=""RS"")),"""")
  )
)"),"")</f>
        <v/>
      </c>
      <c r="H21" s="4" t="str">
        <f>IFERROR(__xludf.DUMMYFUNCTION("IFERROR(
  TEXTJOIN(CHAR(10),TRUE,FILTER('SUMMARY DATA'!H:H,'SUMMARY DATA'!$A:$A=$A21,'SUMMARY DATA'!$C:$C=$B21,'SUMMARY DATA'!$B:$B=""RS"")),
  IF(
    OR(
      ISNUMBER(SEARCH(""CDM CASH DEPOSIT"",$C21)),
      ISNUMBER(SEARCH(""CASH DEPOSIT"",$C21)),
"&amp;"      COUNTIFS('SUMMARY DATA'!$D:$D,$C21,'SUMMARY DATA'!$B:$B,""RS"")&lt;&gt;1
    ),
    """",
    IFERROR(TEXTJOIN(CHAR(10),TRUE,FILTER('SUMMARY DATA'!H:H,'SUMMARY DATA'!$D:$D=$C21,'SUMMARY DATA'!$B:$B=""RS"")),"""")
  )
)"),"")</f>
        <v/>
      </c>
      <c r="I21" s="6" t="str">
        <f>IFERROR(__xludf.DUMMYFUNCTION("IF(H21="""","""",
SUM(ARRAYFORMULA(VALUE(SPLIT(H21,CHAR(10)))))
)"),"")</f>
        <v/>
      </c>
      <c r="J21" s="4" t="str">
        <f>IFERROR(__xludf.DUMMYFUNCTION("IFERROR(
  TEXTJOIN(CHAR(10),TRUE,FILTER('SUMMARY DATA'!I:I,'SUMMARY DATA'!$A:$A=$A21,'SUMMARY DATA'!$C:$C=$B21,'SUMMARY DATA'!$B:$B=""RS"")),
  IF(
    OR(
      ISNUMBER(SEARCH(""CDM CASH DEPOSIT"",$C21)),
      ISNUMBER(SEARCH(""CASH DEPOSIT"",$C21)),
"&amp;"      COUNTIFS('SUMMARY DATA'!$D:$D,$C21,'SUMMARY DATA'!$B:$B,""RS"")&lt;&gt;1
    ),
    """",
    IFERROR(TEXTJOIN(CHAR(10),TRUE,FILTER('SUMMARY DATA'!I:I,'SUMMARY DATA'!$D:$D=$C21,'SUMMARY DATA'!$B:$B=""RS"")),"""")
  )
)"),"")</f>
        <v/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 spans="1:27">
      <c r="A22" s="19"/>
      <c r="B22" s="20">
        <v>45762</v>
      </c>
      <c r="C22" s="19" t="s">
        <v>35</v>
      </c>
      <c r="D22" s="21">
        <v>10</v>
      </c>
      <c r="E22" s="4" t="str">
        <f>IFERROR(__xludf.DUMMYFUNCTION("IFERROR(
  TEXTJOIN(CHAR(10),TRUE,FILTER('SUMMARY DATA'!E:E,'SUMMARY DATA'!$A:$A=$A22,'SUMMARY DATA'!$C:$C=$B22,'SUMMARY DATA'!$B:$B=""RS"")),
  IF(
    OR(
      ISNUMBER(SEARCH(""CDM CASH DEPOSIT"",$C22)),
      ISNUMBER(SEARCH(""CASH DEPOSIT"",$C22)),
"&amp;"      COUNTIFS('SUMMARY DATA'!$D:$D,$C22,'SUMMARY DATA'!$B:$B,""RS"")&lt;&gt;1
    ),
    """",
    IFERROR(TEXTJOIN(CHAR(10),TRUE,FILTER('SUMMARY DATA'!E:E,'SUMMARY DATA'!$D:$D=$C22,'SUMMARY DATA'!$B:$B=""RS"")),"""")
  )
)"),"")</f>
        <v/>
      </c>
      <c r="F22" s="4" t="str">
        <f>IFERROR(__xludf.DUMMYFUNCTION("IFERROR(
  TEXTJOIN(CHAR(10),TRUE,FILTER('SUMMARY DATA'!F:F,'SUMMARY DATA'!$A:$A=$A22,'SUMMARY DATA'!$C:$C=$B22,'SUMMARY DATA'!$B:$B=""RS"")),
  IF(
    OR(
      ISNUMBER(SEARCH(""CDM CASH DEPOSIT"",$C22)),
      ISNUMBER(SEARCH(""CASH DEPOSIT"",$C22)),
"&amp;"      COUNTIFS('SUMMARY DATA'!$D:$D,$C22,'SUMMARY DATA'!$B:$B,""RS"")&lt;&gt;1
    ),
    """",
    IFERROR(TEXTJOIN(CHAR(10),TRUE,FILTER('SUMMARY DATA'!F:F,'SUMMARY DATA'!$D:$D=$C22,'SUMMARY DATA'!$B:$B=""RS"")),"""")
  )
)"),"")</f>
        <v/>
      </c>
      <c r="G22" s="4" t="str">
        <f>IFERROR(__xludf.DUMMYFUNCTION("IFERROR(
  TEXTJOIN(CHAR(10),TRUE,FILTER('SUMMARY DATA'!G:G,'SUMMARY DATA'!$A:$A=$A22,'SUMMARY DATA'!$C:$C=$B22,'SUMMARY DATA'!$B:$B=""RS"")),
  IF(
    OR(
      ISNUMBER(SEARCH(""CDM CASH DEPOSIT"",$C22)),
      ISNUMBER(SEARCH(""CASH DEPOSIT"",$C22)),
"&amp;"      COUNTIFS('SUMMARY DATA'!$D:$D,$C22,'SUMMARY DATA'!$B:$B,""RS"")&lt;&gt;1
    ),
    """",
    IFERROR(TEXTJOIN(CHAR(10),TRUE,FILTER('SUMMARY DATA'!G:G,'SUMMARY DATA'!$D:$D=$C22,'SUMMARY DATA'!$B:$B=""RS"")),"""")
  )
)"),"")</f>
        <v/>
      </c>
      <c r="H22" s="4" t="str">
        <f>IFERROR(__xludf.DUMMYFUNCTION("IFERROR(
  TEXTJOIN(CHAR(10),TRUE,FILTER('SUMMARY DATA'!H:H,'SUMMARY DATA'!$A:$A=$A22,'SUMMARY DATA'!$C:$C=$B22,'SUMMARY DATA'!$B:$B=""RS"")),
  IF(
    OR(
      ISNUMBER(SEARCH(""CDM CASH DEPOSIT"",$C22)),
      ISNUMBER(SEARCH(""CASH DEPOSIT"",$C22)),
"&amp;"      COUNTIFS('SUMMARY DATA'!$D:$D,$C22,'SUMMARY DATA'!$B:$B,""RS"")&lt;&gt;1
    ),
    """",
    IFERROR(TEXTJOIN(CHAR(10),TRUE,FILTER('SUMMARY DATA'!H:H,'SUMMARY DATA'!$D:$D=$C22,'SUMMARY DATA'!$B:$B=""RS"")),"""")
  )
)"),"")</f>
        <v/>
      </c>
      <c r="I22" s="6" t="str">
        <f>IFERROR(__xludf.DUMMYFUNCTION("IF(H22="""","""",
SUM(ARRAYFORMULA(VALUE(SPLIT(H22,CHAR(10)))))
)"),"")</f>
        <v/>
      </c>
      <c r="J22" s="4" t="str">
        <f>IFERROR(__xludf.DUMMYFUNCTION("IFERROR(
  TEXTJOIN(CHAR(10),TRUE,FILTER('SUMMARY DATA'!I:I,'SUMMARY DATA'!$A:$A=$A22,'SUMMARY DATA'!$C:$C=$B22,'SUMMARY DATA'!$B:$B=""RS"")),
  IF(
    OR(
      ISNUMBER(SEARCH(""CDM CASH DEPOSIT"",$C22)),
      ISNUMBER(SEARCH(""CASH DEPOSIT"",$C22)),
"&amp;"      COUNTIFS('SUMMARY DATA'!$D:$D,$C22,'SUMMARY DATA'!$B:$B,""RS"")&lt;&gt;1
    ),
    """",
    IFERROR(TEXTJOIN(CHAR(10),TRUE,FILTER('SUMMARY DATA'!I:I,'SUMMARY DATA'!$D:$D=$C22,'SUMMARY DATA'!$B:$B=""RS"")),"""")
  )
)"),"")</f>
        <v/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 spans="1:27">
      <c r="A23" s="19"/>
      <c r="B23" s="20">
        <v>45762</v>
      </c>
      <c r="C23" s="19" t="s">
        <v>36</v>
      </c>
      <c r="D23" s="21">
        <v>168</v>
      </c>
      <c r="E23" s="4" t="str">
        <f>IFERROR(__xludf.DUMMYFUNCTION("IFERROR(
  TEXTJOIN(CHAR(10),TRUE,FILTER('SUMMARY DATA'!E:E,'SUMMARY DATA'!$A:$A=$A23,'SUMMARY DATA'!$C:$C=$B23,'SUMMARY DATA'!$B:$B=""RS"")),
  IF(
    OR(
      ISNUMBER(SEARCH(""CDM CASH DEPOSIT"",$C23)),
      ISNUMBER(SEARCH(""CASH DEPOSIT"",$C23)),
"&amp;"      COUNTIFS('SUMMARY DATA'!$D:$D,$C23,'SUMMARY DATA'!$B:$B,""RS"")&lt;&gt;1
    ),
    """",
    IFERROR(TEXTJOIN(CHAR(10),TRUE,FILTER('SUMMARY DATA'!E:E,'SUMMARY DATA'!$D:$D=$C23,'SUMMARY DATA'!$B:$B=""RS"")),"""")
  )
)"),"")</f>
        <v/>
      </c>
      <c r="F23" s="4" t="str">
        <f>IFERROR(__xludf.DUMMYFUNCTION("IFERROR(
  TEXTJOIN(CHAR(10),TRUE,FILTER('SUMMARY DATA'!F:F,'SUMMARY DATA'!$A:$A=$A23,'SUMMARY DATA'!$C:$C=$B23,'SUMMARY DATA'!$B:$B=""RS"")),
  IF(
    OR(
      ISNUMBER(SEARCH(""CDM CASH DEPOSIT"",$C23)),
      ISNUMBER(SEARCH(""CASH DEPOSIT"",$C23)),
"&amp;"      COUNTIFS('SUMMARY DATA'!$D:$D,$C23,'SUMMARY DATA'!$B:$B,""RS"")&lt;&gt;1
    ),
    """",
    IFERROR(TEXTJOIN(CHAR(10),TRUE,FILTER('SUMMARY DATA'!F:F,'SUMMARY DATA'!$D:$D=$C23,'SUMMARY DATA'!$B:$B=""RS"")),"""")
  )
)"),"")</f>
        <v/>
      </c>
      <c r="G23" s="4" t="str">
        <f>IFERROR(__xludf.DUMMYFUNCTION("IFERROR(
  TEXTJOIN(CHAR(10),TRUE,FILTER('SUMMARY DATA'!G:G,'SUMMARY DATA'!$A:$A=$A23,'SUMMARY DATA'!$C:$C=$B23,'SUMMARY DATA'!$B:$B=""RS"")),
  IF(
    OR(
      ISNUMBER(SEARCH(""CDM CASH DEPOSIT"",$C23)),
      ISNUMBER(SEARCH(""CASH DEPOSIT"",$C23)),
"&amp;"      COUNTIFS('SUMMARY DATA'!$D:$D,$C23,'SUMMARY DATA'!$B:$B,""RS"")&lt;&gt;1
    ),
    """",
    IFERROR(TEXTJOIN(CHAR(10),TRUE,FILTER('SUMMARY DATA'!G:G,'SUMMARY DATA'!$D:$D=$C23,'SUMMARY DATA'!$B:$B=""RS"")),"""")
  )
)"),"")</f>
        <v/>
      </c>
      <c r="H23" s="4" t="str">
        <f>IFERROR(__xludf.DUMMYFUNCTION("IFERROR(
  TEXTJOIN(CHAR(10),TRUE,FILTER('SUMMARY DATA'!H:H,'SUMMARY DATA'!$A:$A=$A23,'SUMMARY DATA'!$C:$C=$B23,'SUMMARY DATA'!$B:$B=""RS"")),
  IF(
    OR(
      ISNUMBER(SEARCH(""CDM CASH DEPOSIT"",$C23)),
      ISNUMBER(SEARCH(""CASH DEPOSIT"",$C23)),
"&amp;"      COUNTIFS('SUMMARY DATA'!$D:$D,$C23,'SUMMARY DATA'!$B:$B,""RS"")&lt;&gt;1
    ),
    """",
    IFERROR(TEXTJOIN(CHAR(10),TRUE,FILTER('SUMMARY DATA'!H:H,'SUMMARY DATA'!$D:$D=$C23,'SUMMARY DATA'!$B:$B=""RS"")),"""")
  )
)"),"")</f>
        <v/>
      </c>
      <c r="I23" s="6" t="str">
        <f>IFERROR(__xludf.DUMMYFUNCTION("IF(H23="""","""",
SUM(ARRAYFORMULA(VALUE(SPLIT(H23,CHAR(10)))))
)"),"")</f>
        <v/>
      </c>
      <c r="J23" s="4" t="str">
        <f>IFERROR(__xludf.DUMMYFUNCTION("IFERROR(
  TEXTJOIN(CHAR(10),TRUE,FILTER('SUMMARY DATA'!I:I,'SUMMARY DATA'!$A:$A=$A23,'SUMMARY DATA'!$C:$C=$B23,'SUMMARY DATA'!$B:$B=""RS"")),
  IF(
    OR(
      ISNUMBER(SEARCH(""CDM CASH DEPOSIT"",$C23)),
      ISNUMBER(SEARCH(""CASH DEPOSIT"",$C23)),
"&amp;"      COUNTIFS('SUMMARY DATA'!$D:$D,$C23,'SUMMARY DATA'!$B:$B,""RS"")&lt;&gt;1
    ),
    """",
    IFERROR(TEXTJOIN(CHAR(10),TRUE,FILTER('SUMMARY DATA'!I:I,'SUMMARY DATA'!$D:$D=$C23,'SUMMARY DATA'!$B:$B=""RS"")),"""")
  )
)"),"")</f>
        <v/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 spans="1:27">
      <c r="A24" s="19"/>
      <c r="B24" s="20">
        <v>45761</v>
      </c>
      <c r="C24" s="19" t="s">
        <v>37</v>
      </c>
      <c r="D24" s="21">
        <v>188</v>
      </c>
      <c r="E24" s="4" t="str">
        <f>IFERROR(__xludf.DUMMYFUNCTION("IFERROR(
  TEXTJOIN(CHAR(10),TRUE,FILTER('SUMMARY DATA'!E:E,'SUMMARY DATA'!$A:$A=$A24,'SUMMARY DATA'!$C:$C=$B24,'SUMMARY DATA'!$B:$B=""RS"")),
  IF(
    OR(
      ISNUMBER(SEARCH(""CDM CASH DEPOSIT"",$C24)),
      ISNUMBER(SEARCH(""CASH DEPOSIT"",$C24)),
"&amp;"      COUNTIFS('SUMMARY DATA'!$D:$D,$C24,'SUMMARY DATA'!$B:$B,""RS"")&lt;&gt;1
    ),
    """",
    IFERROR(TEXTJOIN(CHAR(10),TRUE,FILTER('SUMMARY DATA'!E:E,'SUMMARY DATA'!$D:$D=$C24,'SUMMARY DATA'!$B:$B=""RS"")),"""")
  )
)"),"")</f>
        <v/>
      </c>
      <c r="F24" s="4" t="str">
        <f>IFERROR(__xludf.DUMMYFUNCTION("IFERROR(
  TEXTJOIN(CHAR(10),TRUE,FILTER('SUMMARY DATA'!F:F,'SUMMARY DATA'!$A:$A=$A24,'SUMMARY DATA'!$C:$C=$B24,'SUMMARY DATA'!$B:$B=""RS"")),
  IF(
    OR(
      ISNUMBER(SEARCH(""CDM CASH DEPOSIT"",$C24)),
      ISNUMBER(SEARCH(""CASH DEPOSIT"",$C24)),
"&amp;"      COUNTIFS('SUMMARY DATA'!$D:$D,$C24,'SUMMARY DATA'!$B:$B,""RS"")&lt;&gt;1
    ),
    """",
    IFERROR(TEXTJOIN(CHAR(10),TRUE,FILTER('SUMMARY DATA'!F:F,'SUMMARY DATA'!$D:$D=$C24,'SUMMARY DATA'!$B:$B=""RS"")),"""")
  )
)"),"")</f>
        <v/>
      </c>
      <c r="G24" s="4" t="str">
        <f>IFERROR(__xludf.DUMMYFUNCTION("IFERROR(
  TEXTJOIN(CHAR(10),TRUE,FILTER('SUMMARY DATA'!G:G,'SUMMARY DATA'!$A:$A=$A24,'SUMMARY DATA'!$C:$C=$B24,'SUMMARY DATA'!$B:$B=""RS"")),
  IF(
    OR(
      ISNUMBER(SEARCH(""CDM CASH DEPOSIT"",$C24)),
      ISNUMBER(SEARCH(""CASH DEPOSIT"",$C24)),
"&amp;"      COUNTIFS('SUMMARY DATA'!$D:$D,$C24,'SUMMARY DATA'!$B:$B,""RS"")&lt;&gt;1
    ),
    """",
    IFERROR(TEXTJOIN(CHAR(10),TRUE,FILTER('SUMMARY DATA'!G:G,'SUMMARY DATA'!$D:$D=$C24,'SUMMARY DATA'!$B:$B=""RS"")),"""")
  )
)"),"")</f>
        <v/>
      </c>
      <c r="H24" s="4" t="str">
        <f>IFERROR(__xludf.DUMMYFUNCTION("IFERROR(
  TEXTJOIN(CHAR(10),TRUE,FILTER('SUMMARY DATA'!H:H,'SUMMARY DATA'!$A:$A=$A24,'SUMMARY DATA'!$C:$C=$B24,'SUMMARY DATA'!$B:$B=""RS"")),
  IF(
    OR(
      ISNUMBER(SEARCH(""CDM CASH DEPOSIT"",$C24)),
      ISNUMBER(SEARCH(""CASH DEPOSIT"",$C24)),
"&amp;"      COUNTIFS('SUMMARY DATA'!$D:$D,$C24,'SUMMARY DATA'!$B:$B,""RS"")&lt;&gt;1
    ),
    """",
    IFERROR(TEXTJOIN(CHAR(10),TRUE,FILTER('SUMMARY DATA'!H:H,'SUMMARY DATA'!$D:$D=$C24,'SUMMARY DATA'!$B:$B=""RS"")),"""")
  )
)"),"")</f>
        <v/>
      </c>
      <c r="I24" s="6" t="str">
        <f>IFERROR(__xludf.DUMMYFUNCTION("IF(H24="""","""",
SUM(ARRAYFORMULA(VALUE(SPLIT(H24,CHAR(10)))))
)"),"")</f>
        <v/>
      </c>
      <c r="J24" s="4" t="str">
        <f>IFERROR(__xludf.DUMMYFUNCTION("IFERROR(
  TEXTJOIN(CHAR(10),TRUE,FILTER('SUMMARY DATA'!I:I,'SUMMARY DATA'!$A:$A=$A24,'SUMMARY DATA'!$C:$C=$B24,'SUMMARY DATA'!$B:$B=""RS"")),
  IF(
    OR(
      ISNUMBER(SEARCH(""CDM CASH DEPOSIT"",$C24)),
      ISNUMBER(SEARCH(""CASH DEPOSIT"",$C24)),
"&amp;"      COUNTIFS('SUMMARY DATA'!$D:$D,$C24,'SUMMARY DATA'!$B:$B,""RS"")&lt;&gt;1
    ),
    """",
    IFERROR(TEXTJOIN(CHAR(10),TRUE,FILTER('SUMMARY DATA'!I:I,'SUMMARY DATA'!$D:$D=$C24,'SUMMARY DATA'!$B:$B=""RS"")),"""")
  )
)"),"")</f>
        <v/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 spans="1:27">
      <c r="A25" s="19" t="s">
        <v>24</v>
      </c>
      <c r="B25" s="20">
        <v>45761</v>
      </c>
      <c r="C25" s="19" t="s">
        <v>38</v>
      </c>
      <c r="D25" s="21">
        <v>112.64</v>
      </c>
      <c r="E25" s="4" t="str">
        <f>IFERROR(__xludf.DUMMYFUNCTION("IFERROR(
  TEXTJOIN(CHAR(10),TRUE,FILTER('SUMMARY DATA'!E:E,'SUMMARY DATA'!$A:$A=$A25,'SUMMARY DATA'!$C:$C=$B25,'SUMMARY DATA'!$B:$B=""RS"")),
  IF(
    OR(
      ISNUMBER(SEARCH(""CDM CASH DEPOSIT"",$C25)),
      ISNUMBER(SEARCH(""CASH DEPOSIT"",$C25)),
"&amp;"      COUNTIFS('SUMMARY DATA'!$D:$D,$C25,'SUMMARY DATA'!$B:$B,""RS"")&lt;&gt;1
    ),
    """",
    IFERROR(TEXTJOIN(CHAR(10),TRUE,FILTER('SUMMARY DATA'!E:E,'SUMMARY DATA'!$D:$D=$C25,'SUMMARY DATA'!$B:$B=""RS"")),"""")
  )
)"),"")</f>
        <v/>
      </c>
      <c r="F25" s="4" t="str">
        <f>IFERROR(__xludf.DUMMYFUNCTION("IFERROR(
  TEXTJOIN(CHAR(10),TRUE,FILTER('SUMMARY DATA'!F:F,'SUMMARY DATA'!$A:$A=$A25,'SUMMARY DATA'!$C:$C=$B25,'SUMMARY DATA'!$B:$B=""RS"")),
  IF(
    OR(
      ISNUMBER(SEARCH(""CDM CASH DEPOSIT"",$C25)),
      ISNUMBER(SEARCH(""CASH DEPOSIT"",$C25)),
"&amp;"      COUNTIFS('SUMMARY DATA'!$D:$D,$C25,'SUMMARY DATA'!$B:$B,""RS"")&lt;&gt;1
    ),
    """",
    IFERROR(TEXTJOIN(CHAR(10),TRUE,FILTER('SUMMARY DATA'!F:F,'SUMMARY DATA'!$D:$D=$C25,'SUMMARY DATA'!$B:$B=""RS"")),"""")
  )
)"),"")</f>
        <v/>
      </c>
      <c r="G25" s="4" t="str">
        <f>IFERROR(__xludf.DUMMYFUNCTION("IFERROR(
  TEXTJOIN(CHAR(10),TRUE,FILTER('SUMMARY DATA'!G:G,'SUMMARY DATA'!$A:$A=$A25,'SUMMARY DATA'!$C:$C=$B25,'SUMMARY DATA'!$B:$B=""RS"")),
  IF(
    OR(
      ISNUMBER(SEARCH(""CDM CASH DEPOSIT"",$C25)),
      ISNUMBER(SEARCH(""CASH DEPOSIT"",$C25)),
"&amp;"      COUNTIFS('SUMMARY DATA'!$D:$D,$C25,'SUMMARY DATA'!$B:$B,""RS"")&lt;&gt;1
    ),
    """",
    IFERROR(TEXTJOIN(CHAR(10),TRUE,FILTER('SUMMARY DATA'!G:G,'SUMMARY DATA'!$D:$D=$C25,'SUMMARY DATA'!$B:$B=""RS"")),"""")
  )
)"),"")</f>
        <v/>
      </c>
      <c r="H25" s="4" t="str">
        <f>IFERROR(__xludf.DUMMYFUNCTION("IFERROR(
  TEXTJOIN(CHAR(10),TRUE,FILTER('SUMMARY DATA'!H:H,'SUMMARY DATA'!$A:$A=$A25,'SUMMARY DATA'!$C:$C=$B25,'SUMMARY DATA'!$B:$B=""RS"")),
  IF(
    OR(
      ISNUMBER(SEARCH(""CDM CASH DEPOSIT"",$C25)),
      ISNUMBER(SEARCH(""CASH DEPOSIT"",$C25)),
"&amp;"      COUNTIFS('SUMMARY DATA'!$D:$D,$C25,'SUMMARY DATA'!$B:$B,""RS"")&lt;&gt;1
    ),
    """",
    IFERROR(TEXTJOIN(CHAR(10),TRUE,FILTER('SUMMARY DATA'!H:H,'SUMMARY DATA'!$D:$D=$C25,'SUMMARY DATA'!$B:$B=""RS"")),"""")
  )
)"),"")</f>
        <v/>
      </c>
      <c r="I25" s="6" t="str">
        <f>IFERROR(__xludf.DUMMYFUNCTION("IF(H25="""","""",
SUM(ARRAYFORMULA(VALUE(SPLIT(H25,CHAR(10)))))
)"),"")</f>
        <v/>
      </c>
      <c r="J25" s="4" t="str">
        <f>IFERROR(__xludf.DUMMYFUNCTION("IFERROR(
  TEXTJOIN(CHAR(10),TRUE,FILTER('SUMMARY DATA'!I:I,'SUMMARY DATA'!$A:$A=$A25,'SUMMARY DATA'!$C:$C=$B25,'SUMMARY DATA'!$B:$B=""RS"")),
  IF(
    OR(
      ISNUMBER(SEARCH(""CDM CASH DEPOSIT"",$C25)),
      ISNUMBER(SEARCH(""CASH DEPOSIT"",$C25)),
"&amp;"      COUNTIFS('SUMMARY DATA'!$D:$D,$C25,'SUMMARY DATA'!$B:$B,""RS"")&lt;&gt;1
    ),
    """",
    IFERROR(TEXTJOIN(CHAR(10),TRUE,FILTER('SUMMARY DATA'!I:I,'SUMMARY DATA'!$D:$D=$C25,'SUMMARY DATA'!$B:$B=""RS"")),"""")
  )
)"),"")</f>
        <v/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 spans="1:27">
      <c r="A26" s="19"/>
      <c r="B26" s="20">
        <v>45761</v>
      </c>
      <c r="C26" s="19" t="s">
        <v>39</v>
      </c>
      <c r="D26" s="21">
        <v>20</v>
      </c>
      <c r="E26" s="4" t="str">
        <f>IFERROR(__xludf.DUMMYFUNCTION("IFERROR(
  TEXTJOIN(CHAR(10),TRUE,FILTER('SUMMARY DATA'!E:E,'SUMMARY DATA'!$A:$A=$A26,'SUMMARY DATA'!$C:$C=$B26,'SUMMARY DATA'!$B:$B=""RS"")),
  IF(
    OR(
      ISNUMBER(SEARCH(""CDM CASH DEPOSIT"",$C26)),
      ISNUMBER(SEARCH(""CASH DEPOSIT"",$C26)),
"&amp;"      COUNTIFS('SUMMARY DATA'!$D:$D,$C26,'SUMMARY DATA'!$B:$B,""RS"")&lt;&gt;1
    ),
    """",
    IFERROR(TEXTJOIN(CHAR(10),TRUE,FILTER('SUMMARY DATA'!E:E,'SUMMARY DATA'!$D:$D=$C26,'SUMMARY DATA'!$B:$B=""RS"")),"""")
  )
)"),"")</f>
        <v/>
      </c>
      <c r="F26" s="4" t="str">
        <f>IFERROR(__xludf.DUMMYFUNCTION("IFERROR(
  TEXTJOIN(CHAR(10),TRUE,FILTER('SUMMARY DATA'!F:F,'SUMMARY DATA'!$A:$A=$A26,'SUMMARY DATA'!$C:$C=$B26,'SUMMARY DATA'!$B:$B=""RS"")),
  IF(
    OR(
      ISNUMBER(SEARCH(""CDM CASH DEPOSIT"",$C26)),
      ISNUMBER(SEARCH(""CASH DEPOSIT"",$C26)),
"&amp;"      COUNTIFS('SUMMARY DATA'!$D:$D,$C26,'SUMMARY DATA'!$B:$B,""RS"")&lt;&gt;1
    ),
    """",
    IFERROR(TEXTJOIN(CHAR(10),TRUE,FILTER('SUMMARY DATA'!F:F,'SUMMARY DATA'!$D:$D=$C26,'SUMMARY DATA'!$B:$B=""RS"")),"""")
  )
)"),"")</f>
        <v/>
      </c>
      <c r="G26" s="4" t="str">
        <f>IFERROR(__xludf.DUMMYFUNCTION("IFERROR(
  TEXTJOIN(CHAR(10),TRUE,FILTER('SUMMARY DATA'!G:G,'SUMMARY DATA'!$A:$A=$A26,'SUMMARY DATA'!$C:$C=$B26,'SUMMARY DATA'!$B:$B=""RS"")),
  IF(
    OR(
      ISNUMBER(SEARCH(""CDM CASH DEPOSIT"",$C26)),
      ISNUMBER(SEARCH(""CASH DEPOSIT"",$C26)),
"&amp;"      COUNTIFS('SUMMARY DATA'!$D:$D,$C26,'SUMMARY DATA'!$B:$B,""RS"")&lt;&gt;1
    ),
    """",
    IFERROR(TEXTJOIN(CHAR(10),TRUE,FILTER('SUMMARY DATA'!G:G,'SUMMARY DATA'!$D:$D=$C26,'SUMMARY DATA'!$B:$B=""RS"")),"""")
  )
)"),"")</f>
        <v/>
      </c>
      <c r="H26" s="4" t="str">
        <f>IFERROR(__xludf.DUMMYFUNCTION("IFERROR(
  TEXTJOIN(CHAR(10),TRUE,FILTER('SUMMARY DATA'!H:H,'SUMMARY DATA'!$A:$A=$A26,'SUMMARY DATA'!$C:$C=$B26,'SUMMARY DATA'!$B:$B=""RS"")),
  IF(
    OR(
      ISNUMBER(SEARCH(""CDM CASH DEPOSIT"",$C26)),
      ISNUMBER(SEARCH(""CASH DEPOSIT"",$C26)),
"&amp;"      COUNTIFS('SUMMARY DATA'!$D:$D,$C26,'SUMMARY DATA'!$B:$B,""RS"")&lt;&gt;1
    ),
    """",
    IFERROR(TEXTJOIN(CHAR(10),TRUE,FILTER('SUMMARY DATA'!H:H,'SUMMARY DATA'!$D:$D=$C26,'SUMMARY DATA'!$B:$B=""RS"")),"""")
  )
)"),"")</f>
        <v/>
      </c>
      <c r="I26" s="6" t="str">
        <f>IFERROR(__xludf.DUMMYFUNCTION("IF(H26="""","""",
SUM(ARRAYFORMULA(VALUE(SPLIT(H26,CHAR(10)))))
)"),"")</f>
        <v/>
      </c>
      <c r="J26" s="4" t="str">
        <f>IFERROR(__xludf.DUMMYFUNCTION("IFERROR(
  TEXTJOIN(CHAR(10),TRUE,FILTER('SUMMARY DATA'!I:I,'SUMMARY DATA'!$A:$A=$A26,'SUMMARY DATA'!$C:$C=$B26,'SUMMARY DATA'!$B:$B=""RS"")),
  IF(
    OR(
      ISNUMBER(SEARCH(""CDM CASH DEPOSIT"",$C26)),
      ISNUMBER(SEARCH(""CASH DEPOSIT"",$C26)),
"&amp;"      COUNTIFS('SUMMARY DATA'!$D:$D,$C26,'SUMMARY DATA'!$B:$B,""RS"")&lt;&gt;1
    ),
    """",
    IFERROR(TEXTJOIN(CHAR(10),TRUE,FILTER('SUMMARY DATA'!I:I,'SUMMARY DATA'!$D:$D=$C26,'SUMMARY DATA'!$B:$B=""RS"")),"""")
  )
)"),"")</f>
        <v/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 spans="1:27">
      <c r="A27" s="19"/>
      <c r="B27" s="20">
        <v>45760</v>
      </c>
      <c r="C27" s="19" t="s">
        <v>40</v>
      </c>
      <c r="D27" s="21">
        <v>10</v>
      </c>
      <c r="E27" s="4" t="str">
        <f>IFERROR(__xludf.DUMMYFUNCTION("IFERROR(
  TEXTJOIN(CHAR(10),TRUE,FILTER('SUMMARY DATA'!E:E,'SUMMARY DATA'!$A:$A=$A27,'SUMMARY DATA'!$C:$C=$B27,'SUMMARY DATA'!$B:$B=""RS"")),
  IF(
    OR(
      ISNUMBER(SEARCH(""CDM CASH DEPOSIT"",$C27)),
      ISNUMBER(SEARCH(""CASH DEPOSIT"",$C27)),
"&amp;"      COUNTIFS('SUMMARY DATA'!$D:$D,$C27,'SUMMARY DATA'!$B:$B,""RS"")&lt;&gt;1
    ),
    """",
    IFERROR(TEXTJOIN(CHAR(10),TRUE,FILTER('SUMMARY DATA'!E:E,'SUMMARY DATA'!$D:$D=$C27,'SUMMARY DATA'!$B:$B=""RS"")),"""")
  )
)"),"")</f>
        <v/>
      </c>
      <c r="F27" s="4" t="str">
        <f>IFERROR(__xludf.DUMMYFUNCTION("IFERROR(
  TEXTJOIN(CHAR(10),TRUE,FILTER('SUMMARY DATA'!F:F,'SUMMARY DATA'!$A:$A=$A27,'SUMMARY DATA'!$C:$C=$B27,'SUMMARY DATA'!$B:$B=""RS"")),
  IF(
    OR(
      ISNUMBER(SEARCH(""CDM CASH DEPOSIT"",$C27)),
      ISNUMBER(SEARCH(""CASH DEPOSIT"",$C27)),
"&amp;"      COUNTIFS('SUMMARY DATA'!$D:$D,$C27,'SUMMARY DATA'!$B:$B,""RS"")&lt;&gt;1
    ),
    """",
    IFERROR(TEXTJOIN(CHAR(10),TRUE,FILTER('SUMMARY DATA'!F:F,'SUMMARY DATA'!$D:$D=$C27,'SUMMARY DATA'!$B:$B=""RS"")),"""")
  )
)"),"")</f>
        <v/>
      </c>
      <c r="G27" s="4" t="str">
        <f>IFERROR(__xludf.DUMMYFUNCTION("IFERROR(
  TEXTJOIN(CHAR(10),TRUE,FILTER('SUMMARY DATA'!G:G,'SUMMARY DATA'!$A:$A=$A27,'SUMMARY DATA'!$C:$C=$B27,'SUMMARY DATA'!$B:$B=""RS"")),
  IF(
    OR(
      ISNUMBER(SEARCH(""CDM CASH DEPOSIT"",$C27)),
      ISNUMBER(SEARCH(""CASH DEPOSIT"",$C27)),
"&amp;"      COUNTIFS('SUMMARY DATA'!$D:$D,$C27,'SUMMARY DATA'!$B:$B,""RS"")&lt;&gt;1
    ),
    """",
    IFERROR(TEXTJOIN(CHAR(10),TRUE,FILTER('SUMMARY DATA'!G:G,'SUMMARY DATA'!$D:$D=$C27,'SUMMARY DATA'!$B:$B=""RS"")),"""")
  )
)"),"")</f>
        <v/>
      </c>
      <c r="H27" s="4" t="str">
        <f>IFERROR(__xludf.DUMMYFUNCTION("IFERROR(
  TEXTJOIN(CHAR(10),TRUE,FILTER('SUMMARY DATA'!H:H,'SUMMARY DATA'!$A:$A=$A27,'SUMMARY DATA'!$C:$C=$B27,'SUMMARY DATA'!$B:$B=""RS"")),
  IF(
    OR(
      ISNUMBER(SEARCH(""CDM CASH DEPOSIT"",$C27)),
      ISNUMBER(SEARCH(""CASH DEPOSIT"",$C27)),
"&amp;"      COUNTIFS('SUMMARY DATA'!$D:$D,$C27,'SUMMARY DATA'!$B:$B,""RS"")&lt;&gt;1
    ),
    """",
    IFERROR(TEXTJOIN(CHAR(10),TRUE,FILTER('SUMMARY DATA'!H:H,'SUMMARY DATA'!$D:$D=$C27,'SUMMARY DATA'!$B:$B=""RS"")),"""")
  )
)"),"")</f>
        <v/>
      </c>
      <c r="I27" s="6" t="str">
        <f>IFERROR(__xludf.DUMMYFUNCTION("IF(H27="""","""",
SUM(ARRAYFORMULA(VALUE(SPLIT(H27,CHAR(10)))))
)"),"")</f>
        <v/>
      </c>
      <c r="J27" s="4" t="str">
        <f>IFERROR(__xludf.DUMMYFUNCTION("IFERROR(
  TEXTJOIN(CHAR(10),TRUE,FILTER('SUMMARY DATA'!I:I,'SUMMARY DATA'!$A:$A=$A27,'SUMMARY DATA'!$C:$C=$B27,'SUMMARY DATA'!$B:$B=""RS"")),
  IF(
    OR(
      ISNUMBER(SEARCH(""CDM CASH DEPOSIT"",$C27)),
      ISNUMBER(SEARCH(""CASH DEPOSIT"",$C27)),
"&amp;"      COUNTIFS('SUMMARY DATA'!$D:$D,$C27,'SUMMARY DATA'!$B:$B,""RS"")&lt;&gt;1
    ),
    """",
    IFERROR(TEXTJOIN(CHAR(10),TRUE,FILTER('SUMMARY DATA'!I:I,'SUMMARY DATA'!$D:$D=$C27,'SUMMARY DATA'!$B:$B=""RS"")),"""")
  )
)"),"")</f>
        <v/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 spans="1:27">
      <c r="A28" s="2"/>
      <c r="B28" s="15">
        <v>45760</v>
      </c>
      <c r="C28" s="2" t="s">
        <v>41</v>
      </c>
      <c r="D28" s="3">
        <v>109</v>
      </c>
      <c r="E28" s="4" t="str">
        <f>IFERROR(__xludf.DUMMYFUNCTION("IFERROR(
  TEXTJOIN(CHAR(10),TRUE,FILTER('SUMMARY DATA'!E:E,'SUMMARY DATA'!$A:$A=$A28,'SUMMARY DATA'!$C:$C=$B28,'SUMMARY DATA'!$B:$B=""RS"")),
  IF(
    OR(
      ISNUMBER(SEARCH(""CDM CASH DEPOSIT"",$C28)),
      ISNUMBER(SEARCH(""CASH DEPOSIT"",$C28)),
"&amp;"      COUNTIFS('SUMMARY DATA'!$D:$D,$C28,'SUMMARY DATA'!$B:$B,""RS"")&lt;&gt;1
    ),
    """",
    IFERROR(TEXTJOIN(CHAR(10),TRUE,FILTER('SUMMARY DATA'!E:E,'SUMMARY DATA'!$D:$D=$C28,'SUMMARY DATA'!$B:$B=""RS"")),"""")
  )
)"),"")</f>
        <v/>
      </c>
      <c r="F28" s="4" t="str">
        <f>IFERROR(__xludf.DUMMYFUNCTION("IFERROR(
  TEXTJOIN(CHAR(10),TRUE,FILTER('SUMMARY DATA'!F:F,'SUMMARY DATA'!$A:$A=$A28,'SUMMARY DATA'!$C:$C=$B28,'SUMMARY DATA'!$B:$B=""RS"")),
  IF(
    OR(
      ISNUMBER(SEARCH(""CDM CASH DEPOSIT"",$C28)),
      ISNUMBER(SEARCH(""CASH DEPOSIT"",$C28)),
"&amp;"      COUNTIFS('SUMMARY DATA'!$D:$D,$C28,'SUMMARY DATA'!$B:$B,""RS"")&lt;&gt;1
    ),
    """",
    IFERROR(TEXTJOIN(CHAR(10),TRUE,FILTER('SUMMARY DATA'!F:F,'SUMMARY DATA'!$D:$D=$C28,'SUMMARY DATA'!$B:$B=""RS"")),"""")
  )
)"),"")</f>
        <v/>
      </c>
      <c r="G28" s="4" t="str">
        <f>IFERROR(__xludf.DUMMYFUNCTION("IFERROR(
  TEXTJOIN(CHAR(10),TRUE,FILTER('SUMMARY DATA'!G:G,'SUMMARY DATA'!$A:$A=$A28,'SUMMARY DATA'!$C:$C=$B28,'SUMMARY DATA'!$B:$B=""RS"")),
  IF(
    OR(
      ISNUMBER(SEARCH(""CDM CASH DEPOSIT"",$C28)),
      ISNUMBER(SEARCH(""CASH DEPOSIT"",$C28)),
"&amp;"      COUNTIFS('SUMMARY DATA'!$D:$D,$C28,'SUMMARY DATA'!$B:$B,""RS"")&lt;&gt;1
    ),
    """",
    IFERROR(TEXTJOIN(CHAR(10),TRUE,FILTER('SUMMARY DATA'!G:G,'SUMMARY DATA'!$D:$D=$C28,'SUMMARY DATA'!$B:$B=""RS"")),"""")
  )
)"),"")</f>
        <v/>
      </c>
      <c r="H28" s="4" t="str">
        <f>IFERROR(__xludf.DUMMYFUNCTION("IFERROR(
  TEXTJOIN(CHAR(10),TRUE,FILTER('SUMMARY DATA'!H:H,'SUMMARY DATA'!$A:$A=$A28,'SUMMARY DATA'!$C:$C=$B28,'SUMMARY DATA'!$B:$B=""RS"")),
  IF(
    OR(
      ISNUMBER(SEARCH(""CDM CASH DEPOSIT"",$C28)),
      ISNUMBER(SEARCH(""CASH DEPOSIT"",$C28)),
"&amp;"      COUNTIFS('SUMMARY DATA'!$D:$D,$C28,'SUMMARY DATA'!$B:$B,""RS"")&lt;&gt;1
    ),
    """",
    IFERROR(TEXTJOIN(CHAR(10),TRUE,FILTER('SUMMARY DATA'!H:H,'SUMMARY DATA'!$D:$D=$C28,'SUMMARY DATA'!$B:$B=""RS"")),"""")
  )
)"),"")</f>
        <v/>
      </c>
      <c r="I28" s="6" t="str">
        <f>IFERROR(__xludf.DUMMYFUNCTION("IF(H28="""","""",
SUM(ARRAYFORMULA(VALUE(SPLIT(H28,CHAR(10)))))
)"),"")</f>
        <v/>
      </c>
      <c r="J28" s="4" t="str">
        <f>IFERROR(__xludf.DUMMYFUNCTION("IFERROR(
  TEXTJOIN(CHAR(10),TRUE,FILTER('SUMMARY DATA'!I:I,'SUMMARY DATA'!$A:$A=$A28,'SUMMARY DATA'!$C:$C=$B28,'SUMMARY DATA'!$B:$B=""RS"")),
  IF(
    OR(
      ISNUMBER(SEARCH(""CDM CASH DEPOSIT"",$C28)),
      ISNUMBER(SEARCH(""CASH DEPOSIT"",$C28)),
"&amp;"      COUNTIFS('SUMMARY DATA'!$D:$D,$C28,'SUMMARY DATA'!$B:$B,""RS"")&lt;&gt;1
    ),
    """",
    IFERROR(TEXTJOIN(CHAR(10),TRUE,FILTER('SUMMARY DATA'!I:I,'SUMMARY DATA'!$D:$D=$C28,'SUMMARY DATA'!$B:$B=""RS"")),"""")
  )
)"),"")</f>
        <v/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 spans="1:27">
      <c r="A29" s="19"/>
      <c r="B29" s="20">
        <v>45759</v>
      </c>
      <c r="C29" s="19" t="s">
        <v>42</v>
      </c>
      <c r="D29" s="21">
        <v>26.7</v>
      </c>
      <c r="E29" s="4" t="str">
        <f>IFERROR(__xludf.DUMMYFUNCTION("IFERROR(
  TEXTJOIN(CHAR(10),TRUE,FILTER('SUMMARY DATA'!E:E,'SUMMARY DATA'!$A:$A=$A29,'SUMMARY DATA'!$C:$C=$B29,'SUMMARY DATA'!$B:$B=""RS"")),
  IF(
    OR(
      ISNUMBER(SEARCH(""CDM CASH DEPOSIT"",$C29)),
      ISNUMBER(SEARCH(""CASH DEPOSIT"",$C29)),
"&amp;"      COUNTIFS('SUMMARY DATA'!$D:$D,$C29,'SUMMARY DATA'!$B:$B,""RS"")&lt;&gt;1
    ),
    """",
    IFERROR(TEXTJOIN(CHAR(10),TRUE,FILTER('SUMMARY DATA'!E:E,'SUMMARY DATA'!$D:$D=$C29,'SUMMARY DATA'!$B:$B=""RS"")),"""")
  )
)"),"")</f>
        <v/>
      </c>
      <c r="F29" s="4" t="str">
        <f>IFERROR(__xludf.DUMMYFUNCTION("IFERROR(
  TEXTJOIN(CHAR(10),TRUE,FILTER('SUMMARY DATA'!F:F,'SUMMARY DATA'!$A:$A=$A29,'SUMMARY DATA'!$C:$C=$B29,'SUMMARY DATA'!$B:$B=""RS"")),
  IF(
    OR(
      ISNUMBER(SEARCH(""CDM CASH DEPOSIT"",$C29)),
      ISNUMBER(SEARCH(""CASH DEPOSIT"",$C29)),
"&amp;"      COUNTIFS('SUMMARY DATA'!$D:$D,$C29,'SUMMARY DATA'!$B:$B,""RS"")&lt;&gt;1
    ),
    """",
    IFERROR(TEXTJOIN(CHAR(10),TRUE,FILTER('SUMMARY DATA'!F:F,'SUMMARY DATA'!$D:$D=$C29,'SUMMARY DATA'!$B:$B=""RS"")),"""")
  )
)"),"")</f>
        <v/>
      </c>
      <c r="G29" s="4" t="str">
        <f>IFERROR(__xludf.DUMMYFUNCTION("IFERROR(
  TEXTJOIN(CHAR(10),TRUE,FILTER('SUMMARY DATA'!G:G,'SUMMARY DATA'!$A:$A=$A29,'SUMMARY DATA'!$C:$C=$B29,'SUMMARY DATA'!$B:$B=""RS"")),
  IF(
    OR(
      ISNUMBER(SEARCH(""CDM CASH DEPOSIT"",$C29)),
      ISNUMBER(SEARCH(""CASH DEPOSIT"",$C29)),
"&amp;"      COUNTIFS('SUMMARY DATA'!$D:$D,$C29,'SUMMARY DATA'!$B:$B,""RS"")&lt;&gt;1
    ),
    """",
    IFERROR(TEXTJOIN(CHAR(10),TRUE,FILTER('SUMMARY DATA'!G:G,'SUMMARY DATA'!$D:$D=$C29,'SUMMARY DATA'!$B:$B=""RS"")),"""")
  )
)"),"")</f>
        <v/>
      </c>
      <c r="H29" s="4" t="str">
        <f>IFERROR(__xludf.DUMMYFUNCTION("IFERROR(
  TEXTJOIN(CHAR(10),TRUE,FILTER('SUMMARY DATA'!H:H,'SUMMARY DATA'!$A:$A=$A29,'SUMMARY DATA'!$C:$C=$B29,'SUMMARY DATA'!$B:$B=""RS"")),
  IF(
    OR(
      ISNUMBER(SEARCH(""CDM CASH DEPOSIT"",$C29)),
      ISNUMBER(SEARCH(""CASH DEPOSIT"",$C29)),
"&amp;"      COUNTIFS('SUMMARY DATA'!$D:$D,$C29,'SUMMARY DATA'!$B:$B,""RS"")&lt;&gt;1
    ),
    """",
    IFERROR(TEXTJOIN(CHAR(10),TRUE,FILTER('SUMMARY DATA'!H:H,'SUMMARY DATA'!$D:$D=$C29,'SUMMARY DATA'!$B:$B=""RS"")),"""")
  )
)"),"")</f>
        <v/>
      </c>
      <c r="I29" s="6" t="str">
        <f>IFERROR(__xludf.DUMMYFUNCTION("IF(H29="""","""",
SUM(ARRAYFORMULA(VALUE(SPLIT(H29,CHAR(10)))))
)"),"")</f>
        <v/>
      </c>
      <c r="J29" s="4" t="str">
        <f>IFERROR(__xludf.DUMMYFUNCTION("IFERROR(
  TEXTJOIN(CHAR(10),TRUE,FILTER('SUMMARY DATA'!I:I,'SUMMARY DATA'!$A:$A=$A29,'SUMMARY DATA'!$C:$C=$B29,'SUMMARY DATA'!$B:$B=""RS"")),
  IF(
    OR(
      ISNUMBER(SEARCH(""CDM CASH DEPOSIT"",$C29)),
      ISNUMBER(SEARCH(""CASH DEPOSIT"",$C29)),
"&amp;"      COUNTIFS('SUMMARY DATA'!$D:$D,$C29,'SUMMARY DATA'!$B:$B,""RS"")&lt;&gt;1
    ),
    """",
    IFERROR(TEXTJOIN(CHAR(10),TRUE,FILTER('SUMMARY DATA'!I:I,'SUMMARY DATA'!$D:$D=$C29,'SUMMARY DATA'!$B:$B=""RS"")),"""")
  )
)"),"")</f>
        <v/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 spans="1:27">
      <c r="A30" s="19"/>
      <c r="B30" s="20">
        <v>45759</v>
      </c>
      <c r="C30" s="19" t="s">
        <v>43</v>
      </c>
      <c r="D30" s="21">
        <v>10</v>
      </c>
      <c r="E30" s="4" t="str">
        <f>IFERROR(__xludf.DUMMYFUNCTION("IFERROR(
  TEXTJOIN(CHAR(10),TRUE,FILTER('SUMMARY DATA'!E:E,'SUMMARY DATA'!$A:$A=$A30,'SUMMARY DATA'!$C:$C=$B30,'SUMMARY DATA'!$B:$B=""RS"")),
  IF(
    OR(
      ISNUMBER(SEARCH(""CDM CASH DEPOSIT"",$C30)),
      ISNUMBER(SEARCH(""CASH DEPOSIT"",$C30)),
"&amp;"      COUNTIFS('SUMMARY DATA'!$D:$D,$C30,'SUMMARY DATA'!$B:$B,""RS"")&lt;&gt;1
    ),
    """",
    IFERROR(TEXTJOIN(CHAR(10),TRUE,FILTER('SUMMARY DATA'!E:E,'SUMMARY DATA'!$D:$D=$C30,'SUMMARY DATA'!$B:$B=""RS"")),"""")
  )
)"),"")</f>
        <v/>
      </c>
      <c r="F30" s="4" t="str">
        <f>IFERROR(__xludf.DUMMYFUNCTION("IFERROR(
  TEXTJOIN(CHAR(10),TRUE,FILTER('SUMMARY DATA'!F:F,'SUMMARY DATA'!$A:$A=$A30,'SUMMARY DATA'!$C:$C=$B30,'SUMMARY DATA'!$B:$B=""RS"")),
  IF(
    OR(
      ISNUMBER(SEARCH(""CDM CASH DEPOSIT"",$C30)),
      ISNUMBER(SEARCH(""CASH DEPOSIT"",$C30)),
"&amp;"      COUNTIFS('SUMMARY DATA'!$D:$D,$C30,'SUMMARY DATA'!$B:$B,""RS"")&lt;&gt;1
    ),
    """",
    IFERROR(TEXTJOIN(CHAR(10),TRUE,FILTER('SUMMARY DATA'!F:F,'SUMMARY DATA'!$D:$D=$C30,'SUMMARY DATA'!$B:$B=""RS"")),"""")
  )
)"),"")</f>
        <v/>
      </c>
      <c r="G30" s="4" t="str">
        <f>IFERROR(__xludf.DUMMYFUNCTION("IFERROR(
  TEXTJOIN(CHAR(10),TRUE,FILTER('SUMMARY DATA'!G:G,'SUMMARY DATA'!$A:$A=$A30,'SUMMARY DATA'!$C:$C=$B30,'SUMMARY DATA'!$B:$B=""RS"")),
  IF(
    OR(
      ISNUMBER(SEARCH(""CDM CASH DEPOSIT"",$C30)),
      ISNUMBER(SEARCH(""CASH DEPOSIT"",$C30)),
"&amp;"      COUNTIFS('SUMMARY DATA'!$D:$D,$C30,'SUMMARY DATA'!$B:$B,""RS"")&lt;&gt;1
    ),
    """",
    IFERROR(TEXTJOIN(CHAR(10),TRUE,FILTER('SUMMARY DATA'!G:G,'SUMMARY DATA'!$D:$D=$C30,'SUMMARY DATA'!$B:$B=""RS"")),"""")
  )
)"),"")</f>
        <v/>
      </c>
      <c r="H30" s="4" t="str">
        <f>IFERROR(__xludf.DUMMYFUNCTION("IFERROR(
  TEXTJOIN(CHAR(10),TRUE,FILTER('SUMMARY DATA'!H:H,'SUMMARY DATA'!$A:$A=$A30,'SUMMARY DATA'!$C:$C=$B30,'SUMMARY DATA'!$B:$B=""RS"")),
  IF(
    OR(
      ISNUMBER(SEARCH(""CDM CASH DEPOSIT"",$C30)),
      ISNUMBER(SEARCH(""CASH DEPOSIT"",$C30)),
"&amp;"      COUNTIFS('SUMMARY DATA'!$D:$D,$C30,'SUMMARY DATA'!$B:$B,""RS"")&lt;&gt;1
    ),
    """",
    IFERROR(TEXTJOIN(CHAR(10),TRUE,FILTER('SUMMARY DATA'!H:H,'SUMMARY DATA'!$D:$D=$C30,'SUMMARY DATA'!$B:$B=""RS"")),"""")
  )
)"),"")</f>
        <v/>
      </c>
      <c r="I30" s="6" t="str">
        <f>IFERROR(__xludf.DUMMYFUNCTION("IF(H30="""","""",
SUM(ARRAYFORMULA(VALUE(SPLIT(H30,CHAR(10)))))
)"),"")</f>
        <v/>
      </c>
      <c r="J30" s="4" t="str">
        <f>IFERROR(__xludf.DUMMYFUNCTION("IFERROR(
  TEXTJOIN(CHAR(10),TRUE,FILTER('SUMMARY DATA'!I:I,'SUMMARY DATA'!$A:$A=$A30,'SUMMARY DATA'!$C:$C=$B30,'SUMMARY DATA'!$B:$B=""RS"")),
  IF(
    OR(
      ISNUMBER(SEARCH(""CDM CASH DEPOSIT"",$C30)),
      ISNUMBER(SEARCH(""CASH DEPOSIT"",$C30)),
"&amp;"      COUNTIFS('SUMMARY DATA'!$D:$D,$C30,'SUMMARY DATA'!$B:$B,""RS"")&lt;&gt;1
    ),
    """",
    IFERROR(TEXTJOIN(CHAR(10),TRUE,FILTER('SUMMARY DATA'!I:I,'SUMMARY DATA'!$D:$D=$C30,'SUMMARY DATA'!$B:$B=""RS"")),"""")
  )
)"),"")</f>
        <v/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 spans="1:27">
      <c r="A31" s="19"/>
      <c r="B31" s="20">
        <v>45759</v>
      </c>
      <c r="C31" s="19" t="s">
        <v>44</v>
      </c>
      <c r="D31" s="21">
        <v>39.9</v>
      </c>
      <c r="E31" s="4" t="str">
        <f>IFERROR(__xludf.DUMMYFUNCTION("IFERROR(
  TEXTJOIN(CHAR(10),TRUE,FILTER('SUMMARY DATA'!E:E,'SUMMARY DATA'!$A:$A=$A31,'SUMMARY DATA'!$C:$C=$B31,'SUMMARY DATA'!$B:$B=""RS"")),
  IF(
    OR(
      ISNUMBER(SEARCH(""CDM CASH DEPOSIT"",$C31)),
      ISNUMBER(SEARCH(""CASH DEPOSIT"",$C31)),
"&amp;"      COUNTIFS('SUMMARY DATA'!$D:$D,$C31,'SUMMARY DATA'!$B:$B,""RS"")&lt;&gt;1
    ),
    """",
    IFERROR(TEXTJOIN(CHAR(10),TRUE,FILTER('SUMMARY DATA'!E:E,'SUMMARY DATA'!$D:$D=$C31,'SUMMARY DATA'!$B:$B=""RS"")),"""")
  )
)"),"")</f>
        <v/>
      </c>
      <c r="F31" s="4" t="str">
        <f>IFERROR(__xludf.DUMMYFUNCTION("IFERROR(
  TEXTJOIN(CHAR(10),TRUE,FILTER('SUMMARY DATA'!F:F,'SUMMARY DATA'!$A:$A=$A31,'SUMMARY DATA'!$C:$C=$B31,'SUMMARY DATA'!$B:$B=""RS"")),
  IF(
    OR(
      ISNUMBER(SEARCH(""CDM CASH DEPOSIT"",$C31)),
      ISNUMBER(SEARCH(""CASH DEPOSIT"",$C31)),
"&amp;"      COUNTIFS('SUMMARY DATA'!$D:$D,$C31,'SUMMARY DATA'!$B:$B,""RS"")&lt;&gt;1
    ),
    """",
    IFERROR(TEXTJOIN(CHAR(10),TRUE,FILTER('SUMMARY DATA'!F:F,'SUMMARY DATA'!$D:$D=$C31,'SUMMARY DATA'!$B:$B=""RS"")),"""")
  )
)"),"")</f>
        <v/>
      </c>
      <c r="G31" s="4" t="str">
        <f>IFERROR(__xludf.DUMMYFUNCTION("IFERROR(
  TEXTJOIN(CHAR(10),TRUE,FILTER('SUMMARY DATA'!G:G,'SUMMARY DATA'!$A:$A=$A31,'SUMMARY DATA'!$C:$C=$B31,'SUMMARY DATA'!$B:$B=""RS"")),
  IF(
    OR(
      ISNUMBER(SEARCH(""CDM CASH DEPOSIT"",$C31)),
      ISNUMBER(SEARCH(""CASH DEPOSIT"",$C31)),
"&amp;"      COUNTIFS('SUMMARY DATA'!$D:$D,$C31,'SUMMARY DATA'!$B:$B,""RS"")&lt;&gt;1
    ),
    """",
    IFERROR(TEXTJOIN(CHAR(10),TRUE,FILTER('SUMMARY DATA'!G:G,'SUMMARY DATA'!$D:$D=$C31,'SUMMARY DATA'!$B:$B=""RS"")),"""")
  )
)"),"")</f>
        <v/>
      </c>
      <c r="H31" s="4" t="str">
        <f>IFERROR(__xludf.DUMMYFUNCTION("IFERROR(
  TEXTJOIN(CHAR(10),TRUE,FILTER('SUMMARY DATA'!H:H,'SUMMARY DATA'!$A:$A=$A31,'SUMMARY DATA'!$C:$C=$B31,'SUMMARY DATA'!$B:$B=""RS"")),
  IF(
    OR(
      ISNUMBER(SEARCH(""CDM CASH DEPOSIT"",$C31)),
      ISNUMBER(SEARCH(""CASH DEPOSIT"",$C31)),
"&amp;"      COUNTIFS('SUMMARY DATA'!$D:$D,$C31,'SUMMARY DATA'!$B:$B,""RS"")&lt;&gt;1
    ),
    """",
    IFERROR(TEXTJOIN(CHAR(10),TRUE,FILTER('SUMMARY DATA'!H:H,'SUMMARY DATA'!$D:$D=$C31,'SUMMARY DATA'!$B:$B=""RS"")),"""")
  )
)"),"")</f>
        <v/>
      </c>
      <c r="I31" s="6" t="str">
        <f>IFERROR(__xludf.DUMMYFUNCTION("IF(H31="""","""",
SUM(ARRAYFORMULA(VALUE(SPLIT(H31,CHAR(10)))))
)"),"")</f>
        <v/>
      </c>
      <c r="J31" s="4" t="str">
        <f>IFERROR(__xludf.DUMMYFUNCTION("IFERROR(
  TEXTJOIN(CHAR(10),TRUE,FILTER('SUMMARY DATA'!I:I,'SUMMARY DATA'!$A:$A=$A31,'SUMMARY DATA'!$C:$C=$B31,'SUMMARY DATA'!$B:$B=""RS"")),
  IF(
    OR(
      ISNUMBER(SEARCH(""CDM CASH DEPOSIT"",$C31)),
      ISNUMBER(SEARCH(""CASH DEPOSIT"",$C31)),
"&amp;"      COUNTIFS('SUMMARY DATA'!$D:$D,$C31,'SUMMARY DATA'!$B:$B,""RS"")&lt;&gt;1
    ),
    """",
    IFERROR(TEXTJOIN(CHAR(10),TRUE,FILTER('SUMMARY DATA'!I:I,'SUMMARY DATA'!$D:$D=$C31,'SUMMARY DATA'!$B:$B=""RS"")),"""")
  )
)"),"")</f>
        <v/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 spans="1:27">
      <c r="A32" s="19" t="s">
        <v>45</v>
      </c>
      <c r="B32" s="20">
        <v>45758</v>
      </c>
      <c r="C32" s="19" t="s">
        <v>46</v>
      </c>
      <c r="D32" s="21">
        <v>38</v>
      </c>
      <c r="E32" s="4" t="str">
        <f>IFERROR(__xludf.DUMMYFUNCTION("IFERROR(
  TEXTJOIN(CHAR(10),TRUE,FILTER('SUMMARY DATA'!E:E,'SUMMARY DATA'!$A:$A=$A32,'SUMMARY DATA'!$C:$C=$B32,'SUMMARY DATA'!$B:$B=""RS"")),
  IF(
    OR(
      ISNUMBER(SEARCH(""CDM CASH DEPOSIT"",$C32)),
      ISNUMBER(SEARCH(""CASH DEPOSIT"",$C32)),
"&amp;"      COUNTIFS('SUMMARY DATA'!$D:$D,$C32,'SUMMARY DATA'!$B:$B,""RS"")&lt;&gt;1
    ),
    """",
    IFERROR(TEXTJOIN(CHAR(10),TRUE,FILTER('SUMMARY DATA'!E:E,'SUMMARY DATA'!$D:$D=$C32,'SUMMARY DATA'!$B:$B=""RS"")),"""")
  )
)"),"")</f>
        <v/>
      </c>
      <c r="F32" s="4" t="str">
        <f>IFERROR(__xludf.DUMMYFUNCTION("IFERROR(
  TEXTJOIN(CHAR(10),TRUE,FILTER('SUMMARY DATA'!F:F,'SUMMARY DATA'!$A:$A=$A32,'SUMMARY DATA'!$C:$C=$B32,'SUMMARY DATA'!$B:$B=""RS"")),
  IF(
    OR(
      ISNUMBER(SEARCH(""CDM CASH DEPOSIT"",$C32)),
      ISNUMBER(SEARCH(""CASH DEPOSIT"",$C32)),
"&amp;"      COUNTIFS('SUMMARY DATA'!$D:$D,$C32,'SUMMARY DATA'!$B:$B,""RS"")&lt;&gt;1
    ),
    """",
    IFERROR(TEXTJOIN(CHAR(10),TRUE,FILTER('SUMMARY DATA'!F:F,'SUMMARY DATA'!$D:$D=$C32,'SUMMARY DATA'!$B:$B=""RS"")),"""")
  )
)"),"")</f>
        <v/>
      </c>
      <c r="G32" s="4" t="str">
        <f>IFERROR(__xludf.DUMMYFUNCTION("IFERROR(
  TEXTJOIN(CHAR(10),TRUE,FILTER('SUMMARY DATA'!G:G,'SUMMARY DATA'!$A:$A=$A32,'SUMMARY DATA'!$C:$C=$B32,'SUMMARY DATA'!$B:$B=""RS"")),
  IF(
    OR(
      ISNUMBER(SEARCH(""CDM CASH DEPOSIT"",$C32)),
      ISNUMBER(SEARCH(""CASH DEPOSIT"",$C32)),
"&amp;"      COUNTIFS('SUMMARY DATA'!$D:$D,$C32,'SUMMARY DATA'!$B:$B,""RS"")&lt;&gt;1
    ),
    """",
    IFERROR(TEXTJOIN(CHAR(10),TRUE,FILTER('SUMMARY DATA'!G:G,'SUMMARY DATA'!$D:$D=$C32,'SUMMARY DATA'!$B:$B=""RS"")),"""")
  )
)"),"")</f>
        <v/>
      </c>
      <c r="H32" s="4" t="str">
        <f>IFERROR(__xludf.DUMMYFUNCTION("IFERROR(
  TEXTJOIN(CHAR(10),TRUE,FILTER('SUMMARY DATA'!H:H,'SUMMARY DATA'!$A:$A=$A32,'SUMMARY DATA'!$C:$C=$B32,'SUMMARY DATA'!$B:$B=""RS"")),
  IF(
    OR(
      ISNUMBER(SEARCH(""CDM CASH DEPOSIT"",$C32)),
      ISNUMBER(SEARCH(""CASH DEPOSIT"",$C32)),
"&amp;"      COUNTIFS('SUMMARY DATA'!$D:$D,$C32,'SUMMARY DATA'!$B:$B,""RS"")&lt;&gt;1
    ),
    """",
    IFERROR(TEXTJOIN(CHAR(10),TRUE,FILTER('SUMMARY DATA'!H:H,'SUMMARY DATA'!$D:$D=$C32,'SUMMARY DATA'!$B:$B=""RS"")),"""")
  )
)"),"")</f>
        <v/>
      </c>
      <c r="I32" s="6" t="str">
        <f>IFERROR(__xludf.DUMMYFUNCTION("IF(H32="""","""",
SUM(ARRAYFORMULA(VALUE(SPLIT(H32,CHAR(10)))))
)"),"")</f>
        <v/>
      </c>
      <c r="J32" s="4" t="str">
        <f>IFERROR(__xludf.DUMMYFUNCTION("IFERROR(
  TEXTJOIN(CHAR(10),TRUE,FILTER('SUMMARY DATA'!I:I,'SUMMARY DATA'!$A:$A=$A32,'SUMMARY DATA'!$C:$C=$B32,'SUMMARY DATA'!$B:$B=""RS"")),
  IF(
    OR(
      ISNUMBER(SEARCH(""CDM CASH DEPOSIT"",$C32)),
      ISNUMBER(SEARCH(""CASH DEPOSIT"",$C32)),
"&amp;"      COUNTIFS('SUMMARY DATA'!$D:$D,$C32,'SUMMARY DATA'!$B:$B,""RS"")&lt;&gt;1
    ),
    """",
    IFERROR(TEXTJOIN(CHAR(10),TRUE,FILTER('SUMMARY DATA'!I:I,'SUMMARY DATA'!$D:$D=$C32,'SUMMARY DATA'!$B:$B=""RS"")),"""")
  )
)"),"")</f>
        <v/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 spans="1:27">
      <c r="A33" s="19"/>
      <c r="B33" s="20">
        <v>45758</v>
      </c>
      <c r="C33" s="19" t="s">
        <v>47</v>
      </c>
      <c r="D33" s="21">
        <v>265.63</v>
      </c>
      <c r="E33" s="4" t="str">
        <f>IFERROR(__xludf.DUMMYFUNCTION("IFERROR(
  TEXTJOIN(CHAR(10),TRUE,FILTER('SUMMARY DATA'!E:E,'SUMMARY DATA'!$A:$A=$A33,'SUMMARY DATA'!$C:$C=$B33,'SUMMARY DATA'!$B:$B=""RS"")),
  IF(
    OR(
      ISNUMBER(SEARCH(""CDM CASH DEPOSIT"",$C33)),
      ISNUMBER(SEARCH(""CASH DEPOSIT"",$C33)),
"&amp;"      COUNTIFS('SUMMARY DATA'!$D:$D,$C33,'SUMMARY DATA'!$B:$B,""RS"")&lt;&gt;1
    ),
    """",
    IFERROR(TEXTJOIN(CHAR(10),TRUE,FILTER('SUMMARY DATA'!E:E,'SUMMARY DATA'!$D:$D=$C33,'SUMMARY DATA'!$B:$B=""RS"")),"""")
  )
)"),"")</f>
        <v/>
      </c>
      <c r="F33" s="4" t="str">
        <f>IFERROR(__xludf.DUMMYFUNCTION("IFERROR(
  TEXTJOIN(CHAR(10),TRUE,FILTER('SUMMARY DATA'!F:F,'SUMMARY DATA'!$A:$A=$A33,'SUMMARY DATA'!$C:$C=$B33,'SUMMARY DATA'!$B:$B=""RS"")),
  IF(
    OR(
      ISNUMBER(SEARCH(""CDM CASH DEPOSIT"",$C33)),
      ISNUMBER(SEARCH(""CASH DEPOSIT"",$C33)),
"&amp;"      COUNTIFS('SUMMARY DATA'!$D:$D,$C33,'SUMMARY DATA'!$B:$B,""RS"")&lt;&gt;1
    ),
    """",
    IFERROR(TEXTJOIN(CHAR(10),TRUE,FILTER('SUMMARY DATA'!F:F,'SUMMARY DATA'!$D:$D=$C33,'SUMMARY DATA'!$B:$B=""RS"")),"""")
  )
)"),"")</f>
        <v/>
      </c>
      <c r="G33" s="4" t="str">
        <f>IFERROR(__xludf.DUMMYFUNCTION("IFERROR(
  TEXTJOIN(CHAR(10),TRUE,FILTER('SUMMARY DATA'!G:G,'SUMMARY DATA'!$A:$A=$A33,'SUMMARY DATA'!$C:$C=$B33,'SUMMARY DATA'!$B:$B=""RS"")),
  IF(
    OR(
      ISNUMBER(SEARCH(""CDM CASH DEPOSIT"",$C33)),
      ISNUMBER(SEARCH(""CASH DEPOSIT"",$C33)),
"&amp;"      COUNTIFS('SUMMARY DATA'!$D:$D,$C33,'SUMMARY DATA'!$B:$B,""RS"")&lt;&gt;1
    ),
    """",
    IFERROR(TEXTJOIN(CHAR(10),TRUE,FILTER('SUMMARY DATA'!G:G,'SUMMARY DATA'!$D:$D=$C33,'SUMMARY DATA'!$B:$B=""RS"")),"""")
  )
)"),"")</f>
        <v/>
      </c>
      <c r="H33" s="4" t="str">
        <f>IFERROR(__xludf.DUMMYFUNCTION("IFERROR(
  TEXTJOIN(CHAR(10),TRUE,FILTER('SUMMARY DATA'!H:H,'SUMMARY DATA'!$A:$A=$A33,'SUMMARY DATA'!$C:$C=$B33,'SUMMARY DATA'!$B:$B=""RS"")),
  IF(
    OR(
      ISNUMBER(SEARCH(""CDM CASH DEPOSIT"",$C33)),
      ISNUMBER(SEARCH(""CASH DEPOSIT"",$C33)),
"&amp;"      COUNTIFS('SUMMARY DATA'!$D:$D,$C33,'SUMMARY DATA'!$B:$B,""RS"")&lt;&gt;1
    ),
    """",
    IFERROR(TEXTJOIN(CHAR(10),TRUE,FILTER('SUMMARY DATA'!H:H,'SUMMARY DATA'!$D:$D=$C33,'SUMMARY DATA'!$B:$B=""RS"")),"""")
  )
)"),"")</f>
        <v/>
      </c>
      <c r="I33" s="6" t="str">
        <f>IFERROR(__xludf.DUMMYFUNCTION("IF(H33="""","""",
SUM(ARRAYFORMULA(VALUE(SPLIT(H33,CHAR(10)))))
)"),"")</f>
        <v/>
      </c>
      <c r="J33" s="4" t="str">
        <f>IFERROR(__xludf.DUMMYFUNCTION("IFERROR(
  TEXTJOIN(CHAR(10),TRUE,FILTER('SUMMARY DATA'!I:I,'SUMMARY DATA'!$A:$A=$A33,'SUMMARY DATA'!$C:$C=$B33,'SUMMARY DATA'!$B:$B=""RS"")),
  IF(
    OR(
      ISNUMBER(SEARCH(""CDM CASH DEPOSIT"",$C33)),
      ISNUMBER(SEARCH(""CASH DEPOSIT"",$C33)),
"&amp;"      COUNTIFS('SUMMARY DATA'!$D:$D,$C33,'SUMMARY DATA'!$B:$B,""RS"")&lt;&gt;1
    ),
    """",
    IFERROR(TEXTJOIN(CHAR(10),TRUE,FILTER('SUMMARY DATA'!I:I,'SUMMARY DATA'!$D:$D=$C33,'SUMMARY DATA'!$B:$B=""RS"")),"""")
  )
)"),"")</f>
        <v/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 spans="1:27">
      <c r="A34" s="19"/>
      <c r="B34" s="20">
        <v>45758</v>
      </c>
      <c r="C34" s="19" t="s">
        <v>48</v>
      </c>
      <c r="D34" s="21">
        <v>0.1</v>
      </c>
      <c r="E34" s="4" t="str">
        <f>IFERROR(__xludf.DUMMYFUNCTION("IFERROR(
  TEXTJOIN(CHAR(10),TRUE,FILTER('SUMMARY DATA'!E:E,'SUMMARY DATA'!$A:$A=$A34,'SUMMARY DATA'!$C:$C=$B34,'SUMMARY DATA'!$B:$B=""RS"")),
  IF(
    OR(
      ISNUMBER(SEARCH(""CDM CASH DEPOSIT"",$C34)),
      ISNUMBER(SEARCH(""CASH DEPOSIT"",$C34)),
"&amp;"      COUNTIFS('SUMMARY DATA'!$D:$D,$C34,'SUMMARY DATA'!$B:$B,""RS"")&lt;&gt;1
    ),
    """",
    IFERROR(TEXTJOIN(CHAR(10),TRUE,FILTER('SUMMARY DATA'!E:E,'SUMMARY DATA'!$D:$D=$C34,'SUMMARY DATA'!$B:$B=""RS"")),"""")
  )
)"),"")</f>
        <v/>
      </c>
      <c r="F34" s="4" t="str">
        <f>IFERROR(__xludf.DUMMYFUNCTION("IFERROR(
  TEXTJOIN(CHAR(10),TRUE,FILTER('SUMMARY DATA'!F:F,'SUMMARY DATA'!$A:$A=$A34,'SUMMARY DATA'!$C:$C=$B34,'SUMMARY DATA'!$B:$B=""RS"")),
  IF(
    OR(
      ISNUMBER(SEARCH(""CDM CASH DEPOSIT"",$C34)),
      ISNUMBER(SEARCH(""CASH DEPOSIT"",$C34)),
"&amp;"      COUNTIFS('SUMMARY DATA'!$D:$D,$C34,'SUMMARY DATA'!$B:$B,""RS"")&lt;&gt;1
    ),
    """",
    IFERROR(TEXTJOIN(CHAR(10),TRUE,FILTER('SUMMARY DATA'!F:F,'SUMMARY DATA'!$D:$D=$C34,'SUMMARY DATA'!$B:$B=""RS"")),"""")
  )
)"),"")</f>
        <v/>
      </c>
      <c r="G34" s="4" t="str">
        <f>IFERROR(__xludf.DUMMYFUNCTION("IFERROR(
  TEXTJOIN(CHAR(10),TRUE,FILTER('SUMMARY DATA'!G:G,'SUMMARY DATA'!$A:$A=$A34,'SUMMARY DATA'!$C:$C=$B34,'SUMMARY DATA'!$B:$B=""RS"")),
  IF(
    OR(
      ISNUMBER(SEARCH(""CDM CASH DEPOSIT"",$C34)),
      ISNUMBER(SEARCH(""CASH DEPOSIT"",$C34)),
"&amp;"      COUNTIFS('SUMMARY DATA'!$D:$D,$C34,'SUMMARY DATA'!$B:$B,""RS"")&lt;&gt;1
    ),
    """",
    IFERROR(TEXTJOIN(CHAR(10),TRUE,FILTER('SUMMARY DATA'!G:G,'SUMMARY DATA'!$D:$D=$C34,'SUMMARY DATA'!$B:$B=""RS"")),"""")
  )
)"),"")</f>
        <v/>
      </c>
      <c r="H34" s="4" t="str">
        <f>IFERROR(__xludf.DUMMYFUNCTION("IFERROR(
  TEXTJOIN(CHAR(10),TRUE,FILTER('SUMMARY DATA'!H:H,'SUMMARY DATA'!$A:$A=$A34,'SUMMARY DATA'!$C:$C=$B34,'SUMMARY DATA'!$B:$B=""RS"")),
  IF(
    OR(
      ISNUMBER(SEARCH(""CDM CASH DEPOSIT"",$C34)),
      ISNUMBER(SEARCH(""CASH DEPOSIT"",$C34)),
"&amp;"      COUNTIFS('SUMMARY DATA'!$D:$D,$C34,'SUMMARY DATA'!$B:$B,""RS"")&lt;&gt;1
    ),
    """",
    IFERROR(TEXTJOIN(CHAR(10),TRUE,FILTER('SUMMARY DATA'!H:H,'SUMMARY DATA'!$D:$D=$C34,'SUMMARY DATA'!$B:$B=""RS"")),"""")
  )
)"),"")</f>
        <v/>
      </c>
      <c r="I34" s="6" t="str">
        <f>IFERROR(__xludf.DUMMYFUNCTION("IF(H34="""","""",
SUM(ARRAYFORMULA(VALUE(SPLIT(H34,CHAR(10)))))
)"),"")</f>
        <v/>
      </c>
      <c r="J34" s="4" t="str">
        <f>IFERROR(__xludf.DUMMYFUNCTION("IFERROR(
  TEXTJOIN(CHAR(10),TRUE,FILTER('SUMMARY DATA'!I:I,'SUMMARY DATA'!$A:$A=$A34,'SUMMARY DATA'!$C:$C=$B34,'SUMMARY DATA'!$B:$B=""RS"")),
  IF(
    OR(
      ISNUMBER(SEARCH(""CDM CASH DEPOSIT"",$C34)),
      ISNUMBER(SEARCH(""CASH DEPOSIT"",$C34)),
"&amp;"      COUNTIFS('SUMMARY DATA'!$D:$D,$C34,'SUMMARY DATA'!$B:$B,""RS"")&lt;&gt;1
    ),
    """",
    IFERROR(TEXTJOIN(CHAR(10),TRUE,FILTER('SUMMARY DATA'!I:I,'SUMMARY DATA'!$D:$D=$C34,'SUMMARY DATA'!$B:$B=""RS"")),"""")
  )
)"),"")</f>
        <v/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 spans="1:27">
      <c r="A35" s="19"/>
      <c r="B35" s="20">
        <v>45757</v>
      </c>
      <c r="C35" s="19" t="s">
        <v>49</v>
      </c>
      <c r="D35" s="21">
        <v>723.63</v>
      </c>
      <c r="E35" s="4" t="str">
        <f>IFERROR(__xludf.DUMMYFUNCTION("IFERROR(
  TEXTJOIN(CHAR(10),TRUE,FILTER('SUMMARY DATA'!E:E,'SUMMARY DATA'!$A:$A=$A35,'SUMMARY DATA'!$C:$C=$B35,'SUMMARY DATA'!$B:$B=""RS"")),
  IF(
    OR(
      ISNUMBER(SEARCH(""CDM CASH DEPOSIT"",$C35)),
      ISNUMBER(SEARCH(""CASH DEPOSIT"",$C35)),
"&amp;"      COUNTIFS('SUMMARY DATA'!$D:$D,$C35,'SUMMARY DATA'!$B:$B,""RS"")&lt;&gt;1
    ),
    """",
    IFERROR(TEXTJOIN(CHAR(10),TRUE,FILTER('SUMMARY DATA'!E:E,'SUMMARY DATA'!$D:$D=$C35,'SUMMARY DATA'!$B:$B=""RS"")),"""")
  )
)"),"")</f>
        <v/>
      </c>
      <c r="F35" s="4" t="str">
        <f>IFERROR(__xludf.DUMMYFUNCTION("IFERROR(
  TEXTJOIN(CHAR(10),TRUE,FILTER('SUMMARY DATA'!F:F,'SUMMARY DATA'!$A:$A=$A35,'SUMMARY DATA'!$C:$C=$B35,'SUMMARY DATA'!$B:$B=""RS"")),
  IF(
    OR(
      ISNUMBER(SEARCH(""CDM CASH DEPOSIT"",$C35)),
      ISNUMBER(SEARCH(""CASH DEPOSIT"",$C35)),
"&amp;"      COUNTIFS('SUMMARY DATA'!$D:$D,$C35,'SUMMARY DATA'!$B:$B,""RS"")&lt;&gt;1
    ),
    """",
    IFERROR(TEXTJOIN(CHAR(10),TRUE,FILTER('SUMMARY DATA'!F:F,'SUMMARY DATA'!$D:$D=$C35,'SUMMARY DATA'!$B:$B=""RS"")),"""")
  )
)"),"")</f>
        <v/>
      </c>
      <c r="G35" s="4" t="str">
        <f>IFERROR(__xludf.DUMMYFUNCTION("IFERROR(
  TEXTJOIN(CHAR(10),TRUE,FILTER('SUMMARY DATA'!G:G,'SUMMARY DATA'!$A:$A=$A35,'SUMMARY DATA'!$C:$C=$B35,'SUMMARY DATA'!$B:$B=""RS"")),
  IF(
    OR(
      ISNUMBER(SEARCH(""CDM CASH DEPOSIT"",$C35)),
      ISNUMBER(SEARCH(""CASH DEPOSIT"",$C35)),
"&amp;"      COUNTIFS('SUMMARY DATA'!$D:$D,$C35,'SUMMARY DATA'!$B:$B,""RS"")&lt;&gt;1
    ),
    """",
    IFERROR(TEXTJOIN(CHAR(10),TRUE,FILTER('SUMMARY DATA'!G:G,'SUMMARY DATA'!$D:$D=$C35,'SUMMARY DATA'!$B:$B=""RS"")),"""")
  )
)"),"")</f>
        <v/>
      </c>
      <c r="H35" s="4" t="str">
        <f>IFERROR(__xludf.DUMMYFUNCTION("IFERROR(
  TEXTJOIN(CHAR(10),TRUE,FILTER('SUMMARY DATA'!H:H,'SUMMARY DATA'!$A:$A=$A35,'SUMMARY DATA'!$C:$C=$B35,'SUMMARY DATA'!$B:$B=""RS"")),
  IF(
    OR(
      ISNUMBER(SEARCH(""CDM CASH DEPOSIT"",$C35)),
      ISNUMBER(SEARCH(""CASH DEPOSIT"",$C35)),
"&amp;"      COUNTIFS('SUMMARY DATA'!$D:$D,$C35,'SUMMARY DATA'!$B:$B,""RS"")&lt;&gt;1
    ),
    """",
    IFERROR(TEXTJOIN(CHAR(10),TRUE,FILTER('SUMMARY DATA'!H:H,'SUMMARY DATA'!$D:$D=$C35,'SUMMARY DATA'!$B:$B=""RS"")),"""")
  )
)"),"")</f>
        <v/>
      </c>
      <c r="I35" s="6" t="str">
        <f>IFERROR(__xludf.DUMMYFUNCTION("IF(H35="""","""",
SUM(ARRAYFORMULA(VALUE(SPLIT(H35,CHAR(10)))))
)"),"")</f>
        <v/>
      </c>
      <c r="J35" s="4" t="str">
        <f>IFERROR(__xludf.DUMMYFUNCTION("IFERROR(
  TEXTJOIN(CHAR(10),TRUE,FILTER('SUMMARY DATA'!I:I,'SUMMARY DATA'!$A:$A=$A35,'SUMMARY DATA'!$C:$C=$B35,'SUMMARY DATA'!$B:$B=""RS"")),
  IF(
    OR(
      ISNUMBER(SEARCH(""CDM CASH DEPOSIT"",$C35)),
      ISNUMBER(SEARCH(""CASH DEPOSIT"",$C35)),
"&amp;"      COUNTIFS('SUMMARY DATA'!$D:$D,$C35,'SUMMARY DATA'!$B:$B,""RS"")&lt;&gt;1
    ),
    """",
    IFERROR(TEXTJOIN(CHAR(10),TRUE,FILTER('SUMMARY DATA'!I:I,'SUMMARY DATA'!$D:$D=$C35,'SUMMARY DATA'!$B:$B=""RS"")),"""")
  )
)"),"")</f>
        <v/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 spans="1:27">
      <c r="A36" s="19"/>
      <c r="B36" s="20">
        <v>45757</v>
      </c>
      <c r="C36" s="19" t="s">
        <v>50</v>
      </c>
      <c r="D36" s="21">
        <v>408.86</v>
      </c>
      <c r="E36" s="37" t="str">
        <f>IFERROR(__xludf.DUMMYFUNCTION("IFERROR(
  TEXTJOIN(CHAR(10),TRUE,FILTER('SUMMARY DATA'!E:E,'SUMMARY DATA'!$A:$A=$A36,'SUMMARY DATA'!$C:$C=$B36,'SUMMARY DATA'!$B:$B=""RS"")),
  IF(
    OR(
      ISNUMBER(SEARCH(""CDM CASH DEPOSIT"",$C36)),
      ISNUMBER(SEARCH(""CASH DEPOSIT"",$C36)),
"&amp;"      COUNTIFS('SUMMARY DATA'!$D:$D,$C36,'SUMMARY DATA'!$B:$B,""RS"")&lt;&gt;1
    ),
    """",
    IFERROR(TEXTJOIN(CHAR(10),TRUE,FILTER('SUMMARY DATA'!E:E,'SUMMARY DATA'!$D:$D=$C36,'SUMMARY DATA'!$B:$B=""RS"")),"""")
  )
)"),"")</f>
        <v/>
      </c>
      <c r="F36" s="37" t="str">
        <f>IFERROR(__xludf.DUMMYFUNCTION("IFERROR(
  TEXTJOIN(CHAR(10),TRUE,FILTER('SUMMARY DATA'!F:F,'SUMMARY DATA'!$A:$A=$A36,'SUMMARY DATA'!$C:$C=$B36,'SUMMARY DATA'!$B:$B=""RS"")),
  IF(
    OR(
      ISNUMBER(SEARCH(""CDM CASH DEPOSIT"",$C36)),
      ISNUMBER(SEARCH(""CASH DEPOSIT"",$C36)),
"&amp;"      COUNTIFS('SUMMARY DATA'!$D:$D,$C36,'SUMMARY DATA'!$B:$B,""RS"")&lt;&gt;1
    ),
    """",
    IFERROR(TEXTJOIN(CHAR(10),TRUE,FILTER('SUMMARY DATA'!F:F,'SUMMARY DATA'!$D:$D=$C36,'SUMMARY DATA'!$B:$B=""RS"")),"""")
  )
)"),"")</f>
        <v/>
      </c>
      <c r="G36" s="37" t="str">
        <f>IFERROR(__xludf.DUMMYFUNCTION("IFERROR(
  TEXTJOIN(CHAR(10),TRUE,FILTER('SUMMARY DATA'!G:G,'SUMMARY DATA'!$A:$A=$A36,'SUMMARY DATA'!$C:$C=$B36,'SUMMARY DATA'!$B:$B=""RS"")),
  IF(
    OR(
      ISNUMBER(SEARCH(""CDM CASH DEPOSIT"",$C36)),
      ISNUMBER(SEARCH(""CASH DEPOSIT"",$C36)),
"&amp;"      COUNTIFS('SUMMARY DATA'!$D:$D,$C36,'SUMMARY DATA'!$B:$B,""RS"")&lt;&gt;1
    ),
    """",
    IFERROR(TEXTJOIN(CHAR(10),TRUE,FILTER('SUMMARY DATA'!G:G,'SUMMARY DATA'!$D:$D=$C36,'SUMMARY DATA'!$B:$B=""RS"")),"""")
  )
)"),"")</f>
        <v/>
      </c>
      <c r="H36" s="4" t="str">
        <f>IFERROR(__xludf.DUMMYFUNCTION("IFERROR(
  TEXTJOIN(CHAR(10),TRUE,FILTER('SUMMARY DATA'!H:H,'SUMMARY DATA'!$A:$A=$A36,'SUMMARY DATA'!$C:$C=$B36,'SUMMARY DATA'!$B:$B=""RS"")),
  IF(
    OR(
      ISNUMBER(SEARCH(""CDM CASH DEPOSIT"",$C36)),
      ISNUMBER(SEARCH(""CASH DEPOSIT"",$C36)),
"&amp;"      COUNTIFS('SUMMARY DATA'!$D:$D,$C36,'SUMMARY DATA'!$B:$B,""RS"")&lt;&gt;1
    ),
    """",
    IFERROR(TEXTJOIN(CHAR(10),TRUE,FILTER('SUMMARY DATA'!H:H,'SUMMARY DATA'!$D:$D=$C36,'SUMMARY DATA'!$B:$B=""RS"")),"""")
  )
)"),"")</f>
        <v/>
      </c>
      <c r="I36" s="6" t="str">
        <f>IFERROR(__xludf.DUMMYFUNCTION("IF(H36="""","""",
SUM(ARRAYFORMULA(VALUE(SPLIT(H36,CHAR(10)))))
)"),"")</f>
        <v/>
      </c>
      <c r="J36" s="4" t="str">
        <f>IFERROR(__xludf.DUMMYFUNCTION("IFERROR(
  TEXTJOIN(CHAR(10),TRUE,FILTER('SUMMARY DATA'!I:I,'SUMMARY DATA'!$A:$A=$A36,'SUMMARY DATA'!$C:$C=$B36,'SUMMARY DATA'!$B:$B=""RS"")),
  IF(
    OR(
      ISNUMBER(SEARCH(""CDM CASH DEPOSIT"",$C36)),
      ISNUMBER(SEARCH(""CASH DEPOSIT"",$C36)),
"&amp;"      COUNTIFS('SUMMARY DATA'!$D:$D,$C36,'SUMMARY DATA'!$B:$B,""RS"")&lt;&gt;1
    ),
    """",
    IFERROR(TEXTJOIN(CHAR(10),TRUE,FILTER('SUMMARY DATA'!I:I,'SUMMARY DATA'!$D:$D=$C36,'SUMMARY DATA'!$B:$B=""RS"")),"""")
  )
)"),"")</f>
        <v/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 spans="1:27">
      <c r="A37" s="19"/>
      <c r="B37" s="20">
        <v>45756</v>
      </c>
      <c r="C37" s="19" t="s">
        <v>51</v>
      </c>
      <c r="D37" s="21">
        <v>33.04</v>
      </c>
      <c r="E37" s="38" t="str">
        <f>IFERROR(__xludf.DUMMYFUNCTION("IFERROR(
  TEXTJOIN(CHAR(10),TRUE,FILTER('SUMMARY DATA'!E:E,'SUMMARY DATA'!$A:$A=$A37,'SUMMARY DATA'!$C:$C=$B37,'SUMMARY DATA'!$B:$B=""RS"")),
  IF(
    OR(
      ISNUMBER(SEARCH(""CDM CASH DEPOSIT"",$C37)),
      ISNUMBER(SEARCH(""CASH DEPOSIT"",$C37)),
"&amp;"      COUNTIFS('SUMMARY DATA'!$D:$D,$C37,'SUMMARY DATA'!$B:$B,""RS"")&lt;&gt;1
    ),
    """",
    IFERROR(TEXTJOIN(CHAR(10),TRUE,FILTER('SUMMARY DATA'!E:E,'SUMMARY DATA'!$D:$D=$C37,'SUMMARY DATA'!$B:$B=""RS"")),"""")
  )
)"),"")</f>
        <v/>
      </c>
      <c r="F37" s="38" t="str">
        <f>IFERROR(__xludf.DUMMYFUNCTION("IFERROR(
  TEXTJOIN(CHAR(10),TRUE,FILTER('SUMMARY DATA'!F:F,'SUMMARY DATA'!$A:$A=$A37,'SUMMARY DATA'!$C:$C=$B37,'SUMMARY DATA'!$B:$B=""RS"")),
  IF(
    OR(
      ISNUMBER(SEARCH(""CDM CASH DEPOSIT"",$C37)),
      ISNUMBER(SEARCH(""CASH DEPOSIT"",$C37)),
"&amp;"      COUNTIFS('SUMMARY DATA'!$D:$D,$C37,'SUMMARY DATA'!$B:$B,""RS"")&lt;&gt;1
    ),
    """",
    IFERROR(TEXTJOIN(CHAR(10),TRUE,FILTER('SUMMARY DATA'!F:F,'SUMMARY DATA'!$D:$D=$C37,'SUMMARY DATA'!$B:$B=""RS"")),"""")
  )
)"),"")</f>
        <v/>
      </c>
      <c r="G37" s="38" t="str">
        <f>IFERROR(__xludf.DUMMYFUNCTION("IFERROR(
  TEXTJOIN(CHAR(10),TRUE,FILTER('SUMMARY DATA'!G:G,'SUMMARY DATA'!$A:$A=$A37,'SUMMARY DATA'!$C:$C=$B37,'SUMMARY DATA'!$B:$B=""RS"")),
  IF(
    OR(
      ISNUMBER(SEARCH(""CDM CASH DEPOSIT"",$C37)),
      ISNUMBER(SEARCH(""CASH DEPOSIT"",$C37)),
"&amp;"      COUNTIFS('SUMMARY DATA'!$D:$D,$C37,'SUMMARY DATA'!$B:$B,""RS"")&lt;&gt;1
    ),
    """",
    IFERROR(TEXTJOIN(CHAR(10),TRUE,FILTER('SUMMARY DATA'!G:G,'SUMMARY DATA'!$D:$D=$C37,'SUMMARY DATA'!$B:$B=""RS"")),"""")
  )
)"),"")</f>
        <v/>
      </c>
      <c r="H37" s="4" t="str">
        <f>IFERROR(__xludf.DUMMYFUNCTION("IFERROR(
  TEXTJOIN(CHAR(10),TRUE,FILTER('SUMMARY DATA'!H:H,'SUMMARY DATA'!$A:$A=$A37,'SUMMARY DATA'!$C:$C=$B37,'SUMMARY DATA'!$B:$B=""RS"")),
  IF(
    OR(
      ISNUMBER(SEARCH(""CDM CASH DEPOSIT"",$C37)),
      ISNUMBER(SEARCH(""CASH DEPOSIT"",$C37)),
"&amp;"      COUNTIFS('SUMMARY DATA'!$D:$D,$C37,'SUMMARY DATA'!$B:$B,""RS"")&lt;&gt;1
    ),
    """",
    IFERROR(TEXTJOIN(CHAR(10),TRUE,FILTER('SUMMARY DATA'!H:H,'SUMMARY DATA'!$D:$D=$C37,'SUMMARY DATA'!$B:$B=""RS"")),"""")
  )
)"),"")</f>
        <v/>
      </c>
      <c r="I37" s="6" t="str">
        <f>IFERROR(__xludf.DUMMYFUNCTION("IF(H37="""","""",
SUM(ARRAYFORMULA(VALUE(SPLIT(H37,CHAR(10)))))
)"),"")</f>
        <v/>
      </c>
      <c r="J37" s="4" t="str">
        <f>IFERROR(__xludf.DUMMYFUNCTION("IFERROR(
  TEXTJOIN(CHAR(10),TRUE,FILTER('SUMMARY DATA'!I:I,'SUMMARY DATA'!$A:$A=$A37,'SUMMARY DATA'!$C:$C=$B37,'SUMMARY DATA'!$B:$B=""RS"")),
  IF(
    OR(
      ISNUMBER(SEARCH(""CDM CASH DEPOSIT"",$C37)),
      ISNUMBER(SEARCH(""CASH DEPOSIT"",$C37)),
"&amp;"      COUNTIFS('SUMMARY DATA'!$D:$D,$C37,'SUMMARY DATA'!$B:$B,""RS"")&lt;&gt;1
    ),
    """",
    IFERROR(TEXTJOIN(CHAR(10),TRUE,FILTER('SUMMARY DATA'!I:I,'SUMMARY DATA'!$D:$D=$C37,'SUMMARY DATA'!$B:$B=""RS"")),"""")
  )
)"),"")</f>
        <v/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 spans="1:27">
      <c r="A38" s="19"/>
      <c r="B38" s="20">
        <v>45756</v>
      </c>
      <c r="C38" s="19" t="s">
        <v>52</v>
      </c>
      <c r="D38" s="21">
        <v>0.01</v>
      </c>
      <c r="E38" s="37" t="str">
        <f>IFERROR(__xludf.DUMMYFUNCTION("IFERROR(
  TEXTJOIN(CHAR(10),TRUE,FILTER('SUMMARY DATA'!E:E,'SUMMARY DATA'!$A:$A=$A38,'SUMMARY DATA'!$C:$C=$B38,'SUMMARY DATA'!$B:$B=""RS"")),
  IF(
    OR(
      ISNUMBER(SEARCH(""CDM CASH DEPOSIT"",$C38)),
      ISNUMBER(SEARCH(""CASH DEPOSIT"",$C38)),
"&amp;"      COUNTIFS('SUMMARY DATA'!$D:$D,$C38,'SUMMARY DATA'!$B:$B,""RS"")&lt;&gt;1
    ),
    """",
    IFERROR(TEXTJOIN(CHAR(10),TRUE,FILTER('SUMMARY DATA'!E:E,'SUMMARY DATA'!$D:$D=$C38,'SUMMARY DATA'!$B:$B=""RS"")),"""")
  )
)"),"")</f>
        <v/>
      </c>
      <c r="F38" s="37" t="str">
        <f>IFERROR(__xludf.DUMMYFUNCTION("IFERROR(
  TEXTJOIN(CHAR(10),TRUE,FILTER('SUMMARY DATA'!F:F,'SUMMARY DATA'!$A:$A=$A38,'SUMMARY DATA'!$C:$C=$B38,'SUMMARY DATA'!$B:$B=""RS"")),
  IF(
    OR(
      ISNUMBER(SEARCH(""CDM CASH DEPOSIT"",$C38)),
      ISNUMBER(SEARCH(""CASH DEPOSIT"",$C38)),
"&amp;"      COUNTIFS('SUMMARY DATA'!$D:$D,$C38,'SUMMARY DATA'!$B:$B,""RS"")&lt;&gt;1
    ),
    """",
    IFERROR(TEXTJOIN(CHAR(10),TRUE,FILTER('SUMMARY DATA'!F:F,'SUMMARY DATA'!$D:$D=$C38,'SUMMARY DATA'!$B:$B=""RS"")),"""")
  )
)"),"")</f>
        <v/>
      </c>
      <c r="G38" s="37" t="str">
        <f>IFERROR(__xludf.DUMMYFUNCTION("IFERROR(
  TEXTJOIN(CHAR(10),TRUE,FILTER('SUMMARY DATA'!G:G,'SUMMARY DATA'!$A:$A=$A38,'SUMMARY DATA'!$C:$C=$B38,'SUMMARY DATA'!$B:$B=""RS"")),
  IF(
    OR(
      ISNUMBER(SEARCH(""CDM CASH DEPOSIT"",$C38)),
      ISNUMBER(SEARCH(""CASH DEPOSIT"",$C38)),
"&amp;"      COUNTIFS('SUMMARY DATA'!$D:$D,$C38,'SUMMARY DATA'!$B:$B,""RS"")&lt;&gt;1
    ),
    """",
    IFERROR(TEXTJOIN(CHAR(10),TRUE,FILTER('SUMMARY DATA'!G:G,'SUMMARY DATA'!$D:$D=$C38,'SUMMARY DATA'!$B:$B=""RS"")),"""")
  )
)"),"")</f>
        <v/>
      </c>
      <c r="H38" s="4" t="str">
        <f>IFERROR(__xludf.DUMMYFUNCTION("IFERROR(
  TEXTJOIN(CHAR(10),TRUE,FILTER('SUMMARY DATA'!H:H,'SUMMARY DATA'!$A:$A=$A38,'SUMMARY DATA'!$C:$C=$B38,'SUMMARY DATA'!$B:$B=""RS"")),
  IF(
    OR(
      ISNUMBER(SEARCH(""CDM CASH DEPOSIT"",$C38)),
      ISNUMBER(SEARCH(""CASH DEPOSIT"",$C38)),
"&amp;"      COUNTIFS('SUMMARY DATA'!$D:$D,$C38,'SUMMARY DATA'!$B:$B,""RS"")&lt;&gt;1
    ),
    """",
    IFERROR(TEXTJOIN(CHAR(10),TRUE,FILTER('SUMMARY DATA'!H:H,'SUMMARY DATA'!$D:$D=$C38,'SUMMARY DATA'!$B:$B=""RS"")),"""")
  )
)"),"")</f>
        <v/>
      </c>
      <c r="I38" s="6" t="str">
        <f>IFERROR(__xludf.DUMMYFUNCTION("IF(H38="""","""",
SUM(ARRAYFORMULA(VALUE(SPLIT(H38,CHAR(10)))))
)"),"")</f>
        <v/>
      </c>
      <c r="J38" s="4" t="str">
        <f>IFERROR(__xludf.DUMMYFUNCTION("IFERROR(
  TEXTJOIN(CHAR(10),TRUE,FILTER('SUMMARY DATA'!I:I,'SUMMARY DATA'!$A:$A=$A38,'SUMMARY DATA'!$C:$C=$B38,'SUMMARY DATA'!$B:$B=""RS"")),
  IF(
    OR(
      ISNUMBER(SEARCH(""CDM CASH DEPOSIT"",$C38)),
      ISNUMBER(SEARCH(""CASH DEPOSIT"",$C38)),
"&amp;"      COUNTIFS('SUMMARY DATA'!$D:$D,$C38,'SUMMARY DATA'!$B:$B,""RS"")&lt;&gt;1
    ),
    """",
    IFERROR(TEXTJOIN(CHAR(10),TRUE,FILTER('SUMMARY DATA'!I:I,'SUMMARY DATA'!$D:$D=$C38,'SUMMARY DATA'!$B:$B=""RS"")),"""")
  )
)"),"")</f>
        <v/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 spans="1:27">
      <c r="A39" s="19"/>
      <c r="B39" s="20">
        <v>45756</v>
      </c>
      <c r="C39" s="19" t="s">
        <v>53</v>
      </c>
      <c r="D39" s="21">
        <v>0.88</v>
      </c>
      <c r="E39" s="38" t="str">
        <f>IFERROR(__xludf.DUMMYFUNCTION("IFERROR(
  TEXTJOIN(CHAR(10),TRUE,FILTER('SUMMARY DATA'!E:E,'SUMMARY DATA'!$A:$A=$A39,'SUMMARY DATA'!$C:$C=$B39,'SUMMARY DATA'!$B:$B=""RS"")),
  IF(
    OR(
      ISNUMBER(SEARCH(""CDM CASH DEPOSIT"",$C39)),
      ISNUMBER(SEARCH(""CASH DEPOSIT"",$C39)),
"&amp;"      COUNTIFS('SUMMARY DATA'!$D:$D,$C39,'SUMMARY DATA'!$B:$B,""RS"")&lt;&gt;1
    ),
    """",
    IFERROR(TEXTJOIN(CHAR(10),TRUE,FILTER('SUMMARY DATA'!E:E,'SUMMARY DATA'!$D:$D=$C39,'SUMMARY DATA'!$B:$B=""RS"")),"""")
  )
)"),"")</f>
        <v/>
      </c>
      <c r="F39" s="38" t="str">
        <f>IFERROR(__xludf.DUMMYFUNCTION("IFERROR(
  TEXTJOIN(CHAR(10),TRUE,FILTER('SUMMARY DATA'!F:F,'SUMMARY DATA'!$A:$A=$A39,'SUMMARY DATA'!$C:$C=$B39,'SUMMARY DATA'!$B:$B=""RS"")),
  IF(
    OR(
      ISNUMBER(SEARCH(""CDM CASH DEPOSIT"",$C39)),
      ISNUMBER(SEARCH(""CASH DEPOSIT"",$C39)),
"&amp;"      COUNTIFS('SUMMARY DATA'!$D:$D,$C39,'SUMMARY DATA'!$B:$B,""RS"")&lt;&gt;1
    ),
    """",
    IFERROR(TEXTJOIN(CHAR(10),TRUE,FILTER('SUMMARY DATA'!F:F,'SUMMARY DATA'!$D:$D=$C39,'SUMMARY DATA'!$B:$B=""RS"")),"""")
  )
)"),"")</f>
        <v/>
      </c>
      <c r="G39" s="38" t="str">
        <f>IFERROR(__xludf.DUMMYFUNCTION("IFERROR(
  TEXTJOIN(CHAR(10),TRUE,FILTER('SUMMARY DATA'!G:G,'SUMMARY DATA'!$A:$A=$A39,'SUMMARY DATA'!$C:$C=$B39,'SUMMARY DATA'!$B:$B=""RS"")),
  IF(
    OR(
      ISNUMBER(SEARCH(""CDM CASH DEPOSIT"",$C39)),
      ISNUMBER(SEARCH(""CASH DEPOSIT"",$C39)),
"&amp;"      COUNTIFS('SUMMARY DATA'!$D:$D,$C39,'SUMMARY DATA'!$B:$B,""RS"")&lt;&gt;1
    ),
    """",
    IFERROR(TEXTJOIN(CHAR(10),TRUE,FILTER('SUMMARY DATA'!G:G,'SUMMARY DATA'!$D:$D=$C39,'SUMMARY DATA'!$B:$B=""RS"")),"""")
  )
)"),"")</f>
        <v/>
      </c>
      <c r="H39" s="4" t="str">
        <f>IFERROR(__xludf.DUMMYFUNCTION("IFERROR(
  TEXTJOIN(CHAR(10),TRUE,FILTER('SUMMARY DATA'!H:H,'SUMMARY DATA'!$A:$A=$A39,'SUMMARY DATA'!$C:$C=$B39,'SUMMARY DATA'!$B:$B=""RS"")),
  IF(
    OR(
      ISNUMBER(SEARCH(""CDM CASH DEPOSIT"",$C39)),
      ISNUMBER(SEARCH(""CASH DEPOSIT"",$C39)),
"&amp;"      COUNTIFS('SUMMARY DATA'!$D:$D,$C39,'SUMMARY DATA'!$B:$B,""RS"")&lt;&gt;1
    ),
    """",
    IFERROR(TEXTJOIN(CHAR(10),TRUE,FILTER('SUMMARY DATA'!H:H,'SUMMARY DATA'!$D:$D=$C39,'SUMMARY DATA'!$B:$B=""RS"")),"""")
  )
)"),"")</f>
        <v/>
      </c>
      <c r="I39" s="6" t="str">
        <f>IFERROR(__xludf.DUMMYFUNCTION("IF(H39="""","""",
SUM(ARRAYFORMULA(VALUE(SPLIT(H39,CHAR(10)))))
)"),"")</f>
        <v/>
      </c>
      <c r="J39" s="4" t="str">
        <f>IFERROR(__xludf.DUMMYFUNCTION("IFERROR(
  TEXTJOIN(CHAR(10),TRUE,FILTER('SUMMARY DATA'!I:I,'SUMMARY DATA'!$A:$A=$A39,'SUMMARY DATA'!$C:$C=$B39,'SUMMARY DATA'!$B:$B=""RS"")),
  IF(
    OR(
      ISNUMBER(SEARCH(""CDM CASH DEPOSIT"",$C39)),
      ISNUMBER(SEARCH(""CASH DEPOSIT"",$C39)),
"&amp;"      COUNTIFS('SUMMARY DATA'!$D:$D,$C39,'SUMMARY DATA'!$B:$B,""RS"")&lt;&gt;1
    ),
    """",
    IFERROR(TEXTJOIN(CHAR(10),TRUE,FILTER('SUMMARY DATA'!I:I,'SUMMARY DATA'!$D:$D=$C39,'SUMMARY DATA'!$B:$B=""RS"")),"""")
  )
)"),"")</f>
        <v/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 spans="1:27">
      <c r="A40" s="19"/>
      <c r="B40" s="20">
        <v>45755</v>
      </c>
      <c r="C40" s="19" t="s">
        <v>54</v>
      </c>
      <c r="D40" s="21">
        <v>213</v>
      </c>
      <c r="E40" s="37" t="str">
        <f>IFERROR(__xludf.DUMMYFUNCTION("IFERROR(
  TEXTJOIN(CHAR(10),TRUE,FILTER('SUMMARY DATA'!E:E,'SUMMARY DATA'!$A:$A=$A40,'SUMMARY DATA'!$C:$C=$B40,'SUMMARY DATA'!$B:$B=""RS"")),
  IF(
    OR(
      ISNUMBER(SEARCH(""CDM CASH DEPOSIT"",$C40)),
      ISNUMBER(SEARCH(""CASH DEPOSIT"",$C40)),
"&amp;"      COUNTIFS('SUMMARY DATA'!$D:$D,$C40,'SUMMARY DATA'!$B:$B,""RS"")&lt;&gt;1
    ),
    """",
    IFERROR(TEXTJOIN(CHAR(10),TRUE,FILTER('SUMMARY DATA'!E:E,'SUMMARY DATA'!$D:$D=$C40,'SUMMARY DATA'!$B:$B=""RS"")),"""")
  )
)"),"")</f>
        <v/>
      </c>
      <c r="F40" s="37" t="str">
        <f>IFERROR(__xludf.DUMMYFUNCTION("IFERROR(
  TEXTJOIN(CHAR(10),TRUE,FILTER('SUMMARY DATA'!F:F,'SUMMARY DATA'!$A:$A=$A40,'SUMMARY DATA'!$C:$C=$B40,'SUMMARY DATA'!$B:$B=""RS"")),
  IF(
    OR(
      ISNUMBER(SEARCH(""CDM CASH DEPOSIT"",$C40)),
      ISNUMBER(SEARCH(""CASH DEPOSIT"",$C40)),
"&amp;"      COUNTIFS('SUMMARY DATA'!$D:$D,$C40,'SUMMARY DATA'!$B:$B,""RS"")&lt;&gt;1
    ),
    """",
    IFERROR(TEXTJOIN(CHAR(10),TRUE,FILTER('SUMMARY DATA'!F:F,'SUMMARY DATA'!$D:$D=$C40,'SUMMARY DATA'!$B:$B=""RS"")),"""")
  )
)"),"")</f>
        <v/>
      </c>
      <c r="G40" s="37" t="str">
        <f>IFERROR(__xludf.DUMMYFUNCTION("IFERROR(
  TEXTJOIN(CHAR(10),TRUE,FILTER('SUMMARY DATA'!G:G,'SUMMARY DATA'!$A:$A=$A40,'SUMMARY DATA'!$C:$C=$B40,'SUMMARY DATA'!$B:$B=""RS"")),
  IF(
    OR(
      ISNUMBER(SEARCH(""CDM CASH DEPOSIT"",$C40)),
      ISNUMBER(SEARCH(""CASH DEPOSIT"",$C40)),
"&amp;"      COUNTIFS('SUMMARY DATA'!$D:$D,$C40,'SUMMARY DATA'!$B:$B,""RS"")&lt;&gt;1
    ),
    """",
    IFERROR(TEXTJOIN(CHAR(10),TRUE,FILTER('SUMMARY DATA'!G:G,'SUMMARY DATA'!$D:$D=$C40,'SUMMARY DATA'!$B:$B=""RS"")),"""")
  )
)"),"")</f>
        <v/>
      </c>
      <c r="H40" s="4" t="str">
        <f>IFERROR(__xludf.DUMMYFUNCTION("IFERROR(
  TEXTJOIN(CHAR(10),TRUE,FILTER('SUMMARY DATA'!H:H,'SUMMARY DATA'!$A:$A=$A40,'SUMMARY DATA'!$C:$C=$B40,'SUMMARY DATA'!$B:$B=""RS"")),
  IF(
    OR(
      ISNUMBER(SEARCH(""CDM CASH DEPOSIT"",$C40)),
      ISNUMBER(SEARCH(""CASH DEPOSIT"",$C40)),
"&amp;"      COUNTIFS('SUMMARY DATA'!$D:$D,$C40,'SUMMARY DATA'!$B:$B,""RS"")&lt;&gt;1
    ),
    """",
    IFERROR(TEXTJOIN(CHAR(10),TRUE,FILTER('SUMMARY DATA'!H:H,'SUMMARY DATA'!$D:$D=$C40,'SUMMARY DATA'!$B:$B=""RS"")),"""")
  )
)"),"")</f>
        <v/>
      </c>
      <c r="I40" s="6" t="str">
        <f>IFERROR(__xludf.DUMMYFUNCTION("IF(H40="""","""",
SUM(ARRAYFORMULA(VALUE(SPLIT(H40,CHAR(10)))))
)"),"")</f>
        <v/>
      </c>
      <c r="J40" s="4" t="str">
        <f>IFERROR(__xludf.DUMMYFUNCTION("IFERROR(
  TEXTJOIN(CHAR(10),TRUE,FILTER('SUMMARY DATA'!I:I,'SUMMARY DATA'!$A:$A=$A40,'SUMMARY DATA'!$C:$C=$B40,'SUMMARY DATA'!$B:$B=""RS"")),
  IF(
    OR(
      ISNUMBER(SEARCH(""CDM CASH DEPOSIT"",$C40)),
      ISNUMBER(SEARCH(""CASH DEPOSIT"",$C40)),
"&amp;"      COUNTIFS('SUMMARY DATA'!$D:$D,$C40,'SUMMARY DATA'!$B:$B,""RS"")&lt;&gt;1
    ),
    """",
    IFERROR(TEXTJOIN(CHAR(10),TRUE,FILTER('SUMMARY DATA'!I:I,'SUMMARY DATA'!$D:$D=$C40,'SUMMARY DATA'!$B:$B=""RS"")),"""")
  )
)"),"")</f>
        <v/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 spans="1:27">
      <c r="A41" s="19"/>
      <c r="B41" s="20">
        <v>45756</v>
      </c>
      <c r="C41" s="19" t="s">
        <v>55</v>
      </c>
      <c r="D41" s="21">
        <v>35</v>
      </c>
      <c r="E41" s="38" t="str">
        <f>IFERROR(__xludf.DUMMYFUNCTION("IFERROR(
  TEXTJOIN(CHAR(10),TRUE,FILTER('SUMMARY DATA'!E:E,'SUMMARY DATA'!$A:$A=$A41,'SUMMARY DATA'!$C:$C=$B41,'SUMMARY DATA'!$B:$B=""RS"")),
  IF(
    OR(
      ISNUMBER(SEARCH(""CDM CASH DEPOSIT"",$C41)),
      ISNUMBER(SEARCH(""CASH DEPOSIT"",$C41)),
"&amp;"      COUNTIFS('SUMMARY DATA'!$D:$D,$C41,'SUMMARY DATA'!$B:$B,""RS"")&lt;&gt;1
    ),
    """",
    IFERROR(TEXTJOIN(CHAR(10),TRUE,FILTER('SUMMARY DATA'!E:E,'SUMMARY DATA'!$D:$D=$C41,'SUMMARY DATA'!$B:$B=""RS"")),"""")
  )
)"),"")</f>
        <v/>
      </c>
      <c r="F41" s="38" t="str">
        <f>IFERROR(__xludf.DUMMYFUNCTION("IFERROR(
  TEXTJOIN(CHAR(10),TRUE,FILTER('SUMMARY DATA'!F:F,'SUMMARY DATA'!$A:$A=$A41,'SUMMARY DATA'!$C:$C=$B41,'SUMMARY DATA'!$B:$B=""RS"")),
  IF(
    OR(
      ISNUMBER(SEARCH(""CDM CASH DEPOSIT"",$C41)),
      ISNUMBER(SEARCH(""CASH DEPOSIT"",$C41)),
"&amp;"      COUNTIFS('SUMMARY DATA'!$D:$D,$C41,'SUMMARY DATA'!$B:$B,""RS"")&lt;&gt;1
    ),
    """",
    IFERROR(TEXTJOIN(CHAR(10),TRUE,FILTER('SUMMARY DATA'!F:F,'SUMMARY DATA'!$D:$D=$C41,'SUMMARY DATA'!$B:$B=""RS"")),"""")
  )
)"),"")</f>
        <v/>
      </c>
      <c r="G41" s="38" t="str">
        <f>IFERROR(__xludf.DUMMYFUNCTION("IFERROR(
  TEXTJOIN(CHAR(10),TRUE,FILTER('SUMMARY DATA'!G:G,'SUMMARY DATA'!$A:$A=$A41,'SUMMARY DATA'!$C:$C=$B41,'SUMMARY DATA'!$B:$B=""RS"")),
  IF(
    OR(
      ISNUMBER(SEARCH(""CDM CASH DEPOSIT"",$C41)),
      ISNUMBER(SEARCH(""CASH DEPOSIT"",$C41)),
"&amp;"      COUNTIFS('SUMMARY DATA'!$D:$D,$C41,'SUMMARY DATA'!$B:$B,""RS"")&lt;&gt;1
    ),
    """",
    IFERROR(TEXTJOIN(CHAR(10),TRUE,FILTER('SUMMARY DATA'!G:G,'SUMMARY DATA'!$D:$D=$C41,'SUMMARY DATA'!$B:$B=""RS"")),"""")
  )
)"),"")</f>
        <v/>
      </c>
      <c r="H41" s="4" t="str">
        <f>IFERROR(__xludf.DUMMYFUNCTION("IFERROR(
  TEXTJOIN(CHAR(10),TRUE,FILTER('SUMMARY DATA'!H:H,'SUMMARY DATA'!$A:$A=$A41,'SUMMARY DATA'!$C:$C=$B41,'SUMMARY DATA'!$B:$B=""RS"")),
  IF(
    OR(
      ISNUMBER(SEARCH(""CDM CASH DEPOSIT"",$C41)),
      ISNUMBER(SEARCH(""CASH DEPOSIT"",$C41)),
"&amp;"      COUNTIFS('SUMMARY DATA'!$D:$D,$C41,'SUMMARY DATA'!$B:$B,""RS"")&lt;&gt;1
    ),
    """",
    IFERROR(TEXTJOIN(CHAR(10),TRUE,FILTER('SUMMARY DATA'!H:H,'SUMMARY DATA'!$D:$D=$C41,'SUMMARY DATA'!$B:$B=""RS"")),"""")
  )
)"),"")</f>
        <v/>
      </c>
      <c r="I41" s="6" t="str">
        <f>IFERROR(__xludf.DUMMYFUNCTION("IF(H41="""","""",
SUM(ARRAYFORMULA(VALUE(SPLIT(H41,CHAR(10)))))
)"),"")</f>
        <v/>
      </c>
      <c r="J41" s="4" t="str">
        <f>IFERROR(__xludf.DUMMYFUNCTION("IFERROR(
  TEXTJOIN(CHAR(10),TRUE,FILTER('SUMMARY DATA'!I:I,'SUMMARY DATA'!$A:$A=$A41,'SUMMARY DATA'!$C:$C=$B41,'SUMMARY DATA'!$B:$B=""RS"")),
  IF(
    OR(
      ISNUMBER(SEARCH(""CDM CASH DEPOSIT"",$C41)),
      ISNUMBER(SEARCH(""CASH DEPOSIT"",$C41)),
"&amp;"      COUNTIFS('SUMMARY DATA'!$D:$D,$C41,'SUMMARY DATA'!$B:$B,""RS"")&lt;&gt;1
    ),
    """",
    IFERROR(TEXTJOIN(CHAR(10),TRUE,FILTER('SUMMARY DATA'!I:I,'SUMMARY DATA'!$D:$D=$C41,'SUMMARY DATA'!$B:$B=""RS"")),"""")
  )
)"),"")</f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 spans="1:27">
      <c r="A42" s="19"/>
      <c r="B42" s="20">
        <v>45754</v>
      </c>
      <c r="C42" s="19" t="s">
        <v>56</v>
      </c>
      <c r="D42" s="21">
        <v>198</v>
      </c>
      <c r="E42" s="37" t="str">
        <f>IFERROR(__xludf.DUMMYFUNCTION("IFERROR(
  TEXTJOIN(CHAR(10),TRUE,FILTER('SUMMARY DATA'!E:E,'SUMMARY DATA'!$A:$A=$A42,'SUMMARY DATA'!$C:$C=$B42,'SUMMARY DATA'!$B:$B=""RS"")),
  IF(
    OR(
      ISNUMBER(SEARCH(""CDM CASH DEPOSIT"",$C42)),
      ISNUMBER(SEARCH(""CASH DEPOSIT"",$C42)),
"&amp;"      COUNTIFS('SUMMARY DATA'!$D:$D,$C42,'SUMMARY DATA'!$B:$B,""RS"")&lt;&gt;1
    ),
    """",
    IFERROR(TEXTJOIN(CHAR(10),TRUE,FILTER('SUMMARY DATA'!E:E,'SUMMARY DATA'!$D:$D=$C42,'SUMMARY DATA'!$B:$B=""RS"")),"""")
  )
)"),"")</f>
        <v/>
      </c>
      <c r="F42" s="37" t="str">
        <f>IFERROR(__xludf.DUMMYFUNCTION("IFERROR(
  TEXTJOIN(CHAR(10),TRUE,FILTER('SUMMARY DATA'!F:F,'SUMMARY DATA'!$A:$A=$A42,'SUMMARY DATA'!$C:$C=$B42,'SUMMARY DATA'!$B:$B=""RS"")),
  IF(
    OR(
      ISNUMBER(SEARCH(""CDM CASH DEPOSIT"",$C42)),
      ISNUMBER(SEARCH(""CASH DEPOSIT"",$C42)),
"&amp;"      COUNTIFS('SUMMARY DATA'!$D:$D,$C42,'SUMMARY DATA'!$B:$B,""RS"")&lt;&gt;1
    ),
    """",
    IFERROR(TEXTJOIN(CHAR(10),TRUE,FILTER('SUMMARY DATA'!F:F,'SUMMARY DATA'!$D:$D=$C42,'SUMMARY DATA'!$B:$B=""RS"")),"""")
  )
)"),"")</f>
        <v/>
      </c>
      <c r="G42" s="37" t="str">
        <f>IFERROR(__xludf.DUMMYFUNCTION("IFERROR(
  TEXTJOIN(CHAR(10),TRUE,FILTER('SUMMARY DATA'!G:G,'SUMMARY DATA'!$A:$A=$A42,'SUMMARY DATA'!$C:$C=$B42,'SUMMARY DATA'!$B:$B=""RS"")),
  IF(
    OR(
      ISNUMBER(SEARCH(""CDM CASH DEPOSIT"",$C42)),
      ISNUMBER(SEARCH(""CASH DEPOSIT"",$C42)),
"&amp;"      COUNTIFS('SUMMARY DATA'!$D:$D,$C42,'SUMMARY DATA'!$B:$B,""RS"")&lt;&gt;1
    ),
    """",
    IFERROR(TEXTJOIN(CHAR(10),TRUE,FILTER('SUMMARY DATA'!G:G,'SUMMARY DATA'!$D:$D=$C42,'SUMMARY DATA'!$B:$B=""RS"")),"""")
  )
)"),"")</f>
        <v/>
      </c>
      <c r="H42" s="4" t="str">
        <f>IFERROR(__xludf.DUMMYFUNCTION("IFERROR(
  TEXTJOIN(CHAR(10),TRUE,FILTER('SUMMARY DATA'!H:H,'SUMMARY DATA'!$A:$A=$A42,'SUMMARY DATA'!$C:$C=$B42,'SUMMARY DATA'!$B:$B=""RS"")),
  IF(
    OR(
      ISNUMBER(SEARCH(""CDM CASH DEPOSIT"",$C42)),
      ISNUMBER(SEARCH(""CASH DEPOSIT"",$C42)),
"&amp;"      COUNTIFS('SUMMARY DATA'!$D:$D,$C42,'SUMMARY DATA'!$B:$B,""RS"")&lt;&gt;1
    ),
    """",
    IFERROR(TEXTJOIN(CHAR(10),TRUE,FILTER('SUMMARY DATA'!H:H,'SUMMARY DATA'!$D:$D=$C42,'SUMMARY DATA'!$B:$B=""RS"")),"""")
  )
)"),"")</f>
        <v/>
      </c>
      <c r="I42" s="6" t="str">
        <f>IFERROR(__xludf.DUMMYFUNCTION("IF(H42="""","""",
SUM(ARRAYFORMULA(VALUE(SPLIT(H42,CHAR(10)))))
)"),"")</f>
        <v/>
      </c>
      <c r="J42" s="4" t="str">
        <f>IFERROR(__xludf.DUMMYFUNCTION("IFERROR(
  TEXTJOIN(CHAR(10),TRUE,FILTER('SUMMARY DATA'!I:I,'SUMMARY DATA'!$A:$A=$A42,'SUMMARY DATA'!$C:$C=$B42,'SUMMARY DATA'!$B:$B=""RS"")),
  IF(
    OR(
      ISNUMBER(SEARCH(""CDM CASH DEPOSIT"",$C42)),
      ISNUMBER(SEARCH(""CASH DEPOSIT"",$C42)),
"&amp;"      COUNTIFS('SUMMARY DATA'!$D:$D,$C42,'SUMMARY DATA'!$B:$B,""RS"")&lt;&gt;1
    ),
    """",
    IFERROR(TEXTJOIN(CHAR(10),TRUE,FILTER('SUMMARY DATA'!I:I,'SUMMARY DATA'!$D:$D=$C42,'SUMMARY DATA'!$B:$B=""RS"")),"""")
  )
)"),"")</f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 spans="1:27">
      <c r="A43" s="19"/>
      <c r="B43" s="20">
        <v>45754</v>
      </c>
      <c r="C43" s="19" t="s">
        <v>57</v>
      </c>
      <c r="D43" s="21">
        <v>99</v>
      </c>
      <c r="E43" s="38" t="str">
        <f>IFERROR(__xludf.DUMMYFUNCTION("IFERROR(
  TEXTJOIN(CHAR(10),TRUE,FILTER('SUMMARY DATA'!E:E,'SUMMARY DATA'!$A:$A=$A43,'SUMMARY DATA'!$C:$C=$B43,'SUMMARY DATA'!$B:$B=""RS"")),
  IF(
    OR(
      ISNUMBER(SEARCH(""CDM CASH DEPOSIT"",$C43)),
      ISNUMBER(SEARCH(""CASH DEPOSIT"",$C43)),
"&amp;"      COUNTIFS('SUMMARY DATA'!$D:$D,$C43,'SUMMARY DATA'!$B:$B,""RS"")&lt;&gt;1
    ),
    """",
    IFERROR(TEXTJOIN(CHAR(10),TRUE,FILTER('SUMMARY DATA'!E:E,'SUMMARY DATA'!$D:$D=$C43,'SUMMARY DATA'!$B:$B=""RS"")),"""")
  )
)"),"")</f>
        <v/>
      </c>
      <c r="F43" s="38" t="str">
        <f>IFERROR(__xludf.DUMMYFUNCTION("IFERROR(
  TEXTJOIN(CHAR(10),TRUE,FILTER('SUMMARY DATA'!F:F,'SUMMARY DATA'!$A:$A=$A43,'SUMMARY DATA'!$C:$C=$B43,'SUMMARY DATA'!$B:$B=""RS"")),
  IF(
    OR(
      ISNUMBER(SEARCH(""CDM CASH DEPOSIT"",$C43)),
      ISNUMBER(SEARCH(""CASH DEPOSIT"",$C43)),
"&amp;"      COUNTIFS('SUMMARY DATA'!$D:$D,$C43,'SUMMARY DATA'!$B:$B,""RS"")&lt;&gt;1
    ),
    """",
    IFERROR(TEXTJOIN(CHAR(10),TRUE,FILTER('SUMMARY DATA'!F:F,'SUMMARY DATA'!$D:$D=$C43,'SUMMARY DATA'!$B:$B=""RS"")),"""")
  )
)"),"")</f>
        <v/>
      </c>
      <c r="G43" s="38" t="str">
        <f>IFERROR(__xludf.DUMMYFUNCTION("IFERROR(
  TEXTJOIN(CHAR(10),TRUE,FILTER('SUMMARY DATA'!G:G,'SUMMARY DATA'!$A:$A=$A43,'SUMMARY DATA'!$C:$C=$B43,'SUMMARY DATA'!$B:$B=""RS"")),
  IF(
    OR(
      ISNUMBER(SEARCH(""CDM CASH DEPOSIT"",$C43)),
      ISNUMBER(SEARCH(""CASH DEPOSIT"",$C43)),
"&amp;"      COUNTIFS('SUMMARY DATA'!$D:$D,$C43,'SUMMARY DATA'!$B:$B,""RS"")&lt;&gt;1
    ),
    """",
    IFERROR(TEXTJOIN(CHAR(10),TRUE,FILTER('SUMMARY DATA'!G:G,'SUMMARY DATA'!$D:$D=$C43,'SUMMARY DATA'!$B:$B=""RS"")),"""")
  )
)"),"")</f>
        <v/>
      </c>
      <c r="H43" s="4" t="str">
        <f>IFERROR(__xludf.DUMMYFUNCTION("IFERROR(
  TEXTJOIN(CHAR(10),TRUE,FILTER('SUMMARY DATA'!H:H,'SUMMARY DATA'!$A:$A=$A43,'SUMMARY DATA'!$C:$C=$B43,'SUMMARY DATA'!$B:$B=""RS"")),
  IF(
    OR(
      ISNUMBER(SEARCH(""CDM CASH DEPOSIT"",$C43)),
      ISNUMBER(SEARCH(""CASH DEPOSIT"",$C43)),
"&amp;"      COUNTIFS('SUMMARY DATA'!$D:$D,$C43,'SUMMARY DATA'!$B:$B,""RS"")&lt;&gt;1
    ),
    """",
    IFERROR(TEXTJOIN(CHAR(10),TRUE,FILTER('SUMMARY DATA'!H:H,'SUMMARY DATA'!$D:$D=$C43,'SUMMARY DATA'!$B:$B=""RS"")),"""")
  )
)"),"")</f>
        <v/>
      </c>
      <c r="I43" s="6" t="str">
        <f>IFERROR(__xludf.DUMMYFUNCTION("IF(H43="""","""",
SUM(ARRAYFORMULA(VALUE(SPLIT(H43,CHAR(10)))))
)"),"")</f>
        <v/>
      </c>
      <c r="J43" s="4" t="str">
        <f>IFERROR(__xludf.DUMMYFUNCTION("IFERROR(
  TEXTJOIN(CHAR(10),TRUE,FILTER('SUMMARY DATA'!I:I,'SUMMARY DATA'!$A:$A=$A43,'SUMMARY DATA'!$C:$C=$B43,'SUMMARY DATA'!$B:$B=""RS"")),
  IF(
    OR(
      ISNUMBER(SEARCH(""CDM CASH DEPOSIT"",$C43)),
      ISNUMBER(SEARCH(""CASH DEPOSIT"",$C43)),
"&amp;"      COUNTIFS('SUMMARY DATA'!$D:$D,$C43,'SUMMARY DATA'!$B:$B,""RS"")&lt;&gt;1
    ),
    """",
    IFERROR(TEXTJOIN(CHAR(10),TRUE,FILTER('SUMMARY DATA'!I:I,'SUMMARY DATA'!$D:$D=$C43,'SUMMARY DATA'!$B:$B=""RS"")),"""")
  )
)"),"")</f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 spans="1:27">
      <c r="A44" s="19"/>
      <c r="B44" s="20">
        <v>45754</v>
      </c>
      <c r="C44" s="19" t="s">
        <v>58</v>
      </c>
      <c r="D44" s="21">
        <v>74.96</v>
      </c>
      <c r="E44" s="37" t="str">
        <f>IFERROR(__xludf.DUMMYFUNCTION("IFERROR(
  TEXTJOIN(CHAR(10),TRUE,FILTER('SUMMARY DATA'!E:E,'SUMMARY DATA'!$A:$A=$A44,'SUMMARY DATA'!$C:$C=$B44,'SUMMARY DATA'!$B:$B=""RS"")),
  IF(
    OR(
      ISNUMBER(SEARCH(""CDM CASH DEPOSIT"",$C44)),
      ISNUMBER(SEARCH(""CASH DEPOSIT"",$C44)),
"&amp;"      COUNTIFS('SUMMARY DATA'!$D:$D,$C44,'SUMMARY DATA'!$B:$B,""RS"")&lt;&gt;1
    ),
    """",
    IFERROR(TEXTJOIN(CHAR(10),TRUE,FILTER('SUMMARY DATA'!E:E,'SUMMARY DATA'!$D:$D=$C44,'SUMMARY DATA'!$B:$B=""RS"")),"""")
  )
)"),"")</f>
        <v/>
      </c>
      <c r="F44" s="37" t="str">
        <f>IFERROR(__xludf.DUMMYFUNCTION("IFERROR(
  TEXTJOIN(CHAR(10),TRUE,FILTER('SUMMARY DATA'!F:F,'SUMMARY DATA'!$A:$A=$A44,'SUMMARY DATA'!$C:$C=$B44,'SUMMARY DATA'!$B:$B=""RS"")),
  IF(
    OR(
      ISNUMBER(SEARCH(""CDM CASH DEPOSIT"",$C44)),
      ISNUMBER(SEARCH(""CASH DEPOSIT"",$C44)),
"&amp;"      COUNTIFS('SUMMARY DATA'!$D:$D,$C44,'SUMMARY DATA'!$B:$B,""RS"")&lt;&gt;1
    ),
    """",
    IFERROR(TEXTJOIN(CHAR(10),TRUE,FILTER('SUMMARY DATA'!F:F,'SUMMARY DATA'!$D:$D=$C44,'SUMMARY DATA'!$B:$B=""RS"")),"""")
  )
)"),"")</f>
        <v/>
      </c>
      <c r="G44" s="37" t="str">
        <f>IFERROR(__xludf.DUMMYFUNCTION("IFERROR(
  TEXTJOIN(CHAR(10),TRUE,FILTER('SUMMARY DATA'!G:G,'SUMMARY DATA'!$A:$A=$A44,'SUMMARY DATA'!$C:$C=$B44,'SUMMARY DATA'!$B:$B=""RS"")),
  IF(
    OR(
      ISNUMBER(SEARCH(""CDM CASH DEPOSIT"",$C44)),
      ISNUMBER(SEARCH(""CASH DEPOSIT"",$C44)),
"&amp;"      COUNTIFS('SUMMARY DATA'!$D:$D,$C44,'SUMMARY DATA'!$B:$B,""RS"")&lt;&gt;1
    ),
    """",
    IFERROR(TEXTJOIN(CHAR(10),TRUE,FILTER('SUMMARY DATA'!G:G,'SUMMARY DATA'!$D:$D=$C44,'SUMMARY DATA'!$B:$B=""RS"")),"""")
  )
)"),"")</f>
        <v/>
      </c>
      <c r="H44" s="4" t="str">
        <f>IFERROR(__xludf.DUMMYFUNCTION("IFERROR(
  TEXTJOIN(CHAR(10),TRUE,FILTER('SUMMARY DATA'!H:H,'SUMMARY DATA'!$A:$A=$A44,'SUMMARY DATA'!$C:$C=$B44,'SUMMARY DATA'!$B:$B=""RS"")),
  IF(
    OR(
      ISNUMBER(SEARCH(""CDM CASH DEPOSIT"",$C44)),
      ISNUMBER(SEARCH(""CASH DEPOSIT"",$C44)),
"&amp;"      COUNTIFS('SUMMARY DATA'!$D:$D,$C44,'SUMMARY DATA'!$B:$B,""RS"")&lt;&gt;1
    ),
    """",
    IFERROR(TEXTJOIN(CHAR(10),TRUE,FILTER('SUMMARY DATA'!H:H,'SUMMARY DATA'!$D:$D=$C44,'SUMMARY DATA'!$B:$B=""RS"")),"""")
  )
)"),"")</f>
        <v/>
      </c>
      <c r="I44" s="6" t="str">
        <f>IFERROR(__xludf.DUMMYFUNCTION("IF(H44="""","""",
SUM(ARRAYFORMULA(VALUE(SPLIT(H44,CHAR(10)))))
)"),"")</f>
        <v/>
      </c>
      <c r="J44" s="4" t="str">
        <f>IFERROR(__xludf.DUMMYFUNCTION("IFERROR(
  TEXTJOIN(CHAR(10),TRUE,FILTER('SUMMARY DATA'!I:I,'SUMMARY DATA'!$A:$A=$A44,'SUMMARY DATA'!$C:$C=$B44,'SUMMARY DATA'!$B:$B=""RS"")),
  IF(
    OR(
      ISNUMBER(SEARCH(""CDM CASH DEPOSIT"",$C44)),
      ISNUMBER(SEARCH(""CASH DEPOSIT"",$C44)),
"&amp;"      COUNTIFS('SUMMARY DATA'!$D:$D,$C44,'SUMMARY DATA'!$B:$B,""RS"")&lt;&gt;1
    ),
    """",
    IFERROR(TEXTJOIN(CHAR(10),TRUE,FILTER('SUMMARY DATA'!I:I,'SUMMARY DATA'!$D:$D=$C44,'SUMMARY DATA'!$B:$B=""RS"")),"""")
  )
)"),"")</f>
        <v/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 spans="1:27">
      <c r="A45" s="19"/>
      <c r="B45" s="20">
        <v>45754</v>
      </c>
      <c r="C45" s="19" t="s">
        <v>59</v>
      </c>
      <c r="D45" s="21">
        <v>207</v>
      </c>
      <c r="E45" s="38" t="str">
        <f>IFERROR(__xludf.DUMMYFUNCTION("IFERROR(
  TEXTJOIN(CHAR(10),TRUE,FILTER('SUMMARY DATA'!E:E,'SUMMARY DATA'!$A:$A=$A45,'SUMMARY DATA'!$C:$C=$B45,'SUMMARY DATA'!$B:$B=""RS"")),
  IF(
    OR(
      ISNUMBER(SEARCH(""CDM CASH DEPOSIT"",$C45)),
      ISNUMBER(SEARCH(""CASH DEPOSIT"",$C45)),
"&amp;"      COUNTIFS('SUMMARY DATA'!$D:$D,$C45,'SUMMARY DATA'!$B:$B,""RS"")&lt;&gt;1
    ),
    """",
    IFERROR(TEXTJOIN(CHAR(10),TRUE,FILTER('SUMMARY DATA'!E:E,'SUMMARY DATA'!$D:$D=$C45,'SUMMARY DATA'!$B:$B=""RS"")),"""")
  )
)"),"")</f>
        <v/>
      </c>
      <c r="F45" s="38" t="str">
        <f>IFERROR(__xludf.DUMMYFUNCTION("IFERROR(
  TEXTJOIN(CHAR(10),TRUE,FILTER('SUMMARY DATA'!F:F,'SUMMARY DATA'!$A:$A=$A45,'SUMMARY DATA'!$C:$C=$B45,'SUMMARY DATA'!$B:$B=""RS"")),
  IF(
    OR(
      ISNUMBER(SEARCH(""CDM CASH DEPOSIT"",$C45)),
      ISNUMBER(SEARCH(""CASH DEPOSIT"",$C45)),
"&amp;"      COUNTIFS('SUMMARY DATA'!$D:$D,$C45,'SUMMARY DATA'!$B:$B,""RS"")&lt;&gt;1
    ),
    """",
    IFERROR(TEXTJOIN(CHAR(10),TRUE,FILTER('SUMMARY DATA'!F:F,'SUMMARY DATA'!$D:$D=$C45,'SUMMARY DATA'!$B:$B=""RS"")),"""")
  )
)"),"")</f>
        <v/>
      </c>
      <c r="G45" s="38" t="str">
        <f>IFERROR(__xludf.DUMMYFUNCTION("IFERROR(
  TEXTJOIN(CHAR(10),TRUE,FILTER('SUMMARY DATA'!G:G,'SUMMARY DATA'!$A:$A=$A45,'SUMMARY DATA'!$C:$C=$B45,'SUMMARY DATA'!$B:$B=""RS"")),
  IF(
    OR(
      ISNUMBER(SEARCH(""CDM CASH DEPOSIT"",$C45)),
      ISNUMBER(SEARCH(""CASH DEPOSIT"",$C45)),
"&amp;"      COUNTIFS('SUMMARY DATA'!$D:$D,$C45,'SUMMARY DATA'!$B:$B,""RS"")&lt;&gt;1
    ),
    """",
    IFERROR(TEXTJOIN(CHAR(10),TRUE,FILTER('SUMMARY DATA'!G:G,'SUMMARY DATA'!$D:$D=$C45,'SUMMARY DATA'!$B:$B=""RS"")),"""")
  )
)"),"")</f>
        <v/>
      </c>
      <c r="H45" s="4" t="str">
        <f>IFERROR(__xludf.DUMMYFUNCTION("IFERROR(
  TEXTJOIN(CHAR(10),TRUE,FILTER('SUMMARY DATA'!H:H,'SUMMARY DATA'!$A:$A=$A45,'SUMMARY DATA'!$C:$C=$B45,'SUMMARY DATA'!$B:$B=""RS"")),
  IF(
    OR(
      ISNUMBER(SEARCH(""CDM CASH DEPOSIT"",$C45)),
      ISNUMBER(SEARCH(""CASH DEPOSIT"",$C45)),
"&amp;"      COUNTIFS('SUMMARY DATA'!$D:$D,$C45,'SUMMARY DATA'!$B:$B,""RS"")&lt;&gt;1
    ),
    """",
    IFERROR(TEXTJOIN(CHAR(10),TRUE,FILTER('SUMMARY DATA'!H:H,'SUMMARY DATA'!$D:$D=$C45,'SUMMARY DATA'!$B:$B=""RS"")),"""")
  )
)"),"")</f>
        <v/>
      </c>
      <c r="I45" s="6" t="str">
        <f>IFERROR(__xludf.DUMMYFUNCTION("IF(H45="""","""",
SUM(ARRAYFORMULA(VALUE(SPLIT(H45,CHAR(10)))))
)"),"")</f>
        <v/>
      </c>
      <c r="J45" s="4" t="str">
        <f>IFERROR(__xludf.DUMMYFUNCTION("IFERROR(
  TEXTJOIN(CHAR(10),TRUE,FILTER('SUMMARY DATA'!I:I,'SUMMARY DATA'!$A:$A=$A45,'SUMMARY DATA'!$C:$C=$B45,'SUMMARY DATA'!$B:$B=""RS"")),
  IF(
    OR(
      ISNUMBER(SEARCH(""CDM CASH DEPOSIT"",$C45)),
      ISNUMBER(SEARCH(""CASH DEPOSIT"",$C45)),
"&amp;"      COUNTIFS('SUMMARY DATA'!$D:$D,$C45,'SUMMARY DATA'!$B:$B,""RS"")&lt;&gt;1
    ),
    """",
    IFERROR(TEXTJOIN(CHAR(10),TRUE,FILTER('SUMMARY DATA'!I:I,'SUMMARY DATA'!$D:$D=$C45,'SUMMARY DATA'!$B:$B=""RS"")),"""")
  )
)"),"")</f>
        <v/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 spans="1:27">
      <c r="A46" s="19" t="s">
        <v>24</v>
      </c>
      <c r="B46" s="20">
        <v>45754</v>
      </c>
      <c r="C46" s="19" t="s">
        <v>60</v>
      </c>
      <c r="D46" s="21">
        <v>353.88</v>
      </c>
      <c r="E46" s="4" t="str">
        <f>IFERROR(__xludf.DUMMYFUNCTION("IFERROR(
  TEXTJOIN(CHAR(10),TRUE,FILTER('SUMMARY DATA'!E:E,'SUMMARY DATA'!$A:$A=$A46,'SUMMARY DATA'!$C:$C=$B46,'SUMMARY DATA'!$B:$B=""RS"")),
  IF(
    OR(
      ISNUMBER(SEARCH(""CDM CASH DEPOSIT"",$C46)),
      ISNUMBER(SEARCH(""CASH DEPOSIT"",$C46)),
"&amp;"      COUNTIFS('SUMMARY DATA'!$D:$D,$C46,'SUMMARY DATA'!$B:$B,""RS"")&lt;&gt;1
    ),
    """",
    IFERROR(TEXTJOIN(CHAR(10),TRUE,FILTER('SUMMARY DATA'!E:E,'SUMMARY DATA'!$D:$D=$C46,'SUMMARY DATA'!$B:$B=""RS"")),"""")
  )
)"),"")</f>
        <v/>
      </c>
      <c r="F46" s="4" t="str">
        <f>IFERROR(__xludf.DUMMYFUNCTION("IFERROR(
  TEXTJOIN(CHAR(10),TRUE,FILTER('SUMMARY DATA'!F:F,'SUMMARY DATA'!$A:$A=$A46,'SUMMARY DATA'!$C:$C=$B46,'SUMMARY DATA'!$B:$B=""RS"")),
  IF(
    OR(
      ISNUMBER(SEARCH(""CDM CASH DEPOSIT"",$C46)),
      ISNUMBER(SEARCH(""CASH DEPOSIT"",$C46)),
"&amp;"      COUNTIFS('SUMMARY DATA'!$D:$D,$C46,'SUMMARY DATA'!$B:$B,""RS"")&lt;&gt;1
    ),
    """",
    IFERROR(TEXTJOIN(CHAR(10),TRUE,FILTER('SUMMARY DATA'!F:F,'SUMMARY DATA'!$D:$D=$C46,'SUMMARY DATA'!$B:$B=""RS"")),"""")
  )
)"),"")</f>
        <v/>
      </c>
      <c r="G46" s="4" t="str">
        <f>IFERROR(__xludf.DUMMYFUNCTION("IFERROR(
  TEXTJOIN(CHAR(10),TRUE,FILTER('SUMMARY DATA'!G:G,'SUMMARY DATA'!$A:$A=$A46,'SUMMARY DATA'!$C:$C=$B46,'SUMMARY DATA'!$B:$B=""RS"")),
  IF(
    OR(
      ISNUMBER(SEARCH(""CDM CASH DEPOSIT"",$C46)),
      ISNUMBER(SEARCH(""CASH DEPOSIT"",$C46)),
"&amp;"      COUNTIFS('SUMMARY DATA'!$D:$D,$C46,'SUMMARY DATA'!$B:$B,""RS"")&lt;&gt;1
    ),
    """",
    IFERROR(TEXTJOIN(CHAR(10),TRUE,FILTER('SUMMARY DATA'!G:G,'SUMMARY DATA'!$D:$D=$C46,'SUMMARY DATA'!$B:$B=""RS"")),"""")
  )
)"),"")</f>
        <v/>
      </c>
      <c r="H46" s="4" t="str">
        <f>IFERROR(__xludf.DUMMYFUNCTION("IFERROR(
  TEXTJOIN(CHAR(10),TRUE,FILTER('SUMMARY DATA'!H:H,'SUMMARY DATA'!$A:$A=$A46,'SUMMARY DATA'!$C:$C=$B46,'SUMMARY DATA'!$B:$B=""RS"")),
  IF(
    OR(
      ISNUMBER(SEARCH(""CDM CASH DEPOSIT"",$C46)),
      ISNUMBER(SEARCH(""CASH DEPOSIT"",$C46)),
"&amp;"      COUNTIFS('SUMMARY DATA'!$D:$D,$C46,'SUMMARY DATA'!$B:$B,""RS"")&lt;&gt;1
    ),
    """",
    IFERROR(TEXTJOIN(CHAR(10),TRUE,FILTER('SUMMARY DATA'!H:H,'SUMMARY DATA'!$D:$D=$C46,'SUMMARY DATA'!$B:$B=""RS"")),"""")
  )
)"),"")</f>
        <v/>
      </c>
      <c r="I46" s="6" t="str">
        <f>IFERROR(__xludf.DUMMYFUNCTION("IF(H46="""","""",
SUM(ARRAYFORMULA(VALUE(SPLIT(H46,CHAR(10)))))
)"),"")</f>
        <v/>
      </c>
      <c r="J46" s="4" t="str">
        <f>IFERROR(__xludf.DUMMYFUNCTION("IFERROR(
  TEXTJOIN(CHAR(10),TRUE,FILTER('SUMMARY DATA'!I:I,'SUMMARY DATA'!$A:$A=$A46,'SUMMARY DATA'!$C:$C=$B46,'SUMMARY DATA'!$B:$B=""RS"")),
  IF(
    OR(
      ISNUMBER(SEARCH(""CDM CASH DEPOSIT"",$C46)),
      ISNUMBER(SEARCH(""CASH DEPOSIT"",$C46)),
"&amp;"      COUNTIFS('SUMMARY DATA'!$D:$D,$C46,'SUMMARY DATA'!$B:$B,""RS"")&lt;&gt;1
    ),
    """",
    IFERROR(TEXTJOIN(CHAR(10),TRUE,FILTER('SUMMARY DATA'!I:I,'SUMMARY DATA'!$D:$D=$C46,'SUMMARY DATA'!$B:$B=""RS"")),"""")
  )
)"),"")</f>
        <v/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 spans="1:27">
      <c r="A47" s="19"/>
      <c r="B47" s="20">
        <v>45753</v>
      </c>
      <c r="C47" s="19" t="s">
        <v>61</v>
      </c>
      <c r="D47" s="21">
        <v>10</v>
      </c>
      <c r="E47" s="4" t="str">
        <f>IFERROR(__xludf.DUMMYFUNCTION("IFERROR(
  TEXTJOIN(CHAR(10),TRUE,FILTER('SUMMARY DATA'!E:E,'SUMMARY DATA'!$A:$A=$A47,'SUMMARY DATA'!$C:$C=$B47,'SUMMARY DATA'!$B:$B=""RS"")),
  IF(
    OR(
      ISNUMBER(SEARCH(""CDM CASH DEPOSIT"",$C47)),
      ISNUMBER(SEARCH(""CASH DEPOSIT"",$C47)),
"&amp;"      COUNTIFS('SUMMARY DATA'!$D:$D,$C47,'SUMMARY DATA'!$B:$B,""RS"")&lt;&gt;1
    ),
    """",
    IFERROR(TEXTJOIN(CHAR(10),TRUE,FILTER('SUMMARY DATA'!E:E,'SUMMARY DATA'!$D:$D=$C47,'SUMMARY DATA'!$B:$B=""RS"")),"""")
  )
)"),"")</f>
        <v/>
      </c>
      <c r="F47" s="4" t="str">
        <f>IFERROR(__xludf.DUMMYFUNCTION("IFERROR(
  TEXTJOIN(CHAR(10),TRUE,FILTER('SUMMARY DATA'!F:F,'SUMMARY DATA'!$A:$A=$A47,'SUMMARY DATA'!$C:$C=$B47,'SUMMARY DATA'!$B:$B=""RS"")),
  IF(
    OR(
      ISNUMBER(SEARCH(""CDM CASH DEPOSIT"",$C47)),
      ISNUMBER(SEARCH(""CASH DEPOSIT"",$C47)),
"&amp;"      COUNTIFS('SUMMARY DATA'!$D:$D,$C47,'SUMMARY DATA'!$B:$B,""RS"")&lt;&gt;1
    ),
    """",
    IFERROR(TEXTJOIN(CHAR(10),TRUE,FILTER('SUMMARY DATA'!F:F,'SUMMARY DATA'!$D:$D=$C47,'SUMMARY DATA'!$B:$B=""RS"")),"""")
  )
)"),"")</f>
        <v/>
      </c>
      <c r="G47" s="4" t="str">
        <f>IFERROR(__xludf.DUMMYFUNCTION("IFERROR(
  TEXTJOIN(CHAR(10),TRUE,FILTER('SUMMARY DATA'!G:G,'SUMMARY DATA'!$A:$A=$A47,'SUMMARY DATA'!$C:$C=$B47,'SUMMARY DATA'!$B:$B=""RS"")),
  IF(
    OR(
      ISNUMBER(SEARCH(""CDM CASH DEPOSIT"",$C47)),
      ISNUMBER(SEARCH(""CASH DEPOSIT"",$C47)),
"&amp;"      COUNTIFS('SUMMARY DATA'!$D:$D,$C47,'SUMMARY DATA'!$B:$B,""RS"")&lt;&gt;1
    ),
    """",
    IFERROR(TEXTJOIN(CHAR(10),TRUE,FILTER('SUMMARY DATA'!G:G,'SUMMARY DATA'!$D:$D=$C47,'SUMMARY DATA'!$B:$B=""RS"")),"""")
  )
)"),"")</f>
        <v/>
      </c>
      <c r="H47" s="4" t="str">
        <f>IFERROR(__xludf.DUMMYFUNCTION("IFERROR(
  TEXTJOIN(CHAR(10),TRUE,FILTER('SUMMARY DATA'!H:H,'SUMMARY DATA'!$A:$A=$A47,'SUMMARY DATA'!$C:$C=$B47,'SUMMARY DATA'!$B:$B=""RS"")),
  IF(
    OR(
      ISNUMBER(SEARCH(""CDM CASH DEPOSIT"",$C47)),
      ISNUMBER(SEARCH(""CASH DEPOSIT"",$C47)),
"&amp;"      COUNTIFS('SUMMARY DATA'!$D:$D,$C47,'SUMMARY DATA'!$B:$B,""RS"")&lt;&gt;1
    ),
    """",
    IFERROR(TEXTJOIN(CHAR(10),TRUE,FILTER('SUMMARY DATA'!H:H,'SUMMARY DATA'!$D:$D=$C47,'SUMMARY DATA'!$B:$B=""RS"")),"""")
  )
)"),"")</f>
        <v/>
      </c>
      <c r="I47" s="6" t="str">
        <f>IFERROR(__xludf.DUMMYFUNCTION("IF(H47="""","""",
SUM(ARRAYFORMULA(VALUE(SPLIT(H47,CHAR(10)))))
)"),"")</f>
        <v/>
      </c>
      <c r="J47" s="4" t="str">
        <f>IFERROR(__xludf.DUMMYFUNCTION("IFERROR(
  TEXTJOIN(CHAR(10),TRUE,FILTER('SUMMARY DATA'!I:I,'SUMMARY DATA'!$A:$A=$A47,'SUMMARY DATA'!$C:$C=$B47,'SUMMARY DATA'!$B:$B=""RS"")),
  IF(
    OR(
      ISNUMBER(SEARCH(""CDM CASH DEPOSIT"",$C47)),
      ISNUMBER(SEARCH(""CASH DEPOSIT"",$C47)),
"&amp;"      COUNTIFS('SUMMARY DATA'!$D:$D,$C47,'SUMMARY DATA'!$B:$B,""RS"")&lt;&gt;1
    ),
    """",
    IFERROR(TEXTJOIN(CHAR(10),TRUE,FILTER('SUMMARY DATA'!I:I,'SUMMARY DATA'!$D:$D=$C47,'SUMMARY DATA'!$B:$B=""RS"")),"""")
  )
)"),"")</f>
        <v/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 spans="1:27">
      <c r="A48" s="19"/>
      <c r="B48" s="20">
        <v>45753</v>
      </c>
      <c r="C48" s="19" t="s">
        <v>62</v>
      </c>
      <c r="D48" s="21">
        <v>71.88</v>
      </c>
      <c r="E48" s="4" t="str">
        <f>IFERROR(__xludf.DUMMYFUNCTION("IFERROR(
  TEXTJOIN(CHAR(10),TRUE,FILTER('SUMMARY DATA'!E:E,'SUMMARY DATA'!$A:$A=$A48,'SUMMARY DATA'!$C:$C=$B48,'SUMMARY DATA'!$B:$B=""RS"")),
  IF(
    OR(
      ISNUMBER(SEARCH(""CDM CASH DEPOSIT"",$C48)),
      ISNUMBER(SEARCH(""CASH DEPOSIT"",$C48)),
"&amp;"      COUNTIFS('SUMMARY DATA'!$D:$D,$C48,'SUMMARY DATA'!$B:$B,""RS"")&lt;&gt;1
    ),
    """",
    IFERROR(TEXTJOIN(CHAR(10),TRUE,FILTER('SUMMARY DATA'!E:E,'SUMMARY DATA'!$D:$D=$C48,'SUMMARY DATA'!$B:$B=""RS"")),"""")
  )
)"),"")</f>
        <v/>
      </c>
      <c r="F48" s="4" t="str">
        <f>IFERROR(__xludf.DUMMYFUNCTION("IFERROR(
  TEXTJOIN(CHAR(10),TRUE,FILTER('SUMMARY DATA'!F:F,'SUMMARY DATA'!$A:$A=$A48,'SUMMARY DATA'!$C:$C=$B48,'SUMMARY DATA'!$B:$B=""RS"")),
  IF(
    OR(
      ISNUMBER(SEARCH(""CDM CASH DEPOSIT"",$C48)),
      ISNUMBER(SEARCH(""CASH DEPOSIT"",$C48)),
"&amp;"      COUNTIFS('SUMMARY DATA'!$D:$D,$C48,'SUMMARY DATA'!$B:$B,""RS"")&lt;&gt;1
    ),
    """",
    IFERROR(TEXTJOIN(CHAR(10),TRUE,FILTER('SUMMARY DATA'!F:F,'SUMMARY DATA'!$D:$D=$C48,'SUMMARY DATA'!$B:$B=""RS"")),"""")
  )
)"),"")</f>
        <v/>
      </c>
      <c r="G48" s="4" t="str">
        <f>IFERROR(__xludf.DUMMYFUNCTION("IFERROR(
  TEXTJOIN(CHAR(10),TRUE,FILTER('SUMMARY DATA'!G:G,'SUMMARY DATA'!$A:$A=$A48,'SUMMARY DATA'!$C:$C=$B48,'SUMMARY DATA'!$B:$B=""RS"")),
  IF(
    OR(
      ISNUMBER(SEARCH(""CDM CASH DEPOSIT"",$C48)),
      ISNUMBER(SEARCH(""CASH DEPOSIT"",$C48)),
"&amp;"      COUNTIFS('SUMMARY DATA'!$D:$D,$C48,'SUMMARY DATA'!$B:$B,""RS"")&lt;&gt;1
    ),
    """",
    IFERROR(TEXTJOIN(CHAR(10),TRUE,FILTER('SUMMARY DATA'!G:G,'SUMMARY DATA'!$D:$D=$C48,'SUMMARY DATA'!$B:$B=""RS"")),"""")
  )
)"),"")</f>
        <v/>
      </c>
      <c r="H48" s="4" t="str">
        <f>IFERROR(__xludf.DUMMYFUNCTION("IFERROR(
  TEXTJOIN(CHAR(10),TRUE,FILTER('SUMMARY DATA'!H:H,'SUMMARY DATA'!$A:$A=$A48,'SUMMARY DATA'!$C:$C=$B48,'SUMMARY DATA'!$B:$B=""RS"")),
  IF(
    OR(
      ISNUMBER(SEARCH(""CDM CASH DEPOSIT"",$C48)),
      ISNUMBER(SEARCH(""CASH DEPOSIT"",$C48)),
"&amp;"      COUNTIFS('SUMMARY DATA'!$D:$D,$C48,'SUMMARY DATA'!$B:$B,""RS"")&lt;&gt;1
    ),
    """",
    IFERROR(TEXTJOIN(CHAR(10),TRUE,FILTER('SUMMARY DATA'!H:H,'SUMMARY DATA'!$D:$D=$C48,'SUMMARY DATA'!$B:$B=""RS"")),"""")
  )
)"),"")</f>
        <v/>
      </c>
      <c r="I48" s="6" t="str">
        <f>IFERROR(__xludf.DUMMYFUNCTION("IF(H48="""","""",
SUM(ARRAYFORMULA(VALUE(SPLIT(H48,CHAR(10)))))
)"),"")</f>
        <v/>
      </c>
      <c r="J48" s="4" t="str">
        <f>IFERROR(__xludf.DUMMYFUNCTION("IFERROR(
  TEXTJOIN(CHAR(10),TRUE,FILTER('SUMMARY DATA'!I:I,'SUMMARY DATA'!$A:$A=$A48,'SUMMARY DATA'!$C:$C=$B48,'SUMMARY DATA'!$B:$B=""RS"")),
  IF(
    OR(
      ISNUMBER(SEARCH(""CDM CASH DEPOSIT"",$C48)),
      ISNUMBER(SEARCH(""CASH DEPOSIT"",$C48)),
"&amp;"      COUNTIFS('SUMMARY DATA'!$D:$D,$C48,'SUMMARY DATA'!$B:$B,""RS"")&lt;&gt;1
    ),
    """",
    IFERROR(TEXTJOIN(CHAR(10),TRUE,FILTER('SUMMARY DATA'!I:I,'SUMMARY DATA'!$D:$D=$C48,'SUMMARY DATA'!$B:$B=""RS"")),"""")
  )
)"),"")</f>
        <v/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 spans="1:27">
      <c r="A49" s="19"/>
      <c r="B49" s="20">
        <v>45753</v>
      </c>
      <c r="C49" s="19" t="s">
        <v>63</v>
      </c>
      <c r="D49" s="21">
        <v>256</v>
      </c>
      <c r="E49" s="4" t="str">
        <f>IFERROR(__xludf.DUMMYFUNCTION("IFERROR(
  TEXTJOIN(CHAR(10),TRUE,FILTER('SUMMARY DATA'!E:E,'SUMMARY DATA'!$A:$A=$A49,'SUMMARY DATA'!$C:$C=$B49,'SUMMARY DATA'!$B:$B=""RS"")),
  IF(
    OR(
      ISNUMBER(SEARCH(""CDM CASH DEPOSIT"",$C49)),
      ISNUMBER(SEARCH(""CASH DEPOSIT"",$C49)),
"&amp;"      COUNTIFS('SUMMARY DATA'!$D:$D,$C49,'SUMMARY DATA'!$B:$B,""RS"")&lt;&gt;1
    ),
    """",
    IFERROR(TEXTJOIN(CHAR(10),TRUE,FILTER('SUMMARY DATA'!E:E,'SUMMARY DATA'!$D:$D=$C49,'SUMMARY DATA'!$B:$B=""RS"")),"""")
  )
)"),"")</f>
        <v/>
      </c>
      <c r="F49" s="4" t="str">
        <f>IFERROR(__xludf.DUMMYFUNCTION("IFERROR(
  TEXTJOIN(CHAR(10),TRUE,FILTER('SUMMARY DATA'!F:F,'SUMMARY DATA'!$A:$A=$A49,'SUMMARY DATA'!$C:$C=$B49,'SUMMARY DATA'!$B:$B=""RS"")),
  IF(
    OR(
      ISNUMBER(SEARCH(""CDM CASH DEPOSIT"",$C49)),
      ISNUMBER(SEARCH(""CASH DEPOSIT"",$C49)),
"&amp;"      COUNTIFS('SUMMARY DATA'!$D:$D,$C49,'SUMMARY DATA'!$B:$B,""RS"")&lt;&gt;1
    ),
    """",
    IFERROR(TEXTJOIN(CHAR(10),TRUE,FILTER('SUMMARY DATA'!F:F,'SUMMARY DATA'!$D:$D=$C49,'SUMMARY DATA'!$B:$B=""RS"")),"""")
  )
)"),"")</f>
        <v/>
      </c>
      <c r="G49" s="4" t="str">
        <f>IFERROR(__xludf.DUMMYFUNCTION("IFERROR(
  TEXTJOIN(CHAR(10),TRUE,FILTER('SUMMARY DATA'!G:G,'SUMMARY DATA'!$A:$A=$A49,'SUMMARY DATA'!$C:$C=$B49,'SUMMARY DATA'!$B:$B=""RS"")),
  IF(
    OR(
      ISNUMBER(SEARCH(""CDM CASH DEPOSIT"",$C49)),
      ISNUMBER(SEARCH(""CASH DEPOSIT"",$C49)),
"&amp;"      COUNTIFS('SUMMARY DATA'!$D:$D,$C49,'SUMMARY DATA'!$B:$B,""RS"")&lt;&gt;1
    ),
    """",
    IFERROR(TEXTJOIN(CHAR(10),TRUE,FILTER('SUMMARY DATA'!G:G,'SUMMARY DATA'!$D:$D=$C49,'SUMMARY DATA'!$B:$B=""RS"")),"""")
  )
)"),"")</f>
        <v/>
      </c>
      <c r="H49" s="4" t="str">
        <f>IFERROR(__xludf.DUMMYFUNCTION("IFERROR(
  TEXTJOIN(CHAR(10),TRUE,FILTER('SUMMARY DATA'!H:H,'SUMMARY DATA'!$A:$A=$A49,'SUMMARY DATA'!$C:$C=$B49,'SUMMARY DATA'!$B:$B=""RS"")),
  IF(
    OR(
      ISNUMBER(SEARCH(""CDM CASH DEPOSIT"",$C49)),
      ISNUMBER(SEARCH(""CASH DEPOSIT"",$C49)),
"&amp;"      COUNTIFS('SUMMARY DATA'!$D:$D,$C49,'SUMMARY DATA'!$B:$B,""RS"")&lt;&gt;1
    ),
    """",
    IFERROR(TEXTJOIN(CHAR(10),TRUE,FILTER('SUMMARY DATA'!H:H,'SUMMARY DATA'!$D:$D=$C49,'SUMMARY DATA'!$B:$B=""RS"")),"""")
  )
)"),"")</f>
        <v/>
      </c>
      <c r="I49" s="6" t="str">
        <f>IFERROR(__xludf.DUMMYFUNCTION("IF(H49="""","""",
SUM(ARRAYFORMULA(VALUE(SPLIT(H49,CHAR(10)))))
)"),"")</f>
        <v/>
      </c>
      <c r="J49" s="4" t="str">
        <f>IFERROR(__xludf.DUMMYFUNCTION("IFERROR(
  TEXTJOIN(CHAR(10),TRUE,FILTER('SUMMARY DATA'!I:I,'SUMMARY DATA'!$A:$A=$A49,'SUMMARY DATA'!$C:$C=$B49,'SUMMARY DATA'!$B:$B=""RS"")),
  IF(
    OR(
      ISNUMBER(SEARCH(""CDM CASH DEPOSIT"",$C49)),
      ISNUMBER(SEARCH(""CASH DEPOSIT"",$C49)),
"&amp;"      COUNTIFS('SUMMARY DATA'!$D:$D,$C49,'SUMMARY DATA'!$B:$B,""RS"")&lt;&gt;1
    ),
    """",
    IFERROR(TEXTJOIN(CHAR(10),TRUE,FILTER('SUMMARY DATA'!I:I,'SUMMARY DATA'!$D:$D=$C49,'SUMMARY DATA'!$B:$B=""RS"")),"""")
  )
)"),"")</f>
        <v/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 spans="1:27">
      <c r="A50" s="19"/>
      <c r="B50" s="20">
        <v>45753</v>
      </c>
      <c r="C50" s="19" t="s">
        <v>64</v>
      </c>
      <c r="D50" s="21">
        <v>24</v>
      </c>
      <c r="E50" s="4" t="str">
        <f>IFERROR(__xludf.DUMMYFUNCTION("IFERROR(
  TEXTJOIN(CHAR(10),TRUE,FILTER('SUMMARY DATA'!E:E,'SUMMARY DATA'!$A:$A=$A50,'SUMMARY DATA'!$C:$C=$B50,'SUMMARY DATA'!$B:$B=""RS"")),
  IF(
    OR(
      ISNUMBER(SEARCH(""CDM CASH DEPOSIT"",$C50)),
      ISNUMBER(SEARCH(""CASH DEPOSIT"",$C50)),
"&amp;"      COUNTIFS('SUMMARY DATA'!$D:$D,$C50,'SUMMARY DATA'!$B:$B,""RS"")&lt;&gt;1
    ),
    """",
    IFERROR(TEXTJOIN(CHAR(10),TRUE,FILTER('SUMMARY DATA'!E:E,'SUMMARY DATA'!$D:$D=$C50,'SUMMARY DATA'!$B:$B=""RS"")),"""")
  )
)"),"")</f>
        <v/>
      </c>
      <c r="F50" s="4" t="str">
        <f>IFERROR(__xludf.DUMMYFUNCTION("IFERROR(
  TEXTJOIN(CHAR(10),TRUE,FILTER('SUMMARY DATA'!F:F,'SUMMARY DATA'!$A:$A=$A50,'SUMMARY DATA'!$C:$C=$B50,'SUMMARY DATA'!$B:$B=""RS"")),
  IF(
    OR(
      ISNUMBER(SEARCH(""CDM CASH DEPOSIT"",$C50)),
      ISNUMBER(SEARCH(""CASH DEPOSIT"",$C50)),
"&amp;"      COUNTIFS('SUMMARY DATA'!$D:$D,$C50,'SUMMARY DATA'!$B:$B,""RS"")&lt;&gt;1
    ),
    """",
    IFERROR(TEXTJOIN(CHAR(10),TRUE,FILTER('SUMMARY DATA'!F:F,'SUMMARY DATA'!$D:$D=$C50,'SUMMARY DATA'!$B:$B=""RS"")),"""")
  )
)"),"")</f>
        <v/>
      </c>
      <c r="G50" s="4" t="str">
        <f>IFERROR(__xludf.DUMMYFUNCTION("IFERROR(
  TEXTJOIN(CHAR(10),TRUE,FILTER('SUMMARY DATA'!G:G,'SUMMARY DATA'!$A:$A=$A50,'SUMMARY DATA'!$C:$C=$B50,'SUMMARY DATA'!$B:$B=""RS"")),
  IF(
    OR(
      ISNUMBER(SEARCH(""CDM CASH DEPOSIT"",$C50)),
      ISNUMBER(SEARCH(""CASH DEPOSIT"",$C50)),
"&amp;"      COUNTIFS('SUMMARY DATA'!$D:$D,$C50,'SUMMARY DATA'!$B:$B,""RS"")&lt;&gt;1
    ),
    """",
    IFERROR(TEXTJOIN(CHAR(10),TRUE,FILTER('SUMMARY DATA'!G:G,'SUMMARY DATA'!$D:$D=$C50,'SUMMARY DATA'!$B:$B=""RS"")),"""")
  )
)"),"")</f>
        <v/>
      </c>
      <c r="H50" s="4" t="str">
        <f>IFERROR(__xludf.DUMMYFUNCTION("IFERROR(
  TEXTJOIN(CHAR(10),TRUE,FILTER('SUMMARY DATA'!H:H,'SUMMARY DATA'!$A:$A=$A50,'SUMMARY DATA'!$C:$C=$B50,'SUMMARY DATA'!$B:$B=""RS"")),
  IF(
    OR(
      ISNUMBER(SEARCH(""CDM CASH DEPOSIT"",$C50)),
      ISNUMBER(SEARCH(""CASH DEPOSIT"",$C50)),
"&amp;"      COUNTIFS('SUMMARY DATA'!$D:$D,$C50,'SUMMARY DATA'!$B:$B,""RS"")&lt;&gt;1
    ),
    """",
    IFERROR(TEXTJOIN(CHAR(10),TRUE,FILTER('SUMMARY DATA'!H:H,'SUMMARY DATA'!$D:$D=$C50,'SUMMARY DATA'!$B:$B=""RS"")),"""")
  )
)"),"")</f>
        <v/>
      </c>
      <c r="I50" s="6" t="str">
        <f>IFERROR(__xludf.DUMMYFUNCTION("IF(H50="""","""",
SUM(ARRAYFORMULA(VALUE(SPLIT(H50,CHAR(10)))))
)"),"")</f>
        <v/>
      </c>
      <c r="J50" s="4" t="str">
        <f>IFERROR(__xludf.DUMMYFUNCTION("IFERROR(
  TEXTJOIN(CHAR(10),TRUE,FILTER('SUMMARY DATA'!I:I,'SUMMARY DATA'!$A:$A=$A50,'SUMMARY DATA'!$C:$C=$B50,'SUMMARY DATA'!$B:$B=""RS"")),
  IF(
    OR(
      ISNUMBER(SEARCH(""CDM CASH DEPOSIT"",$C50)),
      ISNUMBER(SEARCH(""CASH DEPOSIT"",$C50)),
"&amp;"      COUNTIFS('SUMMARY DATA'!$D:$D,$C50,'SUMMARY DATA'!$B:$B,""RS"")&lt;&gt;1
    ),
    """",
    IFERROR(TEXTJOIN(CHAR(10),TRUE,FILTER('SUMMARY DATA'!I:I,'SUMMARY DATA'!$D:$D=$C50,'SUMMARY DATA'!$B:$B=""RS"")),"""")
  )
)"),"")</f>
        <v/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 spans="1:27">
      <c r="A51" s="19"/>
      <c r="B51" s="20">
        <v>45753</v>
      </c>
      <c r="C51" s="19" t="s">
        <v>65</v>
      </c>
      <c r="D51" s="21">
        <v>10</v>
      </c>
      <c r="E51" s="4" t="str">
        <f>IFERROR(__xludf.DUMMYFUNCTION("IFERROR(
  TEXTJOIN(CHAR(10),TRUE,FILTER('SUMMARY DATA'!E:E,'SUMMARY DATA'!$A:$A=$A51,'SUMMARY DATA'!$C:$C=$B51,'SUMMARY DATA'!$B:$B=""RS"")),
  IF(
    OR(
      ISNUMBER(SEARCH(""CDM CASH DEPOSIT"",$C51)),
      ISNUMBER(SEARCH(""CASH DEPOSIT"",$C51)),
"&amp;"      COUNTIFS('SUMMARY DATA'!$D:$D,$C51,'SUMMARY DATA'!$B:$B,""RS"")&lt;&gt;1
    ),
    """",
    IFERROR(TEXTJOIN(CHAR(10),TRUE,FILTER('SUMMARY DATA'!E:E,'SUMMARY DATA'!$D:$D=$C51,'SUMMARY DATA'!$B:$B=""RS"")),"""")
  )
)"),"")</f>
        <v/>
      </c>
      <c r="F51" s="4" t="str">
        <f>IFERROR(__xludf.DUMMYFUNCTION("IFERROR(
  TEXTJOIN(CHAR(10),TRUE,FILTER('SUMMARY DATA'!F:F,'SUMMARY DATA'!$A:$A=$A51,'SUMMARY DATA'!$C:$C=$B51,'SUMMARY DATA'!$B:$B=""RS"")),
  IF(
    OR(
      ISNUMBER(SEARCH(""CDM CASH DEPOSIT"",$C51)),
      ISNUMBER(SEARCH(""CASH DEPOSIT"",$C51)),
"&amp;"      COUNTIFS('SUMMARY DATA'!$D:$D,$C51,'SUMMARY DATA'!$B:$B,""RS"")&lt;&gt;1
    ),
    """",
    IFERROR(TEXTJOIN(CHAR(10),TRUE,FILTER('SUMMARY DATA'!F:F,'SUMMARY DATA'!$D:$D=$C51,'SUMMARY DATA'!$B:$B=""RS"")),"""")
  )
)"),"")</f>
        <v/>
      </c>
      <c r="G51" s="4" t="str">
        <f>IFERROR(__xludf.DUMMYFUNCTION("IFERROR(
  TEXTJOIN(CHAR(10),TRUE,FILTER('SUMMARY DATA'!G:G,'SUMMARY DATA'!$A:$A=$A51,'SUMMARY DATA'!$C:$C=$B51,'SUMMARY DATA'!$B:$B=""RS"")),
  IF(
    OR(
      ISNUMBER(SEARCH(""CDM CASH DEPOSIT"",$C51)),
      ISNUMBER(SEARCH(""CASH DEPOSIT"",$C51)),
"&amp;"      COUNTIFS('SUMMARY DATA'!$D:$D,$C51,'SUMMARY DATA'!$B:$B,""RS"")&lt;&gt;1
    ),
    """",
    IFERROR(TEXTJOIN(CHAR(10),TRUE,FILTER('SUMMARY DATA'!G:G,'SUMMARY DATA'!$D:$D=$C51,'SUMMARY DATA'!$B:$B=""RS"")),"""")
  )
)"),"")</f>
        <v/>
      </c>
      <c r="H51" s="4" t="str">
        <f>IFERROR(__xludf.DUMMYFUNCTION("IFERROR(
  TEXTJOIN(CHAR(10),TRUE,FILTER('SUMMARY DATA'!H:H,'SUMMARY DATA'!$A:$A=$A51,'SUMMARY DATA'!$C:$C=$B51,'SUMMARY DATA'!$B:$B=""RS"")),
  IF(
    OR(
      ISNUMBER(SEARCH(""CDM CASH DEPOSIT"",$C51)),
      ISNUMBER(SEARCH(""CASH DEPOSIT"",$C51)),
"&amp;"      COUNTIFS('SUMMARY DATA'!$D:$D,$C51,'SUMMARY DATA'!$B:$B,""RS"")&lt;&gt;1
    ),
    """",
    IFERROR(TEXTJOIN(CHAR(10),TRUE,FILTER('SUMMARY DATA'!H:H,'SUMMARY DATA'!$D:$D=$C51,'SUMMARY DATA'!$B:$B=""RS"")),"""")
  )
)"),"")</f>
        <v/>
      </c>
      <c r="I51" s="6" t="str">
        <f>IFERROR(__xludf.DUMMYFUNCTION("IF(H51="""","""",
SUM(ARRAYFORMULA(VALUE(SPLIT(H51,CHAR(10)))))
)"),"")</f>
        <v/>
      </c>
      <c r="J51" s="4" t="str">
        <f>IFERROR(__xludf.DUMMYFUNCTION("IFERROR(
  TEXTJOIN(CHAR(10),TRUE,FILTER('SUMMARY DATA'!I:I,'SUMMARY DATA'!$A:$A=$A51,'SUMMARY DATA'!$C:$C=$B51,'SUMMARY DATA'!$B:$B=""RS"")),
  IF(
    OR(
      ISNUMBER(SEARCH(""CDM CASH DEPOSIT"",$C51)),
      ISNUMBER(SEARCH(""CASH DEPOSIT"",$C51)),
"&amp;"      COUNTIFS('SUMMARY DATA'!$D:$D,$C51,'SUMMARY DATA'!$B:$B,""RS"")&lt;&gt;1
    ),
    """",
    IFERROR(TEXTJOIN(CHAR(10),TRUE,FILTER('SUMMARY DATA'!I:I,'SUMMARY DATA'!$D:$D=$C51,'SUMMARY DATA'!$B:$B=""RS"")),"""")
  )
)"),"")</f>
        <v/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 spans="1:27">
      <c r="A52" s="19"/>
      <c r="B52" s="20">
        <v>45753</v>
      </c>
      <c r="C52" s="19" t="s">
        <v>66</v>
      </c>
      <c r="D52" s="21">
        <v>722.97</v>
      </c>
      <c r="E52" s="4" t="str">
        <f>IFERROR(__xludf.DUMMYFUNCTION("IFERROR(
  TEXTJOIN(CHAR(10),TRUE,FILTER('SUMMARY DATA'!E:E,'SUMMARY DATA'!$A:$A=$A52,'SUMMARY DATA'!$C:$C=$B52,'SUMMARY DATA'!$B:$B=""RS"")),
  IF(
    OR(
      ISNUMBER(SEARCH(""CDM CASH DEPOSIT"",$C52)),
      ISNUMBER(SEARCH(""CASH DEPOSIT"",$C52)),
"&amp;"      COUNTIFS('SUMMARY DATA'!$D:$D,$C52,'SUMMARY DATA'!$B:$B,""RS"")&lt;&gt;1
    ),
    """",
    IFERROR(TEXTJOIN(CHAR(10),TRUE,FILTER('SUMMARY DATA'!E:E,'SUMMARY DATA'!$D:$D=$C52,'SUMMARY DATA'!$B:$B=""RS"")),"""")
  )
)"),"")</f>
        <v/>
      </c>
      <c r="F52" s="4" t="str">
        <f>IFERROR(__xludf.DUMMYFUNCTION("IFERROR(
  TEXTJOIN(CHAR(10),TRUE,FILTER('SUMMARY DATA'!F:F,'SUMMARY DATA'!$A:$A=$A52,'SUMMARY DATA'!$C:$C=$B52,'SUMMARY DATA'!$B:$B=""RS"")),
  IF(
    OR(
      ISNUMBER(SEARCH(""CDM CASH DEPOSIT"",$C52)),
      ISNUMBER(SEARCH(""CASH DEPOSIT"",$C52)),
"&amp;"      COUNTIFS('SUMMARY DATA'!$D:$D,$C52,'SUMMARY DATA'!$B:$B,""RS"")&lt;&gt;1
    ),
    """",
    IFERROR(TEXTJOIN(CHAR(10),TRUE,FILTER('SUMMARY DATA'!F:F,'SUMMARY DATA'!$D:$D=$C52,'SUMMARY DATA'!$B:$B=""RS"")),"""")
  )
)"),"")</f>
        <v/>
      </c>
      <c r="G52" s="4" t="str">
        <f>IFERROR(__xludf.DUMMYFUNCTION("IFERROR(
  TEXTJOIN(CHAR(10),TRUE,FILTER('SUMMARY DATA'!G:G,'SUMMARY DATA'!$A:$A=$A52,'SUMMARY DATA'!$C:$C=$B52,'SUMMARY DATA'!$B:$B=""RS"")),
  IF(
    OR(
      ISNUMBER(SEARCH(""CDM CASH DEPOSIT"",$C52)),
      ISNUMBER(SEARCH(""CASH DEPOSIT"",$C52)),
"&amp;"      COUNTIFS('SUMMARY DATA'!$D:$D,$C52,'SUMMARY DATA'!$B:$B,""RS"")&lt;&gt;1
    ),
    """",
    IFERROR(TEXTJOIN(CHAR(10),TRUE,FILTER('SUMMARY DATA'!G:G,'SUMMARY DATA'!$D:$D=$C52,'SUMMARY DATA'!$B:$B=""RS"")),"""")
  )
)"),"")</f>
        <v/>
      </c>
      <c r="H52" s="4" t="str">
        <f>IFERROR(__xludf.DUMMYFUNCTION("IFERROR(
  TEXTJOIN(CHAR(10),TRUE,FILTER('SUMMARY DATA'!H:H,'SUMMARY DATA'!$A:$A=$A52,'SUMMARY DATA'!$C:$C=$B52,'SUMMARY DATA'!$B:$B=""RS"")),
  IF(
    OR(
      ISNUMBER(SEARCH(""CDM CASH DEPOSIT"",$C52)),
      ISNUMBER(SEARCH(""CASH DEPOSIT"",$C52)),
"&amp;"      COUNTIFS('SUMMARY DATA'!$D:$D,$C52,'SUMMARY DATA'!$B:$B,""RS"")&lt;&gt;1
    ),
    """",
    IFERROR(TEXTJOIN(CHAR(10),TRUE,FILTER('SUMMARY DATA'!H:H,'SUMMARY DATA'!$D:$D=$C52,'SUMMARY DATA'!$B:$B=""RS"")),"""")
  )
)"),"")</f>
        <v/>
      </c>
      <c r="I52" s="6" t="str">
        <f>IFERROR(__xludf.DUMMYFUNCTION("IF(H52="""","""",
SUM(ARRAYFORMULA(VALUE(SPLIT(H52,CHAR(10)))))
)"),"")</f>
        <v/>
      </c>
      <c r="J52" s="4" t="str">
        <f>IFERROR(__xludf.DUMMYFUNCTION("IFERROR(
  TEXTJOIN(CHAR(10),TRUE,FILTER('SUMMARY DATA'!I:I,'SUMMARY DATA'!$A:$A=$A52,'SUMMARY DATA'!$C:$C=$B52,'SUMMARY DATA'!$B:$B=""RS"")),
  IF(
    OR(
      ISNUMBER(SEARCH(""CDM CASH DEPOSIT"",$C52)),
      ISNUMBER(SEARCH(""CASH DEPOSIT"",$C52)),
"&amp;"      COUNTIFS('SUMMARY DATA'!$D:$D,$C52,'SUMMARY DATA'!$B:$B,""RS"")&lt;&gt;1
    ),
    """",
    IFERROR(TEXTJOIN(CHAR(10),TRUE,FILTER('SUMMARY DATA'!I:I,'SUMMARY DATA'!$D:$D=$C52,'SUMMARY DATA'!$B:$B=""RS"")),"""")
  )
)"),"")</f>
        <v/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 spans="1:27">
      <c r="A53" s="19"/>
      <c r="B53" s="20">
        <v>45753</v>
      </c>
      <c r="C53" s="19" t="s">
        <v>67</v>
      </c>
      <c r="D53" s="21">
        <v>30</v>
      </c>
      <c r="E53" s="4" t="str">
        <f>IFERROR(__xludf.DUMMYFUNCTION("IFERROR(
  TEXTJOIN(CHAR(10),TRUE,FILTER('SUMMARY DATA'!E:E,'SUMMARY DATA'!$A:$A=$A53,'SUMMARY DATA'!$C:$C=$B53,'SUMMARY DATA'!$B:$B=""RS"")),
  IF(
    OR(
      ISNUMBER(SEARCH(""CDM CASH DEPOSIT"",$C53)),
      ISNUMBER(SEARCH(""CASH DEPOSIT"",$C53)),
"&amp;"      COUNTIFS('SUMMARY DATA'!$D:$D,$C53,'SUMMARY DATA'!$B:$B,""RS"")&lt;&gt;1
    ),
    """",
    IFERROR(TEXTJOIN(CHAR(10),TRUE,FILTER('SUMMARY DATA'!E:E,'SUMMARY DATA'!$D:$D=$C53,'SUMMARY DATA'!$B:$B=""RS"")),"""")
  )
)"),"")</f>
        <v/>
      </c>
      <c r="F53" s="4" t="str">
        <f>IFERROR(__xludf.DUMMYFUNCTION("IFERROR(
  TEXTJOIN(CHAR(10),TRUE,FILTER('SUMMARY DATA'!F:F,'SUMMARY DATA'!$A:$A=$A53,'SUMMARY DATA'!$C:$C=$B53,'SUMMARY DATA'!$B:$B=""RS"")),
  IF(
    OR(
      ISNUMBER(SEARCH(""CDM CASH DEPOSIT"",$C53)),
      ISNUMBER(SEARCH(""CASH DEPOSIT"",$C53)),
"&amp;"      COUNTIFS('SUMMARY DATA'!$D:$D,$C53,'SUMMARY DATA'!$B:$B,""RS"")&lt;&gt;1
    ),
    """",
    IFERROR(TEXTJOIN(CHAR(10),TRUE,FILTER('SUMMARY DATA'!F:F,'SUMMARY DATA'!$D:$D=$C53,'SUMMARY DATA'!$B:$B=""RS"")),"""")
  )
)"),"")</f>
        <v/>
      </c>
      <c r="G53" s="4" t="str">
        <f>IFERROR(__xludf.DUMMYFUNCTION("IFERROR(
  TEXTJOIN(CHAR(10),TRUE,FILTER('SUMMARY DATA'!G:G,'SUMMARY DATA'!$A:$A=$A53,'SUMMARY DATA'!$C:$C=$B53,'SUMMARY DATA'!$B:$B=""RS"")),
  IF(
    OR(
      ISNUMBER(SEARCH(""CDM CASH DEPOSIT"",$C53)),
      ISNUMBER(SEARCH(""CASH DEPOSIT"",$C53)),
"&amp;"      COUNTIFS('SUMMARY DATA'!$D:$D,$C53,'SUMMARY DATA'!$B:$B,""RS"")&lt;&gt;1
    ),
    """",
    IFERROR(TEXTJOIN(CHAR(10),TRUE,FILTER('SUMMARY DATA'!G:G,'SUMMARY DATA'!$D:$D=$C53,'SUMMARY DATA'!$B:$B=""RS"")),"""")
  )
)"),"")</f>
        <v/>
      </c>
      <c r="H53" s="4" t="str">
        <f>IFERROR(__xludf.DUMMYFUNCTION("IFERROR(
  TEXTJOIN(CHAR(10),TRUE,FILTER('SUMMARY DATA'!H:H,'SUMMARY DATA'!$A:$A=$A53,'SUMMARY DATA'!$C:$C=$B53,'SUMMARY DATA'!$B:$B=""RS"")),
  IF(
    OR(
      ISNUMBER(SEARCH(""CDM CASH DEPOSIT"",$C53)),
      ISNUMBER(SEARCH(""CASH DEPOSIT"",$C53)),
"&amp;"      COUNTIFS('SUMMARY DATA'!$D:$D,$C53,'SUMMARY DATA'!$B:$B,""RS"")&lt;&gt;1
    ),
    """",
    IFERROR(TEXTJOIN(CHAR(10),TRUE,FILTER('SUMMARY DATA'!H:H,'SUMMARY DATA'!$D:$D=$C53,'SUMMARY DATA'!$B:$B=""RS"")),"""")
  )
)"),"")</f>
        <v/>
      </c>
      <c r="I53" s="6" t="str">
        <f>IFERROR(__xludf.DUMMYFUNCTION("IF(H53="""","""",
SUM(ARRAYFORMULA(VALUE(SPLIT(H53,CHAR(10)))))
)"),"")</f>
        <v/>
      </c>
      <c r="J53" s="4" t="str">
        <f>IFERROR(__xludf.DUMMYFUNCTION("IFERROR(
  TEXTJOIN(CHAR(10),TRUE,FILTER('SUMMARY DATA'!I:I,'SUMMARY DATA'!$A:$A=$A53,'SUMMARY DATA'!$C:$C=$B53,'SUMMARY DATA'!$B:$B=""RS"")),
  IF(
    OR(
      ISNUMBER(SEARCH(""CDM CASH DEPOSIT"",$C53)),
      ISNUMBER(SEARCH(""CASH DEPOSIT"",$C53)),
"&amp;"      COUNTIFS('SUMMARY DATA'!$D:$D,$C53,'SUMMARY DATA'!$B:$B,""RS"")&lt;&gt;1
    ),
    """",
    IFERROR(TEXTJOIN(CHAR(10),TRUE,FILTER('SUMMARY DATA'!I:I,'SUMMARY DATA'!$D:$D=$C53,'SUMMARY DATA'!$B:$B=""RS"")),"""")
  )
)"),"")</f>
        <v/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 spans="1:27">
      <c r="A54" s="19"/>
      <c r="B54" s="20">
        <v>45752</v>
      </c>
      <c r="C54" s="19" t="s">
        <v>68</v>
      </c>
      <c r="D54" s="21">
        <v>92</v>
      </c>
      <c r="E54" s="4" t="str">
        <f>IFERROR(__xludf.DUMMYFUNCTION("IFERROR(
  TEXTJOIN(CHAR(10),TRUE,FILTER('SUMMARY DATA'!E:E,'SUMMARY DATA'!$A:$A=$A54,'SUMMARY DATA'!$C:$C=$B54,'SUMMARY DATA'!$B:$B=""RS"")),
  IF(
    OR(
      ISNUMBER(SEARCH(""CDM CASH DEPOSIT"",$C54)),
      ISNUMBER(SEARCH(""CASH DEPOSIT"",$C54)),
"&amp;"      COUNTIFS('SUMMARY DATA'!$D:$D,$C54,'SUMMARY DATA'!$B:$B,""RS"")&lt;&gt;1
    ),
    """",
    IFERROR(TEXTJOIN(CHAR(10),TRUE,FILTER('SUMMARY DATA'!E:E,'SUMMARY DATA'!$D:$D=$C54,'SUMMARY DATA'!$B:$B=""RS"")),"""")
  )
)"),"")</f>
        <v/>
      </c>
      <c r="F54" s="4" t="str">
        <f>IFERROR(__xludf.DUMMYFUNCTION("IFERROR(
  TEXTJOIN(CHAR(10),TRUE,FILTER('SUMMARY DATA'!F:F,'SUMMARY DATA'!$A:$A=$A54,'SUMMARY DATA'!$C:$C=$B54,'SUMMARY DATA'!$B:$B=""RS"")),
  IF(
    OR(
      ISNUMBER(SEARCH(""CDM CASH DEPOSIT"",$C54)),
      ISNUMBER(SEARCH(""CASH DEPOSIT"",$C54)),
"&amp;"      COUNTIFS('SUMMARY DATA'!$D:$D,$C54,'SUMMARY DATA'!$B:$B,""RS"")&lt;&gt;1
    ),
    """",
    IFERROR(TEXTJOIN(CHAR(10),TRUE,FILTER('SUMMARY DATA'!F:F,'SUMMARY DATA'!$D:$D=$C54,'SUMMARY DATA'!$B:$B=""RS"")),"""")
  )
)"),"")</f>
        <v/>
      </c>
      <c r="G54" s="4" t="str">
        <f>IFERROR(__xludf.DUMMYFUNCTION("IFERROR(
  TEXTJOIN(CHAR(10),TRUE,FILTER('SUMMARY DATA'!G:G,'SUMMARY DATA'!$A:$A=$A54,'SUMMARY DATA'!$C:$C=$B54,'SUMMARY DATA'!$B:$B=""RS"")),
  IF(
    OR(
      ISNUMBER(SEARCH(""CDM CASH DEPOSIT"",$C54)),
      ISNUMBER(SEARCH(""CASH DEPOSIT"",$C54)),
"&amp;"      COUNTIFS('SUMMARY DATA'!$D:$D,$C54,'SUMMARY DATA'!$B:$B,""RS"")&lt;&gt;1
    ),
    """",
    IFERROR(TEXTJOIN(CHAR(10),TRUE,FILTER('SUMMARY DATA'!G:G,'SUMMARY DATA'!$D:$D=$C54,'SUMMARY DATA'!$B:$B=""RS"")),"""")
  )
)"),"")</f>
        <v/>
      </c>
      <c r="H54" s="4" t="str">
        <f>IFERROR(__xludf.DUMMYFUNCTION("IFERROR(
  TEXTJOIN(CHAR(10),TRUE,FILTER('SUMMARY DATA'!H:H,'SUMMARY DATA'!$A:$A=$A54,'SUMMARY DATA'!$C:$C=$B54,'SUMMARY DATA'!$B:$B=""RS"")),
  IF(
    OR(
      ISNUMBER(SEARCH(""CDM CASH DEPOSIT"",$C54)),
      ISNUMBER(SEARCH(""CASH DEPOSIT"",$C54)),
"&amp;"      COUNTIFS('SUMMARY DATA'!$D:$D,$C54,'SUMMARY DATA'!$B:$B,""RS"")&lt;&gt;1
    ),
    """",
    IFERROR(TEXTJOIN(CHAR(10),TRUE,FILTER('SUMMARY DATA'!H:H,'SUMMARY DATA'!$D:$D=$C54,'SUMMARY DATA'!$B:$B=""RS"")),"""")
  )
)"),"")</f>
        <v/>
      </c>
      <c r="I54" s="6" t="str">
        <f>IFERROR(__xludf.DUMMYFUNCTION("IF(H54="""","""",
SUM(ARRAYFORMULA(VALUE(SPLIT(H54,CHAR(10)))))
)"),"")</f>
        <v/>
      </c>
      <c r="J54" s="4" t="str">
        <f>IFERROR(__xludf.DUMMYFUNCTION("IFERROR(
  TEXTJOIN(CHAR(10),TRUE,FILTER('SUMMARY DATA'!I:I,'SUMMARY DATA'!$A:$A=$A54,'SUMMARY DATA'!$C:$C=$B54,'SUMMARY DATA'!$B:$B=""RS"")),
  IF(
    OR(
      ISNUMBER(SEARCH(""CDM CASH DEPOSIT"",$C54)),
      ISNUMBER(SEARCH(""CASH DEPOSIT"",$C54)),
"&amp;"      COUNTIFS('SUMMARY DATA'!$D:$D,$C54,'SUMMARY DATA'!$B:$B,""RS"")&lt;&gt;1
    ),
    """",
    IFERROR(TEXTJOIN(CHAR(10),TRUE,FILTER('SUMMARY DATA'!I:I,'SUMMARY DATA'!$D:$D=$C54,'SUMMARY DATA'!$B:$B=""RS"")),"""")
  )
)"),"")</f>
        <v/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 spans="1:27">
      <c r="A55" s="19"/>
      <c r="B55" s="20">
        <v>45752</v>
      </c>
      <c r="C55" s="19" t="s">
        <v>69</v>
      </c>
      <c r="D55" s="21">
        <v>10</v>
      </c>
      <c r="E55" s="4" t="str">
        <f>IFERROR(__xludf.DUMMYFUNCTION("IFERROR(
  TEXTJOIN(CHAR(10),TRUE,FILTER('SUMMARY DATA'!E:E,'SUMMARY DATA'!$A:$A=$A55,'SUMMARY DATA'!$C:$C=$B55,'SUMMARY DATA'!$B:$B=""RS"")),
  IF(
    OR(
      ISNUMBER(SEARCH(""CDM CASH DEPOSIT"",$C55)),
      ISNUMBER(SEARCH(""CASH DEPOSIT"",$C55)),
"&amp;"      COUNTIFS('SUMMARY DATA'!$D:$D,$C55,'SUMMARY DATA'!$B:$B,""RS"")&lt;&gt;1
    ),
    """",
    IFERROR(TEXTJOIN(CHAR(10),TRUE,FILTER('SUMMARY DATA'!E:E,'SUMMARY DATA'!$D:$D=$C55,'SUMMARY DATA'!$B:$B=""RS"")),"""")
  )
)"),"")</f>
        <v/>
      </c>
      <c r="F55" s="4" t="str">
        <f>IFERROR(__xludf.DUMMYFUNCTION("IFERROR(
  TEXTJOIN(CHAR(10),TRUE,FILTER('SUMMARY DATA'!F:F,'SUMMARY DATA'!$A:$A=$A55,'SUMMARY DATA'!$C:$C=$B55,'SUMMARY DATA'!$B:$B=""RS"")),
  IF(
    OR(
      ISNUMBER(SEARCH(""CDM CASH DEPOSIT"",$C55)),
      ISNUMBER(SEARCH(""CASH DEPOSIT"",$C55)),
"&amp;"      COUNTIFS('SUMMARY DATA'!$D:$D,$C55,'SUMMARY DATA'!$B:$B,""RS"")&lt;&gt;1
    ),
    """",
    IFERROR(TEXTJOIN(CHAR(10),TRUE,FILTER('SUMMARY DATA'!F:F,'SUMMARY DATA'!$D:$D=$C55,'SUMMARY DATA'!$B:$B=""RS"")),"""")
  )
)"),"")</f>
        <v/>
      </c>
      <c r="G55" s="4" t="str">
        <f>IFERROR(__xludf.DUMMYFUNCTION("IFERROR(
  TEXTJOIN(CHAR(10),TRUE,FILTER('SUMMARY DATA'!G:G,'SUMMARY DATA'!$A:$A=$A55,'SUMMARY DATA'!$C:$C=$B55,'SUMMARY DATA'!$B:$B=""RS"")),
  IF(
    OR(
      ISNUMBER(SEARCH(""CDM CASH DEPOSIT"",$C55)),
      ISNUMBER(SEARCH(""CASH DEPOSIT"",$C55)),
"&amp;"      COUNTIFS('SUMMARY DATA'!$D:$D,$C55,'SUMMARY DATA'!$B:$B,""RS"")&lt;&gt;1
    ),
    """",
    IFERROR(TEXTJOIN(CHAR(10),TRUE,FILTER('SUMMARY DATA'!G:G,'SUMMARY DATA'!$D:$D=$C55,'SUMMARY DATA'!$B:$B=""RS"")),"""")
  )
)"),"")</f>
        <v/>
      </c>
      <c r="H55" s="4" t="str">
        <f>IFERROR(__xludf.DUMMYFUNCTION("IFERROR(
  TEXTJOIN(CHAR(10),TRUE,FILTER('SUMMARY DATA'!H:H,'SUMMARY DATA'!$A:$A=$A55,'SUMMARY DATA'!$C:$C=$B55,'SUMMARY DATA'!$B:$B=""RS"")),
  IF(
    OR(
      ISNUMBER(SEARCH(""CDM CASH DEPOSIT"",$C55)),
      ISNUMBER(SEARCH(""CASH DEPOSIT"",$C55)),
"&amp;"      COUNTIFS('SUMMARY DATA'!$D:$D,$C55,'SUMMARY DATA'!$B:$B,""RS"")&lt;&gt;1
    ),
    """",
    IFERROR(TEXTJOIN(CHAR(10),TRUE,FILTER('SUMMARY DATA'!H:H,'SUMMARY DATA'!$D:$D=$C55,'SUMMARY DATA'!$B:$B=""RS"")),"""")
  )
)"),"")</f>
        <v/>
      </c>
      <c r="I55" s="6" t="str">
        <f>IFERROR(__xludf.DUMMYFUNCTION("IF(H55="""","""",
SUM(ARRAYFORMULA(VALUE(SPLIT(H55,CHAR(10)))))
)"),"")</f>
        <v/>
      </c>
      <c r="J55" s="4" t="str">
        <f>IFERROR(__xludf.DUMMYFUNCTION("IFERROR(
  TEXTJOIN(CHAR(10),TRUE,FILTER('SUMMARY DATA'!I:I,'SUMMARY DATA'!$A:$A=$A55,'SUMMARY DATA'!$C:$C=$B55,'SUMMARY DATA'!$B:$B=""RS"")),
  IF(
    OR(
      ISNUMBER(SEARCH(""CDM CASH DEPOSIT"",$C55)),
      ISNUMBER(SEARCH(""CASH DEPOSIT"",$C55)),
"&amp;"      COUNTIFS('SUMMARY DATA'!$D:$D,$C55,'SUMMARY DATA'!$B:$B,""RS"")&lt;&gt;1
    ),
    """",
    IFERROR(TEXTJOIN(CHAR(10),TRUE,FILTER('SUMMARY DATA'!I:I,'SUMMARY DATA'!$D:$D=$C55,'SUMMARY DATA'!$B:$B=""RS"")),"""")
  )
)"),"")</f>
        <v/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 spans="1:27">
      <c r="A56" s="19"/>
      <c r="B56" s="20">
        <v>45752</v>
      </c>
      <c r="C56" s="19" t="s">
        <v>70</v>
      </c>
      <c r="D56" s="21">
        <v>10</v>
      </c>
      <c r="E56" s="4" t="str">
        <f>IFERROR(__xludf.DUMMYFUNCTION("IFERROR(
  TEXTJOIN(CHAR(10),TRUE,FILTER('SUMMARY DATA'!E:E,'SUMMARY DATA'!$A:$A=$A56,'SUMMARY DATA'!$C:$C=$B56,'SUMMARY DATA'!$B:$B=""RS"")),
  IF(
    OR(
      ISNUMBER(SEARCH(""CDM CASH DEPOSIT"",$C56)),
      ISNUMBER(SEARCH(""CASH DEPOSIT"",$C56)),
"&amp;"      COUNTIFS('SUMMARY DATA'!$D:$D,$C56,'SUMMARY DATA'!$B:$B,""RS"")&lt;&gt;1
    ),
    """",
    IFERROR(TEXTJOIN(CHAR(10),TRUE,FILTER('SUMMARY DATA'!E:E,'SUMMARY DATA'!$D:$D=$C56,'SUMMARY DATA'!$B:$B=""RS"")),"""")
  )
)"),"")</f>
        <v/>
      </c>
      <c r="F56" s="4" t="str">
        <f>IFERROR(__xludf.DUMMYFUNCTION("IFERROR(
  TEXTJOIN(CHAR(10),TRUE,FILTER('SUMMARY DATA'!F:F,'SUMMARY DATA'!$A:$A=$A56,'SUMMARY DATA'!$C:$C=$B56,'SUMMARY DATA'!$B:$B=""RS"")),
  IF(
    OR(
      ISNUMBER(SEARCH(""CDM CASH DEPOSIT"",$C56)),
      ISNUMBER(SEARCH(""CASH DEPOSIT"",$C56)),
"&amp;"      COUNTIFS('SUMMARY DATA'!$D:$D,$C56,'SUMMARY DATA'!$B:$B,""RS"")&lt;&gt;1
    ),
    """",
    IFERROR(TEXTJOIN(CHAR(10),TRUE,FILTER('SUMMARY DATA'!F:F,'SUMMARY DATA'!$D:$D=$C56,'SUMMARY DATA'!$B:$B=""RS"")),"""")
  )
)"),"")</f>
        <v/>
      </c>
      <c r="G56" s="4" t="str">
        <f>IFERROR(__xludf.DUMMYFUNCTION("IFERROR(
  TEXTJOIN(CHAR(10),TRUE,FILTER('SUMMARY DATA'!G:G,'SUMMARY DATA'!$A:$A=$A56,'SUMMARY DATA'!$C:$C=$B56,'SUMMARY DATA'!$B:$B=""RS"")),
  IF(
    OR(
      ISNUMBER(SEARCH(""CDM CASH DEPOSIT"",$C56)),
      ISNUMBER(SEARCH(""CASH DEPOSIT"",$C56)),
"&amp;"      COUNTIFS('SUMMARY DATA'!$D:$D,$C56,'SUMMARY DATA'!$B:$B,""RS"")&lt;&gt;1
    ),
    """",
    IFERROR(TEXTJOIN(CHAR(10),TRUE,FILTER('SUMMARY DATA'!G:G,'SUMMARY DATA'!$D:$D=$C56,'SUMMARY DATA'!$B:$B=""RS"")),"""")
  )
)"),"")</f>
        <v/>
      </c>
      <c r="H56" s="4" t="str">
        <f>IFERROR(__xludf.DUMMYFUNCTION("IFERROR(
  TEXTJOIN(CHAR(10),TRUE,FILTER('SUMMARY DATA'!H:H,'SUMMARY DATA'!$A:$A=$A56,'SUMMARY DATA'!$C:$C=$B56,'SUMMARY DATA'!$B:$B=""RS"")),
  IF(
    OR(
      ISNUMBER(SEARCH(""CDM CASH DEPOSIT"",$C56)),
      ISNUMBER(SEARCH(""CASH DEPOSIT"",$C56)),
"&amp;"      COUNTIFS('SUMMARY DATA'!$D:$D,$C56,'SUMMARY DATA'!$B:$B,""RS"")&lt;&gt;1
    ),
    """",
    IFERROR(TEXTJOIN(CHAR(10),TRUE,FILTER('SUMMARY DATA'!H:H,'SUMMARY DATA'!$D:$D=$C56,'SUMMARY DATA'!$B:$B=""RS"")),"""")
  )
)"),"")</f>
        <v/>
      </c>
      <c r="I56" s="6" t="str">
        <f>IFERROR(__xludf.DUMMYFUNCTION("IF(H56="""","""",
SUM(ARRAYFORMULA(VALUE(SPLIT(H56,CHAR(10)))))
)"),"")</f>
        <v/>
      </c>
      <c r="J56" s="4" t="str">
        <f>IFERROR(__xludf.DUMMYFUNCTION("IFERROR(
  TEXTJOIN(CHAR(10),TRUE,FILTER('SUMMARY DATA'!I:I,'SUMMARY DATA'!$A:$A=$A56,'SUMMARY DATA'!$C:$C=$B56,'SUMMARY DATA'!$B:$B=""RS"")),
  IF(
    OR(
      ISNUMBER(SEARCH(""CDM CASH DEPOSIT"",$C56)),
      ISNUMBER(SEARCH(""CASH DEPOSIT"",$C56)),
"&amp;"      COUNTIFS('SUMMARY DATA'!$D:$D,$C56,'SUMMARY DATA'!$B:$B,""RS"")&lt;&gt;1
    ),
    """",
    IFERROR(TEXTJOIN(CHAR(10),TRUE,FILTER('SUMMARY DATA'!I:I,'SUMMARY DATA'!$D:$D=$C56,'SUMMARY DATA'!$B:$B=""RS"")),"""")
  )
)"),"")</f>
        <v/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 spans="1:27">
      <c r="A57" s="19"/>
      <c r="B57" s="20">
        <v>45751</v>
      </c>
      <c r="C57" s="19" t="s">
        <v>71</v>
      </c>
      <c r="D57" s="21">
        <v>19.86</v>
      </c>
      <c r="E57" s="4" t="str">
        <f>IFERROR(__xludf.DUMMYFUNCTION("IFERROR(
  TEXTJOIN(CHAR(10),TRUE,FILTER('SUMMARY DATA'!E:E,'SUMMARY DATA'!$A:$A=$A57,'SUMMARY DATA'!$C:$C=$B57,'SUMMARY DATA'!$B:$B=""RS"")),
  IF(
    OR(
      ISNUMBER(SEARCH(""CDM CASH DEPOSIT"",$C57)),
      ISNUMBER(SEARCH(""CASH DEPOSIT"",$C57)),
"&amp;"      COUNTIFS('SUMMARY DATA'!$D:$D,$C57,'SUMMARY DATA'!$B:$B,""RS"")&lt;&gt;1
    ),
    """",
    IFERROR(TEXTJOIN(CHAR(10),TRUE,FILTER('SUMMARY DATA'!E:E,'SUMMARY DATA'!$D:$D=$C57,'SUMMARY DATA'!$B:$B=""RS"")),"""")
  )
)"),"")</f>
        <v/>
      </c>
      <c r="F57" s="4" t="str">
        <f>IFERROR(__xludf.DUMMYFUNCTION("IFERROR(
  TEXTJOIN(CHAR(10),TRUE,FILTER('SUMMARY DATA'!F:F,'SUMMARY DATA'!$A:$A=$A57,'SUMMARY DATA'!$C:$C=$B57,'SUMMARY DATA'!$B:$B=""RS"")),
  IF(
    OR(
      ISNUMBER(SEARCH(""CDM CASH DEPOSIT"",$C57)),
      ISNUMBER(SEARCH(""CASH DEPOSIT"",$C57)),
"&amp;"      COUNTIFS('SUMMARY DATA'!$D:$D,$C57,'SUMMARY DATA'!$B:$B,""RS"")&lt;&gt;1
    ),
    """",
    IFERROR(TEXTJOIN(CHAR(10),TRUE,FILTER('SUMMARY DATA'!F:F,'SUMMARY DATA'!$D:$D=$C57,'SUMMARY DATA'!$B:$B=""RS"")),"""")
  )
)"),"")</f>
        <v/>
      </c>
      <c r="G57" s="4" t="str">
        <f>IFERROR(__xludf.DUMMYFUNCTION("IFERROR(
  TEXTJOIN(CHAR(10),TRUE,FILTER('SUMMARY DATA'!G:G,'SUMMARY DATA'!$A:$A=$A57,'SUMMARY DATA'!$C:$C=$B57,'SUMMARY DATA'!$B:$B=""RS"")),
  IF(
    OR(
      ISNUMBER(SEARCH(""CDM CASH DEPOSIT"",$C57)),
      ISNUMBER(SEARCH(""CASH DEPOSIT"",$C57)),
"&amp;"      COUNTIFS('SUMMARY DATA'!$D:$D,$C57,'SUMMARY DATA'!$B:$B,""RS"")&lt;&gt;1
    ),
    """",
    IFERROR(TEXTJOIN(CHAR(10),TRUE,FILTER('SUMMARY DATA'!G:G,'SUMMARY DATA'!$D:$D=$C57,'SUMMARY DATA'!$B:$B=""RS"")),"""")
  )
)"),"")</f>
        <v/>
      </c>
      <c r="H57" s="4" t="str">
        <f>IFERROR(__xludf.DUMMYFUNCTION("IFERROR(
  TEXTJOIN(CHAR(10),TRUE,FILTER('SUMMARY DATA'!H:H,'SUMMARY DATA'!$A:$A=$A57,'SUMMARY DATA'!$C:$C=$B57,'SUMMARY DATA'!$B:$B=""RS"")),
  IF(
    OR(
      ISNUMBER(SEARCH(""CDM CASH DEPOSIT"",$C57)),
      ISNUMBER(SEARCH(""CASH DEPOSIT"",$C57)),
"&amp;"      COUNTIFS('SUMMARY DATA'!$D:$D,$C57,'SUMMARY DATA'!$B:$B,""RS"")&lt;&gt;1
    ),
    """",
    IFERROR(TEXTJOIN(CHAR(10),TRUE,FILTER('SUMMARY DATA'!H:H,'SUMMARY DATA'!$D:$D=$C57,'SUMMARY DATA'!$B:$B=""RS"")),"""")
  )
)"),"")</f>
        <v/>
      </c>
      <c r="I57" s="6" t="str">
        <f>IFERROR(__xludf.DUMMYFUNCTION("IF(H57="""","""",
SUM(ARRAYFORMULA(VALUE(SPLIT(H57,CHAR(10)))))
)"),"")</f>
        <v/>
      </c>
      <c r="J57" s="4" t="str">
        <f>IFERROR(__xludf.DUMMYFUNCTION("IFERROR(
  TEXTJOIN(CHAR(10),TRUE,FILTER('SUMMARY DATA'!I:I,'SUMMARY DATA'!$A:$A=$A57,'SUMMARY DATA'!$C:$C=$B57,'SUMMARY DATA'!$B:$B=""RS"")),
  IF(
    OR(
      ISNUMBER(SEARCH(""CDM CASH DEPOSIT"",$C57)),
      ISNUMBER(SEARCH(""CASH DEPOSIT"",$C57)),
"&amp;"      COUNTIFS('SUMMARY DATA'!$D:$D,$C57,'SUMMARY DATA'!$B:$B,""RS"")&lt;&gt;1
    ),
    """",
    IFERROR(TEXTJOIN(CHAR(10),TRUE,FILTER('SUMMARY DATA'!I:I,'SUMMARY DATA'!$D:$D=$C57,'SUMMARY DATA'!$B:$B=""RS"")),"""")
  )
)"),"")</f>
        <v/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 spans="1:27">
      <c r="A58" s="19"/>
      <c r="B58" s="20">
        <v>45750</v>
      </c>
      <c r="C58" s="19" t="s">
        <v>72</v>
      </c>
      <c r="D58" s="21">
        <v>5</v>
      </c>
      <c r="E58" s="4" t="str">
        <f>IFERROR(__xludf.DUMMYFUNCTION("IFERROR(
  TEXTJOIN(CHAR(10),TRUE,FILTER('SUMMARY DATA'!E:E,'SUMMARY DATA'!$A:$A=$A58,'SUMMARY DATA'!$C:$C=$B58,'SUMMARY DATA'!$B:$B=""RS"")),
  IF(
    OR(
      ISNUMBER(SEARCH(""CDM CASH DEPOSIT"",$C58)),
      ISNUMBER(SEARCH(""CASH DEPOSIT"",$C58)),
"&amp;"      COUNTIFS('SUMMARY DATA'!$D:$D,$C58,'SUMMARY DATA'!$B:$B,""RS"")&lt;&gt;1
    ),
    """",
    IFERROR(TEXTJOIN(CHAR(10),TRUE,FILTER('SUMMARY DATA'!E:E,'SUMMARY DATA'!$D:$D=$C58,'SUMMARY DATA'!$B:$B=""RS"")),"""")
  )
)"),"")</f>
        <v/>
      </c>
      <c r="F58" s="4" t="str">
        <f>IFERROR(__xludf.DUMMYFUNCTION("IFERROR(
  TEXTJOIN(CHAR(10),TRUE,FILTER('SUMMARY DATA'!F:F,'SUMMARY DATA'!$A:$A=$A58,'SUMMARY DATA'!$C:$C=$B58,'SUMMARY DATA'!$B:$B=""RS"")),
  IF(
    OR(
      ISNUMBER(SEARCH(""CDM CASH DEPOSIT"",$C58)),
      ISNUMBER(SEARCH(""CASH DEPOSIT"",$C58)),
"&amp;"      COUNTIFS('SUMMARY DATA'!$D:$D,$C58,'SUMMARY DATA'!$B:$B,""RS"")&lt;&gt;1
    ),
    """",
    IFERROR(TEXTJOIN(CHAR(10),TRUE,FILTER('SUMMARY DATA'!F:F,'SUMMARY DATA'!$D:$D=$C58,'SUMMARY DATA'!$B:$B=""RS"")),"""")
  )
)"),"")</f>
        <v/>
      </c>
      <c r="G58" s="4" t="str">
        <f>IFERROR(__xludf.DUMMYFUNCTION("IFERROR(
  TEXTJOIN(CHAR(10),TRUE,FILTER('SUMMARY DATA'!G:G,'SUMMARY DATA'!$A:$A=$A58,'SUMMARY DATA'!$C:$C=$B58,'SUMMARY DATA'!$B:$B=""RS"")),
  IF(
    OR(
      ISNUMBER(SEARCH(""CDM CASH DEPOSIT"",$C58)),
      ISNUMBER(SEARCH(""CASH DEPOSIT"",$C58)),
"&amp;"      COUNTIFS('SUMMARY DATA'!$D:$D,$C58,'SUMMARY DATA'!$B:$B,""RS"")&lt;&gt;1
    ),
    """",
    IFERROR(TEXTJOIN(CHAR(10),TRUE,FILTER('SUMMARY DATA'!G:G,'SUMMARY DATA'!$D:$D=$C58,'SUMMARY DATA'!$B:$B=""RS"")),"""")
  )
)"),"")</f>
        <v/>
      </c>
      <c r="H58" s="4" t="str">
        <f>IFERROR(__xludf.DUMMYFUNCTION("IFERROR(
  TEXTJOIN(CHAR(10),TRUE,FILTER('SUMMARY DATA'!H:H,'SUMMARY DATA'!$A:$A=$A58,'SUMMARY DATA'!$C:$C=$B58,'SUMMARY DATA'!$B:$B=""RS"")),
  IF(
    OR(
      ISNUMBER(SEARCH(""CDM CASH DEPOSIT"",$C58)),
      ISNUMBER(SEARCH(""CASH DEPOSIT"",$C58)),
"&amp;"      COUNTIFS('SUMMARY DATA'!$D:$D,$C58,'SUMMARY DATA'!$B:$B,""RS"")&lt;&gt;1
    ),
    """",
    IFERROR(TEXTJOIN(CHAR(10),TRUE,FILTER('SUMMARY DATA'!H:H,'SUMMARY DATA'!$D:$D=$C58,'SUMMARY DATA'!$B:$B=""RS"")),"""")
  )
)"),"")</f>
        <v/>
      </c>
      <c r="I58" s="6" t="str">
        <f>IFERROR(__xludf.DUMMYFUNCTION("IF(H58="""","""",
SUM(ARRAYFORMULA(VALUE(SPLIT(H58,CHAR(10)))))
)"),"")</f>
        <v/>
      </c>
      <c r="J58" s="4" t="str">
        <f>IFERROR(__xludf.DUMMYFUNCTION("IFERROR(
  TEXTJOIN(CHAR(10),TRUE,FILTER('SUMMARY DATA'!I:I,'SUMMARY DATA'!$A:$A=$A58,'SUMMARY DATA'!$C:$C=$B58,'SUMMARY DATA'!$B:$B=""RS"")),
  IF(
    OR(
      ISNUMBER(SEARCH(""CDM CASH DEPOSIT"",$C58)),
      ISNUMBER(SEARCH(""CASH DEPOSIT"",$C58)),
"&amp;"      COUNTIFS('SUMMARY DATA'!$D:$D,$C58,'SUMMARY DATA'!$B:$B,""RS"")&lt;&gt;1
    ),
    """",
    IFERROR(TEXTJOIN(CHAR(10),TRUE,FILTER('SUMMARY DATA'!I:I,'SUMMARY DATA'!$D:$D=$C58,'SUMMARY DATA'!$B:$B=""RS"")),"""")
  )
)"),"")</f>
        <v/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 spans="1:27">
      <c r="A59" s="19"/>
      <c r="B59" s="20">
        <v>45749</v>
      </c>
      <c r="C59" s="19" t="s">
        <v>73</v>
      </c>
      <c r="D59" s="21">
        <v>8</v>
      </c>
      <c r="E59" s="4" t="str">
        <f>IFERROR(__xludf.DUMMYFUNCTION("IFERROR(
  TEXTJOIN(CHAR(10),TRUE,FILTER('SUMMARY DATA'!E:E,'SUMMARY DATA'!$A:$A=$A59,'SUMMARY DATA'!$C:$C=$B59,'SUMMARY DATA'!$B:$B=""RS"")),
  IF(
    OR(
      ISNUMBER(SEARCH(""CDM CASH DEPOSIT"",$C59)),
      ISNUMBER(SEARCH(""CASH DEPOSIT"",$C59)),
"&amp;"      COUNTIFS('SUMMARY DATA'!$D:$D,$C59,'SUMMARY DATA'!$B:$B,""RS"")&lt;&gt;1
    ),
    """",
    IFERROR(TEXTJOIN(CHAR(10),TRUE,FILTER('SUMMARY DATA'!E:E,'SUMMARY DATA'!$D:$D=$C59,'SUMMARY DATA'!$B:$B=""RS"")),"""")
  )
)"),"")</f>
        <v/>
      </c>
      <c r="F59" s="4" t="str">
        <f>IFERROR(__xludf.DUMMYFUNCTION("IFERROR(
  TEXTJOIN(CHAR(10),TRUE,FILTER('SUMMARY DATA'!F:F,'SUMMARY DATA'!$A:$A=$A59,'SUMMARY DATA'!$C:$C=$B59,'SUMMARY DATA'!$B:$B=""RS"")),
  IF(
    OR(
      ISNUMBER(SEARCH(""CDM CASH DEPOSIT"",$C59)),
      ISNUMBER(SEARCH(""CASH DEPOSIT"",$C59)),
"&amp;"      COUNTIFS('SUMMARY DATA'!$D:$D,$C59,'SUMMARY DATA'!$B:$B,""RS"")&lt;&gt;1
    ),
    """",
    IFERROR(TEXTJOIN(CHAR(10),TRUE,FILTER('SUMMARY DATA'!F:F,'SUMMARY DATA'!$D:$D=$C59,'SUMMARY DATA'!$B:$B=""RS"")),"""")
  )
)"),"")</f>
        <v/>
      </c>
      <c r="G59" s="4" t="str">
        <f>IFERROR(__xludf.DUMMYFUNCTION("IFERROR(
  TEXTJOIN(CHAR(10),TRUE,FILTER('SUMMARY DATA'!G:G,'SUMMARY DATA'!$A:$A=$A59,'SUMMARY DATA'!$C:$C=$B59,'SUMMARY DATA'!$B:$B=""RS"")),
  IF(
    OR(
      ISNUMBER(SEARCH(""CDM CASH DEPOSIT"",$C59)),
      ISNUMBER(SEARCH(""CASH DEPOSIT"",$C59)),
"&amp;"      COUNTIFS('SUMMARY DATA'!$D:$D,$C59,'SUMMARY DATA'!$B:$B,""RS"")&lt;&gt;1
    ),
    """",
    IFERROR(TEXTJOIN(CHAR(10),TRUE,FILTER('SUMMARY DATA'!G:G,'SUMMARY DATA'!$D:$D=$C59,'SUMMARY DATA'!$B:$B=""RS"")),"""")
  )
)"),"")</f>
        <v/>
      </c>
      <c r="H59" s="4" t="str">
        <f>IFERROR(__xludf.DUMMYFUNCTION("IFERROR(
  TEXTJOIN(CHAR(10),TRUE,FILTER('SUMMARY DATA'!H:H,'SUMMARY DATA'!$A:$A=$A59,'SUMMARY DATA'!$C:$C=$B59,'SUMMARY DATA'!$B:$B=""RS"")),
  IF(
    OR(
      ISNUMBER(SEARCH(""CDM CASH DEPOSIT"",$C59)),
      ISNUMBER(SEARCH(""CASH DEPOSIT"",$C59)),
"&amp;"      COUNTIFS('SUMMARY DATA'!$D:$D,$C59,'SUMMARY DATA'!$B:$B,""RS"")&lt;&gt;1
    ),
    """",
    IFERROR(TEXTJOIN(CHAR(10),TRUE,FILTER('SUMMARY DATA'!H:H,'SUMMARY DATA'!$D:$D=$C59,'SUMMARY DATA'!$B:$B=""RS"")),"""")
  )
)"),"")</f>
        <v/>
      </c>
      <c r="I59" s="6" t="str">
        <f>IFERROR(__xludf.DUMMYFUNCTION("IF(H59="""","""",
SUM(ARRAYFORMULA(VALUE(SPLIT(H59,CHAR(10)))))
)"),"")</f>
        <v/>
      </c>
      <c r="J59" s="4" t="str">
        <f>IFERROR(__xludf.DUMMYFUNCTION("IFERROR(
  TEXTJOIN(CHAR(10),TRUE,FILTER('SUMMARY DATA'!I:I,'SUMMARY DATA'!$A:$A=$A59,'SUMMARY DATA'!$C:$C=$B59,'SUMMARY DATA'!$B:$B=""RS"")),
  IF(
    OR(
      ISNUMBER(SEARCH(""CDM CASH DEPOSIT"",$C59)),
      ISNUMBER(SEARCH(""CASH DEPOSIT"",$C59)),
"&amp;"      COUNTIFS('SUMMARY DATA'!$D:$D,$C59,'SUMMARY DATA'!$B:$B,""RS"")&lt;&gt;1
    ),
    """",
    IFERROR(TEXTJOIN(CHAR(10),TRUE,FILTER('SUMMARY DATA'!I:I,'SUMMARY DATA'!$D:$D=$C59,'SUMMARY DATA'!$B:$B=""RS"")),"""")
  )
)"),"")</f>
        <v/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 spans="1:27">
      <c r="A60" s="19"/>
      <c r="B60" s="20">
        <v>45749</v>
      </c>
      <c r="C60" s="19" t="s">
        <v>74</v>
      </c>
      <c r="D60" s="21">
        <v>25</v>
      </c>
      <c r="E60" s="4" t="str">
        <f>IFERROR(__xludf.DUMMYFUNCTION("IFERROR(
  TEXTJOIN(CHAR(10),TRUE,FILTER('SUMMARY DATA'!E:E,'SUMMARY DATA'!$A:$A=$A60,'SUMMARY DATA'!$C:$C=$B60,'SUMMARY DATA'!$B:$B=""RS"")),
  IF(
    OR(
      ISNUMBER(SEARCH(""CDM CASH DEPOSIT"",$C60)),
      ISNUMBER(SEARCH(""CASH DEPOSIT"",$C60)),
"&amp;"      COUNTIFS('SUMMARY DATA'!$D:$D,$C60,'SUMMARY DATA'!$B:$B,""RS"")&lt;&gt;1
    ),
    """",
    IFERROR(TEXTJOIN(CHAR(10),TRUE,FILTER('SUMMARY DATA'!E:E,'SUMMARY DATA'!$D:$D=$C60,'SUMMARY DATA'!$B:$B=""RS"")),"""")
  )
)"),"")</f>
        <v/>
      </c>
      <c r="F60" s="4" t="str">
        <f>IFERROR(__xludf.DUMMYFUNCTION("IFERROR(
  TEXTJOIN(CHAR(10),TRUE,FILTER('SUMMARY DATA'!F:F,'SUMMARY DATA'!$A:$A=$A60,'SUMMARY DATA'!$C:$C=$B60,'SUMMARY DATA'!$B:$B=""RS"")),
  IF(
    OR(
      ISNUMBER(SEARCH(""CDM CASH DEPOSIT"",$C60)),
      ISNUMBER(SEARCH(""CASH DEPOSIT"",$C60)),
"&amp;"      COUNTIFS('SUMMARY DATA'!$D:$D,$C60,'SUMMARY DATA'!$B:$B,""RS"")&lt;&gt;1
    ),
    """",
    IFERROR(TEXTJOIN(CHAR(10),TRUE,FILTER('SUMMARY DATA'!F:F,'SUMMARY DATA'!$D:$D=$C60,'SUMMARY DATA'!$B:$B=""RS"")),"""")
  )
)"),"")</f>
        <v/>
      </c>
      <c r="G60" s="4" t="str">
        <f>IFERROR(__xludf.DUMMYFUNCTION("IFERROR(
  TEXTJOIN(CHAR(10),TRUE,FILTER('SUMMARY DATA'!G:G,'SUMMARY DATA'!$A:$A=$A60,'SUMMARY DATA'!$C:$C=$B60,'SUMMARY DATA'!$B:$B=""RS"")),
  IF(
    OR(
      ISNUMBER(SEARCH(""CDM CASH DEPOSIT"",$C60)),
      ISNUMBER(SEARCH(""CASH DEPOSIT"",$C60)),
"&amp;"      COUNTIFS('SUMMARY DATA'!$D:$D,$C60,'SUMMARY DATA'!$B:$B,""RS"")&lt;&gt;1
    ),
    """",
    IFERROR(TEXTJOIN(CHAR(10),TRUE,FILTER('SUMMARY DATA'!G:G,'SUMMARY DATA'!$D:$D=$C60,'SUMMARY DATA'!$B:$B=""RS"")),"""")
  )
)"),"")</f>
        <v/>
      </c>
      <c r="H60" s="4" t="str">
        <f>IFERROR(__xludf.DUMMYFUNCTION("IFERROR(
  TEXTJOIN(CHAR(10),TRUE,FILTER('SUMMARY DATA'!H:H,'SUMMARY DATA'!$A:$A=$A60,'SUMMARY DATA'!$C:$C=$B60,'SUMMARY DATA'!$B:$B=""RS"")),
  IF(
    OR(
      ISNUMBER(SEARCH(""CDM CASH DEPOSIT"",$C60)),
      ISNUMBER(SEARCH(""CASH DEPOSIT"",$C60)),
"&amp;"      COUNTIFS('SUMMARY DATA'!$D:$D,$C60,'SUMMARY DATA'!$B:$B,""RS"")&lt;&gt;1
    ),
    """",
    IFERROR(TEXTJOIN(CHAR(10),TRUE,FILTER('SUMMARY DATA'!H:H,'SUMMARY DATA'!$D:$D=$C60,'SUMMARY DATA'!$B:$B=""RS"")),"""")
  )
)"),"")</f>
        <v/>
      </c>
      <c r="I60" s="6" t="str">
        <f>IFERROR(__xludf.DUMMYFUNCTION("IF(H60="""","""",
SUM(ARRAYFORMULA(VALUE(SPLIT(H60,CHAR(10)))))
)"),"")</f>
        <v/>
      </c>
      <c r="J60" s="4" t="str">
        <f>IFERROR(__xludf.DUMMYFUNCTION("IFERROR(
  TEXTJOIN(CHAR(10),TRUE,FILTER('SUMMARY DATA'!I:I,'SUMMARY DATA'!$A:$A=$A60,'SUMMARY DATA'!$C:$C=$B60,'SUMMARY DATA'!$B:$B=""RS"")),
  IF(
    OR(
      ISNUMBER(SEARCH(""CDM CASH DEPOSIT"",$C60)),
      ISNUMBER(SEARCH(""CASH DEPOSIT"",$C60)),
"&amp;"      COUNTIFS('SUMMARY DATA'!$D:$D,$C60,'SUMMARY DATA'!$B:$B,""RS"")&lt;&gt;1
    ),
    """",
    IFERROR(TEXTJOIN(CHAR(10),TRUE,FILTER('SUMMARY DATA'!I:I,'SUMMARY DATA'!$D:$D=$C60,'SUMMARY DATA'!$B:$B=""RS"")),"""")
  )
)"),"")</f>
        <v/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 spans="1:27">
      <c r="A61" s="19"/>
      <c r="B61" s="20">
        <v>45749</v>
      </c>
      <c r="C61" s="19" t="s">
        <v>75</v>
      </c>
      <c r="D61" s="21">
        <v>8</v>
      </c>
      <c r="E61" s="4" t="str">
        <f>IFERROR(__xludf.DUMMYFUNCTION("IFERROR(
  TEXTJOIN(CHAR(10),TRUE,FILTER('SUMMARY DATA'!E:E,'SUMMARY DATA'!$A:$A=$A61,'SUMMARY DATA'!$C:$C=$B61,'SUMMARY DATA'!$B:$B=""RS"")),
  IF(
    OR(
      ISNUMBER(SEARCH(""CDM CASH DEPOSIT"",$C61)),
      ISNUMBER(SEARCH(""CASH DEPOSIT"",$C61)),
"&amp;"      COUNTIFS('SUMMARY DATA'!$D:$D,$C61,'SUMMARY DATA'!$B:$B,""RS"")&lt;&gt;1
    ),
    """",
    IFERROR(TEXTJOIN(CHAR(10),TRUE,FILTER('SUMMARY DATA'!E:E,'SUMMARY DATA'!$D:$D=$C61,'SUMMARY DATA'!$B:$B=""RS"")),"""")
  )
)"),"")</f>
        <v/>
      </c>
      <c r="F61" s="4" t="str">
        <f>IFERROR(__xludf.DUMMYFUNCTION("IFERROR(
  TEXTJOIN(CHAR(10),TRUE,FILTER('SUMMARY DATA'!F:F,'SUMMARY DATA'!$A:$A=$A61,'SUMMARY DATA'!$C:$C=$B61,'SUMMARY DATA'!$B:$B=""RS"")),
  IF(
    OR(
      ISNUMBER(SEARCH(""CDM CASH DEPOSIT"",$C61)),
      ISNUMBER(SEARCH(""CASH DEPOSIT"",$C61)),
"&amp;"      COUNTIFS('SUMMARY DATA'!$D:$D,$C61,'SUMMARY DATA'!$B:$B,""RS"")&lt;&gt;1
    ),
    """",
    IFERROR(TEXTJOIN(CHAR(10),TRUE,FILTER('SUMMARY DATA'!F:F,'SUMMARY DATA'!$D:$D=$C61,'SUMMARY DATA'!$B:$B=""RS"")),"""")
  )
)"),"")</f>
        <v/>
      </c>
      <c r="G61" s="4" t="str">
        <f>IFERROR(__xludf.DUMMYFUNCTION("IFERROR(
  TEXTJOIN(CHAR(10),TRUE,FILTER('SUMMARY DATA'!G:G,'SUMMARY DATA'!$A:$A=$A61,'SUMMARY DATA'!$C:$C=$B61,'SUMMARY DATA'!$B:$B=""RS"")),
  IF(
    OR(
      ISNUMBER(SEARCH(""CDM CASH DEPOSIT"",$C61)),
      ISNUMBER(SEARCH(""CASH DEPOSIT"",$C61)),
"&amp;"      COUNTIFS('SUMMARY DATA'!$D:$D,$C61,'SUMMARY DATA'!$B:$B,""RS"")&lt;&gt;1
    ),
    """",
    IFERROR(TEXTJOIN(CHAR(10),TRUE,FILTER('SUMMARY DATA'!G:G,'SUMMARY DATA'!$D:$D=$C61,'SUMMARY DATA'!$B:$B=""RS"")),"""")
  )
)"),"")</f>
        <v/>
      </c>
      <c r="H61" s="4" t="str">
        <f>IFERROR(__xludf.DUMMYFUNCTION("IFERROR(
  TEXTJOIN(CHAR(10),TRUE,FILTER('SUMMARY DATA'!H:H,'SUMMARY DATA'!$A:$A=$A61,'SUMMARY DATA'!$C:$C=$B61,'SUMMARY DATA'!$B:$B=""RS"")),
  IF(
    OR(
      ISNUMBER(SEARCH(""CDM CASH DEPOSIT"",$C61)),
      ISNUMBER(SEARCH(""CASH DEPOSIT"",$C61)),
"&amp;"      COUNTIFS('SUMMARY DATA'!$D:$D,$C61,'SUMMARY DATA'!$B:$B,""RS"")&lt;&gt;1
    ),
    """",
    IFERROR(TEXTJOIN(CHAR(10),TRUE,FILTER('SUMMARY DATA'!H:H,'SUMMARY DATA'!$D:$D=$C61,'SUMMARY DATA'!$B:$B=""RS"")),"""")
  )
)"),"")</f>
        <v/>
      </c>
      <c r="I61" s="6" t="str">
        <f>IFERROR(__xludf.DUMMYFUNCTION("IF(H61="""","""",
SUM(ARRAYFORMULA(VALUE(SPLIT(H61,CHAR(10)))))
)"),"")</f>
        <v/>
      </c>
      <c r="J61" s="4" t="str">
        <f>IFERROR(__xludf.DUMMYFUNCTION("IFERROR(
  TEXTJOIN(CHAR(10),TRUE,FILTER('SUMMARY DATA'!I:I,'SUMMARY DATA'!$A:$A=$A61,'SUMMARY DATA'!$C:$C=$B61,'SUMMARY DATA'!$B:$B=""RS"")),
  IF(
    OR(
      ISNUMBER(SEARCH(""CDM CASH DEPOSIT"",$C61)),
      ISNUMBER(SEARCH(""CASH DEPOSIT"",$C61)),
"&amp;"      COUNTIFS('SUMMARY DATA'!$D:$D,$C61,'SUMMARY DATA'!$B:$B,""RS"")&lt;&gt;1
    ),
    """",
    IFERROR(TEXTJOIN(CHAR(10),TRUE,FILTER('SUMMARY DATA'!I:I,'SUMMARY DATA'!$D:$D=$C61,'SUMMARY DATA'!$B:$B=""RS"")),"""")
  )
)"),"")</f>
        <v/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 spans="1:27">
      <c r="A62" s="19"/>
      <c r="B62" s="20">
        <v>45748</v>
      </c>
      <c r="C62" s="19" t="s">
        <v>76</v>
      </c>
      <c r="D62" s="21">
        <v>10</v>
      </c>
      <c r="E62" s="4" t="str">
        <f>IFERROR(__xludf.DUMMYFUNCTION("IFERROR(
  TEXTJOIN(CHAR(10),TRUE,FILTER('SUMMARY DATA'!E:E,'SUMMARY DATA'!$A:$A=$A62,'SUMMARY DATA'!$C:$C=$B62,'SUMMARY DATA'!$B:$B=""RS"")),
  IF(
    OR(
      ISNUMBER(SEARCH(""CDM CASH DEPOSIT"",$C62)),
      ISNUMBER(SEARCH(""CASH DEPOSIT"",$C62)),
"&amp;"      COUNTIFS('SUMMARY DATA'!$D:$D,$C62,'SUMMARY DATA'!$B:$B,""RS"")&lt;&gt;1
    ),
    """",
    IFERROR(TEXTJOIN(CHAR(10),TRUE,FILTER('SUMMARY DATA'!E:E,'SUMMARY DATA'!$D:$D=$C62,'SUMMARY DATA'!$B:$B=""RS"")),"""")
  )
)"),"")</f>
        <v/>
      </c>
      <c r="F62" s="4" t="str">
        <f>IFERROR(__xludf.DUMMYFUNCTION("IFERROR(
  TEXTJOIN(CHAR(10),TRUE,FILTER('SUMMARY DATA'!F:F,'SUMMARY DATA'!$A:$A=$A62,'SUMMARY DATA'!$C:$C=$B62,'SUMMARY DATA'!$B:$B=""RS"")),
  IF(
    OR(
      ISNUMBER(SEARCH(""CDM CASH DEPOSIT"",$C62)),
      ISNUMBER(SEARCH(""CASH DEPOSIT"",$C62)),
"&amp;"      COUNTIFS('SUMMARY DATA'!$D:$D,$C62,'SUMMARY DATA'!$B:$B,""RS"")&lt;&gt;1
    ),
    """",
    IFERROR(TEXTJOIN(CHAR(10),TRUE,FILTER('SUMMARY DATA'!F:F,'SUMMARY DATA'!$D:$D=$C62,'SUMMARY DATA'!$B:$B=""RS"")),"""")
  )
)"),"")</f>
        <v/>
      </c>
      <c r="G62" s="4" t="str">
        <f>IFERROR(__xludf.DUMMYFUNCTION("IFERROR(
  TEXTJOIN(CHAR(10),TRUE,FILTER('SUMMARY DATA'!G:G,'SUMMARY DATA'!$A:$A=$A62,'SUMMARY DATA'!$C:$C=$B62,'SUMMARY DATA'!$B:$B=""RS"")),
  IF(
    OR(
      ISNUMBER(SEARCH(""CDM CASH DEPOSIT"",$C62)),
      ISNUMBER(SEARCH(""CASH DEPOSIT"",$C62)),
"&amp;"      COUNTIFS('SUMMARY DATA'!$D:$D,$C62,'SUMMARY DATA'!$B:$B,""RS"")&lt;&gt;1
    ),
    """",
    IFERROR(TEXTJOIN(CHAR(10),TRUE,FILTER('SUMMARY DATA'!G:G,'SUMMARY DATA'!$D:$D=$C62,'SUMMARY DATA'!$B:$B=""RS"")),"""")
  )
)"),"")</f>
        <v/>
      </c>
      <c r="H62" s="4" t="str">
        <f>IFERROR(__xludf.DUMMYFUNCTION("IFERROR(
  TEXTJOIN(CHAR(10),TRUE,FILTER('SUMMARY DATA'!H:H,'SUMMARY DATA'!$A:$A=$A62,'SUMMARY DATA'!$C:$C=$B62,'SUMMARY DATA'!$B:$B=""RS"")),
  IF(
    OR(
      ISNUMBER(SEARCH(""CDM CASH DEPOSIT"",$C62)),
      ISNUMBER(SEARCH(""CASH DEPOSIT"",$C62)),
"&amp;"      COUNTIFS('SUMMARY DATA'!$D:$D,$C62,'SUMMARY DATA'!$B:$B,""RS"")&lt;&gt;1
    ),
    """",
    IFERROR(TEXTJOIN(CHAR(10),TRUE,FILTER('SUMMARY DATA'!H:H,'SUMMARY DATA'!$D:$D=$C62,'SUMMARY DATA'!$B:$B=""RS"")),"""")
  )
)"),"")</f>
        <v/>
      </c>
      <c r="I62" s="6" t="str">
        <f>IFERROR(__xludf.DUMMYFUNCTION("IF(H62="""","""",
SUM(ARRAYFORMULA(VALUE(SPLIT(H62,CHAR(10)))))
)"),"")</f>
        <v/>
      </c>
      <c r="J62" s="4" t="str">
        <f>IFERROR(__xludf.DUMMYFUNCTION("IFERROR(
  TEXTJOIN(CHAR(10),TRUE,FILTER('SUMMARY DATA'!I:I,'SUMMARY DATA'!$A:$A=$A62,'SUMMARY DATA'!$C:$C=$B62,'SUMMARY DATA'!$B:$B=""RS"")),
  IF(
    OR(
      ISNUMBER(SEARCH(""CDM CASH DEPOSIT"",$C62)),
      ISNUMBER(SEARCH(""CASH DEPOSIT"",$C62)),
"&amp;"      COUNTIFS('SUMMARY DATA'!$D:$D,$C62,'SUMMARY DATA'!$B:$B,""RS"")&lt;&gt;1
    ),
    """",
    IFERROR(TEXTJOIN(CHAR(10),TRUE,FILTER('SUMMARY DATA'!I:I,'SUMMARY DATA'!$D:$D=$C62,'SUMMARY DATA'!$B:$B=""RS"")),"""")
  )
)"),"")</f>
        <v/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 spans="1:27">
      <c r="A63" s="19"/>
      <c r="B63" s="20">
        <v>45748</v>
      </c>
      <c r="C63" s="19" t="s">
        <v>77</v>
      </c>
      <c r="D63" s="21">
        <v>10</v>
      </c>
      <c r="E63" s="4" t="str">
        <f>IFERROR(__xludf.DUMMYFUNCTION("IFERROR(
  TEXTJOIN(CHAR(10),TRUE,FILTER('SUMMARY DATA'!E:E,'SUMMARY DATA'!$A:$A=$A63,'SUMMARY DATA'!$C:$C=$B63,'SUMMARY DATA'!$B:$B=""RS"")),
  IF(
    OR(
      ISNUMBER(SEARCH(""CDM CASH DEPOSIT"",$C63)),
      ISNUMBER(SEARCH(""CASH DEPOSIT"",$C63)),
"&amp;"      COUNTIFS('SUMMARY DATA'!$D:$D,$C63,'SUMMARY DATA'!$B:$B,""RS"")&lt;&gt;1
    ),
    """",
    IFERROR(TEXTJOIN(CHAR(10),TRUE,FILTER('SUMMARY DATA'!E:E,'SUMMARY DATA'!$D:$D=$C63,'SUMMARY DATA'!$B:$B=""RS"")),"""")
  )
)"),"")</f>
        <v/>
      </c>
      <c r="F63" s="4" t="str">
        <f>IFERROR(__xludf.DUMMYFUNCTION("IFERROR(
  TEXTJOIN(CHAR(10),TRUE,FILTER('SUMMARY DATA'!F:F,'SUMMARY DATA'!$A:$A=$A63,'SUMMARY DATA'!$C:$C=$B63,'SUMMARY DATA'!$B:$B=""RS"")),
  IF(
    OR(
      ISNUMBER(SEARCH(""CDM CASH DEPOSIT"",$C63)),
      ISNUMBER(SEARCH(""CASH DEPOSIT"",$C63)),
"&amp;"      COUNTIFS('SUMMARY DATA'!$D:$D,$C63,'SUMMARY DATA'!$B:$B,""RS"")&lt;&gt;1
    ),
    """",
    IFERROR(TEXTJOIN(CHAR(10),TRUE,FILTER('SUMMARY DATA'!F:F,'SUMMARY DATA'!$D:$D=$C63,'SUMMARY DATA'!$B:$B=""RS"")),"""")
  )
)"),"")</f>
        <v/>
      </c>
      <c r="G63" s="4" t="str">
        <f>IFERROR(__xludf.DUMMYFUNCTION("IFERROR(
  TEXTJOIN(CHAR(10),TRUE,FILTER('SUMMARY DATA'!G:G,'SUMMARY DATA'!$A:$A=$A63,'SUMMARY DATA'!$C:$C=$B63,'SUMMARY DATA'!$B:$B=""RS"")),
  IF(
    OR(
      ISNUMBER(SEARCH(""CDM CASH DEPOSIT"",$C63)),
      ISNUMBER(SEARCH(""CASH DEPOSIT"",$C63)),
"&amp;"      COUNTIFS('SUMMARY DATA'!$D:$D,$C63,'SUMMARY DATA'!$B:$B,""RS"")&lt;&gt;1
    ),
    """",
    IFERROR(TEXTJOIN(CHAR(10),TRUE,FILTER('SUMMARY DATA'!G:G,'SUMMARY DATA'!$D:$D=$C63,'SUMMARY DATA'!$B:$B=""RS"")),"""")
  )
)"),"")</f>
        <v/>
      </c>
      <c r="H63" s="4" t="str">
        <f>IFERROR(__xludf.DUMMYFUNCTION("IFERROR(
  TEXTJOIN(CHAR(10),TRUE,FILTER('SUMMARY DATA'!H:H,'SUMMARY DATA'!$A:$A=$A63,'SUMMARY DATA'!$C:$C=$B63,'SUMMARY DATA'!$B:$B=""RS"")),
  IF(
    OR(
      ISNUMBER(SEARCH(""CDM CASH DEPOSIT"",$C63)),
      ISNUMBER(SEARCH(""CASH DEPOSIT"",$C63)),
"&amp;"      COUNTIFS('SUMMARY DATA'!$D:$D,$C63,'SUMMARY DATA'!$B:$B,""RS"")&lt;&gt;1
    ),
    """",
    IFERROR(TEXTJOIN(CHAR(10),TRUE,FILTER('SUMMARY DATA'!H:H,'SUMMARY DATA'!$D:$D=$C63,'SUMMARY DATA'!$B:$B=""RS"")),"""")
  )
)"),"")</f>
        <v/>
      </c>
      <c r="I63" s="6" t="str">
        <f>IFERROR(__xludf.DUMMYFUNCTION("IF(H63="""","""",
SUM(ARRAYFORMULA(VALUE(SPLIT(H63,CHAR(10)))))
)"),"")</f>
        <v/>
      </c>
      <c r="J63" s="4" t="str">
        <f>IFERROR(__xludf.DUMMYFUNCTION("IFERROR(
  TEXTJOIN(CHAR(10),TRUE,FILTER('SUMMARY DATA'!I:I,'SUMMARY DATA'!$A:$A=$A63,'SUMMARY DATA'!$C:$C=$B63,'SUMMARY DATA'!$B:$B=""RS"")),
  IF(
    OR(
      ISNUMBER(SEARCH(""CDM CASH DEPOSIT"",$C63)),
      ISNUMBER(SEARCH(""CASH DEPOSIT"",$C63)),
"&amp;"      COUNTIFS('SUMMARY DATA'!$D:$D,$C63,'SUMMARY DATA'!$B:$B,""RS"")&lt;&gt;1
    ),
    """",
    IFERROR(TEXTJOIN(CHAR(10),TRUE,FILTER('SUMMARY DATA'!I:I,'SUMMARY DATA'!$D:$D=$C63,'SUMMARY DATA'!$B:$B=""RS"")),"""")
  )
)"),"")</f>
        <v/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 spans="1:27">
      <c r="A64" s="19"/>
      <c r="B64" s="20">
        <v>45750</v>
      </c>
      <c r="C64" s="19" t="s">
        <v>78</v>
      </c>
      <c r="D64" s="21">
        <v>183.98</v>
      </c>
      <c r="E64" s="4" t="str">
        <f>IFERROR(__xludf.DUMMYFUNCTION("IFERROR(
  TEXTJOIN(CHAR(10),TRUE,FILTER('SUMMARY DATA'!E:E,'SUMMARY DATA'!$A:$A=$A64,'SUMMARY DATA'!$C:$C=$B64,'SUMMARY DATA'!$B:$B=""RS"")),
  IF(
    OR(
      ISNUMBER(SEARCH(""CDM CASH DEPOSIT"",$C64)),
      ISNUMBER(SEARCH(""CASH DEPOSIT"",$C64)),
"&amp;"      COUNTIFS('SUMMARY DATA'!$D:$D,$C64,'SUMMARY DATA'!$B:$B,""RS"")&lt;&gt;1
    ),
    """",
    IFERROR(TEXTJOIN(CHAR(10),TRUE,FILTER('SUMMARY DATA'!E:E,'SUMMARY DATA'!$D:$D=$C64,'SUMMARY DATA'!$B:$B=""RS"")),"""")
  )
)"),"")</f>
        <v/>
      </c>
      <c r="F64" s="4" t="str">
        <f>IFERROR(__xludf.DUMMYFUNCTION("IFERROR(
  TEXTJOIN(CHAR(10),TRUE,FILTER('SUMMARY DATA'!F:F,'SUMMARY DATA'!$A:$A=$A64,'SUMMARY DATA'!$C:$C=$B64,'SUMMARY DATA'!$B:$B=""RS"")),
  IF(
    OR(
      ISNUMBER(SEARCH(""CDM CASH DEPOSIT"",$C64)),
      ISNUMBER(SEARCH(""CASH DEPOSIT"",$C64)),
"&amp;"      COUNTIFS('SUMMARY DATA'!$D:$D,$C64,'SUMMARY DATA'!$B:$B,""RS"")&lt;&gt;1
    ),
    """",
    IFERROR(TEXTJOIN(CHAR(10),TRUE,FILTER('SUMMARY DATA'!F:F,'SUMMARY DATA'!$D:$D=$C64,'SUMMARY DATA'!$B:$B=""RS"")),"""")
  )
)"),"")</f>
        <v/>
      </c>
      <c r="G64" s="4" t="str">
        <f>IFERROR(__xludf.DUMMYFUNCTION("IFERROR(
  TEXTJOIN(CHAR(10),TRUE,FILTER('SUMMARY DATA'!G:G,'SUMMARY DATA'!$A:$A=$A64,'SUMMARY DATA'!$C:$C=$B64,'SUMMARY DATA'!$B:$B=""RS"")),
  IF(
    OR(
      ISNUMBER(SEARCH(""CDM CASH DEPOSIT"",$C64)),
      ISNUMBER(SEARCH(""CASH DEPOSIT"",$C64)),
"&amp;"      COUNTIFS('SUMMARY DATA'!$D:$D,$C64,'SUMMARY DATA'!$B:$B,""RS"")&lt;&gt;1
    ),
    """",
    IFERROR(TEXTJOIN(CHAR(10),TRUE,FILTER('SUMMARY DATA'!G:G,'SUMMARY DATA'!$D:$D=$C64,'SUMMARY DATA'!$B:$B=""RS"")),"""")
  )
)"),"")</f>
        <v/>
      </c>
      <c r="H64" s="4" t="str">
        <f>IFERROR(__xludf.DUMMYFUNCTION("IFERROR(
  TEXTJOIN(CHAR(10),TRUE,FILTER('SUMMARY DATA'!H:H,'SUMMARY DATA'!$A:$A=$A64,'SUMMARY DATA'!$C:$C=$B64,'SUMMARY DATA'!$B:$B=""RS"")),
  IF(
    OR(
      ISNUMBER(SEARCH(""CDM CASH DEPOSIT"",$C64)),
      ISNUMBER(SEARCH(""CASH DEPOSIT"",$C64)),
"&amp;"      COUNTIFS('SUMMARY DATA'!$D:$D,$C64,'SUMMARY DATA'!$B:$B,""RS"")&lt;&gt;1
    ),
    """",
    IFERROR(TEXTJOIN(CHAR(10),TRUE,FILTER('SUMMARY DATA'!H:H,'SUMMARY DATA'!$D:$D=$C64,'SUMMARY DATA'!$B:$B=""RS"")),"""")
  )
)"),"")</f>
        <v/>
      </c>
      <c r="I64" s="6" t="str">
        <f>IFERROR(__xludf.DUMMYFUNCTION("IF(H64="""","""",
SUM(ARRAYFORMULA(VALUE(SPLIT(H64,CHAR(10)))))
)"),"")</f>
        <v/>
      </c>
      <c r="J64" s="4" t="str">
        <f>IFERROR(__xludf.DUMMYFUNCTION("IFERROR(
  TEXTJOIN(CHAR(10),TRUE,FILTER('SUMMARY DATA'!I:I,'SUMMARY DATA'!$A:$A=$A64,'SUMMARY DATA'!$C:$C=$B64,'SUMMARY DATA'!$B:$B=""RS"")),
  IF(
    OR(
      ISNUMBER(SEARCH(""CDM CASH DEPOSIT"",$C64)),
      ISNUMBER(SEARCH(""CASH DEPOSIT"",$C64)),
"&amp;"      COUNTIFS('SUMMARY DATA'!$D:$D,$C64,'SUMMARY DATA'!$B:$B,""RS"")&lt;&gt;1
    ),
    """",
    IFERROR(TEXTJOIN(CHAR(10),TRUE,FILTER('SUMMARY DATA'!I:I,'SUMMARY DATA'!$D:$D=$C64,'SUMMARY DATA'!$B:$B=""RS"")),"""")
  )
)"),"")</f>
        <v/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 spans="1:27">
      <c r="A65" s="19"/>
      <c r="B65" s="20">
        <v>45749</v>
      </c>
      <c r="C65" s="19" t="s">
        <v>79</v>
      </c>
      <c r="D65" s="21">
        <v>89</v>
      </c>
      <c r="E65" s="4" t="str">
        <f>IFERROR(__xludf.DUMMYFUNCTION("IFERROR(
  TEXTJOIN(CHAR(10),TRUE,FILTER('SUMMARY DATA'!E:E,'SUMMARY DATA'!$A:$A=$A65,'SUMMARY DATA'!$C:$C=$B65,'SUMMARY DATA'!$B:$B=""RS"")),
  IF(
    OR(
      ISNUMBER(SEARCH(""CDM CASH DEPOSIT"",$C65)),
      ISNUMBER(SEARCH(""CASH DEPOSIT"",$C65)),
"&amp;"      COUNTIFS('SUMMARY DATA'!$D:$D,$C65,'SUMMARY DATA'!$B:$B,""RS"")&lt;&gt;1
    ),
    """",
    IFERROR(TEXTJOIN(CHAR(10),TRUE,FILTER('SUMMARY DATA'!E:E,'SUMMARY DATA'!$D:$D=$C65,'SUMMARY DATA'!$B:$B=""RS"")),"""")
  )
)"),"")</f>
        <v/>
      </c>
      <c r="F65" s="4" t="str">
        <f>IFERROR(__xludf.DUMMYFUNCTION("IFERROR(
  TEXTJOIN(CHAR(10),TRUE,FILTER('SUMMARY DATA'!F:F,'SUMMARY DATA'!$A:$A=$A65,'SUMMARY DATA'!$C:$C=$B65,'SUMMARY DATA'!$B:$B=""RS"")),
  IF(
    OR(
      ISNUMBER(SEARCH(""CDM CASH DEPOSIT"",$C65)),
      ISNUMBER(SEARCH(""CASH DEPOSIT"",$C65)),
"&amp;"      COUNTIFS('SUMMARY DATA'!$D:$D,$C65,'SUMMARY DATA'!$B:$B,""RS"")&lt;&gt;1
    ),
    """",
    IFERROR(TEXTJOIN(CHAR(10),TRUE,FILTER('SUMMARY DATA'!F:F,'SUMMARY DATA'!$D:$D=$C65,'SUMMARY DATA'!$B:$B=""RS"")),"""")
  )
)"),"")</f>
        <v/>
      </c>
      <c r="G65" s="4" t="str">
        <f>IFERROR(__xludf.DUMMYFUNCTION("IFERROR(
  TEXTJOIN(CHAR(10),TRUE,FILTER('SUMMARY DATA'!G:G,'SUMMARY DATA'!$A:$A=$A65,'SUMMARY DATA'!$C:$C=$B65,'SUMMARY DATA'!$B:$B=""RS"")),
  IF(
    OR(
      ISNUMBER(SEARCH(""CDM CASH DEPOSIT"",$C65)),
      ISNUMBER(SEARCH(""CASH DEPOSIT"",$C65)),
"&amp;"      COUNTIFS('SUMMARY DATA'!$D:$D,$C65,'SUMMARY DATA'!$B:$B,""RS"")&lt;&gt;1
    ),
    """",
    IFERROR(TEXTJOIN(CHAR(10),TRUE,FILTER('SUMMARY DATA'!G:G,'SUMMARY DATA'!$D:$D=$C65,'SUMMARY DATA'!$B:$B=""RS"")),"""")
  )
)"),"")</f>
        <v/>
      </c>
      <c r="H65" s="4" t="str">
        <f>IFERROR(__xludf.DUMMYFUNCTION("IFERROR(
  TEXTJOIN(CHAR(10),TRUE,FILTER('SUMMARY DATA'!H:H,'SUMMARY DATA'!$A:$A=$A65,'SUMMARY DATA'!$C:$C=$B65,'SUMMARY DATA'!$B:$B=""RS"")),
  IF(
    OR(
      ISNUMBER(SEARCH(""CDM CASH DEPOSIT"",$C65)),
      ISNUMBER(SEARCH(""CASH DEPOSIT"",$C65)),
"&amp;"      COUNTIFS('SUMMARY DATA'!$D:$D,$C65,'SUMMARY DATA'!$B:$B,""RS"")&lt;&gt;1
    ),
    """",
    IFERROR(TEXTJOIN(CHAR(10),TRUE,FILTER('SUMMARY DATA'!H:H,'SUMMARY DATA'!$D:$D=$C65,'SUMMARY DATA'!$B:$B=""RS"")),"""")
  )
)"),"")</f>
        <v/>
      </c>
      <c r="I65" s="6" t="str">
        <f>IFERROR(__xludf.DUMMYFUNCTION("IF(H65="""","""",
SUM(ARRAYFORMULA(VALUE(SPLIT(H65,CHAR(10)))))
)"),"")</f>
        <v/>
      </c>
      <c r="J65" s="4" t="str">
        <f>IFERROR(__xludf.DUMMYFUNCTION("IFERROR(
  TEXTJOIN(CHAR(10),TRUE,FILTER('SUMMARY DATA'!I:I,'SUMMARY DATA'!$A:$A=$A65,'SUMMARY DATA'!$C:$C=$B65,'SUMMARY DATA'!$B:$B=""RS"")),
  IF(
    OR(
      ISNUMBER(SEARCH(""CDM CASH DEPOSIT"",$C65)),
      ISNUMBER(SEARCH(""CASH DEPOSIT"",$C65)),
"&amp;"      COUNTIFS('SUMMARY DATA'!$D:$D,$C65,'SUMMARY DATA'!$B:$B,""RS"")&lt;&gt;1
    ),
    """",
    IFERROR(TEXTJOIN(CHAR(10),TRUE,FILTER('SUMMARY DATA'!I:I,'SUMMARY DATA'!$D:$D=$C65,'SUMMARY DATA'!$B:$B=""RS"")),"""")
  )
)"),"")</f>
        <v/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 spans="1:27">
      <c r="A66" s="19"/>
      <c r="B66" s="20">
        <v>45748</v>
      </c>
      <c r="C66" s="19" t="s">
        <v>80</v>
      </c>
      <c r="D66" s="21">
        <v>69.88</v>
      </c>
      <c r="E66" s="4" t="str">
        <f>IFERROR(__xludf.DUMMYFUNCTION("IFERROR(
  TEXTJOIN(CHAR(10),TRUE,FILTER('SUMMARY DATA'!E:E,'SUMMARY DATA'!$A:$A=$A66,'SUMMARY DATA'!$C:$C=$B66,'SUMMARY DATA'!$B:$B=""RS"")),
  IF(
    OR(
      ISNUMBER(SEARCH(""CDM CASH DEPOSIT"",$C66)),
      ISNUMBER(SEARCH(""CASH DEPOSIT"",$C66)),
"&amp;"      COUNTIFS('SUMMARY DATA'!$D:$D,$C66,'SUMMARY DATA'!$B:$B,""RS"")&lt;&gt;1
    ),
    """",
    IFERROR(TEXTJOIN(CHAR(10),TRUE,FILTER('SUMMARY DATA'!E:E,'SUMMARY DATA'!$D:$D=$C66,'SUMMARY DATA'!$B:$B=""RS"")),"""")
  )
)"),"")</f>
        <v/>
      </c>
      <c r="F66" s="4" t="str">
        <f>IFERROR(__xludf.DUMMYFUNCTION("IFERROR(
  TEXTJOIN(CHAR(10),TRUE,FILTER('SUMMARY DATA'!F:F,'SUMMARY DATA'!$A:$A=$A66,'SUMMARY DATA'!$C:$C=$B66,'SUMMARY DATA'!$B:$B=""RS"")),
  IF(
    OR(
      ISNUMBER(SEARCH(""CDM CASH DEPOSIT"",$C66)),
      ISNUMBER(SEARCH(""CASH DEPOSIT"",$C66)),
"&amp;"      COUNTIFS('SUMMARY DATA'!$D:$D,$C66,'SUMMARY DATA'!$B:$B,""RS"")&lt;&gt;1
    ),
    """",
    IFERROR(TEXTJOIN(CHAR(10),TRUE,FILTER('SUMMARY DATA'!F:F,'SUMMARY DATA'!$D:$D=$C66,'SUMMARY DATA'!$B:$B=""RS"")),"""")
  )
)"),"")</f>
        <v/>
      </c>
      <c r="G66" s="4" t="str">
        <f>IFERROR(__xludf.DUMMYFUNCTION("IFERROR(
  TEXTJOIN(CHAR(10),TRUE,FILTER('SUMMARY DATA'!G:G,'SUMMARY DATA'!$A:$A=$A66,'SUMMARY DATA'!$C:$C=$B66,'SUMMARY DATA'!$B:$B=""RS"")),
  IF(
    OR(
      ISNUMBER(SEARCH(""CDM CASH DEPOSIT"",$C66)),
      ISNUMBER(SEARCH(""CASH DEPOSIT"",$C66)),
"&amp;"      COUNTIFS('SUMMARY DATA'!$D:$D,$C66,'SUMMARY DATA'!$B:$B,""RS"")&lt;&gt;1
    ),
    """",
    IFERROR(TEXTJOIN(CHAR(10),TRUE,FILTER('SUMMARY DATA'!G:G,'SUMMARY DATA'!$D:$D=$C66,'SUMMARY DATA'!$B:$B=""RS"")),"""")
  )
)"),"")</f>
        <v/>
      </c>
      <c r="H66" s="4" t="str">
        <f>IFERROR(__xludf.DUMMYFUNCTION("IFERROR(
  TEXTJOIN(CHAR(10),TRUE,FILTER('SUMMARY DATA'!H:H,'SUMMARY DATA'!$A:$A=$A66,'SUMMARY DATA'!$C:$C=$B66,'SUMMARY DATA'!$B:$B=""RS"")),
  IF(
    OR(
      ISNUMBER(SEARCH(""CDM CASH DEPOSIT"",$C66)),
      ISNUMBER(SEARCH(""CASH DEPOSIT"",$C66)),
"&amp;"      COUNTIFS('SUMMARY DATA'!$D:$D,$C66,'SUMMARY DATA'!$B:$B,""RS"")&lt;&gt;1
    ),
    """",
    IFERROR(TEXTJOIN(CHAR(10),TRUE,FILTER('SUMMARY DATA'!H:H,'SUMMARY DATA'!$D:$D=$C66,'SUMMARY DATA'!$B:$B=""RS"")),"""")
  )
)"),"")</f>
        <v/>
      </c>
      <c r="I66" s="6" t="str">
        <f>IFERROR(__xludf.DUMMYFUNCTION("IF(H66="""","""",
SUM(ARRAYFORMULA(VALUE(SPLIT(H66,CHAR(10)))))
)"),"")</f>
        <v/>
      </c>
      <c r="J66" s="4" t="str">
        <f>IFERROR(__xludf.DUMMYFUNCTION("IFERROR(
  TEXTJOIN(CHAR(10),TRUE,FILTER('SUMMARY DATA'!I:I,'SUMMARY DATA'!$A:$A=$A66,'SUMMARY DATA'!$C:$C=$B66,'SUMMARY DATA'!$B:$B=""RS"")),
  IF(
    OR(
      ISNUMBER(SEARCH(""CDM CASH DEPOSIT"",$C66)),
      ISNUMBER(SEARCH(""CASH DEPOSIT"",$C66)),
"&amp;"      COUNTIFS('SUMMARY DATA'!$D:$D,$C66,'SUMMARY DATA'!$B:$B,""RS"")&lt;&gt;1
    ),
    """",
    IFERROR(TEXTJOIN(CHAR(10),TRUE,FILTER('SUMMARY DATA'!I:I,'SUMMARY DATA'!$D:$D=$C66,'SUMMARY DATA'!$B:$B=""RS"")),"""")
  )
)"),"")</f>
        <v/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 spans="1:27">
      <c r="A67" s="19"/>
      <c r="B67" s="20">
        <v>45748</v>
      </c>
      <c r="C67" s="19" t="s">
        <v>81</v>
      </c>
      <c r="D67" s="21">
        <v>83.88</v>
      </c>
      <c r="E67" s="4" t="str">
        <f>IFERROR(__xludf.DUMMYFUNCTION("IFERROR(
  TEXTJOIN(CHAR(10),TRUE,FILTER('SUMMARY DATA'!E:E,'SUMMARY DATA'!$A:$A=$A67,'SUMMARY DATA'!$C:$C=$B67,'SUMMARY DATA'!$B:$B=""RS"")),
  IF(
    OR(
      ISNUMBER(SEARCH(""CDM CASH DEPOSIT"",$C67)),
      ISNUMBER(SEARCH(""CASH DEPOSIT"",$C67)),
"&amp;"      COUNTIFS('SUMMARY DATA'!$D:$D,$C67,'SUMMARY DATA'!$B:$B,""RS"")&lt;&gt;1
    ),
    """",
    IFERROR(TEXTJOIN(CHAR(10),TRUE,FILTER('SUMMARY DATA'!E:E,'SUMMARY DATA'!$D:$D=$C67,'SUMMARY DATA'!$B:$B=""RS"")),"""")
  )
)"),"")</f>
        <v/>
      </c>
      <c r="F67" s="4" t="str">
        <f>IFERROR(__xludf.DUMMYFUNCTION("IFERROR(
  TEXTJOIN(CHAR(10),TRUE,FILTER('SUMMARY DATA'!F:F,'SUMMARY DATA'!$A:$A=$A67,'SUMMARY DATA'!$C:$C=$B67,'SUMMARY DATA'!$B:$B=""RS"")),
  IF(
    OR(
      ISNUMBER(SEARCH(""CDM CASH DEPOSIT"",$C67)),
      ISNUMBER(SEARCH(""CASH DEPOSIT"",$C67)),
"&amp;"      COUNTIFS('SUMMARY DATA'!$D:$D,$C67,'SUMMARY DATA'!$B:$B,""RS"")&lt;&gt;1
    ),
    """",
    IFERROR(TEXTJOIN(CHAR(10),TRUE,FILTER('SUMMARY DATA'!F:F,'SUMMARY DATA'!$D:$D=$C67,'SUMMARY DATA'!$B:$B=""RS"")),"""")
  )
)"),"")</f>
        <v/>
      </c>
      <c r="G67" s="4" t="str">
        <f>IFERROR(__xludf.DUMMYFUNCTION("IFERROR(
  TEXTJOIN(CHAR(10),TRUE,FILTER('SUMMARY DATA'!G:G,'SUMMARY DATA'!$A:$A=$A67,'SUMMARY DATA'!$C:$C=$B67,'SUMMARY DATA'!$B:$B=""RS"")),
  IF(
    OR(
      ISNUMBER(SEARCH(""CDM CASH DEPOSIT"",$C67)),
      ISNUMBER(SEARCH(""CASH DEPOSIT"",$C67)),
"&amp;"      COUNTIFS('SUMMARY DATA'!$D:$D,$C67,'SUMMARY DATA'!$B:$B,""RS"")&lt;&gt;1
    ),
    """",
    IFERROR(TEXTJOIN(CHAR(10),TRUE,FILTER('SUMMARY DATA'!G:G,'SUMMARY DATA'!$D:$D=$C67,'SUMMARY DATA'!$B:$B=""RS"")),"""")
  )
)"),"")</f>
        <v/>
      </c>
      <c r="H67" s="4" t="str">
        <f>IFERROR(__xludf.DUMMYFUNCTION("IFERROR(
  TEXTJOIN(CHAR(10),TRUE,FILTER('SUMMARY DATA'!H:H,'SUMMARY DATA'!$A:$A=$A67,'SUMMARY DATA'!$C:$C=$B67,'SUMMARY DATA'!$B:$B=""RS"")),
  IF(
    OR(
      ISNUMBER(SEARCH(""CDM CASH DEPOSIT"",$C67)),
      ISNUMBER(SEARCH(""CASH DEPOSIT"",$C67)),
"&amp;"      COUNTIFS('SUMMARY DATA'!$D:$D,$C67,'SUMMARY DATA'!$B:$B,""RS"")&lt;&gt;1
    ),
    """",
    IFERROR(TEXTJOIN(CHAR(10),TRUE,FILTER('SUMMARY DATA'!H:H,'SUMMARY DATA'!$D:$D=$C67,'SUMMARY DATA'!$B:$B=""RS"")),"""")
  )
)"),"")</f>
        <v/>
      </c>
      <c r="I67" s="6" t="str">
        <f>IFERROR(__xludf.DUMMYFUNCTION("IF(H67="""","""",
SUM(ARRAYFORMULA(VALUE(SPLIT(H67,CHAR(10)))))
)"),"")</f>
        <v/>
      </c>
      <c r="J67" s="4" t="str">
        <f>IFERROR(__xludf.DUMMYFUNCTION("IFERROR(
  TEXTJOIN(CHAR(10),TRUE,FILTER('SUMMARY DATA'!I:I,'SUMMARY DATA'!$A:$A=$A67,'SUMMARY DATA'!$C:$C=$B67,'SUMMARY DATA'!$B:$B=""RS"")),
  IF(
    OR(
      ISNUMBER(SEARCH(""CDM CASH DEPOSIT"",$C67)),
      ISNUMBER(SEARCH(""CASH DEPOSIT"",$C67)),
"&amp;"      COUNTIFS('SUMMARY DATA'!$D:$D,$C67,'SUMMARY DATA'!$B:$B,""RS"")&lt;&gt;1
    ),
    """",
    IFERROR(TEXTJOIN(CHAR(10),TRUE,FILTER('SUMMARY DATA'!I:I,'SUMMARY DATA'!$D:$D=$C67,'SUMMARY DATA'!$B:$B=""RS"")),"""")
  )
)"),"")</f>
        <v/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 spans="1:27">
      <c r="A68" s="19" t="s">
        <v>82</v>
      </c>
      <c r="B68" s="20">
        <v>45780</v>
      </c>
      <c r="C68" s="19" t="s">
        <v>83</v>
      </c>
      <c r="D68" s="21">
        <v>100</v>
      </c>
      <c r="E68" s="4" t="str">
        <f>IFERROR(__xludf.DUMMYFUNCTION("IFERROR(
  TEXTJOIN(CHAR(10),TRUE,FILTER('SUMMARY DATA'!E:E,'SUMMARY DATA'!$A:$A=$A68,'SUMMARY DATA'!$C:$C=$B68,'SUMMARY DATA'!$B:$B=""RS"")),
  IF(
    OR(
      ISNUMBER(SEARCH(""CDM CASH DEPOSIT"",$C68)),
      ISNUMBER(SEARCH(""CASH DEPOSIT"",$C68)),
"&amp;"      COUNTIFS('SUMMARY DATA'!$D:$D,$C68,'SUMMARY DATA'!$B:$B,""RS"")&lt;&gt;1
    ),
    """",
    IFERROR(TEXTJOIN(CHAR(10),TRUE,FILTER('SUMMARY DATA'!E:E,'SUMMARY DATA'!$D:$D=$C68,'SUMMARY DATA'!$B:$B=""RS"")),"""")
  )
)"),"")</f>
        <v/>
      </c>
      <c r="F68" s="4" t="str">
        <f>IFERROR(__xludf.DUMMYFUNCTION("IFERROR(
  TEXTJOIN(CHAR(10),TRUE,FILTER('SUMMARY DATA'!F:F,'SUMMARY DATA'!$A:$A=$A68,'SUMMARY DATA'!$C:$C=$B68,'SUMMARY DATA'!$B:$B=""RS"")),
  IF(
    OR(
      ISNUMBER(SEARCH(""CDM CASH DEPOSIT"",$C68)),
      ISNUMBER(SEARCH(""CASH DEPOSIT"",$C68)),
"&amp;"      COUNTIFS('SUMMARY DATA'!$D:$D,$C68,'SUMMARY DATA'!$B:$B,""RS"")&lt;&gt;1
    ),
    """",
    IFERROR(TEXTJOIN(CHAR(10),TRUE,FILTER('SUMMARY DATA'!F:F,'SUMMARY DATA'!$D:$D=$C68,'SUMMARY DATA'!$B:$B=""RS"")),"""")
  )
)"),"")</f>
        <v/>
      </c>
      <c r="G68" s="4" t="str">
        <f>IFERROR(__xludf.DUMMYFUNCTION("IFERROR(
  TEXTJOIN(CHAR(10),TRUE,FILTER('SUMMARY DATA'!G:G,'SUMMARY DATA'!$A:$A=$A68,'SUMMARY DATA'!$C:$C=$B68,'SUMMARY DATA'!$B:$B=""RS"")),
  IF(
    OR(
      ISNUMBER(SEARCH(""CDM CASH DEPOSIT"",$C68)),
      ISNUMBER(SEARCH(""CASH DEPOSIT"",$C68)),
"&amp;"      COUNTIFS('SUMMARY DATA'!$D:$D,$C68,'SUMMARY DATA'!$B:$B,""RS"")&lt;&gt;1
    ),
    """",
    IFERROR(TEXTJOIN(CHAR(10),TRUE,FILTER('SUMMARY DATA'!G:G,'SUMMARY DATA'!$D:$D=$C68,'SUMMARY DATA'!$B:$B=""RS"")),"""")
  )
)"),"")</f>
        <v/>
      </c>
      <c r="H68" s="4" t="str">
        <f>IFERROR(__xludf.DUMMYFUNCTION("IFERROR(
  TEXTJOIN(CHAR(10),TRUE,FILTER('SUMMARY DATA'!H:H,'SUMMARY DATA'!$A:$A=$A68,'SUMMARY DATA'!$C:$C=$B68,'SUMMARY DATA'!$B:$B=""RS"")),
  IF(
    OR(
      ISNUMBER(SEARCH(""CDM CASH DEPOSIT"",$C68)),
      ISNUMBER(SEARCH(""CASH DEPOSIT"",$C68)),
"&amp;"      COUNTIFS('SUMMARY DATA'!$D:$D,$C68,'SUMMARY DATA'!$B:$B,""RS"")&lt;&gt;1
    ),
    """",
    IFERROR(TEXTJOIN(CHAR(10),TRUE,FILTER('SUMMARY DATA'!H:H,'SUMMARY DATA'!$D:$D=$C68,'SUMMARY DATA'!$B:$B=""RS"")),"""")
  )
)"),"")</f>
        <v/>
      </c>
      <c r="I68" s="6" t="str">
        <f>IFERROR(__xludf.DUMMYFUNCTION("IF(H68="""","""",
SUM(ARRAYFORMULA(VALUE(SPLIT(H68,CHAR(10)))))
)"),"")</f>
        <v/>
      </c>
      <c r="J68" s="4" t="str">
        <f>IFERROR(__xludf.DUMMYFUNCTION("IFERROR(
  TEXTJOIN(CHAR(10),TRUE,FILTER('SUMMARY DATA'!I:I,'SUMMARY DATA'!$A:$A=$A68,'SUMMARY DATA'!$C:$C=$B68,'SUMMARY DATA'!$B:$B=""RS"")),
  IF(
    OR(
      ISNUMBER(SEARCH(""CDM CASH DEPOSIT"",$C68)),
      ISNUMBER(SEARCH(""CASH DEPOSIT"",$C68)),
"&amp;"      COUNTIFS('SUMMARY DATA'!$D:$D,$C68,'SUMMARY DATA'!$B:$B,""RS"")&lt;&gt;1
    ),
    """",
    IFERROR(TEXTJOIN(CHAR(10),TRUE,FILTER('SUMMARY DATA'!I:I,'SUMMARY DATA'!$D:$D=$C68,'SUMMARY DATA'!$B:$B=""RS"")),"""")
  )
)"),"")</f>
        <v/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 spans="1:27">
      <c r="A69" s="19" t="s">
        <v>84</v>
      </c>
      <c r="B69" s="20">
        <v>45784</v>
      </c>
      <c r="C69" s="19" t="s">
        <v>85</v>
      </c>
      <c r="D69" s="21">
        <v>44.9</v>
      </c>
      <c r="E69" s="4" t="str">
        <f>IFERROR(__xludf.DUMMYFUNCTION("IFERROR(
  TEXTJOIN(CHAR(10),TRUE,FILTER('SUMMARY DATA'!E:E,'SUMMARY DATA'!$A:$A=$A69,'SUMMARY DATA'!$C:$C=$B69,'SUMMARY DATA'!$B:$B=""RS"")),
  IF(
    OR(
      ISNUMBER(SEARCH(""CDM CASH DEPOSIT"",$C69)),
      ISNUMBER(SEARCH(""CASH DEPOSIT"",$C69)),
"&amp;"      COUNTIFS('SUMMARY DATA'!$D:$D,$C69,'SUMMARY DATA'!$B:$B,""RS"")&lt;&gt;1
    ),
    """",
    IFERROR(TEXTJOIN(CHAR(10),TRUE,FILTER('SUMMARY DATA'!E:E,'SUMMARY DATA'!$D:$D=$C69,'SUMMARY DATA'!$B:$B=""RS"")),"""")
  )
)"),"")</f>
        <v/>
      </c>
      <c r="F69" s="4" t="str">
        <f>IFERROR(__xludf.DUMMYFUNCTION("IFERROR(
  TEXTJOIN(CHAR(10),TRUE,FILTER('SUMMARY DATA'!F:F,'SUMMARY DATA'!$A:$A=$A69,'SUMMARY DATA'!$C:$C=$B69,'SUMMARY DATA'!$B:$B=""RS"")),
  IF(
    OR(
      ISNUMBER(SEARCH(""CDM CASH DEPOSIT"",$C69)),
      ISNUMBER(SEARCH(""CASH DEPOSIT"",$C69)),
"&amp;"      COUNTIFS('SUMMARY DATA'!$D:$D,$C69,'SUMMARY DATA'!$B:$B,""RS"")&lt;&gt;1
    ),
    """",
    IFERROR(TEXTJOIN(CHAR(10),TRUE,FILTER('SUMMARY DATA'!F:F,'SUMMARY DATA'!$D:$D=$C69,'SUMMARY DATA'!$B:$B=""RS"")),"""")
  )
)"),"")</f>
        <v/>
      </c>
      <c r="G69" s="4" t="str">
        <f>IFERROR(__xludf.DUMMYFUNCTION("IFERROR(
  TEXTJOIN(CHAR(10),TRUE,FILTER('SUMMARY DATA'!G:G,'SUMMARY DATA'!$A:$A=$A69,'SUMMARY DATA'!$C:$C=$B69,'SUMMARY DATA'!$B:$B=""RS"")),
  IF(
    OR(
      ISNUMBER(SEARCH(""CDM CASH DEPOSIT"",$C69)),
      ISNUMBER(SEARCH(""CASH DEPOSIT"",$C69)),
"&amp;"      COUNTIFS('SUMMARY DATA'!$D:$D,$C69,'SUMMARY DATA'!$B:$B,""RS"")&lt;&gt;1
    ),
    """",
    IFERROR(TEXTJOIN(CHAR(10),TRUE,FILTER('SUMMARY DATA'!G:G,'SUMMARY DATA'!$D:$D=$C69,'SUMMARY DATA'!$B:$B=""RS"")),"""")
  )
)"),"")</f>
        <v/>
      </c>
      <c r="H69" s="4" t="str">
        <f>IFERROR(__xludf.DUMMYFUNCTION("IFERROR(
  TEXTJOIN(CHAR(10),TRUE,FILTER('SUMMARY DATA'!H:H,'SUMMARY DATA'!$A:$A=$A69,'SUMMARY DATA'!$C:$C=$B69,'SUMMARY DATA'!$B:$B=""RS"")),
  IF(
    OR(
      ISNUMBER(SEARCH(""CDM CASH DEPOSIT"",$C69)),
      ISNUMBER(SEARCH(""CASH DEPOSIT"",$C69)),
"&amp;"      COUNTIFS('SUMMARY DATA'!$D:$D,$C69,'SUMMARY DATA'!$B:$B,""RS"")&lt;&gt;1
    ),
    """",
    IFERROR(TEXTJOIN(CHAR(10),TRUE,FILTER('SUMMARY DATA'!H:H,'SUMMARY DATA'!$D:$D=$C69,'SUMMARY DATA'!$B:$B=""RS"")),"""")
  )
)"),"")</f>
        <v/>
      </c>
      <c r="I69" s="6" t="str">
        <f>IFERROR(__xludf.DUMMYFUNCTION("IF(H69="""","""",
SUM(ARRAYFORMULA(VALUE(SPLIT(H69,CHAR(10)))))
)"),"")</f>
        <v/>
      </c>
      <c r="J69" s="4" t="str">
        <f>IFERROR(__xludf.DUMMYFUNCTION("IFERROR(
  TEXTJOIN(CHAR(10),TRUE,FILTER('SUMMARY DATA'!I:I,'SUMMARY DATA'!$A:$A=$A69,'SUMMARY DATA'!$C:$C=$B69,'SUMMARY DATA'!$B:$B=""RS"")),
  IF(
    OR(
      ISNUMBER(SEARCH(""CDM CASH DEPOSIT"",$C69)),
      ISNUMBER(SEARCH(""CASH DEPOSIT"",$C69)),
"&amp;"      COUNTIFS('SUMMARY DATA'!$D:$D,$C69,'SUMMARY DATA'!$B:$B,""RS"")&lt;&gt;1
    ),
    """",
    IFERROR(TEXTJOIN(CHAR(10),TRUE,FILTER('SUMMARY DATA'!I:I,'SUMMARY DATA'!$D:$D=$C69,'SUMMARY DATA'!$B:$B=""RS"")),"""")
  )
)"),"")</f>
        <v/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 spans="1:27">
      <c r="A70" s="19"/>
      <c r="B70" s="20">
        <v>45787</v>
      </c>
      <c r="C70" s="19" t="s">
        <v>86</v>
      </c>
      <c r="D70" s="21">
        <v>98.99</v>
      </c>
      <c r="E70" s="4" t="str">
        <f>IFERROR(__xludf.DUMMYFUNCTION("IFERROR(
  TEXTJOIN(CHAR(10),TRUE,FILTER('SUMMARY DATA'!E:E,'SUMMARY DATA'!$A:$A=$A70,'SUMMARY DATA'!$C:$C=$B70,'SUMMARY DATA'!$B:$B=""RS"")),
  IF(
    OR(
      ISNUMBER(SEARCH(""CDM CASH DEPOSIT"",$C70)),
      ISNUMBER(SEARCH(""CASH DEPOSIT"",$C70)),
"&amp;"      COUNTIFS('SUMMARY DATA'!$D:$D,$C70,'SUMMARY DATA'!$B:$B,""RS"")&lt;&gt;1
    ),
    """",
    IFERROR(TEXTJOIN(CHAR(10),TRUE,FILTER('SUMMARY DATA'!E:E,'SUMMARY DATA'!$D:$D=$C70,'SUMMARY DATA'!$B:$B=""RS"")),"""")
  )
)"),"")</f>
        <v/>
      </c>
      <c r="F70" s="4" t="str">
        <f>IFERROR(__xludf.DUMMYFUNCTION("IFERROR(
  TEXTJOIN(CHAR(10),TRUE,FILTER('SUMMARY DATA'!F:F,'SUMMARY DATA'!$A:$A=$A70,'SUMMARY DATA'!$C:$C=$B70,'SUMMARY DATA'!$B:$B=""RS"")),
  IF(
    OR(
      ISNUMBER(SEARCH(""CDM CASH DEPOSIT"",$C70)),
      ISNUMBER(SEARCH(""CASH DEPOSIT"",$C70)),
"&amp;"      COUNTIFS('SUMMARY DATA'!$D:$D,$C70,'SUMMARY DATA'!$B:$B,""RS"")&lt;&gt;1
    ),
    """",
    IFERROR(TEXTJOIN(CHAR(10),TRUE,FILTER('SUMMARY DATA'!F:F,'SUMMARY DATA'!$D:$D=$C70,'SUMMARY DATA'!$B:$B=""RS"")),"""")
  )
)"),"")</f>
        <v/>
      </c>
      <c r="G70" s="4" t="str">
        <f>IFERROR(__xludf.DUMMYFUNCTION("IFERROR(
  TEXTJOIN(CHAR(10),TRUE,FILTER('SUMMARY DATA'!G:G,'SUMMARY DATA'!$A:$A=$A70,'SUMMARY DATA'!$C:$C=$B70,'SUMMARY DATA'!$B:$B=""RS"")),
  IF(
    OR(
      ISNUMBER(SEARCH(""CDM CASH DEPOSIT"",$C70)),
      ISNUMBER(SEARCH(""CASH DEPOSIT"",$C70)),
"&amp;"      COUNTIFS('SUMMARY DATA'!$D:$D,$C70,'SUMMARY DATA'!$B:$B,""RS"")&lt;&gt;1
    ),
    """",
    IFERROR(TEXTJOIN(CHAR(10),TRUE,FILTER('SUMMARY DATA'!G:G,'SUMMARY DATA'!$D:$D=$C70,'SUMMARY DATA'!$B:$B=""RS"")),"""")
  )
)"),"")</f>
        <v/>
      </c>
      <c r="H70" s="4" t="str">
        <f>IFERROR(__xludf.DUMMYFUNCTION("IFERROR(
  TEXTJOIN(CHAR(10),TRUE,FILTER('SUMMARY DATA'!H:H,'SUMMARY DATA'!$A:$A=$A70,'SUMMARY DATA'!$C:$C=$B70,'SUMMARY DATA'!$B:$B=""RS"")),
  IF(
    OR(
      ISNUMBER(SEARCH(""CDM CASH DEPOSIT"",$C70)),
      ISNUMBER(SEARCH(""CASH DEPOSIT"",$C70)),
"&amp;"      COUNTIFS('SUMMARY DATA'!$D:$D,$C70,'SUMMARY DATA'!$B:$B,""RS"")&lt;&gt;1
    ),
    """",
    IFERROR(TEXTJOIN(CHAR(10),TRUE,FILTER('SUMMARY DATA'!H:H,'SUMMARY DATA'!$D:$D=$C70,'SUMMARY DATA'!$B:$B=""RS"")),"""")
  )
)"),"")</f>
        <v/>
      </c>
      <c r="I70" s="6" t="str">
        <f>IFERROR(__xludf.DUMMYFUNCTION("IF(H70="""","""",
SUM(ARRAYFORMULA(VALUE(SPLIT(H70,CHAR(10)))))
)"),"")</f>
        <v/>
      </c>
      <c r="J70" s="4" t="str">
        <f>IFERROR(__xludf.DUMMYFUNCTION("IFERROR(
  TEXTJOIN(CHAR(10),TRUE,FILTER('SUMMARY DATA'!I:I,'SUMMARY DATA'!$A:$A=$A70,'SUMMARY DATA'!$C:$C=$B70,'SUMMARY DATA'!$B:$B=""RS"")),
  IF(
    OR(
      ISNUMBER(SEARCH(""CDM CASH DEPOSIT"",$C70)),
      ISNUMBER(SEARCH(""CASH DEPOSIT"",$C70)),
"&amp;"      COUNTIFS('SUMMARY DATA'!$D:$D,$C70,'SUMMARY DATA'!$B:$B,""RS"")&lt;&gt;1
    ),
    """",
    IFERROR(TEXTJOIN(CHAR(10),TRUE,FILTER('SUMMARY DATA'!I:I,'SUMMARY DATA'!$D:$D=$C70,'SUMMARY DATA'!$B:$B=""RS"")),"""")
  )
)"),"")</f>
        <v/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 spans="1:27">
      <c r="A71" s="19"/>
      <c r="B71" s="20">
        <v>45790</v>
      </c>
      <c r="C71" s="19" t="s">
        <v>87</v>
      </c>
      <c r="D71" s="21">
        <v>10</v>
      </c>
      <c r="E71" s="4" t="str">
        <f>IFERROR(__xludf.DUMMYFUNCTION("IFERROR(
  TEXTJOIN(CHAR(10),TRUE,FILTER('SUMMARY DATA'!E:E,'SUMMARY DATA'!$A:$A=$A71,'SUMMARY DATA'!$C:$C=$B71,'SUMMARY DATA'!$B:$B=""RS"")),
  IF(
    OR(
      ISNUMBER(SEARCH(""CDM CASH DEPOSIT"",$C71)),
      ISNUMBER(SEARCH(""CASH DEPOSIT"",$C71)),
"&amp;"      COUNTIFS('SUMMARY DATA'!$D:$D,$C71,'SUMMARY DATA'!$B:$B,""RS"")&lt;&gt;1
    ),
    """",
    IFERROR(TEXTJOIN(CHAR(10),TRUE,FILTER('SUMMARY DATA'!E:E,'SUMMARY DATA'!$D:$D=$C71,'SUMMARY DATA'!$B:$B=""RS"")),"""")
  )
)"),"")</f>
        <v/>
      </c>
      <c r="F71" s="4" t="str">
        <f>IFERROR(__xludf.DUMMYFUNCTION("IFERROR(
  TEXTJOIN(CHAR(10),TRUE,FILTER('SUMMARY DATA'!F:F,'SUMMARY DATA'!$A:$A=$A71,'SUMMARY DATA'!$C:$C=$B71,'SUMMARY DATA'!$B:$B=""RS"")),
  IF(
    OR(
      ISNUMBER(SEARCH(""CDM CASH DEPOSIT"",$C71)),
      ISNUMBER(SEARCH(""CASH DEPOSIT"",$C71)),
"&amp;"      COUNTIFS('SUMMARY DATA'!$D:$D,$C71,'SUMMARY DATA'!$B:$B,""RS"")&lt;&gt;1
    ),
    """",
    IFERROR(TEXTJOIN(CHAR(10),TRUE,FILTER('SUMMARY DATA'!F:F,'SUMMARY DATA'!$D:$D=$C71,'SUMMARY DATA'!$B:$B=""RS"")),"""")
  )
)"),"")</f>
        <v/>
      </c>
      <c r="G71" s="4" t="str">
        <f>IFERROR(__xludf.DUMMYFUNCTION("IFERROR(
  TEXTJOIN(CHAR(10),TRUE,FILTER('SUMMARY DATA'!G:G,'SUMMARY DATA'!$A:$A=$A71,'SUMMARY DATA'!$C:$C=$B71,'SUMMARY DATA'!$B:$B=""RS"")),
  IF(
    OR(
      ISNUMBER(SEARCH(""CDM CASH DEPOSIT"",$C71)),
      ISNUMBER(SEARCH(""CASH DEPOSIT"",$C71)),
"&amp;"      COUNTIFS('SUMMARY DATA'!$D:$D,$C71,'SUMMARY DATA'!$B:$B,""RS"")&lt;&gt;1
    ),
    """",
    IFERROR(TEXTJOIN(CHAR(10),TRUE,FILTER('SUMMARY DATA'!G:G,'SUMMARY DATA'!$D:$D=$C71,'SUMMARY DATA'!$B:$B=""RS"")),"""")
  )
)"),"")</f>
        <v/>
      </c>
      <c r="H71" s="4" t="str">
        <f>IFERROR(__xludf.DUMMYFUNCTION("IFERROR(
  TEXTJOIN(CHAR(10),TRUE,FILTER('SUMMARY DATA'!H:H,'SUMMARY DATA'!$A:$A=$A71,'SUMMARY DATA'!$C:$C=$B71,'SUMMARY DATA'!$B:$B=""RS"")),
  IF(
    OR(
      ISNUMBER(SEARCH(""CDM CASH DEPOSIT"",$C71)),
      ISNUMBER(SEARCH(""CASH DEPOSIT"",$C71)),
"&amp;"      COUNTIFS('SUMMARY DATA'!$D:$D,$C71,'SUMMARY DATA'!$B:$B,""RS"")&lt;&gt;1
    ),
    """",
    IFERROR(TEXTJOIN(CHAR(10),TRUE,FILTER('SUMMARY DATA'!H:H,'SUMMARY DATA'!$D:$D=$C71,'SUMMARY DATA'!$B:$B=""RS"")),"""")
  )
)"),"")</f>
        <v/>
      </c>
      <c r="I71" s="6" t="str">
        <f>IFERROR(__xludf.DUMMYFUNCTION("IF(H71="""","""",
SUM(ARRAYFORMULA(VALUE(SPLIT(H71,CHAR(10)))))
)"),"")</f>
        <v/>
      </c>
      <c r="J71" s="4" t="str">
        <f>IFERROR(__xludf.DUMMYFUNCTION("IFERROR(
  TEXTJOIN(CHAR(10),TRUE,FILTER('SUMMARY DATA'!I:I,'SUMMARY DATA'!$A:$A=$A71,'SUMMARY DATA'!$C:$C=$B71,'SUMMARY DATA'!$B:$B=""RS"")),
  IF(
    OR(
      ISNUMBER(SEARCH(""CDM CASH DEPOSIT"",$C71)),
      ISNUMBER(SEARCH(""CASH DEPOSIT"",$C71)),
"&amp;"      COUNTIFS('SUMMARY DATA'!$D:$D,$C71,'SUMMARY DATA'!$B:$B,""RS"")&lt;&gt;1
    ),
    """",
    IFERROR(TEXTJOIN(CHAR(10),TRUE,FILTER('SUMMARY DATA'!I:I,'SUMMARY DATA'!$D:$D=$C71,'SUMMARY DATA'!$B:$B=""RS"")),"""")
  )
)"),"")</f>
        <v/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 spans="1:27">
      <c r="A72" s="19" t="s">
        <v>88</v>
      </c>
      <c r="B72" s="20">
        <v>45793</v>
      </c>
      <c r="C72" s="19" t="s">
        <v>89</v>
      </c>
      <c r="D72" s="21">
        <v>0.2</v>
      </c>
      <c r="E72" s="4" t="str">
        <f>IFERROR(__xludf.DUMMYFUNCTION("IFERROR(
  TEXTJOIN(CHAR(10),TRUE,FILTER('SUMMARY DATA'!E:E,'SUMMARY DATA'!$A:$A=$A72,'SUMMARY DATA'!$C:$C=$B72,'SUMMARY DATA'!$B:$B=""RS"")),
  IF(
    OR(
      ISNUMBER(SEARCH(""CDM CASH DEPOSIT"",$C72)),
      ISNUMBER(SEARCH(""CASH DEPOSIT"",$C72)),
"&amp;"      COUNTIFS('SUMMARY DATA'!$D:$D,$C72,'SUMMARY DATA'!$B:$B,""RS"")&lt;&gt;1
    ),
    """",
    IFERROR(TEXTJOIN(CHAR(10),TRUE,FILTER('SUMMARY DATA'!E:E,'SUMMARY DATA'!$D:$D=$C72,'SUMMARY DATA'!$B:$B=""RS"")),"""")
  )
)"),"")</f>
        <v/>
      </c>
      <c r="F72" s="4" t="str">
        <f>IFERROR(__xludf.DUMMYFUNCTION("IFERROR(
  TEXTJOIN(CHAR(10),TRUE,FILTER('SUMMARY DATA'!F:F,'SUMMARY DATA'!$A:$A=$A72,'SUMMARY DATA'!$C:$C=$B72,'SUMMARY DATA'!$B:$B=""RS"")),
  IF(
    OR(
      ISNUMBER(SEARCH(""CDM CASH DEPOSIT"",$C72)),
      ISNUMBER(SEARCH(""CASH DEPOSIT"",$C72)),
"&amp;"      COUNTIFS('SUMMARY DATA'!$D:$D,$C72,'SUMMARY DATA'!$B:$B,""RS"")&lt;&gt;1
    ),
    """",
    IFERROR(TEXTJOIN(CHAR(10),TRUE,FILTER('SUMMARY DATA'!F:F,'SUMMARY DATA'!$D:$D=$C72,'SUMMARY DATA'!$B:$B=""RS"")),"""")
  )
)"),"")</f>
        <v/>
      </c>
      <c r="G72" s="4" t="str">
        <f>IFERROR(__xludf.DUMMYFUNCTION("IFERROR(
  TEXTJOIN(CHAR(10),TRUE,FILTER('SUMMARY DATA'!G:G,'SUMMARY DATA'!$A:$A=$A72,'SUMMARY DATA'!$C:$C=$B72,'SUMMARY DATA'!$B:$B=""RS"")),
  IF(
    OR(
      ISNUMBER(SEARCH(""CDM CASH DEPOSIT"",$C72)),
      ISNUMBER(SEARCH(""CASH DEPOSIT"",$C72)),
"&amp;"      COUNTIFS('SUMMARY DATA'!$D:$D,$C72,'SUMMARY DATA'!$B:$B,""RS"")&lt;&gt;1
    ),
    """",
    IFERROR(TEXTJOIN(CHAR(10),TRUE,FILTER('SUMMARY DATA'!G:G,'SUMMARY DATA'!$D:$D=$C72,'SUMMARY DATA'!$B:$B=""RS"")),"""")
  )
)"),"")</f>
        <v/>
      </c>
      <c r="H72" s="4" t="str">
        <f>IFERROR(__xludf.DUMMYFUNCTION("IFERROR(
  TEXTJOIN(CHAR(10),TRUE,FILTER('SUMMARY DATA'!H:H,'SUMMARY DATA'!$A:$A=$A72,'SUMMARY DATA'!$C:$C=$B72,'SUMMARY DATA'!$B:$B=""RS"")),
  IF(
    OR(
      ISNUMBER(SEARCH(""CDM CASH DEPOSIT"",$C72)),
      ISNUMBER(SEARCH(""CASH DEPOSIT"",$C72)),
"&amp;"      COUNTIFS('SUMMARY DATA'!$D:$D,$C72,'SUMMARY DATA'!$B:$B,""RS"")&lt;&gt;1
    ),
    """",
    IFERROR(TEXTJOIN(CHAR(10),TRUE,FILTER('SUMMARY DATA'!H:H,'SUMMARY DATA'!$D:$D=$C72,'SUMMARY DATA'!$B:$B=""RS"")),"""")
  )
)"),"")</f>
        <v/>
      </c>
      <c r="I72" s="6" t="str">
        <f>IFERROR(__xludf.DUMMYFUNCTION("IF(H72="""","""",
SUM(ARRAYFORMULA(VALUE(SPLIT(H72,CHAR(10)))))
)"),"")</f>
        <v/>
      </c>
      <c r="J72" s="4" t="str">
        <f>IFERROR(__xludf.DUMMYFUNCTION("IFERROR(
  TEXTJOIN(CHAR(10),TRUE,FILTER('SUMMARY DATA'!I:I,'SUMMARY DATA'!$A:$A=$A72,'SUMMARY DATA'!$C:$C=$B72,'SUMMARY DATA'!$B:$B=""RS"")),
  IF(
    OR(
      ISNUMBER(SEARCH(""CDM CASH DEPOSIT"",$C72)),
      ISNUMBER(SEARCH(""CASH DEPOSIT"",$C72)),
"&amp;"      COUNTIFS('SUMMARY DATA'!$D:$D,$C72,'SUMMARY DATA'!$B:$B,""RS"")&lt;&gt;1
    ),
    """",
    IFERROR(TEXTJOIN(CHAR(10),TRUE,FILTER('SUMMARY DATA'!I:I,'SUMMARY DATA'!$D:$D=$C72,'SUMMARY DATA'!$B:$B=""RS"")),"""")
  )
)"),"")</f>
        <v/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 spans="1:27">
      <c r="A73" s="19"/>
      <c r="B73" s="20">
        <v>45794</v>
      </c>
      <c r="C73" s="19" t="s">
        <v>90</v>
      </c>
      <c r="D73" s="21">
        <v>7.45</v>
      </c>
      <c r="E73" s="4" t="str">
        <f>IFERROR(__xludf.DUMMYFUNCTION("IFERROR(
  TEXTJOIN(CHAR(10),TRUE,FILTER('SUMMARY DATA'!E:E,'SUMMARY DATA'!$A:$A=$A73,'SUMMARY DATA'!$C:$C=$B73,'SUMMARY DATA'!$B:$B=""RS"")),
  IF(
    OR(
      ISNUMBER(SEARCH(""CDM CASH DEPOSIT"",$C73)),
      ISNUMBER(SEARCH(""CASH DEPOSIT"",$C73)),
"&amp;"      COUNTIFS('SUMMARY DATA'!$D:$D,$C73,'SUMMARY DATA'!$B:$B,""RS"")&lt;&gt;1
    ),
    """",
    IFERROR(TEXTJOIN(CHAR(10),TRUE,FILTER('SUMMARY DATA'!E:E,'SUMMARY DATA'!$D:$D=$C73,'SUMMARY DATA'!$B:$B=""RS"")),"""")
  )
)"),"")</f>
        <v/>
      </c>
      <c r="F73" s="4" t="str">
        <f>IFERROR(__xludf.DUMMYFUNCTION("IFERROR(
  TEXTJOIN(CHAR(10),TRUE,FILTER('SUMMARY DATA'!F:F,'SUMMARY DATA'!$A:$A=$A73,'SUMMARY DATA'!$C:$C=$B73,'SUMMARY DATA'!$B:$B=""RS"")),
  IF(
    OR(
      ISNUMBER(SEARCH(""CDM CASH DEPOSIT"",$C73)),
      ISNUMBER(SEARCH(""CASH DEPOSIT"",$C73)),
"&amp;"      COUNTIFS('SUMMARY DATA'!$D:$D,$C73,'SUMMARY DATA'!$B:$B,""RS"")&lt;&gt;1
    ),
    """",
    IFERROR(TEXTJOIN(CHAR(10),TRUE,FILTER('SUMMARY DATA'!F:F,'SUMMARY DATA'!$D:$D=$C73,'SUMMARY DATA'!$B:$B=""RS"")),"""")
  )
)"),"")</f>
        <v/>
      </c>
      <c r="G73" s="4" t="str">
        <f>IFERROR(__xludf.DUMMYFUNCTION("IFERROR(
  TEXTJOIN(CHAR(10),TRUE,FILTER('SUMMARY DATA'!G:G,'SUMMARY DATA'!$A:$A=$A73,'SUMMARY DATA'!$C:$C=$B73,'SUMMARY DATA'!$B:$B=""RS"")),
  IF(
    OR(
      ISNUMBER(SEARCH(""CDM CASH DEPOSIT"",$C73)),
      ISNUMBER(SEARCH(""CASH DEPOSIT"",$C73)),
"&amp;"      COUNTIFS('SUMMARY DATA'!$D:$D,$C73,'SUMMARY DATA'!$B:$B,""RS"")&lt;&gt;1
    ),
    """",
    IFERROR(TEXTJOIN(CHAR(10),TRUE,FILTER('SUMMARY DATA'!G:G,'SUMMARY DATA'!$D:$D=$C73,'SUMMARY DATA'!$B:$B=""RS"")),"""")
  )
)"),"")</f>
        <v/>
      </c>
      <c r="H73" s="4" t="str">
        <f>IFERROR(__xludf.DUMMYFUNCTION("IFERROR(
  TEXTJOIN(CHAR(10),TRUE,FILTER('SUMMARY DATA'!H:H,'SUMMARY DATA'!$A:$A=$A73,'SUMMARY DATA'!$C:$C=$B73,'SUMMARY DATA'!$B:$B=""RS"")),
  IF(
    OR(
      ISNUMBER(SEARCH(""CDM CASH DEPOSIT"",$C73)),
      ISNUMBER(SEARCH(""CASH DEPOSIT"",$C73)),
"&amp;"      COUNTIFS('SUMMARY DATA'!$D:$D,$C73,'SUMMARY DATA'!$B:$B,""RS"")&lt;&gt;1
    ),
    """",
    IFERROR(TEXTJOIN(CHAR(10),TRUE,FILTER('SUMMARY DATA'!H:H,'SUMMARY DATA'!$D:$D=$C73,'SUMMARY DATA'!$B:$B=""RS"")),"""")
  )
)"),"")</f>
        <v/>
      </c>
      <c r="I73" s="6" t="str">
        <f>IFERROR(__xludf.DUMMYFUNCTION("IF(H73="""","""",
SUM(ARRAYFORMULA(VALUE(SPLIT(H73,CHAR(10)))))
)"),"")</f>
        <v/>
      </c>
      <c r="J73" s="4" t="str">
        <f>IFERROR(__xludf.DUMMYFUNCTION("IFERROR(
  TEXTJOIN(CHAR(10),TRUE,FILTER('SUMMARY DATA'!I:I,'SUMMARY DATA'!$A:$A=$A73,'SUMMARY DATA'!$C:$C=$B73,'SUMMARY DATA'!$B:$B=""RS"")),
  IF(
    OR(
      ISNUMBER(SEARCH(""CDM CASH DEPOSIT"",$C73)),
      ISNUMBER(SEARCH(""CASH DEPOSIT"",$C73)),
"&amp;"      COUNTIFS('SUMMARY DATA'!$D:$D,$C73,'SUMMARY DATA'!$B:$B,""RS"")&lt;&gt;1
    ),
    """",
    IFERROR(TEXTJOIN(CHAR(10),TRUE,FILTER('SUMMARY DATA'!I:I,'SUMMARY DATA'!$D:$D=$C73,'SUMMARY DATA'!$B:$B=""RS"")),"""")
  )
)"),"")</f>
        <v/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 spans="1:27">
      <c r="A74" s="19" t="s">
        <v>91</v>
      </c>
      <c r="B74" s="20">
        <v>45796</v>
      </c>
      <c r="C74" s="19" t="s">
        <v>92</v>
      </c>
      <c r="D74" s="21">
        <v>614.82</v>
      </c>
      <c r="E74" s="4" t="str">
        <f>IFERROR(__xludf.DUMMYFUNCTION("IFERROR(
  TEXTJOIN(CHAR(10),TRUE,FILTER('SUMMARY DATA'!E:E,'SUMMARY DATA'!$A:$A=$A74,'SUMMARY DATA'!$C:$C=$B74,'SUMMARY DATA'!$B:$B=""RS"")),
  IF(
    OR(
      ISNUMBER(SEARCH(""CDM CASH DEPOSIT"",$C74)),
      ISNUMBER(SEARCH(""CASH DEPOSIT"",$C74)),
"&amp;"      COUNTIFS('SUMMARY DATA'!$D:$D,$C74,'SUMMARY DATA'!$B:$B,""RS"")&lt;&gt;1
    ),
    """",
    IFERROR(TEXTJOIN(CHAR(10),TRUE,FILTER('SUMMARY DATA'!E:E,'SUMMARY DATA'!$D:$D=$C74,'SUMMARY DATA'!$B:$B=""RS"")),"""")
  )
)"),"")</f>
        <v/>
      </c>
      <c r="F74" s="4" t="str">
        <f>IFERROR(__xludf.DUMMYFUNCTION("IFERROR(
  TEXTJOIN(CHAR(10),TRUE,FILTER('SUMMARY DATA'!F:F,'SUMMARY DATA'!$A:$A=$A74,'SUMMARY DATA'!$C:$C=$B74,'SUMMARY DATA'!$B:$B=""RS"")),
  IF(
    OR(
      ISNUMBER(SEARCH(""CDM CASH DEPOSIT"",$C74)),
      ISNUMBER(SEARCH(""CASH DEPOSIT"",$C74)),
"&amp;"      COUNTIFS('SUMMARY DATA'!$D:$D,$C74,'SUMMARY DATA'!$B:$B,""RS"")&lt;&gt;1
    ),
    """",
    IFERROR(TEXTJOIN(CHAR(10),TRUE,FILTER('SUMMARY DATA'!F:F,'SUMMARY DATA'!$D:$D=$C74,'SUMMARY DATA'!$B:$B=""RS"")),"""")
  )
)"),"")</f>
        <v/>
      </c>
      <c r="G74" s="4" t="str">
        <f>IFERROR(__xludf.DUMMYFUNCTION("IFERROR(
  TEXTJOIN(CHAR(10),TRUE,FILTER('SUMMARY DATA'!G:G,'SUMMARY DATA'!$A:$A=$A74,'SUMMARY DATA'!$C:$C=$B74,'SUMMARY DATA'!$B:$B=""RS"")),
  IF(
    OR(
      ISNUMBER(SEARCH(""CDM CASH DEPOSIT"",$C74)),
      ISNUMBER(SEARCH(""CASH DEPOSIT"",$C74)),
"&amp;"      COUNTIFS('SUMMARY DATA'!$D:$D,$C74,'SUMMARY DATA'!$B:$B,""RS"")&lt;&gt;1
    ),
    """",
    IFERROR(TEXTJOIN(CHAR(10),TRUE,FILTER('SUMMARY DATA'!G:G,'SUMMARY DATA'!$D:$D=$C74,'SUMMARY DATA'!$B:$B=""RS"")),"""")
  )
)"),"")</f>
        <v/>
      </c>
      <c r="H74" s="4" t="str">
        <f>IFERROR(__xludf.DUMMYFUNCTION("IFERROR(
  TEXTJOIN(CHAR(10),TRUE,FILTER('SUMMARY DATA'!H:H,'SUMMARY DATA'!$A:$A=$A74,'SUMMARY DATA'!$C:$C=$B74,'SUMMARY DATA'!$B:$B=""RS"")),
  IF(
    OR(
      ISNUMBER(SEARCH(""CDM CASH DEPOSIT"",$C74)),
      ISNUMBER(SEARCH(""CASH DEPOSIT"",$C74)),
"&amp;"      COUNTIFS('SUMMARY DATA'!$D:$D,$C74,'SUMMARY DATA'!$B:$B,""RS"")&lt;&gt;1
    ),
    """",
    IFERROR(TEXTJOIN(CHAR(10),TRUE,FILTER('SUMMARY DATA'!H:H,'SUMMARY DATA'!$D:$D=$C74,'SUMMARY DATA'!$B:$B=""RS"")),"""")
  )
)"),"")</f>
        <v/>
      </c>
      <c r="I74" s="6" t="str">
        <f>IFERROR(__xludf.DUMMYFUNCTION("IF(H74="""","""",
SUM(ARRAYFORMULA(VALUE(SPLIT(H74,CHAR(10)))))
)"),"")</f>
        <v/>
      </c>
      <c r="J74" s="4" t="str">
        <f>IFERROR(__xludf.DUMMYFUNCTION("IFERROR(
  TEXTJOIN(CHAR(10),TRUE,FILTER('SUMMARY DATA'!I:I,'SUMMARY DATA'!$A:$A=$A74,'SUMMARY DATA'!$C:$C=$B74,'SUMMARY DATA'!$B:$B=""RS"")),
  IF(
    OR(
      ISNUMBER(SEARCH(""CDM CASH DEPOSIT"",$C74)),
      ISNUMBER(SEARCH(""CASH DEPOSIT"",$C74)),
"&amp;"      COUNTIFS('SUMMARY DATA'!$D:$D,$C74,'SUMMARY DATA'!$B:$B,""RS"")&lt;&gt;1
    ),
    """",
    IFERROR(TEXTJOIN(CHAR(10),TRUE,FILTER('SUMMARY DATA'!I:I,'SUMMARY DATA'!$D:$D=$C74,'SUMMARY DATA'!$B:$B=""RS"")),"""")
  )
)"),"")</f>
        <v/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 spans="1:27">
      <c r="A75" s="19" t="s">
        <v>93</v>
      </c>
      <c r="B75" s="20">
        <v>45798</v>
      </c>
      <c r="C75" s="19" t="s">
        <v>94</v>
      </c>
      <c r="D75" s="21">
        <v>3</v>
      </c>
      <c r="E75" s="4" t="str">
        <f>IFERROR(__xludf.DUMMYFUNCTION("IFERROR(
  TEXTJOIN(CHAR(10),TRUE,FILTER('SUMMARY DATA'!E:E,'SUMMARY DATA'!$A:$A=$A75,'SUMMARY DATA'!$C:$C=$B75,'SUMMARY DATA'!$B:$B=""RS"")),
  IF(
    OR(
      ISNUMBER(SEARCH(""CDM CASH DEPOSIT"",$C75)),
      ISNUMBER(SEARCH(""CASH DEPOSIT"",$C75)),
"&amp;"      COUNTIFS('SUMMARY DATA'!$D:$D,$C75,'SUMMARY DATA'!$B:$B,""RS"")&lt;&gt;1
    ),
    """",
    IFERROR(TEXTJOIN(CHAR(10),TRUE,FILTER('SUMMARY DATA'!E:E,'SUMMARY DATA'!$D:$D=$C75,'SUMMARY DATA'!$B:$B=""RS"")),"""")
  )
)"),"")</f>
        <v/>
      </c>
      <c r="F75" s="4" t="str">
        <f>IFERROR(__xludf.DUMMYFUNCTION("IFERROR(
  TEXTJOIN(CHAR(10),TRUE,FILTER('SUMMARY DATA'!F:F,'SUMMARY DATA'!$A:$A=$A75,'SUMMARY DATA'!$C:$C=$B75,'SUMMARY DATA'!$B:$B=""RS"")),
  IF(
    OR(
      ISNUMBER(SEARCH(""CDM CASH DEPOSIT"",$C75)),
      ISNUMBER(SEARCH(""CASH DEPOSIT"",$C75)),
"&amp;"      COUNTIFS('SUMMARY DATA'!$D:$D,$C75,'SUMMARY DATA'!$B:$B,""RS"")&lt;&gt;1
    ),
    """",
    IFERROR(TEXTJOIN(CHAR(10),TRUE,FILTER('SUMMARY DATA'!F:F,'SUMMARY DATA'!$D:$D=$C75,'SUMMARY DATA'!$B:$B=""RS"")),"""")
  )
)"),"")</f>
        <v/>
      </c>
      <c r="G75" s="4" t="str">
        <f>IFERROR(__xludf.DUMMYFUNCTION("IFERROR(
  TEXTJOIN(CHAR(10),TRUE,FILTER('SUMMARY DATA'!G:G,'SUMMARY DATA'!$A:$A=$A75,'SUMMARY DATA'!$C:$C=$B75,'SUMMARY DATA'!$B:$B=""RS"")),
  IF(
    OR(
      ISNUMBER(SEARCH(""CDM CASH DEPOSIT"",$C75)),
      ISNUMBER(SEARCH(""CASH DEPOSIT"",$C75)),
"&amp;"      COUNTIFS('SUMMARY DATA'!$D:$D,$C75,'SUMMARY DATA'!$B:$B,""RS"")&lt;&gt;1
    ),
    """",
    IFERROR(TEXTJOIN(CHAR(10),TRUE,FILTER('SUMMARY DATA'!G:G,'SUMMARY DATA'!$D:$D=$C75,'SUMMARY DATA'!$B:$B=""RS"")),"""")
  )
)"),"")</f>
        <v/>
      </c>
      <c r="H75" s="4" t="str">
        <f>IFERROR(__xludf.DUMMYFUNCTION("IFERROR(
  TEXTJOIN(CHAR(10),TRUE,FILTER('SUMMARY DATA'!H:H,'SUMMARY DATA'!$A:$A=$A75,'SUMMARY DATA'!$C:$C=$B75,'SUMMARY DATA'!$B:$B=""RS"")),
  IF(
    OR(
      ISNUMBER(SEARCH(""CDM CASH DEPOSIT"",$C75)),
      ISNUMBER(SEARCH(""CASH DEPOSIT"",$C75)),
"&amp;"      COUNTIFS('SUMMARY DATA'!$D:$D,$C75,'SUMMARY DATA'!$B:$B,""RS"")&lt;&gt;1
    ),
    """",
    IFERROR(TEXTJOIN(CHAR(10),TRUE,FILTER('SUMMARY DATA'!H:H,'SUMMARY DATA'!$D:$D=$C75,'SUMMARY DATA'!$B:$B=""RS"")),"""")
  )
)"),"")</f>
        <v/>
      </c>
      <c r="I75" s="6" t="str">
        <f>IFERROR(__xludf.DUMMYFUNCTION("IF(H75="""","""",
SUM(ARRAYFORMULA(VALUE(SPLIT(H75,CHAR(10)))))
)"),"")</f>
        <v/>
      </c>
      <c r="J75" s="4" t="str">
        <f>IFERROR(__xludf.DUMMYFUNCTION("IFERROR(
  TEXTJOIN(CHAR(10),TRUE,FILTER('SUMMARY DATA'!I:I,'SUMMARY DATA'!$A:$A=$A75,'SUMMARY DATA'!$C:$C=$B75,'SUMMARY DATA'!$B:$B=""RS"")),
  IF(
    OR(
      ISNUMBER(SEARCH(""CDM CASH DEPOSIT"",$C75)),
      ISNUMBER(SEARCH(""CASH DEPOSIT"",$C75)),
"&amp;"      COUNTIFS('SUMMARY DATA'!$D:$D,$C75,'SUMMARY DATA'!$B:$B,""RS"")&lt;&gt;1
    ),
    """",
    IFERROR(TEXTJOIN(CHAR(10),TRUE,FILTER('SUMMARY DATA'!I:I,'SUMMARY DATA'!$D:$D=$C75,'SUMMARY DATA'!$B:$B=""RS"")),"""")
  )
)"),"")</f>
        <v/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 spans="1:27">
      <c r="A76" s="19" t="s">
        <v>95</v>
      </c>
      <c r="B76" s="20">
        <v>45798</v>
      </c>
      <c r="C76" s="19" t="s">
        <v>96</v>
      </c>
      <c r="D76" s="21">
        <v>135</v>
      </c>
      <c r="E76" s="4" t="str">
        <f>IFERROR(__xludf.DUMMYFUNCTION("IFERROR(
  TEXTJOIN(CHAR(10),TRUE,FILTER('SUMMARY DATA'!E:E,'SUMMARY DATA'!$A:$A=$A76,'SUMMARY DATA'!$C:$C=$B76,'SUMMARY DATA'!$B:$B=""RS"")),
  IF(
    OR(
      ISNUMBER(SEARCH(""CDM CASH DEPOSIT"",$C76)),
      ISNUMBER(SEARCH(""CASH DEPOSIT"",$C76)),
"&amp;"      COUNTIFS('SUMMARY DATA'!$D:$D,$C76,'SUMMARY DATA'!$B:$B,""RS"")&lt;&gt;1
    ),
    """",
    IFERROR(TEXTJOIN(CHAR(10),TRUE,FILTER('SUMMARY DATA'!E:E,'SUMMARY DATA'!$D:$D=$C76,'SUMMARY DATA'!$B:$B=""RS"")),"""")
  )
)"),"")</f>
        <v/>
      </c>
      <c r="F76" s="4" t="str">
        <f>IFERROR(__xludf.DUMMYFUNCTION("IFERROR(
  TEXTJOIN(CHAR(10),TRUE,FILTER('SUMMARY DATA'!F:F,'SUMMARY DATA'!$A:$A=$A76,'SUMMARY DATA'!$C:$C=$B76,'SUMMARY DATA'!$B:$B=""RS"")),
  IF(
    OR(
      ISNUMBER(SEARCH(""CDM CASH DEPOSIT"",$C76)),
      ISNUMBER(SEARCH(""CASH DEPOSIT"",$C76)),
"&amp;"      COUNTIFS('SUMMARY DATA'!$D:$D,$C76,'SUMMARY DATA'!$B:$B,""RS"")&lt;&gt;1
    ),
    """",
    IFERROR(TEXTJOIN(CHAR(10),TRUE,FILTER('SUMMARY DATA'!F:F,'SUMMARY DATA'!$D:$D=$C76,'SUMMARY DATA'!$B:$B=""RS"")),"""")
  )
)"),"")</f>
        <v/>
      </c>
      <c r="G76" s="4" t="str">
        <f>IFERROR(__xludf.DUMMYFUNCTION("IFERROR(
  TEXTJOIN(CHAR(10),TRUE,FILTER('SUMMARY DATA'!G:G,'SUMMARY DATA'!$A:$A=$A76,'SUMMARY DATA'!$C:$C=$B76,'SUMMARY DATA'!$B:$B=""RS"")),
  IF(
    OR(
      ISNUMBER(SEARCH(""CDM CASH DEPOSIT"",$C76)),
      ISNUMBER(SEARCH(""CASH DEPOSIT"",$C76)),
"&amp;"      COUNTIFS('SUMMARY DATA'!$D:$D,$C76,'SUMMARY DATA'!$B:$B,""RS"")&lt;&gt;1
    ),
    """",
    IFERROR(TEXTJOIN(CHAR(10),TRUE,FILTER('SUMMARY DATA'!G:G,'SUMMARY DATA'!$D:$D=$C76,'SUMMARY DATA'!$B:$B=""RS"")),"""")
  )
)"),"")</f>
        <v/>
      </c>
      <c r="H76" s="4" t="str">
        <f>IFERROR(__xludf.DUMMYFUNCTION("IFERROR(
  TEXTJOIN(CHAR(10),TRUE,FILTER('SUMMARY DATA'!H:H,'SUMMARY DATA'!$A:$A=$A76,'SUMMARY DATA'!$C:$C=$B76,'SUMMARY DATA'!$B:$B=""RS"")),
  IF(
    OR(
      ISNUMBER(SEARCH(""CDM CASH DEPOSIT"",$C76)),
      ISNUMBER(SEARCH(""CASH DEPOSIT"",$C76)),
"&amp;"      COUNTIFS('SUMMARY DATA'!$D:$D,$C76,'SUMMARY DATA'!$B:$B,""RS"")&lt;&gt;1
    ),
    """",
    IFERROR(TEXTJOIN(CHAR(10),TRUE,FILTER('SUMMARY DATA'!H:H,'SUMMARY DATA'!$D:$D=$C76,'SUMMARY DATA'!$B:$B=""RS"")),"""")
  )
)"),"")</f>
        <v/>
      </c>
      <c r="I76" s="6" t="str">
        <f>IFERROR(__xludf.DUMMYFUNCTION("IF(H76="""","""",
SUM(ARRAYFORMULA(VALUE(SPLIT(H76,CHAR(10)))))
)"),"")</f>
        <v/>
      </c>
      <c r="J76" s="4" t="str">
        <f>IFERROR(__xludf.DUMMYFUNCTION("IFERROR(
  TEXTJOIN(CHAR(10),TRUE,FILTER('SUMMARY DATA'!I:I,'SUMMARY DATA'!$A:$A=$A76,'SUMMARY DATA'!$C:$C=$B76,'SUMMARY DATA'!$B:$B=""RS"")),
  IF(
    OR(
      ISNUMBER(SEARCH(""CDM CASH DEPOSIT"",$C76)),
      ISNUMBER(SEARCH(""CASH DEPOSIT"",$C76)),
"&amp;"      COUNTIFS('SUMMARY DATA'!$D:$D,$C76,'SUMMARY DATA'!$B:$B,""RS"")&lt;&gt;1
    ),
    """",
    IFERROR(TEXTJOIN(CHAR(10),TRUE,FILTER('SUMMARY DATA'!I:I,'SUMMARY DATA'!$D:$D=$C76,'SUMMARY DATA'!$B:$B=""RS"")),"""")
  )
)"),"")</f>
        <v/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 spans="1:27">
      <c r="A77" s="19"/>
      <c r="B77" s="20">
        <v>45809</v>
      </c>
      <c r="C77" s="19" t="s">
        <v>97</v>
      </c>
      <c r="D77" s="21">
        <v>5</v>
      </c>
      <c r="E77" s="4" t="str">
        <f>IFERROR(__xludf.DUMMYFUNCTION("IFERROR(
  TEXTJOIN(CHAR(10),TRUE,FILTER('SUMMARY DATA'!E:E,'SUMMARY DATA'!$A:$A=$A77,'SUMMARY DATA'!$C:$C=$B77,'SUMMARY DATA'!$B:$B=""RS"")),
  IF(
    OR(
      ISNUMBER(SEARCH(""CDM CASH DEPOSIT"",$C77)),
      ISNUMBER(SEARCH(""CASH DEPOSIT"",$C77)),
"&amp;"      COUNTIFS('SUMMARY DATA'!$D:$D,$C77,'SUMMARY DATA'!$B:$B,""RS"")&lt;&gt;1
    ),
    """",
    IFERROR(TEXTJOIN(CHAR(10),TRUE,FILTER('SUMMARY DATA'!E:E,'SUMMARY DATA'!$D:$D=$C77,'SUMMARY DATA'!$B:$B=""RS"")),"""")
  )
)"),"")</f>
        <v/>
      </c>
      <c r="F77" s="4" t="str">
        <f>IFERROR(__xludf.DUMMYFUNCTION("IFERROR(
  TEXTJOIN(CHAR(10),TRUE,FILTER('SUMMARY DATA'!F:F,'SUMMARY DATA'!$A:$A=$A77,'SUMMARY DATA'!$C:$C=$B77,'SUMMARY DATA'!$B:$B=""RS"")),
  IF(
    OR(
      ISNUMBER(SEARCH(""CDM CASH DEPOSIT"",$C77)),
      ISNUMBER(SEARCH(""CASH DEPOSIT"",$C77)),
"&amp;"      COUNTIFS('SUMMARY DATA'!$D:$D,$C77,'SUMMARY DATA'!$B:$B,""RS"")&lt;&gt;1
    ),
    """",
    IFERROR(TEXTJOIN(CHAR(10),TRUE,FILTER('SUMMARY DATA'!F:F,'SUMMARY DATA'!$D:$D=$C77,'SUMMARY DATA'!$B:$B=""RS"")),"""")
  )
)"),"")</f>
        <v/>
      </c>
      <c r="G77" s="4" t="str">
        <f>IFERROR(__xludf.DUMMYFUNCTION("IFERROR(
  TEXTJOIN(CHAR(10),TRUE,FILTER('SUMMARY DATA'!G:G,'SUMMARY DATA'!$A:$A=$A77,'SUMMARY DATA'!$C:$C=$B77,'SUMMARY DATA'!$B:$B=""RS"")),
  IF(
    OR(
      ISNUMBER(SEARCH(""CDM CASH DEPOSIT"",$C77)),
      ISNUMBER(SEARCH(""CASH DEPOSIT"",$C77)),
"&amp;"      COUNTIFS('SUMMARY DATA'!$D:$D,$C77,'SUMMARY DATA'!$B:$B,""RS"")&lt;&gt;1
    ),
    """",
    IFERROR(TEXTJOIN(CHAR(10),TRUE,FILTER('SUMMARY DATA'!G:G,'SUMMARY DATA'!$D:$D=$C77,'SUMMARY DATA'!$B:$B=""RS"")),"""")
  )
)"),"")</f>
        <v/>
      </c>
      <c r="H77" s="4" t="str">
        <f>IFERROR(__xludf.DUMMYFUNCTION("IFERROR(
  TEXTJOIN(CHAR(10),TRUE,FILTER('SUMMARY DATA'!H:H,'SUMMARY DATA'!$A:$A=$A77,'SUMMARY DATA'!$C:$C=$B77,'SUMMARY DATA'!$B:$B=""RS"")),
  IF(
    OR(
      ISNUMBER(SEARCH(""CDM CASH DEPOSIT"",$C77)),
      ISNUMBER(SEARCH(""CASH DEPOSIT"",$C77)),
"&amp;"      COUNTIFS('SUMMARY DATA'!$D:$D,$C77,'SUMMARY DATA'!$B:$B,""RS"")&lt;&gt;1
    ),
    """",
    IFERROR(TEXTJOIN(CHAR(10),TRUE,FILTER('SUMMARY DATA'!H:H,'SUMMARY DATA'!$D:$D=$C77,'SUMMARY DATA'!$B:$B=""RS"")),"""")
  )
)"),"")</f>
        <v/>
      </c>
      <c r="I77" s="6" t="str">
        <f>IFERROR(__xludf.DUMMYFUNCTION("IF(H77="""","""",
SUM(ARRAYFORMULA(VALUE(SPLIT(H77,CHAR(10)))))
)"),"")</f>
        <v/>
      </c>
      <c r="J77" s="4" t="str">
        <f>IFERROR(__xludf.DUMMYFUNCTION("IFERROR(
  TEXTJOIN(CHAR(10),TRUE,FILTER('SUMMARY DATA'!I:I,'SUMMARY DATA'!$A:$A=$A77,'SUMMARY DATA'!$C:$C=$B77,'SUMMARY DATA'!$B:$B=""RS"")),
  IF(
    OR(
      ISNUMBER(SEARCH(""CDM CASH DEPOSIT"",$C77)),
      ISNUMBER(SEARCH(""CASH DEPOSIT"",$C77)),
"&amp;"      COUNTIFS('SUMMARY DATA'!$D:$D,$C77,'SUMMARY DATA'!$B:$B,""RS"")&lt;&gt;1
    ),
    """",
    IFERROR(TEXTJOIN(CHAR(10),TRUE,FILTER('SUMMARY DATA'!I:I,'SUMMARY DATA'!$D:$D=$C77,'SUMMARY DATA'!$B:$B=""RS"")),"""")
  )
)"),"")</f>
        <v/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 spans="1:27">
      <c r="A78" s="19"/>
      <c r="B78" s="20">
        <v>45814</v>
      </c>
      <c r="C78" s="19" t="s">
        <v>70</v>
      </c>
      <c r="D78" s="21">
        <v>5.97</v>
      </c>
      <c r="E78" s="4" t="str">
        <f>IFERROR(__xludf.DUMMYFUNCTION("IFERROR(
  TEXTJOIN(CHAR(10),TRUE,FILTER('SUMMARY DATA'!E:E,'SUMMARY DATA'!$A:$A=$A78,'SUMMARY DATA'!$C:$C=$B78,'SUMMARY DATA'!$B:$B=""RS"")),
  IF(
    OR(
      ISNUMBER(SEARCH(""CDM CASH DEPOSIT"",$C78)),
      ISNUMBER(SEARCH(""CASH DEPOSIT"",$C78)),
"&amp;"      COUNTIFS('SUMMARY DATA'!$D:$D,$C78,'SUMMARY DATA'!$B:$B,""RS"")&lt;&gt;1
    ),
    """",
    IFERROR(TEXTJOIN(CHAR(10),TRUE,FILTER('SUMMARY DATA'!E:E,'SUMMARY DATA'!$D:$D=$C78,'SUMMARY DATA'!$B:$B=""RS"")),"""")
  )
)"),"")</f>
        <v/>
      </c>
      <c r="F78" s="4" t="str">
        <f>IFERROR(__xludf.DUMMYFUNCTION("IFERROR(
  TEXTJOIN(CHAR(10),TRUE,FILTER('SUMMARY DATA'!F:F,'SUMMARY DATA'!$A:$A=$A78,'SUMMARY DATA'!$C:$C=$B78,'SUMMARY DATA'!$B:$B=""RS"")),
  IF(
    OR(
      ISNUMBER(SEARCH(""CDM CASH DEPOSIT"",$C78)),
      ISNUMBER(SEARCH(""CASH DEPOSIT"",$C78)),
"&amp;"      COUNTIFS('SUMMARY DATA'!$D:$D,$C78,'SUMMARY DATA'!$B:$B,""RS"")&lt;&gt;1
    ),
    """",
    IFERROR(TEXTJOIN(CHAR(10),TRUE,FILTER('SUMMARY DATA'!F:F,'SUMMARY DATA'!$D:$D=$C78,'SUMMARY DATA'!$B:$B=""RS"")),"""")
  )
)"),"")</f>
        <v/>
      </c>
      <c r="G78" s="4" t="str">
        <f>IFERROR(__xludf.DUMMYFUNCTION("IFERROR(
  TEXTJOIN(CHAR(10),TRUE,FILTER('SUMMARY DATA'!G:G,'SUMMARY DATA'!$A:$A=$A78,'SUMMARY DATA'!$C:$C=$B78,'SUMMARY DATA'!$B:$B=""RS"")),
  IF(
    OR(
      ISNUMBER(SEARCH(""CDM CASH DEPOSIT"",$C78)),
      ISNUMBER(SEARCH(""CASH DEPOSIT"",$C78)),
"&amp;"      COUNTIFS('SUMMARY DATA'!$D:$D,$C78,'SUMMARY DATA'!$B:$B,""RS"")&lt;&gt;1
    ),
    """",
    IFERROR(TEXTJOIN(CHAR(10),TRUE,FILTER('SUMMARY DATA'!G:G,'SUMMARY DATA'!$D:$D=$C78,'SUMMARY DATA'!$B:$B=""RS"")),"""")
  )
)"),"")</f>
        <v/>
      </c>
      <c r="H78" s="4" t="str">
        <f>IFERROR(__xludf.DUMMYFUNCTION("IFERROR(
  TEXTJOIN(CHAR(10),TRUE,FILTER('SUMMARY DATA'!H:H,'SUMMARY DATA'!$A:$A=$A78,'SUMMARY DATA'!$C:$C=$B78,'SUMMARY DATA'!$B:$B=""RS"")),
  IF(
    OR(
      ISNUMBER(SEARCH(""CDM CASH DEPOSIT"",$C78)),
      ISNUMBER(SEARCH(""CASH DEPOSIT"",$C78)),
"&amp;"      COUNTIFS('SUMMARY DATA'!$D:$D,$C78,'SUMMARY DATA'!$B:$B,""RS"")&lt;&gt;1
    ),
    """",
    IFERROR(TEXTJOIN(CHAR(10),TRUE,FILTER('SUMMARY DATA'!H:H,'SUMMARY DATA'!$D:$D=$C78,'SUMMARY DATA'!$B:$B=""RS"")),"""")
  )
)"),"")</f>
        <v/>
      </c>
      <c r="I78" s="6" t="str">
        <f>IFERROR(__xludf.DUMMYFUNCTION("IF(H78="""","""",
SUM(ARRAYFORMULA(VALUE(SPLIT(H78,CHAR(10)))))
)"),"")</f>
        <v/>
      </c>
      <c r="J78" s="4" t="str">
        <f>IFERROR(__xludf.DUMMYFUNCTION("IFERROR(
  TEXTJOIN(CHAR(10),TRUE,FILTER('SUMMARY DATA'!I:I,'SUMMARY DATA'!$A:$A=$A78,'SUMMARY DATA'!$C:$C=$B78,'SUMMARY DATA'!$B:$B=""RS"")),
  IF(
    OR(
      ISNUMBER(SEARCH(""CDM CASH DEPOSIT"",$C78)),
      ISNUMBER(SEARCH(""CASH DEPOSIT"",$C78)),
"&amp;"      COUNTIFS('SUMMARY DATA'!$D:$D,$C78,'SUMMARY DATA'!$B:$B,""RS"")&lt;&gt;1
    ),
    """",
    IFERROR(TEXTJOIN(CHAR(10),TRUE,FILTER('SUMMARY DATA'!I:I,'SUMMARY DATA'!$D:$D=$C78,'SUMMARY DATA'!$B:$B=""RS"")),"""")
  )
)"),"")</f>
        <v/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 spans="1:27">
      <c r="A79" s="19" t="s">
        <v>98</v>
      </c>
      <c r="B79" s="20">
        <v>45815</v>
      </c>
      <c r="C79" s="19" t="s">
        <v>99</v>
      </c>
      <c r="D79" s="21">
        <v>5.52</v>
      </c>
      <c r="E79" s="4" t="str">
        <f>IFERROR(__xludf.DUMMYFUNCTION("IFERROR(
  TEXTJOIN(CHAR(10),TRUE,FILTER('SUMMARY DATA'!E:E,'SUMMARY DATA'!$A:$A=$A79,'SUMMARY DATA'!$C:$C=$B79,'SUMMARY DATA'!$B:$B=""RS"")),
  IF(
    OR(
      ISNUMBER(SEARCH(""CDM CASH DEPOSIT"",$C79)),
      ISNUMBER(SEARCH(""CASH DEPOSIT"",$C79)),
"&amp;"      COUNTIFS('SUMMARY DATA'!$D:$D,$C79,'SUMMARY DATA'!$B:$B,""RS"")&lt;&gt;1
    ),
    """",
    IFERROR(TEXTJOIN(CHAR(10),TRUE,FILTER('SUMMARY DATA'!E:E,'SUMMARY DATA'!$D:$D=$C79,'SUMMARY DATA'!$B:$B=""RS"")),"""")
  )
)"),"")</f>
        <v/>
      </c>
      <c r="F79" s="4" t="str">
        <f>IFERROR(__xludf.DUMMYFUNCTION("IFERROR(
  TEXTJOIN(CHAR(10),TRUE,FILTER('SUMMARY DATA'!F:F,'SUMMARY DATA'!$A:$A=$A79,'SUMMARY DATA'!$C:$C=$B79,'SUMMARY DATA'!$B:$B=""RS"")),
  IF(
    OR(
      ISNUMBER(SEARCH(""CDM CASH DEPOSIT"",$C79)),
      ISNUMBER(SEARCH(""CASH DEPOSIT"",$C79)),
"&amp;"      COUNTIFS('SUMMARY DATA'!$D:$D,$C79,'SUMMARY DATA'!$B:$B,""RS"")&lt;&gt;1
    ),
    """",
    IFERROR(TEXTJOIN(CHAR(10),TRUE,FILTER('SUMMARY DATA'!F:F,'SUMMARY DATA'!$D:$D=$C79,'SUMMARY DATA'!$B:$B=""RS"")),"""")
  )
)"),"")</f>
        <v/>
      </c>
      <c r="G79" s="4" t="str">
        <f>IFERROR(__xludf.DUMMYFUNCTION("IFERROR(
  TEXTJOIN(CHAR(10),TRUE,FILTER('SUMMARY DATA'!G:G,'SUMMARY DATA'!$A:$A=$A79,'SUMMARY DATA'!$C:$C=$B79,'SUMMARY DATA'!$B:$B=""RS"")),
  IF(
    OR(
      ISNUMBER(SEARCH(""CDM CASH DEPOSIT"",$C79)),
      ISNUMBER(SEARCH(""CASH DEPOSIT"",$C79)),
"&amp;"      COUNTIFS('SUMMARY DATA'!$D:$D,$C79,'SUMMARY DATA'!$B:$B,""RS"")&lt;&gt;1
    ),
    """",
    IFERROR(TEXTJOIN(CHAR(10),TRUE,FILTER('SUMMARY DATA'!G:G,'SUMMARY DATA'!$D:$D=$C79,'SUMMARY DATA'!$B:$B=""RS"")),"""")
  )
)"),"")</f>
        <v/>
      </c>
      <c r="H79" s="4" t="str">
        <f>IFERROR(__xludf.DUMMYFUNCTION("IFERROR(
  TEXTJOIN(CHAR(10),TRUE,FILTER('SUMMARY DATA'!H:H,'SUMMARY DATA'!$A:$A=$A79,'SUMMARY DATA'!$C:$C=$B79,'SUMMARY DATA'!$B:$B=""RS"")),
  IF(
    OR(
      ISNUMBER(SEARCH(""CDM CASH DEPOSIT"",$C79)),
      ISNUMBER(SEARCH(""CASH DEPOSIT"",$C79)),
"&amp;"      COUNTIFS('SUMMARY DATA'!$D:$D,$C79,'SUMMARY DATA'!$B:$B,""RS"")&lt;&gt;1
    ),
    """",
    IFERROR(TEXTJOIN(CHAR(10),TRUE,FILTER('SUMMARY DATA'!H:H,'SUMMARY DATA'!$D:$D=$C79,'SUMMARY DATA'!$B:$B=""RS"")),"""")
  )
)"),"")</f>
        <v/>
      </c>
      <c r="I79" s="6" t="str">
        <f>IFERROR(__xludf.DUMMYFUNCTION("IF(H79="""","""",
SUM(ARRAYFORMULA(VALUE(SPLIT(H79,CHAR(10)))))
)"),"")</f>
        <v/>
      </c>
      <c r="J79" s="4" t="str">
        <f>IFERROR(__xludf.DUMMYFUNCTION("IFERROR(
  TEXTJOIN(CHAR(10),TRUE,FILTER('SUMMARY DATA'!I:I,'SUMMARY DATA'!$A:$A=$A79,'SUMMARY DATA'!$C:$C=$B79,'SUMMARY DATA'!$B:$B=""RS"")),
  IF(
    OR(
      ISNUMBER(SEARCH(""CDM CASH DEPOSIT"",$C79)),
      ISNUMBER(SEARCH(""CASH DEPOSIT"",$C79)),
"&amp;"      COUNTIFS('SUMMARY DATA'!$D:$D,$C79,'SUMMARY DATA'!$B:$B,""RS"")&lt;&gt;1
    ),
    """",
    IFERROR(TEXTJOIN(CHAR(10),TRUE,FILTER('SUMMARY DATA'!I:I,'SUMMARY DATA'!$D:$D=$C79,'SUMMARY DATA'!$B:$B=""RS"")),"""")
  )
)"),"")</f>
        <v/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 spans="1:27">
      <c r="A80" s="19"/>
      <c r="B80" s="20">
        <v>45816</v>
      </c>
      <c r="C80" s="19" t="s">
        <v>100</v>
      </c>
      <c r="D80" s="21">
        <v>130.01</v>
      </c>
      <c r="E80" s="4" t="str">
        <f>IFERROR(__xludf.DUMMYFUNCTION("IFERROR(
  TEXTJOIN(CHAR(10),TRUE,FILTER('SUMMARY DATA'!E:E,'SUMMARY DATA'!$A:$A=$A80,'SUMMARY DATA'!$C:$C=$B80,'SUMMARY DATA'!$B:$B=""RS"")),
  IF(
    OR(
      ISNUMBER(SEARCH(""CDM CASH DEPOSIT"",$C80)),
      ISNUMBER(SEARCH(""CASH DEPOSIT"",$C80)),
"&amp;"      COUNTIFS('SUMMARY DATA'!$D:$D,$C80,'SUMMARY DATA'!$B:$B,""RS"")&lt;&gt;1
    ),
    """",
    IFERROR(TEXTJOIN(CHAR(10),TRUE,FILTER('SUMMARY DATA'!E:E,'SUMMARY DATA'!$D:$D=$C80,'SUMMARY DATA'!$B:$B=""RS"")),"""")
  )
)"),"")</f>
        <v/>
      </c>
      <c r="F80" s="4" t="str">
        <f>IFERROR(__xludf.DUMMYFUNCTION("IFERROR(
  TEXTJOIN(CHAR(10),TRUE,FILTER('SUMMARY DATA'!F:F,'SUMMARY DATA'!$A:$A=$A80,'SUMMARY DATA'!$C:$C=$B80,'SUMMARY DATA'!$B:$B=""RS"")),
  IF(
    OR(
      ISNUMBER(SEARCH(""CDM CASH DEPOSIT"",$C80)),
      ISNUMBER(SEARCH(""CASH DEPOSIT"",$C80)),
"&amp;"      COUNTIFS('SUMMARY DATA'!$D:$D,$C80,'SUMMARY DATA'!$B:$B,""RS"")&lt;&gt;1
    ),
    """",
    IFERROR(TEXTJOIN(CHAR(10),TRUE,FILTER('SUMMARY DATA'!F:F,'SUMMARY DATA'!$D:$D=$C80,'SUMMARY DATA'!$B:$B=""RS"")),"""")
  )
)"),"")</f>
        <v/>
      </c>
      <c r="G80" s="4" t="str">
        <f>IFERROR(__xludf.DUMMYFUNCTION("IFERROR(
  TEXTJOIN(CHAR(10),TRUE,FILTER('SUMMARY DATA'!G:G,'SUMMARY DATA'!$A:$A=$A80,'SUMMARY DATA'!$C:$C=$B80,'SUMMARY DATA'!$B:$B=""RS"")),
  IF(
    OR(
      ISNUMBER(SEARCH(""CDM CASH DEPOSIT"",$C80)),
      ISNUMBER(SEARCH(""CASH DEPOSIT"",$C80)),
"&amp;"      COUNTIFS('SUMMARY DATA'!$D:$D,$C80,'SUMMARY DATA'!$B:$B,""RS"")&lt;&gt;1
    ),
    """",
    IFERROR(TEXTJOIN(CHAR(10),TRUE,FILTER('SUMMARY DATA'!G:G,'SUMMARY DATA'!$D:$D=$C80,'SUMMARY DATA'!$B:$B=""RS"")),"""")
  )
)"),"")</f>
        <v/>
      </c>
      <c r="H80" s="4" t="str">
        <f>IFERROR(__xludf.DUMMYFUNCTION("IFERROR(
  TEXTJOIN(CHAR(10),TRUE,FILTER('SUMMARY DATA'!H:H,'SUMMARY DATA'!$A:$A=$A80,'SUMMARY DATA'!$C:$C=$B80,'SUMMARY DATA'!$B:$B=""RS"")),
  IF(
    OR(
      ISNUMBER(SEARCH(""CDM CASH DEPOSIT"",$C80)),
      ISNUMBER(SEARCH(""CASH DEPOSIT"",$C80)),
"&amp;"      COUNTIFS('SUMMARY DATA'!$D:$D,$C80,'SUMMARY DATA'!$B:$B,""RS"")&lt;&gt;1
    ),
    """",
    IFERROR(TEXTJOIN(CHAR(10),TRUE,FILTER('SUMMARY DATA'!H:H,'SUMMARY DATA'!$D:$D=$C80,'SUMMARY DATA'!$B:$B=""RS"")),"""")
  )
)"),"")</f>
        <v/>
      </c>
      <c r="I80" s="6" t="str">
        <f>IFERROR(__xludf.DUMMYFUNCTION("IF(H80="""","""",
SUM(ARRAYFORMULA(VALUE(SPLIT(H80,CHAR(10)))))
)"),"")</f>
        <v/>
      </c>
      <c r="J80" s="4" t="str">
        <f>IFERROR(__xludf.DUMMYFUNCTION("IFERROR(
  TEXTJOIN(CHAR(10),TRUE,FILTER('SUMMARY DATA'!I:I,'SUMMARY DATA'!$A:$A=$A80,'SUMMARY DATA'!$C:$C=$B80,'SUMMARY DATA'!$B:$B=""RS"")),
  IF(
    OR(
      ISNUMBER(SEARCH(""CDM CASH DEPOSIT"",$C80)),
      ISNUMBER(SEARCH(""CASH DEPOSIT"",$C80)),
"&amp;"      COUNTIFS('SUMMARY DATA'!$D:$D,$C80,'SUMMARY DATA'!$B:$B,""RS"")&lt;&gt;1
    ),
    """",
    IFERROR(TEXTJOIN(CHAR(10),TRUE,FILTER('SUMMARY DATA'!I:I,'SUMMARY DATA'!$D:$D=$C80,'SUMMARY DATA'!$B:$B=""RS"")),"""")
  )
)"),"")</f>
        <v/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 spans="1:27">
      <c r="A81" s="19"/>
      <c r="B81" s="20">
        <v>45816</v>
      </c>
      <c r="C81" s="19" t="s">
        <v>101</v>
      </c>
      <c r="D81" s="21">
        <v>50</v>
      </c>
      <c r="E81" s="4" t="str">
        <f>IFERROR(__xludf.DUMMYFUNCTION("IFERROR(
  TEXTJOIN(CHAR(10),TRUE,FILTER('SUMMARY DATA'!E:E,'SUMMARY DATA'!$A:$A=$A81,'SUMMARY DATA'!$C:$C=$B81,'SUMMARY DATA'!$B:$B=""RS"")),
  IF(
    OR(
      ISNUMBER(SEARCH(""CDM CASH DEPOSIT"",$C81)),
      ISNUMBER(SEARCH(""CASH DEPOSIT"",$C81)),
"&amp;"      COUNTIFS('SUMMARY DATA'!$D:$D,$C81,'SUMMARY DATA'!$B:$B,""RS"")&lt;&gt;1
    ),
    """",
    IFERROR(TEXTJOIN(CHAR(10),TRUE,FILTER('SUMMARY DATA'!E:E,'SUMMARY DATA'!$D:$D=$C81,'SUMMARY DATA'!$B:$B=""RS"")),"""")
  )
)"),"")</f>
        <v/>
      </c>
      <c r="F81" s="4" t="str">
        <f>IFERROR(__xludf.DUMMYFUNCTION("IFERROR(
  TEXTJOIN(CHAR(10),TRUE,FILTER('SUMMARY DATA'!F:F,'SUMMARY DATA'!$A:$A=$A81,'SUMMARY DATA'!$C:$C=$B81,'SUMMARY DATA'!$B:$B=""RS"")),
  IF(
    OR(
      ISNUMBER(SEARCH(""CDM CASH DEPOSIT"",$C81)),
      ISNUMBER(SEARCH(""CASH DEPOSIT"",$C81)),
"&amp;"      COUNTIFS('SUMMARY DATA'!$D:$D,$C81,'SUMMARY DATA'!$B:$B,""RS"")&lt;&gt;1
    ),
    """",
    IFERROR(TEXTJOIN(CHAR(10),TRUE,FILTER('SUMMARY DATA'!F:F,'SUMMARY DATA'!$D:$D=$C81,'SUMMARY DATA'!$B:$B=""RS"")),"""")
  )
)"),"")</f>
        <v/>
      </c>
      <c r="G81" s="4" t="str">
        <f>IFERROR(__xludf.DUMMYFUNCTION("IFERROR(
  TEXTJOIN(CHAR(10),TRUE,FILTER('SUMMARY DATA'!G:G,'SUMMARY DATA'!$A:$A=$A81,'SUMMARY DATA'!$C:$C=$B81,'SUMMARY DATA'!$B:$B=""RS"")),
  IF(
    OR(
      ISNUMBER(SEARCH(""CDM CASH DEPOSIT"",$C81)),
      ISNUMBER(SEARCH(""CASH DEPOSIT"",$C81)),
"&amp;"      COUNTIFS('SUMMARY DATA'!$D:$D,$C81,'SUMMARY DATA'!$B:$B,""RS"")&lt;&gt;1
    ),
    """",
    IFERROR(TEXTJOIN(CHAR(10),TRUE,FILTER('SUMMARY DATA'!G:G,'SUMMARY DATA'!$D:$D=$C81,'SUMMARY DATA'!$B:$B=""RS"")),"""")
  )
)"),"")</f>
        <v/>
      </c>
      <c r="H81" s="4" t="str">
        <f>IFERROR(__xludf.DUMMYFUNCTION("IFERROR(
  TEXTJOIN(CHAR(10),TRUE,FILTER('SUMMARY DATA'!H:H,'SUMMARY DATA'!$A:$A=$A81,'SUMMARY DATA'!$C:$C=$B81,'SUMMARY DATA'!$B:$B=""RS"")),
  IF(
    OR(
      ISNUMBER(SEARCH(""CDM CASH DEPOSIT"",$C81)),
      ISNUMBER(SEARCH(""CASH DEPOSIT"",$C81)),
"&amp;"      COUNTIFS('SUMMARY DATA'!$D:$D,$C81,'SUMMARY DATA'!$B:$B,""RS"")&lt;&gt;1
    ),
    """",
    IFERROR(TEXTJOIN(CHAR(10),TRUE,FILTER('SUMMARY DATA'!H:H,'SUMMARY DATA'!$D:$D=$C81,'SUMMARY DATA'!$B:$B=""RS"")),"""")
  )
)"),"")</f>
        <v/>
      </c>
      <c r="I81" s="6" t="str">
        <f>IFERROR(__xludf.DUMMYFUNCTION("IF(H81="""","""",
SUM(ARRAYFORMULA(VALUE(SPLIT(H81,CHAR(10)))))
)"),"")</f>
        <v/>
      </c>
      <c r="J81" s="4" t="str">
        <f>IFERROR(__xludf.DUMMYFUNCTION("IFERROR(
  TEXTJOIN(CHAR(10),TRUE,FILTER('SUMMARY DATA'!I:I,'SUMMARY DATA'!$A:$A=$A81,'SUMMARY DATA'!$C:$C=$B81,'SUMMARY DATA'!$B:$B=""RS"")),
  IF(
    OR(
      ISNUMBER(SEARCH(""CDM CASH DEPOSIT"",$C81)),
      ISNUMBER(SEARCH(""CASH DEPOSIT"",$C81)),
"&amp;"      COUNTIFS('SUMMARY DATA'!$D:$D,$C81,'SUMMARY DATA'!$B:$B,""RS"")&lt;&gt;1
    ),
    """",
    IFERROR(TEXTJOIN(CHAR(10),TRUE,FILTER('SUMMARY DATA'!I:I,'SUMMARY DATA'!$D:$D=$C81,'SUMMARY DATA'!$B:$B=""RS"")),"""")
  )
)"),"")</f>
        <v/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 spans="1:27">
      <c r="A82" s="19" t="s">
        <v>102</v>
      </c>
      <c r="B82" s="20">
        <v>45820</v>
      </c>
      <c r="C82" s="19" t="s">
        <v>103</v>
      </c>
      <c r="D82" s="21">
        <v>44</v>
      </c>
      <c r="E82" s="4" t="str">
        <f>IFERROR(__xludf.DUMMYFUNCTION("IFERROR(
  TEXTJOIN(CHAR(10),TRUE,FILTER('SUMMARY DATA'!E:E,'SUMMARY DATA'!$A:$A=$A82,'SUMMARY DATA'!$C:$C=$B82,'SUMMARY DATA'!$B:$B=""RS"")),
  IF(
    OR(
      ISNUMBER(SEARCH(""CDM CASH DEPOSIT"",$C82)),
      ISNUMBER(SEARCH(""CASH DEPOSIT"",$C82)),
"&amp;"      COUNTIFS('SUMMARY DATA'!$D:$D,$C82,'SUMMARY DATA'!$B:$B,""RS"")&lt;&gt;1
    ),
    """",
    IFERROR(TEXTJOIN(CHAR(10),TRUE,FILTER('SUMMARY DATA'!E:E,'SUMMARY DATA'!$D:$D=$C82,'SUMMARY DATA'!$B:$B=""RS"")),"""")
  )
)"),"")</f>
        <v/>
      </c>
      <c r="F82" s="4" t="str">
        <f>IFERROR(__xludf.DUMMYFUNCTION("IFERROR(
  TEXTJOIN(CHAR(10),TRUE,FILTER('SUMMARY DATA'!F:F,'SUMMARY DATA'!$A:$A=$A82,'SUMMARY DATA'!$C:$C=$B82,'SUMMARY DATA'!$B:$B=""RS"")),
  IF(
    OR(
      ISNUMBER(SEARCH(""CDM CASH DEPOSIT"",$C82)),
      ISNUMBER(SEARCH(""CASH DEPOSIT"",$C82)),
"&amp;"      COUNTIFS('SUMMARY DATA'!$D:$D,$C82,'SUMMARY DATA'!$B:$B,""RS"")&lt;&gt;1
    ),
    """",
    IFERROR(TEXTJOIN(CHAR(10),TRUE,FILTER('SUMMARY DATA'!F:F,'SUMMARY DATA'!$D:$D=$C82,'SUMMARY DATA'!$B:$B=""RS"")),"""")
  )
)"),"")</f>
        <v/>
      </c>
      <c r="G82" s="4" t="str">
        <f>IFERROR(__xludf.DUMMYFUNCTION("IFERROR(
  TEXTJOIN(CHAR(10),TRUE,FILTER('SUMMARY DATA'!G:G,'SUMMARY DATA'!$A:$A=$A82,'SUMMARY DATA'!$C:$C=$B82,'SUMMARY DATA'!$B:$B=""RS"")),
  IF(
    OR(
      ISNUMBER(SEARCH(""CDM CASH DEPOSIT"",$C82)),
      ISNUMBER(SEARCH(""CASH DEPOSIT"",$C82)),
"&amp;"      COUNTIFS('SUMMARY DATA'!$D:$D,$C82,'SUMMARY DATA'!$B:$B,""RS"")&lt;&gt;1
    ),
    """",
    IFERROR(TEXTJOIN(CHAR(10),TRUE,FILTER('SUMMARY DATA'!G:G,'SUMMARY DATA'!$D:$D=$C82,'SUMMARY DATA'!$B:$B=""RS"")),"""")
  )
)"),"")</f>
        <v/>
      </c>
      <c r="H82" s="4" t="str">
        <f>IFERROR(__xludf.DUMMYFUNCTION("IFERROR(
  TEXTJOIN(CHAR(10),TRUE,FILTER('SUMMARY DATA'!H:H,'SUMMARY DATA'!$A:$A=$A82,'SUMMARY DATA'!$C:$C=$B82,'SUMMARY DATA'!$B:$B=""RS"")),
  IF(
    OR(
      ISNUMBER(SEARCH(""CDM CASH DEPOSIT"",$C82)),
      ISNUMBER(SEARCH(""CASH DEPOSIT"",$C82)),
"&amp;"      COUNTIFS('SUMMARY DATA'!$D:$D,$C82,'SUMMARY DATA'!$B:$B,""RS"")&lt;&gt;1
    ),
    """",
    IFERROR(TEXTJOIN(CHAR(10),TRUE,FILTER('SUMMARY DATA'!H:H,'SUMMARY DATA'!$D:$D=$C82,'SUMMARY DATA'!$B:$B=""RS"")),"""")
  )
)"),"")</f>
        <v/>
      </c>
      <c r="I82" s="6" t="str">
        <f>IFERROR(__xludf.DUMMYFUNCTION("IF(H82="""","""",
SUM(ARRAYFORMULA(VALUE(SPLIT(H82,CHAR(10)))))
)"),"")</f>
        <v/>
      </c>
      <c r="J82" s="4" t="str">
        <f>IFERROR(__xludf.DUMMYFUNCTION("IFERROR(
  TEXTJOIN(CHAR(10),TRUE,FILTER('SUMMARY DATA'!I:I,'SUMMARY DATA'!$A:$A=$A82,'SUMMARY DATA'!$C:$C=$B82,'SUMMARY DATA'!$B:$B=""RS"")),
  IF(
    OR(
      ISNUMBER(SEARCH(""CDM CASH DEPOSIT"",$C82)),
      ISNUMBER(SEARCH(""CASH DEPOSIT"",$C82)),
"&amp;"      COUNTIFS('SUMMARY DATA'!$D:$D,$C82,'SUMMARY DATA'!$B:$B,""RS"")&lt;&gt;1
    ),
    """",
    IFERROR(TEXTJOIN(CHAR(10),TRUE,FILTER('SUMMARY DATA'!I:I,'SUMMARY DATA'!$D:$D=$C82,'SUMMARY DATA'!$B:$B=""RS"")),"""")
  )
)"),"")</f>
        <v/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 spans="1:27">
      <c r="A83" s="19" t="s">
        <v>88</v>
      </c>
      <c r="B83" s="20">
        <v>45820</v>
      </c>
      <c r="C83" s="19" t="s">
        <v>104</v>
      </c>
      <c r="D83" s="21">
        <v>100</v>
      </c>
      <c r="E83" s="4" t="str">
        <f>IFERROR(__xludf.DUMMYFUNCTION("IFERROR(
  TEXTJOIN(CHAR(10),TRUE,FILTER('SUMMARY DATA'!E:E,'SUMMARY DATA'!$A:$A=$A83,'SUMMARY DATA'!$C:$C=$B83,'SUMMARY DATA'!$B:$B=""RS"")),
  IF(
    OR(
      ISNUMBER(SEARCH(""CDM CASH DEPOSIT"",$C83)),
      ISNUMBER(SEARCH(""CASH DEPOSIT"",$C83)),
"&amp;"      COUNTIFS('SUMMARY DATA'!$D:$D,$C83,'SUMMARY DATA'!$B:$B,""RS"")&lt;&gt;1
    ),
    """",
    IFERROR(TEXTJOIN(CHAR(10),TRUE,FILTER('SUMMARY DATA'!E:E,'SUMMARY DATA'!$D:$D=$C83,'SUMMARY DATA'!$B:$B=""RS"")),"""")
  )
)"),"")</f>
        <v/>
      </c>
      <c r="F83" s="4" t="str">
        <f>IFERROR(__xludf.DUMMYFUNCTION("IFERROR(
  TEXTJOIN(CHAR(10),TRUE,FILTER('SUMMARY DATA'!F:F,'SUMMARY DATA'!$A:$A=$A83,'SUMMARY DATA'!$C:$C=$B83,'SUMMARY DATA'!$B:$B=""RS"")),
  IF(
    OR(
      ISNUMBER(SEARCH(""CDM CASH DEPOSIT"",$C83)),
      ISNUMBER(SEARCH(""CASH DEPOSIT"",$C83)),
"&amp;"      COUNTIFS('SUMMARY DATA'!$D:$D,$C83,'SUMMARY DATA'!$B:$B,""RS"")&lt;&gt;1
    ),
    """",
    IFERROR(TEXTJOIN(CHAR(10),TRUE,FILTER('SUMMARY DATA'!F:F,'SUMMARY DATA'!$D:$D=$C83,'SUMMARY DATA'!$B:$B=""RS"")),"""")
  )
)"),"")</f>
        <v/>
      </c>
      <c r="G83" s="4" t="str">
        <f>IFERROR(__xludf.DUMMYFUNCTION("IFERROR(
  TEXTJOIN(CHAR(10),TRUE,FILTER('SUMMARY DATA'!G:G,'SUMMARY DATA'!$A:$A=$A83,'SUMMARY DATA'!$C:$C=$B83,'SUMMARY DATA'!$B:$B=""RS"")),
  IF(
    OR(
      ISNUMBER(SEARCH(""CDM CASH DEPOSIT"",$C83)),
      ISNUMBER(SEARCH(""CASH DEPOSIT"",$C83)),
"&amp;"      COUNTIFS('SUMMARY DATA'!$D:$D,$C83,'SUMMARY DATA'!$B:$B,""RS"")&lt;&gt;1
    ),
    """",
    IFERROR(TEXTJOIN(CHAR(10),TRUE,FILTER('SUMMARY DATA'!G:G,'SUMMARY DATA'!$D:$D=$C83,'SUMMARY DATA'!$B:$B=""RS"")),"""")
  )
)"),"")</f>
        <v/>
      </c>
      <c r="H83" s="4" t="str">
        <f>IFERROR(__xludf.DUMMYFUNCTION("IFERROR(
  TEXTJOIN(CHAR(10),TRUE,FILTER('SUMMARY DATA'!H:H,'SUMMARY DATA'!$A:$A=$A83,'SUMMARY DATA'!$C:$C=$B83,'SUMMARY DATA'!$B:$B=""RS"")),
  IF(
    OR(
      ISNUMBER(SEARCH(""CDM CASH DEPOSIT"",$C83)),
      ISNUMBER(SEARCH(""CASH DEPOSIT"",$C83)),
"&amp;"      COUNTIFS('SUMMARY DATA'!$D:$D,$C83,'SUMMARY DATA'!$B:$B,""RS"")&lt;&gt;1
    ),
    """",
    IFERROR(TEXTJOIN(CHAR(10),TRUE,FILTER('SUMMARY DATA'!H:H,'SUMMARY DATA'!$D:$D=$C83,'SUMMARY DATA'!$B:$B=""RS"")),"""")
  )
)"),"")</f>
        <v/>
      </c>
      <c r="I83" s="6" t="str">
        <f>IFERROR(__xludf.DUMMYFUNCTION("IF(H83="""","""",
SUM(ARRAYFORMULA(VALUE(SPLIT(H83,CHAR(10)))))
)"),"")</f>
        <v/>
      </c>
      <c r="J83" s="4" t="str">
        <f>IFERROR(__xludf.DUMMYFUNCTION("IFERROR(
  TEXTJOIN(CHAR(10),TRUE,FILTER('SUMMARY DATA'!I:I,'SUMMARY DATA'!$A:$A=$A83,'SUMMARY DATA'!$C:$C=$B83,'SUMMARY DATA'!$B:$B=""RS"")),
  IF(
    OR(
      ISNUMBER(SEARCH(""CDM CASH DEPOSIT"",$C83)),
      ISNUMBER(SEARCH(""CASH DEPOSIT"",$C83)),
"&amp;"      COUNTIFS('SUMMARY DATA'!$D:$D,$C83,'SUMMARY DATA'!$B:$B,""RS"")&lt;&gt;1
    ),
    """",
    IFERROR(TEXTJOIN(CHAR(10),TRUE,FILTER('SUMMARY DATA'!I:I,'SUMMARY DATA'!$D:$D=$C83,'SUMMARY DATA'!$B:$B=""RS"")),"""")
  )
)"),"")</f>
        <v/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 spans="1:27">
      <c r="A84" s="19"/>
      <c r="B84" s="20">
        <v>45825</v>
      </c>
      <c r="C84" s="19" t="s">
        <v>105</v>
      </c>
      <c r="D84" s="21">
        <v>151.58</v>
      </c>
      <c r="E84" s="4" t="str">
        <f>IFERROR(__xludf.DUMMYFUNCTION("IFERROR(
  TEXTJOIN(CHAR(10),TRUE,FILTER('SUMMARY DATA'!E:E,'SUMMARY DATA'!$A:$A=$A84,'SUMMARY DATA'!$C:$C=$B84,'SUMMARY DATA'!$B:$B=""RS"")),
  IF(
    OR(
      ISNUMBER(SEARCH(""CDM CASH DEPOSIT"",$C84)),
      ISNUMBER(SEARCH(""CASH DEPOSIT"",$C84)),
"&amp;"      COUNTIFS('SUMMARY DATA'!$D:$D,$C84,'SUMMARY DATA'!$B:$B,""RS"")&lt;&gt;1
    ),
    """",
    IFERROR(TEXTJOIN(CHAR(10),TRUE,FILTER('SUMMARY DATA'!E:E,'SUMMARY DATA'!$D:$D=$C84,'SUMMARY DATA'!$B:$B=""RS"")),"""")
  )
)"),"")</f>
        <v/>
      </c>
      <c r="F84" s="4" t="str">
        <f>IFERROR(__xludf.DUMMYFUNCTION("IFERROR(
  TEXTJOIN(CHAR(10),TRUE,FILTER('SUMMARY DATA'!F:F,'SUMMARY DATA'!$A:$A=$A84,'SUMMARY DATA'!$C:$C=$B84,'SUMMARY DATA'!$B:$B=""RS"")),
  IF(
    OR(
      ISNUMBER(SEARCH(""CDM CASH DEPOSIT"",$C84)),
      ISNUMBER(SEARCH(""CASH DEPOSIT"",$C84)),
"&amp;"      COUNTIFS('SUMMARY DATA'!$D:$D,$C84,'SUMMARY DATA'!$B:$B,""RS"")&lt;&gt;1
    ),
    """",
    IFERROR(TEXTJOIN(CHAR(10),TRUE,FILTER('SUMMARY DATA'!F:F,'SUMMARY DATA'!$D:$D=$C84,'SUMMARY DATA'!$B:$B=""RS"")),"""")
  )
)"),"")</f>
        <v/>
      </c>
      <c r="G84" s="4" t="str">
        <f>IFERROR(__xludf.DUMMYFUNCTION("IFERROR(
  TEXTJOIN(CHAR(10),TRUE,FILTER('SUMMARY DATA'!G:G,'SUMMARY DATA'!$A:$A=$A84,'SUMMARY DATA'!$C:$C=$B84,'SUMMARY DATA'!$B:$B=""RS"")),
  IF(
    OR(
      ISNUMBER(SEARCH(""CDM CASH DEPOSIT"",$C84)),
      ISNUMBER(SEARCH(""CASH DEPOSIT"",$C84)),
"&amp;"      COUNTIFS('SUMMARY DATA'!$D:$D,$C84,'SUMMARY DATA'!$B:$B,""RS"")&lt;&gt;1
    ),
    """",
    IFERROR(TEXTJOIN(CHAR(10),TRUE,FILTER('SUMMARY DATA'!G:G,'SUMMARY DATA'!$D:$D=$C84,'SUMMARY DATA'!$B:$B=""RS"")),"""")
  )
)"),"")</f>
        <v/>
      </c>
      <c r="H84" s="4" t="str">
        <f>IFERROR(__xludf.DUMMYFUNCTION("IFERROR(
  TEXTJOIN(CHAR(10),TRUE,FILTER('SUMMARY DATA'!H:H,'SUMMARY DATA'!$A:$A=$A84,'SUMMARY DATA'!$C:$C=$B84,'SUMMARY DATA'!$B:$B=""RS"")),
  IF(
    OR(
      ISNUMBER(SEARCH(""CDM CASH DEPOSIT"",$C84)),
      ISNUMBER(SEARCH(""CASH DEPOSIT"",$C84)),
"&amp;"      COUNTIFS('SUMMARY DATA'!$D:$D,$C84,'SUMMARY DATA'!$B:$B,""RS"")&lt;&gt;1
    ),
    """",
    IFERROR(TEXTJOIN(CHAR(10),TRUE,FILTER('SUMMARY DATA'!H:H,'SUMMARY DATA'!$D:$D=$C84,'SUMMARY DATA'!$B:$B=""RS"")),"""")
  )
)"),"")</f>
        <v/>
      </c>
      <c r="I84" s="6" t="str">
        <f>IFERROR(__xludf.DUMMYFUNCTION("IF(H84="""","""",
SUM(ARRAYFORMULA(VALUE(SPLIT(H84,CHAR(10)))))
)"),"")</f>
        <v/>
      </c>
      <c r="J84" s="4" t="str">
        <f>IFERROR(__xludf.DUMMYFUNCTION("IFERROR(
  TEXTJOIN(CHAR(10),TRUE,FILTER('SUMMARY DATA'!I:I,'SUMMARY DATA'!$A:$A=$A84,'SUMMARY DATA'!$C:$C=$B84,'SUMMARY DATA'!$B:$B=""RS"")),
  IF(
    OR(
      ISNUMBER(SEARCH(""CDM CASH DEPOSIT"",$C84)),
      ISNUMBER(SEARCH(""CASH DEPOSIT"",$C84)),
"&amp;"      COUNTIFS('SUMMARY DATA'!$D:$D,$C84,'SUMMARY DATA'!$B:$B,""RS"")&lt;&gt;1
    ),
    """",
    IFERROR(TEXTJOIN(CHAR(10),TRUE,FILTER('SUMMARY DATA'!I:I,'SUMMARY DATA'!$D:$D=$C84,'SUMMARY DATA'!$B:$B=""RS"")),"""")
  )
)"),"")</f>
        <v/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 spans="1:27">
      <c r="A85" s="19"/>
      <c r="B85" s="20">
        <v>45826</v>
      </c>
      <c r="C85" s="19" t="s">
        <v>106</v>
      </c>
      <c r="D85" s="21">
        <v>130</v>
      </c>
      <c r="E85" s="4" t="str">
        <f>IFERROR(__xludf.DUMMYFUNCTION("IFERROR(
  TEXTJOIN(CHAR(10),TRUE,FILTER('SUMMARY DATA'!E:E,'SUMMARY DATA'!$A:$A=$A85,'SUMMARY DATA'!$C:$C=$B85,'SUMMARY DATA'!$B:$B=""RS"")),
  IF(
    OR(
      ISNUMBER(SEARCH(""CDM CASH DEPOSIT"",$C85)),
      ISNUMBER(SEARCH(""CASH DEPOSIT"",$C85)),
"&amp;"      COUNTIFS('SUMMARY DATA'!$D:$D,$C85,'SUMMARY DATA'!$B:$B,""RS"")&lt;&gt;1
    ),
    """",
    IFERROR(TEXTJOIN(CHAR(10),TRUE,FILTER('SUMMARY DATA'!E:E,'SUMMARY DATA'!$D:$D=$C85,'SUMMARY DATA'!$B:$B=""RS"")),"""")
  )
)"),"")</f>
        <v/>
      </c>
      <c r="F85" s="4" t="str">
        <f>IFERROR(__xludf.DUMMYFUNCTION("IFERROR(
  TEXTJOIN(CHAR(10),TRUE,FILTER('SUMMARY DATA'!F:F,'SUMMARY DATA'!$A:$A=$A85,'SUMMARY DATA'!$C:$C=$B85,'SUMMARY DATA'!$B:$B=""RS"")),
  IF(
    OR(
      ISNUMBER(SEARCH(""CDM CASH DEPOSIT"",$C85)),
      ISNUMBER(SEARCH(""CASH DEPOSIT"",$C85)),
"&amp;"      COUNTIFS('SUMMARY DATA'!$D:$D,$C85,'SUMMARY DATA'!$B:$B,""RS"")&lt;&gt;1
    ),
    """",
    IFERROR(TEXTJOIN(CHAR(10),TRUE,FILTER('SUMMARY DATA'!F:F,'SUMMARY DATA'!$D:$D=$C85,'SUMMARY DATA'!$B:$B=""RS"")),"""")
  )
)"),"")</f>
        <v/>
      </c>
      <c r="G85" s="4" t="str">
        <f>IFERROR(__xludf.DUMMYFUNCTION("IFERROR(
  TEXTJOIN(CHAR(10),TRUE,FILTER('SUMMARY DATA'!G:G,'SUMMARY DATA'!$A:$A=$A85,'SUMMARY DATA'!$C:$C=$B85,'SUMMARY DATA'!$B:$B=""RS"")),
  IF(
    OR(
      ISNUMBER(SEARCH(""CDM CASH DEPOSIT"",$C85)),
      ISNUMBER(SEARCH(""CASH DEPOSIT"",$C85)),
"&amp;"      COUNTIFS('SUMMARY DATA'!$D:$D,$C85,'SUMMARY DATA'!$B:$B,""RS"")&lt;&gt;1
    ),
    """",
    IFERROR(TEXTJOIN(CHAR(10),TRUE,FILTER('SUMMARY DATA'!G:G,'SUMMARY DATA'!$D:$D=$C85,'SUMMARY DATA'!$B:$B=""RS"")),"""")
  )
)"),"")</f>
        <v/>
      </c>
      <c r="H85" s="4" t="str">
        <f>IFERROR(__xludf.DUMMYFUNCTION("IFERROR(
  TEXTJOIN(CHAR(10),TRUE,FILTER('SUMMARY DATA'!H:H,'SUMMARY DATA'!$A:$A=$A85,'SUMMARY DATA'!$C:$C=$B85,'SUMMARY DATA'!$B:$B=""RS"")),
  IF(
    OR(
      ISNUMBER(SEARCH(""CDM CASH DEPOSIT"",$C85)),
      ISNUMBER(SEARCH(""CASH DEPOSIT"",$C85)),
"&amp;"      COUNTIFS('SUMMARY DATA'!$D:$D,$C85,'SUMMARY DATA'!$B:$B,""RS"")&lt;&gt;1
    ),
    """",
    IFERROR(TEXTJOIN(CHAR(10),TRUE,FILTER('SUMMARY DATA'!H:H,'SUMMARY DATA'!$D:$D=$C85,'SUMMARY DATA'!$B:$B=""RS"")),"""")
  )
)"),"")</f>
        <v/>
      </c>
      <c r="I85" s="6" t="str">
        <f>IFERROR(__xludf.DUMMYFUNCTION("IF(H85="""","""",
SUM(ARRAYFORMULA(VALUE(SPLIT(H85,CHAR(10)))))
)"),"")</f>
        <v/>
      </c>
      <c r="J85" s="4" t="str">
        <f>IFERROR(__xludf.DUMMYFUNCTION("IFERROR(
  TEXTJOIN(CHAR(10),TRUE,FILTER('SUMMARY DATA'!I:I,'SUMMARY DATA'!$A:$A=$A85,'SUMMARY DATA'!$C:$C=$B85,'SUMMARY DATA'!$B:$B=""RS"")),
  IF(
    OR(
      ISNUMBER(SEARCH(""CDM CASH DEPOSIT"",$C85)),
      ISNUMBER(SEARCH(""CASH DEPOSIT"",$C85)),
"&amp;"      COUNTIFS('SUMMARY DATA'!$D:$D,$C85,'SUMMARY DATA'!$B:$B,""RS"")&lt;&gt;1
    ),
    """",
    IFERROR(TEXTJOIN(CHAR(10),TRUE,FILTER('SUMMARY DATA'!I:I,'SUMMARY DATA'!$D:$D=$C85,'SUMMARY DATA'!$B:$B=""RS"")),"""")
  )
)"),"")</f>
        <v/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 spans="1:27">
      <c r="A86" s="19"/>
      <c r="B86" s="20">
        <v>45842</v>
      </c>
      <c r="C86" s="19" t="s">
        <v>107</v>
      </c>
      <c r="D86" s="21">
        <v>18</v>
      </c>
      <c r="E86" s="4" t="str">
        <f>IFERROR(__xludf.DUMMYFUNCTION("IFERROR(
  TEXTJOIN(CHAR(10),TRUE,FILTER('SUMMARY DATA'!E:E,'SUMMARY DATA'!$A:$A=$A86,'SUMMARY DATA'!$C:$C=$B86,'SUMMARY DATA'!$B:$B=""RS"")),
  IF(
    OR(
      ISNUMBER(SEARCH(""CDM CASH DEPOSIT"",$C86)),
      ISNUMBER(SEARCH(""CASH DEPOSIT"",$C86)),
"&amp;"      COUNTIFS('SUMMARY DATA'!$D:$D,$C86,'SUMMARY DATA'!$B:$B,""RS"")&lt;&gt;1
    ),
    """",
    IFERROR(TEXTJOIN(CHAR(10),TRUE,FILTER('SUMMARY DATA'!E:E,'SUMMARY DATA'!$D:$D=$C86,'SUMMARY DATA'!$B:$B=""RS"")),"""")
  )
)"),"")</f>
        <v/>
      </c>
      <c r="F86" s="4" t="str">
        <f>IFERROR(__xludf.DUMMYFUNCTION("IFERROR(
  TEXTJOIN(CHAR(10),TRUE,FILTER('SUMMARY DATA'!F:F,'SUMMARY DATA'!$A:$A=$A86,'SUMMARY DATA'!$C:$C=$B86,'SUMMARY DATA'!$B:$B=""RS"")),
  IF(
    OR(
      ISNUMBER(SEARCH(""CDM CASH DEPOSIT"",$C86)),
      ISNUMBER(SEARCH(""CASH DEPOSIT"",$C86)),
"&amp;"      COUNTIFS('SUMMARY DATA'!$D:$D,$C86,'SUMMARY DATA'!$B:$B,""RS"")&lt;&gt;1
    ),
    """",
    IFERROR(TEXTJOIN(CHAR(10),TRUE,FILTER('SUMMARY DATA'!F:F,'SUMMARY DATA'!$D:$D=$C86,'SUMMARY DATA'!$B:$B=""RS"")),"""")
  )
)"),"")</f>
        <v/>
      </c>
      <c r="G86" s="4" t="str">
        <f>IFERROR(__xludf.DUMMYFUNCTION("IFERROR(
  TEXTJOIN(CHAR(10),TRUE,FILTER('SUMMARY DATA'!G:G,'SUMMARY DATA'!$A:$A=$A86,'SUMMARY DATA'!$C:$C=$B86,'SUMMARY DATA'!$B:$B=""RS"")),
  IF(
    OR(
      ISNUMBER(SEARCH(""CDM CASH DEPOSIT"",$C86)),
      ISNUMBER(SEARCH(""CASH DEPOSIT"",$C86)),
"&amp;"      COUNTIFS('SUMMARY DATA'!$D:$D,$C86,'SUMMARY DATA'!$B:$B,""RS"")&lt;&gt;1
    ),
    """",
    IFERROR(TEXTJOIN(CHAR(10),TRUE,FILTER('SUMMARY DATA'!G:G,'SUMMARY DATA'!$D:$D=$C86,'SUMMARY DATA'!$B:$B=""RS"")),"""")
  )
)"),"")</f>
        <v/>
      </c>
      <c r="H86" s="4" t="str">
        <f>IFERROR(__xludf.DUMMYFUNCTION("IFERROR(
  TEXTJOIN(CHAR(10),TRUE,FILTER('SUMMARY DATA'!H:H,'SUMMARY DATA'!$A:$A=$A86,'SUMMARY DATA'!$C:$C=$B86,'SUMMARY DATA'!$B:$B=""RS"")),
  IF(
    OR(
      ISNUMBER(SEARCH(""CDM CASH DEPOSIT"",$C86)),
      ISNUMBER(SEARCH(""CASH DEPOSIT"",$C86)),
"&amp;"      COUNTIFS('SUMMARY DATA'!$D:$D,$C86,'SUMMARY DATA'!$B:$B,""RS"")&lt;&gt;1
    ),
    """",
    IFERROR(TEXTJOIN(CHAR(10),TRUE,FILTER('SUMMARY DATA'!H:H,'SUMMARY DATA'!$D:$D=$C86,'SUMMARY DATA'!$B:$B=""RS"")),"""")
  )
)"),"")</f>
        <v/>
      </c>
      <c r="I86" s="6" t="str">
        <f>IFERROR(__xludf.DUMMYFUNCTION("IF(H86="""","""",
SUM(ARRAYFORMULA(VALUE(SPLIT(H86,CHAR(10)))))
)"),"")</f>
        <v/>
      </c>
      <c r="J86" s="4" t="str">
        <f>IFERROR(__xludf.DUMMYFUNCTION("IFERROR(
  TEXTJOIN(CHAR(10),TRUE,FILTER('SUMMARY DATA'!I:I,'SUMMARY DATA'!$A:$A=$A86,'SUMMARY DATA'!$C:$C=$B86,'SUMMARY DATA'!$B:$B=""RS"")),
  IF(
    OR(
      ISNUMBER(SEARCH(""CDM CASH DEPOSIT"",$C86)),
      ISNUMBER(SEARCH(""CASH DEPOSIT"",$C86)),
"&amp;"      COUNTIFS('SUMMARY DATA'!$D:$D,$C86,'SUMMARY DATA'!$B:$B,""RS"")&lt;&gt;1
    ),
    """",
    IFERROR(TEXTJOIN(CHAR(10),TRUE,FILTER('SUMMARY DATA'!I:I,'SUMMARY DATA'!$D:$D=$C86,'SUMMARY DATA'!$B:$B=""RS"")),"""")
  )
)"),"")</f>
        <v/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 spans="1:27">
      <c r="A87" s="19"/>
      <c r="B87" s="20">
        <v>45842</v>
      </c>
      <c r="C87" s="19" t="s">
        <v>108</v>
      </c>
      <c r="D87" s="21">
        <v>10</v>
      </c>
      <c r="E87" s="4" t="str">
        <f>IFERROR(__xludf.DUMMYFUNCTION("IFERROR(
  TEXTJOIN(CHAR(10),TRUE,FILTER('SUMMARY DATA'!E:E,'SUMMARY DATA'!$A:$A=$A87,'SUMMARY DATA'!$C:$C=$B87,'SUMMARY DATA'!$B:$B=""RS"")),
  IF(
    OR(
      ISNUMBER(SEARCH(""CDM CASH DEPOSIT"",$C87)),
      ISNUMBER(SEARCH(""CASH DEPOSIT"",$C87)),
"&amp;"      COUNTIFS('SUMMARY DATA'!$D:$D,$C87,'SUMMARY DATA'!$B:$B,""RS"")&lt;&gt;1
    ),
    """",
    IFERROR(TEXTJOIN(CHAR(10),TRUE,FILTER('SUMMARY DATA'!E:E,'SUMMARY DATA'!$D:$D=$C87,'SUMMARY DATA'!$B:$B=""RS"")),"""")
  )
)"),"")</f>
        <v/>
      </c>
      <c r="F87" s="4" t="str">
        <f>IFERROR(__xludf.DUMMYFUNCTION("IFERROR(
  TEXTJOIN(CHAR(10),TRUE,FILTER('SUMMARY DATA'!F:F,'SUMMARY DATA'!$A:$A=$A87,'SUMMARY DATA'!$C:$C=$B87,'SUMMARY DATA'!$B:$B=""RS"")),
  IF(
    OR(
      ISNUMBER(SEARCH(""CDM CASH DEPOSIT"",$C87)),
      ISNUMBER(SEARCH(""CASH DEPOSIT"",$C87)),
"&amp;"      COUNTIFS('SUMMARY DATA'!$D:$D,$C87,'SUMMARY DATA'!$B:$B,""RS"")&lt;&gt;1
    ),
    """",
    IFERROR(TEXTJOIN(CHAR(10),TRUE,FILTER('SUMMARY DATA'!F:F,'SUMMARY DATA'!$D:$D=$C87,'SUMMARY DATA'!$B:$B=""RS"")),"""")
  )
)"),"")</f>
        <v/>
      </c>
      <c r="G87" s="4" t="str">
        <f>IFERROR(__xludf.DUMMYFUNCTION("IFERROR(
  TEXTJOIN(CHAR(10),TRUE,FILTER('SUMMARY DATA'!G:G,'SUMMARY DATA'!$A:$A=$A87,'SUMMARY DATA'!$C:$C=$B87,'SUMMARY DATA'!$B:$B=""RS"")),
  IF(
    OR(
      ISNUMBER(SEARCH(""CDM CASH DEPOSIT"",$C87)),
      ISNUMBER(SEARCH(""CASH DEPOSIT"",$C87)),
"&amp;"      COUNTIFS('SUMMARY DATA'!$D:$D,$C87,'SUMMARY DATA'!$B:$B,""RS"")&lt;&gt;1
    ),
    """",
    IFERROR(TEXTJOIN(CHAR(10),TRUE,FILTER('SUMMARY DATA'!G:G,'SUMMARY DATA'!$D:$D=$C87,'SUMMARY DATA'!$B:$B=""RS"")),"""")
  )
)"),"")</f>
        <v/>
      </c>
      <c r="H87" s="4" t="str">
        <f>IFERROR(__xludf.DUMMYFUNCTION("IFERROR(
  TEXTJOIN(CHAR(10),TRUE,FILTER('SUMMARY DATA'!H:H,'SUMMARY DATA'!$A:$A=$A87,'SUMMARY DATA'!$C:$C=$B87,'SUMMARY DATA'!$B:$B=""RS"")),
  IF(
    OR(
      ISNUMBER(SEARCH(""CDM CASH DEPOSIT"",$C87)),
      ISNUMBER(SEARCH(""CASH DEPOSIT"",$C87)),
"&amp;"      COUNTIFS('SUMMARY DATA'!$D:$D,$C87,'SUMMARY DATA'!$B:$B,""RS"")&lt;&gt;1
    ),
    """",
    IFERROR(TEXTJOIN(CHAR(10),TRUE,FILTER('SUMMARY DATA'!H:H,'SUMMARY DATA'!$D:$D=$C87,'SUMMARY DATA'!$B:$B=""RS"")),"""")
  )
)"),"")</f>
        <v/>
      </c>
      <c r="I87" s="6" t="str">
        <f>IFERROR(__xludf.DUMMYFUNCTION("IF(H87="""","""",
SUM(ARRAYFORMULA(VALUE(SPLIT(H87,CHAR(10)))))
)"),"")</f>
        <v/>
      </c>
      <c r="J87" s="4" t="str">
        <f>IFERROR(__xludf.DUMMYFUNCTION("IFERROR(
  TEXTJOIN(CHAR(10),TRUE,FILTER('SUMMARY DATA'!I:I,'SUMMARY DATA'!$A:$A=$A87,'SUMMARY DATA'!$C:$C=$B87,'SUMMARY DATA'!$B:$B=""RS"")),
  IF(
    OR(
      ISNUMBER(SEARCH(""CDM CASH DEPOSIT"",$C87)),
      ISNUMBER(SEARCH(""CASH DEPOSIT"",$C87)),
"&amp;"      COUNTIFS('SUMMARY DATA'!$D:$D,$C87,'SUMMARY DATA'!$B:$B,""RS"")&lt;&gt;1
    ),
    """",
    IFERROR(TEXTJOIN(CHAR(10),TRUE,FILTER('SUMMARY DATA'!I:I,'SUMMARY DATA'!$D:$D=$C87,'SUMMARY DATA'!$B:$B=""RS"")),"""")
  )
)"),"")</f>
        <v/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 spans="1:27">
      <c r="A88" s="19"/>
      <c r="B88" s="20">
        <v>45845</v>
      </c>
      <c r="C88" s="19" t="s">
        <v>109</v>
      </c>
      <c r="D88" s="21">
        <v>59</v>
      </c>
      <c r="E88" s="4" t="str">
        <f>IFERROR(__xludf.DUMMYFUNCTION("IFERROR(
  TEXTJOIN(CHAR(10),TRUE,FILTER('SUMMARY DATA'!E:E,'SUMMARY DATA'!$A:$A=$A88,'SUMMARY DATA'!$C:$C=$B88,'SUMMARY DATA'!$B:$B=""RS"")),
  IF(
    OR(
      ISNUMBER(SEARCH(""CDM CASH DEPOSIT"",$C88)),
      ISNUMBER(SEARCH(""CASH DEPOSIT"",$C88)),
"&amp;"      COUNTIFS('SUMMARY DATA'!$D:$D,$C88,'SUMMARY DATA'!$B:$B,""RS"")&lt;&gt;1
    ),
    """",
    IFERROR(TEXTJOIN(CHAR(10),TRUE,FILTER('SUMMARY DATA'!E:E,'SUMMARY DATA'!$D:$D=$C88,'SUMMARY DATA'!$B:$B=""RS"")),"""")
  )
)"),"")</f>
        <v/>
      </c>
      <c r="F88" s="4" t="str">
        <f>IFERROR(__xludf.DUMMYFUNCTION("IFERROR(
  TEXTJOIN(CHAR(10),TRUE,FILTER('SUMMARY DATA'!F:F,'SUMMARY DATA'!$A:$A=$A88,'SUMMARY DATA'!$C:$C=$B88,'SUMMARY DATA'!$B:$B=""RS"")),
  IF(
    OR(
      ISNUMBER(SEARCH(""CDM CASH DEPOSIT"",$C88)),
      ISNUMBER(SEARCH(""CASH DEPOSIT"",$C88)),
"&amp;"      COUNTIFS('SUMMARY DATA'!$D:$D,$C88,'SUMMARY DATA'!$B:$B,""RS"")&lt;&gt;1
    ),
    """",
    IFERROR(TEXTJOIN(CHAR(10),TRUE,FILTER('SUMMARY DATA'!F:F,'SUMMARY DATA'!$D:$D=$C88,'SUMMARY DATA'!$B:$B=""RS"")),"""")
  )
)"),"")</f>
        <v/>
      </c>
      <c r="G88" s="4" t="str">
        <f>IFERROR(__xludf.DUMMYFUNCTION("IFERROR(
  TEXTJOIN(CHAR(10),TRUE,FILTER('SUMMARY DATA'!G:G,'SUMMARY DATA'!$A:$A=$A88,'SUMMARY DATA'!$C:$C=$B88,'SUMMARY DATA'!$B:$B=""RS"")),
  IF(
    OR(
      ISNUMBER(SEARCH(""CDM CASH DEPOSIT"",$C88)),
      ISNUMBER(SEARCH(""CASH DEPOSIT"",$C88)),
"&amp;"      COUNTIFS('SUMMARY DATA'!$D:$D,$C88,'SUMMARY DATA'!$B:$B,""RS"")&lt;&gt;1
    ),
    """",
    IFERROR(TEXTJOIN(CHAR(10),TRUE,FILTER('SUMMARY DATA'!G:G,'SUMMARY DATA'!$D:$D=$C88,'SUMMARY DATA'!$B:$B=""RS"")),"""")
  )
)"),"")</f>
        <v/>
      </c>
      <c r="H88" s="4" t="str">
        <f>IFERROR(__xludf.DUMMYFUNCTION("IFERROR(
  TEXTJOIN(CHAR(10),TRUE,FILTER('SUMMARY DATA'!H:H,'SUMMARY DATA'!$A:$A=$A88,'SUMMARY DATA'!$C:$C=$B88,'SUMMARY DATA'!$B:$B=""RS"")),
  IF(
    OR(
      ISNUMBER(SEARCH(""CDM CASH DEPOSIT"",$C88)),
      ISNUMBER(SEARCH(""CASH DEPOSIT"",$C88)),
"&amp;"      COUNTIFS('SUMMARY DATA'!$D:$D,$C88,'SUMMARY DATA'!$B:$B,""RS"")&lt;&gt;1
    ),
    """",
    IFERROR(TEXTJOIN(CHAR(10),TRUE,FILTER('SUMMARY DATA'!H:H,'SUMMARY DATA'!$D:$D=$C88,'SUMMARY DATA'!$B:$B=""RS"")),"""")
  )
)"),"")</f>
        <v/>
      </c>
      <c r="I88" s="6" t="str">
        <f>IFERROR(__xludf.DUMMYFUNCTION("IF(H88="""","""",
SUM(ARRAYFORMULA(VALUE(SPLIT(H88,CHAR(10)))))
)"),"")</f>
        <v/>
      </c>
      <c r="J88" s="4" t="str">
        <f>IFERROR(__xludf.DUMMYFUNCTION("IFERROR(
  TEXTJOIN(CHAR(10),TRUE,FILTER('SUMMARY DATA'!I:I,'SUMMARY DATA'!$A:$A=$A88,'SUMMARY DATA'!$C:$C=$B88,'SUMMARY DATA'!$B:$B=""RS"")),
  IF(
    OR(
      ISNUMBER(SEARCH(""CDM CASH DEPOSIT"",$C88)),
      ISNUMBER(SEARCH(""CASH DEPOSIT"",$C88)),
"&amp;"      COUNTIFS('SUMMARY DATA'!$D:$D,$C88,'SUMMARY DATA'!$B:$B,""RS"")&lt;&gt;1
    ),
    """",
    IFERROR(TEXTJOIN(CHAR(10),TRUE,FILTER('SUMMARY DATA'!I:I,'SUMMARY DATA'!$D:$D=$C88,'SUMMARY DATA'!$B:$B=""RS"")),"""")
  )
)"),"")</f>
        <v/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 spans="1:27">
      <c r="A89" s="19"/>
      <c r="B89" s="20">
        <v>45846</v>
      </c>
      <c r="C89" s="19" t="s">
        <v>110</v>
      </c>
      <c r="D89" s="21">
        <v>170</v>
      </c>
      <c r="E89" s="4" t="str">
        <f>IFERROR(__xludf.DUMMYFUNCTION("IFERROR(
  TEXTJOIN(CHAR(10),TRUE,FILTER('SUMMARY DATA'!E:E,'SUMMARY DATA'!$A:$A=$A89,'SUMMARY DATA'!$C:$C=$B89,'SUMMARY DATA'!$B:$B=""RS"")),
  IF(
    OR(
      ISNUMBER(SEARCH(""CDM CASH DEPOSIT"",$C89)),
      ISNUMBER(SEARCH(""CASH DEPOSIT"",$C89)),
"&amp;"      COUNTIFS('SUMMARY DATA'!$D:$D,$C89,'SUMMARY DATA'!$B:$B,""RS"")&lt;&gt;1
    ),
    """",
    IFERROR(TEXTJOIN(CHAR(10),TRUE,FILTER('SUMMARY DATA'!E:E,'SUMMARY DATA'!$D:$D=$C89,'SUMMARY DATA'!$B:$B=""RS"")),"""")
  )
)"),"")</f>
        <v/>
      </c>
      <c r="F89" s="4" t="str">
        <f>IFERROR(__xludf.DUMMYFUNCTION("IFERROR(
  TEXTJOIN(CHAR(10),TRUE,FILTER('SUMMARY DATA'!F:F,'SUMMARY DATA'!$A:$A=$A89,'SUMMARY DATA'!$C:$C=$B89,'SUMMARY DATA'!$B:$B=""RS"")),
  IF(
    OR(
      ISNUMBER(SEARCH(""CDM CASH DEPOSIT"",$C89)),
      ISNUMBER(SEARCH(""CASH DEPOSIT"",$C89)),
"&amp;"      COUNTIFS('SUMMARY DATA'!$D:$D,$C89,'SUMMARY DATA'!$B:$B,""RS"")&lt;&gt;1
    ),
    """",
    IFERROR(TEXTJOIN(CHAR(10),TRUE,FILTER('SUMMARY DATA'!F:F,'SUMMARY DATA'!$D:$D=$C89,'SUMMARY DATA'!$B:$B=""RS"")),"""")
  )
)"),"")</f>
        <v/>
      </c>
      <c r="G89" s="4" t="str">
        <f>IFERROR(__xludf.DUMMYFUNCTION("IFERROR(
  TEXTJOIN(CHAR(10),TRUE,FILTER('SUMMARY DATA'!G:G,'SUMMARY DATA'!$A:$A=$A89,'SUMMARY DATA'!$C:$C=$B89,'SUMMARY DATA'!$B:$B=""RS"")),
  IF(
    OR(
      ISNUMBER(SEARCH(""CDM CASH DEPOSIT"",$C89)),
      ISNUMBER(SEARCH(""CASH DEPOSIT"",$C89)),
"&amp;"      COUNTIFS('SUMMARY DATA'!$D:$D,$C89,'SUMMARY DATA'!$B:$B,""RS"")&lt;&gt;1
    ),
    """",
    IFERROR(TEXTJOIN(CHAR(10),TRUE,FILTER('SUMMARY DATA'!G:G,'SUMMARY DATA'!$D:$D=$C89,'SUMMARY DATA'!$B:$B=""RS"")),"""")
  )
)"),"")</f>
        <v/>
      </c>
      <c r="H89" s="4" t="str">
        <f>IFERROR(__xludf.DUMMYFUNCTION("IFERROR(
  TEXTJOIN(CHAR(10),TRUE,FILTER('SUMMARY DATA'!H:H,'SUMMARY DATA'!$A:$A=$A89,'SUMMARY DATA'!$C:$C=$B89,'SUMMARY DATA'!$B:$B=""RS"")),
  IF(
    OR(
      ISNUMBER(SEARCH(""CDM CASH DEPOSIT"",$C89)),
      ISNUMBER(SEARCH(""CASH DEPOSIT"",$C89)),
"&amp;"      COUNTIFS('SUMMARY DATA'!$D:$D,$C89,'SUMMARY DATA'!$B:$B,""RS"")&lt;&gt;1
    ),
    """",
    IFERROR(TEXTJOIN(CHAR(10),TRUE,FILTER('SUMMARY DATA'!H:H,'SUMMARY DATA'!$D:$D=$C89,'SUMMARY DATA'!$B:$B=""RS"")),"""")
  )
)"),"")</f>
        <v/>
      </c>
      <c r="I89" s="6" t="str">
        <f>IFERROR(__xludf.DUMMYFUNCTION("IF(H89="""","""",
SUM(ARRAYFORMULA(VALUE(SPLIT(H89,CHAR(10)))))
)"),"")</f>
        <v/>
      </c>
      <c r="J89" s="4" t="str">
        <f>IFERROR(__xludf.DUMMYFUNCTION("IFERROR(
  TEXTJOIN(CHAR(10),TRUE,FILTER('SUMMARY DATA'!I:I,'SUMMARY DATA'!$A:$A=$A89,'SUMMARY DATA'!$C:$C=$B89,'SUMMARY DATA'!$B:$B=""RS"")),
  IF(
    OR(
      ISNUMBER(SEARCH(""CDM CASH DEPOSIT"",$C89)),
      ISNUMBER(SEARCH(""CASH DEPOSIT"",$C89)),
"&amp;"      COUNTIFS('SUMMARY DATA'!$D:$D,$C89,'SUMMARY DATA'!$B:$B,""RS"")&lt;&gt;1
    ),
    """",
    IFERROR(TEXTJOIN(CHAR(10),TRUE,FILTER('SUMMARY DATA'!I:I,'SUMMARY DATA'!$D:$D=$C89,'SUMMARY DATA'!$B:$B=""RS"")),"""")
  )
)"),"")</f>
        <v/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 spans="1:27">
      <c r="A90" s="19" t="s">
        <v>111</v>
      </c>
      <c r="B90" s="20">
        <v>45850</v>
      </c>
      <c r="C90" s="19" t="s">
        <v>112</v>
      </c>
      <c r="D90" s="21">
        <v>5</v>
      </c>
      <c r="E90" s="4" t="str">
        <f>IFERROR(__xludf.DUMMYFUNCTION("IFERROR(
  TEXTJOIN(CHAR(10),TRUE,FILTER('SUMMARY DATA'!E:E,'SUMMARY DATA'!$A:$A=$A90,'SUMMARY DATA'!$C:$C=$B90,'SUMMARY DATA'!$B:$B=""RS"")),
  IF(
    OR(
      ISNUMBER(SEARCH(""CDM CASH DEPOSIT"",$C90)),
      ISNUMBER(SEARCH(""CASH DEPOSIT"",$C90)),
"&amp;"      COUNTIFS('SUMMARY DATA'!$D:$D,$C90,'SUMMARY DATA'!$B:$B,""RS"")&lt;&gt;1
    ),
    """",
    IFERROR(TEXTJOIN(CHAR(10),TRUE,FILTER('SUMMARY DATA'!E:E,'SUMMARY DATA'!$D:$D=$C90,'SUMMARY DATA'!$B:$B=""RS"")),"""")
  )
)"),"")</f>
        <v/>
      </c>
      <c r="F90" s="4" t="str">
        <f>IFERROR(__xludf.DUMMYFUNCTION("IFERROR(
  TEXTJOIN(CHAR(10),TRUE,FILTER('SUMMARY DATA'!F:F,'SUMMARY DATA'!$A:$A=$A90,'SUMMARY DATA'!$C:$C=$B90,'SUMMARY DATA'!$B:$B=""RS"")),
  IF(
    OR(
      ISNUMBER(SEARCH(""CDM CASH DEPOSIT"",$C90)),
      ISNUMBER(SEARCH(""CASH DEPOSIT"",$C90)),
"&amp;"      COUNTIFS('SUMMARY DATA'!$D:$D,$C90,'SUMMARY DATA'!$B:$B,""RS"")&lt;&gt;1
    ),
    """",
    IFERROR(TEXTJOIN(CHAR(10),TRUE,FILTER('SUMMARY DATA'!F:F,'SUMMARY DATA'!$D:$D=$C90,'SUMMARY DATA'!$B:$B=""RS"")),"""")
  )
)"),"")</f>
        <v/>
      </c>
      <c r="G90" s="4" t="str">
        <f>IFERROR(__xludf.DUMMYFUNCTION("IFERROR(
  TEXTJOIN(CHAR(10),TRUE,FILTER('SUMMARY DATA'!G:G,'SUMMARY DATA'!$A:$A=$A90,'SUMMARY DATA'!$C:$C=$B90,'SUMMARY DATA'!$B:$B=""RS"")),
  IF(
    OR(
      ISNUMBER(SEARCH(""CDM CASH DEPOSIT"",$C90)),
      ISNUMBER(SEARCH(""CASH DEPOSIT"",$C90)),
"&amp;"      COUNTIFS('SUMMARY DATA'!$D:$D,$C90,'SUMMARY DATA'!$B:$B,""RS"")&lt;&gt;1
    ),
    """",
    IFERROR(TEXTJOIN(CHAR(10),TRUE,FILTER('SUMMARY DATA'!G:G,'SUMMARY DATA'!$D:$D=$C90,'SUMMARY DATA'!$B:$B=""RS"")),"""")
  )
)"),"")</f>
        <v/>
      </c>
      <c r="H90" s="4" t="str">
        <f>IFERROR(__xludf.DUMMYFUNCTION("IFERROR(
  TEXTJOIN(CHAR(10),TRUE,FILTER('SUMMARY DATA'!H:H,'SUMMARY DATA'!$A:$A=$A90,'SUMMARY DATA'!$C:$C=$B90,'SUMMARY DATA'!$B:$B=""RS"")),
  IF(
    OR(
      ISNUMBER(SEARCH(""CDM CASH DEPOSIT"",$C90)),
      ISNUMBER(SEARCH(""CASH DEPOSIT"",$C90)),
"&amp;"      COUNTIFS('SUMMARY DATA'!$D:$D,$C90,'SUMMARY DATA'!$B:$B,""RS"")&lt;&gt;1
    ),
    """",
    IFERROR(TEXTJOIN(CHAR(10),TRUE,FILTER('SUMMARY DATA'!H:H,'SUMMARY DATA'!$D:$D=$C90,'SUMMARY DATA'!$B:$B=""RS"")),"""")
  )
)"),"")</f>
        <v/>
      </c>
      <c r="I90" s="6" t="str">
        <f>IFERROR(__xludf.DUMMYFUNCTION("IF(H90="""","""",
SUM(ARRAYFORMULA(VALUE(SPLIT(H90,CHAR(10)))))
)"),"")</f>
        <v/>
      </c>
      <c r="J90" s="4" t="str">
        <f>IFERROR(__xludf.DUMMYFUNCTION("IFERROR(
  TEXTJOIN(CHAR(10),TRUE,FILTER('SUMMARY DATA'!I:I,'SUMMARY DATA'!$A:$A=$A90,'SUMMARY DATA'!$C:$C=$B90,'SUMMARY DATA'!$B:$B=""RS"")),
  IF(
    OR(
      ISNUMBER(SEARCH(""CDM CASH DEPOSIT"",$C90)),
      ISNUMBER(SEARCH(""CASH DEPOSIT"",$C90)),
"&amp;"      COUNTIFS('SUMMARY DATA'!$D:$D,$C90,'SUMMARY DATA'!$B:$B,""RS"")&lt;&gt;1
    ),
    """",
    IFERROR(TEXTJOIN(CHAR(10),TRUE,FILTER('SUMMARY DATA'!I:I,'SUMMARY DATA'!$D:$D=$C90,'SUMMARY DATA'!$B:$B=""RS"")),"""")
  )
)"),"")</f>
        <v/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 spans="1:27">
      <c r="A91" s="19" t="s">
        <v>113</v>
      </c>
      <c r="B91" s="20">
        <v>45853</v>
      </c>
      <c r="C91" s="19" t="s">
        <v>114</v>
      </c>
      <c r="D91" s="21">
        <v>139</v>
      </c>
      <c r="E91" s="4" t="str">
        <f>IFERROR(__xludf.DUMMYFUNCTION("IFERROR(
  TEXTJOIN(CHAR(10),TRUE,FILTER('SUMMARY DATA'!E:E,'SUMMARY DATA'!$A:$A=$A91,'SUMMARY DATA'!$C:$C=$B91,'SUMMARY DATA'!$B:$B=""RS"")),
  IF(
    OR(
      ISNUMBER(SEARCH(""CDM CASH DEPOSIT"",$C91)),
      ISNUMBER(SEARCH(""CASH DEPOSIT"",$C91)),
"&amp;"      COUNTIFS('SUMMARY DATA'!$D:$D,$C91,'SUMMARY DATA'!$B:$B,""RS"")&lt;&gt;1
    ),
    """",
    IFERROR(TEXTJOIN(CHAR(10),TRUE,FILTER('SUMMARY DATA'!E:E,'SUMMARY DATA'!$D:$D=$C91,'SUMMARY DATA'!$B:$B=""RS"")),"""")
  )
)"),"")</f>
        <v/>
      </c>
      <c r="F91" s="4" t="str">
        <f>IFERROR(__xludf.DUMMYFUNCTION("IFERROR(
  TEXTJOIN(CHAR(10),TRUE,FILTER('SUMMARY DATA'!F:F,'SUMMARY DATA'!$A:$A=$A91,'SUMMARY DATA'!$C:$C=$B91,'SUMMARY DATA'!$B:$B=""RS"")),
  IF(
    OR(
      ISNUMBER(SEARCH(""CDM CASH DEPOSIT"",$C91)),
      ISNUMBER(SEARCH(""CASH DEPOSIT"",$C91)),
"&amp;"      COUNTIFS('SUMMARY DATA'!$D:$D,$C91,'SUMMARY DATA'!$B:$B,""RS"")&lt;&gt;1
    ),
    """",
    IFERROR(TEXTJOIN(CHAR(10),TRUE,FILTER('SUMMARY DATA'!F:F,'SUMMARY DATA'!$D:$D=$C91,'SUMMARY DATA'!$B:$B=""RS"")),"""")
  )
)"),"")</f>
        <v/>
      </c>
      <c r="G91" s="4" t="str">
        <f>IFERROR(__xludf.DUMMYFUNCTION("IFERROR(
  TEXTJOIN(CHAR(10),TRUE,FILTER('SUMMARY DATA'!G:G,'SUMMARY DATA'!$A:$A=$A91,'SUMMARY DATA'!$C:$C=$B91,'SUMMARY DATA'!$B:$B=""RS"")),
  IF(
    OR(
      ISNUMBER(SEARCH(""CDM CASH DEPOSIT"",$C91)),
      ISNUMBER(SEARCH(""CASH DEPOSIT"",$C91)),
"&amp;"      COUNTIFS('SUMMARY DATA'!$D:$D,$C91,'SUMMARY DATA'!$B:$B,""RS"")&lt;&gt;1
    ),
    """",
    IFERROR(TEXTJOIN(CHAR(10),TRUE,FILTER('SUMMARY DATA'!G:G,'SUMMARY DATA'!$D:$D=$C91,'SUMMARY DATA'!$B:$B=""RS"")),"""")
  )
)"),"")</f>
        <v/>
      </c>
      <c r="H91" s="4" t="str">
        <f>IFERROR(__xludf.DUMMYFUNCTION("IFERROR(
  TEXTJOIN(CHAR(10),TRUE,FILTER('SUMMARY DATA'!H:H,'SUMMARY DATA'!$A:$A=$A91,'SUMMARY DATA'!$C:$C=$B91,'SUMMARY DATA'!$B:$B=""RS"")),
  IF(
    OR(
      ISNUMBER(SEARCH(""CDM CASH DEPOSIT"",$C91)),
      ISNUMBER(SEARCH(""CASH DEPOSIT"",$C91)),
"&amp;"      COUNTIFS('SUMMARY DATA'!$D:$D,$C91,'SUMMARY DATA'!$B:$B,""RS"")&lt;&gt;1
    ),
    """",
    IFERROR(TEXTJOIN(CHAR(10),TRUE,FILTER('SUMMARY DATA'!H:H,'SUMMARY DATA'!$D:$D=$C91,'SUMMARY DATA'!$B:$B=""RS"")),"""")
  )
)"),"")</f>
        <v/>
      </c>
      <c r="I91" s="6" t="str">
        <f>IFERROR(__xludf.DUMMYFUNCTION("IF(H91="""","""",
SUM(ARRAYFORMULA(VALUE(SPLIT(H91,CHAR(10)))))
)"),"")</f>
        <v/>
      </c>
      <c r="J91" s="4" t="str">
        <f>IFERROR(__xludf.DUMMYFUNCTION("IFERROR(
  TEXTJOIN(CHAR(10),TRUE,FILTER('SUMMARY DATA'!I:I,'SUMMARY DATA'!$A:$A=$A91,'SUMMARY DATA'!$C:$C=$B91,'SUMMARY DATA'!$B:$B=""RS"")),
  IF(
    OR(
      ISNUMBER(SEARCH(""CDM CASH DEPOSIT"",$C91)),
      ISNUMBER(SEARCH(""CASH DEPOSIT"",$C91)),
"&amp;"      COUNTIFS('SUMMARY DATA'!$D:$D,$C91,'SUMMARY DATA'!$B:$B,""RS"")&lt;&gt;1
    ),
    """",
    IFERROR(TEXTJOIN(CHAR(10),TRUE,FILTER('SUMMARY DATA'!I:I,'SUMMARY DATA'!$D:$D=$C91,'SUMMARY DATA'!$B:$B=""RS"")),"""")
  )
)"),"")</f>
        <v/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 spans="1:27">
      <c r="A92" s="19" t="s">
        <v>115</v>
      </c>
      <c r="B92" s="20">
        <v>45854</v>
      </c>
      <c r="C92" s="19" t="s">
        <v>116</v>
      </c>
      <c r="D92" s="21">
        <v>139</v>
      </c>
      <c r="E92" s="4" t="str">
        <f>IFERROR(__xludf.DUMMYFUNCTION("IFERROR(
  TEXTJOIN(CHAR(10),TRUE,FILTER('SUMMARY DATA'!E:E,'SUMMARY DATA'!$A:$A=$A92,'SUMMARY DATA'!$C:$C=$B92,'SUMMARY DATA'!$B:$B=""RS"")),
  IF(
    OR(
      ISNUMBER(SEARCH(""CDM CASH DEPOSIT"",$C92)),
      ISNUMBER(SEARCH(""CASH DEPOSIT"",$C92)),
"&amp;"      COUNTIFS('SUMMARY DATA'!$D:$D,$C92,'SUMMARY DATA'!$B:$B,""RS"")&lt;&gt;1
    ),
    """",
    IFERROR(TEXTJOIN(CHAR(10),TRUE,FILTER('SUMMARY DATA'!E:E,'SUMMARY DATA'!$D:$D=$C92,'SUMMARY DATA'!$B:$B=""RS"")),"""")
  )
)"),"")</f>
        <v/>
      </c>
      <c r="F92" s="4" t="str">
        <f>IFERROR(__xludf.DUMMYFUNCTION("IFERROR(
  TEXTJOIN(CHAR(10),TRUE,FILTER('SUMMARY DATA'!F:F,'SUMMARY DATA'!$A:$A=$A92,'SUMMARY DATA'!$C:$C=$B92,'SUMMARY DATA'!$B:$B=""RS"")),
  IF(
    OR(
      ISNUMBER(SEARCH(""CDM CASH DEPOSIT"",$C92)),
      ISNUMBER(SEARCH(""CASH DEPOSIT"",$C92)),
"&amp;"      COUNTIFS('SUMMARY DATA'!$D:$D,$C92,'SUMMARY DATA'!$B:$B,""RS"")&lt;&gt;1
    ),
    """",
    IFERROR(TEXTJOIN(CHAR(10),TRUE,FILTER('SUMMARY DATA'!F:F,'SUMMARY DATA'!$D:$D=$C92,'SUMMARY DATA'!$B:$B=""RS"")),"""")
  )
)"),"")</f>
        <v/>
      </c>
      <c r="G92" s="4" t="str">
        <f>IFERROR(__xludf.DUMMYFUNCTION("IFERROR(
  TEXTJOIN(CHAR(10),TRUE,FILTER('SUMMARY DATA'!G:G,'SUMMARY DATA'!$A:$A=$A92,'SUMMARY DATA'!$C:$C=$B92,'SUMMARY DATA'!$B:$B=""RS"")),
  IF(
    OR(
      ISNUMBER(SEARCH(""CDM CASH DEPOSIT"",$C92)),
      ISNUMBER(SEARCH(""CASH DEPOSIT"",$C92)),
"&amp;"      COUNTIFS('SUMMARY DATA'!$D:$D,$C92,'SUMMARY DATA'!$B:$B,""RS"")&lt;&gt;1
    ),
    """",
    IFERROR(TEXTJOIN(CHAR(10),TRUE,FILTER('SUMMARY DATA'!G:G,'SUMMARY DATA'!$D:$D=$C92,'SUMMARY DATA'!$B:$B=""RS"")),"""")
  )
)"),"")</f>
        <v/>
      </c>
      <c r="H92" s="4" t="str">
        <f>IFERROR(__xludf.DUMMYFUNCTION("IFERROR(
  TEXTJOIN(CHAR(10),TRUE,FILTER('SUMMARY DATA'!H:H,'SUMMARY DATA'!$A:$A=$A92,'SUMMARY DATA'!$C:$C=$B92,'SUMMARY DATA'!$B:$B=""RS"")),
  IF(
    OR(
      ISNUMBER(SEARCH(""CDM CASH DEPOSIT"",$C92)),
      ISNUMBER(SEARCH(""CASH DEPOSIT"",$C92)),
"&amp;"      COUNTIFS('SUMMARY DATA'!$D:$D,$C92,'SUMMARY DATA'!$B:$B,""RS"")&lt;&gt;1
    ),
    """",
    IFERROR(TEXTJOIN(CHAR(10),TRUE,FILTER('SUMMARY DATA'!H:H,'SUMMARY DATA'!$D:$D=$C92,'SUMMARY DATA'!$B:$B=""RS"")),"""")
  )
)"),"")</f>
        <v/>
      </c>
      <c r="I92" s="6" t="str">
        <f>IFERROR(__xludf.DUMMYFUNCTION("IF(H92="""","""",
SUM(ARRAYFORMULA(VALUE(SPLIT(H92,CHAR(10)))))
)"),"")</f>
        <v/>
      </c>
      <c r="J92" s="4" t="str">
        <f>IFERROR(__xludf.DUMMYFUNCTION("IFERROR(
  TEXTJOIN(CHAR(10),TRUE,FILTER('SUMMARY DATA'!I:I,'SUMMARY DATA'!$A:$A=$A92,'SUMMARY DATA'!$C:$C=$B92,'SUMMARY DATA'!$B:$B=""RS"")),
  IF(
    OR(
      ISNUMBER(SEARCH(""CDM CASH DEPOSIT"",$C92)),
      ISNUMBER(SEARCH(""CASH DEPOSIT"",$C92)),
"&amp;"      COUNTIFS('SUMMARY DATA'!$D:$D,$C92,'SUMMARY DATA'!$B:$B,""RS"")&lt;&gt;1
    ),
    """",
    IFERROR(TEXTJOIN(CHAR(10),TRUE,FILTER('SUMMARY DATA'!I:I,'SUMMARY DATA'!$D:$D=$C92,'SUMMARY DATA'!$B:$B=""RS"")),"""")
  )
)"),"")</f>
        <v/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 spans="1:27">
      <c r="A93" s="19" t="s">
        <v>117</v>
      </c>
      <c r="B93" s="20">
        <v>45854</v>
      </c>
      <c r="C93" s="19" t="s">
        <v>118</v>
      </c>
      <c r="D93" s="21">
        <v>104.66</v>
      </c>
      <c r="E93" s="4" t="str">
        <f>IFERROR(__xludf.DUMMYFUNCTION("IFERROR(
  TEXTJOIN(CHAR(10),TRUE,FILTER('SUMMARY DATA'!E:E,'SUMMARY DATA'!$A:$A=$A93,'SUMMARY DATA'!$C:$C=$B93,'SUMMARY DATA'!$B:$B=""RS"")),
  IF(
    OR(
      ISNUMBER(SEARCH(""CDM CASH DEPOSIT"",$C93)),
      ISNUMBER(SEARCH(""CASH DEPOSIT"",$C93)),
"&amp;"      COUNTIFS('SUMMARY DATA'!$D:$D,$C93,'SUMMARY DATA'!$B:$B,""RS"")&lt;&gt;1
    ),
    """",
    IFERROR(TEXTJOIN(CHAR(10),TRUE,FILTER('SUMMARY DATA'!E:E,'SUMMARY DATA'!$D:$D=$C93,'SUMMARY DATA'!$B:$B=""RS"")),"""")
  )
)"),"")</f>
        <v/>
      </c>
      <c r="F93" s="4" t="str">
        <f>IFERROR(__xludf.DUMMYFUNCTION("IFERROR(
  TEXTJOIN(CHAR(10),TRUE,FILTER('SUMMARY DATA'!F:F,'SUMMARY DATA'!$A:$A=$A93,'SUMMARY DATA'!$C:$C=$B93,'SUMMARY DATA'!$B:$B=""RS"")),
  IF(
    OR(
      ISNUMBER(SEARCH(""CDM CASH DEPOSIT"",$C93)),
      ISNUMBER(SEARCH(""CASH DEPOSIT"",$C93)),
"&amp;"      COUNTIFS('SUMMARY DATA'!$D:$D,$C93,'SUMMARY DATA'!$B:$B,""RS"")&lt;&gt;1
    ),
    """",
    IFERROR(TEXTJOIN(CHAR(10),TRUE,FILTER('SUMMARY DATA'!F:F,'SUMMARY DATA'!$D:$D=$C93,'SUMMARY DATA'!$B:$B=""RS"")),"""")
  )
)"),"")</f>
        <v/>
      </c>
      <c r="G93" s="4" t="str">
        <f>IFERROR(__xludf.DUMMYFUNCTION("IFERROR(
  TEXTJOIN(CHAR(10),TRUE,FILTER('SUMMARY DATA'!G:G,'SUMMARY DATA'!$A:$A=$A93,'SUMMARY DATA'!$C:$C=$B93,'SUMMARY DATA'!$B:$B=""RS"")),
  IF(
    OR(
      ISNUMBER(SEARCH(""CDM CASH DEPOSIT"",$C93)),
      ISNUMBER(SEARCH(""CASH DEPOSIT"",$C93)),
"&amp;"      COUNTIFS('SUMMARY DATA'!$D:$D,$C93,'SUMMARY DATA'!$B:$B,""RS"")&lt;&gt;1
    ),
    """",
    IFERROR(TEXTJOIN(CHAR(10),TRUE,FILTER('SUMMARY DATA'!G:G,'SUMMARY DATA'!$D:$D=$C93,'SUMMARY DATA'!$B:$B=""RS"")),"""")
  )
)"),"")</f>
        <v/>
      </c>
      <c r="H93" s="4" t="str">
        <f>IFERROR(__xludf.DUMMYFUNCTION("IFERROR(
  TEXTJOIN(CHAR(10),TRUE,FILTER('SUMMARY DATA'!H:H,'SUMMARY DATA'!$A:$A=$A93,'SUMMARY DATA'!$C:$C=$B93,'SUMMARY DATA'!$B:$B=""RS"")),
  IF(
    OR(
      ISNUMBER(SEARCH(""CDM CASH DEPOSIT"",$C93)),
      ISNUMBER(SEARCH(""CASH DEPOSIT"",$C93)),
"&amp;"      COUNTIFS('SUMMARY DATA'!$D:$D,$C93,'SUMMARY DATA'!$B:$B,""RS"")&lt;&gt;1
    ),
    """",
    IFERROR(TEXTJOIN(CHAR(10),TRUE,FILTER('SUMMARY DATA'!H:H,'SUMMARY DATA'!$D:$D=$C93,'SUMMARY DATA'!$B:$B=""RS"")),"""")
  )
)"),"")</f>
        <v/>
      </c>
      <c r="I93" s="6" t="str">
        <f>IFERROR(__xludf.DUMMYFUNCTION("IF(H93="""","""",
SUM(ARRAYFORMULA(VALUE(SPLIT(H93,CHAR(10)))))
)"),"")</f>
        <v/>
      </c>
      <c r="J93" s="4" t="str">
        <f>IFERROR(__xludf.DUMMYFUNCTION("IFERROR(
  TEXTJOIN(CHAR(10),TRUE,FILTER('SUMMARY DATA'!I:I,'SUMMARY DATA'!$A:$A=$A93,'SUMMARY DATA'!$C:$C=$B93,'SUMMARY DATA'!$B:$B=""RS"")),
  IF(
    OR(
      ISNUMBER(SEARCH(""CDM CASH DEPOSIT"",$C93)),
      ISNUMBER(SEARCH(""CASH DEPOSIT"",$C93)),
"&amp;"      COUNTIFS('SUMMARY DATA'!$D:$D,$C93,'SUMMARY DATA'!$B:$B,""RS"")&lt;&gt;1
    ),
    """",
    IFERROR(TEXTJOIN(CHAR(10),TRUE,FILTER('SUMMARY DATA'!I:I,'SUMMARY DATA'!$D:$D=$C93,'SUMMARY DATA'!$B:$B=""RS"")),"""")
  )
)"),"")</f>
        <v/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 spans="1:27">
      <c r="A94" s="19"/>
      <c r="B94" s="20">
        <v>45855</v>
      </c>
      <c r="C94" s="19" t="s">
        <v>119</v>
      </c>
      <c r="D94" s="21">
        <v>43.07</v>
      </c>
      <c r="E94" s="4" t="str">
        <f>IFERROR(__xludf.DUMMYFUNCTION("IFERROR(
  TEXTJOIN(CHAR(10),TRUE,FILTER('SUMMARY DATA'!E:E,'SUMMARY DATA'!$A:$A=$A94,'SUMMARY DATA'!$C:$C=$B94,'SUMMARY DATA'!$B:$B=""RS"")),
  IF(
    OR(
      ISNUMBER(SEARCH(""CDM CASH DEPOSIT"",$C94)),
      ISNUMBER(SEARCH(""CASH DEPOSIT"",$C94)),
"&amp;"      COUNTIFS('SUMMARY DATA'!$D:$D,$C94,'SUMMARY DATA'!$B:$B,""RS"")&lt;&gt;1
    ),
    """",
    IFERROR(TEXTJOIN(CHAR(10),TRUE,FILTER('SUMMARY DATA'!E:E,'SUMMARY DATA'!$D:$D=$C94,'SUMMARY DATA'!$B:$B=""RS"")),"""")
  )
)"),"")</f>
        <v/>
      </c>
      <c r="F94" s="4" t="str">
        <f>IFERROR(__xludf.DUMMYFUNCTION("IFERROR(
  TEXTJOIN(CHAR(10),TRUE,FILTER('SUMMARY DATA'!F:F,'SUMMARY DATA'!$A:$A=$A94,'SUMMARY DATA'!$C:$C=$B94,'SUMMARY DATA'!$B:$B=""RS"")),
  IF(
    OR(
      ISNUMBER(SEARCH(""CDM CASH DEPOSIT"",$C94)),
      ISNUMBER(SEARCH(""CASH DEPOSIT"",$C94)),
"&amp;"      COUNTIFS('SUMMARY DATA'!$D:$D,$C94,'SUMMARY DATA'!$B:$B,""RS"")&lt;&gt;1
    ),
    """",
    IFERROR(TEXTJOIN(CHAR(10),TRUE,FILTER('SUMMARY DATA'!F:F,'SUMMARY DATA'!$D:$D=$C94,'SUMMARY DATA'!$B:$B=""RS"")),"""")
  )
)"),"")</f>
        <v/>
      </c>
      <c r="G94" s="4" t="str">
        <f>IFERROR(__xludf.DUMMYFUNCTION("IFERROR(
  TEXTJOIN(CHAR(10),TRUE,FILTER('SUMMARY DATA'!G:G,'SUMMARY DATA'!$A:$A=$A94,'SUMMARY DATA'!$C:$C=$B94,'SUMMARY DATA'!$B:$B=""RS"")),
  IF(
    OR(
      ISNUMBER(SEARCH(""CDM CASH DEPOSIT"",$C94)),
      ISNUMBER(SEARCH(""CASH DEPOSIT"",$C94)),
"&amp;"      COUNTIFS('SUMMARY DATA'!$D:$D,$C94,'SUMMARY DATA'!$B:$B,""RS"")&lt;&gt;1
    ),
    """",
    IFERROR(TEXTJOIN(CHAR(10),TRUE,FILTER('SUMMARY DATA'!G:G,'SUMMARY DATA'!$D:$D=$C94,'SUMMARY DATA'!$B:$B=""RS"")),"""")
  )
)"),"")</f>
        <v/>
      </c>
      <c r="H94" s="4" t="str">
        <f>IFERROR(__xludf.DUMMYFUNCTION("IFERROR(
  TEXTJOIN(CHAR(10),TRUE,FILTER('SUMMARY DATA'!H:H,'SUMMARY DATA'!$A:$A=$A94,'SUMMARY DATA'!$C:$C=$B94,'SUMMARY DATA'!$B:$B=""RS"")),
  IF(
    OR(
      ISNUMBER(SEARCH(""CDM CASH DEPOSIT"",$C94)),
      ISNUMBER(SEARCH(""CASH DEPOSIT"",$C94)),
"&amp;"      COUNTIFS('SUMMARY DATA'!$D:$D,$C94,'SUMMARY DATA'!$B:$B,""RS"")&lt;&gt;1
    ),
    """",
    IFERROR(TEXTJOIN(CHAR(10),TRUE,FILTER('SUMMARY DATA'!H:H,'SUMMARY DATA'!$D:$D=$C94,'SUMMARY DATA'!$B:$B=""RS"")),"""")
  )
)"),"")</f>
        <v/>
      </c>
      <c r="I94" s="6" t="str">
        <f>IFERROR(__xludf.DUMMYFUNCTION("IF(H94="""","""",
SUM(ARRAYFORMULA(VALUE(SPLIT(H94,CHAR(10)))))
)"),"")</f>
        <v/>
      </c>
      <c r="J94" s="4" t="str">
        <f>IFERROR(__xludf.DUMMYFUNCTION("IFERROR(
  TEXTJOIN(CHAR(10),TRUE,FILTER('SUMMARY DATA'!I:I,'SUMMARY DATA'!$A:$A=$A94,'SUMMARY DATA'!$C:$C=$B94,'SUMMARY DATA'!$B:$B=""RS"")),
  IF(
    OR(
      ISNUMBER(SEARCH(""CDM CASH DEPOSIT"",$C94)),
      ISNUMBER(SEARCH(""CASH DEPOSIT"",$C94)),
"&amp;"      COUNTIFS('SUMMARY DATA'!$D:$D,$C94,'SUMMARY DATA'!$B:$B,""RS"")&lt;&gt;1
    ),
    """",
    IFERROR(TEXTJOIN(CHAR(10),TRUE,FILTER('SUMMARY DATA'!I:I,'SUMMARY DATA'!$D:$D=$C94,'SUMMARY DATA'!$B:$B=""RS"")),"""")
  )
)"),"")</f>
        <v/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 spans="1:27">
      <c r="A95" s="19" t="s">
        <v>120</v>
      </c>
      <c r="B95" s="20">
        <v>45855</v>
      </c>
      <c r="C95" s="19" t="s">
        <v>121</v>
      </c>
      <c r="D95" s="21">
        <v>90.72</v>
      </c>
      <c r="E95" s="4" t="str">
        <f>IFERROR(__xludf.DUMMYFUNCTION("IFERROR(
  TEXTJOIN(CHAR(10),TRUE,FILTER('SUMMARY DATA'!E:E,'SUMMARY DATA'!$A:$A=$A95,'SUMMARY DATA'!$C:$C=$B95,'SUMMARY DATA'!$B:$B=""RS"")),
  IF(
    OR(
      ISNUMBER(SEARCH(""CDM CASH DEPOSIT"",$C95)),
      ISNUMBER(SEARCH(""CASH DEPOSIT"",$C95)),
"&amp;"      COUNTIFS('SUMMARY DATA'!$D:$D,$C95,'SUMMARY DATA'!$B:$B,""RS"")&lt;&gt;1
    ),
    """",
    IFERROR(TEXTJOIN(CHAR(10),TRUE,FILTER('SUMMARY DATA'!E:E,'SUMMARY DATA'!$D:$D=$C95,'SUMMARY DATA'!$B:$B=""RS"")),"""")
  )
)"),"")</f>
        <v/>
      </c>
      <c r="F95" s="4" t="str">
        <f>IFERROR(__xludf.DUMMYFUNCTION("IFERROR(
  TEXTJOIN(CHAR(10),TRUE,FILTER('SUMMARY DATA'!F:F,'SUMMARY DATA'!$A:$A=$A95,'SUMMARY DATA'!$C:$C=$B95,'SUMMARY DATA'!$B:$B=""RS"")),
  IF(
    OR(
      ISNUMBER(SEARCH(""CDM CASH DEPOSIT"",$C95)),
      ISNUMBER(SEARCH(""CASH DEPOSIT"",$C95)),
"&amp;"      COUNTIFS('SUMMARY DATA'!$D:$D,$C95,'SUMMARY DATA'!$B:$B,""RS"")&lt;&gt;1
    ),
    """",
    IFERROR(TEXTJOIN(CHAR(10),TRUE,FILTER('SUMMARY DATA'!F:F,'SUMMARY DATA'!$D:$D=$C95,'SUMMARY DATA'!$B:$B=""RS"")),"""")
  )
)"),"")</f>
        <v/>
      </c>
      <c r="G95" s="4" t="str">
        <f>IFERROR(__xludf.DUMMYFUNCTION("IFERROR(
  TEXTJOIN(CHAR(10),TRUE,FILTER('SUMMARY DATA'!G:G,'SUMMARY DATA'!$A:$A=$A95,'SUMMARY DATA'!$C:$C=$B95,'SUMMARY DATA'!$B:$B=""RS"")),
  IF(
    OR(
      ISNUMBER(SEARCH(""CDM CASH DEPOSIT"",$C95)),
      ISNUMBER(SEARCH(""CASH DEPOSIT"",$C95)),
"&amp;"      COUNTIFS('SUMMARY DATA'!$D:$D,$C95,'SUMMARY DATA'!$B:$B,""RS"")&lt;&gt;1
    ),
    """",
    IFERROR(TEXTJOIN(CHAR(10),TRUE,FILTER('SUMMARY DATA'!G:G,'SUMMARY DATA'!$D:$D=$C95,'SUMMARY DATA'!$B:$B=""RS"")),"""")
  )
)"),"")</f>
        <v/>
      </c>
      <c r="H95" s="4" t="str">
        <f>IFERROR(__xludf.DUMMYFUNCTION("IFERROR(
  TEXTJOIN(CHAR(10),TRUE,FILTER('SUMMARY DATA'!H:H,'SUMMARY DATA'!$A:$A=$A95,'SUMMARY DATA'!$C:$C=$B95,'SUMMARY DATA'!$B:$B=""RS"")),
  IF(
    OR(
      ISNUMBER(SEARCH(""CDM CASH DEPOSIT"",$C95)),
      ISNUMBER(SEARCH(""CASH DEPOSIT"",$C95)),
"&amp;"      COUNTIFS('SUMMARY DATA'!$D:$D,$C95,'SUMMARY DATA'!$B:$B,""RS"")&lt;&gt;1
    ),
    """",
    IFERROR(TEXTJOIN(CHAR(10),TRUE,FILTER('SUMMARY DATA'!H:H,'SUMMARY DATA'!$D:$D=$C95,'SUMMARY DATA'!$B:$B=""RS"")),"""")
  )
)"),"")</f>
        <v/>
      </c>
      <c r="I95" s="6" t="str">
        <f>IFERROR(__xludf.DUMMYFUNCTION("IF(H95="""","""",
SUM(ARRAYFORMULA(VALUE(SPLIT(H95,CHAR(10)))))
)"),"")</f>
        <v/>
      </c>
      <c r="J95" s="4" t="str">
        <f>IFERROR(__xludf.DUMMYFUNCTION("IFERROR(
  TEXTJOIN(CHAR(10),TRUE,FILTER('SUMMARY DATA'!I:I,'SUMMARY DATA'!$A:$A=$A95,'SUMMARY DATA'!$C:$C=$B95,'SUMMARY DATA'!$B:$B=""RS"")),
  IF(
    OR(
      ISNUMBER(SEARCH(""CDM CASH DEPOSIT"",$C95)),
      ISNUMBER(SEARCH(""CASH DEPOSIT"",$C95)),
"&amp;"      COUNTIFS('SUMMARY DATA'!$D:$D,$C95,'SUMMARY DATA'!$B:$B,""RS"")&lt;&gt;1
    ),
    """",
    IFERROR(TEXTJOIN(CHAR(10),TRUE,FILTER('SUMMARY DATA'!I:I,'SUMMARY DATA'!$D:$D=$C95,'SUMMARY DATA'!$B:$B=""RS"")),"""")
  )
)"),"")</f>
        <v/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 spans="1:27">
      <c r="A96" s="19" t="s">
        <v>117</v>
      </c>
      <c r="B96" s="20">
        <v>45856</v>
      </c>
      <c r="C96" s="19" t="s">
        <v>118</v>
      </c>
      <c r="D96" s="21">
        <v>10</v>
      </c>
      <c r="E96" s="4" t="str">
        <f>IFERROR(__xludf.DUMMYFUNCTION("IFERROR(
  TEXTJOIN(CHAR(10),TRUE,FILTER('SUMMARY DATA'!E:E,'SUMMARY DATA'!$A:$A=$A96,'SUMMARY DATA'!$C:$C=$B96,'SUMMARY DATA'!$B:$B=""RS"")),
  IF(
    OR(
      ISNUMBER(SEARCH(""CDM CASH DEPOSIT"",$C96)),
      ISNUMBER(SEARCH(""CASH DEPOSIT"",$C96)),
"&amp;"      COUNTIFS('SUMMARY DATA'!$D:$D,$C96,'SUMMARY DATA'!$B:$B,""RS"")&lt;&gt;1
    ),
    """",
    IFERROR(TEXTJOIN(CHAR(10),TRUE,FILTER('SUMMARY DATA'!E:E,'SUMMARY DATA'!$D:$D=$C96,'SUMMARY DATA'!$B:$B=""RS"")),"""")
  )
)"),"")</f>
        <v/>
      </c>
      <c r="F96" s="4" t="str">
        <f>IFERROR(__xludf.DUMMYFUNCTION("IFERROR(
  TEXTJOIN(CHAR(10),TRUE,FILTER('SUMMARY DATA'!F:F,'SUMMARY DATA'!$A:$A=$A96,'SUMMARY DATA'!$C:$C=$B96,'SUMMARY DATA'!$B:$B=""RS"")),
  IF(
    OR(
      ISNUMBER(SEARCH(""CDM CASH DEPOSIT"",$C96)),
      ISNUMBER(SEARCH(""CASH DEPOSIT"",$C96)),
"&amp;"      COUNTIFS('SUMMARY DATA'!$D:$D,$C96,'SUMMARY DATA'!$B:$B,""RS"")&lt;&gt;1
    ),
    """",
    IFERROR(TEXTJOIN(CHAR(10),TRUE,FILTER('SUMMARY DATA'!F:F,'SUMMARY DATA'!$D:$D=$C96,'SUMMARY DATA'!$B:$B=""RS"")),"""")
  )
)"),"")</f>
        <v/>
      </c>
      <c r="G96" s="4" t="str">
        <f>IFERROR(__xludf.DUMMYFUNCTION("IFERROR(
  TEXTJOIN(CHAR(10),TRUE,FILTER('SUMMARY DATA'!G:G,'SUMMARY DATA'!$A:$A=$A96,'SUMMARY DATA'!$C:$C=$B96,'SUMMARY DATA'!$B:$B=""RS"")),
  IF(
    OR(
      ISNUMBER(SEARCH(""CDM CASH DEPOSIT"",$C96)),
      ISNUMBER(SEARCH(""CASH DEPOSIT"",$C96)),
"&amp;"      COUNTIFS('SUMMARY DATA'!$D:$D,$C96,'SUMMARY DATA'!$B:$B,""RS"")&lt;&gt;1
    ),
    """",
    IFERROR(TEXTJOIN(CHAR(10),TRUE,FILTER('SUMMARY DATA'!G:G,'SUMMARY DATA'!$D:$D=$C96,'SUMMARY DATA'!$B:$B=""RS"")),"""")
  )
)"),"")</f>
        <v/>
      </c>
      <c r="H96" s="4" t="str">
        <f>IFERROR(__xludf.DUMMYFUNCTION("IFERROR(
  TEXTJOIN(CHAR(10),TRUE,FILTER('SUMMARY DATA'!H:H,'SUMMARY DATA'!$A:$A=$A96,'SUMMARY DATA'!$C:$C=$B96,'SUMMARY DATA'!$B:$B=""RS"")),
  IF(
    OR(
      ISNUMBER(SEARCH(""CDM CASH DEPOSIT"",$C96)),
      ISNUMBER(SEARCH(""CASH DEPOSIT"",$C96)),
"&amp;"      COUNTIFS('SUMMARY DATA'!$D:$D,$C96,'SUMMARY DATA'!$B:$B,""RS"")&lt;&gt;1
    ),
    """",
    IFERROR(TEXTJOIN(CHAR(10),TRUE,FILTER('SUMMARY DATA'!H:H,'SUMMARY DATA'!$D:$D=$C96,'SUMMARY DATA'!$B:$B=""RS"")),"""")
  )
)"),"")</f>
        <v/>
      </c>
      <c r="I96" s="6" t="str">
        <f>IFERROR(__xludf.DUMMYFUNCTION("IF(H96="""","""",
SUM(ARRAYFORMULA(VALUE(SPLIT(H96,CHAR(10)))))
)"),"")</f>
        <v/>
      </c>
      <c r="J96" s="4" t="str">
        <f>IFERROR(__xludf.DUMMYFUNCTION("IFERROR(
  TEXTJOIN(CHAR(10),TRUE,FILTER('SUMMARY DATA'!I:I,'SUMMARY DATA'!$A:$A=$A96,'SUMMARY DATA'!$C:$C=$B96,'SUMMARY DATA'!$B:$B=""RS"")),
  IF(
    OR(
      ISNUMBER(SEARCH(""CDM CASH DEPOSIT"",$C96)),
      ISNUMBER(SEARCH(""CASH DEPOSIT"",$C96)),
"&amp;"      COUNTIFS('SUMMARY DATA'!$D:$D,$C96,'SUMMARY DATA'!$B:$B,""RS"")&lt;&gt;1
    ),
    """",
    IFERROR(TEXTJOIN(CHAR(10),TRUE,FILTER('SUMMARY DATA'!I:I,'SUMMARY DATA'!$D:$D=$C96,'SUMMARY DATA'!$B:$B=""RS"")),"""")
  )
)"),"")</f>
        <v/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 spans="1:27">
      <c r="A97" s="19"/>
      <c r="B97" s="20">
        <v>45859</v>
      </c>
      <c r="C97" s="19" t="s">
        <v>122</v>
      </c>
      <c r="D97" s="21">
        <v>182.29</v>
      </c>
      <c r="E97" s="4" t="str">
        <f>IFERROR(__xludf.DUMMYFUNCTION("IFERROR(
  TEXTJOIN(CHAR(10),TRUE,FILTER('SUMMARY DATA'!E:E,'SUMMARY DATA'!$A:$A=$A97,'SUMMARY DATA'!$C:$C=$B97,'SUMMARY DATA'!$B:$B=""RS"")),
  IF(
    OR(
      ISNUMBER(SEARCH(""CDM CASH DEPOSIT"",$C97)),
      ISNUMBER(SEARCH(""CASH DEPOSIT"",$C97)),
"&amp;"      COUNTIFS('SUMMARY DATA'!$D:$D,$C97,'SUMMARY DATA'!$B:$B,""RS"")&lt;&gt;1
    ),
    """",
    IFERROR(TEXTJOIN(CHAR(10),TRUE,FILTER('SUMMARY DATA'!E:E,'SUMMARY DATA'!$D:$D=$C97,'SUMMARY DATA'!$B:$B=""RS"")),"""")
  )
)"),"")</f>
        <v/>
      </c>
      <c r="F97" s="4" t="str">
        <f>IFERROR(__xludf.DUMMYFUNCTION("IFERROR(
  TEXTJOIN(CHAR(10),TRUE,FILTER('SUMMARY DATA'!F:F,'SUMMARY DATA'!$A:$A=$A97,'SUMMARY DATA'!$C:$C=$B97,'SUMMARY DATA'!$B:$B=""RS"")),
  IF(
    OR(
      ISNUMBER(SEARCH(""CDM CASH DEPOSIT"",$C97)),
      ISNUMBER(SEARCH(""CASH DEPOSIT"",$C97)),
"&amp;"      COUNTIFS('SUMMARY DATA'!$D:$D,$C97,'SUMMARY DATA'!$B:$B,""RS"")&lt;&gt;1
    ),
    """",
    IFERROR(TEXTJOIN(CHAR(10),TRUE,FILTER('SUMMARY DATA'!F:F,'SUMMARY DATA'!$D:$D=$C97,'SUMMARY DATA'!$B:$B=""RS"")),"""")
  )
)"),"")</f>
        <v/>
      </c>
      <c r="G97" s="4" t="str">
        <f>IFERROR(__xludf.DUMMYFUNCTION("IFERROR(
  TEXTJOIN(CHAR(10),TRUE,FILTER('SUMMARY DATA'!G:G,'SUMMARY DATA'!$A:$A=$A97,'SUMMARY DATA'!$C:$C=$B97,'SUMMARY DATA'!$B:$B=""RS"")),
  IF(
    OR(
      ISNUMBER(SEARCH(""CDM CASH DEPOSIT"",$C97)),
      ISNUMBER(SEARCH(""CASH DEPOSIT"",$C97)),
"&amp;"      COUNTIFS('SUMMARY DATA'!$D:$D,$C97,'SUMMARY DATA'!$B:$B,""RS"")&lt;&gt;1
    ),
    """",
    IFERROR(TEXTJOIN(CHAR(10),TRUE,FILTER('SUMMARY DATA'!G:G,'SUMMARY DATA'!$D:$D=$C97,'SUMMARY DATA'!$B:$B=""RS"")),"""")
  )
)"),"")</f>
        <v/>
      </c>
      <c r="H97" s="4" t="str">
        <f>IFERROR(__xludf.DUMMYFUNCTION("IFERROR(
  TEXTJOIN(CHAR(10),TRUE,FILTER('SUMMARY DATA'!H:H,'SUMMARY DATA'!$A:$A=$A97,'SUMMARY DATA'!$C:$C=$B97,'SUMMARY DATA'!$B:$B=""RS"")),
  IF(
    OR(
      ISNUMBER(SEARCH(""CDM CASH DEPOSIT"",$C97)),
      ISNUMBER(SEARCH(""CASH DEPOSIT"",$C97)),
"&amp;"      COUNTIFS('SUMMARY DATA'!$D:$D,$C97,'SUMMARY DATA'!$B:$B,""RS"")&lt;&gt;1
    ),
    """",
    IFERROR(TEXTJOIN(CHAR(10),TRUE,FILTER('SUMMARY DATA'!H:H,'SUMMARY DATA'!$D:$D=$C97,'SUMMARY DATA'!$B:$B=""RS"")),"""")
  )
)"),"")</f>
        <v/>
      </c>
      <c r="I97" s="6" t="str">
        <f>IFERROR(__xludf.DUMMYFUNCTION("IF(H97="""","""",
SUM(ARRAYFORMULA(VALUE(SPLIT(H97,CHAR(10)))))
)"),"")</f>
        <v/>
      </c>
      <c r="J97" s="4" t="str">
        <f>IFERROR(__xludf.DUMMYFUNCTION("IFERROR(
  TEXTJOIN(CHAR(10),TRUE,FILTER('SUMMARY DATA'!I:I,'SUMMARY DATA'!$A:$A=$A97,'SUMMARY DATA'!$C:$C=$B97,'SUMMARY DATA'!$B:$B=""RS"")),
  IF(
    OR(
      ISNUMBER(SEARCH(""CDM CASH DEPOSIT"",$C97)),
      ISNUMBER(SEARCH(""CASH DEPOSIT"",$C97)),
"&amp;"      COUNTIFS('SUMMARY DATA'!$D:$D,$C97,'SUMMARY DATA'!$B:$B,""RS"")&lt;&gt;1
    ),
    """",
    IFERROR(TEXTJOIN(CHAR(10),TRUE,FILTER('SUMMARY DATA'!I:I,'SUMMARY DATA'!$D:$D=$C97,'SUMMARY DATA'!$B:$B=""RS"")),"""")
  )
)"),"")</f>
        <v/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 spans="1:27">
      <c r="A98" s="19" t="s">
        <v>123</v>
      </c>
      <c r="B98" s="20">
        <v>45864</v>
      </c>
      <c r="C98" s="19" t="s">
        <v>124</v>
      </c>
      <c r="D98" s="21">
        <v>151.9</v>
      </c>
      <c r="E98" s="4" t="str">
        <f>IFERROR(__xludf.DUMMYFUNCTION("IFERROR(
  TEXTJOIN(CHAR(10),TRUE,FILTER('SUMMARY DATA'!E:E,'SUMMARY DATA'!$A:$A=$A98,'SUMMARY DATA'!$C:$C=$B98,'SUMMARY DATA'!$B:$B=""RS"")),
  IF(
    OR(
      ISNUMBER(SEARCH(""CDM CASH DEPOSIT"",$C98)),
      ISNUMBER(SEARCH(""CASH DEPOSIT"",$C98)),
"&amp;"      COUNTIFS('SUMMARY DATA'!$D:$D,$C98,'SUMMARY DATA'!$B:$B,""RS"")&lt;&gt;1
    ),
    """",
    IFERROR(TEXTJOIN(CHAR(10),TRUE,FILTER('SUMMARY DATA'!E:E,'SUMMARY DATA'!$D:$D=$C98,'SUMMARY DATA'!$B:$B=""RS"")),"""")
  )
)"),"")</f>
        <v/>
      </c>
      <c r="F98" s="4" t="str">
        <f>IFERROR(__xludf.DUMMYFUNCTION("IFERROR(
  TEXTJOIN(CHAR(10),TRUE,FILTER('SUMMARY DATA'!F:F,'SUMMARY DATA'!$A:$A=$A98,'SUMMARY DATA'!$C:$C=$B98,'SUMMARY DATA'!$B:$B=""RS"")),
  IF(
    OR(
      ISNUMBER(SEARCH(""CDM CASH DEPOSIT"",$C98)),
      ISNUMBER(SEARCH(""CASH DEPOSIT"",$C98)),
"&amp;"      COUNTIFS('SUMMARY DATA'!$D:$D,$C98,'SUMMARY DATA'!$B:$B,""RS"")&lt;&gt;1
    ),
    """",
    IFERROR(TEXTJOIN(CHAR(10),TRUE,FILTER('SUMMARY DATA'!F:F,'SUMMARY DATA'!$D:$D=$C98,'SUMMARY DATA'!$B:$B=""RS"")),"""")
  )
)"),"")</f>
        <v/>
      </c>
      <c r="G98" s="4" t="str">
        <f>IFERROR(__xludf.DUMMYFUNCTION("IFERROR(
  TEXTJOIN(CHAR(10),TRUE,FILTER('SUMMARY DATA'!G:G,'SUMMARY DATA'!$A:$A=$A98,'SUMMARY DATA'!$C:$C=$B98,'SUMMARY DATA'!$B:$B=""RS"")),
  IF(
    OR(
      ISNUMBER(SEARCH(""CDM CASH DEPOSIT"",$C98)),
      ISNUMBER(SEARCH(""CASH DEPOSIT"",$C98)),
"&amp;"      COUNTIFS('SUMMARY DATA'!$D:$D,$C98,'SUMMARY DATA'!$B:$B,""RS"")&lt;&gt;1
    ),
    """",
    IFERROR(TEXTJOIN(CHAR(10),TRUE,FILTER('SUMMARY DATA'!G:G,'SUMMARY DATA'!$D:$D=$C98,'SUMMARY DATA'!$B:$B=""RS"")),"""")
  )
)"),"")</f>
        <v/>
      </c>
      <c r="H98" s="4" t="str">
        <f>IFERROR(__xludf.DUMMYFUNCTION("IFERROR(
  TEXTJOIN(CHAR(10),TRUE,FILTER('SUMMARY DATA'!H:H,'SUMMARY DATA'!$A:$A=$A98,'SUMMARY DATA'!$C:$C=$B98,'SUMMARY DATA'!$B:$B=""RS"")),
  IF(
    OR(
      ISNUMBER(SEARCH(""CDM CASH DEPOSIT"",$C98)),
      ISNUMBER(SEARCH(""CASH DEPOSIT"",$C98)),
"&amp;"      COUNTIFS('SUMMARY DATA'!$D:$D,$C98,'SUMMARY DATA'!$B:$B,""RS"")&lt;&gt;1
    ),
    """",
    IFERROR(TEXTJOIN(CHAR(10),TRUE,FILTER('SUMMARY DATA'!H:H,'SUMMARY DATA'!$D:$D=$C98,'SUMMARY DATA'!$B:$B=""RS"")),"""")
  )
)"),"")</f>
        <v/>
      </c>
      <c r="I98" s="6" t="str">
        <f>IFERROR(__xludf.DUMMYFUNCTION("IF(H98="""","""",
SUM(ARRAYFORMULA(VALUE(SPLIT(H98,CHAR(10)))))
)"),"")</f>
        <v/>
      </c>
      <c r="J98" s="4" t="str">
        <f>IFERROR(__xludf.DUMMYFUNCTION("IFERROR(
  TEXTJOIN(CHAR(10),TRUE,FILTER('SUMMARY DATA'!I:I,'SUMMARY DATA'!$A:$A=$A98,'SUMMARY DATA'!$C:$C=$B98,'SUMMARY DATA'!$B:$B=""RS"")),
  IF(
    OR(
      ISNUMBER(SEARCH(""CDM CASH DEPOSIT"",$C98)),
      ISNUMBER(SEARCH(""CASH DEPOSIT"",$C98)),
"&amp;"      COUNTIFS('SUMMARY DATA'!$D:$D,$C98,'SUMMARY DATA'!$B:$B,""RS"")&lt;&gt;1
    ),
    """",
    IFERROR(TEXTJOIN(CHAR(10),TRUE,FILTER('SUMMARY DATA'!I:I,'SUMMARY DATA'!$D:$D=$C98,'SUMMARY DATA'!$B:$B=""RS"")),"""")
  )
)"),"")</f>
        <v/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 spans="1:27">
      <c r="A99" s="19"/>
      <c r="B99" s="20">
        <v>45875</v>
      </c>
      <c r="C99" s="19" t="s">
        <v>125</v>
      </c>
      <c r="D99" s="21">
        <v>10</v>
      </c>
      <c r="E99" s="4" t="str">
        <f>IFERROR(__xludf.DUMMYFUNCTION("IFERROR(
  TEXTJOIN(CHAR(10),TRUE,FILTER('SUMMARY DATA'!E:E,'SUMMARY DATA'!$A:$A=$A99,'SUMMARY DATA'!$C:$C=$B99,'SUMMARY DATA'!$B:$B=""RS"")),
  IF(
    OR(
      ISNUMBER(SEARCH(""CDM CASH DEPOSIT"",$C99)),
      ISNUMBER(SEARCH(""CASH DEPOSIT"",$C99)),
"&amp;"      COUNTIFS('SUMMARY DATA'!$D:$D,$C99,'SUMMARY DATA'!$B:$B,""RS"")&lt;&gt;1
    ),
    """",
    IFERROR(TEXTJOIN(CHAR(10),TRUE,FILTER('SUMMARY DATA'!E:E,'SUMMARY DATA'!$D:$D=$C99,'SUMMARY DATA'!$B:$B=""RS"")),"""")
  )
)"),"")</f>
        <v/>
      </c>
      <c r="F99" s="4" t="str">
        <f>IFERROR(__xludf.DUMMYFUNCTION("IFERROR(
  TEXTJOIN(CHAR(10),TRUE,FILTER('SUMMARY DATA'!F:F,'SUMMARY DATA'!$A:$A=$A99,'SUMMARY DATA'!$C:$C=$B99,'SUMMARY DATA'!$B:$B=""RS"")),
  IF(
    OR(
      ISNUMBER(SEARCH(""CDM CASH DEPOSIT"",$C99)),
      ISNUMBER(SEARCH(""CASH DEPOSIT"",$C99)),
"&amp;"      COUNTIFS('SUMMARY DATA'!$D:$D,$C99,'SUMMARY DATA'!$B:$B,""RS"")&lt;&gt;1
    ),
    """",
    IFERROR(TEXTJOIN(CHAR(10),TRUE,FILTER('SUMMARY DATA'!F:F,'SUMMARY DATA'!$D:$D=$C99,'SUMMARY DATA'!$B:$B=""RS"")),"""")
  )
)"),"")</f>
        <v/>
      </c>
      <c r="G99" s="4" t="str">
        <f>IFERROR(__xludf.DUMMYFUNCTION("IFERROR(
  TEXTJOIN(CHAR(10),TRUE,FILTER('SUMMARY DATA'!G:G,'SUMMARY DATA'!$A:$A=$A99,'SUMMARY DATA'!$C:$C=$B99,'SUMMARY DATA'!$B:$B=""RS"")),
  IF(
    OR(
      ISNUMBER(SEARCH(""CDM CASH DEPOSIT"",$C99)),
      ISNUMBER(SEARCH(""CASH DEPOSIT"",$C99)),
"&amp;"      COUNTIFS('SUMMARY DATA'!$D:$D,$C99,'SUMMARY DATA'!$B:$B,""RS"")&lt;&gt;1
    ),
    """",
    IFERROR(TEXTJOIN(CHAR(10),TRUE,FILTER('SUMMARY DATA'!G:G,'SUMMARY DATA'!$D:$D=$C99,'SUMMARY DATA'!$B:$B=""RS"")),"""")
  )
)"),"")</f>
        <v/>
      </c>
      <c r="H99" s="4" t="str">
        <f>IFERROR(__xludf.DUMMYFUNCTION("IFERROR(
  TEXTJOIN(CHAR(10),TRUE,FILTER('SUMMARY DATA'!H:H,'SUMMARY DATA'!$A:$A=$A99,'SUMMARY DATA'!$C:$C=$B99,'SUMMARY DATA'!$B:$B=""RS"")),
  IF(
    OR(
      ISNUMBER(SEARCH(""CDM CASH DEPOSIT"",$C99)),
      ISNUMBER(SEARCH(""CASH DEPOSIT"",$C99)),
"&amp;"      COUNTIFS('SUMMARY DATA'!$D:$D,$C99,'SUMMARY DATA'!$B:$B,""RS"")&lt;&gt;1
    ),
    """",
    IFERROR(TEXTJOIN(CHAR(10),TRUE,FILTER('SUMMARY DATA'!H:H,'SUMMARY DATA'!$D:$D=$C99,'SUMMARY DATA'!$B:$B=""RS"")),"""")
  )
)"),"")</f>
        <v/>
      </c>
      <c r="I99" s="6" t="str">
        <f>IFERROR(__xludf.DUMMYFUNCTION("IF(H99="""","""",
SUM(ARRAYFORMULA(VALUE(SPLIT(H99,CHAR(10)))))
)"),"")</f>
        <v/>
      </c>
      <c r="J99" s="4" t="str">
        <f>IFERROR(__xludf.DUMMYFUNCTION("IFERROR(
  TEXTJOIN(CHAR(10),TRUE,FILTER('SUMMARY DATA'!I:I,'SUMMARY DATA'!$A:$A=$A99,'SUMMARY DATA'!$C:$C=$B99,'SUMMARY DATA'!$B:$B=""RS"")),
  IF(
    OR(
      ISNUMBER(SEARCH(""CDM CASH DEPOSIT"",$C99)),
      ISNUMBER(SEARCH(""CASH DEPOSIT"",$C99)),
"&amp;"      COUNTIFS('SUMMARY DATA'!$D:$D,$C99,'SUMMARY DATA'!$B:$B,""RS"")&lt;&gt;1
    ),
    """",
    IFERROR(TEXTJOIN(CHAR(10),TRUE,FILTER('SUMMARY DATA'!I:I,'SUMMARY DATA'!$D:$D=$C99,'SUMMARY DATA'!$B:$B=""RS"")),"""")
  )
)"),"")</f>
        <v/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 spans="1:27">
      <c r="A100" s="19"/>
      <c r="B100" s="20">
        <v>45876</v>
      </c>
      <c r="C100" s="19" t="s">
        <v>126</v>
      </c>
      <c r="D100" s="21">
        <v>29.98</v>
      </c>
      <c r="E100" s="4" t="str">
        <f>IFERROR(__xludf.DUMMYFUNCTION("IFERROR(
  TEXTJOIN(CHAR(10),TRUE,FILTER('SUMMARY DATA'!E:E,'SUMMARY DATA'!$A:$A=$A100,'SUMMARY DATA'!$C:$C=$B100,'SUMMARY DATA'!$B:$B=""RS"")),
  IF(
    OR(
      ISNUMBER(SEARCH(""CDM CASH DEPOSIT"",$C100)),
      ISNUMBER(SEARCH(""CASH DEPOSIT"",$C100"&amp;")),
      COUNTIFS('SUMMARY DATA'!$D:$D,$C100,'SUMMARY DATA'!$B:$B,""RS"")&lt;&gt;1
    ),
    """",
    IFERROR(TEXTJOIN(CHAR(10),TRUE,FILTER('SUMMARY DATA'!E:E,'SUMMARY DATA'!$D:$D=$C100,'SUMMARY DATA'!$B:$B=""RS"")),"""")
  )
)"),"")</f>
        <v/>
      </c>
      <c r="F100" s="4" t="str">
        <f>IFERROR(__xludf.DUMMYFUNCTION("IFERROR(
  TEXTJOIN(CHAR(10),TRUE,FILTER('SUMMARY DATA'!F:F,'SUMMARY DATA'!$A:$A=$A100,'SUMMARY DATA'!$C:$C=$B100,'SUMMARY DATA'!$B:$B=""RS"")),
  IF(
    OR(
      ISNUMBER(SEARCH(""CDM CASH DEPOSIT"",$C100)),
      ISNUMBER(SEARCH(""CASH DEPOSIT"",$C100"&amp;")),
      COUNTIFS('SUMMARY DATA'!$D:$D,$C100,'SUMMARY DATA'!$B:$B,""RS"")&lt;&gt;1
    ),
    """",
    IFERROR(TEXTJOIN(CHAR(10),TRUE,FILTER('SUMMARY DATA'!F:F,'SUMMARY DATA'!$D:$D=$C100,'SUMMARY DATA'!$B:$B=""RS"")),"""")
  )
)"),"")</f>
        <v/>
      </c>
      <c r="G100" s="4" t="str">
        <f>IFERROR(__xludf.DUMMYFUNCTION("IFERROR(
  TEXTJOIN(CHAR(10),TRUE,FILTER('SUMMARY DATA'!G:G,'SUMMARY DATA'!$A:$A=$A100,'SUMMARY DATA'!$C:$C=$B100,'SUMMARY DATA'!$B:$B=""RS"")),
  IF(
    OR(
      ISNUMBER(SEARCH(""CDM CASH DEPOSIT"",$C100)),
      ISNUMBER(SEARCH(""CASH DEPOSIT"",$C100"&amp;")),
      COUNTIFS('SUMMARY DATA'!$D:$D,$C100,'SUMMARY DATA'!$B:$B,""RS"")&lt;&gt;1
    ),
    """",
    IFERROR(TEXTJOIN(CHAR(10),TRUE,FILTER('SUMMARY DATA'!G:G,'SUMMARY DATA'!$D:$D=$C100,'SUMMARY DATA'!$B:$B=""RS"")),"""")
  )
)"),"")</f>
        <v/>
      </c>
      <c r="H100" s="4" t="str">
        <f>IFERROR(__xludf.DUMMYFUNCTION("IFERROR(
  TEXTJOIN(CHAR(10),TRUE,FILTER('SUMMARY DATA'!H:H,'SUMMARY DATA'!$A:$A=$A100,'SUMMARY DATA'!$C:$C=$B100,'SUMMARY DATA'!$B:$B=""RS"")),
  IF(
    OR(
      ISNUMBER(SEARCH(""CDM CASH DEPOSIT"",$C100)),
      ISNUMBER(SEARCH(""CASH DEPOSIT"",$C100"&amp;")),
      COUNTIFS('SUMMARY DATA'!$D:$D,$C100,'SUMMARY DATA'!$B:$B,""RS"")&lt;&gt;1
    ),
    """",
    IFERROR(TEXTJOIN(CHAR(10),TRUE,FILTER('SUMMARY DATA'!H:H,'SUMMARY DATA'!$D:$D=$C100,'SUMMARY DATA'!$B:$B=""RS"")),"""")
  )
)"),"")</f>
        <v/>
      </c>
      <c r="I100" s="6" t="str">
        <f>IFERROR(__xludf.DUMMYFUNCTION("IF(H100="""","""",
SUM(ARRAYFORMULA(VALUE(SPLIT(H100,CHAR(10)))))
)"),"")</f>
        <v/>
      </c>
      <c r="J100" s="4" t="str">
        <f>IFERROR(__xludf.DUMMYFUNCTION("IFERROR(
  TEXTJOIN(CHAR(10),TRUE,FILTER('SUMMARY DATA'!I:I,'SUMMARY DATA'!$A:$A=$A100,'SUMMARY DATA'!$C:$C=$B100,'SUMMARY DATA'!$B:$B=""RS"")),
  IF(
    OR(
      ISNUMBER(SEARCH(""CDM CASH DEPOSIT"",$C100)),
      ISNUMBER(SEARCH(""CASH DEPOSIT"",$C100"&amp;")),
      COUNTIFS('SUMMARY DATA'!$D:$D,$C100,'SUMMARY DATA'!$B:$B,""RS"")&lt;&gt;1
    ),
    """",
    IFERROR(TEXTJOIN(CHAR(10),TRUE,FILTER('SUMMARY DATA'!I:I,'SUMMARY DATA'!$D:$D=$C100,'SUMMARY DATA'!$B:$B=""RS"")),"""")
  )
)"),"")</f>
        <v/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 spans="1:27">
      <c r="A101" s="19"/>
      <c r="B101" s="20">
        <v>45880</v>
      </c>
      <c r="C101" s="19" t="s">
        <v>127</v>
      </c>
      <c r="D101" s="21">
        <v>292.51</v>
      </c>
      <c r="E101" s="4" t="str">
        <f>IFERROR(__xludf.DUMMYFUNCTION("IFERROR(
  TEXTJOIN(CHAR(10),TRUE,FILTER('SUMMARY DATA'!E:E,'SUMMARY DATA'!$A:$A=$A101,'SUMMARY DATA'!$C:$C=$B101,'SUMMARY DATA'!$B:$B=""RS"")),
  IF(
    OR(
      ISNUMBER(SEARCH(""CDM CASH DEPOSIT"",$C101)),
      ISNUMBER(SEARCH(""CASH DEPOSIT"",$C101"&amp;")),
      COUNTIFS('SUMMARY DATA'!$D:$D,$C101,'SUMMARY DATA'!$B:$B,""RS"")&lt;&gt;1
    ),
    """",
    IFERROR(TEXTJOIN(CHAR(10),TRUE,FILTER('SUMMARY DATA'!E:E,'SUMMARY DATA'!$D:$D=$C101,'SUMMARY DATA'!$B:$B=""RS"")),"""")
  )
)"),"")</f>
        <v/>
      </c>
      <c r="F101" s="4" t="str">
        <f>IFERROR(__xludf.DUMMYFUNCTION("IFERROR(
  TEXTJOIN(CHAR(10),TRUE,FILTER('SUMMARY DATA'!F:F,'SUMMARY DATA'!$A:$A=$A101,'SUMMARY DATA'!$C:$C=$B101,'SUMMARY DATA'!$B:$B=""RS"")),
  IF(
    OR(
      ISNUMBER(SEARCH(""CDM CASH DEPOSIT"",$C101)),
      ISNUMBER(SEARCH(""CASH DEPOSIT"",$C101"&amp;")),
      COUNTIFS('SUMMARY DATA'!$D:$D,$C101,'SUMMARY DATA'!$B:$B,""RS"")&lt;&gt;1
    ),
    """",
    IFERROR(TEXTJOIN(CHAR(10),TRUE,FILTER('SUMMARY DATA'!F:F,'SUMMARY DATA'!$D:$D=$C101,'SUMMARY DATA'!$B:$B=""RS"")),"""")
  )
)"),"")</f>
        <v/>
      </c>
      <c r="G101" s="4" t="str">
        <f>IFERROR(__xludf.DUMMYFUNCTION("IFERROR(
  TEXTJOIN(CHAR(10),TRUE,FILTER('SUMMARY DATA'!G:G,'SUMMARY DATA'!$A:$A=$A101,'SUMMARY DATA'!$C:$C=$B101,'SUMMARY DATA'!$B:$B=""RS"")),
  IF(
    OR(
      ISNUMBER(SEARCH(""CDM CASH DEPOSIT"",$C101)),
      ISNUMBER(SEARCH(""CASH DEPOSIT"",$C101"&amp;")),
      COUNTIFS('SUMMARY DATA'!$D:$D,$C101,'SUMMARY DATA'!$B:$B,""RS"")&lt;&gt;1
    ),
    """",
    IFERROR(TEXTJOIN(CHAR(10),TRUE,FILTER('SUMMARY DATA'!G:G,'SUMMARY DATA'!$D:$D=$C101,'SUMMARY DATA'!$B:$B=""RS"")),"""")
  )
)"),"")</f>
        <v/>
      </c>
      <c r="H101" s="4" t="str">
        <f>IFERROR(__xludf.DUMMYFUNCTION("IFERROR(
  TEXTJOIN(CHAR(10),TRUE,FILTER('SUMMARY DATA'!H:H,'SUMMARY DATA'!$A:$A=$A101,'SUMMARY DATA'!$C:$C=$B101,'SUMMARY DATA'!$B:$B=""RS"")),
  IF(
    OR(
      ISNUMBER(SEARCH(""CDM CASH DEPOSIT"",$C101)),
      ISNUMBER(SEARCH(""CASH DEPOSIT"",$C101"&amp;")),
      COUNTIFS('SUMMARY DATA'!$D:$D,$C101,'SUMMARY DATA'!$B:$B,""RS"")&lt;&gt;1
    ),
    """",
    IFERROR(TEXTJOIN(CHAR(10),TRUE,FILTER('SUMMARY DATA'!H:H,'SUMMARY DATA'!$D:$D=$C101,'SUMMARY DATA'!$B:$B=""RS"")),"""")
  )
)"),"")</f>
        <v/>
      </c>
      <c r="I101" s="6" t="str">
        <f>IFERROR(__xludf.DUMMYFUNCTION("IF(H101="""","""",
SUM(ARRAYFORMULA(VALUE(SPLIT(H101,CHAR(10)))))
)"),"")</f>
        <v/>
      </c>
      <c r="J101" s="4" t="str">
        <f>IFERROR(__xludf.DUMMYFUNCTION("IFERROR(
  TEXTJOIN(CHAR(10),TRUE,FILTER('SUMMARY DATA'!I:I,'SUMMARY DATA'!$A:$A=$A101,'SUMMARY DATA'!$C:$C=$B101,'SUMMARY DATA'!$B:$B=""RS"")),
  IF(
    OR(
      ISNUMBER(SEARCH(""CDM CASH DEPOSIT"",$C101)),
      ISNUMBER(SEARCH(""CASH DEPOSIT"",$C101"&amp;")),
      COUNTIFS('SUMMARY DATA'!$D:$D,$C101,'SUMMARY DATA'!$B:$B,""RS"")&lt;&gt;1
    ),
    """",
    IFERROR(TEXTJOIN(CHAR(10),TRUE,FILTER('SUMMARY DATA'!I:I,'SUMMARY DATA'!$D:$D=$C101,'SUMMARY DATA'!$B:$B=""RS"")),"""")
  )
)"),"")</f>
        <v/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 spans="1:27">
      <c r="A102" s="19"/>
      <c r="B102" s="20">
        <v>45881</v>
      </c>
      <c r="C102" s="19" t="s">
        <v>128</v>
      </c>
      <c r="D102" s="21">
        <v>3000</v>
      </c>
      <c r="E102" s="4" t="str">
        <f>IFERROR(__xludf.DUMMYFUNCTION("IFERROR(
  TEXTJOIN(CHAR(10),TRUE,FILTER('SUMMARY DATA'!E:E,'SUMMARY DATA'!$A:$A=$A102,'SUMMARY DATA'!$C:$C=$B102,'SUMMARY DATA'!$B:$B=""RS"")),
  IF(
    OR(
      ISNUMBER(SEARCH(""CDM CASH DEPOSIT"",$C102)),
      ISNUMBER(SEARCH(""CASH DEPOSIT"",$C102"&amp;")),
      COUNTIFS('SUMMARY DATA'!$D:$D,$C102,'SUMMARY DATA'!$B:$B,""RS"")&lt;&gt;1
    ),
    """",
    IFERROR(TEXTJOIN(CHAR(10),TRUE,FILTER('SUMMARY DATA'!E:E,'SUMMARY DATA'!$D:$D=$C102,'SUMMARY DATA'!$B:$B=""RS"")),"""")
  )
)"),"")</f>
        <v/>
      </c>
      <c r="F102" s="4" t="str">
        <f>IFERROR(__xludf.DUMMYFUNCTION("IFERROR(
  TEXTJOIN(CHAR(10),TRUE,FILTER('SUMMARY DATA'!F:F,'SUMMARY DATA'!$A:$A=$A102,'SUMMARY DATA'!$C:$C=$B102,'SUMMARY DATA'!$B:$B=""RS"")),
  IF(
    OR(
      ISNUMBER(SEARCH(""CDM CASH DEPOSIT"",$C102)),
      ISNUMBER(SEARCH(""CASH DEPOSIT"",$C102"&amp;")),
      COUNTIFS('SUMMARY DATA'!$D:$D,$C102,'SUMMARY DATA'!$B:$B,""RS"")&lt;&gt;1
    ),
    """",
    IFERROR(TEXTJOIN(CHAR(10),TRUE,FILTER('SUMMARY DATA'!F:F,'SUMMARY DATA'!$D:$D=$C102,'SUMMARY DATA'!$B:$B=""RS"")),"""")
  )
)"),"")</f>
        <v/>
      </c>
      <c r="G102" s="4" t="str">
        <f>IFERROR(__xludf.DUMMYFUNCTION("IFERROR(
  TEXTJOIN(CHAR(10),TRUE,FILTER('SUMMARY DATA'!G:G,'SUMMARY DATA'!$A:$A=$A102,'SUMMARY DATA'!$C:$C=$B102,'SUMMARY DATA'!$B:$B=""RS"")),
  IF(
    OR(
      ISNUMBER(SEARCH(""CDM CASH DEPOSIT"",$C102)),
      ISNUMBER(SEARCH(""CASH DEPOSIT"",$C102"&amp;")),
      COUNTIFS('SUMMARY DATA'!$D:$D,$C102,'SUMMARY DATA'!$B:$B,""RS"")&lt;&gt;1
    ),
    """",
    IFERROR(TEXTJOIN(CHAR(10),TRUE,FILTER('SUMMARY DATA'!G:G,'SUMMARY DATA'!$D:$D=$C102,'SUMMARY DATA'!$B:$B=""RS"")),"""")
  )
)"),"")</f>
        <v/>
      </c>
      <c r="H102" s="4" t="str">
        <f>IFERROR(__xludf.DUMMYFUNCTION("IFERROR(
  TEXTJOIN(CHAR(10),TRUE,FILTER('SUMMARY DATA'!H:H,'SUMMARY DATA'!$A:$A=$A102,'SUMMARY DATA'!$C:$C=$B102,'SUMMARY DATA'!$B:$B=""RS"")),
  IF(
    OR(
      ISNUMBER(SEARCH(""CDM CASH DEPOSIT"",$C102)),
      ISNUMBER(SEARCH(""CASH DEPOSIT"",$C102"&amp;")),
      COUNTIFS('SUMMARY DATA'!$D:$D,$C102,'SUMMARY DATA'!$B:$B,""RS"")&lt;&gt;1
    ),
    """",
    IFERROR(TEXTJOIN(CHAR(10),TRUE,FILTER('SUMMARY DATA'!H:H,'SUMMARY DATA'!$D:$D=$C102,'SUMMARY DATA'!$B:$B=""RS"")),"""")
  )
)"),"")</f>
        <v/>
      </c>
      <c r="I102" s="6" t="str">
        <f>IFERROR(__xludf.DUMMYFUNCTION("IF(H102="""","""",
SUM(ARRAYFORMULA(VALUE(SPLIT(H102,CHAR(10)))))
)"),"")</f>
        <v/>
      </c>
      <c r="J102" s="4" t="str">
        <f>IFERROR(__xludf.DUMMYFUNCTION("IFERROR(
  TEXTJOIN(CHAR(10),TRUE,FILTER('SUMMARY DATA'!I:I,'SUMMARY DATA'!$A:$A=$A102,'SUMMARY DATA'!$C:$C=$B102,'SUMMARY DATA'!$B:$B=""RS"")),
  IF(
    OR(
      ISNUMBER(SEARCH(""CDM CASH DEPOSIT"",$C102)),
      ISNUMBER(SEARCH(""CASH DEPOSIT"",$C102"&amp;")),
      COUNTIFS('SUMMARY DATA'!$D:$D,$C102,'SUMMARY DATA'!$B:$B,""RS"")&lt;&gt;1
    ),
    """",
    IFERROR(TEXTJOIN(CHAR(10),TRUE,FILTER('SUMMARY DATA'!I:I,'SUMMARY DATA'!$D:$D=$C102,'SUMMARY DATA'!$B:$B=""RS"")),"""")
  )
)"),"")</f>
        <v/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 spans="1:27">
      <c r="A103" s="19"/>
      <c r="B103" s="20">
        <v>45881</v>
      </c>
      <c r="C103" s="19" t="s">
        <v>129</v>
      </c>
      <c r="D103" s="21">
        <v>2513.88</v>
      </c>
      <c r="E103" s="4" t="str">
        <f>IFERROR(__xludf.DUMMYFUNCTION("IFERROR(
  TEXTJOIN(CHAR(10),TRUE,FILTER('SUMMARY DATA'!E:E,'SUMMARY DATA'!$A:$A=$A103,'SUMMARY DATA'!$C:$C=$B103,'SUMMARY DATA'!$B:$B=""RS"")),
  IF(
    OR(
      ISNUMBER(SEARCH(""CDM CASH DEPOSIT"",$C103)),
      ISNUMBER(SEARCH(""CASH DEPOSIT"",$C103"&amp;")),
      COUNTIFS('SUMMARY DATA'!$D:$D,$C103,'SUMMARY DATA'!$B:$B,""RS"")&lt;&gt;1
    ),
    """",
    IFERROR(TEXTJOIN(CHAR(10),TRUE,FILTER('SUMMARY DATA'!E:E,'SUMMARY DATA'!$D:$D=$C103,'SUMMARY DATA'!$B:$B=""RS"")),"""")
  )
)"),"")</f>
        <v/>
      </c>
      <c r="F103" s="4" t="str">
        <f>IFERROR(__xludf.DUMMYFUNCTION("IFERROR(
  TEXTJOIN(CHAR(10),TRUE,FILTER('SUMMARY DATA'!F:F,'SUMMARY DATA'!$A:$A=$A103,'SUMMARY DATA'!$C:$C=$B103,'SUMMARY DATA'!$B:$B=""RS"")),
  IF(
    OR(
      ISNUMBER(SEARCH(""CDM CASH DEPOSIT"",$C103)),
      ISNUMBER(SEARCH(""CASH DEPOSIT"",$C103"&amp;")),
      COUNTIFS('SUMMARY DATA'!$D:$D,$C103,'SUMMARY DATA'!$B:$B,""RS"")&lt;&gt;1
    ),
    """",
    IFERROR(TEXTJOIN(CHAR(10),TRUE,FILTER('SUMMARY DATA'!F:F,'SUMMARY DATA'!$D:$D=$C103,'SUMMARY DATA'!$B:$B=""RS"")),"""")
  )
)"),"")</f>
        <v/>
      </c>
      <c r="G103" s="4" t="str">
        <f>IFERROR(__xludf.DUMMYFUNCTION("IFERROR(
  TEXTJOIN(CHAR(10),TRUE,FILTER('SUMMARY DATA'!G:G,'SUMMARY DATA'!$A:$A=$A103,'SUMMARY DATA'!$C:$C=$B103,'SUMMARY DATA'!$B:$B=""RS"")),
  IF(
    OR(
      ISNUMBER(SEARCH(""CDM CASH DEPOSIT"",$C103)),
      ISNUMBER(SEARCH(""CASH DEPOSIT"",$C103"&amp;")),
      COUNTIFS('SUMMARY DATA'!$D:$D,$C103,'SUMMARY DATA'!$B:$B,""RS"")&lt;&gt;1
    ),
    """",
    IFERROR(TEXTJOIN(CHAR(10),TRUE,FILTER('SUMMARY DATA'!G:G,'SUMMARY DATA'!$D:$D=$C103,'SUMMARY DATA'!$B:$B=""RS"")),"""")
  )
)"),"")</f>
        <v/>
      </c>
      <c r="H103" s="4" t="str">
        <f>IFERROR(__xludf.DUMMYFUNCTION("IFERROR(
  TEXTJOIN(CHAR(10),TRUE,FILTER('SUMMARY DATA'!H:H,'SUMMARY DATA'!$A:$A=$A103,'SUMMARY DATA'!$C:$C=$B103,'SUMMARY DATA'!$B:$B=""RS"")),
  IF(
    OR(
      ISNUMBER(SEARCH(""CDM CASH DEPOSIT"",$C103)),
      ISNUMBER(SEARCH(""CASH DEPOSIT"",$C103"&amp;")),
      COUNTIFS('SUMMARY DATA'!$D:$D,$C103,'SUMMARY DATA'!$B:$B,""RS"")&lt;&gt;1
    ),
    """",
    IFERROR(TEXTJOIN(CHAR(10),TRUE,FILTER('SUMMARY DATA'!H:H,'SUMMARY DATA'!$D:$D=$C103,'SUMMARY DATA'!$B:$B=""RS"")),"""")
  )
)"),"")</f>
        <v/>
      </c>
      <c r="I103" s="6" t="str">
        <f>IFERROR(__xludf.DUMMYFUNCTION("IF(H103="""","""",
SUM(ARRAYFORMULA(VALUE(SPLIT(H103,CHAR(10)))))
)"),"")</f>
        <v/>
      </c>
      <c r="J103" s="4" t="str">
        <f>IFERROR(__xludf.DUMMYFUNCTION("IFERROR(
  TEXTJOIN(CHAR(10),TRUE,FILTER('SUMMARY DATA'!I:I,'SUMMARY DATA'!$A:$A=$A103,'SUMMARY DATA'!$C:$C=$B103,'SUMMARY DATA'!$B:$B=""RS"")),
  IF(
    OR(
      ISNUMBER(SEARCH(""CDM CASH DEPOSIT"",$C103)),
      ISNUMBER(SEARCH(""CASH DEPOSIT"",$C103"&amp;")),
      COUNTIFS('SUMMARY DATA'!$D:$D,$C103,'SUMMARY DATA'!$B:$B,""RS"")&lt;&gt;1
    ),
    """",
    IFERROR(TEXTJOIN(CHAR(10),TRUE,FILTER('SUMMARY DATA'!I:I,'SUMMARY DATA'!$D:$D=$C103,'SUMMARY DATA'!$B:$B=""RS"")),"""")
  )
)"),"")</f>
        <v/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 spans="1:27">
      <c r="A104" s="19"/>
      <c r="B104" s="20">
        <v>45893</v>
      </c>
      <c r="C104" s="19" t="s">
        <v>130</v>
      </c>
      <c r="D104" s="21">
        <v>216</v>
      </c>
      <c r="E104" s="4" t="str">
        <f>IFERROR(__xludf.DUMMYFUNCTION("IFERROR(
  TEXTJOIN(CHAR(10),TRUE,FILTER('SUMMARY DATA'!E:E,'SUMMARY DATA'!$A:$A=$A104,'SUMMARY DATA'!$C:$C=$B104,'SUMMARY DATA'!$B:$B=""RS"")),
  IF(
    OR(
      ISNUMBER(SEARCH(""CDM CASH DEPOSIT"",$C104)),
      ISNUMBER(SEARCH(""CASH DEPOSIT"",$C104"&amp;")),
      COUNTIFS('SUMMARY DATA'!$D:$D,$C104,'SUMMARY DATA'!$B:$B,""RS"")&lt;&gt;1
    ),
    """",
    IFERROR(TEXTJOIN(CHAR(10),TRUE,FILTER('SUMMARY DATA'!E:E,'SUMMARY DATA'!$D:$D=$C104,'SUMMARY DATA'!$B:$B=""RS"")),"""")
  )
)"),"")</f>
        <v/>
      </c>
      <c r="F104" s="4" t="str">
        <f>IFERROR(__xludf.DUMMYFUNCTION("IFERROR(
  TEXTJOIN(CHAR(10),TRUE,FILTER('SUMMARY DATA'!F:F,'SUMMARY DATA'!$A:$A=$A104,'SUMMARY DATA'!$C:$C=$B104,'SUMMARY DATA'!$B:$B=""RS"")),
  IF(
    OR(
      ISNUMBER(SEARCH(""CDM CASH DEPOSIT"",$C104)),
      ISNUMBER(SEARCH(""CASH DEPOSIT"",$C104"&amp;")),
      COUNTIFS('SUMMARY DATA'!$D:$D,$C104,'SUMMARY DATA'!$B:$B,""RS"")&lt;&gt;1
    ),
    """",
    IFERROR(TEXTJOIN(CHAR(10),TRUE,FILTER('SUMMARY DATA'!F:F,'SUMMARY DATA'!$D:$D=$C104,'SUMMARY DATA'!$B:$B=""RS"")),"""")
  )
)"),"")</f>
        <v/>
      </c>
      <c r="G104" s="4" t="str">
        <f>IFERROR(__xludf.DUMMYFUNCTION("IFERROR(
  TEXTJOIN(CHAR(10),TRUE,FILTER('SUMMARY DATA'!G:G,'SUMMARY DATA'!$A:$A=$A104,'SUMMARY DATA'!$C:$C=$B104,'SUMMARY DATA'!$B:$B=""RS"")),
  IF(
    OR(
      ISNUMBER(SEARCH(""CDM CASH DEPOSIT"",$C104)),
      ISNUMBER(SEARCH(""CASH DEPOSIT"",$C104"&amp;")),
      COUNTIFS('SUMMARY DATA'!$D:$D,$C104,'SUMMARY DATA'!$B:$B,""RS"")&lt;&gt;1
    ),
    """",
    IFERROR(TEXTJOIN(CHAR(10),TRUE,FILTER('SUMMARY DATA'!G:G,'SUMMARY DATA'!$D:$D=$C104,'SUMMARY DATA'!$B:$B=""RS"")),"""")
  )
)"),"")</f>
        <v/>
      </c>
      <c r="H104" s="4" t="str">
        <f>IFERROR(__xludf.DUMMYFUNCTION("IFERROR(
  TEXTJOIN(CHAR(10),TRUE,FILTER('SUMMARY DATA'!H:H,'SUMMARY DATA'!$A:$A=$A104,'SUMMARY DATA'!$C:$C=$B104,'SUMMARY DATA'!$B:$B=""RS"")),
  IF(
    OR(
      ISNUMBER(SEARCH(""CDM CASH DEPOSIT"",$C104)),
      ISNUMBER(SEARCH(""CASH DEPOSIT"",$C104"&amp;")),
      COUNTIFS('SUMMARY DATA'!$D:$D,$C104,'SUMMARY DATA'!$B:$B,""RS"")&lt;&gt;1
    ),
    """",
    IFERROR(TEXTJOIN(CHAR(10),TRUE,FILTER('SUMMARY DATA'!H:H,'SUMMARY DATA'!$D:$D=$C104,'SUMMARY DATA'!$B:$B=""RS"")),"""")
  )
)"),"")</f>
        <v/>
      </c>
      <c r="I104" s="6" t="str">
        <f>IFERROR(__xludf.DUMMYFUNCTION("IF(H104="""","""",
SUM(ARRAYFORMULA(VALUE(SPLIT(H104,CHAR(10)))))
)"),"")</f>
        <v/>
      </c>
      <c r="J104" s="4" t="str">
        <f>IFERROR(__xludf.DUMMYFUNCTION("IFERROR(
  TEXTJOIN(CHAR(10),TRUE,FILTER('SUMMARY DATA'!I:I,'SUMMARY DATA'!$A:$A=$A104,'SUMMARY DATA'!$C:$C=$B104,'SUMMARY DATA'!$B:$B=""RS"")),
  IF(
    OR(
      ISNUMBER(SEARCH(""CDM CASH DEPOSIT"",$C104)),
      ISNUMBER(SEARCH(""CASH DEPOSIT"",$C104"&amp;")),
      COUNTIFS('SUMMARY DATA'!$D:$D,$C104,'SUMMARY DATA'!$B:$B,""RS"")&lt;&gt;1
    ),
    """",
    IFERROR(TEXTJOIN(CHAR(10),TRUE,FILTER('SUMMARY DATA'!I:I,'SUMMARY DATA'!$D:$D=$C104,'SUMMARY DATA'!$B:$B=""RS"")),"""")
  )
)"),"")</f>
        <v/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 spans="1:27">
      <c r="A105" s="19" t="s">
        <v>131</v>
      </c>
      <c r="B105" s="20">
        <v>45894</v>
      </c>
      <c r="C105" s="19" t="s">
        <v>132</v>
      </c>
      <c r="D105" s="21">
        <v>250.77</v>
      </c>
      <c r="E105" s="4" t="str">
        <f>IFERROR(__xludf.DUMMYFUNCTION("IFERROR(
  TEXTJOIN(CHAR(10),TRUE,FILTER('SUMMARY DATA'!E:E,'SUMMARY DATA'!$A:$A=$A105,'SUMMARY DATA'!$C:$C=$B105,'SUMMARY DATA'!$B:$B=""RS"")),
  IF(
    OR(
      ISNUMBER(SEARCH(""CDM CASH DEPOSIT"",$C105)),
      ISNUMBER(SEARCH(""CASH DEPOSIT"",$C105"&amp;")),
      COUNTIFS('SUMMARY DATA'!$D:$D,$C105,'SUMMARY DATA'!$B:$B,""RS"")&lt;&gt;1
    ),
    """",
    IFERROR(TEXTJOIN(CHAR(10),TRUE,FILTER('SUMMARY DATA'!E:E,'SUMMARY DATA'!$D:$D=$C105,'SUMMARY DATA'!$B:$B=""RS"")),"""")
  )
)"),"")</f>
        <v/>
      </c>
      <c r="F105" s="4" t="str">
        <f>IFERROR(__xludf.DUMMYFUNCTION("IFERROR(
  TEXTJOIN(CHAR(10),TRUE,FILTER('SUMMARY DATA'!F:F,'SUMMARY DATA'!$A:$A=$A105,'SUMMARY DATA'!$C:$C=$B105,'SUMMARY DATA'!$B:$B=""RS"")),
  IF(
    OR(
      ISNUMBER(SEARCH(""CDM CASH DEPOSIT"",$C105)),
      ISNUMBER(SEARCH(""CASH DEPOSIT"",$C105"&amp;")),
      COUNTIFS('SUMMARY DATA'!$D:$D,$C105,'SUMMARY DATA'!$B:$B,""RS"")&lt;&gt;1
    ),
    """",
    IFERROR(TEXTJOIN(CHAR(10),TRUE,FILTER('SUMMARY DATA'!F:F,'SUMMARY DATA'!$D:$D=$C105,'SUMMARY DATA'!$B:$B=""RS"")),"""")
  )
)"),"")</f>
        <v/>
      </c>
      <c r="G105" s="4" t="str">
        <f>IFERROR(__xludf.DUMMYFUNCTION("IFERROR(
  TEXTJOIN(CHAR(10),TRUE,FILTER('SUMMARY DATA'!G:G,'SUMMARY DATA'!$A:$A=$A105,'SUMMARY DATA'!$C:$C=$B105,'SUMMARY DATA'!$B:$B=""RS"")),
  IF(
    OR(
      ISNUMBER(SEARCH(""CDM CASH DEPOSIT"",$C105)),
      ISNUMBER(SEARCH(""CASH DEPOSIT"",$C105"&amp;")),
      COUNTIFS('SUMMARY DATA'!$D:$D,$C105,'SUMMARY DATA'!$B:$B,""RS"")&lt;&gt;1
    ),
    """",
    IFERROR(TEXTJOIN(CHAR(10),TRUE,FILTER('SUMMARY DATA'!G:G,'SUMMARY DATA'!$D:$D=$C105,'SUMMARY DATA'!$B:$B=""RS"")),"""")
  )
)"),"")</f>
        <v/>
      </c>
      <c r="H105" s="4" t="str">
        <f>IFERROR(__xludf.DUMMYFUNCTION("IFERROR(
  TEXTJOIN(CHAR(10),TRUE,FILTER('SUMMARY DATA'!H:H,'SUMMARY DATA'!$A:$A=$A105,'SUMMARY DATA'!$C:$C=$B105,'SUMMARY DATA'!$B:$B=""RS"")),
  IF(
    OR(
      ISNUMBER(SEARCH(""CDM CASH DEPOSIT"",$C105)),
      ISNUMBER(SEARCH(""CASH DEPOSIT"",$C105"&amp;")),
      COUNTIFS('SUMMARY DATA'!$D:$D,$C105,'SUMMARY DATA'!$B:$B,""RS"")&lt;&gt;1
    ),
    """",
    IFERROR(TEXTJOIN(CHAR(10),TRUE,FILTER('SUMMARY DATA'!H:H,'SUMMARY DATA'!$D:$D=$C105,'SUMMARY DATA'!$B:$B=""RS"")),"""")
  )
)"),"")</f>
        <v/>
      </c>
      <c r="I105" s="6" t="str">
        <f>IFERROR(__xludf.DUMMYFUNCTION("IF(H105="""","""",
SUM(ARRAYFORMULA(VALUE(SPLIT(H105,CHAR(10)))))
)"),"")</f>
        <v/>
      </c>
      <c r="J105" s="4" t="str">
        <f>IFERROR(__xludf.DUMMYFUNCTION("IFERROR(
  TEXTJOIN(CHAR(10),TRUE,FILTER('SUMMARY DATA'!I:I,'SUMMARY DATA'!$A:$A=$A105,'SUMMARY DATA'!$C:$C=$B105,'SUMMARY DATA'!$B:$B=""RS"")),
  IF(
    OR(
      ISNUMBER(SEARCH(""CDM CASH DEPOSIT"",$C105)),
      ISNUMBER(SEARCH(""CASH DEPOSIT"",$C105"&amp;")),
      COUNTIFS('SUMMARY DATA'!$D:$D,$C105,'SUMMARY DATA'!$B:$B,""RS"")&lt;&gt;1
    ),
    """",
    IFERROR(TEXTJOIN(CHAR(10),TRUE,FILTER('SUMMARY DATA'!I:I,'SUMMARY DATA'!$D:$D=$C105,'SUMMARY DATA'!$B:$B=""RS"")),"""")
  )
)"),"")</f>
        <v/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 spans="1:27">
      <c r="A106" s="19"/>
      <c r="B106" s="20">
        <v>45896</v>
      </c>
      <c r="C106" s="19" t="s">
        <v>133</v>
      </c>
      <c r="D106" s="21">
        <v>200</v>
      </c>
      <c r="E106" s="4" t="str">
        <f>IFERROR(__xludf.DUMMYFUNCTION("IFERROR(
  TEXTJOIN(CHAR(10),TRUE,FILTER('SUMMARY DATA'!E:E,'SUMMARY DATA'!$A:$A=$A106,'SUMMARY DATA'!$C:$C=$B106,'SUMMARY DATA'!$B:$B=""RS"")),
  IF(
    OR(
      ISNUMBER(SEARCH(""CDM CASH DEPOSIT"",$C106)),
      ISNUMBER(SEARCH(""CASH DEPOSIT"",$C106"&amp;")),
      COUNTIFS('SUMMARY DATA'!$D:$D,$C106,'SUMMARY DATA'!$B:$B,""RS"")&lt;&gt;1
    ),
    """",
    IFERROR(TEXTJOIN(CHAR(10),TRUE,FILTER('SUMMARY DATA'!E:E,'SUMMARY DATA'!$D:$D=$C106,'SUMMARY DATA'!$B:$B=""RS"")),"""")
  )
)"),"")</f>
        <v/>
      </c>
      <c r="F106" s="4" t="str">
        <f>IFERROR(__xludf.DUMMYFUNCTION("IFERROR(
  TEXTJOIN(CHAR(10),TRUE,FILTER('SUMMARY DATA'!F:F,'SUMMARY DATA'!$A:$A=$A106,'SUMMARY DATA'!$C:$C=$B106,'SUMMARY DATA'!$B:$B=""RS"")),
  IF(
    OR(
      ISNUMBER(SEARCH(""CDM CASH DEPOSIT"",$C106)),
      ISNUMBER(SEARCH(""CASH DEPOSIT"",$C106"&amp;")),
      COUNTIFS('SUMMARY DATA'!$D:$D,$C106,'SUMMARY DATA'!$B:$B,""RS"")&lt;&gt;1
    ),
    """",
    IFERROR(TEXTJOIN(CHAR(10),TRUE,FILTER('SUMMARY DATA'!F:F,'SUMMARY DATA'!$D:$D=$C106,'SUMMARY DATA'!$B:$B=""RS"")),"""")
  )
)"),"")</f>
        <v/>
      </c>
      <c r="G106" s="4" t="str">
        <f>IFERROR(__xludf.DUMMYFUNCTION("IFERROR(
  TEXTJOIN(CHAR(10),TRUE,FILTER('SUMMARY DATA'!G:G,'SUMMARY DATA'!$A:$A=$A106,'SUMMARY DATA'!$C:$C=$B106,'SUMMARY DATA'!$B:$B=""RS"")),
  IF(
    OR(
      ISNUMBER(SEARCH(""CDM CASH DEPOSIT"",$C106)),
      ISNUMBER(SEARCH(""CASH DEPOSIT"",$C106"&amp;")),
      COUNTIFS('SUMMARY DATA'!$D:$D,$C106,'SUMMARY DATA'!$B:$B,""RS"")&lt;&gt;1
    ),
    """",
    IFERROR(TEXTJOIN(CHAR(10),TRUE,FILTER('SUMMARY DATA'!G:G,'SUMMARY DATA'!$D:$D=$C106,'SUMMARY DATA'!$B:$B=""RS"")),"""")
  )
)"),"")</f>
        <v/>
      </c>
      <c r="H106" s="4" t="str">
        <f>IFERROR(__xludf.DUMMYFUNCTION("IFERROR(
  TEXTJOIN(CHAR(10),TRUE,FILTER('SUMMARY DATA'!H:H,'SUMMARY DATA'!$A:$A=$A106,'SUMMARY DATA'!$C:$C=$B106,'SUMMARY DATA'!$B:$B=""RS"")),
  IF(
    OR(
      ISNUMBER(SEARCH(""CDM CASH DEPOSIT"",$C106)),
      ISNUMBER(SEARCH(""CASH DEPOSIT"",$C106"&amp;")),
      COUNTIFS('SUMMARY DATA'!$D:$D,$C106,'SUMMARY DATA'!$B:$B,""RS"")&lt;&gt;1
    ),
    """",
    IFERROR(TEXTJOIN(CHAR(10),TRUE,FILTER('SUMMARY DATA'!H:H,'SUMMARY DATA'!$D:$D=$C106,'SUMMARY DATA'!$B:$B=""RS"")),"""")
  )
)"),"")</f>
        <v/>
      </c>
      <c r="I106" s="6" t="str">
        <f>IFERROR(__xludf.DUMMYFUNCTION("IF(H106="""","""",
SUM(ARRAYFORMULA(VALUE(SPLIT(H106,CHAR(10)))))
)"),"")</f>
        <v/>
      </c>
      <c r="J106" s="4" t="str">
        <f>IFERROR(__xludf.DUMMYFUNCTION("IFERROR(
  TEXTJOIN(CHAR(10),TRUE,FILTER('SUMMARY DATA'!I:I,'SUMMARY DATA'!$A:$A=$A106,'SUMMARY DATA'!$C:$C=$B106,'SUMMARY DATA'!$B:$B=""RS"")),
  IF(
    OR(
      ISNUMBER(SEARCH(""CDM CASH DEPOSIT"",$C106)),
      ISNUMBER(SEARCH(""CASH DEPOSIT"",$C106"&amp;")),
      COUNTIFS('SUMMARY DATA'!$D:$D,$C106,'SUMMARY DATA'!$B:$B,""RS"")&lt;&gt;1
    ),
    """",
    IFERROR(TEXTJOIN(CHAR(10),TRUE,FILTER('SUMMARY DATA'!I:I,'SUMMARY DATA'!$D:$D=$C106,'SUMMARY DATA'!$B:$B=""RS"")),"""")
  )
)"),"")</f>
        <v/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 spans="1:27">
      <c r="A107" s="19"/>
      <c r="B107" s="20">
        <v>45899</v>
      </c>
      <c r="C107" s="19" t="s">
        <v>134</v>
      </c>
      <c r="D107" s="21">
        <v>99.99</v>
      </c>
      <c r="E107" s="4" t="str">
        <f>IFERROR(__xludf.DUMMYFUNCTION("IFERROR(
  TEXTJOIN(CHAR(10),TRUE,FILTER('SUMMARY DATA'!E:E,'SUMMARY DATA'!$A:$A=$A107,'SUMMARY DATA'!$C:$C=$B107,'SUMMARY DATA'!$B:$B=""RS"")),
  IF(
    OR(
      ISNUMBER(SEARCH(""CDM CASH DEPOSIT"",$C107)),
      ISNUMBER(SEARCH(""CASH DEPOSIT"",$C107"&amp;")),
      COUNTIFS('SUMMARY DATA'!$D:$D,$C107,'SUMMARY DATA'!$B:$B,""RS"")&lt;&gt;1
    ),
    """",
    IFERROR(TEXTJOIN(CHAR(10),TRUE,FILTER('SUMMARY DATA'!E:E,'SUMMARY DATA'!$D:$D=$C107,'SUMMARY DATA'!$B:$B=""RS"")),"""")
  )
)"),"")</f>
        <v/>
      </c>
      <c r="F107" s="4" t="str">
        <f>IFERROR(__xludf.DUMMYFUNCTION("IFERROR(
  TEXTJOIN(CHAR(10),TRUE,FILTER('SUMMARY DATA'!F:F,'SUMMARY DATA'!$A:$A=$A107,'SUMMARY DATA'!$C:$C=$B107,'SUMMARY DATA'!$B:$B=""RS"")),
  IF(
    OR(
      ISNUMBER(SEARCH(""CDM CASH DEPOSIT"",$C107)),
      ISNUMBER(SEARCH(""CASH DEPOSIT"",$C107"&amp;")),
      COUNTIFS('SUMMARY DATA'!$D:$D,$C107,'SUMMARY DATA'!$B:$B,""RS"")&lt;&gt;1
    ),
    """",
    IFERROR(TEXTJOIN(CHAR(10),TRUE,FILTER('SUMMARY DATA'!F:F,'SUMMARY DATA'!$D:$D=$C107,'SUMMARY DATA'!$B:$B=""RS"")),"""")
  )
)"),"")</f>
        <v/>
      </c>
      <c r="G107" s="4" t="str">
        <f>IFERROR(__xludf.DUMMYFUNCTION("IFERROR(
  TEXTJOIN(CHAR(10),TRUE,FILTER('SUMMARY DATA'!G:G,'SUMMARY DATA'!$A:$A=$A107,'SUMMARY DATA'!$C:$C=$B107,'SUMMARY DATA'!$B:$B=""RS"")),
  IF(
    OR(
      ISNUMBER(SEARCH(""CDM CASH DEPOSIT"",$C107)),
      ISNUMBER(SEARCH(""CASH DEPOSIT"",$C107"&amp;")),
      COUNTIFS('SUMMARY DATA'!$D:$D,$C107,'SUMMARY DATA'!$B:$B,""RS"")&lt;&gt;1
    ),
    """",
    IFERROR(TEXTJOIN(CHAR(10),TRUE,FILTER('SUMMARY DATA'!G:G,'SUMMARY DATA'!$D:$D=$C107,'SUMMARY DATA'!$B:$B=""RS"")),"""")
  )
)"),"")</f>
        <v/>
      </c>
      <c r="H107" s="4" t="str">
        <f>IFERROR(__xludf.DUMMYFUNCTION("IFERROR(
  TEXTJOIN(CHAR(10),TRUE,FILTER('SUMMARY DATA'!H:H,'SUMMARY DATA'!$A:$A=$A107,'SUMMARY DATA'!$C:$C=$B107,'SUMMARY DATA'!$B:$B=""RS"")),
  IF(
    OR(
      ISNUMBER(SEARCH(""CDM CASH DEPOSIT"",$C107)),
      ISNUMBER(SEARCH(""CASH DEPOSIT"",$C107"&amp;")),
      COUNTIFS('SUMMARY DATA'!$D:$D,$C107,'SUMMARY DATA'!$B:$B,""RS"")&lt;&gt;1
    ),
    """",
    IFERROR(TEXTJOIN(CHAR(10),TRUE,FILTER('SUMMARY DATA'!H:H,'SUMMARY DATA'!$D:$D=$C107,'SUMMARY DATA'!$B:$B=""RS"")),"""")
  )
)"),"")</f>
        <v/>
      </c>
      <c r="I107" s="6" t="str">
        <f>IFERROR(__xludf.DUMMYFUNCTION("IF(H107="""","""",
SUM(ARRAYFORMULA(VALUE(SPLIT(H107,CHAR(10)))))
)"),"")</f>
        <v/>
      </c>
      <c r="J107" s="4" t="str">
        <f>IFERROR(__xludf.DUMMYFUNCTION("IFERROR(
  TEXTJOIN(CHAR(10),TRUE,FILTER('SUMMARY DATA'!I:I,'SUMMARY DATA'!$A:$A=$A107,'SUMMARY DATA'!$C:$C=$B107,'SUMMARY DATA'!$B:$B=""RS"")),
  IF(
    OR(
      ISNUMBER(SEARCH(""CDM CASH DEPOSIT"",$C107)),
      ISNUMBER(SEARCH(""CASH DEPOSIT"",$C107"&amp;")),
      COUNTIFS('SUMMARY DATA'!$D:$D,$C107,'SUMMARY DATA'!$B:$B,""RS"")&lt;&gt;1
    ),
    """",
    IFERROR(TEXTJOIN(CHAR(10),TRUE,FILTER('SUMMARY DATA'!I:I,'SUMMARY DATA'!$D:$D=$C107,'SUMMARY DATA'!$B:$B=""RS"")),"""")
  )
)"),"")</f>
        <v/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 spans="1:27">
      <c r="A108" s="19"/>
      <c r="B108" s="20">
        <v>46075</v>
      </c>
      <c r="C108" s="19" t="s">
        <v>135</v>
      </c>
      <c r="D108" s="21">
        <v>367</v>
      </c>
      <c r="E108" s="4" t="str">
        <f>IFERROR(__xludf.DUMMYFUNCTION("IFERROR(
  TEXTJOIN(CHAR(10),TRUE,FILTER('SUMMARY DATA'!E:E,'SUMMARY DATA'!$A:$A=$A108,'SUMMARY DATA'!$C:$C=$B108,'SUMMARY DATA'!$B:$B=""RS"")),
  IF(
    OR(
      ISNUMBER(SEARCH(""CDM CASH DEPOSIT"",$C108)),
      ISNUMBER(SEARCH(""CASH DEPOSIT"",$C108"&amp;")),
      COUNTIFS('SUMMARY DATA'!$D:$D,$C108,'SUMMARY DATA'!$B:$B,""RS"")&lt;&gt;1
    ),
    """",
    IFERROR(TEXTJOIN(CHAR(10),TRUE,FILTER('SUMMARY DATA'!E:E,'SUMMARY DATA'!$D:$D=$C108,'SUMMARY DATA'!$B:$B=""RS"")),"""")
  )
)"),"")</f>
        <v/>
      </c>
      <c r="F108" s="4" t="str">
        <f>IFERROR(__xludf.DUMMYFUNCTION("IFERROR(
  TEXTJOIN(CHAR(10),TRUE,FILTER('SUMMARY DATA'!F:F,'SUMMARY DATA'!$A:$A=$A108,'SUMMARY DATA'!$C:$C=$B108,'SUMMARY DATA'!$B:$B=""RS"")),
  IF(
    OR(
      ISNUMBER(SEARCH(""CDM CASH DEPOSIT"",$C108)),
      ISNUMBER(SEARCH(""CASH DEPOSIT"",$C108"&amp;")),
      COUNTIFS('SUMMARY DATA'!$D:$D,$C108,'SUMMARY DATA'!$B:$B,""RS"")&lt;&gt;1
    ),
    """",
    IFERROR(TEXTJOIN(CHAR(10),TRUE,FILTER('SUMMARY DATA'!F:F,'SUMMARY DATA'!$D:$D=$C108,'SUMMARY DATA'!$B:$B=""RS"")),"""")
  )
)"),"")</f>
        <v/>
      </c>
      <c r="G108" s="4" t="str">
        <f>IFERROR(__xludf.DUMMYFUNCTION("IFERROR(
  TEXTJOIN(CHAR(10),TRUE,FILTER('SUMMARY DATA'!G:G,'SUMMARY DATA'!$A:$A=$A108,'SUMMARY DATA'!$C:$C=$B108,'SUMMARY DATA'!$B:$B=""RS"")),
  IF(
    OR(
      ISNUMBER(SEARCH(""CDM CASH DEPOSIT"",$C108)),
      ISNUMBER(SEARCH(""CASH DEPOSIT"",$C108"&amp;")),
      COUNTIFS('SUMMARY DATA'!$D:$D,$C108,'SUMMARY DATA'!$B:$B,""RS"")&lt;&gt;1
    ),
    """",
    IFERROR(TEXTJOIN(CHAR(10),TRUE,FILTER('SUMMARY DATA'!G:G,'SUMMARY DATA'!$D:$D=$C108,'SUMMARY DATA'!$B:$B=""RS"")),"""")
  )
)"),"")</f>
        <v/>
      </c>
      <c r="H108" s="4" t="str">
        <f>IFERROR(__xludf.DUMMYFUNCTION("IFERROR(
  TEXTJOIN(CHAR(10),TRUE,FILTER('SUMMARY DATA'!H:H,'SUMMARY DATA'!$A:$A=$A108,'SUMMARY DATA'!$C:$C=$B108,'SUMMARY DATA'!$B:$B=""RS"")),
  IF(
    OR(
      ISNUMBER(SEARCH(""CDM CASH DEPOSIT"",$C108)),
      ISNUMBER(SEARCH(""CASH DEPOSIT"",$C108"&amp;")),
      COUNTIFS('SUMMARY DATA'!$D:$D,$C108,'SUMMARY DATA'!$B:$B,""RS"")&lt;&gt;1
    ),
    """",
    IFERROR(TEXTJOIN(CHAR(10),TRUE,FILTER('SUMMARY DATA'!H:H,'SUMMARY DATA'!$D:$D=$C108,'SUMMARY DATA'!$B:$B=""RS"")),"""")
  )
)"),"")</f>
        <v/>
      </c>
      <c r="I108" s="6" t="str">
        <f>IFERROR(__xludf.DUMMYFUNCTION("IF(H108="""","""",
SUM(ARRAYFORMULA(VALUE(SPLIT(H108,CHAR(10)))))
)"),"")</f>
        <v/>
      </c>
      <c r="J108" s="4" t="str">
        <f>IFERROR(__xludf.DUMMYFUNCTION("IFERROR(
  TEXTJOIN(CHAR(10),TRUE,FILTER('SUMMARY DATA'!I:I,'SUMMARY DATA'!$A:$A=$A108,'SUMMARY DATA'!$C:$C=$B108,'SUMMARY DATA'!$B:$B=""RS"")),
  IF(
    OR(
      ISNUMBER(SEARCH(""CDM CASH DEPOSIT"",$C108)),
      ISNUMBER(SEARCH(""CASH DEPOSIT"",$C108"&amp;")),
      COUNTIFS('SUMMARY DATA'!$D:$D,$C108,'SUMMARY DATA'!$B:$B,""RS"")&lt;&gt;1
    ),
    """",
    IFERROR(TEXTJOIN(CHAR(10),TRUE,FILTER('SUMMARY DATA'!I:I,'SUMMARY DATA'!$D:$D=$C108,'SUMMARY DATA'!$B:$B=""RS"")),"""")
  )
)"),"")</f>
        <v/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 spans="1:27">
      <c r="A109" s="19"/>
      <c r="B109" s="20">
        <v>46093</v>
      </c>
      <c r="C109" s="19" t="s">
        <v>136</v>
      </c>
      <c r="D109" s="21">
        <v>23</v>
      </c>
      <c r="E109" s="4" t="str">
        <f>IFERROR(__xludf.DUMMYFUNCTION("IFERROR(
  TEXTJOIN(CHAR(10),TRUE,FILTER('SUMMARY DATA'!E:E,'SUMMARY DATA'!$A:$A=$A109,'SUMMARY DATA'!$C:$C=$B109,'SUMMARY DATA'!$B:$B=""RS"")),
  IF(
    OR(
      ISNUMBER(SEARCH(""CDM CASH DEPOSIT"",$C109)),
      ISNUMBER(SEARCH(""CASH DEPOSIT"",$C109"&amp;")),
      COUNTIFS('SUMMARY DATA'!$D:$D,$C109,'SUMMARY DATA'!$B:$B,""RS"")&lt;&gt;1
    ),
    """",
    IFERROR(TEXTJOIN(CHAR(10),TRUE,FILTER('SUMMARY DATA'!E:E,'SUMMARY DATA'!$D:$D=$C109,'SUMMARY DATA'!$B:$B=""RS"")),"""")
  )
)"),"")</f>
        <v/>
      </c>
      <c r="F109" s="4" t="str">
        <f>IFERROR(__xludf.DUMMYFUNCTION("IFERROR(
  TEXTJOIN(CHAR(10),TRUE,FILTER('SUMMARY DATA'!F:F,'SUMMARY DATA'!$A:$A=$A109,'SUMMARY DATA'!$C:$C=$B109,'SUMMARY DATA'!$B:$B=""RS"")),
  IF(
    OR(
      ISNUMBER(SEARCH(""CDM CASH DEPOSIT"",$C109)),
      ISNUMBER(SEARCH(""CASH DEPOSIT"",$C109"&amp;")),
      COUNTIFS('SUMMARY DATA'!$D:$D,$C109,'SUMMARY DATA'!$B:$B,""RS"")&lt;&gt;1
    ),
    """",
    IFERROR(TEXTJOIN(CHAR(10),TRUE,FILTER('SUMMARY DATA'!F:F,'SUMMARY DATA'!$D:$D=$C109,'SUMMARY DATA'!$B:$B=""RS"")),"""")
  )
)"),"")</f>
        <v/>
      </c>
      <c r="G109" s="4" t="str">
        <f>IFERROR(__xludf.DUMMYFUNCTION("IFERROR(
  TEXTJOIN(CHAR(10),TRUE,FILTER('SUMMARY DATA'!G:G,'SUMMARY DATA'!$A:$A=$A109,'SUMMARY DATA'!$C:$C=$B109,'SUMMARY DATA'!$B:$B=""RS"")),
  IF(
    OR(
      ISNUMBER(SEARCH(""CDM CASH DEPOSIT"",$C109)),
      ISNUMBER(SEARCH(""CASH DEPOSIT"",$C109"&amp;")),
      COUNTIFS('SUMMARY DATA'!$D:$D,$C109,'SUMMARY DATA'!$B:$B,""RS"")&lt;&gt;1
    ),
    """",
    IFERROR(TEXTJOIN(CHAR(10),TRUE,FILTER('SUMMARY DATA'!G:G,'SUMMARY DATA'!$D:$D=$C109,'SUMMARY DATA'!$B:$B=""RS"")),"""")
  )
)"),"")</f>
        <v/>
      </c>
      <c r="H109" s="4" t="str">
        <f>IFERROR(__xludf.DUMMYFUNCTION("IFERROR(
  TEXTJOIN(CHAR(10),TRUE,FILTER('SUMMARY DATA'!H:H,'SUMMARY DATA'!$A:$A=$A109,'SUMMARY DATA'!$C:$C=$B109,'SUMMARY DATA'!$B:$B=""RS"")),
  IF(
    OR(
      ISNUMBER(SEARCH(""CDM CASH DEPOSIT"",$C109)),
      ISNUMBER(SEARCH(""CASH DEPOSIT"",$C109"&amp;")),
      COUNTIFS('SUMMARY DATA'!$D:$D,$C109,'SUMMARY DATA'!$B:$B,""RS"")&lt;&gt;1
    ),
    """",
    IFERROR(TEXTJOIN(CHAR(10),TRUE,FILTER('SUMMARY DATA'!H:H,'SUMMARY DATA'!$D:$D=$C109,'SUMMARY DATA'!$B:$B=""RS"")),"""")
  )
)"),"")</f>
        <v/>
      </c>
      <c r="I109" s="6" t="str">
        <f>IFERROR(__xludf.DUMMYFUNCTION("IF(H109="""","""",
SUM(ARRAYFORMULA(VALUE(SPLIT(H109,CHAR(10)))))
)"),"")</f>
        <v/>
      </c>
      <c r="J109" s="4" t="str">
        <f>IFERROR(__xludf.DUMMYFUNCTION("IFERROR(
  TEXTJOIN(CHAR(10),TRUE,FILTER('SUMMARY DATA'!I:I,'SUMMARY DATA'!$A:$A=$A109,'SUMMARY DATA'!$C:$C=$B109,'SUMMARY DATA'!$B:$B=""RS"")),
  IF(
    OR(
      ISNUMBER(SEARCH(""CDM CASH DEPOSIT"",$C109)),
      ISNUMBER(SEARCH(""CASH DEPOSIT"",$C109"&amp;")),
      COUNTIFS('SUMMARY DATA'!$D:$D,$C109,'SUMMARY DATA'!$B:$B,""RS"")&lt;&gt;1
    ),
    """",
    IFERROR(TEXTJOIN(CHAR(10),TRUE,FILTER('SUMMARY DATA'!I:I,'SUMMARY DATA'!$D:$D=$C109,'SUMMARY DATA'!$B:$B=""RS"")),"""")
  )
)"),"")</f>
        <v/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 spans="1:27">
      <c r="A110" s="19"/>
      <c r="B110" s="20">
        <v>46097</v>
      </c>
      <c r="C110" s="19" t="s">
        <v>137</v>
      </c>
      <c r="D110" s="21">
        <v>8</v>
      </c>
      <c r="E110" s="4" t="str">
        <f>IFERROR(__xludf.DUMMYFUNCTION("IFERROR(
  TEXTJOIN(CHAR(10),TRUE,FILTER('SUMMARY DATA'!E:E,'SUMMARY DATA'!$A:$A=$A110,'SUMMARY DATA'!$C:$C=$B110,'SUMMARY DATA'!$B:$B=""RS"")),
  IF(
    OR(
      ISNUMBER(SEARCH(""CDM CASH DEPOSIT"",$C110)),
      ISNUMBER(SEARCH(""CASH DEPOSIT"",$C110"&amp;")),
      COUNTIFS('SUMMARY DATA'!$D:$D,$C110,'SUMMARY DATA'!$B:$B,""RS"")&lt;&gt;1
    ),
    """",
    IFERROR(TEXTJOIN(CHAR(10),TRUE,FILTER('SUMMARY DATA'!E:E,'SUMMARY DATA'!$D:$D=$C110,'SUMMARY DATA'!$B:$B=""RS"")),"""")
  )
)"),"")</f>
        <v/>
      </c>
      <c r="F110" s="4" t="str">
        <f>IFERROR(__xludf.DUMMYFUNCTION("IFERROR(
  TEXTJOIN(CHAR(10),TRUE,FILTER('SUMMARY DATA'!F:F,'SUMMARY DATA'!$A:$A=$A110,'SUMMARY DATA'!$C:$C=$B110,'SUMMARY DATA'!$B:$B=""RS"")),
  IF(
    OR(
      ISNUMBER(SEARCH(""CDM CASH DEPOSIT"",$C110)),
      ISNUMBER(SEARCH(""CASH DEPOSIT"",$C110"&amp;")),
      COUNTIFS('SUMMARY DATA'!$D:$D,$C110,'SUMMARY DATA'!$B:$B,""RS"")&lt;&gt;1
    ),
    """",
    IFERROR(TEXTJOIN(CHAR(10),TRUE,FILTER('SUMMARY DATA'!F:F,'SUMMARY DATA'!$D:$D=$C110,'SUMMARY DATA'!$B:$B=""RS"")),"""")
  )
)"),"")</f>
        <v/>
      </c>
      <c r="G110" s="4" t="str">
        <f>IFERROR(__xludf.DUMMYFUNCTION("IFERROR(
  TEXTJOIN(CHAR(10),TRUE,FILTER('SUMMARY DATA'!G:G,'SUMMARY DATA'!$A:$A=$A110,'SUMMARY DATA'!$C:$C=$B110,'SUMMARY DATA'!$B:$B=""RS"")),
  IF(
    OR(
      ISNUMBER(SEARCH(""CDM CASH DEPOSIT"",$C110)),
      ISNUMBER(SEARCH(""CASH DEPOSIT"",$C110"&amp;")),
      COUNTIFS('SUMMARY DATA'!$D:$D,$C110,'SUMMARY DATA'!$B:$B,""RS"")&lt;&gt;1
    ),
    """",
    IFERROR(TEXTJOIN(CHAR(10),TRUE,FILTER('SUMMARY DATA'!G:G,'SUMMARY DATA'!$D:$D=$C110,'SUMMARY DATA'!$B:$B=""RS"")),"""")
  )
)"),"")</f>
        <v/>
      </c>
      <c r="H110" s="4" t="str">
        <f>IFERROR(__xludf.DUMMYFUNCTION("IFERROR(
  TEXTJOIN(CHAR(10),TRUE,FILTER('SUMMARY DATA'!H:H,'SUMMARY DATA'!$A:$A=$A110,'SUMMARY DATA'!$C:$C=$B110,'SUMMARY DATA'!$B:$B=""RS"")),
  IF(
    OR(
      ISNUMBER(SEARCH(""CDM CASH DEPOSIT"",$C110)),
      ISNUMBER(SEARCH(""CASH DEPOSIT"",$C110"&amp;")),
      COUNTIFS('SUMMARY DATA'!$D:$D,$C110,'SUMMARY DATA'!$B:$B,""RS"")&lt;&gt;1
    ),
    """",
    IFERROR(TEXTJOIN(CHAR(10),TRUE,FILTER('SUMMARY DATA'!H:H,'SUMMARY DATA'!$D:$D=$C110,'SUMMARY DATA'!$B:$B=""RS"")),"""")
  )
)"),"")</f>
        <v/>
      </c>
      <c r="I110" s="6" t="str">
        <f>IFERROR(__xludf.DUMMYFUNCTION("IF(H110="""","""",
SUM(ARRAYFORMULA(VALUE(SPLIT(H110,CHAR(10)))))
)"),"")</f>
        <v/>
      </c>
      <c r="J110" s="4" t="str">
        <f>IFERROR(__xludf.DUMMYFUNCTION("IFERROR(
  TEXTJOIN(CHAR(10),TRUE,FILTER('SUMMARY DATA'!I:I,'SUMMARY DATA'!$A:$A=$A110,'SUMMARY DATA'!$C:$C=$B110,'SUMMARY DATA'!$B:$B=""RS"")),
  IF(
    OR(
      ISNUMBER(SEARCH(""CDM CASH DEPOSIT"",$C110)),
      ISNUMBER(SEARCH(""CASH DEPOSIT"",$C110"&amp;")),
      COUNTIFS('SUMMARY DATA'!$D:$D,$C110,'SUMMARY DATA'!$B:$B,""RS"")&lt;&gt;1
    ),
    """",
    IFERROR(TEXTJOIN(CHAR(10),TRUE,FILTER('SUMMARY DATA'!I:I,'SUMMARY DATA'!$D:$D=$C110,'SUMMARY DATA'!$B:$B=""RS"")),"""")
  )
)"),"")</f>
        <v/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 spans="1:27">
      <c r="A111" s="19" t="s">
        <v>138</v>
      </c>
      <c r="B111" s="20">
        <v>46114</v>
      </c>
      <c r="C111" s="19" t="s">
        <v>139</v>
      </c>
      <c r="D111" s="21">
        <v>156</v>
      </c>
      <c r="E111" s="4" t="str">
        <f>IFERROR(__xludf.DUMMYFUNCTION("IFERROR(
  TEXTJOIN(CHAR(10),TRUE,FILTER('SUMMARY DATA'!E:E,'SUMMARY DATA'!$A:$A=$A111,'SUMMARY DATA'!$C:$C=$B111,'SUMMARY DATA'!$B:$B=""RS"")),
  IF(
    OR(
      ISNUMBER(SEARCH(""CDM CASH DEPOSIT"",$C111)),
      ISNUMBER(SEARCH(""CASH DEPOSIT"",$C111"&amp;")),
      COUNTIFS('SUMMARY DATA'!$D:$D,$C111,'SUMMARY DATA'!$B:$B,""RS"")&lt;&gt;1
    ),
    """",
    IFERROR(TEXTJOIN(CHAR(10),TRUE,FILTER('SUMMARY DATA'!E:E,'SUMMARY DATA'!$D:$D=$C111,'SUMMARY DATA'!$B:$B=""RS"")),"""")
  )
)"),"")</f>
        <v/>
      </c>
      <c r="F111" s="4" t="str">
        <f>IFERROR(__xludf.DUMMYFUNCTION("IFERROR(
  TEXTJOIN(CHAR(10),TRUE,FILTER('SUMMARY DATA'!F:F,'SUMMARY DATA'!$A:$A=$A111,'SUMMARY DATA'!$C:$C=$B111,'SUMMARY DATA'!$B:$B=""RS"")),
  IF(
    OR(
      ISNUMBER(SEARCH(""CDM CASH DEPOSIT"",$C111)),
      ISNUMBER(SEARCH(""CASH DEPOSIT"",$C111"&amp;")),
      COUNTIFS('SUMMARY DATA'!$D:$D,$C111,'SUMMARY DATA'!$B:$B,""RS"")&lt;&gt;1
    ),
    """",
    IFERROR(TEXTJOIN(CHAR(10),TRUE,FILTER('SUMMARY DATA'!F:F,'SUMMARY DATA'!$D:$D=$C111,'SUMMARY DATA'!$B:$B=""RS"")),"""")
  )
)"),"")</f>
        <v/>
      </c>
      <c r="G111" s="4" t="str">
        <f>IFERROR(__xludf.DUMMYFUNCTION("IFERROR(
  TEXTJOIN(CHAR(10),TRUE,FILTER('SUMMARY DATA'!G:G,'SUMMARY DATA'!$A:$A=$A111,'SUMMARY DATA'!$C:$C=$B111,'SUMMARY DATA'!$B:$B=""RS"")),
  IF(
    OR(
      ISNUMBER(SEARCH(""CDM CASH DEPOSIT"",$C111)),
      ISNUMBER(SEARCH(""CASH DEPOSIT"",$C111"&amp;")),
      COUNTIFS('SUMMARY DATA'!$D:$D,$C111,'SUMMARY DATA'!$B:$B,""RS"")&lt;&gt;1
    ),
    """",
    IFERROR(TEXTJOIN(CHAR(10),TRUE,FILTER('SUMMARY DATA'!G:G,'SUMMARY DATA'!$D:$D=$C111,'SUMMARY DATA'!$B:$B=""RS"")),"""")
  )
)"),"")</f>
        <v/>
      </c>
      <c r="H111" s="4" t="str">
        <f>IFERROR(__xludf.DUMMYFUNCTION("IFERROR(
  TEXTJOIN(CHAR(10),TRUE,FILTER('SUMMARY DATA'!H:H,'SUMMARY DATA'!$A:$A=$A111,'SUMMARY DATA'!$C:$C=$B111,'SUMMARY DATA'!$B:$B=""RS"")),
  IF(
    OR(
      ISNUMBER(SEARCH(""CDM CASH DEPOSIT"",$C111)),
      ISNUMBER(SEARCH(""CASH DEPOSIT"",$C111"&amp;")),
      COUNTIFS('SUMMARY DATA'!$D:$D,$C111,'SUMMARY DATA'!$B:$B,""RS"")&lt;&gt;1
    ),
    """",
    IFERROR(TEXTJOIN(CHAR(10),TRUE,FILTER('SUMMARY DATA'!H:H,'SUMMARY DATA'!$D:$D=$C111,'SUMMARY DATA'!$B:$B=""RS"")),"""")
  )
)"),"")</f>
        <v/>
      </c>
      <c r="I111" s="6" t="str">
        <f>IFERROR(__xludf.DUMMYFUNCTION("IF(H111="""","""",
SUM(ARRAYFORMULA(VALUE(SPLIT(H111,CHAR(10)))))
)"),"")</f>
        <v/>
      </c>
      <c r="J111" s="4" t="str">
        <f>IFERROR(__xludf.DUMMYFUNCTION("IFERROR(
  TEXTJOIN(CHAR(10),TRUE,FILTER('SUMMARY DATA'!I:I,'SUMMARY DATA'!$A:$A=$A111,'SUMMARY DATA'!$C:$C=$B111,'SUMMARY DATA'!$B:$B=""RS"")),
  IF(
    OR(
      ISNUMBER(SEARCH(""CDM CASH DEPOSIT"",$C111)),
      ISNUMBER(SEARCH(""CASH DEPOSIT"",$C111"&amp;")),
      COUNTIFS('SUMMARY DATA'!$D:$D,$C111,'SUMMARY DATA'!$B:$B,""RS"")&lt;&gt;1
    ),
    """",
    IFERROR(TEXTJOIN(CHAR(10),TRUE,FILTER('SUMMARY DATA'!I:I,'SUMMARY DATA'!$D:$D=$C111,'SUMMARY DATA'!$B:$B=""RS"")),"""")
  )
)"),"")</f>
        <v/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 spans="1:27">
      <c r="A112" s="19" t="s">
        <v>138</v>
      </c>
      <c r="B112" s="20">
        <v>46114</v>
      </c>
      <c r="C112" s="19" t="s">
        <v>139</v>
      </c>
      <c r="D112" s="21">
        <v>10</v>
      </c>
      <c r="E112" s="4" t="str">
        <f>IFERROR(__xludf.DUMMYFUNCTION("IFERROR(
  TEXTJOIN(CHAR(10),TRUE,FILTER('SUMMARY DATA'!E:E,'SUMMARY DATA'!$A:$A=$A112,'SUMMARY DATA'!$C:$C=$B112,'SUMMARY DATA'!$B:$B=""RS"")),
  IF(
    OR(
      ISNUMBER(SEARCH(""CDM CASH DEPOSIT"",$C112)),
      ISNUMBER(SEARCH(""CASH DEPOSIT"",$C112"&amp;")),
      COUNTIFS('SUMMARY DATA'!$D:$D,$C112,'SUMMARY DATA'!$B:$B,""RS"")&lt;&gt;1
    ),
    """",
    IFERROR(TEXTJOIN(CHAR(10),TRUE,FILTER('SUMMARY DATA'!E:E,'SUMMARY DATA'!$D:$D=$C112,'SUMMARY DATA'!$B:$B=""RS"")),"""")
  )
)"),"")</f>
        <v/>
      </c>
      <c r="F112" s="4" t="str">
        <f>IFERROR(__xludf.DUMMYFUNCTION("IFERROR(
  TEXTJOIN(CHAR(10),TRUE,FILTER('SUMMARY DATA'!F:F,'SUMMARY DATA'!$A:$A=$A112,'SUMMARY DATA'!$C:$C=$B112,'SUMMARY DATA'!$B:$B=""RS"")),
  IF(
    OR(
      ISNUMBER(SEARCH(""CDM CASH DEPOSIT"",$C112)),
      ISNUMBER(SEARCH(""CASH DEPOSIT"",$C112"&amp;")),
      COUNTIFS('SUMMARY DATA'!$D:$D,$C112,'SUMMARY DATA'!$B:$B,""RS"")&lt;&gt;1
    ),
    """",
    IFERROR(TEXTJOIN(CHAR(10),TRUE,FILTER('SUMMARY DATA'!F:F,'SUMMARY DATA'!$D:$D=$C112,'SUMMARY DATA'!$B:$B=""RS"")),"""")
  )
)"),"")</f>
        <v/>
      </c>
      <c r="G112" s="4" t="str">
        <f>IFERROR(__xludf.DUMMYFUNCTION("IFERROR(
  TEXTJOIN(CHAR(10),TRUE,FILTER('SUMMARY DATA'!G:G,'SUMMARY DATA'!$A:$A=$A112,'SUMMARY DATA'!$C:$C=$B112,'SUMMARY DATA'!$B:$B=""RS"")),
  IF(
    OR(
      ISNUMBER(SEARCH(""CDM CASH DEPOSIT"",$C112)),
      ISNUMBER(SEARCH(""CASH DEPOSIT"",$C112"&amp;")),
      COUNTIFS('SUMMARY DATA'!$D:$D,$C112,'SUMMARY DATA'!$B:$B,""RS"")&lt;&gt;1
    ),
    """",
    IFERROR(TEXTJOIN(CHAR(10),TRUE,FILTER('SUMMARY DATA'!G:G,'SUMMARY DATA'!$D:$D=$C112,'SUMMARY DATA'!$B:$B=""RS"")),"""")
  )
)"),"")</f>
        <v/>
      </c>
      <c r="H112" s="4" t="str">
        <f>IFERROR(__xludf.DUMMYFUNCTION("IFERROR(
  TEXTJOIN(CHAR(10),TRUE,FILTER('SUMMARY DATA'!H:H,'SUMMARY DATA'!$A:$A=$A112,'SUMMARY DATA'!$C:$C=$B112,'SUMMARY DATA'!$B:$B=""RS"")),
  IF(
    OR(
      ISNUMBER(SEARCH(""CDM CASH DEPOSIT"",$C112)),
      ISNUMBER(SEARCH(""CASH DEPOSIT"",$C112"&amp;")),
      COUNTIFS('SUMMARY DATA'!$D:$D,$C112,'SUMMARY DATA'!$B:$B,""RS"")&lt;&gt;1
    ),
    """",
    IFERROR(TEXTJOIN(CHAR(10),TRUE,FILTER('SUMMARY DATA'!H:H,'SUMMARY DATA'!$D:$D=$C112,'SUMMARY DATA'!$B:$B=""RS"")),"""")
  )
)"),"")</f>
        <v/>
      </c>
      <c r="I112" s="6" t="str">
        <f>IFERROR(__xludf.DUMMYFUNCTION("IF(H112="""","""",
SUM(ARRAYFORMULA(VALUE(SPLIT(H112,CHAR(10)))))
)"),"")</f>
        <v/>
      </c>
      <c r="J112" s="4" t="str">
        <f>IFERROR(__xludf.DUMMYFUNCTION("IFERROR(
  TEXTJOIN(CHAR(10),TRUE,FILTER('SUMMARY DATA'!I:I,'SUMMARY DATA'!$A:$A=$A112,'SUMMARY DATA'!$C:$C=$B112,'SUMMARY DATA'!$B:$B=""RS"")),
  IF(
    OR(
      ISNUMBER(SEARCH(""CDM CASH DEPOSIT"",$C112)),
      ISNUMBER(SEARCH(""CASH DEPOSIT"",$C112"&amp;")),
      COUNTIFS('SUMMARY DATA'!$D:$D,$C112,'SUMMARY DATA'!$B:$B,""RS"")&lt;&gt;1
    ),
    """",
    IFERROR(TEXTJOIN(CHAR(10),TRUE,FILTER('SUMMARY DATA'!I:I,'SUMMARY DATA'!$D:$D=$C112,'SUMMARY DATA'!$B:$B=""RS"")),"""")
  )
)"),"")</f>
        <v/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 spans="1:27">
      <c r="A113" s="19"/>
      <c r="B113" s="20">
        <v>46133</v>
      </c>
      <c r="C113" s="19" t="s">
        <v>140</v>
      </c>
      <c r="D113" s="21">
        <v>397</v>
      </c>
      <c r="E113" s="4" t="str">
        <f>IFERROR(__xludf.DUMMYFUNCTION("IFERROR(
  TEXTJOIN(CHAR(10),TRUE,FILTER('SUMMARY DATA'!E:E,'SUMMARY DATA'!$A:$A=$A113,'SUMMARY DATA'!$C:$C=$B113,'SUMMARY DATA'!$B:$B=""RS"")),
  IF(
    OR(
      ISNUMBER(SEARCH(""CDM CASH DEPOSIT"",$C113)),
      ISNUMBER(SEARCH(""CASH DEPOSIT"",$C113"&amp;")),
      COUNTIFS('SUMMARY DATA'!$D:$D,$C113,'SUMMARY DATA'!$B:$B,""RS"")&lt;&gt;1
    ),
    """",
    IFERROR(TEXTJOIN(CHAR(10),TRUE,FILTER('SUMMARY DATA'!E:E,'SUMMARY DATA'!$D:$D=$C113,'SUMMARY DATA'!$B:$B=""RS"")),"""")
  )
)"),"")</f>
        <v/>
      </c>
      <c r="F113" s="4" t="str">
        <f>IFERROR(__xludf.DUMMYFUNCTION("IFERROR(
  TEXTJOIN(CHAR(10),TRUE,FILTER('SUMMARY DATA'!F:F,'SUMMARY DATA'!$A:$A=$A113,'SUMMARY DATA'!$C:$C=$B113,'SUMMARY DATA'!$B:$B=""RS"")),
  IF(
    OR(
      ISNUMBER(SEARCH(""CDM CASH DEPOSIT"",$C113)),
      ISNUMBER(SEARCH(""CASH DEPOSIT"",$C113"&amp;")),
      COUNTIFS('SUMMARY DATA'!$D:$D,$C113,'SUMMARY DATA'!$B:$B,""RS"")&lt;&gt;1
    ),
    """",
    IFERROR(TEXTJOIN(CHAR(10),TRUE,FILTER('SUMMARY DATA'!F:F,'SUMMARY DATA'!$D:$D=$C113,'SUMMARY DATA'!$B:$B=""RS"")),"""")
  )
)"),"")</f>
        <v/>
      </c>
      <c r="G113" s="4" t="str">
        <f>IFERROR(__xludf.DUMMYFUNCTION("IFERROR(
  TEXTJOIN(CHAR(10),TRUE,FILTER('SUMMARY DATA'!G:G,'SUMMARY DATA'!$A:$A=$A113,'SUMMARY DATA'!$C:$C=$B113,'SUMMARY DATA'!$B:$B=""RS"")),
  IF(
    OR(
      ISNUMBER(SEARCH(""CDM CASH DEPOSIT"",$C113)),
      ISNUMBER(SEARCH(""CASH DEPOSIT"",$C113"&amp;")),
      COUNTIFS('SUMMARY DATA'!$D:$D,$C113,'SUMMARY DATA'!$B:$B,""RS"")&lt;&gt;1
    ),
    """",
    IFERROR(TEXTJOIN(CHAR(10),TRUE,FILTER('SUMMARY DATA'!G:G,'SUMMARY DATA'!$D:$D=$C113,'SUMMARY DATA'!$B:$B=""RS"")),"""")
  )
)"),"")</f>
        <v/>
      </c>
      <c r="H113" s="4" t="str">
        <f>IFERROR(__xludf.DUMMYFUNCTION("IFERROR(
  TEXTJOIN(CHAR(10),TRUE,FILTER('SUMMARY DATA'!H:H,'SUMMARY DATA'!$A:$A=$A113,'SUMMARY DATA'!$C:$C=$B113,'SUMMARY DATA'!$B:$B=""RS"")),
  IF(
    OR(
      ISNUMBER(SEARCH(""CDM CASH DEPOSIT"",$C113)),
      ISNUMBER(SEARCH(""CASH DEPOSIT"",$C113"&amp;")),
      COUNTIFS('SUMMARY DATA'!$D:$D,$C113,'SUMMARY DATA'!$B:$B,""RS"")&lt;&gt;1
    ),
    """",
    IFERROR(TEXTJOIN(CHAR(10),TRUE,FILTER('SUMMARY DATA'!H:H,'SUMMARY DATA'!$D:$D=$C113,'SUMMARY DATA'!$B:$B=""RS"")),"""")
  )
)"),"")</f>
        <v/>
      </c>
      <c r="I113" s="6" t="str">
        <f>IFERROR(__xludf.DUMMYFUNCTION("IF(H113="""","""",
SUM(ARRAYFORMULA(VALUE(SPLIT(H113,CHAR(10)))))
)"),"")</f>
        <v/>
      </c>
      <c r="J113" s="4" t="str">
        <f>IFERROR(__xludf.DUMMYFUNCTION("IFERROR(
  TEXTJOIN(CHAR(10),TRUE,FILTER('SUMMARY DATA'!I:I,'SUMMARY DATA'!$A:$A=$A113,'SUMMARY DATA'!$C:$C=$B113,'SUMMARY DATA'!$B:$B=""RS"")),
  IF(
    OR(
      ISNUMBER(SEARCH(""CDM CASH DEPOSIT"",$C113)),
      ISNUMBER(SEARCH(""CASH DEPOSIT"",$C113"&amp;")),
      COUNTIFS('SUMMARY DATA'!$D:$D,$C113,'SUMMARY DATA'!$B:$B,""RS"")&lt;&gt;1
    ),
    """",
    IFERROR(TEXTJOIN(CHAR(10),TRUE,FILTER('SUMMARY DATA'!I:I,'SUMMARY DATA'!$D:$D=$C113,'SUMMARY DATA'!$B:$B=""RS"")),"""")
  )
)"),"")</f>
        <v/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 spans="1:27">
      <c r="A114" s="19"/>
      <c r="B114" s="39"/>
      <c r="C114" s="19"/>
      <c r="D114" s="33"/>
      <c r="E114" s="4" t="str">
        <f>IFERROR(__xludf.DUMMYFUNCTION("IFERROR(
  TEXTJOIN(CHAR(10),TRUE,FILTER('SUMMARY DATA'!E:E,'SUMMARY DATA'!$A:$A=$A114,'SUMMARY DATA'!$C:$C=$B114,'SUMMARY DATA'!$B:$B=""RS"")),
  IF(
    OR(
      ISNUMBER(SEARCH(""CDM CASH DEPOSIT"",$C114)),
      ISNUMBER(SEARCH(""CASH DEPOSIT"",$C114"&amp;")),
      COUNTIFS('SUMMARY DATA'!$D:$D,$C114,'SUMMARY DATA'!$B:$B,""RS"")&lt;&gt;1
    ),
    """",
    IFERROR(TEXTJOIN(CHAR(10),TRUE,FILTER('SUMMARY DATA'!E:E,'SUMMARY DATA'!$D:$D=$C114,'SUMMARY DATA'!$B:$B=""RS"")),"""")
  )
)"),"")</f>
        <v/>
      </c>
      <c r="F114" s="4" t="str">
        <f>IFERROR(__xludf.DUMMYFUNCTION("IFERROR(
  TEXTJOIN(CHAR(10),TRUE,FILTER('SUMMARY DATA'!F:F,'SUMMARY DATA'!$A:$A=$A114,'SUMMARY DATA'!$C:$C=$B114,'SUMMARY DATA'!$B:$B=""RS"")),
  IF(
    OR(
      ISNUMBER(SEARCH(""CDM CASH DEPOSIT"",$C114)),
      ISNUMBER(SEARCH(""CASH DEPOSIT"",$C114"&amp;")),
      COUNTIFS('SUMMARY DATA'!$D:$D,$C114,'SUMMARY DATA'!$B:$B,""RS"")&lt;&gt;1
    ),
    """",
    IFERROR(TEXTJOIN(CHAR(10),TRUE,FILTER('SUMMARY DATA'!F:F,'SUMMARY DATA'!$D:$D=$C114,'SUMMARY DATA'!$B:$B=""RS"")),"""")
  )
)"),"")</f>
        <v/>
      </c>
      <c r="G114" s="4" t="str">
        <f>IFERROR(__xludf.DUMMYFUNCTION("IFERROR(
  TEXTJOIN(CHAR(10),TRUE,FILTER('SUMMARY DATA'!G:G,'SUMMARY DATA'!$A:$A=$A114,'SUMMARY DATA'!$C:$C=$B114,'SUMMARY DATA'!$B:$B=""RS"")),
  IF(
    OR(
      ISNUMBER(SEARCH(""CDM CASH DEPOSIT"",$C114)),
      ISNUMBER(SEARCH(""CASH DEPOSIT"",$C114"&amp;")),
      COUNTIFS('SUMMARY DATA'!$D:$D,$C114,'SUMMARY DATA'!$B:$B,""RS"")&lt;&gt;1
    ),
    """",
    IFERROR(TEXTJOIN(CHAR(10),TRUE,FILTER('SUMMARY DATA'!G:G,'SUMMARY DATA'!$D:$D=$C114,'SUMMARY DATA'!$B:$B=""RS"")),"""")
  )
)"),"")</f>
        <v/>
      </c>
      <c r="H114" s="4" t="str">
        <f>IFERROR(__xludf.DUMMYFUNCTION("IFERROR(
  TEXTJOIN(CHAR(10),TRUE,FILTER('SUMMARY DATA'!H:H,'SUMMARY DATA'!$A:$A=$A114,'SUMMARY DATA'!$C:$C=$B114,'SUMMARY DATA'!$B:$B=""RS"")),
  IF(
    OR(
      ISNUMBER(SEARCH(""CDM CASH DEPOSIT"",$C114)),
      ISNUMBER(SEARCH(""CASH DEPOSIT"",$C114"&amp;")),
      COUNTIFS('SUMMARY DATA'!$D:$D,$C114,'SUMMARY DATA'!$B:$B,""RS"")&lt;&gt;1
    ),
    """",
    IFERROR(TEXTJOIN(CHAR(10),TRUE,FILTER('SUMMARY DATA'!H:H,'SUMMARY DATA'!$D:$D=$C114,'SUMMARY DATA'!$B:$B=""RS"")),"""")
  )
)"),"")</f>
        <v/>
      </c>
      <c r="I114" s="6" t="str">
        <f>IFERROR(__xludf.DUMMYFUNCTION("IF(H114="""","""",
SUM(ARRAYFORMULA(VALUE(SPLIT(H114,CHAR(10)))))
)"),"")</f>
        <v/>
      </c>
      <c r="J114" s="4" t="str">
        <f>IFERROR(__xludf.DUMMYFUNCTION("IFERROR(
  TEXTJOIN(CHAR(10),TRUE,FILTER('SUMMARY DATA'!I:I,'SUMMARY DATA'!$A:$A=$A114,'SUMMARY DATA'!$C:$C=$B114,'SUMMARY DATA'!$B:$B=""RS"")),
  IF(
    OR(
      ISNUMBER(SEARCH(""CDM CASH DEPOSIT"",$C114)),
      ISNUMBER(SEARCH(""CASH DEPOSIT"",$C114"&amp;")),
      COUNTIFS('SUMMARY DATA'!$D:$D,$C114,'SUMMARY DATA'!$B:$B,""RS"")&lt;&gt;1
    ),
    """",
    IFERROR(TEXTJOIN(CHAR(10),TRUE,FILTER('SUMMARY DATA'!I:I,'SUMMARY DATA'!$D:$D=$C114,'SUMMARY DATA'!$B:$B=""RS"")),"""")
  )
)"),"")</f>
        <v/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 spans="1:27">
      <c r="A115" s="19"/>
      <c r="B115" s="39"/>
      <c r="C115" s="19"/>
      <c r="D115" s="33"/>
      <c r="E115" s="4" t="str">
        <f>IFERROR(__xludf.DUMMYFUNCTION("IFERROR(
  TEXTJOIN(CHAR(10),TRUE,FILTER('SUMMARY DATA'!E:E,'SUMMARY DATA'!$A:$A=$A115,'SUMMARY DATA'!$C:$C=$B115,'SUMMARY DATA'!$B:$B=""RS"")),
  IF(
    OR(
      ISNUMBER(SEARCH(""CDM CASH DEPOSIT"",$C115)),
      ISNUMBER(SEARCH(""CASH DEPOSIT"",$C115"&amp;")),
      COUNTIFS('SUMMARY DATA'!$D:$D,$C115,'SUMMARY DATA'!$B:$B,""RS"")&lt;&gt;1
    ),
    """",
    IFERROR(TEXTJOIN(CHAR(10),TRUE,FILTER('SUMMARY DATA'!E:E,'SUMMARY DATA'!$D:$D=$C115,'SUMMARY DATA'!$B:$B=""RS"")),"""")
  )
)"),"")</f>
        <v/>
      </c>
      <c r="F115" s="4" t="str">
        <f>IFERROR(__xludf.DUMMYFUNCTION("IFERROR(
  TEXTJOIN(CHAR(10),TRUE,FILTER('SUMMARY DATA'!F:F,'SUMMARY DATA'!$A:$A=$A115,'SUMMARY DATA'!$C:$C=$B115,'SUMMARY DATA'!$B:$B=""RS"")),
  IF(
    OR(
      ISNUMBER(SEARCH(""CDM CASH DEPOSIT"",$C115)),
      ISNUMBER(SEARCH(""CASH DEPOSIT"",$C115"&amp;")),
      COUNTIFS('SUMMARY DATA'!$D:$D,$C115,'SUMMARY DATA'!$B:$B,""RS"")&lt;&gt;1
    ),
    """",
    IFERROR(TEXTJOIN(CHAR(10),TRUE,FILTER('SUMMARY DATA'!F:F,'SUMMARY DATA'!$D:$D=$C115,'SUMMARY DATA'!$B:$B=""RS"")),"""")
  )
)"),"")</f>
        <v/>
      </c>
      <c r="G115" s="4" t="str">
        <f>IFERROR(__xludf.DUMMYFUNCTION("IFERROR(
  TEXTJOIN(CHAR(10),TRUE,FILTER('SUMMARY DATA'!G:G,'SUMMARY DATA'!$A:$A=$A115,'SUMMARY DATA'!$C:$C=$B115,'SUMMARY DATA'!$B:$B=""RS"")),
  IF(
    OR(
      ISNUMBER(SEARCH(""CDM CASH DEPOSIT"",$C115)),
      ISNUMBER(SEARCH(""CASH DEPOSIT"",$C115"&amp;")),
      COUNTIFS('SUMMARY DATA'!$D:$D,$C115,'SUMMARY DATA'!$B:$B,""RS"")&lt;&gt;1
    ),
    """",
    IFERROR(TEXTJOIN(CHAR(10),TRUE,FILTER('SUMMARY DATA'!G:G,'SUMMARY DATA'!$D:$D=$C115,'SUMMARY DATA'!$B:$B=""RS"")),"""")
  )
)"),"")</f>
        <v/>
      </c>
      <c r="H115" s="4" t="str">
        <f>IFERROR(__xludf.DUMMYFUNCTION("IFERROR(
  TEXTJOIN(CHAR(10),TRUE,FILTER('SUMMARY DATA'!H:H,'SUMMARY DATA'!$A:$A=$A115,'SUMMARY DATA'!$C:$C=$B115,'SUMMARY DATA'!$B:$B=""RS"")),
  IF(
    OR(
      ISNUMBER(SEARCH(""CDM CASH DEPOSIT"",$C115)),
      ISNUMBER(SEARCH(""CASH DEPOSIT"",$C115"&amp;")),
      COUNTIFS('SUMMARY DATA'!$D:$D,$C115,'SUMMARY DATA'!$B:$B,""RS"")&lt;&gt;1
    ),
    """",
    IFERROR(TEXTJOIN(CHAR(10),TRUE,FILTER('SUMMARY DATA'!H:H,'SUMMARY DATA'!$D:$D=$C115,'SUMMARY DATA'!$B:$B=""RS"")),"""")
  )
)"),"")</f>
        <v/>
      </c>
      <c r="I115" s="6" t="str">
        <f>IFERROR(__xludf.DUMMYFUNCTION("IF(H115="""","""",
SUM(ARRAYFORMULA(VALUE(SPLIT(H115,CHAR(10)))))
)"),"")</f>
        <v/>
      </c>
      <c r="J115" s="4" t="str">
        <f>IFERROR(__xludf.DUMMYFUNCTION("IFERROR(
  TEXTJOIN(CHAR(10),TRUE,FILTER('SUMMARY DATA'!I:I,'SUMMARY DATA'!$A:$A=$A115,'SUMMARY DATA'!$C:$C=$B115,'SUMMARY DATA'!$B:$B=""RS"")),
  IF(
    OR(
      ISNUMBER(SEARCH(""CDM CASH DEPOSIT"",$C115)),
      ISNUMBER(SEARCH(""CASH DEPOSIT"",$C115"&amp;")),
      COUNTIFS('SUMMARY DATA'!$D:$D,$C115,'SUMMARY DATA'!$B:$B,""RS"")&lt;&gt;1
    ),
    """",
    IFERROR(TEXTJOIN(CHAR(10),TRUE,FILTER('SUMMARY DATA'!I:I,'SUMMARY DATA'!$D:$D=$C115,'SUMMARY DATA'!$B:$B=""RS"")),"""")
  )
)"),"")</f>
        <v/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 spans="1:27">
      <c r="A116" s="19"/>
      <c r="B116" s="39"/>
      <c r="C116" s="19"/>
      <c r="D116" s="33"/>
      <c r="E116" s="4" t="str">
        <f>IFERROR(__xludf.DUMMYFUNCTION("IFERROR(
  TEXTJOIN(CHAR(10),TRUE,FILTER('SUMMARY DATA'!E:E,'SUMMARY DATA'!$A:$A=$A116,'SUMMARY DATA'!$C:$C=$B116,'SUMMARY DATA'!$B:$B=""RS"")),
  IF(
    OR(
      ISNUMBER(SEARCH(""CDM CASH DEPOSIT"",$C116)),
      ISNUMBER(SEARCH(""CASH DEPOSIT"",$C116"&amp;")),
      COUNTIFS('SUMMARY DATA'!$D:$D,$C116,'SUMMARY DATA'!$B:$B,""RS"")&lt;&gt;1
    ),
    """",
    IFERROR(TEXTJOIN(CHAR(10),TRUE,FILTER('SUMMARY DATA'!E:E,'SUMMARY DATA'!$D:$D=$C116,'SUMMARY DATA'!$B:$B=""RS"")),"""")
  )
)"),"")</f>
        <v/>
      </c>
      <c r="F116" s="4" t="str">
        <f>IFERROR(__xludf.DUMMYFUNCTION("IFERROR(
  TEXTJOIN(CHAR(10),TRUE,FILTER('SUMMARY DATA'!F:F,'SUMMARY DATA'!$A:$A=$A116,'SUMMARY DATA'!$C:$C=$B116,'SUMMARY DATA'!$B:$B=""RS"")),
  IF(
    OR(
      ISNUMBER(SEARCH(""CDM CASH DEPOSIT"",$C116)),
      ISNUMBER(SEARCH(""CASH DEPOSIT"",$C116"&amp;")),
      COUNTIFS('SUMMARY DATA'!$D:$D,$C116,'SUMMARY DATA'!$B:$B,""RS"")&lt;&gt;1
    ),
    """",
    IFERROR(TEXTJOIN(CHAR(10),TRUE,FILTER('SUMMARY DATA'!F:F,'SUMMARY DATA'!$D:$D=$C116,'SUMMARY DATA'!$B:$B=""RS"")),"""")
  )
)"),"")</f>
        <v/>
      </c>
      <c r="G116" s="4" t="str">
        <f>IFERROR(__xludf.DUMMYFUNCTION("IFERROR(
  TEXTJOIN(CHAR(10),TRUE,FILTER('SUMMARY DATA'!G:G,'SUMMARY DATA'!$A:$A=$A116,'SUMMARY DATA'!$C:$C=$B116,'SUMMARY DATA'!$B:$B=""RS"")),
  IF(
    OR(
      ISNUMBER(SEARCH(""CDM CASH DEPOSIT"",$C116)),
      ISNUMBER(SEARCH(""CASH DEPOSIT"",$C116"&amp;")),
      COUNTIFS('SUMMARY DATA'!$D:$D,$C116,'SUMMARY DATA'!$B:$B,""RS"")&lt;&gt;1
    ),
    """",
    IFERROR(TEXTJOIN(CHAR(10),TRUE,FILTER('SUMMARY DATA'!G:G,'SUMMARY DATA'!$D:$D=$C116,'SUMMARY DATA'!$B:$B=""RS"")),"""")
  )
)"),"")</f>
        <v/>
      </c>
      <c r="H116" s="4" t="str">
        <f>IFERROR(__xludf.DUMMYFUNCTION("IFERROR(
  TEXTJOIN(CHAR(10),TRUE,FILTER('SUMMARY DATA'!H:H,'SUMMARY DATA'!$A:$A=$A116,'SUMMARY DATA'!$C:$C=$B116,'SUMMARY DATA'!$B:$B=""RS"")),
  IF(
    OR(
      ISNUMBER(SEARCH(""CDM CASH DEPOSIT"",$C116)),
      ISNUMBER(SEARCH(""CASH DEPOSIT"",$C116"&amp;")),
      COUNTIFS('SUMMARY DATA'!$D:$D,$C116,'SUMMARY DATA'!$B:$B,""RS"")&lt;&gt;1
    ),
    """",
    IFERROR(TEXTJOIN(CHAR(10),TRUE,FILTER('SUMMARY DATA'!H:H,'SUMMARY DATA'!$D:$D=$C116,'SUMMARY DATA'!$B:$B=""RS"")),"""")
  )
)"),"")</f>
        <v/>
      </c>
      <c r="I116" s="6" t="str">
        <f>IFERROR(__xludf.DUMMYFUNCTION("IF(H116="""","""",
SUM(ARRAYFORMULA(VALUE(SPLIT(H116,CHAR(10)))))
)"),"")</f>
        <v/>
      </c>
      <c r="J116" s="4" t="str">
        <f>IFERROR(__xludf.DUMMYFUNCTION("IFERROR(
  TEXTJOIN(CHAR(10),TRUE,FILTER('SUMMARY DATA'!I:I,'SUMMARY DATA'!$A:$A=$A116,'SUMMARY DATA'!$C:$C=$B116,'SUMMARY DATA'!$B:$B=""RS"")),
  IF(
    OR(
      ISNUMBER(SEARCH(""CDM CASH DEPOSIT"",$C116)),
      ISNUMBER(SEARCH(""CASH DEPOSIT"",$C116"&amp;")),
      COUNTIFS('SUMMARY DATA'!$D:$D,$C116,'SUMMARY DATA'!$B:$B,""RS"")&lt;&gt;1
    ),
    """",
    IFERROR(TEXTJOIN(CHAR(10),TRUE,FILTER('SUMMARY DATA'!I:I,'SUMMARY DATA'!$D:$D=$C116,'SUMMARY DATA'!$B:$B=""RS"")),"""")
  )
)"),"")</f>
        <v/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 spans="1:27">
      <c r="A117" s="19"/>
      <c r="B117" s="39"/>
      <c r="C117" s="19"/>
      <c r="D117" s="33"/>
      <c r="E117" s="4" t="str">
        <f>IFERROR(__xludf.DUMMYFUNCTION("IFERROR(
  TEXTJOIN(CHAR(10),TRUE,FILTER('SUMMARY DATA'!E:E,'SUMMARY DATA'!$A:$A=$A117,'SUMMARY DATA'!$C:$C=$B117,'SUMMARY DATA'!$B:$B=""RS"")),
  IF(
    OR(
      ISNUMBER(SEARCH(""CDM CASH DEPOSIT"",$C117)),
      ISNUMBER(SEARCH(""CASH DEPOSIT"",$C117"&amp;")),
      COUNTIFS('SUMMARY DATA'!$D:$D,$C117,'SUMMARY DATA'!$B:$B,""RS"")&lt;&gt;1
    ),
    """",
    IFERROR(TEXTJOIN(CHAR(10),TRUE,FILTER('SUMMARY DATA'!E:E,'SUMMARY DATA'!$D:$D=$C117,'SUMMARY DATA'!$B:$B=""RS"")),"""")
  )
)"),"")</f>
        <v/>
      </c>
      <c r="F117" s="4" t="str">
        <f>IFERROR(__xludf.DUMMYFUNCTION("IFERROR(
  TEXTJOIN(CHAR(10),TRUE,FILTER('SUMMARY DATA'!F:F,'SUMMARY DATA'!$A:$A=$A117,'SUMMARY DATA'!$C:$C=$B117,'SUMMARY DATA'!$B:$B=""RS"")),
  IF(
    OR(
      ISNUMBER(SEARCH(""CDM CASH DEPOSIT"",$C117)),
      ISNUMBER(SEARCH(""CASH DEPOSIT"",$C117"&amp;")),
      COUNTIFS('SUMMARY DATA'!$D:$D,$C117,'SUMMARY DATA'!$B:$B,""RS"")&lt;&gt;1
    ),
    """",
    IFERROR(TEXTJOIN(CHAR(10),TRUE,FILTER('SUMMARY DATA'!F:F,'SUMMARY DATA'!$D:$D=$C117,'SUMMARY DATA'!$B:$B=""RS"")),"""")
  )
)"),"")</f>
        <v/>
      </c>
      <c r="G117" s="4" t="str">
        <f>IFERROR(__xludf.DUMMYFUNCTION("IFERROR(
  TEXTJOIN(CHAR(10),TRUE,FILTER('SUMMARY DATA'!G:G,'SUMMARY DATA'!$A:$A=$A117,'SUMMARY DATA'!$C:$C=$B117,'SUMMARY DATA'!$B:$B=""RS"")),
  IF(
    OR(
      ISNUMBER(SEARCH(""CDM CASH DEPOSIT"",$C117)),
      ISNUMBER(SEARCH(""CASH DEPOSIT"",$C117"&amp;")),
      COUNTIFS('SUMMARY DATA'!$D:$D,$C117,'SUMMARY DATA'!$B:$B,""RS"")&lt;&gt;1
    ),
    """",
    IFERROR(TEXTJOIN(CHAR(10),TRUE,FILTER('SUMMARY DATA'!G:G,'SUMMARY DATA'!$D:$D=$C117,'SUMMARY DATA'!$B:$B=""RS"")),"""")
  )
)"),"")</f>
        <v/>
      </c>
      <c r="H117" s="4" t="str">
        <f>IFERROR(__xludf.DUMMYFUNCTION("IFERROR(
  TEXTJOIN(CHAR(10),TRUE,FILTER('SUMMARY DATA'!H:H,'SUMMARY DATA'!$A:$A=$A117,'SUMMARY DATA'!$C:$C=$B117,'SUMMARY DATA'!$B:$B=""RS"")),
  IF(
    OR(
      ISNUMBER(SEARCH(""CDM CASH DEPOSIT"",$C117)),
      ISNUMBER(SEARCH(""CASH DEPOSIT"",$C117"&amp;")),
      COUNTIFS('SUMMARY DATA'!$D:$D,$C117,'SUMMARY DATA'!$B:$B,""RS"")&lt;&gt;1
    ),
    """",
    IFERROR(TEXTJOIN(CHAR(10),TRUE,FILTER('SUMMARY DATA'!H:H,'SUMMARY DATA'!$D:$D=$C117,'SUMMARY DATA'!$B:$B=""RS"")),"""")
  )
)"),"")</f>
        <v/>
      </c>
      <c r="I117" s="6" t="str">
        <f>IFERROR(__xludf.DUMMYFUNCTION("IF(H117="""","""",
SUM(ARRAYFORMULA(VALUE(SPLIT(H117,CHAR(10)))))
)"),"")</f>
        <v/>
      </c>
      <c r="J117" s="4" t="str">
        <f>IFERROR(__xludf.DUMMYFUNCTION("IFERROR(
  TEXTJOIN(CHAR(10),TRUE,FILTER('SUMMARY DATA'!I:I,'SUMMARY DATA'!$A:$A=$A117,'SUMMARY DATA'!$C:$C=$B117,'SUMMARY DATA'!$B:$B=""RS"")),
  IF(
    OR(
      ISNUMBER(SEARCH(""CDM CASH DEPOSIT"",$C117)),
      ISNUMBER(SEARCH(""CASH DEPOSIT"",$C117"&amp;")),
      COUNTIFS('SUMMARY DATA'!$D:$D,$C117,'SUMMARY DATA'!$B:$B,""RS"")&lt;&gt;1
    ),
    """",
    IFERROR(TEXTJOIN(CHAR(10),TRUE,FILTER('SUMMARY DATA'!I:I,'SUMMARY DATA'!$D:$D=$C117,'SUMMARY DATA'!$B:$B=""RS"")),"""")
  )
)"),"")</f>
        <v/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 spans="1:27">
      <c r="A118" s="19"/>
      <c r="B118" s="39"/>
      <c r="C118" s="19"/>
      <c r="D118" s="33"/>
      <c r="E118" s="4" t="str">
        <f>IFERROR(__xludf.DUMMYFUNCTION("IFERROR(
  TEXTJOIN(CHAR(10),TRUE,FILTER('SUMMARY DATA'!E:E,'SUMMARY DATA'!$A:$A=$A118,'SUMMARY DATA'!$C:$C=$B118,'SUMMARY DATA'!$B:$B=""RS"")),
  IF(
    OR(
      ISNUMBER(SEARCH(""CDM CASH DEPOSIT"",$C118)),
      ISNUMBER(SEARCH(""CASH DEPOSIT"",$C118"&amp;")),
      COUNTIFS('SUMMARY DATA'!$D:$D,$C118,'SUMMARY DATA'!$B:$B,""RS"")&lt;&gt;1
    ),
    """",
    IFERROR(TEXTJOIN(CHAR(10),TRUE,FILTER('SUMMARY DATA'!E:E,'SUMMARY DATA'!$D:$D=$C118,'SUMMARY DATA'!$B:$B=""RS"")),"""")
  )
)"),"")</f>
        <v/>
      </c>
      <c r="F118" s="4" t="str">
        <f>IFERROR(__xludf.DUMMYFUNCTION("IFERROR(
  TEXTJOIN(CHAR(10),TRUE,FILTER('SUMMARY DATA'!F:F,'SUMMARY DATA'!$A:$A=$A118,'SUMMARY DATA'!$C:$C=$B118,'SUMMARY DATA'!$B:$B=""RS"")),
  IF(
    OR(
      ISNUMBER(SEARCH(""CDM CASH DEPOSIT"",$C118)),
      ISNUMBER(SEARCH(""CASH DEPOSIT"",$C118"&amp;")),
      COUNTIFS('SUMMARY DATA'!$D:$D,$C118,'SUMMARY DATA'!$B:$B,""RS"")&lt;&gt;1
    ),
    """",
    IFERROR(TEXTJOIN(CHAR(10),TRUE,FILTER('SUMMARY DATA'!F:F,'SUMMARY DATA'!$D:$D=$C118,'SUMMARY DATA'!$B:$B=""RS"")),"""")
  )
)"),"")</f>
        <v/>
      </c>
      <c r="G118" s="4" t="str">
        <f>IFERROR(__xludf.DUMMYFUNCTION("IFERROR(
  TEXTJOIN(CHAR(10),TRUE,FILTER('SUMMARY DATA'!G:G,'SUMMARY DATA'!$A:$A=$A118,'SUMMARY DATA'!$C:$C=$B118,'SUMMARY DATA'!$B:$B=""RS"")),
  IF(
    OR(
      ISNUMBER(SEARCH(""CDM CASH DEPOSIT"",$C118)),
      ISNUMBER(SEARCH(""CASH DEPOSIT"",$C118"&amp;")),
      COUNTIFS('SUMMARY DATA'!$D:$D,$C118,'SUMMARY DATA'!$B:$B,""RS"")&lt;&gt;1
    ),
    """",
    IFERROR(TEXTJOIN(CHAR(10),TRUE,FILTER('SUMMARY DATA'!G:G,'SUMMARY DATA'!$D:$D=$C118,'SUMMARY DATA'!$B:$B=""RS"")),"""")
  )
)"),"")</f>
        <v/>
      </c>
      <c r="H118" s="4" t="str">
        <f>IFERROR(__xludf.DUMMYFUNCTION("IFERROR(
  TEXTJOIN(CHAR(10),TRUE,FILTER('SUMMARY DATA'!H:H,'SUMMARY DATA'!$A:$A=$A118,'SUMMARY DATA'!$C:$C=$B118,'SUMMARY DATA'!$B:$B=""RS"")),
  IF(
    OR(
      ISNUMBER(SEARCH(""CDM CASH DEPOSIT"",$C118)),
      ISNUMBER(SEARCH(""CASH DEPOSIT"",$C118"&amp;")),
      COUNTIFS('SUMMARY DATA'!$D:$D,$C118,'SUMMARY DATA'!$B:$B,""RS"")&lt;&gt;1
    ),
    """",
    IFERROR(TEXTJOIN(CHAR(10),TRUE,FILTER('SUMMARY DATA'!H:H,'SUMMARY DATA'!$D:$D=$C118,'SUMMARY DATA'!$B:$B=""RS"")),"""")
  )
)"),"")</f>
        <v/>
      </c>
      <c r="I118" s="6" t="str">
        <f>IFERROR(__xludf.DUMMYFUNCTION("IF(H118="""","""",
SUM(ARRAYFORMULA(VALUE(SPLIT(H118,CHAR(10)))))
)"),"")</f>
        <v/>
      </c>
      <c r="J118" s="4" t="str">
        <f>IFERROR(__xludf.DUMMYFUNCTION("IFERROR(
  TEXTJOIN(CHAR(10),TRUE,FILTER('SUMMARY DATA'!I:I,'SUMMARY DATA'!$A:$A=$A118,'SUMMARY DATA'!$C:$C=$B118,'SUMMARY DATA'!$B:$B=""RS"")),
  IF(
    OR(
      ISNUMBER(SEARCH(""CDM CASH DEPOSIT"",$C118)),
      ISNUMBER(SEARCH(""CASH DEPOSIT"",$C118"&amp;")),
      COUNTIFS('SUMMARY DATA'!$D:$D,$C118,'SUMMARY DATA'!$B:$B,""RS"")&lt;&gt;1
    ),
    """",
    IFERROR(TEXTJOIN(CHAR(10),TRUE,FILTER('SUMMARY DATA'!I:I,'SUMMARY DATA'!$D:$D=$C118,'SUMMARY DATA'!$B:$B=""RS"")),"""")
  )
)"),"")</f>
        <v/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 spans="1:27">
      <c r="A119" s="19"/>
      <c r="B119" s="39"/>
      <c r="C119" s="19"/>
      <c r="D119" s="33"/>
      <c r="E119" s="4" t="str">
        <f>IFERROR(__xludf.DUMMYFUNCTION("IFERROR(
  TEXTJOIN(CHAR(10),TRUE,FILTER('SUMMARY DATA'!E:E,'SUMMARY DATA'!$A:$A=$A119,'SUMMARY DATA'!$C:$C=$B119,'SUMMARY DATA'!$B:$B=""RS"")),
  IF(
    OR(
      ISNUMBER(SEARCH(""CDM CASH DEPOSIT"",$C119)),
      ISNUMBER(SEARCH(""CASH DEPOSIT"",$C119"&amp;")),
      COUNTIFS('SUMMARY DATA'!$D:$D,$C119,'SUMMARY DATA'!$B:$B,""RS"")&lt;&gt;1
    ),
    """",
    IFERROR(TEXTJOIN(CHAR(10),TRUE,FILTER('SUMMARY DATA'!E:E,'SUMMARY DATA'!$D:$D=$C119,'SUMMARY DATA'!$B:$B=""RS"")),"""")
  )
)"),"")</f>
        <v/>
      </c>
      <c r="F119" s="4" t="str">
        <f>IFERROR(__xludf.DUMMYFUNCTION("IFERROR(
  TEXTJOIN(CHAR(10),TRUE,FILTER('SUMMARY DATA'!F:F,'SUMMARY DATA'!$A:$A=$A119,'SUMMARY DATA'!$C:$C=$B119,'SUMMARY DATA'!$B:$B=""RS"")),
  IF(
    OR(
      ISNUMBER(SEARCH(""CDM CASH DEPOSIT"",$C119)),
      ISNUMBER(SEARCH(""CASH DEPOSIT"",$C119"&amp;")),
      COUNTIFS('SUMMARY DATA'!$D:$D,$C119,'SUMMARY DATA'!$B:$B,""RS"")&lt;&gt;1
    ),
    """",
    IFERROR(TEXTJOIN(CHAR(10),TRUE,FILTER('SUMMARY DATA'!F:F,'SUMMARY DATA'!$D:$D=$C119,'SUMMARY DATA'!$B:$B=""RS"")),"""")
  )
)"),"")</f>
        <v/>
      </c>
      <c r="G119" s="4" t="str">
        <f>IFERROR(__xludf.DUMMYFUNCTION("IFERROR(
  TEXTJOIN(CHAR(10),TRUE,FILTER('SUMMARY DATA'!G:G,'SUMMARY DATA'!$A:$A=$A119,'SUMMARY DATA'!$C:$C=$B119,'SUMMARY DATA'!$B:$B=""RS"")),
  IF(
    OR(
      ISNUMBER(SEARCH(""CDM CASH DEPOSIT"",$C119)),
      ISNUMBER(SEARCH(""CASH DEPOSIT"",$C119"&amp;")),
      COUNTIFS('SUMMARY DATA'!$D:$D,$C119,'SUMMARY DATA'!$B:$B,""RS"")&lt;&gt;1
    ),
    """",
    IFERROR(TEXTJOIN(CHAR(10),TRUE,FILTER('SUMMARY DATA'!G:G,'SUMMARY DATA'!$D:$D=$C119,'SUMMARY DATA'!$B:$B=""RS"")),"""")
  )
)"),"")</f>
        <v/>
      </c>
      <c r="H119" s="4" t="str">
        <f>IFERROR(__xludf.DUMMYFUNCTION("IFERROR(
  TEXTJOIN(CHAR(10),TRUE,FILTER('SUMMARY DATA'!H:H,'SUMMARY DATA'!$A:$A=$A119,'SUMMARY DATA'!$C:$C=$B119,'SUMMARY DATA'!$B:$B=""RS"")),
  IF(
    OR(
      ISNUMBER(SEARCH(""CDM CASH DEPOSIT"",$C119)),
      ISNUMBER(SEARCH(""CASH DEPOSIT"",$C119"&amp;")),
      COUNTIFS('SUMMARY DATA'!$D:$D,$C119,'SUMMARY DATA'!$B:$B,""RS"")&lt;&gt;1
    ),
    """",
    IFERROR(TEXTJOIN(CHAR(10),TRUE,FILTER('SUMMARY DATA'!H:H,'SUMMARY DATA'!$D:$D=$C119,'SUMMARY DATA'!$B:$B=""RS"")),"""")
  )
)"),"")</f>
        <v/>
      </c>
      <c r="I119" s="6" t="str">
        <f>IFERROR(__xludf.DUMMYFUNCTION("IF(H119="""","""",
SUM(ARRAYFORMULA(VALUE(SPLIT(H119,CHAR(10)))))
)"),"")</f>
        <v/>
      </c>
      <c r="J119" s="4" t="str">
        <f>IFERROR(__xludf.DUMMYFUNCTION("IFERROR(
  TEXTJOIN(CHAR(10),TRUE,FILTER('SUMMARY DATA'!I:I,'SUMMARY DATA'!$A:$A=$A119,'SUMMARY DATA'!$C:$C=$B119,'SUMMARY DATA'!$B:$B=""RS"")),
  IF(
    OR(
      ISNUMBER(SEARCH(""CDM CASH DEPOSIT"",$C119)),
      ISNUMBER(SEARCH(""CASH DEPOSIT"",$C119"&amp;")),
      COUNTIFS('SUMMARY DATA'!$D:$D,$C119,'SUMMARY DATA'!$B:$B,""RS"")&lt;&gt;1
    ),
    """",
    IFERROR(TEXTJOIN(CHAR(10),TRUE,FILTER('SUMMARY DATA'!I:I,'SUMMARY DATA'!$D:$D=$C119,'SUMMARY DATA'!$B:$B=""RS"")),"""")
  )
)"),"")</f>
        <v/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 spans="1:27">
      <c r="A120" s="19"/>
      <c r="B120" s="39"/>
      <c r="C120" s="19"/>
      <c r="D120" s="33"/>
      <c r="E120" s="4" t="str">
        <f>IFERROR(__xludf.DUMMYFUNCTION("IFERROR(
  TEXTJOIN(CHAR(10),TRUE,FILTER('SUMMARY DATA'!E:E,'SUMMARY DATA'!$A:$A=$A120,'SUMMARY DATA'!$C:$C=$B120,'SUMMARY DATA'!$B:$B=""RS"")),
  IF(
    OR(
      ISNUMBER(SEARCH(""CDM CASH DEPOSIT"",$C120)),
      ISNUMBER(SEARCH(""CASH DEPOSIT"",$C120"&amp;")),
      COUNTIFS('SUMMARY DATA'!$D:$D,$C120,'SUMMARY DATA'!$B:$B,""RS"")&lt;&gt;1
    ),
    """",
    IFERROR(TEXTJOIN(CHAR(10),TRUE,FILTER('SUMMARY DATA'!E:E,'SUMMARY DATA'!$D:$D=$C120,'SUMMARY DATA'!$B:$B=""RS"")),"""")
  )
)"),"")</f>
        <v/>
      </c>
      <c r="F120" s="4" t="str">
        <f>IFERROR(__xludf.DUMMYFUNCTION("IFERROR(
  TEXTJOIN(CHAR(10),TRUE,FILTER('SUMMARY DATA'!F:F,'SUMMARY DATA'!$A:$A=$A120,'SUMMARY DATA'!$C:$C=$B120,'SUMMARY DATA'!$B:$B=""RS"")),
  IF(
    OR(
      ISNUMBER(SEARCH(""CDM CASH DEPOSIT"",$C120)),
      ISNUMBER(SEARCH(""CASH DEPOSIT"",$C120"&amp;")),
      COUNTIFS('SUMMARY DATA'!$D:$D,$C120,'SUMMARY DATA'!$B:$B,""RS"")&lt;&gt;1
    ),
    """",
    IFERROR(TEXTJOIN(CHAR(10),TRUE,FILTER('SUMMARY DATA'!F:F,'SUMMARY DATA'!$D:$D=$C120,'SUMMARY DATA'!$B:$B=""RS"")),"""")
  )
)"),"")</f>
        <v/>
      </c>
      <c r="G120" s="4" t="str">
        <f>IFERROR(__xludf.DUMMYFUNCTION("IFERROR(
  TEXTJOIN(CHAR(10),TRUE,FILTER('SUMMARY DATA'!G:G,'SUMMARY DATA'!$A:$A=$A120,'SUMMARY DATA'!$C:$C=$B120,'SUMMARY DATA'!$B:$B=""RS"")),
  IF(
    OR(
      ISNUMBER(SEARCH(""CDM CASH DEPOSIT"",$C120)),
      ISNUMBER(SEARCH(""CASH DEPOSIT"",$C120"&amp;")),
      COUNTIFS('SUMMARY DATA'!$D:$D,$C120,'SUMMARY DATA'!$B:$B,""RS"")&lt;&gt;1
    ),
    """",
    IFERROR(TEXTJOIN(CHAR(10),TRUE,FILTER('SUMMARY DATA'!G:G,'SUMMARY DATA'!$D:$D=$C120,'SUMMARY DATA'!$B:$B=""RS"")),"""")
  )
)"),"")</f>
        <v/>
      </c>
      <c r="H120" s="4" t="str">
        <f>IFERROR(__xludf.DUMMYFUNCTION("IFERROR(
  TEXTJOIN(CHAR(10),TRUE,FILTER('SUMMARY DATA'!H:H,'SUMMARY DATA'!$A:$A=$A120,'SUMMARY DATA'!$C:$C=$B120,'SUMMARY DATA'!$B:$B=""RS"")),
  IF(
    OR(
      ISNUMBER(SEARCH(""CDM CASH DEPOSIT"",$C120)),
      ISNUMBER(SEARCH(""CASH DEPOSIT"",$C120"&amp;")),
      COUNTIFS('SUMMARY DATA'!$D:$D,$C120,'SUMMARY DATA'!$B:$B,""RS"")&lt;&gt;1
    ),
    """",
    IFERROR(TEXTJOIN(CHAR(10),TRUE,FILTER('SUMMARY DATA'!H:H,'SUMMARY DATA'!$D:$D=$C120,'SUMMARY DATA'!$B:$B=""RS"")),"""")
  )
)"),"")</f>
        <v/>
      </c>
      <c r="I120" s="6" t="str">
        <f>IFERROR(__xludf.DUMMYFUNCTION("IF(H120="""","""",
SUM(ARRAYFORMULA(VALUE(SPLIT(H120,CHAR(10)))))
)"),"")</f>
        <v/>
      </c>
      <c r="J120" s="4" t="str">
        <f>IFERROR(__xludf.DUMMYFUNCTION("IFERROR(
  TEXTJOIN(CHAR(10),TRUE,FILTER('SUMMARY DATA'!I:I,'SUMMARY DATA'!$A:$A=$A120,'SUMMARY DATA'!$C:$C=$B120,'SUMMARY DATA'!$B:$B=""RS"")),
  IF(
    OR(
      ISNUMBER(SEARCH(""CDM CASH DEPOSIT"",$C120)),
      ISNUMBER(SEARCH(""CASH DEPOSIT"",$C120"&amp;")),
      COUNTIFS('SUMMARY DATA'!$D:$D,$C120,'SUMMARY DATA'!$B:$B,""RS"")&lt;&gt;1
    ),
    """",
    IFERROR(TEXTJOIN(CHAR(10),TRUE,FILTER('SUMMARY DATA'!I:I,'SUMMARY DATA'!$D:$D=$C120,'SUMMARY DATA'!$B:$B=""RS"")),"""")
  )
)"),"")</f>
        <v/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 spans="1:27">
      <c r="A121" s="19"/>
      <c r="B121" s="39"/>
      <c r="C121" s="19"/>
      <c r="D121" s="33"/>
      <c r="E121" s="4" t="str">
        <f>IFERROR(__xludf.DUMMYFUNCTION("IFERROR(
  TEXTJOIN(CHAR(10),TRUE,FILTER('SUMMARY DATA'!E:E,'SUMMARY DATA'!$A:$A=$A121,'SUMMARY DATA'!$C:$C=$B121,'SUMMARY DATA'!$B:$B=""RS"")),
  IF(
    OR(
      ISNUMBER(SEARCH(""CDM CASH DEPOSIT"",$C121)),
      ISNUMBER(SEARCH(""CASH DEPOSIT"",$C121"&amp;")),
      COUNTIFS('SUMMARY DATA'!$D:$D,$C121,'SUMMARY DATA'!$B:$B,""RS"")&lt;&gt;1
    ),
    """",
    IFERROR(TEXTJOIN(CHAR(10),TRUE,FILTER('SUMMARY DATA'!E:E,'SUMMARY DATA'!$D:$D=$C121,'SUMMARY DATA'!$B:$B=""RS"")),"""")
  )
)"),"")</f>
        <v/>
      </c>
      <c r="F121" s="4" t="str">
        <f>IFERROR(__xludf.DUMMYFUNCTION("IFERROR(
  TEXTJOIN(CHAR(10),TRUE,FILTER('SUMMARY DATA'!F:F,'SUMMARY DATA'!$A:$A=$A121,'SUMMARY DATA'!$C:$C=$B121,'SUMMARY DATA'!$B:$B=""RS"")),
  IF(
    OR(
      ISNUMBER(SEARCH(""CDM CASH DEPOSIT"",$C121)),
      ISNUMBER(SEARCH(""CASH DEPOSIT"",$C121"&amp;")),
      COUNTIFS('SUMMARY DATA'!$D:$D,$C121,'SUMMARY DATA'!$B:$B,""RS"")&lt;&gt;1
    ),
    """",
    IFERROR(TEXTJOIN(CHAR(10),TRUE,FILTER('SUMMARY DATA'!F:F,'SUMMARY DATA'!$D:$D=$C121,'SUMMARY DATA'!$B:$B=""RS"")),"""")
  )
)"),"")</f>
        <v/>
      </c>
      <c r="G121" s="4" t="str">
        <f>IFERROR(__xludf.DUMMYFUNCTION("IFERROR(
  TEXTJOIN(CHAR(10),TRUE,FILTER('SUMMARY DATA'!G:G,'SUMMARY DATA'!$A:$A=$A121,'SUMMARY DATA'!$C:$C=$B121,'SUMMARY DATA'!$B:$B=""RS"")),
  IF(
    OR(
      ISNUMBER(SEARCH(""CDM CASH DEPOSIT"",$C121)),
      ISNUMBER(SEARCH(""CASH DEPOSIT"",$C121"&amp;")),
      COUNTIFS('SUMMARY DATA'!$D:$D,$C121,'SUMMARY DATA'!$B:$B,""RS"")&lt;&gt;1
    ),
    """",
    IFERROR(TEXTJOIN(CHAR(10),TRUE,FILTER('SUMMARY DATA'!G:G,'SUMMARY DATA'!$D:$D=$C121,'SUMMARY DATA'!$B:$B=""RS"")),"""")
  )
)"),"")</f>
        <v/>
      </c>
      <c r="H121" s="4" t="str">
        <f>IFERROR(__xludf.DUMMYFUNCTION("IFERROR(
  TEXTJOIN(CHAR(10),TRUE,FILTER('SUMMARY DATA'!H:H,'SUMMARY DATA'!$A:$A=$A121,'SUMMARY DATA'!$C:$C=$B121,'SUMMARY DATA'!$B:$B=""RS"")),
  IF(
    OR(
      ISNUMBER(SEARCH(""CDM CASH DEPOSIT"",$C121)),
      ISNUMBER(SEARCH(""CASH DEPOSIT"",$C121"&amp;")),
      COUNTIFS('SUMMARY DATA'!$D:$D,$C121,'SUMMARY DATA'!$B:$B,""RS"")&lt;&gt;1
    ),
    """",
    IFERROR(TEXTJOIN(CHAR(10),TRUE,FILTER('SUMMARY DATA'!H:H,'SUMMARY DATA'!$D:$D=$C121,'SUMMARY DATA'!$B:$B=""RS"")),"""")
  )
)"),"")</f>
        <v/>
      </c>
      <c r="I121" s="6" t="str">
        <f>IFERROR(__xludf.DUMMYFUNCTION("IF(H121="""","""",
SUM(ARRAYFORMULA(VALUE(SPLIT(H121,CHAR(10)))))
)"),"")</f>
        <v/>
      </c>
      <c r="J121" s="4" t="str">
        <f>IFERROR(__xludf.DUMMYFUNCTION("IFERROR(
  TEXTJOIN(CHAR(10),TRUE,FILTER('SUMMARY DATA'!I:I,'SUMMARY DATA'!$A:$A=$A121,'SUMMARY DATA'!$C:$C=$B121,'SUMMARY DATA'!$B:$B=""RS"")),
  IF(
    OR(
      ISNUMBER(SEARCH(""CDM CASH DEPOSIT"",$C121)),
      ISNUMBER(SEARCH(""CASH DEPOSIT"",$C121"&amp;")),
      COUNTIFS('SUMMARY DATA'!$D:$D,$C121,'SUMMARY DATA'!$B:$B,""RS"")&lt;&gt;1
    ),
    """",
    IFERROR(TEXTJOIN(CHAR(10),TRUE,FILTER('SUMMARY DATA'!I:I,'SUMMARY DATA'!$D:$D=$C121,'SUMMARY DATA'!$B:$B=""RS"")),"""")
  )
)"),"")</f>
        <v/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 spans="1:27">
      <c r="A122" s="19"/>
      <c r="B122" s="39"/>
      <c r="C122" s="19"/>
      <c r="D122" s="33"/>
      <c r="E122" s="4" t="str">
        <f>IFERROR(__xludf.DUMMYFUNCTION("IFERROR(
  TEXTJOIN(CHAR(10),TRUE,FILTER('SUMMARY DATA'!E:E,'SUMMARY DATA'!$A:$A=$A122,'SUMMARY DATA'!$C:$C=$B122,'SUMMARY DATA'!$B:$B=""RS"")),
  IF(
    OR(
      ISNUMBER(SEARCH(""CDM CASH DEPOSIT"",$C122)),
      ISNUMBER(SEARCH(""CASH DEPOSIT"",$C122"&amp;")),
      COUNTIFS('SUMMARY DATA'!$D:$D,$C122,'SUMMARY DATA'!$B:$B,""RS"")&lt;&gt;1
    ),
    """",
    IFERROR(TEXTJOIN(CHAR(10),TRUE,FILTER('SUMMARY DATA'!E:E,'SUMMARY DATA'!$D:$D=$C122,'SUMMARY DATA'!$B:$B=""RS"")),"""")
  )
)"),"")</f>
        <v/>
      </c>
      <c r="F122" s="4" t="str">
        <f>IFERROR(__xludf.DUMMYFUNCTION("IFERROR(
  TEXTJOIN(CHAR(10),TRUE,FILTER('SUMMARY DATA'!F:F,'SUMMARY DATA'!$A:$A=$A122,'SUMMARY DATA'!$C:$C=$B122,'SUMMARY DATA'!$B:$B=""RS"")),
  IF(
    OR(
      ISNUMBER(SEARCH(""CDM CASH DEPOSIT"",$C122)),
      ISNUMBER(SEARCH(""CASH DEPOSIT"",$C122"&amp;")),
      COUNTIFS('SUMMARY DATA'!$D:$D,$C122,'SUMMARY DATA'!$B:$B,""RS"")&lt;&gt;1
    ),
    """",
    IFERROR(TEXTJOIN(CHAR(10),TRUE,FILTER('SUMMARY DATA'!F:F,'SUMMARY DATA'!$D:$D=$C122,'SUMMARY DATA'!$B:$B=""RS"")),"""")
  )
)"),"")</f>
        <v/>
      </c>
      <c r="G122" s="4" t="str">
        <f>IFERROR(__xludf.DUMMYFUNCTION("IFERROR(
  TEXTJOIN(CHAR(10),TRUE,FILTER('SUMMARY DATA'!G:G,'SUMMARY DATA'!$A:$A=$A122,'SUMMARY DATA'!$C:$C=$B122,'SUMMARY DATA'!$B:$B=""RS"")),
  IF(
    OR(
      ISNUMBER(SEARCH(""CDM CASH DEPOSIT"",$C122)),
      ISNUMBER(SEARCH(""CASH DEPOSIT"",$C122"&amp;")),
      COUNTIFS('SUMMARY DATA'!$D:$D,$C122,'SUMMARY DATA'!$B:$B,""RS"")&lt;&gt;1
    ),
    """",
    IFERROR(TEXTJOIN(CHAR(10),TRUE,FILTER('SUMMARY DATA'!G:G,'SUMMARY DATA'!$D:$D=$C122,'SUMMARY DATA'!$B:$B=""RS"")),"""")
  )
)"),"")</f>
        <v/>
      </c>
      <c r="H122" s="4" t="str">
        <f>IFERROR(__xludf.DUMMYFUNCTION("IFERROR(
  TEXTJOIN(CHAR(10),TRUE,FILTER('SUMMARY DATA'!H:H,'SUMMARY DATA'!$A:$A=$A122,'SUMMARY DATA'!$C:$C=$B122,'SUMMARY DATA'!$B:$B=""RS"")),
  IF(
    OR(
      ISNUMBER(SEARCH(""CDM CASH DEPOSIT"",$C122)),
      ISNUMBER(SEARCH(""CASH DEPOSIT"",$C122"&amp;")),
      COUNTIFS('SUMMARY DATA'!$D:$D,$C122,'SUMMARY DATA'!$B:$B,""RS"")&lt;&gt;1
    ),
    """",
    IFERROR(TEXTJOIN(CHAR(10),TRUE,FILTER('SUMMARY DATA'!H:H,'SUMMARY DATA'!$D:$D=$C122,'SUMMARY DATA'!$B:$B=""RS"")),"""")
  )
)"),"")</f>
        <v/>
      </c>
      <c r="I122" s="6" t="str">
        <f>IFERROR(__xludf.DUMMYFUNCTION("IF(H122="""","""",
SUM(ARRAYFORMULA(VALUE(SPLIT(H122,CHAR(10)))))
)"),"")</f>
        <v/>
      </c>
      <c r="J122" s="4" t="str">
        <f>IFERROR(__xludf.DUMMYFUNCTION("IFERROR(
  TEXTJOIN(CHAR(10),TRUE,FILTER('SUMMARY DATA'!I:I,'SUMMARY DATA'!$A:$A=$A122,'SUMMARY DATA'!$C:$C=$B122,'SUMMARY DATA'!$B:$B=""RS"")),
  IF(
    OR(
      ISNUMBER(SEARCH(""CDM CASH DEPOSIT"",$C122)),
      ISNUMBER(SEARCH(""CASH DEPOSIT"",$C122"&amp;")),
      COUNTIFS('SUMMARY DATA'!$D:$D,$C122,'SUMMARY DATA'!$B:$B,""RS"")&lt;&gt;1
    ),
    """",
    IFERROR(TEXTJOIN(CHAR(10),TRUE,FILTER('SUMMARY DATA'!I:I,'SUMMARY DATA'!$D:$D=$C122,'SUMMARY DATA'!$B:$B=""RS"")),"""")
  )
)"),"")</f>
        <v/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 spans="1:27">
      <c r="A123" s="19"/>
      <c r="B123" s="39"/>
      <c r="C123" s="19"/>
      <c r="D123" s="33"/>
      <c r="E123" s="4" t="str">
        <f>IFERROR(__xludf.DUMMYFUNCTION("IFERROR(
  TEXTJOIN(CHAR(10),TRUE,FILTER('SUMMARY DATA'!E:E,'SUMMARY DATA'!$A:$A=$A123,'SUMMARY DATA'!$C:$C=$B123,'SUMMARY DATA'!$B:$B=""RS"")),
  IF(
    OR(
      ISNUMBER(SEARCH(""CDM CASH DEPOSIT"",$C123)),
      ISNUMBER(SEARCH(""CASH DEPOSIT"",$C123"&amp;")),
      COUNTIFS('SUMMARY DATA'!$D:$D,$C123,'SUMMARY DATA'!$B:$B,""RS"")&lt;&gt;1
    ),
    """",
    IFERROR(TEXTJOIN(CHAR(10),TRUE,FILTER('SUMMARY DATA'!E:E,'SUMMARY DATA'!$D:$D=$C123,'SUMMARY DATA'!$B:$B=""RS"")),"""")
  )
)"),"")</f>
        <v/>
      </c>
      <c r="F123" s="4" t="str">
        <f>IFERROR(__xludf.DUMMYFUNCTION("IFERROR(
  TEXTJOIN(CHAR(10),TRUE,FILTER('SUMMARY DATA'!F:F,'SUMMARY DATA'!$A:$A=$A123,'SUMMARY DATA'!$C:$C=$B123,'SUMMARY DATA'!$B:$B=""RS"")),
  IF(
    OR(
      ISNUMBER(SEARCH(""CDM CASH DEPOSIT"",$C123)),
      ISNUMBER(SEARCH(""CASH DEPOSIT"",$C123"&amp;")),
      COUNTIFS('SUMMARY DATA'!$D:$D,$C123,'SUMMARY DATA'!$B:$B,""RS"")&lt;&gt;1
    ),
    """",
    IFERROR(TEXTJOIN(CHAR(10),TRUE,FILTER('SUMMARY DATA'!F:F,'SUMMARY DATA'!$D:$D=$C123,'SUMMARY DATA'!$B:$B=""RS"")),"""")
  )
)"),"")</f>
        <v/>
      </c>
      <c r="G123" s="4" t="str">
        <f>IFERROR(__xludf.DUMMYFUNCTION("IFERROR(
  TEXTJOIN(CHAR(10),TRUE,FILTER('SUMMARY DATA'!G:G,'SUMMARY DATA'!$A:$A=$A123,'SUMMARY DATA'!$C:$C=$B123,'SUMMARY DATA'!$B:$B=""RS"")),
  IF(
    OR(
      ISNUMBER(SEARCH(""CDM CASH DEPOSIT"",$C123)),
      ISNUMBER(SEARCH(""CASH DEPOSIT"",$C123"&amp;")),
      COUNTIFS('SUMMARY DATA'!$D:$D,$C123,'SUMMARY DATA'!$B:$B,""RS"")&lt;&gt;1
    ),
    """",
    IFERROR(TEXTJOIN(CHAR(10),TRUE,FILTER('SUMMARY DATA'!G:G,'SUMMARY DATA'!$D:$D=$C123,'SUMMARY DATA'!$B:$B=""RS"")),"""")
  )
)"),"")</f>
        <v/>
      </c>
      <c r="H123" s="4" t="str">
        <f>IFERROR(__xludf.DUMMYFUNCTION("IFERROR(
  TEXTJOIN(CHAR(10),TRUE,FILTER('SUMMARY DATA'!H:H,'SUMMARY DATA'!$A:$A=$A123,'SUMMARY DATA'!$C:$C=$B123,'SUMMARY DATA'!$B:$B=""RS"")),
  IF(
    OR(
      ISNUMBER(SEARCH(""CDM CASH DEPOSIT"",$C123)),
      ISNUMBER(SEARCH(""CASH DEPOSIT"",$C123"&amp;")),
      COUNTIFS('SUMMARY DATA'!$D:$D,$C123,'SUMMARY DATA'!$B:$B,""RS"")&lt;&gt;1
    ),
    """",
    IFERROR(TEXTJOIN(CHAR(10),TRUE,FILTER('SUMMARY DATA'!H:H,'SUMMARY DATA'!$D:$D=$C123,'SUMMARY DATA'!$B:$B=""RS"")),"""")
  )
)"),"")</f>
        <v/>
      </c>
      <c r="I123" s="6" t="str">
        <f>IFERROR(__xludf.DUMMYFUNCTION("IF(H123="""","""",
SUM(ARRAYFORMULA(VALUE(SPLIT(H123,CHAR(10)))))
)"),"")</f>
        <v/>
      </c>
      <c r="J123" s="4" t="str">
        <f>IFERROR(__xludf.DUMMYFUNCTION("IFERROR(
  TEXTJOIN(CHAR(10),TRUE,FILTER('SUMMARY DATA'!I:I,'SUMMARY DATA'!$A:$A=$A123,'SUMMARY DATA'!$C:$C=$B123,'SUMMARY DATA'!$B:$B=""RS"")),
  IF(
    OR(
      ISNUMBER(SEARCH(""CDM CASH DEPOSIT"",$C123)),
      ISNUMBER(SEARCH(""CASH DEPOSIT"",$C123"&amp;")),
      COUNTIFS('SUMMARY DATA'!$D:$D,$C123,'SUMMARY DATA'!$B:$B,""RS"")&lt;&gt;1
    ),
    """",
    IFERROR(TEXTJOIN(CHAR(10),TRUE,FILTER('SUMMARY DATA'!I:I,'SUMMARY DATA'!$D:$D=$C123,'SUMMARY DATA'!$B:$B=""RS"")),"""")
  )
)"),"")</f>
        <v/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 spans="1:27">
      <c r="A124" s="19"/>
      <c r="B124" s="39"/>
      <c r="C124" s="19"/>
      <c r="D124" s="33"/>
      <c r="E124" s="4" t="str">
        <f>IFERROR(__xludf.DUMMYFUNCTION("IFERROR(
  TEXTJOIN(CHAR(10),TRUE,FILTER('SUMMARY DATA'!E:E,'SUMMARY DATA'!$A:$A=$A124,'SUMMARY DATA'!$C:$C=$B124,'SUMMARY DATA'!$B:$B=""RS"")),
  IF(
    OR(
      ISNUMBER(SEARCH(""CDM CASH DEPOSIT"",$C124)),
      ISNUMBER(SEARCH(""CASH DEPOSIT"",$C124"&amp;")),
      COUNTIFS('SUMMARY DATA'!$D:$D,$C124,'SUMMARY DATA'!$B:$B,""RS"")&lt;&gt;1
    ),
    """",
    IFERROR(TEXTJOIN(CHAR(10),TRUE,FILTER('SUMMARY DATA'!E:E,'SUMMARY DATA'!$D:$D=$C124,'SUMMARY DATA'!$B:$B=""RS"")),"""")
  )
)"),"")</f>
        <v/>
      </c>
      <c r="F124" s="4" t="str">
        <f>IFERROR(__xludf.DUMMYFUNCTION("IFERROR(
  TEXTJOIN(CHAR(10),TRUE,FILTER('SUMMARY DATA'!F:F,'SUMMARY DATA'!$A:$A=$A124,'SUMMARY DATA'!$C:$C=$B124,'SUMMARY DATA'!$B:$B=""RS"")),
  IF(
    OR(
      ISNUMBER(SEARCH(""CDM CASH DEPOSIT"",$C124)),
      ISNUMBER(SEARCH(""CASH DEPOSIT"",$C124"&amp;")),
      COUNTIFS('SUMMARY DATA'!$D:$D,$C124,'SUMMARY DATA'!$B:$B,""RS"")&lt;&gt;1
    ),
    """",
    IFERROR(TEXTJOIN(CHAR(10),TRUE,FILTER('SUMMARY DATA'!F:F,'SUMMARY DATA'!$D:$D=$C124,'SUMMARY DATA'!$B:$B=""RS"")),"""")
  )
)"),"")</f>
        <v/>
      </c>
      <c r="G124" s="4" t="str">
        <f>IFERROR(__xludf.DUMMYFUNCTION("IFERROR(
  TEXTJOIN(CHAR(10),TRUE,FILTER('SUMMARY DATA'!G:G,'SUMMARY DATA'!$A:$A=$A124,'SUMMARY DATA'!$C:$C=$B124,'SUMMARY DATA'!$B:$B=""RS"")),
  IF(
    OR(
      ISNUMBER(SEARCH(""CDM CASH DEPOSIT"",$C124)),
      ISNUMBER(SEARCH(""CASH DEPOSIT"",$C124"&amp;")),
      COUNTIFS('SUMMARY DATA'!$D:$D,$C124,'SUMMARY DATA'!$B:$B,""RS"")&lt;&gt;1
    ),
    """",
    IFERROR(TEXTJOIN(CHAR(10),TRUE,FILTER('SUMMARY DATA'!G:G,'SUMMARY DATA'!$D:$D=$C124,'SUMMARY DATA'!$B:$B=""RS"")),"""")
  )
)"),"")</f>
        <v/>
      </c>
      <c r="H124" s="4" t="str">
        <f>IFERROR(__xludf.DUMMYFUNCTION("IFERROR(
  TEXTJOIN(CHAR(10),TRUE,FILTER('SUMMARY DATA'!H:H,'SUMMARY DATA'!$A:$A=$A124,'SUMMARY DATA'!$C:$C=$B124,'SUMMARY DATA'!$B:$B=""RS"")),
  IF(
    OR(
      ISNUMBER(SEARCH(""CDM CASH DEPOSIT"",$C124)),
      ISNUMBER(SEARCH(""CASH DEPOSIT"",$C124"&amp;")),
      COUNTIFS('SUMMARY DATA'!$D:$D,$C124,'SUMMARY DATA'!$B:$B,""RS"")&lt;&gt;1
    ),
    """",
    IFERROR(TEXTJOIN(CHAR(10),TRUE,FILTER('SUMMARY DATA'!H:H,'SUMMARY DATA'!$D:$D=$C124,'SUMMARY DATA'!$B:$B=""RS"")),"""")
  )
)"),"")</f>
        <v/>
      </c>
      <c r="I124" s="6" t="str">
        <f>IFERROR(__xludf.DUMMYFUNCTION("IF(H124="""","""",
SUM(ARRAYFORMULA(VALUE(SPLIT(H124,CHAR(10)))))
)"),"")</f>
        <v/>
      </c>
      <c r="J124" s="4" t="str">
        <f>IFERROR(__xludf.DUMMYFUNCTION("IFERROR(
  TEXTJOIN(CHAR(10),TRUE,FILTER('SUMMARY DATA'!I:I,'SUMMARY DATA'!$A:$A=$A124,'SUMMARY DATA'!$C:$C=$B124,'SUMMARY DATA'!$B:$B=""RS"")),
  IF(
    OR(
      ISNUMBER(SEARCH(""CDM CASH DEPOSIT"",$C124)),
      ISNUMBER(SEARCH(""CASH DEPOSIT"",$C124"&amp;")),
      COUNTIFS('SUMMARY DATA'!$D:$D,$C124,'SUMMARY DATA'!$B:$B,""RS"")&lt;&gt;1
    ),
    """",
    IFERROR(TEXTJOIN(CHAR(10),TRUE,FILTER('SUMMARY DATA'!I:I,'SUMMARY DATA'!$D:$D=$C124,'SUMMARY DATA'!$B:$B=""RS"")),"""")
  )
)"),"")</f>
        <v/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 spans="1:27">
      <c r="A125" s="19"/>
      <c r="B125" s="39"/>
      <c r="C125" s="19"/>
      <c r="D125" s="33"/>
      <c r="E125" s="4" t="str">
        <f>IFERROR(__xludf.DUMMYFUNCTION("IFERROR(
  TEXTJOIN(CHAR(10),TRUE,FILTER('SUMMARY DATA'!E:E,'SUMMARY DATA'!$A:$A=$A125,'SUMMARY DATA'!$C:$C=$B125,'SUMMARY DATA'!$B:$B=""RS"")),
  IF(
    OR(
      ISNUMBER(SEARCH(""CDM CASH DEPOSIT"",$C125)),
      ISNUMBER(SEARCH(""CASH DEPOSIT"",$C125"&amp;")),
      COUNTIFS('SUMMARY DATA'!$D:$D,$C125,'SUMMARY DATA'!$B:$B,""RS"")&lt;&gt;1
    ),
    """",
    IFERROR(TEXTJOIN(CHAR(10),TRUE,FILTER('SUMMARY DATA'!E:E,'SUMMARY DATA'!$D:$D=$C125,'SUMMARY DATA'!$B:$B=""RS"")),"""")
  )
)"),"")</f>
        <v/>
      </c>
      <c r="F125" s="4" t="str">
        <f>IFERROR(__xludf.DUMMYFUNCTION("IFERROR(
  TEXTJOIN(CHAR(10),TRUE,FILTER('SUMMARY DATA'!F:F,'SUMMARY DATA'!$A:$A=$A125,'SUMMARY DATA'!$C:$C=$B125,'SUMMARY DATA'!$B:$B=""RS"")),
  IF(
    OR(
      ISNUMBER(SEARCH(""CDM CASH DEPOSIT"",$C125)),
      ISNUMBER(SEARCH(""CASH DEPOSIT"",$C125"&amp;")),
      COUNTIFS('SUMMARY DATA'!$D:$D,$C125,'SUMMARY DATA'!$B:$B,""RS"")&lt;&gt;1
    ),
    """",
    IFERROR(TEXTJOIN(CHAR(10),TRUE,FILTER('SUMMARY DATA'!F:F,'SUMMARY DATA'!$D:$D=$C125,'SUMMARY DATA'!$B:$B=""RS"")),"""")
  )
)"),"")</f>
        <v/>
      </c>
      <c r="G125" s="4" t="str">
        <f>IFERROR(__xludf.DUMMYFUNCTION("IFERROR(
  TEXTJOIN(CHAR(10),TRUE,FILTER('SUMMARY DATA'!G:G,'SUMMARY DATA'!$A:$A=$A125,'SUMMARY DATA'!$C:$C=$B125,'SUMMARY DATA'!$B:$B=""RS"")),
  IF(
    OR(
      ISNUMBER(SEARCH(""CDM CASH DEPOSIT"",$C125)),
      ISNUMBER(SEARCH(""CASH DEPOSIT"",$C125"&amp;")),
      COUNTIFS('SUMMARY DATA'!$D:$D,$C125,'SUMMARY DATA'!$B:$B,""RS"")&lt;&gt;1
    ),
    """",
    IFERROR(TEXTJOIN(CHAR(10),TRUE,FILTER('SUMMARY DATA'!G:G,'SUMMARY DATA'!$D:$D=$C125,'SUMMARY DATA'!$B:$B=""RS"")),"""")
  )
)"),"")</f>
        <v/>
      </c>
      <c r="H125" s="4" t="str">
        <f>IFERROR(__xludf.DUMMYFUNCTION("IFERROR(
  TEXTJOIN(CHAR(10),TRUE,FILTER('SUMMARY DATA'!H:H,'SUMMARY DATA'!$A:$A=$A125,'SUMMARY DATA'!$C:$C=$B125,'SUMMARY DATA'!$B:$B=""RS"")),
  IF(
    OR(
      ISNUMBER(SEARCH(""CDM CASH DEPOSIT"",$C125)),
      ISNUMBER(SEARCH(""CASH DEPOSIT"",$C125"&amp;")),
      COUNTIFS('SUMMARY DATA'!$D:$D,$C125,'SUMMARY DATA'!$B:$B,""RS"")&lt;&gt;1
    ),
    """",
    IFERROR(TEXTJOIN(CHAR(10),TRUE,FILTER('SUMMARY DATA'!H:H,'SUMMARY DATA'!$D:$D=$C125,'SUMMARY DATA'!$B:$B=""RS"")),"""")
  )
)"),"")</f>
        <v/>
      </c>
      <c r="I125" s="6" t="str">
        <f>IFERROR(__xludf.DUMMYFUNCTION("IF(H125="""","""",
SUM(ARRAYFORMULA(VALUE(SPLIT(H125,CHAR(10)))))
)"),"")</f>
        <v/>
      </c>
      <c r="J125" s="4" t="str">
        <f>IFERROR(__xludf.DUMMYFUNCTION("IFERROR(
  TEXTJOIN(CHAR(10),TRUE,FILTER('SUMMARY DATA'!I:I,'SUMMARY DATA'!$A:$A=$A125,'SUMMARY DATA'!$C:$C=$B125,'SUMMARY DATA'!$B:$B=""RS"")),
  IF(
    OR(
      ISNUMBER(SEARCH(""CDM CASH DEPOSIT"",$C125)),
      ISNUMBER(SEARCH(""CASH DEPOSIT"",$C125"&amp;")),
      COUNTIFS('SUMMARY DATA'!$D:$D,$C125,'SUMMARY DATA'!$B:$B,""RS"")&lt;&gt;1
    ),
    """",
    IFERROR(TEXTJOIN(CHAR(10),TRUE,FILTER('SUMMARY DATA'!I:I,'SUMMARY DATA'!$D:$D=$C125,'SUMMARY DATA'!$B:$B=""RS"")),"""")
  )
)"),"")</f>
        <v/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 spans="1:27">
      <c r="A126" s="19"/>
      <c r="B126" s="39"/>
      <c r="C126" s="19"/>
      <c r="D126" s="33"/>
      <c r="E126" s="4" t="str">
        <f>IFERROR(__xludf.DUMMYFUNCTION("IFERROR(
  TEXTJOIN(CHAR(10),TRUE,FILTER('SUMMARY DATA'!E:E,'SUMMARY DATA'!$A:$A=$A126,'SUMMARY DATA'!$C:$C=$B126,'SUMMARY DATA'!$B:$B=""RS"")),
  IF(
    OR(
      ISNUMBER(SEARCH(""CDM CASH DEPOSIT"",$C126)),
      ISNUMBER(SEARCH(""CASH DEPOSIT"",$C126"&amp;")),
      COUNTIFS('SUMMARY DATA'!$D:$D,$C126,'SUMMARY DATA'!$B:$B,""RS"")&lt;&gt;1
    ),
    """",
    IFERROR(TEXTJOIN(CHAR(10),TRUE,FILTER('SUMMARY DATA'!E:E,'SUMMARY DATA'!$D:$D=$C126,'SUMMARY DATA'!$B:$B=""RS"")),"""")
  )
)"),"")</f>
        <v/>
      </c>
      <c r="F126" s="4" t="str">
        <f>IFERROR(__xludf.DUMMYFUNCTION("IFERROR(
  TEXTJOIN(CHAR(10),TRUE,FILTER('SUMMARY DATA'!F:F,'SUMMARY DATA'!$A:$A=$A126,'SUMMARY DATA'!$C:$C=$B126,'SUMMARY DATA'!$B:$B=""RS"")),
  IF(
    OR(
      ISNUMBER(SEARCH(""CDM CASH DEPOSIT"",$C126)),
      ISNUMBER(SEARCH(""CASH DEPOSIT"",$C126"&amp;")),
      COUNTIFS('SUMMARY DATA'!$D:$D,$C126,'SUMMARY DATA'!$B:$B,""RS"")&lt;&gt;1
    ),
    """",
    IFERROR(TEXTJOIN(CHAR(10),TRUE,FILTER('SUMMARY DATA'!F:F,'SUMMARY DATA'!$D:$D=$C126,'SUMMARY DATA'!$B:$B=""RS"")),"""")
  )
)"),"")</f>
        <v/>
      </c>
      <c r="G126" s="4" t="str">
        <f>IFERROR(__xludf.DUMMYFUNCTION("IFERROR(
  TEXTJOIN(CHAR(10),TRUE,FILTER('SUMMARY DATA'!G:G,'SUMMARY DATA'!$A:$A=$A126,'SUMMARY DATA'!$C:$C=$B126,'SUMMARY DATA'!$B:$B=""RS"")),
  IF(
    OR(
      ISNUMBER(SEARCH(""CDM CASH DEPOSIT"",$C126)),
      ISNUMBER(SEARCH(""CASH DEPOSIT"",$C126"&amp;")),
      COUNTIFS('SUMMARY DATA'!$D:$D,$C126,'SUMMARY DATA'!$B:$B,""RS"")&lt;&gt;1
    ),
    """",
    IFERROR(TEXTJOIN(CHAR(10),TRUE,FILTER('SUMMARY DATA'!G:G,'SUMMARY DATA'!$D:$D=$C126,'SUMMARY DATA'!$B:$B=""RS"")),"""")
  )
)"),"")</f>
        <v/>
      </c>
      <c r="H126" s="4" t="str">
        <f>IFERROR(__xludf.DUMMYFUNCTION("IFERROR(
  TEXTJOIN(CHAR(10),TRUE,FILTER('SUMMARY DATA'!H:H,'SUMMARY DATA'!$A:$A=$A126,'SUMMARY DATA'!$C:$C=$B126,'SUMMARY DATA'!$B:$B=""RS"")),
  IF(
    OR(
      ISNUMBER(SEARCH(""CDM CASH DEPOSIT"",$C126)),
      ISNUMBER(SEARCH(""CASH DEPOSIT"",$C126"&amp;")),
      COUNTIFS('SUMMARY DATA'!$D:$D,$C126,'SUMMARY DATA'!$B:$B,""RS"")&lt;&gt;1
    ),
    """",
    IFERROR(TEXTJOIN(CHAR(10),TRUE,FILTER('SUMMARY DATA'!H:H,'SUMMARY DATA'!$D:$D=$C126,'SUMMARY DATA'!$B:$B=""RS"")),"""")
  )
)"),"")</f>
        <v/>
      </c>
      <c r="I126" s="6" t="str">
        <f>IFERROR(__xludf.DUMMYFUNCTION("IF(H126="""","""",
SUM(ARRAYFORMULA(VALUE(SPLIT(H126,CHAR(10)))))
)"),"")</f>
        <v/>
      </c>
      <c r="J126" s="4" t="str">
        <f>IFERROR(__xludf.DUMMYFUNCTION("IFERROR(
  TEXTJOIN(CHAR(10),TRUE,FILTER('SUMMARY DATA'!I:I,'SUMMARY DATA'!$A:$A=$A126,'SUMMARY DATA'!$C:$C=$B126,'SUMMARY DATA'!$B:$B=""RS"")),
  IF(
    OR(
      ISNUMBER(SEARCH(""CDM CASH DEPOSIT"",$C126)),
      ISNUMBER(SEARCH(""CASH DEPOSIT"",$C126"&amp;")),
      COUNTIFS('SUMMARY DATA'!$D:$D,$C126,'SUMMARY DATA'!$B:$B,""RS"")&lt;&gt;1
    ),
    """",
    IFERROR(TEXTJOIN(CHAR(10),TRUE,FILTER('SUMMARY DATA'!I:I,'SUMMARY DATA'!$D:$D=$C126,'SUMMARY DATA'!$B:$B=""RS"")),"""")
  )
)"),"")</f>
        <v/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 spans="1:27">
      <c r="A127" s="19"/>
      <c r="B127" s="39"/>
      <c r="C127" s="19"/>
      <c r="D127" s="33"/>
      <c r="E127" s="4" t="str">
        <f>IFERROR(__xludf.DUMMYFUNCTION("IFERROR(
  TEXTJOIN(CHAR(10),TRUE,FILTER('SUMMARY DATA'!E:E,'SUMMARY DATA'!$A:$A=$A127,'SUMMARY DATA'!$C:$C=$B127,'SUMMARY DATA'!$B:$B=""RS"")),
  IF(
    OR(
      ISNUMBER(SEARCH(""CDM CASH DEPOSIT"",$C127)),
      ISNUMBER(SEARCH(""CASH DEPOSIT"",$C127"&amp;")),
      COUNTIFS('SUMMARY DATA'!$D:$D,$C127,'SUMMARY DATA'!$B:$B,""RS"")&lt;&gt;1
    ),
    """",
    IFERROR(TEXTJOIN(CHAR(10),TRUE,FILTER('SUMMARY DATA'!E:E,'SUMMARY DATA'!$D:$D=$C127,'SUMMARY DATA'!$B:$B=""RS"")),"""")
  )
)"),"")</f>
        <v/>
      </c>
      <c r="F127" s="4" t="str">
        <f>IFERROR(__xludf.DUMMYFUNCTION("IFERROR(
  TEXTJOIN(CHAR(10),TRUE,FILTER('SUMMARY DATA'!F:F,'SUMMARY DATA'!$A:$A=$A127,'SUMMARY DATA'!$C:$C=$B127,'SUMMARY DATA'!$B:$B=""RS"")),
  IF(
    OR(
      ISNUMBER(SEARCH(""CDM CASH DEPOSIT"",$C127)),
      ISNUMBER(SEARCH(""CASH DEPOSIT"",$C127"&amp;")),
      COUNTIFS('SUMMARY DATA'!$D:$D,$C127,'SUMMARY DATA'!$B:$B,""RS"")&lt;&gt;1
    ),
    """",
    IFERROR(TEXTJOIN(CHAR(10),TRUE,FILTER('SUMMARY DATA'!F:F,'SUMMARY DATA'!$D:$D=$C127,'SUMMARY DATA'!$B:$B=""RS"")),"""")
  )
)"),"")</f>
        <v/>
      </c>
      <c r="G127" s="4" t="str">
        <f>IFERROR(__xludf.DUMMYFUNCTION("IFERROR(
  TEXTJOIN(CHAR(10),TRUE,FILTER('SUMMARY DATA'!G:G,'SUMMARY DATA'!$A:$A=$A127,'SUMMARY DATA'!$C:$C=$B127,'SUMMARY DATA'!$B:$B=""RS"")),
  IF(
    OR(
      ISNUMBER(SEARCH(""CDM CASH DEPOSIT"",$C127)),
      ISNUMBER(SEARCH(""CASH DEPOSIT"",$C127"&amp;")),
      COUNTIFS('SUMMARY DATA'!$D:$D,$C127,'SUMMARY DATA'!$B:$B,""RS"")&lt;&gt;1
    ),
    """",
    IFERROR(TEXTJOIN(CHAR(10),TRUE,FILTER('SUMMARY DATA'!G:G,'SUMMARY DATA'!$D:$D=$C127,'SUMMARY DATA'!$B:$B=""RS"")),"""")
  )
)"),"")</f>
        <v/>
      </c>
      <c r="H127" s="4" t="str">
        <f>IFERROR(__xludf.DUMMYFUNCTION("IFERROR(
  TEXTJOIN(CHAR(10),TRUE,FILTER('SUMMARY DATA'!H:H,'SUMMARY DATA'!$A:$A=$A127,'SUMMARY DATA'!$C:$C=$B127,'SUMMARY DATA'!$B:$B=""RS"")),
  IF(
    OR(
      ISNUMBER(SEARCH(""CDM CASH DEPOSIT"",$C127)),
      ISNUMBER(SEARCH(""CASH DEPOSIT"",$C127"&amp;")),
      COUNTIFS('SUMMARY DATA'!$D:$D,$C127,'SUMMARY DATA'!$B:$B,""RS"")&lt;&gt;1
    ),
    """",
    IFERROR(TEXTJOIN(CHAR(10),TRUE,FILTER('SUMMARY DATA'!H:H,'SUMMARY DATA'!$D:$D=$C127,'SUMMARY DATA'!$B:$B=""RS"")),"""")
  )
)"),"")</f>
        <v/>
      </c>
      <c r="I127" s="6" t="str">
        <f>IFERROR(__xludf.DUMMYFUNCTION("IF(H127="""","""",
SUM(ARRAYFORMULA(VALUE(SPLIT(H127,CHAR(10)))))
)"),"")</f>
        <v/>
      </c>
      <c r="J127" s="4" t="str">
        <f>IFERROR(__xludf.DUMMYFUNCTION("IFERROR(
  TEXTJOIN(CHAR(10),TRUE,FILTER('SUMMARY DATA'!I:I,'SUMMARY DATA'!$A:$A=$A127,'SUMMARY DATA'!$C:$C=$B127,'SUMMARY DATA'!$B:$B=""RS"")),
  IF(
    OR(
      ISNUMBER(SEARCH(""CDM CASH DEPOSIT"",$C127)),
      ISNUMBER(SEARCH(""CASH DEPOSIT"",$C127"&amp;")),
      COUNTIFS('SUMMARY DATA'!$D:$D,$C127,'SUMMARY DATA'!$B:$B,""RS"")&lt;&gt;1
    ),
    """",
    IFERROR(TEXTJOIN(CHAR(10),TRUE,FILTER('SUMMARY DATA'!I:I,'SUMMARY DATA'!$D:$D=$C127,'SUMMARY DATA'!$B:$B=""RS"")),"""")
  )
)"),"")</f>
        <v/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 spans="1:27">
      <c r="A128" s="19"/>
      <c r="B128" s="39"/>
      <c r="C128" s="19"/>
      <c r="D128" s="33"/>
      <c r="E128" s="4" t="str">
        <f>IFERROR(__xludf.DUMMYFUNCTION("IFERROR(
  TEXTJOIN(CHAR(10),TRUE,FILTER('SUMMARY DATA'!E:E,'SUMMARY DATA'!$A:$A=$A128,'SUMMARY DATA'!$C:$C=$B128,'SUMMARY DATA'!$B:$B=""RS"")),
  IF(
    OR(
      ISNUMBER(SEARCH(""CDM CASH DEPOSIT"",$C128)),
      ISNUMBER(SEARCH(""CASH DEPOSIT"",$C128"&amp;")),
      COUNTIFS('SUMMARY DATA'!$D:$D,$C128,'SUMMARY DATA'!$B:$B,""RS"")&lt;&gt;1
    ),
    """",
    IFERROR(TEXTJOIN(CHAR(10),TRUE,FILTER('SUMMARY DATA'!E:E,'SUMMARY DATA'!$D:$D=$C128,'SUMMARY DATA'!$B:$B=""RS"")),"""")
  )
)"),"")</f>
        <v/>
      </c>
      <c r="F128" s="4" t="str">
        <f>IFERROR(__xludf.DUMMYFUNCTION("IFERROR(
  TEXTJOIN(CHAR(10),TRUE,FILTER('SUMMARY DATA'!F:F,'SUMMARY DATA'!$A:$A=$A128,'SUMMARY DATA'!$C:$C=$B128,'SUMMARY DATA'!$B:$B=""RS"")),
  IF(
    OR(
      ISNUMBER(SEARCH(""CDM CASH DEPOSIT"",$C128)),
      ISNUMBER(SEARCH(""CASH DEPOSIT"",$C128"&amp;")),
      COUNTIFS('SUMMARY DATA'!$D:$D,$C128,'SUMMARY DATA'!$B:$B,""RS"")&lt;&gt;1
    ),
    """",
    IFERROR(TEXTJOIN(CHAR(10),TRUE,FILTER('SUMMARY DATA'!F:F,'SUMMARY DATA'!$D:$D=$C128,'SUMMARY DATA'!$B:$B=""RS"")),"""")
  )
)"),"")</f>
        <v/>
      </c>
      <c r="G128" s="4" t="str">
        <f>IFERROR(__xludf.DUMMYFUNCTION("IFERROR(
  TEXTJOIN(CHAR(10),TRUE,FILTER('SUMMARY DATA'!G:G,'SUMMARY DATA'!$A:$A=$A128,'SUMMARY DATA'!$C:$C=$B128,'SUMMARY DATA'!$B:$B=""RS"")),
  IF(
    OR(
      ISNUMBER(SEARCH(""CDM CASH DEPOSIT"",$C128)),
      ISNUMBER(SEARCH(""CASH DEPOSIT"",$C128"&amp;")),
      COUNTIFS('SUMMARY DATA'!$D:$D,$C128,'SUMMARY DATA'!$B:$B,""RS"")&lt;&gt;1
    ),
    """",
    IFERROR(TEXTJOIN(CHAR(10),TRUE,FILTER('SUMMARY DATA'!G:G,'SUMMARY DATA'!$D:$D=$C128,'SUMMARY DATA'!$B:$B=""RS"")),"""")
  )
)"),"")</f>
        <v/>
      </c>
      <c r="H128" s="4" t="str">
        <f>IFERROR(__xludf.DUMMYFUNCTION("IFERROR(
  TEXTJOIN(CHAR(10),TRUE,FILTER('SUMMARY DATA'!H:H,'SUMMARY DATA'!$A:$A=$A128,'SUMMARY DATA'!$C:$C=$B128,'SUMMARY DATA'!$B:$B=""RS"")),
  IF(
    OR(
      ISNUMBER(SEARCH(""CDM CASH DEPOSIT"",$C128)),
      ISNUMBER(SEARCH(""CASH DEPOSIT"",$C128"&amp;")),
      COUNTIFS('SUMMARY DATA'!$D:$D,$C128,'SUMMARY DATA'!$B:$B,""RS"")&lt;&gt;1
    ),
    """",
    IFERROR(TEXTJOIN(CHAR(10),TRUE,FILTER('SUMMARY DATA'!H:H,'SUMMARY DATA'!$D:$D=$C128,'SUMMARY DATA'!$B:$B=""RS"")),"""")
  )
)"),"")</f>
        <v/>
      </c>
      <c r="I128" s="6" t="str">
        <f>IFERROR(__xludf.DUMMYFUNCTION("IF(H128="""","""",
SUM(ARRAYFORMULA(VALUE(SPLIT(H128,CHAR(10)))))
)"),"")</f>
        <v/>
      </c>
      <c r="J128" s="4" t="str">
        <f>IFERROR(__xludf.DUMMYFUNCTION("IFERROR(
  TEXTJOIN(CHAR(10),TRUE,FILTER('SUMMARY DATA'!I:I,'SUMMARY DATA'!$A:$A=$A128,'SUMMARY DATA'!$C:$C=$B128,'SUMMARY DATA'!$B:$B=""RS"")),
  IF(
    OR(
      ISNUMBER(SEARCH(""CDM CASH DEPOSIT"",$C128)),
      ISNUMBER(SEARCH(""CASH DEPOSIT"",$C128"&amp;")),
      COUNTIFS('SUMMARY DATA'!$D:$D,$C128,'SUMMARY DATA'!$B:$B,""RS"")&lt;&gt;1
    ),
    """",
    IFERROR(TEXTJOIN(CHAR(10),TRUE,FILTER('SUMMARY DATA'!I:I,'SUMMARY DATA'!$D:$D=$C128,'SUMMARY DATA'!$B:$B=""RS"")),"""")
  )
)"),"")</f>
        <v/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 spans="1:27">
      <c r="A129" s="19"/>
      <c r="B129" s="39"/>
      <c r="C129" s="19"/>
      <c r="D129" s="33"/>
      <c r="E129" s="4" t="str">
        <f>IFERROR(__xludf.DUMMYFUNCTION("IFERROR(
  TEXTJOIN(CHAR(10),TRUE,FILTER('SUMMARY DATA'!E:E,'SUMMARY DATA'!$A:$A=$A129,'SUMMARY DATA'!$C:$C=$B129,'SUMMARY DATA'!$B:$B=""RS"")),
  IF(
    OR(
      ISNUMBER(SEARCH(""CDM CASH DEPOSIT"",$C129)),
      ISNUMBER(SEARCH(""CASH DEPOSIT"",$C129"&amp;")),
      COUNTIFS('SUMMARY DATA'!$D:$D,$C129,'SUMMARY DATA'!$B:$B,""RS"")&lt;&gt;1
    ),
    """",
    IFERROR(TEXTJOIN(CHAR(10),TRUE,FILTER('SUMMARY DATA'!E:E,'SUMMARY DATA'!$D:$D=$C129,'SUMMARY DATA'!$B:$B=""RS"")),"""")
  )
)"),"")</f>
        <v/>
      </c>
      <c r="F129" s="4" t="str">
        <f>IFERROR(__xludf.DUMMYFUNCTION("IFERROR(
  TEXTJOIN(CHAR(10),TRUE,FILTER('SUMMARY DATA'!F:F,'SUMMARY DATA'!$A:$A=$A129,'SUMMARY DATA'!$C:$C=$B129,'SUMMARY DATA'!$B:$B=""RS"")),
  IF(
    OR(
      ISNUMBER(SEARCH(""CDM CASH DEPOSIT"",$C129)),
      ISNUMBER(SEARCH(""CASH DEPOSIT"",$C129"&amp;")),
      COUNTIFS('SUMMARY DATA'!$D:$D,$C129,'SUMMARY DATA'!$B:$B,""RS"")&lt;&gt;1
    ),
    """",
    IFERROR(TEXTJOIN(CHAR(10),TRUE,FILTER('SUMMARY DATA'!F:F,'SUMMARY DATA'!$D:$D=$C129,'SUMMARY DATA'!$B:$B=""RS"")),"""")
  )
)"),"")</f>
        <v/>
      </c>
      <c r="G129" s="4" t="str">
        <f>IFERROR(__xludf.DUMMYFUNCTION("IFERROR(
  TEXTJOIN(CHAR(10),TRUE,FILTER('SUMMARY DATA'!G:G,'SUMMARY DATA'!$A:$A=$A129,'SUMMARY DATA'!$C:$C=$B129,'SUMMARY DATA'!$B:$B=""RS"")),
  IF(
    OR(
      ISNUMBER(SEARCH(""CDM CASH DEPOSIT"",$C129)),
      ISNUMBER(SEARCH(""CASH DEPOSIT"",$C129"&amp;")),
      COUNTIFS('SUMMARY DATA'!$D:$D,$C129,'SUMMARY DATA'!$B:$B,""RS"")&lt;&gt;1
    ),
    """",
    IFERROR(TEXTJOIN(CHAR(10),TRUE,FILTER('SUMMARY DATA'!G:G,'SUMMARY DATA'!$D:$D=$C129,'SUMMARY DATA'!$B:$B=""RS"")),"""")
  )
)"),"")</f>
        <v/>
      </c>
      <c r="H129" s="4" t="str">
        <f>IFERROR(__xludf.DUMMYFUNCTION("IFERROR(
  TEXTJOIN(CHAR(10),TRUE,FILTER('SUMMARY DATA'!H:H,'SUMMARY DATA'!$A:$A=$A129,'SUMMARY DATA'!$C:$C=$B129,'SUMMARY DATA'!$B:$B=""RS"")),
  IF(
    OR(
      ISNUMBER(SEARCH(""CDM CASH DEPOSIT"",$C129)),
      ISNUMBER(SEARCH(""CASH DEPOSIT"",$C129"&amp;")),
      COUNTIFS('SUMMARY DATA'!$D:$D,$C129,'SUMMARY DATA'!$B:$B,""RS"")&lt;&gt;1
    ),
    """",
    IFERROR(TEXTJOIN(CHAR(10),TRUE,FILTER('SUMMARY DATA'!H:H,'SUMMARY DATA'!$D:$D=$C129,'SUMMARY DATA'!$B:$B=""RS"")),"""")
  )
)"),"")</f>
        <v/>
      </c>
      <c r="I129" s="6" t="str">
        <f>IFERROR(__xludf.DUMMYFUNCTION("IF(H129="""","""",
SUM(ARRAYFORMULA(VALUE(SPLIT(H129,CHAR(10)))))
)"),"")</f>
        <v/>
      </c>
      <c r="J129" s="4" t="str">
        <f>IFERROR(__xludf.DUMMYFUNCTION("IFERROR(
  TEXTJOIN(CHAR(10),TRUE,FILTER('SUMMARY DATA'!I:I,'SUMMARY DATA'!$A:$A=$A129,'SUMMARY DATA'!$C:$C=$B129,'SUMMARY DATA'!$B:$B=""RS"")),
  IF(
    OR(
      ISNUMBER(SEARCH(""CDM CASH DEPOSIT"",$C129)),
      ISNUMBER(SEARCH(""CASH DEPOSIT"",$C129"&amp;")),
      COUNTIFS('SUMMARY DATA'!$D:$D,$C129,'SUMMARY DATA'!$B:$B,""RS"")&lt;&gt;1
    ),
    """",
    IFERROR(TEXTJOIN(CHAR(10),TRUE,FILTER('SUMMARY DATA'!I:I,'SUMMARY DATA'!$D:$D=$C129,'SUMMARY DATA'!$B:$B=""RS"")),"""")
  )
)"),"")</f>
        <v/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 spans="1:27">
      <c r="A130" s="19"/>
      <c r="B130" s="39"/>
      <c r="C130" s="19"/>
      <c r="D130" s="33"/>
      <c r="E130" s="4" t="str">
        <f>IFERROR(__xludf.DUMMYFUNCTION("IFERROR(
  TEXTJOIN(CHAR(10),TRUE,FILTER('SUMMARY DATA'!E:E,'SUMMARY DATA'!$A:$A=$A130,'SUMMARY DATA'!$C:$C=$B130,'SUMMARY DATA'!$B:$B=""RS"")),
  IF(
    OR(
      ISNUMBER(SEARCH(""CDM CASH DEPOSIT"",$C130)),
      ISNUMBER(SEARCH(""CASH DEPOSIT"",$C130"&amp;")),
      COUNTIFS('SUMMARY DATA'!$D:$D,$C130,'SUMMARY DATA'!$B:$B,""RS"")&lt;&gt;1
    ),
    """",
    IFERROR(TEXTJOIN(CHAR(10),TRUE,FILTER('SUMMARY DATA'!E:E,'SUMMARY DATA'!$D:$D=$C130,'SUMMARY DATA'!$B:$B=""RS"")),"""")
  )
)"),"")</f>
        <v/>
      </c>
      <c r="F130" s="4" t="str">
        <f>IFERROR(__xludf.DUMMYFUNCTION("IFERROR(
  TEXTJOIN(CHAR(10),TRUE,FILTER('SUMMARY DATA'!F:F,'SUMMARY DATA'!$A:$A=$A130,'SUMMARY DATA'!$C:$C=$B130,'SUMMARY DATA'!$B:$B=""RS"")),
  IF(
    OR(
      ISNUMBER(SEARCH(""CDM CASH DEPOSIT"",$C130)),
      ISNUMBER(SEARCH(""CASH DEPOSIT"",$C130"&amp;")),
      COUNTIFS('SUMMARY DATA'!$D:$D,$C130,'SUMMARY DATA'!$B:$B,""RS"")&lt;&gt;1
    ),
    """",
    IFERROR(TEXTJOIN(CHAR(10),TRUE,FILTER('SUMMARY DATA'!F:F,'SUMMARY DATA'!$D:$D=$C130,'SUMMARY DATA'!$B:$B=""RS"")),"""")
  )
)"),"")</f>
        <v/>
      </c>
      <c r="G130" s="4" t="str">
        <f>IFERROR(__xludf.DUMMYFUNCTION("IFERROR(
  TEXTJOIN(CHAR(10),TRUE,FILTER('SUMMARY DATA'!G:G,'SUMMARY DATA'!$A:$A=$A130,'SUMMARY DATA'!$C:$C=$B130,'SUMMARY DATA'!$B:$B=""RS"")),
  IF(
    OR(
      ISNUMBER(SEARCH(""CDM CASH DEPOSIT"",$C130)),
      ISNUMBER(SEARCH(""CASH DEPOSIT"",$C130"&amp;")),
      COUNTIFS('SUMMARY DATA'!$D:$D,$C130,'SUMMARY DATA'!$B:$B,""RS"")&lt;&gt;1
    ),
    """",
    IFERROR(TEXTJOIN(CHAR(10),TRUE,FILTER('SUMMARY DATA'!G:G,'SUMMARY DATA'!$D:$D=$C130,'SUMMARY DATA'!$B:$B=""RS"")),"""")
  )
)"),"")</f>
        <v/>
      </c>
      <c r="H130" s="4" t="str">
        <f>IFERROR(__xludf.DUMMYFUNCTION("IFERROR(
  TEXTJOIN(CHAR(10),TRUE,FILTER('SUMMARY DATA'!H:H,'SUMMARY DATA'!$A:$A=$A130,'SUMMARY DATA'!$C:$C=$B130,'SUMMARY DATA'!$B:$B=""RS"")),
  IF(
    OR(
      ISNUMBER(SEARCH(""CDM CASH DEPOSIT"",$C130)),
      ISNUMBER(SEARCH(""CASH DEPOSIT"",$C130"&amp;")),
      COUNTIFS('SUMMARY DATA'!$D:$D,$C130,'SUMMARY DATA'!$B:$B,""RS"")&lt;&gt;1
    ),
    """",
    IFERROR(TEXTJOIN(CHAR(10),TRUE,FILTER('SUMMARY DATA'!H:H,'SUMMARY DATA'!$D:$D=$C130,'SUMMARY DATA'!$B:$B=""RS"")),"""")
  )
)"),"")</f>
        <v/>
      </c>
      <c r="I130" s="6" t="str">
        <f>IFERROR(__xludf.DUMMYFUNCTION("IF(H130="""","""",
SUM(ARRAYFORMULA(VALUE(SPLIT(H130,CHAR(10)))))
)"),"")</f>
        <v/>
      </c>
      <c r="J130" s="4" t="str">
        <f>IFERROR(__xludf.DUMMYFUNCTION("IFERROR(
  TEXTJOIN(CHAR(10),TRUE,FILTER('SUMMARY DATA'!I:I,'SUMMARY DATA'!$A:$A=$A130,'SUMMARY DATA'!$C:$C=$B130,'SUMMARY DATA'!$B:$B=""RS"")),
  IF(
    OR(
      ISNUMBER(SEARCH(""CDM CASH DEPOSIT"",$C130)),
      ISNUMBER(SEARCH(""CASH DEPOSIT"",$C130"&amp;")),
      COUNTIFS('SUMMARY DATA'!$D:$D,$C130,'SUMMARY DATA'!$B:$B,""RS"")&lt;&gt;1
    ),
    """",
    IFERROR(TEXTJOIN(CHAR(10),TRUE,FILTER('SUMMARY DATA'!I:I,'SUMMARY DATA'!$D:$D=$C130,'SUMMARY DATA'!$B:$B=""RS"")),"""")
  )
)"),"")</f>
        <v/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 spans="1:27">
      <c r="A131" s="19"/>
      <c r="B131" s="39"/>
      <c r="C131" s="19"/>
      <c r="D131" s="33"/>
      <c r="E131" s="4" t="str">
        <f>IFERROR(__xludf.DUMMYFUNCTION("IFERROR(
  TEXTJOIN(CHAR(10),TRUE,FILTER('SUMMARY DATA'!E:E,'SUMMARY DATA'!$A:$A=$A131,'SUMMARY DATA'!$C:$C=$B131,'SUMMARY DATA'!$B:$B=""RS"")),
  IF(
    OR(
      ISNUMBER(SEARCH(""CDM CASH DEPOSIT"",$C131)),
      ISNUMBER(SEARCH(""CASH DEPOSIT"",$C131"&amp;")),
      COUNTIFS('SUMMARY DATA'!$D:$D,$C131,'SUMMARY DATA'!$B:$B,""RS"")&lt;&gt;1
    ),
    """",
    IFERROR(TEXTJOIN(CHAR(10),TRUE,FILTER('SUMMARY DATA'!E:E,'SUMMARY DATA'!$D:$D=$C131,'SUMMARY DATA'!$B:$B=""RS"")),"""")
  )
)"),"")</f>
        <v/>
      </c>
      <c r="F131" s="4" t="str">
        <f>IFERROR(__xludf.DUMMYFUNCTION("IFERROR(
  TEXTJOIN(CHAR(10),TRUE,FILTER('SUMMARY DATA'!F:F,'SUMMARY DATA'!$A:$A=$A131,'SUMMARY DATA'!$C:$C=$B131,'SUMMARY DATA'!$B:$B=""RS"")),
  IF(
    OR(
      ISNUMBER(SEARCH(""CDM CASH DEPOSIT"",$C131)),
      ISNUMBER(SEARCH(""CASH DEPOSIT"",$C131"&amp;")),
      COUNTIFS('SUMMARY DATA'!$D:$D,$C131,'SUMMARY DATA'!$B:$B,""RS"")&lt;&gt;1
    ),
    """",
    IFERROR(TEXTJOIN(CHAR(10),TRUE,FILTER('SUMMARY DATA'!F:F,'SUMMARY DATA'!$D:$D=$C131,'SUMMARY DATA'!$B:$B=""RS"")),"""")
  )
)"),"")</f>
        <v/>
      </c>
      <c r="G131" s="4" t="str">
        <f>IFERROR(__xludf.DUMMYFUNCTION("IFERROR(
  TEXTJOIN(CHAR(10),TRUE,FILTER('SUMMARY DATA'!G:G,'SUMMARY DATA'!$A:$A=$A131,'SUMMARY DATA'!$C:$C=$B131,'SUMMARY DATA'!$B:$B=""RS"")),
  IF(
    OR(
      ISNUMBER(SEARCH(""CDM CASH DEPOSIT"",$C131)),
      ISNUMBER(SEARCH(""CASH DEPOSIT"",$C131"&amp;")),
      COUNTIFS('SUMMARY DATA'!$D:$D,$C131,'SUMMARY DATA'!$B:$B,""RS"")&lt;&gt;1
    ),
    """",
    IFERROR(TEXTJOIN(CHAR(10),TRUE,FILTER('SUMMARY DATA'!G:G,'SUMMARY DATA'!$D:$D=$C131,'SUMMARY DATA'!$B:$B=""RS"")),"""")
  )
)"),"")</f>
        <v/>
      </c>
      <c r="H131" s="4" t="str">
        <f>IFERROR(__xludf.DUMMYFUNCTION("IFERROR(
  TEXTJOIN(CHAR(10),TRUE,FILTER('SUMMARY DATA'!H:H,'SUMMARY DATA'!$A:$A=$A131,'SUMMARY DATA'!$C:$C=$B131,'SUMMARY DATA'!$B:$B=""RS"")),
  IF(
    OR(
      ISNUMBER(SEARCH(""CDM CASH DEPOSIT"",$C131)),
      ISNUMBER(SEARCH(""CASH DEPOSIT"",$C131"&amp;")),
      COUNTIFS('SUMMARY DATA'!$D:$D,$C131,'SUMMARY DATA'!$B:$B,""RS"")&lt;&gt;1
    ),
    """",
    IFERROR(TEXTJOIN(CHAR(10),TRUE,FILTER('SUMMARY DATA'!H:H,'SUMMARY DATA'!$D:$D=$C131,'SUMMARY DATA'!$B:$B=""RS"")),"""")
  )
)"),"")</f>
        <v/>
      </c>
      <c r="I131" s="6" t="str">
        <f>IFERROR(__xludf.DUMMYFUNCTION("IF(H131="""","""",
SUM(ARRAYFORMULA(VALUE(SPLIT(H131,CHAR(10)))))
)"),"")</f>
        <v/>
      </c>
      <c r="J131" s="4" t="str">
        <f>IFERROR(__xludf.DUMMYFUNCTION("IFERROR(
  TEXTJOIN(CHAR(10),TRUE,FILTER('SUMMARY DATA'!I:I,'SUMMARY DATA'!$A:$A=$A131,'SUMMARY DATA'!$C:$C=$B131,'SUMMARY DATA'!$B:$B=""RS"")),
  IF(
    OR(
      ISNUMBER(SEARCH(""CDM CASH DEPOSIT"",$C131)),
      ISNUMBER(SEARCH(""CASH DEPOSIT"",$C131"&amp;")),
      COUNTIFS('SUMMARY DATA'!$D:$D,$C131,'SUMMARY DATA'!$B:$B,""RS"")&lt;&gt;1
    ),
    """",
    IFERROR(TEXTJOIN(CHAR(10),TRUE,FILTER('SUMMARY DATA'!I:I,'SUMMARY DATA'!$D:$D=$C131,'SUMMARY DATA'!$B:$B=""RS"")),"""")
  )
)"),"")</f>
        <v/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 spans="1:27">
      <c r="A132" s="19"/>
      <c r="B132" s="39"/>
      <c r="C132" s="19"/>
      <c r="D132" s="33"/>
      <c r="E132" s="4" t="str">
        <f>IFERROR(__xludf.DUMMYFUNCTION("IFERROR(
  TEXTJOIN(CHAR(10),TRUE,FILTER('SUMMARY DATA'!E:E,'SUMMARY DATA'!$A:$A=$A132,'SUMMARY DATA'!$C:$C=$B132,'SUMMARY DATA'!$B:$B=""RS"")),
  IF(
    OR(
      ISNUMBER(SEARCH(""CDM CASH DEPOSIT"",$C132)),
      ISNUMBER(SEARCH(""CASH DEPOSIT"",$C132"&amp;")),
      COUNTIFS('SUMMARY DATA'!$D:$D,$C132,'SUMMARY DATA'!$B:$B,""RS"")&lt;&gt;1
    ),
    """",
    IFERROR(TEXTJOIN(CHAR(10),TRUE,FILTER('SUMMARY DATA'!E:E,'SUMMARY DATA'!$D:$D=$C132,'SUMMARY DATA'!$B:$B=""RS"")),"""")
  )
)"),"")</f>
        <v/>
      </c>
      <c r="F132" s="4" t="str">
        <f>IFERROR(__xludf.DUMMYFUNCTION("IFERROR(
  TEXTJOIN(CHAR(10),TRUE,FILTER('SUMMARY DATA'!F:F,'SUMMARY DATA'!$A:$A=$A132,'SUMMARY DATA'!$C:$C=$B132,'SUMMARY DATA'!$B:$B=""RS"")),
  IF(
    OR(
      ISNUMBER(SEARCH(""CDM CASH DEPOSIT"",$C132)),
      ISNUMBER(SEARCH(""CASH DEPOSIT"",$C132"&amp;")),
      COUNTIFS('SUMMARY DATA'!$D:$D,$C132,'SUMMARY DATA'!$B:$B,""RS"")&lt;&gt;1
    ),
    """",
    IFERROR(TEXTJOIN(CHAR(10),TRUE,FILTER('SUMMARY DATA'!F:F,'SUMMARY DATA'!$D:$D=$C132,'SUMMARY DATA'!$B:$B=""RS"")),"""")
  )
)"),"")</f>
        <v/>
      </c>
      <c r="G132" s="4" t="str">
        <f>IFERROR(__xludf.DUMMYFUNCTION("IFERROR(
  TEXTJOIN(CHAR(10),TRUE,FILTER('SUMMARY DATA'!G:G,'SUMMARY DATA'!$A:$A=$A132,'SUMMARY DATA'!$C:$C=$B132,'SUMMARY DATA'!$B:$B=""RS"")),
  IF(
    OR(
      ISNUMBER(SEARCH(""CDM CASH DEPOSIT"",$C132)),
      ISNUMBER(SEARCH(""CASH DEPOSIT"",$C132"&amp;")),
      COUNTIFS('SUMMARY DATA'!$D:$D,$C132,'SUMMARY DATA'!$B:$B,""RS"")&lt;&gt;1
    ),
    """",
    IFERROR(TEXTJOIN(CHAR(10),TRUE,FILTER('SUMMARY DATA'!G:G,'SUMMARY DATA'!$D:$D=$C132,'SUMMARY DATA'!$B:$B=""RS"")),"""")
  )
)"),"")</f>
        <v/>
      </c>
      <c r="H132" s="4" t="str">
        <f>IFERROR(__xludf.DUMMYFUNCTION("IFERROR(
  TEXTJOIN(CHAR(10),TRUE,FILTER('SUMMARY DATA'!H:H,'SUMMARY DATA'!$A:$A=$A132,'SUMMARY DATA'!$C:$C=$B132,'SUMMARY DATA'!$B:$B=""RS"")),
  IF(
    OR(
      ISNUMBER(SEARCH(""CDM CASH DEPOSIT"",$C132)),
      ISNUMBER(SEARCH(""CASH DEPOSIT"",$C132"&amp;")),
      COUNTIFS('SUMMARY DATA'!$D:$D,$C132,'SUMMARY DATA'!$B:$B,""RS"")&lt;&gt;1
    ),
    """",
    IFERROR(TEXTJOIN(CHAR(10),TRUE,FILTER('SUMMARY DATA'!H:H,'SUMMARY DATA'!$D:$D=$C132,'SUMMARY DATA'!$B:$B=""RS"")),"""")
  )
)"),"")</f>
        <v/>
      </c>
      <c r="I132" s="6" t="str">
        <f>IFERROR(__xludf.DUMMYFUNCTION("IF(H132="""","""",
SUM(ARRAYFORMULA(VALUE(SPLIT(H132,CHAR(10)))))
)"),"")</f>
        <v/>
      </c>
      <c r="J132" s="4" t="str">
        <f>IFERROR(__xludf.DUMMYFUNCTION("IFERROR(
  TEXTJOIN(CHAR(10),TRUE,FILTER('SUMMARY DATA'!I:I,'SUMMARY DATA'!$A:$A=$A132,'SUMMARY DATA'!$C:$C=$B132,'SUMMARY DATA'!$B:$B=""RS"")),
  IF(
    OR(
      ISNUMBER(SEARCH(""CDM CASH DEPOSIT"",$C132)),
      ISNUMBER(SEARCH(""CASH DEPOSIT"",$C132"&amp;")),
      COUNTIFS('SUMMARY DATA'!$D:$D,$C132,'SUMMARY DATA'!$B:$B,""RS"")&lt;&gt;1
    ),
    """",
    IFERROR(TEXTJOIN(CHAR(10),TRUE,FILTER('SUMMARY DATA'!I:I,'SUMMARY DATA'!$D:$D=$C132,'SUMMARY DATA'!$B:$B=""RS"")),"""")
  )
)"),"")</f>
        <v/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 spans="1:27">
      <c r="A133" s="19"/>
      <c r="B133" s="39"/>
      <c r="C133" s="19"/>
      <c r="D133" s="33"/>
      <c r="E133" s="4" t="str">
        <f>IFERROR(__xludf.DUMMYFUNCTION("IFERROR(
  TEXTJOIN(CHAR(10),TRUE,FILTER('SUMMARY DATA'!E:E,'SUMMARY DATA'!$A:$A=$A133,'SUMMARY DATA'!$C:$C=$B133,'SUMMARY DATA'!$B:$B=""RS"")),
  IF(
    OR(
      ISNUMBER(SEARCH(""CDM CASH DEPOSIT"",$C133)),
      ISNUMBER(SEARCH(""CASH DEPOSIT"",$C133"&amp;")),
      COUNTIFS('SUMMARY DATA'!$D:$D,$C133,'SUMMARY DATA'!$B:$B,""RS"")&lt;&gt;1
    ),
    """",
    IFERROR(TEXTJOIN(CHAR(10),TRUE,FILTER('SUMMARY DATA'!E:E,'SUMMARY DATA'!$D:$D=$C133,'SUMMARY DATA'!$B:$B=""RS"")),"""")
  )
)"),"")</f>
        <v/>
      </c>
      <c r="F133" s="4" t="str">
        <f>IFERROR(__xludf.DUMMYFUNCTION("IFERROR(
  TEXTJOIN(CHAR(10),TRUE,FILTER('SUMMARY DATA'!F:F,'SUMMARY DATA'!$A:$A=$A133,'SUMMARY DATA'!$C:$C=$B133,'SUMMARY DATA'!$B:$B=""RS"")),
  IF(
    OR(
      ISNUMBER(SEARCH(""CDM CASH DEPOSIT"",$C133)),
      ISNUMBER(SEARCH(""CASH DEPOSIT"",$C133"&amp;")),
      COUNTIFS('SUMMARY DATA'!$D:$D,$C133,'SUMMARY DATA'!$B:$B,""RS"")&lt;&gt;1
    ),
    """",
    IFERROR(TEXTJOIN(CHAR(10),TRUE,FILTER('SUMMARY DATA'!F:F,'SUMMARY DATA'!$D:$D=$C133,'SUMMARY DATA'!$B:$B=""RS"")),"""")
  )
)"),"")</f>
        <v/>
      </c>
      <c r="G133" s="4" t="str">
        <f>IFERROR(__xludf.DUMMYFUNCTION("IFERROR(
  TEXTJOIN(CHAR(10),TRUE,FILTER('SUMMARY DATA'!G:G,'SUMMARY DATA'!$A:$A=$A133,'SUMMARY DATA'!$C:$C=$B133,'SUMMARY DATA'!$B:$B=""RS"")),
  IF(
    OR(
      ISNUMBER(SEARCH(""CDM CASH DEPOSIT"",$C133)),
      ISNUMBER(SEARCH(""CASH DEPOSIT"",$C133"&amp;")),
      COUNTIFS('SUMMARY DATA'!$D:$D,$C133,'SUMMARY DATA'!$B:$B,""RS"")&lt;&gt;1
    ),
    """",
    IFERROR(TEXTJOIN(CHAR(10),TRUE,FILTER('SUMMARY DATA'!G:G,'SUMMARY DATA'!$D:$D=$C133,'SUMMARY DATA'!$B:$B=""RS"")),"""")
  )
)"),"")</f>
        <v/>
      </c>
      <c r="H133" s="4" t="str">
        <f>IFERROR(__xludf.DUMMYFUNCTION("IFERROR(
  TEXTJOIN(CHAR(10),TRUE,FILTER('SUMMARY DATA'!H:H,'SUMMARY DATA'!$A:$A=$A133,'SUMMARY DATA'!$C:$C=$B133,'SUMMARY DATA'!$B:$B=""RS"")),
  IF(
    OR(
      ISNUMBER(SEARCH(""CDM CASH DEPOSIT"",$C133)),
      ISNUMBER(SEARCH(""CASH DEPOSIT"",$C133"&amp;")),
      COUNTIFS('SUMMARY DATA'!$D:$D,$C133,'SUMMARY DATA'!$B:$B,""RS"")&lt;&gt;1
    ),
    """",
    IFERROR(TEXTJOIN(CHAR(10),TRUE,FILTER('SUMMARY DATA'!H:H,'SUMMARY DATA'!$D:$D=$C133,'SUMMARY DATA'!$B:$B=""RS"")),"""")
  )
)"),"")</f>
        <v/>
      </c>
      <c r="I133" s="6" t="str">
        <f>IFERROR(__xludf.DUMMYFUNCTION("IF(H133="""","""",
SUM(ARRAYFORMULA(VALUE(SPLIT(H133,CHAR(10)))))
)"),"")</f>
        <v/>
      </c>
      <c r="J133" s="4" t="str">
        <f>IFERROR(__xludf.DUMMYFUNCTION("IFERROR(
  TEXTJOIN(CHAR(10),TRUE,FILTER('SUMMARY DATA'!I:I,'SUMMARY DATA'!$A:$A=$A133,'SUMMARY DATA'!$C:$C=$B133,'SUMMARY DATA'!$B:$B=""RS"")),
  IF(
    OR(
      ISNUMBER(SEARCH(""CDM CASH DEPOSIT"",$C133)),
      ISNUMBER(SEARCH(""CASH DEPOSIT"",$C133"&amp;")),
      COUNTIFS('SUMMARY DATA'!$D:$D,$C133,'SUMMARY DATA'!$B:$B,""RS"")&lt;&gt;1
    ),
    """",
    IFERROR(TEXTJOIN(CHAR(10),TRUE,FILTER('SUMMARY DATA'!I:I,'SUMMARY DATA'!$D:$D=$C133,'SUMMARY DATA'!$B:$B=""RS"")),"""")
  )
)"),"")</f>
        <v/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 spans="1:27">
      <c r="A134" s="19"/>
      <c r="B134" s="39"/>
      <c r="C134" s="19"/>
      <c r="D134" s="33"/>
      <c r="E134" s="4" t="str">
        <f>IFERROR(__xludf.DUMMYFUNCTION("IFERROR(
  TEXTJOIN(CHAR(10),TRUE,FILTER('SUMMARY DATA'!E:E,'SUMMARY DATA'!$A:$A=$A134,'SUMMARY DATA'!$C:$C=$B134,'SUMMARY DATA'!$B:$B=""RS"")),
  IF(
    OR(
      ISNUMBER(SEARCH(""CDM CASH DEPOSIT"",$C134)),
      ISNUMBER(SEARCH(""CASH DEPOSIT"",$C134"&amp;")),
      COUNTIFS('SUMMARY DATA'!$D:$D,$C134,'SUMMARY DATA'!$B:$B,""RS"")&lt;&gt;1
    ),
    """",
    IFERROR(TEXTJOIN(CHAR(10),TRUE,FILTER('SUMMARY DATA'!E:E,'SUMMARY DATA'!$D:$D=$C134,'SUMMARY DATA'!$B:$B=""RS"")),"""")
  )
)"),"")</f>
        <v/>
      </c>
      <c r="F134" s="4" t="str">
        <f>IFERROR(__xludf.DUMMYFUNCTION("IFERROR(
  TEXTJOIN(CHAR(10),TRUE,FILTER('SUMMARY DATA'!F:F,'SUMMARY DATA'!$A:$A=$A134,'SUMMARY DATA'!$C:$C=$B134,'SUMMARY DATA'!$B:$B=""RS"")),
  IF(
    OR(
      ISNUMBER(SEARCH(""CDM CASH DEPOSIT"",$C134)),
      ISNUMBER(SEARCH(""CASH DEPOSIT"",$C134"&amp;")),
      COUNTIFS('SUMMARY DATA'!$D:$D,$C134,'SUMMARY DATA'!$B:$B,""RS"")&lt;&gt;1
    ),
    """",
    IFERROR(TEXTJOIN(CHAR(10),TRUE,FILTER('SUMMARY DATA'!F:F,'SUMMARY DATA'!$D:$D=$C134,'SUMMARY DATA'!$B:$B=""RS"")),"""")
  )
)"),"")</f>
        <v/>
      </c>
      <c r="G134" s="4" t="str">
        <f>IFERROR(__xludf.DUMMYFUNCTION("IFERROR(
  TEXTJOIN(CHAR(10),TRUE,FILTER('SUMMARY DATA'!G:G,'SUMMARY DATA'!$A:$A=$A134,'SUMMARY DATA'!$C:$C=$B134,'SUMMARY DATA'!$B:$B=""RS"")),
  IF(
    OR(
      ISNUMBER(SEARCH(""CDM CASH DEPOSIT"",$C134)),
      ISNUMBER(SEARCH(""CASH DEPOSIT"",$C134"&amp;")),
      COUNTIFS('SUMMARY DATA'!$D:$D,$C134,'SUMMARY DATA'!$B:$B,""RS"")&lt;&gt;1
    ),
    """",
    IFERROR(TEXTJOIN(CHAR(10),TRUE,FILTER('SUMMARY DATA'!G:G,'SUMMARY DATA'!$D:$D=$C134,'SUMMARY DATA'!$B:$B=""RS"")),"""")
  )
)"),"")</f>
        <v/>
      </c>
      <c r="H134" s="4" t="str">
        <f>IFERROR(__xludf.DUMMYFUNCTION("IFERROR(
  TEXTJOIN(CHAR(10),TRUE,FILTER('SUMMARY DATA'!H:H,'SUMMARY DATA'!$A:$A=$A134,'SUMMARY DATA'!$C:$C=$B134,'SUMMARY DATA'!$B:$B=""RS"")),
  IF(
    OR(
      ISNUMBER(SEARCH(""CDM CASH DEPOSIT"",$C134)),
      ISNUMBER(SEARCH(""CASH DEPOSIT"",$C134"&amp;")),
      COUNTIFS('SUMMARY DATA'!$D:$D,$C134,'SUMMARY DATA'!$B:$B,""RS"")&lt;&gt;1
    ),
    """",
    IFERROR(TEXTJOIN(CHAR(10),TRUE,FILTER('SUMMARY DATA'!H:H,'SUMMARY DATA'!$D:$D=$C134,'SUMMARY DATA'!$B:$B=""RS"")),"""")
  )
)"),"")</f>
        <v/>
      </c>
      <c r="I134" s="6" t="str">
        <f>IFERROR(__xludf.DUMMYFUNCTION("IF(H134="""","""",
SUM(ARRAYFORMULA(VALUE(SPLIT(H134,CHAR(10)))))
)"),"")</f>
        <v/>
      </c>
      <c r="J134" s="4" t="str">
        <f>IFERROR(__xludf.DUMMYFUNCTION("IFERROR(
  TEXTJOIN(CHAR(10),TRUE,FILTER('SUMMARY DATA'!I:I,'SUMMARY DATA'!$A:$A=$A134,'SUMMARY DATA'!$C:$C=$B134,'SUMMARY DATA'!$B:$B=""RS"")),
  IF(
    OR(
      ISNUMBER(SEARCH(""CDM CASH DEPOSIT"",$C134)),
      ISNUMBER(SEARCH(""CASH DEPOSIT"",$C134"&amp;")),
      COUNTIFS('SUMMARY DATA'!$D:$D,$C134,'SUMMARY DATA'!$B:$B,""RS"")&lt;&gt;1
    ),
    """",
    IFERROR(TEXTJOIN(CHAR(10),TRUE,FILTER('SUMMARY DATA'!I:I,'SUMMARY DATA'!$D:$D=$C134,'SUMMARY DATA'!$B:$B=""RS"")),"""")
  )
)"),"")</f>
        <v/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 spans="1:27">
      <c r="A135" s="19"/>
      <c r="B135" s="39"/>
      <c r="C135" s="19"/>
      <c r="D135" s="33"/>
      <c r="E135" s="4" t="str">
        <f>IFERROR(__xludf.DUMMYFUNCTION("IFERROR(
  TEXTJOIN(CHAR(10),TRUE,FILTER('SUMMARY DATA'!E:E,'SUMMARY DATA'!$A:$A=$A135,'SUMMARY DATA'!$C:$C=$B135,'SUMMARY DATA'!$B:$B=""RS"")),
  IF(
    OR(
      ISNUMBER(SEARCH(""CDM CASH DEPOSIT"",$C135)),
      ISNUMBER(SEARCH(""CASH DEPOSIT"",$C135"&amp;")),
      COUNTIFS('SUMMARY DATA'!$D:$D,$C135,'SUMMARY DATA'!$B:$B,""RS"")&lt;&gt;1
    ),
    """",
    IFERROR(TEXTJOIN(CHAR(10),TRUE,FILTER('SUMMARY DATA'!E:E,'SUMMARY DATA'!$D:$D=$C135,'SUMMARY DATA'!$B:$B=""RS"")),"""")
  )
)"),"")</f>
        <v/>
      </c>
      <c r="F135" s="4" t="str">
        <f>IFERROR(__xludf.DUMMYFUNCTION("IFERROR(
  TEXTJOIN(CHAR(10),TRUE,FILTER('SUMMARY DATA'!F:F,'SUMMARY DATA'!$A:$A=$A135,'SUMMARY DATA'!$C:$C=$B135,'SUMMARY DATA'!$B:$B=""RS"")),
  IF(
    OR(
      ISNUMBER(SEARCH(""CDM CASH DEPOSIT"",$C135)),
      ISNUMBER(SEARCH(""CASH DEPOSIT"",$C135"&amp;")),
      COUNTIFS('SUMMARY DATA'!$D:$D,$C135,'SUMMARY DATA'!$B:$B,""RS"")&lt;&gt;1
    ),
    """",
    IFERROR(TEXTJOIN(CHAR(10),TRUE,FILTER('SUMMARY DATA'!F:F,'SUMMARY DATA'!$D:$D=$C135,'SUMMARY DATA'!$B:$B=""RS"")),"""")
  )
)"),"")</f>
        <v/>
      </c>
      <c r="G135" s="4" t="str">
        <f>IFERROR(__xludf.DUMMYFUNCTION("IFERROR(
  TEXTJOIN(CHAR(10),TRUE,FILTER('SUMMARY DATA'!G:G,'SUMMARY DATA'!$A:$A=$A135,'SUMMARY DATA'!$C:$C=$B135,'SUMMARY DATA'!$B:$B=""RS"")),
  IF(
    OR(
      ISNUMBER(SEARCH(""CDM CASH DEPOSIT"",$C135)),
      ISNUMBER(SEARCH(""CASH DEPOSIT"",$C135"&amp;")),
      COUNTIFS('SUMMARY DATA'!$D:$D,$C135,'SUMMARY DATA'!$B:$B,""RS"")&lt;&gt;1
    ),
    """",
    IFERROR(TEXTJOIN(CHAR(10),TRUE,FILTER('SUMMARY DATA'!G:G,'SUMMARY DATA'!$D:$D=$C135,'SUMMARY DATA'!$B:$B=""RS"")),"""")
  )
)"),"")</f>
        <v/>
      </c>
      <c r="H135" s="4" t="str">
        <f>IFERROR(__xludf.DUMMYFUNCTION("IFERROR(
  TEXTJOIN(CHAR(10),TRUE,FILTER('SUMMARY DATA'!H:H,'SUMMARY DATA'!$A:$A=$A135,'SUMMARY DATA'!$C:$C=$B135,'SUMMARY DATA'!$B:$B=""RS"")),
  IF(
    OR(
      ISNUMBER(SEARCH(""CDM CASH DEPOSIT"",$C135)),
      ISNUMBER(SEARCH(""CASH DEPOSIT"",$C135"&amp;")),
      COUNTIFS('SUMMARY DATA'!$D:$D,$C135,'SUMMARY DATA'!$B:$B,""RS"")&lt;&gt;1
    ),
    """",
    IFERROR(TEXTJOIN(CHAR(10),TRUE,FILTER('SUMMARY DATA'!H:H,'SUMMARY DATA'!$D:$D=$C135,'SUMMARY DATA'!$B:$B=""RS"")),"""")
  )
)"),"")</f>
        <v/>
      </c>
      <c r="I135" s="6" t="str">
        <f>IFERROR(__xludf.DUMMYFUNCTION("IF(H135="""","""",
SUM(ARRAYFORMULA(VALUE(SPLIT(H135,CHAR(10)))))
)"),"")</f>
        <v/>
      </c>
      <c r="J135" s="4" t="str">
        <f>IFERROR(__xludf.DUMMYFUNCTION("IFERROR(
  TEXTJOIN(CHAR(10),TRUE,FILTER('SUMMARY DATA'!I:I,'SUMMARY DATA'!$A:$A=$A135,'SUMMARY DATA'!$C:$C=$B135,'SUMMARY DATA'!$B:$B=""RS"")),
  IF(
    OR(
      ISNUMBER(SEARCH(""CDM CASH DEPOSIT"",$C135)),
      ISNUMBER(SEARCH(""CASH DEPOSIT"",$C135"&amp;")),
      COUNTIFS('SUMMARY DATA'!$D:$D,$C135,'SUMMARY DATA'!$B:$B,""RS"")&lt;&gt;1
    ),
    """",
    IFERROR(TEXTJOIN(CHAR(10),TRUE,FILTER('SUMMARY DATA'!I:I,'SUMMARY DATA'!$D:$D=$C135,'SUMMARY DATA'!$B:$B=""RS"")),"""")
  )
)"),"")</f>
        <v/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 spans="1:27">
      <c r="A136" s="19"/>
      <c r="B136" s="39"/>
      <c r="C136" s="19"/>
      <c r="D136" s="33"/>
      <c r="E136" s="4" t="str">
        <f>IFERROR(__xludf.DUMMYFUNCTION("IFERROR(
  TEXTJOIN(CHAR(10),TRUE,FILTER('SUMMARY DATA'!E:E,'SUMMARY DATA'!$A:$A=$A136,'SUMMARY DATA'!$C:$C=$B136,'SUMMARY DATA'!$B:$B=""RS"")),
  IF(
    OR(
      ISNUMBER(SEARCH(""CDM CASH DEPOSIT"",$C136)),
      ISNUMBER(SEARCH(""CASH DEPOSIT"",$C136"&amp;")),
      COUNTIFS('SUMMARY DATA'!$D:$D,$C136,'SUMMARY DATA'!$B:$B,""RS"")&lt;&gt;1
    ),
    """",
    IFERROR(TEXTJOIN(CHAR(10),TRUE,FILTER('SUMMARY DATA'!E:E,'SUMMARY DATA'!$D:$D=$C136,'SUMMARY DATA'!$B:$B=""RS"")),"""")
  )
)"),"")</f>
        <v/>
      </c>
      <c r="F136" s="4" t="str">
        <f>IFERROR(__xludf.DUMMYFUNCTION("IFERROR(
  TEXTJOIN(CHAR(10),TRUE,FILTER('SUMMARY DATA'!F:F,'SUMMARY DATA'!$A:$A=$A136,'SUMMARY DATA'!$C:$C=$B136,'SUMMARY DATA'!$B:$B=""RS"")),
  IF(
    OR(
      ISNUMBER(SEARCH(""CDM CASH DEPOSIT"",$C136)),
      ISNUMBER(SEARCH(""CASH DEPOSIT"",$C136"&amp;")),
      COUNTIFS('SUMMARY DATA'!$D:$D,$C136,'SUMMARY DATA'!$B:$B,""RS"")&lt;&gt;1
    ),
    """",
    IFERROR(TEXTJOIN(CHAR(10),TRUE,FILTER('SUMMARY DATA'!F:F,'SUMMARY DATA'!$D:$D=$C136,'SUMMARY DATA'!$B:$B=""RS"")),"""")
  )
)"),"")</f>
        <v/>
      </c>
      <c r="G136" s="4" t="str">
        <f>IFERROR(__xludf.DUMMYFUNCTION("IFERROR(
  TEXTJOIN(CHAR(10),TRUE,FILTER('SUMMARY DATA'!G:G,'SUMMARY DATA'!$A:$A=$A136,'SUMMARY DATA'!$C:$C=$B136,'SUMMARY DATA'!$B:$B=""RS"")),
  IF(
    OR(
      ISNUMBER(SEARCH(""CDM CASH DEPOSIT"",$C136)),
      ISNUMBER(SEARCH(""CASH DEPOSIT"",$C136"&amp;")),
      COUNTIFS('SUMMARY DATA'!$D:$D,$C136,'SUMMARY DATA'!$B:$B,""RS"")&lt;&gt;1
    ),
    """",
    IFERROR(TEXTJOIN(CHAR(10),TRUE,FILTER('SUMMARY DATA'!G:G,'SUMMARY DATA'!$D:$D=$C136,'SUMMARY DATA'!$B:$B=""RS"")),"""")
  )
)"),"")</f>
        <v/>
      </c>
      <c r="H136" s="4" t="str">
        <f>IFERROR(__xludf.DUMMYFUNCTION("IFERROR(
  TEXTJOIN(CHAR(10),TRUE,FILTER('SUMMARY DATA'!H:H,'SUMMARY DATA'!$A:$A=$A136,'SUMMARY DATA'!$C:$C=$B136,'SUMMARY DATA'!$B:$B=""RS"")),
  IF(
    OR(
      ISNUMBER(SEARCH(""CDM CASH DEPOSIT"",$C136)),
      ISNUMBER(SEARCH(""CASH DEPOSIT"",$C136"&amp;")),
      COUNTIFS('SUMMARY DATA'!$D:$D,$C136,'SUMMARY DATA'!$B:$B,""RS"")&lt;&gt;1
    ),
    """",
    IFERROR(TEXTJOIN(CHAR(10),TRUE,FILTER('SUMMARY DATA'!H:H,'SUMMARY DATA'!$D:$D=$C136,'SUMMARY DATA'!$B:$B=""RS"")),"""")
  )
)"),"")</f>
        <v/>
      </c>
      <c r="I136" s="6" t="str">
        <f>IFERROR(__xludf.DUMMYFUNCTION("IF(H136="""","""",
SUM(ARRAYFORMULA(VALUE(SPLIT(H136,CHAR(10)))))
)"),"")</f>
        <v/>
      </c>
      <c r="J136" s="4" t="str">
        <f>IFERROR(__xludf.DUMMYFUNCTION("IFERROR(
  TEXTJOIN(CHAR(10),TRUE,FILTER('SUMMARY DATA'!I:I,'SUMMARY DATA'!$A:$A=$A136,'SUMMARY DATA'!$C:$C=$B136,'SUMMARY DATA'!$B:$B=""RS"")),
  IF(
    OR(
      ISNUMBER(SEARCH(""CDM CASH DEPOSIT"",$C136)),
      ISNUMBER(SEARCH(""CASH DEPOSIT"",$C136"&amp;")),
      COUNTIFS('SUMMARY DATA'!$D:$D,$C136,'SUMMARY DATA'!$B:$B,""RS"")&lt;&gt;1
    ),
    """",
    IFERROR(TEXTJOIN(CHAR(10),TRUE,FILTER('SUMMARY DATA'!I:I,'SUMMARY DATA'!$D:$D=$C136,'SUMMARY DATA'!$B:$B=""RS"")),"""")
  )
)"),"")</f>
        <v/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 spans="1:27">
      <c r="A137" s="19"/>
      <c r="B137" s="39"/>
      <c r="C137" s="19"/>
      <c r="D137" s="33"/>
      <c r="E137" s="4" t="str">
        <f>IFERROR(__xludf.DUMMYFUNCTION("IFERROR(
  TEXTJOIN(CHAR(10),TRUE,FILTER('SUMMARY DATA'!E:E,'SUMMARY DATA'!$A:$A=$A137,'SUMMARY DATA'!$C:$C=$B137,'SUMMARY DATA'!$B:$B=""RS"")),
  IF(
    OR(
      ISNUMBER(SEARCH(""CDM CASH DEPOSIT"",$C137)),
      ISNUMBER(SEARCH(""CASH DEPOSIT"",$C137"&amp;")),
      COUNTIFS('SUMMARY DATA'!$D:$D,$C137,'SUMMARY DATA'!$B:$B,""RS"")&lt;&gt;1
    ),
    """",
    IFERROR(TEXTJOIN(CHAR(10),TRUE,FILTER('SUMMARY DATA'!E:E,'SUMMARY DATA'!$D:$D=$C137,'SUMMARY DATA'!$B:$B=""RS"")),"""")
  )
)"),"")</f>
        <v/>
      </c>
      <c r="F137" s="4" t="str">
        <f>IFERROR(__xludf.DUMMYFUNCTION("IFERROR(
  TEXTJOIN(CHAR(10),TRUE,FILTER('SUMMARY DATA'!F:F,'SUMMARY DATA'!$A:$A=$A137,'SUMMARY DATA'!$C:$C=$B137,'SUMMARY DATA'!$B:$B=""RS"")),
  IF(
    OR(
      ISNUMBER(SEARCH(""CDM CASH DEPOSIT"",$C137)),
      ISNUMBER(SEARCH(""CASH DEPOSIT"",$C137"&amp;")),
      COUNTIFS('SUMMARY DATA'!$D:$D,$C137,'SUMMARY DATA'!$B:$B,""RS"")&lt;&gt;1
    ),
    """",
    IFERROR(TEXTJOIN(CHAR(10),TRUE,FILTER('SUMMARY DATA'!F:F,'SUMMARY DATA'!$D:$D=$C137,'SUMMARY DATA'!$B:$B=""RS"")),"""")
  )
)"),"")</f>
        <v/>
      </c>
      <c r="G137" s="4" t="str">
        <f>IFERROR(__xludf.DUMMYFUNCTION("IFERROR(
  TEXTJOIN(CHAR(10),TRUE,FILTER('SUMMARY DATA'!G:G,'SUMMARY DATA'!$A:$A=$A137,'SUMMARY DATA'!$C:$C=$B137,'SUMMARY DATA'!$B:$B=""RS"")),
  IF(
    OR(
      ISNUMBER(SEARCH(""CDM CASH DEPOSIT"",$C137)),
      ISNUMBER(SEARCH(""CASH DEPOSIT"",$C137"&amp;")),
      COUNTIFS('SUMMARY DATA'!$D:$D,$C137,'SUMMARY DATA'!$B:$B,""RS"")&lt;&gt;1
    ),
    """",
    IFERROR(TEXTJOIN(CHAR(10),TRUE,FILTER('SUMMARY DATA'!G:G,'SUMMARY DATA'!$D:$D=$C137,'SUMMARY DATA'!$B:$B=""RS"")),"""")
  )
)"),"")</f>
        <v/>
      </c>
      <c r="H137" s="4" t="str">
        <f>IFERROR(__xludf.DUMMYFUNCTION("IFERROR(
  TEXTJOIN(CHAR(10),TRUE,FILTER('SUMMARY DATA'!H:H,'SUMMARY DATA'!$A:$A=$A137,'SUMMARY DATA'!$C:$C=$B137,'SUMMARY DATA'!$B:$B=""RS"")),
  IF(
    OR(
      ISNUMBER(SEARCH(""CDM CASH DEPOSIT"",$C137)),
      ISNUMBER(SEARCH(""CASH DEPOSIT"",$C137"&amp;")),
      COUNTIFS('SUMMARY DATA'!$D:$D,$C137,'SUMMARY DATA'!$B:$B,""RS"")&lt;&gt;1
    ),
    """",
    IFERROR(TEXTJOIN(CHAR(10),TRUE,FILTER('SUMMARY DATA'!H:H,'SUMMARY DATA'!$D:$D=$C137,'SUMMARY DATA'!$B:$B=""RS"")),"""")
  )
)"),"")</f>
        <v/>
      </c>
      <c r="I137" s="6" t="str">
        <f>IFERROR(__xludf.DUMMYFUNCTION("IF(H137="""","""",
SUM(ARRAYFORMULA(VALUE(SPLIT(H137,CHAR(10)))))
)"),"")</f>
        <v/>
      </c>
      <c r="J137" s="4" t="str">
        <f>IFERROR(__xludf.DUMMYFUNCTION("IFERROR(
  TEXTJOIN(CHAR(10),TRUE,FILTER('SUMMARY DATA'!I:I,'SUMMARY DATA'!$A:$A=$A137,'SUMMARY DATA'!$C:$C=$B137,'SUMMARY DATA'!$B:$B=""RS"")),
  IF(
    OR(
      ISNUMBER(SEARCH(""CDM CASH DEPOSIT"",$C137)),
      ISNUMBER(SEARCH(""CASH DEPOSIT"",$C137"&amp;")),
      COUNTIFS('SUMMARY DATA'!$D:$D,$C137,'SUMMARY DATA'!$B:$B,""RS"")&lt;&gt;1
    ),
    """",
    IFERROR(TEXTJOIN(CHAR(10),TRUE,FILTER('SUMMARY DATA'!I:I,'SUMMARY DATA'!$D:$D=$C137,'SUMMARY DATA'!$B:$B=""RS"")),"""")
  )
)"),"")</f>
        <v/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 spans="1:27">
      <c r="A138" s="19"/>
      <c r="B138" s="39"/>
      <c r="C138" s="19"/>
      <c r="D138" s="33"/>
      <c r="E138" s="4" t="str">
        <f>IFERROR(__xludf.DUMMYFUNCTION("IFERROR(
  TEXTJOIN(CHAR(10),TRUE,FILTER('SUMMARY DATA'!E:E,'SUMMARY DATA'!$A:$A=$A138,'SUMMARY DATA'!$C:$C=$B138,'SUMMARY DATA'!$B:$B=""RS"")),
  IF(
    OR(
      ISNUMBER(SEARCH(""CDM CASH DEPOSIT"",$C138)),
      ISNUMBER(SEARCH(""CASH DEPOSIT"",$C138"&amp;")),
      COUNTIFS('SUMMARY DATA'!$D:$D,$C138,'SUMMARY DATA'!$B:$B,""RS"")&lt;&gt;1
    ),
    """",
    IFERROR(TEXTJOIN(CHAR(10),TRUE,FILTER('SUMMARY DATA'!E:E,'SUMMARY DATA'!$D:$D=$C138,'SUMMARY DATA'!$B:$B=""RS"")),"""")
  )
)"),"")</f>
        <v/>
      </c>
      <c r="F138" s="4" t="str">
        <f>IFERROR(__xludf.DUMMYFUNCTION("IFERROR(
  TEXTJOIN(CHAR(10),TRUE,FILTER('SUMMARY DATA'!F:F,'SUMMARY DATA'!$A:$A=$A138,'SUMMARY DATA'!$C:$C=$B138,'SUMMARY DATA'!$B:$B=""RS"")),
  IF(
    OR(
      ISNUMBER(SEARCH(""CDM CASH DEPOSIT"",$C138)),
      ISNUMBER(SEARCH(""CASH DEPOSIT"",$C138"&amp;")),
      COUNTIFS('SUMMARY DATA'!$D:$D,$C138,'SUMMARY DATA'!$B:$B,""RS"")&lt;&gt;1
    ),
    """",
    IFERROR(TEXTJOIN(CHAR(10),TRUE,FILTER('SUMMARY DATA'!F:F,'SUMMARY DATA'!$D:$D=$C138,'SUMMARY DATA'!$B:$B=""RS"")),"""")
  )
)"),"")</f>
        <v/>
      </c>
      <c r="G138" s="4" t="str">
        <f>IFERROR(__xludf.DUMMYFUNCTION("IFERROR(
  TEXTJOIN(CHAR(10),TRUE,FILTER('SUMMARY DATA'!G:G,'SUMMARY DATA'!$A:$A=$A138,'SUMMARY DATA'!$C:$C=$B138,'SUMMARY DATA'!$B:$B=""RS"")),
  IF(
    OR(
      ISNUMBER(SEARCH(""CDM CASH DEPOSIT"",$C138)),
      ISNUMBER(SEARCH(""CASH DEPOSIT"",$C138"&amp;")),
      COUNTIFS('SUMMARY DATA'!$D:$D,$C138,'SUMMARY DATA'!$B:$B,""RS"")&lt;&gt;1
    ),
    """",
    IFERROR(TEXTJOIN(CHAR(10),TRUE,FILTER('SUMMARY DATA'!G:G,'SUMMARY DATA'!$D:$D=$C138,'SUMMARY DATA'!$B:$B=""RS"")),"""")
  )
)"),"")</f>
        <v/>
      </c>
      <c r="H138" s="4" t="str">
        <f>IFERROR(__xludf.DUMMYFUNCTION("IFERROR(
  TEXTJOIN(CHAR(10),TRUE,FILTER('SUMMARY DATA'!H:H,'SUMMARY DATA'!$A:$A=$A138,'SUMMARY DATA'!$C:$C=$B138,'SUMMARY DATA'!$B:$B=""RS"")),
  IF(
    OR(
      ISNUMBER(SEARCH(""CDM CASH DEPOSIT"",$C138)),
      ISNUMBER(SEARCH(""CASH DEPOSIT"",$C138"&amp;")),
      COUNTIFS('SUMMARY DATA'!$D:$D,$C138,'SUMMARY DATA'!$B:$B,""RS"")&lt;&gt;1
    ),
    """",
    IFERROR(TEXTJOIN(CHAR(10),TRUE,FILTER('SUMMARY DATA'!H:H,'SUMMARY DATA'!$D:$D=$C138,'SUMMARY DATA'!$B:$B=""RS"")),"""")
  )
)"),"")</f>
        <v/>
      </c>
      <c r="I138" s="6" t="str">
        <f>IFERROR(__xludf.DUMMYFUNCTION("IF(H138="""","""",
SUM(ARRAYFORMULA(VALUE(SPLIT(H138,CHAR(10)))))
)"),"")</f>
        <v/>
      </c>
      <c r="J138" s="4" t="str">
        <f>IFERROR(__xludf.DUMMYFUNCTION("IFERROR(
  TEXTJOIN(CHAR(10),TRUE,FILTER('SUMMARY DATA'!I:I,'SUMMARY DATA'!$A:$A=$A138,'SUMMARY DATA'!$C:$C=$B138,'SUMMARY DATA'!$B:$B=""RS"")),
  IF(
    OR(
      ISNUMBER(SEARCH(""CDM CASH DEPOSIT"",$C138)),
      ISNUMBER(SEARCH(""CASH DEPOSIT"",$C138"&amp;")),
      COUNTIFS('SUMMARY DATA'!$D:$D,$C138,'SUMMARY DATA'!$B:$B,""RS"")&lt;&gt;1
    ),
    """",
    IFERROR(TEXTJOIN(CHAR(10),TRUE,FILTER('SUMMARY DATA'!I:I,'SUMMARY DATA'!$D:$D=$C138,'SUMMARY DATA'!$B:$B=""RS"")),"""")
  )
)"),"")</f>
        <v/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 spans="1:27">
      <c r="A139" s="19"/>
      <c r="B139" s="39"/>
      <c r="C139" s="19"/>
      <c r="D139" s="33"/>
      <c r="E139" s="4" t="str">
        <f>IFERROR(__xludf.DUMMYFUNCTION("IFERROR(
  TEXTJOIN(CHAR(10),TRUE,FILTER('SUMMARY DATA'!E:E,'SUMMARY DATA'!$A:$A=$A139,'SUMMARY DATA'!$C:$C=$B139,'SUMMARY DATA'!$B:$B=""RS"")),
  IF(
    OR(
      ISNUMBER(SEARCH(""CDM CASH DEPOSIT"",$C139)),
      ISNUMBER(SEARCH(""CASH DEPOSIT"",$C139"&amp;")),
      COUNTIFS('SUMMARY DATA'!$D:$D,$C139,'SUMMARY DATA'!$B:$B,""RS"")&lt;&gt;1
    ),
    """",
    IFERROR(TEXTJOIN(CHAR(10),TRUE,FILTER('SUMMARY DATA'!E:E,'SUMMARY DATA'!$D:$D=$C139,'SUMMARY DATA'!$B:$B=""RS"")),"""")
  )
)"),"")</f>
        <v/>
      </c>
      <c r="F139" s="4" t="str">
        <f>IFERROR(__xludf.DUMMYFUNCTION("IFERROR(
  TEXTJOIN(CHAR(10),TRUE,FILTER('SUMMARY DATA'!F:F,'SUMMARY DATA'!$A:$A=$A139,'SUMMARY DATA'!$C:$C=$B139,'SUMMARY DATA'!$B:$B=""RS"")),
  IF(
    OR(
      ISNUMBER(SEARCH(""CDM CASH DEPOSIT"",$C139)),
      ISNUMBER(SEARCH(""CASH DEPOSIT"",$C139"&amp;")),
      COUNTIFS('SUMMARY DATA'!$D:$D,$C139,'SUMMARY DATA'!$B:$B,""RS"")&lt;&gt;1
    ),
    """",
    IFERROR(TEXTJOIN(CHAR(10),TRUE,FILTER('SUMMARY DATA'!F:F,'SUMMARY DATA'!$D:$D=$C139,'SUMMARY DATA'!$B:$B=""RS"")),"""")
  )
)"),"")</f>
        <v/>
      </c>
      <c r="G139" s="4" t="str">
        <f>IFERROR(__xludf.DUMMYFUNCTION("IFERROR(
  TEXTJOIN(CHAR(10),TRUE,FILTER('SUMMARY DATA'!G:G,'SUMMARY DATA'!$A:$A=$A139,'SUMMARY DATA'!$C:$C=$B139,'SUMMARY DATA'!$B:$B=""RS"")),
  IF(
    OR(
      ISNUMBER(SEARCH(""CDM CASH DEPOSIT"",$C139)),
      ISNUMBER(SEARCH(""CASH DEPOSIT"",$C139"&amp;")),
      COUNTIFS('SUMMARY DATA'!$D:$D,$C139,'SUMMARY DATA'!$B:$B,""RS"")&lt;&gt;1
    ),
    """",
    IFERROR(TEXTJOIN(CHAR(10),TRUE,FILTER('SUMMARY DATA'!G:G,'SUMMARY DATA'!$D:$D=$C139,'SUMMARY DATA'!$B:$B=""RS"")),"""")
  )
)"),"")</f>
        <v/>
      </c>
      <c r="H139" s="4" t="str">
        <f>IFERROR(__xludf.DUMMYFUNCTION("IFERROR(
  TEXTJOIN(CHAR(10),TRUE,FILTER('SUMMARY DATA'!H:H,'SUMMARY DATA'!$A:$A=$A139,'SUMMARY DATA'!$C:$C=$B139,'SUMMARY DATA'!$B:$B=""RS"")),
  IF(
    OR(
      ISNUMBER(SEARCH(""CDM CASH DEPOSIT"",$C139)),
      ISNUMBER(SEARCH(""CASH DEPOSIT"",$C139"&amp;")),
      COUNTIFS('SUMMARY DATA'!$D:$D,$C139,'SUMMARY DATA'!$B:$B,""RS"")&lt;&gt;1
    ),
    """",
    IFERROR(TEXTJOIN(CHAR(10),TRUE,FILTER('SUMMARY DATA'!H:H,'SUMMARY DATA'!$D:$D=$C139,'SUMMARY DATA'!$B:$B=""RS"")),"""")
  )
)"),"")</f>
        <v/>
      </c>
      <c r="I139" s="6" t="str">
        <f>IFERROR(__xludf.DUMMYFUNCTION("IF(H139="""","""",
SUM(ARRAYFORMULA(VALUE(SPLIT(H139,CHAR(10)))))
)"),"")</f>
        <v/>
      </c>
      <c r="J139" s="4" t="str">
        <f>IFERROR(__xludf.DUMMYFUNCTION("IFERROR(
  TEXTJOIN(CHAR(10),TRUE,FILTER('SUMMARY DATA'!I:I,'SUMMARY DATA'!$A:$A=$A139,'SUMMARY DATA'!$C:$C=$B139,'SUMMARY DATA'!$B:$B=""RS"")),
  IF(
    OR(
      ISNUMBER(SEARCH(""CDM CASH DEPOSIT"",$C139)),
      ISNUMBER(SEARCH(""CASH DEPOSIT"",$C139"&amp;")),
      COUNTIFS('SUMMARY DATA'!$D:$D,$C139,'SUMMARY DATA'!$B:$B,""RS"")&lt;&gt;1
    ),
    """",
    IFERROR(TEXTJOIN(CHAR(10),TRUE,FILTER('SUMMARY DATA'!I:I,'SUMMARY DATA'!$D:$D=$C139,'SUMMARY DATA'!$B:$B=""RS"")),"""")
  )
)"),"")</f>
        <v/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 spans="1:27">
      <c r="A140" s="19"/>
      <c r="B140" s="39"/>
      <c r="C140" s="19"/>
      <c r="D140" s="33"/>
      <c r="E140" s="4" t="str">
        <f>IFERROR(__xludf.DUMMYFUNCTION("IFERROR(
  TEXTJOIN(CHAR(10),TRUE,FILTER('SUMMARY DATA'!E:E,'SUMMARY DATA'!$A:$A=$A140,'SUMMARY DATA'!$C:$C=$B140,'SUMMARY DATA'!$B:$B=""RS"")),
  IF(
    OR(
      ISNUMBER(SEARCH(""CDM CASH DEPOSIT"",$C140)),
      ISNUMBER(SEARCH(""CASH DEPOSIT"",$C140"&amp;")),
      COUNTIFS('SUMMARY DATA'!$D:$D,$C140,'SUMMARY DATA'!$B:$B,""RS"")&lt;&gt;1
    ),
    """",
    IFERROR(TEXTJOIN(CHAR(10),TRUE,FILTER('SUMMARY DATA'!E:E,'SUMMARY DATA'!$D:$D=$C140,'SUMMARY DATA'!$B:$B=""RS"")),"""")
  )
)"),"")</f>
        <v/>
      </c>
      <c r="F140" s="4" t="str">
        <f>IFERROR(__xludf.DUMMYFUNCTION("IFERROR(
  TEXTJOIN(CHAR(10),TRUE,FILTER('SUMMARY DATA'!F:F,'SUMMARY DATA'!$A:$A=$A140,'SUMMARY DATA'!$C:$C=$B140,'SUMMARY DATA'!$B:$B=""RS"")),
  IF(
    OR(
      ISNUMBER(SEARCH(""CDM CASH DEPOSIT"",$C140)),
      ISNUMBER(SEARCH(""CASH DEPOSIT"",$C140"&amp;")),
      COUNTIFS('SUMMARY DATA'!$D:$D,$C140,'SUMMARY DATA'!$B:$B,""RS"")&lt;&gt;1
    ),
    """",
    IFERROR(TEXTJOIN(CHAR(10),TRUE,FILTER('SUMMARY DATA'!F:F,'SUMMARY DATA'!$D:$D=$C140,'SUMMARY DATA'!$B:$B=""RS"")),"""")
  )
)"),"")</f>
        <v/>
      </c>
      <c r="G140" s="4" t="str">
        <f>IFERROR(__xludf.DUMMYFUNCTION("IFERROR(
  TEXTJOIN(CHAR(10),TRUE,FILTER('SUMMARY DATA'!G:G,'SUMMARY DATA'!$A:$A=$A140,'SUMMARY DATA'!$C:$C=$B140,'SUMMARY DATA'!$B:$B=""RS"")),
  IF(
    OR(
      ISNUMBER(SEARCH(""CDM CASH DEPOSIT"",$C140)),
      ISNUMBER(SEARCH(""CASH DEPOSIT"",$C140"&amp;")),
      COUNTIFS('SUMMARY DATA'!$D:$D,$C140,'SUMMARY DATA'!$B:$B,""RS"")&lt;&gt;1
    ),
    """",
    IFERROR(TEXTJOIN(CHAR(10),TRUE,FILTER('SUMMARY DATA'!G:G,'SUMMARY DATA'!$D:$D=$C140,'SUMMARY DATA'!$B:$B=""RS"")),"""")
  )
)"),"")</f>
        <v/>
      </c>
      <c r="H140" s="4" t="str">
        <f>IFERROR(__xludf.DUMMYFUNCTION("IFERROR(
  TEXTJOIN(CHAR(10),TRUE,FILTER('SUMMARY DATA'!H:H,'SUMMARY DATA'!$A:$A=$A140,'SUMMARY DATA'!$C:$C=$B140,'SUMMARY DATA'!$B:$B=""RS"")),
  IF(
    OR(
      ISNUMBER(SEARCH(""CDM CASH DEPOSIT"",$C140)),
      ISNUMBER(SEARCH(""CASH DEPOSIT"",$C140"&amp;")),
      COUNTIFS('SUMMARY DATA'!$D:$D,$C140,'SUMMARY DATA'!$B:$B,""RS"")&lt;&gt;1
    ),
    """",
    IFERROR(TEXTJOIN(CHAR(10),TRUE,FILTER('SUMMARY DATA'!H:H,'SUMMARY DATA'!$D:$D=$C140,'SUMMARY DATA'!$B:$B=""RS"")),"""")
  )
)"),"")</f>
        <v/>
      </c>
      <c r="I140" s="6" t="str">
        <f>IFERROR(__xludf.DUMMYFUNCTION("IF(H140="""","""",
SUM(ARRAYFORMULA(VALUE(SPLIT(H140,CHAR(10)))))
)"),"")</f>
        <v/>
      </c>
      <c r="J140" s="4" t="str">
        <f>IFERROR(__xludf.DUMMYFUNCTION("IFERROR(
  TEXTJOIN(CHAR(10),TRUE,FILTER('SUMMARY DATA'!I:I,'SUMMARY DATA'!$A:$A=$A140,'SUMMARY DATA'!$C:$C=$B140,'SUMMARY DATA'!$B:$B=""RS"")),
  IF(
    OR(
      ISNUMBER(SEARCH(""CDM CASH DEPOSIT"",$C140)),
      ISNUMBER(SEARCH(""CASH DEPOSIT"",$C140"&amp;")),
      COUNTIFS('SUMMARY DATA'!$D:$D,$C140,'SUMMARY DATA'!$B:$B,""RS"")&lt;&gt;1
    ),
    """",
    IFERROR(TEXTJOIN(CHAR(10),TRUE,FILTER('SUMMARY DATA'!I:I,'SUMMARY DATA'!$D:$D=$C140,'SUMMARY DATA'!$B:$B=""RS"")),"""")
  )
)"),"")</f>
        <v/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 spans="1:27">
      <c r="A141" s="19"/>
      <c r="B141" s="39"/>
      <c r="C141" s="19"/>
      <c r="D141" s="33"/>
      <c r="E141" s="4" t="str">
        <f>IFERROR(__xludf.DUMMYFUNCTION("IFERROR(
  TEXTJOIN(CHAR(10),TRUE,FILTER('SUMMARY DATA'!E:E,'SUMMARY DATA'!$A:$A=$A141,'SUMMARY DATA'!$C:$C=$B141,'SUMMARY DATA'!$B:$B=""RS"")),
  IF(
    OR(
      ISNUMBER(SEARCH(""CDM CASH DEPOSIT"",$C141)),
      ISNUMBER(SEARCH(""CASH DEPOSIT"",$C141"&amp;")),
      COUNTIFS('SUMMARY DATA'!$D:$D,$C141,'SUMMARY DATA'!$B:$B,""RS"")&lt;&gt;1
    ),
    """",
    IFERROR(TEXTJOIN(CHAR(10),TRUE,FILTER('SUMMARY DATA'!E:E,'SUMMARY DATA'!$D:$D=$C141,'SUMMARY DATA'!$B:$B=""RS"")),"""")
  )
)"),"")</f>
        <v/>
      </c>
      <c r="F141" s="4" t="str">
        <f>IFERROR(__xludf.DUMMYFUNCTION("IFERROR(
  TEXTJOIN(CHAR(10),TRUE,FILTER('SUMMARY DATA'!F:F,'SUMMARY DATA'!$A:$A=$A141,'SUMMARY DATA'!$C:$C=$B141,'SUMMARY DATA'!$B:$B=""RS"")),
  IF(
    OR(
      ISNUMBER(SEARCH(""CDM CASH DEPOSIT"",$C141)),
      ISNUMBER(SEARCH(""CASH DEPOSIT"",$C141"&amp;")),
      COUNTIFS('SUMMARY DATA'!$D:$D,$C141,'SUMMARY DATA'!$B:$B,""RS"")&lt;&gt;1
    ),
    """",
    IFERROR(TEXTJOIN(CHAR(10),TRUE,FILTER('SUMMARY DATA'!F:F,'SUMMARY DATA'!$D:$D=$C141,'SUMMARY DATA'!$B:$B=""RS"")),"""")
  )
)"),"")</f>
        <v/>
      </c>
      <c r="G141" s="4" t="str">
        <f>IFERROR(__xludf.DUMMYFUNCTION("IFERROR(
  TEXTJOIN(CHAR(10),TRUE,FILTER('SUMMARY DATA'!G:G,'SUMMARY DATA'!$A:$A=$A141,'SUMMARY DATA'!$C:$C=$B141,'SUMMARY DATA'!$B:$B=""RS"")),
  IF(
    OR(
      ISNUMBER(SEARCH(""CDM CASH DEPOSIT"",$C141)),
      ISNUMBER(SEARCH(""CASH DEPOSIT"",$C141"&amp;")),
      COUNTIFS('SUMMARY DATA'!$D:$D,$C141,'SUMMARY DATA'!$B:$B,""RS"")&lt;&gt;1
    ),
    """",
    IFERROR(TEXTJOIN(CHAR(10),TRUE,FILTER('SUMMARY DATA'!G:G,'SUMMARY DATA'!$D:$D=$C141,'SUMMARY DATA'!$B:$B=""RS"")),"""")
  )
)"),"")</f>
        <v/>
      </c>
      <c r="H141" s="4" t="str">
        <f>IFERROR(__xludf.DUMMYFUNCTION("IFERROR(
  TEXTJOIN(CHAR(10),TRUE,FILTER('SUMMARY DATA'!H:H,'SUMMARY DATA'!$A:$A=$A141,'SUMMARY DATA'!$C:$C=$B141,'SUMMARY DATA'!$B:$B=""RS"")),
  IF(
    OR(
      ISNUMBER(SEARCH(""CDM CASH DEPOSIT"",$C141)),
      ISNUMBER(SEARCH(""CASH DEPOSIT"",$C141"&amp;")),
      COUNTIFS('SUMMARY DATA'!$D:$D,$C141,'SUMMARY DATA'!$B:$B,""RS"")&lt;&gt;1
    ),
    """",
    IFERROR(TEXTJOIN(CHAR(10),TRUE,FILTER('SUMMARY DATA'!H:H,'SUMMARY DATA'!$D:$D=$C141,'SUMMARY DATA'!$B:$B=""RS"")),"""")
  )
)"),"")</f>
        <v/>
      </c>
      <c r="I141" s="6" t="str">
        <f>IFERROR(__xludf.DUMMYFUNCTION("IF(H141="""","""",
SUM(ARRAYFORMULA(VALUE(SPLIT(H141,CHAR(10)))))
)"),"")</f>
        <v/>
      </c>
      <c r="J141" s="4" t="str">
        <f>IFERROR(__xludf.DUMMYFUNCTION("IFERROR(
  TEXTJOIN(CHAR(10),TRUE,FILTER('SUMMARY DATA'!I:I,'SUMMARY DATA'!$A:$A=$A141,'SUMMARY DATA'!$C:$C=$B141,'SUMMARY DATA'!$B:$B=""RS"")),
  IF(
    OR(
      ISNUMBER(SEARCH(""CDM CASH DEPOSIT"",$C141)),
      ISNUMBER(SEARCH(""CASH DEPOSIT"",$C141"&amp;")),
      COUNTIFS('SUMMARY DATA'!$D:$D,$C141,'SUMMARY DATA'!$B:$B,""RS"")&lt;&gt;1
    ),
    """",
    IFERROR(TEXTJOIN(CHAR(10),TRUE,FILTER('SUMMARY DATA'!I:I,'SUMMARY DATA'!$D:$D=$C141,'SUMMARY DATA'!$B:$B=""RS"")),"""")
  )
)"),"")</f>
        <v/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 spans="1:27">
      <c r="A142" s="19"/>
      <c r="B142" s="39"/>
      <c r="C142" s="19"/>
      <c r="D142" s="33"/>
      <c r="E142" s="4" t="str">
        <f>IFERROR(__xludf.DUMMYFUNCTION("IFERROR(
  TEXTJOIN(CHAR(10),TRUE,FILTER('SUMMARY DATA'!E:E,'SUMMARY DATA'!$A:$A=$A142,'SUMMARY DATA'!$C:$C=$B142,'SUMMARY DATA'!$B:$B=""RS"")),
  IF(
    OR(
      ISNUMBER(SEARCH(""CDM CASH DEPOSIT"",$C142)),
      ISNUMBER(SEARCH(""CASH DEPOSIT"",$C142"&amp;")),
      COUNTIFS('SUMMARY DATA'!$D:$D,$C142,'SUMMARY DATA'!$B:$B,""RS"")&lt;&gt;1
    ),
    """",
    IFERROR(TEXTJOIN(CHAR(10),TRUE,FILTER('SUMMARY DATA'!E:E,'SUMMARY DATA'!$D:$D=$C142,'SUMMARY DATA'!$B:$B=""RS"")),"""")
  )
)"),"")</f>
        <v/>
      </c>
      <c r="F142" s="4" t="str">
        <f>IFERROR(__xludf.DUMMYFUNCTION("IFERROR(
  TEXTJOIN(CHAR(10),TRUE,FILTER('SUMMARY DATA'!F:F,'SUMMARY DATA'!$A:$A=$A142,'SUMMARY DATA'!$C:$C=$B142,'SUMMARY DATA'!$B:$B=""RS"")),
  IF(
    OR(
      ISNUMBER(SEARCH(""CDM CASH DEPOSIT"",$C142)),
      ISNUMBER(SEARCH(""CASH DEPOSIT"",$C142"&amp;")),
      COUNTIFS('SUMMARY DATA'!$D:$D,$C142,'SUMMARY DATA'!$B:$B,""RS"")&lt;&gt;1
    ),
    """",
    IFERROR(TEXTJOIN(CHAR(10),TRUE,FILTER('SUMMARY DATA'!F:F,'SUMMARY DATA'!$D:$D=$C142,'SUMMARY DATA'!$B:$B=""RS"")),"""")
  )
)"),"")</f>
        <v/>
      </c>
      <c r="G142" s="4" t="str">
        <f>IFERROR(__xludf.DUMMYFUNCTION("IFERROR(
  TEXTJOIN(CHAR(10),TRUE,FILTER('SUMMARY DATA'!G:G,'SUMMARY DATA'!$A:$A=$A142,'SUMMARY DATA'!$C:$C=$B142,'SUMMARY DATA'!$B:$B=""RS"")),
  IF(
    OR(
      ISNUMBER(SEARCH(""CDM CASH DEPOSIT"",$C142)),
      ISNUMBER(SEARCH(""CASH DEPOSIT"",$C142"&amp;")),
      COUNTIFS('SUMMARY DATA'!$D:$D,$C142,'SUMMARY DATA'!$B:$B,""RS"")&lt;&gt;1
    ),
    """",
    IFERROR(TEXTJOIN(CHAR(10),TRUE,FILTER('SUMMARY DATA'!G:G,'SUMMARY DATA'!$D:$D=$C142,'SUMMARY DATA'!$B:$B=""RS"")),"""")
  )
)"),"")</f>
        <v/>
      </c>
      <c r="H142" s="4" t="str">
        <f>IFERROR(__xludf.DUMMYFUNCTION("IFERROR(
  TEXTJOIN(CHAR(10),TRUE,FILTER('SUMMARY DATA'!H:H,'SUMMARY DATA'!$A:$A=$A142,'SUMMARY DATA'!$C:$C=$B142,'SUMMARY DATA'!$B:$B=""RS"")),
  IF(
    OR(
      ISNUMBER(SEARCH(""CDM CASH DEPOSIT"",$C142)),
      ISNUMBER(SEARCH(""CASH DEPOSIT"",$C142"&amp;")),
      COUNTIFS('SUMMARY DATA'!$D:$D,$C142,'SUMMARY DATA'!$B:$B,""RS"")&lt;&gt;1
    ),
    """",
    IFERROR(TEXTJOIN(CHAR(10),TRUE,FILTER('SUMMARY DATA'!H:H,'SUMMARY DATA'!$D:$D=$C142,'SUMMARY DATA'!$B:$B=""RS"")),"""")
  )
)"),"")</f>
        <v/>
      </c>
      <c r="I142" s="6" t="str">
        <f>IFERROR(__xludf.DUMMYFUNCTION("IF(H142="""","""",
SUM(ARRAYFORMULA(VALUE(SPLIT(H142,CHAR(10)))))
)"),"")</f>
        <v/>
      </c>
      <c r="J142" s="4" t="str">
        <f>IFERROR(__xludf.DUMMYFUNCTION("IFERROR(
  TEXTJOIN(CHAR(10),TRUE,FILTER('SUMMARY DATA'!I:I,'SUMMARY DATA'!$A:$A=$A142,'SUMMARY DATA'!$C:$C=$B142,'SUMMARY DATA'!$B:$B=""RS"")),
  IF(
    OR(
      ISNUMBER(SEARCH(""CDM CASH DEPOSIT"",$C142)),
      ISNUMBER(SEARCH(""CASH DEPOSIT"",$C142"&amp;")),
      COUNTIFS('SUMMARY DATA'!$D:$D,$C142,'SUMMARY DATA'!$B:$B,""RS"")&lt;&gt;1
    ),
    """",
    IFERROR(TEXTJOIN(CHAR(10),TRUE,FILTER('SUMMARY DATA'!I:I,'SUMMARY DATA'!$D:$D=$C142,'SUMMARY DATA'!$B:$B=""RS"")),"""")
  )
)"),"")</f>
        <v/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 spans="1:27">
      <c r="A143" s="19"/>
      <c r="B143" s="39"/>
      <c r="C143" s="19"/>
      <c r="D143" s="33"/>
      <c r="E143" s="4" t="str">
        <f>IFERROR(__xludf.DUMMYFUNCTION("IFERROR(
  TEXTJOIN(CHAR(10),TRUE,FILTER('SUMMARY DATA'!E:E,'SUMMARY DATA'!$A:$A=$A143,'SUMMARY DATA'!$C:$C=$B143,'SUMMARY DATA'!$B:$B=""RS"")),
  IF(
    OR(
      ISNUMBER(SEARCH(""CDM CASH DEPOSIT"",$C143)),
      ISNUMBER(SEARCH(""CASH DEPOSIT"",$C143"&amp;")),
      COUNTIFS('SUMMARY DATA'!$D:$D,$C143,'SUMMARY DATA'!$B:$B,""RS"")&lt;&gt;1
    ),
    """",
    IFERROR(TEXTJOIN(CHAR(10),TRUE,FILTER('SUMMARY DATA'!E:E,'SUMMARY DATA'!$D:$D=$C143,'SUMMARY DATA'!$B:$B=""RS"")),"""")
  )
)"),"")</f>
        <v/>
      </c>
      <c r="F143" s="4" t="str">
        <f>IFERROR(__xludf.DUMMYFUNCTION("IFERROR(
  TEXTJOIN(CHAR(10),TRUE,FILTER('SUMMARY DATA'!F:F,'SUMMARY DATA'!$A:$A=$A143,'SUMMARY DATA'!$C:$C=$B143,'SUMMARY DATA'!$B:$B=""RS"")),
  IF(
    OR(
      ISNUMBER(SEARCH(""CDM CASH DEPOSIT"",$C143)),
      ISNUMBER(SEARCH(""CASH DEPOSIT"",$C143"&amp;")),
      COUNTIFS('SUMMARY DATA'!$D:$D,$C143,'SUMMARY DATA'!$B:$B,""RS"")&lt;&gt;1
    ),
    """",
    IFERROR(TEXTJOIN(CHAR(10),TRUE,FILTER('SUMMARY DATA'!F:F,'SUMMARY DATA'!$D:$D=$C143,'SUMMARY DATA'!$B:$B=""RS"")),"""")
  )
)"),"")</f>
        <v/>
      </c>
      <c r="G143" s="4" t="str">
        <f>IFERROR(__xludf.DUMMYFUNCTION("IFERROR(
  TEXTJOIN(CHAR(10),TRUE,FILTER('SUMMARY DATA'!G:G,'SUMMARY DATA'!$A:$A=$A143,'SUMMARY DATA'!$C:$C=$B143,'SUMMARY DATA'!$B:$B=""RS"")),
  IF(
    OR(
      ISNUMBER(SEARCH(""CDM CASH DEPOSIT"",$C143)),
      ISNUMBER(SEARCH(""CASH DEPOSIT"",$C143"&amp;")),
      COUNTIFS('SUMMARY DATA'!$D:$D,$C143,'SUMMARY DATA'!$B:$B,""RS"")&lt;&gt;1
    ),
    """",
    IFERROR(TEXTJOIN(CHAR(10),TRUE,FILTER('SUMMARY DATA'!G:G,'SUMMARY DATA'!$D:$D=$C143,'SUMMARY DATA'!$B:$B=""RS"")),"""")
  )
)"),"")</f>
        <v/>
      </c>
      <c r="H143" s="4" t="str">
        <f>IFERROR(__xludf.DUMMYFUNCTION("IFERROR(
  TEXTJOIN(CHAR(10),TRUE,FILTER('SUMMARY DATA'!H:H,'SUMMARY DATA'!$A:$A=$A143,'SUMMARY DATA'!$C:$C=$B143,'SUMMARY DATA'!$B:$B=""RS"")),
  IF(
    OR(
      ISNUMBER(SEARCH(""CDM CASH DEPOSIT"",$C143)),
      ISNUMBER(SEARCH(""CASH DEPOSIT"",$C143"&amp;")),
      COUNTIFS('SUMMARY DATA'!$D:$D,$C143,'SUMMARY DATA'!$B:$B,""RS"")&lt;&gt;1
    ),
    """",
    IFERROR(TEXTJOIN(CHAR(10),TRUE,FILTER('SUMMARY DATA'!H:H,'SUMMARY DATA'!$D:$D=$C143,'SUMMARY DATA'!$B:$B=""RS"")),"""")
  )
)"),"")</f>
        <v/>
      </c>
      <c r="I143" s="6" t="str">
        <f>IFERROR(__xludf.DUMMYFUNCTION("IF(H143="""","""",
SUM(ARRAYFORMULA(VALUE(SPLIT(H143,CHAR(10)))))
)"),"")</f>
        <v/>
      </c>
      <c r="J143" s="4" t="str">
        <f>IFERROR(__xludf.DUMMYFUNCTION("IFERROR(
  TEXTJOIN(CHAR(10),TRUE,FILTER('SUMMARY DATA'!I:I,'SUMMARY DATA'!$A:$A=$A143,'SUMMARY DATA'!$C:$C=$B143,'SUMMARY DATA'!$B:$B=""RS"")),
  IF(
    OR(
      ISNUMBER(SEARCH(""CDM CASH DEPOSIT"",$C143)),
      ISNUMBER(SEARCH(""CASH DEPOSIT"",$C143"&amp;")),
      COUNTIFS('SUMMARY DATA'!$D:$D,$C143,'SUMMARY DATA'!$B:$B,""RS"")&lt;&gt;1
    ),
    """",
    IFERROR(TEXTJOIN(CHAR(10),TRUE,FILTER('SUMMARY DATA'!I:I,'SUMMARY DATA'!$D:$D=$C143,'SUMMARY DATA'!$B:$B=""RS"")),"""")
  )
)"),"")</f>
        <v/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 spans="1:27">
      <c r="A144" s="19"/>
      <c r="B144" s="39"/>
      <c r="C144" s="19"/>
      <c r="D144" s="33"/>
      <c r="E144" s="4" t="str">
        <f>IFERROR(__xludf.DUMMYFUNCTION("IFERROR(
  TEXTJOIN(CHAR(10),TRUE,FILTER('SUMMARY DATA'!E:E,'SUMMARY DATA'!$A:$A=$A144,'SUMMARY DATA'!$C:$C=$B144,'SUMMARY DATA'!$B:$B=""RS"")),
  IF(
    OR(
      ISNUMBER(SEARCH(""CDM CASH DEPOSIT"",$C144)),
      ISNUMBER(SEARCH(""CASH DEPOSIT"",$C144"&amp;")),
      COUNTIFS('SUMMARY DATA'!$D:$D,$C144,'SUMMARY DATA'!$B:$B,""RS"")&lt;&gt;1
    ),
    """",
    IFERROR(TEXTJOIN(CHAR(10),TRUE,FILTER('SUMMARY DATA'!E:E,'SUMMARY DATA'!$D:$D=$C144,'SUMMARY DATA'!$B:$B=""RS"")),"""")
  )
)"),"")</f>
        <v/>
      </c>
      <c r="F144" s="4" t="str">
        <f>IFERROR(__xludf.DUMMYFUNCTION("IFERROR(
  TEXTJOIN(CHAR(10),TRUE,FILTER('SUMMARY DATA'!F:F,'SUMMARY DATA'!$A:$A=$A144,'SUMMARY DATA'!$C:$C=$B144,'SUMMARY DATA'!$B:$B=""RS"")),
  IF(
    OR(
      ISNUMBER(SEARCH(""CDM CASH DEPOSIT"",$C144)),
      ISNUMBER(SEARCH(""CASH DEPOSIT"",$C144"&amp;")),
      COUNTIFS('SUMMARY DATA'!$D:$D,$C144,'SUMMARY DATA'!$B:$B,""RS"")&lt;&gt;1
    ),
    """",
    IFERROR(TEXTJOIN(CHAR(10),TRUE,FILTER('SUMMARY DATA'!F:F,'SUMMARY DATA'!$D:$D=$C144,'SUMMARY DATA'!$B:$B=""RS"")),"""")
  )
)"),"")</f>
        <v/>
      </c>
      <c r="G144" s="4" t="str">
        <f>IFERROR(__xludf.DUMMYFUNCTION("IFERROR(
  TEXTJOIN(CHAR(10),TRUE,FILTER('SUMMARY DATA'!G:G,'SUMMARY DATA'!$A:$A=$A144,'SUMMARY DATA'!$C:$C=$B144,'SUMMARY DATA'!$B:$B=""RS"")),
  IF(
    OR(
      ISNUMBER(SEARCH(""CDM CASH DEPOSIT"",$C144)),
      ISNUMBER(SEARCH(""CASH DEPOSIT"",$C144"&amp;")),
      COUNTIFS('SUMMARY DATA'!$D:$D,$C144,'SUMMARY DATA'!$B:$B,""RS"")&lt;&gt;1
    ),
    """",
    IFERROR(TEXTJOIN(CHAR(10),TRUE,FILTER('SUMMARY DATA'!G:G,'SUMMARY DATA'!$D:$D=$C144,'SUMMARY DATA'!$B:$B=""RS"")),"""")
  )
)"),"")</f>
        <v/>
      </c>
      <c r="H144" s="4" t="str">
        <f>IFERROR(__xludf.DUMMYFUNCTION("IFERROR(
  TEXTJOIN(CHAR(10),TRUE,FILTER('SUMMARY DATA'!H:H,'SUMMARY DATA'!$A:$A=$A144,'SUMMARY DATA'!$C:$C=$B144,'SUMMARY DATA'!$B:$B=""RS"")),
  IF(
    OR(
      ISNUMBER(SEARCH(""CDM CASH DEPOSIT"",$C144)),
      ISNUMBER(SEARCH(""CASH DEPOSIT"",$C144"&amp;")),
      COUNTIFS('SUMMARY DATA'!$D:$D,$C144,'SUMMARY DATA'!$B:$B,""RS"")&lt;&gt;1
    ),
    """",
    IFERROR(TEXTJOIN(CHAR(10),TRUE,FILTER('SUMMARY DATA'!H:H,'SUMMARY DATA'!$D:$D=$C144,'SUMMARY DATA'!$B:$B=""RS"")),"""")
  )
)"),"")</f>
        <v/>
      </c>
      <c r="I144" s="6" t="str">
        <f>IFERROR(__xludf.DUMMYFUNCTION("IF(H144="""","""",
SUM(ARRAYFORMULA(VALUE(SPLIT(H144,CHAR(10)))))
)"),"")</f>
        <v/>
      </c>
      <c r="J144" s="4" t="str">
        <f>IFERROR(__xludf.DUMMYFUNCTION("IFERROR(
  TEXTJOIN(CHAR(10),TRUE,FILTER('SUMMARY DATA'!I:I,'SUMMARY DATA'!$A:$A=$A144,'SUMMARY DATA'!$C:$C=$B144,'SUMMARY DATA'!$B:$B=""RS"")),
  IF(
    OR(
      ISNUMBER(SEARCH(""CDM CASH DEPOSIT"",$C144)),
      ISNUMBER(SEARCH(""CASH DEPOSIT"",$C144"&amp;")),
      COUNTIFS('SUMMARY DATA'!$D:$D,$C144,'SUMMARY DATA'!$B:$B,""RS"")&lt;&gt;1
    ),
    """",
    IFERROR(TEXTJOIN(CHAR(10),TRUE,FILTER('SUMMARY DATA'!I:I,'SUMMARY DATA'!$D:$D=$C144,'SUMMARY DATA'!$B:$B=""RS"")),"""")
  )
)"),"")</f>
        <v/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 spans="1:27">
      <c r="A145" s="19"/>
      <c r="B145" s="39"/>
      <c r="C145" s="19"/>
      <c r="D145" s="33"/>
      <c r="E145" s="4" t="str">
        <f>IFERROR(__xludf.DUMMYFUNCTION("IFERROR(
  TEXTJOIN(CHAR(10),TRUE,FILTER('SUMMARY DATA'!E:E,'SUMMARY DATA'!$A:$A=$A145,'SUMMARY DATA'!$C:$C=$B145,'SUMMARY DATA'!$B:$B=""RS"")),
  IF(
    OR(
      ISNUMBER(SEARCH(""CDM CASH DEPOSIT"",$C145)),
      ISNUMBER(SEARCH(""CASH DEPOSIT"",$C145"&amp;")),
      COUNTIFS('SUMMARY DATA'!$D:$D,$C145,'SUMMARY DATA'!$B:$B,""RS"")&lt;&gt;1
    ),
    """",
    IFERROR(TEXTJOIN(CHAR(10),TRUE,FILTER('SUMMARY DATA'!E:E,'SUMMARY DATA'!$D:$D=$C145,'SUMMARY DATA'!$B:$B=""RS"")),"""")
  )
)"),"")</f>
        <v/>
      </c>
      <c r="F145" s="4" t="str">
        <f>IFERROR(__xludf.DUMMYFUNCTION("IFERROR(
  TEXTJOIN(CHAR(10),TRUE,FILTER('SUMMARY DATA'!F:F,'SUMMARY DATA'!$A:$A=$A145,'SUMMARY DATA'!$C:$C=$B145,'SUMMARY DATA'!$B:$B=""RS"")),
  IF(
    OR(
      ISNUMBER(SEARCH(""CDM CASH DEPOSIT"",$C145)),
      ISNUMBER(SEARCH(""CASH DEPOSIT"",$C145"&amp;")),
      COUNTIFS('SUMMARY DATA'!$D:$D,$C145,'SUMMARY DATA'!$B:$B,""RS"")&lt;&gt;1
    ),
    """",
    IFERROR(TEXTJOIN(CHAR(10),TRUE,FILTER('SUMMARY DATA'!F:F,'SUMMARY DATA'!$D:$D=$C145,'SUMMARY DATA'!$B:$B=""RS"")),"""")
  )
)"),"")</f>
        <v/>
      </c>
      <c r="G145" s="4" t="str">
        <f>IFERROR(__xludf.DUMMYFUNCTION("IFERROR(
  TEXTJOIN(CHAR(10),TRUE,FILTER('SUMMARY DATA'!G:G,'SUMMARY DATA'!$A:$A=$A145,'SUMMARY DATA'!$C:$C=$B145,'SUMMARY DATA'!$B:$B=""RS"")),
  IF(
    OR(
      ISNUMBER(SEARCH(""CDM CASH DEPOSIT"",$C145)),
      ISNUMBER(SEARCH(""CASH DEPOSIT"",$C145"&amp;")),
      COUNTIFS('SUMMARY DATA'!$D:$D,$C145,'SUMMARY DATA'!$B:$B,""RS"")&lt;&gt;1
    ),
    """",
    IFERROR(TEXTJOIN(CHAR(10),TRUE,FILTER('SUMMARY DATA'!G:G,'SUMMARY DATA'!$D:$D=$C145,'SUMMARY DATA'!$B:$B=""RS"")),"""")
  )
)"),"")</f>
        <v/>
      </c>
      <c r="H145" s="4" t="str">
        <f>IFERROR(__xludf.DUMMYFUNCTION("IFERROR(
  TEXTJOIN(CHAR(10),TRUE,FILTER('SUMMARY DATA'!H:H,'SUMMARY DATA'!$A:$A=$A145,'SUMMARY DATA'!$C:$C=$B145,'SUMMARY DATA'!$B:$B=""RS"")),
  IF(
    OR(
      ISNUMBER(SEARCH(""CDM CASH DEPOSIT"",$C145)),
      ISNUMBER(SEARCH(""CASH DEPOSIT"",$C145"&amp;")),
      COUNTIFS('SUMMARY DATA'!$D:$D,$C145,'SUMMARY DATA'!$B:$B,""RS"")&lt;&gt;1
    ),
    """",
    IFERROR(TEXTJOIN(CHAR(10),TRUE,FILTER('SUMMARY DATA'!H:H,'SUMMARY DATA'!$D:$D=$C145,'SUMMARY DATA'!$B:$B=""RS"")),"""")
  )
)"),"")</f>
        <v/>
      </c>
      <c r="I145" s="6" t="str">
        <f>IFERROR(__xludf.DUMMYFUNCTION("IF(H145="""","""",
SUM(ARRAYFORMULA(VALUE(SPLIT(H145,CHAR(10)))))
)"),"")</f>
        <v/>
      </c>
      <c r="J145" s="4" t="str">
        <f>IFERROR(__xludf.DUMMYFUNCTION("IFERROR(
  TEXTJOIN(CHAR(10),TRUE,FILTER('SUMMARY DATA'!I:I,'SUMMARY DATA'!$A:$A=$A145,'SUMMARY DATA'!$C:$C=$B145,'SUMMARY DATA'!$B:$B=""RS"")),
  IF(
    OR(
      ISNUMBER(SEARCH(""CDM CASH DEPOSIT"",$C145)),
      ISNUMBER(SEARCH(""CASH DEPOSIT"",$C145"&amp;")),
      COUNTIFS('SUMMARY DATA'!$D:$D,$C145,'SUMMARY DATA'!$B:$B,""RS"")&lt;&gt;1
    ),
    """",
    IFERROR(TEXTJOIN(CHAR(10),TRUE,FILTER('SUMMARY DATA'!I:I,'SUMMARY DATA'!$D:$D=$C145,'SUMMARY DATA'!$B:$B=""RS"")),"""")
  )
)"),"")</f>
        <v/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 spans="1:27">
      <c r="A146" s="19"/>
      <c r="B146" s="39"/>
      <c r="C146" s="19"/>
      <c r="D146" s="33"/>
      <c r="E146" s="4" t="str">
        <f>IFERROR(__xludf.DUMMYFUNCTION("IFERROR(
  TEXTJOIN(CHAR(10),TRUE,FILTER('SUMMARY DATA'!E:E,'SUMMARY DATA'!$A:$A=$A146,'SUMMARY DATA'!$C:$C=$B146,'SUMMARY DATA'!$B:$B=""RS"")),
  IF(
    OR(
      ISNUMBER(SEARCH(""CDM CASH DEPOSIT"",$C146)),
      ISNUMBER(SEARCH(""CASH DEPOSIT"",$C146"&amp;")),
      COUNTIFS('SUMMARY DATA'!$D:$D,$C146,'SUMMARY DATA'!$B:$B,""RS"")&lt;&gt;1
    ),
    """",
    IFERROR(TEXTJOIN(CHAR(10),TRUE,FILTER('SUMMARY DATA'!E:E,'SUMMARY DATA'!$D:$D=$C146,'SUMMARY DATA'!$B:$B=""RS"")),"""")
  )
)"),"")</f>
        <v/>
      </c>
      <c r="F146" s="4" t="str">
        <f>IFERROR(__xludf.DUMMYFUNCTION("IFERROR(
  TEXTJOIN(CHAR(10),TRUE,FILTER('SUMMARY DATA'!F:F,'SUMMARY DATA'!$A:$A=$A146,'SUMMARY DATA'!$C:$C=$B146,'SUMMARY DATA'!$B:$B=""RS"")),
  IF(
    OR(
      ISNUMBER(SEARCH(""CDM CASH DEPOSIT"",$C146)),
      ISNUMBER(SEARCH(""CASH DEPOSIT"",$C146"&amp;")),
      COUNTIFS('SUMMARY DATA'!$D:$D,$C146,'SUMMARY DATA'!$B:$B,""RS"")&lt;&gt;1
    ),
    """",
    IFERROR(TEXTJOIN(CHAR(10),TRUE,FILTER('SUMMARY DATA'!F:F,'SUMMARY DATA'!$D:$D=$C146,'SUMMARY DATA'!$B:$B=""RS"")),"""")
  )
)"),"")</f>
        <v/>
      </c>
      <c r="G146" s="4" t="str">
        <f>IFERROR(__xludf.DUMMYFUNCTION("IFERROR(
  TEXTJOIN(CHAR(10),TRUE,FILTER('SUMMARY DATA'!G:G,'SUMMARY DATA'!$A:$A=$A146,'SUMMARY DATA'!$C:$C=$B146,'SUMMARY DATA'!$B:$B=""RS"")),
  IF(
    OR(
      ISNUMBER(SEARCH(""CDM CASH DEPOSIT"",$C146)),
      ISNUMBER(SEARCH(""CASH DEPOSIT"",$C146"&amp;")),
      COUNTIFS('SUMMARY DATA'!$D:$D,$C146,'SUMMARY DATA'!$B:$B,""RS"")&lt;&gt;1
    ),
    """",
    IFERROR(TEXTJOIN(CHAR(10),TRUE,FILTER('SUMMARY DATA'!G:G,'SUMMARY DATA'!$D:$D=$C146,'SUMMARY DATA'!$B:$B=""RS"")),"""")
  )
)"),"")</f>
        <v/>
      </c>
      <c r="H146" s="4" t="str">
        <f>IFERROR(__xludf.DUMMYFUNCTION("IFERROR(
  TEXTJOIN(CHAR(10),TRUE,FILTER('SUMMARY DATA'!H:H,'SUMMARY DATA'!$A:$A=$A146,'SUMMARY DATA'!$C:$C=$B146,'SUMMARY DATA'!$B:$B=""RS"")),
  IF(
    OR(
      ISNUMBER(SEARCH(""CDM CASH DEPOSIT"",$C146)),
      ISNUMBER(SEARCH(""CASH DEPOSIT"",$C146"&amp;")),
      COUNTIFS('SUMMARY DATA'!$D:$D,$C146,'SUMMARY DATA'!$B:$B,""RS"")&lt;&gt;1
    ),
    """",
    IFERROR(TEXTJOIN(CHAR(10),TRUE,FILTER('SUMMARY DATA'!H:H,'SUMMARY DATA'!$D:$D=$C146,'SUMMARY DATA'!$B:$B=""RS"")),"""")
  )
)"),"")</f>
        <v/>
      </c>
      <c r="I146" s="6" t="str">
        <f>IFERROR(__xludf.DUMMYFUNCTION("IF(H146="""","""",
SUM(ARRAYFORMULA(VALUE(SPLIT(H146,CHAR(10)))))
)"),"")</f>
        <v/>
      </c>
      <c r="J146" s="4" t="str">
        <f>IFERROR(__xludf.DUMMYFUNCTION("IFERROR(
  TEXTJOIN(CHAR(10),TRUE,FILTER('SUMMARY DATA'!I:I,'SUMMARY DATA'!$A:$A=$A146,'SUMMARY DATA'!$C:$C=$B146,'SUMMARY DATA'!$B:$B=""RS"")),
  IF(
    OR(
      ISNUMBER(SEARCH(""CDM CASH DEPOSIT"",$C146)),
      ISNUMBER(SEARCH(""CASH DEPOSIT"",$C146"&amp;")),
      COUNTIFS('SUMMARY DATA'!$D:$D,$C146,'SUMMARY DATA'!$B:$B,""RS"")&lt;&gt;1
    ),
    """",
    IFERROR(TEXTJOIN(CHAR(10),TRUE,FILTER('SUMMARY DATA'!I:I,'SUMMARY DATA'!$D:$D=$C146,'SUMMARY DATA'!$B:$B=""RS"")),"""")
  )
)"),"")</f>
        <v/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 spans="1:27">
      <c r="A147" s="19"/>
      <c r="B147" s="39"/>
      <c r="C147" s="19"/>
      <c r="D147" s="33"/>
      <c r="E147" s="4" t="str">
        <f>IFERROR(__xludf.DUMMYFUNCTION("IFERROR(
  TEXTJOIN(CHAR(10),TRUE,FILTER('SUMMARY DATA'!E:E,'SUMMARY DATA'!$A:$A=$A147,'SUMMARY DATA'!$C:$C=$B147,'SUMMARY DATA'!$B:$B=""RS"")),
  IF(
    OR(
      ISNUMBER(SEARCH(""CDM CASH DEPOSIT"",$C147)),
      ISNUMBER(SEARCH(""CASH DEPOSIT"",$C147"&amp;")),
      COUNTIFS('SUMMARY DATA'!$D:$D,$C147,'SUMMARY DATA'!$B:$B,""RS"")&lt;&gt;1
    ),
    """",
    IFERROR(TEXTJOIN(CHAR(10),TRUE,FILTER('SUMMARY DATA'!E:E,'SUMMARY DATA'!$D:$D=$C147,'SUMMARY DATA'!$B:$B=""RS"")),"""")
  )
)"),"")</f>
        <v/>
      </c>
      <c r="F147" s="4" t="str">
        <f>IFERROR(__xludf.DUMMYFUNCTION("IFERROR(
  TEXTJOIN(CHAR(10),TRUE,FILTER('SUMMARY DATA'!F:F,'SUMMARY DATA'!$A:$A=$A147,'SUMMARY DATA'!$C:$C=$B147,'SUMMARY DATA'!$B:$B=""RS"")),
  IF(
    OR(
      ISNUMBER(SEARCH(""CDM CASH DEPOSIT"",$C147)),
      ISNUMBER(SEARCH(""CASH DEPOSIT"",$C147"&amp;")),
      COUNTIFS('SUMMARY DATA'!$D:$D,$C147,'SUMMARY DATA'!$B:$B,""RS"")&lt;&gt;1
    ),
    """",
    IFERROR(TEXTJOIN(CHAR(10),TRUE,FILTER('SUMMARY DATA'!F:F,'SUMMARY DATA'!$D:$D=$C147,'SUMMARY DATA'!$B:$B=""RS"")),"""")
  )
)"),"")</f>
        <v/>
      </c>
      <c r="G147" s="4" t="str">
        <f>IFERROR(__xludf.DUMMYFUNCTION("IFERROR(
  TEXTJOIN(CHAR(10),TRUE,FILTER('SUMMARY DATA'!G:G,'SUMMARY DATA'!$A:$A=$A147,'SUMMARY DATA'!$C:$C=$B147,'SUMMARY DATA'!$B:$B=""RS"")),
  IF(
    OR(
      ISNUMBER(SEARCH(""CDM CASH DEPOSIT"",$C147)),
      ISNUMBER(SEARCH(""CASH DEPOSIT"",$C147"&amp;")),
      COUNTIFS('SUMMARY DATA'!$D:$D,$C147,'SUMMARY DATA'!$B:$B,""RS"")&lt;&gt;1
    ),
    """",
    IFERROR(TEXTJOIN(CHAR(10),TRUE,FILTER('SUMMARY DATA'!G:G,'SUMMARY DATA'!$D:$D=$C147,'SUMMARY DATA'!$B:$B=""RS"")),"""")
  )
)"),"")</f>
        <v/>
      </c>
      <c r="H147" s="4" t="str">
        <f>IFERROR(__xludf.DUMMYFUNCTION("IFERROR(
  TEXTJOIN(CHAR(10),TRUE,FILTER('SUMMARY DATA'!H:H,'SUMMARY DATA'!$A:$A=$A147,'SUMMARY DATA'!$C:$C=$B147,'SUMMARY DATA'!$B:$B=""RS"")),
  IF(
    OR(
      ISNUMBER(SEARCH(""CDM CASH DEPOSIT"",$C147)),
      ISNUMBER(SEARCH(""CASH DEPOSIT"",$C147"&amp;")),
      COUNTIFS('SUMMARY DATA'!$D:$D,$C147,'SUMMARY DATA'!$B:$B,""RS"")&lt;&gt;1
    ),
    """",
    IFERROR(TEXTJOIN(CHAR(10),TRUE,FILTER('SUMMARY DATA'!H:H,'SUMMARY DATA'!$D:$D=$C147,'SUMMARY DATA'!$B:$B=""RS"")),"""")
  )
)"),"")</f>
        <v/>
      </c>
      <c r="I147" s="6" t="str">
        <f>IFERROR(__xludf.DUMMYFUNCTION("IF(H147="""","""",
SUM(ARRAYFORMULA(VALUE(SPLIT(H147,CHAR(10)))))
)"),"")</f>
        <v/>
      </c>
      <c r="J147" s="4" t="str">
        <f>IFERROR(__xludf.DUMMYFUNCTION("IFERROR(
  TEXTJOIN(CHAR(10),TRUE,FILTER('SUMMARY DATA'!I:I,'SUMMARY DATA'!$A:$A=$A147,'SUMMARY DATA'!$C:$C=$B147,'SUMMARY DATA'!$B:$B=""RS"")),
  IF(
    OR(
      ISNUMBER(SEARCH(""CDM CASH DEPOSIT"",$C147)),
      ISNUMBER(SEARCH(""CASH DEPOSIT"",$C147"&amp;")),
      COUNTIFS('SUMMARY DATA'!$D:$D,$C147,'SUMMARY DATA'!$B:$B,""RS"")&lt;&gt;1
    ),
    """",
    IFERROR(TEXTJOIN(CHAR(10),TRUE,FILTER('SUMMARY DATA'!I:I,'SUMMARY DATA'!$D:$D=$C147,'SUMMARY DATA'!$B:$B=""RS"")),"""")
  )
)"),"")</f>
        <v/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 spans="1:27">
      <c r="A148" s="19"/>
      <c r="B148" s="39"/>
      <c r="C148" s="19"/>
      <c r="D148" s="33"/>
      <c r="E148" s="4" t="str">
        <f>IFERROR(__xludf.DUMMYFUNCTION("IFERROR(
  TEXTJOIN(CHAR(10),TRUE,FILTER('SUMMARY DATA'!E:E,'SUMMARY DATA'!$A:$A=$A148,'SUMMARY DATA'!$C:$C=$B148,'SUMMARY DATA'!$B:$B=""RS"")),
  IF(
    OR(
      ISNUMBER(SEARCH(""CDM CASH DEPOSIT"",$C148)),
      ISNUMBER(SEARCH(""CASH DEPOSIT"",$C148"&amp;")),
      COUNTIFS('SUMMARY DATA'!$D:$D,$C148,'SUMMARY DATA'!$B:$B,""RS"")&lt;&gt;1
    ),
    """",
    IFERROR(TEXTJOIN(CHAR(10),TRUE,FILTER('SUMMARY DATA'!E:E,'SUMMARY DATA'!$D:$D=$C148,'SUMMARY DATA'!$B:$B=""RS"")),"""")
  )
)"),"")</f>
        <v/>
      </c>
      <c r="F148" s="4" t="str">
        <f>IFERROR(__xludf.DUMMYFUNCTION("IFERROR(
  TEXTJOIN(CHAR(10),TRUE,FILTER('SUMMARY DATA'!F:F,'SUMMARY DATA'!$A:$A=$A148,'SUMMARY DATA'!$C:$C=$B148,'SUMMARY DATA'!$B:$B=""RS"")),
  IF(
    OR(
      ISNUMBER(SEARCH(""CDM CASH DEPOSIT"",$C148)),
      ISNUMBER(SEARCH(""CASH DEPOSIT"",$C148"&amp;")),
      COUNTIFS('SUMMARY DATA'!$D:$D,$C148,'SUMMARY DATA'!$B:$B,""RS"")&lt;&gt;1
    ),
    """",
    IFERROR(TEXTJOIN(CHAR(10),TRUE,FILTER('SUMMARY DATA'!F:F,'SUMMARY DATA'!$D:$D=$C148,'SUMMARY DATA'!$B:$B=""RS"")),"""")
  )
)"),"")</f>
        <v/>
      </c>
      <c r="G148" s="4" t="str">
        <f>IFERROR(__xludf.DUMMYFUNCTION("IFERROR(
  TEXTJOIN(CHAR(10),TRUE,FILTER('SUMMARY DATA'!G:G,'SUMMARY DATA'!$A:$A=$A148,'SUMMARY DATA'!$C:$C=$B148,'SUMMARY DATA'!$B:$B=""RS"")),
  IF(
    OR(
      ISNUMBER(SEARCH(""CDM CASH DEPOSIT"",$C148)),
      ISNUMBER(SEARCH(""CASH DEPOSIT"",$C148"&amp;")),
      COUNTIFS('SUMMARY DATA'!$D:$D,$C148,'SUMMARY DATA'!$B:$B,""RS"")&lt;&gt;1
    ),
    """",
    IFERROR(TEXTJOIN(CHAR(10),TRUE,FILTER('SUMMARY DATA'!G:G,'SUMMARY DATA'!$D:$D=$C148,'SUMMARY DATA'!$B:$B=""RS"")),"""")
  )
)"),"")</f>
        <v/>
      </c>
      <c r="H148" s="4" t="str">
        <f>IFERROR(__xludf.DUMMYFUNCTION("IFERROR(
  TEXTJOIN(CHAR(10),TRUE,FILTER('SUMMARY DATA'!H:H,'SUMMARY DATA'!$A:$A=$A148,'SUMMARY DATA'!$C:$C=$B148,'SUMMARY DATA'!$B:$B=""RS"")),
  IF(
    OR(
      ISNUMBER(SEARCH(""CDM CASH DEPOSIT"",$C148)),
      ISNUMBER(SEARCH(""CASH DEPOSIT"",$C148"&amp;")),
      COUNTIFS('SUMMARY DATA'!$D:$D,$C148,'SUMMARY DATA'!$B:$B,""RS"")&lt;&gt;1
    ),
    """",
    IFERROR(TEXTJOIN(CHAR(10),TRUE,FILTER('SUMMARY DATA'!H:H,'SUMMARY DATA'!$D:$D=$C148,'SUMMARY DATA'!$B:$B=""RS"")),"""")
  )
)"),"")</f>
        <v/>
      </c>
      <c r="I148" s="6" t="str">
        <f>IFERROR(__xludf.DUMMYFUNCTION("IF(H148="""","""",
SUM(ARRAYFORMULA(VALUE(SPLIT(H148,CHAR(10)))))
)"),"")</f>
        <v/>
      </c>
      <c r="J148" s="4" t="str">
        <f>IFERROR(__xludf.DUMMYFUNCTION("IFERROR(
  TEXTJOIN(CHAR(10),TRUE,FILTER('SUMMARY DATA'!I:I,'SUMMARY DATA'!$A:$A=$A148,'SUMMARY DATA'!$C:$C=$B148,'SUMMARY DATA'!$B:$B=""RS"")),
  IF(
    OR(
      ISNUMBER(SEARCH(""CDM CASH DEPOSIT"",$C148)),
      ISNUMBER(SEARCH(""CASH DEPOSIT"",$C148"&amp;")),
      COUNTIFS('SUMMARY DATA'!$D:$D,$C148,'SUMMARY DATA'!$B:$B,""RS"")&lt;&gt;1
    ),
    """",
    IFERROR(TEXTJOIN(CHAR(10),TRUE,FILTER('SUMMARY DATA'!I:I,'SUMMARY DATA'!$D:$D=$C148,'SUMMARY DATA'!$B:$B=""RS"")),"""")
  )
)"),"")</f>
        <v/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 spans="1:27">
      <c r="A149" s="19"/>
      <c r="B149" s="39"/>
      <c r="C149" s="19"/>
      <c r="D149" s="33"/>
      <c r="E149" s="4" t="str">
        <f>IFERROR(__xludf.DUMMYFUNCTION("IFERROR(
  TEXTJOIN(CHAR(10),TRUE,FILTER('SUMMARY DATA'!E:E,'SUMMARY DATA'!$A:$A=$A149,'SUMMARY DATA'!$C:$C=$B149,'SUMMARY DATA'!$B:$B=""RS"")),
  IF(
    OR(
      ISNUMBER(SEARCH(""CDM CASH DEPOSIT"",$C149)),
      ISNUMBER(SEARCH(""CASH DEPOSIT"",$C149"&amp;")),
      COUNTIFS('SUMMARY DATA'!$D:$D,$C149,'SUMMARY DATA'!$B:$B,""RS"")&lt;&gt;1
    ),
    """",
    IFERROR(TEXTJOIN(CHAR(10),TRUE,FILTER('SUMMARY DATA'!E:E,'SUMMARY DATA'!$D:$D=$C149,'SUMMARY DATA'!$B:$B=""RS"")),"""")
  )
)"),"")</f>
        <v/>
      </c>
      <c r="F149" s="4" t="str">
        <f>IFERROR(__xludf.DUMMYFUNCTION("IFERROR(
  TEXTJOIN(CHAR(10),TRUE,FILTER('SUMMARY DATA'!F:F,'SUMMARY DATA'!$A:$A=$A149,'SUMMARY DATA'!$C:$C=$B149,'SUMMARY DATA'!$B:$B=""RS"")),
  IF(
    OR(
      ISNUMBER(SEARCH(""CDM CASH DEPOSIT"",$C149)),
      ISNUMBER(SEARCH(""CASH DEPOSIT"",$C149"&amp;")),
      COUNTIFS('SUMMARY DATA'!$D:$D,$C149,'SUMMARY DATA'!$B:$B,""RS"")&lt;&gt;1
    ),
    """",
    IFERROR(TEXTJOIN(CHAR(10),TRUE,FILTER('SUMMARY DATA'!F:F,'SUMMARY DATA'!$D:$D=$C149,'SUMMARY DATA'!$B:$B=""RS"")),"""")
  )
)"),"")</f>
        <v/>
      </c>
      <c r="G149" s="4" t="str">
        <f>IFERROR(__xludf.DUMMYFUNCTION("IFERROR(
  TEXTJOIN(CHAR(10),TRUE,FILTER('SUMMARY DATA'!G:G,'SUMMARY DATA'!$A:$A=$A149,'SUMMARY DATA'!$C:$C=$B149,'SUMMARY DATA'!$B:$B=""RS"")),
  IF(
    OR(
      ISNUMBER(SEARCH(""CDM CASH DEPOSIT"",$C149)),
      ISNUMBER(SEARCH(""CASH DEPOSIT"",$C149"&amp;")),
      COUNTIFS('SUMMARY DATA'!$D:$D,$C149,'SUMMARY DATA'!$B:$B,""RS"")&lt;&gt;1
    ),
    """",
    IFERROR(TEXTJOIN(CHAR(10),TRUE,FILTER('SUMMARY DATA'!G:G,'SUMMARY DATA'!$D:$D=$C149,'SUMMARY DATA'!$B:$B=""RS"")),"""")
  )
)"),"")</f>
        <v/>
      </c>
      <c r="H149" s="4" t="str">
        <f>IFERROR(__xludf.DUMMYFUNCTION("IFERROR(
  TEXTJOIN(CHAR(10),TRUE,FILTER('SUMMARY DATA'!H:H,'SUMMARY DATA'!$A:$A=$A149,'SUMMARY DATA'!$C:$C=$B149,'SUMMARY DATA'!$B:$B=""RS"")),
  IF(
    OR(
      ISNUMBER(SEARCH(""CDM CASH DEPOSIT"",$C149)),
      ISNUMBER(SEARCH(""CASH DEPOSIT"",$C149"&amp;")),
      COUNTIFS('SUMMARY DATA'!$D:$D,$C149,'SUMMARY DATA'!$B:$B,""RS"")&lt;&gt;1
    ),
    """",
    IFERROR(TEXTJOIN(CHAR(10),TRUE,FILTER('SUMMARY DATA'!H:H,'SUMMARY DATA'!$D:$D=$C149,'SUMMARY DATA'!$B:$B=""RS"")),"""")
  )
)"),"")</f>
        <v/>
      </c>
      <c r="I149" s="6" t="str">
        <f>IFERROR(__xludf.DUMMYFUNCTION("IF(H149="""","""",
SUM(ARRAYFORMULA(VALUE(SPLIT(H149,CHAR(10)))))
)"),"")</f>
        <v/>
      </c>
      <c r="J149" s="4" t="str">
        <f>IFERROR(__xludf.DUMMYFUNCTION("IFERROR(
  TEXTJOIN(CHAR(10),TRUE,FILTER('SUMMARY DATA'!I:I,'SUMMARY DATA'!$A:$A=$A149,'SUMMARY DATA'!$C:$C=$B149,'SUMMARY DATA'!$B:$B=""RS"")),
  IF(
    OR(
      ISNUMBER(SEARCH(""CDM CASH DEPOSIT"",$C149)),
      ISNUMBER(SEARCH(""CASH DEPOSIT"",$C149"&amp;")),
      COUNTIFS('SUMMARY DATA'!$D:$D,$C149,'SUMMARY DATA'!$B:$B,""RS"")&lt;&gt;1
    ),
    """",
    IFERROR(TEXTJOIN(CHAR(10),TRUE,FILTER('SUMMARY DATA'!I:I,'SUMMARY DATA'!$D:$D=$C149,'SUMMARY DATA'!$B:$B=""RS"")),"""")
  )
)"),"")</f>
        <v/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 spans="1:27">
      <c r="A150" s="19"/>
      <c r="B150" s="39"/>
      <c r="C150" s="19"/>
      <c r="D150" s="33"/>
      <c r="E150" s="4" t="str">
        <f>IFERROR(__xludf.DUMMYFUNCTION("IFERROR(
  TEXTJOIN(CHAR(10),TRUE,FILTER('SUMMARY DATA'!E:E,'SUMMARY DATA'!$A:$A=$A150,'SUMMARY DATA'!$C:$C=$B150,'SUMMARY DATA'!$B:$B=""RS"")),
  IF(
    OR(
      ISNUMBER(SEARCH(""CDM CASH DEPOSIT"",$C150)),
      ISNUMBER(SEARCH(""CASH DEPOSIT"",$C150"&amp;")),
      COUNTIFS('SUMMARY DATA'!$D:$D,$C150,'SUMMARY DATA'!$B:$B,""RS"")&lt;&gt;1
    ),
    """",
    IFERROR(TEXTJOIN(CHAR(10),TRUE,FILTER('SUMMARY DATA'!E:E,'SUMMARY DATA'!$D:$D=$C150,'SUMMARY DATA'!$B:$B=""RS"")),"""")
  )
)"),"")</f>
        <v/>
      </c>
      <c r="F150" s="4" t="str">
        <f>IFERROR(__xludf.DUMMYFUNCTION("IFERROR(
  TEXTJOIN(CHAR(10),TRUE,FILTER('SUMMARY DATA'!F:F,'SUMMARY DATA'!$A:$A=$A150,'SUMMARY DATA'!$C:$C=$B150,'SUMMARY DATA'!$B:$B=""RS"")),
  IF(
    OR(
      ISNUMBER(SEARCH(""CDM CASH DEPOSIT"",$C150)),
      ISNUMBER(SEARCH(""CASH DEPOSIT"",$C150"&amp;")),
      COUNTIFS('SUMMARY DATA'!$D:$D,$C150,'SUMMARY DATA'!$B:$B,""RS"")&lt;&gt;1
    ),
    """",
    IFERROR(TEXTJOIN(CHAR(10),TRUE,FILTER('SUMMARY DATA'!F:F,'SUMMARY DATA'!$D:$D=$C150,'SUMMARY DATA'!$B:$B=""RS"")),"""")
  )
)"),"")</f>
        <v/>
      </c>
      <c r="G150" s="4" t="str">
        <f>IFERROR(__xludf.DUMMYFUNCTION("IFERROR(
  TEXTJOIN(CHAR(10),TRUE,FILTER('SUMMARY DATA'!G:G,'SUMMARY DATA'!$A:$A=$A150,'SUMMARY DATA'!$C:$C=$B150,'SUMMARY DATA'!$B:$B=""RS"")),
  IF(
    OR(
      ISNUMBER(SEARCH(""CDM CASH DEPOSIT"",$C150)),
      ISNUMBER(SEARCH(""CASH DEPOSIT"",$C150"&amp;")),
      COUNTIFS('SUMMARY DATA'!$D:$D,$C150,'SUMMARY DATA'!$B:$B,""RS"")&lt;&gt;1
    ),
    """",
    IFERROR(TEXTJOIN(CHAR(10),TRUE,FILTER('SUMMARY DATA'!G:G,'SUMMARY DATA'!$D:$D=$C150,'SUMMARY DATA'!$B:$B=""RS"")),"""")
  )
)"),"")</f>
        <v/>
      </c>
      <c r="H150" s="4" t="str">
        <f>IFERROR(__xludf.DUMMYFUNCTION("IFERROR(
  TEXTJOIN(CHAR(10),TRUE,FILTER('SUMMARY DATA'!H:H,'SUMMARY DATA'!$A:$A=$A150,'SUMMARY DATA'!$C:$C=$B150,'SUMMARY DATA'!$B:$B=""RS"")),
  IF(
    OR(
      ISNUMBER(SEARCH(""CDM CASH DEPOSIT"",$C150)),
      ISNUMBER(SEARCH(""CASH DEPOSIT"",$C150"&amp;")),
      COUNTIFS('SUMMARY DATA'!$D:$D,$C150,'SUMMARY DATA'!$B:$B,""RS"")&lt;&gt;1
    ),
    """",
    IFERROR(TEXTJOIN(CHAR(10),TRUE,FILTER('SUMMARY DATA'!H:H,'SUMMARY DATA'!$D:$D=$C150,'SUMMARY DATA'!$B:$B=""RS"")),"""")
  )
)"),"")</f>
        <v/>
      </c>
      <c r="I150" s="6" t="str">
        <f>IFERROR(__xludf.DUMMYFUNCTION("IF(H150="""","""",
SUM(ARRAYFORMULA(VALUE(SPLIT(H150,CHAR(10)))))
)"),"")</f>
        <v/>
      </c>
      <c r="J150" s="4" t="str">
        <f>IFERROR(__xludf.DUMMYFUNCTION("IFERROR(
  TEXTJOIN(CHAR(10),TRUE,FILTER('SUMMARY DATA'!I:I,'SUMMARY DATA'!$A:$A=$A150,'SUMMARY DATA'!$C:$C=$B150,'SUMMARY DATA'!$B:$B=""RS"")),
  IF(
    OR(
      ISNUMBER(SEARCH(""CDM CASH DEPOSIT"",$C150)),
      ISNUMBER(SEARCH(""CASH DEPOSIT"",$C150"&amp;")),
      COUNTIFS('SUMMARY DATA'!$D:$D,$C150,'SUMMARY DATA'!$B:$B,""RS"")&lt;&gt;1
    ),
    """",
    IFERROR(TEXTJOIN(CHAR(10),TRUE,FILTER('SUMMARY DATA'!I:I,'SUMMARY DATA'!$D:$D=$C150,'SUMMARY DATA'!$B:$B=""RS"")),"""")
  )
)"),"")</f>
        <v/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 spans="1:27">
      <c r="A151" s="19"/>
      <c r="B151" s="39"/>
      <c r="C151" s="19"/>
      <c r="D151" s="33"/>
      <c r="E151" s="4" t="str">
        <f>IFERROR(__xludf.DUMMYFUNCTION("IFERROR(
  TEXTJOIN(CHAR(10),TRUE,FILTER('SUMMARY DATA'!E:E,'SUMMARY DATA'!$A:$A=$A151,'SUMMARY DATA'!$C:$C=$B151,'SUMMARY DATA'!$B:$B=""RS"")),
  IF(
    OR(
      ISNUMBER(SEARCH(""CDM CASH DEPOSIT"",$C151)),
      ISNUMBER(SEARCH(""CASH DEPOSIT"",$C151"&amp;")),
      COUNTIFS('SUMMARY DATA'!$D:$D,$C151,'SUMMARY DATA'!$B:$B,""RS"")&lt;&gt;1
    ),
    """",
    IFERROR(TEXTJOIN(CHAR(10),TRUE,FILTER('SUMMARY DATA'!E:E,'SUMMARY DATA'!$D:$D=$C151,'SUMMARY DATA'!$B:$B=""RS"")),"""")
  )
)"),"")</f>
        <v/>
      </c>
      <c r="F151" s="4" t="str">
        <f>IFERROR(__xludf.DUMMYFUNCTION("IFERROR(
  TEXTJOIN(CHAR(10),TRUE,FILTER('SUMMARY DATA'!F:F,'SUMMARY DATA'!$A:$A=$A151,'SUMMARY DATA'!$C:$C=$B151,'SUMMARY DATA'!$B:$B=""RS"")),
  IF(
    OR(
      ISNUMBER(SEARCH(""CDM CASH DEPOSIT"",$C151)),
      ISNUMBER(SEARCH(""CASH DEPOSIT"",$C151"&amp;")),
      COUNTIFS('SUMMARY DATA'!$D:$D,$C151,'SUMMARY DATA'!$B:$B,""RS"")&lt;&gt;1
    ),
    """",
    IFERROR(TEXTJOIN(CHAR(10),TRUE,FILTER('SUMMARY DATA'!F:F,'SUMMARY DATA'!$D:$D=$C151,'SUMMARY DATA'!$B:$B=""RS"")),"""")
  )
)"),"")</f>
        <v/>
      </c>
      <c r="G151" s="4" t="str">
        <f>IFERROR(__xludf.DUMMYFUNCTION("IFERROR(
  TEXTJOIN(CHAR(10),TRUE,FILTER('SUMMARY DATA'!G:G,'SUMMARY DATA'!$A:$A=$A151,'SUMMARY DATA'!$C:$C=$B151,'SUMMARY DATA'!$B:$B=""RS"")),
  IF(
    OR(
      ISNUMBER(SEARCH(""CDM CASH DEPOSIT"",$C151)),
      ISNUMBER(SEARCH(""CASH DEPOSIT"",$C151"&amp;")),
      COUNTIFS('SUMMARY DATA'!$D:$D,$C151,'SUMMARY DATA'!$B:$B,""RS"")&lt;&gt;1
    ),
    """",
    IFERROR(TEXTJOIN(CHAR(10),TRUE,FILTER('SUMMARY DATA'!G:G,'SUMMARY DATA'!$D:$D=$C151,'SUMMARY DATA'!$B:$B=""RS"")),"""")
  )
)"),"")</f>
        <v/>
      </c>
      <c r="H151" s="4" t="str">
        <f>IFERROR(__xludf.DUMMYFUNCTION("IFERROR(
  TEXTJOIN(CHAR(10),TRUE,FILTER('SUMMARY DATA'!H:H,'SUMMARY DATA'!$A:$A=$A151,'SUMMARY DATA'!$C:$C=$B151,'SUMMARY DATA'!$B:$B=""RS"")),
  IF(
    OR(
      ISNUMBER(SEARCH(""CDM CASH DEPOSIT"",$C151)),
      ISNUMBER(SEARCH(""CASH DEPOSIT"",$C151"&amp;")),
      COUNTIFS('SUMMARY DATA'!$D:$D,$C151,'SUMMARY DATA'!$B:$B,""RS"")&lt;&gt;1
    ),
    """",
    IFERROR(TEXTJOIN(CHAR(10),TRUE,FILTER('SUMMARY DATA'!H:H,'SUMMARY DATA'!$D:$D=$C151,'SUMMARY DATA'!$B:$B=""RS"")),"""")
  )
)"),"")</f>
        <v/>
      </c>
      <c r="I151" s="6" t="str">
        <f>IFERROR(__xludf.DUMMYFUNCTION("IF(H151="""","""",
SUM(ARRAYFORMULA(VALUE(SPLIT(H151,CHAR(10)))))
)"),"")</f>
        <v/>
      </c>
      <c r="J151" s="4" t="str">
        <f>IFERROR(__xludf.DUMMYFUNCTION("IFERROR(
  TEXTJOIN(CHAR(10),TRUE,FILTER('SUMMARY DATA'!I:I,'SUMMARY DATA'!$A:$A=$A151,'SUMMARY DATA'!$C:$C=$B151,'SUMMARY DATA'!$B:$B=""RS"")),
  IF(
    OR(
      ISNUMBER(SEARCH(""CDM CASH DEPOSIT"",$C151)),
      ISNUMBER(SEARCH(""CASH DEPOSIT"",$C151"&amp;")),
      COUNTIFS('SUMMARY DATA'!$D:$D,$C151,'SUMMARY DATA'!$B:$B,""RS"")&lt;&gt;1
    ),
    """",
    IFERROR(TEXTJOIN(CHAR(10),TRUE,FILTER('SUMMARY DATA'!I:I,'SUMMARY DATA'!$D:$D=$C151,'SUMMARY DATA'!$B:$B=""RS"")),"""")
  )
)"),"")</f>
        <v/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 spans="1:27">
      <c r="A152" s="19"/>
      <c r="B152" s="39"/>
      <c r="C152" s="19"/>
      <c r="D152" s="33"/>
      <c r="E152" s="4" t="str">
        <f>IFERROR(__xludf.DUMMYFUNCTION("IFERROR(
  TEXTJOIN(CHAR(10),TRUE,FILTER('SUMMARY DATA'!E:E,'SUMMARY DATA'!$A:$A=$A152,'SUMMARY DATA'!$C:$C=$B152,'SUMMARY DATA'!$B:$B=""RS"")),
  IF(
    OR(
      ISNUMBER(SEARCH(""CDM CASH DEPOSIT"",$C152)),
      ISNUMBER(SEARCH(""CASH DEPOSIT"",$C152"&amp;")),
      COUNTIFS('SUMMARY DATA'!$D:$D,$C152,'SUMMARY DATA'!$B:$B,""RS"")&lt;&gt;1
    ),
    """",
    IFERROR(TEXTJOIN(CHAR(10),TRUE,FILTER('SUMMARY DATA'!E:E,'SUMMARY DATA'!$D:$D=$C152,'SUMMARY DATA'!$B:$B=""RS"")),"""")
  )
)"),"")</f>
        <v/>
      </c>
      <c r="F152" s="4" t="str">
        <f>IFERROR(__xludf.DUMMYFUNCTION("IFERROR(
  TEXTJOIN(CHAR(10),TRUE,FILTER('SUMMARY DATA'!F:F,'SUMMARY DATA'!$A:$A=$A152,'SUMMARY DATA'!$C:$C=$B152,'SUMMARY DATA'!$B:$B=""RS"")),
  IF(
    OR(
      ISNUMBER(SEARCH(""CDM CASH DEPOSIT"",$C152)),
      ISNUMBER(SEARCH(""CASH DEPOSIT"",$C152"&amp;")),
      COUNTIFS('SUMMARY DATA'!$D:$D,$C152,'SUMMARY DATA'!$B:$B,""RS"")&lt;&gt;1
    ),
    """",
    IFERROR(TEXTJOIN(CHAR(10),TRUE,FILTER('SUMMARY DATA'!F:F,'SUMMARY DATA'!$D:$D=$C152,'SUMMARY DATA'!$B:$B=""RS"")),"""")
  )
)"),"")</f>
        <v/>
      </c>
      <c r="G152" s="4" t="str">
        <f>IFERROR(__xludf.DUMMYFUNCTION("IFERROR(
  TEXTJOIN(CHAR(10),TRUE,FILTER('SUMMARY DATA'!G:G,'SUMMARY DATA'!$A:$A=$A152,'SUMMARY DATA'!$C:$C=$B152,'SUMMARY DATA'!$B:$B=""RS"")),
  IF(
    OR(
      ISNUMBER(SEARCH(""CDM CASH DEPOSIT"",$C152)),
      ISNUMBER(SEARCH(""CASH DEPOSIT"",$C152"&amp;")),
      COUNTIFS('SUMMARY DATA'!$D:$D,$C152,'SUMMARY DATA'!$B:$B,""RS"")&lt;&gt;1
    ),
    """",
    IFERROR(TEXTJOIN(CHAR(10),TRUE,FILTER('SUMMARY DATA'!G:G,'SUMMARY DATA'!$D:$D=$C152,'SUMMARY DATA'!$B:$B=""RS"")),"""")
  )
)"),"")</f>
        <v/>
      </c>
      <c r="H152" s="4" t="str">
        <f>IFERROR(__xludf.DUMMYFUNCTION("IFERROR(
  TEXTJOIN(CHAR(10),TRUE,FILTER('SUMMARY DATA'!H:H,'SUMMARY DATA'!$A:$A=$A152,'SUMMARY DATA'!$C:$C=$B152,'SUMMARY DATA'!$B:$B=""RS"")),
  IF(
    OR(
      ISNUMBER(SEARCH(""CDM CASH DEPOSIT"",$C152)),
      ISNUMBER(SEARCH(""CASH DEPOSIT"",$C152"&amp;")),
      COUNTIFS('SUMMARY DATA'!$D:$D,$C152,'SUMMARY DATA'!$B:$B,""RS"")&lt;&gt;1
    ),
    """",
    IFERROR(TEXTJOIN(CHAR(10),TRUE,FILTER('SUMMARY DATA'!H:H,'SUMMARY DATA'!$D:$D=$C152,'SUMMARY DATA'!$B:$B=""RS"")),"""")
  )
)"),"")</f>
        <v/>
      </c>
      <c r="I152" s="6" t="str">
        <f>IFERROR(__xludf.DUMMYFUNCTION("IF(H152="""","""",
SUM(ARRAYFORMULA(VALUE(SPLIT(H152,CHAR(10)))))
)"),"")</f>
        <v/>
      </c>
      <c r="J152" s="4" t="str">
        <f>IFERROR(__xludf.DUMMYFUNCTION("IFERROR(
  TEXTJOIN(CHAR(10),TRUE,FILTER('SUMMARY DATA'!I:I,'SUMMARY DATA'!$A:$A=$A152,'SUMMARY DATA'!$C:$C=$B152,'SUMMARY DATA'!$B:$B=""RS"")),
  IF(
    OR(
      ISNUMBER(SEARCH(""CDM CASH DEPOSIT"",$C152)),
      ISNUMBER(SEARCH(""CASH DEPOSIT"",$C152"&amp;")),
      COUNTIFS('SUMMARY DATA'!$D:$D,$C152,'SUMMARY DATA'!$B:$B,""RS"")&lt;&gt;1
    ),
    """",
    IFERROR(TEXTJOIN(CHAR(10),TRUE,FILTER('SUMMARY DATA'!I:I,'SUMMARY DATA'!$D:$D=$C152,'SUMMARY DATA'!$B:$B=""RS"")),"""")
  )
)"),"")</f>
        <v/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 spans="1:27">
      <c r="A153" s="19"/>
      <c r="B153" s="39"/>
      <c r="C153" s="19"/>
      <c r="D153" s="33"/>
      <c r="E153" s="4" t="str">
        <f>IFERROR(__xludf.DUMMYFUNCTION("IFERROR(
  TEXTJOIN(CHAR(10),TRUE,FILTER('SUMMARY DATA'!E:E,'SUMMARY DATA'!$A:$A=$A153,'SUMMARY DATA'!$C:$C=$B153,'SUMMARY DATA'!$B:$B=""RS"")),
  IF(
    OR(
      ISNUMBER(SEARCH(""CDM CASH DEPOSIT"",$C153)),
      ISNUMBER(SEARCH(""CASH DEPOSIT"",$C153"&amp;")),
      COUNTIFS('SUMMARY DATA'!$D:$D,$C153,'SUMMARY DATA'!$B:$B,""RS"")&lt;&gt;1
    ),
    """",
    IFERROR(TEXTJOIN(CHAR(10),TRUE,FILTER('SUMMARY DATA'!E:E,'SUMMARY DATA'!$D:$D=$C153,'SUMMARY DATA'!$B:$B=""RS"")),"""")
  )
)"),"")</f>
        <v/>
      </c>
      <c r="F153" s="4" t="str">
        <f>IFERROR(__xludf.DUMMYFUNCTION("IFERROR(
  TEXTJOIN(CHAR(10),TRUE,FILTER('SUMMARY DATA'!F:F,'SUMMARY DATA'!$A:$A=$A153,'SUMMARY DATA'!$C:$C=$B153,'SUMMARY DATA'!$B:$B=""RS"")),
  IF(
    OR(
      ISNUMBER(SEARCH(""CDM CASH DEPOSIT"",$C153)),
      ISNUMBER(SEARCH(""CASH DEPOSIT"",$C153"&amp;")),
      COUNTIFS('SUMMARY DATA'!$D:$D,$C153,'SUMMARY DATA'!$B:$B,""RS"")&lt;&gt;1
    ),
    """",
    IFERROR(TEXTJOIN(CHAR(10),TRUE,FILTER('SUMMARY DATA'!F:F,'SUMMARY DATA'!$D:$D=$C153,'SUMMARY DATA'!$B:$B=""RS"")),"""")
  )
)"),"")</f>
        <v/>
      </c>
      <c r="G153" s="4" t="str">
        <f>IFERROR(__xludf.DUMMYFUNCTION("IFERROR(
  TEXTJOIN(CHAR(10),TRUE,FILTER('SUMMARY DATA'!G:G,'SUMMARY DATA'!$A:$A=$A153,'SUMMARY DATA'!$C:$C=$B153,'SUMMARY DATA'!$B:$B=""RS"")),
  IF(
    OR(
      ISNUMBER(SEARCH(""CDM CASH DEPOSIT"",$C153)),
      ISNUMBER(SEARCH(""CASH DEPOSIT"",$C153"&amp;")),
      COUNTIFS('SUMMARY DATA'!$D:$D,$C153,'SUMMARY DATA'!$B:$B,""RS"")&lt;&gt;1
    ),
    """",
    IFERROR(TEXTJOIN(CHAR(10),TRUE,FILTER('SUMMARY DATA'!G:G,'SUMMARY DATA'!$D:$D=$C153,'SUMMARY DATA'!$B:$B=""RS"")),"""")
  )
)"),"")</f>
        <v/>
      </c>
      <c r="H153" s="4" t="str">
        <f>IFERROR(__xludf.DUMMYFUNCTION("IFERROR(
  TEXTJOIN(CHAR(10),TRUE,FILTER('SUMMARY DATA'!H:H,'SUMMARY DATA'!$A:$A=$A153,'SUMMARY DATA'!$C:$C=$B153,'SUMMARY DATA'!$B:$B=""RS"")),
  IF(
    OR(
      ISNUMBER(SEARCH(""CDM CASH DEPOSIT"",$C153)),
      ISNUMBER(SEARCH(""CASH DEPOSIT"",$C153"&amp;")),
      COUNTIFS('SUMMARY DATA'!$D:$D,$C153,'SUMMARY DATA'!$B:$B,""RS"")&lt;&gt;1
    ),
    """",
    IFERROR(TEXTJOIN(CHAR(10),TRUE,FILTER('SUMMARY DATA'!H:H,'SUMMARY DATA'!$D:$D=$C153,'SUMMARY DATA'!$B:$B=""RS"")),"""")
  )
)"),"")</f>
        <v/>
      </c>
      <c r="I153" s="6" t="str">
        <f>IFERROR(__xludf.DUMMYFUNCTION("IF(H153="""","""",
SUM(ARRAYFORMULA(VALUE(SPLIT(H153,CHAR(10)))))
)"),"")</f>
        <v/>
      </c>
      <c r="J153" s="4" t="str">
        <f>IFERROR(__xludf.DUMMYFUNCTION("IFERROR(
  TEXTJOIN(CHAR(10),TRUE,FILTER('SUMMARY DATA'!I:I,'SUMMARY DATA'!$A:$A=$A153,'SUMMARY DATA'!$C:$C=$B153,'SUMMARY DATA'!$B:$B=""RS"")),
  IF(
    OR(
      ISNUMBER(SEARCH(""CDM CASH DEPOSIT"",$C153)),
      ISNUMBER(SEARCH(""CASH DEPOSIT"",$C153"&amp;")),
      COUNTIFS('SUMMARY DATA'!$D:$D,$C153,'SUMMARY DATA'!$B:$B,""RS"")&lt;&gt;1
    ),
    """",
    IFERROR(TEXTJOIN(CHAR(10),TRUE,FILTER('SUMMARY DATA'!I:I,'SUMMARY DATA'!$D:$D=$C153,'SUMMARY DATA'!$B:$B=""RS"")),"""")
  )
)"),"")</f>
        <v/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 spans="1:27">
      <c r="A154" s="19"/>
      <c r="B154" s="39"/>
      <c r="C154" s="19"/>
      <c r="D154" s="33"/>
      <c r="E154" s="4" t="str">
        <f>IFERROR(__xludf.DUMMYFUNCTION("IFERROR(
  TEXTJOIN(CHAR(10),TRUE,FILTER('SUMMARY DATA'!E:E,'SUMMARY DATA'!$A:$A=$A154,'SUMMARY DATA'!$C:$C=$B154,'SUMMARY DATA'!$B:$B=""RS"")),
  IF(
    OR(
      ISNUMBER(SEARCH(""CDM CASH DEPOSIT"",$C154)),
      ISNUMBER(SEARCH(""CASH DEPOSIT"",$C154"&amp;")),
      COUNTIFS('SUMMARY DATA'!$D:$D,$C154,'SUMMARY DATA'!$B:$B,""RS"")&lt;&gt;1
    ),
    """",
    IFERROR(TEXTJOIN(CHAR(10),TRUE,FILTER('SUMMARY DATA'!E:E,'SUMMARY DATA'!$D:$D=$C154,'SUMMARY DATA'!$B:$B=""RS"")),"""")
  )
)"),"")</f>
        <v/>
      </c>
      <c r="F154" s="4" t="str">
        <f>IFERROR(__xludf.DUMMYFUNCTION("IFERROR(
  TEXTJOIN(CHAR(10),TRUE,FILTER('SUMMARY DATA'!F:F,'SUMMARY DATA'!$A:$A=$A154,'SUMMARY DATA'!$C:$C=$B154,'SUMMARY DATA'!$B:$B=""RS"")),
  IF(
    OR(
      ISNUMBER(SEARCH(""CDM CASH DEPOSIT"",$C154)),
      ISNUMBER(SEARCH(""CASH DEPOSIT"",$C154"&amp;")),
      COUNTIFS('SUMMARY DATA'!$D:$D,$C154,'SUMMARY DATA'!$B:$B,""RS"")&lt;&gt;1
    ),
    """",
    IFERROR(TEXTJOIN(CHAR(10),TRUE,FILTER('SUMMARY DATA'!F:F,'SUMMARY DATA'!$D:$D=$C154,'SUMMARY DATA'!$B:$B=""RS"")),"""")
  )
)"),"")</f>
        <v/>
      </c>
      <c r="G154" s="4" t="str">
        <f>IFERROR(__xludf.DUMMYFUNCTION("IFERROR(
  TEXTJOIN(CHAR(10),TRUE,FILTER('SUMMARY DATA'!G:G,'SUMMARY DATA'!$A:$A=$A154,'SUMMARY DATA'!$C:$C=$B154,'SUMMARY DATA'!$B:$B=""RS"")),
  IF(
    OR(
      ISNUMBER(SEARCH(""CDM CASH DEPOSIT"",$C154)),
      ISNUMBER(SEARCH(""CASH DEPOSIT"",$C154"&amp;")),
      COUNTIFS('SUMMARY DATA'!$D:$D,$C154,'SUMMARY DATA'!$B:$B,""RS"")&lt;&gt;1
    ),
    """",
    IFERROR(TEXTJOIN(CHAR(10),TRUE,FILTER('SUMMARY DATA'!G:G,'SUMMARY DATA'!$D:$D=$C154,'SUMMARY DATA'!$B:$B=""RS"")),"""")
  )
)"),"")</f>
        <v/>
      </c>
      <c r="H154" s="4" t="str">
        <f>IFERROR(__xludf.DUMMYFUNCTION("IFERROR(
  TEXTJOIN(CHAR(10),TRUE,FILTER('SUMMARY DATA'!H:H,'SUMMARY DATA'!$A:$A=$A154,'SUMMARY DATA'!$C:$C=$B154,'SUMMARY DATA'!$B:$B=""RS"")),
  IF(
    OR(
      ISNUMBER(SEARCH(""CDM CASH DEPOSIT"",$C154)),
      ISNUMBER(SEARCH(""CASH DEPOSIT"",$C154"&amp;")),
      COUNTIFS('SUMMARY DATA'!$D:$D,$C154,'SUMMARY DATA'!$B:$B,""RS"")&lt;&gt;1
    ),
    """",
    IFERROR(TEXTJOIN(CHAR(10),TRUE,FILTER('SUMMARY DATA'!H:H,'SUMMARY DATA'!$D:$D=$C154,'SUMMARY DATA'!$B:$B=""RS"")),"""")
  )
)"),"")</f>
        <v/>
      </c>
      <c r="I154" s="6" t="str">
        <f>IFERROR(__xludf.DUMMYFUNCTION("IF(H154="""","""",
SUM(ARRAYFORMULA(VALUE(SPLIT(H154,CHAR(10)))))
)"),"")</f>
        <v/>
      </c>
      <c r="J154" s="4" t="str">
        <f>IFERROR(__xludf.DUMMYFUNCTION("IFERROR(
  TEXTJOIN(CHAR(10),TRUE,FILTER('SUMMARY DATA'!I:I,'SUMMARY DATA'!$A:$A=$A154,'SUMMARY DATA'!$C:$C=$B154,'SUMMARY DATA'!$B:$B=""RS"")),
  IF(
    OR(
      ISNUMBER(SEARCH(""CDM CASH DEPOSIT"",$C154)),
      ISNUMBER(SEARCH(""CASH DEPOSIT"",$C154"&amp;")),
      COUNTIFS('SUMMARY DATA'!$D:$D,$C154,'SUMMARY DATA'!$B:$B,""RS"")&lt;&gt;1
    ),
    """",
    IFERROR(TEXTJOIN(CHAR(10),TRUE,FILTER('SUMMARY DATA'!I:I,'SUMMARY DATA'!$D:$D=$C154,'SUMMARY DATA'!$B:$B=""RS"")),"""")
  )
)"),"")</f>
        <v/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 spans="1:27">
      <c r="A155" s="19"/>
      <c r="B155" s="39"/>
      <c r="C155" s="19"/>
      <c r="D155" s="33"/>
      <c r="E155" s="4" t="str">
        <f>IFERROR(__xludf.DUMMYFUNCTION("IFERROR(
  TEXTJOIN(CHAR(10),TRUE,FILTER('SUMMARY DATA'!E:E,'SUMMARY DATA'!$A:$A=$A155,'SUMMARY DATA'!$C:$C=$B155,'SUMMARY DATA'!$B:$B=""RS"")),
  IF(
    OR(
      ISNUMBER(SEARCH(""CDM CASH DEPOSIT"",$C155)),
      ISNUMBER(SEARCH(""CASH DEPOSIT"",$C155"&amp;")),
      COUNTIFS('SUMMARY DATA'!$D:$D,$C155,'SUMMARY DATA'!$B:$B,""RS"")&lt;&gt;1
    ),
    """",
    IFERROR(TEXTJOIN(CHAR(10),TRUE,FILTER('SUMMARY DATA'!E:E,'SUMMARY DATA'!$D:$D=$C155,'SUMMARY DATA'!$B:$B=""RS"")),"""")
  )
)"),"")</f>
        <v/>
      </c>
      <c r="F155" s="4" t="str">
        <f>IFERROR(__xludf.DUMMYFUNCTION("IFERROR(
  TEXTJOIN(CHAR(10),TRUE,FILTER('SUMMARY DATA'!F:F,'SUMMARY DATA'!$A:$A=$A155,'SUMMARY DATA'!$C:$C=$B155,'SUMMARY DATA'!$B:$B=""RS"")),
  IF(
    OR(
      ISNUMBER(SEARCH(""CDM CASH DEPOSIT"",$C155)),
      ISNUMBER(SEARCH(""CASH DEPOSIT"",$C155"&amp;")),
      COUNTIFS('SUMMARY DATA'!$D:$D,$C155,'SUMMARY DATA'!$B:$B,""RS"")&lt;&gt;1
    ),
    """",
    IFERROR(TEXTJOIN(CHAR(10),TRUE,FILTER('SUMMARY DATA'!F:F,'SUMMARY DATA'!$D:$D=$C155,'SUMMARY DATA'!$B:$B=""RS"")),"""")
  )
)"),"")</f>
        <v/>
      </c>
      <c r="G155" s="4" t="str">
        <f>IFERROR(__xludf.DUMMYFUNCTION("IFERROR(
  TEXTJOIN(CHAR(10),TRUE,FILTER('SUMMARY DATA'!G:G,'SUMMARY DATA'!$A:$A=$A155,'SUMMARY DATA'!$C:$C=$B155,'SUMMARY DATA'!$B:$B=""RS"")),
  IF(
    OR(
      ISNUMBER(SEARCH(""CDM CASH DEPOSIT"",$C155)),
      ISNUMBER(SEARCH(""CASH DEPOSIT"",$C155"&amp;")),
      COUNTIFS('SUMMARY DATA'!$D:$D,$C155,'SUMMARY DATA'!$B:$B,""RS"")&lt;&gt;1
    ),
    """",
    IFERROR(TEXTJOIN(CHAR(10),TRUE,FILTER('SUMMARY DATA'!G:G,'SUMMARY DATA'!$D:$D=$C155,'SUMMARY DATA'!$B:$B=""RS"")),"""")
  )
)"),"")</f>
        <v/>
      </c>
      <c r="H155" s="4" t="str">
        <f>IFERROR(__xludf.DUMMYFUNCTION("IFERROR(
  TEXTJOIN(CHAR(10),TRUE,FILTER('SUMMARY DATA'!H:H,'SUMMARY DATA'!$A:$A=$A155,'SUMMARY DATA'!$C:$C=$B155,'SUMMARY DATA'!$B:$B=""RS"")),
  IF(
    OR(
      ISNUMBER(SEARCH(""CDM CASH DEPOSIT"",$C155)),
      ISNUMBER(SEARCH(""CASH DEPOSIT"",$C155"&amp;")),
      COUNTIFS('SUMMARY DATA'!$D:$D,$C155,'SUMMARY DATA'!$B:$B,""RS"")&lt;&gt;1
    ),
    """",
    IFERROR(TEXTJOIN(CHAR(10),TRUE,FILTER('SUMMARY DATA'!H:H,'SUMMARY DATA'!$D:$D=$C155,'SUMMARY DATA'!$B:$B=""RS"")),"""")
  )
)"),"")</f>
        <v/>
      </c>
      <c r="I155" s="6" t="str">
        <f>IFERROR(__xludf.DUMMYFUNCTION("IF(H155="""","""",
SUM(ARRAYFORMULA(VALUE(SPLIT(H155,CHAR(10)))))
)"),"")</f>
        <v/>
      </c>
      <c r="J155" s="4" t="str">
        <f>IFERROR(__xludf.DUMMYFUNCTION("IFERROR(
  TEXTJOIN(CHAR(10),TRUE,FILTER('SUMMARY DATA'!I:I,'SUMMARY DATA'!$A:$A=$A155,'SUMMARY DATA'!$C:$C=$B155,'SUMMARY DATA'!$B:$B=""RS"")),
  IF(
    OR(
      ISNUMBER(SEARCH(""CDM CASH DEPOSIT"",$C155)),
      ISNUMBER(SEARCH(""CASH DEPOSIT"",$C155"&amp;")),
      COUNTIFS('SUMMARY DATA'!$D:$D,$C155,'SUMMARY DATA'!$B:$B,""RS"")&lt;&gt;1
    ),
    """",
    IFERROR(TEXTJOIN(CHAR(10),TRUE,FILTER('SUMMARY DATA'!I:I,'SUMMARY DATA'!$D:$D=$C155,'SUMMARY DATA'!$B:$B=""RS"")),"""")
  )
)"),"")</f>
        <v/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 spans="1:27">
      <c r="A156" s="19"/>
      <c r="B156" s="39"/>
      <c r="C156" s="19"/>
      <c r="D156" s="33"/>
      <c r="E156" s="4" t="str">
        <f>IFERROR(__xludf.DUMMYFUNCTION("IFERROR(
  TEXTJOIN(CHAR(10),TRUE,FILTER('SUMMARY DATA'!E:E,'SUMMARY DATA'!$A:$A=$A156,'SUMMARY DATA'!$C:$C=$B156,'SUMMARY DATA'!$B:$B=""RS"")),
  IF(
    OR(
      ISNUMBER(SEARCH(""CDM CASH DEPOSIT"",$C156)),
      ISNUMBER(SEARCH(""CASH DEPOSIT"",$C156"&amp;")),
      COUNTIFS('SUMMARY DATA'!$D:$D,$C156,'SUMMARY DATA'!$B:$B,""RS"")&lt;&gt;1
    ),
    """",
    IFERROR(TEXTJOIN(CHAR(10),TRUE,FILTER('SUMMARY DATA'!E:E,'SUMMARY DATA'!$D:$D=$C156,'SUMMARY DATA'!$B:$B=""RS"")),"""")
  )
)"),"")</f>
        <v/>
      </c>
      <c r="F156" s="4" t="str">
        <f>IFERROR(__xludf.DUMMYFUNCTION("IFERROR(
  TEXTJOIN(CHAR(10),TRUE,FILTER('SUMMARY DATA'!F:F,'SUMMARY DATA'!$A:$A=$A156,'SUMMARY DATA'!$C:$C=$B156,'SUMMARY DATA'!$B:$B=""RS"")),
  IF(
    OR(
      ISNUMBER(SEARCH(""CDM CASH DEPOSIT"",$C156)),
      ISNUMBER(SEARCH(""CASH DEPOSIT"",$C156"&amp;")),
      COUNTIFS('SUMMARY DATA'!$D:$D,$C156,'SUMMARY DATA'!$B:$B,""RS"")&lt;&gt;1
    ),
    """",
    IFERROR(TEXTJOIN(CHAR(10),TRUE,FILTER('SUMMARY DATA'!F:F,'SUMMARY DATA'!$D:$D=$C156,'SUMMARY DATA'!$B:$B=""RS"")),"""")
  )
)"),"")</f>
        <v/>
      </c>
      <c r="G156" s="4" t="str">
        <f>IFERROR(__xludf.DUMMYFUNCTION("IFERROR(
  TEXTJOIN(CHAR(10),TRUE,FILTER('SUMMARY DATA'!G:G,'SUMMARY DATA'!$A:$A=$A156,'SUMMARY DATA'!$C:$C=$B156,'SUMMARY DATA'!$B:$B=""RS"")),
  IF(
    OR(
      ISNUMBER(SEARCH(""CDM CASH DEPOSIT"",$C156)),
      ISNUMBER(SEARCH(""CASH DEPOSIT"",$C156"&amp;")),
      COUNTIFS('SUMMARY DATA'!$D:$D,$C156,'SUMMARY DATA'!$B:$B,""RS"")&lt;&gt;1
    ),
    """",
    IFERROR(TEXTJOIN(CHAR(10),TRUE,FILTER('SUMMARY DATA'!G:G,'SUMMARY DATA'!$D:$D=$C156,'SUMMARY DATA'!$B:$B=""RS"")),"""")
  )
)"),"")</f>
        <v/>
      </c>
      <c r="H156" s="4" t="str">
        <f>IFERROR(__xludf.DUMMYFUNCTION("IFERROR(
  TEXTJOIN(CHAR(10),TRUE,FILTER('SUMMARY DATA'!H:H,'SUMMARY DATA'!$A:$A=$A156,'SUMMARY DATA'!$C:$C=$B156,'SUMMARY DATA'!$B:$B=""RS"")),
  IF(
    OR(
      ISNUMBER(SEARCH(""CDM CASH DEPOSIT"",$C156)),
      ISNUMBER(SEARCH(""CASH DEPOSIT"",$C156"&amp;")),
      COUNTIFS('SUMMARY DATA'!$D:$D,$C156,'SUMMARY DATA'!$B:$B,""RS"")&lt;&gt;1
    ),
    """",
    IFERROR(TEXTJOIN(CHAR(10),TRUE,FILTER('SUMMARY DATA'!H:H,'SUMMARY DATA'!$D:$D=$C156,'SUMMARY DATA'!$B:$B=""RS"")),"""")
  )
)"),"")</f>
        <v/>
      </c>
      <c r="I156" s="6" t="str">
        <f>IFERROR(__xludf.DUMMYFUNCTION("IF(H156="""","""",
SUM(ARRAYFORMULA(VALUE(SPLIT(H156,CHAR(10)))))
)"),"")</f>
        <v/>
      </c>
      <c r="J156" s="4" t="str">
        <f>IFERROR(__xludf.DUMMYFUNCTION("IFERROR(
  TEXTJOIN(CHAR(10),TRUE,FILTER('SUMMARY DATA'!I:I,'SUMMARY DATA'!$A:$A=$A156,'SUMMARY DATA'!$C:$C=$B156,'SUMMARY DATA'!$B:$B=""RS"")),
  IF(
    OR(
      ISNUMBER(SEARCH(""CDM CASH DEPOSIT"",$C156)),
      ISNUMBER(SEARCH(""CASH DEPOSIT"",$C156"&amp;")),
      COUNTIFS('SUMMARY DATA'!$D:$D,$C156,'SUMMARY DATA'!$B:$B,""RS"")&lt;&gt;1
    ),
    """",
    IFERROR(TEXTJOIN(CHAR(10),TRUE,FILTER('SUMMARY DATA'!I:I,'SUMMARY DATA'!$D:$D=$C156,'SUMMARY DATA'!$B:$B=""RS"")),"""")
  )
)"),"")</f>
        <v/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 spans="1:27">
      <c r="A157" s="19"/>
      <c r="B157" s="39"/>
      <c r="C157" s="19"/>
      <c r="D157" s="33"/>
      <c r="E157" s="4" t="str">
        <f>IFERROR(__xludf.DUMMYFUNCTION("IFERROR(
  TEXTJOIN(CHAR(10),TRUE,FILTER('SUMMARY DATA'!E:E,'SUMMARY DATA'!$A:$A=$A157,'SUMMARY DATA'!$C:$C=$B157,'SUMMARY DATA'!$B:$B=""RS"")),
  IF(
    OR(
      ISNUMBER(SEARCH(""CDM CASH DEPOSIT"",$C157)),
      ISNUMBER(SEARCH(""CASH DEPOSIT"",$C157"&amp;")),
      COUNTIFS('SUMMARY DATA'!$D:$D,$C157,'SUMMARY DATA'!$B:$B,""RS"")&lt;&gt;1
    ),
    """",
    IFERROR(TEXTJOIN(CHAR(10),TRUE,FILTER('SUMMARY DATA'!E:E,'SUMMARY DATA'!$D:$D=$C157,'SUMMARY DATA'!$B:$B=""RS"")),"""")
  )
)"),"")</f>
        <v/>
      </c>
      <c r="F157" s="4" t="str">
        <f>IFERROR(__xludf.DUMMYFUNCTION("IFERROR(
  TEXTJOIN(CHAR(10),TRUE,FILTER('SUMMARY DATA'!F:F,'SUMMARY DATA'!$A:$A=$A157,'SUMMARY DATA'!$C:$C=$B157,'SUMMARY DATA'!$B:$B=""RS"")),
  IF(
    OR(
      ISNUMBER(SEARCH(""CDM CASH DEPOSIT"",$C157)),
      ISNUMBER(SEARCH(""CASH DEPOSIT"",$C157"&amp;")),
      COUNTIFS('SUMMARY DATA'!$D:$D,$C157,'SUMMARY DATA'!$B:$B,""RS"")&lt;&gt;1
    ),
    """",
    IFERROR(TEXTJOIN(CHAR(10),TRUE,FILTER('SUMMARY DATA'!F:F,'SUMMARY DATA'!$D:$D=$C157,'SUMMARY DATA'!$B:$B=""RS"")),"""")
  )
)"),"")</f>
        <v/>
      </c>
      <c r="G157" s="4" t="str">
        <f>IFERROR(__xludf.DUMMYFUNCTION("IFERROR(
  TEXTJOIN(CHAR(10),TRUE,FILTER('SUMMARY DATA'!G:G,'SUMMARY DATA'!$A:$A=$A157,'SUMMARY DATA'!$C:$C=$B157,'SUMMARY DATA'!$B:$B=""RS"")),
  IF(
    OR(
      ISNUMBER(SEARCH(""CDM CASH DEPOSIT"",$C157)),
      ISNUMBER(SEARCH(""CASH DEPOSIT"",$C157"&amp;")),
      COUNTIFS('SUMMARY DATA'!$D:$D,$C157,'SUMMARY DATA'!$B:$B,""RS"")&lt;&gt;1
    ),
    """",
    IFERROR(TEXTJOIN(CHAR(10),TRUE,FILTER('SUMMARY DATA'!G:G,'SUMMARY DATA'!$D:$D=$C157,'SUMMARY DATA'!$B:$B=""RS"")),"""")
  )
)"),"")</f>
        <v/>
      </c>
      <c r="H157" s="4" t="str">
        <f>IFERROR(__xludf.DUMMYFUNCTION("IFERROR(
  TEXTJOIN(CHAR(10),TRUE,FILTER('SUMMARY DATA'!H:H,'SUMMARY DATA'!$A:$A=$A157,'SUMMARY DATA'!$C:$C=$B157,'SUMMARY DATA'!$B:$B=""RS"")),
  IF(
    OR(
      ISNUMBER(SEARCH(""CDM CASH DEPOSIT"",$C157)),
      ISNUMBER(SEARCH(""CASH DEPOSIT"",$C157"&amp;")),
      COUNTIFS('SUMMARY DATA'!$D:$D,$C157,'SUMMARY DATA'!$B:$B,""RS"")&lt;&gt;1
    ),
    """",
    IFERROR(TEXTJOIN(CHAR(10),TRUE,FILTER('SUMMARY DATA'!H:H,'SUMMARY DATA'!$D:$D=$C157,'SUMMARY DATA'!$B:$B=""RS"")),"""")
  )
)"),"")</f>
        <v/>
      </c>
      <c r="I157" s="6" t="str">
        <f>IFERROR(__xludf.DUMMYFUNCTION("IF(H157="""","""",
SUM(ARRAYFORMULA(VALUE(SPLIT(H157,CHAR(10)))))
)"),"")</f>
        <v/>
      </c>
      <c r="J157" s="4" t="str">
        <f>IFERROR(__xludf.DUMMYFUNCTION("IFERROR(
  TEXTJOIN(CHAR(10),TRUE,FILTER('SUMMARY DATA'!I:I,'SUMMARY DATA'!$A:$A=$A157,'SUMMARY DATA'!$C:$C=$B157,'SUMMARY DATA'!$B:$B=""RS"")),
  IF(
    OR(
      ISNUMBER(SEARCH(""CDM CASH DEPOSIT"",$C157)),
      ISNUMBER(SEARCH(""CASH DEPOSIT"",$C157"&amp;")),
      COUNTIFS('SUMMARY DATA'!$D:$D,$C157,'SUMMARY DATA'!$B:$B,""RS"")&lt;&gt;1
    ),
    """",
    IFERROR(TEXTJOIN(CHAR(10),TRUE,FILTER('SUMMARY DATA'!I:I,'SUMMARY DATA'!$D:$D=$C157,'SUMMARY DATA'!$B:$B=""RS"")),"""")
  )
)"),"")</f>
        <v/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 spans="1:27">
      <c r="A158" s="19"/>
      <c r="B158" s="39"/>
      <c r="C158" s="19"/>
      <c r="D158" s="33"/>
      <c r="E158" s="4" t="str">
        <f>IFERROR(__xludf.DUMMYFUNCTION("IFERROR(
  TEXTJOIN(CHAR(10),TRUE,FILTER('SUMMARY DATA'!E:E,'SUMMARY DATA'!$A:$A=$A158,'SUMMARY DATA'!$C:$C=$B158,'SUMMARY DATA'!$B:$B=""RS"")),
  IF(
    OR(
      ISNUMBER(SEARCH(""CDM CASH DEPOSIT"",$C158)),
      ISNUMBER(SEARCH(""CASH DEPOSIT"",$C158"&amp;")),
      COUNTIFS('SUMMARY DATA'!$D:$D,$C158,'SUMMARY DATA'!$B:$B,""RS"")&lt;&gt;1
    ),
    """",
    IFERROR(TEXTJOIN(CHAR(10),TRUE,FILTER('SUMMARY DATA'!E:E,'SUMMARY DATA'!$D:$D=$C158,'SUMMARY DATA'!$B:$B=""RS"")),"""")
  )
)"),"")</f>
        <v/>
      </c>
      <c r="F158" s="4" t="str">
        <f>IFERROR(__xludf.DUMMYFUNCTION("IFERROR(
  TEXTJOIN(CHAR(10),TRUE,FILTER('SUMMARY DATA'!F:F,'SUMMARY DATA'!$A:$A=$A158,'SUMMARY DATA'!$C:$C=$B158,'SUMMARY DATA'!$B:$B=""RS"")),
  IF(
    OR(
      ISNUMBER(SEARCH(""CDM CASH DEPOSIT"",$C158)),
      ISNUMBER(SEARCH(""CASH DEPOSIT"",$C158"&amp;")),
      COUNTIFS('SUMMARY DATA'!$D:$D,$C158,'SUMMARY DATA'!$B:$B,""RS"")&lt;&gt;1
    ),
    """",
    IFERROR(TEXTJOIN(CHAR(10),TRUE,FILTER('SUMMARY DATA'!F:F,'SUMMARY DATA'!$D:$D=$C158,'SUMMARY DATA'!$B:$B=""RS"")),"""")
  )
)"),"")</f>
        <v/>
      </c>
      <c r="G158" s="4" t="str">
        <f>IFERROR(__xludf.DUMMYFUNCTION("IFERROR(
  TEXTJOIN(CHAR(10),TRUE,FILTER('SUMMARY DATA'!G:G,'SUMMARY DATA'!$A:$A=$A158,'SUMMARY DATA'!$C:$C=$B158,'SUMMARY DATA'!$B:$B=""RS"")),
  IF(
    OR(
      ISNUMBER(SEARCH(""CDM CASH DEPOSIT"",$C158)),
      ISNUMBER(SEARCH(""CASH DEPOSIT"",$C158"&amp;")),
      COUNTIFS('SUMMARY DATA'!$D:$D,$C158,'SUMMARY DATA'!$B:$B,""RS"")&lt;&gt;1
    ),
    """",
    IFERROR(TEXTJOIN(CHAR(10),TRUE,FILTER('SUMMARY DATA'!G:G,'SUMMARY DATA'!$D:$D=$C158,'SUMMARY DATA'!$B:$B=""RS"")),"""")
  )
)"),"")</f>
        <v/>
      </c>
      <c r="H158" s="4" t="str">
        <f>IFERROR(__xludf.DUMMYFUNCTION("IFERROR(
  TEXTJOIN(CHAR(10),TRUE,FILTER('SUMMARY DATA'!H:H,'SUMMARY DATA'!$A:$A=$A158,'SUMMARY DATA'!$C:$C=$B158,'SUMMARY DATA'!$B:$B=""RS"")),
  IF(
    OR(
      ISNUMBER(SEARCH(""CDM CASH DEPOSIT"",$C158)),
      ISNUMBER(SEARCH(""CASH DEPOSIT"",$C158"&amp;")),
      COUNTIFS('SUMMARY DATA'!$D:$D,$C158,'SUMMARY DATA'!$B:$B,""RS"")&lt;&gt;1
    ),
    """",
    IFERROR(TEXTJOIN(CHAR(10),TRUE,FILTER('SUMMARY DATA'!H:H,'SUMMARY DATA'!$D:$D=$C158,'SUMMARY DATA'!$B:$B=""RS"")),"""")
  )
)"),"")</f>
        <v/>
      </c>
      <c r="I158" s="6" t="str">
        <f>IFERROR(__xludf.DUMMYFUNCTION("IF(H158="""","""",
SUM(ARRAYFORMULA(VALUE(SPLIT(H158,CHAR(10)))))
)"),"")</f>
        <v/>
      </c>
      <c r="J158" s="4" t="str">
        <f>IFERROR(__xludf.DUMMYFUNCTION("IFERROR(
  TEXTJOIN(CHAR(10),TRUE,FILTER('SUMMARY DATA'!I:I,'SUMMARY DATA'!$A:$A=$A158,'SUMMARY DATA'!$C:$C=$B158,'SUMMARY DATA'!$B:$B=""RS"")),
  IF(
    OR(
      ISNUMBER(SEARCH(""CDM CASH DEPOSIT"",$C158)),
      ISNUMBER(SEARCH(""CASH DEPOSIT"",$C158"&amp;")),
      COUNTIFS('SUMMARY DATA'!$D:$D,$C158,'SUMMARY DATA'!$B:$B,""RS"")&lt;&gt;1
    ),
    """",
    IFERROR(TEXTJOIN(CHAR(10),TRUE,FILTER('SUMMARY DATA'!I:I,'SUMMARY DATA'!$D:$D=$C158,'SUMMARY DATA'!$B:$B=""RS"")),"""")
  )
)"),"")</f>
        <v/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 spans="1:27">
      <c r="A159" s="19"/>
      <c r="B159" s="39"/>
      <c r="C159" s="19"/>
      <c r="D159" s="33"/>
      <c r="E159" s="4" t="str">
        <f>IFERROR(__xludf.DUMMYFUNCTION("IFERROR(
  TEXTJOIN(CHAR(10),TRUE,FILTER('SUMMARY DATA'!E:E,'SUMMARY DATA'!$A:$A=$A159,'SUMMARY DATA'!$C:$C=$B159,'SUMMARY DATA'!$B:$B=""RS"")),
  IF(
    OR(
      ISNUMBER(SEARCH(""CDM CASH DEPOSIT"",$C159)),
      ISNUMBER(SEARCH(""CASH DEPOSIT"",$C159"&amp;")),
      COUNTIFS('SUMMARY DATA'!$D:$D,$C159,'SUMMARY DATA'!$B:$B,""RS"")&lt;&gt;1
    ),
    """",
    IFERROR(TEXTJOIN(CHAR(10),TRUE,FILTER('SUMMARY DATA'!E:E,'SUMMARY DATA'!$D:$D=$C159,'SUMMARY DATA'!$B:$B=""RS"")),"""")
  )
)"),"")</f>
        <v/>
      </c>
      <c r="F159" s="4" t="str">
        <f>IFERROR(__xludf.DUMMYFUNCTION("IFERROR(
  TEXTJOIN(CHAR(10),TRUE,FILTER('SUMMARY DATA'!F:F,'SUMMARY DATA'!$A:$A=$A159,'SUMMARY DATA'!$C:$C=$B159,'SUMMARY DATA'!$B:$B=""RS"")),
  IF(
    OR(
      ISNUMBER(SEARCH(""CDM CASH DEPOSIT"",$C159)),
      ISNUMBER(SEARCH(""CASH DEPOSIT"",$C159"&amp;")),
      COUNTIFS('SUMMARY DATA'!$D:$D,$C159,'SUMMARY DATA'!$B:$B,""RS"")&lt;&gt;1
    ),
    """",
    IFERROR(TEXTJOIN(CHAR(10),TRUE,FILTER('SUMMARY DATA'!F:F,'SUMMARY DATA'!$D:$D=$C159,'SUMMARY DATA'!$B:$B=""RS"")),"""")
  )
)"),"")</f>
        <v/>
      </c>
      <c r="G159" s="4" t="str">
        <f>IFERROR(__xludf.DUMMYFUNCTION("IFERROR(
  TEXTJOIN(CHAR(10),TRUE,FILTER('SUMMARY DATA'!G:G,'SUMMARY DATA'!$A:$A=$A159,'SUMMARY DATA'!$C:$C=$B159,'SUMMARY DATA'!$B:$B=""RS"")),
  IF(
    OR(
      ISNUMBER(SEARCH(""CDM CASH DEPOSIT"",$C159)),
      ISNUMBER(SEARCH(""CASH DEPOSIT"",$C159"&amp;")),
      COUNTIFS('SUMMARY DATA'!$D:$D,$C159,'SUMMARY DATA'!$B:$B,""RS"")&lt;&gt;1
    ),
    """",
    IFERROR(TEXTJOIN(CHAR(10),TRUE,FILTER('SUMMARY DATA'!G:G,'SUMMARY DATA'!$D:$D=$C159,'SUMMARY DATA'!$B:$B=""RS"")),"""")
  )
)"),"")</f>
        <v/>
      </c>
      <c r="H159" s="4" t="str">
        <f>IFERROR(__xludf.DUMMYFUNCTION("IFERROR(
  TEXTJOIN(CHAR(10),TRUE,FILTER('SUMMARY DATA'!H:H,'SUMMARY DATA'!$A:$A=$A159,'SUMMARY DATA'!$C:$C=$B159,'SUMMARY DATA'!$B:$B=""RS"")),
  IF(
    OR(
      ISNUMBER(SEARCH(""CDM CASH DEPOSIT"",$C159)),
      ISNUMBER(SEARCH(""CASH DEPOSIT"",$C159"&amp;")),
      COUNTIFS('SUMMARY DATA'!$D:$D,$C159,'SUMMARY DATA'!$B:$B,""RS"")&lt;&gt;1
    ),
    """",
    IFERROR(TEXTJOIN(CHAR(10),TRUE,FILTER('SUMMARY DATA'!H:H,'SUMMARY DATA'!$D:$D=$C159,'SUMMARY DATA'!$B:$B=""RS"")),"""")
  )
)"),"")</f>
        <v/>
      </c>
      <c r="I159" s="6" t="str">
        <f>IFERROR(__xludf.DUMMYFUNCTION("IF(H159="""","""",
SUM(ARRAYFORMULA(VALUE(SPLIT(H159,CHAR(10)))))
)"),"")</f>
        <v/>
      </c>
      <c r="J159" s="4" t="str">
        <f>IFERROR(__xludf.DUMMYFUNCTION("IFERROR(
  TEXTJOIN(CHAR(10),TRUE,FILTER('SUMMARY DATA'!I:I,'SUMMARY DATA'!$A:$A=$A159,'SUMMARY DATA'!$C:$C=$B159,'SUMMARY DATA'!$B:$B=""RS"")),
  IF(
    OR(
      ISNUMBER(SEARCH(""CDM CASH DEPOSIT"",$C159)),
      ISNUMBER(SEARCH(""CASH DEPOSIT"",$C159"&amp;")),
      COUNTIFS('SUMMARY DATA'!$D:$D,$C159,'SUMMARY DATA'!$B:$B,""RS"")&lt;&gt;1
    ),
    """",
    IFERROR(TEXTJOIN(CHAR(10),TRUE,FILTER('SUMMARY DATA'!I:I,'SUMMARY DATA'!$D:$D=$C159,'SUMMARY DATA'!$B:$B=""RS"")),"""")
  )
)"),"")</f>
        <v/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 spans="1:27">
      <c r="A160" s="19"/>
      <c r="B160" s="39"/>
      <c r="C160" s="19"/>
      <c r="D160" s="33"/>
      <c r="E160" s="4" t="str">
        <f>IFERROR(__xludf.DUMMYFUNCTION("IFERROR(
  TEXTJOIN(CHAR(10),TRUE,FILTER('SUMMARY DATA'!E:E,'SUMMARY DATA'!$A:$A=$A160,'SUMMARY DATA'!$C:$C=$B160,'SUMMARY DATA'!$B:$B=""RS"")),
  IF(
    OR(
      ISNUMBER(SEARCH(""CDM CASH DEPOSIT"",$C160)),
      ISNUMBER(SEARCH(""CASH DEPOSIT"",$C160"&amp;")),
      COUNTIFS('SUMMARY DATA'!$D:$D,$C160,'SUMMARY DATA'!$B:$B,""RS"")&lt;&gt;1
    ),
    """",
    IFERROR(TEXTJOIN(CHAR(10),TRUE,FILTER('SUMMARY DATA'!E:E,'SUMMARY DATA'!$D:$D=$C160,'SUMMARY DATA'!$B:$B=""RS"")),"""")
  )
)"),"")</f>
        <v/>
      </c>
      <c r="F160" s="4" t="str">
        <f>IFERROR(__xludf.DUMMYFUNCTION("IFERROR(
  TEXTJOIN(CHAR(10),TRUE,FILTER('SUMMARY DATA'!F:F,'SUMMARY DATA'!$A:$A=$A160,'SUMMARY DATA'!$C:$C=$B160,'SUMMARY DATA'!$B:$B=""RS"")),
  IF(
    OR(
      ISNUMBER(SEARCH(""CDM CASH DEPOSIT"",$C160)),
      ISNUMBER(SEARCH(""CASH DEPOSIT"",$C160"&amp;")),
      COUNTIFS('SUMMARY DATA'!$D:$D,$C160,'SUMMARY DATA'!$B:$B,""RS"")&lt;&gt;1
    ),
    """",
    IFERROR(TEXTJOIN(CHAR(10),TRUE,FILTER('SUMMARY DATA'!F:F,'SUMMARY DATA'!$D:$D=$C160,'SUMMARY DATA'!$B:$B=""RS"")),"""")
  )
)"),"")</f>
        <v/>
      </c>
      <c r="G160" s="4" t="str">
        <f>IFERROR(__xludf.DUMMYFUNCTION("IFERROR(
  TEXTJOIN(CHAR(10),TRUE,FILTER('SUMMARY DATA'!G:G,'SUMMARY DATA'!$A:$A=$A160,'SUMMARY DATA'!$C:$C=$B160,'SUMMARY DATA'!$B:$B=""RS"")),
  IF(
    OR(
      ISNUMBER(SEARCH(""CDM CASH DEPOSIT"",$C160)),
      ISNUMBER(SEARCH(""CASH DEPOSIT"",$C160"&amp;")),
      COUNTIFS('SUMMARY DATA'!$D:$D,$C160,'SUMMARY DATA'!$B:$B,""RS"")&lt;&gt;1
    ),
    """",
    IFERROR(TEXTJOIN(CHAR(10),TRUE,FILTER('SUMMARY DATA'!G:G,'SUMMARY DATA'!$D:$D=$C160,'SUMMARY DATA'!$B:$B=""RS"")),"""")
  )
)"),"")</f>
        <v/>
      </c>
      <c r="H160" s="4" t="str">
        <f>IFERROR(__xludf.DUMMYFUNCTION("IFERROR(
  TEXTJOIN(CHAR(10),TRUE,FILTER('SUMMARY DATA'!H:H,'SUMMARY DATA'!$A:$A=$A160,'SUMMARY DATA'!$C:$C=$B160,'SUMMARY DATA'!$B:$B=""RS"")),
  IF(
    OR(
      ISNUMBER(SEARCH(""CDM CASH DEPOSIT"",$C160)),
      ISNUMBER(SEARCH(""CASH DEPOSIT"",$C160"&amp;")),
      COUNTIFS('SUMMARY DATA'!$D:$D,$C160,'SUMMARY DATA'!$B:$B,""RS"")&lt;&gt;1
    ),
    """",
    IFERROR(TEXTJOIN(CHAR(10),TRUE,FILTER('SUMMARY DATA'!H:H,'SUMMARY DATA'!$D:$D=$C160,'SUMMARY DATA'!$B:$B=""RS"")),"""")
  )
)"),"")</f>
        <v/>
      </c>
      <c r="I160" s="6" t="str">
        <f>IFERROR(__xludf.DUMMYFUNCTION("IF(H160="""","""",
SUM(ARRAYFORMULA(VALUE(SPLIT(H160,CHAR(10)))))
)"),"")</f>
        <v/>
      </c>
      <c r="J160" s="4" t="str">
        <f>IFERROR(__xludf.DUMMYFUNCTION("IFERROR(
  TEXTJOIN(CHAR(10),TRUE,FILTER('SUMMARY DATA'!I:I,'SUMMARY DATA'!$A:$A=$A160,'SUMMARY DATA'!$C:$C=$B160,'SUMMARY DATA'!$B:$B=""RS"")),
  IF(
    OR(
      ISNUMBER(SEARCH(""CDM CASH DEPOSIT"",$C160)),
      ISNUMBER(SEARCH(""CASH DEPOSIT"",$C160"&amp;")),
      COUNTIFS('SUMMARY DATA'!$D:$D,$C160,'SUMMARY DATA'!$B:$B,""RS"")&lt;&gt;1
    ),
    """",
    IFERROR(TEXTJOIN(CHAR(10),TRUE,FILTER('SUMMARY DATA'!I:I,'SUMMARY DATA'!$D:$D=$C160,'SUMMARY DATA'!$B:$B=""RS"")),"""")
  )
)"),"")</f>
        <v/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 spans="1:27">
      <c r="A161" s="19"/>
      <c r="B161" s="39"/>
      <c r="C161" s="19"/>
      <c r="D161" s="33"/>
      <c r="E161" s="4" t="str">
        <f>IFERROR(__xludf.DUMMYFUNCTION("IFERROR(
  TEXTJOIN(CHAR(10),TRUE,FILTER('SUMMARY DATA'!E:E,'SUMMARY DATA'!$A:$A=$A161,'SUMMARY DATA'!$C:$C=$B161,'SUMMARY DATA'!$B:$B=""RS"")),
  IF(
    OR(
      ISNUMBER(SEARCH(""CDM CASH DEPOSIT"",$C161)),
      ISNUMBER(SEARCH(""CASH DEPOSIT"",$C161"&amp;")),
      COUNTIFS('SUMMARY DATA'!$D:$D,$C161,'SUMMARY DATA'!$B:$B,""RS"")&lt;&gt;1
    ),
    """",
    IFERROR(TEXTJOIN(CHAR(10),TRUE,FILTER('SUMMARY DATA'!E:E,'SUMMARY DATA'!$D:$D=$C161,'SUMMARY DATA'!$B:$B=""RS"")),"""")
  )
)"),"")</f>
        <v/>
      </c>
      <c r="F161" s="4" t="str">
        <f>IFERROR(__xludf.DUMMYFUNCTION("IFERROR(
  TEXTJOIN(CHAR(10),TRUE,FILTER('SUMMARY DATA'!F:F,'SUMMARY DATA'!$A:$A=$A161,'SUMMARY DATA'!$C:$C=$B161,'SUMMARY DATA'!$B:$B=""RS"")),
  IF(
    OR(
      ISNUMBER(SEARCH(""CDM CASH DEPOSIT"",$C161)),
      ISNUMBER(SEARCH(""CASH DEPOSIT"",$C161"&amp;")),
      COUNTIFS('SUMMARY DATA'!$D:$D,$C161,'SUMMARY DATA'!$B:$B,""RS"")&lt;&gt;1
    ),
    """",
    IFERROR(TEXTJOIN(CHAR(10),TRUE,FILTER('SUMMARY DATA'!F:F,'SUMMARY DATA'!$D:$D=$C161,'SUMMARY DATA'!$B:$B=""RS"")),"""")
  )
)"),"")</f>
        <v/>
      </c>
      <c r="G161" s="4" t="str">
        <f>IFERROR(__xludf.DUMMYFUNCTION("IFERROR(
  TEXTJOIN(CHAR(10),TRUE,FILTER('SUMMARY DATA'!G:G,'SUMMARY DATA'!$A:$A=$A161,'SUMMARY DATA'!$C:$C=$B161,'SUMMARY DATA'!$B:$B=""RS"")),
  IF(
    OR(
      ISNUMBER(SEARCH(""CDM CASH DEPOSIT"",$C161)),
      ISNUMBER(SEARCH(""CASH DEPOSIT"",$C161"&amp;")),
      COUNTIFS('SUMMARY DATA'!$D:$D,$C161,'SUMMARY DATA'!$B:$B,""RS"")&lt;&gt;1
    ),
    """",
    IFERROR(TEXTJOIN(CHAR(10),TRUE,FILTER('SUMMARY DATA'!G:G,'SUMMARY DATA'!$D:$D=$C161,'SUMMARY DATA'!$B:$B=""RS"")),"""")
  )
)"),"")</f>
        <v/>
      </c>
      <c r="H161" s="4" t="str">
        <f>IFERROR(__xludf.DUMMYFUNCTION("IFERROR(
  TEXTJOIN(CHAR(10),TRUE,FILTER('SUMMARY DATA'!H:H,'SUMMARY DATA'!$A:$A=$A161,'SUMMARY DATA'!$C:$C=$B161,'SUMMARY DATA'!$B:$B=""RS"")),
  IF(
    OR(
      ISNUMBER(SEARCH(""CDM CASH DEPOSIT"",$C161)),
      ISNUMBER(SEARCH(""CASH DEPOSIT"",$C161"&amp;")),
      COUNTIFS('SUMMARY DATA'!$D:$D,$C161,'SUMMARY DATA'!$B:$B,""RS"")&lt;&gt;1
    ),
    """",
    IFERROR(TEXTJOIN(CHAR(10),TRUE,FILTER('SUMMARY DATA'!H:H,'SUMMARY DATA'!$D:$D=$C161,'SUMMARY DATA'!$B:$B=""RS"")),"""")
  )
)"),"")</f>
        <v/>
      </c>
      <c r="I161" s="6" t="str">
        <f>IFERROR(__xludf.DUMMYFUNCTION("IF(H161="""","""",
SUM(ARRAYFORMULA(VALUE(SPLIT(H161,CHAR(10)))))
)"),"")</f>
        <v/>
      </c>
      <c r="J161" s="4" t="str">
        <f>IFERROR(__xludf.DUMMYFUNCTION("IFERROR(
  TEXTJOIN(CHAR(10),TRUE,FILTER('SUMMARY DATA'!I:I,'SUMMARY DATA'!$A:$A=$A161,'SUMMARY DATA'!$C:$C=$B161,'SUMMARY DATA'!$B:$B=""RS"")),
  IF(
    OR(
      ISNUMBER(SEARCH(""CDM CASH DEPOSIT"",$C161)),
      ISNUMBER(SEARCH(""CASH DEPOSIT"",$C161"&amp;")),
      COUNTIFS('SUMMARY DATA'!$D:$D,$C161,'SUMMARY DATA'!$B:$B,""RS"")&lt;&gt;1
    ),
    """",
    IFERROR(TEXTJOIN(CHAR(10),TRUE,FILTER('SUMMARY DATA'!I:I,'SUMMARY DATA'!$D:$D=$C161,'SUMMARY DATA'!$B:$B=""RS"")),"""")
  )
)"),"")</f>
        <v/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 spans="1:27">
      <c r="A162" s="19"/>
      <c r="B162" s="39"/>
      <c r="C162" s="19"/>
      <c r="D162" s="33"/>
      <c r="E162" s="4" t="str">
        <f>IFERROR(__xludf.DUMMYFUNCTION("IFERROR(
  TEXTJOIN(CHAR(10),TRUE,FILTER('SUMMARY DATA'!E:E,'SUMMARY DATA'!$A:$A=$A162,'SUMMARY DATA'!$C:$C=$B162,'SUMMARY DATA'!$B:$B=""RS"")),
  IF(
    OR(
      ISNUMBER(SEARCH(""CDM CASH DEPOSIT"",$C162)),
      ISNUMBER(SEARCH(""CASH DEPOSIT"",$C162"&amp;")),
      COUNTIFS('SUMMARY DATA'!$D:$D,$C162,'SUMMARY DATA'!$B:$B,""RS"")&lt;&gt;1
    ),
    """",
    IFERROR(TEXTJOIN(CHAR(10),TRUE,FILTER('SUMMARY DATA'!E:E,'SUMMARY DATA'!$D:$D=$C162,'SUMMARY DATA'!$B:$B=""RS"")),"""")
  )
)"),"")</f>
        <v/>
      </c>
      <c r="F162" s="4" t="str">
        <f>IFERROR(__xludf.DUMMYFUNCTION("IFERROR(
  TEXTJOIN(CHAR(10),TRUE,FILTER('SUMMARY DATA'!F:F,'SUMMARY DATA'!$A:$A=$A162,'SUMMARY DATA'!$C:$C=$B162,'SUMMARY DATA'!$B:$B=""RS"")),
  IF(
    OR(
      ISNUMBER(SEARCH(""CDM CASH DEPOSIT"",$C162)),
      ISNUMBER(SEARCH(""CASH DEPOSIT"",$C162"&amp;")),
      COUNTIFS('SUMMARY DATA'!$D:$D,$C162,'SUMMARY DATA'!$B:$B,""RS"")&lt;&gt;1
    ),
    """",
    IFERROR(TEXTJOIN(CHAR(10),TRUE,FILTER('SUMMARY DATA'!F:F,'SUMMARY DATA'!$D:$D=$C162,'SUMMARY DATA'!$B:$B=""RS"")),"""")
  )
)"),"")</f>
        <v/>
      </c>
      <c r="G162" s="4" t="str">
        <f>IFERROR(__xludf.DUMMYFUNCTION("IFERROR(
  TEXTJOIN(CHAR(10),TRUE,FILTER('SUMMARY DATA'!G:G,'SUMMARY DATA'!$A:$A=$A162,'SUMMARY DATA'!$C:$C=$B162,'SUMMARY DATA'!$B:$B=""RS"")),
  IF(
    OR(
      ISNUMBER(SEARCH(""CDM CASH DEPOSIT"",$C162)),
      ISNUMBER(SEARCH(""CASH DEPOSIT"",$C162"&amp;")),
      COUNTIFS('SUMMARY DATA'!$D:$D,$C162,'SUMMARY DATA'!$B:$B,""RS"")&lt;&gt;1
    ),
    """",
    IFERROR(TEXTJOIN(CHAR(10),TRUE,FILTER('SUMMARY DATA'!G:G,'SUMMARY DATA'!$D:$D=$C162,'SUMMARY DATA'!$B:$B=""RS"")),"""")
  )
)"),"")</f>
        <v/>
      </c>
      <c r="H162" s="4" t="str">
        <f>IFERROR(__xludf.DUMMYFUNCTION("IFERROR(
  TEXTJOIN(CHAR(10),TRUE,FILTER('SUMMARY DATA'!H:H,'SUMMARY DATA'!$A:$A=$A162,'SUMMARY DATA'!$C:$C=$B162,'SUMMARY DATA'!$B:$B=""RS"")),
  IF(
    OR(
      ISNUMBER(SEARCH(""CDM CASH DEPOSIT"",$C162)),
      ISNUMBER(SEARCH(""CASH DEPOSIT"",$C162"&amp;")),
      COUNTIFS('SUMMARY DATA'!$D:$D,$C162,'SUMMARY DATA'!$B:$B,""RS"")&lt;&gt;1
    ),
    """",
    IFERROR(TEXTJOIN(CHAR(10),TRUE,FILTER('SUMMARY DATA'!H:H,'SUMMARY DATA'!$D:$D=$C162,'SUMMARY DATA'!$B:$B=""RS"")),"""")
  )
)"),"")</f>
        <v/>
      </c>
      <c r="I162" s="6" t="str">
        <f>IFERROR(__xludf.DUMMYFUNCTION("IF(H162="""","""",
SUM(ARRAYFORMULA(VALUE(SPLIT(H162,CHAR(10)))))
)"),"")</f>
        <v/>
      </c>
      <c r="J162" s="4" t="str">
        <f>IFERROR(__xludf.DUMMYFUNCTION("IFERROR(
  TEXTJOIN(CHAR(10),TRUE,FILTER('SUMMARY DATA'!I:I,'SUMMARY DATA'!$A:$A=$A162,'SUMMARY DATA'!$C:$C=$B162,'SUMMARY DATA'!$B:$B=""RS"")),
  IF(
    OR(
      ISNUMBER(SEARCH(""CDM CASH DEPOSIT"",$C162)),
      ISNUMBER(SEARCH(""CASH DEPOSIT"",$C162"&amp;")),
      COUNTIFS('SUMMARY DATA'!$D:$D,$C162,'SUMMARY DATA'!$B:$B,""RS"")&lt;&gt;1
    ),
    """",
    IFERROR(TEXTJOIN(CHAR(10),TRUE,FILTER('SUMMARY DATA'!I:I,'SUMMARY DATA'!$D:$D=$C162,'SUMMARY DATA'!$B:$B=""RS"")),"""")
  )
)"),"")</f>
        <v/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 spans="1:27">
      <c r="A163" s="19"/>
      <c r="B163" s="39"/>
      <c r="C163" s="19"/>
      <c r="D163" s="33"/>
      <c r="E163" s="4" t="str">
        <f>IFERROR(__xludf.DUMMYFUNCTION("IFERROR(
  TEXTJOIN(CHAR(10),TRUE,FILTER('SUMMARY DATA'!E:E,'SUMMARY DATA'!$A:$A=$A163,'SUMMARY DATA'!$C:$C=$B163,'SUMMARY DATA'!$B:$B=""RS"")),
  IF(
    OR(
      ISNUMBER(SEARCH(""CDM CASH DEPOSIT"",$C163)),
      ISNUMBER(SEARCH(""CASH DEPOSIT"",$C163"&amp;")),
      COUNTIFS('SUMMARY DATA'!$D:$D,$C163,'SUMMARY DATA'!$B:$B,""RS"")&lt;&gt;1
    ),
    """",
    IFERROR(TEXTJOIN(CHAR(10),TRUE,FILTER('SUMMARY DATA'!E:E,'SUMMARY DATA'!$D:$D=$C163,'SUMMARY DATA'!$B:$B=""RS"")),"""")
  )
)"),"")</f>
        <v/>
      </c>
      <c r="F163" s="4" t="str">
        <f>IFERROR(__xludf.DUMMYFUNCTION("IFERROR(
  TEXTJOIN(CHAR(10),TRUE,FILTER('SUMMARY DATA'!F:F,'SUMMARY DATA'!$A:$A=$A163,'SUMMARY DATA'!$C:$C=$B163,'SUMMARY DATA'!$B:$B=""RS"")),
  IF(
    OR(
      ISNUMBER(SEARCH(""CDM CASH DEPOSIT"",$C163)),
      ISNUMBER(SEARCH(""CASH DEPOSIT"",$C163"&amp;")),
      COUNTIFS('SUMMARY DATA'!$D:$D,$C163,'SUMMARY DATA'!$B:$B,""RS"")&lt;&gt;1
    ),
    """",
    IFERROR(TEXTJOIN(CHAR(10),TRUE,FILTER('SUMMARY DATA'!F:F,'SUMMARY DATA'!$D:$D=$C163,'SUMMARY DATA'!$B:$B=""RS"")),"""")
  )
)"),"")</f>
        <v/>
      </c>
      <c r="G163" s="4" t="str">
        <f>IFERROR(__xludf.DUMMYFUNCTION("IFERROR(
  TEXTJOIN(CHAR(10),TRUE,FILTER('SUMMARY DATA'!G:G,'SUMMARY DATA'!$A:$A=$A163,'SUMMARY DATA'!$C:$C=$B163,'SUMMARY DATA'!$B:$B=""RS"")),
  IF(
    OR(
      ISNUMBER(SEARCH(""CDM CASH DEPOSIT"",$C163)),
      ISNUMBER(SEARCH(""CASH DEPOSIT"",$C163"&amp;")),
      COUNTIFS('SUMMARY DATA'!$D:$D,$C163,'SUMMARY DATA'!$B:$B,""RS"")&lt;&gt;1
    ),
    """",
    IFERROR(TEXTJOIN(CHAR(10),TRUE,FILTER('SUMMARY DATA'!G:G,'SUMMARY DATA'!$D:$D=$C163,'SUMMARY DATA'!$B:$B=""RS"")),"""")
  )
)"),"")</f>
        <v/>
      </c>
      <c r="H163" s="4" t="str">
        <f>IFERROR(__xludf.DUMMYFUNCTION("IFERROR(
  TEXTJOIN(CHAR(10),TRUE,FILTER('SUMMARY DATA'!H:H,'SUMMARY DATA'!$A:$A=$A163,'SUMMARY DATA'!$C:$C=$B163,'SUMMARY DATA'!$B:$B=""RS"")),
  IF(
    OR(
      ISNUMBER(SEARCH(""CDM CASH DEPOSIT"",$C163)),
      ISNUMBER(SEARCH(""CASH DEPOSIT"",$C163"&amp;")),
      COUNTIFS('SUMMARY DATA'!$D:$D,$C163,'SUMMARY DATA'!$B:$B,""RS"")&lt;&gt;1
    ),
    """",
    IFERROR(TEXTJOIN(CHAR(10),TRUE,FILTER('SUMMARY DATA'!H:H,'SUMMARY DATA'!$D:$D=$C163,'SUMMARY DATA'!$B:$B=""RS"")),"""")
  )
)"),"")</f>
        <v/>
      </c>
      <c r="I163" s="6" t="str">
        <f>IFERROR(__xludf.DUMMYFUNCTION("IF(H163="""","""",
SUM(ARRAYFORMULA(VALUE(SPLIT(H163,CHAR(10)))))
)"),"")</f>
        <v/>
      </c>
      <c r="J163" s="4" t="str">
        <f>IFERROR(__xludf.DUMMYFUNCTION("IFERROR(
  TEXTJOIN(CHAR(10),TRUE,FILTER('SUMMARY DATA'!I:I,'SUMMARY DATA'!$A:$A=$A163,'SUMMARY DATA'!$C:$C=$B163,'SUMMARY DATA'!$B:$B=""RS"")),
  IF(
    OR(
      ISNUMBER(SEARCH(""CDM CASH DEPOSIT"",$C163)),
      ISNUMBER(SEARCH(""CASH DEPOSIT"",$C163"&amp;")),
      COUNTIFS('SUMMARY DATA'!$D:$D,$C163,'SUMMARY DATA'!$B:$B,""RS"")&lt;&gt;1
    ),
    """",
    IFERROR(TEXTJOIN(CHAR(10),TRUE,FILTER('SUMMARY DATA'!I:I,'SUMMARY DATA'!$D:$D=$C163,'SUMMARY DATA'!$B:$B=""RS"")),"""")
  )
)"),"")</f>
        <v/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 spans="1:27">
      <c r="A164" s="19"/>
      <c r="B164" s="39"/>
      <c r="C164" s="19"/>
      <c r="D164" s="33"/>
      <c r="E164" s="4" t="str">
        <f>IFERROR(__xludf.DUMMYFUNCTION("IFERROR(
  TEXTJOIN(CHAR(10),TRUE,FILTER('SUMMARY DATA'!E:E,'SUMMARY DATA'!$A:$A=$A164,'SUMMARY DATA'!$C:$C=$B164,'SUMMARY DATA'!$B:$B=""RS"")),
  IF(
    OR(
      ISNUMBER(SEARCH(""CDM CASH DEPOSIT"",$C164)),
      ISNUMBER(SEARCH(""CASH DEPOSIT"",$C164"&amp;")),
      COUNTIFS('SUMMARY DATA'!$D:$D,$C164,'SUMMARY DATA'!$B:$B,""RS"")&lt;&gt;1
    ),
    """",
    IFERROR(TEXTJOIN(CHAR(10),TRUE,FILTER('SUMMARY DATA'!E:E,'SUMMARY DATA'!$D:$D=$C164,'SUMMARY DATA'!$B:$B=""RS"")),"""")
  )
)"),"")</f>
        <v/>
      </c>
      <c r="F164" s="4" t="str">
        <f>IFERROR(__xludf.DUMMYFUNCTION("IFERROR(
  TEXTJOIN(CHAR(10),TRUE,FILTER('SUMMARY DATA'!F:F,'SUMMARY DATA'!$A:$A=$A164,'SUMMARY DATA'!$C:$C=$B164,'SUMMARY DATA'!$B:$B=""RS"")),
  IF(
    OR(
      ISNUMBER(SEARCH(""CDM CASH DEPOSIT"",$C164)),
      ISNUMBER(SEARCH(""CASH DEPOSIT"",$C164"&amp;")),
      COUNTIFS('SUMMARY DATA'!$D:$D,$C164,'SUMMARY DATA'!$B:$B,""RS"")&lt;&gt;1
    ),
    """",
    IFERROR(TEXTJOIN(CHAR(10),TRUE,FILTER('SUMMARY DATA'!F:F,'SUMMARY DATA'!$D:$D=$C164,'SUMMARY DATA'!$B:$B=""RS"")),"""")
  )
)"),"")</f>
        <v/>
      </c>
      <c r="G164" s="4" t="str">
        <f>IFERROR(__xludf.DUMMYFUNCTION("IFERROR(
  TEXTJOIN(CHAR(10),TRUE,FILTER('SUMMARY DATA'!G:G,'SUMMARY DATA'!$A:$A=$A164,'SUMMARY DATA'!$C:$C=$B164,'SUMMARY DATA'!$B:$B=""RS"")),
  IF(
    OR(
      ISNUMBER(SEARCH(""CDM CASH DEPOSIT"",$C164)),
      ISNUMBER(SEARCH(""CASH DEPOSIT"",$C164"&amp;")),
      COUNTIFS('SUMMARY DATA'!$D:$D,$C164,'SUMMARY DATA'!$B:$B,""RS"")&lt;&gt;1
    ),
    """",
    IFERROR(TEXTJOIN(CHAR(10),TRUE,FILTER('SUMMARY DATA'!G:G,'SUMMARY DATA'!$D:$D=$C164,'SUMMARY DATA'!$B:$B=""RS"")),"""")
  )
)"),"")</f>
        <v/>
      </c>
      <c r="H164" s="4" t="str">
        <f>IFERROR(__xludf.DUMMYFUNCTION("IFERROR(
  TEXTJOIN(CHAR(10),TRUE,FILTER('SUMMARY DATA'!H:H,'SUMMARY DATA'!$A:$A=$A164,'SUMMARY DATA'!$C:$C=$B164,'SUMMARY DATA'!$B:$B=""RS"")),
  IF(
    OR(
      ISNUMBER(SEARCH(""CDM CASH DEPOSIT"",$C164)),
      ISNUMBER(SEARCH(""CASH DEPOSIT"",$C164"&amp;")),
      COUNTIFS('SUMMARY DATA'!$D:$D,$C164,'SUMMARY DATA'!$B:$B,""RS"")&lt;&gt;1
    ),
    """",
    IFERROR(TEXTJOIN(CHAR(10),TRUE,FILTER('SUMMARY DATA'!H:H,'SUMMARY DATA'!$D:$D=$C164,'SUMMARY DATA'!$B:$B=""RS"")),"""")
  )
)"),"")</f>
        <v/>
      </c>
      <c r="I164" s="6" t="str">
        <f>IFERROR(__xludf.DUMMYFUNCTION("IF(H164="""","""",
SUM(ARRAYFORMULA(VALUE(SPLIT(H164,CHAR(10)))))
)"),"")</f>
        <v/>
      </c>
      <c r="J164" s="4" t="str">
        <f>IFERROR(__xludf.DUMMYFUNCTION("IFERROR(
  TEXTJOIN(CHAR(10),TRUE,FILTER('SUMMARY DATA'!I:I,'SUMMARY DATA'!$A:$A=$A164,'SUMMARY DATA'!$C:$C=$B164,'SUMMARY DATA'!$B:$B=""RS"")),
  IF(
    OR(
      ISNUMBER(SEARCH(""CDM CASH DEPOSIT"",$C164)),
      ISNUMBER(SEARCH(""CASH DEPOSIT"",$C164"&amp;")),
      COUNTIFS('SUMMARY DATA'!$D:$D,$C164,'SUMMARY DATA'!$B:$B,""RS"")&lt;&gt;1
    ),
    """",
    IFERROR(TEXTJOIN(CHAR(10),TRUE,FILTER('SUMMARY DATA'!I:I,'SUMMARY DATA'!$D:$D=$C164,'SUMMARY DATA'!$B:$B=""RS"")),"""")
  )
)"),"")</f>
        <v/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 spans="1:27">
      <c r="A165" s="19"/>
      <c r="B165" s="39"/>
      <c r="C165" s="19"/>
      <c r="D165" s="33"/>
      <c r="E165" s="4" t="str">
        <f>IFERROR(__xludf.DUMMYFUNCTION("IFERROR(
  TEXTJOIN(CHAR(10),TRUE,FILTER('SUMMARY DATA'!E:E,'SUMMARY DATA'!$A:$A=$A165,'SUMMARY DATA'!$C:$C=$B165,'SUMMARY DATA'!$B:$B=""RS"")),
  IF(
    OR(
      ISNUMBER(SEARCH(""CDM CASH DEPOSIT"",$C165)),
      ISNUMBER(SEARCH(""CASH DEPOSIT"",$C165"&amp;")),
      COUNTIFS('SUMMARY DATA'!$D:$D,$C165,'SUMMARY DATA'!$B:$B,""RS"")&lt;&gt;1
    ),
    """",
    IFERROR(TEXTJOIN(CHAR(10),TRUE,FILTER('SUMMARY DATA'!E:E,'SUMMARY DATA'!$D:$D=$C165,'SUMMARY DATA'!$B:$B=""RS"")),"""")
  )
)"),"")</f>
        <v/>
      </c>
      <c r="F165" s="4" t="str">
        <f>IFERROR(__xludf.DUMMYFUNCTION("IFERROR(
  TEXTJOIN(CHAR(10),TRUE,FILTER('SUMMARY DATA'!F:F,'SUMMARY DATA'!$A:$A=$A165,'SUMMARY DATA'!$C:$C=$B165,'SUMMARY DATA'!$B:$B=""RS"")),
  IF(
    OR(
      ISNUMBER(SEARCH(""CDM CASH DEPOSIT"",$C165)),
      ISNUMBER(SEARCH(""CASH DEPOSIT"",$C165"&amp;")),
      COUNTIFS('SUMMARY DATA'!$D:$D,$C165,'SUMMARY DATA'!$B:$B,""RS"")&lt;&gt;1
    ),
    """",
    IFERROR(TEXTJOIN(CHAR(10),TRUE,FILTER('SUMMARY DATA'!F:F,'SUMMARY DATA'!$D:$D=$C165,'SUMMARY DATA'!$B:$B=""RS"")),"""")
  )
)"),"")</f>
        <v/>
      </c>
      <c r="G165" s="4" t="str">
        <f>IFERROR(__xludf.DUMMYFUNCTION("IFERROR(
  TEXTJOIN(CHAR(10),TRUE,FILTER('SUMMARY DATA'!G:G,'SUMMARY DATA'!$A:$A=$A165,'SUMMARY DATA'!$C:$C=$B165,'SUMMARY DATA'!$B:$B=""RS"")),
  IF(
    OR(
      ISNUMBER(SEARCH(""CDM CASH DEPOSIT"",$C165)),
      ISNUMBER(SEARCH(""CASH DEPOSIT"",$C165"&amp;")),
      COUNTIFS('SUMMARY DATA'!$D:$D,$C165,'SUMMARY DATA'!$B:$B,""RS"")&lt;&gt;1
    ),
    """",
    IFERROR(TEXTJOIN(CHAR(10),TRUE,FILTER('SUMMARY DATA'!G:G,'SUMMARY DATA'!$D:$D=$C165,'SUMMARY DATA'!$B:$B=""RS"")),"""")
  )
)"),"")</f>
        <v/>
      </c>
      <c r="H165" s="4" t="str">
        <f>IFERROR(__xludf.DUMMYFUNCTION("IFERROR(
  TEXTJOIN(CHAR(10),TRUE,FILTER('SUMMARY DATA'!H:H,'SUMMARY DATA'!$A:$A=$A165,'SUMMARY DATA'!$C:$C=$B165,'SUMMARY DATA'!$B:$B=""RS"")),
  IF(
    OR(
      ISNUMBER(SEARCH(""CDM CASH DEPOSIT"",$C165)),
      ISNUMBER(SEARCH(""CASH DEPOSIT"",$C165"&amp;")),
      COUNTIFS('SUMMARY DATA'!$D:$D,$C165,'SUMMARY DATA'!$B:$B,""RS"")&lt;&gt;1
    ),
    """",
    IFERROR(TEXTJOIN(CHAR(10),TRUE,FILTER('SUMMARY DATA'!H:H,'SUMMARY DATA'!$D:$D=$C165,'SUMMARY DATA'!$B:$B=""RS"")),"""")
  )
)"),"")</f>
        <v/>
      </c>
      <c r="I165" s="6" t="str">
        <f>IFERROR(__xludf.DUMMYFUNCTION("IF(H165="""","""",
SUM(ARRAYFORMULA(VALUE(SPLIT(H165,CHAR(10)))))
)"),"")</f>
        <v/>
      </c>
      <c r="J165" s="4" t="str">
        <f>IFERROR(__xludf.DUMMYFUNCTION("IFERROR(
  TEXTJOIN(CHAR(10),TRUE,FILTER('SUMMARY DATA'!I:I,'SUMMARY DATA'!$A:$A=$A165,'SUMMARY DATA'!$C:$C=$B165,'SUMMARY DATA'!$B:$B=""RS"")),
  IF(
    OR(
      ISNUMBER(SEARCH(""CDM CASH DEPOSIT"",$C165)),
      ISNUMBER(SEARCH(""CASH DEPOSIT"",$C165"&amp;")),
      COUNTIFS('SUMMARY DATA'!$D:$D,$C165,'SUMMARY DATA'!$B:$B,""RS"")&lt;&gt;1
    ),
    """",
    IFERROR(TEXTJOIN(CHAR(10),TRUE,FILTER('SUMMARY DATA'!I:I,'SUMMARY DATA'!$D:$D=$C165,'SUMMARY DATA'!$B:$B=""RS"")),"""")
  )
)"),"")</f>
        <v/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 spans="1:27">
      <c r="A166" s="19"/>
      <c r="B166" s="39"/>
      <c r="C166" s="19"/>
      <c r="D166" s="33"/>
      <c r="E166" s="4" t="str">
        <f>IFERROR(__xludf.DUMMYFUNCTION("IFERROR(
  TEXTJOIN(CHAR(10),TRUE,FILTER('SUMMARY DATA'!E:E,'SUMMARY DATA'!$A:$A=$A166,'SUMMARY DATA'!$C:$C=$B166,'SUMMARY DATA'!$B:$B=""RS"")),
  IF(
    OR(
      ISNUMBER(SEARCH(""CDM CASH DEPOSIT"",$C166)),
      ISNUMBER(SEARCH(""CASH DEPOSIT"",$C166"&amp;")),
      COUNTIFS('SUMMARY DATA'!$D:$D,$C166,'SUMMARY DATA'!$B:$B,""RS"")&lt;&gt;1
    ),
    """",
    IFERROR(TEXTJOIN(CHAR(10),TRUE,FILTER('SUMMARY DATA'!E:E,'SUMMARY DATA'!$D:$D=$C166,'SUMMARY DATA'!$B:$B=""RS"")),"""")
  )
)"),"")</f>
        <v/>
      </c>
      <c r="F166" s="4" t="str">
        <f>IFERROR(__xludf.DUMMYFUNCTION("IFERROR(
  TEXTJOIN(CHAR(10),TRUE,FILTER('SUMMARY DATA'!F:F,'SUMMARY DATA'!$A:$A=$A166,'SUMMARY DATA'!$C:$C=$B166,'SUMMARY DATA'!$B:$B=""RS"")),
  IF(
    OR(
      ISNUMBER(SEARCH(""CDM CASH DEPOSIT"",$C166)),
      ISNUMBER(SEARCH(""CASH DEPOSIT"",$C166"&amp;")),
      COUNTIFS('SUMMARY DATA'!$D:$D,$C166,'SUMMARY DATA'!$B:$B,""RS"")&lt;&gt;1
    ),
    """",
    IFERROR(TEXTJOIN(CHAR(10),TRUE,FILTER('SUMMARY DATA'!F:F,'SUMMARY DATA'!$D:$D=$C166,'SUMMARY DATA'!$B:$B=""RS"")),"""")
  )
)"),"")</f>
        <v/>
      </c>
      <c r="G166" s="4" t="str">
        <f>IFERROR(__xludf.DUMMYFUNCTION("IFERROR(
  TEXTJOIN(CHAR(10),TRUE,FILTER('SUMMARY DATA'!G:G,'SUMMARY DATA'!$A:$A=$A166,'SUMMARY DATA'!$C:$C=$B166,'SUMMARY DATA'!$B:$B=""RS"")),
  IF(
    OR(
      ISNUMBER(SEARCH(""CDM CASH DEPOSIT"",$C166)),
      ISNUMBER(SEARCH(""CASH DEPOSIT"",$C166"&amp;")),
      COUNTIFS('SUMMARY DATA'!$D:$D,$C166,'SUMMARY DATA'!$B:$B,""RS"")&lt;&gt;1
    ),
    """",
    IFERROR(TEXTJOIN(CHAR(10),TRUE,FILTER('SUMMARY DATA'!G:G,'SUMMARY DATA'!$D:$D=$C166,'SUMMARY DATA'!$B:$B=""RS"")),"""")
  )
)"),"")</f>
        <v/>
      </c>
      <c r="H166" s="4" t="str">
        <f>IFERROR(__xludf.DUMMYFUNCTION("IFERROR(
  TEXTJOIN(CHAR(10),TRUE,FILTER('SUMMARY DATA'!H:H,'SUMMARY DATA'!$A:$A=$A166,'SUMMARY DATA'!$C:$C=$B166,'SUMMARY DATA'!$B:$B=""RS"")),
  IF(
    OR(
      ISNUMBER(SEARCH(""CDM CASH DEPOSIT"",$C166)),
      ISNUMBER(SEARCH(""CASH DEPOSIT"",$C166"&amp;")),
      COUNTIFS('SUMMARY DATA'!$D:$D,$C166,'SUMMARY DATA'!$B:$B,""RS"")&lt;&gt;1
    ),
    """",
    IFERROR(TEXTJOIN(CHAR(10),TRUE,FILTER('SUMMARY DATA'!H:H,'SUMMARY DATA'!$D:$D=$C166,'SUMMARY DATA'!$B:$B=""RS"")),"""")
  )
)"),"")</f>
        <v/>
      </c>
      <c r="I166" s="6" t="str">
        <f>IFERROR(__xludf.DUMMYFUNCTION("IF(H166="""","""",
SUM(ARRAYFORMULA(VALUE(SPLIT(H166,CHAR(10)))))
)"),"")</f>
        <v/>
      </c>
      <c r="J166" s="4" t="str">
        <f>IFERROR(__xludf.DUMMYFUNCTION("IFERROR(
  TEXTJOIN(CHAR(10),TRUE,FILTER('SUMMARY DATA'!I:I,'SUMMARY DATA'!$A:$A=$A166,'SUMMARY DATA'!$C:$C=$B166,'SUMMARY DATA'!$B:$B=""RS"")),
  IF(
    OR(
      ISNUMBER(SEARCH(""CDM CASH DEPOSIT"",$C166)),
      ISNUMBER(SEARCH(""CASH DEPOSIT"",$C166"&amp;")),
      COUNTIFS('SUMMARY DATA'!$D:$D,$C166,'SUMMARY DATA'!$B:$B,""RS"")&lt;&gt;1
    ),
    """",
    IFERROR(TEXTJOIN(CHAR(10),TRUE,FILTER('SUMMARY DATA'!I:I,'SUMMARY DATA'!$D:$D=$C166,'SUMMARY DATA'!$B:$B=""RS"")),"""")
  )
)"),"")</f>
        <v/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 spans="1:27">
      <c r="A167" s="19"/>
      <c r="B167" s="39"/>
      <c r="C167" s="19"/>
      <c r="D167" s="33"/>
      <c r="E167" s="4" t="str">
        <f>IFERROR(__xludf.DUMMYFUNCTION("IFERROR(
  TEXTJOIN(CHAR(10),TRUE,FILTER('SUMMARY DATA'!E:E,'SUMMARY DATA'!$A:$A=$A167,'SUMMARY DATA'!$C:$C=$B167,'SUMMARY DATA'!$B:$B=""RS"")),
  IF(
    OR(
      ISNUMBER(SEARCH(""CDM CASH DEPOSIT"",$C167)),
      ISNUMBER(SEARCH(""CASH DEPOSIT"",$C167"&amp;")),
      COUNTIFS('SUMMARY DATA'!$D:$D,$C167,'SUMMARY DATA'!$B:$B,""RS"")&lt;&gt;1
    ),
    """",
    IFERROR(TEXTJOIN(CHAR(10),TRUE,FILTER('SUMMARY DATA'!E:E,'SUMMARY DATA'!$D:$D=$C167,'SUMMARY DATA'!$B:$B=""RS"")),"""")
  )
)"),"")</f>
        <v/>
      </c>
      <c r="F167" s="4" t="str">
        <f>IFERROR(__xludf.DUMMYFUNCTION("IFERROR(
  TEXTJOIN(CHAR(10),TRUE,FILTER('SUMMARY DATA'!F:F,'SUMMARY DATA'!$A:$A=$A167,'SUMMARY DATA'!$C:$C=$B167,'SUMMARY DATA'!$B:$B=""RS"")),
  IF(
    OR(
      ISNUMBER(SEARCH(""CDM CASH DEPOSIT"",$C167)),
      ISNUMBER(SEARCH(""CASH DEPOSIT"",$C167"&amp;")),
      COUNTIFS('SUMMARY DATA'!$D:$D,$C167,'SUMMARY DATA'!$B:$B,""RS"")&lt;&gt;1
    ),
    """",
    IFERROR(TEXTJOIN(CHAR(10),TRUE,FILTER('SUMMARY DATA'!F:F,'SUMMARY DATA'!$D:$D=$C167,'SUMMARY DATA'!$B:$B=""RS"")),"""")
  )
)"),"")</f>
        <v/>
      </c>
      <c r="G167" s="4" t="str">
        <f>IFERROR(__xludf.DUMMYFUNCTION("IFERROR(
  TEXTJOIN(CHAR(10),TRUE,FILTER('SUMMARY DATA'!G:G,'SUMMARY DATA'!$A:$A=$A167,'SUMMARY DATA'!$C:$C=$B167,'SUMMARY DATA'!$B:$B=""RS"")),
  IF(
    OR(
      ISNUMBER(SEARCH(""CDM CASH DEPOSIT"",$C167)),
      ISNUMBER(SEARCH(""CASH DEPOSIT"",$C167"&amp;")),
      COUNTIFS('SUMMARY DATA'!$D:$D,$C167,'SUMMARY DATA'!$B:$B,""RS"")&lt;&gt;1
    ),
    """",
    IFERROR(TEXTJOIN(CHAR(10),TRUE,FILTER('SUMMARY DATA'!G:G,'SUMMARY DATA'!$D:$D=$C167,'SUMMARY DATA'!$B:$B=""RS"")),"""")
  )
)"),"")</f>
        <v/>
      </c>
      <c r="H167" s="4" t="str">
        <f>IFERROR(__xludf.DUMMYFUNCTION("IFERROR(
  TEXTJOIN(CHAR(10),TRUE,FILTER('SUMMARY DATA'!H:H,'SUMMARY DATA'!$A:$A=$A167,'SUMMARY DATA'!$C:$C=$B167,'SUMMARY DATA'!$B:$B=""RS"")),
  IF(
    OR(
      ISNUMBER(SEARCH(""CDM CASH DEPOSIT"",$C167)),
      ISNUMBER(SEARCH(""CASH DEPOSIT"",$C167"&amp;")),
      COUNTIFS('SUMMARY DATA'!$D:$D,$C167,'SUMMARY DATA'!$B:$B,""RS"")&lt;&gt;1
    ),
    """",
    IFERROR(TEXTJOIN(CHAR(10),TRUE,FILTER('SUMMARY DATA'!H:H,'SUMMARY DATA'!$D:$D=$C167,'SUMMARY DATA'!$B:$B=""RS"")),"""")
  )
)"),"")</f>
        <v/>
      </c>
      <c r="I167" s="6" t="str">
        <f>IFERROR(__xludf.DUMMYFUNCTION("IF(H167="""","""",
SUM(ARRAYFORMULA(VALUE(SPLIT(H167,CHAR(10)))))
)"),"")</f>
        <v/>
      </c>
      <c r="J167" s="4" t="str">
        <f>IFERROR(__xludf.DUMMYFUNCTION("IFERROR(
  TEXTJOIN(CHAR(10),TRUE,FILTER('SUMMARY DATA'!I:I,'SUMMARY DATA'!$A:$A=$A167,'SUMMARY DATA'!$C:$C=$B167,'SUMMARY DATA'!$B:$B=""RS"")),
  IF(
    OR(
      ISNUMBER(SEARCH(""CDM CASH DEPOSIT"",$C167)),
      ISNUMBER(SEARCH(""CASH DEPOSIT"",$C167"&amp;")),
      COUNTIFS('SUMMARY DATA'!$D:$D,$C167,'SUMMARY DATA'!$B:$B,""RS"")&lt;&gt;1
    ),
    """",
    IFERROR(TEXTJOIN(CHAR(10),TRUE,FILTER('SUMMARY DATA'!I:I,'SUMMARY DATA'!$D:$D=$C167,'SUMMARY DATA'!$B:$B=""RS"")),"""")
  )
)"),"")</f>
        <v/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 spans="1:27">
      <c r="A168" s="19"/>
      <c r="B168" s="39"/>
      <c r="C168" s="19"/>
      <c r="D168" s="33"/>
      <c r="E168" s="4" t="str">
        <f>IFERROR(__xludf.DUMMYFUNCTION("IFERROR(
  TEXTJOIN(CHAR(10),TRUE,FILTER('SUMMARY DATA'!E:E,'SUMMARY DATA'!$A:$A=$A168,'SUMMARY DATA'!$C:$C=$B168,'SUMMARY DATA'!$B:$B=""RS"")),
  IF(
    OR(
      ISNUMBER(SEARCH(""CDM CASH DEPOSIT"",$C168)),
      ISNUMBER(SEARCH(""CASH DEPOSIT"",$C168"&amp;")),
      COUNTIFS('SUMMARY DATA'!$D:$D,$C168,'SUMMARY DATA'!$B:$B,""RS"")&lt;&gt;1
    ),
    """",
    IFERROR(TEXTJOIN(CHAR(10),TRUE,FILTER('SUMMARY DATA'!E:E,'SUMMARY DATA'!$D:$D=$C168,'SUMMARY DATA'!$B:$B=""RS"")),"""")
  )
)"),"")</f>
        <v/>
      </c>
      <c r="F168" s="4" t="str">
        <f>IFERROR(__xludf.DUMMYFUNCTION("IFERROR(
  TEXTJOIN(CHAR(10),TRUE,FILTER('SUMMARY DATA'!F:F,'SUMMARY DATA'!$A:$A=$A168,'SUMMARY DATA'!$C:$C=$B168,'SUMMARY DATA'!$B:$B=""RS"")),
  IF(
    OR(
      ISNUMBER(SEARCH(""CDM CASH DEPOSIT"",$C168)),
      ISNUMBER(SEARCH(""CASH DEPOSIT"",$C168"&amp;")),
      COUNTIFS('SUMMARY DATA'!$D:$D,$C168,'SUMMARY DATA'!$B:$B,""RS"")&lt;&gt;1
    ),
    """",
    IFERROR(TEXTJOIN(CHAR(10),TRUE,FILTER('SUMMARY DATA'!F:F,'SUMMARY DATA'!$D:$D=$C168,'SUMMARY DATA'!$B:$B=""RS"")),"""")
  )
)"),"")</f>
        <v/>
      </c>
      <c r="G168" s="4" t="str">
        <f>IFERROR(__xludf.DUMMYFUNCTION("IFERROR(
  TEXTJOIN(CHAR(10),TRUE,FILTER('SUMMARY DATA'!G:G,'SUMMARY DATA'!$A:$A=$A168,'SUMMARY DATA'!$C:$C=$B168,'SUMMARY DATA'!$B:$B=""RS"")),
  IF(
    OR(
      ISNUMBER(SEARCH(""CDM CASH DEPOSIT"",$C168)),
      ISNUMBER(SEARCH(""CASH DEPOSIT"",$C168"&amp;")),
      COUNTIFS('SUMMARY DATA'!$D:$D,$C168,'SUMMARY DATA'!$B:$B,""RS"")&lt;&gt;1
    ),
    """",
    IFERROR(TEXTJOIN(CHAR(10),TRUE,FILTER('SUMMARY DATA'!G:G,'SUMMARY DATA'!$D:$D=$C168,'SUMMARY DATA'!$B:$B=""RS"")),"""")
  )
)"),"")</f>
        <v/>
      </c>
      <c r="H168" s="4" t="str">
        <f>IFERROR(__xludf.DUMMYFUNCTION("IFERROR(
  TEXTJOIN(CHAR(10),TRUE,FILTER('SUMMARY DATA'!H:H,'SUMMARY DATA'!$A:$A=$A168,'SUMMARY DATA'!$C:$C=$B168,'SUMMARY DATA'!$B:$B=""RS"")),
  IF(
    OR(
      ISNUMBER(SEARCH(""CDM CASH DEPOSIT"",$C168)),
      ISNUMBER(SEARCH(""CASH DEPOSIT"",$C168"&amp;")),
      COUNTIFS('SUMMARY DATA'!$D:$D,$C168,'SUMMARY DATA'!$B:$B,""RS"")&lt;&gt;1
    ),
    """",
    IFERROR(TEXTJOIN(CHAR(10),TRUE,FILTER('SUMMARY DATA'!H:H,'SUMMARY DATA'!$D:$D=$C168,'SUMMARY DATA'!$B:$B=""RS"")),"""")
  )
)"),"")</f>
        <v/>
      </c>
      <c r="I168" s="6" t="str">
        <f>IFERROR(__xludf.DUMMYFUNCTION("IF(H168="""","""",
SUM(ARRAYFORMULA(VALUE(SPLIT(H168,CHAR(10)))))
)"),"")</f>
        <v/>
      </c>
      <c r="J168" s="4" t="str">
        <f>IFERROR(__xludf.DUMMYFUNCTION("IFERROR(
  TEXTJOIN(CHAR(10),TRUE,FILTER('SUMMARY DATA'!I:I,'SUMMARY DATA'!$A:$A=$A168,'SUMMARY DATA'!$C:$C=$B168,'SUMMARY DATA'!$B:$B=""RS"")),
  IF(
    OR(
      ISNUMBER(SEARCH(""CDM CASH DEPOSIT"",$C168)),
      ISNUMBER(SEARCH(""CASH DEPOSIT"",$C168"&amp;")),
      COUNTIFS('SUMMARY DATA'!$D:$D,$C168,'SUMMARY DATA'!$B:$B,""RS"")&lt;&gt;1
    ),
    """",
    IFERROR(TEXTJOIN(CHAR(10),TRUE,FILTER('SUMMARY DATA'!I:I,'SUMMARY DATA'!$D:$D=$C168,'SUMMARY DATA'!$B:$B=""RS"")),"""")
  )
)"),"")</f>
        <v/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 spans="1:27">
      <c r="A169" s="19"/>
      <c r="B169" s="39"/>
      <c r="C169" s="19"/>
      <c r="D169" s="33"/>
      <c r="E169" s="4" t="str">
        <f>IFERROR(__xludf.DUMMYFUNCTION("IFERROR(
  TEXTJOIN(CHAR(10),TRUE,FILTER('SUMMARY DATA'!E:E,'SUMMARY DATA'!$A:$A=$A169,'SUMMARY DATA'!$C:$C=$B169,'SUMMARY DATA'!$B:$B=""RS"")),
  IF(
    OR(
      ISNUMBER(SEARCH(""CDM CASH DEPOSIT"",$C169)),
      ISNUMBER(SEARCH(""CASH DEPOSIT"",$C169"&amp;")),
      COUNTIFS('SUMMARY DATA'!$D:$D,$C169,'SUMMARY DATA'!$B:$B,""RS"")&lt;&gt;1
    ),
    """",
    IFERROR(TEXTJOIN(CHAR(10),TRUE,FILTER('SUMMARY DATA'!E:E,'SUMMARY DATA'!$D:$D=$C169,'SUMMARY DATA'!$B:$B=""RS"")),"""")
  )
)"),"")</f>
        <v/>
      </c>
      <c r="F169" s="4" t="str">
        <f>IFERROR(__xludf.DUMMYFUNCTION("IFERROR(
  TEXTJOIN(CHAR(10),TRUE,FILTER('SUMMARY DATA'!F:F,'SUMMARY DATA'!$A:$A=$A169,'SUMMARY DATA'!$C:$C=$B169,'SUMMARY DATA'!$B:$B=""RS"")),
  IF(
    OR(
      ISNUMBER(SEARCH(""CDM CASH DEPOSIT"",$C169)),
      ISNUMBER(SEARCH(""CASH DEPOSIT"",$C169"&amp;")),
      COUNTIFS('SUMMARY DATA'!$D:$D,$C169,'SUMMARY DATA'!$B:$B,""RS"")&lt;&gt;1
    ),
    """",
    IFERROR(TEXTJOIN(CHAR(10),TRUE,FILTER('SUMMARY DATA'!F:F,'SUMMARY DATA'!$D:$D=$C169,'SUMMARY DATA'!$B:$B=""RS"")),"""")
  )
)"),"")</f>
        <v/>
      </c>
      <c r="G169" s="4" t="str">
        <f>IFERROR(__xludf.DUMMYFUNCTION("IFERROR(
  TEXTJOIN(CHAR(10),TRUE,FILTER('SUMMARY DATA'!G:G,'SUMMARY DATA'!$A:$A=$A169,'SUMMARY DATA'!$C:$C=$B169,'SUMMARY DATA'!$B:$B=""RS"")),
  IF(
    OR(
      ISNUMBER(SEARCH(""CDM CASH DEPOSIT"",$C169)),
      ISNUMBER(SEARCH(""CASH DEPOSIT"",$C169"&amp;")),
      COUNTIFS('SUMMARY DATA'!$D:$D,$C169,'SUMMARY DATA'!$B:$B,""RS"")&lt;&gt;1
    ),
    """",
    IFERROR(TEXTJOIN(CHAR(10),TRUE,FILTER('SUMMARY DATA'!G:G,'SUMMARY DATA'!$D:$D=$C169,'SUMMARY DATA'!$B:$B=""RS"")),"""")
  )
)"),"")</f>
        <v/>
      </c>
      <c r="H169" s="4" t="str">
        <f>IFERROR(__xludf.DUMMYFUNCTION("IFERROR(
  TEXTJOIN(CHAR(10),TRUE,FILTER('SUMMARY DATA'!H:H,'SUMMARY DATA'!$A:$A=$A169,'SUMMARY DATA'!$C:$C=$B169,'SUMMARY DATA'!$B:$B=""RS"")),
  IF(
    OR(
      ISNUMBER(SEARCH(""CDM CASH DEPOSIT"",$C169)),
      ISNUMBER(SEARCH(""CASH DEPOSIT"",$C169"&amp;")),
      COUNTIFS('SUMMARY DATA'!$D:$D,$C169,'SUMMARY DATA'!$B:$B,""RS"")&lt;&gt;1
    ),
    """",
    IFERROR(TEXTJOIN(CHAR(10),TRUE,FILTER('SUMMARY DATA'!H:H,'SUMMARY DATA'!$D:$D=$C169,'SUMMARY DATA'!$B:$B=""RS"")),"""")
  )
)"),"")</f>
        <v/>
      </c>
      <c r="I169" s="6" t="str">
        <f>IFERROR(__xludf.DUMMYFUNCTION("IF(H169="""","""",
SUM(ARRAYFORMULA(VALUE(SPLIT(H169,CHAR(10)))))
)"),"")</f>
        <v/>
      </c>
      <c r="J169" s="4" t="str">
        <f>IFERROR(__xludf.DUMMYFUNCTION("IFERROR(
  TEXTJOIN(CHAR(10),TRUE,FILTER('SUMMARY DATA'!I:I,'SUMMARY DATA'!$A:$A=$A169,'SUMMARY DATA'!$C:$C=$B169,'SUMMARY DATA'!$B:$B=""RS"")),
  IF(
    OR(
      ISNUMBER(SEARCH(""CDM CASH DEPOSIT"",$C169)),
      ISNUMBER(SEARCH(""CASH DEPOSIT"",$C169"&amp;")),
      COUNTIFS('SUMMARY DATA'!$D:$D,$C169,'SUMMARY DATA'!$B:$B,""RS"")&lt;&gt;1
    ),
    """",
    IFERROR(TEXTJOIN(CHAR(10),TRUE,FILTER('SUMMARY DATA'!I:I,'SUMMARY DATA'!$D:$D=$C169,'SUMMARY DATA'!$B:$B=""RS"")),"""")
  )
)"),"")</f>
        <v/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 spans="1:27">
      <c r="A170" s="19"/>
      <c r="B170" s="39"/>
      <c r="C170" s="19"/>
      <c r="D170" s="33"/>
      <c r="E170" s="4" t="str">
        <f>IFERROR(__xludf.DUMMYFUNCTION("IFERROR(
  TEXTJOIN(CHAR(10),TRUE,FILTER('SUMMARY DATA'!E:E,'SUMMARY DATA'!$A:$A=$A170,'SUMMARY DATA'!$C:$C=$B170,'SUMMARY DATA'!$B:$B=""RS"")),
  IF(
    OR(
      ISNUMBER(SEARCH(""CDM CASH DEPOSIT"",$C170)),
      ISNUMBER(SEARCH(""CASH DEPOSIT"",$C170"&amp;")),
      COUNTIFS('SUMMARY DATA'!$D:$D,$C170,'SUMMARY DATA'!$B:$B,""RS"")&lt;&gt;1
    ),
    """",
    IFERROR(TEXTJOIN(CHAR(10),TRUE,FILTER('SUMMARY DATA'!E:E,'SUMMARY DATA'!$D:$D=$C170,'SUMMARY DATA'!$B:$B=""RS"")),"""")
  )
)"),"")</f>
        <v/>
      </c>
      <c r="F170" s="4" t="str">
        <f>IFERROR(__xludf.DUMMYFUNCTION("IFERROR(
  TEXTJOIN(CHAR(10),TRUE,FILTER('SUMMARY DATA'!F:F,'SUMMARY DATA'!$A:$A=$A170,'SUMMARY DATA'!$C:$C=$B170,'SUMMARY DATA'!$B:$B=""RS"")),
  IF(
    OR(
      ISNUMBER(SEARCH(""CDM CASH DEPOSIT"",$C170)),
      ISNUMBER(SEARCH(""CASH DEPOSIT"",$C170"&amp;")),
      COUNTIFS('SUMMARY DATA'!$D:$D,$C170,'SUMMARY DATA'!$B:$B,""RS"")&lt;&gt;1
    ),
    """",
    IFERROR(TEXTJOIN(CHAR(10),TRUE,FILTER('SUMMARY DATA'!F:F,'SUMMARY DATA'!$D:$D=$C170,'SUMMARY DATA'!$B:$B=""RS"")),"""")
  )
)"),"")</f>
        <v/>
      </c>
      <c r="G170" s="4" t="str">
        <f>IFERROR(__xludf.DUMMYFUNCTION("IFERROR(
  TEXTJOIN(CHAR(10),TRUE,FILTER('SUMMARY DATA'!G:G,'SUMMARY DATA'!$A:$A=$A170,'SUMMARY DATA'!$C:$C=$B170,'SUMMARY DATA'!$B:$B=""RS"")),
  IF(
    OR(
      ISNUMBER(SEARCH(""CDM CASH DEPOSIT"",$C170)),
      ISNUMBER(SEARCH(""CASH DEPOSIT"",$C170"&amp;")),
      COUNTIFS('SUMMARY DATA'!$D:$D,$C170,'SUMMARY DATA'!$B:$B,""RS"")&lt;&gt;1
    ),
    """",
    IFERROR(TEXTJOIN(CHAR(10),TRUE,FILTER('SUMMARY DATA'!G:G,'SUMMARY DATA'!$D:$D=$C170,'SUMMARY DATA'!$B:$B=""RS"")),"""")
  )
)"),"")</f>
        <v/>
      </c>
      <c r="H170" s="4" t="str">
        <f>IFERROR(__xludf.DUMMYFUNCTION("IFERROR(
  TEXTJOIN(CHAR(10),TRUE,FILTER('SUMMARY DATA'!H:H,'SUMMARY DATA'!$A:$A=$A170,'SUMMARY DATA'!$C:$C=$B170,'SUMMARY DATA'!$B:$B=""RS"")),
  IF(
    OR(
      ISNUMBER(SEARCH(""CDM CASH DEPOSIT"",$C170)),
      ISNUMBER(SEARCH(""CASH DEPOSIT"",$C170"&amp;")),
      COUNTIFS('SUMMARY DATA'!$D:$D,$C170,'SUMMARY DATA'!$B:$B,""RS"")&lt;&gt;1
    ),
    """",
    IFERROR(TEXTJOIN(CHAR(10),TRUE,FILTER('SUMMARY DATA'!H:H,'SUMMARY DATA'!$D:$D=$C170,'SUMMARY DATA'!$B:$B=""RS"")),"""")
  )
)"),"")</f>
        <v/>
      </c>
      <c r="I170" s="6" t="str">
        <f>IFERROR(__xludf.DUMMYFUNCTION("IF(H170="""","""",
SUM(ARRAYFORMULA(VALUE(SPLIT(H170,CHAR(10)))))
)"),"")</f>
        <v/>
      </c>
      <c r="J170" s="4" t="str">
        <f>IFERROR(__xludf.DUMMYFUNCTION("IFERROR(
  TEXTJOIN(CHAR(10),TRUE,FILTER('SUMMARY DATA'!I:I,'SUMMARY DATA'!$A:$A=$A170,'SUMMARY DATA'!$C:$C=$B170,'SUMMARY DATA'!$B:$B=""RS"")),
  IF(
    OR(
      ISNUMBER(SEARCH(""CDM CASH DEPOSIT"",$C170)),
      ISNUMBER(SEARCH(""CASH DEPOSIT"",$C170"&amp;")),
      COUNTIFS('SUMMARY DATA'!$D:$D,$C170,'SUMMARY DATA'!$B:$B,""RS"")&lt;&gt;1
    ),
    """",
    IFERROR(TEXTJOIN(CHAR(10),TRUE,FILTER('SUMMARY DATA'!I:I,'SUMMARY DATA'!$D:$D=$C170,'SUMMARY DATA'!$B:$B=""RS"")),"""")
  )
)"),"")</f>
        <v/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 spans="1:27">
      <c r="A171" s="19"/>
      <c r="B171" s="39"/>
      <c r="C171" s="19"/>
      <c r="D171" s="33"/>
      <c r="E171" s="4" t="str">
        <f>IFERROR(__xludf.DUMMYFUNCTION("IFERROR(
  TEXTJOIN(CHAR(10),TRUE,FILTER('SUMMARY DATA'!E:E,'SUMMARY DATA'!$A:$A=$A171,'SUMMARY DATA'!$C:$C=$B171,'SUMMARY DATA'!$B:$B=""RS"")),
  IF(
    OR(
      ISNUMBER(SEARCH(""CDM CASH DEPOSIT"",$C171)),
      ISNUMBER(SEARCH(""CASH DEPOSIT"",$C171"&amp;")),
      COUNTIFS('SUMMARY DATA'!$D:$D,$C171,'SUMMARY DATA'!$B:$B,""RS"")&lt;&gt;1
    ),
    """",
    IFERROR(TEXTJOIN(CHAR(10),TRUE,FILTER('SUMMARY DATA'!E:E,'SUMMARY DATA'!$D:$D=$C171,'SUMMARY DATA'!$B:$B=""RS"")),"""")
  )
)"),"")</f>
        <v/>
      </c>
      <c r="F171" s="4" t="str">
        <f>IFERROR(__xludf.DUMMYFUNCTION("IFERROR(
  TEXTJOIN(CHAR(10),TRUE,FILTER('SUMMARY DATA'!F:F,'SUMMARY DATA'!$A:$A=$A171,'SUMMARY DATA'!$C:$C=$B171,'SUMMARY DATA'!$B:$B=""RS"")),
  IF(
    OR(
      ISNUMBER(SEARCH(""CDM CASH DEPOSIT"",$C171)),
      ISNUMBER(SEARCH(""CASH DEPOSIT"",$C171"&amp;")),
      COUNTIFS('SUMMARY DATA'!$D:$D,$C171,'SUMMARY DATA'!$B:$B,""RS"")&lt;&gt;1
    ),
    """",
    IFERROR(TEXTJOIN(CHAR(10),TRUE,FILTER('SUMMARY DATA'!F:F,'SUMMARY DATA'!$D:$D=$C171,'SUMMARY DATA'!$B:$B=""RS"")),"""")
  )
)"),"")</f>
        <v/>
      </c>
      <c r="G171" s="4" t="str">
        <f>IFERROR(__xludf.DUMMYFUNCTION("IFERROR(
  TEXTJOIN(CHAR(10),TRUE,FILTER('SUMMARY DATA'!G:G,'SUMMARY DATA'!$A:$A=$A171,'SUMMARY DATA'!$C:$C=$B171,'SUMMARY DATA'!$B:$B=""RS"")),
  IF(
    OR(
      ISNUMBER(SEARCH(""CDM CASH DEPOSIT"",$C171)),
      ISNUMBER(SEARCH(""CASH DEPOSIT"",$C171"&amp;")),
      COUNTIFS('SUMMARY DATA'!$D:$D,$C171,'SUMMARY DATA'!$B:$B,""RS"")&lt;&gt;1
    ),
    """",
    IFERROR(TEXTJOIN(CHAR(10),TRUE,FILTER('SUMMARY DATA'!G:G,'SUMMARY DATA'!$D:$D=$C171,'SUMMARY DATA'!$B:$B=""RS"")),"""")
  )
)"),"")</f>
        <v/>
      </c>
      <c r="H171" s="4" t="str">
        <f>IFERROR(__xludf.DUMMYFUNCTION("IFERROR(
  TEXTJOIN(CHAR(10),TRUE,FILTER('SUMMARY DATA'!H:H,'SUMMARY DATA'!$A:$A=$A171,'SUMMARY DATA'!$C:$C=$B171,'SUMMARY DATA'!$B:$B=""RS"")),
  IF(
    OR(
      ISNUMBER(SEARCH(""CDM CASH DEPOSIT"",$C171)),
      ISNUMBER(SEARCH(""CASH DEPOSIT"",$C171"&amp;")),
      COUNTIFS('SUMMARY DATA'!$D:$D,$C171,'SUMMARY DATA'!$B:$B,""RS"")&lt;&gt;1
    ),
    """",
    IFERROR(TEXTJOIN(CHAR(10),TRUE,FILTER('SUMMARY DATA'!H:H,'SUMMARY DATA'!$D:$D=$C171,'SUMMARY DATA'!$B:$B=""RS"")),"""")
  )
)"),"")</f>
        <v/>
      </c>
      <c r="I171" s="6" t="str">
        <f>IFERROR(__xludf.DUMMYFUNCTION("IF(H171="""","""",
SUM(ARRAYFORMULA(VALUE(SPLIT(H171,CHAR(10)))))
)"),"")</f>
        <v/>
      </c>
      <c r="J171" s="4" t="str">
        <f>IFERROR(__xludf.DUMMYFUNCTION("IFERROR(
  TEXTJOIN(CHAR(10),TRUE,FILTER('SUMMARY DATA'!I:I,'SUMMARY DATA'!$A:$A=$A171,'SUMMARY DATA'!$C:$C=$B171,'SUMMARY DATA'!$B:$B=""RS"")),
  IF(
    OR(
      ISNUMBER(SEARCH(""CDM CASH DEPOSIT"",$C171)),
      ISNUMBER(SEARCH(""CASH DEPOSIT"",$C171"&amp;")),
      COUNTIFS('SUMMARY DATA'!$D:$D,$C171,'SUMMARY DATA'!$B:$B,""RS"")&lt;&gt;1
    ),
    """",
    IFERROR(TEXTJOIN(CHAR(10),TRUE,FILTER('SUMMARY DATA'!I:I,'SUMMARY DATA'!$D:$D=$C171,'SUMMARY DATA'!$B:$B=""RS"")),"""")
  )
)"),"")</f>
        <v/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 spans="1:27">
      <c r="A172" s="19"/>
      <c r="B172" s="39"/>
      <c r="C172" s="19"/>
      <c r="D172" s="33"/>
      <c r="E172" s="4" t="str">
        <f>IFERROR(__xludf.DUMMYFUNCTION("IFERROR(
  TEXTJOIN(CHAR(10),TRUE,FILTER('SUMMARY DATA'!E:E,'SUMMARY DATA'!$A:$A=$A172,'SUMMARY DATA'!$C:$C=$B172,'SUMMARY DATA'!$B:$B=""RS"")),
  IF(
    OR(
      ISNUMBER(SEARCH(""CDM CASH DEPOSIT"",$C172)),
      ISNUMBER(SEARCH(""CASH DEPOSIT"",$C172"&amp;")),
      COUNTIFS('SUMMARY DATA'!$D:$D,$C172,'SUMMARY DATA'!$B:$B,""RS"")&lt;&gt;1
    ),
    """",
    IFERROR(TEXTJOIN(CHAR(10),TRUE,FILTER('SUMMARY DATA'!E:E,'SUMMARY DATA'!$D:$D=$C172,'SUMMARY DATA'!$B:$B=""RS"")),"""")
  )
)"),"")</f>
        <v/>
      </c>
      <c r="F172" s="4" t="str">
        <f>IFERROR(__xludf.DUMMYFUNCTION("IFERROR(
  TEXTJOIN(CHAR(10),TRUE,FILTER('SUMMARY DATA'!F:F,'SUMMARY DATA'!$A:$A=$A172,'SUMMARY DATA'!$C:$C=$B172,'SUMMARY DATA'!$B:$B=""RS"")),
  IF(
    OR(
      ISNUMBER(SEARCH(""CDM CASH DEPOSIT"",$C172)),
      ISNUMBER(SEARCH(""CASH DEPOSIT"",$C172"&amp;")),
      COUNTIFS('SUMMARY DATA'!$D:$D,$C172,'SUMMARY DATA'!$B:$B,""RS"")&lt;&gt;1
    ),
    """",
    IFERROR(TEXTJOIN(CHAR(10),TRUE,FILTER('SUMMARY DATA'!F:F,'SUMMARY DATA'!$D:$D=$C172,'SUMMARY DATA'!$B:$B=""RS"")),"""")
  )
)"),"")</f>
        <v/>
      </c>
      <c r="G172" s="4" t="str">
        <f>IFERROR(__xludf.DUMMYFUNCTION("IFERROR(
  TEXTJOIN(CHAR(10),TRUE,FILTER('SUMMARY DATA'!G:G,'SUMMARY DATA'!$A:$A=$A172,'SUMMARY DATA'!$C:$C=$B172,'SUMMARY DATA'!$B:$B=""RS"")),
  IF(
    OR(
      ISNUMBER(SEARCH(""CDM CASH DEPOSIT"",$C172)),
      ISNUMBER(SEARCH(""CASH DEPOSIT"",$C172"&amp;")),
      COUNTIFS('SUMMARY DATA'!$D:$D,$C172,'SUMMARY DATA'!$B:$B,""RS"")&lt;&gt;1
    ),
    """",
    IFERROR(TEXTJOIN(CHAR(10),TRUE,FILTER('SUMMARY DATA'!G:G,'SUMMARY DATA'!$D:$D=$C172,'SUMMARY DATA'!$B:$B=""RS"")),"""")
  )
)"),"")</f>
        <v/>
      </c>
      <c r="H172" s="4" t="str">
        <f>IFERROR(__xludf.DUMMYFUNCTION("IFERROR(
  TEXTJOIN(CHAR(10),TRUE,FILTER('SUMMARY DATA'!H:H,'SUMMARY DATA'!$A:$A=$A172,'SUMMARY DATA'!$C:$C=$B172,'SUMMARY DATA'!$B:$B=""RS"")),
  IF(
    OR(
      ISNUMBER(SEARCH(""CDM CASH DEPOSIT"",$C172)),
      ISNUMBER(SEARCH(""CASH DEPOSIT"",$C172"&amp;")),
      COUNTIFS('SUMMARY DATA'!$D:$D,$C172,'SUMMARY DATA'!$B:$B,""RS"")&lt;&gt;1
    ),
    """",
    IFERROR(TEXTJOIN(CHAR(10),TRUE,FILTER('SUMMARY DATA'!H:H,'SUMMARY DATA'!$D:$D=$C172,'SUMMARY DATA'!$B:$B=""RS"")),"""")
  )
)"),"")</f>
        <v/>
      </c>
      <c r="I172" s="6" t="str">
        <f>IFERROR(__xludf.DUMMYFUNCTION("IF(H172="""","""",
SUM(ARRAYFORMULA(VALUE(SPLIT(H172,CHAR(10)))))
)"),"")</f>
        <v/>
      </c>
      <c r="J172" s="4" t="str">
        <f>IFERROR(__xludf.DUMMYFUNCTION("IFERROR(
  TEXTJOIN(CHAR(10),TRUE,FILTER('SUMMARY DATA'!I:I,'SUMMARY DATA'!$A:$A=$A172,'SUMMARY DATA'!$C:$C=$B172,'SUMMARY DATA'!$B:$B=""RS"")),
  IF(
    OR(
      ISNUMBER(SEARCH(""CDM CASH DEPOSIT"",$C172)),
      ISNUMBER(SEARCH(""CASH DEPOSIT"",$C172"&amp;")),
      COUNTIFS('SUMMARY DATA'!$D:$D,$C172,'SUMMARY DATA'!$B:$B,""RS"")&lt;&gt;1
    ),
    """",
    IFERROR(TEXTJOIN(CHAR(10),TRUE,FILTER('SUMMARY DATA'!I:I,'SUMMARY DATA'!$D:$D=$C172,'SUMMARY DATA'!$B:$B=""RS"")),"""")
  )
)"),"")</f>
        <v/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 spans="1:27">
      <c r="A173" s="19"/>
      <c r="B173" s="39"/>
      <c r="C173" s="19"/>
      <c r="D173" s="33"/>
      <c r="E173" s="4" t="str">
        <f>IFERROR(__xludf.DUMMYFUNCTION("IFERROR(
  TEXTJOIN(CHAR(10),TRUE,FILTER('SUMMARY DATA'!E:E,'SUMMARY DATA'!$A:$A=$A173,'SUMMARY DATA'!$C:$C=$B173,'SUMMARY DATA'!$B:$B=""RS"")),
  IF(
    OR(
      ISNUMBER(SEARCH(""CDM CASH DEPOSIT"",$C173)),
      ISNUMBER(SEARCH(""CASH DEPOSIT"",$C173"&amp;")),
      COUNTIFS('SUMMARY DATA'!$D:$D,$C173,'SUMMARY DATA'!$B:$B,""RS"")&lt;&gt;1
    ),
    """",
    IFERROR(TEXTJOIN(CHAR(10),TRUE,FILTER('SUMMARY DATA'!E:E,'SUMMARY DATA'!$D:$D=$C173,'SUMMARY DATA'!$B:$B=""RS"")),"""")
  )
)"),"")</f>
        <v/>
      </c>
      <c r="F173" s="4" t="str">
        <f>IFERROR(__xludf.DUMMYFUNCTION("IFERROR(
  TEXTJOIN(CHAR(10),TRUE,FILTER('SUMMARY DATA'!F:F,'SUMMARY DATA'!$A:$A=$A173,'SUMMARY DATA'!$C:$C=$B173,'SUMMARY DATA'!$B:$B=""RS"")),
  IF(
    OR(
      ISNUMBER(SEARCH(""CDM CASH DEPOSIT"",$C173)),
      ISNUMBER(SEARCH(""CASH DEPOSIT"",$C173"&amp;")),
      COUNTIFS('SUMMARY DATA'!$D:$D,$C173,'SUMMARY DATA'!$B:$B,""RS"")&lt;&gt;1
    ),
    """",
    IFERROR(TEXTJOIN(CHAR(10),TRUE,FILTER('SUMMARY DATA'!F:F,'SUMMARY DATA'!$D:$D=$C173,'SUMMARY DATA'!$B:$B=""RS"")),"""")
  )
)"),"")</f>
        <v/>
      </c>
      <c r="G173" s="4" t="str">
        <f>IFERROR(__xludf.DUMMYFUNCTION("IFERROR(
  TEXTJOIN(CHAR(10),TRUE,FILTER('SUMMARY DATA'!G:G,'SUMMARY DATA'!$A:$A=$A173,'SUMMARY DATA'!$C:$C=$B173,'SUMMARY DATA'!$B:$B=""RS"")),
  IF(
    OR(
      ISNUMBER(SEARCH(""CDM CASH DEPOSIT"",$C173)),
      ISNUMBER(SEARCH(""CASH DEPOSIT"",$C173"&amp;")),
      COUNTIFS('SUMMARY DATA'!$D:$D,$C173,'SUMMARY DATA'!$B:$B,""RS"")&lt;&gt;1
    ),
    """",
    IFERROR(TEXTJOIN(CHAR(10),TRUE,FILTER('SUMMARY DATA'!G:G,'SUMMARY DATA'!$D:$D=$C173,'SUMMARY DATA'!$B:$B=""RS"")),"""")
  )
)"),"")</f>
        <v/>
      </c>
      <c r="H173" s="4" t="str">
        <f>IFERROR(__xludf.DUMMYFUNCTION("IFERROR(
  TEXTJOIN(CHAR(10),TRUE,FILTER('SUMMARY DATA'!H:H,'SUMMARY DATA'!$A:$A=$A173,'SUMMARY DATA'!$C:$C=$B173,'SUMMARY DATA'!$B:$B=""RS"")),
  IF(
    OR(
      ISNUMBER(SEARCH(""CDM CASH DEPOSIT"",$C173)),
      ISNUMBER(SEARCH(""CASH DEPOSIT"",$C173"&amp;")),
      COUNTIFS('SUMMARY DATA'!$D:$D,$C173,'SUMMARY DATA'!$B:$B,""RS"")&lt;&gt;1
    ),
    """",
    IFERROR(TEXTJOIN(CHAR(10),TRUE,FILTER('SUMMARY DATA'!H:H,'SUMMARY DATA'!$D:$D=$C173,'SUMMARY DATA'!$B:$B=""RS"")),"""")
  )
)"),"")</f>
        <v/>
      </c>
      <c r="I173" s="6" t="str">
        <f>IFERROR(__xludf.DUMMYFUNCTION("IF(H173="""","""",
SUM(ARRAYFORMULA(VALUE(SPLIT(H173,CHAR(10)))))
)"),"")</f>
        <v/>
      </c>
      <c r="J173" s="4" t="str">
        <f>IFERROR(__xludf.DUMMYFUNCTION("IFERROR(
  TEXTJOIN(CHAR(10),TRUE,FILTER('SUMMARY DATA'!I:I,'SUMMARY DATA'!$A:$A=$A173,'SUMMARY DATA'!$C:$C=$B173,'SUMMARY DATA'!$B:$B=""RS"")),
  IF(
    OR(
      ISNUMBER(SEARCH(""CDM CASH DEPOSIT"",$C173)),
      ISNUMBER(SEARCH(""CASH DEPOSIT"",$C173"&amp;")),
      COUNTIFS('SUMMARY DATA'!$D:$D,$C173,'SUMMARY DATA'!$B:$B,""RS"")&lt;&gt;1
    ),
    """",
    IFERROR(TEXTJOIN(CHAR(10),TRUE,FILTER('SUMMARY DATA'!I:I,'SUMMARY DATA'!$D:$D=$C173,'SUMMARY DATA'!$B:$B=""RS"")),"""")
  )
)"),"")</f>
        <v/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 spans="1:27">
      <c r="A174" s="19"/>
      <c r="B174" s="39"/>
      <c r="C174" s="19"/>
      <c r="D174" s="33"/>
      <c r="E174" s="4" t="str">
        <f>IFERROR(__xludf.DUMMYFUNCTION("IFERROR(
  TEXTJOIN(CHAR(10),TRUE,FILTER('SUMMARY DATA'!E:E,'SUMMARY DATA'!$A:$A=$A174,'SUMMARY DATA'!$C:$C=$B174,'SUMMARY DATA'!$B:$B=""RS"")),
  IF(
    OR(
      ISNUMBER(SEARCH(""CDM CASH DEPOSIT"",$C174)),
      ISNUMBER(SEARCH(""CASH DEPOSIT"",$C174"&amp;")),
      COUNTIFS('SUMMARY DATA'!$D:$D,$C174,'SUMMARY DATA'!$B:$B,""RS"")&lt;&gt;1
    ),
    """",
    IFERROR(TEXTJOIN(CHAR(10),TRUE,FILTER('SUMMARY DATA'!E:E,'SUMMARY DATA'!$D:$D=$C174,'SUMMARY DATA'!$B:$B=""RS"")),"""")
  )
)"),"")</f>
        <v/>
      </c>
      <c r="F174" s="4" t="str">
        <f>IFERROR(__xludf.DUMMYFUNCTION("IFERROR(
  TEXTJOIN(CHAR(10),TRUE,FILTER('SUMMARY DATA'!F:F,'SUMMARY DATA'!$A:$A=$A174,'SUMMARY DATA'!$C:$C=$B174,'SUMMARY DATA'!$B:$B=""RS"")),
  IF(
    OR(
      ISNUMBER(SEARCH(""CDM CASH DEPOSIT"",$C174)),
      ISNUMBER(SEARCH(""CASH DEPOSIT"",$C174"&amp;")),
      COUNTIFS('SUMMARY DATA'!$D:$D,$C174,'SUMMARY DATA'!$B:$B,""RS"")&lt;&gt;1
    ),
    """",
    IFERROR(TEXTJOIN(CHAR(10),TRUE,FILTER('SUMMARY DATA'!F:F,'SUMMARY DATA'!$D:$D=$C174,'SUMMARY DATA'!$B:$B=""RS"")),"""")
  )
)"),"")</f>
        <v/>
      </c>
      <c r="G174" s="4" t="str">
        <f>IFERROR(__xludf.DUMMYFUNCTION("IFERROR(
  TEXTJOIN(CHAR(10),TRUE,FILTER('SUMMARY DATA'!G:G,'SUMMARY DATA'!$A:$A=$A174,'SUMMARY DATA'!$C:$C=$B174,'SUMMARY DATA'!$B:$B=""RS"")),
  IF(
    OR(
      ISNUMBER(SEARCH(""CDM CASH DEPOSIT"",$C174)),
      ISNUMBER(SEARCH(""CASH DEPOSIT"",$C174"&amp;")),
      COUNTIFS('SUMMARY DATA'!$D:$D,$C174,'SUMMARY DATA'!$B:$B,""RS"")&lt;&gt;1
    ),
    """",
    IFERROR(TEXTJOIN(CHAR(10),TRUE,FILTER('SUMMARY DATA'!G:G,'SUMMARY DATA'!$D:$D=$C174,'SUMMARY DATA'!$B:$B=""RS"")),"""")
  )
)"),"")</f>
        <v/>
      </c>
      <c r="H174" s="4" t="str">
        <f>IFERROR(__xludf.DUMMYFUNCTION("IFERROR(
  TEXTJOIN(CHAR(10),TRUE,FILTER('SUMMARY DATA'!H:H,'SUMMARY DATA'!$A:$A=$A174,'SUMMARY DATA'!$C:$C=$B174,'SUMMARY DATA'!$B:$B=""RS"")),
  IF(
    OR(
      ISNUMBER(SEARCH(""CDM CASH DEPOSIT"",$C174)),
      ISNUMBER(SEARCH(""CASH DEPOSIT"",$C174"&amp;")),
      COUNTIFS('SUMMARY DATA'!$D:$D,$C174,'SUMMARY DATA'!$B:$B,""RS"")&lt;&gt;1
    ),
    """",
    IFERROR(TEXTJOIN(CHAR(10),TRUE,FILTER('SUMMARY DATA'!H:H,'SUMMARY DATA'!$D:$D=$C174,'SUMMARY DATA'!$B:$B=""RS"")),"""")
  )
)"),"")</f>
        <v/>
      </c>
      <c r="I174" s="6" t="str">
        <f>IFERROR(__xludf.DUMMYFUNCTION("IF(H174="""","""",
SUM(ARRAYFORMULA(VALUE(SPLIT(H174,CHAR(10)))))
)"),"")</f>
        <v/>
      </c>
      <c r="J174" s="4" t="str">
        <f>IFERROR(__xludf.DUMMYFUNCTION("IFERROR(
  TEXTJOIN(CHAR(10),TRUE,FILTER('SUMMARY DATA'!I:I,'SUMMARY DATA'!$A:$A=$A174,'SUMMARY DATA'!$C:$C=$B174,'SUMMARY DATA'!$B:$B=""RS"")),
  IF(
    OR(
      ISNUMBER(SEARCH(""CDM CASH DEPOSIT"",$C174)),
      ISNUMBER(SEARCH(""CASH DEPOSIT"",$C174"&amp;")),
      COUNTIFS('SUMMARY DATA'!$D:$D,$C174,'SUMMARY DATA'!$B:$B,""RS"")&lt;&gt;1
    ),
    """",
    IFERROR(TEXTJOIN(CHAR(10),TRUE,FILTER('SUMMARY DATA'!I:I,'SUMMARY DATA'!$D:$D=$C174,'SUMMARY DATA'!$B:$B=""RS"")),"""")
  )
)"),"")</f>
        <v/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 spans="1:27">
      <c r="A175" s="19"/>
      <c r="B175" s="39"/>
      <c r="C175" s="19"/>
      <c r="D175" s="33"/>
      <c r="E175" s="4" t="str">
        <f>IFERROR(__xludf.DUMMYFUNCTION("IFERROR(
  TEXTJOIN(CHAR(10),TRUE,FILTER('SUMMARY DATA'!E:E,'SUMMARY DATA'!$A:$A=$A175,'SUMMARY DATA'!$C:$C=$B175,'SUMMARY DATA'!$B:$B=""RS"")),
  IF(
    OR(
      ISNUMBER(SEARCH(""CDM CASH DEPOSIT"",$C175)),
      ISNUMBER(SEARCH(""CASH DEPOSIT"",$C175"&amp;")),
      COUNTIFS('SUMMARY DATA'!$D:$D,$C175,'SUMMARY DATA'!$B:$B,""RS"")&lt;&gt;1
    ),
    """",
    IFERROR(TEXTJOIN(CHAR(10),TRUE,FILTER('SUMMARY DATA'!E:E,'SUMMARY DATA'!$D:$D=$C175,'SUMMARY DATA'!$B:$B=""RS"")),"""")
  )
)"),"")</f>
        <v/>
      </c>
      <c r="F175" s="4" t="str">
        <f>IFERROR(__xludf.DUMMYFUNCTION("IFERROR(
  TEXTJOIN(CHAR(10),TRUE,FILTER('SUMMARY DATA'!F:F,'SUMMARY DATA'!$A:$A=$A175,'SUMMARY DATA'!$C:$C=$B175,'SUMMARY DATA'!$B:$B=""RS"")),
  IF(
    OR(
      ISNUMBER(SEARCH(""CDM CASH DEPOSIT"",$C175)),
      ISNUMBER(SEARCH(""CASH DEPOSIT"",$C175"&amp;")),
      COUNTIFS('SUMMARY DATA'!$D:$D,$C175,'SUMMARY DATA'!$B:$B,""RS"")&lt;&gt;1
    ),
    """",
    IFERROR(TEXTJOIN(CHAR(10),TRUE,FILTER('SUMMARY DATA'!F:F,'SUMMARY DATA'!$D:$D=$C175,'SUMMARY DATA'!$B:$B=""RS"")),"""")
  )
)"),"")</f>
        <v/>
      </c>
      <c r="G175" s="4" t="str">
        <f>IFERROR(__xludf.DUMMYFUNCTION("IFERROR(
  TEXTJOIN(CHAR(10),TRUE,FILTER('SUMMARY DATA'!G:G,'SUMMARY DATA'!$A:$A=$A175,'SUMMARY DATA'!$C:$C=$B175,'SUMMARY DATA'!$B:$B=""RS"")),
  IF(
    OR(
      ISNUMBER(SEARCH(""CDM CASH DEPOSIT"",$C175)),
      ISNUMBER(SEARCH(""CASH DEPOSIT"",$C175"&amp;")),
      COUNTIFS('SUMMARY DATA'!$D:$D,$C175,'SUMMARY DATA'!$B:$B,""RS"")&lt;&gt;1
    ),
    """",
    IFERROR(TEXTJOIN(CHAR(10),TRUE,FILTER('SUMMARY DATA'!G:G,'SUMMARY DATA'!$D:$D=$C175,'SUMMARY DATA'!$B:$B=""RS"")),"""")
  )
)"),"")</f>
        <v/>
      </c>
      <c r="H175" s="4" t="str">
        <f>IFERROR(__xludf.DUMMYFUNCTION("IFERROR(
  TEXTJOIN(CHAR(10),TRUE,FILTER('SUMMARY DATA'!H:H,'SUMMARY DATA'!$A:$A=$A175,'SUMMARY DATA'!$C:$C=$B175,'SUMMARY DATA'!$B:$B=""RS"")),
  IF(
    OR(
      ISNUMBER(SEARCH(""CDM CASH DEPOSIT"",$C175)),
      ISNUMBER(SEARCH(""CASH DEPOSIT"",$C175"&amp;")),
      COUNTIFS('SUMMARY DATA'!$D:$D,$C175,'SUMMARY DATA'!$B:$B,""RS"")&lt;&gt;1
    ),
    """",
    IFERROR(TEXTJOIN(CHAR(10),TRUE,FILTER('SUMMARY DATA'!H:H,'SUMMARY DATA'!$D:$D=$C175,'SUMMARY DATA'!$B:$B=""RS"")),"""")
  )
)"),"")</f>
        <v/>
      </c>
      <c r="I175" s="6" t="str">
        <f>IFERROR(__xludf.DUMMYFUNCTION("IF(H175="""","""",
SUM(ARRAYFORMULA(VALUE(SPLIT(H175,CHAR(10)))))
)"),"")</f>
        <v/>
      </c>
      <c r="J175" s="4" t="str">
        <f>IFERROR(__xludf.DUMMYFUNCTION("IFERROR(
  TEXTJOIN(CHAR(10),TRUE,FILTER('SUMMARY DATA'!I:I,'SUMMARY DATA'!$A:$A=$A175,'SUMMARY DATA'!$C:$C=$B175,'SUMMARY DATA'!$B:$B=""RS"")),
  IF(
    OR(
      ISNUMBER(SEARCH(""CDM CASH DEPOSIT"",$C175)),
      ISNUMBER(SEARCH(""CASH DEPOSIT"",$C175"&amp;")),
      COUNTIFS('SUMMARY DATA'!$D:$D,$C175,'SUMMARY DATA'!$B:$B,""RS"")&lt;&gt;1
    ),
    """",
    IFERROR(TEXTJOIN(CHAR(10),TRUE,FILTER('SUMMARY DATA'!I:I,'SUMMARY DATA'!$D:$D=$C175,'SUMMARY DATA'!$B:$B=""RS"")),"""")
  )
)"),"")</f>
        <v/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 spans="1:27">
      <c r="A176" s="19"/>
      <c r="B176" s="39"/>
      <c r="C176" s="19"/>
      <c r="D176" s="33"/>
      <c r="E176" s="4" t="str">
        <f>IFERROR(__xludf.DUMMYFUNCTION("IFERROR(
  TEXTJOIN(CHAR(10),TRUE,FILTER('SUMMARY DATA'!E:E,'SUMMARY DATA'!$A:$A=$A176,'SUMMARY DATA'!$C:$C=$B176,'SUMMARY DATA'!$B:$B=""RS"")),
  IF(
    OR(
      ISNUMBER(SEARCH(""CDM CASH DEPOSIT"",$C176)),
      ISNUMBER(SEARCH(""CASH DEPOSIT"",$C176"&amp;")),
      COUNTIFS('SUMMARY DATA'!$D:$D,$C176,'SUMMARY DATA'!$B:$B,""RS"")&lt;&gt;1
    ),
    """",
    IFERROR(TEXTJOIN(CHAR(10),TRUE,FILTER('SUMMARY DATA'!E:E,'SUMMARY DATA'!$D:$D=$C176,'SUMMARY DATA'!$B:$B=""RS"")),"""")
  )
)"),"")</f>
        <v/>
      </c>
      <c r="F176" s="4" t="str">
        <f>IFERROR(__xludf.DUMMYFUNCTION("IFERROR(
  TEXTJOIN(CHAR(10),TRUE,FILTER('SUMMARY DATA'!F:F,'SUMMARY DATA'!$A:$A=$A176,'SUMMARY DATA'!$C:$C=$B176,'SUMMARY DATA'!$B:$B=""RS"")),
  IF(
    OR(
      ISNUMBER(SEARCH(""CDM CASH DEPOSIT"",$C176)),
      ISNUMBER(SEARCH(""CASH DEPOSIT"",$C176"&amp;")),
      COUNTIFS('SUMMARY DATA'!$D:$D,$C176,'SUMMARY DATA'!$B:$B,""RS"")&lt;&gt;1
    ),
    """",
    IFERROR(TEXTJOIN(CHAR(10),TRUE,FILTER('SUMMARY DATA'!F:F,'SUMMARY DATA'!$D:$D=$C176,'SUMMARY DATA'!$B:$B=""RS"")),"""")
  )
)"),"")</f>
        <v/>
      </c>
      <c r="G176" s="4" t="str">
        <f>IFERROR(__xludf.DUMMYFUNCTION("IFERROR(
  TEXTJOIN(CHAR(10),TRUE,FILTER('SUMMARY DATA'!G:G,'SUMMARY DATA'!$A:$A=$A176,'SUMMARY DATA'!$C:$C=$B176,'SUMMARY DATA'!$B:$B=""RS"")),
  IF(
    OR(
      ISNUMBER(SEARCH(""CDM CASH DEPOSIT"",$C176)),
      ISNUMBER(SEARCH(""CASH DEPOSIT"",$C176"&amp;")),
      COUNTIFS('SUMMARY DATA'!$D:$D,$C176,'SUMMARY DATA'!$B:$B,""RS"")&lt;&gt;1
    ),
    """",
    IFERROR(TEXTJOIN(CHAR(10),TRUE,FILTER('SUMMARY DATA'!G:G,'SUMMARY DATA'!$D:$D=$C176,'SUMMARY DATA'!$B:$B=""RS"")),"""")
  )
)"),"")</f>
        <v/>
      </c>
      <c r="H176" s="4" t="str">
        <f>IFERROR(__xludf.DUMMYFUNCTION("IFERROR(
  TEXTJOIN(CHAR(10),TRUE,FILTER('SUMMARY DATA'!H:H,'SUMMARY DATA'!$A:$A=$A176,'SUMMARY DATA'!$C:$C=$B176,'SUMMARY DATA'!$B:$B=""RS"")),
  IF(
    OR(
      ISNUMBER(SEARCH(""CDM CASH DEPOSIT"",$C176)),
      ISNUMBER(SEARCH(""CASH DEPOSIT"",$C176"&amp;")),
      COUNTIFS('SUMMARY DATA'!$D:$D,$C176,'SUMMARY DATA'!$B:$B,""RS"")&lt;&gt;1
    ),
    """",
    IFERROR(TEXTJOIN(CHAR(10),TRUE,FILTER('SUMMARY DATA'!H:H,'SUMMARY DATA'!$D:$D=$C176,'SUMMARY DATA'!$B:$B=""RS"")),"""")
  )
)"),"")</f>
        <v/>
      </c>
      <c r="I176" s="6" t="str">
        <f>IFERROR(__xludf.DUMMYFUNCTION("IF(H176="""","""",
SUM(ARRAYFORMULA(VALUE(SPLIT(H176,CHAR(10)))))
)"),"")</f>
        <v/>
      </c>
      <c r="J176" s="4" t="str">
        <f>IFERROR(__xludf.DUMMYFUNCTION("IFERROR(
  TEXTJOIN(CHAR(10),TRUE,FILTER('SUMMARY DATA'!I:I,'SUMMARY DATA'!$A:$A=$A176,'SUMMARY DATA'!$C:$C=$B176,'SUMMARY DATA'!$B:$B=""RS"")),
  IF(
    OR(
      ISNUMBER(SEARCH(""CDM CASH DEPOSIT"",$C176)),
      ISNUMBER(SEARCH(""CASH DEPOSIT"",$C176"&amp;")),
      COUNTIFS('SUMMARY DATA'!$D:$D,$C176,'SUMMARY DATA'!$B:$B,""RS"")&lt;&gt;1
    ),
    """",
    IFERROR(TEXTJOIN(CHAR(10),TRUE,FILTER('SUMMARY DATA'!I:I,'SUMMARY DATA'!$D:$D=$C176,'SUMMARY DATA'!$B:$B=""RS"")),"""")
  )
)"),"")</f>
        <v/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 spans="1:27">
      <c r="A177" s="19"/>
      <c r="B177" s="39"/>
      <c r="C177" s="19"/>
      <c r="D177" s="33"/>
      <c r="E177" s="4" t="str">
        <f>IFERROR(__xludf.DUMMYFUNCTION("IFERROR(
  TEXTJOIN(CHAR(10),TRUE,FILTER('SUMMARY DATA'!E:E,'SUMMARY DATA'!$A:$A=$A177,'SUMMARY DATA'!$C:$C=$B177,'SUMMARY DATA'!$B:$B=""RS"")),
  IF(
    OR(
      ISNUMBER(SEARCH(""CDM CASH DEPOSIT"",$C177)),
      ISNUMBER(SEARCH(""CASH DEPOSIT"",$C177"&amp;")),
      COUNTIFS('SUMMARY DATA'!$D:$D,$C177,'SUMMARY DATA'!$B:$B,""RS"")&lt;&gt;1
    ),
    """",
    IFERROR(TEXTJOIN(CHAR(10),TRUE,FILTER('SUMMARY DATA'!E:E,'SUMMARY DATA'!$D:$D=$C177,'SUMMARY DATA'!$B:$B=""RS"")),"""")
  )
)"),"")</f>
        <v/>
      </c>
      <c r="F177" s="4" t="str">
        <f>IFERROR(__xludf.DUMMYFUNCTION("IFERROR(
  TEXTJOIN(CHAR(10),TRUE,FILTER('SUMMARY DATA'!F:F,'SUMMARY DATA'!$A:$A=$A177,'SUMMARY DATA'!$C:$C=$B177,'SUMMARY DATA'!$B:$B=""RS"")),
  IF(
    OR(
      ISNUMBER(SEARCH(""CDM CASH DEPOSIT"",$C177)),
      ISNUMBER(SEARCH(""CASH DEPOSIT"",$C177"&amp;")),
      COUNTIFS('SUMMARY DATA'!$D:$D,$C177,'SUMMARY DATA'!$B:$B,""RS"")&lt;&gt;1
    ),
    """",
    IFERROR(TEXTJOIN(CHAR(10),TRUE,FILTER('SUMMARY DATA'!F:F,'SUMMARY DATA'!$D:$D=$C177,'SUMMARY DATA'!$B:$B=""RS"")),"""")
  )
)"),"")</f>
        <v/>
      </c>
      <c r="G177" s="4" t="str">
        <f>IFERROR(__xludf.DUMMYFUNCTION("IFERROR(
  TEXTJOIN(CHAR(10),TRUE,FILTER('SUMMARY DATA'!G:G,'SUMMARY DATA'!$A:$A=$A177,'SUMMARY DATA'!$C:$C=$B177,'SUMMARY DATA'!$B:$B=""RS"")),
  IF(
    OR(
      ISNUMBER(SEARCH(""CDM CASH DEPOSIT"",$C177)),
      ISNUMBER(SEARCH(""CASH DEPOSIT"",$C177"&amp;")),
      COUNTIFS('SUMMARY DATA'!$D:$D,$C177,'SUMMARY DATA'!$B:$B,""RS"")&lt;&gt;1
    ),
    """",
    IFERROR(TEXTJOIN(CHAR(10),TRUE,FILTER('SUMMARY DATA'!G:G,'SUMMARY DATA'!$D:$D=$C177,'SUMMARY DATA'!$B:$B=""RS"")),"""")
  )
)"),"")</f>
        <v/>
      </c>
      <c r="H177" s="4" t="str">
        <f>IFERROR(__xludf.DUMMYFUNCTION("IFERROR(
  TEXTJOIN(CHAR(10),TRUE,FILTER('SUMMARY DATA'!H:H,'SUMMARY DATA'!$A:$A=$A177,'SUMMARY DATA'!$C:$C=$B177,'SUMMARY DATA'!$B:$B=""RS"")),
  IF(
    OR(
      ISNUMBER(SEARCH(""CDM CASH DEPOSIT"",$C177)),
      ISNUMBER(SEARCH(""CASH DEPOSIT"",$C177"&amp;")),
      COUNTIFS('SUMMARY DATA'!$D:$D,$C177,'SUMMARY DATA'!$B:$B,""RS"")&lt;&gt;1
    ),
    """",
    IFERROR(TEXTJOIN(CHAR(10),TRUE,FILTER('SUMMARY DATA'!H:H,'SUMMARY DATA'!$D:$D=$C177,'SUMMARY DATA'!$B:$B=""RS"")),"""")
  )
)"),"")</f>
        <v/>
      </c>
      <c r="I177" s="6" t="str">
        <f>IFERROR(__xludf.DUMMYFUNCTION("IF(H177="""","""",
SUM(ARRAYFORMULA(VALUE(SPLIT(H177,CHAR(10)))))
)"),"")</f>
        <v/>
      </c>
      <c r="J177" s="4" t="str">
        <f>IFERROR(__xludf.DUMMYFUNCTION("IFERROR(
  TEXTJOIN(CHAR(10),TRUE,FILTER('SUMMARY DATA'!I:I,'SUMMARY DATA'!$A:$A=$A177,'SUMMARY DATA'!$C:$C=$B177,'SUMMARY DATA'!$B:$B=""RS"")),
  IF(
    OR(
      ISNUMBER(SEARCH(""CDM CASH DEPOSIT"",$C177)),
      ISNUMBER(SEARCH(""CASH DEPOSIT"",$C177"&amp;")),
      COUNTIFS('SUMMARY DATA'!$D:$D,$C177,'SUMMARY DATA'!$B:$B,""RS"")&lt;&gt;1
    ),
    """",
    IFERROR(TEXTJOIN(CHAR(10),TRUE,FILTER('SUMMARY DATA'!I:I,'SUMMARY DATA'!$D:$D=$C177,'SUMMARY DATA'!$B:$B=""RS"")),"""")
  )
)"),"")</f>
        <v/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 spans="1:27">
      <c r="A178" s="19"/>
      <c r="B178" s="39"/>
      <c r="C178" s="19"/>
      <c r="D178" s="33"/>
      <c r="E178" s="4" t="str">
        <f>IFERROR(__xludf.DUMMYFUNCTION("IFERROR(
  TEXTJOIN(CHAR(10),TRUE,FILTER('SUMMARY DATA'!E:E,'SUMMARY DATA'!$A:$A=$A178,'SUMMARY DATA'!$C:$C=$B178,'SUMMARY DATA'!$B:$B=""RS"")),
  IF(
    OR(
      ISNUMBER(SEARCH(""CDM CASH DEPOSIT"",$C178)),
      ISNUMBER(SEARCH(""CASH DEPOSIT"",$C178"&amp;")),
      COUNTIFS('SUMMARY DATA'!$D:$D,$C178,'SUMMARY DATA'!$B:$B,""RS"")&lt;&gt;1
    ),
    """",
    IFERROR(TEXTJOIN(CHAR(10),TRUE,FILTER('SUMMARY DATA'!E:E,'SUMMARY DATA'!$D:$D=$C178,'SUMMARY DATA'!$B:$B=""RS"")),"""")
  )
)"),"")</f>
        <v/>
      </c>
      <c r="F178" s="4" t="str">
        <f>IFERROR(__xludf.DUMMYFUNCTION("IFERROR(
  TEXTJOIN(CHAR(10),TRUE,FILTER('SUMMARY DATA'!F:F,'SUMMARY DATA'!$A:$A=$A178,'SUMMARY DATA'!$C:$C=$B178,'SUMMARY DATA'!$B:$B=""RS"")),
  IF(
    OR(
      ISNUMBER(SEARCH(""CDM CASH DEPOSIT"",$C178)),
      ISNUMBER(SEARCH(""CASH DEPOSIT"",$C178"&amp;")),
      COUNTIFS('SUMMARY DATA'!$D:$D,$C178,'SUMMARY DATA'!$B:$B,""RS"")&lt;&gt;1
    ),
    """",
    IFERROR(TEXTJOIN(CHAR(10),TRUE,FILTER('SUMMARY DATA'!F:F,'SUMMARY DATA'!$D:$D=$C178,'SUMMARY DATA'!$B:$B=""RS"")),"""")
  )
)"),"")</f>
        <v/>
      </c>
      <c r="G178" s="4" t="str">
        <f>IFERROR(__xludf.DUMMYFUNCTION("IFERROR(
  TEXTJOIN(CHAR(10),TRUE,FILTER('SUMMARY DATA'!G:G,'SUMMARY DATA'!$A:$A=$A178,'SUMMARY DATA'!$C:$C=$B178,'SUMMARY DATA'!$B:$B=""RS"")),
  IF(
    OR(
      ISNUMBER(SEARCH(""CDM CASH DEPOSIT"",$C178)),
      ISNUMBER(SEARCH(""CASH DEPOSIT"",$C178"&amp;")),
      COUNTIFS('SUMMARY DATA'!$D:$D,$C178,'SUMMARY DATA'!$B:$B,""RS"")&lt;&gt;1
    ),
    """",
    IFERROR(TEXTJOIN(CHAR(10),TRUE,FILTER('SUMMARY DATA'!G:G,'SUMMARY DATA'!$D:$D=$C178,'SUMMARY DATA'!$B:$B=""RS"")),"""")
  )
)"),"")</f>
        <v/>
      </c>
      <c r="H178" s="4" t="str">
        <f>IFERROR(__xludf.DUMMYFUNCTION("IFERROR(
  TEXTJOIN(CHAR(10),TRUE,FILTER('SUMMARY DATA'!H:H,'SUMMARY DATA'!$A:$A=$A178,'SUMMARY DATA'!$C:$C=$B178,'SUMMARY DATA'!$B:$B=""RS"")),
  IF(
    OR(
      ISNUMBER(SEARCH(""CDM CASH DEPOSIT"",$C178)),
      ISNUMBER(SEARCH(""CASH DEPOSIT"",$C178"&amp;")),
      COUNTIFS('SUMMARY DATA'!$D:$D,$C178,'SUMMARY DATA'!$B:$B,""RS"")&lt;&gt;1
    ),
    """",
    IFERROR(TEXTJOIN(CHAR(10),TRUE,FILTER('SUMMARY DATA'!H:H,'SUMMARY DATA'!$D:$D=$C178,'SUMMARY DATA'!$B:$B=""RS"")),"""")
  )
)"),"")</f>
        <v/>
      </c>
      <c r="I178" s="6" t="str">
        <f>IFERROR(__xludf.DUMMYFUNCTION("IF(H178="""","""",
SUM(ARRAYFORMULA(VALUE(SPLIT(H178,CHAR(10)))))
)"),"")</f>
        <v/>
      </c>
      <c r="J178" s="4" t="str">
        <f>IFERROR(__xludf.DUMMYFUNCTION("IFERROR(
  TEXTJOIN(CHAR(10),TRUE,FILTER('SUMMARY DATA'!I:I,'SUMMARY DATA'!$A:$A=$A178,'SUMMARY DATA'!$C:$C=$B178,'SUMMARY DATA'!$B:$B=""RS"")),
  IF(
    OR(
      ISNUMBER(SEARCH(""CDM CASH DEPOSIT"",$C178)),
      ISNUMBER(SEARCH(""CASH DEPOSIT"",$C178"&amp;")),
      COUNTIFS('SUMMARY DATA'!$D:$D,$C178,'SUMMARY DATA'!$B:$B,""RS"")&lt;&gt;1
    ),
    """",
    IFERROR(TEXTJOIN(CHAR(10),TRUE,FILTER('SUMMARY DATA'!I:I,'SUMMARY DATA'!$D:$D=$C178,'SUMMARY DATA'!$B:$B=""RS"")),"""")
  )
)"),"")</f>
        <v/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 spans="1:27">
      <c r="A179" s="19"/>
      <c r="B179" s="39"/>
      <c r="C179" s="19"/>
      <c r="D179" s="33"/>
      <c r="E179" s="4" t="str">
        <f>IFERROR(__xludf.DUMMYFUNCTION("IFERROR(
  TEXTJOIN(CHAR(10),TRUE,FILTER('SUMMARY DATA'!E:E,'SUMMARY DATA'!$A:$A=$A179,'SUMMARY DATA'!$C:$C=$B179,'SUMMARY DATA'!$B:$B=""RS"")),
  IF(
    OR(
      ISNUMBER(SEARCH(""CDM CASH DEPOSIT"",$C179)),
      ISNUMBER(SEARCH(""CASH DEPOSIT"",$C179"&amp;")),
      COUNTIFS('SUMMARY DATA'!$D:$D,$C179,'SUMMARY DATA'!$B:$B,""RS"")&lt;&gt;1
    ),
    """",
    IFERROR(TEXTJOIN(CHAR(10),TRUE,FILTER('SUMMARY DATA'!E:E,'SUMMARY DATA'!$D:$D=$C179,'SUMMARY DATA'!$B:$B=""RS"")),"""")
  )
)"),"")</f>
        <v/>
      </c>
      <c r="F179" s="4" t="str">
        <f>IFERROR(__xludf.DUMMYFUNCTION("IFERROR(
  TEXTJOIN(CHAR(10),TRUE,FILTER('SUMMARY DATA'!F:F,'SUMMARY DATA'!$A:$A=$A179,'SUMMARY DATA'!$C:$C=$B179,'SUMMARY DATA'!$B:$B=""RS"")),
  IF(
    OR(
      ISNUMBER(SEARCH(""CDM CASH DEPOSIT"",$C179)),
      ISNUMBER(SEARCH(""CASH DEPOSIT"",$C179"&amp;")),
      COUNTIFS('SUMMARY DATA'!$D:$D,$C179,'SUMMARY DATA'!$B:$B,""RS"")&lt;&gt;1
    ),
    """",
    IFERROR(TEXTJOIN(CHAR(10),TRUE,FILTER('SUMMARY DATA'!F:F,'SUMMARY DATA'!$D:$D=$C179,'SUMMARY DATA'!$B:$B=""RS"")),"""")
  )
)"),"")</f>
        <v/>
      </c>
      <c r="G179" s="4" t="str">
        <f>IFERROR(__xludf.DUMMYFUNCTION("IFERROR(
  TEXTJOIN(CHAR(10),TRUE,FILTER('SUMMARY DATA'!G:G,'SUMMARY DATA'!$A:$A=$A179,'SUMMARY DATA'!$C:$C=$B179,'SUMMARY DATA'!$B:$B=""RS"")),
  IF(
    OR(
      ISNUMBER(SEARCH(""CDM CASH DEPOSIT"",$C179)),
      ISNUMBER(SEARCH(""CASH DEPOSIT"",$C179"&amp;")),
      COUNTIFS('SUMMARY DATA'!$D:$D,$C179,'SUMMARY DATA'!$B:$B,""RS"")&lt;&gt;1
    ),
    """",
    IFERROR(TEXTJOIN(CHAR(10),TRUE,FILTER('SUMMARY DATA'!G:G,'SUMMARY DATA'!$D:$D=$C179,'SUMMARY DATA'!$B:$B=""RS"")),"""")
  )
)"),"")</f>
        <v/>
      </c>
      <c r="H179" s="4" t="str">
        <f>IFERROR(__xludf.DUMMYFUNCTION("IFERROR(
  TEXTJOIN(CHAR(10),TRUE,FILTER('SUMMARY DATA'!H:H,'SUMMARY DATA'!$A:$A=$A179,'SUMMARY DATA'!$C:$C=$B179,'SUMMARY DATA'!$B:$B=""RS"")),
  IF(
    OR(
      ISNUMBER(SEARCH(""CDM CASH DEPOSIT"",$C179)),
      ISNUMBER(SEARCH(""CASH DEPOSIT"",$C179"&amp;")),
      COUNTIFS('SUMMARY DATA'!$D:$D,$C179,'SUMMARY DATA'!$B:$B,""RS"")&lt;&gt;1
    ),
    """",
    IFERROR(TEXTJOIN(CHAR(10),TRUE,FILTER('SUMMARY DATA'!H:H,'SUMMARY DATA'!$D:$D=$C179,'SUMMARY DATA'!$B:$B=""RS"")),"""")
  )
)"),"")</f>
        <v/>
      </c>
      <c r="I179" s="6" t="str">
        <f>IFERROR(__xludf.DUMMYFUNCTION("IF(H179="""","""",
SUM(ARRAYFORMULA(VALUE(SPLIT(H179,CHAR(10)))))
)"),"")</f>
        <v/>
      </c>
      <c r="J179" s="4" t="str">
        <f>IFERROR(__xludf.DUMMYFUNCTION("IFERROR(
  TEXTJOIN(CHAR(10),TRUE,FILTER('SUMMARY DATA'!I:I,'SUMMARY DATA'!$A:$A=$A179,'SUMMARY DATA'!$C:$C=$B179,'SUMMARY DATA'!$B:$B=""RS"")),
  IF(
    OR(
      ISNUMBER(SEARCH(""CDM CASH DEPOSIT"",$C179)),
      ISNUMBER(SEARCH(""CASH DEPOSIT"",$C179"&amp;")),
      COUNTIFS('SUMMARY DATA'!$D:$D,$C179,'SUMMARY DATA'!$B:$B,""RS"")&lt;&gt;1
    ),
    """",
    IFERROR(TEXTJOIN(CHAR(10),TRUE,FILTER('SUMMARY DATA'!I:I,'SUMMARY DATA'!$D:$D=$C179,'SUMMARY DATA'!$B:$B=""RS"")),"""")
  )
)"),"")</f>
        <v/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 spans="1:27">
      <c r="A180" s="19"/>
      <c r="B180" s="39"/>
      <c r="C180" s="19"/>
      <c r="D180" s="33"/>
      <c r="E180" s="4" t="str">
        <f>IFERROR(__xludf.DUMMYFUNCTION("IFERROR(
  TEXTJOIN(CHAR(10),TRUE,FILTER('SUMMARY DATA'!E:E,'SUMMARY DATA'!$A:$A=$A180,'SUMMARY DATA'!$C:$C=$B180,'SUMMARY DATA'!$B:$B=""RS"")),
  IF(
    OR(
      ISNUMBER(SEARCH(""CDM CASH DEPOSIT"",$C180)),
      ISNUMBER(SEARCH(""CASH DEPOSIT"",$C180"&amp;")),
      COUNTIFS('SUMMARY DATA'!$D:$D,$C180,'SUMMARY DATA'!$B:$B,""RS"")&lt;&gt;1
    ),
    """",
    IFERROR(TEXTJOIN(CHAR(10),TRUE,FILTER('SUMMARY DATA'!E:E,'SUMMARY DATA'!$D:$D=$C180,'SUMMARY DATA'!$B:$B=""RS"")),"""")
  )
)"),"")</f>
        <v/>
      </c>
      <c r="F180" s="4" t="str">
        <f>IFERROR(__xludf.DUMMYFUNCTION("IFERROR(
  TEXTJOIN(CHAR(10),TRUE,FILTER('SUMMARY DATA'!F:F,'SUMMARY DATA'!$A:$A=$A180,'SUMMARY DATA'!$C:$C=$B180,'SUMMARY DATA'!$B:$B=""RS"")),
  IF(
    OR(
      ISNUMBER(SEARCH(""CDM CASH DEPOSIT"",$C180)),
      ISNUMBER(SEARCH(""CASH DEPOSIT"",$C180"&amp;")),
      COUNTIFS('SUMMARY DATA'!$D:$D,$C180,'SUMMARY DATA'!$B:$B,""RS"")&lt;&gt;1
    ),
    """",
    IFERROR(TEXTJOIN(CHAR(10),TRUE,FILTER('SUMMARY DATA'!F:F,'SUMMARY DATA'!$D:$D=$C180,'SUMMARY DATA'!$B:$B=""RS"")),"""")
  )
)"),"")</f>
        <v/>
      </c>
      <c r="G180" s="4" t="str">
        <f>IFERROR(__xludf.DUMMYFUNCTION("IFERROR(
  TEXTJOIN(CHAR(10),TRUE,FILTER('SUMMARY DATA'!G:G,'SUMMARY DATA'!$A:$A=$A180,'SUMMARY DATA'!$C:$C=$B180,'SUMMARY DATA'!$B:$B=""RS"")),
  IF(
    OR(
      ISNUMBER(SEARCH(""CDM CASH DEPOSIT"",$C180)),
      ISNUMBER(SEARCH(""CASH DEPOSIT"",$C180"&amp;")),
      COUNTIFS('SUMMARY DATA'!$D:$D,$C180,'SUMMARY DATA'!$B:$B,""RS"")&lt;&gt;1
    ),
    """",
    IFERROR(TEXTJOIN(CHAR(10),TRUE,FILTER('SUMMARY DATA'!G:G,'SUMMARY DATA'!$D:$D=$C180,'SUMMARY DATA'!$B:$B=""RS"")),"""")
  )
)"),"")</f>
        <v/>
      </c>
      <c r="H180" s="4" t="str">
        <f>IFERROR(__xludf.DUMMYFUNCTION("IFERROR(
  TEXTJOIN(CHAR(10),TRUE,FILTER('SUMMARY DATA'!H:H,'SUMMARY DATA'!$A:$A=$A180,'SUMMARY DATA'!$C:$C=$B180,'SUMMARY DATA'!$B:$B=""RS"")),
  IF(
    OR(
      ISNUMBER(SEARCH(""CDM CASH DEPOSIT"",$C180)),
      ISNUMBER(SEARCH(""CASH DEPOSIT"",$C180"&amp;")),
      COUNTIFS('SUMMARY DATA'!$D:$D,$C180,'SUMMARY DATA'!$B:$B,""RS"")&lt;&gt;1
    ),
    """",
    IFERROR(TEXTJOIN(CHAR(10),TRUE,FILTER('SUMMARY DATA'!H:H,'SUMMARY DATA'!$D:$D=$C180,'SUMMARY DATA'!$B:$B=""RS"")),"""")
  )
)"),"")</f>
        <v/>
      </c>
      <c r="I180" s="6" t="str">
        <f>IFERROR(__xludf.DUMMYFUNCTION("IF(H180="""","""",
SUM(ARRAYFORMULA(VALUE(SPLIT(H180,CHAR(10)))))
)"),"")</f>
        <v/>
      </c>
      <c r="J180" s="4" t="str">
        <f>IFERROR(__xludf.DUMMYFUNCTION("IFERROR(
  TEXTJOIN(CHAR(10),TRUE,FILTER('SUMMARY DATA'!I:I,'SUMMARY DATA'!$A:$A=$A180,'SUMMARY DATA'!$C:$C=$B180,'SUMMARY DATA'!$B:$B=""RS"")),
  IF(
    OR(
      ISNUMBER(SEARCH(""CDM CASH DEPOSIT"",$C180)),
      ISNUMBER(SEARCH(""CASH DEPOSIT"",$C180"&amp;")),
      COUNTIFS('SUMMARY DATA'!$D:$D,$C180,'SUMMARY DATA'!$B:$B,""RS"")&lt;&gt;1
    ),
    """",
    IFERROR(TEXTJOIN(CHAR(10),TRUE,FILTER('SUMMARY DATA'!I:I,'SUMMARY DATA'!$D:$D=$C180,'SUMMARY DATA'!$B:$B=""RS"")),"""")
  )
)"),"")</f>
        <v/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 spans="1:27">
      <c r="A181" s="19"/>
      <c r="B181" s="39"/>
      <c r="C181" s="19"/>
      <c r="D181" s="33"/>
      <c r="E181" s="4" t="str">
        <f>IFERROR(__xludf.DUMMYFUNCTION("IFERROR(
  TEXTJOIN(CHAR(10),TRUE,FILTER('SUMMARY DATA'!E:E,'SUMMARY DATA'!$A:$A=$A181,'SUMMARY DATA'!$C:$C=$B181,'SUMMARY DATA'!$B:$B=""RS"")),
  IF(
    OR(
      ISNUMBER(SEARCH(""CDM CASH DEPOSIT"",$C181)),
      ISNUMBER(SEARCH(""CASH DEPOSIT"",$C181"&amp;")),
      COUNTIFS('SUMMARY DATA'!$D:$D,$C181,'SUMMARY DATA'!$B:$B,""RS"")&lt;&gt;1
    ),
    """",
    IFERROR(TEXTJOIN(CHAR(10),TRUE,FILTER('SUMMARY DATA'!E:E,'SUMMARY DATA'!$D:$D=$C181,'SUMMARY DATA'!$B:$B=""RS"")),"""")
  )
)"),"")</f>
        <v/>
      </c>
      <c r="F181" s="4" t="str">
        <f>IFERROR(__xludf.DUMMYFUNCTION("IFERROR(
  TEXTJOIN(CHAR(10),TRUE,FILTER('SUMMARY DATA'!F:F,'SUMMARY DATA'!$A:$A=$A181,'SUMMARY DATA'!$C:$C=$B181,'SUMMARY DATA'!$B:$B=""RS"")),
  IF(
    OR(
      ISNUMBER(SEARCH(""CDM CASH DEPOSIT"",$C181)),
      ISNUMBER(SEARCH(""CASH DEPOSIT"",$C181"&amp;")),
      COUNTIFS('SUMMARY DATA'!$D:$D,$C181,'SUMMARY DATA'!$B:$B,""RS"")&lt;&gt;1
    ),
    """",
    IFERROR(TEXTJOIN(CHAR(10),TRUE,FILTER('SUMMARY DATA'!F:F,'SUMMARY DATA'!$D:$D=$C181,'SUMMARY DATA'!$B:$B=""RS"")),"""")
  )
)"),"")</f>
        <v/>
      </c>
      <c r="G181" s="4" t="str">
        <f>IFERROR(__xludf.DUMMYFUNCTION("IFERROR(
  TEXTJOIN(CHAR(10),TRUE,FILTER('SUMMARY DATA'!G:G,'SUMMARY DATA'!$A:$A=$A181,'SUMMARY DATA'!$C:$C=$B181,'SUMMARY DATA'!$B:$B=""RS"")),
  IF(
    OR(
      ISNUMBER(SEARCH(""CDM CASH DEPOSIT"",$C181)),
      ISNUMBER(SEARCH(""CASH DEPOSIT"",$C181"&amp;")),
      COUNTIFS('SUMMARY DATA'!$D:$D,$C181,'SUMMARY DATA'!$B:$B,""RS"")&lt;&gt;1
    ),
    """",
    IFERROR(TEXTJOIN(CHAR(10),TRUE,FILTER('SUMMARY DATA'!G:G,'SUMMARY DATA'!$D:$D=$C181,'SUMMARY DATA'!$B:$B=""RS"")),"""")
  )
)"),"")</f>
        <v/>
      </c>
      <c r="H181" s="4" t="str">
        <f>IFERROR(__xludf.DUMMYFUNCTION("IFERROR(
  TEXTJOIN(CHAR(10),TRUE,FILTER('SUMMARY DATA'!H:H,'SUMMARY DATA'!$A:$A=$A181,'SUMMARY DATA'!$C:$C=$B181,'SUMMARY DATA'!$B:$B=""RS"")),
  IF(
    OR(
      ISNUMBER(SEARCH(""CDM CASH DEPOSIT"",$C181)),
      ISNUMBER(SEARCH(""CASH DEPOSIT"",$C181"&amp;")),
      COUNTIFS('SUMMARY DATA'!$D:$D,$C181,'SUMMARY DATA'!$B:$B,""RS"")&lt;&gt;1
    ),
    """",
    IFERROR(TEXTJOIN(CHAR(10),TRUE,FILTER('SUMMARY DATA'!H:H,'SUMMARY DATA'!$D:$D=$C181,'SUMMARY DATA'!$B:$B=""RS"")),"""")
  )
)"),"")</f>
        <v/>
      </c>
      <c r="I181" s="6" t="str">
        <f>IFERROR(__xludf.DUMMYFUNCTION("IF(H181="""","""",
SUM(ARRAYFORMULA(VALUE(SPLIT(H181,CHAR(10)))))
)"),"")</f>
        <v/>
      </c>
      <c r="J181" s="4" t="str">
        <f>IFERROR(__xludf.DUMMYFUNCTION("IFERROR(
  TEXTJOIN(CHAR(10),TRUE,FILTER('SUMMARY DATA'!I:I,'SUMMARY DATA'!$A:$A=$A181,'SUMMARY DATA'!$C:$C=$B181,'SUMMARY DATA'!$B:$B=""RS"")),
  IF(
    OR(
      ISNUMBER(SEARCH(""CDM CASH DEPOSIT"",$C181)),
      ISNUMBER(SEARCH(""CASH DEPOSIT"",$C181"&amp;")),
      COUNTIFS('SUMMARY DATA'!$D:$D,$C181,'SUMMARY DATA'!$B:$B,""RS"")&lt;&gt;1
    ),
    """",
    IFERROR(TEXTJOIN(CHAR(10),TRUE,FILTER('SUMMARY DATA'!I:I,'SUMMARY DATA'!$D:$D=$C181,'SUMMARY DATA'!$B:$B=""RS"")),"""")
  )
)"),"")</f>
        <v/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 spans="1:27">
      <c r="A182" s="19"/>
      <c r="B182" s="39"/>
      <c r="C182" s="19"/>
      <c r="D182" s="33"/>
      <c r="E182" s="4" t="str">
        <f>IFERROR(__xludf.DUMMYFUNCTION("IFERROR(
  TEXTJOIN(CHAR(10),TRUE,FILTER('SUMMARY DATA'!E:E,'SUMMARY DATA'!$A:$A=$A182,'SUMMARY DATA'!$C:$C=$B182,'SUMMARY DATA'!$B:$B=""RS"")),
  IF(
    OR(
      ISNUMBER(SEARCH(""CDM CASH DEPOSIT"",$C182)),
      ISNUMBER(SEARCH(""CASH DEPOSIT"",$C182"&amp;")),
      COUNTIFS('SUMMARY DATA'!$D:$D,$C182,'SUMMARY DATA'!$B:$B,""RS"")&lt;&gt;1
    ),
    """",
    IFERROR(TEXTJOIN(CHAR(10),TRUE,FILTER('SUMMARY DATA'!E:E,'SUMMARY DATA'!$D:$D=$C182,'SUMMARY DATA'!$B:$B=""RS"")),"""")
  )
)"),"")</f>
        <v/>
      </c>
      <c r="F182" s="4" t="str">
        <f>IFERROR(__xludf.DUMMYFUNCTION("IFERROR(
  TEXTJOIN(CHAR(10),TRUE,FILTER('SUMMARY DATA'!F:F,'SUMMARY DATA'!$A:$A=$A182,'SUMMARY DATA'!$C:$C=$B182,'SUMMARY DATA'!$B:$B=""RS"")),
  IF(
    OR(
      ISNUMBER(SEARCH(""CDM CASH DEPOSIT"",$C182)),
      ISNUMBER(SEARCH(""CASH DEPOSIT"",$C182"&amp;")),
      COUNTIFS('SUMMARY DATA'!$D:$D,$C182,'SUMMARY DATA'!$B:$B,""RS"")&lt;&gt;1
    ),
    """",
    IFERROR(TEXTJOIN(CHAR(10),TRUE,FILTER('SUMMARY DATA'!F:F,'SUMMARY DATA'!$D:$D=$C182,'SUMMARY DATA'!$B:$B=""RS"")),"""")
  )
)"),"")</f>
        <v/>
      </c>
      <c r="G182" s="4" t="str">
        <f>IFERROR(__xludf.DUMMYFUNCTION("IFERROR(
  TEXTJOIN(CHAR(10),TRUE,FILTER('SUMMARY DATA'!G:G,'SUMMARY DATA'!$A:$A=$A182,'SUMMARY DATA'!$C:$C=$B182,'SUMMARY DATA'!$B:$B=""RS"")),
  IF(
    OR(
      ISNUMBER(SEARCH(""CDM CASH DEPOSIT"",$C182)),
      ISNUMBER(SEARCH(""CASH DEPOSIT"",$C182"&amp;")),
      COUNTIFS('SUMMARY DATA'!$D:$D,$C182,'SUMMARY DATA'!$B:$B,""RS"")&lt;&gt;1
    ),
    """",
    IFERROR(TEXTJOIN(CHAR(10),TRUE,FILTER('SUMMARY DATA'!G:G,'SUMMARY DATA'!$D:$D=$C182,'SUMMARY DATA'!$B:$B=""RS"")),"""")
  )
)"),"")</f>
        <v/>
      </c>
      <c r="H182" s="4" t="str">
        <f>IFERROR(__xludf.DUMMYFUNCTION("IFERROR(
  TEXTJOIN(CHAR(10),TRUE,FILTER('SUMMARY DATA'!H:H,'SUMMARY DATA'!$A:$A=$A182,'SUMMARY DATA'!$C:$C=$B182,'SUMMARY DATA'!$B:$B=""RS"")),
  IF(
    OR(
      ISNUMBER(SEARCH(""CDM CASH DEPOSIT"",$C182)),
      ISNUMBER(SEARCH(""CASH DEPOSIT"",$C182"&amp;")),
      COUNTIFS('SUMMARY DATA'!$D:$D,$C182,'SUMMARY DATA'!$B:$B,""RS"")&lt;&gt;1
    ),
    """",
    IFERROR(TEXTJOIN(CHAR(10),TRUE,FILTER('SUMMARY DATA'!H:H,'SUMMARY DATA'!$D:$D=$C182,'SUMMARY DATA'!$B:$B=""RS"")),"""")
  )
)"),"")</f>
        <v/>
      </c>
      <c r="I182" s="6" t="str">
        <f>IFERROR(__xludf.DUMMYFUNCTION("IF(H182="""","""",
SUM(ARRAYFORMULA(VALUE(SPLIT(H182,CHAR(10)))))
)"),"")</f>
        <v/>
      </c>
      <c r="J182" s="4" t="str">
        <f>IFERROR(__xludf.DUMMYFUNCTION("IFERROR(
  TEXTJOIN(CHAR(10),TRUE,FILTER('SUMMARY DATA'!I:I,'SUMMARY DATA'!$A:$A=$A182,'SUMMARY DATA'!$C:$C=$B182,'SUMMARY DATA'!$B:$B=""RS"")),
  IF(
    OR(
      ISNUMBER(SEARCH(""CDM CASH DEPOSIT"",$C182)),
      ISNUMBER(SEARCH(""CASH DEPOSIT"",$C182"&amp;")),
      COUNTIFS('SUMMARY DATA'!$D:$D,$C182,'SUMMARY DATA'!$B:$B,""RS"")&lt;&gt;1
    ),
    """",
    IFERROR(TEXTJOIN(CHAR(10),TRUE,FILTER('SUMMARY DATA'!I:I,'SUMMARY DATA'!$D:$D=$C182,'SUMMARY DATA'!$B:$B=""RS"")),"""")
  )
)"),"")</f>
        <v/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 spans="1:27">
      <c r="A183" s="19"/>
      <c r="B183" s="39"/>
      <c r="C183" s="19"/>
      <c r="D183" s="33"/>
      <c r="E183" s="4" t="str">
        <f>IFERROR(__xludf.DUMMYFUNCTION("IFERROR(
  TEXTJOIN(CHAR(10),TRUE,FILTER('SUMMARY DATA'!E:E,'SUMMARY DATA'!$A:$A=$A183,'SUMMARY DATA'!$C:$C=$B183,'SUMMARY DATA'!$B:$B=""RS"")),
  IF(
    OR(
      ISNUMBER(SEARCH(""CDM CASH DEPOSIT"",$C183)),
      ISNUMBER(SEARCH(""CASH DEPOSIT"",$C183"&amp;")),
      COUNTIFS('SUMMARY DATA'!$D:$D,$C183,'SUMMARY DATA'!$B:$B,""RS"")&lt;&gt;1
    ),
    """",
    IFERROR(TEXTJOIN(CHAR(10),TRUE,FILTER('SUMMARY DATA'!E:E,'SUMMARY DATA'!$D:$D=$C183,'SUMMARY DATA'!$B:$B=""RS"")),"""")
  )
)"),"")</f>
        <v/>
      </c>
      <c r="F183" s="4" t="str">
        <f>IFERROR(__xludf.DUMMYFUNCTION("IFERROR(
  TEXTJOIN(CHAR(10),TRUE,FILTER('SUMMARY DATA'!F:F,'SUMMARY DATA'!$A:$A=$A183,'SUMMARY DATA'!$C:$C=$B183,'SUMMARY DATA'!$B:$B=""RS"")),
  IF(
    OR(
      ISNUMBER(SEARCH(""CDM CASH DEPOSIT"",$C183)),
      ISNUMBER(SEARCH(""CASH DEPOSIT"",$C183"&amp;")),
      COUNTIFS('SUMMARY DATA'!$D:$D,$C183,'SUMMARY DATA'!$B:$B,""RS"")&lt;&gt;1
    ),
    """",
    IFERROR(TEXTJOIN(CHAR(10),TRUE,FILTER('SUMMARY DATA'!F:F,'SUMMARY DATA'!$D:$D=$C183,'SUMMARY DATA'!$B:$B=""RS"")),"""")
  )
)"),"")</f>
        <v/>
      </c>
      <c r="G183" s="4" t="str">
        <f>IFERROR(__xludf.DUMMYFUNCTION("IFERROR(
  TEXTJOIN(CHAR(10),TRUE,FILTER('SUMMARY DATA'!G:G,'SUMMARY DATA'!$A:$A=$A183,'SUMMARY DATA'!$C:$C=$B183,'SUMMARY DATA'!$B:$B=""RS"")),
  IF(
    OR(
      ISNUMBER(SEARCH(""CDM CASH DEPOSIT"",$C183)),
      ISNUMBER(SEARCH(""CASH DEPOSIT"",$C183"&amp;")),
      COUNTIFS('SUMMARY DATA'!$D:$D,$C183,'SUMMARY DATA'!$B:$B,""RS"")&lt;&gt;1
    ),
    """",
    IFERROR(TEXTJOIN(CHAR(10),TRUE,FILTER('SUMMARY DATA'!G:G,'SUMMARY DATA'!$D:$D=$C183,'SUMMARY DATA'!$B:$B=""RS"")),"""")
  )
)"),"")</f>
        <v/>
      </c>
      <c r="H183" s="4" t="str">
        <f>IFERROR(__xludf.DUMMYFUNCTION("IFERROR(
  TEXTJOIN(CHAR(10),TRUE,FILTER('SUMMARY DATA'!H:H,'SUMMARY DATA'!$A:$A=$A183,'SUMMARY DATA'!$C:$C=$B183,'SUMMARY DATA'!$B:$B=""RS"")),
  IF(
    OR(
      ISNUMBER(SEARCH(""CDM CASH DEPOSIT"",$C183)),
      ISNUMBER(SEARCH(""CASH DEPOSIT"",$C183"&amp;")),
      COUNTIFS('SUMMARY DATA'!$D:$D,$C183,'SUMMARY DATA'!$B:$B,""RS"")&lt;&gt;1
    ),
    """",
    IFERROR(TEXTJOIN(CHAR(10),TRUE,FILTER('SUMMARY DATA'!H:H,'SUMMARY DATA'!$D:$D=$C183,'SUMMARY DATA'!$B:$B=""RS"")),"""")
  )
)"),"")</f>
        <v/>
      </c>
      <c r="I183" s="6" t="str">
        <f>IFERROR(__xludf.DUMMYFUNCTION("IF(H183="""","""",
SUM(ARRAYFORMULA(VALUE(SPLIT(H183,CHAR(10)))))
)"),"")</f>
        <v/>
      </c>
      <c r="J183" s="4" t="str">
        <f>IFERROR(__xludf.DUMMYFUNCTION("IFERROR(
  TEXTJOIN(CHAR(10),TRUE,FILTER('SUMMARY DATA'!I:I,'SUMMARY DATA'!$A:$A=$A183,'SUMMARY DATA'!$C:$C=$B183,'SUMMARY DATA'!$B:$B=""RS"")),
  IF(
    OR(
      ISNUMBER(SEARCH(""CDM CASH DEPOSIT"",$C183)),
      ISNUMBER(SEARCH(""CASH DEPOSIT"",$C183"&amp;")),
      COUNTIFS('SUMMARY DATA'!$D:$D,$C183,'SUMMARY DATA'!$B:$B,""RS"")&lt;&gt;1
    ),
    """",
    IFERROR(TEXTJOIN(CHAR(10),TRUE,FILTER('SUMMARY DATA'!I:I,'SUMMARY DATA'!$D:$D=$C183,'SUMMARY DATA'!$B:$B=""RS"")),"""")
  )
)"),"")</f>
        <v/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 spans="1:27">
      <c r="A184" s="19"/>
      <c r="B184" s="39"/>
      <c r="C184" s="19"/>
      <c r="D184" s="33"/>
      <c r="E184" s="4" t="str">
        <f>IFERROR(__xludf.DUMMYFUNCTION("IFERROR(
  TEXTJOIN(CHAR(10),TRUE,FILTER('SUMMARY DATA'!E:E,'SUMMARY DATA'!$A:$A=$A184,'SUMMARY DATA'!$C:$C=$B184,'SUMMARY DATA'!$B:$B=""RS"")),
  IF(
    OR(
      ISNUMBER(SEARCH(""CDM CASH DEPOSIT"",$C184)),
      ISNUMBER(SEARCH(""CASH DEPOSIT"",$C184"&amp;")),
      COUNTIFS('SUMMARY DATA'!$D:$D,$C184,'SUMMARY DATA'!$B:$B,""RS"")&lt;&gt;1
    ),
    """",
    IFERROR(TEXTJOIN(CHAR(10),TRUE,FILTER('SUMMARY DATA'!E:E,'SUMMARY DATA'!$D:$D=$C184,'SUMMARY DATA'!$B:$B=""RS"")),"""")
  )
)"),"")</f>
        <v/>
      </c>
      <c r="F184" s="4" t="str">
        <f>IFERROR(__xludf.DUMMYFUNCTION("IFERROR(
  TEXTJOIN(CHAR(10),TRUE,FILTER('SUMMARY DATA'!F:F,'SUMMARY DATA'!$A:$A=$A184,'SUMMARY DATA'!$C:$C=$B184,'SUMMARY DATA'!$B:$B=""RS"")),
  IF(
    OR(
      ISNUMBER(SEARCH(""CDM CASH DEPOSIT"",$C184)),
      ISNUMBER(SEARCH(""CASH DEPOSIT"",$C184"&amp;")),
      COUNTIFS('SUMMARY DATA'!$D:$D,$C184,'SUMMARY DATA'!$B:$B,""RS"")&lt;&gt;1
    ),
    """",
    IFERROR(TEXTJOIN(CHAR(10),TRUE,FILTER('SUMMARY DATA'!F:F,'SUMMARY DATA'!$D:$D=$C184,'SUMMARY DATA'!$B:$B=""RS"")),"""")
  )
)"),"")</f>
        <v/>
      </c>
      <c r="G184" s="4" t="str">
        <f>IFERROR(__xludf.DUMMYFUNCTION("IFERROR(
  TEXTJOIN(CHAR(10),TRUE,FILTER('SUMMARY DATA'!G:G,'SUMMARY DATA'!$A:$A=$A184,'SUMMARY DATA'!$C:$C=$B184,'SUMMARY DATA'!$B:$B=""RS"")),
  IF(
    OR(
      ISNUMBER(SEARCH(""CDM CASH DEPOSIT"",$C184)),
      ISNUMBER(SEARCH(""CASH DEPOSIT"",$C184"&amp;")),
      COUNTIFS('SUMMARY DATA'!$D:$D,$C184,'SUMMARY DATA'!$B:$B,""RS"")&lt;&gt;1
    ),
    """",
    IFERROR(TEXTJOIN(CHAR(10),TRUE,FILTER('SUMMARY DATA'!G:G,'SUMMARY DATA'!$D:$D=$C184,'SUMMARY DATA'!$B:$B=""RS"")),"""")
  )
)"),"")</f>
        <v/>
      </c>
      <c r="H184" s="4" t="str">
        <f>IFERROR(__xludf.DUMMYFUNCTION("IFERROR(
  TEXTJOIN(CHAR(10),TRUE,FILTER('SUMMARY DATA'!H:H,'SUMMARY DATA'!$A:$A=$A184,'SUMMARY DATA'!$C:$C=$B184,'SUMMARY DATA'!$B:$B=""RS"")),
  IF(
    OR(
      ISNUMBER(SEARCH(""CDM CASH DEPOSIT"",$C184)),
      ISNUMBER(SEARCH(""CASH DEPOSIT"",$C184"&amp;")),
      COUNTIFS('SUMMARY DATA'!$D:$D,$C184,'SUMMARY DATA'!$B:$B,""RS"")&lt;&gt;1
    ),
    """",
    IFERROR(TEXTJOIN(CHAR(10),TRUE,FILTER('SUMMARY DATA'!H:H,'SUMMARY DATA'!$D:$D=$C184,'SUMMARY DATA'!$B:$B=""RS"")),"""")
  )
)"),"")</f>
        <v/>
      </c>
      <c r="I184" s="6" t="str">
        <f>IFERROR(__xludf.DUMMYFUNCTION("IF(H184="""","""",
SUM(ARRAYFORMULA(VALUE(SPLIT(H184,CHAR(10)))))
)"),"")</f>
        <v/>
      </c>
      <c r="J184" s="4" t="str">
        <f>IFERROR(__xludf.DUMMYFUNCTION("IFERROR(
  TEXTJOIN(CHAR(10),TRUE,FILTER('SUMMARY DATA'!I:I,'SUMMARY DATA'!$A:$A=$A184,'SUMMARY DATA'!$C:$C=$B184,'SUMMARY DATA'!$B:$B=""RS"")),
  IF(
    OR(
      ISNUMBER(SEARCH(""CDM CASH DEPOSIT"",$C184)),
      ISNUMBER(SEARCH(""CASH DEPOSIT"",$C184"&amp;")),
      COUNTIFS('SUMMARY DATA'!$D:$D,$C184,'SUMMARY DATA'!$B:$B,""RS"")&lt;&gt;1
    ),
    """",
    IFERROR(TEXTJOIN(CHAR(10),TRUE,FILTER('SUMMARY DATA'!I:I,'SUMMARY DATA'!$D:$D=$C184,'SUMMARY DATA'!$B:$B=""RS"")),"""")
  )
)"),"")</f>
        <v/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 spans="1:27">
      <c r="A185" s="19"/>
      <c r="B185" s="39"/>
      <c r="C185" s="19"/>
      <c r="D185" s="33"/>
      <c r="E185" s="4" t="str">
        <f>IFERROR(__xludf.DUMMYFUNCTION("IFERROR(
  TEXTJOIN(CHAR(10),TRUE,FILTER('SUMMARY DATA'!E:E,'SUMMARY DATA'!$A:$A=$A185,'SUMMARY DATA'!$C:$C=$B185,'SUMMARY DATA'!$B:$B=""RS"")),
  IF(
    OR(
      ISNUMBER(SEARCH(""CDM CASH DEPOSIT"",$C185)),
      ISNUMBER(SEARCH(""CASH DEPOSIT"",$C185"&amp;")),
      COUNTIFS('SUMMARY DATA'!$D:$D,$C185,'SUMMARY DATA'!$B:$B,""RS"")&lt;&gt;1
    ),
    """",
    IFERROR(TEXTJOIN(CHAR(10),TRUE,FILTER('SUMMARY DATA'!E:E,'SUMMARY DATA'!$D:$D=$C185,'SUMMARY DATA'!$B:$B=""RS"")),"""")
  )
)"),"")</f>
        <v/>
      </c>
      <c r="F185" s="4" t="str">
        <f>IFERROR(__xludf.DUMMYFUNCTION("IFERROR(
  TEXTJOIN(CHAR(10),TRUE,FILTER('SUMMARY DATA'!F:F,'SUMMARY DATA'!$A:$A=$A185,'SUMMARY DATA'!$C:$C=$B185,'SUMMARY DATA'!$B:$B=""RS"")),
  IF(
    OR(
      ISNUMBER(SEARCH(""CDM CASH DEPOSIT"",$C185)),
      ISNUMBER(SEARCH(""CASH DEPOSIT"",$C185"&amp;")),
      COUNTIFS('SUMMARY DATA'!$D:$D,$C185,'SUMMARY DATA'!$B:$B,""RS"")&lt;&gt;1
    ),
    """",
    IFERROR(TEXTJOIN(CHAR(10),TRUE,FILTER('SUMMARY DATA'!F:F,'SUMMARY DATA'!$D:$D=$C185,'SUMMARY DATA'!$B:$B=""RS"")),"""")
  )
)"),"")</f>
        <v/>
      </c>
      <c r="G185" s="4" t="str">
        <f>IFERROR(__xludf.DUMMYFUNCTION("IFERROR(
  TEXTJOIN(CHAR(10),TRUE,FILTER('SUMMARY DATA'!G:G,'SUMMARY DATA'!$A:$A=$A185,'SUMMARY DATA'!$C:$C=$B185,'SUMMARY DATA'!$B:$B=""RS"")),
  IF(
    OR(
      ISNUMBER(SEARCH(""CDM CASH DEPOSIT"",$C185)),
      ISNUMBER(SEARCH(""CASH DEPOSIT"",$C185"&amp;")),
      COUNTIFS('SUMMARY DATA'!$D:$D,$C185,'SUMMARY DATA'!$B:$B,""RS"")&lt;&gt;1
    ),
    """",
    IFERROR(TEXTJOIN(CHAR(10),TRUE,FILTER('SUMMARY DATA'!G:G,'SUMMARY DATA'!$D:$D=$C185,'SUMMARY DATA'!$B:$B=""RS"")),"""")
  )
)"),"")</f>
        <v/>
      </c>
      <c r="H185" s="4" t="str">
        <f>IFERROR(__xludf.DUMMYFUNCTION("IFERROR(
  TEXTJOIN(CHAR(10),TRUE,FILTER('SUMMARY DATA'!H:H,'SUMMARY DATA'!$A:$A=$A185,'SUMMARY DATA'!$C:$C=$B185,'SUMMARY DATA'!$B:$B=""RS"")),
  IF(
    OR(
      ISNUMBER(SEARCH(""CDM CASH DEPOSIT"",$C185)),
      ISNUMBER(SEARCH(""CASH DEPOSIT"",$C185"&amp;")),
      COUNTIFS('SUMMARY DATA'!$D:$D,$C185,'SUMMARY DATA'!$B:$B,""RS"")&lt;&gt;1
    ),
    """",
    IFERROR(TEXTJOIN(CHAR(10),TRUE,FILTER('SUMMARY DATA'!H:H,'SUMMARY DATA'!$D:$D=$C185,'SUMMARY DATA'!$B:$B=""RS"")),"""")
  )
)"),"")</f>
        <v/>
      </c>
      <c r="I185" s="6" t="str">
        <f>IFERROR(__xludf.DUMMYFUNCTION("IF(H185="""","""",
SUM(ARRAYFORMULA(VALUE(SPLIT(H185,CHAR(10)))))
)"),"")</f>
        <v/>
      </c>
      <c r="J185" s="4" t="str">
        <f>IFERROR(__xludf.DUMMYFUNCTION("IFERROR(
  TEXTJOIN(CHAR(10),TRUE,FILTER('SUMMARY DATA'!I:I,'SUMMARY DATA'!$A:$A=$A185,'SUMMARY DATA'!$C:$C=$B185,'SUMMARY DATA'!$B:$B=""RS"")),
  IF(
    OR(
      ISNUMBER(SEARCH(""CDM CASH DEPOSIT"",$C185)),
      ISNUMBER(SEARCH(""CASH DEPOSIT"",$C185"&amp;")),
      COUNTIFS('SUMMARY DATA'!$D:$D,$C185,'SUMMARY DATA'!$B:$B,""RS"")&lt;&gt;1
    ),
    """",
    IFERROR(TEXTJOIN(CHAR(10),TRUE,FILTER('SUMMARY DATA'!I:I,'SUMMARY DATA'!$D:$D=$C185,'SUMMARY DATA'!$B:$B=""RS"")),"""")
  )
)"),"")</f>
        <v/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 spans="1:27">
      <c r="A186" s="19"/>
      <c r="B186" s="39"/>
      <c r="C186" s="19"/>
      <c r="D186" s="33"/>
      <c r="E186" s="4" t="str">
        <f>IFERROR(__xludf.DUMMYFUNCTION("IFERROR(
  TEXTJOIN(CHAR(10),TRUE,FILTER('SUMMARY DATA'!E:E,'SUMMARY DATA'!$A:$A=$A186,'SUMMARY DATA'!$C:$C=$B186,'SUMMARY DATA'!$B:$B=""RS"")),
  IF(
    OR(
      ISNUMBER(SEARCH(""CDM CASH DEPOSIT"",$C186)),
      ISNUMBER(SEARCH(""CASH DEPOSIT"",$C186"&amp;")),
      COUNTIFS('SUMMARY DATA'!$D:$D,$C186,'SUMMARY DATA'!$B:$B,""RS"")&lt;&gt;1
    ),
    """",
    IFERROR(TEXTJOIN(CHAR(10),TRUE,FILTER('SUMMARY DATA'!E:E,'SUMMARY DATA'!$D:$D=$C186,'SUMMARY DATA'!$B:$B=""RS"")),"""")
  )
)"),"")</f>
        <v/>
      </c>
      <c r="F186" s="4" t="str">
        <f>IFERROR(__xludf.DUMMYFUNCTION("IFERROR(
  TEXTJOIN(CHAR(10),TRUE,FILTER('SUMMARY DATA'!F:F,'SUMMARY DATA'!$A:$A=$A186,'SUMMARY DATA'!$C:$C=$B186,'SUMMARY DATA'!$B:$B=""RS"")),
  IF(
    OR(
      ISNUMBER(SEARCH(""CDM CASH DEPOSIT"",$C186)),
      ISNUMBER(SEARCH(""CASH DEPOSIT"",$C186"&amp;")),
      COUNTIFS('SUMMARY DATA'!$D:$D,$C186,'SUMMARY DATA'!$B:$B,""RS"")&lt;&gt;1
    ),
    """",
    IFERROR(TEXTJOIN(CHAR(10),TRUE,FILTER('SUMMARY DATA'!F:F,'SUMMARY DATA'!$D:$D=$C186,'SUMMARY DATA'!$B:$B=""RS"")),"""")
  )
)"),"")</f>
        <v/>
      </c>
      <c r="G186" s="4" t="str">
        <f>IFERROR(__xludf.DUMMYFUNCTION("IFERROR(
  TEXTJOIN(CHAR(10),TRUE,FILTER('SUMMARY DATA'!G:G,'SUMMARY DATA'!$A:$A=$A186,'SUMMARY DATA'!$C:$C=$B186,'SUMMARY DATA'!$B:$B=""RS"")),
  IF(
    OR(
      ISNUMBER(SEARCH(""CDM CASH DEPOSIT"",$C186)),
      ISNUMBER(SEARCH(""CASH DEPOSIT"",$C186"&amp;")),
      COUNTIFS('SUMMARY DATA'!$D:$D,$C186,'SUMMARY DATA'!$B:$B,""RS"")&lt;&gt;1
    ),
    """",
    IFERROR(TEXTJOIN(CHAR(10),TRUE,FILTER('SUMMARY DATA'!G:G,'SUMMARY DATA'!$D:$D=$C186,'SUMMARY DATA'!$B:$B=""RS"")),"""")
  )
)"),"")</f>
        <v/>
      </c>
      <c r="H186" s="4" t="str">
        <f>IFERROR(__xludf.DUMMYFUNCTION("IFERROR(
  TEXTJOIN(CHAR(10),TRUE,FILTER('SUMMARY DATA'!H:H,'SUMMARY DATA'!$A:$A=$A186,'SUMMARY DATA'!$C:$C=$B186,'SUMMARY DATA'!$B:$B=""RS"")),
  IF(
    OR(
      ISNUMBER(SEARCH(""CDM CASH DEPOSIT"",$C186)),
      ISNUMBER(SEARCH(""CASH DEPOSIT"",$C186"&amp;")),
      COUNTIFS('SUMMARY DATA'!$D:$D,$C186,'SUMMARY DATA'!$B:$B,""RS"")&lt;&gt;1
    ),
    """",
    IFERROR(TEXTJOIN(CHAR(10),TRUE,FILTER('SUMMARY DATA'!H:H,'SUMMARY DATA'!$D:$D=$C186,'SUMMARY DATA'!$B:$B=""RS"")),"""")
  )
)"),"")</f>
        <v/>
      </c>
      <c r="I186" s="6" t="str">
        <f>IFERROR(__xludf.DUMMYFUNCTION("IF(H186="""","""",
SUM(ARRAYFORMULA(VALUE(SPLIT(H186,CHAR(10)))))
)"),"")</f>
        <v/>
      </c>
      <c r="J186" s="4" t="str">
        <f>IFERROR(__xludf.DUMMYFUNCTION("IFERROR(
  TEXTJOIN(CHAR(10),TRUE,FILTER('SUMMARY DATA'!I:I,'SUMMARY DATA'!$A:$A=$A186,'SUMMARY DATA'!$C:$C=$B186,'SUMMARY DATA'!$B:$B=""RS"")),
  IF(
    OR(
      ISNUMBER(SEARCH(""CDM CASH DEPOSIT"",$C186)),
      ISNUMBER(SEARCH(""CASH DEPOSIT"",$C186"&amp;")),
      COUNTIFS('SUMMARY DATA'!$D:$D,$C186,'SUMMARY DATA'!$B:$B,""RS"")&lt;&gt;1
    ),
    """",
    IFERROR(TEXTJOIN(CHAR(10),TRUE,FILTER('SUMMARY DATA'!I:I,'SUMMARY DATA'!$D:$D=$C186,'SUMMARY DATA'!$B:$B=""RS"")),"""")
  )
)"),"")</f>
        <v/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 spans="1:27">
      <c r="A187" s="19"/>
      <c r="B187" s="39"/>
      <c r="C187" s="19"/>
      <c r="D187" s="33"/>
      <c r="E187" s="4" t="str">
        <f>IFERROR(__xludf.DUMMYFUNCTION("IFERROR(
  TEXTJOIN(CHAR(10),TRUE,FILTER('SUMMARY DATA'!E:E,'SUMMARY DATA'!$A:$A=$A187,'SUMMARY DATA'!$C:$C=$B187,'SUMMARY DATA'!$B:$B=""RS"")),
  IF(
    OR(
      ISNUMBER(SEARCH(""CDM CASH DEPOSIT"",$C187)),
      ISNUMBER(SEARCH(""CASH DEPOSIT"",$C187"&amp;")),
      COUNTIFS('SUMMARY DATA'!$D:$D,$C187,'SUMMARY DATA'!$B:$B,""RS"")&lt;&gt;1
    ),
    """",
    IFERROR(TEXTJOIN(CHAR(10),TRUE,FILTER('SUMMARY DATA'!E:E,'SUMMARY DATA'!$D:$D=$C187,'SUMMARY DATA'!$B:$B=""RS"")),"""")
  )
)"),"")</f>
        <v/>
      </c>
      <c r="F187" s="4" t="str">
        <f>IFERROR(__xludf.DUMMYFUNCTION("IFERROR(
  TEXTJOIN(CHAR(10),TRUE,FILTER('SUMMARY DATA'!F:F,'SUMMARY DATA'!$A:$A=$A187,'SUMMARY DATA'!$C:$C=$B187,'SUMMARY DATA'!$B:$B=""RS"")),
  IF(
    OR(
      ISNUMBER(SEARCH(""CDM CASH DEPOSIT"",$C187)),
      ISNUMBER(SEARCH(""CASH DEPOSIT"",$C187"&amp;")),
      COUNTIFS('SUMMARY DATA'!$D:$D,$C187,'SUMMARY DATA'!$B:$B,""RS"")&lt;&gt;1
    ),
    """",
    IFERROR(TEXTJOIN(CHAR(10),TRUE,FILTER('SUMMARY DATA'!F:F,'SUMMARY DATA'!$D:$D=$C187,'SUMMARY DATA'!$B:$B=""RS"")),"""")
  )
)"),"")</f>
        <v/>
      </c>
      <c r="G187" s="4" t="str">
        <f>IFERROR(__xludf.DUMMYFUNCTION("IFERROR(
  TEXTJOIN(CHAR(10),TRUE,FILTER('SUMMARY DATA'!G:G,'SUMMARY DATA'!$A:$A=$A187,'SUMMARY DATA'!$C:$C=$B187,'SUMMARY DATA'!$B:$B=""RS"")),
  IF(
    OR(
      ISNUMBER(SEARCH(""CDM CASH DEPOSIT"",$C187)),
      ISNUMBER(SEARCH(""CASH DEPOSIT"",$C187"&amp;")),
      COUNTIFS('SUMMARY DATA'!$D:$D,$C187,'SUMMARY DATA'!$B:$B,""RS"")&lt;&gt;1
    ),
    """",
    IFERROR(TEXTJOIN(CHAR(10),TRUE,FILTER('SUMMARY DATA'!G:G,'SUMMARY DATA'!$D:$D=$C187,'SUMMARY DATA'!$B:$B=""RS"")),"""")
  )
)"),"")</f>
        <v/>
      </c>
      <c r="H187" s="4" t="str">
        <f>IFERROR(__xludf.DUMMYFUNCTION("IFERROR(
  TEXTJOIN(CHAR(10),TRUE,FILTER('SUMMARY DATA'!H:H,'SUMMARY DATA'!$A:$A=$A187,'SUMMARY DATA'!$C:$C=$B187,'SUMMARY DATA'!$B:$B=""RS"")),
  IF(
    OR(
      ISNUMBER(SEARCH(""CDM CASH DEPOSIT"",$C187)),
      ISNUMBER(SEARCH(""CASH DEPOSIT"",$C187"&amp;")),
      COUNTIFS('SUMMARY DATA'!$D:$D,$C187,'SUMMARY DATA'!$B:$B,""RS"")&lt;&gt;1
    ),
    """",
    IFERROR(TEXTJOIN(CHAR(10),TRUE,FILTER('SUMMARY DATA'!H:H,'SUMMARY DATA'!$D:$D=$C187,'SUMMARY DATA'!$B:$B=""RS"")),"""")
  )
)"),"")</f>
        <v/>
      </c>
      <c r="I187" s="6" t="str">
        <f>IFERROR(__xludf.DUMMYFUNCTION("IF(H187="""","""",
SUM(ARRAYFORMULA(VALUE(SPLIT(H187,CHAR(10)))))
)"),"")</f>
        <v/>
      </c>
      <c r="J187" s="4" t="str">
        <f>IFERROR(__xludf.DUMMYFUNCTION("IFERROR(
  TEXTJOIN(CHAR(10),TRUE,FILTER('SUMMARY DATA'!I:I,'SUMMARY DATA'!$A:$A=$A187,'SUMMARY DATA'!$C:$C=$B187,'SUMMARY DATA'!$B:$B=""RS"")),
  IF(
    OR(
      ISNUMBER(SEARCH(""CDM CASH DEPOSIT"",$C187)),
      ISNUMBER(SEARCH(""CASH DEPOSIT"",$C187"&amp;")),
      COUNTIFS('SUMMARY DATA'!$D:$D,$C187,'SUMMARY DATA'!$B:$B,""RS"")&lt;&gt;1
    ),
    """",
    IFERROR(TEXTJOIN(CHAR(10),TRUE,FILTER('SUMMARY DATA'!I:I,'SUMMARY DATA'!$D:$D=$C187,'SUMMARY DATA'!$B:$B=""RS"")),"""")
  )
)"),"")</f>
        <v/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 spans="1:27">
      <c r="A188" s="19"/>
      <c r="B188" s="39"/>
      <c r="C188" s="19"/>
      <c r="D188" s="33"/>
      <c r="E188" s="4" t="str">
        <f>IFERROR(__xludf.DUMMYFUNCTION("IFERROR(
  TEXTJOIN(CHAR(10),TRUE,FILTER('SUMMARY DATA'!E:E,'SUMMARY DATA'!$A:$A=$A188,'SUMMARY DATA'!$C:$C=$B188,'SUMMARY DATA'!$B:$B=""RS"")),
  IF(
    OR(
      ISNUMBER(SEARCH(""CDM CASH DEPOSIT"",$C188)),
      ISNUMBER(SEARCH(""CASH DEPOSIT"",$C188"&amp;")),
      COUNTIFS('SUMMARY DATA'!$D:$D,$C188,'SUMMARY DATA'!$B:$B,""RS"")&lt;&gt;1
    ),
    """",
    IFERROR(TEXTJOIN(CHAR(10),TRUE,FILTER('SUMMARY DATA'!E:E,'SUMMARY DATA'!$D:$D=$C188,'SUMMARY DATA'!$B:$B=""RS"")),"""")
  )
)"),"")</f>
        <v/>
      </c>
      <c r="F188" s="4" t="str">
        <f>IFERROR(__xludf.DUMMYFUNCTION("IFERROR(
  TEXTJOIN(CHAR(10),TRUE,FILTER('SUMMARY DATA'!F:F,'SUMMARY DATA'!$A:$A=$A188,'SUMMARY DATA'!$C:$C=$B188,'SUMMARY DATA'!$B:$B=""RS"")),
  IF(
    OR(
      ISNUMBER(SEARCH(""CDM CASH DEPOSIT"",$C188)),
      ISNUMBER(SEARCH(""CASH DEPOSIT"",$C188"&amp;")),
      COUNTIFS('SUMMARY DATA'!$D:$D,$C188,'SUMMARY DATA'!$B:$B,""RS"")&lt;&gt;1
    ),
    """",
    IFERROR(TEXTJOIN(CHAR(10),TRUE,FILTER('SUMMARY DATA'!F:F,'SUMMARY DATA'!$D:$D=$C188,'SUMMARY DATA'!$B:$B=""RS"")),"""")
  )
)"),"")</f>
        <v/>
      </c>
      <c r="G188" s="4" t="str">
        <f>IFERROR(__xludf.DUMMYFUNCTION("IFERROR(
  TEXTJOIN(CHAR(10),TRUE,FILTER('SUMMARY DATA'!G:G,'SUMMARY DATA'!$A:$A=$A188,'SUMMARY DATA'!$C:$C=$B188,'SUMMARY DATA'!$B:$B=""RS"")),
  IF(
    OR(
      ISNUMBER(SEARCH(""CDM CASH DEPOSIT"",$C188)),
      ISNUMBER(SEARCH(""CASH DEPOSIT"",$C188"&amp;")),
      COUNTIFS('SUMMARY DATA'!$D:$D,$C188,'SUMMARY DATA'!$B:$B,""RS"")&lt;&gt;1
    ),
    """",
    IFERROR(TEXTJOIN(CHAR(10),TRUE,FILTER('SUMMARY DATA'!G:G,'SUMMARY DATA'!$D:$D=$C188,'SUMMARY DATA'!$B:$B=""RS"")),"""")
  )
)"),"")</f>
        <v/>
      </c>
      <c r="H188" s="4" t="str">
        <f>IFERROR(__xludf.DUMMYFUNCTION("IFERROR(
  TEXTJOIN(CHAR(10),TRUE,FILTER('SUMMARY DATA'!H:H,'SUMMARY DATA'!$A:$A=$A188,'SUMMARY DATA'!$C:$C=$B188,'SUMMARY DATA'!$B:$B=""RS"")),
  IF(
    OR(
      ISNUMBER(SEARCH(""CDM CASH DEPOSIT"",$C188)),
      ISNUMBER(SEARCH(""CASH DEPOSIT"",$C188"&amp;")),
      COUNTIFS('SUMMARY DATA'!$D:$D,$C188,'SUMMARY DATA'!$B:$B,""RS"")&lt;&gt;1
    ),
    """",
    IFERROR(TEXTJOIN(CHAR(10),TRUE,FILTER('SUMMARY DATA'!H:H,'SUMMARY DATA'!$D:$D=$C188,'SUMMARY DATA'!$B:$B=""RS"")),"""")
  )
)"),"")</f>
        <v/>
      </c>
      <c r="I188" s="6" t="str">
        <f>IFERROR(__xludf.DUMMYFUNCTION("IF(H188="""","""",
SUM(ARRAYFORMULA(VALUE(SPLIT(H188,CHAR(10)))))
)"),"")</f>
        <v/>
      </c>
      <c r="J188" s="4" t="str">
        <f>IFERROR(__xludf.DUMMYFUNCTION("IFERROR(
  TEXTJOIN(CHAR(10),TRUE,FILTER('SUMMARY DATA'!I:I,'SUMMARY DATA'!$A:$A=$A188,'SUMMARY DATA'!$C:$C=$B188,'SUMMARY DATA'!$B:$B=""RS"")),
  IF(
    OR(
      ISNUMBER(SEARCH(""CDM CASH DEPOSIT"",$C188)),
      ISNUMBER(SEARCH(""CASH DEPOSIT"",$C188"&amp;")),
      COUNTIFS('SUMMARY DATA'!$D:$D,$C188,'SUMMARY DATA'!$B:$B,""RS"")&lt;&gt;1
    ),
    """",
    IFERROR(TEXTJOIN(CHAR(10),TRUE,FILTER('SUMMARY DATA'!I:I,'SUMMARY DATA'!$D:$D=$C188,'SUMMARY DATA'!$B:$B=""RS"")),"""")
  )
)"),"")</f>
        <v/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 spans="1:27">
      <c r="A189" s="19"/>
      <c r="B189" s="39"/>
      <c r="C189" s="19"/>
      <c r="D189" s="33"/>
      <c r="E189" s="4" t="str">
        <f>IFERROR(__xludf.DUMMYFUNCTION("IFERROR(
  TEXTJOIN(CHAR(10),TRUE,FILTER('SUMMARY DATA'!E:E,'SUMMARY DATA'!$A:$A=$A189,'SUMMARY DATA'!$C:$C=$B189,'SUMMARY DATA'!$B:$B=""RS"")),
  IF(
    OR(
      ISNUMBER(SEARCH(""CDM CASH DEPOSIT"",$C189)),
      ISNUMBER(SEARCH(""CASH DEPOSIT"",$C189"&amp;")),
      COUNTIFS('SUMMARY DATA'!$D:$D,$C189,'SUMMARY DATA'!$B:$B,""RS"")&lt;&gt;1
    ),
    """",
    IFERROR(TEXTJOIN(CHAR(10),TRUE,FILTER('SUMMARY DATA'!E:E,'SUMMARY DATA'!$D:$D=$C189,'SUMMARY DATA'!$B:$B=""RS"")),"""")
  )
)"),"")</f>
        <v/>
      </c>
      <c r="F189" s="4" t="str">
        <f>IFERROR(__xludf.DUMMYFUNCTION("IFERROR(
  TEXTJOIN(CHAR(10),TRUE,FILTER('SUMMARY DATA'!F:F,'SUMMARY DATA'!$A:$A=$A189,'SUMMARY DATA'!$C:$C=$B189,'SUMMARY DATA'!$B:$B=""RS"")),
  IF(
    OR(
      ISNUMBER(SEARCH(""CDM CASH DEPOSIT"",$C189)),
      ISNUMBER(SEARCH(""CASH DEPOSIT"",$C189"&amp;")),
      COUNTIFS('SUMMARY DATA'!$D:$D,$C189,'SUMMARY DATA'!$B:$B,""RS"")&lt;&gt;1
    ),
    """",
    IFERROR(TEXTJOIN(CHAR(10),TRUE,FILTER('SUMMARY DATA'!F:F,'SUMMARY DATA'!$D:$D=$C189,'SUMMARY DATA'!$B:$B=""RS"")),"""")
  )
)"),"")</f>
        <v/>
      </c>
      <c r="G189" s="4" t="str">
        <f>IFERROR(__xludf.DUMMYFUNCTION("IFERROR(
  TEXTJOIN(CHAR(10),TRUE,FILTER('SUMMARY DATA'!G:G,'SUMMARY DATA'!$A:$A=$A189,'SUMMARY DATA'!$C:$C=$B189,'SUMMARY DATA'!$B:$B=""RS"")),
  IF(
    OR(
      ISNUMBER(SEARCH(""CDM CASH DEPOSIT"",$C189)),
      ISNUMBER(SEARCH(""CASH DEPOSIT"",$C189"&amp;")),
      COUNTIFS('SUMMARY DATA'!$D:$D,$C189,'SUMMARY DATA'!$B:$B,""RS"")&lt;&gt;1
    ),
    """",
    IFERROR(TEXTJOIN(CHAR(10),TRUE,FILTER('SUMMARY DATA'!G:G,'SUMMARY DATA'!$D:$D=$C189,'SUMMARY DATA'!$B:$B=""RS"")),"""")
  )
)"),"")</f>
        <v/>
      </c>
      <c r="H189" s="4" t="str">
        <f>IFERROR(__xludf.DUMMYFUNCTION("IFERROR(
  TEXTJOIN(CHAR(10),TRUE,FILTER('SUMMARY DATA'!H:H,'SUMMARY DATA'!$A:$A=$A189,'SUMMARY DATA'!$C:$C=$B189,'SUMMARY DATA'!$B:$B=""RS"")),
  IF(
    OR(
      ISNUMBER(SEARCH(""CDM CASH DEPOSIT"",$C189)),
      ISNUMBER(SEARCH(""CASH DEPOSIT"",$C189"&amp;")),
      COUNTIFS('SUMMARY DATA'!$D:$D,$C189,'SUMMARY DATA'!$B:$B,""RS"")&lt;&gt;1
    ),
    """",
    IFERROR(TEXTJOIN(CHAR(10),TRUE,FILTER('SUMMARY DATA'!H:H,'SUMMARY DATA'!$D:$D=$C189,'SUMMARY DATA'!$B:$B=""RS"")),"""")
  )
)"),"")</f>
        <v/>
      </c>
      <c r="I189" s="6" t="str">
        <f>IFERROR(__xludf.DUMMYFUNCTION("IF(H189="""","""",
SUM(ARRAYFORMULA(VALUE(SPLIT(H189,CHAR(10)))))
)"),"")</f>
        <v/>
      </c>
      <c r="J189" s="4" t="str">
        <f>IFERROR(__xludf.DUMMYFUNCTION("IFERROR(
  TEXTJOIN(CHAR(10),TRUE,FILTER('SUMMARY DATA'!I:I,'SUMMARY DATA'!$A:$A=$A189,'SUMMARY DATA'!$C:$C=$B189,'SUMMARY DATA'!$B:$B=""RS"")),
  IF(
    OR(
      ISNUMBER(SEARCH(""CDM CASH DEPOSIT"",$C189)),
      ISNUMBER(SEARCH(""CASH DEPOSIT"",$C189"&amp;")),
      COUNTIFS('SUMMARY DATA'!$D:$D,$C189,'SUMMARY DATA'!$B:$B,""RS"")&lt;&gt;1
    ),
    """",
    IFERROR(TEXTJOIN(CHAR(10),TRUE,FILTER('SUMMARY DATA'!I:I,'SUMMARY DATA'!$D:$D=$C189,'SUMMARY DATA'!$B:$B=""RS"")),"""")
  )
)"),"")</f>
        <v/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 spans="1:27">
      <c r="A190" s="19"/>
      <c r="B190" s="39"/>
      <c r="C190" s="19"/>
      <c r="D190" s="33"/>
      <c r="E190" s="4" t="str">
        <f>IFERROR(__xludf.DUMMYFUNCTION("IFERROR(
  TEXTJOIN(CHAR(10),TRUE,FILTER('SUMMARY DATA'!E:E,'SUMMARY DATA'!$A:$A=$A190,'SUMMARY DATA'!$C:$C=$B190,'SUMMARY DATA'!$B:$B=""RS"")),
  IF(
    OR(
      ISNUMBER(SEARCH(""CDM CASH DEPOSIT"",$C190)),
      ISNUMBER(SEARCH(""CASH DEPOSIT"",$C190"&amp;")),
      COUNTIFS('SUMMARY DATA'!$D:$D,$C190,'SUMMARY DATA'!$B:$B,""RS"")&lt;&gt;1
    ),
    """",
    IFERROR(TEXTJOIN(CHAR(10),TRUE,FILTER('SUMMARY DATA'!E:E,'SUMMARY DATA'!$D:$D=$C190,'SUMMARY DATA'!$B:$B=""RS"")),"""")
  )
)"),"")</f>
        <v/>
      </c>
      <c r="F190" s="4" t="str">
        <f>IFERROR(__xludf.DUMMYFUNCTION("IFERROR(
  TEXTJOIN(CHAR(10),TRUE,FILTER('SUMMARY DATA'!F:F,'SUMMARY DATA'!$A:$A=$A190,'SUMMARY DATA'!$C:$C=$B190,'SUMMARY DATA'!$B:$B=""RS"")),
  IF(
    OR(
      ISNUMBER(SEARCH(""CDM CASH DEPOSIT"",$C190)),
      ISNUMBER(SEARCH(""CASH DEPOSIT"",$C190"&amp;")),
      COUNTIFS('SUMMARY DATA'!$D:$D,$C190,'SUMMARY DATA'!$B:$B,""RS"")&lt;&gt;1
    ),
    """",
    IFERROR(TEXTJOIN(CHAR(10),TRUE,FILTER('SUMMARY DATA'!F:F,'SUMMARY DATA'!$D:$D=$C190,'SUMMARY DATA'!$B:$B=""RS"")),"""")
  )
)"),"")</f>
        <v/>
      </c>
      <c r="G190" s="4" t="str">
        <f>IFERROR(__xludf.DUMMYFUNCTION("IFERROR(
  TEXTJOIN(CHAR(10),TRUE,FILTER('SUMMARY DATA'!G:G,'SUMMARY DATA'!$A:$A=$A190,'SUMMARY DATA'!$C:$C=$B190,'SUMMARY DATA'!$B:$B=""RS"")),
  IF(
    OR(
      ISNUMBER(SEARCH(""CDM CASH DEPOSIT"",$C190)),
      ISNUMBER(SEARCH(""CASH DEPOSIT"",$C190"&amp;")),
      COUNTIFS('SUMMARY DATA'!$D:$D,$C190,'SUMMARY DATA'!$B:$B,""RS"")&lt;&gt;1
    ),
    """",
    IFERROR(TEXTJOIN(CHAR(10),TRUE,FILTER('SUMMARY DATA'!G:G,'SUMMARY DATA'!$D:$D=$C190,'SUMMARY DATA'!$B:$B=""RS"")),"""")
  )
)"),"")</f>
        <v/>
      </c>
      <c r="H190" s="4" t="str">
        <f>IFERROR(__xludf.DUMMYFUNCTION("IFERROR(
  TEXTJOIN(CHAR(10),TRUE,FILTER('SUMMARY DATA'!H:H,'SUMMARY DATA'!$A:$A=$A190,'SUMMARY DATA'!$C:$C=$B190,'SUMMARY DATA'!$B:$B=""RS"")),
  IF(
    OR(
      ISNUMBER(SEARCH(""CDM CASH DEPOSIT"",$C190)),
      ISNUMBER(SEARCH(""CASH DEPOSIT"",$C190"&amp;")),
      COUNTIFS('SUMMARY DATA'!$D:$D,$C190,'SUMMARY DATA'!$B:$B,""RS"")&lt;&gt;1
    ),
    """",
    IFERROR(TEXTJOIN(CHAR(10),TRUE,FILTER('SUMMARY DATA'!H:H,'SUMMARY DATA'!$D:$D=$C190,'SUMMARY DATA'!$B:$B=""RS"")),"""")
  )
)"),"")</f>
        <v/>
      </c>
      <c r="I190" s="6" t="str">
        <f>IFERROR(__xludf.DUMMYFUNCTION("IF(H190="""","""",
SUM(ARRAYFORMULA(VALUE(SPLIT(H190,CHAR(10)))))
)"),"")</f>
        <v/>
      </c>
      <c r="J190" s="4" t="str">
        <f>IFERROR(__xludf.DUMMYFUNCTION("IFERROR(
  TEXTJOIN(CHAR(10),TRUE,FILTER('SUMMARY DATA'!I:I,'SUMMARY DATA'!$A:$A=$A190,'SUMMARY DATA'!$C:$C=$B190,'SUMMARY DATA'!$B:$B=""RS"")),
  IF(
    OR(
      ISNUMBER(SEARCH(""CDM CASH DEPOSIT"",$C190)),
      ISNUMBER(SEARCH(""CASH DEPOSIT"",$C190"&amp;")),
      COUNTIFS('SUMMARY DATA'!$D:$D,$C190,'SUMMARY DATA'!$B:$B,""RS"")&lt;&gt;1
    ),
    """",
    IFERROR(TEXTJOIN(CHAR(10),TRUE,FILTER('SUMMARY DATA'!I:I,'SUMMARY DATA'!$D:$D=$C190,'SUMMARY DATA'!$B:$B=""RS"")),"""")
  )
)"),"")</f>
        <v/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 spans="1:27">
      <c r="A191" s="19"/>
      <c r="B191" s="39"/>
      <c r="C191" s="19"/>
      <c r="D191" s="33"/>
      <c r="E191" s="4" t="str">
        <f>IFERROR(__xludf.DUMMYFUNCTION("IFERROR(
  TEXTJOIN(CHAR(10),TRUE,FILTER('SUMMARY DATA'!E:E,'SUMMARY DATA'!$A:$A=$A191,'SUMMARY DATA'!$C:$C=$B191,'SUMMARY DATA'!$B:$B=""RS"")),
  IF(
    OR(
      ISNUMBER(SEARCH(""CDM CASH DEPOSIT"",$C191)),
      ISNUMBER(SEARCH(""CASH DEPOSIT"",$C191"&amp;")),
      COUNTIFS('SUMMARY DATA'!$D:$D,$C191,'SUMMARY DATA'!$B:$B,""RS"")&lt;&gt;1
    ),
    """",
    IFERROR(TEXTJOIN(CHAR(10),TRUE,FILTER('SUMMARY DATA'!E:E,'SUMMARY DATA'!$D:$D=$C191,'SUMMARY DATA'!$B:$B=""RS"")),"""")
  )
)"),"")</f>
        <v/>
      </c>
      <c r="F191" s="4" t="str">
        <f>IFERROR(__xludf.DUMMYFUNCTION("IFERROR(
  TEXTJOIN(CHAR(10),TRUE,FILTER('SUMMARY DATA'!F:F,'SUMMARY DATA'!$A:$A=$A191,'SUMMARY DATA'!$C:$C=$B191,'SUMMARY DATA'!$B:$B=""RS"")),
  IF(
    OR(
      ISNUMBER(SEARCH(""CDM CASH DEPOSIT"",$C191)),
      ISNUMBER(SEARCH(""CASH DEPOSIT"",$C191"&amp;")),
      COUNTIFS('SUMMARY DATA'!$D:$D,$C191,'SUMMARY DATA'!$B:$B,""RS"")&lt;&gt;1
    ),
    """",
    IFERROR(TEXTJOIN(CHAR(10),TRUE,FILTER('SUMMARY DATA'!F:F,'SUMMARY DATA'!$D:$D=$C191,'SUMMARY DATA'!$B:$B=""RS"")),"""")
  )
)"),"")</f>
        <v/>
      </c>
      <c r="G191" s="4" t="str">
        <f>IFERROR(__xludf.DUMMYFUNCTION("IFERROR(
  TEXTJOIN(CHAR(10),TRUE,FILTER('SUMMARY DATA'!G:G,'SUMMARY DATA'!$A:$A=$A191,'SUMMARY DATA'!$C:$C=$B191,'SUMMARY DATA'!$B:$B=""RS"")),
  IF(
    OR(
      ISNUMBER(SEARCH(""CDM CASH DEPOSIT"",$C191)),
      ISNUMBER(SEARCH(""CASH DEPOSIT"",$C191"&amp;")),
      COUNTIFS('SUMMARY DATA'!$D:$D,$C191,'SUMMARY DATA'!$B:$B,""RS"")&lt;&gt;1
    ),
    """",
    IFERROR(TEXTJOIN(CHAR(10),TRUE,FILTER('SUMMARY DATA'!G:G,'SUMMARY DATA'!$D:$D=$C191,'SUMMARY DATA'!$B:$B=""RS"")),"""")
  )
)"),"")</f>
        <v/>
      </c>
      <c r="H191" s="4" t="str">
        <f>IFERROR(__xludf.DUMMYFUNCTION("IFERROR(
  TEXTJOIN(CHAR(10),TRUE,FILTER('SUMMARY DATA'!H:H,'SUMMARY DATA'!$A:$A=$A191,'SUMMARY DATA'!$C:$C=$B191,'SUMMARY DATA'!$B:$B=""RS"")),
  IF(
    OR(
      ISNUMBER(SEARCH(""CDM CASH DEPOSIT"",$C191)),
      ISNUMBER(SEARCH(""CASH DEPOSIT"",$C191"&amp;")),
      COUNTIFS('SUMMARY DATA'!$D:$D,$C191,'SUMMARY DATA'!$B:$B,""RS"")&lt;&gt;1
    ),
    """",
    IFERROR(TEXTJOIN(CHAR(10),TRUE,FILTER('SUMMARY DATA'!H:H,'SUMMARY DATA'!$D:$D=$C191,'SUMMARY DATA'!$B:$B=""RS"")),"""")
  )
)"),"")</f>
        <v/>
      </c>
      <c r="I191" s="6" t="str">
        <f>IFERROR(__xludf.DUMMYFUNCTION("IF(H191="""","""",
SUM(ARRAYFORMULA(VALUE(SPLIT(H191,CHAR(10)))))
)"),"")</f>
        <v/>
      </c>
      <c r="J191" s="4" t="str">
        <f>IFERROR(__xludf.DUMMYFUNCTION("IFERROR(
  TEXTJOIN(CHAR(10),TRUE,FILTER('SUMMARY DATA'!I:I,'SUMMARY DATA'!$A:$A=$A191,'SUMMARY DATA'!$C:$C=$B191,'SUMMARY DATA'!$B:$B=""RS"")),
  IF(
    OR(
      ISNUMBER(SEARCH(""CDM CASH DEPOSIT"",$C191)),
      ISNUMBER(SEARCH(""CASH DEPOSIT"",$C191"&amp;")),
      COUNTIFS('SUMMARY DATA'!$D:$D,$C191,'SUMMARY DATA'!$B:$B,""RS"")&lt;&gt;1
    ),
    """",
    IFERROR(TEXTJOIN(CHAR(10),TRUE,FILTER('SUMMARY DATA'!I:I,'SUMMARY DATA'!$D:$D=$C191,'SUMMARY DATA'!$B:$B=""RS"")),"""")
  )
)"),"")</f>
        <v/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 spans="1:27">
      <c r="A192" s="19"/>
      <c r="B192" s="39"/>
      <c r="C192" s="19"/>
      <c r="D192" s="33"/>
      <c r="E192" s="4" t="str">
        <f>IFERROR(__xludf.DUMMYFUNCTION("IFERROR(
  TEXTJOIN(CHAR(10),TRUE,FILTER('SUMMARY DATA'!E:E,'SUMMARY DATA'!$A:$A=$A192,'SUMMARY DATA'!$C:$C=$B192,'SUMMARY DATA'!$B:$B=""RS"")),
  IF(
    OR(
      ISNUMBER(SEARCH(""CDM CASH DEPOSIT"",$C192)),
      ISNUMBER(SEARCH(""CASH DEPOSIT"",$C192"&amp;")),
      COUNTIFS('SUMMARY DATA'!$D:$D,$C192,'SUMMARY DATA'!$B:$B,""RS"")&lt;&gt;1
    ),
    """",
    IFERROR(TEXTJOIN(CHAR(10),TRUE,FILTER('SUMMARY DATA'!E:E,'SUMMARY DATA'!$D:$D=$C192,'SUMMARY DATA'!$B:$B=""RS"")),"""")
  )
)"),"")</f>
        <v/>
      </c>
      <c r="F192" s="4" t="str">
        <f>IFERROR(__xludf.DUMMYFUNCTION("IFERROR(
  TEXTJOIN(CHAR(10),TRUE,FILTER('SUMMARY DATA'!F:F,'SUMMARY DATA'!$A:$A=$A192,'SUMMARY DATA'!$C:$C=$B192,'SUMMARY DATA'!$B:$B=""RS"")),
  IF(
    OR(
      ISNUMBER(SEARCH(""CDM CASH DEPOSIT"",$C192)),
      ISNUMBER(SEARCH(""CASH DEPOSIT"",$C192"&amp;")),
      COUNTIFS('SUMMARY DATA'!$D:$D,$C192,'SUMMARY DATA'!$B:$B,""RS"")&lt;&gt;1
    ),
    """",
    IFERROR(TEXTJOIN(CHAR(10),TRUE,FILTER('SUMMARY DATA'!F:F,'SUMMARY DATA'!$D:$D=$C192,'SUMMARY DATA'!$B:$B=""RS"")),"""")
  )
)"),"")</f>
        <v/>
      </c>
      <c r="G192" s="4" t="str">
        <f>IFERROR(__xludf.DUMMYFUNCTION("IFERROR(
  TEXTJOIN(CHAR(10),TRUE,FILTER('SUMMARY DATA'!G:G,'SUMMARY DATA'!$A:$A=$A192,'SUMMARY DATA'!$C:$C=$B192,'SUMMARY DATA'!$B:$B=""RS"")),
  IF(
    OR(
      ISNUMBER(SEARCH(""CDM CASH DEPOSIT"",$C192)),
      ISNUMBER(SEARCH(""CASH DEPOSIT"",$C192"&amp;")),
      COUNTIFS('SUMMARY DATA'!$D:$D,$C192,'SUMMARY DATA'!$B:$B,""RS"")&lt;&gt;1
    ),
    """",
    IFERROR(TEXTJOIN(CHAR(10),TRUE,FILTER('SUMMARY DATA'!G:G,'SUMMARY DATA'!$D:$D=$C192,'SUMMARY DATA'!$B:$B=""RS"")),"""")
  )
)"),"")</f>
        <v/>
      </c>
      <c r="H192" s="4" t="str">
        <f>IFERROR(__xludf.DUMMYFUNCTION("IFERROR(
  TEXTJOIN(CHAR(10),TRUE,FILTER('SUMMARY DATA'!H:H,'SUMMARY DATA'!$A:$A=$A192,'SUMMARY DATA'!$C:$C=$B192,'SUMMARY DATA'!$B:$B=""RS"")),
  IF(
    OR(
      ISNUMBER(SEARCH(""CDM CASH DEPOSIT"",$C192)),
      ISNUMBER(SEARCH(""CASH DEPOSIT"",$C192"&amp;")),
      COUNTIFS('SUMMARY DATA'!$D:$D,$C192,'SUMMARY DATA'!$B:$B,""RS"")&lt;&gt;1
    ),
    """",
    IFERROR(TEXTJOIN(CHAR(10),TRUE,FILTER('SUMMARY DATA'!H:H,'SUMMARY DATA'!$D:$D=$C192,'SUMMARY DATA'!$B:$B=""RS"")),"""")
  )
)"),"")</f>
        <v/>
      </c>
      <c r="I192" s="6" t="str">
        <f>IFERROR(__xludf.DUMMYFUNCTION("IF(H192="""","""",
SUM(ARRAYFORMULA(VALUE(SPLIT(H192,CHAR(10)))))
)"),"")</f>
        <v/>
      </c>
      <c r="J192" s="4" t="str">
        <f>IFERROR(__xludf.DUMMYFUNCTION("IFERROR(
  TEXTJOIN(CHAR(10),TRUE,FILTER('SUMMARY DATA'!I:I,'SUMMARY DATA'!$A:$A=$A192,'SUMMARY DATA'!$C:$C=$B192,'SUMMARY DATA'!$B:$B=""RS"")),
  IF(
    OR(
      ISNUMBER(SEARCH(""CDM CASH DEPOSIT"",$C192)),
      ISNUMBER(SEARCH(""CASH DEPOSIT"",$C192"&amp;")),
      COUNTIFS('SUMMARY DATA'!$D:$D,$C192,'SUMMARY DATA'!$B:$B,""RS"")&lt;&gt;1
    ),
    """",
    IFERROR(TEXTJOIN(CHAR(10),TRUE,FILTER('SUMMARY DATA'!I:I,'SUMMARY DATA'!$D:$D=$C192,'SUMMARY DATA'!$B:$B=""RS"")),"""")
  )
)"),"")</f>
        <v/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 spans="1:27">
      <c r="A193" s="19"/>
      <c r="B193" s="39"/>
      <c r="C193" s="19"/>
      <c r="D193" s="33"/>
      <c r="E193" s="4" t="str">
        <f>IFERROR(__xludf.DUMMYFUNCTION("IFERROR(
  TEXTJOIN(CHAR(10),TRUE,FILTER('SUMMARY DATA'!E:E,'SUMMARY DATA'!$A:$A=$A193,'SUMMARY DATA'!$C:$C=$B193,'SUMMARY DATA'!$B:$B=""RS"")),
  IF(
    OR(
      ISNUMBER(SEARCH(""CDM CASH DEPOSIT"",$C193)),
      ISNUMBER(SEARCH(""CASH DEPOSIT"",$C193"&amp;")),
      COUNTIFS('SUMMARY DATA'!$D:$D,$C193,'SUMMARY DATA'!$B:$B,""RS"")&lt;&gt;1
    ),
    """",
    IFERROR(TEXTJOIN(CHAR(10),TRUE,FILTER('SUMMARY DATA'!E:E,'SUMMARY DATA'!$D:$D=$C193,'SUMMARY DATA'!$B:$B=""RS"")),"""")
  )
)"),"")</f>
        <v/>
      </c>
      <c r="F193" s="4" t="str">
        <f>IFERROR(__xludf.DUMMYFUNCTION("IFERROR(
  TEXTJOIN(CHAR(10),TRUE,FILTER('SUMMARY DATA'!F:F,'SUMMARY DATA'!$A:$A=$A193,'SUMMARY DATA'!$C:$C=$B193,'SUMMARY DATA'!$B:$B=""RS"")),
  IF(
    OR(
      ISNUMBER(SEARCH(""CDM CASH DEPOSIT"",$C193)),
      ISNUMBER(SEARCH(""CASH DEPOSIT"",$C193"&amp;")),
      COUNTIFS('SUMMARY DATA'!$D:$D,$C193,'SUMMARY DATA'!$B:$B,""RS"")&lt;&gt;1
    ),
    """",
    IFERROR(TEXTJOIN(CHAR(10),TRUE,FILTER('SUMMARY DATA'!F:F,'SUMMARY DATA'!$D:$D=$C193,'SUMMARY DATA'!$B:$B=""RS"")),"""")
  )
)"),"")</f>
        <v/>
      </c>
      <c r="G193" s="4" t="str">
        <f>IFERROR(__xludf.DUMMYFUNCTION("IFERROR(
  TEXTJOIN(CHAR(10),TRUE,FILTER('SUMMARY DATA'!G:G,'SUMMARY DATA'!$A:$A=$A193,'SUMMARY DATA'!$C:$C=$B193,'SUMMARY DATA'!$B:$B=""RS"")),
  IF(
    OR(
      ISNUMBER(SEARCH(""CDM CASH DEPOSIT"",$C193)),
      ISNUMBER(SEARCH(""CASH DEPOSIT"",$C193"&amp;")),
      COUNTIFS('SUMMARY DATA'!$D:$D,$C193,'SUMMARY DATA'!$B:$B,""RS"")&lt;&gt;1
    ),
    """",
    IFERROR(TEXTJOIN(CHAR(10),TRUE,FILTER('SUMMARY DATA'!G:G,'SUMMARY DATA'!$D:$D=$C193,'SUMMARY DATA'!$B:$B=""RS"")),"""")
  )
)"),"")</f>
        <v/>
      </c>
      <c r="H193" s="4" t="str">
        <f>IFERROR(__xludf.DUMMYFUNCTION("IFERROR(
  TEXTJOIN(CHAR(10),TRUE,FILTER('SUMMARY DATA'!H:H,'SUMMARY DATA'!$A:$A=$A193,'SUMMARY DATA'!$C:$C=$B193,'SUMMARY DATA'!$B:$B=""RS"")),
  IF(
    OR(
      ISNUMBER(SEARCH(""CDM CASH DEPOSIT"",$C193)),
      ISNUMBER(SEARCH(""CASH DEPOSIT"",$C193"&amp;")),
      COUNTIFS('SUMMARY DATA'!$D:$D,$C193,'SUMMARY DATA'!$B:$B,""RS"")&lt;&gt;1
    ),
    """",
    IFERROR(TEXTJOIN(CHAR(10),TRUE,FILTER('SUMMARY DATA'!H:H,'SUMMARY DATA'!$D:$D=$C193,'SUMMARY DATA'!$B:$B=""RS"")),"""")
  )
)"),"")</f>
        <v/>
      </c>
      <c r="I193" s="6" t="str">
        <f>IFERROR(__xludf.DUMMYFUNCTION("IF(H193="""","""",
SUM(ARRAYFORMULA(VALUE(SPLIT(H193,CHAR(10)))))
)"),"")</f>
        <v/>
      </c>
      <c r="J193" s="4" t="str">
        <f>IFERROR(__xludf.DUMMYFUNCTION("IFERROR(
  TEXTJOIN(CHAR(10),TRUE,FILTER('SUMMARY DATA'!I:I,'SUMMARY DATA'!$A:$A=$A193,'SUMMARY DATA'!$C:$C=$B193,'SUMMARY DATA'!$B:$B=""RS"")),
  IF(
    OR(
      ISNUMBER(SEARCH(""CDM CASH DEPOSIT"",$C193)),
      ISNUMBER(SEARCH(""CASH DEPOSIT"",$C193"&amp;")),
      COUNTIFS('SUMMARY DATA'!$D:$D,$C193,'SUMMARY DATA'!$B:$B,""RS"")&lt;&gt;1
    ),
    """",
    IFERROR(TEXTJOIN(CHAR(10),TRUE,FILTER('SUMMARY DATA'!I:I,'SUMMARY DATA'!$D:$D=$C193,'SUMMARY DATA'!$B:$B=""RS"")),"""")
  )
)"),"")</f>
        <v/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 spans="1:27">
      <c r="A194" s="19"/>
      <c r="B194" s="39"/>
      <c r="C194" s="19"/>
      <c r="D194" s="33"/>
      <c r="E194" s="4" t="str">
        <f>IFERROR(__xludf.DUMMYFUNCTION("IFERROR(
  TEXTJOIN(CHAR(10),TRUE,FILTER('SUMMARY DATA'!E:E,'SUMMARY DATA'!$A:$A=$A194,'SUMMARY DATA'!$C:$C=$B194,'SUMMARY DATA'!$B:$B=""RS"")),
  IF(
    OR(
      ISNUMBER(SEARCH(""CDM CASH DEPOSIT"",$C194)),
      ISNUMBER(SEARCH(""CASH DEPOSIT"",$C194"&amp;")),
      COUNTIFS('SUMMARY DATA'!$D:$D,$C194,'SUMMARY DATA'!$B:$B,""RS"")&lt;&gt;1
    ),
    """",
    IFERROR(TEXTJOIN(CHAR(10),TRUE,FILTER('SUMMARY DATA'!E:E,'SUMMARY DATA'!$D:$D=$C194,'SUMMARY DATA'!$B:$B=""RS"")),"""")
  )
)"),"")</f>
        <v/>
      </c>
      <c r="F194" s="4" t="str">
        <f>IFERROR(__xludf.DUMMYFUNCTION("IFERROR(
  TEXTJOIN(CHAR(10),TRUE,FILTER('SUMMARY DATA'!F:F,'SUMMARY DATA'!$A:$A=$A194,'SUMMARY DATA'!$C:$C=$B194,'SUMMARY DATA'!$B:$B=""RS"")),
  IF(
    OR(
      ISNUMBER(SEARCH(""CDM CASH DEPOSIT"",$C194)),
      ISNUMBER(SEARCH(""CASH DEPOSIT"",$C194"&amp;")),
      COUNTIFS('SUMMARY DATA'!$D:$D,$C194,'SUMMARY DATA'!$B:$B,""RS"")&lt;&gt;1
    ),
    """",
    IFERROR(TEXTJOIN(CHAR(10),TRUE,FILTER('SUMMARY DATA'!F:F,'SUMMARY DATA'!$D:$D=$C194,'SUMMARY DATA'!$B:$B=""RS"")),"""")
  )
)"),"")</f>
        <v/>
      </c>
      <c r="G194" s="4" t="str">
        <f>IFERROR(__xludf.DUMMYFUNCTION("IFERROR(
  TEXTJOIN(CHAR(10),TRUE,FILTER('SUMMARY DATA'!G:G,'SUMMARY DATA'!$A:$A=$A194,'SUMMARY DATA'!$C:$C=$B194,'SUMMARY DATA'!$B:$B=""RS"")),
  IF(
    OR(
      ISNUMBER(SEARCH(""CDM CASH DEPOSIT"",$C194)),
      ISNUMBER(SEARCH(""CASH DEPOSIT"",$C194"&amp;")),
      COUNTIFS('SUMMARY DATA'!$D:$D,$C194,'SUMMARY DATA'!$B:$B,""RS"")&lt;&gt;1
    ),
    """",
    IFERROR(TEXTJOIN(CHAR(10),TRUE,FILTER('SUMMARY DATA'!G:G,'SUMMARY DATA'!$D:$D=$C194,'SUMMARY DATA'!$B:$B=""RS"")),"""")
  )
)"),"")</f>
        <v/>
      </c>
      <c r="H194" s="4" t="str">
        <f>IFERROR(__xludf.DUMMYFUNCTION("IFERROR(
  TEXTJOIN(CHAR(10),TRUE,FILTER('SUMMARY DATA'!H:H,'SUMMARY DATA'!$A:$A=$A194,'SUMMARY DATA'!$C:$C=$B194,'SUMMARY DATA'!$B:$B=""RS"")),
  IF(
    OR(
      ISNUMBER(SEARCH(""CDM CASH DEPOSIT"",$C194)),
      ISNUMBER(SEARCH(""CASH DEPOSIT"",$C194"&amp;")),
      COUNTIFS('SUMMARY DATA'!$D:$D,$C194,'SUMMARY DATA'!$B:$B,""RS"")&lt;&gt;1
    ),
    """",
    IFERROR(TEXTJOIN(CHAR(10),TRUE,FILTER('SUMMARY DATA'!H:H,'SUMMARY DATA'!$D:$D=$C194,'SUMMARY DATA'!$B:$B=""RS"")),"""")
  )
)"),"")</f>
        <v/>
      </c>
      <c r="I194" s="6" t="str">
        <f>IFERROR(__xludf.DUMMYFUNCTION("IF(H194="""","""",
SUM(ARRAYFORMULA(VALUE(SPLIT(H194,CHAR(10)))))
)"),"")</f>
        <v/>
      </c>
      <c r="J194" s="4" t="str">
        <f>IFERROR(__xludf.DUMMYFUNCTION("IFERROR(
  TEXTJOIN(CHAR(10),TRUE,FILTER('SUMMARY DATA'!I:I,'SUMMARY DATA'!$A:$A=$A194,'SUMMARY DATA'!$C:$C=$B194,'SUMMARY DATA'!$B:$B=""RS"")),
  IF(
    OR(
      ISNUMBER(SEARCH(""CDM CASH DEPOSIT"",$C194)),
      ISNUMBER(SEARCH(""CASH DEPOSIT"",$C194"&amp;")),
      COUNTIFS('SUMMARY DATA'!$D:$D,$C194,'SUMMARY DATA'!$B:$B,""RS"")&lt;&gt;1
    ),
    """",
    IFERROR(TEXTJOIN(CHAR(10),TRUE,FILTER('SUMMARY DATA'!I:I,'SUMMARY DATA'!$D:$D=$C194,'SUMMARY DATA'!$B:$B=""RS"")),"""")
  )
)"),"")</f>
        <v/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 spans="1:27">
      <c r="A195" s="19"/>
      <c r="B195" s="39"/>
      <c r="C195" s="19"/>
      <c r="D195" s="33"/>
      <c r="E195" s="4" t="str">
        <f>IFERROR(__xludf.DUMMYFUNCTION("IFERROR(
  TEXTJOIN(CHAR(10),TRUE,FILTER('SUMMARY DATA'!E:E,'SUMMARY DATA'!$A:$A=$A195,'SUMMARY DATA'!$C:$C=$B195,'SUMMARY DATA'!$B:$B=""RS"")),
  IF(
    OR(
      ISNUMBER(SEARCH(""CDM CASH DEPOSIT"",$C195)),
      ISNUMBER(SEARCH(""CASH DEPOSIT"",$C195"&amp;")),
      COUNTIFS('SUMMARY DATA'!$D:$D,$C195,'SUMMARY DATA'!$B:$B,""RS"")&lt;&gt;1
    ),
    """",
    IFERROR(TEXTJOIN(CHAR(10),TRUE,FILTER('SUMMARY DATA'!E:E,'SUMMARY DATA'!$D:$D=$C195,'SUMMARY DATA'!$B:$B=""RS"")),"""")
  )
)"),"")</f>
        <v/>
      </c>
      <c r="F195" s="4" t="str">
        <f>IFERROR(__xludf.DUMMYFUNCTION("IFERROR(
  TEXTJOIN(CHAR(10),TRUE,FILTER('SUMMARY DATA'!F:F,'SUMMARY DATA'!$A:$A=$A195,'SUMMARY DATA'!$C:$C=$B195,'SUMMARY DATA'!$B:$B=""RS"")),
  IF(
    OR(
      ISNUMBER(SEARCH(""CDM CASH DEPOSIT"",$C195)),
      ISNUMBER(SEARCH(""CASH DEPOSIT"",$C195"&amp;")),
      COUNTIFS('SUMMARY DATA'!$D:$D,$C195,'SUMMARY DATA'!$B:$B,""RS"")&lt;&gt;1
    ),
    """",
    IFERROR(TEXTJOIN(CHAR(10),TRUE,FILTER('SUMMARY DATA'!F:F,'SUMMARY DATA'!$D:$D=$C195,'SUMMARY DATA'!$B:$B=""RS"")),"""")
  )
)"),"")</f>
        <v/>
      </c>
      <c r="G195" s="4" t="str">
        <f>IFERROR(__xludf.DUMMYFUNCTION("IFERROR(
  TEXTJOIN(CHAR(10),TRUE,FILTER('SUMMARY DATA'!G:G,'SUMMARY DATA'!$A:$A=$A195,'SUMMARY DATA'!$C:$C=$B195,'SUMMARY DATA'!$B:$B=""RS"")),
  IF(
    OR(
      ISNUMBER(SEARCH(""CDM CASH DEPOSIT"",$C195)),
      ISNUMBER(SEARCH(""CASH DEPOSIT"",$C195"&amp;")),
      COUNTIFS('SUMMARY DATA'!$D:$D,$C195,'SUMMARY DATA'!$B:$B,""RS"")&lt;&gt;1
    ),
    """",
    IFERROR(TEXTJOIN(CHAR(10),TRUE,FILTER('SUMMARY DATA'!G:G,'SUMMARY DATA'!$D:$D=$C195,'SUMMARY DATA'!$B:$B=""RS"")),"""")
  )
)"),"")</f>
        <v/>
      </c>
      <c r="H195" s="4" t="str">
        <f>IFERROR(__xludf.DUMMYFUNCTION("IFERROR(
  TEXTJOIN(CHAR(10),TRUE,FILTER('SUMMARY DATA'!H:H,'SUMMARY DATA'!$A:$A=$A195,'SUMMARY DATA'!$C:$C=$B195,'SUMMARY DATA'!$B:$B=""RS"")),
  IF(
    OR(
      ISNUMBER(SEARCH(""CDM CASH DEPOSIT"",$C195)),
      ISNUMBER(SEARCH(""CASH DEPOSIT"",$C195"&amp;")),
      COUNTIFS('SUMMARY DATA'!$D:$D,$C195,'SUMMARY DATA'!$B:$B,""RS"")&lt;&gt;1
    ),
    """",
    IFERROR(TEXTJOIN(CHAR(10),TRUE,FILTER('SUMMARY DATA'!H:H,'SUMMARY DATA'!$D:$D=$C195,'SUMMARY DATA'!$B:$B=""RS"")),"""")
  )
)"),"")</f>
        <v/>
      </c>
      <c r="I195" s="6" t="str">
        <f>IFERROR(__xludf.DUMMYFUNCTION("IF(H195="""","""",
SUM(ARRAYFORMULA(VALUE(SPLIT(H195,CHAR(10)))))
)"),"")</f>
        <v/>
      </c>
      <c r="J195" s="4" t="str">
        <f>IFERROR(__xludf.DUMMYFUNCTION("IFERROR(
  TEXTJOIN(CHAR(10),TRUE,FILTER('SUMMARY DATA'!I:I,'SUMMARY DATA'!$A:$A=$A195,'SUMMARY DATA'!$C:$C=$B195,'SUMMARY DATA'!$B:$B=""RS"")),
  IF(
    OR(
      ISNUMBER(SEARCH(""CDM CASH DEPOSIT"",$C195)),
      ISNUMBER(SEARCH(""CASH DEPOSIT"",$C195"&amp;")),
      COUNTIFS('SUMMARY DATA'!$D:$D,$C195,'SUMMARY DATA'!$B:$B,""RS"")&lt;&gt;1
    ),
    """",
    IFERROR(TEXTJOIN(CHAR(10),TRUE,FILTER('SUMMARY DATA'!I:I,'SUMMARY DATA'!$D:$D=$C195,'SUMMARY DATA'!$B:$B=""RS"")),"""")
  )
)"),"")</f>
        <v/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 spans="1:27">
      <c r="A196" s="19"/>
      <c r="B196" s="39"/>
      <c r="C196" s="19"/>
      <c r="D196" s="33"/>
      <c r="E196" s="4" t="str">
        <f>IFERROR(__xludf.DUMMYFUNCTION("IFERROR(
  TEXTJOIN(CHAR(10),TRUE,FILTER('SUMMARY DATA'!E:E,'SUMMARY DATA'!$A:$A=$A196,'SUMMARY DATA'!$C:$C=$B196,'SUMMARY DATA'!$B:$B=""RS"")),
  IF(
    OR(
      ISNUMBER(SEARCH(""CDM CASH DEPOSIT"",$C196)),
      ISNUMBER(SEARCH(""CASH DEPOSIT"",$C196"&amp;")),
      COUNTIFS('SUMMARY DATA'!$D:$D,$C196,'SUMMARY DATA'!$B:$B,""RS"")&lt;&gt;1
    ),
    """",
    IFERROR(TEXTJOIN(CHAR(10),TRUE,FILTER('SUMMARY DATA'!E:E,'SUMMARY DATA'!$D:$D=$C196,'SUMMARY DATA'!$B:$B=""RS"")),"""")
  )
)"),"")</f>
        <v/>
      </c>
      <c r="F196" s="4" t="str">
        <f>IFERROR(__xludf.DUMMYFUNCTION("IFERROR(
  TEXTJOIN(CHAR(10),TRUE,FILTER('SUMMARY DATA'!F:F,'SUMMARY DATA'!$A:$A=$A196,'SUMMARY DATA'!$C:$C=$B196,'SUMMARY DATA'!$B:$B=""RS"")),
  IF(
    OR(
      ISNUMBER(SEARCH(""CDM CASH DEPOSIT"",$C196)),
      ISNUMBER(SEARCH(""CASH DEPOSIT"",$C196"&amp;")),
      COUNTIFS('SUMMARY DATA'!$D:$D,$C196,'SUMMARY DATA'!$B:$B,""RS"")&lt;&gt;1
    ),
    """",
    IFERROR(TEXTJOIN(CHAR(10),TRUE,FILTER('SUMMARY DATA'!F:F,'SUMMARY DATA'!$D:$D=$C196,'SUMMARY DATA'!$B:$B=""RS"")),"""")
  )
)"),"")</f>
        <v/>
      </c>
      <c r="G196" s="4" t="str">
        <f>IFERROR(__xludf.DUMMYFUNCTION("IFERROR(
  TEXTJOIN(CHAR(10),TRUE,FILTER('SUMMARY DATA'!G:G,'SUMMARY DATA'!$A:$A=$A196,'SUMMARY DATA'!$C:$C=$B196,'SUMMARY DATA'!$B:$B=""RS"")),
  IF(
    OR(
      ISNUMBER(SEARCH(""CDM CASH DEPOSIT"",$C196)),
      ISNUMBER(SEARCH(""CASH DEPOSIT"",$C196"&amp;")),
      COUNTIFS('SUMMARY DATA'!$D:$D,$C196,'SUMMARY DATA'!$B:$B,""RS"")&lt;&gt;1
    ),
    """",
    IFERROR(TEXTJOIN(CHAR(10),TRUE,FILTER('SUMMARY DATA'!G:G,'SUMMARY DATA'!$D:$D=$C196,'SUMMARY DATA'!$B:$B=""RS"")),"""")
  )
)"),"")</f>
        <v/>
      </c>
      <c r="H196" s="4" t="str">
        <f>IFERROR(__xludf.DUMMYFUNCTION("IFERROR(
  TEXTJOIN(CHAR(10),TRUE,FILTER('SUMMARY DATA'!H:H,'SUMMARY DATA'!$A:$A=$A196,'SUMMARY DATA'!$C:$C=$B196,'SUMMARY DATA'!$B:$B=""RS"")),
  IF(
    OR(
      ISNUMBER(SEARCH(""CDM CASH DEPOSIT"",$C196)),
      ISNUMBER(SEARCH(""CASH DEPOSIT"",$C196"&amp;")),
      COUNTIFS('SUMMARY DATA'!$D:$D,$C196,'SUMMARY DATA'!$B:$B,""RS"")&lt;&gt;1
    ),
    """",
    IFERROR(TEXTJOIN(CHAR(10),TRUE,FILTER('SUMMARY DATA'!H:H,'SUMMARY DATA'!$D:$D=$C196,'SUMMARY DATA'!$B:$B=""RS"")),"""")
  )
)"),"")</f>
        <v/>
      </c>
      <c r="I196" s="6" t="str">
        <f>IFERROR(__xludf.DUMMYFUNCTION("IF(H196="""","""",
SUM(ARRAYFORMULA(VALUE(SPLIT(H196,CHAR(10)))))
)"),"")</f>
        <v/>
      </c>
      <c r="J196" s="4" t="str">
        <f>IFERROR(__xludf.DUMMYFUNCTION("IFERROR(
  TEXTJOIN(CHAR(10),TRUE,FILTER('SUMMARY DATA'!I:I,'SUMMARY DATA'!$A:$A=$A196,'SUMMARY DATA'!$C:$C=$B196,'SUMMARY DATA'!$B:$B=""RS"")),
  IF(
    OR(
      ISNUMBER(SEARCH(""CDM CASH DEPOSIT"",$C196)),
      ISNUMBER(SEARCH(""CASH DEPOSIT"",$C196"&amp;")),
      COUNTIFS('SUMMARY DATA'!$D:$D,$C196,'SUMMARY DATA'!$B:$B,""RS"")&lt;&gt;1
    ),
    """",
    IFERROR(TEXTJOIN(CHAR(10),TRUE,FILTER('SUMMARY DATA'!I:I,'SUMMARY DATA'!$D:$D=$C196,'SUMMARY DATA'!$B:$B=""RS"")),"""")
  )
)"),"")</f>
        <v/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 spans="1:27">
      <c r="A197" s="19"/>
      <c r="B197" s="39"/>
      <c r="C197" s="19"/>
      <c r="D197" s="33"/>
      <c r="E197" s="4" t="str">
        <f>IFERROR(__xludf.DUMMYFUNCTION("IFERROR(
  TEXTJOIN(CHAR(10),TRUE,FILTER('SUMMARY DATA'!E:E,'SUMMARY DATA'!$A:$A=$A197,'SUMMARY DATA'!$C:$C=$B197,'SUMMARY DATA'!$B:$B=""RS"")),
  IF(
    OR(
      ISNUMBER(SEARCH(""CDM CASH DEPOSIT"",$C197)),
      ISNUMBER(SEARCH(""CASH DEPOSIT"",$C197"&amp;")),
      COUNTIFS('SUMMARY DATA'!$D:$D,$C197,'SUMMARY DATA'!$B:$B,""RS"")&lt;&gt;1
    ),
    """",
    IFERROR(TEXTJOIN(CHAR(10),TRUE,FILTER('SUMMARY DATA'!E:E,'SUMMARY DATA'!$D:$D=$C197,'SUMMARY DATA'!$B:$B=""RS"")),"""")
  )
)"),"")</f>
        <v/>
      </c>
      <c r="F197" s="4" t="str">
        <f>IFERROR(__xludf.DUMMYFUNCTION("IFERROR(
  TEXTJOIN(CHAR(10),TRUE,FILTER('SUMMARY DATA'!F:F,'SUMMARY DATA'!$A:$A=$A197,'SUMMARY DATA'!$C:$C=$B197,'SUMMARY DATA'!$B:$B=""RS"")),
  IF(
    OR(
      ISNUMBER(SEARCH(""CDM CASH DEPOSIT"",$C197)),
      ISNUMBER(SEARCH(""CASH DEPOSIT"",$C197"&amp;")),
      COUNTIFS('SUMMARY DATA'!$D:$D,$C197,'SUMMARY DATA'!$B:$B,""RS"")&lt;&gt;1
    ),
    """",
    IFERROR(TEXTJOIN(CHAR(10),TRUE,FILTER('SUMMARY DATA'!F:F,'SUMMARY DATA'!$D:$D=$C197,'SUMMARY DATA'!$B:$B=""RS"")),"""")
  )
)"),"")</f>
        <v/>
      </c>
      <c r="G197" s="4" t="str">
        <f>IFERROR(__xludf.DUMMYFUNCTION("IFERROR(
  TEXTJOIN(CHAR(10),TRUE,FILTER('SUMMARY DATA'!G:G,'SUMMARY DATA'!$A:$A=$A197,'SUMMARY DATA'!$C:$C=$B197,'SUMMARY DATA'!$B:$B=""RS"")),
  IF(
    OR(
      ISNUMBER(SEARCH(""CDM CASH DEPOSIT"",$C197)),
      ISNUMBER(SEARCH(""CASH DEPOSIT"",$C197"&amp;")),
      COUNTIFS('SUMMARY DATA'!$D:$D,$C197,'SUMMARY DATA'!$B:$B,""RS"")&lt;&gt;1
    ),
    """",
    IFERROR(TEXTJOIN(CHAR(10),TRUE,FILTER('SUMMARY DATA'!G:G,'SUMMARY DATA'!$D:$D=$C197,'SUMMARY DATA'!$B:$B=""RS"")),"""")
  )
)"),"")</f>
        <v/>
      </c>
      <c r="H197" s="4" t="str">
        <f>IFERROR(__xludf.DUMMYFUNCTION("IFERROR(
  TEXTJOIN(CHAR(10),TRUE,FILTER('SUMMARY DATA'!H:H,'SUMMARY DATA'!$A:$A=$A197,'SUMMARY DATA'!$C:$C=$B197,'SUMMARY DATA'!$B:$B=""RS"")),
  IF(
    OR(
      ISNUMBER(SEARCH(""CDM CASH DEPOSIT"",$C197)),
      ISNUMBER(SEARCH(""CASH DEPOSIT"",$C197"&amp;")),
      COUNTIFS('SUMMARY DATA'!$D:$D,$C197,'SUMMARY DATA'!$B:$B,""RS"")&lt;&gt;1
    ),
    """",
    IFERROR(TEXTJOIN(CHAR(10),TRUE,FILTER('SUMMARY DATA'!H:H,'SUMMARY DATA'!$D:$D=$C197,'SUMMARY DATA'!$B:$B=""RS"")),"""")
  )
)"),"")</f>
        <v/>
      </c>
      <c r="I197" s="6" t="str">
        <f>IFERROR(__xludf.DUMMYFUNCTION("IF(H197="""","""",
SUM(ARRAYFORMULA(VALUE(SPLIT(H197,CHAR(10)))))
)"),"")</f>
        <v/>
      </c>
      <c r="J197" s="4" t="str">
        <f>IFERROR(__xludf.DUMMYFUNCTION("IFERROR(
  TEXTJOIN(CHAR(10),TRUE,FILTER('SUMMARY DATA'!I:I,'SUMMARY DATA'!$A:$A=$A197,'SUMMARY DATA'!$C:$C=$B197,'SUMMARY DATA'!$B:$B=""RS"")),
  IF(
    OR(
      ISNUMBER(SEARCH(""CDM CASH DEPOSIT"",$C197)),
      ISNUMBER(SEARCH(""CASH DEPOSIT"",$C197"&amp;")),
      COUNTIFS('SUMMARY DATA'!$D:$D,$C197,'SUMMARY DATA'!$B:$B,""RS"")&lt;&gt;1
    ),
    """",
    IFERROR(TEXTJOIN(CHAR(10),TRUE,FILTER('SUMMARY DATA'!I:I,'SUMMARY DATA'!$D:$D=$C197,'SUMMARY DATA'!$B:$B=""RS"")),"""")
  )
)"),"")</f>
        <v/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 spans="1:27">
      <c r="A198" s="19"/>
      <c r="B198" s="39"/>
      <c r="C198" s="19"/>
      <c r="D198" s="33"/>
      <c r="E198" s="4" t="str">
        <f>IFERROR(__xludf.DUMMYFUNCTION("IFERROR(
  TEXTJOIN(CHAR(10),TRUE,FILTER('SUMMARY DATA'!E:E,'SUMMARY DATA'!$A:$A=$A198,'SUMMARY DATA'!$C:$C=$B198,'SUMMARY DATA'!$B:$B=""RS"")),
  IF(
    OR(
      ISNUMBER(SEARCH(""CDM CASH DEPOSIT"",$C198)),
      ISNUMBER(SEARCH(""CASH DEPOSIT"",$C198"&amp;")),
      COUNTIFS('SUMMARY DATA'!$D:$D,$C198,'SUMMARY DATA'!$B:$B,""RS"")&lt;&gt;1
    ),
    """",
    IFERROR(TEXTJOIN(CHAR(10),TRUE,FILTER('SUMMARY DATA'!E:E,'SUMMARY DATA'!$D:$D=$C198,'SUMMARY DATA'!$B:$B=""RS"")),"""")
  )
)"),"")</f>
        <v/>
      </c>
      <c r="F198" s="4" t="str">
        <f>IFERROR(__xludf.DUMMYFUNCTION("IFERROR(
  TEXTJOIN(CHAR(10),TRUE,FILTER('SUMMARY DATA'!F:F,'SUMMARY DATA'!$A:$A=$A198,'SUMMARY DATA'!$C:$C=$B198,'SUMMARY DATA'!$B:$B=""RS"")),
  IF(
    OR(
      ISNUMBER(SEARCH(""CDM CASH DEPOSIT"",$C198)),
      ISNUMBER(SEARCH(""CASH DEPOSIT"",$C198"&amp;")),
      COUNTIFS('SUMMARY DATA'!$D:$D,$C198,'SUMMARY DATA'!$B:$B,""RS"")&lt;&gt;1
    ),
    """",
    IFERROR(TEXTJOIN(CHAR(10),TRUE,FILTER('SUMMARY DATA'!F:F,'SUMMARY DATA'!$D:$D=$C198,'SUMMARY DATA'!$B:$B=""RS"")),"""")
  )
)"),"")</f>
        <v/>
      </c>
      <c r="G198" s="4" t="str">
        <f>IFERROR(__xludf.DUMMYFUNCTION("IFERROR(
  TEXTJOIN(CHAR(10),TRUE,FILTER('SUMMARY DATA'!G:G,'SUMMARY DATA'!$A:$A=$A198,'SUMMARY DATA'!$C:$C=$B198,'SUMMARY DATA'!$B:$B=""RS"")),
  IF(
    OR(
      ISNUMBER(SEARCH(""CDM CASH DEPOSIT"",$C198)),
      ISNUMBER(SEARCH(""CASH DEPOSIT"",$C198"&amp;")),
      COUNTIFS('SUMMARY DATA'!$D:$D,$C198,'SUMMARY DATA'!$B:$B,""RS"")&lt;&gt;1
    ),
    """",
    IFERROR(TEXTJOIN(CHAR(10),TRUE,FILTER('SUMMARY DATA'!G:G,'SUMMARY DATA'!$D:$D=$C198,'SUMMARY DATA'!$B:$B=""RS"")),"""")
  )
)"),"")</f>
        <v/>
      </c>
      <c r="H198" s="4" t="str">
        <f>IFERROR(__xludf.DUMMYFUNCTION("IFERROR(
  TEXTJOIN(CHAR(10),TRUE,FILTER('SUMMARY DATA'!H:H,'SUMMARY DATA'!$A:$A=$A198,'SUMMARY DATA'!$C:$C=$B198,'SUMMARY DATA'!$B:$B=""RS"")),
  IF(
    OR(
      ISNUMBER(SEARCH(""CDM CASH DEPOSIT"",$C198)),
      ISNUMBER(SEARCH(""CASH DEPOSIT"",$C198"&amp;")),
      COUNTIFS('SUMMARY DATA'!$D:$D,$C198,'SUMMARY DATA'!$B:$B,""RS"")&lt;&gt;1
    ),
    """",
    IFERROR(TEXTJOIN(CHAR(10),TRUE,FILTER('SUMMARY DATA'!H:H,'SUMMARY DATA'!$D:$D=$C198,'SUMMARY DATA'!$B:$B=""RS"")),"""")
  )
)"),"")</f>
        <v/>
      </c>
      <c r="I198" s="6" t="str">
        <f>IFERROR(__xludf.DUMMYFUNCTION("IF(H198="""","""",
SUM(ARRAYFORMULA(VALUE(SPLIT(H198,CHAR(10)))))
)"),"")</f>
        <v/>
      </c>
      <c r="J198" s="4" t="str">
        <f>IFERROR(__xludf.DUMMYFUNCTION("IFERROR(
  TEXTJOIN(CHAR(10),TRUE,FILTER('SUMMARY DATA'!I:I,'SUMMARY DATA'!$A:$A=$A198,'SUMMARY DATA'!$C:$C=$B198,'SUMMARY DATA'!$B:$B=""RS"")),
  IF(
    OR(
      ISNUMBER(SEARCH(""CDM CASH DEPOSIT"",$C198)),
      ISNUMBER(SEARCH(""CASH DEPOSIT"",$C198"&amp;")),
      COUNTIFS('SUMMARY DATA'!$D:$D,$C198,'SUMMARY DATA'!$B:$B,""RS"")&lt;&gt;1
    ),
    """",
    IFERROR(TEXTJOIN(CHAR(10),TRUE,FILTER('SUMMARY DATA'!I:I,'SUMMARY DATA'!$D:$D=$C198,'SUMMARY DATA'!$B:$B=""RS"")),"""")
  )
)"),"")</f>
        <v/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 spans="1:27">
      <c r="A199" s="19"/>
      <c r="B199" s="39"/>
      <c r="C199" s="19"/>
      <c r="D199" s="33"/>
      <c r="E199" s="4" t="str">
        <f>IFERROR(__xludf.DUMMYFUNCTION("IFERROR(
  TEXTJOIN(CHAR(10),TRUE,FILTER('SUMMARY DATA'!E:E,'SUMMARY DATA'!$A:$A=$A199,'SUMMARY DATA'!$C:$C=$B199,'SUMMARY DATA'!$B:$B=""RS"")),
  IF(
    OR(
      ISNUMBER(SEARCH(""CDM CASH DEPOSIT"",$C199)),
      ISNUMBER(SEARCH(""CASH DEPOSIT"",$C199"&amp;")),
      COUNTIFS('SUMMARY DATA'!$D:$D,$C199,'SUMMARY DATA'!$B:$B,""RS"")&lt;&gt;1
    ),
    """",
    IFERROR(TEXTJOIN(CHAR(10),TRUE,FILTER('SUMMARY DATA'!E:E,'SUMMARY DATA'!$D:$D=$C199,'SUMMARY DATA'!$B:$B=""RS"")),"""")
  )
)"),"")</f>
        <v/>
      </c>
      <c r="F199" s="4" t="str">
        <f>IFERROR(__xludf.DUMMYFUNCTION("IFERROR(
  TEXTJOIN(CHAR(10),TRUE,FILTER('SUMMARY DATA'!F:F,'SUMMARY DATA'!$A:$A=$A199,'SUMMARY DATA'!$C:$C=$B199,'SUMMARY DATA'!$B:$B=""RS"")),
  IF(
    OR(
      ISNUMBER(SEARCH(""CDM CASH DEPOSIT"",$C199)),
      ISNUMBER(SEARCH(""CASH DEPOSIT"",$C199"&amp;")),
      COUNTIFS('SUMMARY DATA'!$D:$D,$C199,'SUMMARY DATA'!$B:$B,""RS"")&lt;&gt;1
    ),
    """",
    IFERROR(TEXTJOIN(CHAR(10),TRUE,FILTER('SUMMARY DATA'!F:F,'SUMMARY DATA'!$D:$D=$C199,'SUMMARY DATA'!$B:$B=""RS"")),"""")
  )
)"),"")</f>
        <v/>
      </c>
      <c r="G199" s="4" t="str">
        <f>IFERROR(__xludf.DUMMYFUNCTION("IFERROR(
  TEXTJOIN(CHAR(10),TRUE,FILTER('SUMMARY DATA'!G:G,'SUMMARY DATA'!$A:$A=$A199,'SUMMARY DATA'!$C:$C=$B199,'SUMMARY DATA'!$B:$B=""RS"")),
  IF(
    OR(
      ISNUMBER(SEARCH(""CDM CASH DEPOSIT"",$C199)),
      ISNUMBER(SEARCH(""CASH DEPOSIT"",$C199"&amp;")),
      COUNTIFS('SUMMARY DATA'!$D:$D,$C199,'SUMMARY DATA'!$B:$B,""RS"")&lt;&gt;1
    ),
    """",
    IFERROR(TEXTJOIN(CHAR(10),TRUE,FILTER('SUMMARY DATA'!G:G,'SUMMARY DATA'!$D:$D=$C199,'SUMMARY DATA'!$B:$B=""RS"")),"""")
  )
)"),"")</f>
        <v/>
      </c>
      <c r="H199" s="4" t="str">
        <f>IFERROR(__xludf.DUMMYFUNCTION("IFERROR(
  TEXTJOIN(CHAR(10),TRUE,FILTER('SUMMARY DATA'!H:H,'SUMMARY DATA'!$A:$A=$A199,'SUMMARY DATA'!$C:$C=$B199,'SUMMARY DATA'!$B:$B=""RS"")),
  IF(
    OR(
      ISNUMBER(SEARCH(""CDM CASH DEPOSIT"",$C199)),
      ISNUMBER(SEARCH(""CASH DEPOSIT"",$C199"&amp;")),
      COUNTIFS('SUMMARY DATA'!$D:$D,$C199,'SUMMARY DATA'!$B:$B,""RS"")&lt;&gt;1
    ),
    """",
    IFERROR(TEXTJOIN(CHAR(10),TRUE,FILTER('SUMMARY DATA'!H:H,'SUMMARY DATA'!$D:$D=$C199,'SUMMARY DATA'!$B:$B=""RS"")),"""")
  )
)"),"")</f>
        <v/>
      </c>
      <c r="I199" s="6" t="str">
        <f>IFERROR(__xludf.DUMMYFUNCTION("IF(H199="""","""",
SUM(ARRAYFORMULA(VALUE(SPLIT(H199,CHAR(10)))))
)"),"")</f>
        <v/>
      </c>
      <c r="J199" s="4" t="str">
        <f>IFERROR(__xludf.DUMMYFUNCTION("IFERROR(
  TEXTJOIN(CHAR(10),TRUE,FILTER('SUMMARY DATA'!I:I,'SUMMARY DATA'!$A:$A=$A199,'SUMMARY DATA'!$C:$C=$B199,'SUMMARY DATA'!$B:$B=""RS"")),
  IF(
    OR(
      ISNUMBER(SEARCH(""CDM CASH DEPOSIT"",$C199)),
      ISNUMBER(SEARCH(""CASH DEPOSIT"",$C199"&amp;")),
      COUNTIFS('SUMMARY DATA'!$D:$D,$C199,'SUMMARY DATA'!$B:$B,""RS"")&lt;&gt;1
    ),
    """",
    IFERROR(TEXTJOIN(CHAR(10),TRUE,FILTER('SUMMARY DATA'!I:I,'SUMMARY DATA'!$D:$D=$C199,'SUMMARY DATA'!$B:$B=""RS"")),"""")
  )
)"),"")</f>
        <v/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 spans="1:27">
      <c r="A200" s="19"/>
      <c r="B200" s="39"/>
      <c r="C200" s="19"/>
      <c r="D200" s="33"/>
      <c r="E200" s="4" t="str">
        <f>IFERROR(__xludf.DUMMYFUNCTION("IFERROR(
  TEXTJOIN(CHAR(10),TRUE,FILTER('SUMMARY DATA'!E:E,'SUMMARY DATA'!$A:$A=$A200,'SUMMARY DATA'!$C:$C=$B200,'SUMMARY DATA'!$B:$B=""RS"")),
  IF(
    OR(
      ISNUMBER(SEARCH(""CDM CASH DEPOSIT"",$C200)),
      ISNUMBER(SEARCH(""CASH DEPOSIT"",$C200"&amp;")),
      COUNTIFS('SUMMARY DATA'!$D:$D,$C200,'SUMMARY DATA'!$B:$B,""RS"")&lt;&gt;1
    ),
    """",
    IFERROR(TEXTJOIN(CHAR(10),TRUE,FILTER('SUMMARY DATA'!E:E,'SUMMARY DATA'!$D:$D=$C200,'SUMMARY DATA'!$B:$B=""RS"")),"""")
  )
)"),"")</f>
        <v/>
      </c>
      <c r="F200" s="4" t="str">
        <f>IFERROR(__xludf.DUMMYFUNCTION("IFERROR(
  TEXTJOIN(CHAR(10),TRUE,FILTER('SUMMARY DATA'!F:F,'SUMMARY DATA'!$A:$A=$A200,'SUMMARY DATA'!$C:$C=$B200,'SUMMARY DATA'!$B:$B=""RS"")),
  IF(
    OR(
      ISNUMBER(SEARCH(""CDM CASH DEPOSIT"",$C200)),
      ISNUMBER(SEARCH(""CASH DEPOSIT"",$C200"&amp;")),
      COUNTIFS('SUMMARY DATA'!$D:$D,$C200,'SUMMARY DATA'!$B:$B,""RS"")&lt;&gt;1
    ),
    """",
    IFERROR(TEXTJOIN(CHAR(10),TRUE,FILTER('SUMMARY DATA'!F:F,'SUMMARY DATA'!$D:$D=$C200,'SUMMARY DATA'!$B:$B=""RS"")),"""")
  )
)"),"")</f>
        <v/>
      </c>
      <c r="G200" s="4" t="str">
        <f>IFERROR(__xludf.DUMMYFUNCTION("IFERROR(
  TEXTJOIN(CHAR(10),TRUE,FILTER('SUMMARY DATA'!G:G,'SUMMARY DATA'!$A:$A=$A200,'SUMMARY DATA'!$C:$C=$B200,'SUMMARY DATA'!$B:$B=""RS"")),
  IF(
    OR(
      ISNUMBER(SEARCH(""CDM CASH DEPOSIT"",$C200)),
      ISNUMBER(SEARCH(""CASH DEPOSIT"",$C200"&amp;")),
      COUNTIFS('SUMMARY DATA'!$D:$D,$C200,'SUMMARY DATA'!$B:$B,""RS"")&lt;&gt;1
    ),
    """",
    IFERROR(TEXTJOIN(CHAR(10),TRUE,FILTER('SUMMARY DATA'!G:G,'SUMMARY DATA'!$D:$D=$C200,'SUMMARY DATA'!$B:$B=""RS"")),"""")
  )
)"),"")</f>
        <v/>
      </c>
      <c r="H200" s="4" t="str">
        <f>IFERROR(__xludf.DUMMYFUNCTION("IFERROR(
  TEXTJOIN(CHAR(10),TRUE,FILTER('SUMMARY DATA'!H:H,'SUMMARY DATA'!$A:$A=$A200,'SUMMARY DATA'!$C:$C=$B200,'SUMMARY DATA'!$B:$B=""RS"")),
  IF(
    OR(
      ISNUMBER(SEARCH(""CDM CASH DEPOSIT"",$C200)),
      ISNUMBER(SEARCH(""CASH DEPOSIT"",$C200"&amp;")),
      COUNTIFS('SUMMARY DATA'!$D:$D,$C200,'SUMMARY DATA'!$B:$B,""RS"")&lt;&gt;1
    ),
    """",
    IFERROR(TEXTJOIN(CHAR(10),TRUE,FILTER('SUMMARY DATA'!H:H,'SUMMARY DATA'!$D:$D=$C200,'SUMMARY DATA'!$B:$B=""RS"")),"""")
  )
)"),"")</f>
        <v/>
      </c>
      <c r="I200" s="6" t="str">
        <f>IFERROR(__xludf.DUMMYFUNCTION("IF(H200="""","""",
SUM(ARRAYFORMULA(VALUE(SPLIT(H200,CHAR(10)))))
)"),"")</f>
        <v/>
      </c>
      <c r="J200" s="4" t="str">
        <f>IFERROR(__xludf.DUMMYFUNCTION("IFERROR(
  TEXTJOIN(CHAR(10),TRUE,FILTER('SUMMARY DATA'!I:I,'SUMMARY DATA'!$A:$A=$A200,'SUMMARY DATA'!$C:$C=$B200,'SUMMARY DATA'!$B:$B=""RS"")),
  IF(
    OR(
      ISNUMBER(SEARCH(""CDM CASH DEPOSIT"",$C200)),
      ISNUMBER(SEARCH(""CASH DEPOSIT"",$C200"&amp;")),
      COUNTIFS('SUMMARY DATA'!$D:$D,$C200,'SUMMARY DATA'!$B:$B,""RS"")&lt;&gt;1
    ),
    """",
    IFERROR(TEXTJOIN(CHAR(10),TRUE,FILTER('SUMMARY DATA'!I:I,'SUMMARY DATA'!$D:$D=$C200,'SUMMARY DATA'!$B:$B=""RS"")),"""")
  )
)"),"")</f>
        <v/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 spans="1:27">
      <c r="A201" s="19"/>
      <c r="B201" s="39"/>
      <c r="C201" s="19"/>
      <c r="D201" s="33"/>
      <c r="E201" s="4" t="str">
        <f>IFERROR(__xludf.DUMMYFUNCTION("IFERROR(
  TEXTJOIN(CHAR(10),TRUE,FILTER('SUMMARY DATA'!E:E,'SUMMARY DATA'!$A:$A=$A201,'SUMMARY DATA'!$C:$C=$B201,'SUMMARY DATA'!$B:$B=""RS"")),
  IF(
    OR(
      ISNUMBER(SEARCH(""CDM CASH DEPOSIT"",$C201)),
      ISNUMBER(SEARCH(""CASH DEPOSIT"",$C201"&amp;")),
      COUNTIFS('SUMMARY DATA'!$D:$D,$C201,'SUMMARY DATA'!$B:$B,""RS"")&lt;&gt;1
    ),
    """",
    IFERROR(TEXTJOIN(CHAR(10),TRUE,FILTER('SUMMARY DATA'!E:E,'SUMMARY DATA'!$D:$D=$C201,'SUMMARY DATA'!$B:$B=""RS"")),"""")
  )
)"),"")</f>
        <v/>
      </c>
      <c r="F201" s="4" t="str">
        <f>IFERROR(__xludf.DUMMYFUNCTION("IFERROR(
  TEXTJOIN(CHAR(10),TRUE,FILTER('SUMMARY DATA'!F:F,'SUMMARY DATA'!$A:$A=$A201,'SUMMARY DATA'!$C:$C=$B201,'SUMMARY DATA'!$B:$B=""RS"")),
  IF(
    OR(
      ISNUMBER(SEARCH(""CDM CASH DEPOSIT"",$C201)),
      ISNUMBER(SEARCH(""CASH DEPOSIT"",$C201"&amp;")),
      COUNTIFS('SUMMARY DATA'!$D:$D,$C201,'SUMMARY DATA'!$B:$B,""RS"")&lt;&gt;1
    ),
    """",
    IFERROR(TEXTJOIN(CHAR(10),TRUE,FILTER('SUMMARY DATA'!F:F,'SUMMARY DATA'!$D:$D=$C201,'SUMMARY DATA'!$B:$B=""RS"")),"""")
  )
)"),"")</f>
        <v/>
      </c>
      <c r="G201" s="4" t="str">
        <f>IFERROR(__xludf.DUMMYFUNCTION("IFERROR(
  TEXTJOIN(CHAR(10),TRUE,FILTER('SUMMARY DATA'!G:G,'SUMMARY DATA'!$A:$A=$A201,'SUMMARY DATA'!$C:$C=$B201,'SUMMARY DATA'!$B:$B=""RS"")),
  IF(
    OR(
      ISNUMBER(SEARCH(""CDM CASH DEPOSIT"",$C201)),
      ISNUMBER(SEARCH(""CASH DEPOSIT"",$C201"&amp;")),
      COUNTIFS('SUMMARY DATA'!$D:$D,$C201,'SUMMARY DATA'!$B:$B,""RS"")&lt;&gt;1
    ),
    """",
    IFERROR(TEXTJOIN(CHAR(10),TRUE,FILTER('SUMMARY DATA'!G:G,'SUMMARY DATA'!$D:$D=$C201,'SUMMARY DATA'!$B:$B=""RS"")),"""")
  )
)"),"")</f>
        <v/>
      </c>
      <c r="H201" s="4" t="str">
        <f>IFERROR(__xludf.DUMMYFUNCTION("IFERROR(
  TEXTJOIN(CHAR(10),TRUE,FILTER('SUMMARY DATA'!H:H,'SUMMARY DATA'!$A:$A=$A201,'SUMMARY DATA'!$C:$C=$B201,'SUMMARY DATA'!$B:$B=""RS"")),
  IF(
    OR(
      ISNUMBER(SEARCH(""CDM CASH DEPOSIT"",$C201)),
      ISNUMBER(SEARCH(""CASH DEPOSIT"",$C201"&amp;")),
      COUNTIFS('SUMMARY DATA'!$D:$D,$C201,'SUMMARY DATA'!$B:$B,""RS"")&lt;&gt;1
    ),
    """",
    IFERROR(TEXTJOIN(CHAR(10),TRUE,FILTER('SUMMARY DATA'!H:H,'SUMMARY DATA'!$D:$D=$C201,'SUMMARY DATA'!$B:$B=""RS"")),"""")
  )
)"),"")</f>
        <v/>
      </c>
      <c r="I201" s="6" t="str">
        <f>IFERROR(__xludf.DUMMYFUNCTION("IF(H201="""","""",
SUM(ARRAYFORMULA(VALUE(SPLIT(H201,CHAR(10)))))
)"),"")</f>
        <v/>
      </c>
      <c r="J201" s="4" t="str">
        <f>IFERROR(__xludf.DUMMYFUNCTION("IFERROR(
  TEXTJOIN(CHAR(10),TRUE,FILTER('SUMMARY DATA'!I:I,'SUMMARY DATA'!$A:$A=$A201,'SUMMARY DATA'!$C:$C=$B201,'SUMMARY DATA'!$B:$B=""RS"")),
  IF(
    OR(
      ISNUMBER(SEARCH(""CDM CASH DEPOSIT"",$C201)),
      ISNUMBER(SEARCH(""CASH DEPOSIT"",$C201"&amp;")),
      COUNTIFS('SUMMARY DATA'!$D:$D,$C201,'SUMMARY DATA'!$B:$B,""RS"")&lt;&gt;1
    ),
    """",
    IFERROR(TEXTJOIN(CHAR(10),TRUE,FILTER('SUMMARY DATA'!I:I,'SUMMARY DATA'!$D:$D=$C201,'SUMMARY DATA'!$B:$B=""RS"")),"""")
  )
)"),"")</f>
        <v/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 spans="1:27">
      <c r="A202" s="19"/>
      <c r="B202" s="39"/>
      <c r="C202" s="19"/>
      <c r="D202" s="33"/>
      <c r="E202" s="4" t="str">
        <f>IFERROR(__xludf.DUMMYFUNCTION("IFERROR(
  TEXTJOIN(CHAR(10),TRUE,FILTER('SUMMARY DATA'!E:E,'SUMMARY DATA'!$A:$A=$A202,'SUMMARY DATA'!$C:$C=$B202,'SUMMARY DATA'!$B:$B=""RS"")),
  IF(
    OR(
      ISNUMBER(SEARCH(""CDM CASH DEPOSIT"",$C202)),
      ISNUMBER(SEARCH(""CASH DEPOSIT"",$C202"&amp;")),
      COUNTIFS('SUMMARY DATA'!$D:$D,$C202,'SUMMARY DATA'!$B:$B,""RS"")&lt;&gt;1
    ),
    """",
    IFERROR(TEXTJOIN(CHAR(10),TRUE,FILTER('SUMMARY DATA'!E:E,'SUMMARY DATA'!$D:$D=$C202,'SUMMARY DATA'!$B:$B=""RS"")),"""")
  )
)"),"")</f>
        <v/>
      </c>
      <c r="F202" s="4" t="str">
        <f>IFERROR(__xludf.DUMMYFUNCTION("IFERROR(
  TEXTJOIN(CHAR(10),TRUE,FILTER('SUMMARY DATA'!F:F,'SUMMARY DATA'!$A:$A=$A202,'SUMMARY DATA'!$C:$C=$B202,'SUMMARY DATA'!$B:$B=""RS"")),
  IF(
    OR(
      ISNUMBER(SEARCH(""CDM CASH DEPOSIT"",$C202)),
      ISNUMBER(SEARCH(""CASH DEPOSIT"",$C202"&amp;")),
      COUNTIFS('SUMMARY DATA'!$D:$D,$C202,'SUMMARY DATA'!$B:$B,""RS"")&lt;&gt;1
    ),
    """",
    IFERROR(TEXTJOIN(CHAR(10),TRUE,FILTER('SUMMARY DATA'!F:F,'SUMMARY DATA'!$D:$D=$C202,'SUMMARY DATA'!$B:$B=""RS"")),"""")
  )
)"),"")</f>
        <v/>
      </c>
      <c r="G202" s="4" t="str">
        <f>IFERROR(__xludf.DUMMYFUNCTION("IFERROR(
  TEXTJOIN(CHAR(10),TRUE,FILTER('SUMMARY DATA'!G:G,'SUMMARY DATA'!$A:$A=$A202,'SUMMARY DATA'!$C:$C=$B202,'SUMMARY DATA'!$B:$B=""RS"")),
  IF(
    OR(
      ISNUMBER(SEARCH(""CDM CASH DEPOSIT"",$C202)),
      ISNUMBER(SEARCH(""CASH DEPOSIT"",$C202"&amp;")),
      COUNTIFS('SUMMARY DATA'!$D:$D,$C202,'SUMMARY DATA'!$B:$B,""RS"")&lt;&gt;1
    ),
    """",
    IFERROR(TEXTJOIN(CHAR(10),TRUE,FILTER('SUMMARY DATA'!G:G,'SUMMARY DATA'!$D:$D=$C202,'SUMMARY DATA'!$B:$B=""RS"")),"""")
  )
)"),"")</f>
        <v/>
      </c>
      <c r="H202" s="4" t="str">
        <f>IFERROR(__xludf.DUMMYFUNCTION("IFERROR(
  TEXTJOIN(CHAR(10),TRUE,FILTER('SUMMARY DATA'!H:H,'SUMMARY DATA'!$A:$A=$A202,'SUMMARY DATA'!$C:$C=$B202,'SUMMARY DATA'!$B:$B=""RS"")),
  IF(
    OR(
      ISNUMBER(SEARCH(""CDM CASH DEPOSIT"",$C202)),
      ISNUMBER(SEARCH(""CASH DEPOSIT"",$C202"&amp;")),
      COUNTIFS('SUMMARY DATA'!$D:$D,$C202,'SUMMARY DATA'!$B:$B,""RS"")&lt;&gt;1
    ),
    """",
    IFERROR(TEXTJOIN(CHAR(10),TRUE,FILTER('SUMMARY DATA'!H:H,'SUMMARY DATA'!$D:$D=$C202,'SUMMARY DATA'!$B:$B=""RS"")),"""")
  )
)"),"")</f>
        <v/>
      </c>
      <c r="I202" s="6" t="str">
        <f>IFERROR(__xludf.DUMMYFUNCTION("IF(H202="""","""",
SUM(ARRAYFORMULA(VALUE(SPLIT(H202,CHAR(10)))))
)"),"")</f>
        <v/>
      </c>
      <c r="J202" s="4" t="str">
        <f>IFERROR(__xludf.DUMMYFUNCTION("IFERROR(
  TEXTJOIN(CHAR(10),TRUE,FILTER('SUMMARY DATA'!I:I,'SUMMARY DATA'!$A:$A=$A202,'SUMMARY DATA'!$C:$C=$B202,'SUMMARY DATA'!$B:$B=""RS"")),
  IF(
    OR(
      ISNUMBER(SEARCH(""CDM CASH DEPOSIT"",$C202)),
      ISNUMBER(SEARCH(""CASH DEPOSIT"",$C202"&amp;")),
      COUNTIFS('SUMMARY DATA'!$D:$D,$C202,'SUMMARY DATA'!$B:$B,""RS"")&lt;&gt;1
    ),
    """",
    IFERROR(TEXTJOIN(CHAR(10),TRUE,FILTER('SUMMARY DATA'!I:I,'SUMMARY DATA'!$D:$D=$C202,'SUMMARY DATA'!$B:$B=""RS"")),"""")
  )
)"),"")</f>
        <v/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 spans="1:27">
      <c r="A203" s="19"/>
      <c r="B203" s="39"/>
      <c r="C203" s="19"/>
      <c r="D203" s="33"/>
      <c r="E203" s="4" t="str">
        <f>IFERROR(__xludf.DUMMYFUNCTION("IFERROR(
  TEXTJOIN(CHAR(10),TRUE,FILTER('SUMMARY DATA'!E:E,'SUMMARY DATA'!$A:$A=$A203,'SUMMARY DATA'!$C:$C=$B203,'SUMMARY DATA'!$B:$B=""RS"")),
  IF(
    OR(
      ISNUMBER(SEARCH(""CDM CASH DEPOSIT"",$C203)),
      ISNUMBER(SEARCH(""CASH DEPOSIT"",$C203"&amp;")),
      COUNTIFS('SUMMARY DATA'!$D:$D,$C203,'SUMMARY DATA'!$B:$B,""RS"")&lt;&gt;1
    ),
    """",
    IFERROR(TEXTJOIN(CHAR(10),TRUE,FILTER('SUMMARY DATA'!E:E,'SUMMARY DATA'!$D:$D=$C203,'SUMMARY DATA'!$B:$B=""RS"")),"""")
  )
)"),"")</f>
        <v/>
      </c>
      <c r="F203" s="4" t="str">
        <f>IFERROR(__xludf.DUMMYFUNCTION("IFERROR(
  TEXTJOIN(CHAR(10),TRUE,FILTER('SUMMARY DATA'!F:F,'SUMMARY DATA'!$A:$A=$A203,'SUMMARY DATA'!$C:$C=$B203,'SUMMARY DATA'!$B:$B=""RS"")),
  IF(
    OR(
      ISNUMBER(SEARCH(""CDM CASH DEPOSIT"",$C203)),
      ISNUMBER(SEARCH(""CASH DEPOSIT"",$C203"&amp;")),
      COUNTIFS('SUMMARY DATA'!$D:$D,$C203,'SUMMARY DATA'!$B:$B,""RS"")&lt;&gt;1
    ),
    """",
    IFERROR(TEXTJOIN(CHAR(10),TRUE,FILTER('SUMMARY DATA'!F:F,'SUMMARY DATA'!$D:$D=$C203,'SUMMARY DATA'!$B:$B=""RS"")),"""")
  )
)"),"")</f>
        <v/>
      </c>
      <c r="G203" s="4" t="str">
        <f>IFERROR(__xludf.DUMMYFUNCTION("IFERROR(
  TEXTJOIN(CHAR(10),TRUE,FILTER('SUMMARY DATA'!G:G,'SUMMARY DATA'!$A:$A=$A203,'SUMMARY DATA'!$C:$C=$B203,'SUMMARY DATA'!$B:$B=""RS"")),
  IF(
    OR(
      ISNUMBER(SEARCH(""CDM CASH DEPOSIT"",$C203)),
      ISNUMBER(SEARCH(""CASH DEPOSIT"",$C203"&amp;")),
      COUNTIFS('SUMMARY DATA'!$D:$D,$C203,'SUMMARY DATA'!$B:$B,""RS"")&lt;&gt;1
    ),
    """",
    IFERROR(TEXTJOIN(CHAR(10),TRUE,FILTER('SUMMARY DATA'!G:G,'SUMMARY DATA'!$D:$D=$C203,'SUMMARY DATA'!$B:$B=""RS"")),"""")
  )
)"),"")</f>
        <v/>
      </c>
      <c r="H203" s="4" t="str">
        <f>IFERROR(__xludf.DUMMYFUNCTION("IFERROR(
  TEXTJOIN(CHAR(10),TRUE,FILTER('SUMMARY DATA'!H:H,'SUMMARY DATA'!$A:$A=$A203,'SUMMARY DATA'!$C:$C=$B203,'SUMMARY DATA'!$B:$B=""RS"")),
  IF(
    OR(
      ISNUMBER(SEARCH(""CDM CASH DEPOSIT"",$C203)),
      ISNUMBER(SEARCH(""CASH DEPOSIT"",$C203"&amp;")),
      COUNTIFS('SUMMARY DATA'!$D:$D,$C203,'SUMMARY DATA'!$B:$B,""RS"")&lt;&gt;1
    ),
    """",
    IFERROR(TEXTJOIN(CHAR(10),TRUE,FILTER('SUMMARY DATA'!H:H,'SUMMARY DATA'!$D:$D=$C203,'SUMMARY DATA'!$B:$B=""RS"")),"""")
  )
)"),"")</f>
        <v/>
      </c>
      <c r="I203" s="6" t="str">
        <f>IFERROR(__xludf.DUMMYFUNCTION("IF(H203="""","""",
SUM(ARRAYFORMULA(VALUE(SPLIT(H203,CHAR(10)))))
)"),"")</f>
        <v/>
      </c>
      <c r="J203" s="4" t="str">
        <f>IFERROR(__xludf.DUMMYFUNCTION("IFERROR(
  TEXTJOIN(CHAR(10),TRUE,FILTER('SUMMARY DATA'!I:I,'SUMMARY DATA'!$A:$A=$A203,'SUMMARY DATA'!$C:$C=$B203,'SUMMARY DATA'!$B:$B=""RS"")),
  IF(
    OR(
      ISNUMBER(SEARCH(""CDM CASH DEPOSIT"",$C203)),
      ISNUMBER(SEARCH(""CASH DEPOSIT"",$C203"&amp;")),
      COUNTIFS('SUMMARY DATA'!$D:$D,$C203,'SUMMARY DATA'!$B:$B,""RS"")&lt;&gt;1
    ),
    """",
    IFERROR(TEXTJOIN(CHAR(10),TRUE,FILTER('SUMMARY DATA'!I:I,'SUMMARY DATA'!$D:$D=$C203,'SUMMARY DATA'!$B:$B=""RS"")),"""")
  )
)"),"")</f>
        <v/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 spans="1:27">
      <c r="A204" s="19"/>
      <c r="B204" s="39"/>
      <c r="C204" s="19"/>
      <c r="D204" s="33"/>
      <c r="E204" s="4" t="str">
        <f>IFERROR(__xludf.DUMMYFUNCTION("IFERROR(
  TEXTJOIN(CHAR(10),TRUE,FILTER('SUMMARY DATA'!E:E,'SUMMARY DATA'!$A:$A=$A204,'SUMMARY DATA'!$C:$C=$B204,'SUMMARY DATA'!$B:$B=""RS"")),
  IF(
    OR(
      ISNUMBER(SEARCH(""CDM CASH DEPOSIT"",$C204)),
      ISNUMBER(SEARCH(""CASH DEPOSIT"",$C204"&amp;")),
      COUNTIFS('SUMMARY DATA'!$D:$D,$C204,'SUMMARY DATA'!$B:$B,""RS"")&lt;&gt;1
    ),
    """",
    IFERROR(TEXTJOIN(CHAR(10),TRUE,FILTER('SUMMARY DATA'!E:E,'SUMMARY DATA'!$D:$D=$C204,'SUMMARY DATA'!$B:$B=""RS"")),"""")
  )
)"),"")</f>
        <v/>
      </c>
      <c r="F204" s="4" t="str">
        <f>IFERROR(__xludf.DUMMYFUNCTION("IFERROR(
  TEXTJOIN(CHAR(10),TRUE,FILTER('SUMMARY DATA'!F:F,'SUMMARY DATA'!$A:$A=$A204,'SUMMARY DATA'!$C:$C=$B204,'SUMMARY DATA'!$B:$B=""RS"")),
  IF(
    OR(
      ISNUMBER(SEARCH(""CDM CASH DEPOSIT"",$C204)),
      ISNUMBER(SEARCH(""CASH DEPOSIT"",$C204"&amp;")),
      COUNTIFS('SUMMARY DATA'!$D:$D,$C204,'SUMMARY DATA'!$B:$B,""RS"")&lt;&gt;1
    ),
    """",
    IFERROR(TEXTJOIN(CHAR(10),TRUE,FILTER('SUMMARY DATA'!F:F,'SUMMARY DATA'!$D:$D=$C204,'SUMMARY DATA'!$B:$B=""RS"")),"""")
  )
)"),"")</f>
        <v/>
      </c>
      <c r="G204" s="4" t="str">
        <f>IFERROR(__xludf.DUMMYFUNCTION("IFERROR(
  TEXTJOIN(CHAR(10),TRUE,FILTER('SUMMARY DATA'!G:G,'SUMMARY DATA'!$A:$A=$A204,'SUMMARY DATA'!$C:$C=$B204,'SUMMARY DATA'!$B:$B=""RS"")),
  IF(
    OR(
      ISNUMBER(SEARCH(""CDM CASH DEPOSIT"",$C204)),
      ISNUMBER(SEARCH(""CASH DEPOSIT"",$C204"&amp;")),
      COUNTIFS('SUMMARY DATA'!$D:$D,$C204,'SUMMARY DATA'!$B:$B,""RS"")&lt;&gt;1
    ),
    """",
    IFERROR(TEXTJOIN(CHAR(10),TRUE,FILTER('SUMMARY DATA'!G:G,'SUMMARY DATA'!$D:$D=$C204,'SUMMARY DATA'!$B:$B=""RS"")),"""")
  )
)"),"")</f>
        <v/>
      </c>
      <c r="H204" s="4" t="str">
        <f>IFERROR(__xludf.DUMMYFUNCTION("IFERROR(
  TEXTJOIN(CHAR(10),TRUE,FILTER('SUMMARY DATA'!H:H,'SUMMARY DATA'!$A:$A=$A204,'SUMMARY DATA'!$C:$C=$B204,'SUMMARY DATA'!$B:$B=""RS"")),
  IF(
    OR(
      ISNUMBER(SEARCH(""CDM CASH DEPOSIT"",$C204)),
      ISNUMBER(SEARCH(""CASH DEPOSIT"",$C204"&amp;")),
      COUNTIFS('SUMMARY DATA'!$D:$D,$C204,'SUMMARY DATA'!$B:$B,""RS"")&lt;&gt;1
    ),
    """",
    IFERROR(TEXTJOIN(CHAR(10),TRUE,FILTER('SUMMARY DATA'!H:H,'SUMMARY DATA'!$D:$D=$C204,'SUMMARY DATA'!$B:$B=""RS"")),"""")
  )
)"),"")</f>
        <v/>
      </c>
      <c r="I204" s="6" t="str">
        <f>IFERROR(__xludf.DUMMYFUNCTION("IF(H204="""","""",
SUM(ARRAYFORMULA(VALUE(SPLIT(H204,CHAR(10)))))
)"),"")</f>
        <v/>
      </c>
      <c r="J204" s="4" t="str">
        <f>IFERROR(__xludf.DUMMYFUNCTION("IFERROR(
  TEXTJOIN(CHAR(10),TRUE,FILTER('SUMMARY DATA'!I:I,'SUMMARY DATA'!$A:$A=$A204,'SUMMARY DATA'!$C:$C=$B204,'SUMMARY DATA'!$B:$B=""RS"")),
  IF(
    OR(
      ISNUMBER(SEARCH(""CDM CASH DEPOSIT"",$C204)),
      ISNUMBER(SEARCH(""CASH DEPOSIT"",$C204"&amp;")),
      COUNTIFS('SUMMARY DATA'!$D:$D,$C204,'SUMMARY DATA'!$B:$B,""RS"")&lt;&gt;1
    ),
    """",
    IFERROR(TEXTJOIN(CHAR(10),TRUE,FILTER('SUMMARY DATA'!I:I,'SUMMARY DATA'!$D:$D=$C204,'SUMMARY DATA'!$B:$B=""RS"")),"""")
  )
)"),"")</f>
        <v/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 spans="1:27">
      <c r="A205" s="19"/>
      <c r="B205" s="39"/>
      <c r="C205" s="19"/>
      <c r="D205" s="33"/>
      <c r="E205" s="4" t="str">
        <f>IFERROR(__xludf.DUMMYFUNCTION("IFERROR(
  TEXTJOIN(CHAR(10),TRUE,FILTER('SUMMARY DATA'!E:E,'SUMMARY DATA'!$A:$A=$A205,'SUMMARY DATA'!$C:$C=$B205,'SUMMARY DATA'!$B:$B=""RS"")),
  IF(
    OR(
      ISNUMBER(SEARCH(""CDM CASH DEPOSIT"",$C205)),
      ISNUMBER(SEARCH(""CASH DEPOSIT"",$C205"&amp;")),
      COUNTIFS('SUMMARY DATA'!$D:$D,$C205,'SUMMARY DATA'!$B:$B,""RS"")&lt;&gt;1
    ),
    """",
    IFERROR(TEXTJOIN(CHAR(10),TRUE,FILTER('SUMMARY DATA'!E:E,'SUMMARY DATA'!$D:$D=$C205,'SUMMARY DATA'!$B:$B=""RS"")),"""")
  )
)"),"")</f>
        <v/>
      </c>
      <c r="F205" s="4" t="str">
        <f>IFERROR(__xludf.DUMMYFUNCTION("IFERROR(
  TEXTJOIN(CHAR(10),TRUE,FILTER('SUMMARY DATA'!F:F,'SUMMARY DATA'!$A:$A=$A205,'SUMMARY DATA'!$C:$C=$B205,'SUMMARY DATA'!$B:$B=""RS"")),
  IF(
    OR(
      ISNUMBER(SEARCH(""CDM CASH DEPOSIT"",$C205)),
      ISNUMBER(SEARCH(""CASH DEPOSIT"",$C205"&amp;")),
      COUNTIFS('SUMMARY DATA'!$D:$D,$C205,'SUMMARY DATA'!$B:$B,""RS"")&lt;&gt;1
    ),
    """",
    IFERROR(TEXTJOIN(CHAR(10),TRUE,FILTER('SUMMARY DATA'!F:F,'SUMMARY DATA'!$D:$D=$C205,'SUMMARY DATA'!$B:$B=""RS"")),"""")
  )
)"),"")</f>
        <v/>
      </c>
      <c r="G205" s="4" t="str">
        <f>IFERROR(__xludf.DUMMYFUNCTION("IFERROR(
  TEXTJOIN(CHAR(10),TRUE,FILTER('SUMMARY DATA'!G:G,'SUMMARY DATA'!$A:$A=$A205,'SUMMARY DATA'!$C:$C=$B205,'SUMMARY DATA'!$B:$B=""RS"")),
  IF(
    OR(
      ISNUMBER(SEARCH(""CDM CASH DEPOSIT"",$C205)),
      ISNUMBER(SEARCH(""CASH DEPOSIT"",$C205"&amp;")),
      COUNTIFS('SUMMARY DATA'!$D:$D,$C205,'SUMMARY DATA'!$B:$B,""RS"")&lt;&gt;1
    ),
    """",
    IFERROR(TEXTJOIN(CHAR(10),TRUE,FILTER('SUMMARY DATA'!G:G,'SUMMARY DATA'!$D:$D=$C205,'SUMMARY DATA'!$B:$B=""RS"")),"""")
  )
)"),"")</f>
        <v/>
      </c>
      <c r="H205" s="4" t="str">
        <f>IFERROR(__xludf.DUMMYFUNCTION("IFERROR(
  TEXTJOIN(CHAR(10),TRUE,FILTER('SUMMARY DATA'!H:H,'SUMMARY DATA'!$A:$A=$A205,'SUMMARY DATA'!$C:$C=$B205,'SUMMARY DATA'!$B:$B=""RS"")),
  IF(
    OR(
      ISNUMBER(SEARCH(""CDM CASH DEPOSIT"",$C205)),
      ISNUMBER(SEARCH(""CASH DEPOSIT"",$C205"&amp;")),
      COUNTIFS('SUMMARY DATA'!$D:$D,$C205,'SUMMARY DATA'!$B:$B,""RS"")&lt;&gt;1
    ),
    """",
    IFERROR(TEXTJOIN(CHAR(10),TRUE,FILTER('SUMMARY DATA'!H:H,'SUMMARY DATA'!$D:$D=$C205,'SUMMARY DATA'!$B:$B=""RS"")),"""")
  )
)"),"")</f>
        <v/>
      </c>
      <c r="I205" s="6" t="str">
        <f>IFERROR(__xludf.DUMMYFUNCTION("IF(H205="""","""",
SUM(ARRAYFORMULA(VALUE(SPLIT(H205,CHAR(10)))))
)"),"")</f>
        <v/>
      </c>
      <c r="J205" s="4" t="str">
        <f>IFERROR(__xludf.DUMMYFUNCTION("IFERROR(
  TEXTJOIN(CHAR(10),TRUE,FILTER('SUMMARY DATA'!I:I,'SUMMARY DATA'!$A:$A=$A205,'SUMMARY DATA'!$C:$C=$B205,'SUMMARY DATA'!$B:$B=""RS"")),
  IF(
    OR(
      ISNUMBER(SEARCH(""CDM CASH DEPOSIT"",$C205)),
      ISNUMBER(SEARCH(""CASH DEPOSIT"",$C205"&amp;")),
      COUNTIFS('SUMMARY DATA'!$D:$D,$C205,'SUMMARY DATA'!$B:$B,""RS"")&lt;&gt;1
    ),
    """",
    IFERROR(TEXTJOIN(CHAR(10),TRUE,FILTER('SUMMARY DATA'!I:I,'SUMMARY DATA'!$D:$D=$C205,'SUMMARY DATA'!$B:$B=""RS"")),"""")
  )
)"),"")</f>
        <v/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 spans="1:27">
      <c r="A206" s="19"/>
      <c r="B206" s="39"/>
      <c r="C206" s="19"/>
      <c r="D206" s="33"/>
      <c r="E206" s="4" t="str">
        <f>IFERROR(__xludf.DUMMYFUNCTION("IFERROR(
  TEXTJOIN(CHAR(10),TRUE,FILTER('SUMMARY DATA'!E:E,'SUMMARY DATA'!$A:$A=$A206,'SUMMARY DATA'!$C:$C=$B206,'SUMMARY DATA'!$B:$B=""RS"")),
  IF(
    OR(
      ISNUMBER(SEARCH(""CDM CASH DEPOSIT"",$C206)),
      ISNUMBER(SEARCH(""CASH DEPOSIT"",$C206"&amp;")),
      COUNTIFS('SUMMARY DATA'!$D:$D,$C206,'SUMMARY DATA'!$B:$B,""RS"")&lt;&gt;1
    ),
    """",
    IFERROR(TEXTJOIN(CHAR(10),TRUE,FILTER('SUMMARY DATA'!E:E,'SUMMARY DATA'!$D:$D=$C206,'SUMMARY DATA'!$B:$B=""RS"")),"""")
  )
)"),"")</f>
        <v/>
      </c>
      <c r="F206" s="4" t="str">
        <f>IFERROR(__xludf.DUMMYFUNCTION("IFERROR(
  TEXTJOIN(CHAR(10),TRUE,FILTER('SUMMARY DATA'!F:F,'SUMMARY DATA'!$A:$A=$A206,'SUMMARY DATA'!$C:$C=$B206,'SUMMARY DATA'!$B:$B=""RS"")),
  IF(
    OR(
      ISNUMBER(SEARCH(""CDM CASH DEPOSIT"",$C206)),
      ISNUMBER(SEARCH(""CASH DEPOSIT"",$C206"&amp;")),
      COUNTIFS('SUMMARY DATA'!$D:$D,$C206,'SUMMARY DATA'!$B:$B,""RS"")&lt;&gt;1
    ),
    """",
    IFERROR(TEXTJOIN(CHAR(10),TRUE,FILTER('SUMMARY DATA'!F:F,'SUMMARY DATA'!$D:$D=$C206,'SUMMARY DATA'!$B:$B=""RS"")),"""")
  )
)"),"")</f>
        <v/>
      </c>
      <c r="G206" s="4" t="str">
        <f>IFERROR(__xludf.DUMMYFUNCTION("IFERROR(
  TEXTJOIN(CHAR(10),TRUE,FILTER('SUMMARY DATA'!G:G,'SUMMARY DATA'!$A:$A=$A206,'SUMMARY DATA'!$C:$C=$B206,'SUMMARY DATA'!$B:$B=""RS"")),
  IF(
    OR(
      ISNUMBER(SEARCH(""CDM CASH DEPOSIT"",$C206)),
      ISNUMBER(SEARCH(""CASH DEPOSIT"",$C206"&amp;")),
      COUNTIFS('SUMMARY DATA'!$D:$D,$C206,'SUMMARY DATA'!$B:$B,""RS"")&lt;&gt;1
    ),
    """",
    IFERROR(TEXTJOIN(CHAR(10),TRUE,FILTER('SUMMARY DATA'!G:G,'SUMMARY DATA'!$D:$D=$C206,'SUMMARY DATA'!$B:$B=""RS"")),"""")
  )
)"),"")</f>
        <v/>
      </c>
      <c r="H206" s="4" t="str">
        <f>IFERROR(__xludf.DUMMYFUNCTION("IFERROR(
  TEXTJOIN(CHAR(10),TRUE,FILTER('SUMMARY DATA'!H:H,'SUMMARY DATA'!$A:$A=$A206,'SUMMARY DATA'!$C:$C=$B206,'SUMMARY DATA'!$B:$B=""RS"")),
  IF(
    OR(
      ISNUMBER(SEARCH(""CDM CASH DEPOSIT"",$C206)),
      ISNUMBER(SEARCH(""CASH DEPOSIT"",$C206"&amp;")),
      COUNTIFS('SUMMARY DATA'!$D:$D,$C206,'SUMMARY DATA'!$B:$B,""RS"")&lt;&gt;1
    ),
    """",
    IFERROR(TEXTJOIN(CHAR(10),TRUE,FILTER('SUMMARY DATA'!H:H,'SUMMARY DATA'!$D:$D=$C206,'SUMMARY DATA'!$B:$B=""RS"")),"""")
  )
)"),"")</f>
        <v/>
      </c>
      <c r="I206" s="6" t="str">
        <f>IFERROR(__xludf.DUMMYFUNCTION("IF(H206="""","""",
SUM(ARRAYFORMULA(VALUE(SPLIT(H206,CHAR(10)))))
)"),"")</f>
        <v/>
      </c>
      <c r="J206" s="4" t="str">
        <f>IFERROR(__xludf.DUMMYFUNCTION("IFERROR(
  TEXTJOIN(CHAR(10),TRUE,FILTER('SUMMARY DATA'!I:I,'SUMMARY DATA'!$A:$A=$A206,'SUMMARY DATA'!$C:$C=$B206,'SUMMARY DATA'!$B:$B=""RS"")),
  IF(
    OR(
      ISNUMBER(SEARCH(""CDM CASH DEPOSIT"",$C206)),
      ISNUMBER(SEARCH(""CASH DEPOSIT"",$C206"&amp;")),
      COUNTIFS('SUMMARY DATA'!$D:$D,$C206,'SUMMARY DATA'!$B:$B,""RS"")&lt;&gt;1
    ),
    """",
    IFERROR(TEXTJOIN(CHAR(10),TRUE,FILTER('SUMMARY DATA'!I:I,'SUMMARY DATA'!$D:$D=$C206,'SUMMARY DATA'!$B:$B=""RS"")),"""")
  )
)"),"")</f>
        <v/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 spans="1:27">
      <c r="A207" s="19"/>
      <c r="B207" s="39"/>
      <c r="C207" s="19"/>
      <c r="D207" s="33"/>
      <c r="E207" s="4" t="str">
        <f>IFERROR(__xludf.DUMMYFUNCTION("IFERROR(
  TEXTJOIN(CHAR(10),TRUE,FILTER('SUMMARY DATA'!E:E,'SUMMARY DATA'!$A:$A=$A207,'SUMMARY DATA'!$C:$C=$B207,'SUMMARY DATA'!$B:$B=""RS"")),
  IF(
    OR(
      ISNUMBER(SEARCH(""CDM CASH DEPOSIT"",$C207)),
      ISNUMBER(SEARCH(""CASH DEPOSIT"",$C207"&amp;")),
      COUNTIFS('SUMMARY DATA'!$D:$D,$C207,'SUMMARY DATA'!$B:$B,""RS"")&lt;&gt;1
    ),
    """",
    IFERROR(TEXTJOIN(CHAR(10),TRUE,FILTER('SUMMARY DATA'!E:E,'SUMMARY DATA'!$D:$D=$C207,'SUMMARY DATA'!$B:$B=""RS"")),"""")
  )
)"),"")</f>
        <v/>
      </c>
      <c r="F207" s="4" t="str">
        <f>IFERROR(__xludf.DUMMYFUNCTION("IFERROR(
  TEXTJOIN(CHAR(10),TRUE,FILTER('SUMMARY DATA'!F:F,'SUMMARY DATA'!$A:$A=$A207,'SUMMARY DATA'!$C:$C=$B207,'SUMMARY DATA'!$B:$B=""RS"")),
  IF(
    OR(
      ISNUMBER(SEARCH(""CDM CASH DEPOSIT"",$C207)),
      ISNUMBER(SEARCH(""CASH DEPOSIT"",$C207"&amp;")),
      COUNTIFS('SUMMARY DATA'!$D:$D,$C207,'SUMMARY DATA'!$B:$B,""RS"")&lt;&gt;1
    ),
    """",
    IFERROR(TEXTJOIN(CHAR(10),TRUE,FILTER('SUMMARY DATA'!F:F,'SUMMARY DATA'!$D:$D=$C207,'SUMMARY DATA'!$B:$B=""RS"")),"""")
  )
)"),"")</f>
        <v/>
      </c>
      <c r="G207" s="4" t="str">
        <f>IFERROR(__xludf.DUMMYFUNCTION("IFERROR(
  TEXTJOIN(CHAR(10),TRUE,FILTER('SUMMARY DATA'!G:G,'SUMMARY DATA'!$A:$A=$A207,'SUMMARY DATA'!$C:$C=$B207,'SUMMARY DATA'!$B:$B=""RS"")),
  IF(
    OR(
      ISNUMBER(SEARCH(""CDM CASH DEPOSIT"",$C207)),
      ISNUMBER(SEARCH(""CASH DEPOSIT"",$C207"&amp;")),
      COUNTIFS('SUMMARY DATA'!$D:$D,$C207,'SUMMARY DATA'!$B:$B,""RS"")&lt;&gt;1
    ),
    """",
    IFERROR(TEXTJOIN(CHAR(10),TRUE,FILTER('SUMMARY DATA'!G:G,'SUMMARY DATA'!$D:$D=$C207,'SUMMARY DATA'!$B:$B=""RS"")),"""")
  )
)"),"")</f>
        <v/>
      </c>
      <c r="H207" s="4" t="str">
        <f>IFERROR(__xludf.DUMMYFUNCTION("IFERROR(
  TEXTJOIN(CHAR(10),TRUE,FILTER('SUMMARY DATA'!H:H,'SUMMARY DATA'!$A:$A=$A207,'SUMMARY DATA'!$C:$C=$B207,'SUMMARY DATA'!$B:$B=""RS"")),
  IF(
    OR(
      ISNUMBER(SEARCH(""CDM CASH DEPOSIT"",$C207)),
      ISNUMBER(SEARCH(""CASH DEPOSIT"",$C207"&amp;")),
      COUNTIFS('SUMMARY DATA'!$D:$D,$C207,'SUMMARY DATA'!$B:$B,""RS"")&lt;&gt;1
    ),
    """",
    IFERROR(TEXTJOIN(CHAR(10),TRUE,FILTER('SUMMARY DATA'!H:H,'SUMMARY DATA'!$D:$D=$C207,'SUMMARY DATA'!$B:$B=""RS"")),"""")
  )
)"),"")</f>
        <v/>
      </c>
      <c r="I207" s="6" t="str">
        <f>IFERROR(__xludf.DUMMYFUNCTION("IF(H207="""","""",
SUM(ARRAYFORMULA(VALUE(SPLIT(H207,CHAR(10)))))
)"),"")</f>
        <v/>
      </c>
      <c r="J207" s="4" t="str">
        <f>IFERROR(__xludf.DUMMYFUNCTION("IFERROR(
  TEXTJOIN(CHAR(10),TRUE,FILTER('SUMMARY DATA'!I:I,'SUMMARY DATA'!$A:$A=$A207,'SUMMARY DATA'!$C:$C=$B207,'SUMMARY DATA'!$B:$B=""RS"")),
  IF(
    OR(
      ISNUMBER(SEARCH(""CDM CASH DEPOSIT"",$C207)),
      ISNUMBER(SEARCH(""CASH DEPOSIT"",$C207"&amp;")),
      COUNTIFS('SUMMARY DATA'!$D:$D,$C207,'SUMMARY DATA'!$B:$B,""RS"")&lt;&gt;1
    ),
    """",
    IFERROR(TEXTJOIN(CHAR(10),TRUE,FILTER('SUMMARY DATA'!I:I,'SUMMARY DATA'!$D:$D=$C207,'SUMMARY DATA'!$B:$B=""RS"")),"""")
  )
)"),"")</f>
        <v/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 spans="1:27">
      <c r="A208" s="19"/>
      <c r="B208" s="39"/>
      <c r="C208" s="19"/>
      <c r="D208" s="33"/>
      <c r="E208" s="4" t="str">
        <f>IFERROR(__xludf.DUMMYFUNCTION("IFERROR(
  TEXTJOIN(CHAR(10),TRUE,FILTER('SUMMARY DATA'!E:E,'SUMMARY DATA'!$A:$A=$A208,'SUMMARY DATA'!$C:$C=$B208,'SUMMARY DATA'!$B:$B=""RS"")),
  IF(
    OR(
      ISNUMBER(SEARCH(""CDM CASH DEPOSIT"",$C208)),
      ISNUMBER(SEARCH(""CASH DEPOSIT"",$C208"&amp;")),
      COUNTIFS('SUMMARY DATA'!$D:$D,$C208,'SUMMARY DATA'!$B:$B,""RS"")&lt;&gt;1
    ),
    """",
    IFERROR(TEXTJOIN(CHAR(10),TRUE,FILTER('SUMMARY DATA'!E:E,'SUMMARY DATA'!$D:$D=$C208,'SUMMARY DATA'!$B:$B=""RS"")),"""")
  )
)"),"")</f>
        <v/>
      </c>
      <c r="F208" s="4" t="str">
        <f>IFERROR(__xludf.DUMMYFUNCTION("IFERROR(
  TEXTJOIN(CHAR(10),TRUE,FILTER('SUMMARY DATA'!F:F,'SUMMARY DATA'!$A:$A=$A208,'SUMMARY DATA'!$C:$C=$B208,'SUMMARY DATA'!$B:$B=""RS"")),
  IF(
    OR(
      ISNUMBER(SEARCH(""CDM CASH DEPOSIT"",$C208)),
      ISNUMBER(SEARCH(""CASH DEPOSIT"",$C208"&amp;")),
      COUNTIFS('SUMMARY DATA'!$D:$D,$C208,'SUMMARY DATA'!$B:$B,""RS"")&lt;&gt;1
    ),
    """",
    IFERROR(TEXTJOIN(CHAR(10),TRUE,FILTER('SUMMARY DATA'!F:F,'SUMMARY DATA'!$D:$D=$C208,'SUMMARY DATA'!$B:$B=""RS"")),"""")
  )
)"),"")</f>
        <v/>
      </c>
      <c r="G208" s="4" t="str">
        <f>IFERROR(__xludf.DUMMYFUNCTION("IFERROR(
  TEXTJOIN(CHAR(10),TRUE,FILTER('SUMMARY DATA'!G:G,'SUMMARY DATA'!$A:$A=$A208,'SUMMARY DATA'!$C:$C=$B208,'SUMMARY DATA'!$B:$B=""RS"")),
  IF(
    OR(
      ISNUMBER(SEARCH(""CDM CASH DEPOSIT"",$C208)),
      ISNUMBER(SEARCH(""CASH DEPOSIT"",$C208"&amp;")),
      COUNTIFS('SUMMARY DATA'!$D:$D,$C208,'SUMMARY DATA'!$B:$B,""RS"")&lt;&gt;1
    ),
    """",
    IFERROR(TEXTJOIN(CHAR(10),TRUE,FILTER('SUMMARY DATA'!G:G,'SUMMARY DATA'!$D:$D=$C208,'SUMMARY DATA'!$B:$B=""RS"")),"""")
  )
)"),"")</f>
        <v/>
      </c>
      <c r="H208" s="4" t="str">
        <f>IFERROR(__xludf.DUMMYFUNCTION("IFERROR(
  TEXTJOIN(CHAR(10),TRUE,FILTER('SUMMARY DATA'!H:H,'SUMMARY DATA'!$A:$A=$A208,'SUMMARY DATA'!$C:$C=$B208,'SUMMARY DATA'!$B:$B=""RS"")),
  IF(
    OR(
      ISNUMBER(SEARCH(""CDM CASH DEPOSIT"",$C208)),
      ISNUMBER(SEARCH(""CASH DEPOSIT"",$C208"&amp;")),
      COUNTIFS('SUMMARY DATA'!$D:$D,$C208,'SUMMARY DATA'!$B:$B,""RS"")&lt;&gt;1
    ),
    """",
    IFERROR(TEXTJOIN(CHAR(10),TRUE,FILTER('SUMMARY DATA'!H:H,'SUMMARY DATA'!$D:$D=$C208,'SUMMARY DATA'!$B:$B=""RS"")),"""")
  )
)"),"")</f>
        <v/>
      </c>
      <c r="I208" s="6" t="str">
        <f>IFERROR(__xludf.DUMMYFUNCTION("IF(H208="""","""",
SUM(ARRAYFORMULA(VALUE(SPLIT(H208,CHAR(10)))))
)"),"")</f>
        <v/>
      </c>
      <c r="J208" s="4" t="str">
        <f>IFERROR(__xludf.DUMMYFUNCTION("IFERROR(
  TEXTJOIN(CHAR(10),TRUE,FILTER('SUMMARY DATA'!I:I,'SUMMARY DATA'!$A:$A=$A208,'SUMMARY DATA'!$C:$C=$B208,'SUMMARY DATA'!$B:$B=""RS"")),
  IF(
    OR(
      ISNUMBER(SEARCH(""CDM CASH DEPOSIT"",$C208)),
      ISNUMBER(SEARCH(""CASH DEPOSIT"",$C208"&amp;")),
      COUNTIFS('SUMMARY DATA'!$D:$D,$C208,'SUMMARY DATA'!$B:$B,""RS"")&lt;&gt;1
    ),
    """",
    IFERROR(TEXTJOIN(CHAR(10),TRUE,FILTER('SUMMARY DATA'!I:I,'SUMMARY DATA'!$D:$D=$C208,'SUMMARY DATA'!$B:$B=""RS"")),"""")
  )
)"),"")</f>
        <v/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 spans="1:27">
      <c r="A209" s="19"/>
      <c r="B209" s="39"/>
      <c r="C209" s="19"/>
      <c r="D209" s="33"/>
      <c r="E209" s="4" t="str">
        <f>IFERROR(__xludf.DUMMYFUNCTION("IFERROR(
  TEXTJOIN(CHAR(10),TRUE,FILTER('SUMMARY DATA'!E:E,'SUMMARY DATA'!$A:$A=$A209,'SUMMARY DATA'!$C:$C=$B209,'SUMMARY DATA'!$B:$B=""RS"")),
  IF(
    OR(
      ISNUMBER(SEARCH(""CDM CASH DEPOSIT"",$C209)),
      ISNUMBER(SEARCH(""CASH DEPOSIT"",$C209"&amp;")),
      COUNTIFS('SUMMARY DATA'!$D:$D,$C209,'SUMMARY DATA'!$B:$B,""RS"")&lt;&gt;1
    ),
    """",
    IFERROR(TEXTJOIN(CHAR(10),TRUE,FILTER('SUMMARY DATA'!E:E,'SUMMARY DATA'!$D:$D=$C209,'SUMMARY DATA'!$B:$B=""RS"")),"""")
  )
)"),"")</f>
        <v/>
      </c>
      <c r="F209" s="4" t="str">
        <f>IFERROR(__xludf.DUMMYFUNCTION("IFERROR(
  TEXTJOIN(CHAR(10),TRUE,FILTER('SUMMARY DATA'!F:F,'SUMMARY DATA'!$A:$A=$A209,'SUMMARY DATA'!$C:$C=$B209,'SUMMARY DATA'!$B:$B=""RS"")),
  IF(
    OR(
      ISNUMBER(SEARCH(""CDM CASH DEPOSIT"",$C209)),
      ISNUMBER(SEARCH(""CASH DEPOSIT"",$C209"&amp;")),
      COUNTIFS('SUMMARY DATA'!$D:$D,$C209,'SUMMARY DATA'!$B:$B,""RS"")&lt;&gt;1
    ),
    """",
    IFERROR(TEXTJOIN(CHAR(10),TRUE,FILTER('SUMMARY DATA'!F:F,'SUMMARY DATA'!$D:$D=$C209,'SUMMARY DATA'!$B:$B=""RS"")),"""")
  )
)"),"")</f>
        <v/>
      </c>
      <c r="G209" s="4" t="str">
        <f>IFERROR(__xludf.DUMMYFUNCTION("IFERROR(
  TEXTJOIN(CHAR(10),TRUE,FILTER('SUMMARY DATA'!G:G,'SUMMARY DATA'!$A:$A=$A209,'SUMMARY DATA'!$C:$C=$B209,'SUMMARY DATA'!$B:$B=""RS"")),
  IF(
    OR(
      ISNUMBER(SEARCH(""CDM CASH DEPOSIT"",$C209)),
      ISNUMBER(SEARCH(""CASH DEPOSIT"",$C209"&amp;")),
      COUNTIFS('SUMMARY DATA'!$D:$D,$C209,'SUMMARY DATA'!$B:$B,""RS"")&lt;&gt;1
    ),
    """",
    IFERROR(TEXTJOIN(CHAR(10),TRUE,FILTER('SUMMARY DATA'!G:G,'SUMMARY DATA'!$D:$D=$C209,'SUMMARY DATA'!$B:$B=""RS"")),"""")
  )
)"),"")</f>
        <v/>
      </c>
      <c r="H209" s="4" t="str">
        <f>IFERROR(__xludf.DUMMYFUNCTION("IFERROR(
  TEXTJOIN(CHAR(10),TRUE,FILTER('SUMMARY DATA'!H:H,'SUMMARY DATA'!$A:$A=$A209,'SUMMARY DATA'!$C:$C=$B209,'SUMMARY DATA'!$B:$B=""RS"")),
  IF(
    OR(
      ISNUMBER(SEARCH(""CDM CASH DEPOSIT"",$C209)),
      ISNUMBER(SEARCH(""CASH DEPOSIT"",$C209"&amp;")),
      COUNTIFS('SUMMARY DATA'!$D:$D,$C209,'SUMMARY DATA'!$B:$B,""RS"")&lt;&gt;1
    ),
    """",
    IFERROR(TEXTJOIN(CHAR(10),TRUE,FILTER('SUMMARY DATA'!H:H,'SUMMARY DATA'!$D:$D=$C209,'SUMMARY DATA'!$B:$B=""RS"")),"""")
  )
)"),"")</f>
        <v/>
      </c>
      <c r="I209" s="6" t="str">
        <f>IFERROR(__xludf.DUMMYFUNCTION("IF(H209="""","""",
SUM(ARRAYFORMULA(VALUE(SPLIT(H209,CHAR(10)))))
)"),"")</f>
        <v/>
      </c>
      <c r="J209" s="4" t="str">
        <f>IFERROR(__xludf.DUMMYFUNCTION("IFERROR(
  TEXTJOIN(CHAR(10),TRUE,FILTER('SUMMARY DATA'!I:I,'SUMMARY DATA'!$A:$A=$A209,'SUMMARY DATA'!$C:$C=$B209,'SUMMARY DATA'!$B:$B=""RS"")),
  IF(
    OR(
      ISNUMBER(SEARCH(""CDM CASH DEPOSIT"",$C209)),
      ISNUMBER(SEARCH(""CASH DEPOSIT"",$C209"&amp;")),
      COUNTIFS('SUMMARY DATA'!$D:$D,$C209,'SUMMARY DATA'!$B:$B,""RS"")&lt;&gt;1
    ),
    """",
    IFERROR(TEXTJOIN(CHAR(10),TRUE,FILTER('SUMMARY DATA'!I:I,'SUMMARY DATA'!$D:$D=$C209,'SUMMARY DATA'!$B:$B=""RS"")),"""")
  )
)"),"")</f>
        <v/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 spans="1:27">
      <c r="A210" s="19"/>
      <c r="B210" s="39"/>
      <c r="C210" s="19"/>
      <c r="D210" s="33"/>
      <c r="E210" s="4" t="str">
        <f>IFERROR(__xludf.DUMMYFUNCTION("IFERROR(
  TEXTJOIN(CHAR(10),TRUE,FILTER('SUMMARY DATA'!E:E,'SUMMARY DATA'!$A:$A=$A210,'SUMMARY DATA'!$C:$C=$B210,'SUMMARY DATA'!$B:$B=""RS"")),
  IF(
    OR(
      ISNUMBER(SEARCH(""CDM CASH DEPOSIT"",$C210)),
      ISNUMBER(SEARCH(""CASH DEPOSIT"",$C210"&amp;")),
      COUNTIFS('SUMMARY DATA'!$D:$D,$C210,'SUMMARY DATA'!$B:$B,""RS"")&lt;&gt;1
    ),
    """",
    IFERROR(TEXTJOIN(CHAR(10),TRUE,FILTER('SUMMARY DATA'!E:E,'SUMMARY DATA'!$D:$D=$C210,'SUMMARY DATA'!$B:$B=""RS"")),"""")
  )
)"),"")</f>
        <v/>
      </c>
      <c r="F210" s="4" t="str">
        <f>IFERROR(__xludf.DUMMYFUNCTION("IFERROR(
  TEXTJOIN(CHAR(10),TRUE,FILTER('SUMMARY DATA'!F:F,'SUMMARY DATA'!$A:$A=$A210,'SUMMARY DATA'!$C:$C=$B210,'SUMMARY DATA'!$B:$B=""RS"")),
  IF(
    OR(
      ISNUMBER(SEARCH(""CDM CASH DEPOSIT"",$C210)),
      ISNUMBER(SEARCH(""CASH DEPOSIT"",$C210"&amp;")),
      COUNTIFS('SUMMARY DATA'!$D:$D,$C210,'SUMMARY DATA'!$B:$B,""RS"")&lt;&gt;1
    ),
    """",
    IFERROR(TEXTJOIN(CHAR(10),TRUE,FILTER('SUMMARY DATA'!F:F,'SUMMARY DATA'!$D:$D=$C210,'SUMMARY DATA'!$B:$B=""RS"")),"""")
  )
)"),"")</f>
        <v/>
      </c>
      <c r="G210" s="4" t="str">
        <f>IFERROR(__xludf.DUMMYFUNCTION("IFERROR(
  TEXTJOIN(CHAR(10),TRUE,FILTER('SUMMARY DATA'!G:G,'SUMMARY DATA'!$A:$A=$A210,'SUMMARY DATA'!$C:$C=$B210,'SUMMARY DATA'!$B:$B=""RS"")),
  IF(
    OR(
      ISNUMBER(SEARCH(""CDM CASH DEPOSIT"",$C210)),
      ISNUMBER(SEARCH(""CASH DEPOSIT"",$C210"&amp;")),
      COUNTIFS('SUMMARY DATA'!$D:$D,$C210,'SUMMARY DATA'!$B:$B,""RS"")&lt;&gt;1
    ),
    """",
    IFERROR(TEXTJOIN(CHAR(10),TRUE,FILTER('SUMMARY DATA'!G:G,'SUMMARY DATA'!$D:$D=$C210,'SUMMARY DATA'!$B:$B=""RS"")),"""")
  )
)"),"")</f>
        <v/>
      </c>
      <c r="H210" s="4" t="str">
        <f>IFERROR(__xludf.DUMMYFUNCTION("IFERROR(
  TEXTJOIN(CHAR(10),TRUE,FILTER('SUMMARY DATA'!H:H,'SUMMARY DATA'!$A:$A=$A210,'SUMMARY DATA'!$C:$C=$B210,'SUMMARY DATA'!$B:$B=""RS"")),
  IF(
    OR(
      ISNUMBER(SEARCH(""CDM CASH DEPOSIT"",$C210)),
      ISNUMBER(SEARCH(""CASH DEPOSIT"",$C210"&amp;")),
      COUNTIFS('SUMMARY DATA'!$D:$D,$C210,'SUMMARY DATA'!$B:$B,""RS"")&lt;&gt;1
    ),
    """",
    IFERROR(TEXTJOIN(CHAR(10),TRUE,FILTER('SUMMARY DATA'!H:H,'SUMMARY DATA'!$D:$D=$C210,'SUMMARY DATA'!$B:$B=""RS"")),"""")
  )
)"),"")</f>
        <v/>
      </c>
      <c r="I210" s="6" t="str">
        <f>IFERROR(__xludf.DUMMYFUNCTION("IF(H210="""","""",
SUM(ARRAYFORMULA(VALUE(SPLIT(H210,CHAR(10)))))
)"),"")</f>
        <v/>
      </c>
      <c r="J210" s="4" t="str">
        <f>IFERROR(__xludf.DUMMYFUNCTION("IFERROR(
  TEXTJOIN(CHAR(10),TRUE,FILTER('SUMMARY DATA'!I:I,'SUMMARY DATA'!$A:$A=$A210,'SUMMARY DATA'!$C:$C=$B210,'SUMMARY DATA'!$B:$B=""RS"")),
  IF(
    OR(
      ISNUMBER(SEARCH(""CDM CASH DEPOSIT"",$C210)),
      ISNUMBER(SEARCH(""CASH DEPOSIT"",$C210"&amp;")),
      COUNTIFS('SUMMARY DATA'!$D:$D,$C210,'SUMMARY DATA'!$B:$B,""RS"")&lt;&gt;1
    ),
    """",
    IFERROR(TEXTJOIN(CHAR(10),TRUE,FILTER('SUMMARY DATA'!I:I,'SUMMARY DATA'!$D:$D=$C210,'SUMMARY DATA'!$B:$B=""RS"")),"""")
  )
)"),"")</f>
        <v/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 spans="1:27">
      <c r="A211" s="19"/>
      <c r="B211" s="39"/>
      <c r="C211" s="19"/>
      <c r="D211" s="33"/>
      <c r="E211" s="4" t="str">
        <f>IFERROR(__xludf.DUMMYFUNCTION("IFERROR(
  TEXTJOIN(CHAR(10),TRUE,FILTER('SUMMARY DATA'!E:E,'SUMMARY DATA'!$A:$A=$A211,'SUMMARY DATA'!$C:$C=$B211,'SUMMARY DATA'!$B:$B=""RS"")),
  IF(
    OR(
      ISNUMBER(SEARCH(""CDM CASH DEPOSIT"",$C211)),
      ISNUMBER(SEARCH(""CASH DEPOSIT"",$C211"&amp;")),
      COUNTIFS('SUMMARY DATA'!$D:$D,$C211,'SUMMARY DATA'!$B:$B,""RS"")&lt;&gt;1
    ),
    """",
    IFERROR(TEXTJOIN(CHAR(10),TRUE,FILTER('SUMMARY DATA'!E:E,'SUMMARY DATA'!$D:$D=$C211,'SUMMARY DATA'!$B:$B=""RS"")),"""")
  )
)"),"")</f>
        <v/>
      </c>
      <c r="F211" s="4" t="str">
        <f>IFERROR(__xludf.DUMMYFUNCTION("IFERROR(
  TEXTJOIN(CHAR(10),TRUE,FILTER('SUMMARY DATA'!F:F,'SUMMARY DATA'!$A:$A=$A211,'SUMMARY DATA'!$C:$C=$B211,'SUMMARY DATA'!$B:$B=""RS"")),
  IF(
    OR(
      ISNUMBER(SEARCH(""CDM CASH DEPOSIT"",$C211)),
      ISNUMBER(SEARCH(""CASH DEPOSIT"",$C211"&amp;")),
      COUNTIFS('SUMMARY DATA'!$D:$D,$C211,'SUMMARY DATA'!$B:$B,""RS"")&lt;&gt;1
    ),
    """",
    IFERROR(TEXTJOIN(CHAR(10),TRUE,FILTER('SUMMARY DATA'!F:F,'SUMMARY DATA'!$D:$D=$C211,'SUMMARY DATA'!$B:$B=""RS"")),"""")
  )
)"),"")</f>
        <v/>
      </c>
      <c r="G211" s="4" t="str">
        <f>IFERROR(__xludf.DUMMYFUNCTION("IFERROR(
  TEXTJOIN(CHAR(10),TRUE,FILTER('SUMMARY DATA'!G:G,'SUMMARY DATA'!$A:$A=$A211,'SUMMARY DATA'!$C:$C=$B211,'SUMMARY DATA'!$B:$B=""RS"")),
  IF(
    OR(
      ISNUMBER(SEARCH(""CDM CASH DEPOSIT"",$C211)),
      ISNUMBER(SEARCH(""CASH DEPOSIT"",$C211"&amp;")),
      COUNTIFS('SUMMARY DATA'!$D:$D,$C211,'SUMMARY DATA'!$B:$B,""RS"")&lt;&gt;1
    ),
    """",
    IFERROR(TEXTJOIN(CHAR(10),TRUE,FILTER('SUMMARY DATA'!G:G,'SUMMARY DATA'!$D:$D=$C211,'SUMMARY DATA'!$B:$B=""RS"")),"""")
  )
)"),"")</f>
        <v/>
      </c>
      <c r="H211" s="4" t="str">
        <f>IFERROR(__xludf.DUMMYFUNCTION("IFERROR(
  TEXTJOIN(CHAR(10),TRUE,FILTER('SUMMARY DATA'!H:H,'SUMMARY DATA'!$A:$A=$A211,'SUMMARY DATA'!$C:$C=$B211,'SUMMARY DATA'!$B:$B=""RS"")),
  IF(
    OR(
      ISNUMBER(SEARCH(""CDM CASH DEPOSIT"",$C211)),
      ISNUMBER(SEARCH(""CASH DEPOSIT"",$C211"&amp;")),
      COUNTIFS('SUMMARY DATA'!$D:$D,$C211,'SUMMARY DATA'!$B:$B,""RS"")&lt;&gt;1
    ),
    """",
    IFERROR(TEXTJOIN(CHAR(10),TRUE,FILTER('SUMMARY DATA'!H:H,'SUMMARY DATA'!$D:$D=$C211,'SUMMARY DATA'!$B:$B=""RS"")),"""")
  )
)"),"")</f>
        <v/>
      </c>
      <c r="I211" s="6" t="str">
        <f>IFERROR(__xludf.DUMMYFUNCTION("IF(H211="""","""",
SUM(ARRAYFORMULA(VALUE(SPLIT(H211,CHAR(10)))))
)"),"")</f>
        <v/>
      </c>
      <c r="J211" s="4" t="str">
        <f>IFERROR(__xludf.DUMMYFUNCTION("IFERROR(
  TEXTJOIN(CHAR(10),TRUE,FILTER('SUMMARY DATA'!I:I,'SUMMARY DATA'!$A:$A=$A211,'SUMMARY DATA'!$C:$C=$B211,'SUMMARY DATA'!$B:$B=""RS"")),
  IF(
    OR(
      ISNUMBER(SEARCH(""CDM CASH DEPOSIT"",$C211)),
      ISNUMBER(SEARCH(""CASH DEPOSIT"",$C211"&amp;")),
      COUNTIFS('SUMMARY DATA'!$D:$D,$C211,'SUMMARY DATA'!$B:$B,""RS"")&lt;&gt;1
    ),
    """",
    IFERROR(TEXTJOIN(CHAR(10),TRUE,FILTER('SUMMARY DATA'!I:I,'SUMMARY DATA'!$D:$D=$C211,'SUMMARY DATA'!$B:$B=""RS"")),"""")
  )
)"),"")</f>
        <v/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 spans="1:27">
      <c r="A212" s="19"/>
      <c r="B212" s="39"/>
      <c r="C212" s="19"/>
      <c r="D212" s="33"/>
      <c r="E212" s="4" t="str">
        <f>IFERROR(__xludf.DUMMYFUNCTION("IFERROR(
  TEXTJOIN(CHAR(10),TRUE,FILTER('SUMMARY DATA'!E:E,'SUMMARY DATA'!$A:$A=$A212,'SUMMARY DATA'!$C:$C=$B212,'SUMMARY DATA'!$B:$B=""RS"")),
  IF(
    OR(
      ISNUMBER(SEARCH(""CDM CASH DEPOSIT"",$C212)),
      ISNUMBER(SEARCH(""CASH DEPOSIT"",$C212"&amp;")),
      COUNTIFS('SUMMARY DATA'!$D:$D,$C212,'SUMMARY DATA'!$B:$B,""RS"")&lt;&gt;1
    ),
    """",
    IFERROR(TEXTJOIN(CHAR(10),TRUE,FILTER('SUMMARY DATA'!E:E,'SUMMARY DATA'!$D:$D=$C212,'SUMMARY DATA'!$B:$B=""RS"")),"""")
  )
)"),"")</f>
        <v/>
      </c>
      <c r="F212" s="4" t="str">
        <f>IFERROR(__xludf.DUMMYFUNCTION("IFERROR(
  TEXTJOIN(CHAR(10),TRUE,FILTER('SUMMARY DATA'!F:F,'SUMMARY DATA'!$A:$A=$A212,'SUMMARY DATA'!$C:$C=$B212,'SUMMARY DATA'!$B:$B=""RS"")),
  IF(
    OR(
      ISNUMBER(SEARCH(""CDM CASH DEPOSIT"",$C212)),
      ISNUMBER(SEARCH(""CASH DEPOSIT"",$C212"&amp;")),
      COUNTIFS('SUMMARY DATA'!$D:$D,$C212,'SUMMARY DATA'!$B:$B,""RS"")&lt;&gt;1
    ),
    """",
    IFERROR(TEXTJOIN(CHAR(10),TRUE,FILTER('SUMMARY DATA'!F:F,'SUMMARY DATA'!$D:$D=$C212,'SUMMARY DATA'!$B:$B=""RS"")),"""")
  )
)"),"")</f>
        <v/>
      </c>
      <c r="G212" s="4" t="str">
        <f>IFERROR(__xludf.DUMMYFUNCTION("IFERROR(
  TEXTJOIN(CHAR(10),TRUE,FILTER('SUMMARY DATA'!G:G,'SUMMARY DATA'!$A:$A=$A212,'SUMMARY DATA'!$C:$C=$B212,'SUMMARY DATA'!$B:$B=""RS"")),
  IF(
    OR(
      ISNUMBER(SEARCH(""CDM CASH DEPOSIT"",$C212)),
      ISNUMBER(SEARCH(""CASH DEPOSIT"",$C212"&amp;")),
      COUNTIFS('SUMMARY DATA'!$D:$D,$C212,'SUMMARY DATA'!$B:$B,""RS"")&lt;&gt;1
    ),
    """",
    IFERROR(TEXTJOIN(CHAR(10),TRUE,FILTER('SUMMARY DATA'!G:G,'SUMMARY DATA'!$D:$D=$C212,'SUMMARY DATA'!$B:$B=""RS"")),"""")
  )
)"),"")</f>
        <v/>
      </c>
      <c r="H212" s="4" t="str">
        <f>IFERROR(__xludf.DUMMYFUNCTION("IFERROR(
  TEXTJOIN(CHAR(10),TRUE,FILTER('SUMMARY DATA'!H:H,'SUMMARY DATA'!$A:$A=$A212,'SUMMARY DATA'!$C:$C=$B212,'SUMMARY DATA'!$B:$B=""RS"")),
  IF(
    OR(
      ISNUMBER(SEARCH(""CDM CASH DEPOSIT"",$C212)),
      ISNUMBER(SEARCH(""CASH DEPOSIT"",$C212"&amp;")),
      COUNTIFS('SUMMARY DATA'!$D:$D,$C212,'SUMMARY DATA'!$B:$B,""RS"")&lt;&gt;1
    ),
    """",
    IFERROR(TEXTJOIN(CHAR(10),TRUE,FILTER('SUMMARY DATA'!H:H,'SUMMARY DATA'!$D:$D=$C212,'SUMMARY DATA'!$B:$B=""RS"")),"""")
  )
)"),"")</f>
        <v/>
      </c>
      <c r="I212" s="6" t="str">
        <f>IFERROR(__xludf.DUMMYFUNCTION("IF(H212="""","""",
SUM(ARRAYFORMULA(VALUE(SPLIT(H212,CHAR(10)))))
)"),"")</f>
        <v/>
      </c>
      <c r="J212" s="4" t="str">
        <f>IFERROR(__xludf.DUMMYFUNCTION("IFERROR(
  TEXTJOIN(CHAR(10),TRUE,FILTER('SUMMARY DATA'!I:I,'SUMMARY DATA'!$A:$A=$A212,'SUMMARY DATA'!$C:$C=$B212,'SUMMARY DATA'!$B:$B=""RS"")),
  IF(
    OR(
      ISNUMBER(SEARCH(""CDM CASH DEPOSIT"",$C212)),
      ISNUMBER(SEARCH(""CASH DEPOSIT"",$C212"&amp;")),
      COUNTIFS('SUMMARY DATA'!$D:$D,$C212,'SUMMARY DATA'!$B:$B,""RS"")&lt;&gt;1
    ),
    """",
    IFERROR(TEXTJOIN(CHAR(10),TRUE,FILTER('SUMMARY DATA'!I:I,'SUMMARY DATA'!$D:$D=$C212,'SUMMARY DATA'!$B:$B=""RS"")),"""")
  )
)"),"")</f>
        <v/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 spans="1:27">
      <c r="A213" s="19"/>
      <c r="B213" s="39"/>
      <c r="C213" s="19"/>
      <c r="D213" s="33"/>
      <c r="E213" s="4" t="str">
        <f>IFERROR(__xludf.DUMMYFUNCTION("IFERROR(
  TEXTJOIN(CHAR(10),TRUE,FILTER('SUMMARY DATA'!E:E,'SUMMARY DATA'!$A:$A=$A213,'SUMMARY DATA'!$C:$C=$B213,'SUMMARY DATA'!$B:$B=""RS"")),
  IF(
    OR(
      ISNUMBER(SEARCH(""CDM CASH DEPOSIT"",$C213)),
      ISNUMBER(SEARCH(""CASH DEPOSIT"",$C213"&amp;")),
      COUNTIFS('SUMMARY DATA'!$D:$D,$C213,'SUMMARY DATA'!$B:$B,""RS"")&lt;&gt;1
    ),
    """",
    IFERROR(TEXTJOIN(CHAR(10),TRUE,FILTER('SUMMARY DATA'!E:E,'SUMMARY DATA'!$D:$D=$C213,'SUMMARY DATA'!$B:$B=""RS"")),"""")
  )
)"),"")</f>
        <v/>
      </c>
      <c r="F213" s="4" t="str">
        <f>IFERROR(__xludf.DUMMYFUNCTION("IFERROR(
  TEXTJOIN(CHAR(10),TRUE,FILTER('SUMMARY DATA'!F:F,'SUMMARY DATA'!$A:$A=$A213,'SUMMARY DATA'!$C:$C=$B213,'SUMMARY DATA'!$B:$B=""RS"")),
  IF(
    OR(
      ISNUMBER(SEARCH(""CDM CASH DEPOSIT"",$C213)),
      ISNUMBER(SEARCH(""CASH DEPOSIT"",$C213"&amp;")),
      COUNTIFS('SUMMARY DATA'!$D:$D,$C213,'SUMMARY DATA'!$B:$B,""RS"")&lt;&gt;1
    ),
    """",
    IFERROR(TEXTJOIN(CHAR(10),TRUE,FILTER('SUMMARY DATA'!F:F,'SUMMARY DATA'!$D:$D=$C213,'SUMMARY DATA'!$B:$B=""RS"")),"""")
  )
)"),"")</f>
        <v/>
      </c>
      <c r="G213" s="4" t="str">
        <f>IFERROR(__xludf.DUMMYFUNCTION("IFERROR(
  TEXTJOIN(CHAR(10),TRUE,FILTER('SUMMARY DATA'!G:G,'SUMMARY DATA'!$A:$A=$A213,'SUMMARY DATA'!$C:$C=$B213,'SUMMARY DATA'!$B:$B=""RS"")),
  IF(
    OR(
      ISNUMBER(SEARCH(""CDM CASH DEPOSIT"",$C213)),
      ISNUMBER(SEARCH(""CASH DEPOSIT"",$C213"&amp;")),
      COUNTIFS('SUMMARY DATA'!$D:$D,$C213,'SUMMARY DATA'!$B:$B,""RS"")&lt;&gt;1
    ),
    """",
    IFERROR(TEXTJOIN(CHAR(10),TRUE,FILTER('SUMMARY DATA'!G:G,'SUMMARY DATA'!$D:$D=$C213,'SUMMARY DATA'!$B:$B=""RS"")),"""")
  )
)"),"")</f>
        <v/>
      </c>
      <c r="H213" s="4" t="str">
        <f>IFERROR(__xludf.DUMMYFUNCTION("IFERROR(
  TEXTJOIN(CHAR(10),TRUE,FILTER('SUMMARY DATA'!H:H,'SUMMARY DATA'!$A:$A=$A213,'SUMMARY DATA'!$C:$C=$B213,'SUMMARY DATA'!$B:$B=""RS"")),
  IF(
    OR(
      ISNUMBER(SEARCH(""CDM CASH DEPOSIT"",$C213)),
      ISNUMBER(SEARCH(""CASH DEPOSIT"",$C213"&amp;")),
      COUNTIFS('SUMMARY DATA'!$D:$D,$C213,'SUMMARY DATA'!$B:$B,""RS"")&lt;&gt;1
    ),
    """",
    IFERROR(TEXTJOIN(CHAR(10),TRUE,FILTER('SUMMARY DATA'!H:H,'SUMMARY DATA'!$D:$D=$C213,'SUMMARY DATA'!$B:$B=""RS"")),"""")
  )
)"),"")</f>
        <v/>
      </c>
      <c r="I213" s="6" t="str">
        <f>IFERROR(__xludf.DUMMYFUNCTION("IF(H213="""","""",
SUM(ARRAYFORMULA(VALUE(SPLIT(H213,CHAR(10)))))
)"),"")</f>
        <v/>
      </c>
      <c r="J213" s="4" t="str">
        <f>IFERROR(__xludf.DUMMYFUNCTION("IFERROR(
  TEXTJOIN(CHAR(10),TRUE,FILTER('SUMMARY DATA'!I:I,'SUMMARY DATA'!$A:$A=$A213,'SUMMARY DATA'!$C:$C=$B213,'SUMMARY DATA'!$B:$B=""RS"")),
  IF(
    OR(
      ISNUMBER(SEARCH(""CDM CASH DEPOSIT"",$C213)),
      ISNUMBER(SEARCH(""CASH DEPOSIT"",$C213"&amp;")),
      COUNTIFS('SUMMARY DATA'!$D:$D,$C213,'SUMMARY DATA'!$B:$B,""RS"")&lt;&gt;1
    ),
    """",
    IFERROR(TEXTJOIN(CHAR(10),TRUE,FILTER('SUMMARY DATA'!I:I,'SUMMARY DATA'!$D:$D=$C213,'SUMMARY DATA'!$B:$B=""RS"")),"""")
  )
)"),"")</f>
        <v/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 spans="1:27">
      <c r="A214" s="19"/>
      <c r="B214" s="39"/>
      <c r="C214" s="19"/>
      <c r="D214" s="33"/>
      <c r="E214" s="4" t="str">
        <f>IFERROR(__xludf.DUMMYFUNCTION("IFERROR(
  TEXTJOIN(CHAR(10),TRUE,FILTER('SUMMARY DATA'!E:E,'SUMMARY DATA'!$A:$A=$A214,'SUMMARY DATA'!$C:$C=$B214,'SUMMARY DATA'!$B:$B=""RS"")),
  IF(
    OR(
      ISNUMBER(SEARCH(""CDM CASH DEPOSIT"",$C214)),
      ISNUMBER(SEARCH(""CASH DEPOSIT"",$C214"&amp;")),
      COUNTIFS('SUMMARY DATA'!$D:$D,$C214,'SUMMARY DATA'!$B:$B,""RS"")&lt;&gt;1
    ),
    """",
    IFERROR(TEXTJOIN(CHAR(10),TRUE,FILTER('SUMMARY DATA'!E:E,'SUMMARY DATA'!$D:$D=$C214,'SUMMARY DATA'!$B:$B=""RS"")),"""")
  )
)"),"")</f>
        <v/>
      </c>
      <c r="F214" s="4" t="str">
        <f>IFERROR(__xludf.DUMMYFUNCTION("IFERROR(
  TEXTJOIN(CHAR(10),TRUE,FILTER('SUMMARY DATA'!F:F,'SUMMARY DATA'!$A:$A=$A214,'SUMMARY DATA'!$C:$C=$B214,'SUMMARY DATA'!$B:$B=""RS"")),
  IF(
    OR(
      ISNUMBER(SEARCH(""CDM CASH DEPOSIT"",$C214)),
      ISNUMBER(SEARCH(""CASH DEPOSIT"",$C214"&amp;")),
      COUNTIFS('SUMMARY DATA'!$D:$D,$C214,'SUMMARY DATA'!$B:$B,""RS"")&lt;&gt;1
    ),
    """",
    IFERROR(TEXTJOIN(CHAR(10),TRUE,FILTER('SUMMARY DATA'!F:F,'SUMMARY DATA'!$D:$D=$C214,'SUMMARY DATA'!$B:$B=""RS"")),"""")
  )
)"),"")</f>
        <v/>
      </c>
      <c r="G214" s="4" t="str">
        <f>IFERROR(__xludf.DUMMYFUNCTION("IFERROR(
  TEXTJOIN(CHAR(10),TRUE,FILTER('SUMMARY DATA'!G:G,'SUMMARY DATA'!$A:$A=$A214,'SUMMARY DATA'!$C:$C=$B214,'SUMMARY DATA'!$B:$B=""RS"")),
  IF(
    OR(
      ISNUMBER(SEARCH(""CDM CASH DEPOSIT"",$C214)),
      ISNUMBER(SEARCH(""CASH DEPOSIT"",$C214"&amp;")),
      COUNTIFS('SUMMARY DATA'!$D:$D,$C214,'SUMMARY DATA'!$B:$B,""RS"")&lt;&gt;1
    ),
    """",
    IFERROR(TEXTJOIN(CHAR(10),TRUE,FILTER('SUMMARY DATA'!G:G,'SUMMARY DATA'!$D:$D=$C214,'SUMMARY DATA'!$B:$B=""RS"")),"""")
  )
)"),"")</f>
        <v/>
      </c>
      <c r="H214" s="4" t="str">
        <f>IFERROR(__xludf.DUMMYFUNCTION("IFERROR(
  TEXTJOIN(CHAR(10),TRUE,FILTER('SUMMARY DATA'!H:H,'SUMMARY DATA'!$A:$A=$A214,'SUMMARY DATA'!$C:$C=$B214,'SUMMARY DATA'!$B:$B=""RS"")),
  IF(
    OR(
      ISNUMBER(SEARCH(""CDM CASH DEPOSIT"",$C214)),
      ISNUMBER(SEARCH(""CASH DEPOSIT"",$C214"&amp;")),
      COUNTIFS('SUMMARY DATA'!$D:$D,$C214,'SUMMARY DATA'!$B:$B,""RS"")&lt;&gt;1
    ),
    """",
    IFERROR(TEXTJOIN(CHAR(10),TRUE,FILTER('SUMMARY DATA'!H:H,'SUMMARY DATA'!$D:$D=$C214,'SUMMARY DATA'!$B:$B=""RS"")),"""")
  )
)"),"")</f>
        <v/>
      </c>
      <c r="I214" s="6" t="str">
        <f>IFERROR(__xludf.DUMMYFUNCTION("IF(H214="""","""",
SUM(ARRAYFORMULA(VALUE(SPLIT(H214,CHAR(10)))))
)"),"")</f>
        <v/>
      </c>
      <c r="J214" s="4" t="str">
        <f>IFERROR(__xludf.DUMMYFUNCTION("IFERROR(
  TEXTJOIN(CHAR(10),TRUE,FILTER('SUMMARY DATA'!I:I,'SUMMARY DATA'!$A:$A=$A214,'SUMMARY DATA'!$C:$C=$B214,'SUMMARY DATA'!$B:$B=""RS"")),
  IF(
    OR(
      ISNUMBER(SEARCH(""CDM CASH DEPOSIT"",$C214)),
      ISNUMBER(SEARCH(""CASH DEPOSIT"",$C214"&amp;")),
      COUNTIFS('SUMMARY DATA'!$D:$D,$C214,'SUMMARY DATA'!$B:$B,""RS"")&lt;&gt;1
    ),
    """",
    IFERROR(TEXTJOIN(CHAR(10),TRUE,FILTER('SUMMARY DATA'!I:I,'SUMMARY DATA'!$D:$D=$C214,'SUMMARY DATA'!$B:$B=""RS"")),"""")
  )
)"),"")</f>
        <v/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 spans="1:27">
      <c r="A215" s="19"/>
      <c r="B215" s="39"/>
      <c r="C215" s="19"/>
      <c r="D215" s="33"/>
      <c r="E215" s="4" t="str">
        <f>IFERROR(__xludf.DUMMYFUNCTION("IFERROR(
  TEXTJOIN(CHAR(10),TRUE,FILTER('SUMMARY DATA'!E:E,'SUMMARY DATA'!$A:$A=$A215,'SUMMARY DATA'!$C:$C=$B215,'SUMMARY DATA'!$B:$B=""RS"")),
  IF(
    OR(
      ISNUMBER(SEARCH(""CDM CASH DEPOSIT"",$C215)),
      ISNUMBER(SEARCH(""CASH DEPOSIT"",$C215"&amp;")),
      COUNTIFS('SUMMARY DATA'!$D:$D,$C215,'SUMMARY DATA'!$B:$B,""RS"")&lt;&gt;1
    ),
    """",
    IFERROR(TEXTJOIN(CHAR(10),TRUE,FILTER('SUMMARY DATA'!E:E,'SUMMARY DATA'!$D:$D=$C215,'SUMMARY DATA'!$B:$B=""RS"")),"""")
  )
)"),"")</f>
        <v/>
      </c>
      <c r="F215" s="4" t="str">
        <f>IFERROR(__xludf.DUMMYFUNCTION("IFERROR(
  TEXTJOIN(CHAR(10),TRUE,FILTER('SUMMARY DATA'!F:F,'SUMMARY DATA'!$A:$A=$A215,'SUMMARY DATA'!$C:$C=$B215,'SUMMARY DATA'!$B:$B=""RS"")),
  IF(
    OR(
      ISNUMBER(SEARCH(""CDM CASH DEPOSIT"",$C215)),
      ISNUMBER(SEARCH(""CASH DEPOSIT"",$C215"&amp;")),
      COUNTIFS('SUMMARY DATA'!$D:$D,$C215,'SUMMARY DATA'!$B:$B,""RS"")&lt;&gt;1
    ),
    """",
    IFERROR(TEXTJOIN(CHAR(10),TRUE,FILTER('SUMMARY DATA'!F:F,'SUMMARY DATA'!$D:$D=$C215,'SUMMARY DATA'!$B:$B=""RS"")),"""")
  )
)"),"")</f>
        <v/>
      </c>
      <c r="G215" s="4" t="str">
        <f>IFERROR(__xludf.DUMMYFUNCTION("IFERROR(
  TEXTJOIN(CHAR(10),TRUE,FILTER('SUMMARY DATA'!G:G,'SUMMARY DATA'!$A:$A=$A215,'SUMMARY DATA'!$C:$C=$B215,'SUMMARY DATA'!$B:$B=""RS"")),
  IF(
    OR(
      ISNUMBER(SEARCH(""CDM CASH DEPOSIT"",$C215)),
      ISNUMBER(SEARCH(""CASH DEPOSIT"",$C215"&amp;")),
      COUNTIFS('SUMMARY DATA'!$D:$D,$C215,'SUMMARY DATA'!$B:$B,""RS"")&lt;&gt;1
    ),
    """",
    IFERROR(TEXTJOIN(CHAR(10),TRUE,FILTER('SUMMARY DATA'!G:G,'SUMMARY DATA'!$D:$D=$C215,'SUMMARY DATA'!$B:$B=""RS"")),"""")
  )
)"),"")</f>
        <v/>
      </c>
      <c r="H215" s="4" t="str">
        <f>IFERROR(__xludf.DUMMYFUNCTION("IFERROR(
  TEXTJOIN(CHAR(10),TRUE,FILTER('SUMMARY DATA'!H:H,'SUMMARY DATA'!$A:$A=$A215,'SUMMARY DATA'!$C:$C=$B215,'SUMMARY DATA'!$B:$B=""RS"")),
  IF(
    OR(
      ISNUMBER(SEARCH(""CDM CASH DEPOSIT"",$C215)),
      ISNUMBER(SEARCH(""CASH DEPOSIT"",$C215"&amp;")),
      COUNTIFS('SUMMARY DATA'!$D:$D,$C215,'SUMMARY DATA'!$B:$B,""RS"")&lt;&gt;1
    ),
    """",
    IFERROR(TEXTJOIN(CHAR(10),TRUE,FILTER('SUMMARY DATA'!H:H,'SUMMARY DATA'!$D:$D=$C215,'SUMMARY DATA'!$B:$B=""RS"")),"""")
  )
)"),"")</f>
        <v/>
      </c>
      <c r="I215" s="6" t="str">
        <f>IFERROR(__xludf.DUMMYFUNCTION("IF(H215="""","""",
SUM(ARRAYFORMULA(VALUE(SPLIT(H215,CHAR(10)))))
)"),"")</f>
        <v/>
      </c>
      <c r="J215" s="4" t="str">
        <f>IFERROR(__xludf.DUMMYFUNCTION("IFERROR(
  TEXTJOIN(CHAR(10),TRUE,FILTER('SUMMARY DATA'!I:I,'SUMMARY DATA'!$A:$A=$A215,'SUMMARY DATA'!$C:$C=$B215,'SUMMARY DATA'!$B:$B=""RS"")),
  IF(
    OR(
      ISNUMBER(SEARCH(""CDM CASH DEPOSIT"",$C215)),
      ISNUMBER(SEARCH(""CASH DEPOSIT"",$C215"&amp;")),
      COUNTIFS('SUMMARY DATA'!$D:$D,$C215,'SUMMARY DATA'!$B:$B,""RS"")&lt;&gt;1
    ),
    """",
    IFERROR(TEXTJOIN(CHAR(10),TRUE,FILTER('SUMMARY DATA'!I:I,'SUMMARY DATA'!$D:$D=$C215,'SUMMARY DATA'!$B:$B=""RS"")),"""")
  )
)"),"")</f>
        <v/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 spans="1:27">
      <c r="A216" s="19"/>
      <c r="B216" s="39"/>
      <c r="C216" s="19"/>
      <c r="D216" s="33"/>
      <c r="E216" s="4" t="str">
        <f>IFERROR(__xludf.DUMMYFUNCTION("IFERROR(
  TEXTJOIN(CHAR(10),TRUE,FILTER('SUMMARY DATA'!E:E,'SUMMARY DATA'!$A:$A=$A216,'SUMMARY DATA'!$C:$C=$B216,'SUMMARY DATA'!$B:$B=""RS"")),
  IF(
    OR(
      ISNUMBER(SEARCH(""CDM CASH DEPOSIT"",$C216)),
      ISNUMBER(SEARCH(""CASH DEPOSIT"",$C216"&amp;")),
      COUNTIFS('SUMMARY DATA'!$D:$D,$C216,'SUMMARY DATA'!$B:$B,""RS"")&lt;&gt;1
    ),
    """",
    IFERROR(TEXTJOIN(CHAR(10),TRUE,FILTER('SUMMARY DATA'!E:E,'SUMMARY DATA'!$D:$D=$C216,'SUMMARY DATA'!$B:$B=""RS"")),"""")
  )
)"),"")</f>
        <v/>
      </c>
      <c r="F216" s="4" t="str">
        <f>IFERROR(__xludf.DUMMYFUNCTION("IFERROR(
  TEXTJOIN(CHAR(10),TRUE,FILTER('SUMMARY DATA'!F:F,'SUMMARY DATA'!$A:$A=$A216,'SUMMARY DATA'!$C:$C=$B216,'SUMMARY DATA'!$B:$B=""RS"")),
  IF(
    OR(
      ISNUMBER(SEARCH(""CDM CASH DEPOSIT"",$C216)),
      ISNUMBER(SEARCH(""CASH DEPOSIT"",$C216"&amp;")),
      COUNTIFS('SUMMARY DATA'!$D:$D,$C216,'SUMMARY DATA'!$B:$B,""RS"")&lt;&gt;1
    ),
    """",
    IFERROR(TEXTJOIN(CHAR(10),TRUE,FILTER('SUMMARY DATA'!F:F,'SUMMARY DATA'!$D:$D=$C216,'SUMMARY DATA'!$B:$B=""RS"")),"""")
  )
)"),"")</f>
        <v/>
      </c>
      <c r="G216" s="4" t="str">
        <f>IFERROR(__xludf.DUMMYFUNCTION("IFERROR(
  TEXTJOIN(CHAR(10),TRUE,FILTER('SUMMARY DATA'!G:G,'SUMMARY DATA'!$A:$A=$A216,'SUMMARY DATA'!$C:$C=$B216,'SUMMARY DATA'!$B:$B=""RS"")),
  IF(
    OR(
      ISNUMBER(SEARCH(""CDM CASH DEPOSIT"",$C216)),
      ISNUMBER(SEARCH(""CASH DEPOSIT"",$C216"&amp;")),
      COUNTIFS('SUMMARY DATA'!$D:$D,$C216,'SUMMARY DATA'!$B:$B,""RS"")&lt;&gt;1
    ),
    """",
    IFERROR(TEXTJOIN(CHAR(10),TRUE,FILTER('SUMMARY DATA'!G:G,'SUMMARY DATA'!$D:$D=$C216,'SUMMARY DATA'!$B:$B=""RS"")),"""")
  )
)"),"")</f>
        <v/>
      </c>
      <c r="H216" s="4" t="str">
        <f>IFERROR(__xludf.DUMMYFUNCTION("IFERROR(
  TEXTJOIN(CHAR(10),TRUE,FILTER('SUMMARY DATA'!H:H,'SUMMARY DATA'!$A:$A=$A216,'SUMMARY DATA'!$C:$C=$B216,'SUMMARY DATA'!$B:$B=""RS"")),
  IF(
    OR(
      ISNUMBER(SEARCH(""CDM CASH DEPOSIT"",$C216)),
      ISNUMBER(SEARCH(""CASH DEPOSIT"",$C216"&amp;")),
      COUNTIFS('SUMMARY DATA'!$D:$D,$C216,'SUMMARY DATA'!$B:$B,""RS"")&lt;&gt;1
    ),
    """",
    IFERROR(TEXTJOIN(CHAR(10),TRUE,FILTER('SUMMARY DATA'!H:H,'SUMMARY DATA'!$D:$D=$C216,'SUMMARY DATA'!$B:$B=""RS"")),"""")
  )
)"),"")</f>
        <v/>
      </c>
      <c r="I216" s="6" t="str">
        <f>IFERROR(__xludf.DUMMYFUNCTION("IF(H216="""","""",
SUM(ARRAYFORMULA(VALUE(SPLIT(H216,CHAR(10)))))
)"),"")</f>
        <v/>
      </c>
      <c r="J216" s="4" t="str">
        <f>IFERROR(__xludf.DUMMYFUNCTION("IFERROR(
  TEXTJOIN(CHAR(10),TRUE,FILTER('SUMMARY DATA'!I:I,'SUMMARY DATA'!$A:$A=$A216,'SUMMARY DATA'!$C:$C=$B216,'SUMMARY DATA'!$B:$B=""RS"")),
  IF(
    OR(
      ISNUMBER(SEARCH(""CDM CASH DEPOSIT"",$C216)),
      ISNUMBER(SEARCH(""CASH DEPOSIT"",$C216"&amp;")),
      COUNTIFS('SUMMARY DATA'!$D:$D,$C216,'SUMMARY DATA'!$B:$B,""RS"")&lt;&gt;1
    ),
    """",
    IFERROR(TEXTJOIN(CHAR(10),TRUE,FILTER('SUMMARY DATA'!I:I,'SUMMARY DATA'!$D:$D=$C216,'SUMMARY DATA'!$B:$B=""RS"")),"""")
  )
)"),"")</f>
        <v/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 spans="1:27">
      <c r="A217" s="19"/>
      <c r="B217" s="39"/>
      <c r="C217" s="19"/>
      <c r="D217" s="33"/>
      <c r="E217" s="4" t="str">
        <f>IFERROR(__xludf.DUMMYFUNCTION("IFERROR(
  TEXTJOIN(CHAR(10),TRUE,FILTER('SUMMARY DATA'!E:E,'SUMMARY DATA'!$A:$A=$A217,'SUMMARY DATA'!$C:$C=$B217,'SUMMARY DATA'!$B:$B=""RS"")),
  IF(
    OR(
      ISNUMBER(SEARCH(""CDM CASH DEPOSIT"",$C217)),
      ISNUMBER(SEARCH(""CASH DEPOSIT"",$C217"&amp;")),
      COUNTIFS('SUMMARY DATA'!$D:$D,$C217,'SUMMARY DATA'!$B:$B,""RS"")&lt;&gt;1
    ),
    """",
    IFERROR(TEXTJOIN(CHAR(10),TRUE,FILTER('SUMMARY DATA'!E:E,'SUMMARY DATA'!$D:$D=$C217,'SUMMARY DATA'!$B:$B=""RS"")),"""")
  )
)"),"")</f>
        <v/>
      </c>
      <c r="F217" s="4" t="str">
        <f>IFERROR(__xludf.DUMMYFUNCTION("IFERROR(
  TEXTJOIN(CHAR(10),TRUE,FILTER('SUMMARY DATA'!F:F,'SUMMARY DATA'!$A:$A=$A217,'SUMMARY DATA'!$C:$C=$B217,'SUMMARY DATA'!$B:$B=""RS"")),
  IF(
    OR(
      ISNUMBER(SEARCH(""CDM CASH DEPOSIT"",$C217)),
      ISNUMBER(SEARCH(""CASH DEPOSIT"",$C217"&amp;")),
      COUNTIFS('SUMMARY DATA'!$D:$D,$C217,'SUMMARY DATA'!$B:$B,""RS"")&lt;&gt;1
    ),
    """",
    IFERROR(TEXTJOIN(CHAR(10),TRUE,FILTER('SUMMARY DATA'!F:F,'SUMMARY DATA'!$D:$D=$C217,'SUMMARY DATA'!$B:$B=""RS"")),"""")
  )
)"),"")</f>
        <v/>
      </c>
      <c r="G217" s="4" t="str">
        <f>IFERROR(__xludf.DUMMYFUNCTION("IFERROR(
  TEXTJOIN(CHAR(10),TRUE,FILTER('SUMMARY DATA'!G:G,'SUMMARY DATA'!$A:$A=$A217,'SUMMARY DATA'!$C:$C=$B217,'SUMMARY DATA'!$B:$B=""RS"")),
  IF(
    OR(
      ISNUMBER(SEARCH(""CDM CASH DEPOSIT"",$C217)),
      ISNUMBER(SEARCH(""CASH DEPOSIT"",$C217"&amp;")),
      COUNTIFS('SUMMARY DATA'!$D:$D,$C217,'SUMMARY DATA'!$B:$B,""RS"")&lt;&gt;1
    ),
    """",
    IFERROR(TEXTJOIN(CHAR(10),TRUE,FILTER('SUMMARY DATA'!G:G,'SUMMARY DATA'!$D:$D=$C217,'SUMMARY DATA'!$B:$B=""RS"")),"""")
  )
)"),"")</f>
        <v/>
      </c>
      <c r="H217" s="4" t="str">
        <f>IFERROR(__xludf.DUMMYFUNCTION("IFERROR(
  TEXTJOIN(CHAR(10),TRUE,FILTER('SUMMARY DATA'!H:H,'SUMMARY DATA'!$A:$A=$A217,'SUMMARY DATA'!$C:$C=$B217,'SUMMARY DATA'!$B:$B=""RS"")),
  IF(
    OR(
      ISNUMBER(SEARCH(""CDM CASH DEPOSIT"",$C217)),
      ISNUMBER(SEARCH(""CASH DEPOSIT"",$C217"&amp;")),
      COUNTIFS('SUMMARY DATA'!$D:$D,$C217,'SUMMARY DATA'!$B:$B,""RS"")&lt;&gt;1
    ),
    """",
    IFERROR(TEXTJOIN(CHAR(10),TRUE,FILTER('SUMMARY DATA'!H:H,'SUMMARY DATA'!$D:$D=$C217,'SUMMARY DATA'!$B:$B=""RS"")),"""")
  )
)"),"")</f>
        <v/>
      </c>
      <c r="I217" s="6" t="str">
        <f>IFERROR(__xludf.DUMMYFUNCTION("IF(H217="""","""",
SUM(ARRAYFORMULA(VALUE(SPLIT(H217,CHAR(10)))))
)"),"")</f>
        <v/>
      </c>
      <c r="J217" s="4" t="str">
        <f>IFERROR(__xludf.DUMMYFUNCTION("IFERROR(
  TEXTJOIN(CHAR(10),TRUE,FILTER('SUMMARY DATA'!I:I,'SUMMARY DATA'!$A:$A=$A217,'SUMMARY DATA'!$C:$C=$B217,'SUMMARY DATA'!$B:$B=""RS"")),
  IF(
    OR(
      ISNUMBER(SEARCH(""CDM CASH DEPOSIT"",$C217)),
      ISNUMBER(SEARCH(""CASH DEPOSIT"",$C217"&amp;")),
      COUNTIFS('SUMMARY DATA'!$D:$D,$C217,'SUMMARY DATA'!$B:$B,""RS"")&lt;&gt;1
    ),
    """",
    IFERROR(TEXTJOIN(CHAR(10),TRUE,FILTER('SUMMARY DATA'!I:I,'SUMMARY DATA'!$D:$D=$C217,'SUMMARY DATA'!$B:$B=""RS"")),"""")
  )
)"),"")</f>
        <v/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 spans="1:27">
      <c r="A218" s="19"/>
      <c r="B218" s="39"/>
      <c r="C218" s="19"/>
      <c r="D218" s="33"/>
      <c r="E218" s="4" t="str">
        <f>IFERROR(__xludf.DUMMYFUNCTION("IFERROR(
  TEXTJOIN(CHAR(10),TRUE,FILTER('SUMMARY DATA'!E:E,'SUMMARY DATA'!$A:$A=$A218,'SUMMARY DATA'!$C:$C=$B218,'SUMMARY DATA'!$B:$B=""RS"")),
  IF(
    OR(
      ISNUMBER(SEARCH(""CDM CASH DEPOSIT"",$C218)),
      ISNUMBER(SEARCH(""CASH DEPOSIT"",$C218"&amp;")),
      COUNTIFS('SUMMARY DATA'!$D:$D,$C218,'SUMMARY DATA'!$B:$B,""RS"")&lt;&gt;1
    ),
    """",
    IFERROR(TEXTJOIN(CHAR(10),TRUE,FILTER('SUMMARY DATA'!E:E,'SUMMARY DATA'!$D:$D=$C218,'SUMMARY DATA'!$B:$B=""RS"")),"""")
  )
)"),"")</f>
        <v/>
      </c>
      <c r="F218" s="4" t="str">
        <f>IFERROR(__xludf.DUMMYFUNCTION("IFERROR(
  TEXTJOIN(CHAR(10),TRUE,FILTER('SUMMARY DATA'!F:F,'SUMMARY DATA'!$A:$A=$A218,'SUMMARY DATA'!$C:$C=$B218,'SUMMARY DATA'!$B:$B=""RS"")),
  IF(
    OR(
      ISNUMBER(SEARCH(""CDM CASH DEPOSIT"",$C218)),
      ISNUMBER(SEARCH(""CASH DEPOSIT"",$C218"&amp;")),
      COUNTIFS('SUMMARY DATA'!$D:$D,$C218,'SUMMARY DATA'!$B:$B,""RS"")&lt;&gt;1
    ),
    """",
    IFERROR(TEXTJOIN(CHAR(10),TRUE,FILTER('SUMMARY DATA'!F:F,'SUMMARY DATA'!$D:$D=$C218,'SUMMARY DATA'!$B:$B=""RS"")),"""")
  )
)"),"")</f>
        <v/>
      </c>
      <c r="G218" s="4" t="str">
        <f>IFERROR(__xludf.DUMMYFUNCTION("IFERROR(
  TEXTJOIN(CHAR(10),TRUE,FILTER('SUMMARY DATA'!G:G,'SUMMARY DATA'!$A:$A=$A218,'SUMMARY DATA'!$C:$C=$B218,'SUMMARY DATA'!$B:$B=""RS"")),
  IF(
    OR(
      ISNUMBER(SEARCH(""CDM CASH DEPOSIT"",$C218)),
      ISNUMBER(SEARCH(""CASH DEPOSIT"",$C218"&amp;")),
      COUNTIFS('SUMMARY DATA'!$D:$D,$C218,'SUMMARY DATA'!$B:$B,""RS"")&lt;&gt;1
    ),
    """",
    IFERROR(TEXTJOIN(CHAR(10),TRUE,FILTER('SUMMARY DATA'!G:G,'SUMMARY DATA'!$D:$D=$C218,'SUMMARY DATA'!$B:$B=""RS"")),"""")
  )
)"),"")</f>
        <v/>
      </c>
      <c r="H218" s="4" t="str">
        <f>IFERROR(__xludf.DUMMYFUNCTION("IFERROR(
  TEXTJOIN(CHAR(10),TRUE,FILTER('SUMMARY DATA'!H:H,'SUMMARY DATA'!$A:$A=$A218,'SUMMARY DATA'!$C:$C=$B218,'SUMMARY DATA'!$B:$B=""RS"")),
  IF(
    OR(
      ISNUMBER(SEARCH(""CDM CASH DEPOSIT"",$C218)),
      ISNUMBER(SEARCH(""CASH DEPOSIT"",$C218"&amp;")),
      COUNTIFS('SUMMARY DATA'!$D:$D,$C218,'SUMMARY DATA'!$B:$B,""RS"")&lt;&gt;1
    ),
    """",
    IFERROR(TEXTJOIN(CHAR(10),TRUE,FILTER('SUMMARY DATA'!H:H,'SUMMARY DATA'!$D:$D=$C218,'SUMMARY DATA'!$B:$B=""RS"")),"""")
  )
)"),"")</f>
        <v/>
      </c>
      <c r="I218" s="6" t="str">
        <f>IFERROR(__xludf.DUMMYFUNCTION("IF(H218="""","""",
SUM(ARRAYFORMULA(VALUE(SPLIT(H218,CHAR(10)))))
)"),"")</f>
        <v/>
      </c>
      <c r="J218" s="4" t="str">
        <f>IFERROR(__xludf.DUMMYFUNCTION("IFERROR(
  TEXTJOIN(CHAR(10),TRUE,FILTER('SUMMARY DATA'!I:I,'SUMMARY DATA'!$A:$A=$A218,'SUMMARY DATA'!$C:$C=$B218,'SUMMARY DATA'!$B:$B=""RS"")),
  IF(
    OR(
      ISNUMBER(SEARCH(""CDM CASH DEPOSIT"",$C218)),
      ISNUMBER(SEARCH(""CASH DEPOSIT"",$C218"&amp;")),
      COUNTIFS('SUMMARY DATA'!$D:$D,$C218,'SUMMARY DATA'!$B:$B,""RS"")&lt;&gt;1
    ),
    """",
    IFERROR(TEXTJOIN(CHAR(10),TRUE,FILTER('SUMMARY DATA'!I:I,'SUMMARY DATA'!$D:$D=$C218,'SUMMARY DATA'!$B:$B=""RS"")),"""")
  )
)"),"")</f>
        <v/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 spans="1:27">
      <c r="A219" s="19"/>
      <c r="B219" s="39"/>
      <c r="C219" s="19"/>
      <c r="D219" s="33"/>
      <c r="E219" s="4" t="str">
        <f>IFERROR(__xludf.DUMMYFUNCTION("IFERROR(
  TEXTJOIN(CHAR(10),TRUE,FILTER('SUMMARY DATA'!E:E,'SUMMARY DATA'!$A:$A=$A219,'SUMMARY DATA'!$C:$C=$B219,'SUMMARY DATA'!$B:$B=""RS"")),
  IF(
    OR(
      ISNUMBER(SEARCH(""CDM CASH DEPOSIT"",$C219)),
      ISNUMBER(SEARCH(""CASH DEPOSIT"",$C219"&amp;")),
      COUNTIFS('SUMMARY DATA'!$D:$D,$C219,'SUMMARY DATA'!$B:$B,""RS"")&lt;&gt;1
    ),
    """",
    IFERROR(TEXTJOIN(CHAR(10),TRUE,FILTER('SUMMARY DATA'!E:E,'SUMMARY DATA'!$D:$D=$C219,'SUMMARY DATA'!$B:$B=""RS"")),"""")
  )
)"),"")</f>
        <v/>
      </c>
      <c r="F219" s="4" t="str">
        <f>IFERROR(__xludf.DUMMYFUNCTION("IFERROR(
  TEXTJOIN(CHAR(10),TRUE,FILTER('SUMMARY DATA'!F:F,'SUMMARY DATA'!$A:$A=$A219,'SUMMARY DATA'!$C:$C=$B219,'SUMMARY DATA'!$B:$B=""RS"")),
  IF(
    OR(
      ISNUMBER(SEARCH(""CDM CASH DEPOSIT"",$C219)),
      ISNUMBER(SEARCH(""CASH DEPOSIT"",$C219"&amp;")),
      COUNTIFS('SUMMARY DATA'!$D:$D,$C219,'SUMMARY DATA'!$B:$B,""RS"")&lt;&gt;1
    ),
    """",
    IFERROR(TEXTJOIN(CHAR(10),TRUE,FILTER('SUMMARY DATA'!F:F,'SUMMARY DATA'!$D:$D=$C219,'SUMMARY DATA'!$B:$B=""RS"")),"""")
  )
)"),"")</f>
        <v/>
      </c>
      <c r="G219" s="4" t="str">
        <f>IFERROR(__xludf.DUMMYFUNCTION("IFERROR(
  TEXTJOIN(CHAR(10),TRUE,FILTER('SUMMARY DATA'!G:G,'SUMMARY DATA'!$A:$A=$A219,'SUMMARY DATA'!$C:$C=$B219,'SUMMARY DATA'!$B:$B=""RS"")),
  IF(
    OR(
      ISNUMBER(SEARCH(""CDM CASH DEPOSIT"",$C219)),
      ISNUMBER(SEARCH(""CASH DEPOSIT"",$C219"&amp;")),
      COUNTIFS('SUMMARY DATA'!$D:$D,$C219,'SUMMARY DATA'!$B:$B,""RS"")&lt;&gt;1
    ),
    """",
    IFERROR(TEXTJOIN(CHAR(10),TRUE,FILTER('SUMMARY DATA'!G:G,'SUMMARY DATA'!$D:$D=$C219,'SUMMARY DATA'!$B:$B=""RS"")),"""")
  )
)"),"")</f>
        <v/>
      </c>
      <c r="H219" s="4" t="str">
        <f>IFERROR(__xludf.DUMMYFUNCTION("IFERROR(
  TEXTJOIN(CHAR(10),TRUE,FILTER('SUMMARY DATA'!H:H,'SUMMARY DATA'!$A:$A=$A219,'SUMMARY DATA'!$C:$C=$B219,'SUMMARY DATA'!$B:$B=""RS"")),
  IF(
    OR(
      ISNUMBER(SEARCH(""CDM CASH DEPOSIT"",$C219)),
      ISNUMBER(SEARCH(""CASH DEPOSIT"",$C219"&amp;")),
      COUNTIFS('SUMMARY DATA'!$D:$D,$C219,'SUMMARY DATA'!$B:$B,""RS"")&lt;&gt;1
    ),
    """",
    IFERROR(TEXTJOIN(CHAR(10),TRUE,FILTER('SUMMARY DATA'!H:H,'SUMMARY DATA'!$D:$D=$C219,'SUMMARY DATA'!$B:$B=""RS"")),"""")
  )
)"),"")</f>
        <v/>
      </c>
      <c r="I219" s="6" t="str">
        <f>IFERROR(__xludf.DUMMYFUNCTION("IF(H219="""","""",
SUM(ARRAYFORMULA(VALUE(SPLIT(H219,CHAR(10)))))
)"),"")</f>
        <v/>
      </c>
      <c r="J219" s="4" t="str">
        <f>IFERROR(__xludf.DUMMYFUNCTION("IFERROR(
  TEXTJOIN(CHAR(10),TRUE,FILTER('SUMMARY DATA'!I:I,'SUMMARY DATA'!$A:$A=$A219,'SUMMARY DATA'!$C:$C=$B219,'SUMMARY DATA'!$B:$B=""RS"")),
  IF(
    OR(
      ISNUMBER(SEARCH(""CDM CASH DEPOSIT"",$C219)),
      ISNUMBER(SEARCH(""CASH DEPOSIT"",$C219"&amp;")),
      COUNTIFS('SUMMARY DATA'!$D:$D,$C219,'SUMMARY DATA'!$B:$B,""RS"")&lt;&gt;1
    ),
    """",
    IFERROR(TEXTJOIN(CHAR(10),TRUE,FILTER('SUMMARY DATA'!I:I,'SUMMARY DATA'!$D:$D=$C219,'SUMMARY DATA'!$B:$B=""RS"")),"""")
  )
)"),"")</f>
        <v/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 spans="1:27">
      <c r="A220" s="19"/>
      <c r="B220" s="39"/>
      <c r="C220" s="19"/>
      <c r="D220" s="33"/>
      <c r="E220" s="4" t="str">
        <f>IFERROR(__xludf.DUMMYFUNCTION("IFERROR(
  TEXTJOIN(CHAR(10),TRUE,FILTER('SUMMARY DATA'!E:E,'SUMMARY DATA'!$A:$A=$A220,'SUMMARY DATA'!$C:$C=$B220,'SUMMARY DATA'!$B:$B=""RS"")),
  IF(
    OR(
      ISNUMBER(SEARCH(""CDM CASH DEPOSIT"",$C220)),
      ISNUMBER(SEARCH(""CASH DEPOSIT"",$C220"&amp;")),
      COUNTIFS('SUMMARY DATA'!$D:$D,$C220,'SUMMARY DATA'!$B:$B,""RS"")&lt;&gt;1
    ),
    """",
    IFERROR(TEXTJOIN(CHAR(10),TRUE,FILTER('SUMMARY DATA'!E:E,'SUMMARY DATA'!$D:$D=$C220,'SUMMARY DATA'!$B:$B=""RS"")),"""")
  )
)"),"")</f>
        <v/>
      </c>
      <c r="F220" s="4" t="str">
        <f>IFERROR(__xludf.DUMMYFUNCTION("IFERROR(
  TEXTJOIN(CHAR(10),TRUE,FILTER('SUMMARY DATA'!F:F,'SUMMARY DATA'!$A:$A=$A220,'SUMMARY DATA'!$C:$C=$B220,'SUMMARY DATA'!$B:$B=""RS"")),
  IF(
    OR(
      ISNUMBER(SEARCH(""CDM CASH DEPOSIT"",$C220)),
      ISNUMBER(SEARCH(""CASH DEPOSIT"",$C220"&amp;")),
      COUNTIFS('SUMMARY DATA'!$D:$D,$C220,'SUMMARY DATA'!$B:$B,""RS"")&lt;&gt;1
    ),
    """",
    IFERROR(TEXTJOIN(CHAR(10),TRUE,FILTER('SUMMARY DATA'!F:F,'SUMMARY DATA'!$D:$D=$C220,'SUMMARY DATA'!$B:$B=""RS"")),"""")
  )
)"),"")</f>
        <v/>
      </c>
      <c r="G220" s="4" t="str">
        <f>IFERROR(__xludf.DUMMYFUNCTION("IFERROR(
  TEXTJOIN(CHAR(10),TRUE,FILTER('SUMMARY DATA'!G:G,'SUMMARY DATA'!$A:$A=$A220,'SUMMARY DATA'!$C:$C=$B220,'SUMMARY DATA'!$B:$B=""RS"")),
  IF(
    OR(
      ISNUMBER(SEARCH(""CDM CASH DEPOSIT"",$C220)),
      ISNUMBER(SEARCH(""CASH DEPOSIT"",$C220"&amp;")),
      COUNTIFS('SUMMARY DATA'!$D:$D,$C220,'SUMMARY DATA'!$B:$B,""RS"")&lt;&gt;1
    ),
    """",
    IFERROR(TEXTJOIN(CHAR(10),TRUE,FILTER('SUMMARY DATA'!G:G,'SUMMARY DATA'!$D:$D=$C220,'SUMMARY DATA'!$B:$B=""RS"")),"""")
  )
)"),"")</f>
        <v/>
      </c>
      <c r="H220" s="4" t="str">
        <f>IFERROR(__xludf.DUMMYFUNCTION("IFERROR(
  TEXTJOIN(CHAR(10),TRUE,FILTER('SUMMARY DATA'!H:H,'SUMMARY DATA'!$A:$A=$A220,'SUMMARY DATA'!$C:$C=$B220,'SUMMARY DATA'!$B:$B=""RS"")),
  IF(
    OR(
      ISNUMBER(SEARCH(""CDM CASH DEPOSIT"",$C220)),
      ISNUMBER(SEARCH(""CASH DEPOSIT"",$C220"&amp;")),
      COUNTIFS('SUMMARY DATA'!$D:$D,$C220,'SUMMARY DATA'!$B:$B,""RS"")&lt;&gt;1
    ),
    """",
    IFERROR(TEXTJOIN(CHAR(10),TRUE,FILTER('SUMMARY DATA'!H:H,'SUMMARY DATA'!$D:$D=$C220,'SUMMARY DATA'!$B:$B=""RS"")),"""")
  )
)"),"")</f>
        <v/>
      </c>
      <c r="I220" s="6" t="str">
        <f>IFERROR(__xludf.DUMMYFUNCTION("IF(H220="""","""",
SUM(ARRAYFORMULA(VALUE(SPLIT(H220,CHAR(10)))))
)"),"")</f>
        <v/>
      </c>
      <c r="J220" s="4" t="str">
        <f>IFERROR(__xludf.DUMMYFUNCTION("IFERROR(
  TEXTJOIN(CHAR(10),TRUE,FILTER('SUMMARY DATA'!I:I,'SUMMARY DATA'!$A:$A=$A220,'SUMMARY DATA'!$C:$C=$B220,'SUMMARY DATA'!$B:$B=""RS"")),
  IF(
    OR(
      ISNUMBER(SEARCH(""CDM CASH DEPOSIT"",$C220)),
      ISNUMBER(SEARCH(""CASH DEPOSIT"",$C220"&amp;")),
      COUNTIFS('SUMMARY DATA'!$D:$D,$C220,'SUMMARY DATA'!$B:$B,""RS"")&lt;&gt;1
    ),
    """",
    IFERROR(TEXTJOIN(CHAR(10),TRUE,FILTER('SUMMARY DATA'!I:I,'SUMMARY DATA'!$D:$D=$C220,'SUMMARY DATA'!$B:$B=""RS"")),"""")
  )
)"),"")</f>
        <v/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 spans="1:27">
      <c r="A221" s="19"/>
      <c r="B221" s="39"/>
      <c r="C221" s="19"/>
      <c r="D221" s="33"/>
      <c r="E221" s="4" t="str">
        <f>IFERROR(__xludf.DUMMYFUNCTION("IFERROR(
  TEXTJOIN(CHAR(10),TRUE,FILTER('SUMMARY DATA'!E:E,'SUMMARY DATA'!$A:$A=$A221,'SUMMARY DATA'!$C:$C=$B221,'SUMMARY DATA'!$B:$B=""RS"")),
  IF(
    OR(
      ISNUMBER(SEARCH(""CDM CASH DEPOSIT"",$C221)),
      ISNUMBER(SEARCH(""CASH DEPOSIT"",$C221"&amp;")),
      COUNTIFS('SUMMARY DATA'!$D:$D,$C221,'SUMMARY DATA'!$B:$B,""RS"")&lt;&gt;1
    ),
    """",
    IFERROR(TEXTJOIN(CHAR(10),TRUE,FILTER('SUMMARY DATA'!E:E,'SUMMARY DATA'!$D:$D=$C221,'SUMMARY DATA'!$B:$B=""RS"")),"""")
  )
)"),"")</f>
        <v/>
      </c>
      <c r="F221" s="4" t="str">
        <f>IFERROR(__xludf.DUMMYFUNCTION("IFERROR(
  TEXTJOIN(CHAR(10),TRUE,FILTER('SUMMARY DATA'!F:F,'SUMMARY DATA'!$A:$A=$A221,'SUMMARY DATA'!$C:$C=$B221,'SUMMARY DATA'!$B:$B=""RS"")),
  IF(
    OR(
      ISNUMBER(SEARCH(""CDM CASH DEPOSIT"",$C221)),
      ISNUMBER(SEARCH(""CASH DEPOSIT"",$C221"&amp;")),
      COUNTIFS('SUMMARY DATA'!$D:$D,$C221,'SUMMARY DATA'!$B:$B,""RS"")&lt;&gt;1
    ),
    """",
    IFERROR(TEXTJOIN(CHAR(10),TRUE,FILTER('SUMMARY DATA'!F:F,'SUMMARY DATA'!$D:$D=$C221,'SUMMARY DATA'!$B:$B=""RS"")),"""")
  )
)"),"")</f>
        <v/>
      </c>
      <c r="G221" s="4" t="str">
        <f>IFERROR(__xludf.DUMMYFUNCTION("IFERROR(
  TEXTJOIN(CHAR(10),TRUE,FILTER('SUMMARY DATA'!G:G,'SUMMARY DATA'!$A:$A=$A221,'SUMMARY DATA'!$C:$C=$B221,'SUMMARY DATA'!$B:$B=""RS"")),
  IF(
    OR(
      ISNUMBER(SEARCH(""CDM CASH DEPOSIT"",$C221)),
      ISNUMBER(SEARCH(""CASH DEPOSIT"",$C221"&amp;")),
      COUNTIFS('SUMMARY DATA'!$D:$D,$C221,'SUMMARY DATA'!$B:$B,""RS"")&lt;&gt;1
    ),
    """",
    IFERROR(TEXTJOIN(CHAR(10),TRUE,FILTER('SUMMARY DATA'!G:G,'SUMMARY DATA'!$D:$D=$C221,'SUMMARY DATA'!$B:$B=""RS"")),"""")
  )
)"),"")</f>
        <v/>
      </c>
      <c r="H221" s="4" t="str">
        <f>IFERROR(__xludf.DUMMYFUNCTION("IFERROR(
  TEXTJOIN(CHAR(10),TRUE,FILTER('SUMMARY DATA'!H:H,'SUMMARY DATA'!$A:$A=$A221,'SUMMARY DATA'!$C:$C=$B221,'SUMMARY DATA'!$B:$B=""RS"")),
  IF(
    OR(
      ISNUMBER(SEARCH(""CDM CASH DEPOSIT"",$C221)),
      ISNUMBER(SEARCH(""CASH DEPOSIT"",$C221"&amp;")),
      COUNTIFS('SUMMARY DATA'!$D:$D,$C221,'SUMMARY DATA'!$B:$B,""RS"")&lt;&gt;1
    ),
    """",
    IFERROR(TEXTJOIN(CHAR(10),TRUE,FILTER('SUMMARY DATA'!H:H,'SUMMARY DATA'!$D:$D=$C221,'SUMMARY DATA'!$B:$B=""RS"")),"""")
  )
)"),"")</f>
        <v/>
      </c>
      <c r="I221" s="6" t="str">
        <f>IFERROR(__xludf.DUMMYFUNCTION("IF(H221="""","""",
SUM(ARRAYFORMULA(VALUE(SPLIT(H221,CHAR(10)))))
)"),"")</f>
        <v/>
      </c>
      <c r="J221" s="4" t="str">
        <f>IFERROR(__xludf.DUMMYFUNCTION("IFERROR(
  TEXTJOIN(CHAR(10),TRUE,FILTER('SUMMARY DATA'!I:I,'SUMMARY DATA'!$A:$A=$A221,'SUMMARY DATA'!$C:$C=$B221,'SUMMARY DATA'!$B:$B=""RS"")),
  IF(
    OR(
      ISNUMBER(SEARCH(""CDM CASH DEPOSIT"",$C221)),
      ISNUMBER(SEARCH(""CASH DEPOSIT"",$C221"&amp;")),
      COUNTIFS('SUMMARY DATA'!$D:$D,$C221,'SUMMARY DATA'!$B:$B,""RS"")&lt;&gt;1
    ),
    """",
    IFERROR(TEXTJOIN(CHAR(10),TRUE,FILTER('SUMMARY DATA'!I:I,'SUMMARY DATA'!$D:$D=$C221,'SUMMARY DATA'!$B:$B=""RS"")),"""")
  )
)"),"")</f>
        <v/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 spans="1:27">
      <c r="A222" s="19"/>
      <c r="B222" s="39"/>
      <c r="C222" s="19"/>
      <c r="D222" s="33"/>
      <c r="E222" s="4" t="str">
        <f>IFERROR(__xludf.DUMMYFUNCTION("IFERROR(
  TEXTJOIN(CHAR(10),TRUE,FILTER('SUMMARY DATA'!E:E,'SUMMARY DATA'!$A:$A=$A222,'SUMMARY DATA'!$C:$C=$B222,'SUMMARY DATA'!$B:$B=""RS"")),
  IF(
    OR(
      ISNUMBER(SEARCH(""CDM CASH DEPOSIT"",$C222)),
      ISNUMBER(SEARCH(""CASH DEPOSIT"",$C222"&amp;")),
      COUNTIFS('SUMMARY DATA'!$D:$D,$C222,'SUMMARY DATA'!$B:$B,""RS"")&lt;&gt;1
    ),
    """",
    IFERROR(TEXTJOIN(CHAR(10),TRUE,FILTER('SUMMARY DATA'!E:E,'SUMMARY DATA'!$D:$D=$C222,'SUMMARY DATA'!$B:$B=""RS"")),"""")
  )
)"),"")</f>
        <v/>
      </c>
      <c r="F222" s="4" t="str">
        <f>IFERROR(__xludf.DUMMYFUNCTION("IFERROR(
  TEXTJOIN(CHAR(10),TRUE,FILTER('SUMMARY DATA'!F:F,'SUMMARY DATA'!$A:$A=$A222,'SUMMARY DATA'!$C:$C=$B222,'SUMMARY DATA'!$B:$B=""RS"")),
  IF(
    OR(
      ISNUMBER(SEARCH(""CDM CASH DEPOSIT"",$C222)),
      ISNUMBER(SEARCH(""CASH DEPOSIT"",$C222"&amp;")),
      COUNTIFS('SUMMARY DATA'!$D:$D,$C222,'SUMMARY DATA'!$B:$B,""RS"")&lt;&gt;1
    ),
    """",
    IFERROR(TEXTJOIN(CHAR(10),TRUE,FILTER('SUMMARY DATA'!F:F,'SUMMARY DATA'!$D:$D=$C222,'SUMMARY DATA'!$B:$B=""RS"")),"""")
  )
)"),"")</f>
        <v/>
      </c>
      <c r="G222" s="4" t="str">
        <f>IFERROR(__xludf.DUMMYFUNCTION("IFERROR(
  TEXTJOIN(CHAR(10),TRUE,FILTER('SUMMARY DATA'!G:G,'SUMMARY DATA'!$A:$A=$A222,'SUMMARY DATA'!$C:$C=$B222,'SUMMARY DATA'!$B:$B=""RS"")),
  IF(
    OR(
      ISNUMBER(SEARCH(""CDM CASH DEPOSIT"",$C222)),
      ISNUMBER(SEARCH(""CASH DEPOSIT"",$C222"&amp;")),
      COUNTIFS('SUMMARY DATA'!$D:$D,$C222,'SUMMARY DATA'!$B:$B,""RS"")&lt;&gt;1
    ),
    """",
    IFERROR(TEXTJOIN(CHAR(10),TRUE,FILTER('SUMMARY DATA'!G:G,'SUMMARY DATA'!$D:$D=$C222,'SUMMARY DATA'!$B:$B=""RS"")),"""")
  )
)"),"")</f>
        <v/>
      </c>
      <c r="H222" s="4" t="str">
        <f>IFERROR(__xludf.DUMMYFUNCTION("IFERROR(
  TEXTJOIN(CHAR(10),TRUE,FILTER('SUMMARY DATA'!H:H,'SUMMARY DATA'!$A:$A=$A222,'SUMMARY DATA'!$C:$C=$B222,'SUMMARY DATA'!$B:$B=""RS"")),
  IF(
    OR(
      ISNUMBER(SEARCH(""CDM CASH DEPOSIT"",$C222)),
      ISNUMBER(SEARCH(""CASH DEPOSIT"",$C222"&amp;")),
      COUNTIFS('SUMMARY DATA'!$D:$D,$C222,'SUMMARY DATA'!$B:$B,""RS"")&lt;&gt;1
    ),
    """",
    IFERROR(TEXTJOIN(CHAR(10),TRUE,FILTER('SUMMARY DATA'!H:H,'SUMMARY DATA'!$D:$D=$C222,'SUMMARY DATA'!$B:$B=""RS"")),"""")
  )
)"),"")</f>
        <v/>
      </c>
      <c r="I222" s="6" t="str">
        <f>IFERROR(__xludf.DUMMYFUNCTION("IF(H222="""","""",
SUM(ARRAYFORMULA(VALUE(SPLIT(H222,CHAR(10)))))
)"),"")</f>
        <v/>
      </c>
      <c r="J222" s="4" t="str">
        <f>IFERROR(__xludf.DUMMYFUNCTION("IFERROR(
  TEXTJOIN(CHAR(10),TRUE,FILTER('SUMMARY DATA'!I:I,'SUMMARY DATA'!$A:$A=$A222,'SUMMARY DATA'!$C:$C=$B222,'SUMMARY DATA'!$B:$B=""RS"")),
  IF(
    OR(
      ISNUMBER(SEARCH(""CDM CASH DEPOSIT"",$C222)),
      ISNUMBER(SEARCH(""CASH DEPOSIT"",$C222"&amp;")),
      COUNTIFS('SUMMARY DATA'!$D:$D,$C222,'SUMMARY DATA'!$B:$B,""RS"")&lt;&gt;1
    ),
    """",
    IFERROR(TEXTJOIN(CHAR(10),TRUE,FILTER('SUMMARY DATA'!I:I,'SUMMARY DATA'!$D:$D=$C222,'SUMMARY DATA'!$B:$B=""RS"")),"""")
  )
)"),"")</f>
        <v/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 spans="1:27">
      <c r="A223" s="19"/>
      <c r="B223" s="39"/>
      <c r="C223" s="19"/>
      <c r="D223" s="33"/>
      <c r="E223" s="4" t="str">
        <f>IFERROR(__xludf.DUMMYFUNCTION("IFERROR(
  TEXTJOIN(CHAR(10),TRUE,FILTER('SUMMARY DATA'!E:E,'SUMMARY DATA'!$A:$A=$A223,'SUMMARY DATA'!$C:$C=$B223,'SUMMARY DATA'!$B:$B=""RS"")),
  IF(
    OR(
      ISNUMBER(SEARCH(""CDM CASH DEPOSIT"",$C223)),
      ISNUMBER(SEARCH(""CASH DEPOSIT"",$C223"&amp;")),
      COUNTIFS('SUMMARY DATA'!$D:$D,$C223,'SUMMARY DATA'!$B:$B,""RS"")&lt;&gt;1
    ),
    """",
    IFERROR(TEXTJOIN(CHAR(10),TRUE,FILTER('SUMMARY DATA'!E:E,'SUMMARY DATA'!$D:$D=$C223,'SUMMARY DATA'!$B:$B=""RS"")),"""")
  )
)"),"")</f>
        <v/>
      </c>
      <c r="F223" s="4" t="str">
        <f>IFERROR(__xludf.DUMMYFUNCTION("IFERROR(
  TEXTJOIN(CHAR(10),TRUE,FILTER('SUMMARY DATA'!F:F,'SUMMARY DATA'!$A:$A=$A223,'SUMMARY DATA'!$C:$C=$B223,'SUMMARY DATA'!$B:$B=""RS"")),
  IF(
    OR(
      ISNUMBER(SEARCH(""CDM CASH DEPOSIT"",$C223)),
      ISNUMBER(SEARCH(""CASH DEPOSIT"",$C223"&amp;")),
      COUNTIFS('SUMMARY DATA'!$D:$D,$C223,'SUMMARY DATA'!$B:$B,""RS"")&lt;&gt;1
    ),
    """",
    IFERROR(TEXTJOIN(CHAR(10),TRUE,FILTER('SUMMARY DATA'!F:F,'SUMMARY DATA'!$D:$D=$C223,'SUMMARY DATA'!$B:$B=""RS"")),"""")
  )
)"),"")</f>
        <v/>
      </c>
      <c r="G223" s="4" t="str">
        <f>IFERROR(__xludf.DUMMYFUNCTION("IFERROR(
  TEXTJOIN(CHAR(10),TRUE,FILTER('SUMMARY DATA'!G:G,'SUMMARY DATA'!$A:$A=$A223,'SUMMARY DATA'!$C:$C=$B223,'SUMMARY DATA'!$B:$B=""RS"")),
  IF(
    OR(
      ISNUMBER(SEARCH(""CDM CASH DEPOSIT"",$C223)),
      ISNUMBER(SEARCH(""CASH DEPOSIT"",$C223"&amp;")),
      COUNTIFS('SUMMARY DATA'!$D:$D,$C223,'SUMMARY DATA'!$B:$B,""RS"")&lt;&gt;1
    ),
    """",
    IFERROR(TEXTJOIN(CHAR(10),TRUE,FILTER('SUMMARY DATA'!G:G,'SUMMARY DATA'!$D:$D=$C223,'SUMMARY DATA'!$B:$B=""RS"")),"""")
  )
)"),"")</f>
        <v/>
      </c>
      <c r="H223" s="4" t="str">
        <f>IFERROR(__xludf.DUMMYFUNCTION("IFERROR(
  TEXTJOIN(CHAR(10),TRUE,FILTER('SUMMARY DATA'!H:H,'SUMMARY DATA'!$A:$A=$A223,'SUMMARY DATA'!$C:$C=$B223,'SUMMARY DATA'!$B:$B=""RS"")),
  IF(
    OR(
      ISNUMBER(SEARCH(""CDM CASH DEPOSIT"",$C223)),
      ISNUMBER(SEARCH(""CASH DEPOSIT"",$C223"&amp;")),
      COUNTIFS('SUMMARY DATA'!$D:$D,$C223,'SUMMARY DATA'!$B:$B,""RS"")&lt;&gt;1
    ),
    """",
    IFERROR(TEXTJOIN(CHAR(10),TRUE,FILTER('SUMMARY DATA'!H:H,'SUMMARY DATA'!$D:$D=$C223,'SUMMARY DATA'!$B:$B=""RS"")),"""")
  )
)"),"")</f>
        <v/>
      </c>
      <c r="I223" s="6" t="str">
        <f>IFERROR(__xludf.DUMMYFUNCTION("IF(H223="""","""",
SUM(ARRAYFORMULA(VALUE(SPLIT(H223,CHAR(10)))))
)"),"")</f>
        <v/>
      </c>
      <c r="J223" s="4" t="str">
        <f>IFERROR(__xludf.DUMMYFUNCTION("IFERROR(
  TEXTJOIN(CHAR(10),TRUE,FILTER('SUMMARY DATA'!I:I,'SUMMARY DATA'!$A:$A=$A223,'SUMMARY DATA'!$C:$C=$B223,'SUMMARY DATA'!$B:$B=""RS"")),
  IF(
    OR(
      ISNUMBER(SEARCH(""CDM CASH DEPOSIT"",$C223)),
      ISNUMBER(SEARCH(""CASH DEPOSIT"",$C223"&amp;")),
      COUNTIFS('SUMMARY DATA'!$D:$D,$C223,'SUMMARY DATA'!$B:$B,""RS"")&lt;&gt;1
    ),
    """",
    IFERROR(TEXTJOIN(CHAR(10),TRUE,FILTER('SUMMARY DATA'!I:I,'SUMMARY DATA'!$D:$D=$C223,'SUMMARY DATA'!$B:$B=""RS"")),"""")
  )
)"),"")</f>
        <v/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 spans="1:27">
      <c r="A224" s="19"/>
      <c r="B224" s="39"/>
      <c r="C224" s="19"/>
      <c r="D224" s="33"/>
      <c r="E224" s="4" t="str">
        <f>IFERROR(__xludf.DUMMYFUNCTION("IFERROR(
  TEXTJOIN(CHAR(10),TRUE,FILTER('SUMMARY DATA'!E:E,'SUMMARY DATA'!$A:$A=$A224,'SUMMARY DATA'!$C:$C=$B224,'SUMMARY DATA'!$B:$B=""RS"")),
  IF(
    OR(
      ISNUMBER(SEARCH(""CDM CASH DEPOSIT"",$C224)),
      ISNUMBER(SEARCH(""CASH DEPOSIT"",$C224"&amp;")),
      COUNTIFS('SUMMARY DATA'!$D:$D,$C224,'SUMMARY DATA'!$B:$B,""RS"")&lt;&gt;1
    ),
    """",
    IFERROR(TEXTJOIN(CHAR(10),TRUE,FILTER('SUMMARY DATA'!E:E,'SUMMARY DATA'!$D:$D=$C224,'SUMMARY DATA'!$B:$B=""RS"")),"""")
  )
)"),"")</f>
        <v/>
      </c>
      <c r="F224" s="4" t="str">
        <f>IFERROR(__xludf.DUMMYFUNCTION("IFERROR(
  TEXTJOIN(CHAR(10),TRUE,FILTER('SUMMARY DATA'!F:F,'SUMMARY DATA'!$A:$A=$A224,'SUMMARY DATA'!$C:$C=$B224,'SUMMARY DATA'!$B:$B=""RS"")),
  IF(
    OR(
      ISNUMBER(SEARCH(""CDM CASH DEPOSIT"",$C224)),
      ISNUMBER(SEARCH(""CASH DEPOSIT"",$C224"&amp;")),
      COUNTIFS('SUMMARY DATA'!$D:$D,$C224,'SUMMARY DATA'!$B:$B,""RS"")&lt;&gt;1
    ),
    """",
    IFERROR(TEXTJOIN(CHAR(10),TRUE,FILTER('SUMMARY DATA'!F:F,'SUMMARY DATA'!$D:$D=$C224,'SUMMARY DATA'!$B:$B=""RS"")),"""")
  )
)"),"")</f>
        <v/>
      </c>
      <c r="G224" s="4" t="str">
        <f>IFERROR(__xludf.DUMMYFUNCTION("IFERROR(
  TEXTJOIN(CHAR(10),TRUE,FILTER('SUMMARY DATA'!G:G,'SUMMARY DATA'!$A:$A=$A224,'SUMMARY DATA'!$C:$C=$B224,'SUMMARY DATA'!$B:$B=""RS"")),
  IF(
    OR(
      ISNUMBER(SEARCH(""CDM CASH DEPOSIT"",$C224)),
      ISNUMBER(SEARCH(""CASH DEPOSIT"",$C224"&amp;")),
      COUNTIFS('SUMMARY DATA'!$D:$D,$C224,'SUMMARY DATA'!$B:$B,""RS"")&lt;&gt;1
    ),
    """",
    IFERROR(TEXTJOIN(CHAR(10),TRUE,FILTER('SUMMARY DATA'!G:G,'SUMMARY DATA'!$D:$D=$C224,'SUMMARY DATA'!$B:$B=""RS"")),"""")
  )
)"),"")</f>
        <v/>
      </c>
      <c r="H224" s="4" t="str">
        <f>IFERROR(__xludf.DUMMYFUNCTION("IFERROR(
  TEXTJOIN(CHAR(10),TRUE,FILTER('SUMMARY DATA'!H:H,'SUMMARY DATA'!$A:$A=$A224,'SUMMARY DATA'!$C:$C=$B224,'SUMMARY DATA'!$B:$B=""RS"")),
  IF(
    OR(
      ISNUMBER(SEARCH(""CDM CASH DEPOSIT"",$C224)),
      ISNUMBER(SEARCH(""CASH DEPOSIT"",$C224"&amp;")),
      COUNTIFS('SUMMARY DATA'!$D:$D,$C224,'SUMMARY DATA'!$B:$B,""RS"")&lt;&gt;1
    ),
    """",
    IFERROR(TEXTJOIN(CHAR(10),TRUE,FILTER('SUMMARY DATA'!H:H,'SUMMARY DATA'!$D:$D=$C224,'SUMMARY DATA'!$B:$B=""RS"")),"""")
  )
)"),"")</f>
        <v/>
      </c>
      <c r="I224" s="6" t="str">
        <f>IFERROR(__xludf.DUMMYFUNCTION("IF(H224="""","""",
SUM(ARRAYFORMULA(VALUE(SPLIT(H224,CHAR(10)))))
)"),"")</f>
        <v/>
      </c>
      <c r="J224" s="4" t="str">
        <f>IFERROR(__xludf.DUMMYFUNCTION("IFERROR(
  TEXTJOIN(CHAR(10),TRUE,FILTER('SUMMARY DATA'!I:I,'SUMMARY DATA'!$A:$A=$A224,'SUMMARY DATA'!$C:$C=$B224,'SUMMARY DATA'!$B:$B=""RS"")),
  IF(
    OR(
      ISNUMBER(SEARCH(""CDM CASH DEPOSIT"",$C224)),
      ISNUMBER(SEARCH(""CASH DEPOSIT"",$C224"&amp;")),
      COUNTIFS('SUMMARY DATA'!$D:$D,$C224,'SUMMARY DATA'!$B:$B,""RS"")&lt;&gt;1
    ),
    """",
    IFERROR(TEXTJOIN(CHAR(10),TRUE,FILTER('SUMMARY DATA'!I:I,'SUMMARY DATA'!$D:$D=$C224,'SUMMARY DATA'!$B:$B=""RS"")),"""")
  )
)"),"")</f>
        <v/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 spans="1:27">
      <c r="A225" s="19"/>
      <c r="B225" s="39"/>
      <c r="C225" s="19"/>
      <c r="D225" s="33"/>
      <c r="E225" s="4" t="str">
        <f>IFERROR(__xludf.DUMMYFUNCTION("IFERROR(
  TEXTJOIN(CHAR(10),TRUE,FILTER('SUMMARY DATA'!E:E,'SUMMARY DATA'!$A:$A=$A225,'SUMMARY DATA'!$C:$C=$B225,'SUMMARY DATA'!$B:$B=""RS"")),
  IF(
    OR(
      ISNUMBER(SEARCH(""CDM CASH DEPOSIT"",$C225)),
      ISNUMBER(SEARCH(""CASH DEPOSIT"",$C225"&amp;")),
      COUNTIFS('SUMMARY DATA'!$D:$D,$C225,'SUMMARY DATA'!$B:$B,""RS"")&lt;&gt;1
    ),
    """",
    IFERROR(TEXTJOIN(CHAR(10),TRUE,FILTER('SUMMARY DATA'!E:E,'SUMMARY DATA'!$D:$D=$C225,'SUMMARY DATA'!$B:$B=""RS"")),"""")
  )
)"),"")</f>
        <v/>
      </c>
      <c r="F225" s="4" t="str">
        <f>IFERROR(__xludf.DUMMYFUNCTION("IFERROR(
  TEXTJOIN(CHAR(10),TRUE,FILTER('SUMMARY DATA'!F:F,'SUMMARY DATA'!$A:$A=$A225,'SUMMARY DATA'!$C:$C=$B225,'SUMMARY DATA'!$B:$B=""RS"")),
  IF(
    OR(
      ISNUMBER(SEARCH(""CDM CASH DEPOSIT"",$C225)),
      ISNUMBER(SEARCH(""CASH DEPOSIT"",$C225"&amp;")),
      COUNTIFS('SUMMARY DATA'!$D:$D,$C225,'SUMMARY DATA'!$B:$B,""RS"")&lt;&gt;1
    ),
    """",
    IFERROR(TEXTJOIN(CHAR(10),TRUE,FILTER('SUMMARY DATA'!F:F,'SUMMARY DATA'!$D:$D=$C225,'SUMMARY DATA'!$B:$B=""RS"")),"""")
  )
)"),"")</f>
        <v/>
      </c>
      <c r="G225" s="4" t="str">
        <f>IFERROR(__xludf.DUMMYFUNCTION("IFERROR(
  TEXTJOIN(CHAR(10),TRUE,FILTER('SUMMARY DATA'!G:G,'SUMMARY DATA'!$A:$A=$A225,'SUMMARY DATA'!$C:$C=$B225,'SUMMARY DATA'!$B:$B=""RS"")),
  IF(
    OR(
      ISNUMBER(SEARCH(""CDM CASH DEPOSIT"",$C225)),
      ISNUMBER(SEARCH(""CASH DEPOSIT"",$C225"&amp;")),
      COUNTIFS('SUMMARY DATA'!$D:$D,$C225,'SUMMARY DATA'!$B:$B,""RS"")&lt;&gt;1
    ),
    """",
    IFERROR(TEXTJOIN(CHAR(10),TRUE,FILTER('SUMMARY DATA'!G:G,'SUMMARY DATA'!$D:$D=$C225,'SUMMARY DATA'!$B:$B=""RS"")),"""")
  )
)"),"")</f>
        <v/>
      </c>
      <c r="H225" s="4" t="str">
        <f>IFERROR(__xludf.DUMMYFUNCTION("IFERROR(
  TEXTJOIN(CHAR(10),TRUE,FILTER('SUMMARY DATA'!H:H,'SUMMARY DATA'!$A:$A=$A225,'SUMMARY DATA'!$C:$C=$B225,'SUMMARY DATA'!$B:$B=""RS"")),
  IF(
    OR(
      ISNUMBER(SEARCH(""CDM CASH DEPOSIT"",$C225)),
      ISNUMBER(SEARCH(""CASH DEPOSIT"",$C225"&amp;")),
      COUNTIFS('SUMMARY DATA'!$D:$D,$C225,'SUMMARY DATA'!$B:$B,""RS"")&lt;&gt;1
    ),
    """",
    IFERROR(TEXTJOIN(CHAR(10),TRUE,FILTER('SUMMARY DATA'!H:H,'SUMMARY DATA'!$D:$D=$C225,'SUMMARY DATA'!$B:$B=""RS"")),"""")
  )
)"),"")</f>
        <v/>
      </c>
      <c r="I225" s="6" t="str">
        <f>IFERROR(__xludf.DUMMYFUNCTION("IF(H225="""","""",
SUM(ARRAYFORMULA(VALUE(SPLIT(H225,CHAR(10)))))
)"),"")</f>
        <v/>
      </c>
      <c r="J225" s="4" t="str">
        <f>IFERROR(__xludf.DUMMYFUNCTION("IFERROR(
  TEXTJOIN(CHAR(10),TRUE,FILTER('SUMMARY DATA'!I:I,'SUMMARY DATA'!$A:$A=$A225,'SUMMARY DATA'!$C:$C=$B225,'SUMMARY DATA'!$B:$B=""RS"")),
  IF(
    OR(
      ISNUMBER(SEARCH(""CDM CASH DEPOSIT"",$C225)),
      ISNUMBER(SEARCH(""CASH DEPOSIT"",$C225"&amp;")),
      COUNTIFS('SUMMARY DATA'!$D:$D,$C225,'SUMMARY DATA'!$B:$B,""RS"")&lt;&gt;1
    ),
    """",
    IFERROR(TEXTJOIN(CHAR(10),TRUE,FILTER('SUMMARY DATA'!I:I,'SUMMARY DATA'!$D:$D=$C225,'SUMMARY DATA'!$B:$B=""RS"")),"""")
  )
)"),"")</f>
        <v/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 spans="1:27">
      <c r="A226" s="19"/>
      <c r="B226" s="39"/>
      <c r="C226" s="19"/>
      <c r="D226" s="33"/>
      <c r="E226" s="4" t="str">
        <f>IFERROR(__xludf.DUMMYFUNCTION("IFERROR(
  TEXTJOIN(CHAR(10),TRUE,FILTER('SUMMARY DATA'!E:E,'SUMMARY DATA'!$A:$A=$A226,'SUMMARY DATA'!$C:$C=$B226,'SUMMARY DATA'!$B:$B=""RS"")),
  IF(
    OR(
      ISNUMBER(SEARCH(""CDM CASH DEPOSIT"",$C226)),
      ISNUMBER(SEARCH(""CASH DEPOSIT"",$C226"&amp;")),
      COUNTIFS('SUMMARY DATA'!$D:$D,$C226,'SUMMARY DATA'!$B:$B,""RS"")&lt;&gt;1
    ),
    """",
    IFERROR(TEXTJOIN(CHAR(10),TRUE,FILTER('SUMMARY DATA'!E:E,'SUMMARY DATA'!$D:$D=$C226,'SUMMARY DATA'!$B:$B=""RS"")),"""")
  )
)"),"")</f>
        <v/>
      </c>
      <c r="F226" s="4" t="str">
        <f>IFERROR(__xludf.DUMMYFUNCTION("IFERROR(
  TEXTJOIN(CHAR(10),TRUE,FILTER('SUMMARY DATA'!F:F,'SUMMARY DATA'!$A:$A=$A226,'SUMMARY DATA'!$C:$C=$B226,'SUMMARY DATA'!$B:$B=""RS"")),
  IF(
    OR(
      ISNUMBER(SEARCH(""CDM CASH DEPOSIT"",$C226)),
      ISNUMBER(SEARCH(""CASH DEPOSIT"",$C226"&amp;")),
      COUNTIFS('SUMMARY DATA'!$D:$D,$C226,'SUMMARY DATA'!$B:$B,""RS"")&lt;&gt;1
    ),
    """",
    IFERROR(TEXTJOIN(CHAR(10),TRUE,FILTER('SUMMARY DATA'!F:F,'SUMMARY DATA'!$D:$D=$C226,'SUMMARY DATA'!$B:$B=""RS"")),"""")
  )
)"),"")</f>
        <v/>
      </c>
      <c r="G226" s="4" t="str">
        <f>IFERROR(__xludf.DUMMYFUNCTION("IFERROR(
  TEXTJOIN(CHAR(10),TRUE,FILTER('SUMMARY DATA'!G:G,'SUMMARY DATA'!$A:$A=$A226,'SUMMARY DATA'!$C:$C=$B226,'SUMMARY DATA'!$B:$B=""RS"")),
  IF(
    OR(
      ISNUMBER(SEARCH(""CDM CASH DEPOSIT"",$C226)),
      ISNUMBER(SEARCH(""CASH DEPOSIT"",$C226"&amp;")),
      COUNTIFS('SUMMARY DATA'!$D:$D,$C226,'SUMMARY DATA'!$B:$B,""RS"")&lt;&gt;1
    ),
    """",
    IFERROR(TEXTJOIN(CHAR(10),TRUE,FILTER('SUMMARY DATA'!G:G,'SUMMARY DATA'!$D:$D=$C226,'SUMMARY DATA'!$B:$B=""RS"")),"""")
  )
)"),"")</f>
        <v/>
      </c>
      <c r="H226" s="4" t="str">
        <f>IFERROR(__xludf.DUMMYFUNCTION("IFERROR(
  TEXTJOIN(CHAR(10),TRUE,FILTER('SUMMARY DATA'!H:H,'SUMMARY DATA'!$A:$A=$A226,'SUMMARY DATA'!$C:$C=$B226,'SUMMARY DATA'!$B:$B=""RS"")),
  IF(
    OR(
      ISNUMBER(SEARCH(""CDM CASH DEPOSIT"",$C226)),
      ISNUMBER(SEARCH(""CASH DEPOSIT"",$C226"&amp;")),
      COUNTIFS('SUMMARY DATA'!$D:$D,$C226,'SUMMARY DATA'!$B:$B,""RS"")&lt;&gt;1
    ),
    """",
    IFERROR(TEXTJOIN(CHAR(10),TRUE,FILTER('SUMMARY DATA'!H:H,'SUMMARY DATA'!$D:$D=$C226,'SUMMARY DATA'!$B:$B=""RS"")),"""")
  )
)"),"")</f>
        <v/>
      </c>
      <c r="I226" s="6" t="str">
        <f>IFERROR(__xludf.DUMMYFUNCTION("IF(H226="""","""",
SUM(ARRAYFORMULA(VALUE(SPLIT(H226,CHAR(10)))))
)"),"")</f>
        <v/>
      </c>
      <c r="J226" s="4" t="str">
        <f>IFERROR(__xludf.DUMMYFUNCTION("IFERROR(
  TEXTJOIN(CHAR(10),TRUE,FILTER('SUMMARY DATA'!I:I,'SUMMARY DATA'!$A:$A=$A226,'SUMMARY DATA'!$C:$C=$B226,'SUMMARY DATA'!$B:$B=""RS"")),
  IF(
    OR(
      ISNUMBER(SEARCH(""CDM CASH DEPOSIT"",$C226)),
      ISNUMBER(SEARCH(""CASH DEPOSIT"",$C226"&amp;")),
      COUNTIFS('SUMMARY DATA'!$D:$D,$C226,'SUMMARY DATA'!$B:$B,""RS"")&lt;&gt;1
    ),
    """",
    IFERROR(TEXTJOIN(CHAR(10),TRUE,FILTER('SUMMARY DATA'!I:I,'SUMMARY DATA'!$D:$D=$C226,'SUMMARY DATA'!$B:$B=""RS"")),"""")
  )
)"),"")</f>
        <v/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 spans="1:27">
      <c r="A227" s="19"/>
      <c r="B227" s="39"/>
      <c r="C227" s="19"/>
      <c r="D227" s="33"/>
      <c r="E227" s="4" t="str">
        <f>IFERROR(__xludf.DUMMYFUNCTION("IFERROR(
  TEXTJOIN(CHAR(10),TRUE,FILTER('SUMMARY DATA'!E:E,'SUMMARY DATA'!$A:$A=$A227,'SUMMARY DATA'!$C:$C=$B227,'SUMMARY DATA'!$B:$B=""RS"")),
  IF(
    OR(
      ISNUMBER(SEARCH(""CDM CASH DEPOSIT"",$C227)),
      ISNUMBER(SEARCH(""CASH DEPOSIT"",$C227"&amp;")),
      COUNTIFS('SUMMARY DATA'!$D:$D,$C227,'SUMMARY DATA'!$B:$B,""RS"")&lt;&gt;1
    ),
    """",
    IFERROR(TEXTJOIN(CHAR(10),TRUE,FILTER('SUMMARY DATA'!E:E,'SUMMARY DATA'!$D:$D=$C227,'SUMMARY DATA'!$B:$B=""RS"")),"""")
  )
)"),"")</f>
        <v/>
      </c>
      <c r="F227" s="4" t="str">
        <f>IFERROR(__xludf.DUMMYFUNCTION("IFERROR(
  TEXTJOIN(CHAR(10),TRUE,FILTER('SUMMARY DATA'!F:F,'SUMMARY DATA'!$A:$A=$A227,'SUMMARY DATA'!$C:$C=$B227,'SUMMARY DATA'!$B:$B=""RS"")),
  IF(
    OR(
      ISNUMBER(SEARCH(""CDM CASH DEPOSIT"",$C227)),
      ISNUMBER(SEARCH(""CASH DEPOSIT"",$C227"&amp;")),
      COUNTIFS('SUMMARY DATA'!$D:$D,$C227,'SUMMARY DATA'!$B:$B,""RS"")&lt;&gt;1
    ),
    """",
    IFERROR(TEXTJOIN(CHAR(10),TRUE,FILTER('SUMMARY DATA'!F:F,'SUMMARY DATA'!$D:$D=$C227,'SUMMARY DATA'!$B:$B=""RS"")),"""")
  )
)"),"")</f>
        <v/>
      </c>
      <c r="G227" s="4" t="str">
        <f>IFERROR(__xludf.DUMMYFUNCTION("IFERROR(
  TEXTJOIN(CHAR(10),TRUE,FILTER('SUMMARY DATA'!G:G,'SUMMARY DATA'!$A:$A=$A227,'SUMMARY DATA'!$C:$C=$B227,'SUMMARY DATA'!$B:$B=""RS"")),
  IF(
    OR(
      ISNUMBER(SEARCH(""CDM CASH DEPOSIT"",$C227)),
      ISNUMBER(SEARCH(""CASH DEPOSIT"",$C227"&amp;")),
      COUNTIFS('SUMMARY DATA'!$D:$D,$C227,'SUMMARY DATA'!$B:$B,""RS"")&lt;&gt;1
    ),
    """",
    IFERROR(TEXTJOIN(CHAR(10),TRUE,FILTER('SUMMARY DATA'!G:G,'SUMMARY DATA'!$D:$D=$C227,'SUMMARY DATA'!$B:$B=""RS"")),"""")
  )
)"),"")</f>
        <v/>
      </c>
      <c r="H227" s="4" t="str">
        <f>IFERROR(__xludf.DUMMYFUNCTION("IFERROR(
  TEXTJOIN(CHAR(10),TRUE,FILTER('SUMMARY DATA'!H:H,'SUMMARY DATA'!$A:$A=$A227,'SUMMARY DATA'!$C:$C=$B227,'SUMMARY DATA'!$B:$B=""RS"")),
  IF(
    OR(
      ISNUMBER(SEARCH(""CDM CASH DEPOSIT"",$C227)),
      ISNUMBER(SEARCH(""CASH DEPOSIT"",$C227"&amp;")),
      COUNTIFS('SUMMARY DATA'!$D:$D,$C227,'SUMMARY DATA'!$B:$B,""RS"")&lt;&gt;1
    ),
    """",
    IFERROR(TEXTJOIN(CHAR(10),TRUE,FILTER('SUMMARY DATA'!H:H,'SUMMARY DATA'!$D:$D=$C227,'SUMMARY DATA'!$B:$B=""RS"")),"""")
  )
)"),"")</f>
        <v/>
      </c>
      <c r="I227" s="6" t="str">
        <f>IFERROR(__xludf.DUMMYFUNCTION("IF(H227="""","""",
SUM(ARRAYFORMULA(VALUE(SPLIT(H227,CHAR(10)))))
)"),"")</f>
        <v/>
      </c>
      <c r="J227" s="4" t="str">
        <f>IFERROR(__xludf.DUMMYFUNCTION("IFERROR(
  TEXTJOIN(CHAR(10),TRUE,FILTER('SUMMARY DATA'!I:I,'SUMMARY DATA'!$A:$A=$A227,'SUMMARY DATA'!$C:$C=$B227,'SUMMARY DATA'!$B:$B=""RS"")),
  IF(
    OR(
      ISNUMBER(SEARCH(""CDM CASH DEPOSIT"",$C227)),
      ISNUMBER(SEARCH(""CASH DEPOSIT"",$C227"&amp;")),
      COUNTIFS('SUMMARY DATA'!$D:$D,$C227,'SUMMARY DATA'!$B:$B,""RS"")&lt;&gt;1
    ),
    """",
    IFERROR(TEXTJOIN(CHAR(10),TRUE,FILTER('SUMMARY DATA'!I:I,'SUMMARY DATA'!$D:$D=$C227,'SUMMARY DATA'!$B:$B=""RS"")),"""")
  )
)"),"")</f>
        <v/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 spans="1:27">
      <c r="A228" s="19"/>
      <c r="B228" s="39"/>
      <c r="C228" s="19"/>
      <c r="D228" s="33"/>
      <c r="E228" s="4" t="str">
        <f>IFERROR(__xludf.DUMMYFUNCTION("IFERROR(
  TEXTJOIN(CHAR(10),TRUE,FILTER('SUMMARY DATA'!E:E,'SUMMARY DATA'!$A:$A=$A228,'SUMMARY DATA'!$C:$C=$B228,'SUMMARY DATA'!$B:$B=""RS"")),
  IF(
    OR(
      ISNUMBER(SEARCH(""CDM CASH DEPOSIT"",$C228)),
      ISNUMBER(SEARCH(""CASH DEPOSIT"",$C228"&amp;")),
      COUNTIFS('SUMMARY DATA'!$D:$D,$C228,'SUMMARY DATA'!$B:$B,""RS"")&lt;&gt;1
    ),
    """",
    IFERROR(TEXTJOIN(CHAR(10),TRUE,FILTER('SUMMARY DATA'!E:E,'SUMMARY DATA'!$D:$D=$C228,'SUMMARY DATA'!$B:$B=""RS"")),"""")
  )
)"),"")</f>
        <v/>
      </c>
      <c r="F228" s="4" t="str">
        <f>IFERROR(__xludf.DUMMYFUNCTION("IFERROR(
  TEXTJOIN(CHAR(10),TRUE,FILTER('SUMMARY DATA'!F:F,'SUMMARY DATA'!$A:$A=$A228,'SUMMARY DATA'!$C:$C=$B228,'SUMMARY DATA'!$B:$B=""RS"")),
  IF(
    OR(
      ISNUMBER(SEARCH(""CDM CASH DEPOSIT"",$C228)),
      ISNUMBER(SEARCH(""CASH DEPOSIT"",$C228"&amp;")),
      COUNTIFS('SUMMARY DATA'!$D:$D,$C228,'SUMMARY DATA'!$B:$B,""RS"")&lt;&gt;1
    ),
    """",
    IFERROR(TEXTJOIN(CHAR(10),TRUE,FILTER('SUMMARY DATA'!F:F,'SUMMARY DATA'!$D:$D=$C228,'SUMMARY DATA'!$B:$B=""RS"")),"""")
  )
)"),"")</f>
        <v/>
      </c>
      <c r="G228" s="4" t="str">
        <f>IFERROR(__xludf.DUMMYFUNCTION("IFERROR(
  TEXTJOIN(CHAR(10),TRUE,FILTER('SUMMARY DATA'!G:G,'SUMMARY DATA'!$A:$A=$A228,'SUMMARY DATA'!$C:$C=$B228,'SUMMARY DATA'!$B:$B=""RS"")),
  IF(
    OR(
      ISNUMBER(SEARCH(""CDM CASH DEPOSIT"",$C228)),
      ISNUMBER(SEARCH(""CASH DEPOSIT"",$C228"&amp;")),
      COUNTIFS('SUMMARY DATA'!$D:$D,$C228,'SUMMARY DATA'!$B:$B,""RS"")&lt;&gt;1
    ),
    """",
    IFERROR(TEXTJOIN(CHAR(10),TRUE,FILTER('SUMMARY DATA'!G:G,'SUMMARY DATA'!$D:$D=$C228,'SUMMARY DATA'!$B:$B=""RS"")),"""")
  )
)"),"")</f>
        <v/>
      </c>
      <c r="H228" s="4" t="str">
        <f>IFERROR(__xludf.DUMMYFUNCTION("IFERROR(
  TEXTJOIN(CHAR(10),TRUE,FILTER('SUMMARY DATA'!H:H,'SUMMARY DATA'!$A:$A=$A228,'SUMMARY DATA'!$C:$C=$B228,'SUMMARY DATA'!$B:$B=""RS"")),
  IF(
    OR(
      ISNUMBER(SEARCH(""CDM CASH DEPOSIT"",$C228)),
      ISNUMBER(SEARCH(""CASH DEPOSIT"",$C228"&amp;")),
      COUNTIFS('SUMMARY DATA'!$D:$D,$C228,'SUMMARY DATA'!$B:$B,""RS"")&lt;&gt;1
    ),
    """",
    IFERROR(TEXTJOIN(CHAR(10),TRUE,FILTER('SUMMARY DATA'!H:H,'SUMMARY DATA'!$D:$D=$C228,'SUMMARY DATA'!$B:$B=""RS"")),"""")
  )
)"),"")</f>
        <v/>
      </c>
      <c r="I228" s="6" t="str">
        <f>IFERROR(__xludf.DUMMYFUNCTION("IF(H228="""","""",
SUM(ARRAYFORMULA(VALUE(SPLIT(H228,CHAR(10)))))
)"),"")</f>
        <v/>
      </c>
      <c r="J228" s="4" t="str">
        <f>IFERROR(__xludf.DUMMYFUNCTION("IFERROR(
  TEXTJOIN(CHAR(10),TRUE,FILTER('SUMMARY DATA'!I:I,'SUMMARY DATA'!$A:$A=$A228,'SUMMARY DATA'!$C:$C=$B228,'SUMMARY DATA'!$B:$B=""RS"")),
  IF(
    OR(
      ISNUMBER(SEARCH(""CDM CASH DEPOSIT"",$C228)),
      ISNUMBER(SEARCH(""CASH DEPOSIT"",$C228"&amp;")),
      COUNTIFS('SUMMARY DATA'!$D:$D,$C228,'SUMMARY DATA'!$B:$B,""RS"")&lt;&gt;1
    ),
    """",
    IFERROR(TEXTJOIN(CHAR(10),TRUE,FILTER('SUMMARY DATA'!I:I,'SUMMARY DATA'!$D:$D=$C228,'SUMMARY DATA'!$B:$B=""RS"")),"""")
  )
)"),"")</f>
        <v/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 spans="1:27">
      <c r="A229" s="19"/>
      <c r="B229" s="39"/>
      <c r="C229" s="19"/>
      <c r="D229" s="33"/>
      <c r="E229" s="4" t="str">
        <f>IFERROR(__xludf.DUMMYFUNCTION("IFERROR(
  TEXTJOIN(CHAR(10),TRUE,FILTER('SUMMARY DATA'!E:E,'SUMMARY DATA'!$A:$A=$A229,'SUMMARY DATA'!$C:$C=$B229,'SUMMARY DATA'!$B:$B=""RS"")),
  IF(
    OR(
      ISNUMBER(SEARCH(""CDM CASH DEPOSIT"",$C229)),
      ISNUMBER(SEARCH(""CASH DEPOSIT"",$C229"&amp;")),
      COUNTIFS('SUMMARY DATA'!$D:$D,$C229,'SUMMARY DATA'!$B:$B,""RS"")&lt;&gt;1
    ),
    """",
    IFERROR(TEXTJOIN(CHAR(10),TRUE,FILTER('SUMMARY DATA'!E:E,'SUMMARY DATA'!$D:$D=$C229,'SUMMARY DATA'!$B:$B=""RS"")),"""")
  )
)"),"")</f>
        <v/>
      </c>
      <c r="F229" s="4" t="str">
        <f>IFERROR(__xludf.DUMMYFUNCTION("IFERROR(
  TEXTJOIN(CHAR(10),TRUE,FILTER('SUMMARY DATA'!F:F,'SUMMARY DATA'!$A:$A=$A229,'SUMMARY DATA'!$C:$C=$B229,'SUMMARY DATA'!$B:$B=""RS"")),
  IF(
    OR(
      ISNUMBER(SEARCH(""CDM CASH DEPOSIT"",$C229)),
      ISNUMBER(SEARCH(""CASH DEPOSIT"",$C229"&amp;")),
      COUNTIFS('SUMMARY DATA'!$D:$D,$C229,'SUMMARY DATA'!$B:$B,""RS"")&lt;&gt;1
    ),
    """",
    IFERROR(TEXTJOIN(CHAR(10),TRUE,FILTER('SUMMARY DATA'!F:F,'SUMMARY DATA'!$D:$D=$C229,'SUMMARY DATA'!$B:$B=""RS"")),"""")
  )
)"),"")</f>
        <v/>
      </c>
      <c r="G229" s="4" t="str">
        <f>IFERROR(__xludf.DUMMYFUNCTION("IFERROR(
  TEXTJOIN(CHAR(10),TRUE,FILTER('SUMMARY DATA'!G:G,'SUMMARY DATA'!$A:$A=$A229,'SUMMARY DATA'!$C:$C=$B229,'SUMMARY DATA'!$B:$B=""RS"")),
  IF(
    OR(
      ISNUMBER(SEARCH(""CDM CASH DEPOSIT"",$C229)),
      ISNUMBER(SEARCH(""CASH DEPOSIT"",$C229"&amp;")),
      COUNTIFS('SUMMARY DATA'!$D:$D,$C229,'SUMMARY DATA'!$B:$B,""RS"")&lt;&gt;1
    ),
    """",
    IFERROR(TEXTJOIN(CHAR(10),TRUE,FILTER('SUMMARY DATA'!G:G,'SUMMARY DATA'!$D:$D=$C229,'SUMMARY DATA'!$B:$B=""RS"")),"""")
  )
)"),"")</f>
        <v/>
      </c>
      <c r="H229" s="4" t="str">
        <f>IFERROR(__xludf.DUMMYFUNCTION("IFERROR(
  TEXTJOIN(CHAR(10),TRUE,FILTER('SUMMARY DATA'!H:H,'SUMMARY DATA'!$A:$A=$A229,'SUMMARY DATA'!$C:$C=$B229,'SUMMARY DATA'!$B:$B=""RS"")),
  IF(
    OR(
      ISNUMBER(SEARCH(""CDM CASH DEPOSIT"",$C229)),
      ISNUMBER(SEARCH(""CASH DEPOSIT"",$C229"&amp;")),
      COUNTIFS('SUMMARY DATA'!$D:$D,$C229,'SUMMARY DATA'!$B:$B,""RS"")&lt;&gt;1
    ),
    """",
    IFERROR(TEXTJOIN(CHAR(10),TRUE,FILTER('SUMMARY DATA'!H:H,'SUMMARY DATA'!$D:$D=$C229,'SUMMARY DATA'!$B:$B=""RS"")),"""")
  )
)"),"")</f>
        <v/>
      </c>
      <c r="I229" s="6" t="str">
        <f>IFERROR(__xludf.DUMMYFUNCTION("IF(H229="""","""",
SUM(ARRAYFORMULA(VALUE(SPLIT(H229,CHAR(10)))))
)"),"")</f>
        <v/>
      </c>
      <c r="J229" s="4" t="str">
        <f>IFERROR(__xludf.DUMMYFUNCTION("IFERROR(
  TEXTJOIN(CHAR(10),TRUE,FILTER('SUMMARY DATA'!I:I,'SUMMARY DATA'!$A:$A=$A229,'SUMMARY DATA'!$C:$C=$B229,'SUMMARY DATA'!$B:$B=""RS"")),
  IF(
    OR(
      ISNUMBER(SEARCH(""CDM CASH DEPOSIT"",$C229)),
      ISNUMBER(SEARCH(""CASH DEPOSIT"",$C229"&amp;")),
      COUNTIFS('SUMMARY DATA'!$D:$D,$C229,'SUMMARY DATA'!$B:$B,""RS"")&lt;&gt;1
    ),
    """",
    IFERROR(TEXTJOIN(CHAR(10),TRUE,FILTER('SUMMARY DATA'!I:I,'SUMMARY DATA'!$D:$D=$C229,'SUMMARY DATA'!$B:$B=""RS"")),"""")
  )
)"),"")</f>
        <v/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 spans="1:27">
      <c r="A230" s="19"/>
      <c r="B230" s="39"/>
      <c r="C230" s="19"/>
      <c r="D230" s="33"/>
      <c r="E230" s="4" t="str">
        <f>IFERROR(__xludf.DUMMYFUNCTION("IFERROR(
  TEXTJOIN(CHAR(10),TRUE,FILTER('SUMMARY DATA'!E:E,'SUMMARY DATA'!$A:$A=$A230,'SUMMARY DATA'!$C:$C=$B230,'SUMMARY DATA'!$B:$B=""RS"")),
  IF(
    OR(
      ISNUMBER(SEARCH(""CDM CASH DEPOSIT"",$C230)),
      ISNUMBER(SEARCH(""CASH DEPOSIT"",$C230"&amp;")),
      COUNTIFS('SUMMARY DATA'!$D:$D,$C230,'SUMMARY DATA'!$B:$B,""RS"")&lt;&gt;1
    ),
    """",
    IFERROR(TEXTJOIN(CHAR(10),TRUE,FILTER('SUMMARY DATA'!E:E,'SUMMARY DATA'!$D:$D=$C230,'SUMMARY DATA'!$B:$B=""RS"")),"""")
  )
)"),"")</f>
        <v/>
      </c>
      <c r="F230" s="4" t="str">
        <f>IFERROR(__xludf.DUMMYFUNCTION("IFERROR(
  TEXTJOIN(CHAR(10),TRUE,FILTER('SUMMARY DATA'!F:F,'SUMMARY DATA'!$A:$A=$A230,'SUMMARY DATA'!$C:$C=$B230,'SUMMARY DATA'!$B:$B=""RS"")),
  IF(
    OR(
      ISNUMBER(SEARCH(""CDM CASH DEPOSIT"",$C230)),
      ISNUMBER(SEARCH(""CASH DEPOSIT"",$C230"&amp;")),
      COUNTIFS('SUMMARY DATA'!$D:$D,$C230,'SUMMARY DATA'!$B:$B,""RS"")&lt;&gt;1
    ),
    """",
    IFERROR(TEXTJOIN(CHAR(10),TRUE,FILTER('SUMMARY DATA'!F:F,'SUMMARY DATA'!$D:$D=$C230,'SUMMARY DATA'!$B:$B=""RS"")),"""")
  )
)"),"")</f>
        <v/>
      </c>
      <c r="G230" s="4" t="str">
        <f>IFERROR(__xludf.DUMMYFUNCTION("IFERROR(
  TEXTJOIN(CHAR(10),TRUE,FILTER('SUMMARY DATA'!G:G,'SUMMARY DATA'!$A:$A=$A230,'SUMMARY DATA'!$C:$C=$B230,'SUMMARY DATA'!$B:$B=""RS"")),
  IF(
    OR(
      ISNUMBER(SEARCH(""CDM CASH DEPOSIT"",$C230)),
      ISNUMBER(SEARCH(""CASH DEPOSIT"",$C230"&amp;")),
      COUNTIFS('SUMMARY DATA'!$D:$D,$C230,'SUMMARY DATA'!$B:$B,""RS"")&lt;&gt;1
    ),
    """",
    IFERROR(TEXTJOIN(CHAR(10),TRUE,FILTER('SUMMARY DATA'!G:G,'SUMMARY DATA'!$D:$D=$C230,'SUMMARY DATA'!$B:$B=""RS"")),"""")
  )
)"),"")</f>
        <v/>
      </c>
      <c r="H230" s="4" t="str">
        <f>IFERROR(__xludf.DUMMYFUNCTION("IFERROR(
  TEXTJOIN(CHAR(10),TRUE,FILTER('SUMMARY DATA'!H:H,'SUMMARY DATA'!$A:$A=$A230,'SUMMARY DATA'!$C:$C=$B230,'SUMMARY DATA'!$B:$B=""RS"")),
  IF(
    OR(
      ISNUMBER(SEARCH(""CDM CASH DEPOSIT"",$C230)),
      ISNUMBER(SEARCH(""CASH DEPOSIT"",$C230"&amp;")),
      COUNTIFS('SUMMARY DATA'!$D:$D,$C230,'SUMMARY DATA'!$B:$B,""RS"")&lt;&gt;1
    ),
    """",
    IFERROR(TEXTJOIN(CHAR(10),TRUE,FILTER('SUMMARY DATA'!H:H,'SUMMARY DATA'!$D:$D=$C230,'SUMMARY DATA'!$B:$B=""RS"")),"""")
  )
)"),"")</f>
        <v/>
      </c>
      <c r="I230" s="6" t="str">
        <f>IFERROR(__xludf.DUMMYFUNCTION("IF(H230="""","""",
SUM(ARRAYFORMULA(VALUE(SPLIT(H230,CHAR(10)))))
)"),"")</f>
        <v/>
      </c>
      <c r="J230" s="4" t="str">
        <f>IFERROR(__xludf.DUMMYFUNCTION("IFERROR(
  TEXTJOIN(CHAR(10),TRUE,FILTER('SUMMARY DATA'!I:I,'SUMMARY DATA'!$A:$A=$A230,'SUMMARY DATA'!$C:$C=$B230,'SUMMARY DATA'!$B:$B=""RS"")),
  IF(
    OR(
      ISNUMBER(SEARCH(""CDM CASH DEPOSIT"",$C230)),
      ISNUMBER(SEARCH(""CASH DEPOSIT"",$C230"&amp;")),
      COUNTIFS('SUMMARY DATA'!$D:$D,$C230,'SUMMARY DATA'!$B:$B,""RS"")&lt;&gt;1
    ),
    """",
    IFERROR(TEXTJOIN(CHAR(10),TRUE,FILTER('SUMMARY DATA'!I:I,'SUMMARY DATA'!$D:$D=$C230,'SUMMARY DATA'!$B:$B=""RS"")),"""")
  )
)"),"")</f>
        <v/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 spans="1:27">
      <c r="A231" s="19"/>
      <c r="B231" s="39"/>
      <c r="C231" s="19"/>
      <c r="D231" s="33"/>
      <c r="E231" s="4" t="str">
        <f>IFERROR(__xludf.DUMMYFUNCTION("IFERROR(
  TEXTJOIN(CHAR(10),TRUE,FILTER('SUMMARY DATA'!E:E,'SUMMARY DATA'!$A:$A=$A231,'SUMMARY DATA'!$C:$C=$B231,'SUMMARY DATA'!$B:$B=""RS"")),
  IF(
    OR(
      ISNUMBER(SEARCH(""CDM CASH DEPOSIT"",$C231)),
      ISNUMBER(SEARCH(""CASH DEPOSIT"",$C231"&amp;")),
      COUNTIFS('SUMMARY DATA'!$D:$D,$C231,'SUMMARY DATA'!$B:$B,""RS"")&lt;&gt;1
    ),
    """",
    IFERROR(TEXTJOIN(CHAR(10),TRUE,FILTER('SUMMARY DATA'!E:E,'SUMMARY DATA'!$D:$D=$C231,'SUMMARY DATA'!$B:$B=""RS"")),"""")
  )
)"),"")</f>
        <v/>
      </c>
      <c r="F231" s="4" t="str">
        <f>IFERROR(__xludf.DUMMYFUNCTION("IFERROR(
  TEXTJOIN(CHAR(10),TRUE,FILTER('SUMMARY DATA'!F:F,'SUMMARY DATA'!$A:$A=$A231,'SUMMARY DATA'!$C:$C=$B231,'SUMMARY DATA'!$B:$B=""RS"")),
  IF(
    OR(
      ISNUMBER(SEARCH(""CDM CASH DEPOSIT"",$C231)),
      ISNUMBER(SEARCH(""CASH DEPOSIT"",$C231"&amp;")),
      COUNTIFS('SUMMARY DATA'!$D:$D,$C231,'SUMMARY DATA'!$B:$B,""RS"")&lt;&gt;1
    ),
    """",
    IFERROR(TEXTJOIN(CHAR(10),TRUE,FILTER('SUMMARY DATA'!F:F,'SUMMARY DATA'!$D:$D=$C231,'SUMMARY DATA'!$B:$B=""RS"")),"""")
  )
)"),"")</f>
        <v/>
      </c>
      <c r="G231" s="4" t="str">
        <f>IFERROR(__xludf.DUMMYFUNCTION("IFERROR(
  TEXTJOIN(CHAR(10),TRUE,FILTER('SUMMARY DATA'!G:G,'SUMMARY DATA'!$A:$A=$A231,'SUMMARY DATA'!$C:$C=$B231,'SUMMARY DATA'!$B:$B=""RS"")),
  IF(
    OR(
      ISNUMBER(SEARCH(""CDM CASH DEPOSIT"",$C231)),
      ISNUMBER(SEARCH(""CASH DEPOSIT"",$C231"&amp;")),
      COUNTIFS('SUMMARY DATA'!$D:$D,$C231,'SUMMARY DATA'!$B:$B,""RS"")&lt;&gt;1
    ),
    """",
    IFERROR(TEXTJOIN(CHAR(10),TRUE,FILTER('SUMMARY DATA'!G:G,'SUMMARY DATA'!$D:$D=$C231,'SUMMARY DATA'!$B:$B=""RS"")),"""")
  )
)"),"")</f>
        <v/>
      </c>
      <c r="H231" s="4" t="str">
        <f>IFERROR(__xludf.DUMMYFUNCTION("IFERROR(
  TEXTJOIN(CHAR(10),TRUE,FILTER('SUMMARY DATA'!H:H,'SUMMARY DATA'!$A:$A=$A231,'SUMMARY DATA'!$C:$C=$B231,'SUMMARY DATA'!$B:$B=""RS"")),
  IF(
    OR(
      ISNUMBER(SEARCH(""CDM CASH DEPOSIT"",$C231)),
      ISNUMBER(SEARCH(""CASH DEPOSIT"",$C231"&amp;")),
      COUNTIFS('SUMMARY DATA'!$D:$D,$C231,'SUMMARY DATA'!$B:$B,""RS"")&lt;&gt;1
    ),
    """",
    IFERROR(TEXTJOIN(CHAR(10),TRUE,FILTER('SUMMARY DATA'!H:H,'SUMMARY DATA'!$D:$D=$C231,'SUMMARY DATA'!$B:$B=""RS"")),"""")
  )
)"),"")</f>
        <v/>
      </c>
      <c r="I231" s="6" t="str">
        <f>IFERROR(__xludf.DUMMYFUNCTION("IF(H231="""","""",
SUM(ARRAYFORMULA(VALUE(SPLIT(H231,CHAR(10)))))
)"),"")</f>
        <v/>
      </c>
      <c r="J231" s="4" t="str">
        <f>IFERROR(__xludf.DUMMYFUNCTION("IFERROR(
  TEXTJOIN(CHAR(10),TRUE,FILTER('SUMMARY DATA'!I:I,'SUMMARY DATA'!$A:$A=$A231,'SUMMARY DATA'!$C:$C=$B231,'SUMMARY DATA'!$B:$B=""RS"")),
  IF(
    OR(
      ISNUMBER(SEARCH(""CDM CASH DEPOSIT"",$C231)),
      ISNUMBER(SEARCH(""CASH DEPOSIT"",$C231"&amp;")),
      COUNTIFS('SUMMARY DATA'!$D:$D,$C231,'SUMMARY DATA'!$B:$B,""RS"")&lt;&gt;1
    ),
    """",
    IFERROR(TEXTJOIN(CHAR(10),TRUE,FILTER('SUMMARY DATA'!I:I,'SUMMARY DATA'!$D:$D=$C231,'SUMMARY DATA'!$B:$B=""RS"")),"""")
  )
)"),"")</f>
        <v/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 spans="1:27">
      <c r="A232" s="19"/>
      <c r="B232" s="39"/>
      <c r="C232" s="19"/>
      <c r="D232" s="33"/>
      <c r="E232" s="4" t="str">
        <f>IFERROR(__xludf.DUMMYFUNCTION("IFERROR(
  TEXTJOIN(CHAR(10),TRUE,FILTER('SUMMARY DATA'!E:E,'SUMMARY DATA'!$A:$A=$A232,'SUMMARY DATA'!$C:$C=$B232,'SUMMARY DATA'!$B:$B=""RS"")),
  IF(
    OR(
      ISNUMBER(SEARCH(""CDM CASH DEPOSIT"",$C232)),
      ISNUMBER(SEARCH(""CASH DEPOSIT"",$C232"&amp;")),
      COUNTIFS('SUMMARY DATA'!$D:$D,$C232,'SUMMARY DATA'!$B:$B,""RS"")&lt;&gt;1
    ),
    """",
    IFERROR(TEXTJOIN(CHAR(10),TRUE,FILTER('SUMMARY DATA'!E:E,'SUMMARY DATA'!$D:$D=$C232,'SUMMARY DATA'!$B:$B=""RS"")),"""")
  )
)"),"")</f>
        <v/>
      </c>
      <c r="F232" s="4" t="str">
        <f>IFERROR(__xludf.DUMMYFUNCTION("IFERROR(
  TEXTJOIN(CHAR(10),TRUE,FILTER('SUMMARY DATA'!F:F,'SUMMARY DATA'!$A:$A=$A232,'SUMMARY DATA'!$C:$C=$B232,'SUMMARY DATA'!$B:$B=""RS"")),
  IF(
    OR(
      ISNUMBER(SEARCH(""CDM CASH DEPOSIT"",$C232)),
      ISNUMBER(SEARCH(""CASH DEPOSIT"",$C232"&amp;")),
      COUNTIFS('SUMMARY DATA'!$D:$D,$C232,'SUMMARY DATA'!$B:$B,""RS"")&lt;&gt;1
    ),
    """",
    IFERROR(TEXTJOIN(CHAR(10),TRUE,FILTER('SUMMARY DATA'!F:F,'SUMMARY DATA'!$D:$D=$C232,'SUMMARY DATA'!$B:$B=""RS"")),"""")
  )
)"),"")</f>
        <v/>
      </c>
      <c r="G232" s="4" t="str">
        <f>IFERROR(__xludf.DUMMYFUNCTION("IFERROR(
  TEXTJOIN(CHAR(10),TRUE,FILTER('SUMMARY DATA'!G:G,'SUMMARY DATA'!$A:$A=$A232,'SUMMARY DATA'!$C:$C=$B232,'SUMMARY DATA'!$B:$B=""RS"")),
  IF(
    OR(
      ISNUMBER(SEARCH(""CDM CASH DEPOSIT"",$C232)),
      ISNUMBER(SEARCH(""CASH DEPOSIT"",$C232"&amp;")),
      COUNTIFS('SUMMARY DATA'!$D:$D,$C232,'SUMMARY DATA'!$B:$B,""RS"")&lt;&gt;1
    ),
    """",
    IFERROR(TEXTJOIN(CHAR(10),TRUE,FILTER('SUMMARY DATA'!G:G,'SUMMARY DATA'!$D:$D=$C232,'SUMMARY DATA'!$B:$B=""RS"")),"""")
  )
)"),"")</f>
        <v/>
      </c>
      <c r="H232" s="4" t="str">
        <f>IFERROR(__xludf.DUMMYFUNCTION("IFERROR(
  TEXTJOIN(CHAR(10),TRUE,FILTER('SUMMARY DATA'!H:H,'SUMMARY DATA'!$A:$A=$A232,'SUMMARY DATA'!$C:$C=$B232,'SUMMARY DATA'!$B:$B=""RS"")),
  IF(
    OR(
      ISNUMBER(SEARCH(""CDM CASH DEPOSIT"",$C232)),
      ISNUMBER(SEARCH(""CASH DEPOSIT"",$C232"&amp;")),
      COUNTIFS('SUMMARY DATA'!$D:$D,$C232,'SUMMARY DATA'!$B:$B,""RS"")&lt;&gt;1
    ),
    """",
    IFERROR(TEXTJOIN(CHAR(10),TRUE,FILTER('SUMMARY DATA'!H:H,'SUMMARY DATA'!$D:$D=$C232,'SUMMARY DATA'!$B:$B=""RS"")),"""")
  )
)"),"")</f>
        <v/>
      </c>
      <c r="I232" s="6" t="str">
        <f>IFERROR(__xludf.DUMMYFUNCTION("IF(H232="""","""",
SUM(ARRAYFORMULA(VALUE(SPLIT(H232,CHAR(10)))))
)"),"")</f>
        <v/>
      </c>
      <c r="J232" s="4" t="str">
        <f>IFERROR(__xludf.DUMMYFUNCTION("IFERROR(
  TEXTJOIN(CHAR(10),TRUE,FILTER('SUMMARY DATA'!I:I,'SUMMARY DATA'!$A:$A=$A232,'SUMMARY DATA'!$C:$C=$B232,'SUMMARY DATA'!$B:$B=""RS"")),
  IF(
    OR(
      ISNUMBER(SEARCH(""CDM CASH DEPOSIT"",$C232)),
      ISNUMBER(SEARCH(""CASH DEPOSIT"",$C232"&amp;")),
      COUNTIFS('SUMMARY DATA'!$D:$D,$C232,'SUMMARY DATA'!$B:$B,""RS"")&lt;&gt;1
    ),
    """",
    IFERROR(TEXTJOIN(CHAR(10),TRUE,FILTER('SUMMARY DATA'!I:I,'SUMMARY DATA'!$D:$D=$C232,'SUMMARY DATA'!$B:$B=""RS"")),"""")
  )
)"),"")</f>
        <v/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 spans="1:27">
      <c r="A233" s="19"/>
      <c r="B233" s="39"/>
      <c r="C233" s="19"/>
      <c r="D233" s="33"/>
      <c r="E233" s="4" t="str">
        <f>IFERROR(__xludf.DUMMYFUNCTION("IFERROR(
  TEXTJOIN(CHAR(10),TRUE,FILTER('SUMMARY DATA'!E:E,'SUMMARY DATA'!$A:$A=$A233,'SUMMARY DATA'!$C:$C=$B233,'SUMMARY DATA'!$B:$B=""RS"")),
  IF(
    OR(
      ISNUMBER(SEARCH(""CDM CASH DEPOSIT"",$C233)),
      ISNUMBER(SEARCH(""CASH DEPOSIT"",$C233"&amp;")),
      COUNTIFS('SUMMARY DATA'!$D:$D,$C233,'SUMMARY DATA'!$B:$B,""RS"")&lt;&gt;1
    ),
    """",
    IFERROR(TEXTJOIN(CHAR(10),TRUE,FILTER('SUMMARY DATA'!E:E,'SUMMARY DATA'!$D:$D=$C233,'SUMMARY DATA'!$B:$B=""RS"")),"""")
  )
)"),"")</f>
        <v/>
      </c>
      <c r="F233" s="4" t="str">
        <f>IFERROR(__xludf.DUMMYFUNCTION("IFERROR(
  TEXTJOIN(CHAR(10),TRUE,FILTER('SUMMARY DATA'!F:F,'SUMMARY DATA'!$A:$A=$A233,'SUMMARY DATA'!$C:$C=$B233,'SUMMARY DATA'!$B:$B=""RS"")),
  IF(
    OR(
      ISNUMBER(SEARCH(""CDM CASH DEPOSIT"",$C233)),
      ISNUMBER(SEARCH(""CASH DEPOSIT"",$C233"&amp;")),
      COUNTIFS('SUMMARY DATA'!$D:$D,$C233,'SUMMARY DATA'!$B:$B,""RS"")&lt;&gt;1
    ),
    """",
    IFERROR(TEXTJOIN(CHAR(10),TRUE,FILTER('SUMMARY DATA'!F:F,'SUMMARY DATA'!$D:$D=$C233,'SUMMARY DATA'!$B:$B=""RS"")),"""")
  )
)"),"")</f>
        <v/>
      </c>
      <c r="G233" s="4" t="str">
        <f>IFERROR(__xludf.DUMMYFUNCTION("IFERROR(
  TEXTJOIN(CHAR(10),TRUE,FILTER('SUMMARY DATA'!G:G,'SUMMARY DATA'!$A:$A=$A233,'SUMMARY DATA'!$C:$C=$B233,'SUMMARY DATA'!$B:$B=""RS"")),
  IF(
    OR(
      ISNUMBER(SEARCH(""CDM CASH DEPOSIT"",$C233)),
      ISNUMBER(SEARCH(""CASH DEPOSIT"",$C233"&amp;")),
      COUNTIFS('SUMMARY DATA'!$D:$D,$C233,'SUMMARY DATA'!$B:$B,""RS"")&lt;&gt;1
    ),
    """",
    IFERROR(TEXTJOIN(CHAR(10),TRUE,FILTER('SUMMARY DATA'!G:G,'SUMMARY DATA'!$D:$D=$C233,'SUMMARY DATA'!$B:$B=""RS"")),"""")
  )
)"),"")</f>
        <v/>
      </c>
      <c r="H233" s="4" t="str">
        <f>IFERROR(__xludf.DUMMYFUNCTION("IFERROR(
  TEXTJOIN(CHAR(10),TRUE,FILTER('SUMMARY DATA'!H:H,'SUMMARY DATA'!$A:$A=$A233,'SUMMARY DATA'!$C:$C=$B233,'SUMMARY DATA'!$B:$B=""RS"")),
  IF(
    OR(
      ISNUMBER(SEARCH(""CDM CASH DEPOSIT"",$C233)),
      ISNUMBER(SEARCH(""CASH DEPOSIT"",$C233"&amp;")),
      COUNTIFS('SUMMARY DATA'!$D:$D,$C233,'SUMMARY DATA'!$B:$B,""RS"")&lt;&gt;1
    ),
    """",
    IFERROR(TEXTJOIN(CHAR(10),TRUE,FILTER('SUMMARY DATA'!H:H,'SUMMARY DATA'!$D:$D=$C233,'SUMMARY DATA'!$B:$B=""RS"")),"""")
  )
)"),"")</f>
        <v/>
      </c>
      <c r="I233" s="6" t="str">
        <f>IFERROR(__xludf.DUMMYFUNCTION("IF(H233="""","""",
SUM(ARRAYFORMULA(VALUE(SPLIT(H233,CHAR(10)))))
)"),"")</f>
        <v/>
      </c>
      <c r="J233" s="4" t="str">
        <f>IFERROR(__xludf.DUMMYFUNCTION("IFERROR(
  TEXTJOIN(CHAR(10),TRUE,FILTER('SUMMARY DATA'!I:I,'SUMMARY DATA'!$A:$A=$A233,'SUMMARY DATA'!$C:$C=$B233,'SUMMARY DATA'!$B:$B=""RS"")),
  IF(
    OR(
      ISNUMBER(SEARCH(""CDM CASH DEPOSIT"",$C233)),
      ISNUMBER(SEARCH(""CASH DEPOSIT"",$C233"&amp;")),
      COUNTIFS('SUMMARY DATA'!$D:$D,$C233,'SUMMARY DATA'!$B:$B,""RS"")&lt;&gt;1
    ),
    """",
    IFERROR(TEXTJOIN(CHAR(10),TRUE,FILTER('SUMMARY DATA'!I:I,'SUMMARY DATA'!$D:$D=$C233,'SUMMARY DATA'!$B:$B=""RS"")),"""")
  )
)"),"")</f>
        <v/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 spans="1:27">
      <c r="A234" s="19"/>
      <c r="B234" s="39"/>
      <c r="C234" s="19"/>
      <c r="D234" s="33"/>
      <c r="E234" s="4" t="str">
        <f>IFERROR(__xludf.DUMMYFUNCTION("IFERROR(
  TEXTJOIN(CHAR(10),TRUE,FILTER('SUMMARY DATA'!E:E,'SUMMARY DATA'!$A:$A=$A234,'SUMMARY DATA'!$C:$C=$B234,'SUMMARY DATA'!$B:$B=""RS"")),
  IF(
    OR(
      ISNUMBER(SEARCH(""CDM CASH DEPOSIT"",$C234)),
      ISNUMBER(SEARCH(""CASH DEPOSIT"",$C234"&amp;")),
      COUNTIFS('SUMMARY DATA'!$D:$D,$C234,'SUMMARY DATA'!$B:$B,""RS"")&lt;&gt;1
    ),
    """",
    IFERROR(TEXTJOIN(CHAR(10),TRUE,FILTER('SUMMARY DATA'!E:E,'SUMMARY DATA'!$D:$D=$C234,'SUMMARY DATA'!$B:$B=""RS"")),"""")
  )
)"),"")</f>
        <v/>
      </c>
      <c r="F234" s="4" t="str">
        <f>IFERROR(__xludf.DUMMYFUNCTION("IFERROR(
  TEXTJOIN(CHAR(10),TRUE,FILTER('SUMMARY DATA'!F:F,'SUMMARY DATA'!$A:$A=$A234,'SUMMARY DATA'!$C:$C=$B234,'SUMMARY DATA'!$B:$B=""RS"")),
  IF(
    OR(
      ISNUMBER(SEARCH(""CDM CASH DEPOSIT"",$C234)),
      ISNUMBER(SEARCH(""CASH DEPOSIT"",$C234"&amp;")),
      COUNTIFS('SUMMARY DATA'!$D:$D,$C234,'SUMMARY DATA'!$B:$B,""RS"")&lt;&gt;1
    ),
    """",
    IFERROR(TEXTJOIN(CHAR(10),TRUE,FILTER('SUMMARY DATA'!F:F,'SUMMARY DATA'!$D:$D=$C234,'SUMMARY DATA'!$B:$B=""RS"")),"""")
  )
)"),"")</f>
        <v/>
      </c>
      <c r="G234" s="4" t="str">
        <f>IFERROR(__xludf.DUMMYFUNCTION("IFERROR(
  TEXTJOIN(CHAR(10),TRUE,FILTER('SUMMARY DATA'!G:G,'SUMMARY DATA'!$A:$A=$A234,'SUMMARY DATA'!$C:$C=$B234,'SUMMARY DATA'!$B:$B=""RS"")),
  IF(
    OR(
      ISNUMBER(SEARCH(""CDM CASH DEPOSIT"",$C234)),
      ISNUMBER(SEARCH(""CASH DEPOSIT"",$C234"&amp;")),
      COUNTIFS('SUMMARY DATA'!$D:$D,$C234,'SUMMARY DATA'!$B:$B,""RS"")&lt;&gt;1
    ),
    """",
    IFERROR(TEXTJOIN(CHAR(10),TRUE,FILTER('SUMMARY DATA'!G:G,'SUMMARY DATA'!$D:$D=$C234,'SUMMARY DATA'!$B:$B=""RS"")),"""")
  )
)"),"")</f>
        <v/>
      </c>
      <c r="H234" s="4" t="str">
        <f>IFERROR(__xludf.DUMMYFUNCTION("IFERROR(
  TEXTJOIN(CHAR(10),TRUE,FILTER('SUMMARY DATA'!H:H,'SUMMARY DATA'!$A:$A=$A234,'SUMMARY DATA'!$C:$C=$B234,'SUMMARY DATA'!$B:$B=""RS"")),
  IF(
    OR(
      ISNUMBER(SEARCH(""CDM CASH DEPOSIT"",$C234)),
      ISNUMBER(SEARCH(""CASH DEPOSIT"",$C234"&amp;")),
      COUNTIFS('SUMMARY DATA'!$D:$D,$C234,'SUMMARY DATA'!$B:$B,""RS"")&lt;&gt;1
    ),
    """",
    IFERROR(TEXTJOIN(CHAR(10),TRUE,FILTER('SUMMARY DATA'!H:H,'SUMMARY DATA'!$D:$D=$C234,'SUMMARY DATA'!$B:$B=""RS"")),"""")
  )
)"),"")</f>
        <v/>
      </c>
      <c r="I234" s="6" t="str">
        <f>IFERROR(__xludf.DUMMYFUNCTION("IF(H234="""","""",
SUM(ARRAYFORMULA(VALUE(SPLIT(H234,CHAR(10)))))
)"),"")</f>
        <v/>
      </c>
      <c r="J234" s="4" t="str">
        <f>IFERROR(__xludf.DUMMYFUNCTION("IFERROR(
  TEXTJOIN(CHAR(10),TRUE,FILTER('SUMMARY DATA'!I:I,'SUMMARY DATA'!$A:$A=$A234,'SUMMARY DATA'!$C:$C=$B234,'SUMMARY DATA'!$B:$B=""RS"")),
  IF(
    OR(
      ISNUMBER(SEARCH(""CDM CASH DEPOSIT"",$C234)),
      ISNUMBER(SEARCH(""CASH DEPOSIT"",$C234"&amp;")),
      COUNTIFS('SUMMARY DATA'!$D:$D,$C234,'SUMMARY DATA'!$B:$B,""RS"")&lt;&gt;1
    ),
    """",
    IFERROR(TEXTJOIN(CHAR(10),TRUE,FILTER('SUMMARY DATA'!I:I,'SUMMARY DATA'!$D:$D=$C234,'SUMMARY DATA'!$B:$B=""RS"")),"""")
  )
)"),"")</f>
        <v/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 spans="1:27">
      <c r="A235" s="19"/>
      <c r="B235" s="39"/>
      <c r="C235" s="19"/>
      <c r="D235" s="33"/>
      <c r="E235" s="4" t="str">
        <f>IFERROR(__xludf.DUMMYFUNCTION("IFERROR(
  TEXTJOIN(CHAR(10),TRUE,FILTER('SUMMARY DATA'!E:E,'SUMMARY DATA'!$A:$A=$A235,'SUMMARY DATA'!$C:$C=$B235,'SUMMARY DATA'!$B:$B=""RS"")),
  IF(
    OR(
      ISNUMBER(SEARCH(""CDM CASH DEPOSIT"",$C235)),
      ISNUMBER(SEARCH(""CASH DEPOSIT"",$C235"&amp;")),
      COUNTIFS('SUMMARY DATA'!$D:$D,$C235,'SUMMARY DATA'!$B:$B,""RS"")&lt;&gt;1
    ),
    """",
    IFERROR(TEXTJOIN(CHAR(10),TRUE,FILTER('SUMMARY DATA'!E:E,'SUMMARY DATA'!$D:$D=$C235,'SUMMARY DATA'!$B:$B=""RS"")),"""")
  )
)"),"")</f>
        <v/>
      </c>
      <c r="F235" s="4" t="str">
        <f>IFERROR(__xludf.DUMMYFUNCTION("IFERROR(
  TEXTJOIN(CHAR(10),TRUE,FILTER('SUMMARY DATA'!F:F,'SUMMARY DATA'!$A:$A=$A235,'SUMMARY DATA'!$C:$C=$B235,'SUMMARY DATA'!$B:$B=""RS"")),
  IF(
    OR(
      ISNUMBER(SEARCH(""CDM CASH DEPOSIT"",$C235)),
      ISNUMBER(SEARCH(""CASH DEPOSIT"",$C235"&amp;")),
      COUNTIFS('SUMMARY DATA'!$D:$D,$C235,'SUMMARY DATA'!$B:$B,""RS"")&lt;&gt;1
    ),
    """",
    IFERROR(TEXTJOIN(CHAR(10),TRUE,FILTER('SUMMARY DATA'!F:F,'SUMMARY DATA'!$D:$D=$C235,'SUMMARY DATA'!$B:$B=""RS"")),"""")
  )
)"),"")</f>
        <v/>
      </c>
      <c r="G235" s="4" t="str">
        <f>IFERROR(__xludf.DUMMYFUNCTION("IFERROR(
  TEXTJOIN(CHAR(10),TRUE,FILTER('SUMMARY DATA'!G:G,'SUMMARY DATA'!$A:$A=$A235,'SUMMARY DATA'!$C:$C=$B235,'SUMMARY DATA'!$B:$B=""RS"")),
  IF(
    OR(
      ISNUMBER(SEARCH(""CDM CASH DEPOSIT"",$C235)),
      ISNUMBER(SEARCH(""CASH DEPOSIT"",$C235"&amp;")),
      COUNTIFS('SUMMARY DATA'!$D:$D,$C235,'SUMMARY DATA'!$B:$B,""RS"")&lt;&gt;1
    ),
    """",
    IFERROR(TEXTJOIN(CHAR(10),TRUE,FILTER('SUMMARY DATA'!G:G,'SUMMARY DATA'!$D:$D=$C235,'SUMMARY DATA'!$B:$B=""RS"")),"""")
  )
)"),"")</f>
        <v/>
      </c>
      <c r="H235" s="4" t="str">
        <f>IFERROR(__xludf.DUMMYFUNCTION("IFERROR(
  TEXTJOIN(CHAR(10),TRUE,FILTER('SUMMARY DATA'!H:H,'SUMMARY DATA'!$A:$A=$A235,'SUMMARY DATA'!$C:$C=$B235,'SUMMARY DATA'!$B:$B=""RS"")),
  IF(
    OR(
      ISNUMBER(SEARCH(""CDM CASH DEPOSIT"",$C235)),
      ISNUMBER(SEARCH(""CASH DEPOSIT"",$C235"&amp;")),
      COUNTIFS('SUMMARY DATA'!$D:$D,$C235,'SUMMARY DATA'!$B:$B,""RS"")&lt;&gt;1
    ),
    """",
    IFERROR(TEXTJOIN(CHAR(10),TRUE,FILTER('SUMMARY DATA'!H:H,'SUMMARY DATA'!$D:$D=$C235,'SUMMARY DATA'!$B:$B=""RS"")),"""")
  )
)"),"")</f>
        <v/>
      </c>
      <c r="I235" s="6" t="str">
        <f>IFERROR(__xludf.DUMMYFUNCTION("IF(H235="""","""",
SUM(ARRAYFORMULA(VALUE(SPLIT(H235,CHAR(10)))))
)"),"")</f>
        <v/>
      </c>
      <c r="J235" s="4" t="str">
        <f>IFERROR(__xludf.DUMMYFUNCTION("IFERROR(
  TEXTJOIN(CHAR(10),TRUE,FILTER('SUMMARY DATA'!I:I,'SUMMARY DATA'!$A:$A=$A235,'SUMMARY DATA'!$C:$C=$B235,'SUMMARY DATA'!$B:$B=""RS"")),
  IF(
    OR(
      ISNUMBER(SEARCH(""CDM CASH DEPOSIT"",$C235)),
      ISNUMBER(SEARCH(""CASH DEPOSIT"",$C235"&amp;")),
      COUNTIFS('SUMMARY DATA'!$D:$D,$C235,'SUMMARY DATA'!$B:$B,""RS"")&lt;&gt;1
    ),
    """",
    IFERROR(TEXTJOIN(CHAR(10),TRUE,FILTER('SUMMARY DATA'!I:I,'SUMMARY DATA'!$D:$D=$C235,'SUMMARY DATA'!$B:$B=""RS"")),"""")
  )
)"),"")</f>
        <v/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 spans="1:27">
      <c r="A236" s="19"/>
      <c r="B236" s="39"/>
      <c r="C236" s="19"/>
      <c r="D236" s="33"/>
      <c r="E236" s="4" t="str">
        <f>IFERROR(__xludf.DUMMYFUNCTION("IFERROR(
  TEXTJOIN(CHAR(10),TRUE,FILTER('SUMMARY DATA'!E:E,'SUMMARY DATA'!$A:$A=$A236,'SUMMARY DATA'!$C:$C=$B236,'SUMMARY DATA'!$B:$B=""RS"")),
  IF(
    OR(
      ISNUMBER(SEARCH(""CDM CASH DEPOSIT"",$C236)),
      ISNUMBER(SEARCH(""CASH DEPOSIT"",$C236"&amp;")),
      COUNTIFS('SUMMARY DATA'!$D:$D,$C236,'SUMMARY DATA'!$B:$B,""RS"")&lt;&gt;1
    ),
    """",
    IFERROR(TEXTJOIN(CHAR(10),TRUE,FILTER('SUMMARY DATA'!E:E,'SUMMARY DATA'!$D:$D=$C236,'SUMMARY DATA'!$B:$B=""RS"")),"""")
  )
)"),"")</f>
        <v/>
      </c>
      <c r="F236" s="4" t="str">
        <f>IFERROR(__xludf.DUMMYFUNCTION("IFERROR(
  TEXTJOIN(CHAR(10),TRUE,FILTER('SUMMARY DATA'!F:F,'SUMMARY DATA'!$A:$A=$A236,'SUMMARY DATA'!$C:$C=$B236,'SUMMARY DATA'!$B:$B=""RS"")),
  IF(
    OR(
      ISNUMBER(SEARCH(""CDM CASH DEPOSIT"",$C236)),
      ISNUMBER(SEARCH(""CASH DEPOSIT"",$C236"&amp;")),
      COUNTIFS('SUMMARY DATA'!$D:$D,$C236,'SUMMARY DATA'!$B:$B,""RS"")&lt;&gt;1
    ),
    """",
    IFERROR(TEXTJOIN(CHAR(10),TRUE,FILTER('SUMMARY DATA'!F:F,'SUMMARY DATA'!$D:$D=$C236,'SUMMARY DATA'!$B:$B=""RS"")),"""")
  )
)"),"")</f>
        <v/>
      </c>
      <c r="G236" s="4" t="str">
        <f>IFERROR(__xludf.DUMMYFUNCTION("IFERROR(
  TEXTJOIN(CHAR(10),TRUE,FILTER('SUMMARY DATA'!G:G,'SUMMARY DATA'!$A:$A=$A236,'SUMMARY DATA'!$C:$C=$B236,'SUMMARY DATA'!$B:$B=""RS"")),
  IF(
    OR(
      ISNUMBER(SEARCH(""CDM CASH DEPOSIT"",$C236)),
      ISNUMBER(SEARCH(""CASH DEPOSIT"",$C236"&amp;")),
      COUNTIFS('SUMMARY DATA'!$D:$D,$C236,'SUMMARY DATA'!$B:$B,""RS"")&lt;&gt;1
    ),
    """",
    IFERROR(TEXTJOIN(CHAR(10),TRUE,FILTER('SUMMARY DATA'!G:G,'SUMMARY DATA'!$D:$D=$C236,'SUMMARY DATA'!$B:$B=""RS"")),"""")
  )
)"),"")</f>
        <v/>
      </c>
      <c r="H236" s="4" t="str">
        <f>IFERROR(__xludf.DUMMYFUNCTION("IFERROR(
  TEXTJOIN(CHAR(10),TRUE,FILTER('SUMMARY DATA'!H:H,'SUMMARY DATA'!$A:$A=$A236,'SUMMARY DATA'!$C:$C=$B236,'SUMMARY DATA'!$B:$B=""RS"")),
  IF(
    OR(
      ISNUMBER(SEARCH(""CDM CASH DEPOSIT"",$C236)),
      ISNUMBER(SEARCH(""CASH DEPOSIT"",$C236"&amp;")),
      COUNTIFS('SUMMARY DATA'!$D:$D,$C236,'SUMMARY DATA'!$B:$B,""RS"")&lt;&gt;1
    ),
    """",
    IFERROR(TEXTJOIN(CHAR(10),TRUE,FILTER('SUMMARY DATA'!H:H,'SUMMARY DATA'!$D:$D=$C236,'SUMMARY DATA'!$B:$B=""RS"")),"""")
  )
)"),"")</f>
        <v/>
      </c>
      <c r="I236" s="6" t="str">
        <f>IFERROR(__xludf.DUMMYFUNCTION("IF(H236="""","""",
SUM(ARRAYFORMULA(VALUE(SPLIT(H236,CHAR(10)))))
)"),"")</f>
        <v/>
      </c>
      <c r="J236" s="4" t="str">
        <f>IFERROR(__xludf.DUMMYFUNCTION("IFERROR(
  TEXTJOIN(CHAR(10),TRUE,FILTER('SUMMARY DATA'!I:I,'SUMMARY DATA'!$A:$A=$A236,'SUMMARY DATA'!$C:$C=$B236,'SUMMARY DATA'!$B:$B=""RS"")),
  IF(
    OR(
      ISNUMBER(SEARCH(""CDM CASH DEPOSIT"",$C236)),
      ISNUMBER(SEARCH(""CASH DEPOSIT"",$C236"&amp;")),
      COUNTIFS('SUMMARY DATA'!$D:$D,$C236,'SUMMARY DATA'!$B:$B,""RS"")&lt;&gt;1
    ),
    """",
    IFERROR(TEXTJOIN(CHAR(10),TRUE,FILTER('SUMMARY DATA'!I:I,'SUMMARY DATA'!$D:$D=$C236,'SUMMARY DATA'!$B:$B=""RS"")),"""")
  )
)"),"")</f>
        <v/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 spans="1:27">
      <c r="A237" s="19"/>
      <c r="B237" s="39"/>
      <c r="C237" s="19"/>
      <c r="D237" s="33"/>
      <c r="E237" s="4" t="str">
        <f>IFERROR(__xludf.DUMMYFUNCTION("IFERROR(
  TEXTJOIN(CHAR(10),TRUE,FILTER('SUMMARY DATA'!E:E,'SUMMARY DATA'!$A:$A=$A237,'SUMMARY DATA'!$C:$C=$B237,'SUMMARY DATA'!$B:$B=""RS"")),
  IF(
    OR(
      ISNUMBER(SEARCH(""CDM CASH DEPOSIT"",$C237)),
      ISNUMBER(SEARCH(""CASH DEPOSIT"",$C237"&amp;")),
      COUNTIFS('SUMMARY DATA'!$D:$D,$C237,'SUMMARY DATA'!$B:$B,""RS"")&lt;&gt;1
    ),
    """",
    IFERROR(TEXTJOIN(CHAR(10),TRUE,FILTER('SUMMARY DATA'!E:E,'SUMMARY DATA'!$D:$D=$C237,'SUMMARY DATA'!$B:$B=""RS"")),"""")
  )
)"),"")</f>
        <v/>
      </c>
      <c r="F237" s="4" t="str">
        <f>IFERROR(__xludf.DUMMYFUNCTION("IFERROR(
  TEXTJOIN(CHAR(10),TRUE,FILTER('SUMMARY DATA'!F:F,'SUMMARY DATA'!$A:$A=$A237,'SUMMARY DATA'!$C:$C=$B237,'SUMMARY DATA'!$B:$B=""RS"")),
  IF(
    OR(
      ISNUMBER(SEARCH(""CDM CASH DEPOSIT"",$C237)),
      ISNUMBER(SEARCH(""CASH DEPOSIT"",$C237"&amp;")),
      COUNTIFS('SUMMARY DATA'!$D:$D,$C237,'SUMMARY DATA'!$B:$B,""RS"")&lt;&gt;1
    ),
    """",
    IFERROR(TEXTJOIN(CHAR(10),TRUE,FILTER('SUMMARY DATA'!F:F,'SUMMARY DATA'!$D:$D=$C237,'SUMMARY DATA'!$B:$B=""RS"")),"""")
  )
)"),"")</f>
        <v/>
      </c>
      <c r="G237" s="4" t="str">
        <f>IFERROR(__xludf.DUMMYFUNCTION("IFERROR(
  TEXTJOIN(CHAR(10),TRUE,FILTER('SUMMARY DATA'!G:G,'SUMMARY DATA'!$A:$A=$A237,'SUMMARY DATA'!$C:$C=$B237,'SUMMARY DATA'!$B:$B=""RS"")),
  IF(
    OR(
      ISNUMBER(SEARCH(""CDM CASH DEPOSIT"",$C237)),
      ISNUMBER(SEARCH(""CASH DEPOSIT"",$C237"&amp;")),
      COUNTIFS('SUMMARY DATA'!$D:$D,$C237,'SUMMARY DATA'!$B:$B,""RS"")&lt;&gt;1
    ),
    """",
    IFERROR(TEXTJOIN(CHAR(10),TRUE,FILTER('SUMMARY DATA'!G:G,'SUMMARY DATA'!$D:$D=$C237,'SUMMARY DATA'!$B:$B=""RS"")),"""")
  )
)"),"")</f>
        <v/>
      </c>
      <c r="H237" s="4" t="str">
        <f>IFERROR(__xludf.DUMMYFUNCTION("IFERROR(
  TEXTJOIN(CHAR(10),TRUE,FILTER('SUMMARY DATA'!H:H,'SUMMARY DATA'!$A:$A=$A237,'SUMMARY DATA'!$C:$C=$B237,'SUMMARY DATA'!$B:$B=""RS"")),
  IF(
    OR(
      ISNUMBER(SEARCH(""CDM CASH DEPOSIT"",$C237)),
      ISNUMBER(SEARCH(""CASH DEPOSIT"",$C237"&amp;")),
      COUNTIFS('SUMMARY DATA'!$D:$D,$C237,'SUMMARY DATA'!$B:$B,""RS"")&lt;&gt;1
    ),
    """",
    IFERROR(TEXTJOIN(CHAR(10),TRUE,FILTER('SUMMARY DATA'!H:H,'SUMMARY DATA'!$D:$D=$C237,'SUMMARY DATA'!$B:$B=""RS"")),"""")
  )
)"),"")</f>
        <v/>
      </c>
      <c r="I237" s="6" t="str">
        <f>IFERROR(__xludf.DUMMYFUNCTION("IF(H237="""","""",
SUM(ARRAYFORMULA(VALUE(SPLIT(H237,CHAR(10)))))
)"),"")</f>
        <v/>
      </c>
      <c r="J237" s="4" t="str">
        <f>IFERROR(__xludf.DUMMYFUNCTION("IFERROR(
  TEXTJOIN(CHAR(10),TRUE,FILTER('SUMMARY DATA'!I:I,'SUMMARY DATA'!$A:$A=$A237,'SUMMARY DATA'!$C:$C=$B237,'SUMMARY DATA'!$B:$B=""RS"")),
  IF(
    OR(
      ISNUMBER(SEARCH(""CDM CASH DEPOSIT"",$C237)),
      ISNUMBER(SEARCH(""CASH DEPOSIT"",$C237"&amp;")),
      COUNTIFS('SUMMARY DATA'!$D:$D,$C237,'SUMMARY DATA'!$B:$B,""RS"")&lt;&gt;1
    ),
    """",
    IFERROR(TEXTJOIN(CHAR(10),TRUE,FILTER('SUMMARY DATA'!I:I,'SUMMARY DATA'!$D:$D=$C237,'SUMMARY DATA'!$B:$B=""RS"")),"""")
  )
)"),"")</f>
        <v/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 spans="1:27">
      <c r="A238" s="19"/>
      <c r="B238" s="39"/>
      <c r="C238" s="19"/>
      <c r="D238" s="33"/>
      <c r="E238" s="4" t="str">
        <f>IFERROR(__xludf.DUMMYFUNCTION("IFERROR(
  TEXTJOIN(CHAR(10),TRUE,FILTER('SUMMARY DATA'!E:E,'SUMMARY DATA'!$A:$A=$A238,'SUMMARY DATA'!$C:$C=$B238,'SUMMARY DATA'!$B:$B=""RS"")),
  IF(
    OR(
      ISNUMBER(SEARCH(""CDM CASH DEPOSIT"",$C238)),
      ISNUMBER(SEARCH(""CASH DEPOSIT"",$C238"&amp;")),
      COUNTIFS('SUMMARY DATA'!$D:$D,$C238,'SUMMARY DATA'!$B:$B,""RS"")&lt;&gt;1
    ),
    """",
    IFERROR(TEXTJOIN(CHAR(10),TRUE,FILTER('SUMMARY DATA'!E:E,'SUMMARY DATA'!$D:$D=$C238,'SUMMARY DATA'!$B:$B=""RS"")),"""")
  )
)"),"")</f>
        <v/>
      </c>
      <c r="F238" s="4" t="str">
        <f>IFERROR(__xludf.DUMMYFUNCTION("IFERROR(
  TEXTJOIN(CHAR(10),TRUE,FILTER('SUMMARY DATA'!F:F,'SUMMARY DATA'!$A:$A=$A238,'SUMMARY DATA'!$C:$C=$B238,'SUMMARY DATA'!$B:$B=""RS"")),
  IF(
    OR(
      ISNUMBER(SEARCH(""CDM CASH DEPOSIT"",$C238)),
      ISNUMBER(SEARCH(""CASH DEPOSIT"",$C238"&amp;")),
      COUNTIFS('SUMMARY DATA'!$D:$D,$C238,'SUMMARY DATA'!$B:$B,""RS"")&lt;&gt;1
    ),
    """",
    IFERROR(TEXTJOIN(CHAR(10),TRUE,FILTER('SUMMARY DATA'!F:F,'SUMMARY DATA'!$D:$D=$C238,'SUMMARY DATA'!$B:$B=""RS"")),"""")
  )
)"),"")</f>
        <v/>
      </c>
      <c r="G238" s="4" t="str">
        <f>IFERROR(__xludf.DUMMYFUNCTION("IFERROR(
  TEXTJOIN(CHAR(10),TRUE,FILTER('SUMMARY DATA'!G:G,'SUMMARY DATA'!$A:$A=$A238,'SUMMARY DATA'!$C:$C=$B238,'SUMMARY DATA'!$B:$B=""RS"")),
  IF(
    OR(
      ISNUMBER(SEARCH(""CDM CASH DEPOSIT"",$C238)),
      ISNUMBER(SEARCH(""CASH DEPOSIT"",$C238"&amp;")),
      COUNTIFS('SUMMARY DATA'!$D:$D,$C238,'SUMMARY DATA'!$B:$B,""RS"")&lt;&gt;1
    ),
    """",
    IFERROR(TEXTJOIN(CHAR(10),TRUE,FILTER('SUMMARY DATA'!G:G,'SUMMARY DATA'!$D:$D=$C238,'SUMMARY DATA'!$B:$B=""RS"")),"""")
  )
)"),"")</f>
        <v/>
      </c>
      <c r="H238" s="4" t="str">
        <f>IFERROR(__xludf.DUMMYFUNCTION("IFERROR(
  TEXTJOIN(CHAR(10),TRUE,FILTER('SUMMARY DATA'!H:H,'SUMMARY DATA'!$A:$A=$A238,'SUMMARY DATA'!$C:$C=$B238,'SUMMARY DATA'!$B:$B=""RS"")),
  IF(
    OR(
      ISNUMBER(SEARCH(""CDM CASH DEPOSIT"",$C238)),
      ISNUMBER(SEARCH(""CASH DEPOSIT"",$C238"&amp;")),
      COUNTIFS('SUMMARY DATA'!$D:$D,$C238,'SUMMARY DATA'!$B:$B,""RS"")&lt;&gt;1
    ),
    """",
    IFERROR(TEXTJOIN(CHAR(10),TRUE,FILTER('SUMMARY DATA'!H:H,'SUMMARY DATA'!$D:$D=$C238,'SUMMARY DATA'!$B:$B=""RS"")),"""")
  )
)"),"")</f>
        <v/>
      </c>
      <c r="I238" s="6" t="str">
        <f>IFERROR(__xludf.DUMMYFUNCTION("IF(H238="""","""",
SUM(ARRAYFORMULA(VALUE(SPLIT(H238,CHAR(10)))))
)"),"")</f>
        <v/>
      </c>
      <c r="J238" s="4" t="str">
        <f>IFERROR(__xludf.DUMMYFUNCTION("IFERROR(
  TEXTJOIN(CHAR(10),TRUE,FILTER('SUMMARY DATA'!I:I,'SUMMARY DATA'!$A:$A=$A238,'SUMMARY DATA'!$C:$C=$B238,'SUMMARY DATA'!$B:$B=""RS"")),
  IF(
    OR(
      ISNUMBER(SEARCH(""CDM CASH DEPOSIT"",$C238)),
      ISNUMBER(SEARCH(""CASH DEPOSIT"",$C238"&amp;")),
      COUNTIFS('SUMMARY DATA'!$D:$D,$C238,'SUMMARY DATA'!$B:$B,""RS"")&lt;&gt;1
    ),
    """",
    IFERROR(TEXTJOIN(CHAR(10),TRUE,FILTER('SUMMARY DATA'!I:I,'SUMMARY DATA'!$D:$D=$C238,'SUMMARY DATA'!$B:$B=""RS"")),"""")
  )
)"),"")</f>
        <v/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 spans="1:27">
      <c r="A239" s="19"/>
      <c r="B239" s="39"/>
      <c r="C239" s="19"/>
      <c r="D239" s="33"/>
      <c r="E239" s="4" t="str">
        <f>IFERROR(__xludf.DUMMYFUNCTION("IFERROR(
  TEXTJOIN(CHAR(10),TRUE,FILTER('SUMMARY DATA'!E:E,'SUMMARY DATA'!$A:$A=$A239,'SUMMARY DATA'!$C:$C=$B239,'SUMMARY DATA'!$B:$B=""RS"")),
  IF(
    OR(
      ISNUMBER(SEARCH(""CDM CASH DEPOSIT"",$C239)),
      ISNUMBER(SEARCH(""CASH DEPOSIT"",$C239"&amp;")),
      COUNTIFS('SUMMARY DATA'!$D:$D,$C239,'SUMMARY DATA'!$B:$B,""RS"")&lt;&gt;1
    ),
    """",
    IFERROR(TEXTJOIN(CHAR(10),TRUE,FILTER('SUMMARY DATA'!E:E,'SUMMARY DATA'!$D:$D=$C239,'SUMMARY DATA'!$B:$B=""RS"")),"""")
  )
)"),"")</f>
        <v/>
      </c>
      <c r="F239" s="4" t="str">
        <f>IFERROR(__xludf.DUMMYFUNCTION("IFERROR(
  TEXTJOIN(CHAR(10),TRUE,FILTER('SUMMARY DATA'!F:F,'SUMMARY DATA'!$A:$A=$A239,'SUMMARY DATA'!$C:$C=$B239,'SUMMARY DATA'!$B:$B=""RS"")),
  IF(
    OR(
      ISNUMBER(SEARCH(""CDM CASH DEPOSIT"",$C239)),
      ISNUMBER(SEARCH(""CASH DEPOSIT"",$C239"&amp;")),
      COUNTIFS('SUMMARY DATA'!$D:$D,$C239,'SUMMARY DATA'!$B:$B,""RS"")&lt;&gt;1
    ),
    """",
    IFERROR(TEXTJOIN(CHAR(10),TRUE,FILTER('SUMMARY DATA'!F:F,'SUMMARY DATA'!$D:$D=$C239,'SUMMARY DATA'!$B:$B=""RS"")),"""")
  )
)"),"")</f>
        <v/>
      </c>
      <c r="G239" s="4" t="str">
        <f>IFERROR(__xludf.DUMMYFUNCTION("IFERROR(
  TEXTJOIN(CHAR(10),TRUE,FILTER('SUMMARY DATA'!G:G,'SUMMARY DATA'!$A:$A=$A239,'SUMMARY DATA'!$C:$C=$B239,'SUMMARY DATA'!$B:$B=""RS"")),
  IF(
    OR(
      ISNUMBER(SEARCH(""CDM CASH DEPOSIT"",$C239)),
      ISNUMBER(SEARCH(""CASH DEPOSIT"",$C239"&amp;")),
      COUNTIFS('SUMMARY DATA'!$D:$D,$C239,'SUMMARY DATA'!$B:$B,""RS"")&lt;&gt;1
    ),
    """",
    IFERROR(TEXTJOIN(CHAR(10),TRUE,FILTER('SUMMARY DATA'!G:G,'SUMMARY DATA'!$D:$D=$C239,'SUMMARY DATA'!$B:$B=""RS"")),"""")
  )
)"),"")</f>
        <v/>
      </c>
      <c r="H239" s="4" t="str">
        <f>IFERROR(__xludf.DUMMYFUNCTION("IFERROR(
  TEXTJOIN(CHAR(10),TRUE,FILTER('SUMMARY DATA'!H:H,'SUMMARY DATA'!$A:$A=$A239,'SUMMARY DATA'!$C:$C=$B239,'SUMMARY DATA'!$B:$B=""RS"")),
  IF(
    OR(
      ISNUMBER(SEARCH(""CDM CASH DEPOSIT"",$C239)),
      ISNUMBER(SEARCH(""CASH DEPOSIT"",$C239"&amp;")),
      COUNTIFS('SUMMARY DATA'!$D:$D,$C239,'SUMMARY DATA'!$B:$B,""RS"")&lt;&gt;1
    ),
    """",
    IFERROR(TEXTJOIN(CHAR(10),TRUE,FILTER('SUMMARY DATA'!H:H,'SUMMARY DATA'!$D:$D=$C239,'SUMMARY DATA'!$B:$B=""RS"")),"""")
  )
)"),"")</f>
        <v/>
      </c>
      <c r="I239" s="6" t="str">
        <f>IFERROR(__xludf.DUMMYFUNCTION("IF(H239="""","""",
SUM(ARRAYFORMULA(VALUE(SPLIT(H239,CHAR(10)))))
)"),"")</f>
        <v/>
      </c>
      <c r="J239" s="4" t="str">
        <f>IFERROR(__xludf.DUMMYFUNCTION("IFERROR(
  TEXTJOIN(CHAR(10),TRUE,FILTER('SUMMARY DATA'!I:I,'SUMMARY DATA'!$A:$A=$A239,'SUMMARY DATA'!$C:$C=$B239,'SUMMARY DATA'!$B:$B=""RS"")),
  IF(
    OR(
      ISNUMBER(SEARCH(""CDM CASH DEPOSIT"",$C239)),
      ISNUMBER(SEARCH(""CASH DEPOSIT"",$C239"&amp;")),
      COUNTIFS('SUMMARY DATA'!$D:$D,$C239,'SUMMARY DATA'!$B:$B,""RS"")&lt;&gt;1
    ),
    """",
    IFERROR(TEXTJOIN(CHAR(10),TRUE,FILTER('SUMMARY DATA'!I:I,'SUMMARY DATA'!$D:$D=$C239,'SUMMARY DATA'!$B:$B=""RS"")),"""")
  )
)"),"")</f>
        <v/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 spans="1:27">
      <c r="A240" s="19"/>
      <c r="B240" s="39"/>
      <c r="C240" s="19"/>
      <c r="D240" s="33"/>
      <c r="E240" s="4" t="str">
        <f>IFERROR(__xludf.DUMMYFUNCTION("IFERROR(
  TEXTJOIN(CHAR(10),TRUE,FILTER('SUMMARY DATA'!E:E,'SUMMARY DATA'!$A:$A=$A240,'SUMMARY DATA'!$C:$C=$B240,'SUMMARY DATA'!$B:$B=""RS"")),
  IF(
    OR(
      ISNUMBER(SEARCH(""CDM CASH DEPOSIT"",$C240)),
      ISNUMBER(SEARCH(""CASH DEPOSIT"",$C240"&amp;")),
      COUNTIFS('SUMMARY DATA'!$D:$D,$C240,'SUMMARY DATA'!$B:$B,""RS"")&lt;&gt;1
    ),
    """",
    IFERROR(TEXTJOIN(CHAR(10),TRUE,FILTER('SUMMARY DATA'!E:E,'SUMMARY DATA'!$D:$D=$C240,'SUMMARY DATA'!$B:$B=""RS"")),"""")
  )
)"),"")</f>
        <v/>
      </c>
      <c r="F240" s="4" t="str">
        <f>IFERROR(__xludf.DUMMYFUNCTION("IFERROR(
  TEXTJOIN(CHAR(10),TRUE,FILTER('SUMMARY DATA'!F:F,'SUMMARY DATA'!$A:$A=$A240,'SUMMARY DATA'!$C:$C=$B240,'SUMMARY DATA'!$B:$B=""RS"")),
  IF(
    OR(
      ISNUMBER(SEARCH(""CDM CASH DEPOSIT"",$C240)),
      ISNUMBER(SEARCH(""CASH DEPOSIT"",$C240"&amp;")),
      COUNTIFS('SUMMARY DATA'!$D:$D,$C240,'SUMMARY DATA'!$B:$B,""RS"")&lt;&gt;1
    ),
    """",
    IFERROR(TEXTJOIN(CHAR(10),TRUE,FILTER('SUMMARY DATA'!F:F,'SUMMARY DATA'!$D:$D=$C240,'SUMMARY DATA'!$B:$B=""RS"")),"""")
  )
)"),"")</f>
        <v/>
      </c>
      <c r="G240" s="4" t="str">
        <f>IFERROR(__xludf.DUMMYFUNCTION("IFERROR(
  TEXTJOIN(CHAR(10),TRUE,FILTER('SUMMARY DATA'!G:G,'SUMMARY DATA'!$A:$A=$A240,'SUMMARY DATA'!$C:$C=$B240,'SUMMARY DATA'!$B:$B=""RS"")),
  IF(
    OR(
      ISNUMBER(SEARCH(""CDM CASH DEPOSIT"",$C240)),
      ISNUMBER(SEARCH(""CASH DEPOSIT"",$C240"&amp;")),
      COUNTIFS('SUMMARY DATA'!$D:$D,$C240,'SUMMARY DATA'!$B:$B,""RS"")&lt;&gt;1
    ),
    """",
    IFERROR(TEXTJOIN(CHAR(10),TRUE,FILTER('SUMMARY DATA'!G:G,'SUMMARY DATA'!$D:$D=$C240,'SUMMARY DATA'!$B:$B=""RS"")),"""")
  )
)"),"")</f>
        <v/>
      </c>
      <c r="H240" s="4" t="str">
        <f>IFERROR(__xludf.DUMMYFUNCTION("IFERROR(
  TEXTJOIN(CHAR(10),TRUE,FILTER('SUMMARY DATA'!H:H,'SUMMARY DATA'!$A:$A=$A240,'SUMMARY DATA'!$C:$C=$B240,'SUMMARY DATA'!$B:$B=""RS"")),
  IF(
    OR(
      ISNUMBER(SEARCH(""CDM CASH DEPOSIT"",$C240)),
      ISNUMBER(SEARCH(""CASH DEPOSIT"",$C240"&amp;")),
      COUNTIFS('SUMMARY DATA'!$D:$D,$C240,'SUMMARY DATA'!$B:$B,""RS"")&lt;&gt;1
    ),
    """",
    IFERROR(TEXTJOIN(CHAR(10),TRUE,FILTER('SUMMARY DATA'!H:H,'SUMMARY DATA'!$D:$D=$C240,'SUMMARY DATA'!$B:$B=""RS"")),"""")
  )
)"),"")</f>
        <v/>
      </c>
      <c r="I240" s="6" t="str">
        <f>IFERROR(__xludf.DUMMYFUNCTION("IF(H240="""","""",
SUM(ARRAYFORMULA(VALUE(SPLIT(H240,CHAR(10)))))
)"),"")</f>
        <v/>
      </c>
      <c r="J240" s="4" t="str">
        <f>IFERROR(__xludf.DUMMYFUNCTION("IFERROR(
  TEXTJOIN(CHAR(10),TRUE,FILTER('SUMMARY DATA'!I:I,'SUMMARY DATA'!$A:$A=$A240,'SUMMARY DATA'!$C:$C=$B240,'SUMMARY DATA'!$B:$B=""RS"")),
  IF(
    OR(
      ISNUMBER(SEARCH(""CDM CASH DEPOSIT"",$C240)),
      ISNUMBER(SEARCH(""CASH DEPOSIT"",$C240"&amp;")),
      COUNTIFS('SUMMARY DATA'!$D:$D,$C240,'SUMMARY DATA'!$B:$B,""RS"")&lt;&gt;1
    ),
    """",
    IFERROR(TEXTJOIN(CHAR(10),TRUE,FILTER('SUMMARY DATA'!I:I,'SUMMARY DATA'!$D:$D=$C240,'SUMMARY DATA'!$B:$B=""RS"")),"""")
  )
)"),"")</f>
        <v/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 spans="1:27">
      <c r="A241" s="19"/>
      <c r="B241" s="39"/>
      <c r="C241" s="19"/>
      <c r="D241" s="33"/>
      <c r="E241" s="4" t="str">
        <f>IFERROR(__xludf.DUMMYFUNCTION("IFERROR(
  TEXTJOIN(CHAR(10),TRUE,FILTER('SUMMARY DATA'!E:E,'SUMMARY DATA'!$A:$A=$A241,'SUMMARY DATA'!$C:$C=$B241,'SUMMARY DATA'!$B:$B=""RS"")),
  IF(
    OR(
      ISNUMBER(SEARCH(""CDM CASH DEPOSIT"",$C241)),
      ISNUMBER(SEARCH(""CASH DEPOSIT"",$C241"&amp;")),
      COUNTIFS('SUMMARY DATA'!$D:$D,$C241,'SUMMARY DATA'!$B:$B,""RS"")&lt;&gt;1
    ),
    """",
    IFERROR(TEXTJOIN(CHAR(10),TRUE,FILTER('SUMMARY DATA'!E:E,'SUMMARY DATA'!$D:$D=$C241,'SUMMARY DATA'!$B:$B=""RS"")),"""")
  )
)"),"")</f>
        <v/>
      </c>
      <c r="F241" s="4" t="str">
        <f>IFERROR(__xludf.DUMMYFUNCTION("IFERROR(
  TEXTJOIN(CHAR(10),TRUE,FILTER('SUMMARY DATA'!F:F,'SUMMARY DATA'!$A:$A=$A241,'SUMMARY DATA'!$C:$C=$B241,'SUMMARY DATA'!$B:$B=""RS"")),
  IF(
    OR(
      ISNUMBER(SEARCH(""CDM CASH DEPOSIT"",$C241)),
      ISNUMBER(SEARCH(""CASH DEPOSIT"",$C241"&amp;")),
      COUNTIFS('SUMMARY DATA'!$D:$D,$C241,'SUMMARY DATA'!$B:$B,""RS"")&lt;&gt;1
    ),
    """",
    IFERROR(TEXTJOIN(CHAR(10),TRUE,FILTER('SUMMARY DATA'!F:F,'SUMMARY DATA'!$D:$D=$C241,'SUMMARY DATA'!$B:$B=""RS"")),"""")
  )
)"),"")</f>
        <v/>
      </c>
      <c r="G241" s="4" t="str">
        <f>IFERROR(__xludf.DUMMYFUNCTION("IFERROR(
  TEXTJOIN(CHAR(10),TRUE,FILTER('SUMMARY DATA'!G:G,'SUMMARY DATA'!$A:$A=$A241,'SUMMARY DATA'!$C:$C=$B241,'SUMMARY DATA'!$B:$B=""RS"")),
  IF(
    OR(
      ISNUMBER(SEARCH(""CDM CASH DEPOSIT"",$C241)),
      ISNUMBER(SEARCH(""CASH DEPOSIT"",$C241"&amp;")),
      COUNTIFS('SUMMARY DATA'!$D:$D,$C241,'SUMMARY DATA'!$B:$B,""RS"")&lt;&gt;1
    ),
    """",
    IFERROR(TEXTJOIN(CHAR(10),TRUE,FILTER('SUMMARY DATA'!G:G,'SUMMARY DATA'!$D:$D=$C241,'SUMMARY DATA'!$B:$B=""RS"")),"""")
  )
)"),"")</f>
        <v/>
      </c>
      <c r="H241" s="4" t="str">
        <f>IFERROR(__xludf.DUMMYFUNCTION("IFERROR(
  TEXTJOIN(CHAR(10),TRUE,FILTER('SUMMARY DATA'!H:H,'SUMMARY DATA'!$A:$A=$A241,'SUMMARY DATA'!$C:$C=$B241,'SUMMARY DATA'!$B:$B=""RS"")),
  IF(
    OR(
      ISNUMBER(SEARCH(""CDM CASH DEPOSIT"",$C241)),
      ISNUMBER(SEARCH(""CASH DEPOSIT"",$C241"&amp;")),
      COUNTIFS('SUMMARY DATA'!$D:$D,$C241,'SUMMARY DATA'!$B:$B,""RS"")&lt;&gt;1
    ),
    """",
    IFERROR(TEXTJOIN(CHAR(10),TRUE,FILTER('SUMMARY DATA'!H:H,'SUMMARY DATA'!$D:$D=$C241,'SUMMARY DATA'!$B:$B=""RS"")),"""")
  )
)"),"")</f>
        <v/>
      </c>
      <c r="I241" s="6" t="str">
        <f>IFERROR(__xludf.DUMMYFUNCTION("IF(H241="""","""",
SUM(ARRAYFORMULA(VALUE(SPLIT(H241,CHAR(10)))))
)"),"")</f>
        <v/>
      </c>
      <c r="J241" s="4" t="str">
        <f>IFERROR(__xludf.DUMMYFUNCTION("IFERROR(
  TEXTJOIN(CHAR(10),TRUE,FILTER('SUMMARY DATA'!I:I,'SUMMARY DATA'!$A:$A=$A241,'SUMMARY DATA'!$C:$C=$B241,'SUMMARY DATA'!$B:$B=""RS"")),
  IF(
    OR(
      ISNUMBER(SEARCH(""CDM CASH DEPOSIT"",$C241)),
      ISNUMBER(SEARCH(""CASH DEPOSIT"",$C241"&amp;")),
      COUNTIFS('SUMMARY DATA'!$D:$D,$C241,'SUMMARY DATA'!$B:$B,""RS"")&lt;&gt;1
    ),
    """",
    IFERROR(TEXTJOIN(CHAR(10),TRUE,FILTER('SUMMARY DATA'!I:I,'SUMMARY DATA'!$D:$D=$C241,'SUMMARY DATA'!$B:$B=""RS"")),"""")
  )
)"),"")</f>
        <v/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 spans="1:27">
      <c r="A242" s="19"/>
      <c r="B242" s="39"/>
      <c r="C242" s="19"/>
      <c r="D242" s="33"/>
      <c r="E242" s="4" t="str">
        <f>IFERROR(__xludf.DUMMYFUNCTION("IFERROR(
  TEXTJOIN(CHAR(10),TRUE,FILTER('SUMMARY DATA'!E:E,'SUMMARY DATA'!$A:$A=$A242,'SUMMARY DATA'!$C:$C=$B242,'SUMMARY DATA'!$B:$B=""RS"")),
  IF(
    OR(
      ISNUMBER(SEARCH(""CDM CASH DEPOSIT"",$C242)),
      ISNUMBER(SEARCH(""CASH DEPOSIT"",$C242"&amp;")),
      COUNTIFS('SUMMARY DATA'!$D:$D,$C242,'SUMMARY DATA'!$B:$B,""RS"")&lt;&gt;1
    ),
    """",
    IFERROR(TEXTJOIN(CHAR(10),TRUE,FILTER('SUMMARY DATA'!E:E,'SUMMARY DATA'!$D:$D=$C242,'SUMMARY DATA'!$B:$B=""RS"")),"""")
  )
)"),"")</f>
        <v/>
      </c>
      <c r="F242" s="4" t="str">
        <f>IFERROR(__xludf.DUMMYFUNCTION("IFERROR(
  TEXTJOIN(CHAR(10),TRUE,FILTER('SUMMARY DATA'!F:F,'SUMMARY DATA'!$A:$A=$A242,'SUMMARY DATA'!$C:$C=$B242,'SUMMARY DATA'!$B:$B=""RS"")),
  IF(
    OR(
      ISNUMBER(SEARCH(""CDM CASH DEPOSIT"",$C242)),
      ISNUMBER(SEARCH(""CASH DEPOSIT"",$C242"&amp;")),
      COUNTIFS('SUMMARY DATA'!$D:$D,$C242,'SUMMARY DATA'!$B:$B,""RS"")&lt;&gt;1
    ),
    """",
    IFERROR(TEXTJOIN(CHAR(10),TRUE,FILTER('SUMMARY DATA'!F:F,'SUMMARY DATA'!$D:$D=$C242,'SUMMARY DATA'!$B:$B=""RS"")),"""")
  )
)"),"")</f>
        <v/>
      </c>
      <c r="G242" s="4" t="str">
        <f>IFERROR(__xludf.DUMMYFUNCTION("IFERROR(
  TEXTJOIN(CHAR(10),TRUE,FILTER('SUMMARY DATA'!G:G,'SUMMARY DATA'!$A:$A=$A242,'SUMMARY DATA'!$C:$C=$B242,'SUMMARY DATA'!$B:$B=""RS"")),
  IF(
    OR(
      ISNUMBER(SEARCH(""CDM CASH DEPOSIT"",$C242)),
      ISNUMBER(SEARCH(""CASH DEPOSIT"",$C242"&amp;")),
      COUNTIFS('SUMMARY DATA'!$D:$D,$C242,'SUMMARY DATA'!$B:$B,""RS"")&lt;&gt;1
    ),
    """",
    IFERROR(TEXTJOIN(CHAR(10),TRUE,FILTER('SUMMARY DATA'!G:G,'SUMMARY DATA'!$D:$D=$C242,'SUMMARY DATA'!$B:$B=""RS"")),"""")
  )
)"),"")</f>
        <v/>
      </c>
      <c r="H242" s="4" t="str">
        <f>IFERROR(__xludf.DUMMYFUNCTION("IFERROR(
  TEXTJOIN(CHAR(10),TRUE,FILTER('SUMMARY DATA'!H:H,'SUMMARY DATA'!$A:$A=$A242,'SUMMARY DATA'!$C:$C=$B242,'SUMMARY DATA'!$B:$B=""RS"")),
  IF(
    OR(
      ISNUMBER(SEARCH(""CDM CASH DEPOSIT"",$C242)),
      ISNUMBER(SEARCH(""CASH DEPOSIT"",$C242"&amp;")),
      COUNTIFS('SUMMARY DATA'!$D:$D,$C242,'SUMMARY DATA'!$B:$B,""RS"")&lt;&gt;1
    ),
    """",
    IFERROR(TEXTJOIN(CHAR(10),TRUE,FILTER('SUMMARY DATA'!H:H,'SUMMARY DATA'!$D:$D=$C242,'SUMMARY DATA'!$B:$B=""RS"")),"""")
  )
)"),"")</f>
        <v/>
      </c>
      <c r="I242" s="6" t="str">
        <f>IFERROR(__xludf.DUMMYFUNCTION("IF(H242="""","""",
SUM(ARRAYFORMULA(VALUE(SPLIT(H242,CHAR(10)))))
)"),"")</f>
        <v/>
      </c>
      <c r="J242" s="4" t="str">
        <f>IFERROR(__xludf.DUMMYFUNCTION("IFERROR(
  TEXTJOIN(CHAR(10),TRUE,FILTER('SUMMARY DATA'!I:I,'SUMMARY DATA'!$A:$A=$A242,'SUMMARY DATA'!$C:$C=$B242,'SUMMARY DATA'!$B:$B=""RS"")),
  IF(
    OR(
      ISNUMBER(SEARCH(""CDM CASH DEPOSIT"",$C242)),
      ISNUMBER(SEARCH(""CASH DEPOSIT"",$C242"&amp;")),
      COUNTIFS('SUMMARY DATA'!$D:$D,$C242,'SUMMARY DATA'!$B:$B,""RS"")&lt;&gt;1
    ),
    """",
    IFERROR(TEXTJOIN(CHAR(10),TRUE,FILTER('SUMMARY DATA'!I:I,'SUMMARY DATA'!$D:$D=$C242,'SUMMARY DATA'!$B:$B=""RS"")),"""")
  )
)"),"")</f>
        <v/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 spans="1:27">
      <c r="A243" s="19"/>
      <c r="B243" s="39"/>
      <c r="C243" s="19"/>
      <c r="D243" s="33"/>
      <c r="E243" s="4" t="str">
        <f>IFERROR(__xludf.DUMMYFUNCTION("IFERROR(
  TEXTJOIN(CHAR(10),TRUE,FILTER('SUMMARY DATA'!E:E,'SUMMARY DATA'!$A:$A=$A243,'SUMMARY DATA'!$C:$C=$B243,'SUMMARY DATA'!$B:$B=""RS"")),
  IF(
    OR(
      ISNUMBER(SEARCH(""CDM CASH DEPOSIT"",$C243)),
      ISNUMBER(SEARCH(""CASH DEPOSIT"",$C243"&amp;")),
      COUNTIFS('SUMMARY DATA'!$D:$D,$C243,'SUMMARY DATA'!$B:$B,""RS"")&lt;&gt;1
    ),
    """",
    IFERROR(TEXTJOIN(CHAR(10),TRUE,FILTER('SUMMARY DATA'!E:E,'SUMMARY DATA'!$D:$D=$C243,'SUMMARY DATA'!$B:$B=""RS"")),"""")
  )
)"),"")</f>
        <v/>
      </c>
      <c r="F243" s="4" t="str">
        <f>IFERROR(__xludf.DUMMYFUNCTION("IFERROR(
  TEXTJOIN(CHAR(10),TRUE,FILTER('SUMMARY DATA'!F:F,'SUMMARY DATA'!$A:$A=$A243,'SUMMARY DATA'!$C:$C=$B243,'SUMMARY DATA'!$B:$B=""RS"")),
  IF(
    OR(
      ISNUMBER(SEARCH(""CDM CASH DEPOSIT"",$C243)),
      ISNUMBER(SEARCH(""CASH DEPOSIT"",$C243"&amp;")),
      COUNTIFS('SUMMARY DATA'!$D:$D,$C243,'SUMMARY DATA'!$B:$B,""RS"")&lt;&gt;1
    ),
    """",
    IFERROR(TEXTJOIN(CHAR(10),TRUE,FILTER('SUMMARY DATA'!F:F,'SUMMARY DATA'!$D:$D=$C243,'SUMMARY DATA'!$B:$B=""RS"")),"""")
  )
)"),"")</f>
        <v/>
      </c>
      <c r="G243" s="4" t="str">
        <f>IFERROR(__xludf.DUMMYFUNCTION("IFERROR(
  TEXTJOIN(CHAR(10),TRUE,FILTER('SUMMARY DATA'!G:G,'SUMMARY DATA'!$A:$A=$A243,'SUMMARY DATA'!$C:$C=$B243,'SUMMARY DATA'!$B:$B=""RS"")),
  IF(
    OR(
      ISNUMBER(SEARCH(""CDM CASH DEPOSIT"",$C243)),
      ISNUMBER(SEARCH(""CASH DEPOSIT"",$C243"&amp;")),
      COUNTIFS('SUMMARY DATA'!$D:$D,$C243,'SUMMARY DATA'!$B:$B,""RS"")&lt;&gt;1
    ),
    """",
    IFERROR(TEXTJOIN(CHAR(10),TRUE,FILTER('SUMMARY DATA'!G:G,'SUMMARY DATA'!$D:$D=$C243,'SUMMARY DATA'!$B:$B=""RS"")),"""")
  )
)"),"")</f>
        <v/>
      </c>
      <c r="H243" s="4" t="str">
        <f>IFERROR(__xludf.DUMMYFUNCTION("IFERROR(
  TEXTJOIN(CHAR(10),TRUE,FILTER('SUMMARY DATA'!H:H,'SUMMARY DATA'!$A:$A=$A243,'SUMMARY DATA'!$C:$C=$B243,'SUMMARY DATA'!$B:$B=""RS"")),
  IF(
    OR(
      ISNUMBER(SEARCH(""CDM CASH DEPOSIT"",$C243)),
      ISNUMBER(SEARCH(""CASH DEPOSIT"",$C243"&amp;")),
      COUNTIFS('SUMMARY DATA'!$D:$D,$C243,'SUMMARY DATA'!$B:$B,""RS"")&lt;&gt;1
    ),
    """",
    IFERROR(TEXTJOIN(CHAR(10),TRUE,FILTER('SUMMARY DATA'!H:H,'SUMMARY DATA'!$D:$D=$C243,'SUMMARY DATA'!$B:$B=""RS"")),"""")
  )
)"),"")</f>
        <v/>
      </c>
      <c r="I243" s="6" t="str">
        <f>IFERROR(__xludf.DUMMYFUNCTION("IF(H243="""","""",
SUM(ARRAYFORMULA(VALUE(SPLIT(H243,CHAR(10)))))
)"),"")</f>
        <v/>
      </c>
      <c r="J243" s="4" t="str">
        <f>IFERROR(__xludf.DUMMYFUNCTION("IFERROR(
  TEXTJOIN(CHAR(10),TRUE,FILTER('SUMMARY DATA'!I:I,'SUMMARY DATA'!$A:$A=$A243,'SUMMARY DATA'!$C:$C=$B243,'SUMMARY DATA'!$B:$B=""RS"")),
  IF(
    OR(
      ISNUMBER(SEARCH(""CDM CASH DEPOSIT"",$C243)),
      ISNUMBER(SEARCH(""CASH DEPOSIT"",$C243"&amp;")),
      COUNTIFS('SUMMARY DATA'!$D:$D,$C243,'SUMMARY DATA'!$B:$B,""RS"")&lt;&gt;1
    ),
    """",
    IFERROR(TEXTJOIN(CHAR(10),TRUE,FILTER('SUMMARY DATA'!I:I,'SUMMARY DATA'!$D:$D=$C243,'SUMMARY DATA'!$B:$B=""RS"")),"""")
  )
)"),"")</f>
        <v/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 spans="1:27">
      <c r="A244" s="19"/>
      <c r="B244" s="39"/>
      <c r="C244" s="19"/>
      <c r="D244" s="33"/>
      <c r="E244" s="4" t="str">
        <f>IFERROR(__xludf.DUMMYFUNCTION("IFERROR(
  TEXTJOIN(CHAR(10),TRUE,FILTER('SUMMARY DATA'!E:E,'SUMMARY DATA'!$A:$A=$A244,'SUMMARY DATA'!$C:$C=$B244,'SUMMARY DATA'!$B:$B=""RS"")),
  IF(
    OR(
      ISNUMBER(SEARCH(""CDM CASH DEPOSIT"",$C244)),
      ISNUMBER(SEARCH(""CASH DEPOSIT"",$C244"&amp;")),
      COUNTIFS('SUMMARY DATA'!$D:$D,$C244,'SUMMARY DATA'!$B:$B,""RS"")&lt;&gt;1
    ),
    """",
    IFERROR(TEXTJOIN(CHAR(10),TRUE,FILTER('SUMMARY DATA'!E:E,'SUMMARY DATA'!$D:$D=$C244,'SUMMARY DATA'!$B:$B=""RS"")),"""")
  )
)"),"")</f>
        <v/>
      </c>
      <c r="F244" s="4" t="str">
        <f>IFERROR(__xludf.DUMMYFUNCTION("IFERROR(
  TEXTJOIN(CHAR(10),TRUE,FILTER('SUMMARY DATA'!F:F,'SUMMARY DATA'!$A:$A=$A244,'SUMMARY DATA'!$C:$C=$B244,'SUMMARY DATA'!$B:$B=""RS"")),
  IF(
    OR(
      ISNUMBER(SEARCH(""CDM CASH DEPOSIT"",$C244)),
      ISNUMBER(SEARCH(""CASH DEPOSIT"",$C244"&amp;")),
      COUNTIFS('SUMMARY DATA'!$D:$D,$C244,'SUMMARY DATA'!$B:$B,""RS"")&lt;&gt;1
    ),
    """",
    IFERROR(TEXTJOIN(CHAR(10),TRUE,FILTER('SUMMARY DATA'!F:F,'SUMMARY DATA'!$D:$D=$C244,'SUMMARY DATA'!$B:$B=""RS"")),"""")
  )
)"),"")</f>
        <v/>
      </c>
      <c r="G244" s="4" t="str">
        <f>IFERROR(__xludf.DUMMYFUNCTION("IFERROR(
  TEXTJOIN(CHAR(10),TRUE,FILTER('SUMMARY DATA'!G:G,'SUMMARY DATA'!$A:$A=$A244,'SUMMARY DATA'!$C:$C=$B244,'SUMMARY DATA'!$B:$B=""RS"")),
  IF(
    OR(
      ISNUMBER(SEARCH(""CDM CASH DEPOSIT"",$C244)),
      ISNUMBER(SEARCH(""CASH DEPOSIT"",$C244"&amp;")),
      COUNTIFS('SUMMARY DATA'!$D:$D,$C244,'SUMMARY DATA'!$B:$B,""RS"")&lt;&gt;1
    ),
    """",
    IFERROR(TEXTJOIN(CHAR(10),TRUE,FILTER('SUMMARY DATA'!G:G,'SUMMARY DATA'!$D:$D=$C244,'SUMMARY DATA'!$B:$B=""RS"")),"""")
  )
)"),"")</f>
        <v/>
      </c>
      <c r="H244" s="4" t="str">
        <f>IFERROR(__xludf.DUMMYFUNCTION("IFERROR(
  TEXTJOIN(CHAR(10),TRUE,FILTER('SUMMARY DATA'!H:H,'SUMMARY DATA'!$A:$A=$A244,'SUMMARY DATA'!$C:$C=$B244,'SUMMARY DATA'!$B:$B=""RS"")),
  IF(
    OR(
      ISNUMBER(SEARCH(""CDM CASH DEPOSIT"",$C244)),
      ISNUMBER(SEARCH(""CASH DEPOSIT"",$C244"&amp;")),
      COUNTIFS('SUMMARY DATA'!$D:$D,$C244,'SUMMARY DATA'!$B:$B,""RS"")&lt;&gt;1
    ),
    """",
    IFERROR(TEXTJOIN(CHAR(10),TRUE,FILTER('SUMMARY DATA'!H:H,'SUMMARY DATA'!$D:$D=$C244,'SUMMARY DATA'!$B:$B=""RS"")),"""")
  )
)"),"")</f>
        <v/>
      </c>
      <c r="I244" s="6" t="str">
        <f>IFERROR(__xludf.DUMMYFUNCTION("IF(H244="""","""",
SUM(ARRAYFORMULA(VALUE(SPLIT(H244,CHAR(10)))))
)"),"")</f>
        <v/>
      </c>
      <c r="J244" s="4" t="str">
        <f>IFERROR(__xludf.DUMMYFUNCTION("IFERROR(
  TEXTJOIN(CHAR(10),TRUE,FILTER('SUMMARY DATA'!I:I,'SUMMARY DATA'!$A:$A=$A244,'SUMMARY DATA'!$C:$C=$B244,'SUMMARY DATA'!$B:$B=""RS"")),
  IF(
    OR(
      ISNUMBER(SEARCH(""CDM CASH DEPOSIT"",$C244)),
      ISNUMBER(SEARCH(""CASH DEPOSIT"",$C244"&amp;")),
      COUNTIFS('SUMMARY DATA'!$D:$D,$C244,'SUMMARY DATA'!$B:$B,""RS"")&lt;&gt;1
    ),
    """",
    IFERROR(TEXTJOIN(CHAR(10),TRUE,FILTER('SUMMARY DATA'!I:I,'SUMMARY DATA'!$D:$D=$C244,'SUMMARY DATA'!$B:$B=""RS"")),"""")
  )
)"),"")</f>
        <v/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 spans="1:27">
      <c r="A245" s="19"/>
      <c r="B245" s="39"/>
      <c r="C245" s="19"/>
      <c r="D245" s="33"/>
      <c r="E245" s="4" t="str">
        <f>IFERROR(__xludf.DUMMYFUNCTION("IFERROR(
  TEXTJOIN(CHAR(10),TRUE,FILTER('SUMMARY DATA'!E:E,'SUMMARY DATA'!$A:$A=$A245,'SUMMARY DATA'!$C:$C=$B245,'SUMMARY DATA'!$B:$B=""RS"")),
  IF(
    OR(
      ISNUMBER(SEARCH(""CDM CASH DEPOSIT"",$C245)),
      ISNUMBER(SEARCH(""CASH DEPOSIT"",$C245"&amp;")),
      COUNTIFS('SUMMARY DATA'!$D:$D,$C245,'SUMMARY DATA'!$B:$B,""RS"")&lt;&gt;1
    ),
    """",
    IFERROR(TEXTJOIN(CHAR(10),TRUE,FILTER('SUMMARY DATA'!E:E,'SUMMARY DATA'!$D:$D=$C245,'SUMMARY DATA'!$B:$B=""RS"")),"""")
  )
)"),"")</f>
        <v/>
      </c>
      <c r="F245" s="4" t="str">
        <f>IFERROR(__xludf.DUMMYFUNCTION("IFERROR(
  TEXTJOIN(CHAR(10),TRUE,FILTER('SUMMARY DATA'!F:F,'SUMMARY DATA'!$A:$A=$A245,'SUMMARY DATA'!$C:$C=$B245,'SUMMARY DATA'!$B:$B=""RS"")),
  IF(
    OR(
      ISNUMBER(SEARCH(""CDM CASH DEPOSIT"",$C245)),
      ISNUMBER(SEARCH(""CASH DEPOSIT"",$C245"&amp;")),
      COUNTIFS('SUMMARY DATA'!$D:$D,$C245,'SUMMARY DATA'!$B:$B,""RS"")&lt;&gt;1
    ),
    """",
    IFERROR(TEXTJOIN(CHAR(10),TRUE,FILTER('SUMMARY DATA'!F:F,'SUMMARY DATA'!$D:$D=$C245,'SUMMARY DATA'!$B:$B=""RS"")),"""")
  )
)"),"")</f>
        <v/>
      </c>
      <c r="G245" s="4" t="str">
        <f>IFERROR(__xludf.DUMMYFUNCTION("IFERROR(
  TEXTJOIN(CHAR(10),TRUE,FILTER('SUMMARY DATA'!G:G,'SUMMARY DATA'!$A:$A=$A245,'SUMMARY DATA'!$C:$C=$B245,'SUMMARY DATA'!$B:$B=""RS"")),
  IF(
    OR(
      ISNUMBER(SEARCH(""CDM CASH DEPOSIT"",$C245)),
      ISNUMBER(SEARCH(""CASH DEPOSIT"",$C245"&amp;")),
      COUNTIFS('SUMMARY DATA'!$D:$D,$C245,'SUMMARY DATA'!$B:$B,""RS"")&lt;&gt;1
    ),
    """",
    IFERROR(TEXTJOIN(CHAR(10),TRUE,FILTER('SUMMARY DATA'!G:G,'SUMMARY DATA'!$D:$D=$C245,'SUMMARY DATA'!$B:$B=""RS"")),"""")
  )
)"),"")</f>
        <v/>
      </c>
      <c r="H245" s="4" t="str">
        <f>IFERROR(__xludf.DUMMYFUNCTION("IFERROR(
  TEXTJOIN(CHAR(10),TRUE,FILTER('SUMMARY DATA'!H:H,'SUMMARY DATA'!$A:$A=$A245,'SUMMARY DATA'!$C:$C=$B245,'SUMMARY DATA'!$B:$B=""RS"")),
  IF(
    OR(
      ISNUMBER(SEARCH(""CDM CASH DEPOSIT"",$C245)),
      ISNUMBER(SEARCH(""CASH DEPOSIT"",$C245"&amp;")),
      COUNTIFS('SUMMARY DATA'!$D:$D,$C245,'SUMMARY DATA'!$B:$B,""RS"")&lt;&gt;1
    ),
    """",
    IFERROR(TEXTJOIN(CHAR(10),TRUE,FILTER('SUMMARY DATA'!H:H,'SUMMARY DATA'!$D:$D=$C245,'SUMMARY DATA'!$B:$B=""RS"")),"""")
  )
)"),"")</f>
        <v/>
      </c>
      <c r="I245" s="6" t="str">
        <f>IFERROR(__xludf.DUMMYFUNCTION("IF(H245="""","""",
SUM(ARRAYFORMULA(VALUE(SPLIT(H245,CHAR(10)))))
)"),"")</f>
        <v/>
      </c>
      <c r="J245" s="4" t="str">
        <f>IFERROR(__xludf.DUMMYFUNCTION("IFERROR(
  TEXTJOIN(CHAR(10),TRUE,FILTER('SUMMARY DATA'!I:I,'SUMMARY DATA'!$A:$A=$A245,'SUMMARY DATA'!$C:$C=$B245,'SUMMARY DATA'!$B:$B=""RS"")),
  IF(
    OR(
      ISNUMBER(SEARCH(""CDM CASH DEPOSIT"",$C245)),
      ISNUMBER(SEARCH(""CASH DEPOSIT"",$C245"&amp;")),
      COUNTIFS('SUMMARY DATA'!$D:$D,$C245,'SUMMARY DATA'!$B:$B,""RS"")&lt;&gt;1
    ),
    """",
    IFERROR(TEXTJOIN(CHAR(10),TRUE,FILTER('SUMMARY DATA'!I:I,'SUMMARY DATA'!$D:$D=$C245,'SUMMARY DATA'!$B:$B=""RS"")),"""")
  )
)"),"")</f>
        <v/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 spans="1:27">
      <c r="A246" s="19"/>
      <c r="B246" s="39"/>
      <c r="C246" s="19"/>
      <c r="D246" s="33"/>
      <c r="E246" s="4" t="str">
        <f>IFERROR(__xludf.DUMMYFUNCTION("IFERROR(
  TEXTJOIN(CHAR(10),TRUE,FILTER('SUMMARY DATA'!E:E,'SUMMARY DATA'!$A:$A=$A246,'SUMMARY DATA'!$C:$C=$B246,'SUMMARY DATA'!$B:$B=""RS"")),
  IF(
    OR(
      ISNUMBER(SEARCH(""CDM CASH DEPOSIT"",$C246)),
      ISNUMBER(SEARCH(""CASH DEPOSIT"",$C246"&amp;")),
      COUNTIFS('SUMMARY DATA'!$D:$D,$C246,'SUMMARY DATA'!$B:$B,""RS"")&lt;&gt;1
    ),
    """",
    IFERROR(TEXTJOIN(CHAR(10),TRUE,FILTER('SUMMARY DATA'!E:E,'SUMMARY DATA'!$D:$D=$C246,'SUMMARY DATA'!$B:$B=""RS"")),"""")
  )
)"),"")</f>
        <v/>
      </c>
      <c r="F246" s="4" t="str">
        <f>IFERROR(__xludf.DUMMYFUNCTION("IFERROR(
  TEXTJOIN(CHAR(10),TRUE,FILTER('SUMMARY DATA'!F:F,'SUMMARY DATA'!$A:$A=$A246,'SUMMARY DATA'!$C:$C=$B246,'SUMMARY DATA'!$B:$B=""RS"")),
  IF(
    OR(
      ISNUMBER(SEARCH(""CDM CASH DEPOSIT"",$C246)),
      ISNUMBER(SEARCH(""CASH DEPOSIT"",$C246"&amp;")),
      COUNTIFS('SUMMARY DATA'!$D:$D,$C246,'SUMMARY DATA'!$B:$B,""RS"")&lt;&gt;1
    ),
    """",
    IFERROR(TEXTJOIN(CHAR(10),TRUE,FILTER('SUMMARY DATA'!F:F,'SUMMARY DATA'!$D:$D=$C246,'SUMMARY DATA'!$B:$B=""RS"")),"""")
  )
)"),"")</f>
        <v/>
      </c>
      <c r="G246" s="4" t="str">
        <f>IFERROR(__xludf.DUMMYFUNCTION("IFERROR(
  TEXTJOIN(CHAR(10),TRUE,FILTER('SUMMARY DATA'!G:G,'SUMMARY DATA'!$A:$A=$A246,'SUMMARY DATA'!$C:$C=$B246,'SUMMARY DATA'!$B:$B=""RS"")),
  IF(
    OR(
      ISNUMBER(SEARCH(""CDM CASH DEPOSIT"",$C246)),
      ISNUMBER(SEARCH(""CASH DEPOSIT"",$C246"&amp;")),
      COUNTIFS('SUMMARY DATA'!$D:$D,$C246,'SUMMARY DATA'!$B:$B,""RS"")&lt;&gt;1
    ),
    """",
    IFERROR(TEXTJOIN(CHAR(10),TRUE,FILTER('SUMMARY DATA'!G:G,'SUMMARY DATA'!$D:$D=$C246,'SUMMARY DATA'!$B:$B=""RS"")),"""")
  )
)"),"")</f>
        <v/>
      </c>
      <c r="H246" s="4" t="str">
        <f>IFERROR(__xludf.DUMMYFUNCTION("IFERROR(
  TEXTJOIN(CHAR(10),TRUE,FILTER('SUMMARY DATA'!H:H,'SUMMARY DATA'!$A:$A=$A246,'SUMMARY DATA'!$C:$C=$B246,'SUMMARY DATA'!$B:$B=""RS"")),
  IF(
    OR(
      ISNUMBER(SEARCH(""CDM CASH DEPOSIT"",$C246)),
      ISNUMBER(SEARCH(""CASH DEPOSIT"",$C246"&amp;")),
      COUNTIFS('SUMMARY DATA'!$D:$D,$C246,'SUMMARY DATA'!$B:$B,""RS"")&lt;&gt;1
    ),
    """",
    IFERROR(TEXTJOIN(CHAR(10),TRUE,FILTER('SUMMARY DATA'!H:H,'SUMMARY DATA'!$D:$D=$C246,'SUMMARY DATA'!$B:$B=""RS"")),"""")
  )
)"),"")</f>
        <v/>
      </c>
      <c r="I246" s="6" t="str">
        <f>IFERROR(__xludf.DUMMYFUNCTION("IF(H246="""","""",
SUM(ARRAYFORMULA(VALUE(SPLIT(H246,CHAR(10)))))
)"),"")</f>
        <v/>
      </c>
      <c r="J246" s="4" t="str">
        <f>IFERROR(__xludf.DUMMYFUNCTION("IFERROR(
  TEXTJOIN(CHAR(10),TRUE,FILTER('SUMMARY DATA'!I:I,'SUMMARY DATA'!$A:$A=$A246,'SUMMARY DATA'!$C:$C=$B246,'SUMMARY DATA'!$B:$B=""RS"")),
  IF(
    OR(
      ISNUMBER(SEARCH(""CDM CASH DEPOSIT"",$C246)),
      ISNUMBER(SEARCH(""CASH DEPOSIT"",$C246"&amp;")),
      COUNTIFS('SUMMARY DATA'!$D:$D,$C246,'SUMMARY DATA'!$B:$B,""RS"")&lt;&gt;1
    ),
    """",
    IFERROR(TEXTJOIN(CHAR(10),TRUE,FILTER('SUMMARY DATA'!I:I,'SUMMARY DATA'!$D:$D=$C246,'SUMMARY DATA'!$B:$B=""RS"")),"""")
  )
)"),"")</f>
        <v/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 spans="1:27">
      <c r="A247" s="19"/>
      <c r="B247" s="39"/>
      <c r="C247" s="19"/>
      <c r="D247" s="33"/>
      <c r="E247" s="4" t="str">
        <f>IFERROR(__xludf.DUMMYFUNCTION("IFERROR(
  TEXTJOIN(CHAR(10),TRUE,FILTER('SUMMARY DATA'!E:E,'SUMMARY DATA'!$A:$A=$A247,'SUMMARY DATA'!$C:$C=$B247,'SUMMARY DATA'!$B:$B=""RS"")),
  IF(
    OR(
      ISNUMBER(SEARCH(""CDM CASH DEPOSIT"",$C247)),
      ISNUMBER(SEARCH(""CASH DEPOSIT"",$C247"&amp;")),
      COUNTIFS('SUMMARY DATA'!$D:$D,$C247,'SUMMARY DATA'!$B:$B,""RS"")&lt;&gt;1
    ),
    """",
    IFERROR(TEXTJOIN(CHAR(10),TRUE,FILTER('SUMMARY DATA'!E:E,'SUMMARY DATA'!$D:$D=$C247,'SUMMARY DATA'!$B:$B=""RS"")),"""")
  )
)"),"")</f>
        <v/>
      </c>
      <c r="F247" s="4" t="str">
        <f>IFERROR(__xludf.DUMMYFUNCTION("IFERROR(
  TEXTJOIN(CHAR(10),TRUE,FILTER('SUMMARY DATA'!F:F,'SUMMARY DATA'!$A:$A=$A247,'SUMMARY DATA'!$C:$C=$B247,'SUMMARY DATA'!$B:$B=""RS"")),
  IF(
    OR(
      ISNUMBER(SEARCH(""CDM CASH DEPOSIT"",$C247)),
      ISNUMBER(SEARCH(""CASH DEPOSIT"",$C247"&amp;")),
      COUNTIFS('SUMMARY DATA'!$D:$D,$C247,'SUMMARY DATA'!$B:$B,""RS"")&lt;&gt;1
    ),
    """",
    IFERROR(TEXTJOIN(CHAR(10),TRUE,FILTER('SUMMARY DATA'!F:F,'SUMMARY DATA'!$D:$D=$C247,'SUMMARY DATA'!$B:$B=""RS"")),"""")
  )
)"),"")</f>
        <v/>
      </c>
      <c r="G247" s="4" t="str">
        <f>IFERROR(__xludf.DUMMYFUNCTION("IFERROR(
  TEXTJOIN(CHAR(10),TRUE,FILTER('SUMMARY DATA'!G:G,'SUMMARY DATA'!$A:$A=$A247,'SUMMARY DATA'!$C:$C=$B247,'SUMMARY DATA'!$B:$B=""RS"")),
  IF(
    OR(
      ISNUMBER(SEARCH(""CDM CASH DEPOSIT"",$C247)),
      ISNUMBER(SEARCH(""CASH DEPOSIT"",$C247"&amp;")),
      COUNTIFS('SUMMARY DATA'!$D:$D,$C247,'SUMMARY DATA'!$B:$B,""RS"")&lt;&gt;1
    ),
    """",
    IFERROR(TEXTJOIN(CHAR(10),TRUE,FILTER('SUMMARY DATA'!G:G,'SUMMARY DATA'!$D:$D=$C247,'SUMMARY DATA'!$B:$B=""RS"")),"""")
  )
)"),"")</f>
        <v/>
      </c>
      <c r="H247" s="4" t="str">
        <f>IFERROR(__xludf.DUMMYFUNCTION("IFERROR(
  TEXTJOIN(CHAR(10),TRUE,FILTER('SUMMARY DATA'!H:H,'SUMMARY DATA'!$A:$A=$A247,'SUMMARY DATA'!$C:$C=$B247,'SUMMARY DATA'!$B:$B=""RS"")),
  IF(
    OR(
      ISNUMBER(SEARCH(""CDM CASH DEPOSIT"",$C247)),
      ISNUMBER(SEARCH(""CASH DEPOSIT"",$C247"&amp;")),
      COUNTIFS('SUMMARY DATA'!$D:$D,$C247,'SUMMARY DATA'!$B:$B,""RS"")&lt;&gt;1
    ),
    """",
    IFERROR(TEXTJOIN(CHAR(10),TRUE,FILTER('SUMMARY DATA'!H:H,'SUMMARY DATA'!$D:$D=$C247,'SUMMARY DATA'!$B:$B=""RS"")),"""")
  )
)"),"")</f>
        <v/>
      </c>
      <c r="I247" s="6" t="str">
        <f>IFERROR(__xludf.DUMMYFUNCTION("IF(H247="""","""",
SUM(ARRAYFORMULA(VALUE(SPLIT(H247,CHAR(10)))))
)"),"")</f>
        <v/>
      </c>
      <c r="J247" s="4" t="str">
        <f>IFERROR(__xludf.DUMMYFUNCTION("IFERROR(
  TEXTJOIN(CHAR(10),TRUE,FILTER('SUMMARY DATA'!I:I,'SUMMARY DATA'!$A:$A=$A247,'SUMMARY DATA'!$C:$C=$B247,'SUMMARY DATA'!$B:$B=""RS"")),
  IF(
    OR(
      ISNUMBER(SEARCH(""CDM CASH DEPOSIT"",$C247)),
      ISNUMBER(SEARCH(""CASH DEPOSIT"",$C247"&amp;")),
      COUNTIFS('SUMMARY DATA'!$D:$D,$C247,'SUMMARY DATA'!$B:$B,""RS"")&lt;&gt;1
    ),
    """",
    IFERROR(TEXTJOIN(CHAR(10),TRUE,FILTER('SUMMARY DATA'!I:I,'SUMMARY DATA'!$D:$D=$C247,'SUMMARY DATA'!$B:$B=""RS"")),"""")
  )
)"),"")</f>
        <v/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 spans="1:27">
      <c r="A248" s="19"/>
      <c r="B248" s="39"/>
      <c r="C248" s="19"/>
      <c r="D248" s="33"/>
      <c r="E248" s="4" t="str">
        <f>IFERROR(__xludf.DUMMYFUNCTION("IFERROR(
  TEXTJOIN(CHAR(10),TRUE,FILTER('SUMMARY DATA'!E:E,'SUMMARY DATA'!$A:$A=$A248,'SUMMARY DATA'!$C:$C=$B248,'SUMMARY DATA'!$B:$B=""RS"")),
  IF(
    OR(
      ISNUMBER(SEARCH(""CDM CASH DEPOSIT"",$C248)),
      ISNUMBER(SEARCH(""CASH DEPOSIT"",$C248"&amp;")),
      COUNTIFS('SUMMARY DATA'!$D:$D,$C248,'SUMMARY DATA'!$B:$B,""RS"")&lt;&gt;1
    ),
    """",
    IFERROR(TEXTJOIN(CHAR(10),TRUE,FILTER('SUMMARY DATA'!E:E,'SUMMARY DATA'!$D:$D=$C248,'SUMMARY DATA'!$B:$B=""RS"")),"""")
  )
)"),"")</f>
        <v/>
      </c>
      <c r="F248" s="4" t="str">
        <f>IFERROR(__xludf.DUMMYFUNCTION("IFERROR(
  TEXTJOIN(CHAR(10),TRUE,FILTER('SUMMARY DATA'!F:F,'SUMMARY DATA'!$A:$A=$A248,'SUMMARY DATA'!$C:$C=$B248,'SUMMARY DATA'!$B:$B=""RS"")),
  IF(
    OR(
      ISNUMBER(SEARCH(""CDM CASH DEPOSIT"",$C248)),
      ISNUMBER(SEARCH(""CASH DEPOSIT"",$C248"&amp;")),
      COUNTIFS('SUMMARY DATA'!$D:$D,$C248,'SUMMARY DATA'!$B:$B,""RS"")&lt;&gt;1
    ),
    """",
    IFERROR(TEXTJOIN(CHAR(10),TRUE,FILTER('SUMMARY DATA'!F:F,'SUMMARY DATA'!$D:$D=$C248,'SUMMARY DATA'!$B:$B=""RS"")),"""")
  )
)"),"")</f>
        <v/>
      </c>
      <c r="G248" s="4" t="str">
        <f>IFERROR(__xludf.DUMMYFUNCTION("IFERROR(
  TEXTJOIN(CHAR(10),TRUE,FILTER('SUMMARY DATA'!G:G,'SUMMARY DATA'!$A:$A=$A248,'SUMMARY DATA'!$C:$C=$B248,'SUMMARY DATA'!$B:$B=""RS"")),
  IF(
    OR(
      ISNUMBER(SEARCH(""CDM CASH DEPOSIT"",$C248)),
      ISNUMBER(SEARCH(""CASH DEPOSIT"",$C248"&amp;")),
      COUNTIFS('SUMMARY DATA'!$D:$D,$C248,'SUMMARY DATA'!$B:$B,""RS"")&lt;&gt;1
    ),
    """",
    IFERROR(TEXTJOIN(CHAR(10),TRUE,FILTER('SUMMARY DATA'!G:G,'SUMMARY DATA'!$D:$D=$C248,'SUMMARY DATA'!$B:$B=""RS"")),"""")
  )
)"),"")</f>
        <v/>
      </c>
      <c r="H248" s="4" t="str">
        <f>IFERROR(__xludf.DUMMYFUNCTION("IFERROR(
  TEXTJOIN(CHAR(10),TRUE,FILTER('SUMMARY DATA'!H:H,'SUMMARY DATA'!$A:$A=$A248,'SUMMARY DATA'!$C:$C=$B248,'SUMMARY DATA'!$B:$B=""RS"")),
  IF(
    OR(
      ISNUMBER(SEARCH(""CDM CASH DEPOSIT"",$C248)),
      ISNUMBER(SEARCH(""CASH DEPOSIT"",$C248"&amp;")),
      COUNTIFS('SUMMARY DATA'!$D:$D,$C248,'SUMMARY DATA'!$B:$B,""RS"")&lt;&gt;1
    ),
    """",
    IFERROR(TEXTJOIN(CHAR(10),TRUE,FILTER('SUMMARY DATA'!H:H,'SUMMARY DATA'!$D:$D=$C248,'SUMMARY DATA'!$B:$B=""RS"")),"""")
  )
)"),"")</f>
        <v/>
      </c>
      <c r="I248" s="6" t="str">
        <f>IFERROR(__xludf.DUMMYFUNCTION("IF(H248="""","""",
SUM(ARRAYFORMULA(VALUE(SPLIT(H248,CHAR(10)))))
)"),"")</f>
        <v/>
      </c>
      <c r="J248" s="4" t="str">
        <f>IFERROR(__xludf.DUMMYFUNCTION("IFERROR(
  TEXTJOIN(CHAR(10),TRUE,FILTER('SUMMARY DATA'!I:I,'SUMMARY DATA'!$A:$A=$A248,'SUMMARY DATA'!$C:$C=$B248,'SUMMARY DATA'!$B:$B=""RS"")),
  IF(
    OR(
      ISNUMBER(SEARCH(""CDM CASH DEPOSIT"",$C248)),
      ISNUMBER(SEARCH(""CASH DEPOSIT"",$C248"&amp;")),
      COUNTIFS('SUMMARY DATA'!$D:$D,$C248,'SUMMARY DATA'!$B:$B,""RS"")&lt;&gt;1
    ),
    """",
    IFERROR(TEXTJOIN(CHAR(10),TRUE,FILTER('SUMMARY DATA'!I:I,'SUMMARY DATA'!$D:$D=$C248,'SUMMARY DATA'!$B:$B=""RS"")),"""")
  )
)"),"")</f>
        <v/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 spans="1:27">
      <c r="A249" s="19"/>
      <c r="B249" s="39"/>
      <c r="C249" s="19"/>
      <c r="D249" s="33"/>
      <c r="E249" s="4" t="str">
        <f>IFERROR(__xludf.DUMMYFUNCTION("IFERROR(
  TEXTJOIN(CHAR(10),TRUE,FILTER('SUMMARY DATA'!E:E,'SUMMARY DATA'!$A:$A=$A249,'SUMMARY DATA'!$C:$C=$B249,'SUMMARY DATA'!$B:$B=""RS"")),
  IF(
    OR(
      ISNUMBER(SEARCH(""CDM CASH DEPOSIT"",$C249)),
      ISNUMBER(SEARCH(""CASH DEPOSIT"",$C249"&amp;")),
      COUNTIFS('SUMMARY DATA'!$D:$D,$C249,'SUMMARY DATA'!$B:$B,""RS"")&lt;&gt;1
    ),
    """",
    IFERROR(TEXTJOIN(CHAR(10),TRUE,FILTER('SUMMARY DATA'!E:E,'SUMMARY DATA'!$D:$D=$C249,'SUMMARY DATA'!$B:$B=""RS"")),"""")
  )
)"),"")</f>
        <v/>
      </c>
      <c r="F249" s="4" t="str">
        <f>IFERROR(__xludf.DUMMYFUNCTION("IFERROR(
  TEXTJOIN(CHAR(10),TRUE,FILTER('SUMMARY DATA'!F:F,'SUMMARY DATA'!$A:$A=$A249,'SUMMARY DATA'!$C:$C=$B249,'SUMMARY DATA'!$B:$B=""RS"")),
  IF(
    OR(
      ISNUMBER(SEARCH(""CDM CASH DEPOSIT"",$C249)),
      ISNUMBER(SEARCH(""CASH DEPOSIT"",$C249"&amp;")),
      COUNTIFS('SUMMARY DATA'!$D:$D,$C249,'SUMMARY DATA'!$B:$B,""RS"")&lt;&gt;1
    ),
    """",
    IFERROR(TEXTJOIN(CHAR(10),TRUE,FILTER('SUMMARY DATA'!F:F,'SUMMARY DATA'!$D:$D=$C249,'SUMMARY DATA'!$B:$B=""RS"")),"""")
  )
)"),"")</f>
        <v/>
      </c>
      <c r="G249" s="4" t="str">
        <f>IFERROR(__xludf.DUMMYFUNCTION("IFERROR(
  TEXTJOIN(CHAR(10),TRUE,FILTER('SUMMARY DATA'!G:G,'SUMMARY DATA'!$A:$A=$A249,'SUMMARY DATA'!$C:$C=$B249,'SUMMARY DATA'!$B:$B=""RS"")),
  IF(
    OR(
      ISNUMBER(SEARCH(""CDM CASH DEPOSIT"",$C249)),
      ISNUMBER(SEARCH(""CASH DEPOSIT"",$C249"&amp;")),
      COUNTIFS('SUMMARY DATA'!$D:$D,$C249,'SUMMARY DATA'!$B:$B,""RS"")&lt;&gt;1
    ),
    """",
    IFERROR(TEXTJOIN(CHAR(10),TRUE,FILTER('SUMMARY DATA'!G:G,'SUMMARY DATA'!$D:$D=$C249,'SUMMARY DATA'!$B:$B=""RS"")),"""")
  )
)"),"")</f>
        <v/>
      </c>
      <c r="H249" s="4" t="str">
        <f>IFERROR(__xludf.DUMMYFUNCTION("IFERROR(
  TEXTJOIN(CHAR(10),TRUE,FILTER('SUMMARY DATA'!H:H,'SUMMARY DATA'!$A:$A=$A249,'SUMMARY DATA'!$C:$C=$B249,'SUMMARY DATA'!$B:$B=""RS"")),
  IF(
    OR(
      ISNUMBER(SEARCH(""CDM CASH DEPOSIT"",$C249)),
      ISNUMBER(SEARCH(""CASH DEPOSIT"",$C249"&amp;")),
      COUNTIFS('SUMMARY DATA'!$D:$D,$C249,'SUMMARY DATA'!$B:$B,""RS"")&lt;&gt;1
    ),
    """",
    IFERROR(TEXTJOIN(CHAR(10),TRUE,FILTER('SUMMARY DATA'!H:H,'SUMMARY DATA'!$D:$D=$C249,'SUMMARY DATA'!$B:$B=""RS"")),"""")
  )
)"),"")</f>
        <v/>
      </c>
      <c r="I249" s="6" t="str">
        <f>IFERROR(__xludf.DUMMYFUNCTION("IF(H249="""","""",
SUM(ARRAYFORMULA(VALUE(SPLIT(H249,CHAR(10)))))
)"),"")</f>
        <v/>
      </c>
      <c r="J249" s="4" t="str">
        <f>IFERROR(__xludf.DUMMYFUNCTION("IFERROR(
  TEXTJOIN(CHAR(10),TRUE,FILTER('SUMMARY DATA'!I:I,'SUMMARY DATA'!$A:$A=$A249,'SUMMARY DATA'!$C:$C=$B249,'SUMMARY DATA'!$B:$B=""RS"")),
  IF(
    OR(
      ISNUMBER(SEARCH(""CDM CASH DEPOSIT"",$C249)),
      ISNUMBER(SEARCH(""CASH DEPOSIT"",$C249"&amp;")),
      COUNTIFS('SUMMARY DATA'!$D:$D,$C249,'SUMMARY DATA'!$B:$B,""RS"")&lt;&gt;1
    ),
    """",
    IFERROR(TEXTJOIN(CHAR(10),TRUE,FILTER('SUMMARY DATA'!I:I,'SUMMARY DATA'!$D:$D=$C249,'SUMMARY DATA'!$B:$B=""RS"")),"""")
  )
)"),"")</f>
        <v/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 spans="1:27">
      <c r="A250" s="19"/>
      <c r="B250" s="39"/>
      <c r="C250" s="19"/>
      <c r="D250" s="33"/>
      <c r="E250" s="4" t="str">
        <f>IFERROR(__xludf.DUMMYFUNCTION("IFERROR(
  TEXTJOIN(CHAR(10),TRUE,FILTER('SUMMARY DATA'!E:E,'SUMMARY DATA'!$A:$A=$A250,'SUMMARY DATA'!$C:$C=$B250,'SUMMARY DATA'!$B:$B=""RS"")),
  IF(
    OR(
      ISNUMBER(SEARCH(""CDM CASH DEPOSIT"",$C250)),
      ISNUMBER(SEARCH(""CASH DEPOSIT"",$C250"&amp;")),
      COUNTIFS('SUMMARY DATA'!$D:$D,$C250,'SUMMARY DATA'!$B:$B,""RS"")&lt;&gt;1
    ),
    """",
    IFERROR(TEXTJOIN(CHAR(10),TRUE,FILTER('SUMMARY DATA'!E:E,'SUMMARY DATA'!$D:$D=$C250,'SUMMARY DATA'!$B:$B=""RS"")),"""")
  )
)"),"")</f>
        <v/>
      </c>
      <c r="F250" s="4" t="str">
        <f>IFERROR(__xludf.DUMMYFUNCTION("IFERROR(
  TEXTJOIN(CHAR(10),TRUE,FILTER('SUMMARY DATA'!F:F,'SUMMARY DATA'!$A:$A=$A250,'SUMMARY DATA'!$C:$C=$B250,'SUMMARY DATA'!$B:$B=""RS"")),
  IF(
    OR(
      ISNUMBER(SEARCH(""CDM CASH DEPOSIT"",$C250)),
      ISNUMBER(SEARCH(""CASH DEPOSIT"",$C250"&amp;")),
      COUNTIFS('SUMMARY DATA'!$D:$D,$C250,'SUMMARY DATA'!$B:$B,""RS"")&lt;&gt;1
    ),
    """",
    IFERROR(TEXTJOIN(CHAR(10),TRUE,FILTER('SUMMARY DATA'!F:F,'SUMMARY DATA'!$D:$D=$C250,'SUMMARY DATA'!$B:$B=""RS"")),"""")
  )
)"),"")</f>
        <v/>
      </c>
      <c r="G250" s="4" t="str">
        <f>IFERROR(__xludf.DUMMYFUNCTION("IFERROR(
  TEXTJOIN(CHAR(10),TRUE,FILTER('SUMMARY DATA'!G:G,'SUMMARY DATA'!$A:$A=$A250,'SUMMARY DATA'!$C:$C=$B250,'SUMMARY DATA'!$B:$B=""RS"")),
  IF(
    OR(
      ISNUMBER(SEARCH(""CDM CASH DEPOSIT"",$C250)),
      ISNUMBER(SEARCH(""CASH DEPOSIT"",$C250"&amp;")),
      COUNTIFS('SUMMARY DATA'!$D:$D,$C250,'SUMMARY DATA'!$B:$B,""RS"")&lt;&gt;1
    ),
    """",
    IFERROR(TEXTJOIN(CHAR(10),TRUE,FILTER('SUMMARY DATA'!G:G,'SUMMARY DATA'!$D:$D=$C250,'SUMMARY DATA'!$B:$B=""RS"")),"""")
  )
)"),"")</f>
        <v/>
      </c>
      <c r="H250" s="4" t="str">
        <f>IFERROR(__xludf.DUMMYFUNCTION("IFERROR(
  TEXTJOIN(CHAR(10),TRUE,FILTER('SUMMARY DATA'!H:H,'SUMMARY DATA'!$A:$A=$A250,'SUMMARY DATA'!$C:$C=$B250,'SUMMARY DATA'!$B:$B=""RS"")),
  IF(
    OR(
      ISNUMBER(SEARCH(""CDM CASH DEPOSIT"",$C250)),
      ISNUMBER(SEARCH(""CASH DEPOSIT"",$C250"&amp;")),
      COUNTIFS('SUMMARY DATA'!$D:$D,$C250,'SUMMARY DATA'!$B:$B,""RS"")&lt;&gt;1
    ),
    """",
    IFERROR(TEXTJOIN(CHAR(10),TRUE,FILTER('SUMMARY DATA'!H:H,'SUMMARY DATA'!$D:$D=$C250,'SUMMARY DATA'!$B:$B=""RS"")),"""")
  )
)"),"")</f>
        <v/>
      </c>
      <c r="I250" s="6" t="str">
        <f>IFERROR(__xludf.DUMMYFUNCTION("IF(H250="""","""",
SUM(ARRAYFORMULA(VALUE(SPLIT(H250,CHAR(10)))))
)"),"")</f>
        <v/>
      </c>
      <c r="J250" s="4" t="str">
        <f>IFERROR(__xludf.DUMMYFUNCTION("IFERROR(
  TEXTJOIN(CHAR(10),TRUE,FILTER('SUMMARY DATA'!I:I,'SUMMARY DATA'!$A:$A=$A250,'SUMMARY DATA'!$C:$C=$B250,'SUMMARY DATA'!$B:$B=""RS"")),
  IF(
    OR(
      ISNUMBER(SEARCH(""CDM CASH DEPOSIT"",$C250)),
      ISNUMBER(SEARCH(""CASH DEPOSIT"",$C250"&amp;")),
      COUNTIFS('SUMMARY DATA'!$D:$D,$C250,'SUMMARY DATA'!$B:$B,""RS"")&lt;&gt;1
    ),
    """",
    IFERROR(TEXTJOIN(CHAR(10),TRUE,FILTER('SUMMARY DATA'!I:I,'SUMMARY DATA'!$D:$D=$C250,'SUMMARY DATA'!$B:$B=""RS"")),"""")
  )
)"),"")</f>
        <v/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 spans="1:27">
      <c r="A251" s="19"/>
      <c r="B251" s="39"/>
      <c r="C251" s="19"/>
      <c r="D251" s="33"/>
      <c r="E251" s="4" t="str">
        <f>IFERROR(__xludf.DUMMYFUNCTION("IFERROR(
  TEXTJOIN(CHAR(10),TRUE,FILTER('SUMMARY DATA'!E:E,'SUMMARY DATA'!$A:$A=$A251,'SUMMARY DATA'!$C:$C=$B251,'SUMMARY DATA'!$B:$B=""RS"")),
  IF(
    OR(
      ISNUMBER(SEARCH(""CDM CASH DEPOSIT"",$C251)),
      ISNUMBER(SEARCH(""CASH DEPOSIT"",$C251"&amp;")),
      COUNTIFS('SUMMARY DATA'!$D:$D,$C251,'SUMMARY DATA'!$B:$B,""RS"")&lt;&gt;1
    ),
    """",
    IFERROR(TEXTJOIN(CHAR(10),TRUE,FILTER('SUMMARY DATA'!E:E,'SUMMARY DATA'!$D:$D=$C251,'SUMMARY DATA'!$B:$B=""RS"")),"""")
  )
)"),"")</f>
        <v/>
      </c>
      <c r="F251" s="4" t="str">
        <f>IFERROR(__xludf.DUMMYFUNCTION("IFERROR(
  TEXTJOIN(CHAR(10),TRUE,FILTER('SUMMARY DATA'!F:F,'SUMMARY DATA'!$A:$A=$A251,'SUMMARY DATA'!$C:$C=$B251,'SUMMARY DATA'!$B:$B=""RS"")),
  IF(
    OR(
      ISNUMBER(SEARCH(""CDM CASH DEPOSIT"",$C251)),
      ISNUMBER(SEARCH(""CASH DEPOSIT"",$C251"&amp;")),
      COUNTIFS('SUMMARY DATA'!$D:$D,$C251,'SUMMARY DATA'!$B:$B,""RS"")&lt;&gt;1
    ),
    """",
    IFERROR(TEXTJOIN(CHAR(10),TRUE,FILTER('SUMMARY DATA'!F:F,'SUMMARY DATA'!$D:$D=$C251,'SUMMARY DATA'!$B:$B=""RS"")),"""")
  )
)"),"")</f>
        <v/>
      </c>
      <c r="G251" s="4" t="str">
        <f>IFERROR(__xludf.DUMMYFUNCTION("IFERROR(
  TEXTJOIN(CHAR(10),TRUE,FILTER('SUMMARY DATA'!G:G,'SUMMARY DATA'!$A:$A=$A251,'SUMMARY DATA'!$C:$C=$B251,'SUMMARY DATA'!$B:$B=""RS"")),
  IF(
    OR(
      ISNUMBER(SEARCH(""CDM CASH DEPOSIT"",$C251)),
      ISNUMBER(SEARCH(""CASH DEPOSIT"",$C251"&amp;")),
      COUNTIFS('SUMMARY DATA'!$D:$D,$C251,'SUMMARY DATA'!$B:$B,""RS"")&lt;&gt;1
    ),
    """",
    IFERROR(TEXTJOIN(CHAR(10),TRUE,FILTER('SUMMARY DATA'!G:G,'SUMMARY DATA'!$D:$D=$C251,'SUMMARY DATA'!$B:$B=""RS"")),"""")
  )
)"),"")</f>
        <v/>
      </c>
      <c r="H251" s="4" t="str">
        <f>IFERROR(__xludf.DUMMYFUNCTION("IFERROR(
  TEXTJOIN(CHAR(10),TRUE,FILTER('SUMMARY DATA'!H:H,'SUMMARY DATA'!$A:$A=$A251,'SUMMARY DATA'!$C:$C=$B251,'SUMMARY DATA'!$B:$B=""RS"")),
  IF(
    OR(
      ISNUMBER(SEARCH(""CDM CASH DEPOSIT"",$C251)),
      ISNUMBER(SEARCH(""CASH DEPOSIT"",$C251"&amp;")),
      COUNTIFS('SUMMARY DATA'!$D:$D,$C251,'SUMMARY DATA'!$B:$B,""RS"")&lt;&gt;1
    ),
    """",
    IFERROR(TEXTJOIN(CHAR(10),TRUE,FILTER('SUMMARY DATA'!H:H,'SUMMARY DATA'!$D:$D=$C251,'SUMMARY DATA'!$B:$B=""RS"")),"""")
  )
)"),"")</f>
        <v/>
      </c>
      <c r="I251" s="6" t="str">
        <f>IFERROR(__xludf.DUMMYFUNCTION("IF(H251="""","""",
SUM(ARRAYFORMULA(VALUE(SPLIT(H251,CHAR(10)))))
)"),"")</f>
        <v/>
      </c>
      <c r="J251" s="4" t="str">
        <f>IFERROR(__xludf.DUMMYFUNCTION("IFERROR(
  TEXTJOIN(CHAR(10),TRUE,FILTER('SUMMARY DATA'!I:I,'SUMMARY DATA'!$A:$A=$A251,'SUMMARY DATA'!$C:$C=$B251,'SUMMARY DATA'!$B:$B=""RS"")),
  IF(
    OR(
      ISNUMBER(SEARCH(""CDM CASH DEPOSIT"",$C251)),
      ISNUMBER(SEARCH(""CASH DEPOSIT"",$C251"&amp;")),
      COUNTIFS('SUMMARY DATA'!$D:$D,$C251,'SUMMARY DATA'!$B:$B,""RS"")&lt;&gt;1
    ),
    """",
    IFERROR(TEXTJOIN(CHAR(10),TRUE,FILTER('SUMMARY DATA'!I:I,'SUMMARY DATA'!$D:$D=$C251,'SUMMARY DATA'!$B:$B=""RS"")),"""")
  )
)"),"")</f>
        <v/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 spans="1:27">
      <c r="A252" s="19"/>
      <c r="B252" s="39"/>
      <c r="C252" s="19"/>
      <c r="D252" s="33"/>
      <c r="E252" s="4" t="str">
        <f>IFERROR(__xludf.DUMMYFUNCTION("IFERROR(
  TEXTJOIN(CHAR(10),TRUE,FILTER('SUMMARY DATA'!E:E,'SUMMARY DATA'!$A:$A=$A252,'SUMMARY DATA'!$C:$C=$B252,'SUMMARY DATA'!$B:$B=""RS"")),
  IF(
    OR(
      ISNUMBER(SEARCH(""CDM CASH DEPOSIT"",$C252)),
      ISNUMBER(SEARCH(""CASH DEPOSIT"",$C252"&amp;")),
      COUNTIFS('SUMMARY DATA'!$D:$D,$C252,'SUMMARY DATA'!$B:$B,""RS"")&lt;&gt;1
    ),
    """",
    IFERROR(TEXTJOIN(CHAR(10),TRUE,FILTER('SUMMARY DATA'!E:E,'SUMMARY DATA'!$D:$D=$C252,'SUMMARY DATA'!$B:$B=""RS"")),"""")
  )
)"),"")</f>
        <v/>
      </c>
      <c r="F252" s="4" t="str">
        <f>IFERROR(__xludf.DUMMYFUNCTION("IFERROR(
  TEXTJOIN(CHAR(10),TRUE,FILTER('SUMMARY DATA'!F:F,'SUMMARY DATA'!$A:$A=$A252,'SUMMARY DATA'!$C:$C=$B252,'SUMMARY DATA'!$B:$B=""RS"")),
  IF(
    OR(
      ISNUMBER(SEARCH(""CDM CASH DEPOSIT"",$C252)),
      ISNUMBER(SEARCH(""CASH DEPOSIT"",$C252"&amp;")),
      COUNTIFS('SUMMARY DATA'!$D:$D,$C252,'SUMMARY DATA'!$B:$B,""RS"")&lt;&gt;1
    ),
    """",
    IFERROR(TEXTJOIN(CHAR(10),TRUE,FILTER('SUMMARY DATA'!F:F,'SUMMARY DATA'!$D:$D=$C252,'SUMMARY DATA'!$B:$B=""RS"")),"""")
  )
)"),"")</f>
        <v/>
      </c>
      <c r="G252" s="4" t="str">
        <f>IFERROR(__xludf.DUMMYFUNCTION("IFERROR(
  TEXTJOIN(CHAR(10),TRUE,FILTER('SUMMARY DATA'!G:G,'SUMMARY DATA'!$A:$A=$A252,'SUMMARY DATA'!$C:$C=$B252,'SUMMARY DATA'!$B:$B=""RS"")),
  IF(
    OR(
      ISNUMBER(SEARCH(""CDM CASH DEPOSIT"",$C252)),
      ISNUMBER(SEARCH(""CASH DEPOSIT"",$C252"&amp;")),
      COUNTIFS('SUMMARY DATA'!$D:$D,$C252,'SUMMARY DATA'!$B:$B,""RS"")&lt;&gt;1
    ),
    """",
    IFERROR(TEXTJOIN(CHAR(10),TRUE,FILTER('SUMMARY DATA'!G:G,'SUMMARY DATA'!$D:$D=$C252,'SUMMARY DATA'!$B:$B=""RS"")),"""")
  )
)"),"")</f>
        <v/>
      </c>
      <c r="H252" s="4" t="str">
        <f>IFERROR(__xludf.DUMMYFUNCTION("IFERROR(
  TEXTJOIN(CHAR(10),TRUE,FILTER('SUMMARY DATA'!H:H,'SUMMARY DATA'!$A:$A=$A252,'SUMMARY DATA'!$C:$C=$B252,'SUMMARY DATA'!$B:$B=""RS"")),
  IF(
    OR(
      ISNUMBER(SEARCH(""CDM CASH DEPOSIT"",$C252)),
      ISNUMBER(SEARCH(""CASH DEPOSIT"",$C252"&amp;")),
      COUNTIFS('SUMMARY DATA'!$D:$D,$C252,'SUMMARY DATA'!$B:$B,""RS"")&lt;&gt;1
    ),
    """",
    IFERROR(TEXTJOIN(CHAR(10),TRUE,FILTER('SUMMARY DATA'!H:H,'SUMMARY DATA'!$D:$D=$C252,'SUMMARY DATA'!$B:$B=""RS"")),"""")
  )
)"),"")</f>
        <v/>
      </c>
      <c r="I252" s="6" t="str">
        <f>IFERROR(__xludf.DUMMYFUNCTION("IF(H252="""","""",
SUM(ARRAYFORMULA(VALUE(SPLIT(H252,CHAR(10)))))
)"),"")</f>
        <v/>
      </c>
      <c r="J252" s="4" t="str">
        <f>IFERROR(__xludf.DUMMYFUNCTION("IFERROR(
  TEXTJOIN(CHAR(10),TRUE,FILTER('SUMMARY DATA'!I:I,'SUMMARY DATA'!$A:$A=$A252,'SUMMARY DATA'!$C:$C=$B252,'SUMMARY DATA'!$B:$B=""RS"")),
  IF(
    OR(
      ISNUMBER(SEARCH(""CDM CASH DEPOSIT"",$C252)),
      ISNUMBER(SEARCH(""CASH DEPOSIT"",$C252"&amp;")),
      COUNTIFS('SUMMARY DATA'!$D:$D,$C252,'SUMMARY DATA'!$B:$B,""RS"")&lt;&gt;1
    ),
    """",
    IFERROR(TEXTJOIN(CHAR(10),TRUE,FILTER('SUMMARY DATA'!I:I,'SUMMARY DATA'!$D:$D=$C252,'SUMMARY DATA'!$B:$B=""RS"")),"""")
  )
)"),"")</f>
        <v/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 spans="1:27">
      <c r="A253" s="19"/>
      <c r="B253" s="39"/>
      <c r="C253" s="19"/>
      <c r="D253" s="33"/>
      <c r="E253" s="4" t="str">
        <f>IFERROR(__xludf.DUMMYFUNCTION("IFERROR(
  TEXTJOIN(CHAR(10),TRUE,FILTER('SUMMARY DATA'!E:E,'SUMMARY DATA'!$A:$A=$A253,'SUMMARY DATA'!$C:$C=$B253,'SUMMARY DATA'!$B:$B=""RS"")),
  IF(
    OR(
      ISNUMBER(SEARCH(""CDM CASH DEPOSIT"",$C253)),
      ISNUMBER(SEARCH(""CASH DEPOSIT"",$C253"&amp;")),
      COUNTIFS('SUMMARY DATA'!$D:$D,$C253,'SUMMARY DATA'!$B:$B,""RS"")&lt;&gt;1
    ),
    """",
    IFERROR(TEXTJOIN(CHAR(10),TRUE,FILTER('SUMMARY DATA'!E:E,'SUMMARY DATA'!$D:$D=$C253,'SUMMARY DATA'!$B:$B=""RS"")),"""")
  )
)"),"")</f>
        <v/>
      </c>
      <c r="F253" s="4" t="str">
        <f>IFERROR(__xludf.DUMMYFUNCTION("IFERROR(
  TEXTJOIN(CHAR(10),TRUE,FILTER('SUMMARY DATA'!F:F,'SUMMARY DATA'!$A:$A=$A253,'SUMMARY DATA'!$C:$C=$B253,'SUMMARY DATA'!$B:$B=""RS"")),
  IF(
    OR(
      ISNUMBER(SEARCH(""CDM CASH DEPOSIT"",$C253)),
      ISNUMBER(SEARCH(""CASH DEPOSIT"",$C253"&amp;")),
      COUNTIFS('SUMMARY DATA'!$D:$D,$C253,'SUMMARY DATA'!$B:$B,""RS"")&lt;&gt;1
    ),
    """",
    IFERROR(TEXTJOIN(CHAR(10),TRUE,FILTER('SUMMARY DATA'!F:F,'SUMMARY DATA'!$D:$D=$C253,'SUMMARY DATA'!$B:$B=""RS"")),"""")
  )
)"),"")</f>
        <v/>
      </c>
      <c r="G253" s="4" t="str">
        <f>IFERROR(__xludf.DUMMYFUNCTION("IFERROR(
  TEXTJOIN(CHAR(10),TRUE,FILTER('SUMMARY DATA'!G:G,'SUMMARY DATA'!$A:$A=$A253,'SUMMARY DATA'!$C:$C=$B253,'SUMMARY DATA'!$B:$B=""RS"")),
  IF(
    OR(
      ISNUMBER(SEARCH(""CDM CASH DEPOSIT"",$C253)),
      ISNUMBER(SEARCH(""CASH DEPOSIT"",$C253"&amp;")),
      COUNTIFS('SUMMARY DATA'!$D:$D,$C253,'SUMMARY DATA'!$B:$B,""RS"")&lt;&gt;1
    ),
    """",
    IFERROR(TEXTJOIN(CHAR(10),TRUE,FILTER('SUMMARY DATA'!G:G,'SUMMARY DATA'!$D:$D=$C253,'SUMMARY DATA'!$B:$B=""RS"")),"""")
  )
)"),"")</f>
        <v/>
      </c>
      <c r="H253" s="4" t="str">
        <f>IFERROR(__xludf.DUMMYFUNCTION("IFERROR(
  TEXTJOIN(CHAR(10),TRUE,FILTER('SUMMARY DATA'!H:H,'SUMMARY DATA'!$A:$A=$A253,'SUMMARY DATA'!$C:$C=$B253,'SUMMARY DATA'!$B:$B=""RS"")),
  IF(
    OR(
      ISNUMBER(SEARCH(""CDM CASH DEPOSIT"",$C253)),
      ISNUMBER(SEARCH(""CASH DEPOSIT"",$C253"&amp;")),
      COUNTIFS('SUMMARY DATA'!$D:$D,$C253,'SUMMARY DATA'!$B:$B,""RS"")&lt;&gt;1
    ),
    """",
    IFERROR(TEXTJOIN(CHAR(10),TRUE,FILTER('SUMMARY DATA'!H:H,'SUMMARY DATA'!$D:$D=$C253,'SUMMARY DATA'!$B:$B=""RS"")),"""")
  )
)"),"")</f>
        <v/>
      </c>
      <c r="I253" s="6" t="str">
        <f>IFERROR(__xludf.DUMMYFUNCTION("IF(H253="""","""",
SUM(ARRAYFORMULA(VALUE(SPLIT(H253,CHAR(10)))))
)"),"")</f>
        <v/>
      </c>
      <c r="J253" s="4" t="str">
        <f>IFERROR(__xludf.DUMMYFUNCTION("IFERROR(
  TEXTJOIN(CHAR(10),TRUE,FILTER('SUMMARY DATA'!I:I,'SUMMARY DATA'!$A:$A=$A253,'SUMMARY DATA'!$C:$C=$B253,'SUMMARY DATA'!$B:$B=""RS"")),
  IF(
    OR(
      ISNUMBER(SEARCH(""CDM CASH DEPOSIT"",$C253)),
      ISNUMBER(SEARCH(""CASH DEPOSIT"",$C253"&amp;")),
      COUNTIFS('SUMMARY DATA'!$D:$D,$C253,'SUMMARY DATA'!$B:$B,""RS"")&lt;&gt;1
    ),
    """",
    IFERROR(TEXTJOIN(CHAR(10),TRUE,FILTER('SUMMARY DATA'!I:I,'SUMMARY DATA'!$D:$D=$C253,'SUMMARY DATA'!$B:$B=""RS"")),"""")
  )
)"),"")</f>
        <v/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 spans="1:27">
      <c r="A254" s="19"/>
      <c r="B254" s="39"/>
      <c r="C254" s="19"/>
      <c r="D254" s="33"/>
      <c r="E254" s="4" t="str">
        <f>IFERROR(__xludf.DUMMYFUNCTION("IFERROR(
  TEXTJOIN(CHAR(10),TRUE,FILTER('SUMMARY DATA'!E:E,'SUMMARY DATA'!$A:$A=$A254,'SUMMARY DATA'!$C:$C=$B254,'SUMMARY DATA'!$B:$B=""RS"")),
  IF(
    OR(
      ISNUMBER(SEARCH(""CDM CASH DEPOSIT"",$C254)),
      ISNUMBER(SEARCH(""CASH DEPOSIT"",$C254"&amp;")),
      COUNTIFS('SUMMARY DATA'!$D:$D,$C254,'SUMMARY DATA'!$B:$B,""RS"")&lt;&gt;1
    ),
    """",
    IFERROR(TEXTJOIN(CHAR(10),TRUE,FILTER('SUMMARY DATA'!E:E,'SUMMARY DATA'!$D:$D=$C254,'SUMMARY DATA'!$B:$B=""RS"")),"""")
  )
)"),"")</f>
        <v/>
      </c>
      <c r="F254" s="4" t="str">
        <f>IFERROR(__xludf.DUMMYFUNCTION("IFERROR(
  TEXTJOIN(CHAR(10),TRUE,FILTER('SUMMARY DATA'!F:F,'SUMMARY DATA'!$A:$A=$A254,'SUMMARY DATA'!$C:$C=$B254,'SUMMARY DATA'!$B:$B=""RS"")),
  IF(
    OR(
      ISNUMBER(SEARCH(""CDM CASH DEPOSIT"",$C254)),
      ISNUMBER(SEARCH(""CASH DEPOSIT"",$C254"&amp;")),
      COUNTIFS('SUMMARY DATA'!$D:$D,$C254,'SUMMARY DATA'!$B:$B,""RS"")&lt;&gt;1
    ),
    """",
    IFERROR(TEXTJOIN(CHAR(10),TRUE,FILTER('SUMMARY DATA'!F:F,'SUMMARY DATA'!$D:$D=$C254,'SUMMARY DATA'!$B:$B=""RS"")),"""")
  )
)"),"")</f>
        <v/>
      </c>
      <c r="G254" s="4" t="str">
        <f>IFERROR(__xludf.DUMMYFUNCTION("IFERROR(
  TEXTJOIN(CHAR(10),TRUE,FILTER('SUMMARY DATA'!G:G,'SUMMARY DATA'!$A:$A=$A254,'SUMMARY DATA'!$C:$C=$B254,'SUMMARY DATA'!$B:$B=""RS"")),
  IF(
    OR(
      ISNUMBER(SEARCH(""CDM CASH DEPOSIT"",$C254)),
      ISNUMBER(SEARCH(""CASH DEPOSIT"",$C254"&amp;")),
      COUNTIFS('SUMMARY DATA'!$D:$D,$C254,'SUMMARY DATA'!$B:$B,""RS"")&lt;&gt;1
    ),
    """",
    IFERROR(TEXTJOIN(CHAR(10),TRUE,FILTER('SUMMARY DATA'!G:G,'SUMMARY DATA'!$D:$D=$C254,'SUMMARY DATA'!$B:$B=""RS"")),"""")
  )
)"),"")</f>
        <v/>
      </c>
      <c r="H254" s="4" t="str">
        <f>IFERROR(__xludf.DUMMYFUNCTION("IFERROR(
  TEXTJOIN(CHAR(10),TRUE,FILTER('SUMMARY DATA'!H:H,'SUMMARY DATA'!$A:$A=$A254,'SUMMARY DATA'!$C:$C=$B254,'SUMMARY DATA'!$B:$B=""RS"")),
  IF(
    OR(
      ISNUMBER(SEARCH(""CDM CASH DEPOSIT"",$C254)),
      ISNUMBER(SEARCH(""CASH DEPOSIT"",$C254"&amp;")),
      COUNTIFS('SUMMARY DATA'!$D:$D,$C254,'SUMMARY DATA'!$B:$B,""RS"")&lt;&gt;1
    ),
    """",
    IFERROR(TEXTJOIN(CHAR(10),TRUE,FILTER('SUMMARY DATA'!H:H,'SUMMARY DATA'!$D:$D=$C254,'SUMMARY DATA'!$B:$B=""RS"")),"""")
  )
)"),"")</f>
        <v/>
      </c>
      <c r="I254" s="6" t="str">
        <f>IFERROR(__xludf.DUMMYFUNCTION("IF(H254="""","""",
SUM(ARRAYFORMULA(VALUE(SPLIT(H254,CHAR(10)))))
)"),"")</f>
        <v/>
      </c>
      <c r="J254" s="4" t="str">
        <f>IFERROR(__xludf.DUMMYFUNCTION("IFERROR(
  TEXTJOIN(CHAR(10),TRUE,FILTER('SUMMARY DATA'!I:I,'SUMMARY DATA'!$A:$A=$A254,'SUMMARY DATA'!$C:$C=$B254,'SUMMARY DATA'!$B:$B=""RS"")),
  IF(
    OR(
      ISNUMBER(SEARCH(""CDM CASH DEPOSIT"",$C254)),
      ISNUMBER(SEARCH(""CASH DEPOSIT"",$C254"&amp;")),
      COUNTIFS('SUMMARY DATA'!$D:$D,$C254,'SUMMARY DATA'!$B:$B,""RS"")&lt;&gt;1
    ),
    """",
    IFERROR(TEXTJOIN(CHAR(10),TRUE,FILTER('SUMMARY DATA'!I:I,'SUMMARY DATA'!$D:$D=$C254,'SUMMARY DATA'!$B:$B=""RS"")),"""")
  )
)"),"")</f>
        <v/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 spans="1:27">
      <c r="A255" s="19"/>
      <c r="B255" s="39"/>
      <c r="C255" s="19"/>
      <c r="D255" s="33"/>
      <c r="E255" s="4" t="str">
        <f>IFERROR(__xludf.DUMMYFUNCTION("IFERROR(
  TEXTJOIN(CHAR(10),TRUE,FILTER('SUMMARY DATA'!E:E,'SUMMARY DATA'!$A:$A=$A255,'SUMMARY DATA'!$C:$C=$B255,'SUMMARY DATA'!$B:$B=""RS"")),
  IF(
    OR(
      ISNUMBER(SEARCH(""CDM CASH DEPOSIT"",$C255)),
      ISNUMBER(SEARCH(""CASH DEPOSIT"",$C255"&amp;")),
      COUNTIFS('SUMMARY DATA'!$D:$D,$C255,'SUMMARY DATA'!$B:$B,""RS"")&lt;&gt;1
    ),
    """",
    IFERROR(TEXTJOIN(CHAR(10),TRUE,FILTER('SUMMARY DATA'!E:E,'SUMMARY DATA'!$D:$D=$C255,'SUMMARY DATA'!$B:$B=""RS"")),"""")
  )
)"),"")</f>
        <v/>
      </c>
      <c r="F255" s="4" t="str">
        <f>IFERROR(__xludf.DUMMYFUNCTION("IFERROR(
  TEXTJOIN(CHAR(10),TRUE,FILTER('SUMMARY DATA'!F:F,'SUMMARY DATA'!$A:$A=$A255,'SUMMARY DATA'!$C:$C=$B255,'SUMMARY DATA'!$B:$B=""RS"")),
  IF(
    OR(
      ISNUMBER(SEARCH(""CDM CASH DEPOSIT"",$C255)),
      ISNUMBER(SEARCH(""CASH DEPOSIT"",$C255"&amp;")),
      COUNTIFS('SUMMARY DATA'!$D:$D,$C255,'SUMMARY DATA'!$B:$B,""RS"")&lt;&gt;1
    ),
    """",
    IFERROR(TEXTJOIN(CHAR(10),TRUE,FILTER('SUMMARY DATA'!F:F,'SUMMARY DATA'!$D:$D=$C255,'SUMMARY DATA'!$B:$B=""RS"")),"""")
  )
)"),"")</f>
        <v/>
      </c>
      <c r="G255" s="4" t="str">
        <f>IFERROR(__xludf.DUMMYFUNCTION("IFERROR(
  TEXTJOIN(CHAR(10),TRUE,FILTER('SUMMARY DATA'!G:G,'SUMMARY DATA'!$A:$A=$A255,'SUMMARY DATA'!$C:$C=$B255,'SUMMARY DATA'!$B:$B=""RS"")),
  IF(
    OR(
      ISNUMBER(SEARCH(""CDM CASH DEPOSIT"",$C255)),
      ISNUMBER(SEARCH(""CASH DEPOSIT"",$C255"&amp;")),
      COUNTIFS('SUMMARY DATA'!$D:$D,$C255,'SUMMARY DATA'!$B:$B,""RS"")&lt;&gt;1
    ),
    """",
    IFERROR(TEXTJOIN(CHAR(10),TRUE,FILTER('SUMMARY DATA'!G:G,'SUMMARY DATA'!$D:$D=$C255,'SUMMARY DATA'!$B:$B=""RS"")),"""")
  )
)"),"")</f>
        <v/>
      </c>
      <c r="H255" s="4" t="str">
        <f>IFERROR(__xludf.DUMMYFUNCTION("IFERROR(
  TEXTJOIN(CHAR(10),TRUE,FILTER('SUMMARY DATA'!H:H,'SUMMARY DATA'!$A:$A=$A255,'SUMMARY DATA'!$C:$C=$B255,'SUMMARY DATA'!$B:$B=""RS"")),
  IF(
    OR(
      ISNUMBER(SEARCH(""CDM CASH DEPOSIT"",$C255)),
      ISNUMBER(SEARCH(""CASH DEPOSIT"",$C255"&amp;")),
      COUNTIFS('SUMMARY DATA'!$D:$D,$C255,'SUMMARY DATA'!$B:$B,""RS"")&lt;&gt;1
    ),
    """",
    IFERROR(TEXTJOIN(CHAR(10),TRUE,FILTER('SUMMARY DATA'!H:H,'SUMMARY DATA'!$D:$D=$C255,'SUMMARY DATA'!$B:$B=""RS"")),"""")
  )
)"),"")</f>
        <v/>
      </c>
      <c r="I255" s="6" t="str">
        <f>IFERROR(__xludf.DUMMYFUNCTION("IF(H255="""","""",
SUM(ARRAYFORMULA(VALUE(SPLIT(H255,CHAR(10)))))
)"),"")</f>
        <v/>
      </c>
      <c r="J255" s="4" t="str">
        <f>IFERROR(__xludf.DUMMYFUNCTION("IFERROR(
  TEXTJOIN(CHAR(10),TRUE,FILTER('SUMMARY DATA'!I:I,'SUMMARY DATA'!$A:$A=$A255,'SUMMARY DATA'!$C:$C=$B255,'SUMMARY DATA'!$B:$B=""RS"")),
  IF(
    OR(
      ISNUMBER(SEARCH(""CDM CASH DEPOSIT"",$C255)),
      ISNUMBER(SEARCH(""CASH DEPOSIT"",$C255"&amp;")),
      COUNTIFS('SUMMARY DATA'!$D:$D,$C255,'SUMMARY DATA'!$B:$B,""RS"")&lt;&gt;1
    ),
    """",
    IFERROR(TEXTJOIN(CHAR(10),TRUE,FILTER('SUMMARY DATA'!I:I,'SUMMARY DATA'!$D:$D=$C255,'SUMMARY DATA'!$B:$B=""RS"")),"""")
  )
)"),"")</f>
        <v/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 spans="1:27">
      <c r="A256" s="19"/>
      <c r="B256" s="39"/>
      <c r="C256" s="19"/>
      <c r="D256" s="33"/>
      <c r="E256" s="4" t="str">
        <f>IFERROR(__xludf.DUMMYFUNCTION("IFERROR(
  TEXTJOIN(CHAR(10),TRUE,FILTER('SUMMARY DATA'!E:E,'SUMMARY DATA'!$A:$A=$A256,'SUMMARY DATA'!$C:$C=$B256,'SUMMARY DATA'!$B:$B=""RS"")),
  IF(
    OR(
      ISNUMBER(SEARCH(""CDM CASH DEPOSIT"",$C256)),
      ISNUMBER(SEARCH(""CASH DEPOSIT"",$C256"&amp;")),
      COUNTIFS('SUMMARY DATA'!$D:$D,$C256,'SUMMARY DATA'!$B:$B,""RS"")&lt;&gt;1
    ),
    """",
    IFERROR(TEXTJOIN(CHAR(10),TRUE,FILTER('SUMMARY DATA'!E:E,'SUMMARY DATA'!$D:$D=$C256,'SUMMARY DATA'!$B:$B=""RS"")),"""")
  )
)"),"")</f>
        <v/>
      </c>
      <c r="F256" s="4" t="str">
        <f>IFERROR(__xludf.DUMMYFUNCTION("IFERROR(
  TEXTJOIN(CHAR(10),TRUE,FILTER('SUMMARY DATA'!F:F,'SUMMARY DATA'!$A:$A=$A256,'SUMMARY DATA'!$C:$C=$B256,'SUMMARY DATA'!$B:$B=""RS"")),
  IF(
    OR(
      ISNUMBER(SEARCH(""CDM CASH DEPOSIT"",$C256)),
      ISNUMBER(SEARCH(""CASH DEPOSIT"",$C256"&amp;")),
      COUNTIFS('SUMMARY DATA'!$D:$D,$C256,'SUMMARY DATA'!$B:$B,""RS"")&lt;&gt;1
    ),
    """",
    IFERROR(TEXTJOIN(CHAR(10),TRUE,FILTER('SUMMARY DATA'!F:F,'SUMMARY DATA'!$D:$D=$C256,'SUMMARY DATA'!$B:$B=""RS"")),"""")
  )
)"),"")</f>
        <v/>
      </c>
      <c r="G256" s="4" t="str">
        <f>IFERROR(__xludf.DUMMYFUNCTION("IFERROR(
  TEXTJOIN(CHAR(10),TRUE,FILTER('SUMMARY DATA'!G:G,'SUMMARY DATA'!$A:$A=$A256,'SUMMARY DATA'!$C:$C=$B256,'SUMMARY DATA'!$B:$B=""RS"")),
  IF(
    OR(
      ISNUMBER(SEARCH(""CDM CASH DEPOSIT"",$C256)),
      ISNUMBER(SEARCH(""CASH DEPOSIT"",$C256"&amp;")),
      COUNTIFS('SUMMARY DATA'!$D:$D,$C256,'SUMMARY DATA'!$B:$B,""RS"")&lt;&gt;1
    ),
    """",
    IFERROR(TEXTJOIN(CHAR(10),TRUE,FILTER('SUMMARY DATA'!G:G,'SUMMARY DATA'!$D:$D=$C256,'SUMMARY DATA'!$B:$B=""RS"")),"""")
  )
)"),"")</f>
        <v/>
      </c>
      <c r="H256" s="4" t="str">
        <f>IFERROR(__xludf.DUMMYFUNCTION("IFERROR(
  TEXTJOIN(CHAR(10),TRUE,FILTER('SUMMARY DATA'!H:H,'SUMMARY DATA'!$A:$A=$A256,'SUMMARY DATA'!$C:$C=$B256,'SUMMARY DATA'!$B:$B=""RS"")),
  IF(
    OR(
      ISNUMBER(SEARCH(""CDM CASH DEPOSIT"",$C256)),
      ISNUMBER(SEARCH(""CASH DEPOSIT"",$C256"&amp;")),
      COUNTIFS('SUMMARY DATA'!$D:$D,$C256,'SUMMARY DATA'!$B:$B,""RS"")&lt;&gt;1
    ),
    """",
    IFERROR(TEXTJOIN(CHAR(10),TRUE,FILTER('SUMMARY DATA'!H:H,'SUMMARY DATA'!$D:$D=$C256,'SUMMARY DATA'!$B:$B=""RS"")),"""")
  )
)"),"")</f>
        <v/>
      </c>
      <c r="I256" s="6" t="str">
        <f>IFERROR(__xludf.DUMMYFUNCTION("IF(H256="""","""",
SUM(ARRAYFORMULA(VALUE(SPLIT(H256,CHAR(10)))))
)"),"")</f>
        <v/>
      </c>
      <c r="J256" s="4" t="str">
        <f>IFERROR(__xludf.DUMMYFUNCTION("IFERROR(
  TEXTJOIN(CHAR(10),TRUE,FILTER('SUMMARY DATA'!I:I,'SUMMARY DATA'!$A:$A=$A256,'SUMMARY DATA'!$C:$C=$B256,'SUMMARY DATA'!$B:$B=""RS"")),
  IF(
    OR(
      ISNUMBER(SEARCH(""CDM CASH DEPOSIT"",$C256)),
      ISNUMBER(SEARCH(""CASH DEPOSIT"",$C256"&amp;")),
      COUNTIFS('SUMMARY DATA'!$D:$D,$C256,'SUMMARY DATA'!$B:$B,""RS"")&lt;&gt;1
    ),
    """",
    IFERROR(TEXTJOIN(CHAR(10),TRUE,FILTER('SUMMARY DATA'!I:I,'SUMMARY DATA'!$D:$D=$C256,'SUMMARY DATA'!$B:$B=""RS"")),"""")
  )
)"),"")</f>
        <v/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 spans="1:27">
      <c r="A257" s="19"/>
      <c r="B257" s="39"/>
      <c r="C257" s="19"/>
      <c r="D257" s="33"/>
      <c r="E257" s="4" t="str">
        <f>IFERROR(__xludf.DUMMYFUNCTION("IFERROR(
  TEXTJOIN(CHAR(10),TRUE,FILTER('SUMMARY DATA'!E:E,'SUMMARY DATA'!$A:$A=$A257,'SUMMARY DATA'!$C:$C=$B257,'SUMMARY DATA'!$B:$B=""RS"")),
  IF(
    OR(
      ISNUMBER(SEARCH(""CDM CASH DEPOSIT"",$C257)),
      ISNUMBER(SEARCH(""CASH DEPOSIT"",$C257"&amp;")),
      COUNTIFS('SUMMARY DATA'!$D:$D,$C257,'SUMMARY DATA'!$B:$B,""RS"")&lt;&gt;1
    ),
    """",
    IFERROR(TEXTJOIN(CHAR(10),TRUE,FILTER('SUMMARY DATA'!E:E,'SUMMARY DATA'!$D:$D=$C257,'SUMMARY DATA'!$B:$B=""RS"")),"""")
  )
)"),"")</f>
        <v/>
      </c>
      <c r="F257" s="4" t="str">
        <f>IFERROR(__xludf.DUMMYFUNCTION("IFERROR(
  TEXTJOIN(CHAR(10),TRUE,FILTER('SUMMARY DATA'!F:F,'SUMMARY DATA'!$A:$A=$A257,'SUMMARY DATA'!$C:$C=$B257,'SUMMARY DATA'!$B:$B=""RS"")),
  IF(
    OR(
      ISNUMBER(SEARCH(""CDM CASH DEPOSIT"",$C257)),
      ISNUMBER(SEARCH(""CASH DEPOSIT"",$C257"&amp;")),
      COUNTIFS('SUMMARY DATA'!$D:$D,$C257,'SUMMARY DATA'!$B:$B,""RS"")&lt;&gt;1
    ),
    """",
    IFERROR(TEXTJOIN(CHAR(10),TRUE,FILTER('SUMMARY DATA'!F:F,'SUMMARY DATA'!$D:$D=$C257,'SUMMARY DATA'!$B:$B=""RS"")),"""")
  )
)"),"")</f>
        <v/>
      </c>
      <c r="G257" s="4" t="str">
        <f>IFERROR(__xludf.DUMMYFUNCTION("IFERROR(
  TEXTJOIN(CHAR(10),TRUE,FILTER('SUMMARY DATA'!G:G,'SUMMARY DATA'!$A:$A=$A257,'SUMMARY DATA'!$C:$C=$B257,'SUMMARY DATA'!$B:$B=""RS"")),
  IF(
    OR(
      ISNUMBER(SEARCH(""CDM CASH DEPOSIT"",$C257)),
      ISNUMBER(SEARCH(""CASH DEPOSIT"",$C257"&amp;")),
      COUNTIFS('SUMMARY DATA'!$D:$D,$C257,'SUMMARY DATA'!$B:$B,""RS"")&lt;&gt;1
    ),
    """",
    IFERROR(TEXTJOIN(CHAR(10),TRUE,FILTER('SUMMARY DATA'!G:G,'SUMMARY DATA'!$D:$D=$C257,'SUMMARY DATA'!$B:$B=""RS"")),"""")
  )
)"),"")</f>
        <v/>
      </c>
      <c r="H257" s="4" t="str">
        <f>IFERROR(__xludf.DUMMYFUNCTION("IFERROR(
  TEXTJOIN(CHAR(10),TRUE,FILTER('SUMMARY DATA'!H:H,'SUMMARY DATA'!$A:$A=$A257,'SUMMARY DATA'!$C:$C=$B257,'SUMMARY DATA'!$B:$B=""RS"")),
  IF(
    OR(
      ISNUMBER(SEARCH(""CDM CASH DEPOSIT"",$C257)),
      ISNUMBER(SEARCH(""CASH DEPOSIT"",$C257"&amp;")),
      COUNTIFS('SUMMARY DATA'!$D:$D,$C257,'SUMMARY DATA'!$B:$B,""RS"")&lt;&gt;1
    ),
    """",
    IFERROR(TEXTJOIN(CHAR(10),TRUE,FILTER('SUMMARY DATA'!H:H,'SUMMARY DATA'!$D:$D=$C257,'SUMMARY DATA'!$B:$B=""RS"")),"""")
  )
)"),"")</f>
        <v/>
      </c>
      <c r="I257" s="6" t="str">
        <f>IFERROR(__xludf.DUMMYFUNCTION("IF(H257="""","""",
SUM(ARRAYFORMULA(VALUE(SPLIT(H257,CHAR(10)))))
)"),"")</f>
        <v/>
      </c>
      <c r="J257" s="4" t="str">
        <f>IFERROR(__xludf.DUMMYFUNCTION("IFERROR(
  TEXTJOIN(CHAR(10),TRUE,FILTER('SUMMARY DATA'!I:I,'SUMMARY DATA'!$A:$A=$A257,'SUMMARY DATA'!$C:$C=$B257,'SUMMARY DATA'!$B:$B=""RS"")),
  IF(
    OR(
      ISNUMBER(SEARCH(""CDM CASH DEPOSIT"",$C257)),
      ISNUMBER(SEARCH(""CASH DEPOSIT"",$C257"&amp;")),
      COUNTIFS('SUMMARY DATA'!$D:$D,$C257,'SUMMARY DATA'!$B:$B,""RS"")&lt;&gt;1
    ),
    """",
    IFERROR(TEXTJOIN(CHAR(10),TRUE,FILTER('SUMMARY DATA'!I:I,'SUMMARY DATA'!$D:$D=$C257,'SUMMARY DATA'!$B:$B=""RS"")),"""")
  )
)"),"")</f>
        <v/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 spans="1:27">
      <c r="A258" s="19"/>
      <c r="B258" s="39"/>
      <c r="C258" s="19"/>
      <c r="D258" s="33"/>
      <c r="E258" s="4" t="str">
        <f>IFERROR(__xludf.DUMMYFUNCTION("IFERROR(
  TEXTJOIN(CHAR(10),TRUE,FILTER('SUMMARY DATA'!E:E,'SUMMARY DATA'!$A:$A=$A258,'SUMMARY DATA'!$C:$C=$B258,'SUMMARY DATA'!$B:$B=""RS"")),
  IF(
    OR(
      ISNUMBER(SEARCH(""CDM CASH DEPOSIT"",$C258)),
      ISNUMBER(SEARCH(""CASH DEPOSIT"",$C258"&amp;")),
      COUNTIFS('SUMMARY DATA'!$D:$D,$C258,'SUMMARY DATA'!$B:$B,""RS"")&lt;&gt;1
    ),
    """",
    IFERROR(TEXTJOIN(CHAR(10),TRUE,FILTER('SUMMARY DATA'!E:E,'SUMMARY DATA'!$D:$D=$C258,'SUMMARY DATA'!$B:$B=""RS"")),"""")
  )
)"),"")</f>
        <v/>
      </c>
      <c r="F258" s="4" t="str">
        <f>IFERROR(__xludf.DUMMYFUNCTION("IFERROR(
  TEXTJOIN(CHAR(10),TRUE,FILTER('SUMMARY DATA'!F:F,'SUMMARY DATA'!$A:$A=$A258,'SUMMARY DATA'!$C:$C=$B258,'SUMMARY DATA'!$B:$B=""RS"")),
  IF(
    OR(
      ISNUMBER(SEARCH(""CDM CASH DEPOSIT"",$C258)),
      ISNUMBER(SEARCH(""CASH DEPOSIT"",$C258"&amp;")),
      COUNTIFS('SUMMARY DATA'!$D:$D,$C258,'SUMMARY DATA'!$B:$B,""RS"")&lt;&gt;1
    ),
    """",
    IFERROR(TEXTJOIN(CHAR(10),TRUE,FILTER('SUMMARY DATA'!F:F,'SUMMARY DATA'!$D:$D=$C258,'SUMMARY DATA'!$B:$B=""RS"")),"""")
  )
)"),"")</f>
        <v/>
      </c>
      <c r="G258" s="4" t="str">
        <f>IFERROR(__xludf.DUMMYFUNCTION("IFERROR(
  TEXTJOIN(CHAR(10),TRUE,FILTER('SUMMARY DATA'!G:G,'SUMMARY DATA'!$A:$A=$A258,'SUMMARY DATA'!$C:$C=$B258,'SUMMARY DATA'!$B:$B=""RS"")),
  IF(
    OR(
      ISNUMBER(SEARCH(""CDM CASH DEPOSIT"",$C258)),
      ISNUMBER(SEARCH(""CASH DEPOSIT"",$C258"&amp;")),
      COUNTIFS('SUMMARY DATA'!$D:$D,$C258,'SUMMARY DATA'!$B:$B,""RS"")&lt;&gt;1
    ),
    """",
    IFERROR(TEXTJOIN(CHAR(10),TRUE,FILTER('SUMMARY DATA'!G:G,'SUMMARY DATA'!$D:$D=$C258,'SUMMARY DATA'!$B:$B=""RS"")),"""")
  )
)"),"")</f>
        <v/>
      </c>
      <c r="H258" s="4" t="str">
        <f>IFERROR(__xludf.DUMMYFUNCTION("IFERROR(
  TEXTJOIN(CHAR(10),TRUE,FILTER('SUMMARY DATA'!H:H,'SUMMARY DATA'!$A:$A=$A258,'SUMMARY DATA'!$C:$C=$B258,'SUMMARY DATA'!$B:$B=""RS"")),
  IF(
    OR(
      ISNUMBER(SEARCH(""CDM CASH DEPOSIT"",$C258)),
      ISNUMBER(SEARCH(""CASH DEPOSIT"",$C258"&amp;")),
      COUNTIFS('SUMMARY DATA'!$D:$D,$C258,'SUMMARY DATA'!$B:$B,""RS"")&lt;&gt;1
    ),
    """",
    IFERROR(TEXTJOIN(CHAR(10),TRUE,FILTER('SUMMARY DATA'!H:H,'SUMMARY DATA'!$D:$D=$C258,'SUMMARY DATA'!$B:$B=""RS"")),"""")
  )
)"),"")</f>
        <v/>
      </c>
      <c r="I258" s="6" t="str">
        <f>IFERROR(__xludf.DUMMYFUNCTION("IF(H258="""","""",
SUM(ARRAYFORMULA(VALUE(SPLIT(H258,CHAR(10)))))
)"),"")</f>
        <v/>
      </c>
      <c r="J258" s="4" t="str">
        <f>IFERROR(__xludf.DUMMYFUNCTION("IFERROR(
  TEXTJOIN(CHAR(10),TRUE,FILTER('SUMMARY DATA'!I:I,'SUMMARY DATA'!$A:$A=$A258,'SUMMARY DATA'!$C:$C=$B258,'SUMMARY DATA'!$B:$B=""RS"")),
  IF(
    OR(
      ISNUMBER(SEARCH(""CDM CASH DEPOSIT"",$C258)),
      ISNUMBER(SEARCH(""CASH DEPOSIT"",$C258"&amp;")),
      COUNTIFS('SUMMARY DATA'!$D:$D,$C258,'SUMMARY DATA'!$B:$B,""RS"")&lt;&gt;1
    ),
    """",
    IFERROR(TEXTJOIN(CHAR(10),TRUE,FILTER('SUMMARY DATA'!I:I,'SUMMARY DATA'!$D:$D=$C258,'SUMMARY DATA'!$B:$B=""RS"")),"""")
  )
)"),"")</f>
        <v/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 spans="1:27">
      <c r="A259" s="19"/>
      <c r="B259" s="39"/>
      <c r="C259" s="19"/>
      <c r="D259" s="33"/>
      <c r="E259" s="4" t="str">
        <f>IFERROR(__xludf.DUMMYFUNCTION("IFERROR(
  TEXTJOIN(CHAR(10),TRUE,FILTER('SUMMARY DATA'!E:E,'SUMMARY DATA'!$A:$A=$A259,'SUMMARY DATA'!$C:$C=$B259,'SUMMARY DATA'!$B:$B=""RS"")),
  IF(
    OR(
      ISNUMBER(SEARCH(""CDM CASH DEPOSIT"",$C259)),
      ISNUMBER(SEARCH(""CASH DEPOSIT"",$C259"&amp;")),
      COUNTIFS('SUMMARY DATA'!$D:$D,$C259,'SUMMARY DATA'!$B:$B,""RS"")&lt;&gt;1
    ),
    """",
    IFERROR(TEXTJOIN(CHAR(10),TRUE,FILTER('SUMMARY DATA'!E:E,'SUMMARY DATA'!$D:$D=$C259,'SUMMARY DATA'!$B:$B=""RS"")),"""")
  )
)"),"")</f>
        <v/>
      </c>
      <c r="F259" s="4" t="str">
        <f>IFERROR(__xludf.DUMMYFUNCTION("IFERROR(
  TEXTJOIN(CHAR(10),TRUE,FILTER('SUMMARY DATA'!F:F,'SUMMARY DATA'!$A:$A=$A259,'SUMMARY DATA'!$C:$C=$B259,'SUMMARY DATA'!$B:$B=""RS"")),
  IF(
    OR(
      ISNUMBER(SEARCH(""CDM CASH DEPOSIT"",$C259)),
      ISNUMBER(SEARCH(""CASH DEPOSIT"",$C259"&amp;")),
      COUNTIFS('SUMMARY DATA'!$D:$D,$C259,'SUMMARY DATA'!$B:$B,""RS"")&lt;&gt;1
    ),
    """",
    IFERROR(TEXTJOIN(CHAR(10),TRUE,FILTER('SUMMARY DATA'!F:F,'SUMMARY DATA'!$D:$D=$C259,'SUMMARY DATA'!$B:$B=""RS"")),"""")
  )
)"),"")</f>
        <v/>
      </c>
      <c r="G259" s="4" t="str">
        <f>IFERROR(__xludf.DUMMYFUNCTION("IFERROR(
  TEXTJOIN(CHAR(10),TRUE,FILTER('SUMMARY DATA'!G:G,'SUMMARY DATA'!$A:$A=$A259,'SUMMARY DATA'!$C:$C=$B259,'SUMMARY DATA'!$B:$B=""RS"")),
  IF(
    OR(
      ISNUMBER(SEARCH(""CDM CASH DEPOSIT"",$C259)),
      ISNUMBER(SEARCH(""CASH DEPOSIT"",$C259"&amp;")),
      COUNTIFS('SUMMARY DATA'!$D:$D,$C259,'SUMMARY DATA'!$B:$B,""RS"")&lt;&gt;1
    ),
    """",
    IFERROR(TEXTJOIN(CHAR(10),TRUE,FILTER('SUMMARY DATA'!G:G,'SUMMARY DATA'!$D:$D=$C259,'SUMMARY DATA'!$B:$B=""RS"")),"""")
  )
)"),"")</f>
        <v/>
      </c>
      <c r="H259" s="4" t="str">
        <f>IFERROR(__xludf.DUMMYFUNCTION("IFERROR(
  TEXTJOIN(CHAR(10),TRUE,FILTER('SUMMARY DATA'!H:H,'SUMMARY DATA'!$A:$A=$A259,'SUMMARY DATA'!$C:$C=$B259,'SUMMARY DATA'!$B:$B=""RS"")),
  IF(
    OR(
      ISNUMBER(SEARCH(""CDM CASH DEPOSIT"",$C259)),
      ISNUMBER(SEARCH(""CASH DEPOSIT"",$C259"&amp;")),
      COUNTIFS('SUMMARY DATA'!$D:$D,$C259,'SUMMARY DATA'!$B:$B,""RS"")&lt;&gt;1
    ),
    """",
    IFERROR(TEXTJOIN(CHAR(10),TRUE,FILTER('SUMMARY DATA'!H:H,'SUMMARY DATA'!$D:$D=$C259,'SUMMARY DATA'!$B:$B=""RS"")),"""")
  )
)"),"")</f>
        <v/>
      </c>
      <c r="I259" s="6" t="str">
        <f>IFERROR(__xludf.DUMMYFUNCTION("IF(H259="""","""",
SUM(ARRAYFORMULA(VALUE(SPLIT(H259,CHAR(10)))))
)"),"")</f>
        <v/>
      </c>
      <c r="J259" s="4" t="str">
        <f>IFERROR(__xludf.DUMMYFUNCTION("IFERROR(
  TEXTJOIN(CHAR(10),TRUE,FILTER('SUMMARY DATA'!I:I,'SUMMARY DATA'!$A:$A=$A259,'SUMMARY DATA'!$C:$C=$B259,'SUMMARY DATA'!$B:$B=""RS"")),
  IF(
    OR(
      ISNUMBER(SEARCH(""CDM CASH DEPOSIT"",$C259)),
      ISNUMBER(SEARCH(""CASH DEPOSIT"",$C259"&amp;")),
      COUNTIFS('SUMMARY DATA'!$D:$D,$C259,'SUMMARY DATA'!$B:$B,""RS"")&lt;&gt;1
    ),
    """",
    IFERROR(TEXTJOIN(CHAR(10),TRUE,FILTER('SUMMARY DATA'!I:I,'SUMMARY DATA'!$D:$D=$C259,'SUMMARY DATA'!$B:$B=""RS"")),"""")
  )
)"),"")</f>
        <v/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 spans="1:27">
      <c r="A260" s="19"/>
      <c r="B260" s="39"/>
      <c r="C260" s="19"/>
      <c r="D260" s="33"/>
      <c r="E260" s="4" t="str">
        <f>IFERROR(__xludf.DUMMYFUNCTION("IFERROR(
  TEXTJOIN(CHAR(10),TRUE,FILTER('SUMMARY DATA'!E:E,'SUMMARY DATA'!$A:$A=$A260,'SUMMARY DATA'!$C:$C=$B260,'SUMMARY DATA'!$B:$B=""RS"")),
  IF(
    OR(
      ISNUMBER(SEARCH(""CDM CASH DEPOSIT"",$C260)),
      ISNUMBER(SEARCH(""CASH DEPOSIT"",$C260"&amp;")),
      COUNTIFS('SUMMARY DATA'!$D:$D,$C260,'SUMMARY DATA'!$B:$B,""RS"")&lt;&gt;1
    ),
    """",
    IFERROR(TEXTJOIN(CHAR(10),TRUE,FILTER('SUMMARY DATA'!E:E,'SUMMARY DATA'!$D:$D=$C260,'SUMMARY DATA'!$B:$B=""RS"")),"""")
  )
)"),"")</f>
        <v/>
      </c>
      <c r="F260" s="4" t="str">
        <f>IFERROR(__xludf.DUMMYFUNCTION("IFERROR(
  TEXTJOIN(CHAR(10),TRUE,FILTER('SUMMARY DATA'!F:F,'SUMMARY DATA'!$A:$A=$A260,'SUMMARY DATA'!$C:$C=$B260,'SUMMARY DATA'!$B:$B=""RS"")),
  IF(
    OR(
      ISNUMBER(SEARCH(""CDM CASH DEPOSIT"",$C260)),
      ISNUMBER(SEARCH(""CASH DEPOSIT"",$C260"&amp;")),
      COUNTIFS('SUMMARY DATA'!$D:$D,$C260,'SUMMARY DATA'!$B:$B,""RS"")&lt;&gt;1
    ),
    """",
    IFERROR(TEXTJOIN(CHAR(10),TRUE,FILTER('SUMMARY DATA'!F:F,'SUMMARY DATA'!$D:$D=$C260,'SUMMARY DATA'!$B:$B=""RS"")),"""")
  )
)"),"")</f>
        <v/>
      </c>
      <c r="G260" s="4" t="str">
        <f>IFERROR(__xludf.DUMMYFUNCTION("IFERROR(
  TEXTJOIN(CHAR(10),TRUE,FILTER('SUMMARY DATA'!G:G,'SUMMARY DATA'!$A:$A=$A260,'SUMMARY DATA'!$C:$C=$B260,'SUMMARY DATA'!$B:$B=""RS"")),
  IF(
    OR(
      ISNUMBER(SEARCH(""CDM CASH DEPOSIT"",$C260)),
      ISNUMBER(SEARCH(""CASH DEPOSIT"",$C260"&amp;")),
      COUNTIFS('SUMMARY DATA'!$D:$D,$C260,'SUMMARY DATA'!$B:$B,""RS"")&lt;&gt;1
    ),
    """",
    IFERROR(TEXTJOIN(CHAR(10),TRUE,FILTER('SUMMARY DATA'!G:G,'SUMMARY DATA'!$D:$D=$C260,'SUMMARY DATA'!$B:$B=""RS"")),"""")
  )
)"),"")</f>
        <v/>
      </c>
      <c r="H260" s="4" t="str">
        <f>IFERROR(__xludf.DUMMYFUNCTION("IFERROR(
  TEXTJOIN(CHAR(10),TRUE,FILTER('SUMMARY DATA'!H:H,'SUMMARY DATA'!$A:$A=$A260,'SUMMARY DATA'!$C:$C=$B260,'SUMMARY DATA'!$B:$B=""RS"")),
  IF(
    OR(
      ISNUMBER(SEARCH(""CDM CASH DEPOSIT"",$C260)),
      ISNUMBER(SEARCH(""CASH DEPOSIT"",$C260"&amp;")),
      COUNTIFS('SUMMARY DATA'!$D:$D,$C260,'SUMMARY DATA'!$B:$B,""RS"")&lt;&gt;1
    ),
    """",
    IFERROR(TEXTJOIN(CHAR(10),TRUE,FILTER('SUMMARY DATA'!H:H,'SUMMARY DATA'!$D:$D=$C260,'SUMMARY DATA'!$B:$B=""RS"")),"""")
  )
)"),"")</f>
        <v/>
      </c>
      <c r="I260" s="6" t="str">
        <f>IFERROR(__xludf.DUMMYFUNCTION("IF(H260="""","""",
SUM(ARRAYFORMULA(VALUE(SPLIT(H260,CHAR(10)))))
)"),"")</f>
        <v/>
      </c>
      <c r="J260" s="4" t="str">
        <f>IFERROR(__xludf.DUMMYFUNCTION("IFERROR(
  TEXTJOIN(CHAR(10),TRUE,FILTER('SUMMARY DATA'!I:I,'SUMMARY DATA'!$A:$A=$A260,'SUMMARY DATA'!$C:$C=$B260,'SUMMARY DATA'!$B:$B=""RS"")),
  IF(
    OR(
      ISNUMBER(SEARCH(""CDM CASH DEPOSIT"",$C260)),
      ISNUMBER(SEARCH(""CASH DEPOSIT"",$C260"&amp;")),
      COUNTIFS('SUMMARY DATA'!$D:$D,$C260,'SUMMARY DATA'!$B:$B,""RS"")&lt;&gt;1
    ),
    """",
    IFERROR(TEXTJOIN(CHAR(10),TRUE,FILTER('SUMMARY DATA'!I:I,'SUMMARY DATA'!$D:$D=$C260,'SUMMARY DATA'!$B:$B=""RS"")),"""")
  )
)"),"")</f>
        <v/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 spans="1:27">
      <c r="A261" s="19"/>
      <c r="B261" s="39"/>
      <c r="C261" s="19"/>
      <c r="D261" s="33"/>
      <c r="E261" s="4" t="str">
        <f>IFERROR(__xludf.DUMMYFUNCTION("IFERROR(
  TEXTJOIN(CHAR(10),TRUE,FILTER('SUMMARY DATA'!E:E,'SUMMARY DATA'!$A:$A=$A261,'SUMMARY DATA'!$C:$C=$B261,'SUMMARY DATA'!$B:$B=""RS"")),
  IF(
    OR(
      ISNUMBER(SEARCH(""CDM CASH DEPOSIT"",$C261)),
      ISNUMBER(SEARCH(""CASH DEPOSIT"",$C261"&amp;")),
      COUNTIFS('SUMMARY DATA'!$D:$D,$C261,'SUMMARY DATA'!$B:$B,""RS"")&lt;&gt;1
    ),
    """",
    IFERROR(TEXTJOIN(CHAR(10),TRUE,FILTER('SUMMARY DATA'!E:E,'SUMMARY DATA'!$D:$D=$C261,'SUMMARY DATA'!$B:$B=""RS"")),"""")
  )
)"),"")</f>
        <v/>
      </c>
      <c r="F261" s="4" t="str">
        <f>IFERROR(__xludf.DUMMYFUNCTION("IFERROR(
  TEXTJOIN(CHAR(10),TRUE,FILTER('SUMMARY DATA'!F:F,'SUMMARY DATA'!$A:$A=$A261,'SUMMARY DATA'!$C:$C=$B261,'SUMMARY DATA'!$B:$B=""RS"")),
  IF(
    OR(
      ISNUMBER(SEARCH(""CDM CASH DEPOSIT"",$C261)),
      ISNUMBER(SEARCH(""CASH DEPOSIT"",$C261"&amp;")),
      COUNTIFS('SUMMARY DATA'!$D:$D,$C261,'SUMMARY DATA'!$B:$B,""RS"")&lt;&gt;1
    ),
    """",
    IFERROR(TEXTJOIN(CHAR(10),TRUE,FILTER('SUMMARY DATA'!F:F,'SUMMARY DATA'!$D:$D=$C261,'SUMMARY DATA'!$B:$B=""RS"")),"""")
  )
)"),"")</f>
        <v/>
      </c>
      <c r="G261" s="4" t="str">
        <f>IFERROR(__xludf.DUMMYFUNCTION("IFERROR(
  TEXTJOIN(CHAR(10),TRUE,FILTER('SUMMARY DATA'!G:G,'SUMMARY DATA'!$A:$A=$A261,'SUMMARY DATA'!$C:$C=$B261,'SUMMARY DATA'!$B:$B=""RS"")),
  IF(
    OR(
      ISNUMBER(SEARCH(""CDM CASH DEPOSIT"",$C261)),
      ISNUMBER(SEARCH(""CASH DEPOSIT"",$C261"&amp;")),
      COUNTIFS('SUMMARY DATA'!$D:$D,$C261,'SUMMARY DATA'!$B:$B,""RS"")&lt;&gt;1
    ),
    """",
    IFERROR(TEXTJOIN(CHAR(10),TRUE,FILTER('SUMMARY DATA'!G:G,'SUMMARY DATA'!$D:$D=$C261,'SUMMARY DATA'!$B:$B=""RS"")),"""")
  )
)"),"")</f>
        <v/>
      </c>
      <c r="H261" s="4" t="str">
        <f>IFERROR(__xludf.DUMMYFUNCTION("IFERROR(
  TEXTJOIN(CHAR(10),TRUE,FILTER('SUMMARY DATA'!H:H,'SUMMARY DATA'!$A:$A=$A261,'SUMMARY DATA'!$C:$C=$B261,'SUMMARY DATA'!$B:$B=""RS"")),
  IF(
    OR(
      ISNUMBER(SEARCH(""CDM CASH DEPOSIT"",$C261)),
      ISNUMBER(SEARCH(""CASH DEPOSIT"",$C261"&amp;")),
      COUNTIFS('SUMMARY DATA'!$D:$D,$C261,'SUMMARY DATA'!$B:$B,""RS"")&lt;&gt;1
    ),
    """",
    IFERROR(TEXTJOIN(CHAR(10),TRUE,FILTER('SUMMARY DATA'!H:H,'SUMMARY DATA'!$D:$D=$C261,'SUMMARY DATA'!$B:$B=""RS"")),"""")
  )
)"),"")</f>
        <v/>
      </c>
      <c r="I261" s="6" t="str">
        <f>IFERROR(__xludf.DUMMYFUNCTION("IF(H261="""","""",
SUM(ARRAYFORMULA(VALUE(SPLIT(H261,CHAR(10)))))
)"),"")</f>
        <v/>
      </c>
      <c r="J261" s="4" t="str">
        <f>IFERROR(__xludf.DUMMYFUNCTION("IFERROR(
  TEXTJOIN(CHAR(10),TRUE,FILTER('SUMMARY DATA'!I:I,'SUMMARY DATA'!$A:$A=$A261,'SUMMARY DATA'!$C:$C=$B261,'SUMMARY DATA'!$B:$B=""RS"")),
  IF(
    OR(
      ISNUMBER(SEARCH(""CDM CASH DEPOSIT"",$C261)),
      ISNUMBER(SEARCH(""CASH DEPOSIT"",$C261"&amp;")),
      COUNTIFS('SUMMARY DATA'!$D:$D,$C261,'SUMMARY DATA'!$B:$B,""RS"")&lt;&gt;1
    ),
    """",
    IFERROR(TEXTJOIN(CHAR(10),TRUE,FILTER('SUMMARY DATA'!I:I,'SUMMARY DATA'!$D:$D=$C261,'SUMMARY DATA'!$B:$B=""RS"")),"""")
  )
)"),"")</f>
        <v/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 spans="1:27">
      <c r="A262" s="19"/>
      <c r="B262" s="39"/>
      <c r="C262" s="19"/>
      <c r="D262" s="33"/>
      <c r="E262" s="4" t="str">
        <f>IFERROR(__xludf.DUMMYFUNCTION("IFERROR(
  TEXTJOIN(CHAR(10),TRUE,FILTER('SUMMARY DATA'!E:E,'SUMMARY DATA'!$A:$A=$A262,'SUMMARY DATA'!$C:$C=$B262,'SUMMARY DATA'!$B:$B=""RS"")),
  IF(
    OR(
      ISNUMBER(SEARCH(""CDM CASH DEPOSIT"",$C262)),
      ISNUMBER(SEARCH(""CASH DEPOSIT"",$C262"&amp;")),
      COUNTIFS('SUMMARY DATA'!$D:$D,$C262,'SUMMARY DATA'!$B:$B,""RS"")&lt;&gt;1
    ),
    """",
    IFERROR(TEXTJOIN(CHAR(10),TRUE,FILTER('SUMMARY DATA'!E:E,'SUMMARY DATA'!$D:$D=$C262,'SUMMARY DATA'!$B:$B=""RS"")),"""")
  )
)"),"")</f>
        <v/>
      </c>
      <c r="F262" s="4" t="str">
        <f>IFERROR(__xludf.DUMMYFUNCTION("IFERROR(
  TEXTJOIN(CHAR(10),TRUE,FILTER('SUMMARY DATA'!F:F,'SUMMARY DATA'!$A:$A=$A262,'SUMMARY DATA'!$C:$C=$B262,'SUMMARY DATA'!$B:$B=""RS"")),
  IF(
    OR(
      ISNUMBER(SEARCH(""CDM CASH DEPOSIT"",$C262)),
      ISNUMBER(SEARCH(""CASH DEPOSIT"",$C262"&amp;")),
      COUNTIFS('SUMMARY DATA'!$D:$D,$C262,'SUMMARY DATA'!$B:$B,""RS"")&lt;&gt;1
    ),
    """",
    IFERROR(TEXTJOIN(CHAR(10),TRUE,FILTER('SUMMARY DATA'!F:F,'SUMMARY DATA'!$D:$D=$C262,'SUMMARY DATA'!$B:$B=""RS"")),"""")
  )
)"),"")</f>
        <v/>
      </c>
      <c r="G262" s="4" t="str">
        <f>IFERROR(__xludf.DUMMYFUNCTION("IFERROR(
  TEXTJOIN(CHAR(10),TRUE,FILTER('SUMMARY DATA'!G:G,'SUMMARY DATA'!$A:$A=$A262,'SUMMARY DATA'!$C:$C=$B262,'SUMMARY DATA'!$B:$B=""RS"")),
  IF(
    OR(
      ISNUMBER(SEARCH(""CDM CASH DEPOSIT"",$C262)),
      ISNUMBER(SEARCH(""CASH DEPOSIT"",$C262"&amp;")),
      COUNTIFS('SUMMARY DATA'!$D:$D,$C262,'SUMMARY DATA'!$B:$B,""RS"")&lt;&gt;1
    ),
    """",
    IFERROR(TEXTJOIN(CHAR(10),TRUE,FILTER('SUMMARY DATA'!G:G,'SUMMARY DATA'!$D:$D=$C262,'SUMMARY DATA'!$B:$B=""RS"")),"""")
  )
)"),"")</f>
        <v/>
      </c>
      <c r="H262" s="4" t="str">
        <f>IFERROR(__xludf.DUMMYFUNCTION("IFERROR(
  TEXTJOIN(CHAR(10),TRUE,FILTER('SUMMARY DATA'!H:H,'SUMMARY DATA'!$A:$A=$A262,'SUMMARY DATA'!$C:$C=$B262,'SUMMARY DATA'!$B:$B=""RS"")),
  IF(
    OR(
      ISNUMBER(SEARCH(""CDM CASH DEPOSIT"",$C262)),
      ISNUMBER(SEARCH(""CASH DEPOSIT"",$C262"&amp;")),
      COUNTIFS('SUMMARY DATA'!$D:$D,$C262,'SUMMARY DATA'!$B:$B,""RS"")&lt;&gt;1
    ),
    """",
    IFERROR(TEXTJOIN(CHAR(10),TRUE,FILTER('SUMMARY DATA'!H:H,'SUMMARY DATA'!$D:$D=$C262,'SUMMARY DATA'!$B:$B=""RS"")),"""")
  )
)"),"")</f>
        <v/>
      </c>
      <c r="I262" s="6" t="str">
        <f>IFERROR(__xludf.DUMMYFUNCTION("IF(H262="""","""",
SUM(ARRAYFORMULA(VALUE(SPLIT(H262,CHAR(10)))))
)"),"")</f>
        <v/>
      </c>
      <c r="J262" s="4" t="str">
        <f>IFERROR(__xludf.DUMMYFUNCTION("IFERROR(
  TEXTJOIN(CHAR(10),TRUE,FILTER('SUMMARY DATA'!I:I,'SUMMARY DATA'!$A:$A=$A262,'SUMMARY DATA'!$C:$C=$B262,'SUMMARY DATA'!$B:$B=""RS"")),
  IF(
    OR(
      ISNUMBER(SEARCH(""CDM CASH DEPOSIT"",$C262)),
      ISNUMBER(SEARCH(""CASH DEPOSIT"",$C262"&amp;")),
      COUNTIFS('SUMMARY DATA'!$D:$D,$C262,'SUMMARY DATA'!$B:$B,""RS"")&lt;&gt;1
    ),
    """",
    IFERROR(TEXTJOIN(CHAR(10),TRUE,FILTER('SUMMARY DATA'!I:I,'SUMMARY DATA'!$D:$D=$C262,'SUMMARY DATA'!$B:$B=""RS"")),"""")
  )
)"),"")</f>
        <v/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 spans="1:27">
      <c r="A263" s="19"/>
      <c r="B263" s="39"/>
      <c r="C263" s="19"/>
      <c r="D263" s="33"/>
      <c r="E263" s="4" t="str">
        <f>IFERROR(__xludf.DUMMYFUNCTION("IFERROR(
  TEXTJOIN(CHAR(10),TRUE,FILTER('SUMMARY DATA'!E:E,'SUMMARY DATA'!$A:$A=$A263,'SUMMARY DATA'!$C:$C=$B263,'SUMMARY DATA'!$B:$B=""RS"")),
  IF(
    OR(
      ISNUMBER(SEARCH(""CDM CASH DEPOSIT"",$C263)),
      ISNUMBER(SEARCH(""CASH DEPOSIT"",$C263"&amp;")),
      COUNTIFS('SUMMARY DATA'!$D:$D,$C263,'SUMMARY DATA'!$B:$B,""RS"")&lt;&gt;1
    ),
    """",
    IFERROR(TEXTJOIN(CHAR(10),TRUE,FILTER('SUMMARY DATA'!E:E,'SUMMARY DATA'!$D:$D=$C263,'SUMMARY DATA'!$B:$B=""RS"")),"""")
  )
)"),"")</f>
        <v/>
      </c>
      <c r="F263" s="4" t="str">
        <f>IFERROR(__xludf.DUMMYFUNCTION("IFERROR(
  TEXTJOIN(CHAR(10),TRUE,FILTER('SUMMARY DATA'!F:F,'SUMMARY DATA'!$A:$A=$A263,'SUMMARY DATA'!$C:$C=$B263,'SUMMARY DATA'!$B:$B=""RS"")),
  IF(
    OR(
      ISNUMBER(SEARCH(""CDM CASH DEPOSIT"",$C263)),
      ISNUMBER(SEARCH(""CASH DEPOSIT"",$C263"&amp;")),
      COUNTIFS('SUMMARY DATA'!$D:$D,$C263,'SUMMARY DATA'!$B:$B,""RS"")&lt;&gt;1
    ),
    """",
    IFERROR(TEXTJOIN(CHAR(10),TRUE,FILTER('SUMMARY DATA'!F:F,'SUMMARY DATA'!$D:$D=$C263,'SUMMARY DATA'!$B:$B=""RS"")),"""")
  )
)"),"")</f>
        <v/>
      </c>
      <c r="G263" s="4" t="str">
        <f>IFERROR(__xludf.DUMMYFUNCTION("IFERROR(
  TEXTJOIN(CHAR(10),TRUE,FILTER('SUMMARY DATA'!G:G,'SUMMARY DATA'!$A:$A=$A263,'SUMMARY DATA'!$C:$C=$B263,'SUMMARY DATA'!$B:$B=""RS"")),
  IF(
    OR(
      ISNUMBER(SEARCH(""CDM CASH DEPOSIT"",$C263)),
      ISNUMBER(SEARCH(""CASH DEPOSIT"",$C263"&amp;")),
      COUNTIFS('SUMMARY DATA'!$D:$D,$C263,'SUMMARY DATA'!$B:$B,""RS"")&lt;&gt;1
    ),
    """",
    IFERROR(TEXTJOIN(CHAR(10),TRUE,FILTER('SUMMARY DATA'!G:G,'SUMMARY DATA'!$D:$D=$C263,'SUMMARY DATA'!$B:$B=""RS"")),"""")
  )
)"),"")</f>
        <v/>
      </c>
      <c r="H263" s="4" t="str">
        <f>IFERROR(__xludf.DUMMYFUNCTION("IFERROR(
  TEXTJOIN(CHAR(10),TRUE,FILTER('SUMMARY DATA'!H:H,'SUMMARY DATA'!$A:$A=$A263,'SUMMARY DATA'!$C:$C=$B263,'SUMMARY DATA'!$B:$B=""RS"")),
  IF(
    OR(
      ISNUMBER(SEARCH(""CDM CASH DEPOSIT"",$C263)),
      ISNUMBER(SEARCH(""CASH DEPOSIT"",$C263"&amp;")),
      COUNTIFS('SUMMARY DATA'!$D:$D,$C263,'SUMMARY DATA'!$B:$B,""RS"")&lt;&gt;1
    ),
    """",
    IFERROR(TEXTJOIN(CHAR(10),TRUE,FILTER('SUMMARY DATA'!H:H,'SUMMARY DATA'!$D:$D=$C263,'SUMMARY DATA'!$B:$B=""RS"")),"""")
  )
)"),"")</f>
        <v/>
      </c>
      <c r="I263" s="6" t="str">
        <f>IFERROR(__xludf.DUMMYFUNCTION("IF(H263="""","""",
SUM(ARRAYFORMULA(VALUE(SPLIT(H263,CHAR(10)))))
)"),"")</f>
        <v/>
      </c>
      <c r="J263" s="4" t="str">
        <f>IFERROR(__xludf.DUMMYFUNCTION("IFERROR(
  TEXTJOIN(CHAR(10),TRUE,FILTER('SUMMARY DATA'!I:I,'SUMMARY DATA'!$A:$A=$A263,'SUMMARY DATA'!$C:$C=$B263,'SUMMARY DATA'!$B:$B=""RS"")),
  IF(
    OR(
      ISNUMBER(SEARCH(""CDM CASH DEPOSIT"",$C263)),
      ISNUMBER(SEARCH(""CASH DEPOSIT"",$C263"&amp;")),
      COUNTIFS('SUMMARY DATA'!$D:$D,$C263,'SUMMARY DATA'!$B:$B,""RS"")&lt;&gt;1
    ),
    """",
    IFERROR(TEXTJOIN(CHAR(10),TRUE,FILTER('SUMMARY DATA'!I:I,'SUMMARY DATA'!$D:$D=$C263,'SUMMARY DATA'!$B:$B=""RS"")),"""")
  )
)"),"")</f>
        <v/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 spans="1:27">
      <c r="A264" s="19"/>
      <c r="B264" s="39"/>
      <c r="C264" s="19"/>
      <c r="D264" s="33"/>
      <c r="E264" s="4" t="str">
        <f>IFERROR(__xludf.DUMMYFUNCTION("IFERROR(
  TEXTJOIN(CHAR(10),TRUE,FILTER('SUMMARY DATA'!E:E,'SUMMARY DATA'!$A:$A=$A264,'SUMMARY DATA'!$C:$C=$B264,'SUMMARY DATA'!$B:$B=""RS"")),
  IF(
    OR(
      ISNUMBER(SEARCH(""CDM CASH DEPOSIT"",$C264)),
      ISNUMBER(SEARCH(""CASH DEPOSIT"",$C264"&amp;")),
      COUNTIFS('SUMMARY DATA'!$D:$D,$C264,'SUMMARY DATA'!$B:$B,""RS"")&lt;&gt;1
    ),
    """",
    IFERROR(TEXTJOIN(CHAR(10),TRUE,FILTER('SUMMARY DATA'!E:E,'SUMMARY DATA'!$D:$D=$C264,'SUMMARY DATA'!$B:$B=""RS"")),"""")
  )
)"),"")</f>
        <v/>
      </c>
      <c r="F264" s="4" t="str">
        <f>IFERROR(__xludf.DUMMYFUNCTION("IFERROR(
  TEXTJOIN(CHAR(10),TRUE,FILTER('SUMMARY DATA'!F:F,'SUMMARY DATA'!$A:$A=$A264,'SUMMARY DATA'!$C:$C=$B264,'SUMMARY DATA'!$B:$B=""RS"")),
  IF(
    OR(
      ISNUMBER(SEARCH(""CDM CASH DEPOSIT"",$C264)),
      ISNUMBER(SEARCH(""CASH DEPOSIT"",$C264"&amp;")),
      COUNTIFS('SUMMARY DATA'!$D:$D,$C264,'SUMMARY DATA'!$B:$B,""RS"")&lt;&gt;1
    ),
    """",
    IFERROR(TEXTJOIN(CHAR(10),TRUE,FILTER('SUMMARY DATA'!F:F,'SUMMARY DATA'!$D:$D=$C264,'SUMMARY DATA'!$B:$B=""RS"")),"""")
  )
)"),"")</f>
        <v/>
      </c>
      <c r="G264" s="4" t="str">
        <f>IFERROR(__xludf.DUMMYFUNCTION("IFERROR(
  TEXTJOIN(CHAR(10),TRUE,FILTER('SUMMARY DATA'!G:G,'SUMMARY DATA'!$A:$A=$A264,'SUMMARY DATA'!$C:$C=$B264,'SUMMARY DATA'!$B:$B=""RS"")),
  IF(
    OR(
      ISNUMBER(SEARCH(""CDM CASH DEPOSIT"",$C264)),
      ISNUMBER(SEARCH(""CASH DEPOSIT"",$C264"&amp;")),
      COUNTIFS('SUMMARY DATA'!$D:$D,$C264,'SUMMARY DATA'!$B:$B,""RS"")&lt;&gt;1
    ),
    """",
    IFERROR(TEXTJOIN(CHAR(10),TRUE,FILTER('SUMMARY DATA'!G:G,'SUMMARY DATA'!$D:$D=$C264,'SUMMARY DATA'!$B:$B=""RS"")),"""")
  )
)"),"")</f>
        <v/>
      </c>
      <c r="H264" s="4" t="str">
        <f>IFERROR(__xludf.DUMMYFUNCTION("IFERROR(
  TEXTJOIN(CHAR(10),TRUE,FILTER('SUMMARY DATA'!H:H,'SUMMARY DATA'!$A:$A=$A264,'SUMMARY DATA'!$C:$C=$B264,'SUMMARY DATA'!$B:$B=""RS"")),
  IF(
    OR(
      ISNUMBER(SEARCH(""CDM CASH DEPOSIT"",$C264)),
      ISNUMBER(SEARCH(""CASH DEPOSIT"",$C264"&amp;")),
      COUNTIFS('SUMMARY DATA'!$D:$D,$C264,'SUMMARY DATA'!$B:$B,""RS"")&lt;&gt;1
    ),
    """",
    IFERROR(TEXTJOIN(CHAR(10),TRUE,FILTER('SUMMARY DATA'!H:H,'SUMMARY DATA'!$D:$D=$C264,'SUMMARY DATA'!$B:$B=""RS"")),"""")
  )
)"),"")</f>
        <v/>
      </c>
      <c r="I264" s="6" t="str">
        <f>IFERROR(__xludf.DUMMYFUNCTION("IF(H264="""","""",
SUM(ARRAYFORMULA(VALUE(SPLIT(H264,CHAR(10)))))
)"),"")</f>
        <v/>
      </c>
      <c r="J264" s="4" t="str">
        <f>IFERROR(__xludf.DUMMYFUNCTION("IFERROR(
  TEXTJOIN(CHAR(10),TRUE,FILTER('SUMMARY DATA'!I:I,'SUMMARY DATA'!$A:$A=$A264,'SUMMARY DATA'!$C:$C=$B264,'SUMMARY DATA'!$B:$B=""RS"")),
  IF(
    OR(
      ISNUMBER(SEARCH(""CDM CASH DEPOSIT"",$C264)),
      ISNUMBER(SEARCH(""CASH DEPOSIT"",$C264"&amp;")),
      COUNTIFS('SUMMARY DATA'!$D:$D,$C264,'SUMMARY DATA'!$B:$B,""RS"")&lt;&gt;1
    ),
    """",
    IFERROR(TEXTJOIN(CHAR(10),TRUE,FILTER('SUMMARY DATA'!I:I,'SUMMARY DATA'!$D:$D=$C264,'SUMMARY DATA'!$B:$B=""RS"")),"""")
  )
)"),"")</f>
        <v/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 spans="1:27">
      <c r="A265" s="19"/>
      <c r="B265" s="39"/>
      <c r="C265" s="19"/>
      <c r="D265" s="33"/>
      <c r="E265" s="4" t="str">
        <f>IFERROR(__xludf.DUMMYFUNCTION("IFERROR(
  TEXTJOIN(CHAR(10),TRUE,FILTER('SUMMARY DATA'!E:E,'SUMMARY DATA'!$A:$A=$A265,'SUMMARY DATA'!$C:$C=$B265,'SUMMARY DATA'!$B:$B=""RS"")),
  IF(
    OR(
      ISNUMBER(SEARCH(""CDM CASH DEPOSIT"",$C265)),
      ISNUMBER(SEARCH(""CASH DEPOSIT"",$C265"&amp;")),
      COUNTIFS('SUMMARY DATA'!$D:$D,$C265,'SUMMARY DATA'!$B:$B,""RS"")&lt;&gt;1
    ),
    """",
    IFERROR(TEXTJOIN(CHAR(10),TRUE,FILTER('SUMMARY DATA'!E:E,'SUMMARY DATA'!$D:$D=$C265,'SUMMARY DATA'!$B:$B=""RS"")),"""")
  )
)"),"")</f>
        <v/>
      </c>
      <c r="F265" s="4" t="str">
        <f>IFERROR(__xludf.DUMMYFUNCTION("IFERROR(
  TEXTJOIN(CHAR(10),TRUE,FILTER('SUMMARY DATA'!F:F,'SUMMARY DATA'!$A:$A=$A265,'SUMMARY DATA'!$C:$C=$B265,'SUMMARY DATA'!$B:$B=""RS"")),
  IF(
    OR(
      ISNUMBER(SEARCH(""CDM CASH DEPOSIT"",$C265)),
      ISNUMBER(SEARCH(""CASH DEPOSIT"",$C265"&amp;")),
      COUNTIFS('SUMMARY DATA'!$D:$D,$C265,'SUMMARY DATA'!$B:$B,""RS"")&lt;&gt;1
    ),
    """",
    IFERROR(TEXTJOIN(CHAR(10),TRUE,FILTER('SUMMARY DATA'!F:F,'SUMMARY DATA'!$D:$D=$C265,'SUMMARY DATA'!$B:$B=""RS"")),"""")
  )
)"),"")</f>
        <v/>
      </c>
      <c r="G265" s="4" t="str">
        <f>IFERROR(__xludf.DUMMYFUNCTION("IFERROR(
  TEXTJOIN(CHAR(10),TRUE,FILTER('SUMMARY DATA'!G:G,'SUMMARY DATA'!$A:$A=$A265,'SUMMARY DATA'!$C:$C=$B265,'SUMMARY DATA'!$B:$B=""RS"")),
  IF(
    OR(
      ISNUMBER(SEARCH(""CDM CASH DEPOSIT"",$C265)),
      ISNUMBER(SEARCH(""CASH DEPOSIT"",$C265"&amp;")),
      COUNTIFS('SUMMARY DATA'!$D:$D,$C265,'SUMMARY DATA'!$B:$B,""RS"")&lt;&gt;1
    ),
    """",
    IFERROR(TEXTJOIN(CHAR(10),TRUE,FILTER('SUMMARY DATA'!G:G,'SUMMARY DATA'!$D:$D=$C265,'SUMMARY DATA'!$B:$B=""RS"")),"""")
  )
)"),"")</f>
        <v/>
      </c>
      <c r="H265" s="4" t="str">
        <f>IFERROR(__xludf.DUMMYFUNCTION("IFERROR(
  TEXTJOIN(CHAR(10),TRUE,FILTER('SUMMARY DATA'!H:H,'SUMMARY DATA'!$A:$A=$A265,'SUMMARY DATA'!$C:$C=$B265,'SUMMARY DATA'!$B:$B=""RS"")),
  IF(
    OR(
      ISNUMBER(SEARCH(""CDM CASH DEPOSIT"",$C265)),
      ISNUMBER(SEARCH(""CASH DEPOSIT"",$C265"&amp;")),
      COUNTIFS('SUMMARY DATA'!$D:$D,$C265,'SUMMARY DATA'!$B:$B,""RS"")&lt;&gt;1
    ),
    """",
    IFERROR(TEXTJOIN(CHAR(10),TRUE,FILTER('SUMMARY DATA'!H:H,'SUMMARY DATA'!$D:$D=$C265,'SUMMARY DATA'!$B:$B=""RS"")),"""")
  )
)"),"")</f>
        <v/>
      </c>
      <c r="I265" s="6" t="str">
        <f>IFERROR(__xludf.DUMMYFUNCTION("IF(H265="""","""",
SUM(ARRAYFORMULA(VALUE(SPLIT(H265,CHAR(10)))))
)"),"")</f>
        <v/>
      </c>
      <c r="J265" s="4" t="str">
        <f>IFERROR(__xludf.DUMMYFUNCTION("IFERROR(
  TEXTJOIN(CHAR(10),TRUE,FILTER('SUMMARY DATA'!I:I,'SUMMARY DATA'!$A:$A=$A265,'SUMMARY DATA'!$C:$C=$B265,'SUMMARY DATA'!$B:$B=""RS"")),
  IF(
    OR(
      ISNUMBER(SEARCH(""CDM CASH DEPOSIT"",$C265)),
      ISNUMBER(SEARCH(""CASH DEPOSIT"",$C265"&amp;")),
      COUNTIFS('SUMMARY DATA'!$D:$D,$C265,'SUMMARY DATA'!$B:$B,""RS"")&lt;&gt;1
    ),
    """",
    IFERROR(TEXTJOIN(CHAR(10),TRUE,FILTER('SUMMARY DATA'!I:I,'SUMMARY DATA'!$D:$D=$C265,'SUMMARY DATA'!$B:$B=""RS"")),"""")
  )
)"),"")</f>
        <v/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 spans="1:27">
      <c r="A266" s="19"/>
      <c r="B266" s="39"/>
      <c r="C266" s="19"/>
      <c r="D266" s="33"/>
      <c r="E266" s="4" t="str">
        <f>IFERROR(__xludf.DUMMYFUNCTION("IFERROR(
  TEXTJOIN(CHAR(10),TRUE,FILTER('SUMMARY DATA'!E:E,'SUMMARY DATA'!$A:$A=$A266,'SUMMARY DATA'!$C:$C=$B266,'SUMMARY DATA'!$B:$B=""RS"")),
  IF(
    OR(
      ISNUMBER(SEARCH(""CDM CASH DEPOSIT"",$C266)),
      ISNUMBER(SEARCH(""CASH DEPOSIT"",$C266"&amp;")),
      COUNTIFS('SUMMARY DATA'!$D:$D,$C266,'SUMMARY DATA'!$B:$B,""RS"")&lt;&gt;1
    ),
    """",
    IFERROR(TEXTJOIN(CHAR(10),TRUE,FILTER('SUMMARY DATA'!E:E,'SUMMARY DATA'!$D:$D=$C266,'SUMMARY DATA'!$B:$B=""RS"")),"""")
  )
)"),"")</f>
        <v/>
      </c>
      <c r="F266" s="4" t="str">
        <f>IFERROR(__xludf.DUMMYFUNCTION("IFERROR(
  TEXTJOIN(CHAR(10),TRUE,FILTER('SUMMARY DATA'!F:F,'SUMMARY DATA'!$A:$A=$A266,'SUMMARY DATA'!$C:$C=$B266,'SUMMARY DATA'!$B:$B=""RS"")),
  IF(
    OR(
      ISNUMBER(SEARCH(""CDM CASH DEPOSIT"",$C266)),
      ISNUMBER(SEARCH(""CASH DEPOSIT"",$C266"&amp;")),
      COUNTIFS('SUMMARY DATA'!$D:$D,$C266,'SUMMARY DATA'!$B:$B,""RS"")&lt;&gt;1
    ),
    """",
    IFERROR(TEXTJOIN(CHAR(10),TRUE,FILTER('SUMMARY DATA'!F:F,'SUMMARY DATA'!$D:$D=$C266,'SUMMARY DATA'!$B:$B=""RS"")),"""")
  )
)"),"")</f>
        <v/>
      </c>
      <c r="G266" s="4" t="str">
        <f>IFERROR(__xludf.DUMMYFUNCTION("IFERROR(
  TEXTJOIN(CHAR(10),TRUE,FILTER('SUMMARY DATA'!G:G,'SUMMARY DATA'!$A:$A=$A266,'SUMMARY DATA'!$C:$C=$B266,'SUMMARY DATA'!$B:$B=""RS"")),
  IF(
    OR(
      ISNUMBER(SEARCH(""CDM CASH DEPOSIT"",$C266)),
      ISNUMBER(SEARCH(""CASH DEPOSIT"",$C266"&amp;")),
      COUNTIFS('SUMMARY DATA'!$D:$D,$C266,'SUMMARY DATA'!$B:$B,""RS"")&lt;&gt;1
    ),
    """",
    IFERROR(TEXTJOIN(CHAR(10),TRUE,FILTER('SUMMARY DATA'!G:G,'SUMMARY DATA'!$D:$D=$C266,'SUMMARY DATA'!$B:$B=""RS"")),"""")
  )
)"),"")</f>
        <v/>
      </c>
      <c r="H266" s="4" t="str">
        <f>IFERROR(__xludf.DUMMYFUNCTION("IFERROR(
  TEXTJOIN(CHAR(10),TRUE,FILTER('SUMMARY DATA'!H:H,'SUMMARY DATA'!$A:$A=$A266,'SUMMARY DATA'!$C:$C=$B266,'SUMMARY DATA'!$B:$B=""RS"")),
  IF(
    OR(
      ISNUMBER(SEARCH(""CDM CASH DEPOSIT"",$C266)),
      ISNUMBER(SEARCH(""CASH DEPOSIT"",$C266"&amp;")),
      COUNTIFS('SUMMARY DATA'!$D:$D,$C266,'SUMMARY DATA'!$B:$B,""RS"")&lt;&gt;1
    ),
    """",
    IFERROR(TEXTJOIN(CHAR(10),TRUE,FILTER('SUMMARY DATA'!H:H,'SUMMARY DATA'!$D:$D=$C266,'SUMMARY DATA'!$B:$B=""RS"")),"""")
  )
)"),"")</f>
        <v/>
      </c>
      <c r="I266" s="6" t="str">
        <f>IFERROR(__xludf.DUMMYFUNCTION("IF(H266="""","""",
SUM(ARRAYFORMULA(VALUE(SPLIT(H266,CHAR(10)))))
)"),"")</f>
        <v/>
      </c>
      <c r="J266" s="4" t="str">
        <f>IFERROR(__xludf.DUMMYFUNCTION("IFERROR(
  TEXTJOIN(CHAR(10),TRUE,FILTER('SUMMARY DATA'!I:I,'SUMMARY DATA'!$A:$A=$A266,'SUMMARY DATA'!$C:$C=$B266,'SUMMARY DATA'!$B:$B=""RS"")),
  IF(
    OR(
      ISNUMBER(SEARCH(""CDM CASH DEPOSIT"",$C266)),
      ISNUMBER(SEARCH(""CASH DEPOSIT"",$C266"&amp;")),
      COUNTIFS('SUMMARY DATA'!$D:$D,$C266,'SUMMARY DATA'!$B:$B,""RS"")&lt;&gt;1
    ),
    """",
    IFERROR(TEXTJOIN(CHAR(10),TRUE,FILTER('SUMMARY DATA'!I:I,'SUMMARY DATA'!$D:$D=$C266,'SUMMARY DATA'!$B:$B=""RS"")),"""")
  )
)"),"")</f>
        <v/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 spans="1:27">
      <c r="A267" s="19"/>
      <c r="B267" s="39"/>
      <c r="C267" s="19"/>
      <c r="D267" s="33"/>
      <c r="E267" s="4" t="str">
        <f>IFERROR(__xludf.DUMMYFUNCTION("IFERROR(
  TEXTJOIN(CHAR(10),TRUE,FILTER('SUMMARY DATA'!E:E,'SUMMARY DATA'!$A:$A=$A267,'SUMMARY DATA'!$C:$C=$B267,'SUMMARY DATA'!$B:$B=""RS"")),
  IF(
    OR(
      ISNUMBER(SEARCH(""CDM CASH DEPOSIT"",$C267)),
      ISNUMBER(SEARCH(""CASH DEPOSIT"",$C267"&amp;")),
      COUNTIFS('SUMMARY DATA'!$D:$D,$C267,'SUMMARY DATA'!$B:$B,""RS"")&lt;&gt;1
    ),
    """",
    IFERROR(TEXTJOIN(CHAR(10),TRUE,FILTER('SUMMARY DATA'!E:E,'SUMMARY DATA'!$D:$D=$C267,'SUMMARY DATA'!$B:$B=""RS"")),"""")
  )
)"),"")</f>
        <v/>
      </c>
      <c r="F267" s="4" t="str">
        <f>IFERROR(__xludf.DUMMYFUNCTION("IFERROR(
  TEXTJOIN(CHAR(10),TRUE,FILTER('SUMMARY DATA'!F:F,'SUMMARY DATA'!$A:$A=$A267,'SUMMARY DATA'!$C:$C=$B267,'SUMMARY DATA'!$B:$B=""RS"")),
  IF(
    OR(
      ISNUMBER(SEARCH(""CDM CASH DEPOSIT"",$C267)),
      ISNUMBER(SEARCH(""CASH DEPOSIT"",$C267"&amp;")),
      COUNTIFS('SUMMARY DATA'!$D:$D,$C267,'SUMMARY DATA'!$B:$B,""RS"")&lt;&gt;1
    ),
    """",
    IFERROR(TEXTJOIN(CHAR(10),TRUE,FILTER('SUMMARY DATA'!F:F,'SUMMARY DATA'!$D:$D=$C267,'SUMMARY DATA'!$B:$B=""RS"")),"""")
  )
)"),"")</f>
        <v/>
      </c>
      <c r="G267" s="4" t="str">
        <f>IFERROR(__xludf.DUMMYFUNCTION("IFERROR(
  TEXTJOIN(CHAR(10),TRUE,FILTER('SUMMARY DATA'!G:G,'SUMMARY DATA'!$A:$A=$A267,'SUMMARY DATA'!$C:$C=$B267,'SUMMARY DATA'!$B:$B=""RS"")),
  IF(
    OR(
      ISNUMBER(SEARCH(""CDM CASH DEPOSIT"",$C267)),
      ISNUMBER(SEARCH(""CASH DEPOSIT"",$C267"&amp;")),
      COUNTIFS('SUMMARY DATA'!$D:$D,$C267,'SUMMARY DATA'!$B:$B,""RS"")&lt;&gt;1
    ),
    """",
    IFERROR(TEXTJOIN(CHAR(10),TRUE,FILTER('SUMMARY DATA'!G:G,'SUMMARY DATA'!$D:$D=$C267,'SUMMARY DATA'!$B:$B=""RS"")),"""")
  )
)"),"")</f>
        <v/>
      </c>
      <c r="H267" s="4" t="str">
        <f>IFERROR(__xludf.DUMMYFUNCTION("IFERROR(
  TEXTJOIN(CHAR(10),TRUE,FILTER('SUMMARY DATA'!H:H,'SUMMARY DATA'!$A:$A=$A267,'SUMMARY DATA'!$C:$C=$B267,'SUMMARY DATA'!$B:$B=""RS"")),
  IF(
    OR(
      ISNUMBER(SEARCH(""CDM CASH DEPOSIT"",$C267)),
      ISNUMBER(SEARCH(""CASH DEPOSIT"",$C267"&amp;")),
      COUNTIFS('SUMMARY DATA'!$D:$D,$C267,'SUMMARY DATA'!$B:$B,""RS"")&lt;&gt;1
    ),
    """",
    IFERROR(TEXTJOIN(CHAR(10),TRUE,FILTER('SUMMARY DATA'!H:H,'SUMMARY DATA'!$D:$D=$C267,'SUMMARY DATA'!$B:$B=""RS"")),"""")
  )
)"),"")</f>
        <v/>
      </c>
      <c r="I267" s="6" t="str">
        <f>IFERROR(__xludf.DUMMYFUNCTION("IF(H267="""","""",
SUM(ARRAYFORMULA(VALUE(SPLIT(H267,CHAR(10)))))
)"),"")</f>
        <v/>
      </c>
      <c r="J267" s="4" t="str">
        <f>IFERROR(__xludf.DUMMYFUNCTION("IFERROR(
  TEXTJOIN(CHAR(10),TRUE,FILTER('SUMMARY DATA'!I:I,'SUMMARY DATA'!$A:$A=$A267,'SUMMARY DATA'!$C:$C=$B267,'SUMMARY DATA'!$B:$B=""RS"")),
  IF(
    OR(
      ISNUMBER(SEARCH(""CDM CASH DEPOSIT"",$C267)),
      ISNUMBER(SEARCH(""CASH DEPOSIT"",$C267"&amp;")),
      COUNTIFS('SUMMARY DATA'!$D:$D,$C267,'SUMMARY DATA'!$B:$B,""RS"")&lt;&gt;1
    ),
    """",
    IFERROR(TEXTJOIN(CHAR(10),TRUE,FILTER('SUMMARY DATA'!I:I,'SUMMARY DATA'!$D:$D=$C267,'SUMMARY DATA'!$B:$B=""RS"")),"""")
  )
)"),"")</f>
        <v/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 spans="1:27">
      <c r="A268" s="19"/>
      <c r="B268" s="39"/>
      <c r="C268" s="19"/>
      <c r="D268" s="33"/>
      <c r="E268" s="4" t="str">
        <f>IFERROR(__xludf.DUMMYFUNCTION("IFERROR(
  TEXTJOIN(CHAR(10),TRUE,FILTER('SUMMARY DATA'!E:E,'SUMMARY DATA'!$A:$A=$A268,'SUMMARY DATA'!$C:$C=$B268,'SUMMARY DATA'!$B:$B=""RS"")),
  IF(
    OR(
      ISNUMBER(SEARCH(""CDM CASH DEPOSIT"",$C268)),
      ISNUMBER(SEARCH(""CASH DEPOSIT"",$C268"&amp;")),
      COUNTIFS('SUMMARY DATA'!$D:$D,$C268,'SUMMARY DATA'!$B:$B,""RS"")&lt;&gt;1
    ),
    """",
    IFERROR(TEXTJOIN(CHAR(10),TRUE,FILTER('SUMMARY DATA'!E:E,'SUMMARY DATA'!$D:$D=$C268,'SUMMARY DATA'!$B:$B=""RS"")),"""")
  )
)"),"")</f>
        <v/>
      </c>
      <c r="F268" s="4" t="str">
        <f>IFERROR(__xludf.DUMMYFUNCTION("IFERROR(
  TEXTJOIN(CHAR(10),TRUE,FILTER('SUMMARY DATA'!F:F,'SUMMARY DATA'!$A:$A=$A268,'SUMMARY DATA'!$C:$C=$B268,'SUMMARY DATA'!$B:$B=""RS"")),
  IF(
    OR(
      ISNUMBER(SEARCH(""CDM CASH DEPOSIT"",$C268)),
      ISNUMBER(SEARCH(""CASH DEPOSIT"",$C268"&amp;")),
      COUNTIFS('SUMMARY DATA'!$D:$D,$C268,'SUMMARY DATA'!$B:$B,""RS"")&lt;&gt;1
    ),
    """",
    IFERROR(TEXTJOIN(CHAR(10),TRUE,FILTER('SUMMARY DATA'!F:F,'SUMMARY DATA'!$D:$D=$C268,'SUMMARY DATA'!$B:$B=""RS"")),"""")
  )
)"),"")</f>
        <v/>
      </c>
      <c r="G268" s="4" t="str">
        <f>IFERROR(__xludf.DUMMYFUNCTION("IFERROR(
  TEXTJOIN(CHAR(10),TRUE,FILTER('SUMMARY DATA'!G:G,'SUMMARY DATA'!$A:$A=$A268,'SUMMARY DATA'!$C:$C=$B268,'SUMMARY DATA'!$B:$B=""RS"")),
  IF(
    OR(
      ISNUMBER(SEARCH(""CDM CASH DEPOSIT"",$C268)),
      ISNUMBER(SEARCH(""CASH DEPOSIT"",$C268"&amp;")),
      COUNTIFS('SUMMARY DATA'!$D:$D,$C268,'SUMMARY DATA'!$B:$B,""RS"")&lt;&gt;1
    ),
    """",
    IFERROR(TEXTJOIN(CHAR(10),TRUE,FILTER('SUMMARY DATA'!G:G,'SUMMARY DATA'!$D:$D=$C268,'SUMMARY DATA'!$B:$B=""RS"")),"""")
  )
)"),"")</f>
        <v/>
      </c>
      <c r="H268" s="4" t="str">
        <f>IFERROR(__xludf.DUMMYFUNCTION("IFERROR(
  TEXTJOIN(CHAR(10),TRUE,FILTER('SUMMARY DATA'!H:H,'SUMMARY DATA'!$A:$A=$A268,'SUMMARY DATA'!$C:$C=$B268,'SUMMARY DATA'!$B:$B=""RS"")),
  IF(
    OR(
      ISNUMBER(SEARCH(""CDM CASH DEPOSIT"",$C268)),
      ISNUMBER(SEARCH(""CASH DEPOSIT"",$C268"&amp;")),
      COUNTIFS('SUMMARY DATA'!$D:$D,$C268,'SUMMARY DATA'!$B:$B,""RS"")&lt;&gt;1
    ),
    """",
    IFERROR(TEXTJOIN(CHAR(10),TRUE,FILTER('SUMMARY DATA'!H:H,'SUMMARY DATA'!$D:$D=$C268,'SUMMARY DATA'!$B:$B=""RS"")),"""")
  )
)"),"")</f>
        <v/>
      </c>
      <c r="I268" s="6" t="str">
        <f>IFERROR(__xludf.DUMMYFUNCTION("IF(H268="""","""",
SUM(ARRAYFORMULA(VALUE(SPLIT(H268,CHAR(10)))))
)"),"")</f>
        <v/>
      </c>
      <c r="J268" s="4" t="str">
        <f>IFERROR(__xludf.DUMMYFUNCTION("IFERROR(
  TEXTJOIN(CHAR(10),TRUE,FILTER('SUMMARY DATA'!I:I,'SUMMARY DATA'!$A:$A=$A268,'SUMMARY DATA'!$C:$C=$B268,'SUMMARY DATA'!$B:$B=""RS"")),
  IF(
    OR(
      ISNUMBER(SEARCH(""CDM CASH DEPOSIT"",$C268)),
      ISNUMBER(SEARCH(""CASH DEPOSIT"",$C268"&amp;")),
      COUNTIFS('SUMMARY DATA'!$D:$D,$C268,'SUMMARY DATA'!$B:$B,""RS"")&lt;&gt;1
    ),
    """",
    IFERROR(TEXTJOIN(CHAR(10),TRUE,FILTER('SUMMARY DATA'!I:I,'SUMMARY DATA'!$D:$D=$C268,'SUMMARY DATA'!$B:$B=""RS"")),"""")
  )
)"),"")</f>
        <v/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 spans="1:27">
      <c r="A269" s="19"/>
      <c r="B269" s="39"/>
      <c r="C269" s="19"/>
      <c r="D269" s="33"/>
      <c r="E269" s="4" t="str">
        <f>IFERROR(__xludf.DUMMYFUNCTION("IFERROR(
  TEXTJOIN(CHAR(10),TRUE,FILTER('SUMMARY DATA'!E:E,'SUMMARY DATA'!$A:$A=$A269,'SUMMARY DATA'!$C:$C=$B269,'SUMMARY DATA'!$B:$B=""RS"")),
  IF(
    OR(
      ISNUMBER(SEARCH(""CDM CASH DEPOSIT"",$C269)),
      ISNUMBER(SEARCH(""CASH DEPOSIT"",$C269"&amp;")),
      COUNTIFS('SUMMARY DATA'!$D:$D,$C269,'SUMMARY DATA'!$B:$B,""RS"")&lt;&gt;1
    ),
    """",
    IFERROR(TEXTJOIN(CHAR(10),TRUE,FILTER('SUMMARY DATA'!E:E,'SUMMARY DATA'!$D:$D=$C269,'SUMMARY DATA'!$B:$B=""RS"")),"""")
  )
)"),"")</f>
        <v/>
      </c>
      <c r="F269" s="4" t="str">
        <f>IFERROR(__xludf.DUMMYFUNCTION("IFERROR(
  TEXTJOIN(CHAR(10),TRUE,FILTER('SUMMARY DATA'!F:F,'SUMMARY DATA'!$A:$A=$A269,'SUMMARY DATA'!$C:$C=$B269,'SUMMARY DATA'!$B:$B=""RS"")),
  IF(
    OR(
      ISNUMBER(SEARCH(""CDM CASH DEPOSIT"",$C269)),
      ISNUMBER(SEARCH(""CASH DEPOSIT"",$C269"&amp;")),
      COUNTIFS('SUMMARY DATA'!$D:$D,$C269,'SUMMARY DATA'!$B:$B,""RS"")&lt;&gt;1
    ),
    """",
    IFERROR(TEXTJOIN(CHAR(10),TRUE,FILTER('SUMMARY DATA'!F:F,'SUMMARY DATA'!$D:$D=$C269,'SUMMARY DATA'!$B:$B=""RS"")),"""")
  )
)"),"")</f>
        <v/>
      </c>
      <c r="G269" s="4" t="str">
        <f>IFERROR(__xludf.DUMMYFUNCTION("IFERROR(
  TEXTJOIN(CHAR(10),TRUE,FILTER('SUMMARY DATA'!G:G,'SUMMARY DATA'!$A:$A=$A269,'SUMMARY DATA'!$C:$C=$B269,'SUMMARY DATA'!$B:$B=""RS"")),
  IF(
    OR(
      ISNUMBER(SEARCH(""CDM CASH DEPOSIT"",$C269)),
      ISNUMBER(SEARCH(""CASH DEPOSIT"",$C269"&amp;")),
      COUNTIFS('SUMMARY DATA'!$D:$D,$C269,'SUMMARY DATA'!$B:$B,""RS"")&lt;&gt;1
    ),
    """",
    IFERROR(TEXTJOIN(CHAR(10),TRUE,FILTER('SUMMARY DATA'!G:G,'SUMMARY DATA'!$D:$D=$C269,'SUMMARY DATA'!$B:$B=""RS"")),"""")
  )
)"),"")</f>
        <v/>
      </c>
      <c r="H269" s="4" t="str">
        <f>IFERROR(__xludf.DUMMYFUNCTION("IFERROR(
  TEXTJOIN(CHAR(10),TRUE,FILTER('SUMMARY DATA'!H:H,'SUMMARY DATA'!$A:$A=$A269,'SUMMARY DATA'!$C:$C=$B269,'SUMMARY DATA'!$B:$B=""RS"")),
  IF(
    OR(
      ISNUMBER(SEARCH(""CDM CASH DEPOSIT"",$C269)),
      ISNUMBER(SEARCH(""CASH DEPOSIT"",$C269"&amp;")),
      COUNTIFS('SUMMARY DATA'!$D:$D,$C269,'SUMMARY DATA'!$B:$B,""RS"")&lt;&gt;1
    ),
    """",
    IFERROR(TEXTJOIN(CHAR(10),TRUE,FILTER('SUMMARY DATA'!H:H,'SUMMARY DATA'!$D:$D=$C269,'SUMMARY DATA'!$B:$B=""RS"")),"""")
  )
)"),"")</f>
        <v/>
      </c>
      <c r="I269" s="6" t="str">
        <f>IFERROR(__xludf.DUMMYFUNCTION("IF(H269="""","""",
SUM(ARRAYFORMULA(VALUE(SPLIT(H269,CHAR(10)))))
)"),"")</f>
        <v/>
      </c>
      <c r="J269" s="4" t="str">
        <f>IFERROR(__xludf.DUMMYFUNCTION("IFERROR(
  TEXTJOIN(CHAR(10),TRUE,FILTER('SUMMARY DATA'!I:I,'SUMMARY DATA'!$A:$A=$A269,'SUMMARY DATA'!$C:$C=$B269,'SUMMARY DATA'!$B:$B=""RS"")),
  IF(
    OR(
      ISNUMBER(SEARCH(""CDM CASH DEPOSIT"",$C269)),
      ISNUMBER(SEARCH(""CASH DEPOSIT"",$C269"&amp;")),
      COUNTIFS('SUMMARY DATA'!$D:$D,$C269,'SUMMARY DATA'!$B:$B,""RS"")&lt;&gt;1
    ),
    """",
    IFERROR(TEXTJOIN(CHAR(10),TRUE,FILTER('SUMMARY DATA'!I:I,'SUMMARY DATA'!$D:$D=$C269,'SUMMARY DATA'!$B:$B=""RS"")),"""")
  )
)"),"")</f>
        <v/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 spans="1:27">
      <c r="A270" s="19"/>
      <c r="B270" s="39"/>
      <c r="C270" s="19"/>
      <c r="D270" s="33"/>
      <c r="E270" s="4" t="str">
        <f>IFERROR(__xludf.DUMMYFUNCTION("IFERROR(
  TEXTJOIN(CHAR(10),TRUE,FILTER('SUMMARY DATA'!E:E,'SUMMARY DATA'!$A:$A=$A270,'SUMMARY DATA'!$C:$C=$B270,'SUMMARY DATA'!$B:$B=""RS"")),
  IF(
    OR(
      ISNUMBER(SEARCH(""CDM CASH DEPOSIT"",$C270)),
      ISNUMBER(SEARCH(""CASH DEPOSIT"",$C270"&amp;")),
      COUNTIFS('SUMMARY DATA'!$D:$D,$C270,'SUMMARY DATA'!$B:$B,""RS"")&lt;&gt;1
    ),
    """",
    IFERROR(TEXTJOIN(CHAR(10),TRUE,FILTER('SUMMARY DATA'!E:E,'SUMMARY DATA'!$D:$D=$C270,'SUMMARY DATA'!$B:$B=""RS"")),"""")
  )
)"),"")</f>
        <v/>
      </c>
      <c r="F270" s="4" t="str">
        <f>IFERROR(__xludf.DUMMYFUNCTION("IFERROR(
  TEXTJOIN(CHAR(10),TRUE,FILTER('SUMMARY DATA'!F:F,'SUMMARY DATA'!$A:$A=$A270,'SUMMARY DATA'!$C:$C=$B270,'SUMMARY DATA'!$B:$B=""RS"")),
  IF(
    OR(
      ISNUMBER(SEARCH(""CDM CASH DEPOSIT"",$C270)),
      ISNUMBER(SEARCH(""CASH DEPOSIT"",$C270"&amp;")),
      COUNTIFS('SUMMARY DATA'!$D:$D,$C270,'SUMMARY DATA'!$B:$B,""RS"")&lt;&gt;1
    ),
    """",
    IFERROR(TEXTJOIN(CHAR(10),TRUE,FILTER('SUMMARY DATA'!F:F,'SUMMARY DATA'!$D:$D=$C270,'SUMMARY DATA'!$B:$B=""RS"")),"""")
  )
)"),"")</f>
        <v/>
      </c>
      <c r="G270" s="4" t="str">
        <f>IFERROR(__xludf.DUMMYFUNCTION("IFERROR(
  TEXTJOIN(CHAR(10),TRUE,FILTER('SUMMARY DATA'!G:G,'SUMMARY DATA'!$A:$A=$A270,'SUMMARY DATA'!$C:$C=$B270,'SUMMARY DATA'!$B:$B=""RS"")),
  IF(
    OR(
      ISNUMBER(SEARCH(""CDM CASH DEPOSIT"",$C270)),
      ISNUMBER(SEARCH(""CASH DEPOSIT"",$C270"&amp;")),
      COUNTIFS('SUMMARY DATA'!$D:$D,$C270,'SUMMARY DATA'!$B:$B,""RS"")&lt;&gt;1
    ),
    """",
    IFERROR(TEXTJOIN(CHAR(10),TRUE,FILTER('SUMMARY DATA'!G:G,'SUMMARY DATA'!$D:$D=$C270,'SUMMARY DATA'!$B:$B=""RS"")),"""")
  )
)"),"")</f>
        <v/>
      </c>
      <c r="H270" s="4" t="str">
        <f>IFERROR(__xludf.DUMMYFUNCTION("IFERROR(
  TEXTJOIN(CHAR(10),TRUE,FILTER('SUMMARY DATA'!H:H,'SUMMARY DATA'!$A:$A=$A270,'SUMMARY DATA'!$C:$C=$B270,'SUMMARY DATA'!$B:$B=""RS"")),
  IF(
    OR(
      ISNUMBER(SEARCH(""CDM CASH DEPOSIT"",$C270)),
      ISNUMBER(SEARCH(""CASH DEPOSIT"",$C270"&amp;")),
      COUNTIFS('SUMMARY DATA'!$D:$D,$C270,'SUMMARY DATA'!$B:$B,""RS"")&lt;&gt;1
    ),
    """",
    IFERROR(TEXTJOIN(CHAR(10),TRUE,FILTER('SUMMARY DATA'!H:H,'SUMMARY DATA'!$D:$D=$C270,'SUMMARY DATA'!$B:$B=""RS"")),"""")
  )
)"),"")</f>
        <v/>
      </c>
      <c r="I270" s="6" t="str">
        <f>IFERROR(__xludf.DUMMYFUNCTION("IF(H270="""","""",
SUM(ARRAYFORMULA(VALUE(SPLIT(H270,CHAR(10)))))
)"),"")</f>
        <v/>
      </c>
      <c r="J270" s="4" t="str">
        <f>IFERROR(__xludf.DUMMYFUNCTION("IFERROR(
  TEXTJOIN(CHAR(10),TRUE,FILTER('SUMMARY DATA'!I:I,'SUMMARY DATA'!$A:$A=$A270,'SUMMARY DATA'!$C:$C=$B270,'SUMMARY DATA'!$B:$B=""RS"")),
  IF(
    OR(
      ISNUMBER(SEARCH(""CDM CASH DEPOSIT"",$C270)),
      ISNUMBER(SEARCH(""CASH DEPOSIT"",$C270"&amp;")),
      COUNTIFS('SUMMARY DATA'!$D:$D,$C270,'SUMMARY DATA'!$B:$B,""RS"")&lt;&gt;1
    ),
    """",
    IFERROR(TEXTJOIN(CHAR(10),TRUE,FILTER('SUMMARY DATA'!I:I,'SUMMARY DATA'!$D:$D=$C270,'SUMMARY DATA'!$B:$B=""RS"")),"""")
  )
)"),"")</f>
        <v/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 spans="1:27">
      <c r="A271" s="19"/>
      <c r="B271" s="39"/>
      <c r="C271" s="19"/>
      <c r="D271" s="33"/>
      <c r="E271" s="37" t="str">
        <f>IFERROR(__xludf.DUMMYFUNCTION("IFERROR(
  TEXTJOIN(CHAR(10),TRUE,FILTER('SUMMARY DATA'!E:E,'SUMMARY DATA'!$A:$A=$A271,'SUMMARY DATA'!$C:$C=$B271,'SUMMARY DATA'!$B:$B=""RS"")),
  IF(
    OR(
      ISNUMBER(SEARCH(""CDM CASH DEPOSIT"",$C271)),
      ISNUMBER(SEARCH(""CASH DEPOSIT"",$C271"&amp;")),
      COUNTIFS('SUMMARY DATA'!$D:$D,$C271,'SUMMARY DATA'!$B:$B,""RS"")&lt;&gt;1
    ),
    """",
    IFERROR(TEXTJOIN(CHAR(10),TRUE,FILTER('SUMMARY DATA'!E:E,'SUMMARY DATA'!$D:$D=$C271,'SUMMARY DATA'!$B:$B=""RS"")),"""")
  )
)"),"")</f>
        <v/>
      </c>
      <c r="F271" s="37" t="str">
        <f>IFERROR(__xludf.DUMMYFUNCTION("IFERROR(
  TEXTJOIN(CHAR(10),TRUE,FILTER('SUMMARY DATA'!F:F,'SUMMARY DATA'!$A:$A=$A271,'SUMMARY DATA'!$C:$C=$B271,'SUMMARY DATA'!$B:$B=""RS"")),
  IF(
    OR(
      ISNUMBER(SEARCH(""CDM CASH DEPOSIT"",$C271)),
      ISNUMBER(SEARCH(""CASH DEPOSIT"",$C271"&amp;")),
      COUNTIFS('SUMMARY DATA'!$D:$D,$C271,'SUMMARY DATA'!$B:$B,""RS"")&lt;&gt;1
    ),
    """",
    IFERROR(TEXTJOIN(CHAR(10),TRUE,FILTER('SUMMARY DATA'!F:F,'SUMMARY DATA'!$D:$D=$C271,'SUMMARY DATA'!$B:$B=""RS"")),"""")
  )
)"),"")</f>
        <v/>
      </c>
      <c r="G271" s="37" t="str">
        <f>IFERROR(__xludf.DUMMYFUNCTION("IFERROR(
  TEXTJOIN(CHAR(10),TRUE,FILTER('SUMMARY DATA'!G:G,'SUMMARY DATA'!$A:$A=$A271,'SUMMARY DATA'!$C:$C=$B271,'SUMMARY DATA'!$B:$B=""RS"")),
  IF(
    OR(
      ISNUMBER(SEARCH(""CDM CASH DEPOSIT"",$C271)),
      ISNUMBER(SEARCH(""CASH DEPOSIT"",$C271"&amp;")),
      COUNTIFS('SUMMARY DATA'!$D:$D,$C271,'SUMMARY DATA'!$B:$B,""RS"")&lt;&gt;1
    ),
    """",
    IFERROR(TEXTJOIN(CHAR(10),TRUE,FILTER('SUMMARY DATA'!G:G,'SUMMARY DATA'!$D:$D=$C271,'SUMMARY DATA'!$B:$B=""RS"")),"""")
  )
)"),"")</f>
        <v/>
      </c>
      <c r="H271" s="37" t="str">
        <f>IFERROR(__xludf.DUMMYFUNCTION("IFERROR(
  TEXTJOIN(CHAR(10),TRUE,FILTER('SUMMARY DATA'!H:H,'SUMMARY DATA'!$A:$A=$A271,'SUMMARY DATA'!$C:$C=$B271,'SUMMARY DATA'!$B:$B=""RS"")),
  IF(
    OR(
      ISNUMBER(SEARCH(""CDM CASH DEPOSIT"",$C271)),
      ISNUMBER(SEARCH(""CASH DEPOSIT"",$C271"&amp;")),
      COUNTIFS('SUMMARY DATA'!$D:$D,$C271,'SUMMARY DATA'!$B:$B,""RS"")&lt;&gt;1
    ),
    """",
    IFERROR(TEXTJOIN(CHAR(10),TRUE,FILTER('SUMMARY DATA'!H:H,'SUMMARY DATA'!$D:$D=$C271,'SUMMARY DATA'!$B:$B=""RS"")),"""")
  )
)"),"")</f>
        <v/>
      </c>
      <c r="I271" s="33" t="str">
        <f>IFERROR(__xludf.DUMMYFUNCTION("IF(H271="""","""",
SUM(ARRAYFORMULA(VALUE(SPLIT(H271,CHAR(10)))))
)"),"")</f>
        <v/>
      </c>
      <c r="J271" s="37" t="str">
        <f>IFERROR(__xludf.DUMMYFUNCTION("IFERROR(
  TEXTJOIN(CHAR(10),TRUE,FILTER('SUMMARY DATA'!I:I,'SUMMARY DATA'!$A:$A=$A271,'SUMMARY DATA'!$C:$C=$B271,'SUMMARY DATA'!$B:$B=""RS"")),
  IF(
    OR(
      ISNUMBER(SEARCH(""CDM CASH DEPOSIT"",$C271)),
      ISNUMBER(SEARCH(""CASH DEPOSIT"",$C271"&amp;")),
      COUNTIFS('SUMMARY DATA'!$D:$D,$C271,'SUMMARY DATA'!$B:$B,""RS"")&lt;&gt;1
    ),
    """",
    IFERROR(TEXTJOIN(CHAR(10),TRUE,FILTER('SUMMARY DATA'!I:I,'SUMMARY DATA'!$D:$D=$C271,'SUMMARY DATA'!$B:$B=""RS"")),"""")
  )
)"),"")</f>
        <v/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 spans="1:27">
      <c r="A272" s="19"/>
      <c r="B272" s="39"/>
      <c r="C272" s="19"/>
      <c r="D272" s="33"/>
      <c r="E272" s="38" t="str">
        <f>IFERROR(__xludf.DUMMYFUNCTION("IFERROR(
  TEXTJOIN(CHAR(10),TRUE,FILTER('SUMMARY DATA'!E:E,'SUMMARY DATA'!$A:$A=$A272,'SUMMARY DATA'!$C:$C=$B272,'SUMMARY DATA'!$B:$B=""RS"")),
  IF(
    OR(
      ISNUMBER(SEARCH(""CDM CASH DEPOSIT"",$C272)),
      ISNUMBER(SEARCH(""CASH DEPOSIT"",$C272"&amp;")),
      COUNTIFS('SUMMARY DATA'!$D:$D,$C272,'SUMMARY DATA'!$B:$B,""RS"")&lt;&gt;1
    ),
    """",
    IFERROR(TEXTJOIN(CHAR(10),TRUE,FILTER('SUMMARY DATA'!E:E,'SUMMARY DATA'!$D:$D=$C272,'SUMMARY DATA'!$B:$B=""RS"")),"""")
  )
)"),"")</f>
        <v/>
      </c>
      <c r="F272" s="38" t="str">
        <f>IFERROR(__xludf.DUMMYFUNCTION("IFERROR(
  TEXTJOIN(CHAR(10),TRUE,FILTER('SUMMARY DATA'!F:F,'SUMMARY DATA'!$A:$A=$A272,'SUMMARY DATA'!$C:$C=$B272,'SUMMARY DATA'!$B:$B=""RS"")),
  IF(
    OR(
      ISNUMBER(SEARCH(""CDM CASH DEPOSIT"",$C272)),
      ISNUMBER(SEARCH(""CASH DEPOSIT"",$C272"&amp;")),
      COUNTIFS('SUMMARY DATA'!$D:$D,$C272,'SUMMARY DATA'!$B:$B,""RS"")&lt;&gt;1
    ),
    """",
    IFERROR(TEXTJOIN(CHAR(10),TRUE,FILTER('SUMMARY DATA'!F:F,'SUMMARY DATA'!$D:$D=$C272,'SUMMARY DATA'!$B:$B=""RS"")),"""")
  )
)"),"")</f>
        <v/>
      </c>
      <c r="G272" s="38" t="str">
        <f>IFERROR(__xludf.DUMMYFUNCTION("IFERROR(
  TEXTJOIN(CHAR(10),TRUE,FILTER('SUMMARY DATA'!G:G,'SUMMARY DATA'!$A:$A=$A272,'SUMMARY DATA'!$C:$C=$B272,'SUMMARY DATA'!$B:$B=""RS"")),
  IF(
    OR(
      ISNUMBER(SEARCH(""CDM CASH DEPOSIT"",$C272)),
      ISNUMBER(SEARCH(""CASH DEPOSIT"",$C272"&amp;")),
      COUNTIFS('SUMMARY DATA'!$D:$D,$C272,'SUMMARY DATA'!$B:$B,""RS"")&lt;&gt;1
    ),
    """",
    IFERROR(TEXTJOIN(CHAR(10),TRUE,FILTER('SUMMARY DATA'!G:G,'SUMMARY DATA'!$D:$D=$C272,'SUMMARY DATA'!$B:$B=""RS"")),"""")
  )
)"),"")</f>
        <v/>
      </c>
      <c r="H272" s="38" t="str">
        <f>IFERROR(__xludf.DUMMYFUNCTION("IFERROR(
  TEXTJOIN(CHAR(10),TRUE,FILTER('SUMMARY DATA'!H:H,'SUMMARY DATA'!$A:$A=$A272,'SUMMARY DATA'!$C:$C=$B272,'SUMMARY DATA'!$B:$B=""RS"")),
  IF(
    OR(
      ISNUMBER(SEARCH(""CDM CASH DEPOSIT"",$C272)),
      ISNUMBER(SEARCH(""CASH DEPOSIT"",$C272"&amp;")),
      COUNTIFS('SUMMARY DATA'!$D:$D,$C272,'SUMMARY DATA'!$B:$B,""RS"")&lt;&gt;1
    ),
    """",
    IFERROR(TEXTJOIN(CHAR(10),TRUE,FILTER('SUMMARY DATA'!H:H,'SUMMARY DATA'!$D:$D=$C272,'SUMMARY DATA'!$B:$B=""RS"")),"""")
  )
)"),"")</f>
        <v/>
      </c>
      <c r="I272" s="34" t="str">
        <f>IFERROR(__xludf.DUMMYFUNCTION("IF(H272="""","""",
SUM(ARRAYFORMULA(VALUE(SPLIT(H272,CHAR(10)))))
)"),"")</f>
        <v/>
      </c>
      <c r="J272" s="38" t="str">
        <f>IFERROR(__xludf.DUMMYFUNCTION("IFERROR(
  TEXTJOIN(CHAR(10),TRUE,FILTER('SUMMARY DATA'!I:I,'SUMMARY DATA'!$A:$A=$A272,'SUMMARY DATA'!$C:$C=$B272,'SUMMARY DATA'!$B:$B=""RS"")),
  IF(
    OR(
      ISNUMBER(SEARCH(""CDM CASH DEPOSIT"",$C272)),
      ISNUMBER(SEARCH(""CASH DEPOSIT"",$C272"&amp;")),
      COUNTIFS('SUMMARY DATA'!$D:$D,$C272,'SUMMARY DATA'!$B:$B,""RS"")&lt;&gt;1
    ),
    """",
    IFERROR(TEXTJOIN(CHAR(10),TRUE,FILTER('SUMMARY DATA'!I:I,'SUMMARY DATA'!$D:$D=$C272,'SUMMARY DATA'!$B:$B=""RS"")),"""")
  )
)"),"")</f>
        <v/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 spans="1:27">
      <c r="A273" s="19"/>
      <c r="B273" s="39"/>
      <c r="C273" s="19"/>
      <c r="D273" s="33"/>
      <c r="E273" s="4" t="str">
        <f>IFERROR(__xludf.DUMMYFUNCTION("IFERROR(
  TEXTJOIN(CHAR(10),TRUE,FILTER('SUMMARY DATA'!E:E,'SUMMARY DATA'!$A:$A=$A273,'SUMMARY DATA'!$C:$C=$B273,'SUMMARY DATA'!$B:$B=""RS"")),
  IF(
    OR(
      ISNUMBER(SEARCH(""CDM CASH DEPOSIT"",$C273)),
      ISNUMBER(SEARCH(""CASH DEPOSIT"",$C273"&amp;")),
      COUNTIFS('SUMMARY DATA'!$D:$D,$C273,'SUMMARY DATA'!$B:$B,""RS"")&lt;&gt;1
    ),
    """",
    IFERROR(TEXTJOIN(CHAR(10),TRUE,FILTER('SUMMARY DATA'!E:E,'SUMMARY DATA'!$D:$D=$C273,'SUMMARY DATA'!$B:$B=""RS"")),"""")
  )
)"),"")</f>
        <v/>
      </c>
      <c r="F273" s="4" t="str">
        <f>IFERROR(__xludf.DUMMYFUNCTION("IFERROR(
  TEXTJOIN(CHAR(10),TRUE,FILTER('SUMMARY DATA'!F:F,'SUMMARY DATA'!$A:$A=$A273,'SUMMARY DATA'!$C:$C=$B273,'SUMMARY DATA'!$B:$B=""RS"")),
  IF(
    OR(
      ISNUMBER(SEARCH(""CDM CASH DEPOSIT"",$C273)),
      ISNUMBER(SEARCH(""CASH DEPOSIT"",$C273"&amp;")),
      COUNTIFS('SUMMARY DATA'!$D:$D,$C273,'SUMMARY DATA'!$B:$B,""RS"")&lt;&gt;1
    ),
    """",
    IFERROR(TEXTJOIN(CHAR(10),TRUE,FILTER('SUMMARY DATA'!F:F,'SUMMARY DATA'!$D:$D=$C273,'SUMMARY DATA'!$B:$B=""RS"")),"""")
  )
)"),"")</f>
        <v/>
      </c>
      <c r="G273" s="4" t="str">
        <f>IFERROR(__xludf.DUMMYFUNCTION("IFERROR(
  TEXTJOIN(CHAR(10),TRUE,FILTER('SUMMARY DATA'!G:G,'SUMMARY DATA'!$A:$A=$A273,'SUMMARY DATA'!$C:$C=$B273,'SUMMARY DATA'!$B:$B=""RS"")),
  IF(
    OR(
      ISNUMBER(SEARCH(""CDM CASH DEPOSIT"",$C273)),
      ISNUMBER(SEARCH(""CASH DEPOSIT"",$C273"&amp;")),
      COUNTIFS('SUMMARY DATA'!$D:$D,$C273,'SUMMARY DATA'!$B:$B,""RS"")&lt;&gt;1
    ),
    """",
    IFERROR(TEXTJOIN(CHAR(10),TRUE,FILTER('SUMMARY DATA'!G:G,'SUMMARY DATA'!$D:$D=$C273,'SUMMARY DATA'!$B:$B=""RS"")),"""")
  )
)"),"")</f>
        <v/>
      </c>
      <c r="H273" s="4" t="str">
        <f>IFERROR(__xludf.DUMMYFUNCTION("IFERROR(
  TEXTJOIN(CHAR(10),TRUE,FILTER('SUMMARY DATA'!H:H,'SUMMARY DATA'!$A:$A=$A273,'SUMMARY DATA'!$C:$C=$B273,'SUMMARY DATA'!$B:$B=""RS"")),
  IF(
    OR(
      ISNUMBER(SEARCH(""CDM CASH DEPOSIT"",$C273)),
      ISNUMBER(SEARCH(""CASH DEPOSIT"",$C273"&amp;")),
      COUNTIFS('SUMMARY DATA'!$D:$D,$C273,'SUMMARY DATA'!$B:$B,""RS"")&lt;&gt;1
    ),
    """",
    IFERROR(TEXTJOIN(CHAR(10),TRUE,FILTER('SUMMARY DATA'!H:H,'SUMMARY DATA'!$D:$D=$C273,'SUMMARY DATA'!$B:$B=""RS"")),"""")
  )
)"),"")</f>
        <v/>
      </c>
      <c r="I273" s="6" t="str">
        <f>IFERROR(__xludf.DUMMYFUNCTION("IF(H273="""","""",
SUM(ARRAYFORMULA(VALUE(SPLIT(H273,CHAR(10)))))
)"),"")</f>
        <v/>
      </c>
      <c r="J273" s="4" t="str">
        <f>IFERROR(__xludf.DUMMYFUNCTION("IFERROR(
  TEXTJOIN(CHAR(10),TRUE,FILTER('SUMMARY DATA'!I:I,'SUMMARY DATA'!$A:$A=$A273,'SUMMARY DATA'!$C:$C=$B273,'SUMMARY DATA'!$B:$B=""RS"")),
  IF(
    OR(
      ISNUMBER(SEARCH(""CDM CASH DEPOSIT"",$C273)),
      ISNUMBER(SEARCH(""CASH DEPOSIT"",$C273"&amp;")),
      COUNTIFS('SUMMARY DATA'!$D:$D,$C273,'SUMMARY DATA'!$B:$B,""RS"")&lt;&gt;1
    ),
    """",
    IFERROR(TEXTJOIN(CHAR(10),TRUE,FILTER('SUMMARY DATA'!I:I,'SUMMARY DATA'!$D:$D=$C273,'SUMMARY DATA'!$B:$B=""RS"")),"""")
  )
)"),"")</f>
        <v/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 spans="1:27">
      <c r="A274" s="19"/>
      <c r="B274" s="39"/>
      <c r="C274" s="19"/>
      <c r="D274" s="33"/>
      <c r="E274" s="4" t="str">
        <f>IFERROR(__xludf.DUMMYFUNCTION("IFERROR(
  TEXTJOIN(CHAR(10),TRUE,FILTER('SUMMARY DATA'!E:E,'SUMMARY DATA'!$A:$A=$A274,'SUMMARY DATA'!$C:$C=$B274,'SUMMARY DATA'!$B:$B=""RS"")),
  IF(
    OR(
      ISNUMBER(SEARCH(""CDM CASH DEPOSIT"",$C274)),
      ISNUMBER(SEARCH(""CASH DEPOSIT"",$C274"&amp;")),
      COUNTIFS('SUMMARY DATA'!$D:$D,$C274,'SUMMARY DATA'!$B:$B,""RS"")&lt;&gt;1
    ),
    """",
    IFERROR(TEXTJOIN(CHAR(10),TRUE,FILTER('SUMMARY DATA'!E:E,'SUMMARY DATA'!$D:$D=$C274,'SUMMARY DATA'!$B:$B=""RS"")),"""")
  )
)"),"")</f>
        <v/>
      </c>
      <c r="F274" s="4" t="str">
        <f>IFERROR(__xludf.DUMMYFUNCTION("IFERROR(
  TEXTJOIN(CHAR(10),TRUE,FILTER('SUMMARY DATA'!F:F,'SUMMARY DATA'!$A:$A=$A274,'SUMMARY DATA'!$C:$C=$B274,'SUMMARY DATA'!$B:$B=""RS"")),
  IF(
    OR(
      ISNUMBER(SEARCH(""CDM CASH DEPOSIT"",$C274)),
      ISNUMBER(SEARCH(""CASH DEPOSIT"",$C274"&amp;")),
      COUNTIFS('SUMMARY DATA'!$D:$D,$C274,'SUMMARY DATA'!$B:$B,""RS"")&lt;&gt;1
    ),
    """",
    IFERROR(TEXTJOIN(CHAR(10),TRUE,FILTER('SUMMARY DATA'!F:F,'SUMMARY DATA'!$D:$D=$C274,'SUMMARY DATA'!$B:$B=""RS"")),"""")
  )
)"),"")</f>
        <v/>
      </c>
      <c r="G274" s="4" t="str">
        <f>IFERROR(__xludf.DUMMYFUNCTION("IFERROR(
  TEXTJOIN(CHAR(10),TRUE,FILTER('SUMMARY DATA'!G:G,'SUMMARY DATA'!$A:$A=$A274,'SUMMARY DATA'!$C:$C=$B274,'SUMMARY DATA'!$B:$B=""RS"")),
  IF(
    OR(
      ISNUMBER(SEARCH(""CDM CASH DEPOSIT"",$C274)),
      ISNUMBER(SEARCH(""CASH DEPOSIT"",$C274"&amp;")),
      COUNTIFS('SUMMARY DATA'!$D:$D,$C274,'SUMMARY DATA'!$B:$B,""RS"")&lt;&gt;1
    ),
    """",
    IFERROR(TEXTJOIN(CHAR(10),TRUE,FILTER('SUMMARY DATA'!G:G,'SUMMARY DATA'!$D:$D=$C274,'SUMMARY DATA'!$B:$B=""RS"")),"""")
  )
)"),"")</f>
        <v/>
      </c>
      <c r="H274" s="4" t="str">
        <f>IFERROR(__xludf.DUMMYFUNCTION("IFERROR(
  TEXTJOIN(CHAR(10),TRUE,FILTER('SUMMARY DATA'!H:H,'SUMMARY DATA'!$A:$A=$A274,'SUMMARY DATA'!$C:$C=$B274,'SUMMARY DATA'!$B:$B=""RS"")),
  IF(
    OR(
      ISNUMBER(SEARCH(""CDM CASH DEPOSIT"",$C274)),
      ISNUMBER(SEARCH(""CASH DEPOSIT"",$C274"&amp;")),
      COUNTIFS('SUMMARY DATA'!$D:$D,$C274,'SUMMARY DATA'!$B:$B,""RS"")&lt;&gt;1
    ),
    """",
    IFERROR(TEXTJOIN(CHAR(10),TRUE,FILTER('SUMMARY DATA'!H:H,'SUMMARY DATA'!$D:$D=$C274,'SUMMARY DATA'!$B:$B=""RS"")),"""")
  )
)"),"")</f>
        <v/>
      </c>
      <c r="I274" s="6" t="str">
        <f>IFERROR(__xludf.DUMMYFUNCTION("IF(H274="""","""",
SUM(ARRAYFORMULA(VALUE(SPLIT(H274,CHAR(10)))))
)"),"")</f>
        <v/>
      </c>
      <c r="J274" s="4" t="str">
        <f>IFERROR(__xludf.DUMMYFUNCTION("IFERROR(
  TEXTJOIN(CHAR(10),TRUE,FILTER('SUMMARY DATA'!I:I,'SUMMARY DATA'!$A:$A=$A274,'SUMMARY DATA'!$C:$C=$B274,'SUMMARY DATA'!$B:$B=""RS"")),
  IF(
    OR(
      ISNUMBER(SEARCH(""CDM CASH DEPOSIT"",$C274)),
      ISNUMBER(SEARCH(""CASH DEPOSIT"",$C274"&amp;")),
      COUNTIFS('SUMMARY DATA'!$D:$D,$C274,'SUMMARY DATA'!$B:$B,""RS"")&lt;&gt;1
    ),
    """",
    IFERROR(TEXTJOIN(CHAR(10),TRUE,FILTER('SUMMARY DATA'!I:I,'SUMMARY DATA'!$D:$D=$C274,'SUMMARY DATA'!$B:$B=""RS"")),"""")
  )
)"),"")</f>
        <v/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 spans="1:27">
      <c r="A275" s="19"/>
      <c r="B275" s="39"/>
      <c r="C275" s="19"/>
      <c r="D275" s="33"/>
      <c r="E275" s="4" t="str">
        <f>IFERROR(__xludf.DUMMYFUNCTION("IFERROR(
  TEXTJOIN(CHAR(10),TRUE,FILTER('SUMMARY DATA'!E:E,'SUMMARY DATA'!$A:$A=$A275,'SUMMARY DATA'!$C:$C=$B275,'SUMMARY DATA'!$B:$B=""RS"")),
  IF(
    OR(
      ISNUMBER(SEARCH(""CDM CASH DEPOSIT"",$C275)),
      ISNUMBER(SEARCH(""CASH DEPOSIT"",$C275"&amp;")),
      COUNTIFS('SUMMARY DATA'!$D:$D,$C275,'SUMMARY DATA'!$B:$B,""RS"")&lt;&gt;1
    ),
    """",
    IFERROR(TEXTJOIN(CHAR(10),TRUE,FILTER('SUMMARY DATA'!E:E,'SUMMARY DATA'!$D:$D=$C275,'SUMMARY DATA'!$B:$B=""RS"")),"""")
  )
)"),"")</f>
        <v/>
      </c>
      <c r="F275" s="4" t="str">
        <f>IFERROR(__xludf.DUMMYFUNCTION("IFERROR(
  TEXTJOIN(CHAR(10),TRUE,FILTER('SUMMARY DATA'!F:F,'SUMMARY DATA'!$A:$A=$A275,'SUMMARY DATA'!$C:$C=$B275,'SUMMARY DATA'!$B:$B=""RS"")),
  IF(
    OR(
      ISNUMBER(SEARCH(""CDM CASH DEPOSIT"",$C275)),
      ISNUMBER(SEARCH(""CASH DEPOSIT"",$C275"&amp;")),
      COUNTIFS('SUMMARY DATA'!$D:$D,$C275,'SUMMARY DATA'!$B:$B,""RS"")&lt;&gt;1
    ),
    """",
    IFERROR(TEXTJOIN(CHAR(10),TRUE,FILTER('SUMMARY DATA'!F:F,'SUMMARY DATA'!$D:$D=$C275,'SUMMARY DATA'!$B:$B=""RS"")),"""")
  )
)"),"")</f>
        <v/>
      </c>
      <c r="G275" s="4" t="str">
        <f>IFERROR(__xludf.DUMMYFUNCTION("IFERROR(
  TEXTJOIN(CHAR(10),TRUE,FILTER('SUMMARY DATA'!G:G,'SUMMARY DATA'!$A:$A=$A275,'SUMMARY DATA'!$C:$C=$B275,'SUMMARY DATA'!$B:$B=""RS"")),
  IF(
    OR(
      ISNUMBER(SEARCH(""CDM CASH DEPOSIT"",$C275)),
      ISNUMBER(SEARCH(""CASH DEPOSIT"",$C275"&amp;")),
      COUNTIFS('SUMMARY DATA'!$D:$D,$C275,'SUMMARY DATA'!$B:$B,""RS"")&lt;&gt;1
    ),
    """",
    IFERROR(TEXTJOIN(CHAR(10),TRUE,FILTER('SUMMARY DATA'!G:G,'SUMMARY DATA'!$D:$D=$C275,'SUMMARY DATA'!$B:$B=""RS"")),"""")
  )
)"),"")</f>
        <v/>
      </c>
      <c r="H275" s="4" t="str">
        <f>IFERROR(__xludf.DUMMYFUNCTION("IFERROR(
  TEXTJOIN(CHAR(10),TRUE,FILTER('SUMMARY DATA'!H:H,'SUMMARY DATA'!$A:$A=$A275,'SUMMARY DATA'!$C:$C=$B275,'SUMMARY DATA'!$B:$B=""RS"")),
  IF(
    OR(
      ISNUMBER(SEARCH(""CDM CASH DEPOSIT"",$C275)),
      ISNUMBER(SEARCH(""CASH DEPOSIT"",$C275"&amp;")),
      COUNTIFS('SUMMARY DATA'!$D:$D,$C275,'SUMMARY DATA'!$B:$B,""RS"")&lt;&gt;1
    ),
    """",
    IFERROR(TEXTJOIN(CHAR(10),TRUE,FILTER('SUMMARY DATA'!H:H,'SUMMARY DATA'!$D:$D=$C275,'SUMMARY DATA'!$B:$B=""RS"")),"""")
  )
)"),"")</f>
        <v/>
      </c>
      <c r="I275" s="6" t="str">
        <f>IFERROR(__xludf.DUMMYFUNCTION("IF(H275="""","""",
SUM(ARRAYFORMULA(VALUE(SPLIT(H275,CHAR(10)))))
)"),"")</f>
        <v/>
      </c>
      <c r="J275" s="4" t="str">
        <f>IFERROR(__xludf.DUMMYFUNCTION("IFERROR(
  TEXTJOIN(CHAR(10),TRUE,FILTER('SUMMARY DATA'!I:I,'SUMMARY DATA'!$A:$A=$A275,'SUMMARY DATA'!$C:$C=$B275,'SUMMARY DATA'!$B:$B=""RS"")),
  IF(
    OR(
      ISNUMBER(SEARCH(""CDM CASH DEPOSIT"",$C275)),
      ISNUMBER(SEARCH(""CASH DEPOSIT"",$C275"&amp;")),
      COUNTIFS('SUMMARY DATA'!$D:$D,$C275,'SUMMARY DATA'!$B:$B,""RS"")&lt;&gt;1
    ),
    """",
    IFERROR(TEXTJOIN(CHAR(10),TRUE,FILTER('SUMMARY DATA'!I:I,'SUMMARY DATA'!$D:$D=$C275,'SUMMARY DATA'!$B:$B=""RS"")),"""")
  )
)"),"")</f>
        <v/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 spans="1:27">
      <c r="A276" s="19"/>
      <c r="B276" s="39"/>
      <c r="C276" s="19"/>
      <c r="D276" s="33"/>
      <c r="E276" s="4" t="str">
        <f>IFERROR(__xludf.DUMMYFUNCTION("IFERROR(
  TEXTJOIN(CHAR(10),TRUE,FILTER('SUMMARY DATA'!E:E,'SUMMARY DATA'!$A:$A=$A276,'SUMMARY DATA'!$C:$C=$B276,'SUMMARY DATA'!$B:$B=""RS"")),
  IF(
    OR(
      ISNUMBER(SEARCH(""CDM CASH DEPOSIT"",$C276)),
      ISNUMBER(SEARCH(""CASH DEPOSIT"",$C276"&amp;")),
      COUNTIFS('SUMMARY DATA'!$D:$D,$C276,'SUMMARY DATA'!$B:$B,""RS"")&lt;&gt;1
    ),
    """",
    IFERROR(TEXTJOIN(CHAR(10),TRUE,FILTER('SUMMARY DATA'!E:E,'SUMMARY DATA'!$D:$D=$C276,'SUMMARY DATA'!$B:$B=""RS"")),"""")
  )
)"),"")</f>
        <v/>
      </c>
      <c r="F276" s="4" t="str">
        <f>IFERROR(__xludf.DUMMYFUNCTION("IFERROR(
  TEXTJOIN(CHAR(10),TRUE,FILTER('SUMMARY DATA'!F:F,'SUMMARY DATA'!$A:$A=$A276,'SUMMARY DATA'!$C:$C=$B276,'SUMMARY DATA'!$B:$B=""RS"")),
  IF(
    OR(
      ISNUMBER(SEARCH(""CDM CASH DEPOSIT"",$C276)),
      ISNUMBER(SEARCH(""CASH DEPOSIT"",$C276"&amp;")),
      COUNTIFS('SUMMARY DATA'!$D:$D,$C276,'SUMMARY DATA'!$B:$B,""RS"")&lt;&gt;1
    ),
    """",
    IFERROR(TEXTJOIN(CHAR(10),TRUE,FILTER('SUMMARY DATA'!F:F,'SUMMARY DATA'!$D:$D=$C276,'SUMMARY DATA'!$B:$B=""RS"")),"""")
  )
)"),"")</f>
        <v/>
      </c>
      <c r="G276" s="4" t="str">
        <f>IFERROR(__xludf.DUMMYFUNCTION("IFERROR(
  TEXTJOIN(CHAR(10),TRUE,FILTER('SUMMARY DATA'!G:G,'SUMMARY DATA'!$A:$A=$A276,'SUMMARY DATA'!$C:$C=$B276,'SUMMARY DATA'!$B:$B=""RS"")),
  IF(
    OR(
      ISNUMBER(SEARCH(""CDM CASH DEPOSIT"",$C276)),
      ISNUMBER(SEARCH(""CASH DEPOSIT"",$C276"&amp;")),
      COUNTIFS('SUMMARY DATA'!$D:$D,$C276,'SUMMARY DATA'!$B:$B,""RS"")&lt;&gt;1
    ),
    """",
    IFERROR(TEXTJOIN(CHAR(10),TRUE,FILTER('SUMMARY DATA'!G:G,'SUMMARY DATA'!$D:$D=$C276,'SUMMARY DATA'!$B:$B=""RS"")),"""")
  )
)"),"")</f>
        <v/>
      </c>
      <c r="H276" s="4" t="str">
        <f>IFERROR(__xludf.DUMMYFUNCTION("IFERROR(
  TEXTJOIN(CHAR(10),TRUE,FILTER('SUMMARY DATA'!H:H,'SUMMARY DATA'!$A:$A=$A276,'SUMMARY DATA'!$C:$C=$B276,'SUMMARY DATA'!$B:$B=""RS"")),
  IF(
    OR(
      ISNUMBER(SEARCH(""CDM CASH DEPOSIT"",$C276)),
      ISNUMBER(SEARCH(""CASH DEPOSIT"",$C276"&amp;")),
      COUNTIFS('SUMMARY DATA'!$D:$D,$C276,'SUMMARY DATA'!$B:$B,""RS"")&lt;&gt;1
    ),
    """",
    IFERROR(TEXTJOIN(CHAR(10),TRUE,FILTER('SUMMARY DATA'!H:H,'SUMMARY DATA'!$D:$D=$C276,'SUMMARY DATA'!$B:$B=""RS"")),"""")
  )
)"),"")</f>
        <v/>
      </c>
      <c r="I276" s="6" t="str">
        <f>IFERROR(__xludf.DUMMYFUNCTION("IF(H276="""","""",
SUM(ARRAYFORMULA(VALUE(SPLIT(H276,CHAR(10)))))
)"),"")</f>
        <v/>
      </c>
      <c r="J276" s="4" t="str">
        <f>IFERROR(__xludf.DUMMYFUNCTION("IFERROR(
  TEXTJOIN(CHAR(10),TRUE,FILTER('SUMMARY DATA'!I:I,'SUMMARY DATA'!$A:$A=$A276,'SUMMARY DATA'!$C:$C=$B276,'SUMMARY DATA'!$B:$B=""RS"")),
  IF(
    OR(
      ISNUMBER(SEARCH(""CDM CASH DEPOSIT"",$C276)),
      ISNUMBER(SEARCH(""CASH DEPOSIT"",$C276"&amp;")),
      COUNTIFS('SUMMARY DATA'!$D:$D,$C276,'SUMMARY DATA'!$B:$B,""RS"")&lt;&gt;1
    ),
    """",
    IFERROR(TEXTJOIN(CHAR(10),TRUE,FILTER('SUMMARY DATA'!I:I,'SUMMARY DATA'!$D:$D=$C276,'SUMMARY DATA'!$B:$B=""RS"")),"""")
  )
)"),"")</f>
        <v/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 spans="1:27">
      <c r="A277" s="19"/>
      <c r="B277" s="39"/>
      <c r="C277" s="19"/>
      <c r="D277" s="33"/>
      <c r="E277" s="4" t="str">
        <f>IFERROR(__xludf.DUMMYFUNCTION("IFERROR(
  TEXTJOIN(CHAR(10),TRUE,FILTER('SUMMARY DATA'!E:E,'SUMMARY DATA'!$A:$A=$A277,'SUMMARY DATA'!$C:$C=$B277,'SUMMARY DATA'!$B:$B=""RS"")),
  IF(
    OR(
      ISNUMBER(SEARCH(""CDM CASH DEPOSIT"",$C277)),
      ISNUMBER(SEARCH(""CASH DEPOSIT"",$C277"&amp;")),
      COUNTIFS('SUMMARY DATA'!$D:$D,$C277,'SUMMARY DATA'!$B:$B,""RS"")&lt;&gt;1
    ),
    """",
    IFERROR(TEXTJOIN(CHAR(10),TRUE,FILTER('SUMMARY DATA'!E:E,'SUMMARY DATA'!$D:$D=$C277,'SUMMARY DATA'!$B:$B=""RS"")),"""")
  )
)"),"")</f>
        <v/>
      </c>
      <c r="F277" s="4" t="str">
        <f>IFERROR(__xludf.DUMMYFUNCTION("IFERROR(
  TEXTJOIN(CHAR(10),TRUE,FILTER('SUMMARY DATA'!F:F,'SUMMARY DATA'!$A:$A=$A277,'SUMMARY DATA'!$C:$C=$B277,'SUMMARY DATA'!$B:$B=""RS"")),
  IF(
    OR(
      ISNUMBER(SEARCH(""CDM CASH DEPOSIT"",$C277)),
      ISNUMBER(SEARCH(""CASH DEPOSIT"",$C277"&amp;")),
      COUNTIFS('SUMMARY DATA'!$D:$D,$C277,'SUMMARY DATA'!$B:$B,""RS"")&lt;&gt;1
    ),
    """",
    IFERROR(TEXTJOIN(CHAR(10),TRUE,FILTER('SUMMARY DATA'!F:F,'SUMMARY DATA'!$D:$D=$C277,'SUMMARY DATA'!$B:$B=""RS"")),"""")
  )
)"),"")</f>
        <v/>
      </c>
      <c r="G277" s="4" t="str">
        <f>IFERROR(__xludf.DUMMYFUNCTION("IFERROR(
  TEXTJOIN(CHAR(10),TRUE,FILTER('SUMMARY DATA'!G:G,'SUMMARY DATA'!$A:$A=$A277,'SUMMARY DATA'!$C:$C=$B277,'SUMMARY DATA'!$B:$B=""RS"")),
  IF(
    OR(
      ISNUMBER(SEARCH(""CDM CASH DEPOSIT"",$C277)),
      ISNUMBER(SEARCH(""CASH DEPOSIT"",$C277"&amp;")),
      COUNTIFS('SUMMARY DATA'!$D:$D,$C277,'SUMMARY DATA'!$B:$B,""RS"")&lt;&gt;1
    ),
    """",
    IFERROR(TEXTJOIN(CHAR(10),TRUE,FILTER('SUMMARY DATA'!G:G,'SUMMARY DATA'!$D:$D=$C277,'SUMMARY DATA'!$B:$B=""RS"")),"""")
  )
)"),"")</f>
        <v/>
      </c>
      <c r="H277" s="4" t="str">
        <f>IFERROR(__xludf.DUMMYFUNCTION("IFERROR(
  TEXTJOIN(CHAR(10),TRUE,FILTER('SUMMARY DATA'!H:H,'SUMMARY DATA'!$A:$A=$A277,'SUMMARY DATA'!$C:$C=$B277,'SUMMARY DATA'!$B:$B=""RS"")),
  IF(
    OR(
      ISNUMBER(SEARCH(""CDM CASH DEPOSIT"",$C277)),
      ISNUMBER(SEARCH(""CASH DEPOSIT"",$C277"&amp;")),
      COUNTIFS('SUMMARY DATA'!$D:$D,$C277,'SUMMARY DATA'!$B:$B,""RS"")&lt;&gt;1
    ),
    """",
    IFERROR(TEXTJOIN(CHAR(10),TRUE,FILTER('SUMMARY DATA'!H:H,'SUMMARY DATA'!$D:$D=$C277,'SUMMARY DATA'!$B:$B=""RS"")),"""")
  )
)"),"")</f>
        <v/>
      </c>
      <c r="I277" s="6" t="str">
        <f>IFERROR(__xludf.DUMMYFUNCTION("IF(H277="""","""",
SUM(ARRAYFORMULA(VALUE(SPLIT(H277,CHAR(10)))))
)"),"")</f>
        <v/>
      </c>
      <c r="J277" s="4" t="str">
        <f>IFERROR(__xludf.DUMMYFUNCTION("IFERROR(
  TEXTJOIN(CHAR(10),TRUE,FILTER('SUMMARY DATA'!I:I,'SUMMARY DATA'!$A:$A=$A277,'SUMMARY DATA'!$C:$C=$B277,'SUMMARY DATA'!$B:$B=""RS"")),
  IF(
    OR(
      ISNUMBER(SEARCH(""CDM CASH DEPOSIT"",$C277)),
      ISNUMBER(SEARCH(""CASH DEPOSIT"",$C277"&amp;")),
      COUNTIFS('SUMMARY DATA'!$D:$D,$C277,'SUMMARY DATA'!$B:$B,""RS"")&lt;&gt;1
    ),
    """",
    IFERROR(TEXTJOIN(CHAR(10),TRUE,FILTER('SUMMARY DATA'!I:I,'SUMMARY DATA'!$D:$D=$C277,'SUMMARY DATA'!$B:$B=""RS"")),"""")
  )
)"),"")</f>
        <v/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 spans="1:27">
      <c r="A278" s="19"/>
      <c r="B278" s="39"/>
      <c r="C278" s="19"/>
      <c r="D278" s="33"/>
      <c r="E278" s="4" t="str">
        <f>IFERROR(__xludf.DUMMYFUNCTION("IFERROR(
  TEXTJOIN(CHAR(10),TRUE,FILTER('SUMMARY DATA'!E:E,'SUMMARY DATA'!$A:$A=$A278,'SUMMARY DATA'!$C:$C=$B278,'SUMMARY DATA'!$B:$B=""RS"")),
  IF(
    OR(
      ISNUMBER(SEARCH(""CDM CASH DEPOSIT"",$C278)),
      ISNUMBER(SEARCH(""CASH DEPOSIT"",$C278"&amp;")),
      COUNTIFS('SUMMARY DATA'!$D:$D,$C278,'SUMMARY DATA'!$B:$B,""RS"")&lt;&gt;1
    ),
    """",
    IFERROR(TEXTJOIN(CHAR(10),TRUE,FILTER('SUMMARY DATA'!E:E,'SUMMARY DATA'!$D:$D=$C278,'SUMMARY DATA'!$B:$B=""RS"")),"""")
  )
)"),"")</f>
        <v/>
      </c>
      <c r="F278" s="4" t="str">
        <f>IFERROR(__xludf.DUMMYFUNCTION("IFERROR(
  TEXTJOIN(CHAR(10),TRUE,FILTER('SUMMARY DATA'!F:F,'SUMMARY DATA'!$A:$A=$A278,'SUMMARY DATA'!$C:$C=$B278,'SUMMARY DATA'!$B:$B=""RS"")),
  IF(
    OR(
      ISNUMBER(SEARCH(""CDM CASH DEPOSIT"",$C278)),
      ISNUMBER(SEARCH(""CASH DEPOSIT"",$C278"&amp;")),
      COUNTIFS('SUMMARY DATA'!$D:$D,$C278,'SUMMARY DATA'!$B:$B,""RS"")&lt;&gt;1
    ),
    """",
    IFERROR(TEXTJOIN(CHAR(10),TRUE,FILTER('SUMMARY DATA'!F:F,'SUMMARY DATA'!$D:$D=$C278,'SUMMARY DATA'!$B:$B=""RS"")),"""")
  )
)"),"")</f>
        <v/>
      </c>
      <c r="G278" s="4" t="str">
        <f>IFERROR(__xludf.DUMMYFUNCTION("IFERROR(
  TEXTJOIN(CHAR(10),TRUE,FILTER('SUMMARY DATA'!G:G,'SUMMARY DATA'!$A:$A=$A278,'SUMMARY DATA'!$C:$C=$B278,'SUMMARY DATA'!$B:$B=""RS"")),
  IF(
    OR(
      ISNUMBER(SEARCH(""CDM CASH DEPOSIT"",$C278)),
      ISNUMBER(SEARCH(""CASH DEPOSIT"",$C278"&amp;")),
      COUNTIFS('SUMMARY DATA'!$D:$D,$C278,'SUMMARY DATA'!$B:$B,""RS"")&lt;&gt;1
    ),
    """",
    IFERROR(TEXTJOIN(CHAR(10),TRUE,FILTER('SUMMARY DATA'!G:G,'SUMMARY DATA'!$D:$D=$C278,'SUMMARY DATA'!$B:$B=""RS"")),"""")
  )
)"),"")</f>
        <v/>
      </c>
      <c r="H278" s="4" t="str">
        <f>IFERROR(__xludf.DUMMYFUNCTION("IFERROR(
  TEXTJOIN(CHAR(10),TRUE,FILTER('SUMMARY DATA'!H:H,'SUMMARY DATA'!$A:$A=$A278,'SUMMARY DATA'!$C:$C=$B278,'SUMMARY DATA'!$B:$B=""RS"")),
  IF(
    OR(
      ISNUMBER(SEARCH(""CDM CASH DEPOSIT"",$C278)),
      ISNUMBER(SEARCH(""CASH DEPOSIT"",$C278"&amp;")),
      COUNTIFS('SUMMARY DATA'!$D:$D,$C278,'SUMMARY DATA'!$B:$B,""RS"")&lt;&gt;1
    ),
    """",
    IFERROR(TEXTJOIN(CHAR(10),TRUE,FILTER('SUMMARY DATA'!H:H,'SUMMARY DATA'!$D:$D=$C278,'SUMMARY DATA'!$B:$B=""RS"")),"""")
  )
)"),"")</f>
        <v/>
      </c>
      <c r="I278" s="6" t="str">
        <f>IFERROR(__xludf.DUMMYFUNCTION("IF(H278="""","""",
SUM(ARRAYFORMULA(VALUE(SPLIT(H278,CHAR(10)))))
)"),"")</f>
        <v/>
      </c>
      <c r="J278" s="4" t="str">
        <f>IFERROR(__xludf.DUMMYFUNCTION("IFERROR(
  TEXTJOIN(CHAR(10),TRUE,FILTER('SUMMARY DATA'!I:I,'SUMMARY DATA'!$A:$A=$A278,'SUMMARY DATA'!$C:$C=$B278,'SUMMARY DATA'!$B:$B=""RS"")),
  IF(
    OR(
      ISNUMBER(SEARCH(""CDM CASH DEPOSIT"",$C278)),
      ISNUMBER(SEARCH(""CASH DEPOSIT"",$C278"&amp;")),
      COUNTIFS('SUMMARY DATA'!$D:$D,$C278,'SUMMARY DATA'!$B:$B,""RS"")&lt;&gt;1
    ),
    """",
    IFERROR(TEXTJOIN(CHAR(10),TRUE,FILTER('SUMMARY DATA'!I:I,'SUMMARY DATA'!$D:$D=$C278,'SUMMARY DATA'!$B:$B=""RS"")),"""")
  )
)"),"")</f>
        <v/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 spans="1:27">
      <c r="A279" s="19"/>
      <c r="B279" s="39"/>
      <c r="C279" s="19"/>
      <c r="D279" s="33"/>
      <c r="E279" s="4" t="str">
        <f>IFERROR(__xludf.DUMMYFUNCTION("IFERROR(
  TEXTJOIN(CHAR(10),TRUE,FILTER('SUMMARY DATA'!E:E,'SUMMARY DATA'!$A:$A=$A279,'SUMMARY DATA'!$C:$C=$B279,'SUMMARY DATA'!$B:$B=""RS"")),
  IF(
    OR(
      ISNUMBER(SEARCH(""CDM CASH DEPOSIT"",$C279)),
      ISNUMBER(SEARCH(""CASH DEPOSIT"",$C279"&amp;")),
      COUNTIFS('SUMMARY DATA'!$D:$D,$C279,'SUMMARY DATA'!$B:$B,""RS"")&lt;&gt;1
    ),
    """",
    IFERROR(TEXTJOIN(CHAR(10),TRUE,FILTER('SUMMARY DATA'!E:E,'SUMMARY DATA'!$D:$D=$C279,'SUMMARY DATA'!$B:$B=""RS"")),"""")
  )
)"),"")</f>
        <v/>
      </c>
      <c r="F279" s="4" t="str">
        <f>IFERROR(__xludf.DUMMYFUNCTION("IFERROR(
  TEXTJOIN(CHAR(10),TRUE,FILTER('SUMMARY DATA'!F:F,'SUMMARY DATA'!$A:$A=$A279,'SUMMARY DATA'!$C:$C=$B279,'SUMMARY DATA'!$B:$B=""RS"")),
  IF(
    OR(
      ISNUMBER(SEARCH(""CDM CASH DEPOSIT"",$C279)),
      ISNUMBER(SEARCH(""CASH DEPOSIT"",$C279"&amp;")),
      COUNTIFS('SUMMARY DATA'!$D:$D,$C279,'SUMMARY DATA'!$B:$B,""RS"")&lt;&gt;1
    ),
    """",
    IFERROR(TEXTJOIN(CHAR(10),TRUE,FILTER('SUMMARY DATA'!F:F,'SUMMARY DATA'!$D:$D=$C279,'SUMMARY DATA'!$B:$B=""RS"")),"""")
  )
)"),"")</f>
        <v/>
      </c>
      <c r="G279" s="4" t="str">
        <f>IFERROR(__xludf.DUMMYFUNCTION("IFERROR(
  TEXTJOIN(CHAR(10),TRUE,FILTER('SUMMARY DATA'!G:G,'SUMMARY DATA'!$A:$A=$A279,'SUMMARY DATA'!$C:$C=$B279,'SUMMARY DATA'!$B:$B=""RS"")),
  IF(
    OR(
      ISNUMBER(SEARCH(""CDM CASH DEPOSIT"",$C279)),
      ISNUMBER(SEARCH(""CASH DEPOSIT"",$C279"&amp;")),
      COUNTIFS('SUMMARY DATA'!$D:$D,$C279,'SUMMARY DATA'!$B:$B,""RS"")&lt;&gt;1
    ),
    """",
    IFERROR(TEXTJOIN(CHAR(10),TRUE,FILTER('SUMMARY DATA'!G:G,'SUMMARY DATA'!$D:$D=$C279,'SUMMARY DATA'!$B:$B=""RS"")),"""")
  )
)"),"")</f>
        <v/>
      </c>
      <c r="H279" s="4" t="str">
        <f>IFERROR(__xludf.DUMMYFUNCTION("IFERROR(
  TEXTJOIN(CHAR(10),TRUE,FILTER('SUMMARY DATA'!H:H,'SUMMARY DATA'!$A:$A=$A279,'SUMMARY DATA'!$C:$C=$B279,'SUMMARY DATA'!$B:$B=""RS"")),
  IF(
    OR(
      ISNUMBER(SEARCH(""CDM CASH DEPOSIT"",$C279)),
      ISNUMBER(SEARCH(""CASH DEPOSIT"",$C279"&amp;")),
      COUNTIFS('SUMMARY DATA'!$D:$D,$C279,'SUMMARY DATA'!$B:$B,""RS"")&lt;&gt;1
    ),
    """",
    IFERROR(TEXTJOIN(CHAR(10),TRUE,FILTER('SUMMARY DATA'!H:H,'SUMMARY DATA'!$D:$D=$C279,'SUMMARY DATA'!$B:$B=""RS"")),"""")
  )
)"),"")</f>
        <v/>
      </c>
      <c r="I279" s="6" t="str">
        <f>IFERROR(__xludf.DUMMYFUNCTION("IF(H279="""","""",
SUM(ARRAYFORMULA(VALUE(SPLIT(H279,CHAR(10)))))
)"),"")</f>
        <v/>
      </c>
      <c r="J279" s="4" t="str">
        <f>IFERROR(__xludf.DUMMYFUNCTION("IFERROR(
  TEXTJOIN(CHAR(10),TRUE,FILTER('SUMMARY DATA'!I:I,'SUMMARY DATA'!$A:$A=$A279,'SUMMARY DATA'!$C:$C=$B279,'SUMMARY DATA'!$B:$B=""RS"")),
  IF(
    OR(
      ISNUMBER(SEARCH(""CDM CASH DEPOSIT"",$C279)),
      ISNUMBER(SEARCH(""CASH DEPOSIT"",$C279"&amp;")),
      COUNTIFS('SUMMARY DATA'!$D:$D,$C279,'SUMMARY DATA'!$B:$B,""RS"")&lt;&gt;1
    ),
    """",
    IFERROR(TEXTJOIN(CHAR(10),TRUE,FILTER('SUMMARY DATA'!I:I,'SUMMARY DATA'!$D:$D=$C279,'SUMMARY DATA'!$B:$B=""RS"")),"""")
  )
)"),"")</f>
        <v/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 spans="1:27">
      <c r="A280" s="19"/>
      <c r="B280" s="39"/>
      <c r="C280" s="19"/>
      <c r="D280" s="33"/>
      <c r="E280" s="4" t="str">
        <f>IFERROR(__xludf.DUMMYFUNCTION("IFERROR(
  TEXTJOIN(CHAR(10),TRUE,FILTER('SUMMARY DATA'!E:E,'SUMMARY DATA'!$A:$A=$A280,'SUMMARY DATA'!$C:$C=$B280,'SUMMARY DATA'!$B:$B=""RS"")),
  IF(
    OR(
      ISNUMBER(SEARCH(""CDM CASH DEPOSIT"",$C280)),
      ISNUMBER(SEARCH(""CASH DEPOSIT"",$C280"&amp;")),
      COUNTIFS('SUMMARY DATA'!$D:$D,$C280,'SUMMARY DATA'!$B:$B,""RS"")&lt;&gt;1
    ),
    """",
    IFERROR(TEXTJOIN(CHAR(10),TRUE,FILTER('SUMMARY DATA'!E:E,'SUMMARY DATA'!$D:$D=$C280,'SUMMARY DATA'!$B:$B=""RS"")),"""")
  )
)"),"")</f>
        <v/>
      </c>
      <c r="F280" s="4" t="str">
        <f>IFERROR(__xludf.DUMMYFUNCTION("IFERROR(
  TEXTJOIN(CHAR(10),TRUE,FILTER('SUMMARY DATA'!F:F,'SUMMARY DATA'!$A:$A=$A280,'SUMMARY DATA'!$C:$C=$B280,'SUMMARY DATA'!$B:$B=""RS"")),
  IF(
    OR(
      ISNUMBER(SEARCH(""CDM CASH DEPOSIT"",$C280)),
      ISNUMBER(SEARCH(""CASH DEPOSIT"",$C280"&amp;")),
      COUNTIFS('SUMMARY DATA'!$D:$D,$C280,'SUMMARY DATA'!$B:$B,""RS"")&lt;&gt;1
    ),
    """",
    IFERROR(TEXTJOIN(CHAR(10),TRUE,FILTER('SUMMARY DATA'!F:F,'SUMMARY DATA'!$D:$D=$C280,'SUMMARY DATA'!$B:$B=""RS"")),"""")
  )
)"),"")</f>
        <v/>
      </c>
      <c r="G280" s="4" t="str">
        <f>IFERROR(__xludf.DUMMYFUNCTION("IFERROR(
  TEXTJOIN(CHAR(10),TRUE,FILTER('SUMMARY DATA'!G:G,'SUMMARY DATA'!$A:$A=$A280,'SUMMARY DATA'!$C:$C=$B280,'SUMMARY DATA'!$B:$B=""RS"")),
  IF(
    OR(
      ISNUMBER(SEARCH(""CDM CASH DEPOSIT"",$C280)),
      ISNUMBER(SEARCH(""CASH DEPOSIT"",$C280"&amp;")),
      COUNTIFS('SUMMARY DATA'!$D:$D,$C280,'SUMMARY DATA'!$B:$B,""RS"")&lt;&gt;1
    ),
    """",
    IFERROR(TEXTJOIN(CHAR(10),TRUE,FILTER('SUMMARY DATA'!G:G,'SUMMARY DATA'!$D:$D=$C280,'SUMMARY DATA'!$B:$B=""RS"")),"""")
  )
)"),"")</f>
        <v/>
      </c>
      <c r="H280" s="4" t="str">
        <f>IFERROR(__xludf.DUMMYFUNCTION("IFERROR(
  TEXTJOIN(CHAR(10),TRUE,FILTER('SUMMARY DATA'!H:H,'SUMMARY DATA'!$A:$A=$A280,'SUMMARY DATA'!$C:$C=$B280,'SUMMARY DATA'!$B:$B=""RS"")),
  IF(
    OR(
      ISNUMBER(SEARCH(""CDM CASH DEPOSIT"",$C280)),
      ISNUMBER(SEARCH(""CASH DEPOSIT"",$C280"&amp;")),
      COUNTIFS('SUMMARY DATA'!$D:$D,$C280,'SUMMARY DATA'!$B:$B,""RS"")&lt;&gt;1
    ),
    """",
    IFERROR(TEXTJOIN(CHAR(10),TRUE,FILTER('SUMMARY DATA'!H:H,'SUMMARY DATA'!$D:$D=$C280,'SUMMARY DATA'!$B:$B=""RS"")),"""")
  )
)"),"")</f>
        <v/>
      </c>
      <c r="I280" s="6" t="str">
        <f>IFERROR(__xludf.DUMMYFUNCTION("IF(H280="""","""",
SUM(ARRAYFORMULA(VALUE(SPLIT(H280,CHAR(10)))))
)"),"")</f>
        <v/>
      </c>
      <c r="J280" s="4" t="str">
        <f>IFERROR(__xludf.DUMMYFUNCTION("IFERROR(
  TEXTJOIN(CHAR(10),TRUE,FILTER('SUMMARY DATA'!I:I,'SUMMARY DATA'!$A:$A=$A280,'SUMMARY DATA'!$C:$C=$B280,'SUMMARY DATA'!$B:$B=""RS"")),
  IF(
    OR(
      ISNUMBER(SEARCH(""CDM CASH DEPOSIT"",$C280)),
      ISNUMBER(SEARCH(""CASH DEPOSIT"",$C280"&amp;")),
      COUNTIFS('SUMMARY DATA'!$D:$D,$C280,'SUMMARY DATA'!$B:$B,""RS"")&lt;&gt;1
    ),
    """",
    IFERROR(TEXTJOIN(CHAR(10),TRUE,FILTER('SUMMARY DATA'!I:I,'SUMMARY DATA'!$D:$D=$C280,'SUMMARY DATA'!$B:$B=""RS"")),"""")
  )
)"),"")</f>
        <v/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 spans="1:27">
      <c r="A281" s="19"/>
      <c r="B281" s="39"/>
      <c r="C281" s="19"/>
      <c r="D281" s="33"/>
      <c r="E281" s="4" t="str">
        <f>IFERROR(__xludf.DUMMYFUNCTION("IFERROR(
  TEXTJOIN(CHAR(10),TRUE,FILTER('SUMMARY DATA'!E:E,'SUMMARY DATA'!$A:$A=$A281,'SUMMARY DATA'!$C:$C=$B281,'SUMMARY DATA'!$B:$B=""RS"")),
  IF(
    OR(
      ISNUMBER(SEARCH(""CDM CASH DEPOSIT"",$C281)),
      ISNUMBER(SEARCH(""CASH DEPOSIT"",$C281"&amp;")),
      COUNTIFS('SUMMARY DATA'!$D:$D,$C281,'SUMMARY DATA'!$B:$B,""RS"")&lt;&gt;1
    ),
    """",
    IFERROR(TEXTJOIN(CHAR(10),TRUE,FILTER('SUMMARY DATA'!E:E,'SUMMARY DATA'!$D:$D=$C281,'SUMMARY DATA'!$B:$B=""RS"")),"""")
  )
)"),"")</f>
        <v/>
      </c>
      <c r="F281" s="4" t="str">
        <f>IFERROR(__xludf.DUMMYFUNCTION("IFERROR(
  TEXTJOIN(CHAR(10),TRUE,FILTER('SUMMARY DATA'!F:F,'SUMMARY DATA'!$A:$A=$A281,'SUMMARY DATA'!$C:$C=$B281,'SUMMARY DATA'!$B:$B=""RS"")),
  IF(
    OR(
      ISNUMBER(SEARCH(""CDM CASH DEPOSIT"",$C281)),
      ISNUMBER(SEARCH(""CASH DEPOSIT"",$C281"&amp;")),
      COUNTIFS('SUMMARY DATA'!$D:$D,$C281,'SUMMARY DATA'!$B:$B,""RS"")&lt;&gt;1
    ),
    """",
    IFERROR(TEXTJOIN(CHAR(10),TRUE,FILTER('SUMMARY DATA'!F:F,'SUMMARY DATA'!$D:$D=$C281,'SUMMARY DATA'!$B:$B=""RS"")),"""")
  )
)"),"")</f>
        <v/>
      </c>
      <c r="G281" s="4" t="str">
        <f>IFERROR(__xludf.DUMMYFUNCTION("IFERROR(
  TEXTJOIN(CHAR(10),TRUE,FILTER('SUMMARY DATA'!G:G,'SUMMARY DATA'!$A:$A=$A281,'SUMMARY DATA'!$C:$C=$B281,'SUMMARY DATA'!$B:$B=""RS"")),
  IF(
    OR(
      ISNUMBER(SEARCH(""CDM CASH DEPOSIT"",$C281)),
      ISNUMBER(SEARCH(""CASH DEPOSIT"",$C281"&amp;")),
      COUNTIFS('SUMMARY DATA'!$D:$D,$C281,'SUMMARY DATA'!$B:$B,""RS"")&lt;&gt;1
    ),
    """",
    IFERROR(TEXTJOIN(CHAR(10),TRUE,FILTER('SUMMARY DATA'!G:G,'SUMMARY DATA'!$D:$D=$C281,'SUMMARY DATA'!$B:$B=""RS"")),"""")
  )
)"),"")</f>
        <v/>
      </c>
      <c r="H281" s="4" t="str">
        <f>IFERROR(__xludf.DUMMYFUNCTION("IFERROR(
  TEXTJOIN(CHAR(10),TRUE,FILTER('SUMMARY DATA'!H:H,'SUMMARY DATA'!$A:$A=$A281,'SUMMARY DATA'!$C:$C=$B281,'SUMMARY DATA'!$B:$B=""RS"")),
  IF(
    OR(
      ISNUMBER(SEARCH(""CDM CASH DEPOSIT"",$C281)),
      ISNUMBER(SEARCH(""CASH DEPOSIT"",$C281"&amp;")),
      COUNTIFS('SUMMARY DATA'!$D:$D,$C281,'SUMMARY DATA'!$B:$B,""RS"")&lt;&gt;1
    ),
    """",
    IFERROR(TEXTJOIN(CHAR(10),TRUE,FILTER('SUMMARY DATA'!H:H,'SUMMARY DATA'!$D:$D=$C281,'SUMMARY DATA'!$B:$B=""RS"")),"""")
  )
)"),"")</f>
        <v/>
      </c>
      <c r="I281" s="6" t="str">
        <f>IFERROR(__xludf.DUMMYFUNCTION("IF(H281="""","""",
SUM(ARRAYFORMULA(VALUE(SPLIT(H281,CHAR(10)))))
)"),"")</f>
        <v/>
      </c>
      <c r="J281" s="4" t="str">
        <f>IFERROR(__xludf.DUMMYFUNCTION("IFERROR(
  TEXTJOIN(CHAR(10),TRUE,FILTER('SUMMARY DATA'!I:I,'SUMMARY DATA'!$A:$A=$A281,'SUMMARY DATA'!$C:$C=$B281,'SUMMARY DATA'!$B:$B=""RS"")),
  IF(
    OR(
      ISNUMBER(SEARCH(""CDM CASH DEPOSIT"",$C281)),
      ISNUMBER(SEARCH(""CASH DEPOSIT"",$C281"&amp;")),
      COUNTIFS('SUMMARY DATA'!$D:$D,$C281,'SUMMARY DATA'!$B:$B,""RS"")&lt;&gt;1
    ),
    """",
    IFERROR(TEXTJOIN(CHAR(10),TRUE,FILTER('SUMMARY DATA'!I:I,'SUMMARY DATA'!$D:$D=$C281,'SUMMARY DATA'!$B:$B=""RS"")),"""")
  )
)"),"")</f>
        <v/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 spans="1:27">
      <c r="A282" s="19"/>
      <c r="B282" s="39"/>
      <c r="C282" s="19"/>
      <c r="D282" s="33"/>
      <c r="E282" s="4" t="str">
        <f>IFERROR(__xludf.DUMMYFUNCTION("IFERROR(
  TEXTJOIN(CHAR(10),TRUE,FILTER('SUMMARY DATA'!E:E,'SUMMARY DATA'!$A:$A=$A282,'SUMMARY DATA'!$C:$C=$B282,'SUMMARY DATA'!$B:$B=""RS"")),
  IF(
    OR(
      ISNUMBER(SEARCH(""CDM CASH DEPOSIT"",$C282)),
      ISNUMBER(SEARCH(""CASH DEPOSIT"",$C282"&amp;")),
      COUNTIFS('SUMMARY DATA'!$D:$D,$C282,'SUMMARY DATA'!$B:$B,""RS"")&lt;&gt;1
    ),
    """",
    IFERROR(TEXTJOIN(CHAR(10),TRUE,FILTER('SUMMARY DATA'!E:E,'SUMMARY DATA'!$D:$D=$C282,'SUMMARY DATA'!$B:$B=""RS"")),"""")
  )
)"),"")</f>
        <v/>
      </c>
      <c r="F282" s="4" t="str">
        <f>IFERROR(__xludf.DUMMYFUNCTION("IFERROR(
  TEXTJOIN(CHAR(10),TRUE,FILTER('SUMMARY DATA'!F:F,'SUMMARY DATA'!$A:$A=$A282,'SUMMARY DATA'!$C:$C=$B282,'SUMMARY DATA'!$B:$B=""RS"")),
  IF(
    OR(
      ISNUMBER(SEARCH(""CDM CASH DEPOSIT"",$C282)),
      ISNUMBER(SEARCH(""CASH DEPOSIT"",$C282"&amp;")),
      COUNTIFS('SUMMARY DATA'!$D:$D,$C282,'SUMMARY DATA'!$B:$B,""RS"")&lt;&gt;1
    ),
    """",
    IFERROR(TEXTJOIN(CHAR(10),TRUE,FILTER('SUMMARY DATA'!F:F,'SUMMARY DATA'!$D:$D=$C282,'SUMMARY DATA'!$B:$B=""RS"")),"""")
  )
)"),"")</f>
        <v/>
      </c>
      <c r="G282" s="4" t="str">
        <f>IFERROR(__xludf.DUMMYFUNCTION("IFERROR(
  TEXTJOIN(CHAR(10),TRUE,FILTER('SUMMARY DATA'!G:G,'SUMMARY DATA'!$A:$A=$A282,'SUMMARY DATA'!$C:$C=$B282,'SUMMARY DATA'!$B:$B=""RS"")),
  IF(
    OR(
      ISNUMBER(SEARCH(""CDM CASH DEPOSIT"",$C282)),
      ISNUMBER(SEARCH(""CASH DEPOSIT"",$C282"&amp;")),
      COUNTIFS('SUMMARY DATA'!$D:$D,$C282,'SUMMARY DATA'!$B:$B,""RS"")&lt;&gt;1
    ),
    """",
    IFERROR(TEXTJOIN(CHAR(10),TRUE,FILTER('SUMMARY DATA'!G:G,'SUMMARY DATA'!$D:$D=$C282,'SUMMARY DATA'!$B:$B=""RS"")),"""")
  )
)"),"")</f>
        <v/>
      </c>
      <c r="H282" s="4" t="str">
        <f>IFERROR(__xludf.DUMMYFUNCTION("IFERROR(
  TEXTJOIN(CHAR(10),TRUE,FILTER('SUMMARY DATA'!H:H,'SUMMARY DATA'!$A:$A=$A282,'SUMMARY DATA'!$C:$C=$B282,'SUMMARY DATA'!$B:$B=""RS"")),
  IF(
    OR(
      ISNUMBER(SEARCH(""CDM CASH DEPOSIT"",$C282)),
      ISNUMBER(SEARCH(""CASH DEPOSIT"",$C282"&amp;")),
      COUNTIFS('SUMMARY DATA'!$D:$D,$C282,'SUMMARY DATA'!$B:$B,""RS"")&lt;&gt;1
    ),
    """",
    IFERROR(TEXTJOIN(CHAR(10),TRUE,FILTER('SUMMARY DATA'!H:H,'SUMMARY DATA'!$D:$D=$C282,'SUMMARY DATA'!$B:$B=""RS"")),"""")
  )
)"),"")</f>
        <v/>
      </c>
      <c r="I282" s="6" t="str">
        <f>IFERROR(__xludf.DUMMYFUNCTION("IF(H282="""","""",
SUM(ARRAYFORMULA(VALUE(SPLIT(H282,CHAR(10)))))
)"),"")</f>
        <v/>
      </c>
      <c r="J282" s="4" t="str">
        <f>IFERROR(__xludf.DUMMYFUNCTION("IFERROR(
  TEXTJOIN(CHAR(10),TRUE,FILTER('SUMMARY DATA'!I:I,'SUMMARY DATA'!$A:$A=$A282,'SUMMARY DATA'!$C:$C=$B282,'SUMMARY DATA'!$B:$B=""RS"")),
  IF(
    OR(
      ISNUMBER(SEARCH(""CDM CASH DEPOSIT"",$C282)),
      ISNUMBER(SEARCH(""CASH DEPOSIT"",$C282"&amp;")),
      COUNTIFS('SUMMARY DATA'!$D:$D,$C282,'SUMMARY DATA'!$B:$B,""RS"")&lt;&gt;1
    ),
    """",
    IFERROR(TEXTJOIN(CHAR(10),TRUE,FILTER('SUMMARY DATA'!I:I,'SUMMARY DATA'!$D:$D=$C282,'SUMMARY DATA'!$B:$B=""RS"")),"""")
  )
)"),"")</f>
        <v/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 spans="1:27">
      <c r="A283" s="19"/>
      <c r="B283" s="39"/>
      <c r="C283" s="19"/>
      <c r="D283" s="33"/>
      <c r="E283" s="4" t="str">
        <f>IFERROR(__xludf.DUMMYFUNCTION("IFERROR(
  TEXTJOIN(CHAR(10),TRUE,FILTER('SUMMARY DATA'!E:E,'SUMMARY DATA'!$A:$A=$A283,'SUMMARY DATA'!$C:$C=$B283,'SUMMARY DATA'!$B:$B=""RS"")),
  IF(
    OR(
      ISNUMBER(SEARCH(""CDM CASH DEPOSIT"",$C283)),
      ISNUMBER(SEARCH(""CASH DEPOSIT"",$C283"&amp;")),
      COUNTIFS('SUMMARY DATA'!$D:$D,$C283,'SUMMARY DATA'!$B:$B,""RS"")&lt;&gt;1
    ),
    """",
    IFERROR(TEXTJOIN(CHAR(10),TRUE,FILTER('SUMMARY DATA'!E:E,'SUMMARY DATA'!$D:$D=$C283,'SUMMARY DATA'!$B:$B=""RS"")),"""")
  )
)"),"")</f>
        <v/>
      </c>
      <c r="F283" s="4" t="str">
        <f>IFERROR(__xludf.DUMMYFUNCTION("IFERROR(
  TEXTJOIN(CHAR(10),TRUE,FILTER('SUMMARY DATA'!F:F,'SUMMARY DATA'!$A:$A=$A283,'SUMMARY DATA'!$C:$C=$B283,'SUMMARY DATA'!$B:$B=""RS"")),
  IF(
    OR(
      ISNUMBER(SEARCH(""CDM CASH DEPOSIT"",$C283)),
      ISNUMBER(SEARCH(""CASH DEPOSIT"",$C283"&amp;")),
      COUNTIFS('SUMMARY DATA'!$D:$D,$C283,'SUMMARY DATA'!$B:$B,""RS"")&lt;&gt;1
    ),
    """",
    IFERROR(TEXTJOIN(CHAR(10),TRUE,FILTER('SUMMARY DATA'!F:F,'SUMMARY DATA'!$D:$D=$C283,'SUMMARY DATA'!$B:$B=""RS"")),"""")
  )
)"),"")</f>
        <v/>
      </c>
      <c r="G283" s="4" t="str">
        <f>IFERROR(__xludf.DUMMYFUNCTION("IFERROR(
  TEXTJOIN(CHAR(10),TRUE,FILTER('SUMMARY DATA'!G:G,'SUMMARY DATA'!$A:$A=$A283,'SUMMARY DATA'!$C:$C=$B283,'SUMMARY DATA'!$B:$B=""RS"")),
  IF(
    OR(
      ISNUMBER(SEARCH(""CDM CASH DEPOSIT"",$C283)),
      ISNUMBER(SEARCH(""CASH DEPOSIT"",$C283"&amp;")),
      COUNTIFS('SUMMARY DATA'!$D:$D,$C283,'SUMMARY DATA'!$B:$B,""RS"")&lt;&gt;1
    ),
    """",
    IFERROR(TEXTJOIN(CHAR(10),TRUE,FILTER('SUMMARY DATA'!G:G,'SUMMARY DATA'!$D:$D=$C283,'SUMMARY DATA'!$B:$B=""RS"")),"""")
  )
)"),"")</f>
        <v/>
      </c>
      <c r="H283" s="4" t="str">
        <f>IFERROR(__xludf.DUMMYFUNCTION("IFERROR(
  TEXTJOIN(CHAR(10),TRUE,FILTER('SUMMARY DATA'!H:H,'SUMMARY DATA'!$A:$A=$A283,'SUMMARY DATA'!$C:$C=$B283,'SUMMARY DATA'!$B:$B=""RS"")),
  IF(
    OR(
      ISNUMBER(SEARCH(""CDM CASH DEPOSIT"",$C283)),
      ISNUMBER(SEARCH(""CASH DEPOSIT"",$C283"&amp;")),
      COUNTIFS('SUMMARY DATA'!$D:$D,$C283,'SUMMARY DATA'!$B:$B,""RS"")&lt;&gt;1
    ),
    """",
    IFERROR(TEXTJOIN(CHAR(10),TRUE,FILTER('SUMMARY DATA'!H:H,'SUMMARY DATA'!$D:$D=$C283,'SUMMARY DATA'!$B:$B=""RS"")),"""")
  )
)"),"")</f>
        <v/>
      </c>
      <c r="I283" s="6" t="str">
        <f>IFERROR(__xludf.DUMMYFUNCTION("IF(H283="""","""",
SUM(ARRAYFORMULA(VALUE(SPLIT(H283,CHAR(10)))))
)"),"")</f>
        <v/>
      </c>
      <c r="J283" s="4" t="str">
        <f>IFERROR(__xludf.DUMMYFUNCTION("IFERROR(
  TEXTJOIN(CHAR(10),TRUE,FILTER('SUMMARY DATA'!I:I,'SUMMARY DATA'!$A:$A=$A283,'SUMMARY DATA'!$C:$C=$B283,'SUMMARY DATA'!$B:$B=""RS"")),
  IF(
    OR(
      ISNUMBER(SEARCH(""CDM CASH DEPOSIT"",$C283)),
      ISNUMBER(SEARCH(""CASH DEPOSIT"",$C283"&amp;")),
      COUNTIFS('SUMMARY DATA'!$D:$D,$C283,'SUMMARY DATA'!$B:$B,""RS"")&lt;&gt;1
    ),
    """",
    IFERROR(TEXTJOIN(CHAR(10),TRUE,FILTER('SUMMARY DATA'!I:I,'SUMMARY DATA'!$D:$D=$C283,'SUMMARY DATA'!$B:$B=""RS"")),"""")
  )
)"),"")</f>
        <v/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 spans="1:27">
      <c r="A284" s="19"/>
      <c r="B284" s="39"/>
      <c r="C284" s="19"/>
      <c r="D284" s="33"/>
      <c r="E284" s="4" t="str">
        <f>IFERROR(__xludf.DUMMYFUNCTION("IFERROR(
  TEXTJOIN(CHAR(10),TRUE,FILTER('SUMMARY DATA'!E:E,'SUMMARY DATA'!$A:$A=$A284,'SUMMARY DATA'!$C:$C=$B284,'SUMMARY DATA'!$B:$B=""RS"")),
  IF(
    OR(
      ISNUMBER(SEARCH(""CDM CASH DEPOSIT"",$C284)),
      ISNUMBER(SEARCH(""CASH DEPOSIT"",$C284"&amp;")),
      COUNTIFS('SUMMARY DATA'!$D:$D,$C284,'SUMMARY DATA'!$B:$B,""RS"")&lt;&gt;1
    ),
    """",
    IFERROR(TEXTJOIN(CHAR(10),TRUE,FILTER('SUMMARY DATA'!E:E,'SUMMARY DATA'!$D:$D=$C284,'SUMMARY DATA'!$B:$B=""RS"")),"""")
  )
)"),"")</f>
        <v/>
      </c>
      <c r="F284" s="4" t="str">
        <f>IFERROR(__xludf.DUMMYFUNCTION("IFERROR(
  TEXTJOIN(CHAR(10),TRUE,FILTER('SUMMARY DATA'!F:F,'SUMMARY DATA'!$A:$A=$A284,'SUMMARY DATA'!$C:$C=$B284,'SUMMARY DATA'!$B:$B=""RS"")),
  IF(
    OR(
      ISNUMBER(SEARCH(""CDM CASH DEPOSIT"",$C284)),
      ISNUMBER(SEARCH(""CASH DEPOSIT"",$C284"&amp;")),
      COUNTIFS('SUMMARY DATA'!$D:$D,$C284,'SUMMARY DATA'!$B:$B,""RS"")&lt;&gt;1
    ),
    """",
    IFERROR(TEXTJOIN(CHAR(10),TRUE,FILTER('SUMMARY DATA'!F:F,'SUMMARY DATA'!$D:$D=$C284,'SUMMARY DATA'!$B:$B=""RS"")),"""")
  )
)"),"")</f>
        <v/>
      </c>
      <c r="G284" s="4" t="str">
        <f>IFERROR(__xludf.DUMMYFUNCTION("IFERROR(
  TEXTJOIN(CHAR(10),TRUE,FILTER('SUMMARY DATA'!G:G,'SUMMARY DATA'!$A:$A=$A284,'SUMMARY DATA'!$C:$C=$B284,'SUMMARY DATA'!$B:$B=""RS"")),
  IF(
    OR(
      ISNUMBER(SEARCH(""CDM CASH DEPOSIT"",$C284)),
      ISNUMBER(SEARCH(""CASH DEPOSIT"",$C284"&amp;")),
      COUNTIFS('SUMMARY DATA'!$D:$D,$C284,'SUMMARY DATA'!$B:$B,""RS"")&lt;&gt;1
    ),
    """",
    IFERROR(TEXTJOIN(CHAR(10),TRUE,FILTER('SUMMARY DATA'!G:G,'SUMMARY DATA'!$D:$D=$C284,'SUMMARY DATA'!$B:$B=""RS"")),"""")
  )
)"),"")</f>
        <v/>
      </c>
      <c r="H284" s="4" t="str">
        <f>IFERROR(__xludf.DUMMYFUNCTION("IFERROR(
  TEXTJOIN(CHAR(10),TRUE,FILTER('SUMMARY DATA'!H:H,'SUMMARY DATA'!$A:$A=$A284,'SUMMARY DATA'!$C:$C=$B284,'SUMMARY DATA'!$B:$B=""RS"")),
  IF(
    OR(
      ISNUMBER(SEARCH(""CDM CASH DEPOSIT"",$C284)),
      ISNUMBER(SEARCH(""CASH DEPOSIT"",$C284"&amp;")),
      COUNTIFS('SUMMARY DATA'!$D:$D,$C284,'SUMMARY DATA'!$B:$B,""RS"")&lt;&gt;1
    ),
    """",
    IFERROR(TEXTJOIN(CHAR(10),TRUE,FILTER('SUMMARY DATA'!H:H,'SUMMARY DATA'!$D:$D=$C284,'SUMMARY DATA'!$B:$B=""RS"")),"""")
  )
)"),"")</f>
        <v/>
      </c>
      <c r="I284" s="6" t="str">
        <f>IFERROR(__xludf.DUMMYFUNCTION("IF(H284="""","""",
SUM(ARRAYFORMULA(VALUE(SPLIT(H284,CHAR(10)))))
)"),"")</f>
        <v/>
      </c>
      <c r="J284" s="4" t="str">
        <f>IFERROR(__xludf.DUMMYFUNCTION("IFERROR(
  TEXTJOIN(CHAR(10),TRUE,FILTER('SUMMARY DATA'!I:I,'SUMMARY DATA'!$A:$A=$A284,'SUMMARY DATA'!$C:$C=$B284,'SUMMARY DATA'!$B:$B=""RS"")),
  IF(
    OR(
      ISNUMBER(SEARCH(""CDM CASH DEPOSIT"",$C284)),
      ISNUMBER(SEARCH(""CASH DEPOSIT"",$C284"&amp;")),
      COUNTIFS('SUMMARY DATA'!$D:$D,$C284,'SUMMARY DATA'!$B:$B,""RS"")&lt;&gt;1
    ),
    """",
    IFERROR(TEXTJOIN(CHAR(10),TRUE,FILTER('SUMMARY DATA'!I:I,'SUMMARY DATA'!$D:$D=$C284,'SUMMARY DATA'!$B:$B=""RS"")),"""")
  )
)"),"")</f>
        <v/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 spans="1:27">
      <c r="A285" s="19"/>
      <c r="B285" s="39"/>
      <c r="C285" s="19"/>
      <c r="D285" s="33"/>
      <c r="E285" s="4" t="str">
        <f>IFERROR(__xludf.DUMMYFUNCTION("IFERROR(
  TEXTJOIN(CHAR(10),TRUE,FILTER('SUMMARY DATA'!E:E,'SUMMARY DATA'!$A:$A=$A285,'SUMMARY DATA'!$C:$C=$B285,'SUMMARY DATA'!$B:$B=""RS"")),
  IF(
    OR(
      ISNUMBER(SEARCH(""CDM CASH DEPOSIT"",$C285)),
      ISNUMBER(SEARCH(""CASH DEPOSIT"",$C285"&amp;")),
      COUNTIFS('SUMMARY DATA'!$D:$D,$C285,'SUMMARY DATA'!$B:$B,""RS"")&lt;&gt;1
    ),
    """",
    IFERROR(TEXTJOIN(CHAR(10),TRUE,FILTER('SUMMARY DATA'!E:E,'SUMMARY DATA'!$D:$D=$C285,'SUMMARY DATA'!$B:$B=""RS"")),"""")
  )
)"),"")</f>
        <v/>
      </c>
      <c r="F285" s="4" t="str">
        <f>IFERROR(__xludf.DUMMYFUNCTION("IFERROR(
  TEXTJOIN(CHAR(10),TRUE,FILTER('SUMMARY DATA'!F:F,'SUMMARY DATA'!$A:$A=$A285,'SUMMARY DATA'!$C:$C=$B285,'SUMMARY DATA'!$B:$B=""RS"")),
  IF(
    OR(
      ISNUMBER(SEARCH(""CDM CASH DEPOSIT"",$C285)),
      ISNUMBER(SEARCH(""CASH DEPOSIT"",$C285"&amp;")),
      COUNTIFS('SUMMARY DATA'!$D:$D,$C285,'SUMMARY DATA'!$B:$B,""RS"")&lt;&gt;1
    ),
    """",
    IFERROR(TEXTJOIN(CHAR(10),TRUE,FILTER('SUMMARY DATA'!F:F,'SUMMARY DATA'!$D:$D=$C285,'SUMMARY DATA'!$B:$B=""RS"")),"""")
  )
)"),"")</f>
        <v/>
      </c>
      <c r="G285" s="4" t="str">
        <f>IFERROR(__xludf.DUMMYFUNCTION("IFERROR(
  TEXTJOIN(CHAR(10),TRUE,FILTER('SUMMARY DATA'!G:G,'SUMMARY DATA'!$A:$A=$A285,'SUMMARY DATA'!$C:$C=$B285,'SUMMARY DATA'!$B:$B=""RS"")),
  IF(
    OR(
      ISNUMBER(SEARCH(""CDM CASH DEPOSIT"",$C285)),
      ISNUMBER(SEARCH(""CASH DEPOSIT"",$C285"&amp;")),
      COUNTIFS('SUMMARY DATA'!$D:$D,$C285,'SUMMARY DATA'!$B:$B,""RS"")&lt;&gt;1
    ),
    """",
    IFERROR(TEXTJOIN(CHAR(10),TRUE,FILTER('SUMMARY DATA'!G:G,'SUMMARY DATA'!$D:$D=$C285,'SUMMARY DATA'!$B:$B=""RS"")),"""")
  )
)"),"")</f>
        <v/>
      </c>
      <c r="H285" s="4" t="str">
        <f>IFERROR(__xludf.DUMMYFUNCTION("IFERROR(
  TEXTJOIN(CHAR(10),TRUE,FILTER('SUMMARY DATA'!H:H,'SUMMARY DATA'!$A:$A=$A285,'SUMMARY DATA'!$C:$C=$B285,'SUMMARY DATA'!$B:$B=""RS"")),
  IF(
    OR(
      ISNUMBER(SEARCH(""CDM CASH DEPOSIT"",$C285)),
      ISNUMBER(SEARCH(""CASH DEPOSIT"",$C285"&amp;")),
      COUNTIFS('SUMMARY DATA'!$D:$D,$C285,'SUMMARY DATA'!$B:$B,""RS"")&lt;&gt;1
    ),
    """",
    IFERROR(TEXTJOIN(CHAR(10),TRUE,FILTER('SUMMARY DATA'!H:H,'SUMMARY DATA'!$D:$D=$C285,'SUMMARY DATA'!$B:$B=""RS"")),"""")
  )
)"),"")</f>
        <v/>
      </c>
      <c r="I285" s="6" t="str">
        <f>IFERROR(__xludf.DUMMYFUNCTION("IF(H285="""","""",
SUM(ARRAYFORMULA(VALUE(SPLIT(H285,CHAR(10)))))
)"),"")</f>
        <v/>
      </c>
      <c r="J285" s="4" t="str">
        <f>IFERROR(__xludf.DUMMYFUNCTION("IFERROR(
  TEXTJOIN(CHAR(10),TRUE,FILTER('SUMMARY DATA'!I:I,'SUMMARY DATA'!$A:$A=$A285,'SUMMARY DATA'!$C:$C=$B285,'SUMMARY DATA'!$B:$B=""RS"")),
  IF(
    OR(
      ISNUMBER(SEARCH(""CDM CASH DEPOSIT"",$C285)),
      ISNUMBER(SEARCH(""CASH DEPOSIT"",$C285"&amp;")),
      COUNTIFS('SUMMARY DATA'!$D:$D,$C285,'SUMMARY DATA'!$B:$B,""RS"")&lt;&gt;1
    ),
    """",
    IFERROR(TEXTJOIN(CHAR(10),TRUE,FILTER('SUMMARY DATA'!I:I,'SUMMARY DATA'!$D:$D=$C285,'SUMMARY DATA'!$B:$B=""RS"")),"""")
  )
)"),"")</f>
        <v/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 spans="1:27">
      <c r="A286" s="19"/>
      <c r="B286" s="39"/>
      <c r="C286" s="19"/>
      <c r="D286" s="33"/>
      <c r="E286" s="4" t="str">
        <f>IFERROR(__xludf.DUMMYFUNCTION("IFERROR(
  TEXTJOIN(CHAR(10),TRUE,FILTER('SUMMARY DATA'!E:E,'SUMMARY DATA'!$A:$A=$A286,'SUMMARY DATA'!$C:$C=$B286,'SUMMARY DATA'!$B:$B=""RS"")),
  IF(
    OR(
      ISNUMBER(SEARCH(""CDM CASH DEPOSIT"",$C286)),
      ISNUMBER(SEARCH(""CASH DEPOSIT"",$C286"&amp;")),
      COUNTIFS('SUMMARY DATA'!$D:$D,$C286,'SUMMARY DATA'!$B:$B,""RS"")&lt;&gt;1
    ),
    """",
    IFERROR(TEXTJOIN(CHAR(10),TRUE,FILTER('SUMMARY DATA'!E:E,'SUMMARY DATA'!$D:$D=$C286,'SUMMARY DATA'!$B:$B=""RS"")),"""")
  )
)"),"")</f>
        <v/>
      </c>
      <c r="F286" s="4" t="str">
        <f>IFERROR(__xludf.DUMMYFUNCTION("IFERROR(
  TEXTJOIN(CHAR(10),TRUE,FILTER('SUMMARY DATA'!F:F,'SUMMARY DATA'!$A:$A=$A286,'SUMMARY DATA'!$C:$C=$B286,'SUMMARY DATA'!$B:$B=""RS"")),
  IF(
    OR(
      ISNUMBER(SEARCH(""CDM CASH DEPOSIT"",$C286)),
      ISNUMBER(SEARCH(""CASH DEPOSIT"",$C286"&amp;")),
      COUNTIFS('SUMMARY DATA'!$D:$D,$C286,'SUMMARY DATA'!$B:$B,""RS"")&lt;&gt;1
    ),
    """",
    IFERROR(TEXTJOIN(CHAR(10),TRUE,FILTER('SUMMARY DATA'!F:F,'SUMMARY DATA'!$D:$D=$C286,'SUMMARY DATA'!$B:$B=""RS"")),"""")
  )
)"),"")</f>
        <v/>
      </c>
      <c r="G286" s="4" t="str">
        <f>IFERROR(__xludf.DUMMYFUNCTION("IFERROR(
  TEXTJOIN(CHAR(10),TRUE,FILTER('SUMMARY DATA'!G:G,'SUMMARY DATA'!$A:$A=$A286,'SUMMARY DATA'!$C:$C=$B286,'SUMMARY DATA'!$B:$B=""RS"")),
  IF(
    OR(
      ISNUMBER(SEARCH(""CDM CASH DEPOSIT"",$C286)),
      ISNUMBER(SEARCH(""CASH DEPOSIT"",$C286"&amp;")),
      COUNTIFS('SUMMARY DATA'!$D:$D,$C286,'SUMMARY DATA'!$B:$B,""RS"")&lt;&gt;1
    ),
    """",
    IFERROR(TEXTJOIN(CHAR(10),TRUE,FILTER('SUMMARY DATA'!G:G,'SUMMARY DATA'!$D:$D=$C286,'SUMMARY DATA'!$B:$B=""RS"")),"""")
  )
)"),"")</f>
        <v/>
      </c>
      <c r="H286" s="4" t="str">
        <f>IFERROR(__xludf.DUMMYFUNCTION("IFERROR(
  TEXTJOIN(CHAR(10),TRUE,FILTER('SUMMARY DATA'!H:H,'SUMMARY DATA'!$A:$A=$A286,'SUMMARY DATA'!$C:$C=$B286,'SUMMARY DATA'!$B:$B=""RS"")),
  IF(
    OR(
      ISNUMBER(SEARCH(""CDM CASH DEPOSIT"",$C286)),
      ISNUMBER(SEARCH(""CASH DEPOSIT"",$C286"&amp;")),
      COUNTIFS('SUMMARY DATA'!$D:$D,$C286,'SUMMARY DATA'!$B:$B,""RS"")&lt;&gt;1
    ),
    """",
    IFERROR(TEXTJOIN(CHAR(10),TRUE,FILTER('SUMMARY DATA'!H:H,'SUMMARY DATA'!$D:$D=$C286,'SUMMARY DATA'!$B:$B=""RS"")),"""")
  )
)"),"")</f>
        <v/>
      </c>
      <c r="I286" s="6" t="str">
        <f>IFERROR(__xludf.DUMMYFUNCTION("IF(H286="""","""",
SUM(ARRAYFORMULA(VALUE(SPLIT(H286,CHAR(10)))))
)"),"")</f>
        <v/>
      </c>
      <c r="J286" s="4" t="str">
        <f>IFERROR(__xludf.DUMMYFUNCTION("IFERROR(
  TEXTJOIN(CHAR(10),TRUE,FILTER('SUMMARY DATA'!I:I,'SUMMARY DATA'!$A:$A=$A286,'SUMMARY DATA'!$C:$C=$B286,'SUMMARY DATA'!$B:$B=""RS"")),
  IF(
    OR(
      ISNUMBER(SEARCH(""CDM CASH DEPOSIT"",$C286)),
      ISNUMBER(SEARCH(""CASH DEPOSIT"",$C286"&amp;")),
      COUNTIFS('SUMMARY DATA'!$D:$D,$C286,'SUMMARY DATA'!$B:$B,""RS"")&lt;&gt;1
    ),
    """",
    IFERROR(TEXTJOIN(CHAR(10),TRUE,FILTER('SUMMARY DATA'!I:I,'SUMMARY DATA'!$D:$D=$C286,'SUMMARY DATA'!$B:$B=""RS"")),"""")
  )
)"),"")</f>
        <v/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 spans="1:27">
      <c r="A287" s="19"/>
      <c r="B287" s="39"/>
      <c r="C287" s="19"/>
      <c r="D287" s="33"/>
      <c r="E287" s="4" t="str">
        <f>IFERROR(__xludf.DUMMYFUNCTION("IFERROR(
  TEXTJOIN(CHAR(10),TRUE,FILTER('SUMMARY DATA'!E:E,'SUMMARY DATA'!$A:$A=$A287,'SUMMARY DATA'!$C:$C=$B287,'SUMMARY DATA'!$B:$B=""RS"")),
  IF(
    OR(
      ISNUMBER(SEARCH(""CDM CASH DEPOSIT"",$C287)),
      ISNUMBER(SEARCH(""CASH DEPOSIT"",$C287"&amp;")),
      COUNTIFS('SUMMARY DATA'!$D:$D,$C287,'SUMMARY DATA'!$B:$B,""RS"")&lt;&gt;1
    ),
    """",
    IFERROR(TEXTJOIN(CHAR(10),TRUE,FILTER('SUMMARY DATA'!E:E,'SUMMARY DATA'!$D:$D=$C287,'SUMMARY DATA'!$B:$B=""RS"")),"""")
  )
)"),"")</f>
        <v/>
      </c>
      <c r="F287" s="4" t="str">
        <f>IFERROR(__xludf.DUMMYFUNCTION("IFERROR(
  TEXTJOIN(CHAR(10),TRUE,FILTER('SUMMARY DATA'!F:F,'SUMMARY DATA'!$A:$A=$A287,'SUMMARY DATA'!$C:$C=$B287,'SUMMARY DATA'!$B:$B=""RS"")),
  IF(
    OR(
      ISNUMBER(SEARCH(""CDM CASH DEPOSIT"",$C287)),
      ISNUMBER(SEARCH(""CASH DEPOSIT"",$C287"&amp;")),
      COUNTIFS('SUMMARY DATA'!$D:$D,$C287,'SUMMARY DATA'!$B:$B,""RS"")&lt;&gt;1
    ),
    """",
    IFERROR(TEXTJOIN(CHAR(10),TRUE,FILTER('SUMMARY DATA'!F:F,'SUMMARY DATA'!$D:$D=$C287,'SUMMARY DATA'!$B:$B=""RS"")),"""")
  )
)"),"")</f>
        <v/>
      </c>
      <c r="G287" s="4" t="str">
        <f>IFERROR(__xludf.DUMMYFUNCTION("IFERROR(
  TEXTJOIN(CHAR(10),TRUE,FILTER('SUMMARY DATA'!G:G,'SUMMARY DATA'!$A:$A=$A287,'SUMMARY DATA'!$C:$C=$B287,'SUMMARY DATA'!$B:$B=""RS"")),
  IF(
    OR(
      ISNUMBER(SEARCH(""CDM CASH DEPOSIT"",$C287)),
      ISNUMBER(SEARCH(""CASH DEPOSIT"",$C287"&amp;")),
      COUNTIFS('SUMMARY DATA'!$D:$D,$C287,'SUMMARY DATA'!$B:$B,""RS"")&lt;&gt;1
    ),
    """",
    IFERROR(TEXTJOIN(CHAR(10),TRUE,FILTER('SUMMARY DATA'!G:G,'SUMMARY DATA'!$D:$D=$C287,'SUMMARY DATA'!$B:$B=""RS"")),"""")
  )
)"),"")</f>
        <v/>
      </c>
      <c r="H287" s="4" t="str">
        <f>IFERROR(__xludf.DUMMYFUNCTION("IFERROR(
  TEXTJOIN(CHAR(10),TRUE,FILTER('SUMMARY DATA'!H:H,'SUMMARY DATA'!$A:$A=$A287,'SUMMARY DATA'!$C:$C=$B287,'SUMMARY DATA'!$B:$B=""RS"")),
  IF(
    OR(
      ISNUMBER(SEARCH(""CDM CASH DEPOSIT"",$C287)),
      ISNUMBER(SEARCH(""CASH DEPOSIT"",$C287"&amp;")),
      COUNTIFS('SUMMARY DATA'!$D:$D,$C287,'SUMMARY DATA'!$B:$B,""RS"")&lt;&gt;1
    ),
    """",
    IFERROR(TEXTJOIN(CHAR(10),TRUE,FILTER('SUMMARY DATA'!H:H,'SUMMARY DATA'!$D:$D=$C287,'SUMMARY DATA'!$B:$B=""RS"")),"""")
  )
)"),"")</f>
        <v/>
      </c>
      <c r="I287" s="6" t="str">
        <f>IFERROR(__xludf.DUMMYFUNCTION("IF(H287="""","""",
SUM(ARRAYFORMULA(VALUE(SPLIT(H287,CHAR(10)))))
)"),"")</f>
        <v/>
      </c>
      <c r="J287" s="4" t="str">
        <f>IFERROR(__xludf.DUMMYFUNCTION("IFERROR(
  TEXTJOIN(CHAR(10),TRUE,FILTER('SUMMARY DATA'!I:I,'SUMMARY DATA'!$A:$A=$A287,'SUMMARY DATA'!$C:$C=$B287,'SUMMARY DATA'!$B:$B=""RS"")),
  IF(
    OR(
      ISNUMBER(SEARCH(""CDM CASH DEPOSIT"",$C287)),
      ISNUMBER(SEARCH(""CASH DEPOSIT"",$C287"&amp;")),
      COUNTIFS('SUMMARY DATA'!$D:$D,$C287,'SUMMARY DATA'!$B:$B,""RS"")&lt;&gt;1
    ),
    """",
    IFERROR(TEXTJOIN(CHAR(10),TRUE,FILTER('SUMMARY DATA'!I:I,'SUMMARY DATA'!$D:$D=$C287,'SUMMARY DATA'!$B:$B=""RS"")),"""")
  )
)"),"")</f>
        <v/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 spans="1:27">
      <c r="A288" s="19"/>
      <c r="B288" s="39"/>
      <c r="C288" s="19"/>
      <c r="D288" s="33"/>
      <c r="E288" s="4" t="str">
        <f>IFERROR(__xludf.DUMMYFUNCTION("IFERROR(
  TEXTJOIN(CHAR(10),TRUE,FILTER('SUMMARY DATA'!E:E,'SUMMARY DATA'!$A:$A=$A288,'SUMMARY DATA'!$C:$C=$B288,'SUMMARY DATA'!$B:$B=""RS"")),
  IF(
    OR(
      ISNUMBER(SEARCH(""CDM CASH DEPOSIT"",$C288)),
      ISNUMBER(SEARCH(""CASH DEPOSIT"",$C288"&amp;")),
      COUNTIFS('SUMMARY DATA'!$D:$D,$C288,'SUMMARY DATA'!$B:$B,""RS"")&lt;&gt;1
    ),
    """",
    IFERROR(TEXTJOIN(CHAR(10),TRUE,FILTER('SUMMARY DATA'!E:E,'SUMMARY DATA'!$D:$D=$C288,'SUMMARY DATA'!$B:$B=""RS"")),"""")
  )
)"),"")</f>
        <v/>
      </c>
      <c r="F288" s="4" t="str">
        <f>IFERROR(__xludf.DUMMYFUNCTION("IFERROR(
  TEXTJOIN(CHAR(10),TRUE,FILTER('SUMMARY DATA'!F:F,'SUMMARY DATA'!$A:$A=$A288,'SUMMARY DATA'!$C:$C=$B288,'SUMMARY DATA'!$B:$B=""RS"")),
  IF(
    OR(
      ISNUMBER(SEARCH(""CDM CASH DEPOSIT"",$C288)),
      ISNUMBER(SEARCH(""CASH DEPOSIT"",$C288"&amp;")),
      COUNTIFS('SUMMARY DATA'!$D:$D,$C288,'SUMMARY DATA'!$B:$B,""RS"")&lt;&gt;1
    ),
    """",
    IFERROR(TEXTJOIN(CHAR(10),TRUE,FILTER('SUMMARY DATA'!F:F,'SUMMARY DATA'!$D:$D=$C288,'SUMMARY DATA'!$B:$B=""RS"")),"""")
  )
)"),"")</f>
        <v/>
      </c>
      <c r="G288" s="4" t="str">
        <f>IFERROR(__xludf.DUMMYFUNCTION("IFERROR(
  TEXTJOIN(CHAR(10),TRUE,FILTER('SUMMARY DATA'!G:G,'SUMMARY DATA'!$A:$A=$A288,'SUMMARY DATA'!$C:$C=$B288,'SUMMARY DATA'!$B:$B=""RS"")),
  IF(
    OR(
      ISNUMBER(SEARCH(""CDM CASH DEPOSIT"",$C288)),
      ISNUMBER(SEARCH(""CASH DEPOSIT"",$C288"&amp;")),
      COUNTIFS('SUMMARY DATA'!$D:$D,$C288,'SUMMARY DATA'!$B:$B,""RS"")&lt;&gt;1
    ),
    """",
    IFERROR(TEXTJOIN(CHAR(10),TRUE,FILTER('SUMMARY DATA'!G:G,'SUMMARY DATA'!$D:$D=$C288,'SUMMARY DATA'!$B:$B=""RS"")),"""")
  )
)"),"")</f>
        <v/>
      </c>
      <c r="H288" s="4" t="str">
        <f>IFERROR(__xludf.DUMMYFUNCTION("IFERROR(
  TEXTJOIN(CHAR(10),TRUE,FILTER('SUMMARY DATA'!H:H,'SUMMARY DATA'!$A:$A=$A288,'SUMMARY DATA'!$C:$C=$B288,'SUMMARY DATA'!$B:$B=""RS"")),
  IF(
    OR(
      ISNUMBER(SEARCH(""CDM CASH DEPOSIT"",$C288)),
      ISNUMBER(SEARCH(""CASH DEPOSIT"",$C288"&amp;")),
      COUNTIFS('SUMMARY DATA'!$D:$D,$C288,'SUMMARY DATA'!$B:$B,""RS"")&lt;&gt;1
    ),
    """",
    IFERROR(TEXTJOIN(CHAR(10),TRUE,FILTER('SUMMARY DATA'!H:H,'SUMMARY DATA'!$D:$D=$C288,'SUMMARY DATA'!$B:$B=""RS"")),"""")
  )
)"),"")</f>
        <v/>
      </c>
      <c r="I288" s="6" t="str">
        <f>IFERROR(__xludf.DUMMYFUNCTION("IF(H288="""","""",
SUM(ARRAYFORMULA(VALUE(SPLIT(H288,CHAR(10)))))
)"),"")</f>
        <v/>
      </c>
      <c r="J288" s="4" t="str">
        <f>IFERROR(__xludf.DUMMYFUNCTION("IFERROR(
  TEXTJOIN(CHAR(10),TRUE,FILTER('SUMMARY DATA'!I:I,'SUMMARY DATA'!$A:$A=$A288,'SUMMARY DATA'!$C:$C=$B288,'SUMMARY DATA'!$B:$B=""RS"")),
  IF(
    OR(
      ISNUMBER(SEARCH(""CDM CASH DEPOSIT"",$C288)),
      ISNUMBER(SEARCH(""CASH DEPOSIT"",$C288"&amp;")),
      COUNTIFS('SUMMARY DATA'!$D:$D,$C288,'SUMMARY DATA'!$B:$B,""RS"")&lt;&gt;1
    ),
    """",
    IFERROR(TEXTJOIN(CHAR(10),TRUE,FILTER('SUMMARY DATA'!I:I,'SUMMARY DATA'!$D:$D=$C288,'SUMMARY DATA'!$B:$B=""RS"")),"""")
  )
)"),"")</f>
        <v/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 spans="1:27">
      <c r="A289" s="19"/>
      <c r="B289" s="39"/>
      <c r="C289" s="19"/>
      <c r="D289" s="33"/>
      <c r="E289" s="4" t="str">
        <f>IFERROR(__xludf.DUMMYFUNCTION("IFERROR(
  TEXTJOIN(CHAR(10),TRUE,FILTER('SUMMARY DATA'!E:E,'SUMMARY DATA'!$A:$A=$A289,'SUMMARY DATA'!$C:$C=$B289,'SUMMARY DATA'!$B:$B=""RS"")),
  IF(
    OR(
      ISNUMBER(SEARCH(""CDM CASH DEPOSIT"",$C289)),
      ISNUMBER(SEARCH(""CASH DEPOSIT"",$C289"&amp;")),
      COUNTIFS('SUMMARY DATA'!$D:$D,$C289,'SUMMARY DATA'!$B:$B,""RS"")&lt;&gt;1
    ),
    """",
    IFERROR(TEXTJOIN(CHAR(10),TRUE,FILTER('SUMMARY DATA'!E:E,'SUMMARY DATA'!$D:$D=$C289,'SUMMARY DATA'!$B:$B=""RS"")),"""")
  )
)"),"")</f>
        <v/>
      </c>
      <c r="F289" s="4" t="str">
        <f>IFERROR(__xludf.DUMMYFUNCTION("IFERROR(
  TEXTJOIN(CHAR(10),TRUE,FILTER('SUMMARY DATA'!F:F,'SUMMARY DATA'!$A:$A=$A289,'SUMMARY DATA'!$C:$C=$B289,'SUMMARY DATA'!$B:$B=""RS"")),
  IF(
    OR(
      ISNUMBER(SEARCH(""CDM CASH DEPOSIT"",$C289)),
      ISNUMBER(SEARCH(""CASH DEPOSIT"",$C289"&amp;")),
      COUNTIFS('SUMMARY DATA'!$D:$D,$C289,'SUMMARY DATA'!$B:$B,""RS"")&lt;&gt;1
    ),
    """",
    IFERROR(TEXTJOIN(CHAR(10),TRUE,FILTER('SUMMARY DATA'!F:F,'SUMMARY DATA'!$D:$D=$C289,'SUMMARY DATA'!$B:$B=""RS"")),"""")
  )
)"),"")</f>
        <v/>
      </c>
      <c r="G289" s="4" t="str">
        <f>IFERROR(__xludf.DUMMYFUNCTION("IFERROR(
  TEXTJOIN(CHAR(10),TRUE,FILTER('SUMMARY DATA'!G:G,'SUMMARY DATA'!$A:$A=$A289,'SUMMARY DATA'!$C:$C=$B289,'SUMMARY DATA'!$B:$B=""RS"")),
  IF(
    OR(
      ISNUMBER(SEARCH(""CDM CASH DEPOSIT"",$C289)),
      ISNUMBER(SEARCH(""CASH DEPOSIT"",$C289"&amp;")),
      COUNTIFS('SUMMARY DATA'!$D:$D,$C289,'SUMMARY DATA'!$B:$B,""RS"")&lt;&gt;1
    ),
    """",
    IFERROR(TEXTJOIN(CHAR(10),TRUE,FILTER('SUMMARY DATA'!G:G,'SUMMARY DATA'!$D:$D=$C289,'SUMMARY DATA'!$B:$B=""RS"")),"""")
  )
)"),"")</f>
        <v/>
      </c>
      <c r="H289" s="4" t="str">
        <f>IFERROR(__xludf.DUMMYFUNCTION("IFERROR(
  TEXTJOIN(CHAR(10),TRUE,FILTER('SUMMARY DATA'!H:H,'SUMMARY DATA'!$A:$A=$A289,'SUMMARY DATA'!$C:$C=$B289,'SUMMARY DATA'!$B:$B=""RS"")),
  IF(
    OR(
      ISNUMBER(SEARCH(""CDM CASH DEPOSIT"",$C289)),
      ISNUMBER(SEARCH(""CASH DEPOSIT"",$C289"&amp;")),
      COUNTIFS('SUMMARY DATA'!$D:$D,$C289,'SUMMARY DATA'!$B:$B,""RS"")&lt;&gt;1
    ),
    """",
    IFERROR(TEXTJOIN(CHAR(10),TRUE,FILTER('SUMMARY DATA'!H:H,'SUMMARY DATA'!$D:$D=$C289,'SUMMARY DATA'!$B:$B=""RS"")),"""")
  )
)"),"")</f>
        <v/>
      </c>
      <c r="I289" s="6" t="str">
        <f>IFERROR(__xludf.DUMMYFUNCTION("IF(H289="""","""",
SUM(ARRAYFORMULA(VALUE(SPLIT(H289,CHAR(10)))))
)"),"")</f>
        <v/>
      </c>
      <c r="J289" s="4" t="str">
        <f>IFERROR(__xludf.DUMMYFUNCTION("IFERROR(
  TEXTJOIN(CHAR(10),TRUE,FILTER('SUMMARY DATA'!I:I,'SUMMARY DATA'!$A:$A=$A289,'SUMMARY DATA'!$C:$C=$B289,'SUMMARY DATA'!$B:$B=""RS"")),
  IF(
    OR(
      ISNUMBER(SEARCH(""CDM CASH DEPOSIT"",$C289)),
      ISNUMBER(SEARCH(""CASH DEPOSIT"",$C289"&amp;")),
      COUNTIFS('SUMMARY DATA'!$D:$D,$C289,'SUMMARY DATA'!$B:$B,""RS"")&lt;&gt;1
    ),
    """",
    IFERROR(TEXTJOIN(CHAR(10),TRUE,FILTER('SUMMARY DATA'!I:I,'SUMMARY DATA'!$D:$D=$C289,'SUMMARY DATA'!$B:$B=""RS"")),"""")
  )
)"),"")</f>
        <v/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 spans="1:27">
      <c r="A290" s="19"/>
      <c r="B290" s="39"/>
      <c r="C290" s="19"/>
      <c r="D290" s="33"/>
      <c r="E290" s="4" t="str">
        <f>IFERROR(__xludf.DUMMYFUNCTION("IFERROR(
  TEXTJOIN(CHAR(10),TRUE,FILTER('SUMMARY DATA'!E:E,'SUMMARY DATA'!$A:$A=$A290,'SUMMARY DATA'!$C:$C=$B290,'SUMMARY DATA'!$B:$B=""RS"")),
  IF(
    OR(
      ISNUMBER(SEARCH(""CDM CASH DEPOSIT"",$C290)),
      ISNUMBER(SEARCH(""CASH DEPOSIT"",$C290"&amp;")),
      COUNTIFS('SUMMARY DATA'!$D:$D,$C290,'SUMMARY DATA'!$B:$B,""RS"")&lt;&gt;1
    ),
    """",
    IFERROR(TEXTJOIN(CHAR(10),TRUE,FILTER('SUMMARY DATA'!E:E,'SUMMARY DATA'!$D:$D=$C290,'SUMMARY DATA'!$B:$B=""RS"")),"""")
  )
)"),"")</f>
        <v/>
      </c>
      <c r="F290" s="4" t="str">
        <f>IFERROR(__xludf.DUMMYFUNCTION("IFERROR(
  TEXTJOIN(CHAR(10),TRUE,FILTER('SUMMARY DATA'!F:F,'SUMMARY DATA'!$A:$A=$A290,'SUMMARY DATA'!$C:$C=$B290,'SUMMARY DATA'!$B:$B=""RS"")),
  IF(
    OR(
      ISNUMBER(SEARCH(""CDM CASH DEPOSIT"",$C290)),
      ISNUMBER(SEARCH(""CASH DEPOSIT"",$C290"&amp;")),
      COUNTIFS('SUMMARY DATA'!$D:$D,$C290,'SUMMARY DATA'!$B:$B,""RS"")&lt;&gt;1
    ),
    """",
    IFERROR(TEXTJOIN(CHAR(10),TRUE,FILTER('SUMMARY DATA'!F:F,'SUMMARY DATA'!$D:$D=$C290,'SUMMARY DATA'!$B:$B=""RS"")),"""")
  )
)"),"")</f>
        <v/>
      </c>
      <c r="G290" s="4" t="str">
        <f>IFERROR(__xludf.DUMMYFUNCTION("IFERROR(
  TEXTJOIN(CHAR(10),TRUE,FILTER('SUMMARY DATA'!G:G,'SUMMARY DATA'!$A:$A=$A290,'SUMMARY DATA'!$C:$C=$B290,'SUMMARY DATA'!$B:$B=""RS"")),
  IF(
    OR(
      ISNUMBER(SEARCH(""CDM CASH DEPOSIT"",$C290)),
      ISNUMBER(SEARCH(""CASH DEPOSIT"",$C290"&amp;")),
      COUNTIFS('SUMMARY DATA'!$D:$D,$C290,'SUMMARY DATA'!$B:$B,""RS"")&lt;&gt;1
    ),
    """",
    IFERROR(TEXTJOIN(CHAR(10),TRUE,FILTER('SUMMARY DATA'!G:G,'SUMMARY DATA'!$D:$D=$C290,'SUMMARY DATA'!$B:$B=""RS"")),"""")
  )
)"),"")</f>
        <v/>
      </c>
      <c r="H290" s="4" t="str">
        <f>IFERROR(__xludf.DUMMYFUNCTION("IFERROR(
  TEXTJOIN(CHAR(10),TRUE,FILTER('SUMMARY DATA'!H:H,'SUMMARY DATA'!$A:$A=$A290,'SUMMARY DATA'!$C:$C=$B290,'SUMMARY DATA'!$B:$B=""RS"")),
  IF(
    OR(
      ISNUMBER(SEARCH(""CDM CASH DEPOSIT"",$C290)),
      ISNUMBER(SEARCH(""CASH DEPOSIT"",$C290"&amp;")),
      COUNTIFS('SUMMARY DATA'!$D:$D,$C290,'SUMMARY DATA'!$B:$B,""RS"")&lt;&gt;1
    ),
    """",
    IFERROR(TEXTJOIN(CHAR(10),TRUE,FILTER('SUMMARY DATA'!H:H,'SUMMARY DATA'!$D:$D=$C290,'SUMMARY DATA'!$B:$B=""RS"")),"""")
  )
)"),"")</f>
        <v/>
      </c>
      <c r="I290" s="6" t="str">
        <f>IFERROR(__xludf.DUMMYFUNCTION("IF(H290="""","""",
SUM(ARRAYFORMULA(VALUE(SPLIT(H290,CHAR(10)))))
)"),"")</f>
        <v/>
      </c>
      <c r="J290" s="4" t="str">
        <f>IFERROR(__xludf.DUMMYFUNCTION("IFERROR(
  TEXTJOIN(CHAR(10),TRUE,FILTER('SUMMARY DATA'!I:I,'SUMMARY DATA'!$A:$A=$A290,'SUMMARY DATA'!$C:$C=$B290,'SUMMARY DATA'!$B:$B=""RS"")),
  IF(
    OR(
      ISNUMBER(SEARCH(""CDM CASH DEPOSIT"",$C290)),
      ISNUMBER(SEARCH(""CASH DEPOSIT"",$C290"&amp;")),
      COUNTIFS('SUMMARY DATA'!$D:$D,$C290,'SUMMARY DATA'!$B:$B,""RS"")&lt;&gt;1
    ),
    """",
    IFERROR(TEXTJOIN(CHAR(10),TRUE,FILTER('SUMMARY DATA'!I:I,'SUMMARY DATA'!$D:$D=$C290,'SUMMARY DATA'!$B:$B=""RS"")),"""")
  )
)"),"")</f>
        <v/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 spans="1:27">
      <c r="A291" s="19"/>
      <c r="B291" s="39"/>
      <c r="C291" s="19"/>
      <c r="D291" s="33"/>
      <c r="E291" s="4" t="str">
        <f>IFERROR(__xludf.DUMMYFUNCTION("IFERROR(
  TEXTJOIN(CHAR(10),TRUE,FILTER('SUMMARY DATA'!E:E,'SUMMARY DATA'!$A:$A=$A291,'SUMMARY DATA'!$C:$C=$B291,'SUMMARY DATA'!$B:$B=""RS"")),
  IF(
    OR(
      ISNUMBER(SEARCH(""CDM CASH DEPOSIT"",$C291)),
      ISNUMBER(SEARCH(""CASH DEPOSIT"",$C291"&amp;")),
      COUNTIFS('SUMMARY DATA'!$D:$D,$C291,'SUMMARY DATA'!$B:$B,""RS"")&lt;&gt;1
    ),
    """",
    IFERROR(TEXTJOIN(CHAR(10),TRUE,FILTER('SUMMARY DATA'!E:E,'SUMMARY DATA'!$D:$D=$C291,'SUMMARY DATA'!$B:$B=""RS"")),"""")
  )
)"),"")</f>
        <v/>
      </c>
      <c r="F291" s="4" t="str">
        <f>IFERROR(__xludf.DUMMYFUNCTION("IFERROR(
  TEXTJOIN(CHAR(10),TRUE,FILTER('SUMMARY DATA'!F:F,'SUMMARY DATA'!$A:$A=$A291,'SUMMARY DATA'!$C:$C=$B291,'SUMMARY DATA'!$B:$B=""RS"")),
  IF(
    OR(
      ISNUMBER(SEARCH(""CDM CASH DEPOSIT"",$C291)),
      ISNUMBER(SEARCH(""CASH DEPOSIT"",$C291"&amp;")),
      COUNTIFS('SUMMARY DATA'!$D:$D,$C291,'SUMMARY DATA'!$B:$B,""RS"")&lt;&gt;1
    ),
    """",
    IFERROR(TEXTJOIN(CHAR(10),TRUE,FILTER('SUMMARY DATA'!F:F,'SUMMARY DATA'!$D:$D=$C291,'SUMMARY DATA'!$B:$B=""RS"")),"""")
  )
)"),"")</f>
        <v/>
      </c>
      <c r="G291" s="4" t="str">
        <f>IFERROR(__xludf.DUMMYFUNCTION("IFERROR(
  TEXTJOIN(CHAR(10),TRUE,FILTER('SUMMARY DATA'!G:G,'SUMMARY DATA'!$A:$A=$A291,'SUMMARY DATA'!$C:$C=$B291,'SUMMARY DATA'!$B:$B=""RS"")),
  IF(
    OR(
      ISNUMBER(SEARCH(""CDM CASH DEPOSIT"",$C291)),
      ISNUMBER(SEARCH(""CASH DEPOSIT"",$C291"&amp;")),
      COUNTIFS('SUMMARY DATA'!$D:$D,$C291,'SUMMARY DATA'!$B:$B,""RS"")&lt;&gt;1
    ),
    """",
    IFERROR(TEXTJOIN(CHAR(10),TRUE,FILTER('SUMMARY DATA'!G:G,'SUMMARY DATA'!$D:$D=$C291,'SUMMARY DATA'!$B:$B=""RS"")),"""")
  )
)"),"")</f>
        <v/>
      </c>
      <c r="H291" s="4" t="str">
        <f>IFERROR(__xludf.DUMMYFUNCTION("IFERROR(
  TEXTJOIN(CHAR(10),TRUE,FILTER('SUMMARY DATA'!H:H,'SUMMARY DATA'!$A:$A=$A291,'SUMMARY DATA'!$C:$C=$B291,'SUMMARY DATA'!$B:$B=""RS"")),
  IF(
    OR(
      ISNUMBER(SEARCH(""CDM CASH DEPOSIT"",$C291)),
      ISNUMBER(SEARCH(""CASH DEPOSIT"",$C291"&amp;")),
      COUNTIFS('SUMMARY DATA'!$D:$D,$C291,'SUMMARY DATA'!$B:$B,""RS"")&lt;&gt;1
    ),
    """",
    IFERROR(TEXTJOIN(CHAR(10),TRUE,FILTER('SUMMARY DATA'!H:H,'SUMMARY DATA'!$D:$D=$C291,'SUMMARY DATA'!$B:$B=""RS"")),"""")
  )
)"),"")</f>
        <v/>
      </c>
      <c r="I291" s="6" t="str">
        <f>IFERROR(__xludf.DUMMYFUNCTION("IF(H291="""","""",
SUM(ARRAYFORMULA(VALUE(SPLIT(H291,CHAR(10)))))
)"),"")</f>
        <v/>
      </c>
      <c r="J291" s="4" t="str">
        <f>IFERROR(__xludf.DUMMYFUNCTION("IFERROR(
  TEXTJOIN(CHAR(10),TRUE,FILTER('SUMMARY DATA'!I:I,'SUMMARY DATA'!$A:$A=$A291,'SUMMARY DATA'!$C:$C=$B291,'SUMMARY DATA'!$B:$B=""RS"")),
  IF(
    OR(
      ISNUMBER(SEARCH(""CDM CASH DEPOSIT"",$C291)),
      ISNUMBER(SEARCH(""CASH DEPOSIT"",$C291"&amp;")),
      COUNTIFS('SUMMARY DATA'!$D:$D,$C291,'SUMMARY DATA'!$B:$B,""RS"")&lt;&gt;1
    ),
    """",
    IFERROR(TEXTJOIN(CHAR(10),TRUE,FILTER('SUMMARY DATA'!I:I,'SUMMARY DATA'!$D:$D=$C291,'SUMMARY DATA'!$B:$B=""RS"")),"""")
  )
)"),"")</f>
        <v/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 spans="1:27">
      <c r="A292" s="19"/>
      <c r="B292" s="39"/>
      <c r="C292" s="19"/>
      <c r="D292" s="33"/>
      <c r="E292" s="4" t="str">
        <f>IFERROR(__xludf.DUMMYFUNCTION("IFERROR(
  TEXTJOIN(CHAR(10),TRUE,FILTER('SUMMARY DATA'!E:E,'SUMMARY DATA'!$A:$A=$A292,'SUMMARY DATA'!$C:$C=$B292,'SUMMARY DATA'!$B:$B=""RS"")),
  IF(
    OR(
      ISNUMBER(SEARCH(""CDM CASH DEPOSIT"",$C292)),
      ISNUMBER(SEARCH(""CASH DEPOSIT"",$C292"&amp;")),
      COUNTIFS('SUMMARY DATA'!$D:$D,$C292,'SUMMARY DATA'!$B:$B,""RS"")&lt;&gt;1
    ),
    """",
    IFERROR(TEXTJOIN(CHAR(10),TRUE,FILTER('SUMMARY DATA'!E:E,'SUMMARY DATA'!$D:$D=$C292,'SUMMARY DATA'!$B:$B=""RS"")),"""")
  )
)"),"")</f>
        <v/>
      </c>
      <c r="F292" s="4" t="str">
        <f>IFERROR(__xludf.DUMMYFUNCTION("IFERROR(
  TEXTJOIN(CHAR(10),TRUE,FILTER('SUMMARY DATA'!F:F,'SUMMARY DATA'!$A:$A=$A292,'SUMMARY DATA'!$C:$C=$B292,'SUMMARY DATA'!$B:$B=""RS"")),
  IF(
    OR(
      ISNUMBER(SEARCH(""CDM CASH DEPOSIT"",$C292)),
      ISNUMBER(SEARCH(""CASH DEPOSIT"",$C292"&amp;")),
      COUNTIFS('SUMMARY DATA'!$D:$D,$C292,'SUMMARY DATA'!$B:$B,""RS"")&lt;&gt;1
    ),
    """",
    IFERROR(TEXTJOIN(CHAR(10),TRUE,FILTER('SUMMARY DATA'!F:F,'SUMMARY DATA'!$D:$D=$C292,'SUMMARY DATA'!$B:$B=""RS"")),"""")
  )
)"),"")</f>
        <v/>
      </c>
      <c r="G292" s="4" t="str">
        <f>IFERROR(__xludf.DUMMYFUNCTION("IFERROR(
  TEXTJOIN(CHAR(10),TRUE,FILTER('SUMMARY DATA'!G:G,'SUMMARY DATA'!$A:$A=$A292,'SUMMARY DATA'!$C:$C=$B292,'SUMMARY DATA'!$B:$B=""RS"")),
  IF(
    OR(
      ISNUMBER(SEARCH(""CDM CASH DEPOSIT"",$C292)),
      ISNUMBER(SEARCH(""CASH DEPOSIT"",$C292"&amp;")),
      COUNTIFS('SUMMARY DATA'!$D:$D,$C292,'SUMMARY DATA'!$B:$B,""RS"")&lt;&gt;1
    ),
    """",
    IFERROR(TEXTJOIN(CHAR(10),TRUE,FILTER('SUMMARY DATA'!G:G,'SUMMARY DATA'!$D:$D=$C292,'SUMMARY DATA'!$B:$B=""RS"")),"""")
  )
)"),"")</f>
        <v/>
      </c>
      <c r="H292" s="4" t="str">
        <f>IFERROR(__xludf.DUMMYFUNCTION("IFERROR(
  TEXTJOIN(CHAR(10),TRUE,FILTER('SUMMARY DATA'!H:H,'SUMMARY DATA'!$A:$A=$A292,'SUMMARY DATA'!$C:$C=$B292,'SUMMARY DATA'!$B:$B=""RS"")),
  IF(
    OR(
      ISNUMBER(SEARCH(""CDM CASH DEPOSIT"",$C292)),
      ISNUMBER(SEARCH(""CASH DEPOSIT"",$C292"&amp;")),
      COUNTIFS('SUMMARY DATA'!$D:$D,$C292,'SUMMARY DATA'!$B:$B,""RS"")&lt;&gt;1
    ),
    """",
    IFERROR(TEXTJOIN(CHAR(10),TRUE,FILTER('SUMMARY DATA'!H:H,'SUMMARY DATA'!$D:$D=$C292,'SUMMARY DATA'!$B:$B=""RS"")),"""")
  )
)"),"")</f>
        <v/>
      </c>
      <c r="I292" s="6" t="str">
        <f>IFERROR(__xludf.DUMMYFUNCTION("IF(H292="""","""",
SUM(ARRAYFORMULA(VALUE(SPLIT(H292,CHAR(10)))))
)"),"")</f>
        <v/>
      </c>
      <c r="J292" s="4" t="str">
        <f>IFERROR(__xludf.DUMMYFUNCTION("IFERROR(
  TEXTJOIN(CHAR(10),TRUE,FILTER('SUMMARY DATA'!I:I,'SUMMARY DATA'!$A:$A=$A292,'SUMMARY DATA'!$C:$C=$B292,'SUMMARY DATA'!$B:$B=""RS"")),
  IF(
    OR(
      ISNUMBER(SEARCH(""CDM CASH DEPOSIT"",$C292)),
      ISNUMBER(SEARCH(""CASH DEPOSIT"",$C292"&amp;")),
      COUNTIFS('SUMMARY DATA'!$D:$D,$C292,'SUMMARY DATA'!$B:$B,""RS"")&lt;&gt;1
    ),
    """",
    IFERROR(TEXTJOIN(CHAR(10),TRUE,FILTER('SUMMARY DATA'!I:I,'SUMMARY DATA'!$D:$D=$C292,'SUMMARY DATA'!$B:$B=""RS"")),"""")
  )
)"),"")</f>
        <v/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 spans="1:27">
      <c r="A293" s="19"/>
      <c r="B293" s="39"/>
      <c r="C293" s="19"/>
      <c r="D293" s="33"/>
      <c r="E293" s="4" t="str">
        <f>IFERROR(__xludf.DUMMYFUNCTION("IFERROR(
  TEXTJOIN(CHAR(10),TRUE,FILTER('SUMMARY DATA'!E:E,'SUMMARY DATA'!$A:$A=$A293,'SUMMARY DATA'!$C:$C=$B293,'SUMMARY DATA'!$B:$B=""RS"")),
  IF(
    OR(
      ISNUMBER(SEARCH(""CDM CASH DEPOSIT"",$C293)),
      ISNUMBER(SEARCH(""CASH DEPOSIT"",$C293"&amp;")),
      COUNTIFS('SUMMARY DATA'!$D:$D,$C293,'SUMMARY DATA'!$B:$B,""RS"")&lt;&gt;1
    ),
    """",
    IFERROR(TEXTJOIN(CHAR(10),TRUE,FILTER('SUMMARY DATA'!E:E,'SUMMARY DATA'!$D:$D=$C293,'SUMMARY DATA'!$B:$B=""RS"")),"""")
  )
)"),"")</f>
        <v/>
      </c>
      <c r="F293" s="4" t="str">
        <f>IFERROR(__xludf.DUMMYFUNCTION("IFERROR(
  TEXTJOIN(CHAR(10),TRUE,FILTER('SUMMARY DATA'!F:F,'SUMMARY DATA'!$A:$A=$A293,'SUMMARY DATA'!$C:$C=$B293,'SUMMARY DATA'!$B:$B=""RS"")),
  IF(
    OR(
      ISNUMBER(SEARCH(""CDM CASH DEPOSIT"",$C293)),
      ISNUMBER(SEARCH(""CASH DEPOSIT"",$C293"&amp;")),
      COUNTIFS('SUMMARY DATA'!$D:$D,$C293,'SUMMARY DATA'!$B:$B,""RS"")&lt;&gt;1
    ),
    """",
    IFERROR(TEXTJOIN(CHAR(10),TRUE,FILTER('SUMMARY DATA'!F:F,'SUMMARY DATA'!$D:$D=$C293,'SUMMARY DATA'!$B:$B=""RS"")),"""")
  )
)"),"")</f>
        <v/>
      </c>
      <c r="G293" s="4" t="str">
        <f>IFERROR(__xludf.DUMMYFUNCTION("IFERROR(
  TEXTJOIN(CHAR(10),TRUE,FILTER('SUMMARY DATA'!G:G,'SUMMARY DATA'!$A:$A=$A293,'SUMMARY DATA'!$C:$C=$B293,'SUMMARY DATA'!$B:$B=""RS"")),
  IF(
    OR(
      ISNUMBER(SEARCH(""CDM CASH DEPOSIT"",$C293)),
      ISNUMBER(SEARCH(""CASH DEPOSIT"",$C293"&amp;")),
      COUNTIFS('SUMMARY DATA'!$D:$D,$C293,'SUMMARY DATA'!$B:$B,""RS"")&lt;&gt;1
    ),
    """",
    IFERROR(TEXTJOIN(CHAR(10),TRUE,FILTER('SUMMARY DATA'!G:G,'SUMMARY DATA'!$D:$D=$C293,'SUMMARY DATA'!$B:$B=""RS"")),"""")
  )
)"),"")</f>
        <v/>
      </c>
      <c r="H293" s="4" t="str">
        <f>IFERROR(__xludf.DUMMYFUNCTION("IFERROR(
  TEXTJOIN(CHAR(10),TRUE,FILTER('SUMMARY DATA'!H:H,'SUMMARY DATA'!$A:$A=$A293,'SUMMARY DATA'!$C:$C=$B293,'SUMMARY DATA'!$B:$B=""RS"")),
  IF(
    OR(
      ISNUMBER(SEARCH(""CDM CASH DEPOSIT"",$C293)),
      ISNUMBER(SEARCH(""CASH DEPOSIT"",$C293"&amp;")),
      COUNTIFS('SUMMARY DATA'!$D:$D,$C293,'SUMMARY DATA'!$B:$B,""RS"")&lt;&gt;1
    ),
    """",
    IFERROR(TEXTJOIN(CHAR(10),TRUE,FILTER('SUMMARY DATA'!H:H,'SUMMARY DATA'!$D:$D=$C293,'SUMMARY DATA'!$B:$B=""RS"")),"""")
  )
)"),"")</f>
        <v/>
      </c>
      <c r="I293" s="6" t="str">
        <f>IFERROR(__xludf.DUMMYFUNCTION("IF(H293="""","""",
SUM(ARRAYFORMULA(VALUE(SPLIT(H293,CHAR(10)))))
)"),"")</f>
        <v/>
      </c>
      <c r="J293" s="4" t="str">
        <f>IFERROR(__xludf.DUMMYFUNCTION("IFERROR(
  TEXTJOIN(CHAR(10),TRUE,FILTER('SUMMARY DATA'!I:I,'SUMMARY DATA'!$A:$A=$A293,'SUMMARY DATA'!$C:$C=$B293,'SUMMARY DATA'!$B:$B=""RS"")),
  IF(
    OR(
      ISNUMBER(SEARCH(""CDM CASH DEPOSIT"",$C293)),
      ISNUMBER(SEARCH(""CASH DEPOSIT"",$C293"&amp;")),
      COUNTIFS('SUMMARY DATA'!$D:$D,$C293,'SUMMARY DATA'!$B:$B,""RS"")&lt;&gt;1
    ),
    """",
    IFERROR(TEXTJOIN(CHAR(10),TRUE,FILTER('SUMMARY DATA'!I:I,'SUMMARY DATA'!$D:$D=$C293,'SUMMARY DATA'!$B:$B=""RS"")),"""")
  )
)"),"")</f>
        <v/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 spans="1:27">
      <c r="A294" s="19"/>
      <c r="B294" s="39"/>
      <c r="C294" s="19"/>
      <c r="D294" s="33"/>
      <c r="E294" s="4" t="str">
        <f>IFERROR(__xludf.DUMMYFUNCTION("IFERROR(
  TEXTJOIN(CHAR(10),TRUE,FILTER('SUMMARY DATA'!E:E,'SUMMARY DATA'!$A:$A=$A294,'SUMMARY DATA'!$C:$C=$B294,'SUMMARY DATA'!$B:$B=""RS"")),
  IF(
    OR(
      ISNUMBER(SEARCH(""CDM CASH DEPOSIT"",$C294)),
      ISNUMBER(SEARCH(""CASH DEPOSIT"",$C294"&amp;")),
      COUNTIFS('SUMMARY DATA'!$D:$D,$C294,'SUMMARY DATA'!$B:$B,""RS"")&lt;&gt;1
    ),
    """",
    IFERROR(TEXTJOIN(CHAR(10),TRUE,FILTER('SUMMARY DATA'!E:E,'SUMMARY DATA'!$D:$D=$C294,'SUMMARY DATA'!$B:$B=""RS"")),"""")
  )
)"),"")</f>
        <v/>
      </c>
      <c r="F294" s="4" t="str">
        <f>IFERROR(__xludf.DUMMYFUNCTION("IFERROR(
  TEXTJOIN(CHAR(10),TRUE,FILTER('SUMMARY DATA'!F:F,'SUMMARY DATA'!$A:$A=$A294,'SUMMARY DATA'!$C:$C=$B294,'SUMMARY DATA'!$B:$B=""RS"")),
  IF(
    OR(
      ISNUMBER(SEARCH(""CDM CASH DEPOSIT"",$C294)),
      ISNUMBER(SEARCH(""CASH DEPOSIT"",$C294"&amp;")),
      COUNTIFS('SUMMARY DATA'!$D:$D,$C294,'SUMMARY DATA'!$B:$B,""RS"")&lt;&gt;1
    ),
    """",
    IFERROR(TEXTJOIN(CHAR(10),TRUE,FILTER('SUMMARY DATA'!F:F,'SUMMARY DATA'!$D:$D=$C294,'SUMMARY DATA'!$B:$B=""RS"")),"""")
  )
)"),"")</f>
        <v/>
      </c>
      <c r="G294" s="4" t="str">
        <f>IFERROR(__xludf.DUMMYFUNCTION("IFERROR(
  TEXTJOIN(CHAR(10),TRUE,FILTER('SUMMARY DATA'!G:G,'SUMMARY DATA'!$A:$A=$A294,'SUMMARY DATA'!$C:$C=$B294,'SUMMARY DATA'!$B:$B=""RS"")),
  IF(
    OR(
      ISNUMBER(SEARCH(""CDM CASH DEPOSIT"",$C294)),
      ISNUMBER(SEARCH(""CASH DEPOSIT"",$C294"&amp;")),
      COUNTIFS('SUMMARY DATA'!$D:$D,$C294,'SUMMARY DATA'!$B:$B,""RS"")&lt;&gt;1
    ),
    """",
    IFERROR(TEXTJOIN(CHAR(10),TRUE,FILTER('SUMMARY DATA'!G:G,'SUMMARY DATA'!$D:$D=$C294,'SUMMARY DATA'!$B:$B=""RS"")),"""")
  )
)"),"")</f>
        <v/>
      </c>
      <c r="H294" s="4" t="str">
        <f>IFERROR(__xludf.DUMMYFUNCTION("IFERROR(
  TEXTJOIN(CHAR(10),TRUE,FILTER('SUMMARY DATA'!H:H,'SUMMARY DATA'!$A:$A=$A294,'SUMMARY DATA'!$C:$C=$B294,'SUMMARY DATA'!$B:$B=""RS"")),
  IF(
    OR(
      ISNUMBER(SEARCH(""CDM CASH DEPOSIT"",$C294)),
      ISNUMBER(SEARCH(""CASH DEPOSIT"",$C294"&amp;")),
      COUNTIFS('SUMMARY DATA'!$D:$D,$C294,'SUMMARY DATA'!$B:$B,""RS"")&lt;&gt;1
    ),
    """",
    IFERROR(TEXTJOIN(CHAR(10),TRUE,FILTER('SUMMARY DATA'!H:H,'SUMMARY DATA'!$D:$D=$C294,'SUMMARY DATA'!$B:$B=""RS"")),"""")
  )
)"),"")</f>
        <v/>
      </c>
      <c r="I294" s="6" t="str">
        <f>IFERROR(__xludf.DUMMYFUNCTION("IF(H294="""","""",
SUM(ARRAYFORMULA(VALUE(SPLIT(H294,CHAR(10)))))
)"),"")</f>
        <v/>
      </c>
      <c r="J294" s="4" t="str">
        <f>IFERROR(__xludf.DUMMYFUNCTION("IFERROR(
  TEXTJOIN(CHAR(10),TRUE,FILTER('SUMMARY DATA'!I:I,'SUMMARY DATA'!$A:$A=$A294,'SUMMARY DATA'!$C:$C=$B294,'SUMMARY DATA'!$B:$B=""RS"")),
  IF(
    OR(
      ISNUMBER(SEARCH(""CDM CASH DEPOSIT"",$C294)),
      ISNUMBER(SEARCH(""CASH DEPOSIT"",$C294"&amp;")),
      COUNTIFS('SUMMARY DATA'!$D:$D,$C294,'SUMMARY DATA'!$B:$B,""RS"")&lt;&gt;1
    ),
    """",
    IFERROR(TEXTJOIN(CHAR(10),TRUE,FILTER('SUMMARY DATA'!I:I,'SUMMARY DATA'!$D:$D=$C294,'SUMMARY DATA'!$B:$B=""RS"")),"""")
  )
)"),"")</f>
        <v/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 spans="1:27">
      <c r="A295" s="19"/>
      <c r="B295" s="39"/>
      <c r="C295" s="19"/>
      <c r="D295" s="33"/>
      <c r="E295" s="4" t="str">
        <f>IFERROR(__xludf.DUMMYFUNCTION("IFERROR(
  TEXTJOIN(CHAR(10),TRUE,FILTER('SUMMARY DATA'!E:E,'SUMMARY DATA'!$A:$A=$A295,'SUMMARY DATA'!$C:$C=$B295,'SUMMARY DATA'!$B:$B=""RS"")),
  IF(
    OR(
      ISNUMBER(SEARCH(""CDM CASH DEPOSIT"",$C295)),
      ISNUMBER(SEARCH(""CASH DEPOSIT"",$C295"&amp;")),
      COUNTIFS('SUMMARY DATA'!$D:$D,$C295,'SUMMARY DATA'!$B:$B,""RS"")&lt;&gt;1
    ),
    """",
    IFERROR(TEXTJOIN(CHAR(10),TRUE,FILTER('SUMMARY DATA'!E:E,'SUMMARY DATA'!$D:$D=$C295,'SUMMARY DATA'!$B:$B=""RS"")),"""")
  )
)"),"")</f>
        <v/>
      </c>
      <c r="F295" s="4" t="str">
        <f>IFERROR(__xludf.DUMMYFUNCTION("IFERROR(
  TEXTJOIN(CHAR(10),TRUE,FILTER('SUMMARY DATA'!F:F,'SUMMARY DATA'!$A:$A=$A295,'SUMMARY DATA'!$C:$C=$B295,'SUMMARY DATA'!$B:$B=""RS"")),
  IF(
    OR(
      ISNUMBER(SEARCH(""CDM CASH DEPOSIT"",$C295)),
      ISNUMBER(SEARCH(""CASH DEPOSIT"",$C295"&amp;")),
      COUNTIFS('SUMMARY DATA'!$D:$D,$C295,'SUMMARY DATA'!$B:$B,""RS"")&lt;&gt;1
    ),
    """",
    IFERROR(TEXTJOIN(CHAR(10),TRUE,FILTER('SUMMARY DATA'!F:F,'SUMMARY DATA'!$D:$D=$C295,'SUMMARY DATA'!$B:$B=""RS"")),"""")
  )
)"),"")</f>
        <v/>
      </c>
      <c r="G295" s="4" t="str">
        <f>IFERROR(__xludf.DUMMYFUNCTION("IFERROR(
  TEXTJOIN(CHAR(10),TRUE,FILTER('SUMMARY DATA'!G:G,'SUMMARY DATA'!$A:$A=$A295,'SUMMARY DATA'!$C:$C=$B295,'SUMMARY DATA'!$B:$B=""RS"")),
  IF(
    OR(
      ISNUMBER(SEARCH(""CDM CASH DEPOSIT"",$C295)),
      ISNUMBER(SEARCH(""CASH DEPOSIT"",$C295"&amp;")),
      COUNTIFS('SUMMARY DATA'!$D:$D,$C295,'SUMMARY DATA'!$B:$B,""RS"")&lt;&gt;1
    ),
    """",
    IFERROR(TEXTJOIN(CHAR(10),TRUE,FILTER('SUMMARY DATA'!G:G,'SUMMARY DATA'!$D:$D=$C295,'SUMMARY DATA'!$B:$B=""RS"")),"""")
  )
)"),"")</f>
        <v/>
      </c>
      <c r="H295" s="4" t="str">
        <f>IFERROR(__xludf.DUMMYFUNCTION("IFERROR(
  TEXTJOIN(CHAR(10),TRUE,FILTER('SUMMARY DATA'!H:H,'SUMMARY DATA'!$A:$A=$A295,'SUMMARY DATA'!$C:$C=$B295,'SUMMARY DATA'!$B:$B=""RS"")),
  IF(
    OR(
      ISNUMBER(SEARCH(""CDM CASH DEPOSIT"",$C295)),
      ISNUMBER(SEARCH(""CASH DEPOSIT"",$C295"&amp;")),
      COUNTIFS('SUMMARY DATA'!$D:$D,$C295,'SUMMARY DATA'!$B:$B,""RS"")&lt;&gt;1
    ),
    """",
    IFERROR(TEXTJOIN(CHAR(10),TRUE,FILTER('SUMMARY DATA'!H:H,'SUMMARY DATA'!$D:$D=$C295,'SUMMARY DATA'!$B:$B=""RS"")),"""")
  )
)"),"")</f>
        <v/>
      </c>
      <c r="I295" s="6" t="str">
        <f>IFERROR(__xludf.DUMMYFUNCTION("IF(H295="""","""",
SUM(ARRAYFORMULA(VALUE(SPLIT(H295,CHAR(10)))))
)"),"")</f>
        <v/>
      </c>
      <c r="J295" s="4" t="str">
        <f>IFERROR(__xludf.DUMMYFUNCTION("IFERROR(
  TEXTJOIN(CHAR(10),TRUE,FILTER('SUMMARY DATA'!I:I,'SUMMARY DATA'!$A:$A=$A295,'SUMMARY DATA'!$C:$C=$B295,'SUMMARY DATA'!$B:$B=""RS"")),
  IF(
    OR(
      ISNUMBER(SEARCH(""CDM CASH DEPOSIT"",$C295)),
      ISNUMBER(SEARCH(""CASH DEPOSIT"",$C295"&amp;")),
      COUNTIFS('SUMMARY DATA'!$D:$D,$C295,'SUMMARY DATA'!$B:$B,""RS"")&lt;&gt;1
    ),
    """",
    IFERROR(TEXTJOIN(CHAR(10),TRUE,FILTER('SUMMARY DATA'!I:I,'SUMMARY DATA'!$D:$D=$C295,'SUMMARY DATA'!$B:$B=""RS"")),"""")
  )
)"),"")</f>
        <v/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 spans="1:27">
      <c r="A296" s="19"/>
      <c r="B296" s="39"/>
      <c r="C296" s="19"/>
      <c r="D296" s="33"/>
      <c r="E296" s="4" t="str">
        <f>IFERROR(__xludf.DUMMYFUNCTION("IFERROR(
  TEXTJOIN(CHAR(10),TRUE,FILTER('SUMMARY DATA'!E:E,'SUMMARY DATA'!$A:$A=$A296,'SUMMARY DATA'!$C:$C=$B296,'SUMMARY DATA'!$B:$B=""RS"")),
  IF(
    OR(
      ISNUMBER(SEARCH(""CDM CASH DEPOSIT"",$C296)),
      ISNUMBER(SEARCH(""CASH DEPOSIT"",$C296"&amp;")),
      COUNTIFS('SUMMARY DATA'!$D:$D,$C296,'SUMMARY DATA'!$B:$B,""RS"")&lt;&gt;1
    ),
    """",
    IFERROR(TEXTJOIN(CHAR(10),TRUE,FILTER('SUMMARY DATA'!E:E,'SUMMARY DATA'!$D:$D=$C296,'SUMMARY DATA'!$B:$B=""RS"")),"""")
  )
)"),"")</f>
        <v/>
      </c>
      <c r="F296" s="4" t="str">
        <f>IFERROR(__xludf.DUMMYFUNCTION("IFERROR(
  TEXTJOIN(CHAR(10),TRUE,FILTER('SUMMARY DATA'!F:F,'SUMMARY DATA'!$A:$A=$A296,'SUMMARY DATA'!$C:$C=$B296,'SUMMARY DATA'!$B:$B=""RS"")),
  IF(
    OR(
      ISNUMBER(SEARCH(""CDM CASH DEPOSIT"",$C296)),
      ISNUMBER(SEARCH(""CASH DEPOSIT"",$C296"&amp;")),
      COUNTIFS('SUMMARY DATA'!$D:$D,$C296,'SUMMARY DATA'!$B:$B,""RS"")&lt;&gt;1
    ),
    """",
    IFERROR(TEXTJOIN(CHAR(10),TRUE,FILTER('SUMMARY DATA'!F:F,'SUMMARY DATA'!$D:$D=$C296,'SUMMARY DATA'!$B:$B=""RS"")),"""")
  )
)"),"")</f>
        <v/>
      </c>
      <c r="G296" s="4" t="str">
        <f>IFERROR(__xludf.DUMMYFUNCTION("IFERROR(
  TEXTJOIN(CHAR(10),TRUE,FILTER('SUMMARY DATA'!G:G,'SUMMARY DATA'!$A:$A=$A296,'SUMMARY DATA'!$C:$C=$B296,'SUMMARY DATA'!$B:$B=""RS"")),
  IF(
    OR(
      ISNUMBER(SEARCH(""CDM CASH DEPOSIT"",$C296)),
      ISNUMBER(SEARCH(""CASH DEPOSIT"",$C296"&amp;")),
      COUNTIFS('SUMMARY DATA'!$D:$D,$C296,'SUMMARY DATA'!$B:$B,""RS"")&lt;&gt;1
    ),
    """",
    IFERROR(TEXTJOIN(CHAR(10),TRUE,FILTER('SUMMARY DATA'!G:G,'SUMMARY DATA'!$D:$D=$C296,'SUMMARY DATA'!$B:$B=""RS"")),"""")
  )
)"),"")</f>
        <v/>
      </c>
      <c r="H296" s="4" t="str">
        <f>IFERROR(__xludf.DUMMYFUNCTION("IFERROR(
  TEXTJOIN(CHAR(10),TRUE,FILTER('SUMMARY DATA'!H:H,'SUMMARY DATA'!$A:$A=$A296,'SUMMARY DATA'!$C:$C=$B296,'SUMMARY DATA'!$B:$B=""RS"")),
  IF(
    OR(
      ISNUMBER(SEARCH(""CDM CASH DEPOSIT"",$C296)),
      ISNUMBER(SEARCH(""CASH DEPOSIT"",$C296"&amp;")),
      COUNTIFS('SUMMARY DATA'!$D:$D,$C296,'SUMMARY DATA'!$B:$B,""RS"")&lt;&gt;1
    ),
    """",
    IFERROR(TEXTJOIN(CHAR(10),TRUE,FILTER('SUMMARY DATA'!H:H,'SUMMARY DATA'!$D:$D=$C296,'SUMMARY DATA'!$B:$B=""RS"")),"""")
  )
)"),"")</f>
        <v/>
      </c>
      <c r="I296" s="6" t="str">
        <f>IFERROR(__xludf.DUMMYFUNCTION("IF(H296="""","""",
SUM(ARRAYFORMULA(VALUE(SPLIT(H296,CHAR(10)))))
)"),"")</f>
        <v/>
      </c>
      <c r="J296" s="4" t="str">
        <f>IFERROR(__xludf.DUMMYFUNCTION("IFERROR(
  TEXTJOIN(CHAR(10),TRUE,FILTER('SUMMARY DATA'!I:I,'SUMMARY DATA'!$A:$A=$A296,'SUMMARY DATA'!$C:$C=$B296,'SUMMARY DATA'!$B:$B=""RS"")),
  IF(
    OR(
      ISNUMBER(SEARCH(""CDM CASH DEPOSIT"",$C296)),
      ISNUMBER(SEARCH(""CASH DEPOSIT"",$C296"&amp;")),
      COUNTIFS('SUMMARY DATA'!$D:$D,$C296,'SUMMARY DATA'!$B:$B,""RS"")&lt;&gt;1
    ),
    """",
    IFERROR(TEXTJOIN(CHAR(10),TRUE,FILTER('SUMMARY DATA'!I:I,'SUMMARY DATA'!$D:$D=$C296,'SUMMARY DATA'!$B:$B=""RS"")),"""")
  )
)"),"")</f>
        <v/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 spans="1:27">
      <c r="A297" s="19"/>
      <c r="B297" s="39"/>
      <c r="C297" s="19"/>
      <c r="D297" s="33"/>
      <c r="E297" s="4" t="str">
        <f>IFERROR(__xludf.DUMMYFUNCTION("IFERROR(
  TEXTJOIN(CHAR(10),TRUE,FILTER('SUMMARY DATA'!E:E,'SUMMARY DATA'!$A:$A=$A297,'SUMMARY DATA'!$C:$C=$B297,'SUMMARY DATA'!$B:$B=""RS"")),
  IF(
    OR(
      ISNUMBER(SEARCH(""CDM CASH DEPOSIT"",$C297)),
      ISNUMBER(SEARCH(""CASH DEPOSIT"",$C297"&amp;")),
      COUNTIFS('SUMMARY DATA'!$D:$D,$C297,'SUMMARY DATA'!$B:$B,""RS"")&lt;&gt;1
    ),
    """",
    IFERROR(TEXTJOIN(CHAR(10),TRUE,FILTER('SUMMARY DATA'!E:E,'SUMMARY DATA'!$D:$D=$C297,'SUMMARY DATA'!$B:$B=""RS"")),"""")
  )
)"),"")</f>
        <v/>
      </c>
      <c r="F297" s="4" t="str">
        <f>IFERROR(__xludf.DUMMYFUNCTION("IFERROR(
  TEXTJOIN(CHAR(10),TRUE,FILTER('SUMMARY DATA'!F:F,'SUMMARY DATA'!$A:$A=$A297,'SUMMARY DATA'!$C:$C=$B297,'SUMMARY DATA'!$B:$B=""RS"")),
  IF(
    OR(
      ISNUMBER(SEARCH(""CDM CASH DEPOSIT"",$C297)),
      ISNUMBER(SEARCH(""CASH DEPOSIT"",$C297"&amp;")),
      COUNTIFS('SUMMARY DATA'!$D:$D,$C297,'SUMMARY DATA'!$B:$B,""RS"")&lt;&gt;1
    ),
    """",
    IFERROR(TEXTJOIN(CHAR(10),TRUE,FILTER('SUMMARY DATA'!F:F,'SUMMARY DATA'!$D:$D=$C297,'SUMMARY DATA'!$B:$B=""RS"")),"""")
  )
)"),"")</f>
        <v/>
      </c>
      <c r="G297" s="4" t="str">
        <f>IFERROR(__xludf.DUMMYFUNCTION("IFERROR(
  TEXTJOIN(CHAR(10),TRUE,FILTER('SUMMARY DATA'!G:G,'SUMMARY DATA'!$A:$A=$A297,'SUMMARY DATA'!$C:$C=$B297,'SUMMARY DATA'!$B:$B=""RS"")),
  IF(
    OR(
      ISNUMBER(SEARCH(""CDM CASH DEPOSIT"",$C297)),
      ISNUMBER(SEARCH(""CASH DEPOSIT"",$C297"&amp;")),
      COUNTIFS('SUMMARY DATA'!$D:$D,$C297,'SUMMARY DATA'!$B:$B,""RS"")&lt;&gt;1
    ),
    """",
    IFERROR(TEXTJOIN(CHAR(10),TRUE,FILTER('SUMMARY DATA'!G:G,'SUMMARY DATA'!$D:$D=$C297,'SUMMARY DATA'!$B:$B=""RS"")),"""")
  )
)"),"")</f>
        <v/>
      </c>
      <c r="H297" s="4" t="str">
        <f>IFERROR(__xludf.DUMMYFUNCTION("IFERROR(
  TEXTJOIN(CHAR(10),TRUE,FILTER('SUMMARY DATA'!H:H,'SUMMARY DATA'!$A:$A=$A297,'SUMMARY DATA'!$C:$C=$B297,'SUMMARY DATA'!$B:$B=""RS"")),
  IF(
    OR(
      ISNUMBER(SEARCH(""CDM CASH DEPOSIT"",$C297)),
      ISNUMBER(SEARCH(""CASH DEPOSIT"",$C297"&amp;")),
      COUNTIFS('SUMMARY DATA'!$D:$D,$C297,'SUMMARY DATA'!$B:$B,""RS"")&lt;&gt;1
    ),
    """",
    IFERROR(TEXTJOIN(CHAR(10),TRUE,FILTER('SUMMARY DATA'!H:H,'SUMMARY DATA'!$D:$D=$C297,'SUMMARY DATA'!$B:$B=""RS"")),"""")
  )
)"),"")</f>
        <v/>
      </c>
      <c r="I297" s="6" t="str">
        <f>IFERROR(__xludf.DUMMYFUNCTION("IF(H297="""","""",
SUM(ARRAYFORMULA(VALUE(SPLIT(H297,CHAR(10)))))
)"),"")</f>
        <v/>
      </c>
      <c r="J297" s="4" t="str">
        <f>IFERROR(__xludf.DUMMYFUNCTION("IFERROR(
  TEXTJOIN(CHAR(10),TRUE,FILTER('SUMMARY DATA'!I:I,'SUMMARY DATA'!$A:$A=$A297,'SUMMARY DATA'!$C:$C=$B297,'SUMMARY DATA'!$B:$B=""RS"")),
  IF(
    OR(
      ISNUMBER(SEARCH(""CDM CASH DEPOSIT"",$C297)),
      ISNUMBER(SEARCH(""CASH DEPOSIT"",$C297"&amp;")),
      COUNTIFS('SUMMARY DATA'!$D:$D,$C297,'SUMMARY DATA'!$B:$B,""RS"")&lt;&gt;1
    ),
    """",
    IFERROR(TEXTJOIN(CHAR(10),TRUE,FILTER('SUMMARY DATA'!I:I,'SUMMARY DATA'!$D:$D=$C297,'SUMMARY DATA'!$B:$B=""RS"")),"""")
  )
)"),"")</f>
        <v/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 spans="1:27">
      <c r="A298" s="19"/>
      <c r="B298" s="39"/>
      <c r="C298" s="19"/>
      <c r="D298" s="33"/>
      <c r="E298" s="4" t="str">
        <f>IFERROR(__xludf.DUMMYFUNCTION("IFERROR(
  TEXTJOIN(CHAR(10),TRUE,FILTER('SUMMARY DATA'!E:E,'SUMMARY DATA'!$A:$A=$A298,'SUMMARY DATA'!$C:$C=$B298,'SUMMARY DATA'!$B:$B=""RS"")),
  IF(
    OR(
      ISNUMBER(SEARCH(""CDM CASH DEPOSIT"",$C298)),
      ISNUMBER(SEARCH(""CASH DEPOSIT"",$C298"&amp;")),
      COUNTIFS('SUMMARY DATA'!$D:$D,$C298,'SUMMARY DATA'!$B:$B,""RS"")&lt;&gt;1
    ),
    """",
    IFERROR(TEXTJOIN(CHAR(10),TRUE,FILTER('SUMMARY DATA'!E:E,'SUMMARY DATA'!$D:$D=$C298,'SUMMARY DATA'!$B:$B=""RS"")),"""")
  )
)"),"")</f>
        <v/>
      </c>
      <c r="F298" s="4" t="str">
        <f>IFERROR(__xludf.DUMMYFUNCTION("IFERROR(
  TEXTJOIN(CHAR(10),TRUE,FILTER('SUMMARY DATA'!F:F,'SUMMARY DATA'!$A:$A=$A298,'SUMMARY DATA'!$C:$C=$B298,'SUMMARY DATA'!$B:$B=""RS"")),
  IF(
    OR(
      ISNUMBER(SEARCH(""CDM CASH DEPOSIT"",$C298)),
      ISNUMBER(SEARCH(""CASH DEPOSIT"",$C298"&amp;")),
      COUNTIFS('SUMMARY DATA'!$D:$D,$C298,'SUMMARY DATA'!$B:$B,""RS"")&lt;&gt;1
    ),
    """",
    IFERROR(TEXTJOIN(CHAR(10),TRUE,FILTER('SUMMARY DATA'!F:F,'SUMMARY DATA'!$D:$D=$C298,'SUMMARY DATA'!$B:$B=""RS"")),"""")
  )
)"),"")</f>
        <v/>
      </c>
      <c r="G298" s="4" t="str">
        <f>IFERROR(__xludf.DUMMYFUNCTION("IFERROR(
  TEXTJOIN(CHAR(10),TRUE,FILTER('SUMMARY DATA'!G:G,'SUMMARY DATA'!$A:$A=$A298,'SUMMARY DATA'!$C:$C=$B298,'SUMMARY DATA'!$B:$B=""RS"")),
  IF(
    OR(
      ISNUMBER(SEARCH(""CDM CASH DEPOSIT"",$C298)),
      ISNUMBER(SEARCH(""CASH DEPOSIT"",$C298"&amp;")),
      COUNTIFS('SUMMARY DATA'!$D:$D,$C298,'SUMMARY DATA'!$B:$B,""RS"")&lt;&gt;1
    ),
    """",
    IFERROR(TEXTJOIN(CHAR(10),TRUE,FILTER('SUMMARY DATA'!G:G,'SUMMARY DATA'!$D:$D=$C298,'SUMMARY DATA'!$B:$B=""RS"")),"""")
  )
)"),"")</f>
        <v/>
      </c>
      <c r="H298" s="4" t="str">
        <f>IFERROR(__xludf.DUMMYFUNCTION("IFERROR(
  TEXTJOIN(CHAR(10),TRUE,FILTER('SUMMARY DATA'!H:H,'SUMMARY DATA'!$A:$A=$A298,'SUMMARY DATA'!$C:$C=$B298,'SUMMARY DATA'!$B:$B=""RS"")),
  IF(
    OR(
      ISNUMBER(SEARCH(""CDM CASH DEPOSIT"",$C298)),
      ISNUMBER(SEARCH(""CASH DEPOSIT"",$C298"&amp;")),
      COUNTIFS('SUMMARY DATA'!$D:$D,$C298,'SUMMARY DATA'!$B:$B,""RS"")&lt;&gt;1
    ),
    """",
    IFERROR(TEXTJOIN(CHAR(10),TRUE,FILTER('SUMMARY DATA'!H:H,'SUMMARY DATA'!$D:$D=$C298,'SUMMARY DATA'!$B:$B=""RS"")),"""")
  )
)"),"")</f>
        <v/>
      </c>
      <c r="I298" s="6" t="str">
        <f>IFERROR(__xludf.DUMMYFUNCTION("IF(H298="""","""",
SUM(ARRAYFORMULA(VALUE(SPLIT(H298,CHAR(10)))))
)"),"")</f>
        <v/>
      </c>
      <c r="J298" s="4" t="str">
        <f>IFERROR(__xludf.DUMMYFUNCTION("IFERROR(
  TEXTJOIN(CHAR(10),TRUE,FILTER('SUMMARY DATA'!I:I,'SUMMARY DATA'!$A:$A=$A298,'SUMMARY DATA'!$C:$C=$B298,'SUMMARY DATA'!$B:$B=""RS"")),
  IF(
    OR(
      ISNUMBER(SEARCH(""CDM CASH DEPOSIT"",$C298)),
      ISNUMBER(SEARCH(""CASH DEPOSIT"",$C298"&amp;")),
      COUNTIFS('SUMMARY DATA'!$D:$D,$C298,'SUMMARY DATA'!$B:$B,""RS"")&lt;&gt;1
    ),
    """",
    IFERROR(TEXTJOIN(CHAR(10),TRUE,FILTER('SUMMARY DATA'!I:I,'SUMMARY DATA'!$D:$D=$C298,'SUMMARY DATA'!$B:$B=""RS"")),"""")
  )
)"),"")</f>
        <v/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 spans="1:27">
      <c r="A299" s="19"/>
      <c r="B299" s="39"/>
      <c r="C299" s="19"/>
      <c r="D299" s="33"/>
      <c r="E299" s="4" t="str">
        <f>IFERROR(__xludf.DUMMYFUNCTION("IFERROR(
  TEXTJOIN(CHAR(10),TRUE,FILTER('SUMMARY DATA'!E:E,'SUMMARY DATA'!$A:$A=$A299,'SUMMARY DATA'!$C:$C=$B299,'SUMMARY DATA'!$B:$B=""RS"")),
  IF(
    OR(
      ISNUMBER(SEARCH(""CDM CASH DEPOSIT"",$C299)),
      ISNUMBER(SEARCH(""CASH DEPOSIT"",$C299"&amp;")),
      COUNTIFS('SUMMARY DATA'!$D:$D,$C299,'SUMMARY DATA'!$B:$B,""RS"")&lt;&gt;1
    ),
    """",
    IFERROR(TEXTJOIN(CHAR(10),TRUE,FILTER('SUMMARY DATA'!E:E,'SUMMARY DATA'!$D:$D=$C299,'SUMMARY DATA'!$B:$B=""RS"")),"""")
  )
)"),"")</f>
        <v/>
      </c>
      <c r="F299" s="4" t="str">
        <f>IFERROR(__xludf.DUMMYFUNCTION("IFERROR(
  TEXTJOIN(CHAR(10),TRUE,FILTER('SUMMARY DATA'!F:F,'SUMMARY DATA'!$A:$A=$A299,'SUMMARY DATA'!$C:$C=$B299,'SUMMARY DATA'!$B:$B=""RS"")),
  IF(
    OR(
      ISNUMBER(SEARCH(""CDM CASH DEPOSIT"",$C299)),
      ISNUMBER(SEARCH(""CASH DEPOSIT"",$C299"&amp;")),
      COUNTIFS('SUMMARY DATA'!$D:$D,$C299,'SUMMARY DATA'!$B:$B,""RS"")&lt;&gt;1
    ),
    """",
    IFERROR(TEXTJOIN(CHAR(10),TRUE,FILTER('SUMMARY DATA'!F:F,'SUMMARY DATA'!$D:$D=$C299,'SUMMARY DATA'!$B:$B=""RS"")),"""")
  )
)"),"")</f>
        <v/>
      </c>
      <c r="G299" s="4" t="str">
        <f>IFERROR(__xludf.DUMMYFUNCTION("IFERROR(
  TEXTJOIN(CHAR(10),TRUE,FILTER('SUMMARY DATA'!G:G,'SUMMARY DATA'!$A:$A=$A299,'SUMMARY DATA'!$C:$C=$B299,'SUMMARY DATA'!$B:$B=""RS"")),
  IF(
    OR(
      ISNUMBER(SEARCH(""CDM CASH DEPOSIT"",$C299)),
      ISNUMBER(SEARCH(""CASH DEPOSIT"",$C299"&amp;")),
      COUNTIFS('SUMMARY DATA'!$D:$D,$C299,'SUMMARY DATA'!$B:$B,""RS"")&lt;&gt;1
    ),
    """",
    IFERROR(TEXTJOIN(CHAR(10),TRUE,FILTER('SUMMARY DATA'!G:G,'SUMMARY DATA'!$D:$D=$C299,'SUMMARY DATA'!$B:$B=""RS"")),"""")
  )
)"),"")</f>
        <v/>
      </c>
      <c r="H299" s="4" t="str">
        <f>IFERROR(__xludf.DUMMYFUNCTION("IFERROR(
  TEXTJOIN(CHAR(10),TRUE,FILTER('SUMMARY DATA'!H:H,'SUMMARY DATA'!$A:$A=$A299,'SUMMARY DATA'!$C:$C=$B299,'SUMMARY DATA'!$B:$B=""RS"")),
  IF(
    OR(
      ISNUMBER(SEARCH(""CDM CASH DEPOSIT"",$C299)),
      ISNUMBER(SEARCH(""CASH DEPOSIT"",$C299"&amp;")),
      COUNTIFS('SUMMARY DATA'!$D:$D,$C299,'SUMMARY DATA'!$B:$B,""RS"")&lt;&gt;1
    ),
    """",
    IFERROR(TEXTJOIN(CHAR(10),TRUE,FILTER('SUMMARY DATA'!H:H,'SUMMARY DATA'!$D:$D=$C299,'SUMMARY DATA'!$B:$B=""RS"")),"""")
  )
)"),"")</f>
        <v/>
      </c>
      <c r="I299" s="6" t="str">
        <f>IFERROR(__xludf.DUMMYFUNCTION("IF(H299="""","""",
SUM(ARRAYFORMULA(VALUE(SPLIT(H299,CHAR(10)))))
)"),"")</f>
        <v/>
      </c>
      <c r="J299" s="4" t="str">
        <f>IFERROR(__xludf.DUMMYFUNCTION("IFERROR(
  TEXTJOIN(CHAR(10),TRUE,FILTER('SUMMARY DATA'!I:I,'SUMMARY DATA'!$A:$A=$A299,'SUMMARY DATA'!$C:$C=$B299,'SUMMARY DATA'!$B:$B=""RS"")),
  IF(
    OR(
      ISNUMBER(SEARCH(""CDM CASH DEPOSIT"",$C299)),
      ISNUMBER(SEARCH(""CASH DEPOSIT"",$C299"&amp;")),
      COUNTIFS('SUMMARY DATA'!$D:$D,$C299,'SUMMARY DATA'!$B:$B,""RS"")&lt;&gt;1
    ),
    """",
    IFERROR(TEXTJOIN(CHAR(10),TRUE,FILTER('SUMMARY DATA'!I:I,'SUMMARY DATA'!$D:$D=$C299,'SUMMARY DATA'!$B:$B=""RS"")),"""")
  )
)"),"")</f>
        <v/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 spans="1:27">
      <c r="A300" s="19"/>
      <c r="B300" s="39"/>
      <c r="C300" s="19"/>
      <c r="D300" s="33"/>
      <c r="E300" s="4" t="str">
        <f>IFERROR(__xludf.DUMMYFUNCTION("IFERROR(
  TEXTJOIN(CHAR(10),TRUE,FILTER('SUMMARY DATA'!E:E,'SUMMARY DATA'!$A:$A=$A300,'SUMMARY DATA'!$C:$C=$B300,'SUMMARY DATA'!$B:$B=""RS"")),
  IF(
    OR(
      ISNUMBER(SEARCH(""CDM CASH DEPOSIT"",$C300)),
      ISNUMBER(SEARCH(""CASH DEPOSIT"",$C300"&amp;")),
      COUNTIFS('SUMMARY DATA'!$D:$D,$C300,'SUMMARY DATA'!$B:$B,""RS"")&lt;&gt;1
    ),
    """",
    IFERROR(TEXTJOIN(CHAR(10),TRUE,FILTER('SUMMARY DATA'!E:E,'SUMMARY DATA'!$D:$D=$C300,'SUMMARY DATA'!$B:$B=""RS"")),"""")
  )
)"),"")</f>
        <v/>
      </c>
      <c r="F300" s="4" t="str">
        <f>IFERROR(__xludf.DUMMYFUNCTION("IFERROR(
  TEXTJOIN(CHAR(10),TRUE,FILTER('SUMMARY DATA'!F:F,'SUMMARY DATA'!$A:$A=$A300,'SUMMARY DATA'!$C:$C=$B300,'SUMMARY DATA'!$B:$B=""RS"")),
  IF(
    OR(
      ISNUMBER(SEARCH(""CDM CASH DEPOSIT"",$C300)),
      ISNUMBER(SEARCH(""CASH DEPOSIT"",$C300"&amp;")),
      COUNTIFS('SUMMARY DATA'!$D:$D,$C300,'SUMMARY DATA'!$B:$B,""RS"")&lt;&gt;1
    ),
    """",
    IFERROR(TEXTJOIN(CHAR(10),TRUE,FILTER('SUMMARY DATA'!F:F,'SUMMARY DATA'!$D:$D=$C300,'SUMMARY DATA'!$B:$B=""RS"")),"""")
  )
)"),"")</f>
        <v/>
      </c>
      <c r="G300" s="4" t="str">
        <f>IFERROR(__xludf.DUMMYFUNCTION("IFERROR(
  TEXTJOIN(CHAR(10),TRUE,FILTER('SUMMARY DATA'!G:G,'SUMMARY DATA'!$A:$A=$A300,'SUMMARY DATA'!$C:$C=$B300,'SUMMARY DATA'!$B:$B=""RS"")),
  IF(
    OR(
      ISNUMBER(SEARCH(""CDM CASH DEPOSIT"",$C300)),
      ISNUMBER(SEARCH(""CASH DEPOSIT"",$C300"&amp;")),
      COUNTIFS('SUMMARY DATA'!$D:$D,$C300,'SUMMARY DATA'!$B:$B,""RS"")&lt;&gt;1
    ),
    """",
    IFERROR(TEXTJOIN(CHAR(10),TRUE,FILTER('SUMMARY DATA'!G:G,'SUMMARY DATA'!$D:$D=$C300,'SUMMARY DATA'!$B:$B=""RS"")),"""")
  )
)"),"")</f>
        <v/>
      </c>
      <c r="H300" s="4" t="str">
        <f>IFERROR(__xludf.DUMMYFUNCTION("IFERROR(
  TEXTJOIN(CHAR(10),TRUE,FILTER('SUMMARY DATA'!H:H,'SUMMARY DATA'!$A:$A=$A300,'SUMMARY DATA'!$C:$C=$B300,'SUMMARY DATA'!$B:$B=""RS"")),
  IF(
    OR(
      ISNUMBER(SEARCH(""CDM CASH DEPOSIT"",$C300)),
      ISNUMBER(SEARCH(""CASH DEPOSIT"",$C300"&amp;")),
      COUNTIFS('SUMMARY DATA'!$D:$D,$C300,'SUMMARY DATA'!$B:$B,""RS"")&lt;&gt;1
    ),
    """",
    IFERROR(TEXTJOIN(CHAR(10),TRUE,FILTER('SUMMARY DATA'!H:H,'SUMMARY DATA'!$D:$D=$C300,'SUMMARY DATA'!$B:$B=""RS"")),"""")
  )
)"),"")</f>
        <v/>
      </c>
      <c r="I300" s="6" t="str">
        <f>IFERROR(__xludf.DUMMYFUNCTION("IF(H300="""","""",
SUM(ARRAYFORMULA(VALUE(SPLIT(H300,CHAR(10)))))
)"),"")</f>
        <v/>
      </c>
      <c r="J300" s="4" t="str">
        <f>IFERROR(__xludf.DUMMYFUNCTION("IFERROR(
  TEXTJOIN(CHAR(10),TRUE,FILTER('SUMMARY DATA'!I:I,'SUMMARY DATA'!$A:$A=$A300,'SUMMARY DATA'!$C:$C=$B300,'SUMMARY DATA'!$B:$B=""RS"")),
  IF(
    OR(
      ISNUMBER(SEARCH(""CDM CASH DEPOSIT"",$C300)),
      ISNUMBER(SEARCH(""CASH DEPOSIT"",$C300"&amp;")),
      COUNTIFS('SUMMARY DATA'!$D:$D,$C300,'SUMMARY DATA'!$B:$B,""RS"")&lt;&gt;1
    ),
    """",
    IFERROR(TEXTJOIN(CHAR(10),TRUE,FILTER('SUMMARY DATA'!I:I,'SUMMARY DATA'!$D:$D=$C300,'SUMMARY DATA'!$B:$B=""RS"")),"""")
  )
)"),"")</f>
        <v/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 spans="1:27">
      <c r="A301" s="19"/>
      <c r="B301" s="39"/>
      <c r="C301" s="19"/>
      <c r="D301" s="33"/>
      <c r="E301" s="4" t="str">
        <f>IFERROR(__xludf.DUMMYFUNCTION("IFERROR(
  TEXTJOIN(CHAR(10),TRUE,FILTER('SUMMARY DATA'!E:E,'SUMMARY DATA'!$A:$A=$A301,'SUMMARY DATA'!$C:$C=$B301,'SUMMARY DATA'!$B:$B=""RS"")),
  IF(
    OR(
      ISNUMBER(SEARCH(""CDM CASH DEPOSIT"",$C301)),
      ISNUMBER(SEARCH(""CASH DEPOSIT"",$C301"&amp;")),
      COUNTIFS('SUMMARY DATA'!$D:$D,$C301,'SUMMARY DATA'!$B:$B,""RS"")&lt;&gt;1
    ),
    """",
    IFERROR(TEXTJOIN(CHAR(10),TRUE,FILTER('SUMMARY DATA'!E:E,'SUMMARY DATA'!$D:$D=$C301,'SUMMARY DATA'!$B:$B=""RS"")),"""")
  )
)"),"")</f>
        <v/>
      </c>
      <c r="F301" s="4" t="str">
        <f>IFERROR(__xludf.DUMMYFUNCTION("IFERROR(
  TEXTJOIN(CHAR(10),TRUE,FILTER('SUMMARY DATA'!F:F,'SUMMARY DATA'!$A:$A=$A301,'SUMMARY DATA'!$C:$C=$B301,'SUMMARY DATA'!$B:$B=""RS"")),
  IF(
    OR(
      ISNUMBER(SEARCH(""CDM CASH DEPOSIT"",$C301)),
      ISNUMBER(SEARCH(""CASH DEPOSIT"",$C301"&amp;")),
      COUNTIFS('SUMMARY DATA'!$D:$D,$C301,'SUMMARY DATA'!$B:$B,""RS"")&lt;&gt;1
    ),
    """",
    IFERROR(TEXTJOIN(CHAR(10),TRUE,FILTER('SUMMARY DATA'!F:F,'SUMMARY DATA'!$D:$D=$C301,'SUMMARY DATA'!$B:$B=""RS"")),"""")
  )
)"),"")</f>
        <v/>
      </c>
      <c r="G301" s="4" t="str">
        <f>IFERROR(__xludf.DUMMYFUNCTION("IFERROR(
  TEXTJOIN(CHAR(10),TRUE,FILTER('SUMMARY DATA'!G:G,'SUMMARY DATA'!$A:$A=$A301,'SUMMARY DATA'!$C:$C=$B301,'SUMMARY DATA'!$B:$B=""RS"")),
  IF(
    OR(
      ISNUMBER(SEARCH(""CDM CASH DEPOSIT"",$C301)),
      ISNUMBER(SEARCH(""CASH DEPOSIT"",$C301"&amp;")),
      COUNTIFS('SUMMARY DATA'!$D:$D,$C301,'SUMMARY DATA'!$B:$B,""RS"")&lt;&gt;1
    ),
    """",
    IFERROR(TEXTJOIN(CHAR(10),TRUE,FILTER('SUMMARY DATA'!G:G,'SUMMARY DATA'!$D:$D=$C301,'SUMMARY DATA'!$B:$B=""RS"")),"""")
  )
)"),"")</f>
        <v/>
      </c>
      <c r="H301" s="4" t="str">
        <f>IFERROR(__xludf.DUMMYFUNCTION("IFERROR(
  TEXTJOIN(CHAR(10),TRUE,FILTER('SUMMARY DATA'!H:H,'SUMMARY DATA'!$A:$A=$A301,'SUMMARY DATA'!$C:$C=$B301,'SUMMARY DATA'!$B:$B=""RS"")),
  IF(
    OR(
      ISNUMBER(SEARCH(""CDM CASH DEPOSIT"",$C301)),
      ISNUMBER(SEARCH(""CASH DEPOSIT"",$C301"&amp;")),
      COUNTIFS('SUMMARY DATA'!$D:$D,$C301,'SUMMARY DATA'!$B:$B,""RS"")&lt;&gt;1
    ),
    """",
    IFERROR(TEXTJOIN(CHAR(10),TRUE,FILTER('SUMMARY DATA'!H:H,'SUMMARY DATA'!$D:$D=$C301,'SUMMARY DATA'!$B:$B=""RS"")),"""")
  )
)"),"")</f>
        <v/>
      </c>
      <c r="I301" s="6" t="str">
        <f>IFERROR(__xludf.DUMMYFUNCTION("IF(H301="""","""",
SUM(ARRAYFORMULA(VALUE(SPLIT(H301,CHAR(10)))))
)"),"")</f>
        <v/>
      </c>
      <c r="J301" s="4" t="str">
        <f>IFERROR(__xludf.DUMMYFUNCTION("IFERROR(
  TEXTJOIN(CHAR(10),TRUE,FILTER('SUMMARY DATA'!I:I,'SUMMARY DATA'!$A:$A=$A301,'SUMMARY DATA'!$C:$C=$B301,'SUMMARY DATA'!$B:$B=""RS"")),
  IF(
    OR(
      ISNUMBER(SEARCH(""CDM CASH DEPOSIT"",$C301)),
      ISNUMBER(SEARCH(""CASH DEPOSIT"",$C301"&amp;")),
      COUNTIFS('SUMMARY DATA'!$D:$D,$C301,'SUMMARY DATA'!$B:$B,""RS"")&lt;&gt;1
    ),
    """",
    IFERROR(TEXTJOIN(CHAR(10),TRUE,FILTER('SUMMARY DATA'!I:I,'SUMMARY DATA'!$D:$D=$C301,'SUMMARY DATA'!$B:$B=""RS"")),"""")
  )
)"),"")</f>
        <v/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 spans="1:27">
      <c r="A302" s="19"/>
      <c r="B302" s="39"/>
      <c r="C302" s="19"/>
      <c r="D302" s="33"/>
      <c r="E302" s="4" t="str">
        <f>IFERROR(__xludf.DUMMYFUNCTION("IFERROR(
  TEXTJOIN(CHAR(10),TRUE,FILTER('SUMMARY DATA'!E:E,'SUMMARY DATA'!$A:$A=$A302,'SUMMARY DATA'!$C:$C=$B302,'SUMMARY DATA'!$B:$B=""RS"")),
  IF(
    OR(
      ISNUMBER(SEARCH(""CDM CASH DEPOSIT"",$C302)),
      ISNUMBER(SEARCH(""CASH DEPOSIT"",$C302"&amp;")),
      COUNTIFS('SUMMARY DATA'!$D:$D,$C302,'SUMMARY DATA'!$B:$B,""RS"")&lt;&gt;1
    ),
    """",
    IFERROR(TEXTJOIN(CHAR(10),TRUE,FILTER('SUMMARY DATA'!E:E,'SUMMARY DATA'!$D:$D=$C302,'SUMMARY DATA'!$B:$B=""RS"")),"""")
  )
)"),"")</f>
        <v/>
      </c>
      <c r="F302" s="4" t="str">
        <f>IFERROR(__xludf.DUMMYFUNCTION("IFERROR(
  TEXTJOIN(CHAR(10),TRUE,FILTER('SUMMARY DATA'!F:F,'SUMMARY DATA'!$A:$A=$A302,'SUMMARY DATA'!$C:$C=$B302,'SUMMARY DATA'!$B:$B=""RS"")),
  IF(
    OR(
      ISNUMBER(SEARCH(""CDM CASH DEPOSIT"",$C302)),
      ISNUMBER(SEARCH(""CASH DEPOSIT"",$C302"&amp;")),
      COUNTIFS('SUMMARY DATA'!$D:$D,$C302,'SUMMARY DATA'!$B:$B,""RS"")&lt;&gt;1
    ),
    """",
    IFERROR(TEXTJOIN(CHAR(10),TRUE,FILTER('SUMMARY DATA'!F:F,'SUMMARY DATA'!$D:$D=$C302,'SUMMARY DATA'!$B:$B=""RS"")),"""")
  )
)"),"")</f>
        <v/>
      </c>
      <c r="G302" s="4" t="str">
        <f>IFERROR(__xludf.DUMMYFUNCTION("IFERROR(
  TEXTJOIN(CHAR(10),TRUE,FILTER('SUMMARY DATA'!G:G,'SUMMARY DATA'!$A:$A=$A302,'SUMMARY DATA'!$C:$C=$B302,'SUMMARY DATA'!$B:$B=""RS"")),
  IF(
    OR(
      ISNUMBER(SEARCH(""CDM CASH DEPOSIT"",$C302)),
      ISNUMBER(SEARCH(""CASH DEPOSIT"",$C302"&amp;")),
      COUNTIFS('SUMMARY DATA'!$D:$D,$C302,'SUMMARY DATA'!$B:$B,""RS"")&lt;&gt;1
    ),
    """",
    IFERROR(TEXTJOIN(CHAR(10),TRUE,FILTER('SUMMARY DATA'!G:G,'SUMMARY DATA'!$D:$D=$C302,'SUMMARY DATA'!$B:$B=""RS"")),"""")
  )
)"),"")</f>
        <v/>
      </c>
      <c r="H302" s="4" t="str">
        <f>IFERROR(__xludf.DUMMYFUNCTION("IFERROR(
  TEXTJOIN(CHAR(10),TRUE,FILTER('SUMMARY DATA'!H:H,'SUMMARY DATA'!$A:$A=$A302,'SUMMARY DATA'!$C:$C=$B302,'SUMMARY DATA'!$B:$B=""RS"")),
  IF(
    OR(
      ISNUMBER(SEARCH(""CDM CASH DEPOSIT"",$C302)),
      ISNUMBER(SEARCH(""CASH DEPOSIT"",$C302"&amp;")),
      COUNTIFS('SUMMARY DATA'!$D:$D,$C302,'SUMMARY DATA'!$B:$B,""RS"")&lt;&gt;1
    ),
    """",
    IFERROR(TEXTJOIN(CHAR(10),TRUE,FILTER('SUMMARY DATA'!H:H,'SUMMARY DATA'!$D:$D=$C302,'SUMMARY DATA'!$B:$B=""RS"")),"""")
  )
)"),"")</f>
        <v/>
      </c>
      <c r="I302" s="6" t="str">
        <f>IFERROR(__xludf.DUMMYFUNCTION("IF(H302="""","""",
SUM(ARRAYFORMULA(VALUE(SPLIT(H302,CHAR(10)))))
)"),"")</f>
        <v/>
      </c>
      <c r="J302" s="4" t="str">
        <f>IFERROR(__xludf.DUMMYFUNCTION("IFERROR(
  TEXTJOIN(CHAR(10),TRUE,FILTER('SUMMARY DATA'!I:I,'SUMMARY DATA'!$A:$A=$A302,'SUMMARY DATA'!$C:$C=$B302,'SUMMARY DATA'!$B:$B=""RS"")),
  IF(
    OR(
      ISNUMBER(SEARCH(""CDM CASH DEPOSIT"",$C302)),
      ISNUMBER(SEARCH(""CASH DEPOSIT"",$C302"&amp;")),
      COUNTIFS('SUMMARY DATA'!$D:$D,$C302,'SUMMARY DATA'!$B:$B,""RS"")&lt;&gt;1
    ),
    """",
    IFERROR(TEXTJOIN(CHAR(10),TRUE,FILTER('SUMMARY DATA'!I:I,'SUMMARY DATA'!$D:$D=$C302,'SUMMARY DATA'!$B:$B=""RS"")),"""")
  )
)"),"")</f>
        <v/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 spans="1:27">
      <c r="A303" s="19"/>
      <c r="B303" s="39"/>
      <c r="C303" s="19"/>
      <c r="D303" s="33"/>
      <c r="E303" s="4" t="str">
        <f>IFERROR(__xludf.DUMMYFUNCTION("IFERROR(
  TEXTJOIN(CHAR(10),TRUE,FILTER('SUMMARY DATA'!E:E,'SUMMARY DATA'!$A:$A=$A303,'SUMMARY DATA'!$C:$C=$B303,'SUMMARY DATA'!$B:$B=""RS"")),
  IF(
    OR(
      ISNUMBER(SEARCH(""CDM CASH DEPOSIT"",$C303)),
      ISNUMBER(SEARCH(""CASH DEPOSIT"",$C303"&amp;")),
      COUNTIFS('SUMMARY DATA'!$D:$D,$C303,'SUMMARY DATA'!$B:$B,""RS"")&lt;&gt;1
    ),
    """",
    IFERROR(TEXTJOIN(CHAR(10),TRUE,FILTER('SUMMARY DATA'!E:E,'SUMMARY DATA'!$D:$D=$C303,'SUMMARY DATA'!$B:$B=""RS"")),"""")
  )
)"),"")</f>
        <v/>
      </c>
      <c r="F303" s="4" t="str">
        <f>IFERROR(__xludf.DUMMYFUNCTION("IFERROR(
  TEXTJOIN(CHAR(10),TRUE,FILTER('SUMMARY DATA'!F:F,'SUMMARY DATA'!$A:$A=$A303,'SUMMARY DATA'!$C:$C=$B303,'SUMMARY DATA'!$B:$B=""RS"")),
  IF(
    OR(
      ISNUMBER(SEARCH(""CDM CASH DEPOSIT"",$C303)),
      ISNUMBER(SEARCH(""CASH DEPOSIT"",$C303"&amp;")),
      COUNTIFS('SUMMARY DATA'!$D:$D,$C303,'SUMMARY DATA'!$B:$B,""RS"")&lt;&gt;1
    ),
    """",
    IFERROR(TEXTJOIN(CHAR(10),TRUE,FILTER('SUMMARY DATA'!F:F,'SUMMARY DATA'!$D:$D=$C303,'SUMMARY DATA'!$B:$B=""RS"")),"""")
  )
)"),"")</f>
        <v/>
      </c>
      <c r="G303" s="4" t="str">
        <f>IFERROR(__xludf.DUMMYFUNCTION("IFERROR(
  TEXTJOIN(CHAR(10),TRUE,FILTER('SUMMARY DATA'!G:G,'SUMMARY DATA'!$A:$A=$A303,'SUMMARY DATA'!$C:$C=$B303,'SUMMARY DATA'!$B:$B=""RS"")),
  IF(
    OR(
      ISNUMBER(SEARCH(""CDM CASH DEPOSIT"",$C303)),
      ISNUMBER(SEARCH(""CASH DEPOSIT"",$C303"&amp;")),
      COUNTIFS('SUMMARY DATA'!$D:$D,$C303,'SUMMARY DATA'!$B:$B,""RS"")&lt;&gt;1
    ),
    """",
    IFERROR(TEXTJOIN(CHAR(10),TRUE,FILTER('SUMMARY DATA'!G:G,'SUMMARY DATA'!$D:$D=$C303,'SUMMARY DATA'!$B:$B=""RS"")),"""")
  )
)"),"")</f>
        <v/>
      </c>
      <c r="H303" s="4" t="str">
        <f>IFERROR(__xludf.DUMMYFUNCTION("IFERROR(
  TEXTJOIN(CHAR(10),TRUE,FILTER('SUMMARY DATA'!H:H,'SUMMARY DATA'!$A:$A=$A303,'SUMMARY DATA'!$C:$C=$B303,'SUMMARY DATA'!$B:$B=""RS"")),
  IF(
    OR(
      ISNUMBER(SEARCH(""CDM CASH DEPOSIT"",$C303)),
      ISNUMBER(SEARCH(""CASH DEPOSIT"",$C303"&amp;")),
      COUNTIFS('SUMMARY DATA'!$D:$D,$C303,'SUMMARY DATA'!$B:$B,""RS"")&lt;&gt;1
    ),
    """",
    IFERROR(TEXTJOIN(CHAR(10),TRUE,FILTER('SUMMARY DATA'!H:H,'SUMMARY DATA'!$D:$D=$C303,'SUMMARY DATA'!$B:$B=""RS"")),"""")
  )
)"),"")</f>
        <v/>
      </c>
      <c r="I303" s="6" t="str">
        <f>IFERROR(__xludf.DUMMYFUNCTION("IF(H303="""","""",
SUM(ARRAYFORMULA(VALUE(SPLIT(H303,CHAR(10)))))
)"),"")</f>
        <v/>
      </c>
      <c r="J303" s="4" t="str">
        <f>IFERROR(__xludf.DUMMYFUNCTION("IFERROR(
  TEXTJOIN(CHAR(10),TRUE,FILTER('SUMMARY DATA'!I:I,'SUMMARY DATA'!$A:$A=$A303,'SUMMARY DATA'!$C:$C=$B303,'SUMMARY DATA'!$B:$B=""RS"")),
  IF(
    OR(
      ISNUMBER(SEARCH(""CDM CASH DEPOSIT"",$C303)),
      ISNUMBER(SEARCH(""CASH DEPOSIT"",$C303"&amp;")),
      COUNTIFS('SUMMARY DATA'!$D:$D,$C303,'SUMMARY DATA'!$B:$B,""RS"")&lt;&gt;1
    ),
    """",
    IFERROR(TEXTJOIN(CHAR(10),TRUE,FILTER('SUMMARY DATA'!I:I,'SUMMARY DATA'!$D:$D=$C303,'SUMMARY DATA'!$B:$B=""RS"")),"""")
  )
)"),"")</f>
        <v/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 spans="1:27">
      <c r="A304" s="19"/>
      <c r="B304" s="39"/>
      <c r="C304" s="19"/>
      <c r="D304" s="33"/>
      <c r="E304" s="4" t="str">
        <f>IFERROR(__xludf.DUMMYFUNCTION("IFERROR(
  TEXTJOIN(CHAR(10),TRUE,FILTER('SUMMARY DATA'!E:E,'SUMMARY DATA'!$A:$A=$A304,'SUMMARY DATA'!$C:$C=$B304,'SUMMARY DATA'!$B:$B=""RS"")),
  IF(
    OR(
      ISNUMBER(SEARCH(""CDM CASH DEPOSIT"",$C304)),
      ISNUMBER(SEARCH(""CASH DEPOSIT"",$C304"&amp;")),
      COUNTIFS('SUMMARY DATA'!$D:$D,$C304,'SUMMARY DATA'!$B:$B,""RS"")&lt;&gt;1
    ),
    """",
    IFERROR(TEXTJOIN(CHAR(10),TRUE,FILTER('SUMMARY DATA'!E:E,'SUMMARY DATA'!$D:$D=$C304,'SUMMARY DATA'!$B:$B=""RS"")),"""")
  )
)"),"")</f>
        <v/>
      </c>
      <c r="F304" s="4" t="str">
        <f>IFERROR(__xludf.DUMMYFUNCTION("IFERROR(
  TEXTJOIN(CHAR(10),TRUE,FILTER('SUMMARY DATA'!F:F,'SUMMARY DATA'!$A:$A=$A304,'SUMMARY DATA'!$C:$C=$B304,'SUMMARY DATA'!$B:$B=""RS"")),
  IF(
    OR(
      ISNUMBER(SEARCH(""CDM CASH DEPOSIT"",$C304)),
      ISNUMBER(SEARCH(""CASH DEPOSIT"",$C304"&amp;")),
      COUNTIFS('SUMMARY DATA'!$D:$D,$C304,'SUMMARY DATA'!$B:$B,""RS"")&lt;&gt;1
    ),
    """",
    IFERROR(TEXTJOIN(CHAR(10),TRUE,FILTER('SUMMARY DATA'!F:F,'SUMMARY DATA'!$D:$D=$C304,'SUMMARY DATA'!$B:$B=""RS"")),"""")
  )
)"),"")</f>
        <v/>
      </c>
      <c r="G304" s="4" t="str">
        <f>IFERROR(__xludf.DUMMYFUNCTION("IFERROR(
  TEXTJOIN(CHAR(10),TRUE,FILTER('SUMMARY DATA'!G:G,'SUMMARY DATA'!$A:$A=$A304,'SUMMARY DATA'!$C:$C=$B304,'SUMMARY DATA'!$B:$B=""RS"")),
  IF(
    OR(
      ISNUMBER(SEARCH(""CDM CASH DEPOSIT"",$C304)),
      ISNUMBER(SEARCH(""CASH DEPOSIT"",$C304"&amp;")),
      COUNTIFS('SUMMARY DATA'!$D:$D,$C304,'SUMMARY DATA'!$B:$B,""RS"")&lt;&gt;1
    ),
    """",
    IFERROR(TEXTJOIN(CHAR(10),TRUE,FILTER('SUMMARY DATA'!G:G,'SUMMARY DATA'!$D:$D=$C304,'SUMMARY DATA'!$B:$B=""RS"")),"""")
  )
)"),"")</f>
        <v/>
      </c>
      <c r="H304" s="4" t="str">
        <f>IFERROR(__xludf.DUMMYFUNCTION("IFERROR(
  TEXTJOIN(CHAR(10),TRUE,FILTER('SUMMARY DATA'!H:H,'SUMMARY DATA'!$A:$A=$A304,'SUMMARY DATA'!$C:$C=$B304,'SUMMARY DATA'!$B:$B=""RS"")),
  IF(
    OR(
      ISNUMBER(SEARCH(""CDM CASH DEPOSIT"",$C304)),
      ISNUMBER(SEARCH(""CASH DEPOSIT"",$C304"&amp;")),
      COUNTIFS('SUMMARY DATA'!$D:$D,$C304,'SUMMARY DATA'!$B:$B,""RS"")&lt;&gt;1
    ),
    """",
    IFERROR(TEXTJOIN(CHAR(10),TRUE,FILTER('SUMMARY DATA'!H:H,'SUMMARY DATA'!$D:$D=$C304,'SUMMARY DATA'!$B:$B=""RS"")),"""")
  )
)"),"")</f>
        <v/>
      </c>
      <c r="I304" s="6" t="str">
        <f>IFERROR(__xludf.DUMMYFUNCTION("IF(H304="""","""",
SUM(ARRAYFORMULA(VALUE(SPLIT(H304,CHAR(10)))))
)"),"")</f>
        <v/>
      </c>
      <c r="J304" s="4" t="str">
        <f>IFERROR(__xludf.DUMMYFUNCTION("IFERROR(
  TEXTJOIN(CHAR(10),TRUE,FILTER('SUMMARY DATA'!I:I,'SUMMARY DATA'!$A:$A=$A304,'SUMMARY DATA'!$C:$C=$B304,'SUMMARY DATA'!$B:$B=""RS"")),
  IF(
    OR(
      ISNUMBER(SEARCH(""CDM CASH DEPOSIT"",$C304)),
      ISNUMBER(SEARCH(""CASH DEPOSIT"",$C304"&amp;")),
      COUNTIFS('SUMMARY DATA'!$D:$D,$C304,'SUMMARY DATA'!$B:$B,""RS"")&lt;&gt;1
    ),
    """",
    IFERROR(TEXTJOIN(CHAR(10),TRUE,FILTER('SUMMARY DATA'!I:I,'SUMMARY DATA'!$D:$D=$C304,'SUMMARY DATA'!$B:$B=""RS"")),"""")
  )
)"),"")</f>
        <v/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 spans="1:27">
      <c r="A305" s="19"/>
      <c r="B305" s="39"/>
      <c r="C305" s="19"/>
      <c r="D305" s="33"/>
      <c r="E305" s="4" t="str">
        <f>IFERROR(__xludf.DUMMYFUNCTION("IFERROR(
  TEXTJOIN(CHAR(10),TRUE,FILTER('SUMMARY DATA'!E:E,'SUMMARY DATA'!$A:$A=$A305,'SUMMARY DATA'!$C:$C=$B305,'SUMMARY DATA'!$B:$B=""RS"")),
  IF(
    OR(
      ISNUMBER(SEARCH(""CDM CASH DEPOSIT"",$C305)),
      ISNUMBER(SEARCH(""CASH DEPOSIT"",$C305"&amp;")),
      COUNTIFS('SUMMARY DATA'!$D:$D,$C305,'SUMMARY DATA'!$B:$B,""RS"")&lt;&gt;1
    ),
    """",
    IFERROR(TEXTJOIN(CHAR(10),TRUE,FILTER('SUMMARY DATA'!E:E,'SUMMARY DATA'!$D:$D=$C305,'SUMMARY DATA'!$B:$B=""RS"")),"""")
  )
)"),"")</f>
        <v/>
      </c>
      <c r="F305" s="4" t="str">
        <f>IFERROR(__xludf.DUMMYFUNCTION("IFERROR(
  TEXTJOIN(CHAR(10),TRUE,FILTER('SUMMARY DATA'!F:F,'SUMMARY DATA'!$A:$A=$A305,'SUMMARY DATA'!$C:$C=$B305,'SUMMARY DATA'!$B:$B=""RS"")),
  IF(
    OR(
      ISNUMBER(SEARCH(""CDM CASH DEPOSIT"",$C305)),
      ISNUMBER(SEARCH(""CASH DEPOSIT"",$C305"&amp;")),
      COUNTIFS('SUMMARY DATA'!$D:$D,$C305,'SUMMARY DATA'!$B:$B,""RS"")&lt;&gt;1
    ),
    """",
    IFERROR(TEXTJOIN(CHAR(10),TRUE,FILTER('SUMMARY DATA'!F:F,'SUMMARY DATA'!$D:$D=$C305,'SUMMARY DATA'!$B:$B=""RS"")),"""")
  )
)"),"")</f>
        <v/>
      </c>
      <c r="G305" s="4" t="str">
        <f>IFERROR(__xludf.DUMMYFUNCTION("IFERROR(
  TEXTJOIN(CHAR(10),TRUE,FILTER('SUMMARY DATA'!G:G,'SUMMARY DATA'!$A:$A=$A305,'SUMMARY DATA'!$C:$C=$B305,'SUMMARY DATA'!$B:$B=""RS"")),
  IF(
    OR(
      ISNUMBER(SEARCH(""CDM CASH DEPOSIT"",$C305)),
      ISNUMBER(SEARCH(""CASH DEPOSIT"",$C305"&amp;")),
      COUNTIFS('SUMMARY DATA'!$D:$D,$C305,'SUMMARY DATA'!$B:$B,""RS"")&lt;&gt;1
    ),
    """",
    IFERROR(TEXTJOIN(CHAR(10),TRUE,FILTER('SUMMARY DATA'!G:G,'SUMMARY DATA'!$D:$D=$C305,'SUMMARY DATA'!$B:$B=""RS"")),"""")
  )
)"),"")</f>
        <v/>
      </c>
      <c r="H305" s="4" t="str">
        <f>IFERROR(__xludf.DUMMYFUNCTION("IFERROR(
  TEXTJOIN(CHAR(10),TRUE,FILTER('SUMMARY DATA'!H:H,'SUMMARY DATA'!$A:$A=$A305,'SUMMARY DATA'!$C:$C=$B305,'SUMMARY DATA'!$B:$B=""RS"")),
  IF(
    OR(
      ISNUMBER(SEARCH(""CDM CASH DEPOSIT"",$C305)),
      ISNUMBER(SEARCH(""CASH DEPOSIT"",$C305"&amp;")),
      COUNTIFS('SUMMARY DATA'!$D:$D,$C305,'SUMMARY DATA'!$B:$B,""RS"")&lt;&gt;1
    ),
    """",
    IFERROR(TEXTJOIN(CHAR(10),TRUE,FILTER('SUMMARY DATA'!H:H,'SUMMARY DATA'!$D:$D=$C305,'SUMMARY DATA'!$B:$B=""RS"")),"""")
  )
)"),"")</f>
        <v/>
      </c>
      <c r="I305" s="6" t="str">
        <f>IFERROR(__xludf.DUMMYFUNCTION("IF(H305="""","""",
SUM(ARRAYFORMULA(VALUE(SPLIT(H305,CHAR(10)))))
)"),"")</f>
        <v/>
      </c>
      <c r="J305" s="4" t="str">
        <f>IFERROR(__xludf.DUMMYFUNCTION("IFERROR(
  TEXTJOIN(CHAR(10),TRUE,FILTER('SUMMARY DATA'!I:I,'SUMMARY DATA'!$A:$A=$A305,'SUMMARY DATA'!$C:$C=$B305,'SUMMARY DATA'!$B:$B=""RS"")),
  IF(
    OR(
      ISNUMBER(SEARCH(""CDM CASH DEPOSIT"",$C305)),
      ISNUMBER(SEARCH(""CASH DEPOSIT"",$C305"&amp;")),
      COUNTIFS('SUMMARY DATA'!$D:$D,$C305,'SUMMARY DATA'!$B:$B,""RS"")&lt;&gt;1
    ),
    """",
    IFERROR(TEXTJOIN(CHAR(10),TRUE,FILTER('SUMMARY DATA'!I:I,'SUMMARY DATA'!$D:$D=$C305,'SUMMARY DATA'!$B:$B=""RS"")),"""")
  )
)"),"")</f>
        <v/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 spans="1:27">
      <c r="A306" s="19"/>
      <c r="B306" s="39"/>
      <c r="C306" s="19"/>
      <c r="D306" s="33"/>
      <c r="E306" s="4" t="str">
        <f>IFERROR(__xludf.DUMMYFUNCTION("IFERROR(
  TEXTJOIN(CHAR(10),TRUE,FILTER('SUMMARY DATA'!E:E,'SUMMARY DATA'!$A:$A=$A306,'SUMMARY DATA'!$C:$C=$B306,'SUMMARY DATA'!$B:$B=""RS"")),
  IF(
    OR(
      ISNUMBER(SEARCH(""CDM CASH DEPOSIT"",$C306)),
      ISNUMBER(SEARCH(""CASH DEPOSIT"",$C306"&amp;")),
      COUNTIFS('SUMMARY DATA'!$D:$D,$C306,'SUMMARY DATA'!$B:$B,""RS"")&lt;&gt;1
    ),
    """",
    IFERROR(TEXTJOIN(CHAR(10),TRUE,FILTER('SUMMARY DATA'!E:E,'SUMMARY DATA'!$D:$D=$C306,'SUMMARY DATA'!$B:$B=""RS"")),"""")
  )
)"),"")</f>
        <v/>
      </c>
      <c r="F306" s="4" t="str">
        <f>IFERROR(__xludf.DUMMYFUNCTION("IFERROR(
  TEXTJOIN(CHAR(10),TRUE,FILTER('SUMMARY DATA'!F:F,'SUMMARY DATA'!$A:$A=$A306,'SUMMARY DATA'!$C:$C=$B306,'SUMMARY DATA'!$B:$B=""RS"")),
  IF(
    OR(
      ISNUMBER(SEARCH(""CDM CASH DEPOSIT"",$C306)),
      ISNUMBER(SEARCH(""CASH DEPOSIT"",$C306"&amp;")),
      COUNTIFS('SUMMARY DATA'!$D:$D,$C306,'SUMMARY DATA'!$B:$B,""RS"")&lt;&gt;1
    ),
    """",
    IFERROR(TEXTJOIN(CHAR(10),TRUE,FILTER('SUMMARY DATA'!F:F,'SUMMARY DATA'!$D:$D=$C306,'SUMMARY DATA'!$B:$B=""RS"")),"""")
  )
)"),"")</f>
        <v/>
      </c>
      <c r="G306" s="4" t="str">
        <f>IFERROR(__xludf.DUMMYFUNCTION("IFERROR(
  TEXTJOIN(CHAR(10),TRUE,FILTER('SUMMARY DATA'!G:G,'SUMMARY DATA'!$A:$A=$A306,'SUMMARY DATA'!$C:$C=$B306,'SUMMARY DATA'!$B:$B=""RS"")),
  IF(
    OR(
      ISNUMBER(SEARCH(""CDM CASH DEPOSIT"",$C306)),
      ISNUMBER(SEARCH(""CASH DEPOSIT"",$C306"&amp;")),
      COUNTIFS('SUMMARY DATA'!$D:$D,$C306,'SUMMARY DATA'!$B:$B,""RS"")&lt;&gt;1
    ),
    """",
    IFERROR(TEXTJOIN(CHAR(10),TRUE,FILTER('SUMMARY DATA'!G:G,'SUMMARY DATA'!$D:$D=$C306,'SUMMARY DATA'!$B:$B=""RS"")),"""")
  )
)"),"")</f>
        <v/>
      </c>
      <c r="H306" s="4" t="str">
        <f>IFERROR(__xludf.DUMMYFUNCTION("IFERROR(
  TEXTJOIN(CHAR(10),TRUE,FILTER('SUMMARY DATA'!H:H,'SUMMARY DATA'!$A:$A=$A306,'SUMMARY DATA'!$C:$C=$B306,'SUMMARY DATA'!$B:$B=""RS"")),
  IF(
    OR(
      ISNUMBER(SEARCH(""CDM CASH DEPOSIT"",$C306)),
      ISNUMBER(SEARCH(""CASH DEPOSIT"",$C306"&amp;")),
      COUNTIFS('SUMMARY DATA'!$D:$D,$C306,'SUMMARY DATA'!$B:$B,""RS"")&lt;&gt;1
    ),
    """",
    IFERROR(TEXTJOIN(CHAR(10),TRUE,FILTER('SUMMARY DATA'!H:H,'SUMMARY DATA'!$D:$D=$C306,'SUMMARY DATA'!$B:$B=""RS"")),"""")
  )
)"),"")</f>
        <v/>
      </c>
      <c r="I306" s="6" t="str">
        <f>IFERROR(__xludf.DUMMYFUNCTION("IF(H306="""","""",
SUM(ARRAYFORMULA(VALUE(SPLIT(H306,CHAR(10)))))
)"),"")</f>
        <v/>
      </c>
      <c r="J306" s="4" t="str">
        <f>IFERROR(__xludf.DUMMYFUNCTION("IFERROR(
  TEXTJOIN(CHAR(10),TRUE,FILTER('SUMMARY DATA'!I:I,'SUMMARY DATA'!$A:$A=$A306,'SUMMARY DATA'!$C:$C=$B306,'SUMMARY DATA'!$B:$B=""RS"")),
  IF(
    OR(
      ISNUMBER(SEARCH(""CDM CASH DEPOSIT"",$C306)),
      ISNUMBER(SEARCH(""CASH DEPOSIT"",$C306"&amp;")),
      COUNTIFS('SUMMARY DATA'!$D:$D,$C306,'SUMMARY DATA'!$B:$B,""RS"")&lt;&gt;1
    ),
    """",
    IFERROR(TEXTJOIN(CHAR(10),TRUE,FILTER('SUMMARY DATA'!I:I,'SUMMARY DATA'!$D:$D=$C306,'SUMMARY DATA'!$B:$B=""RS"")),"""")
  )
)"),"")</f>
        <v/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 spans="1:27">
      <c r="A307" s="19"/>
      <c r="B307" s="39"/>
      <c r="C307" s="19"/>
      <c r="D307" s="33"/>
      <c r="E307" s="4" t="str">
        <f>IFERROR(__xludf.DUMMYFUNCTION("IFERROR(
  TEXTJOIN(CHAR(10),TRUE,FILTER('SUMMARY DATA'!E:E,'SUMMARY DATA'!$A:$A=$A307,'SUMMARY DATA'!$C:$C=$B307,'SUMMARY DATA'!$B:$B=""RS"")),
  IF(
    OR(
      ISNUMBER(SEARCH(""CDM CASH DEPOSIT"",$C307)),
      ISNUMBER(SEARCH(""CASH DEPOSIT"",$C307"&amp;")),
      COUNTIFS('SUMMARY DATA'!$D:$D,$C307,'SUMMARY DATA'!$B:$B,""RS"")&lt;&gt;1
    ),
    """",
    IFERROR(TEXTJOIN(CHAR(10),TRUE,FILTER('SUMMARY DATA'!E:E,'SUMMARY DATA'!$D:$D=$C307,'SUMMARY DATA'!$B:$B=""RS"")),"""")
  )
)"),"")</f>
        <v/>
      </c>
      <c r="F307" s="4" t="str">
        <f>IFERROR(__xludf.DUMMYFUNCTION("IFERROR(
  TEXTJOIN(CHAR(10),TRUE,FILTER('SUMMARY DATA'!F:F,'SUMMARY DATA'!$A:$A=$A307,'SUMMARY DATA'!$C:$C=$B307,'SUMMARY DATA'!$B:$B=""RS"")),
  IF(
    OR(
      ISNUMBER(SEARCH(""CDM CASH DEPOSIT"",$C307)),
      ISNUMBER(SEARCH(""CASH DEPOSIT"",$C307"&amp;")),
      COUNTIFS('SUMMARY DATA'!$D:$D,$C307,'SUMMARY DATA'!$B:$B,""RS"")&lt;&gt;1
    ),
    """",
    IFERROR(TEXTJOIN(CHAR(10),TRUE,FILTER('SUMMARY DATA'!F:F,'SUMMARY DATA'!$D:$D=$C307,'SUMMARY DATA'!$B:$B=""RS"")),"""")
  )
)"),"")</f>
        <v/>
      </c>
      <c r="G307" s="4" t="str">
        <f>IFERROR(__xludf.DUMMYFUNCTION("IFERROR(
  TEXTJOIN(CHAR(10),TRUE,FILTER('SUMMARY DATA'!G:G,'SUMMARY DATA'!$A:$A=$A307,'SUMMARY DATA'!$C:$C=$B307,'SUMMARY DATA'!$B:$B=""RS"")),
  IF(
    OR(
      ISNUMBER(SEARCH(""CDM CASH DEPOSIT"",$C307)),
      ISNUMBER(SEARCH(""CASH DEPOSIT"",$C307"&amp;")),
      COUNTIFS('SUMMARY DATA'!$D:$D,$C307,'SUMMARY DATA'!$B:$B,""RS"")&lt;&gt;1
    ),
    """",
    IFERROR(TEXTJOIN(CHAR(10),TRUE,FILTER('SUMMARY DATA'!G:G,'SUMMARY DATA'!$D:$D=$C307,'SUMMARY DATA'!$B:$B=""RS"")),"""")
  )
)"),"")</f>
        <v/>
      </c>
      <c r="H307" s="4" t="str">
        <f>IFERROR(__xludf.DUMMYFUNCTION("IFERROR(
  TEXTJOIN(CHAR(10),TRUE,FILTER('SUMMARY DATA'!H:H,'SUMMARY DATA'!$A:$A=$A307,'SUMMARY DATA'!$C:$C=$B307,'SUMMARY DATA'!$B:$B=""RS"")),
  IF(
    OR(
      ISNUMBER(SEARCH(""CDM CASH DEPOSIT"",$C307)),
      ISNUMBER(SEARCH(""CASH DEPOSIT"",$C307"&amp;")),
      COUNTIFS('SUMMARY DATA'!$D:$D,$C307,'SUMMARY DATA'!$B:$B,""RS"")&lt;&gt;1
    ),
    """",
    IFERROR(TEXTJOIN(CHAR(10),TRUE,FILTER('SUMMARY DATA'!H:H,'SUMMARY DATA'!$D:$D=$C307,'SUMMARY DATA'!$B:$B=""RS"")),"""")
  )
)"),"")</f>
        <v/>
      </c>
      <c r="I307" s="6" t="str">
        <f>IFERROR(__xludf.DUMMYFUNCTION("IF(H307="""","""",
SUM(ARRAYFORMULA(VALUE(SPLIT(H307,CHAR(10)))))
)"),"")</f>
        <v/>
      </c>
      <c r="J307" s="4" t="str">
        <f>IFERROR(__xludf.DUMMYFUNCTION("IFERROR(
  TEXTJOIN(CHAR(10),TRUE,FILTER('SUMMARY DATA'!I:I,'SUMMARY DATA'!$A:$A=$A307,'SUMMARY DATA'!$C:$C=$B307,'SUMMARY DATA'!$B:$B=""RS"")),
  IF(
    OR(
      ISNUMBER(SEARCH(""CDM CASH DEPOSIT"",$C307)),
      ISNUMBER(SEARCH(""CASH DEPOSIT"",$C307"&amp;")),
      COUNTIFS('SUMMARY DATA'!$D:$D,$C307,'SUMMARY DATA'!$B:$B,""RS"")&lt;&gt;1
    ),
    """",
    IFERROR(TEXTJOIN(CHAR(10),TRUE,FILTER('SUMMARY DATA'!I:I,'SUMMARY DATA'!$D:$D=$C307,'SUMMARY DATA'!$B:$B=""RS"")),"""")
  )
)"),"")</f>
        <v/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 spans="1:27">
      <c r="A308" s="19"/>
      <c r="B308" s="39"/>
      <c r="C308" s="19"/>
      <c r="D308" s="33"/>
      <c r="E308" s="4" t="str">
        <f>IFERROR(__xludf.DUMMYFUNCTION("IFERROR(
  TEXTJOIN(CHAR(10),TRUE,FILTER('SUMMARY DATA'!E:E,'SUMMARY DATA'!$A:$A=$A308,'SUMMARY DATA'!$C:$C=$B308,'SUMMARY DATA'!$B:$B=""RS"")),
  IF(
    OR(
      ISNUMBER(SEARCH(""CDM CASH DEPOSIT"",$C308)),
      ISNUMBER(SEARCH(""CASH DEPOSIT"",$C308"&amp;")),
      COUNTIFS('SUMMARY DATA'!$D:$D,$C308,'SUMMARY DATA'!$B:$B,""RS"")&lt;&gt;1
    ),
    """",
    IFERROR(TEXTJOIN(CHAR(10),TRUE,FILTER('SUMMARY DATA'!E:E,'SUMMARY DATA'!$D:$D=$C308,'SUMMARY DATA'!$B:$B=""RS"")),"""")
  )
)"),"")</f>
        <v/>
      </c>
      <c r="F308" s="4" t="str">
        <f>IFERROR(__xludf.DUMMYFUNCTION("IFERROR(
  TEXTJOIN(CHAR(10),TRUE,FILTER('SUMMARY DATA'!F:F,'SUMMARY DATA'!$A:$A=$A308,'SUMMARY DATA'!$C:$C=$B308,'SUMMARY DATA'!$B:$B=""RS"")),
  IF(
    OR(
      ISNUMBER(SEARCH(""CDM CASH DEPOSIT"",$C308)),
      ISNUMBER(SEARCH(""CASH DEPOSIT"",$C308"&amp;")),
      COUNTIFS('SUMMARY DATA'!$D:$D,$C308,'SUMMARY DATA'!$B:$B,""RS"")&lt;&gt;1
    ),
    """",
    IFERROR(TEXTJOIN(CHAR(10),TRUE,FILTER('SUMMARY DATA'!F:F,'SUMMARY DATA'!$D:$D=$C308,'SUMMARY DATA'!$B:$B=""RS"")),"""")
  )
)"),"")</f>
        <v/>
      </c>
      <c r="G308" s="4" t="str">
        <f>IFERROR(__xludf.DUMMYFUNCTION("IFERROR(
  TEXTJOIN(CHAR(10),TRUE,FILTER('SUMMARY DATA'!G:G,'SUMMARY DATA'!$A:$A=$A308,'SUMMARY DATA'!$C:$C=$B308,'SUMMARY DATA'!$B:$B=""RS"")),
  IF(
    OR(
      ISNUMBER(SEARCH(""CDM CASH DEPOSIT"",$C308)),
      ISNUMBER(SEARCH(""CASH DEPOSIT"",$C308"&amp;")),
      COUNTIFS('SUMMARY DATA'!$D:$D,$C308,'SUMMARY DATA'!$B:$B,""RS"")&lt;&gt;1
    ),
    """",
    IFERROR(TEXTJOIN(CHAR(10),TRUE,FILTER('SUMMARY DATA'!G:G,'SUMMARY DATA'!$D:$D=$C308,'SUMMARY DATA'!$B:$B=""RS"")),"""")
  )
)"),"")</f>
        <v/>
      </c>
      <c r="H308" s="4" t="str">
        <f>IFERROR(__xludf.DUMMYFUNCTION("IFERROR(
  TEXTJOIN(CHAR(10),TRUE,FILTER('SUMMARY DATA'!H:H,'SUMMARY DATA'!$A:$A=$A308,'SUMMARY DATA'!$C:$C=$B308,'SUMMARY DATA'!$B:$B=""RS"")),
  IF(
    OR(
      ISNUMBER(SEARCH(""CDM CASH DEPOSIT"",$C308)),
      ISNUMBER(SEARCH(""CASH DEPOSIT"",$C308"&amp;")),
      COUNTIFS('SUMMARY DATA'!$D:$D,$C308,'SUMMARY DATA'!$B:$B,""RS"")&lt;&gt;1
    ),
    """",
    IFERROR(TEXTJOIN(CHAR(10),TRUE,FILTER('SUMMARY DATA'!H:H,'SUMMARY DATA'!$D:$D=$C308,'SUMMARY DATA'!$B:$B=""RS"")),"""")
  )
)"),"")</f>
        <v/>
      </c>
      <c r="I308" s="6" t="str">
        <f>IFERROR(__xludf.DUMMYFUNCTION("IF(H308="""","""",
SUM(ARRAYFORMULA(VALUE(SPLIT(H308,CHAR(10)))))
)"),"")</f>
        <v/>
      </c>
      <c r="J308" s="4" t="str">
        <f>IFERROR(__xludf.DUMMYFUNCTION("IFERROR(
  TEXTJOIN(CHAR(10),TRUE,FILTER('SUMMARY DATA'!I:I,'SUMMARY DATA'!$A:$A=$A308,'SUMMARY DATA'!$C:$C=$B308,'SUMMARY DATA'!$B:$B=""RS"")),
  IF(
    OR(
      ISNUMBER(SEARCH(""CDM CASH DEPOSIT"",$C308)),
      ISNUMBER(SEARCH(""CASH DEPOSIT"",$C308"&amp;")),
      COUNTIFS('SUMMARY DATA'!$D:$D,$C308,'SUMMARY DATA'!$B:$B,""RS"")&lt;&gt;1
    ),
    """",
    IFERROR(TEXTJOIN(CHAR(10),TRUE,FILTER('SUMMARY DATA'!I:I,'SUMMARY DATA'!$D:$D=$C308,'SUMMARY DATA'!$B:$B=""RS"")),"""")
  )
)"),"")</f>
        <v/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 spans="1:27">
      <c r="A309" s="19"/>
      <c r="B309" s="39"/>
      <c r="C309" s="19"/>
      <c r="D309" s="33"/>
      <c r="E309" s="4" t="str">
        <f>IFERROR(__xludf.DUMMYFUNCTION("IFERROR(
  TEXTJOIN(CHAR(10),TRUE,FILTER('SUMMARY DATA'!E:E,'SUMMARY DATA'!$A:$A=$A309,'SUMMARY DATA'!$C:$C=$B309,'SUMMARY DATA'!$B:$B=""RS"")),
  IF(
    OR(
      ISNUMBER(SEARCH(""CDM CASH DEPOSIT"",$C309)),
      ISNUMBER(SEARCH(""CASH DEPOSIT"",$C309"&amp;")),
      COUNTIFS('SUMMARY DATA'!$D:$D,$C309,'SUMMARY DATA'!$B:$B,""RS"")&lt;&gt;1
    ),
    """",
    IFERROR(TEXTJOIN(CHAR(10),TRUE,FILTER('SUMMARY DATA'!E:E,'SUMMARY DATA'!$D:$D=$C309,'SUMMARY DATA'!$B:$B=""RS"")),"""")
  )
)"),"")</f>
        <v/>
      </c>
      <c r="F309" s="4" t="str">
        <f>IFERROR(__xludf.DUMMYFUNCTION("IFERROR(
  TEXTJOIN(CHAR(10),TRUE,FILTER('SUMMARY DATA'!F:F,'SUMMARY DATA'!$A:$A=$A309,'SUMMARY DATA'!$C:$C=$B309,'SUMMARY DATA'!$B:$B=""RS"")),
  IF(
    OR(
      ISNUMBER(SEARCH(""CDM CASH DEPOSIT"",$C309)),
      ISNUMBER(SEARCH(""CASH DEPOSIT"",$C309"&amp;")),
      COUNTIFS('SUMMARY DATA'!$D:$D,$C309,'SUMMARY DATA'!$B:$B,""RS"")&lt;&gt;1
    ),
    """",
    IFERROR(TEXTJOIN(CHAR(10),TRUE,FILTER('SUMMARY DATA'!F:F,'SUMMARY DATA'!$D:$D=$C309,'SUMMARY DATA'!$B:$B=""RS"")),"""")
  )
)"),"")</f>
        <v/>
      </c>
      <c r="G309" s="4" t="str">
        <f>IFERROR(__xludf.DUMMYFUNCTION("IFERROR(
  TEXTJOIN(CHAR(10),TRUE,FILTER('SUMMARY DATA'!G:G,'SUMMARY DATA'!$A:$A=$A309,'SUMMARY DATA'!$C:$C=$B309,'SUMMARY DATA'!$B:$B=""RS"")),
  IF(
    OR(
      ISNUMBER(SEARCH(""CDM CASH DEPOSIT"",$C309)),
      ISNUMBER(SEARCH(""CASH DEPOSIT"",$C309"&amp;")),
      COUNTIFS('SUMMARY DATA'!$D:$D,$C309,'SUMMARY DATA'!$B:$B,""RS"")&lt;&gt;1
    ),
    """",
    IFERROR(TEXTJOIN(CHAR(10),TRUE,FILTER('SUMMARY DATA'!G:G,'SUMMARY DATA'!$D:$D=$C309,'SUMMARY DATA'!$B:$B=""RS"")),"""")
  )
)"),"")</f>
        <v/>
      </c>
      <c r="H309" s="4" t="str">
        <f>IFERROR(__xludf.DUMMYFUNCTION("IFERROR(
  TEXTJOIN(CHAR(10),TRUE,FILTER('SUMMARY DATA'!H:H,'SUMMARY DATA'!$A:$A=$A309,'SUMMARY DATA'!$C:$C=$B309,'SUMMARY DATA'!$B:$B=""RS"")),
  IF(
    OR(
      ISNUMBER(SEARCH(""CDM CASH DEPOSIT"",$C309)),
      ISNUMBER(SEARCH(""CASH DEPOSIT"",$C309"&amp;")),
      COUNTIFS('SUMMARY DATA'!$D:$D,$C309,'SUMMARY DATA'!$B:$B,""RS"")&lt;&gt;1
    ),
    """",
    IFERROR(TEXTJOIN(CHAR(10),TRUE,FILTER('SUMMARY DATA'!H:H,'SUMMARY DATA'!$D:$D=$C309,'SUMMARY DATA'!$B:$B=""RS"")),"""")
  )
)"),"")</f>
        <v/>
      </c>
      <c r="I309" s="6" t="str">
        <f>IFERROR(__xludf.DUMMYFUNCTION("IF(H309="""","""",
SUM(ARRAYFORMULA(VALUE(SPLIT(H309,CHAR(10)))))
)"),"")</f>
        <v/>
      </c>
      <c r="J309" s="4" t="str">
        <f>IFERROR(__xludf.DUMMYFUNCTION("IFERROR(
  TEXTJOIN(CHAR(10),TRUE,FILTER('SUMMARY DATA'!I:I,'SUMMARY DATA'!$A:$A=$A309,'SUMMARY DATA'!$C:$C=$B309,'SUMMARY DATA'!$B:$B=""RS"")),
  IF(
    OR(
      ISNUMBER(SEARCH(""CDM CASH DEPOSIT"",$C309)),
      ISNUMBER(SEARCH(""CASH DEPOSIT"",$C309"&amp;")),
      COUNTIFS('SUMMARY DATA'!$D:$D,$C309,'SUMMARY DATA'!$B:$B,""RS"")&lt;&gt;1
    ),
    """",
    IFERROR(TEXTJOIN(CHAR(10),TRUE,FILTER('SUMMARY DATA'!I:I,'SUMMARY DATA'!$D:$D=$C309,'SUMMARY DATA'!$B:$B=""RS"")),"""")
  )
)"),"")</f>
        <v/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 spans="1:27">
      <c r="A310" s="19"/>
      <c r="B310" s="39"/>
      <c r="C310" s="19"/>
      <c r="D310" s="33"/>
      <c r="E310" s="4" t="str">
        <f>IFERROR(__xludf.DUMMYFUNCTION("IFERROR(
  TEXTJOIN(CHAR(10),TRUE,FILTER('SUMMARY DATA'!E:E,'SUMMARY DATA'!$A:$A=$A310,'SUMMARY DATA'!$C:$C=$B310,'SUMMARY DATA'!$B:$B=""RS"")),
  IF(
    OR(
      ISNUMBER(SEARCH(""CDM CASH DEPOSIT"",$C310)),
      ISNUMBER(SEARCH(""CASH DEPOSIT"",$C310"&amp;")),
      COUNTIFS('SUMMARY DATA'!$D:$D,$C310,'SUMMARY DATA'!$B:$B,""RS"")&lt;&gt;1
    ),
    """",
    IFERROR(TEXTJOIN(CHAR(10),TRUE,FILTER('SUMMARY DATA'!E:E,'SUMMARY DATA'!$D:$D=$C310,'SUMMARY DATA'!$B:$B=""RS"")),"""")
  )
)"),"")</f>
        <v/>
      </c>
      <c r="F310" s="4" t="str">
        <f>IFERROR(__xludf.DUMMYFUNCTION("IFERROR(
  TEXTJOIN(CHAR(10),TRUE,FILTER('SUMMARY DATA'!F:F,'SUMMARY DATA'!$A:$A=$A310,'SUMMARY DATA'!$C:$C=$B310,'SUMMARY DATA'!$B:$B=""RS"")),
  IF(
    OR(
      ISNUMBER(SEARCH(""CDM CASH DEPOSIT"",$C310)),
      ISNUMBER(SEARCH(""CASH DEPOSIT"",$C310"&amp;")),
      COUNTIFS('SUMMARY DATA'!$D:$D,$C310,'SUMMARY DATA'!$B:$B,""RS"")&lt;&gt;1
    ),
    """",
    IFERROR(TEXTJOIN(CHAR(10),TRUE,FILTER('SUMMARY DATA'!F:F,'SUMMARY DATA'!$D:$D=$C310,'SUMMARY DATA'!$B:$B=""RS"")),"""")
  )
)"),"")</f>
        <v/>
      </c>
      <c r="G310" s="4" t="str">
        <f>IFERROR(__xludf.DUMMYFUNCTION("IFERROR(
  TEXTJOIN(CHAR(10),TRUE,FILTER('SUMMARY DATA'!G:G,'SUMMARY DATA'!$A:$A=$A310,'SUMMARY DATA'!$C:$C=$B310,'SUMMARY DATA'!$B:$B=""RS"")),
  IF(
    OR(
      ISNUMBER(SEARCH(""CDM CASH DEPOSIT"",$C310)),
      ISNUMBER(SEARCH(""CASH DEPOSIT"",$C310"&amp;")),
      COUNTIFS('SUMMARY DATA'!$D:$D,$C310,'SUMMARY DATA'!$B:$B,""RS"")&lt;&gt;1
    ),
    """",
    IFERROR(TEXTJOIN(CHAR(10),TRUE,FILTER('SUMMARY DATA'!G:G,'SUMMARY DATA'!$D:$D=$C310,'SUMMARY DATA'!$B:$B=""RS"")),"""")
  )
)"),"")</f>
        <v/>
      </c>
      <c r="H310" s="4" t="str">
        <f>IFERROR(__xludf.DUMMYFUNCTION("IFERROR(
  TEXTJOIN(CHAR(10),TRUE,FILTER('SUMMARY DATA'!H:H,'SUMMARY DATA'!$A:$A=$A310,'SUMMARY DATA'!$C:$C=$B310,'SUMMARY DATA'!$B:$B=""RS"")),
  IF(
    OR(
      ISNUMBER(SEARCH(""CDM CASH DEPOSIT"",$C310)),
      ISNUMBER(SEARCH(""CASH DEPOSIT"",$C310"&amp;")),
      COUNTIFS('SUMMARY DATA'!$D:$D,$C310,'SUMMARY DATA'!$B:$B,""RS"")&lt;&gt;1
    ),
    """",
    IFERROR(TEXTJOIN(CHAR(10),TRUE,FILTER('SUMMARY DATA'!H:H,'SUMMARY DATA'!$D:$D=$C310,'SUMMARY DATA'!$B:$B=""RS"")),"""")
  )
)"),"")</f>
        <v/>
      </c>
      <c r="I310" s="6" t="str">
        <f>IFERROR(__xludf.DUMMYFUNCTION("IF(H310="""","""",
SUM(ARRAYFORMULA(VALUE(SPLIT(H310,CHAR(10)))))
)"),"")</f>
        <v/>
      </c>
      <c r="J310" s="4" t="str">
        <f>IFERROR(__xludf.DUMMYFUNCTION("IFERROR(
  TEXTJOIN(CHAR(10),TRUE,FILTER('SUMMARY DATA'!I:I,'SUMMARY DATA'!$A:$A=$A310,'SUMMARY DATA'!$C:$C=$B310,'SUMMARY DATA'!$B:$B=""RS"")),
  IF(
    OR(
      ISNUMBER(SEARCH(""CDM CASH DEPOSIT"",$C310)),
      ISNUMBER(SEARCH(""CASH DEPOSIT"",$C310"&amp;")),
      COUNTIFS('SUMMARY DATA'!$D:$D,$C310,'SUMMARY DATA'!$B:$B,""RS"")&lt;&gt;1
    ),
    """",
    IFERROR(TEXTJOIN(CHAR(10),TRUE,FILTER('SUMMARY DATA'!I:I,'SUMMARY DATA'!$D:$D=$C310,'SUMMARY DATA'!$B:$B=""RS"")),"""")
  )
)"),"")</f>
        <v/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 spans="1:27">
      <c r="A311" s="19"/>
      <c r="B311" s="39"/>
      <c r="C311" s="19"/>
      <c r="D311" s="33"/>
      <c r="E311" s="4" t="str">
        <f>IFERROR(__xludf.DUMMYFUNCTION("IFERROR(
  TEXTJOIN(CHAR(10),TRUE,FILTER('SUMMARY DATA'!E:E,'SUMMARY DATA'!$A:$A=$A311,'SUMMARY DATA'!$C:$C=$B311,'SUMMARY DATA'!$B:$B=""RS"")),
  IF(
    OR(
      ISNUMBER(SEARCH(""CDM CASH DEPOSIT"",$C311)),
      ISNUMBER(SEARCH(""CASH DEPOSIT"",$C311"&amp;")),
      COUNTIFS('SUMMARY DATA'!$D:$D,$C311,'SUMMARY DATA'!$B:$B,""RS"")&lt;&gt;1
    ),
    """",
    IFERROR(TEXTJOIN(CHAR(10),TRUE,FILTER('SUMMARY DATA'!E:E,'SUMMARY DATA'!$D:$D=$C311,'SUMMARY DATA'!$B:$B=""RS"")),"""")
  )
)"),"")</f>
        <v/>
      </c>
      <c r="F311" s="4" t="str">
        <f>IFERROR(__xludf.DUMMYFUNCTION("IFERROR(
  TEXTJOIN(CHAR(10),TRUE,FILTER('SUMMARY DATA'!F:F,'SUMMARY DATA'!$A:$A=$A311,'SUMMARY DATA'!$C:$C=$B311,'SUMMARY DATA'!$B:$B=""RS"")),
  IF(
    OR(
      ISNUMBER(SEARCH(""CDM CASH DEPOSIT"",$C311)),
      ISNUMBER(SEARCH(""CASH DEPOSIT"",$C311"&amp;")),
      COUNTIFS('SUMMARY DATA'!$D:$D,$C311,'SUMMARY DATA'!$B:$B,""RS"")&lt;&gt;1
    ),
    """",
    IFERROR(TEXTJOIN(CHAR(10),TRUE,FILTER('SUMMARY DATA'!F:F,'SUMMARY DATA'!$D:$D=$C311,'SUMMARY DATA'!$B:$B=""RS"")),"""")
  )
)"),"")</f>
        <v/>
      </c>
      <c r="G311" s="4" t="str">
        <f>IFERROR(__xludf.DUMMYFUNCTION("IFERROR(
  TEXTJOIN(CHAR(10),TRUE,FILTER('SUMMARY DATA'!G:G,'SUMMARY DATA'!$A:$A=$A311,'SUMMARY DATA'!$C:$C=$B311,'SUMMARY DATA'!$B:$B=""RS"")),
  IF(
    OR(
      ISNUMBER(SEARCH(""CDM CASH DEPOSIT"",$C311)),
      ISNUMBER(SEARCH(""CASH DEPOSIT"",$C311"&amp;")),
      COUNTIFS('SUMMARY DATA'!$D:$D,$C311,'SUMMARY DATA'!$B:$B,""RS"")&lt;&gt;1
    ),
    """",
    IFERROR(TEXTJOIN(CHAR(10),TRUE,FILTER('SUMMARY DATA'!G:G,'SUMMARY DATA'!$D:$D=$C311,'SUMMARY DATA'!$B:$B=""RS"")),"""")
  )
)"),"")</f>
        <v/>
      </c>
      <c r="H311" s="4" t="str">
        <f>IFERROR(__xludf.DUMMYFUNCTION("IFERROR(
  TEXTJOIN(CHAR(10),TRUE,FILTER('SUMMARY DATA'!H:H,'SUMMARY DATA'!$A:$A=$A311,'SUMMARY DATA'!$C:$C=$B311,'SUMMARY DATA'!$B:$B=""RS"")),
  IF(
    OR(
      ISNUMBER(SEARCH(""CDM CASH DEPOSIT"",$C311)),
      ISNUMBER(SEARCH(""CASH DEPOSIT"",$C311"&amp;")),
      COUNTIFS('SUMMARY DATA'!$D:$D,$C311,'SUMMARY DATA'!$B:$B,""RS"")&lt;&gt;1
    ),
    """",
    IFERROR(TEXTJOIN(CHAR(10),TRUE,FILTER('SUMMARY DATA'!H:H,'SUMMARY DATA'!$D:$D=$C311,'SUMMARY DATA'!$B:$B=""RS"")),"""")
  )
)"),"")</f>
        <v/>
      </c>
      <c r="I311" s="6" t="str">
        <f>IFERROR(__xludf.DUMMYFUNCTION("IF(H311="""","""",
SUM(ARRAYFORMULA(VALUE(SPLIT(H311,CHAR(10)))))
)"),"")</f>
        <v/>
      </c>
      <c r="J311" s="4" t="str">
        <f>IFERROR(__xludf.DUMMYFUNCTION("IFERROR(
  TEXTJOIN(CHAR(10),TRUE,FILTER('SUMMARY DATA'!I:I,'SUMMARY DATA'!$A:$A=$A311,'SUMMARY DATA'!$C:$C=$B311,'SUMMARY DATA'!$B:$B=""RS"")),
  IF(
    OR(
      ISNUMBER(SEARCH(""CDM CASH DEPOSIT"",$C311)),
      ISNUMBER(SEARCH(""CASH DEPOSIT"",$C311"&amp;")),
      COUNTIFS('SUMMARY DATA'!$D:$D,$C311,'SUMMARY DATA'!$B:$B,""RS"")&lt;&gt;1
    ),
    """",
    IFERROR(TEXTJOIN(CHAR(10),TRUE,FILTER('SUMMARY DATA'!I:I,'SUMMARY DATA'!$D:$D=$C311,'SUMMARY DATA'!$B:$B=""RS"")),"""")
  )
)"),"")</f>
        <v/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 spans="1:27">
      <c r="A312" s="19"/>
      <c r="B312" s="39"/>
      <c r="C312" s="19"/>
      <c r="D312" s="33"/>
      <c r="E312" s="4" t="str">
        <f>IFERROR(__xludf.DUMMYFUNCTION("IFERROR(
  TEXTJOIN(CHAR(10),TRUE,FILTER('SUMMARY DATA'!E:E,'SUMMARY DATA'!$A:$A=$A312,'SUMMARY DATA'!$C:$C=$B312,'SUMMARY DATA'!$B:$B=""RS"")),
  IF(
    OR(
      ISNUMBER(SEARCH(""CDM CASH DEPOSIT"",$C312)),
      ISNUMBER(SEARCH(""CASH DEPOSIT"",$C312"&amp;")),
      COUNTIFS('SUMMARY DATA'!$D:$D,$C312,'SUMMARY DATA'!$B:$B,""RS"")&lt;&gt;1
    ),
    """",
    IFERROR(TEXTJOIN(CHAR(10),TRUE,FILTER('SUMMARY DATA'!E:E,'SUMMARY DATA'!$D:$D=$C312,'SUMMARY DATA'!$B:$B=""RS"")),"""")
  )
)"),"")</f>
        <v/>
      </c>
      <c r="F312" s="4" t="str">
        <f>IFERROR(__xludf.DUMMYFUNCTION("IFERROR(
  TEXTJOIN(CHAR(10),TRUE,FILTER('SUMMARY DATA'!F:F,'SUMMARY DATA'!$A:$A=$A312,'SUMMARY DATA'!$C:$C=$B312,'SUMMARY DATA'!$B:$B=""RS"")),
  IF(
    OR(
      ISNUMBER(SEARCH(""CDM CASH DEPOSIT"",$C312)),
      ISNUMBER(SEARCH(""CASH DEPOSIT"",$C312"&amp;")),
      COUNTIFS('SUMMARY DATA'!$D:$D,$C312,'SUMMARY DATA'!$B:$B,""RS"")&lt;&gt;1
    ),
    """",
    IFERROR(TEXTJOIN(CHAR(10),TRUE,FILTER('SUMMARY DATA'!F:F,'SUMMARY DATA'!$D:$D=$C312,'SUMMARY DATA'!$B:$B=""RS"")),"""")
  )
)"),"")</f>
        <v/>
      </c>
      <c r="G312" s="4" t="str">
        <f>IFERROR(__xludf.DUMMYFUNCTION("IFERROR(
  TEXTJOIN(CHAR(10),TRUE,FILTER('SUMMARY DATA'!G:G,'SUMMARY DATA'!$A:$A=$A312,'SUMMARY DATA'!$C:$C=$B312,'SUMMARY DATA'!$B:$B=""RS"")),
  IF(
    OR(
      ISNUMBER(SEARCH(""CDM CASH DEPOSIT"",$C312)),
      ISNUMBER(SEARCH(""CASH DEPOSIT"",$C312"&amp;")),
      COUNTIFS('SUMMARY DATA'!$D:$D,$C312,'SUMMARY DATA'!$B:$B,""RS"")&lt;&gt;1
    ),
    """",
    IFERROR(TEXTJOIN(CHAR(10),TRUE,FILTER('SUMMARY DATA'!G:G,'SUMMARY DATA'!$D:$D=$C312,'SUMMARY DATA'!$B:$B=""RS"")),"""")
  )
)"),"")</f>
        <v/>
      </c>
      <c r="H312" s="4" t="str">
        <f>IFERROR(__xludf.DUMMYFUNCTION("IFERROR(
  TEXTJOIN(CHAR(10),TRUE,FILTER('SUMMARY DATA'!H:H,'SUMMARY DATA'!$A:$A=$A312,'SUMMARY DATA'!$C:$C=$B312,'SUMMARY DATA'!$B:$B=""RS"")),
  IF(
    OR(
      ISNUMBER(SEARCH(""CDM CASH DEPOSIT"",$C312)),
      ISNUMBER(SEARCH(""CASH DEPOSIT"",$C312"&amp;")),
      COUNTIFS('SUMMARY DATA'!$D:$D,$C312,'SUMMARY DATA'!$B:$B,""RS"")&lt;&gt;1
    ),
    """",
    IFERROR(TEXTJOIN(CHAR(10),TRUE,FILTER('SUMMARY DATA'!H:H,'SUMMARY DATA'!$D:$D=$C312,'SUMMARY DATA'!$B:$B=""RS"")),"""")
  )
)"),"")</f>
        <v/>
      </c>
      <c r="I312" s="6" t="str">
        <f>IFERROR(__xludf.DUMMYFUNCTION("IF(H312="""","""",
SUM(ARRAYFORMULA(VALUE(SPLIT(H312,CHAR(10)))))
)"),"")</f>
        <v/>
      </c>
      <c r="J312" s="4" t="str">
        <f>IFERROR(__xludf.DUMMYFUNCTION("IFERROR(
  TEXTJOIN(CHAR(10),TRUE,FILTER('SUMMARY DATA'!I:I,'SUMMARY DATA'!$A:$A=$A312,'SUMMARY DATA'!$C:$C=$B312,'SUMMARY DATA'!$B:$B=""RS"")),
  IF(
    OR(
      ISNUMBER(SEARCH(""CDM CASH DEPOSIT"",$C312)),
      ISNUMBER(SEARCH(""CASH DEPOSIT"",$C312"&amp;")),
      COUNTIFS('SUMMARY DATA'!$D:$D,$C312,'SUMMARY DATA'!$B:$B,""RS"")&lt;&gt;1
    ),
    """",
    IFERROR(TEXTJOIN(CHAR(10),TRUE,FILTER('SUMMARY DATA'!I:I,'SUMMARY DATA'!$D:$D=$C312,'SUMMARY DATA'!$B:$B=""RS"")),"""")
  )
)"),"")</f>
        <v/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 spans="1:27">
      <c r="A313" s="19"/>
      <c r="B313" s="39"/>
      <c r="C313" s="19"/>
      <c r="D313" s="33"/>
      <c r="E313" s="4" t="str">
        <f>IFERROR(__xludf.DUMMYFUNCTION("IFERROR(
  TEXTJOIN(CHAR(10),TRUE,FILTER('SUMMARY DATA'!E:E,'SUMMARY DATA'!$A:$A=$A313,'SUMMARY DATA'!$C:$C=$B313,'SUMMARY DATA'!$B:$B=""RS"")),
  IF(
    OR(
      ISNUMBER(SEARCH(""CDM CASH DEPOSIT"",$C313)),
      ISNUMBER(SEARCH(""CASH DEPOSIT"",$C313"&amp;")),
      COUNTIFS('SUMMARY DATA'!$D:$D,$C313,'SUMMARY DATA'!$B:$B,""RS"")&lt;&gt;1
    ),
    """",
    IFERROR(TEXTJOIN(CHAR(10),TRUE,FILTER('SUMMARY DATA'!E:E,'SUMMARY DATA'!$D:$D=$C313,'SUMMARY DATA'!$B:$B=""RS"")),"""")
  )
)"),"")</f>
        <v/>
      </c>
      <c r="F313" s="4" t="str">
        <f>IFERROR(__xludf.DUMMYFUNCTION("IFERROR(
  TEXTJOIN(CHAR(10),TRUE,FILTER('SUMMARY DATA'!F:F,'SUMMARY DATA'!$A:$A=$A313,'SUMMARY DATA'!$C:$C=$B313,'SUMMARY DATA'!$B:$B=""RS"")),
  IF(
    OR(
      ISNUMBER(SEARCH(""CDM CASH DEPOSIT"",$C313)),
      ISNUMBER(SEARCH(""CASH DEPOSIT"",$C313"&amp;")),
      COUNTIFS('SUMMARY DATA'!$D:$D,$C313,'SUMMARY DATA'!$B:$B,""RS"")&lt;&gt;1
    ),
    """",
    IFERROR(TEXTJOIN(CHAR(10),TRUE,FILTER('SUMMARY DATA'!F:F,'SUMMARY DATA'!$D:$D=$C313,'SUMMARY DATA'!$B:$B=""RS"")),"""")
  )
)"),"")</f>
        <v/>
      </c>
      <c r="G313" s="4" t="str">
        <f>IFERROR(__xludf.DUMMYFUNCTION("IFERROR(
  TEXTJOIN(CHAR(10),TRUE,FILTER('SUMMARY DATA'!G:G,'SUMMARY DATA'!$A:$A=$A313,'SUMMARY DATA'!$C:$C=$B313,'SUMMARY DATA'!$B:$B=""RS"")),
  IF(
    OR(
      ISNUMBER(SEARCH(""CDM CASH DEPOSIT"",$C313)),
      ISNUMBER(SEARCH(""CASH DEPOSIT"",$C313"&amp;")),
      COUNTIFS('SUMMARY DATA'!$D:$D,$C313,'SUMMARY DATA'!$B:$B,""RS"")&lt;&gt;1
    ),
    """",
    IFERROR(TEXTJOIN(CHAR(10),TRUE,FILTER('SUMMARY DATA'!G:G,'SUMMARY DATA'!$D:$D=$C313,'SUMMARY DATA'!$B:$B=""RS"")),"""")
  )
)"),"")</f>
        <v/>
      </c>
      <c r="H313" s="4" t="str">
        <f>IFERROR(__xludf.DUMMYFUNCTION("IFERROR(
  TEXTJOIN(CHAR(10),TRUE,FILTER('SUMMARY DATA'!H:H,'SUMMARY DATA'!$A:$A=$A313,'SUMMARY DATA'!$C:$C=$B313,'SUMMARY DATA'!$B:$B=""RS"")),
  IF(
    OR(
      ISNUMBER(SEARCH(""CDM CASH DEPOSIT"",$C313)),
      ISNUMBER(SEARCH(""CASH DEPOSIT"",$C313"&amp;")),
      COUNTIFS('SUMMARY DATA'!$D:$D,$C313,'SUMMARY DATA'!$B:$B,""RS"")&lt;&gt;1
    ),
    """",
    IFERROR(TEXTJOIN(CHAR(10),TRUE,FILTER('SUMMARY DATA'!H:H,'SUMMARY DATA'!$D:$D=$C313,'SUMMARY DATA'!$B:$B=""RS"")),"""")
  )
)"),"")</f>
        <v/>
      </c>
      <c r="I313" s="6" t="str">
        <f>IFERROR(__xludf.DUMMYFUNCTION("IF(H313="""","""",
SUM(ARRAYFORMULA(VALUE(SPLIT(H313,CHAR(10)))))
)"),"")</f>
        <v/>
      </c>
      <c r="J313" s="4" t="str">
        <f>IFERROR(__xludf.DUMMYFUNCTION("IFERROR(
  TEXTJOIN(CHAR(10),TRUE,FILTER('SUMMARY DATA'!I:I,'SUMMARY DATA'!$A:$A=$A313,'SUMMARY DATA'!$C:$C=$B313,'SUMMARY DATA'!$B:$B=""RS"")),
  IF(
    OR(
      ISNUMBER(SEARCH(""CDM CASH DEPOSIT"",$C313)),
      ISNUMBER(SEARCH(""CASH DEPOSIT"",$C313"&amp;")),
      COUNTIFS('SUMMARY DATA'!$D:$D,$C313,'SUMMARY DATA'!$B:$B,""RS"")&lt;&gt;1
    ),
    """",
    IFERROR(TEXTJOIN(CHAR(10),TRUE,FILTER('SUMMARY DATA'!I:I,'SUMMARY DATA'!$D:$D=$C313,'SUMMARY DATA'!$B:$B=""RS"")),"""")
  )
)"),"")</f>
        <v/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 spans="1:27">
      <c r="A314" s="19"/>
      <c r="B314" s="39"/>
      <c r="C314" s="19"/>
      <c r="D314" s="33"/>
      <c r="E314" s="4" t="str">
        <f>IFERROR(__xludf.DUMMYFUNCTION("IFERROR(
  TEXTJOIN(CHAR(10),TRUE,FILTER('SUMMARY DATA'!E:E,'SUMMARY DATA'!$A:$A=$A314,'SUMMARY DATA'!$C:$C=$B314,'SUMMARY DATA'!$B:$B=""RS"")),
  IF(
    OR(
      ISNUMBER(SEARCH(""CDM CASH DEPOSIT"",$C314)),
      ISNUMBER(SEARCH(""CASH DEPOSIT"",$C314"&amp;")),
      COUNTIFS('SUMMARY DATA'!$D:$D,$C314,'SUMMARY DATA'!$B:$B,""RS"")&lt;&gt;1
    ),
    """",
    IFERROR(TEXTJOIN(CHAR(10),TRUE,FILTER('SUMMARY DATA'!E:E,'SUMMARY DATA'!$D:$D=$C314,'SUMMARY DATA'!$B:$B=""RS"")),"""")
  )
)"),"")</f>
        <v/>
      </c>
      <c r="F314" s="4" t="str">
        <f>IFERROR(__xludf.DUMMYFUNCTION("IFERROR(
  TEXTJOIN(CHAR(10),TRUE,FILTER('SUMMARY DATA'!F:F,'SUMMARY DATA'!$A:$A=$A314,'SUMMARY DATA'!$C:$C=$B314,'SUMMARY DATA'!$B:$B=""RS"")),
  IF(
    OR(
      ISNUMBER(SEARCH(""CDM CASH DEPOSIT"",$C314)),
      ISNUMBER(SEARCH(""CASH DEPOSIT"",$C314"&amp;")),
      COUNTIFS('SUMMARY DATA'!$D:$D,$C314,'SUMMARY DATA'!$B:$B,""RS"")&lt;&gt;1
    ),
    """",
    IFERROR(TEXTJOIN(CHAR(10),TRUE,FILTER('SUMMARY DATA'!F:F,'SUMMARY DATA'!$D:$D=$C314,'SUMMARY DATA'!$B:$B=""RS"")),"""")
  )
)"),"")</f>
        <v/>
      </c>
      <c r="G314" s="4" t="str">
        <f>IFERROR(__xludf.DUMMYFUNCTION("IFERROR(
  TEXTJOIN(CHAR(10),TRUE,FILTER('SUMMARY DATA'!G:G,'SUMMARY DATA'!$A:$A=$A314,'SUMMARY DATA'!$C:$C=$B314,'SUMMARY DATA'!$B:$B=""RS"")),
  IF(
    OR(
      ISNUMBER(SEARCH(""CDM CASH DEPOSIT"",$C314)),
      ISNUMBER(SEARCH(""CASH DEPOSIT"",$C314"&amp;")),
      COUNTIFS('SUMMARY DATA'!$D:$D,$C314,'SUMMARY DATA'!$B:$B,""RS"")&lt;&gt;1
    ),
    """",
    IFERROR(TEXTJOIN(CHAR(10),TRUE,FILTER('SUMMARY DATA'!G:G,'SUMMARY DATA'!$D:$D=$C314,'SUMMARY DATA'!$B:$B=""RS"")),"""")
  )
)"),"")</f>
        <v/>
      </c>
      <c r="H314" s="4" t="str">
        <f>IFERROR(__xludf.DUMMYFUNCTION("IFERROR(
  TEXTJOIN(CHAR(10),TRUE,FILTER('SUMMARY DATA'!H:H,'SUMMARY DATA'!$A:$A=$A314,'SUMMARY DATA'!$C:$C=$B314,'SUMMARY DATA'!$B:$B=""RS"")),
  IF(
    OR(
      ISNUMBER(SEARCH(""CDM CASH DEPOSIT"",$C314)),
      ISNUMBER(SEARCH(""CASH DEPOSIT"",$C314"&amp;")),
      COUNTIFS('SUMMARY DATA'!$D:$D,$C314,'SUMMARY DATA'!$B:$B,""RS"")&lt;&gt;1
    ),
    """",
    IFERROR(TEXTJOIN(CHAR(10),TRUE,FILTER('SUMMARY DATA'!H:H,'SUMMARY DATA'!$D:$D=$C314,'SUMMARY DATA'!$B:$B=""RS"")),"""")
  )
)"),"")</f>
        <v/>
      </c>
      <c r="I314" s="6" t="str">
        <f>IFERROR(__xludf.DUMMYFUNCTION("IF(H314="""","""",
SUM(ARRAYFORMULA(VALUE(SPLIT(H314,CHAR(10)))))
)"),"")</f>
        <v/>
      </c>
      <c r="J314" s="4" t="str">
        <f>IFERROR(__xludf.DUMMYFUNCTION("IFERROR(
  TEXTJOIN(CHAR(10),TRUE,FILTER('SUMMARY DATA'!I:I,'SUMMARY DATA'!$A:$A=$A314,'SUMMARY DATA'!$C:$C=$B314,'SUMMARY DATA'!$B:$B=""RS"")),
  IF(
    OR(
      ISNUMBER(SEARCH(""CDM CASH DEPOSIT"",$C314)),
      ISNUMBER(SEARCH(""CASH DEPOSIT"",$C314"&amp;")),
      COUNTIFS('SUMMARY DATA'!$D:$D,$C314,'SUMMARY DATA'!$B:$B,""RS"")&lt;&gt;1
    ),
    """",
    IFERROR(TEXTJOIN(CHAR(10),TRUE,FILTER('SUMMARY DATA'!I:I,'SUMMARY DATA'!$D:$D=$C314,'SUMMARY DATA'!$B:$B=""RS"")),"""")
  )
)"),"")</f>
        <v/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 spans="1:27">
      <c r="A315" s="19"/>
      <c r="B315" s="39"/>
      <c r="C315" s="19"/>
      <c r="D315" s="33"/>
      <c r="E315" s="4" t="str">
        <f>IFERROR(__xludf.DUMMYFUNCTION("IFERROR(
  TEXTJOIN(CHAR(10),TRUE,FILTER('SUMMARY DATA'!E:E,'SUMMARY DATA'!$A:$A=$A315,'SUMMARY DATA'!$C:$C=$B315,'SUMMARY DATA'!$B:$B=""RS"")),
  IF(
    OR(
      ISNUMBER(SEARCH(""CDM CASH DEPOSIT"",$C315)),
      ISNUMBER(SEARCH(""CASH DEPOSIT"",$C315"&amp;")),
      COUNTIFS('SUMMARY DATA'!$D:$D,$C315,'SUMMARY DATA'!$B:$B,""RS"")&lt;&gt;1
    ),
    """",
    IFERROR(TEXTJOIN(CHAR(10),TRUE,FILTER('SUMMARY DATA'!E:E,'SUMMARY DATA'!$D:$D=$C315,'SUMMARY DATA'!$B:$B=""RS"")),"""")
  )
)"),"")</f>
        <v/>
      </c>
      <c r="F315" s="4" t="str">
        <f>IFERROR(__xludf.DUMMYFUNCTION("IFERROR(
  TEXTJOIN(CHAR(10),TRUE,FILTER('SUMMARY DATA'!F:F,'SUMMARY DATA'!$A:$A=$A315,'SUMMARY DATA'!$C:$C=$B315,'SUMMARY DATA'!$B:$B=""RS"")),
  IF(
    OR(
      ISNUMBER(SEARCH(""CDM CASH DEPOSIT"",$C315)),
      ISNUMBER(SEARCH(""CASH DEPOSIT"",$C315"&amp;")),
      COUNTIFS('SUMMARY DATA'!$D:$D,$C315,'SUMMARY DATA'!$B:$B,""RS"")&lt;&gt;1
    ),
    """",
    IFERROR(TEXTJOIN(CHAR(10),TRUE,FILTER('SUMMARY DATA'!F:F,'SUMMARY DATA'!$D:$D=$C315,'SUMMARY DATA'!$B:$B=""RS"")),"""")
  )
)"),"")</f>
        <v/>
      </c>
      <c r="G315" s="4" t="str">
        <f>IFERROR(__xludf.DUMMYFUNCTION("IFERROR(
  TEXTJOIN(CHAR(10),TRUE,FILTER('SUMMARY DATA'!G:G,'SUMMARY DATA'!$A:$A=$A315,'SUMMARY DATA'!$C:$C=$B315,'SUMMARY DATA'!$B:$B=""RS"")),
  IF(
    OR(
      ISNUMBER(SEARCH(""CDM CASH DEPOSIT"",$C315)),
      ISNUMBER(SEARCH(""CASH DEPOSIT"",$C315"&amp;")),
      COUNTIFS('SUMMARY DATA'!$D:$D,$C315,'SUMMARY DATA'!$B:$B,""RS"")&lt;&gt;1
    ),
    """",
    IFERROR(TEXTJOIN(CHAR(10),TRUE,FILTER('SUMMARY DATA'!G:G,'SUMMARY DATA'!$D:$D=$C315,'SUMMARY DATA'!$B:$B=""RS"")),"""")
  )
)"),"")</f>
        <v/>
      </c>
      <c r="H315" s="4" t="str">
        <f>IFERROR(__xludf.DUMMYFUNCTION("IFERROR(
  TEXTJOIN(CHAR(10),TRUE,FILTER('SUMMARY DATA'!H:H,'SUMMARY DATA'!$A:$A=$A315,'SUMMARY DATA'!$C:$C=$B315,'SUMMARY DATA'!$B:$B=""RS"")),
  IF(
    OR(
      ISNUMBER(SEARCH(""CDM CASH DEPOSIT"",$C315)),
      ISNUMBER(SEARCH(""CASH DEPOSIT"",$C315"&amp;")),
      COUNTIFS('SUMMARY DATA'!$D:$D,$C315,'SUMMARY DATA'!$B:$B,""RS"")&lt;&gt;1
    ),
    """",
    IFERROR(TEXTJOIN(CHAR(10),TRUE,FILTER('SUMMARY DATA'!H:H,'SUMMARY DATA'!$D:$D=$C315,'SUMMARY DATA'!$B:$B=""RS"")),"""")
  )
)"),"")</f>
        <v/>
      </c>
      <c r="I315" s="6" t="str">
        <f>IFERROR(__xludf.DUMMYFUNCTION("IF(H315="""","""",
SUM(ARRAYFORMULA(VALUE(SPLIT(H315,CHAR(10)))))
)"),"")</f>
        <v/>
      </c>
      <c r="J315" s="4" t="str">
        <f>IFERROR(__xludf.DUMMYFUNCTION("IFERROR(
  TEXTJOIN(CHAR(10),TRUE,FILTER('SUMMARY DATA'!I:I,'SUMMARY DATA'!$A:$A=$A315,'SUMMARY DATA'!$C:$C=$B315,'SUMMARY DATA'!$B:$B=""RS"")),
  IF(
    OR(
      ISNUMBER(SEARCH(""CDM CASH DEPOSIT"",$C315)),
      ISNUMBER(SEARCH(""CASH DEPOSIT"",$C315"&amp;")),
      COUNTIFS('SUMMARY DATA'!$D:$D,$C315,'SUMMARY DATA'!$B:$B,""RS"")&lt;&gt;1
    ),
    """",
    IFERROR(TEXTJOIN(CHAR(10),TRUE,FILTER('SUMMARY DATA'!I:I,'SUMMARY DATA'!$D:$D=$C315,'SUMMARY DATA'!$B:$B=""RS"")),"""")
  )
)"),"")</f>
        <v/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 spans="1:27">
      <c r="A316" s="19"/>
      <c r="B316" s="39"/>
      <c r="C316" s="19"/>
      <c r="D316" s="33"/>
      <c r="E316" s="4" t="str">
        <f>IFERROR(__xludf.DUMMYFUNCTION("IFERROR(
  TEXTJOIN(CHAR(10),TRUE,FILTER('SUMMARY DATA'!E:E,'SUMMARY DATA'!$A:$A=$A316,'SUMMARY DATA'!$C:$C=$B316,'SUMMARY DATA'!$B:$B=""RS"")),
  IF(
    OR(
      ISNUMBER(SEARCH(""CDM CASH DEPOSIT"",$C316)),
      ISNUMBER(SEARCH(""CASH DEPOSIT"",$C316"&amp;")),
      COUNTIFS('SUMMARY DATA'!$D:$D,$C316,'SUMMARY DATA'!$B:$B,""RS"")&lt;&gt;1
    ),
    """",
    IFERROR(TEXTJOIN(CHAR(10),TRUE,FILTER('SUMMARY DATA'!E:E,'SUMMARY DATA'!$D:$D=$C316,'SUMMARY DATA'!$B:$B=""RS"")),"""")
  )
)"),"")</f>
        <v/>
      </c>
      <c r="F316" s="4" t="str">
        <f>IFERROR(__xludf.DUMMYFUNCTION("IFERROR(
  TEXTJOIN(CHAR(10),TRUE,FILTER('SUMMARY DATA'!F:F,'SUMMARY DATA'!$A:$A=$A316,'SUMMARY DATA'!$C:$C=$B316,'SUMMARY DATA'!$B:$B=""RS"")),
  IF(
    OR(
      ISNUMBER(SEARCH(""CDM CASH DEPOSIT"",$C316)),
      ISNUMBER(SEARCH(""CASH DEPOSIT"",$C316"&amp;")),
      COUNTIFS('SUMMARY DATA'!$D:$D,$C316,'SUMMARY DATA'!$B:$B,""RS"")&lt;&gt;1
    ),
    """",
    IFERROR(TEXTJOIN(CHAR(10),TRUE,FILTER('SUMMARY DATA'!F:F,'SUMMARY DATA'!$D:$D=$C316,'SUMMARY DATA'!$B:$B=""RS"")),"""")
  )
)"),"")</f>
        <v/>
      </c>
      <c r="G316" s="4" t="str">
        <f>IFERROR(__xludf.DUMMYFUNCTION("IFERROR(
  TEXTJOIN(CHAR(10),TRUE,FILTER('SUMMARY DATA'!G:G,'SUMMARY DATA'!$A:$A=$A316,'SUMMARY DATA'!$C:$C=$B316,'SUMMARY DATA'!$B:$B=""RS"")),
  IF(
    OR(
      ISNUMBER(SEARCH(""CDM CASH DEPOSIT"",$C316)),
      ISNUMBER(SEARCH(""CASH DEPOSIT"",$C316"&amp;")),
      COUNTIFS('SUMMARY DATA'!$D:$D,$C316,'SUMMARY DATA'!$B:$B,""RS"")&lt;&gt;1
    ),
    """",
    IFERROR(TEXTJOIN(CHAR(10),TRUE,FILTER('SUMMARY DATA'!G:G,'SUMMARY DATA'!$D:$D=$C316,'SUMMARY DATA'!$B:$B=""RS"")),"""")
  )
)"),"")</f>
        <v/>
      </c>
      <c r="H316" s="4" t="str">
        <f>IFERROR(__xludf.DUMMYFUNCTION("IFERROR(
  TEXTJOIN(CHAR(10),TRUE,FILTER('SUMMARY DATA'!H:H,'SUMMARY DATA'!$A:$A=$A316,'SUMMARY DATA'!$C:$C=$B316,'SUMMARY DATA'!$B:$B=""RS"")),
  IF(
    OR(
      ISNUMBER(SEARCH(""CDM CASH DEPOSIT"",$C316)),
      ISNUMBER(SEARCH(""CASH DEPOSIT"",$C316"&amp;")),
      COUNTIFS('SUMMARY DATA'!$D:$D,$C316,'SUMMARY DATA'!$B:$B,""RS"")&lt;&gt;1
    ),
    """",
    IFERROR(TEXTJOIN(CHAR(10),TRUE,FILTER('SUMMARY DATA'!H:H,'SUMMARY DATA'!$D:$D=$C316,'SUMMARY DATA'!$B:$B=""RS"")),"""")
  )
)"),"")</f>
        <v/>
      </c>
      <c r="I316" s="6" t="str">
        <f>IFERROR(__xludf.DUMMYFUNCTION("IF(H316="""","""",
SUM(ARRAYFORMULA(VALUE(SPLIT(H316,CHAR(10)))))
)"),"")</f>
        <v/>
      </c>
      <c r="J316" s="4" t="str">
        <f>IFERROR(__xludf.DUMMYFUNCTION("IFERROR(
  TEXTJOIN(CHAR(10),TRUE,FILTER('SUMMARY DATA'!I:I,'SUMMARY DATA'!$A:$A=$A316,'SUMMARY DATA'!$C:$C=$B316,'SUMMARY DATA'!$B:$B=""RS"")),
  IF(
    OR(
      ISNUMBER(SEARCH(""CDM CASH DEPOSIT"",$C316)),
      ISNUMBER(SEARCH(""CASH DEPOSIT"",$C316"&amp;")),
      COUNTIFS('SUMMARY DATA'!$D:$D,$C316,'SUMMARY DATA'!$B:$B,""RS"")&lt;&gt;1
    ),
    """",
    IFERROR(TEXTJOIN(CHAR(10),TRUE,FILTER('SUMMARY DATA'!I:I,'SUMMARY DATA'!$D:$D=$C316,'SUMMARY DATA'!$B:$B=""RS"")),"""")
  )
)"),"")</f>
        <v/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 spans="1:27">
      <c r="A317" s="19"/>
      <c r="B317" s="39"/>
      <c r="C317" s="19"/>
      <c r="D317" s="33"/>
      <c r="E317" s="4" t="str">
        <f>IFERROR(__xludf.DUMMYFUNCTION("IFERROR(
  TEXTJOIN(CHAR(10),TRUE,FILTER('SUMMARY DATA'!E:E,'SUMMARY DATA'!$A:$A=$A317,'SUMMARY DATA'!$C:$C=$B317,'SUMMARY DATA'!$B:$B=""RS"")),
  IF(
    OR(
      ISNUMBER(SEARCH(""CDM CASH DEPOSIT"",$C317)),
      ISNUMBER(SEARCH(""CASH DEPOSIT"",$C317"&amp;")),
      COUNTIFS('SUMMARY DATA'!$D:$D,$C317,'SUMMARY DATA'!$B:$B,""RS"")&lt;&gt;1
    ),
    """",
    IFERROR(TEXTJOIN(CHAR(10),TRUE,FILTER('SUMMARY DATA'!E:E,'SUMMARY DATA'!$D:$D=$C317,'SUMMARY DATA'!$B:$B=""RS"")),"""")
  )
)"),"")</f>
        <v/>
      </c>
      <c r="F317" s="4" t="str">
        <f>IFERROR(__xludf.DUMMYFUNCTION("IFERROR(
  TEXTJOIN(CHAR(10),TRUE,FILTER('SUMMARY DATA'!F:F,'SUMMARY DATA'!$A:$A=$A317,'SUMMARY DATA'!$C:$C=$B317,'SUMMARY DATA'!$B:$B=""RS"")),
  IF(
    OR(
      ISNUMBER(SEARCH(""CDM CASH DEPOSIT"",$C317)),
      ISNUMBER(SEARCH(""CASH DEPOSIT"",$C317"&amp;")),
      COUNTIFS('SUMMARY DATA'!$D:$D,$C317,'SUMMARY DATA'!$B:$B,""RS"")&lt;&gt;1
    ),
    """",
    IFERROR(TEXTJOIN(CHAR(10),TRUE,FILTER('SUMMARY DATA'!F:F,'SUMMARY DATA'!$D:$D=$C317,'SUMMARY DATA'!$B:$B=""RS"")),"""")
  )
)"),"")</f>
        <v/>
      </c>
      <c r="G317" s="4" t="str">
        <f>IFERROR(__xludf.DUMMYFUNCTION("IFERROR(
  TEXTJOIN(CHAR(10),TRUE,FILTER('SUMMARY DATA'!G:G,'SUMMARY DATA'!$A:$A=$A317,'SUMMARY DATA'!$C:$C=$B317,'SUMMARY DATA'!$B:$B=""RS"")),
  IF(
    OR(
      ISNUMBER(SEARCH(""CDM CASH DEPOSIT"",$C317)),
      ISNUMBER(SEARCH(""CASH DEPOSIT"",$C317"&amp;")),
      COUNTIFS('SUMMARY DATA'!$D:$D,$C317,'SUMMARY DATA'!$B:$B,""RS"")&lt;&gt;1
    ),
    """",
    IFERROR(TEXTJOIN(CHAR(10),TRUE,FILTER('SUMMARY DATA'!G:G,'SUMMARY DATA'!$D:$D=$C317,'SUMMARY DATA'!$B:$B=""RS"")),"""")
  )
)"),"")</f>
        <v/>
      </c>
      <c r="H317" s="4" t="str">
        <f>IFERROR(__xludf.DUMMYFUNCTION("IFERROR(
  TEXTJOIN(CHAR(10),TRUE,FILTER('SUMMARY DATA'!H:H,'SUMMARY DATA'!$A:$A=$A317,'SUMMARY DATA'!$C:$C=$B317,'SUMMARY DATA'!$B:$B=""RS"")),
  IF(
    OR(
      ISNUMBER(SEARCH(""CDM CASH DEPOSIT"",$C317)),
      ISNUMBER(SEARCH(""CASH DEPOSIT"",$C317"&amp;")),
      COUNTIFS('SUMMARY DATA'!$D:$D,$C317,'SUMMARY DATA'!$B:$B,""RS"")&lt;&gt;1
    ),
    """",
    IFERROR(TEXTJOIN(CHAR(10),TRUE,FILTER('SUMMARY DATA'!H:H,'SUMMARY DATA'!$D:$D=$C317,'SUMMARY DATA'!$B:$B=""RS"")),"""")
  )
)"),"")</f>
        <v/>
      </c>
      <c r="I317" s="6" t="str">
        <f>IFERROR(__xludf.DUMMYFUNCTION("IF(H317="""","""",
SUM(ARRAYFORMULA(VALUE(SPLIT(H317,CHAR(10)))))
)"),"")</f>
        <v/>
      </c>
      <c r="J317" s="4" t="str">
        <f>IFERROR(__xludf.DUMMYFUNCTION("IFERROR(
  TEXTJOIN(CHAR(10),TRUE,FILTER('SUMMARY DATA'!I:I,'SUMMARY DATA'!$A:$A=$A317,'SUMMARY DATA'!$C:$C=$B317,'SUMMARY DATA'!$B:$B=""RS"")),
  IF(
    OR(
      ISNUMBER(SEARCH(""CDM CASH DEPOSIT"",$C317)),
      ISNUMBER(SEARCH(""CASH DEPOSIT"",$C317"&amp;")),
      COUNTIFS('SUMMARY DATA'!$D:$D,$C317,'SUMMARY DATA'!$B:$B,""RS"")&lt;&gt;1
    ),
    """",
    IFERROR(TEXTJOIN(CHAR(10),TRUE,FILTER('SUMMARY DATA'!I:I,'SUMMARY DATA'!$D:$D=$C317,'SUMMARY DATA'!$B:$B=""RS"")),"""")
  )
)"),"")</f>
        <v/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 spans="1:27">
      <c r="A318" s="19"/>
      <c r="B318" s="39"/>
      <c r="C318" s="19"/>
      <c r="D318" s="33"/>
      <c r="E318" s="4" t="str">
        <f>IFERROR(__xludf.DUMMYFUNCTION("IFERROR(
  TEXTJOIN(CHAR(10),TRUE,FILTER('SUMMARY DATA'!E:E,'SUMMARY DATA'!$A:$A=$A318,'SUMMARY DATA'!$C:$C=$B318,'SUMMARY DATA'!$B:$B=""RS"")),
  IF(
    OR(
      ISNUMBER(SEARCH(""CDM CASH DEPOSIT"",$C318)),
      ISNUMBER(SEARCH(""CASH DEPOSIT"",$C318"&amp;")),
      COUNTIFS('SUMMARY DATA'!$D:$D,$C318,'SUMMARY DATA'!$B:$B,""RS"")&lt;&gt;1
    ),
    """",
    IFERROR(TEXTJOIN(CHAR(10),TRUE,FILTER('SUMMARY DATA'!E:E,'SUMMARY DATA'!$D:$D=$C318,'SUMMARY DATA'!$B:$B=""RS"")),"""")
  )
)"),"")</f>
        <v/>
      </c>
      <c r="F318" s="4" t="str">
        <f>IFERROR(__xludf.DUMMYFUNCTION("IFERROR(
  TEXTJOIN(CHAR(10),TRUE,FILTER('SUMMARY DATA'!F:F,'SUMMARY DATA'!$A:$A=$A318,'SUMMARY DATA'!$C:$C=$B318,'SUMMARY DATA'!$B:$B=""RS"")),
  IF(
    OR(
      ISNUMBER(SEARCH(""CDM CASH DEPOSIT"",$C318)),
      ISNUMBER(SEARCH(""CASH DEPOSIT"",$C318"&amp;")),
      COUNTIFS('SUMMARY DATA'!$D:$D,$C318,'SUMMARY DATA'!$B:$B,""RS"")&lt;&gt;1
    ),
    """",
    IFERROR(TEXTJOIN(CHAR(10),TRUE,FILTER('SUMMARY DATA'!F:F,'SUMMARY DATA'!$D:$D=$C318,'SUMMARY DATA'!$B:$B=""RS"")),"""")
  )
)"),"")</f>
        <v/>
      </c>
      <c r="G318" s="4" t="str">
        <f>IFERROR(__xludf.DUMMYFUNCTION("IFERROR(
  TEXTJOIN(CHAR(10),TRUE,FILTER('SUMMARY DATA'!G:G,'SUMMARY DATA'!$A:$A=$A318,'SUMMARY DATA'!$C:$C=$B318,'SUMMARY DATA'!$B:$B=""RS"")),
  IF(
    OR(
      ISNUMBER(SEARCH(""CDM CASH DEPOSIT"",$C318)),
      ISNUMBER(SEARCH(""CASH DEPOSIT"",$C318"&amp;")),
      COUNTIFS('SUMMARY DATA'!$D:$D,$C318,'SUMMARY DATA'!$B:$B,""RS"")&lt;&gt;1
    ),
    """",
    IFERROR(TEXTJOIN(CHAR(10),TRUE,FILTER('SUMMARY DATA'!G:G,'SUMMARY DATA'!$D:$D=$C318,'SUMMARY DATA'!$B:$B=""RS"")),"""")
  )
)"),"")</f>
        <v/>
      </c>
      <c r="H318" s="4" t="str">
        <f>IFERROR(__xludf.DUMMYFUNCTION("IFERROR(
  TEXTJOIN(CHAR(10),TRUE,FILTER('SUMMARY DATA'!H:H,'SUMMARY DATA'!$A:$A=$A318,'SUMMARY DATA'!$C:$C=$B318,'SUMMARY DATA'!$B:$B=""RS"")),
  IF(
    OR(
      ISNUMBER(SEARCH(""CDM CASH DEPOSIT"",$C318)),
      ISNUMBER(SEARCH(""CASH DEPOSIT"",$C318"&amp;")),
      COUNTIFS('SUMMARY DATA'!$D:$D,$C318,'SUMMARY DATA'!$B:$B,""RS"")&lt;&gt;1
    ),
    """",
    IFERROR(TEXTJOIN(CHAR(10),TRUE,FILTER('SUMMARY DATA'!H:H,'SUMMARY DATA'!$D:$D=$C318,'SUMMARY DATA'!$B:$B=""RS"")),"""")
  )
)"),"")</f>
        <v/>
      </c>
      <c r="I318" s="6" t="str">
        <f>IFERROR(__xludf.DUMMYFUNCTION("IF(H318="""","""",
SUM(ARRAYFORMULA(VALUE(SPLIT(H318,CHAR(10)))))
)"),"")</f>
        <v/>
      </c>
      <c r="J318" s="4" t="str">
        <f>IFERROR(__xludf.DUMMYFUNCTION("IFERROR(
  TEXTJOIN(CHAR(10),TRUE,FILTER('SUMMARY DATA'!I:I,'SUMMARY DATA'!$A:$A=$A318,'SUMMARY DATA'!$C:$C=$B318,'SUMMARY DATA'!$B:$B=""RS"")),
  IF(
    OR(
      ISNUMBER(SEARCH(""CDM CASH DEPOSIT"",$C318)),
      ISNUMBER(SEARCH(""CASH DEPOSIT"",$C318"&amp;")),
      COUNTIFS('SUMMARY DATA'!$D:$D,$C318,'SUMMARY DATA'!$B:$B,""RS"")&lt;&gt;1
    ),
    """",
    IFERROR(TEXTJOIN(CHAR(10),TRUE,FILTER('SUMMARY DATA'!I:I,'SUMMARY DATA'!$D:$D=$C318,'SUMMARY DATA'!$B:$B=""RS"")),"""")
  )
)"),"")</f>
        <v/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 spans="1:27">
      <c r="A319" s="19"/>
      <c r="B319" s="39"/>
      <c r="C319" s="19"/>
      <c r="D319" s="33"/>
      <c r="E319" s="4" t="str">
        <f>IFERROR(__xludf.DUMMYFUNCTION("IFERROR(
  TEXTJOIN(CHAR(10),TRUE,FILTER('SUMMARY DATA'!E:E,'SUMMARY DATA'!$A:$A=$A319,'SUMMARY DATA'!$C:$C=$B319,'SUMMARY DATA'!$B:$B=""RS"")),
  IF(
    OR(
      ISNUMBER(SEARCH(""CDM CASH DEPOSIT"",$C319)),
      ISNUMBER(SEARCH(""CASH DEPOSIT"",$C319"&amp;")),
      COUNTIFS('SUMMARY DATA'!$D:$D,$C319,'SUMMARY DATA'!$B:$B,""RS"")&lt;&gt;1
    ),
    """",
    IFERROR(TEXTJOIN(CHAR(10),TRUE,FILTER('SUMMARY DATA'!E:E,'SUMMARY DATA'!$D:$D=$C319,'SUMMARY DATA'!$B:$B=""RS"")),"""")
  )
)"),"")</f>
        <v/>
      </c>
      <c r="F319" s="4" t="str">
        <f>IFERROR(__xludf.DUMMYFUNCTION("IFERROR(
  TEXTJOIN(CHAR(10),TRUE,FILTER('SUMMARY DATA'!F:F,'SUMMARY DATA'!$A:$A=$A319,'SUMMARY DATA'!$C:$C=$B319,'SUMMARY DATA'!$B:$B=""RS"")),
  IF(
    OR(
      ISNUMBER(SEARCH(""CDM CASH DEPOSIT"",$C319)),
      ISNUMBER(SEARCH(""CASH DEPOSIT"",$C319"&amp;")),
      COUNTIFS('SUMMARY DATA'!$D:$D,$C319,'SUMMARY DATA'!$B:$B,""RS"")&lt;&gt;1
    ),
    """",
    IFERROR(TEXTJOIN(CHAR(10),TRUE,FILTER('SUMMARY DATA'!F:F,'SUMMARY DATA'!$D:$D=$C319,'SUMMARY DATA'!$B:$B=""RS"")),"""")
  )
)"),"")</f>
        <v/>
      </c>
      <c r="G319" s="4" t="str">
        <f>IFERROR(__xludf.DUMMYFUNCTION("IFERROR(
  TEXTJOIN(CHAR(10),TRUE,FILTER('SUMMARY DATA'!G:G,'SUMMARY DATA'!$A:$A=$A319,'SUMMARY DATA'!$C:$C=$B319,'SUMMARY DATA'!$B:$B=""RS"")),
  IF(
    OR(
      ISNUMBER(SEARCH(""CDM CASH DEPOSIT"",$C319)),
      ISNUMBER(SEARCH(""CASH DEPOSIT"",$C319"&amp;")),
      COUNTIFS('SUMMARY DATA'!$D:$D,$C319,'SUMMARY DATA'!$B:$B,""RS"")&lt;&gt;1
    ),
    """",
    IFERROR(TEXTJOIN(CHAR(10),TRUE,FILTER('SUMMARY DATA'!G:G,'SUMMARY DATA'!$D:$D=$C319,'SUMMARY DATA'!$B:$B=""RS"")),"""")
  )
)"),"")</f>
        <v/>
      </c>
      <c r="H319" s="4" t="str">
        <f>IFERROR(__xludf.DUMMYFUNCTION("IFERROR(
  TEXTJOIN(CHAR(10),TRUE,FILTER('SUMMARY DATA'!H:H,'SUMMARY DATA'!$A:$A=$A319,'SUMMARY DATA'!$C:$C=$B319,'SUMMARY DATA'!$B:$B=""RS"")),
  IF(
    OR(
      ISNUMBER(SEARCH(""CDM CASH DEPOSIT"",$C319)),
      ISNUMBER(SEARCH(""CASH DEPOSIT"",$C319"&amp;")),
      COUNTIFS('SUMMARY DATA'!$D:$D,$C319,'SUMMARY DATA'!$B:$B,""RS"")&lt;&gt;1
    ),
    """",
    IFERROR(TEXTJOIN(CHAR(10),TRUE,FILTER('SUMMARY DATA'!H:H,'SUMMARY DATA'!$D:$D=$C319,'SUMMARY DATA'!$B:$B=""RS"")),"""")
  )
)"),"")</f>
        <v/>
      </c>
      <c r="I319" s="6" t="str">
        <f>IFERROR(__xludf.DUMMYFUNCTION("IF(H319="""","""",
SUM(ARRAYFORMULA(VALUE(SPLIT(H319,CHAR(10)))))
)"),"")</f>
        <v/>
      </c>
      <c r="J319" s="4" t="str">
        <f>IFERROR(__xludf.DUMMYFUNCTION("IFERROR(
  TEXTJOIN(CHAR(10),TRUE,FILTER('SUMMARY DATA'!I:I,'SUMMARY DATA'!$A:$A=$A319,'SUMMARY DATA'!$C:$C=$B319,'SUMMARY DATA'!$B:$B=""RS"")),
  IF(
    OR(
      ISNUMBER(SEARCH(""CDM CASH DEPOSIT"",$C319)),
      ISNUMBER(SEARCH(""CASH DEPOSIT"",$C319"&amp;")),
      COUNTIFS('SUMMARY DATA'!$D:$D,$C319,'SUMMARY DATA'!$B:$B,""RS"")&lt;&gt;1
    ),
    """",
    IFERROR(TEXTJOIN(CHAR(10),TRUE,FILTER('SUMMARY DATA'!I:I,'SUMMARY DATA'!$D:$D=$C319,'SUMMARY DATA'!$B:$B=""RS"")),"""")
  )
)"),"")</f>
        <v/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 spans="1:27">
      <c r="A320" s="19"/>
      <c r="B320" s="39"/>
      <c r="C320" s="19"/>
      <c r="D320" s="33"/>
      <c r="E320" s="4" t="str">
        <f>IFERROR(__xludf.DUMMYFUNCTION("IFERROR(
  TEXTJOIN(CHAR(10),TRUE,FILTER('SUMMARY DATA'!E:E,'SUMMARY DATA'!$A:$A=$A320,'SUMMARY DATA'!$C:$C=$B320,'SUMMARY DATA'!$B:$B=""RS"")),
  IF(
    OR(
      ISNUMBER(SEARCH(""CDM CASH DEPOSIT"",$C320)),
      ISNUMBER(SEARCH(""CASH DEPOSIT"",$C320"&amp;")),
      COUNTIFS('SUMMARY DATA'!$D:$D,$C320,'SUMMARY DATA'!$B:$B,""RS"")&lt;&gt;1
    ),
    """",
    IFERROR(TEXTJOIN(CHAR(10),TRUE,FILTER('SUMMARY DATA'!E:E,'SUMMARY DATA'!$D:$D=$C320,'SUMMARY DATA'!$B:$B=""RS"")),"""")
  )
)"),"")</f>
        <v/>
      </c>
      <c r="F320" s="4" t="str">
        <f>IFERROR(__xludf.DUMMYFUNCTION("IFERROR(
  TEXTJOIN(CHAR(10),TRUE,FILTER('SUMMARY DATA'!F:F,'SUMMARY DATA'!$A:$A=$A320,'SUMMARY DATA'!$C:$C=$B320,'SUMMARY DATA'!$B:$B=""RS"")),
  IF(
    OR(
      ISNUMBER(SEARCH(""CDM CASH DEPOSIT"",$C320)),
      ISNUMBER(SEARCH(""CASH DEPOSIT"",$C320"&amp;")),
      COUNTIFS('SUMMARY DATA'!$D:$D,$C320,'SUMMARY DATA'!$B:$B,""RS"")&lt;&gt;1
    ),
    """",
    IFERROR(TEXTJOIN(CHAR(10),TRUE,FILTER('SUMMARY DATA'!F:F,'SUMMARY DATA'!$D:$D=$C320,'SUMMARY DATA'!$B:$B=""RS"")),"""")
  )
)"),"")</f>
        <v/>
      </c>
      <c r="G320" s="4" t="str">
        <f>IFERROR(__xludf.DUMMYFUNCTION("IFERROR(
  TEXTJOIN(CHAR(10),TRUE,FILTER('SUMMARY DATA'!G:G,'SUMMARY DATA'!$A:$A=$A320,'SUMMARY DATA'!$C:$C=$B320,'SUMMARY DATA'!$B:$B=""RS"")),
  IF(
    OR(
      ISNUMBER(SEARCH(""CDM CASH DEPOSIT"",$C320)),
      ISNUMBER(SEARCH(""CASH DEPOSIT"",$C320"&amp;")),
      COUNTIFS('SUMMARY DATA'!$D:$D,$C320,'SUMMARY DATA'!$B:$B,""RS"")&lt;&gt;1
    ),
    """",
    IFERROR(TEXTJOIN(CHAR(10),TRUE,FILTER('SUMMARY DATA'!G:G,'SUMMARY DATA'!$D:$D=$C320,'SUMMARY DATA'!$B:$B=""RS"")),"""")
  )
)"),"")</f>
        <v/>
      </c>
      <c r="H320" s="4" t="str">
        <f>IFERROR(__xludf.DUMMYFUNCTION("IFERROR(
  TEXTJOIN(CHAR(10),TRUE,FILTER('SUMMARY DATA'!H:H,'SUMMARY DATA'!$A:$A=$A320,'SUMMARY DATA'!$C:$C=$B320,'SUMMARY DATA'!$B:$B=""RS"")),
  IF(
    OR(
      ISNUMBER(SEARCH(""CDM CASH DEPOSIT"",$C320)),
      ISNUMBER(SEARCH(""CASH DEPOSIT"",$C320"&amp;")),
      COUNTIFS('SUMMARY DATA'!$D:$D,$C320,'SUMMARY DATA'!$B:$B,""RS"")&lt;&gt;1
    ),
    """",
    IFERROR(TEXTJOIN(CHAR(10),TRUE,FILTER('SUMMARY DATA'!H:H,'SUMMARY DATA'!$D:$D=$C320,'SUMMARY DATA'!$B:$B=""RS"")),"""")
  )
)"),"")</f>
        <v/>
      </c>
      <c r="I320" s="6" t="str">
        <f>IFERROR(__xludf.DUMMYFUNCTION("IF(H320="""","""",
SUM(ARRAYFORMULA(VALUE(SPLIT(H320,CHAR(10)))))
)"),"")</f>
        <v/>
      </c>
      <c r="J320" s="4" t="str">
        <f>IFERROR(__xludf.DUMMYFUNCTION("IFERROR(
  TEXTJOIN(CHAR(10),TRUE,FILTER('SUMMARY DATA'!I:I,'SUMMARY DATA'!$A:$A=$A320,'SUMMARY DATA'!$C:$C=$B320,'SUMMARY DATA'!$B:$B=""RS"")),
  IF(
    OR(
      ISNUMBER(SEARCH(""CDM CASH DEPOSIT"",$C320)),
      ISNUMBER(SEARCH(""CASH DEPOSIT"",$C320"&amp;")),
      COUNTIFS('SUMMARY DATA'!$D:$D,$C320,'SUMMARY DATA'!$B:$B,""RS"")&lt;&gt;1
    ),
    """",
    IFERROR(TEXTJOIN(CHAR(10),TRUE,FILTER('SUMMARY DATA'!I:I,'SUMMARY DATA'!$D:$D=$C320,'SUMMARY DATA'!$B:$B=""RS"")),"""")
  )
)"),"")</f>
        <v/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 spans="1:27">
      <c r="A321" s="19"/>
      <c r="B321" s="39"/>
      <c r="C321" s="19"/>
      <c r="D321" s="33"/>
      <c r="E321" s="4" t="str">
        <f>IFERROR(__xludf.DUMMYFUNCTION("IFERROR(
  TEXTJOIN(CHAR(10),TRUE,FILTER('SUMMARY DATA'!E:E,'SUMMARY DATA'!$A:$A=$A321,'SUMMARY DATA'!$C:$C=$B321,'SUMMARY DATA'!$B:$B=""RS"")),
  IF(
    OR(
      ISNUMBER(SEARCH(""CDM CASH DEPOSIT"",$C321)),
      ISNUMBER(SEARCH(""CASH DEPOSIT"",$C321"&amp;")),
      COUNTIFS('SUMMARY DATA'!$D:$D,$C321,'SUMMARY DATA'!$B:$B,""RS"")&lt;&gt;1
    ),
    """",
    IFERROR(TEXTJOIN(CHAR(10),TRUE,FILTER('SUMMARY DATA'!E:E,'SUMMARY DATA'!$D:$D=$C321,'SUMMARY DATA'!$B:$B=""RS"")),"""")
  )
)"),"")</f>
        <v/>
      </c>
      <c r="F321" s="4" t="str">
        <f>IFERROR(__xludf.DUMMYFUNCTION("IFERROR(
  TEXTJOIN(CHAR(10),TRUE,FILTER('SUMMARY DATA'!F:F,'SUMMARY DATA'!$A:$A=$A321,'SUMMARY DATA'!$C:$C=$B321,'SUMMARY DATA'!$B:$B=""RS"")),
  IF(
    OR(
      ISNUMBER(SEARCH(""CDM CASH DEPOSIT"",$C321)),
      ISNUMBER(SEARCH(""CASH DEPOSIT"",$C321"&amp;")),
      COUNTIFS('SUMMARY DATA'!$D:$D,$C321,'SUMMARY DATA'!$B:$B,""RS"")&lt;&gt;1
    ),
    """",
    IFERROR(TEXTJOIN(CHAR(10),TRUE,FILTER('SUMMARY DATA'!F:F,'SUMMARY DATA'!$D:$D=$C321,'SUMMARY DATA'!$B:$B=""RS"")),"""")
  )
)"),"")</f>
        <v/>
      </c>
      <c r="G321" s="4" t="str">
        <f>IFERROR(__xludf.DUMMYFUNCTION("IFERROR(
  TEXTJOIN(CHAR(10),TRUE,FILTER('SUMMARY DATA'!G:G,'SUMMARY DATA'!$A:$A=$A321,'SUMMARY DATA'!$C:$C=$B321,'SUMMARY DATA'!$B:$B=""RS"")),
  IF(
    OR(
      ISNUMBER(SEARCH(""CDM CASH DEPOSIT"",$C321)),
      ISNUMBER(SEARCH(""CASH DEPOSIT"",$C321"&amp;")),
      COUNTIFS('SUMMARY DATA'!$D:$D,$C321,'SUMMARY DATA'!$B:$B,""RS"")&lt;&gt;1
    ),
    """",
    IFERROR(TEXTJOIN(CHAR(10),TRUE,FILTER('SUMMARY DATA'!G:G,'SUMMARY DATA'!$D:$D=$C321,'SUMMARY DATA'!$B:$B=""RS"")),"""")
  )
)"),"")</f>
        <v/>
      </c>
      <c r="H321" s="4" t="str">
        <f>IFERROR(__xludf.DUMMYFUNCTION("IFERROR(
  TEXTJOIN(CHAR(10),TRUE,FILTER('SUMMARY DATA'!H:H,'SUMMARY DATA'!$A:$A=$A321,'SUMMARY DATA'!$C:$C=$B321,'SUMMARY DATA'!$B:$B=""RS"")),
  IF(
    OR(
      ISNUMBER(SEARCH(""CDM CASH DEPOSIT"",$C321)),
      ISNUMBER(SEARCH(""CASH DEPOSIT"",$C321"&amp;")),
      COUNTIFS('SUMMARY DATA'!$D:$D,$C321,'SUMMARY DATA'!$B:$B,""RS"")&lt;&gt;1
    ),
    """",
    IFERROR(TEXTJOIN(CHAR(10),TRUE,FILTER('SUMMARY DATA'!H:H,'SUMMARY DATA'!$D:$D=$C321,'SUMMARY DATA'!$B:$B=""RS"")),"""")
  )
)"),"")</f>
        <v/>
      </c>
      <c r="I321" s="6" t="str">
        <f>IFERROR(__xludf.DUMMYFUNCTION("IF(H321="""","""",
SUM(ARRAYFORMULA(VALUE(SPLIT(H321,CHAR(10)))))
)"),"")</f>
        <v/>
      </c>
      <c r="J321" s="4" t="str">
        <f>IFERROR(__xludf.DUMMYFUNCTION("IFERROR(
  TEXTJOIN(CHAR(10),TRUE,FILTER('SUMMARY DATA'!I:I,'SUMMARY DATA'!$A:$A=$A321,'SUMMARY DATA'!$C:$C=$B321,'SUMMARY DATA'!$B:$B=""RS"")),
  IF(
    OR(
      ISNUMBER(SEARCH(""CDM CASH DEPOSIT"",$C321)),
      ISNUMBER(SEARCH(""CASH DEPOSIT"",$C321"&amp;")),
      COUNTIFS('SUMMARY DATA'!$D:$D,$C321,'SUMMARY DATA'!$B:$B,""RS"")&lt;&gt;1
    ),
    """",
    IFERROR(TEXTJOIN(CHAR(10),TRUE,FILTER('SUMMARY DATA'!I:I,'SUMMARY DATA'!$D:$D=$C321,'SUMMARY DATA'!$B:$B=""RS"")),"""")
  )
)"),"")</f>
        <v/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 spans="1:27">
      <c r="A322" s="19"/>
      <c r="B322" s="39"/>
      <c r="C322" s="19"/>
      <c r="D322" s="33"/>
      <c r="E322" s="4" t="str">
        <f>IFERROR(__xludf.DUMMYFUNCTION("IFERROR(
  TEXTJOIN(CHAR(10),TRUE,FILTER('SUMMARY DATA'!E:E,'SUMMARY DATA'!$A:$A=$A322,'SUMMARY DATA'!$C:$C=$B322,'SUMMARY DATA'!$B:$B=""RS"")),
  IF(
    OR(
      ISNUMBER(SEARCH(""CDM CASH DEPOSIT"",$C322)),
      ISNUMBER(SEARCH(""CASH DEPOSIT"",$C322"&amp;")),
      COUNTIFS('SUMMARY DATA'!$D:$D,$C322,'SUMMARY DATA'!$B:$B,""RS"")&lt;&gt;1
    ),
    """",
    IFERROR(TEXTJOIN(CHAR(10),TRUE,FILTER('SUMMARY DATA'!E:E,'SUMMARY DATA'!$D:$D=$C322,'SUMMARY DATA'!$B:$B=""RS"")),"""")
  )
)"),"")</f>
        <v/>
      </c>
      <c r="F322" s="4" t="str">
        <f>IFERROR(__xludf.DUMMYFUNCTION("IFERROR(
  TEXTJOIN(CHAR(10),TRUE,FILTER('SUMMARY DATA'!F:F,'SUMMARY DATA'!$A:$A=$A322,'SUMMARY DATA'!$C:$C=$B322,'SUMMARY DATA'!$B:$B=""RS"")),
  IF(
    OR(
      ISNUMBER(SEARCH(""CDM CASH DEPOSIT"",$C322)),
      ISNUMBER(SEARCH(""CASH DEPOSIT"",$C322"&amp;")),
      COUNTIFS('SUMMARY DATA'!$D:$D,$C322,'SUMMARY DATA'!$B:$B,""RS"")&lt;&gt;1
    ),
    """",
    IFERROR(TEXTJOIN(CHAR(10),TRUE,FILTER('SUMMARY DATA'!F:F,'SUMMARY DATA'!$D:$D=$C322,'SUMMARY DATA'!$B:$B=""RS"")),"""")
  )
)"),"")</f>
        <v/>
      </c>
      <c r="G322" s="4" t="str">
        <f>IFERROR(__xludf.DUMMYFUNCTION("IFERROR(
  TEXTJOIN(CHAR(10),TRUE,FILTER('SUMMARY DATA'!G:G,'SUMMARY DATA'!$A:$A=$A322,'SUMMARY DATA'!$C:$C=$B322,'SUMMARY DATA'!$B:$B=""RS"")),
  IF(
    OR(
      ISNUMBER(SEARCH(""CDM CASH DEPOSIT"",$C322)),
      ISNUMBER(SEARCH(""CASH DEPOSIT"",$C322"&amp;")),
      COUNTIFS('SUMMARY DATA'!$D:$D,$C322,'SUMMARY DATA'!$B:$B,""RS"")&lt;&gt;1
    ),
    """",
    IFERROR(TEXTJOIN(CHAR(10),TRUE,FILTER('SUMMARY DATA'!G:G,'SUMMARY DATA'!$D:$D=$C322,'SUMMARY DATA'!$B:$B=""RS"")),"""")
  )
)"),"")</f>
        <v/>
      </c>
      <c r="H322" s="4" t="str">
        <f>IFERROR(__xludf.DUMMYFUNCTION("IFERROR(
  TEXTJOIN(CHAR(10),TRUE,FILTER('SUMMARY DATA'!H:H,'SUMMARY DATA'!$A:$A=$A322,'SUMMARY DATA'!$C:$C=$B322,'SUMMARY DATA'!$B:$B=""RS"")),
  IF(
    OR(
      ISNUMBER(SEARCH(""CDM CASH DEPOSIT"",$C322)),
      ISNUMBER(SEARCH(""CASH DEPOSIT"",$C322"&amp;")),
      COUNTIFS('SUMMARY DATA'!$D:$D,$C322,'SUMMARY DATA'!$B:$B,""RS"")&lt;&gt;1
    ),
    """",
    IFERROR(TEXTJOIN(CHAR(10),TRUE,FILTER('SUMMARY DATA'!H:H,'SUMMARY DATA'!$D:$D=$C322,'SUMMARY DATA'!$B:$B=""RS"")),"""")
  )
)"),"")</f>
        <v/>
      </c>
      <c r="I322" s="6" t="str">
        <f>IFERROR(__xludf.DUMMYFUNCTION("IF(H322="""","""",
SUM(ARRAYFORMULA(VALUE(SPLIT(H322,CHAR(10)))))
)"),"")</f>
        <v/>
      </c>
      <c r="J322" s="4" t="str">
        <f>IFERROR(__xludf.DUMMYFUNCTION("IFERROR(
  TEXTJOIN(CHAR(10),TRUE,FILTER('SUMMARY DATA'!I:I,'SUMMARY DATA'!$A:$A=$A322,'SUMMARY DATA'!$C:$C=$B322,'SUMMARY DATA'!$B:$B=""RS"")),
  IF(
    OR(
      ISNUMBER(SEARCH(""CDM CASH DEPOSIT"",$C322)),
      ISNUMBER(SEARCH(""CASH DEPOSIT"",$C322"&amp;")),
      COUNTIFS('SUMMARY DATA'!$D:$D,$C322,'SUMMARY DATA'!$B:$B,""RS"")&lt;&gt;1
    ),
    """",
    IFERROR(TEXTJOIN(CHAR(10),TRUE,FILTER('SUMMARY DATA'!I:I,'SUMMARY DATA'!$D:$D=$C322,'SUMMARY DATA'!$B:$B=""RS"")),"""")
  )
)"),"")</f>
        <v/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 spans="1:27">
      <c r="A323" s="19"/>
      <c r="B323" s="39"/>
      <c r="C323" s="19"/>
      <c r="D323" s="33"/>
      <c r="E323" s="4" t="str">
        <f>IFERROR(__xludf.DUMMYFUNCTION("IFERROR(
  TEXTJOIN(CHAR(10),TRUE,FILTER('SUMMARY DATA'!E:E,'SUMMARY DATA'!$A:$A=$A323,'SUMMARY DATA'!$C:$C=$B323,'SUMMARY DATA'!$B:$B=""RS"")),
  IF(
    OR(
      ISNUMBER(SEARCH(""CDM CASH DEPOSIT"",$C323)),
      ISNUMBER(SEARCH(""CASH DEPOSIT"",$C323"&amp;")),
      COUNTIFS('SUMMARY DATA'!$D:$D,$C323,'SUMMARY DATA'!$B:$B,""RS"")&lt;&gt;1
    ),
    """",
    IFERROR(TEXTJOIN(CHAR(10),TRUE,FILTER('SUMMARY DATA'!E:E,'SUMMARY DATA'!$D:$D=$C323,'SUMMARY DATA'!$B:$B=""RS"")),"""")
  )
)"),"")</f>
        <v/>
      </c>
      <c r="F323" s="4" t="str">
        <f>IFERROR(__xludf.DUMMYFUNCTION("IFERROR(
  TEXTJOIN(CHAR(10),TRUE,FILTER('SUMMARY DATA'!F:F,'SUMMARY DATA'!$A:$A=$A323,'SUMMARY DATA'!$C:$C=$B323,'SUMMARY DATA'!$B:$B=""RS"")),
  IF(
    OR(
      ISNUMBER(SEARCH(""CDM CASH DEPOSIT"",$C323)),
      ISNUMBER(SEARCH(""CASH DEPOSIT"",$C323"&amp;")),
      COUNTIFS('SUMMARY DATA'!$D:$D,$C323,'SUMMARY DATA'!$B:$B,""RS"")&lt;&gt;1
    ),
    """",
    IFERROR(TEXTJOIN(CHAR(10),TRUE,FILTER('SUMMARY DATA'!F:F,'SUMMARY DATA'!$D:$D=$C323,'SUMMARY DATA'!$B:$B=""RS"")),"""")
  )
)"),"")</f>
        <v/>
      </c>
      <c r="G323" s="4" t="str">
        <f>IFERROR(__xludf.DUMMYFUNCTION("IFERROR(
  TEXTJOIN(CHAR(10),TRUE,FILTER('SUMMARY DATA'!G:G,'SUMMARY DATA'!$A:$A=$A323,'SUMMARY DATA'!$C:$C=$B323,'SUMMARY DATA'!$B:$B=""RS"")),
  IF(
    OR(
      ISNUMBER(SEARCH(""CDM CASH DEPOSIT"",$C323)),
      ISNUMBER(SEARCH(""CASH DEPOSIT"",$C323"&amp;")),
      COUNTIFS('SUMMARY DATA'!$D:$D,$C323,'SUMMARY DATA'!$B:$B,""RS"")&lt;&gt;1
    ),
    """",
    IFERROR(TEXTJOIN(CHAR(10),TRUE,FILTER('SUMMARY DATA'!G:G,'SUMMARY DATA'!$D:$D=$C323,'SUMMARY DATA'!$B:$B=""RS"")),"""")
  )
)"),"")</f>
        <v/>
      </c>
      <c r="H323" s="4" t="str">
        <f>IFERROR(__xludf.DUMMYFUNCTION("IFERROR(
  TEXTJOIN(CHAR(10),TRUE,FILTER('SUMMARY DATA'!H:H,'SUMMARY DATA'!$A:$A=$A323,'SUMMARY DATA'!$C:$C=$B323,'SUMMARY DATA'!$B:$B=""RS"")),
  IF(
    OR(
      ISNUMBER(SEARCH(""CDM CASH DEPOSIT"",$C323)),
      ISNUMBER(SEARCH(""CASH DEPOSIT"",$C323"&amp;")),
      COUNTIFS('SUMMARY DATA'!$D:$D,$C323,'SUMMARY DATA'!$B:$B,""RS"")&lt;&gt;1
    ),
    """",
    IFERROR(TEXTJOIN(CHAR(10),TRUE,FILTER('SUMMARY DATA'!H:H,'SUMMARY DATA'!$D:$D=$C323,'SUMMARY DATA'!$B:$B=""RS"")),"""")
  )
)"),"")</f>
        <v/>
      </c>
      <c r="I323" s="6" t="str">
        <f>IFERROR(__xludf.DUMMYFUNCTION("IF(H323="""","""",
SUM(ARRAYFORMULA(VALUE(SPLIT(H323,CHAR(10)))))
)"),"")</f>
        <v/>
      </c>
      <c r="J323" s="4" t="str">
        <f>IFERROR(__xludf.DUMMYFUNCTION("IFERROR(
  TEXTJOIN(CHAR(10),TRUE,FILTER('SUMMARY DATA'!I:I,'SUMMARY DATA'!$A:$A=$A323,'SUMMARY DATA'!$C:$C=$B323,'SUMMARY DATA'!$B:$B=""RS"")),
  IF(
    OR(
      ISNUMBER(SEARCH(""CDM CASH DEPOSIT"",$C323)),
      ISNUMBER(SEARCH(""CASH DEPOSIT"",$C323"&amp;")),
      COUNTIFS('SUMMARY DATA'!$D:$D,$C323,'SUMMARY DATA'!$B:$B,""RS"")&lt;&gt;1
    ),
    """",
    IFERROR(TEXTJOIN(CHAR(10),TRUE,FILTER('SUMMARY DATA'!I:I,'SUMMARY DATA'!$D:$D=$C323,'SUMMARY DATA'!$B:$B=""RS"")),"""")
  )
)"),"")</f>
        <v/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 spans="1:27">
      <c r="A324" s="19"/>
      <c r="B324" s="39"/>
      <c r="C324" s="19"/>
      <c r="D324" s="33"/>
      <c r="E324" s="4" t="str">
        <f>IFERROR(__xludf.DUMMYFUNCTION("IFERROR(
  TEXTJOIN(CHAR(10),TRUE,FILTER('SUMMARY DATA'!E:E,'SUMMARY DATA'!$A:$A=$A324,'SUMMARY DATA'!$C:$C=$B324,'SUMMARY DATA'!$B:$B=""RS"")),
  IF(
    OR(
      ISNUMBER(SEARCH(""CDM CASH DEPOSIT"",$C324)),
      ISNUMBER(SEARCH(""CASH DEPOSIT"",$C324"&amp;")),
      COUNTIFS('SUMMARY DATA'!$D:$D,$C324,'SUMMARY DATA'!$B:$B,""RS"")&lt;&gt;1
    ),
    """",
    IFERROR(TEXTJOIN(CHAR(10),TRUE,FILTER('SUMMARY DATA'!E:E,'SUMMARY DATA'!$D:$D=$C324,'SUMMARY DATA'!$B:$B=""RS"")),"""")
  )
)"),"")</f>
        <v/>
      </c>
      <c r="F324" s="4" t="str">
        <f>IFERROR(__xludf.DUMMYFUNCTION("IFERROR(
  TEXTJOIN(CHAR(10),TRUE,FILTER('SUMMARY DATA'!F:F,'SUMMARY DATA'!$A:$A=$A324,'SUMMARY DATA'!$C:$C=$B324,'SUMMARY DATA'!$B:$B=""RS"")),
  IF(
    OR(
      ISNUMBER(SEARCH(""CDM CASH DEPOSIT"",$C324)),
      ISNUMBER(SEARCH(""CASH DEPOSIT"",$C324"&amp;")),
      COUNTIFS('SUMMARY DATA'!$D:$D,$C324,'SUMMARY DATA'!$B:$B,""RS"")&lt;&gt;1
    ),
    """",
    IFERROR(TEXTJOIN(CHAR(10),TRUE,FILTER('SUMMARY DATA'!F:F,'SUMMARY DATA'!$D:$D=$C324,'SUMMARY DATA'!$B:$B=""RS"")),"""")
  )
)"),"")</f>
        <v/>
      </c>
      <c r="G324" s="4" t="str">
        <f>IFERROR(__xludf.DUMMYFUNCTION("IFERROR(
  TEXTJOIN(CHAR(10),TRUE,FILTER('SUMMARY DATA'!G:G,'SUMMARY DATA'!$A:$A=$A324,'SUMMARY DATA'!$C:$C=$B324,'SUMMARY DATA'!$B:$B=""RS"")),
  IF(
    OR(
      ISNUMBER(SEARCH(""CDM CASH DEPOSIT"",$C324)),
      ISNUMBER(SEARCH(""CASH DEPOSIT"",$C324"&amp;")),
      COUNTIFS('SUMMARY DATA'!$D:$D,$C324,'SUMMARY DATA'!$B:$B,""RS"")&lt;&gt;1
    ),
    """",
    IFERROR(TEXTJOIN(CHAR(10),TRUE,FILTER('SUMMARY DATA'!G:G,'SUMMARY DATA'!$D:$D=$C324,'SUMMARY DATA'!$B:$B=""RS"")),"""")
  )
)"),"")</f>
        <v/>
      </c>
      <c r="H324" s="4" t="str">
        <f>IFERROR(__xludf.DUMMYFUNCTION("IFERROR(
  TEXTJOIN(CHAR(10),TRUE,FILTER('SUMMARY DATA'!H:H,'SUMMARY DATA'!$A:$A=$A324,'SUMMARY DATA'!$C:$C=$B324,'SUMMARY DATA'!$B:$B=""RS"")),
  IF(
    OR(
      ISNUMBER(SEARCH(""CDM CASH DEPOSIT"",$C324)),
      ISNUMBER(SEARCH(""CASH DEPOSIT"",$C324"&amp;")),
      COUNTIFS('SUMMARY DATA'!$D:$D,$C324,'SUMMARY DATA'!$B:$B,""RS"")&lt;&gt;1
    ),
    """",
    IFERROR(TEXTJOIN(CHAR(10),TRUE,FILTER('SUMMARY DATA'!H:H,'SUMMARY DATA'!$D:$D=$C324,'SUMMARY DATA'!$B:$B=""RS"")),"""")
  )
)"),"")</f>
        <v/>
      </c>
      <c r="I324" s="6" t="str">
        <f>IFERROR(__xludf.DUMMYFUNCTION("IF(H324="""","""",
SUM(ARRAYFORMULA(VALUE(SPLIT(H324,CHAR(10)))))
)"),"")</f>
        <v/>
      </c>
      <c r="J324" s="4" t="str">
        <f>IFERROR(__xludf.DUMMYFUNCTION("IFERROR(
  TEXTJOIN(CHAR(10),TRUE,FILTER('SUMMARY DATA'!I:I,'SUMMARY DATA'!$A:$A=$A324,'SUMMARY DATA'!$C:$C=$B324,'SUMMARY DATA'!$B:$B=""RS"")),
  IF(
    OR(
      ISNUMBER(SEARCH(""CDM CASH DEPOSIT"",$C324)),
      ISNUMBER(SEARCH(""CASH DEPOSIT"",$C324"&amp;")),
      COUNTIFS('SUMMARY DATA'!$D:$D,$C324,'SUMMARY DATA'!$B:$B,""RS"")&lt;&gt;1
    ),
    """",
    IFERROR(TEXTJOIN(CHAR(10),TRUE,FILTER('SUMMARY DATA'!I:I,'SUMMARY DATA'!$D:$D=$C324,'SUMMARY DATA'!$B:$B=""RS"")),"""")
  )
)"),"")</f>
        <v/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 spans="1:27">
      <c r="A325" s="19"/>
      <c r="B325" s="39"/>
      <c r="C325" s="19"/>
      <c r="D325" s="33"/>
      <c r="E325" s="4" t="str">
        <f>IFERROR(__xludf.DUMMYFUNCTION("IFERROR(
  TEXTJOIN(CHAR(10),TRUE,FILTER('SUMMARY DATA'!E:E,'SUMMARY DATA'!$A:$A=$A325,'SUMMARY DATA'!$C:$C=$B325,'SUMMARY DATA'!$B:$B=""RS"")),
  IF(
    OR(
      ISNUMBER(SEARCH(""CDM CASH DEPOSIT"",$C325)),
      ISNUMBER(SEARCH(""CASH DEPOSIT"",$C325"&amp;")),
      COUNTIFS('SUMMARY DATA'!$D:$D,$C325,'SUMMARY DATA'!$B:$B,""RS"")&lt;&gt;1
    ),
    """",
    IFERROR(TEXTJOIN(CHAR(10),TRUE,FILTER('SUMMARY DATA'!E:E,'SUMMARY DATA'!$D:$D=$C325,'SUMMARY DATA'!$B:$B=""RS"")),"""")
  )
)"),"")</f>
        <v/>
      </c>
      <c r="F325" s="4" t="str">
        <f>IFERROR(__xludf.DUMMYFUNCTION("IFERROR(
  TEXTJOIN(CHAR(10),TRUE,FILTER('SUMMARY DATA'!F:F,'SUMMARY DATA'!$A:$A=$A325,'SUMMARY DATA'!$C:$C=$B325,'SUMMARY DATA'!$B:$B=""RS"")),
  IF(
    OR(
      ISNUMBER(SEARCH(""CDM CASH DEPOSIT"",$C325)),
      ISNUMBER(SEARCH(""CASH DEPOSIT"",$C325"&amp;")),
      COUNTIFS('SUMMARY DATA'!$D:$D,$C325,'SUMMARY DATA'!$B:$B,""RS"")&lt;&gt;1
    ),
    """",
    IFERROR(TEXTJOIN(CHAR(10),TRUE,FILTER('SUMMARY DATA'!F:F,'SUMMARY DATA'!$D:$D=$C325,'SUMMARY DATA'!$B:$B=""RS"")),"""")
  )
)"),"")</f>
        <v/>
      </c>
      <c r="G325" s="4" t="str">
        <f>IFERROR(__xludf.DUMMYFUNCTION("IFERROR(
  TEXTJOIN(CHAR(10),TRUE,FILTER('SUMMARY DATA'!G:G,'SUMMARY DATA'!$A:$A=$A325,'SUMMARY DATA'!$C:$C=$B325,'SUMMARY DATA'!$B:$B=""RS"")),
  IF(
    OR(
      ISNUMBER(SEARCH(""CDM CASH DEPOSIT"",$C325)),
      ISNUMBER(SEARCH(""CASH DEPOSIT"",$C325"&amp;")),
      COUNTIFS('SUMMARY DATA'!$D:$D,$C325,'SUMMARY DATA'!$B:$B,""RS"")&lt;&gt;1
    ),
    """",
    IFERROR(TEXTJOIN(CHAR(10),TRUE,FILTER('SUMMARY DATA'!G:G,'SUMMARY DATA'!$D:$D=$C325,'SUMMARY DATA'!$B:$B=""RS"")),"""")
  )
)"),"")</f>
        <v/>
      </c>
      <c r="H325" s="4" t="str">
        <f>IFERROR(__xludf.DUMMYFUNCTION("IFERROR(
  TEXTJOIN(CHAR(10),TRUE,FILTER('SUMMARY DATA'!H:H,'SUMMARY DATA'!$A:$A=$A325,'SUMMARY DATA'!$C:$C=$B325,'SUMMARY DATA'!$B:$B=""RS"")),
  IF(
    OR(
      ISNUMBER(SEARCH(""CDM CASH DEPOSIT"",$C325)),
      ISNUMBER(SEARCH(""CASH DEPOSIT"",$C325"&amp;")),
      COUNTIFS('SUMMARY DATA'!$D:$D,$C325,'SUMMARY DATA'!$B:$B,""RS"")&lt;&gt;1
    ),
    """",
    IFERROR(TEXTJOIN(CHAR(10),TRUE,FILTER('SUMMARY DATA'!H:H,'SUMMARY DATA'!$D:$D=$C325,'SUMMARY DATA'!$B:$B=""RS"")),"""")
  )
)"),"")</f>
        <v/>
      </c>
      <c r="I325" s="6" t="str">
        <f>IFERROR(__xludf.DUMMYFUNCTION("IF(H325="""","""",
SUM(ARRAYFORMULA(VALUE(SPLIT(H325,CHAR(10)))))
)"),"")</f>
        <v/>
      </c>
      <c r="J325" s="4" t="str">
        <f>IFERROR(__xludf.DUMMYFUNCTION("IFERROR(
  TEXTJOIN(CHAR(10),TRUE,FILTER('SUMMARY DATA'!I:I,'SUMMARY DATA'!$A:$A=$A325,'SUMMARY DATA'!$C:$C=$B325,'SUMMARY DATA'!$B:$B=""RS"")),
  IF(
    OR(
      ISNUMBER(SEARCH(""CDM CASH DEPOSIT"",$C325)),
      ISNUMBER(SEARCH(""CASH DEPOSIT"",$C325"&amp;")),
      COUNTIFS('SUMMARY DATA'!$D:$D,$C325,'SUMMARY DATA'!$B:$B,""RS"")&lt;&gt;1
    ),
    """",
    IFERROR(TEXTJOIN(CHAR(10),TRUE,FILTER('SUMMARY DATA'!I:I,'SUMMARY DATA'!$D:$D=$C325,'SUMMARY DATA'!$B:$B=""RS"")),"""")
  )
)"),"")</f>
        <v/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 spans="1:27">
      <c r="A326" s="19"/>
      <c r="B326" s="39"/>
      <c r="C326" s="19"/>
      <c r="D326" s="33"/>
      <c r="E326" s="4" t="str">
        <f>IFERROR(__xludf.DUMMYFUNCTION("IFERROR(
  TEXTJOIN(CHAR(10),TRUE,FILTER('SUMMARY DATA'!E:E,'SUMMARY DATA'!$A:$A=$A326,'SUMMARY DATA'!$C:$C=$B326,'SUMMARY DATA'!$B:$B=""RS"")),
  IF(
    OR(
      ISNUMBER(SEARCH(""CDM CASH DEPOSIT"",$C326)),
      ISNUMBER(SEARCH(""CASH DEPOSIT"",$C326"&amp;")),
      COUNTIFS('SUMMARY DATA'!$D:$D,$C326,'SUMMARY DATA'!$B:$B,""RS"")&lt;&gt;1
    ),
    """",
    IFERROR(TEXTJOIN(CHAR(10),TRUE,FILTER('SUMMARY DATA'!E:E,'SUMMARY DATA'!$D:$D=$C326,'SUMMARY DATA'!$B:$B=""RS"")),"""")
  )
)"),"")</f>
        <v/>
      </c>
      <c r="F326" s="4" t="str">
        <f>IFERROR(__xludf.DUMMYFUNCTION("IFERROR(
  TEXTJOIN(CHAR(10),TRUE,FILTER('SUMMARY DATA'!F:F,'SUMMARY DATA'!$A:$A=$A326,'SUMMARY DATA'!$C:$C=$B326,'SUMMARY DATA'!$B:$B=""RS"")),
  IF(
    OR(
      ISNUMBER(SEARCH(""CDM CASH DEPOSIT"",$C326)),
      ISNUMBER(SEARCH(""CASH DEPOSIT"",$C326"&amp;")),
      COUNTIFS('SUMMARY DATA'!$D:$D,$C326,'SUMMARY DATA'!$B:$B,""RS"")&lt;&gt;1
    ),
    """",
    IFERROR(TEXTJOIN(CHAR(10),TRUE,FILTER('SUMMARY DATA'!F:F,'SUMMARY DATA'!$D:$D=$C326,'SUMMARY DATA'!$B:$B=""RS"")),"""")
  )
)"),"")</f>
        <v/>
      </c>
      <c r="G326" s="4" t="str">
        <f>IFERROR(__xludf.DUMMYFUNCTION("IFERROR(
  TEXTJOIN(CHAR(10),TRUE,FILTER('SUMMARY DATA'!G:G,'SUMMARY DATA'!$A:$A=$A326,'SUMMARY DATA'!$C:$C=$B326,'SUMMARY DATA'!$B:$B=""RS"")),
  IF(
    OR(
      ISNUMBER(SEARCH(""CDM CASH DEPOSIT"",$C326)),
      ISNUMBER(SEARCH(""CASH DEPOSIT"",$C326"&amp;")),
      COUNTIFS('SUMMARY DATA'!$D:$D,$C326,'SUMMARY DATA'!$B:$B,""RS"")&lt;&gt;1
    ),
    """",
    IFERROR(TEXTJOIN(CHAR(10),TRUE,FILTER('SUMMARY DATA'!G:G,'SUMMARY DATA'!$D:$D=$C326,'SUMMARY DATA'!$B:$B=""RS"")),"""")
  )
)"),"")</f>
        <v/>
      </c>
      <c r="H326" s="4" t="str">
        <f>IFERROR(__xludf.DUMMYFUNCTION("IFERROR(
  TEXTJOIN(CHAR(10),TRUE,FILTER('SUMMARY DATA'!H:H,'SUMMARY DATA'!$A:$A=$A326,'SUMMARY DATA'!$C:$C=$B326,'SUMMARY DATA'!$B:$B=""RS"")),
  IF(
    OR(
      ISNUMBER(SEARCH(""CDM CASH DEPOSIT"",$C326)),
      ISNUMBER(SEARCH(""CASH DEPOSIT"",$C326"&amp;")),
      COUNTIFS('SUMMARY DATA'!$D:$D,$C326,'SUMMARY DATA'!$B:$B,""RS"")&lt;&gt;1
    ),
    """",
    IFERROR(TEXTJOIN(CHAR(10),TRUE,FILTER('SUMMARY DATA'!H:H,'SUMMARY DATA'!$D:$D=$C326,'SUMMARY DATA'!$B:$B=""RS"")),"""")
  )
)"),"")</f>
        <v/>
      </c>
      <c r="I326" s="6" t="str">
        <f>IFERROR(__xludf.DUMMYFUNCTION("IF(H326="""","""",
SUM(ARRAYFORMULA(VALUE(SPLIT(H326,CHAR(10)))))
)"),"")</f>
        <v/>
      </c>
      <c r="J326" s="4" t="str">
        <f>IFERROR(__xludf.DUMMYFUNCTION("IFERROR(
  TEXTJOIN(CHAR(10),TRUE,FILTER('SUMMARY DATA'!I:I,'SUMMARY DATA'!$A:$A=$A326,'SUMMARY DATA'!$C:$C=$B326,'SUMMARY DATA'!$B:$B=""RS"")),
  IF(
    OR(
      ISNUMBER(SEARCH(""CDM CASH DEPOSIT"",$C326)),
      ISNUMBER(SEARCH(""CASH DEPOSIT"",$C326"&amp;")),
      COUNTIFS('SUMMARY DATA'!$D:$D,$C326,'SUMMARY DATA'!$B:$B,""RS"")&lt;&gt;1
    ),
    """",
    IFERROR(TEXTJOIN(CHAR(10),TRUE,FILTER('SUMMARY DATA'!I:I,'SUMMARY DATA'!$D:$D=$C326,'SUMMARY DATA'!$B:$B=""RS"")),"""")
  )
)"),"")</f>
        <v/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 spans="1:27">
      <c r="A327" s="19"/>
      <c r="B327" s="39"/>
      <c r="C327" s="19"/>
      <c r="D327" s="33"/>
      <c r="E327" s="4" t="str">
        <f>IFERROR(__xludf.DUMMYFUNCTION("IFERROR(
  TEXTJOIN(CHAR(10),TRUE,FILTER('SUMMARY DATA'!E:E,'SUMMARY DATA'!$A:$A=$A327,'SUMMARY DATA'!$C:$C=$B327,'SUMMARY DATA'!$B:$B=""RS"")),
  IF(
    OR(
      ISNUMBER(SEARCH(""CDM CASH DEPOSIT"",$C327)),
      ISNUMBER(SEARCH(""CASH DEPOSIT"",$C327"&amp;")),
      COUNTIFS('SUMMARY DATA'!$D:$D,$C327,'SUMMARY DATA'!$B:$B,""RS"")&lt;&gt;1
    ),
    """",
    IFERROR(TEXTJOIN(CHAR(10),TRUE,FILTER('SUMMARY DATA'!E:E,'SUMMARY DATA'!$D:$D=$C327,'SUMMARY DATA'!$B:$B=""RS"")),"""")
  )
)"),"")</f>
        <v/>
      </c>
      <c r="F327" s="4" t="str">
        <f>IFERROR(__xludf.DUMMYFUNCTION("IFERROR(
  TEXTJOIN(CHAR(10),TRUE,FILTER('SUMMARY DATA'!F:F,'SUMMARY DATA'!$A:$A=$A327,'SUMMARY DATA'!$C:$C=$B327,'SUMMARY DATA'!$B:$B=""RS"")),
  IF(
    OR(
      ISNUMBER(SEARCH(""CDM CASH DEPOSIT"",$C327)),
      ISNUMBER(SEARCH(""CASH DEPOSIT"",$C327"&amp;")),
      COUNTIFS('SUMMARY DATA'!$D:$D,$C327,'SUMMARY DATA'!$B:$B,""RS"")&lt;&gt;1
    ),
    """",
    IFERROR(TEXTJOIN(CHAR(10),TRUE,FILTER('SUMMARY DATA'!F:F,'SUMMARY DATA'!$D:$D=$C327,'SUMMARY DATA'!$B:$B=""RS"")),"""")
  )
)"),"")</f>
        <v/>
      </c>
      <c r="G327" s="4" t="str">
        <f>IFERROR(__xludf.DUMMYFUNCTION("IFERROR(
  TEXTJOIN(CHAR(10),TRUE,FILTER('SUMMARY DATA'!G:G,'SUMMARY DATA'!$A:$A=$A327,'SUMMARY DATA'!$C:$C=$B327,'SUMMARY DATA'!$B:$B=""RS"")),
  IF(
    OR(
      ISNUMBER(SEARCH(""CDM CASH DEPOSIT"",$C327)),
      ISNUMBER(SEARCH(""CASH DEPOSIT"",$C327"&amp;")),
      COUNTIFS('SUMMARY DATA'!$D:$D,$C327,'SUMMARY DATA'!$B:$B,""RS"")&lt;&gt;1
    ),
    """",
    IFERROR(TEXTJOIN(CHAR(10),TRUE,FILTER('SUMMARY DATA'!G:G,'SUMMARY DATA'!$D:$D=$C327,'SUMMARY DATA'!$B:$B=""RS"")),"""")
  )
)"),"")</f>
        <v/>
      </c>
      <c r="H327" s="4" t="str">
        <f>IFERROR(__xludf.DUMMYFUNCTION("IFERROR(
  TEXTJOIN(CHAR(10),TRUE,FILTER('SUMMARY DATA'!H:H,'SUMMARY DATA'!$A:$A=$A327,'SUMMARY DATA'!$C:$C=$B327,'SUMMARY DATA'!$B:$B=""RS"")),
  IF(
    OR(
      ISNUMBER(SEARCH(""CDM CASH DEPOSIT"",$C327)),
      ISNUMBER(SEARCH(""CASH DEPOSIT"",$C327"&amp;")),
      COUNTIFS('SUMMARY DATA'!$D:$D,$C327,'SUMMARY DATA'!$B:$B,""RS"")&lt;&gt;1
    ),
    """",
    IFERROR(TEXTJOIN(CHAR(10),TRUE,FILTER('SUMMARY DATA'!H:H,'SUMMARY DATA'!$D:$D=$C327,'SUMMARY DATA'!$B:$B=""RS"")),"""")
  )
)"),"")</f>
        <v/>
      </c>
      <c r="I327" s="6" t="str">
        <f>IFERROR(__xludf.DUMMYFUNCTION("IF(H327="""","""",
SUM(ARRAYFORMULA(VALUE(SPLIT(H327,CHAR(10)))))
)"),"")</f>
        <v/>
      </c>
      <c r="J327" s="4" t="str">
        <f>IFERROR(__xludf.DUMMYFUNCTION("IFERROR(
  TEXTJOIN(CHAR(10),TRUE,FILTER('SUMMARY DATA'!I:I,'SUMMARY DATA'!$A:$A=$A327,'SUMMARY DATA'!$C:$C=$B327,'SUMMARY DATA'!$B:$B=""RS"")),
  IF(
    OR(
      ISNUMBER(SEARCH(""CDM CASH DEPOSIT"",$C327)),
      ISNUMBER(SEARCH(""CASH DEPOSIT"",$C327"&amp;")),
      COUNTIFS('SUMMARY DATA'!$D:$D,$C327,'SUMMARY DATA'!$B:$B,""RS"")&lt;&gt;1
    ),
    """",
    IFERROR(TEXTJOIN(CHAR(10),TRUE,FILTER('SUMMARY DATA'!I:I,'SUMMARY DATA'!$D:$D=$C327,'SUMMARY DATA'!$B:$B=""RS"")),"""")
  )
)"),"")</f>
        <v/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 spans="1:27">
      <c r="A328" s="19"/>
      <c r="B328" s="39"/>
      <c r="C328" s="19"/>
      <c r="D328" s="33"/>
      <c r="E328" s="4" t="str">
        <f>IFERROR(__xludf.DUMMYFUNCTION("IFERROR(
  TEXTJOIN(CHAR(10),TRUE,FILTER('SUMMARY DATA'!E:E,'SUMMARY DATA'!$A:$A=$A328,'SUMMARY DATA'!$C:$C=$B328,'SUMMARY DATA'!$B:$B=""RS"")),
  IF(
    OR(
      ISNUMBER(SEARCH(""CDM CASH DEPOSIT"",$C328)),
      ISNUMBER(SEARCH(""CASH DEPOSIT"",$C328"&amp;")),
      COUNTIFS('SUMMARY DATA'!$D:$D,$C328,'SUMMARY DATA'!$B:$B,""RS"")&lt;&gt;1
    ),
    """",
    IFERROR(TEXTJOIN(CHAR(10),TRUE,FILTER('SUMMARY DATA'!E:E,'SUMMARY DATA'!$D:$D=$C328,'SUMMARY DATA'!$B:$B=""RS"")),"""")
  )
)"),"")</f>
        <v/>
      </c>
      <c r="F328" s="4" t="str">
        <f>IFERROR(__xludf.DUMMYFUNCTION("IFERROR(
  TEXTJOIN(CHAR(10),TRUE,FILTER('SUMMARY DATA'!F:F,'SUMMARY DATA'!$A:$A=$A328,'SUMMARY DATA'!$C:$C=$B328,'SUMMARY DATA'!$B:$B=""RS"")),
  IF(
    OR(
      ISNUMBER(SEARCH(""CDM CASH DEPOSIT"",$C328)),
      ISNUMBER(SEARCH(""CASH DEPOSIT"",$C328"&amp;")),
      COUNTIFS('SUMMARY DATA'!$D:$D,$C328,'SUMMARY DATA'!$B:$B,""RS"")&lt;&gt;1
    ),
    """",
    IFERROR(TEXTJOIN(CHAR(10),TRUE,FILTER('SUMMARY DATA'!F:F,'SUMMARY DATA'!$D:$D=$C328,'SUMMARY DATA'!$B:$B=""RS"")),"""")
  )
)"),"")</f>
        <v/>
      </c>
      <c r="G328" s="4" t="str">
        <f>IFERROR(__xludf.DUMMYFUNCTION("IFERROR(
  TEXTJOIN(CHAR(10),TRUE,FILTER('SUMMARY DATA'!G:G,'SUMMARY DATA'!$A:$A=$A328,'SUMMARY DATA'!$C:$C=$B328,'SUMMARY DATA'!$B:$B=""RS"")),
  IF(
    OR(
      ISNUMBER(SEARCH(""CDM CASH DEPOSIT"",$C328)),
      ISNUMBER(SEARCH(""CASH DEPOSIT"",$C328"&amp;")),
      COUNTIFS('SUMMARY DATA'!$D:$D,$C328,'SUMMARY DATA'!$B:$B,""RS"")&lt;&gt;1
    ),
    """",
    IFERROR(TEXTJOIN(CHAR(10),TRUE,FILTER('SUMMARY DATA'!G:G,'SUMMARY DATA'!$D:$D=$C328,'SUMMARY DATA'!$B:$B=""RS"")),"""")
  )
)"),"")</f>
        <v/>
      </c>
      <c r="H328" s="4" t="str">
        <f>IFERROR(__xludf.DUMMYFUNCTION("IFERROR(
  TEXTJOIN(CHAR(10),TRUE,FILTER('SUMMARY DATA'!H:H,'SUMMARY DATA'!$A:$A=$A328,'SUMMARY DATA'!$C:$C=$B328,'SUMMARY DATA'!$B:$B=""RS"")),
  IF(
    OR(
      ISNUMBER(SEARCH(""CDM CASH DEPOSIT"",$C328)),
      ISNUMBER(SEARCH(""CASH DEPOSIT"",$C328"&amp;")),
      COUNTIFS('SUMMARY DATA'!$D:$D,$C328,'SUMMARY DATA'!$B:$B,""RS"")&lt;&gt;1
    ),
    """",
    IFERROR(TEXTJOIN(CHAR(10),TRUE,FILTER('SUMMARY DATA'!H:H,'SUMMARY DATA'!$D:$D=$C328,'SUMMARY DATA'!$B:$B=""RS"")),"""")
  )
)"),"")</f>
        <v/>
      </c>
      <c r="I328" s="6" t="str">
        <f>IFERROR(__xludf.DUMMYFUNCTION("IF(H328="""","""",
SUM(ARRAYFORMULA(VALUE(SPLIT(H328,CHAR(10)))))
)"),"")</f>
        <v/>
      </c>
      <c r="J328" s="4" t="str">
        <f>IFERROR(__xludf.DUMMYFUNCTION("IFERROR(
  TEXTJOIN(CHAR(10),TRUE,FILTER('SUMMARY DATA'!I:I,'SUMMARY DATA'!$A:$A=$A328,'SUMMARY DATA'!$C:$C=$B328,'SUMMARY DATA'!$B:$B=""RS"")),
  IF(
    OR(
      ISNUMBER(SEARCH(""CDM CASH DEPOSIT"",$C328)),
      ISNUMBER(SEARCH(""CASH DEPOSIT"",$C328"&amp;")),
      COUNTIFS('SUMMARY DATA'!$D:$D,$C328,'SUMMARY DATA'!$B:$B,""RS"")&lt;&gt;1
    ),
    """",
    IFERROR(TEXTJOIN(CHAR(10),TRUE,FILTER('SUMMARY DATA'!I:I,'SUMMARY DATA'!$D:$D=$C328,'SUMMARY DATA'!$B:$B=""RS"")),"""")
  )
)"),"")</f>
        <v/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 spans="1:27">
      <c r="A329" s="19"/>
      <c r="B329" s="39"/>
      <c r="C329" s="19"/>
      <c r="D329" s="33"/>
      <c r="E329" s="4" t="str">
        <f>IFERROR(__xludf.DUMMYFUNCTION("IFERROR(
  TEXTJOIN(CHAR(10),TRUE,FILTER('SUMMARY DATA'!E:E,'SUMMARY DATA'!$A:$A=$A329,'SUMMARY DATA'!$C:$C=$B329,'SUMMARY DATA'!$B:$B=""RS"")),
  IF(
    OR(
      ISNUMBER(SEARCH(""CDM CASH DEPOSIT"",$C329)),
      ISNUMBER(SEARCH(""CASH DEPOSIT"",$C329"&amp;")),
      COUNTIFS('SUMMARY DATA'!$D:$D,$C329,'SUMMARY DATA'!$B:$B,""RS"")&lt;&gt;1
    ),
    """",
    IFERROR(TEXTJOIN(CHAR(10),TRUE,FILTER('SUMMARY DATA'!E:E,'SUMMARY DATA'!$D:$D=$C329,'SUMMARY DATA'!$B:$B=""RS"")),"""")
  )
)"),"")</f>
        <v/>
      </c>
      <c r="F329" s="4" t="str">
        <f>IFERROR(__xludf.DUMMYFUNCTION("IFERROR(
  TEXTJOIN(CHAR(10),TRUE,FILTER('SUMMARY DATA'!F:F,'SUMMARY DATA'!$A:$A=$A329,'SUMMARY DATA'!$C:$C=$B329,'SUMMARY DATA'!$B:$B=""RS"")),
  IF(
    OR(
      ISNUMBER(SEARCH(""CDM CASH DEPOSIT"",$C329)),
      ISNUMBER(SEARCH(""CASH DEPOSIT"",$C329"&amp;")),
      COUNTIFS('SUMMARY DATA'!$D:$D,$C329,'SUMMARY DATA'!$B:$B,""RS"")&lt;&gt;1
    ),
    """",
    IFERROR(TEXTJOIN(CHAR(10),TRUE,FILTER('SUMMARY DATA'!F:F,'SUMMARY DATA'!$D:$D=$C329,'SUMMARY DATA'!$B:$B=""RS"")),"""")
  )
)"),"")</f>
        <v/>
      </c>
      <c r="G329" s="4" t="str">
        <f>IFERROR(__xludf.DUMMYFUNCTION("IFERROR(
  TEXTJOIN(CHAR(10),TRUE,FILTER('SUMMARY DATA'!G:G,'SUMMARY DATA'!$A:$A=$A329,'SUMMARY DATA'!$C:$C=$B329,'SUMMARY DATA'!$B:$B=""RS"")),
  IF(
    OR(
      ISNUMBER(SEARCH(""CDM CASH DEPOSIT"",$C329)),
      ISNUMBER(SEARCH(""CASH DEPOSIT"",$C329"&amp;")),
      COUNTIFS('SUMMARY DATA'!$D:$D,$C329,'SUMMARY DATA'!$B:$B,""RS"")&lt;&gt;1
    ),
    """",
    IFERROR(TEXTJOIN(CHAR(10),TRUE,FILTER('SUMMARY DATA'!G:G,'SUMMARY DATA'!$D:$D=$C329,'SUMMARY DATA'!$B:$B=""RS"")),"""")
  )
)"),"")</f>
        <v/>
      </c>
      <c r="H329" s="4" t="str">
        <f>IFERROR(__xludf.DUMMYFUNCTION("IFERROR(
  TEXTJOIN(CHAR(10),TRUE,FILTER('SUMMARY DATA'!H:H,'SUMMARY DATA'!$A:$A=$A329,'SUMMARY DATA'!$C:$C=$B329,'SUMMARY DATA'!$B:$B=""RS"")),
  IF(
    OR(
      ISNUMBER(SEARCH(""CDM CASH DEPOSIT"",$C329)),
      ISNUMBER(SEARCH(""CASH DEPOSIT"",$C329"&amp;")),
      COUNTIFS('SUMMARY DATA'!$D:$D,$C329,'SUMMARY DATA'!$B:$B,""RS"")&lt;&gt;1
    ),
    """",
    IFERROR(TEXTJOIN(CHAR(10),TRUE,FILTER('SUMMARY DATA'!H:H,'SUMMARY DATA'!$D:$D=$C329,'SUMMARY DATA'!$B:$B=""RS"")),"""")
  )
)"),"")</f>
        <v/>
      </c>
      <c r="I329" s="6" t="str">
        <f>IFERROR(__xludf.DUMMYFUNCTION("IF(H329="""","""",
SUM(ARRAYFORMULA(VALUE(SPLIT(H329,CHAR(10)))))
)"),"")</f>
        <v/>
      </c>
      <c r="J329" s="4" t="str">
        <f>IFERROR(__xludf.DUMMYFUNCTION("IFERROR(
  TEXTJOIN(CHAR(10),TRUE,FILTER('SUMMARY DATA'!I:I,'SUMMARY DATA'!$A:$A=$A329,'SUMMARY DATA'!$C:$C=$B329,'SUMMARY DATA'!$B:$B=""RS"")),
  IF(
    OR(
      ISNUMBER(SEARCH(""CDM CASH DEPOSIT"",$C329)),
      ISNUMBER(SEARCH(""CASH DEPOSIT"",$C329"&amp;")),
      COUNTIFS('SUMMARY DATA'!$D:$D,$C329,'SUMMARY DATA'!$B:$B,""RS"")&lt;&gt;1
    ),
    """",
    IFERROR(TEXTJOIN(CHAR(10),TRUE,FILTER('SUMMARY DATA'!I:I,'SUMMARY DATA'!$D:$D=$C329,'SUMMARY DATA'!$B:$B=""RS"")),"""")
  )
)"),"")</f>
        <v/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 spans="1:27">
      <c r="A330" s="19"/>
      <c r="B330" s="39"/>
      <c r="C330" s="19"/>
      <c r="D330" s="33"/>
      <c r="E330" s="4" t="str">
        <f>IFERROR(__xludf.DUMMYFUNCTION("IFERROR(
  TEXTJOIN(CHAR(10),TRUE,FILTER('SUMMARY DATA'!E:E,'SUMMARY DATA'!$A:$A=$A330,'SUMMARY DATA'!$C:$C=$B330,'SUMMARY DATA'!$B:$B=""RS"")),
  IF(
    OR(
      ISNUMBER(SEARCH(""CDM CASH DEPOSIT"",$C330)),
      ISNUMBER(SEARCH(""CASH DEPOSIT"",$C330"&amp;")),
      COUNTIFS('SUMMARY DATA'!$D:$D,$C330,'SUMMARY DATA'!$B:$B,""RS"")&lt;&gt;1
    ),
    """",
    IFERROR(TEXTJOIN(CHAR(10),TRUE,FILTER('SUMMARY DATA'!E:E,'SUMMARY DATA'!$D:$D=$C330,'SUMMARY DATA'!$B:$B=""RS"")),"""")
  )
)"),"")</f>
        <v/>
      </c>
      <c r="F330" s="4" t="str">
        <f>IFERROR(__xludf.DUMMYFUNCTION("IFERROR(
  TEXTJOIN(CHAR(10),TRUE,FILTER('SUMMARY DATA'!F:F,'SUMMARY DATA'!$A:$A=$A330,'SUMMARY DATA'!$C:$C=$B330,'SUMMARY DATA'!$B:$B=""RS"")),
  IF(
    OR(
      ISNUMBER(SEARCH(""CDM CASH DEPOSIT"",$C330)),
      ISNUMBER(SEARCH(""CASH DEPOSIT"",$C330"&amp;")),
      COUNTIFS('SUMMARY DATA'!$D:$D,$C330,'SUMMARY DATA'!$B:$B,""RS"")&lt;&gt;1
    ),
    """",
    IFERROR(TEXTJOIN(CHAR(10),TRUE,FILTER('SUMMARY DATA'!F:F,'SUMMARY DATA'!$D:$D=$C330,'SUMMARY DATA'!$B:$B=""RS"")),"""")
  )
)"),"")</f>
        <v/>
      </c>
      <c r="G330" s="4" t="str">
        <f>IFERROR(__xludf.DUMMYFUNCTION("IFERROR(
  TEXTJOIN(CHAR(10),TRUE,FILTER('SUMMARY DATA'!G:G,'SUMMARY DATA'!$A:$A=$A330,'SUMMARY DATA'!$C:$C=$B330,'SUMMARY DATA'!$B:$B=""RS"")),
  IF(
    OR(
      ISNUMBER(SEARCH(""CDM CASH DEPOSIT"",$C330)),
      ISNUMBER(SEARCH(""CASH DEPOSIT"",$C330"&amp;")),
      COUNTIFS('SUMMARY DATA'!$D:$D,$C330,'SUMMARY DATA'!$B:$B,""RS"")&lt;&gt;1
    ),
    """",
    IFERROR(TEXTJOIN(CHAR(10),TRUE,FILTER('SUMMARY DATA'!G:G,'SUMMARY DATA'!$D:$D=$C330,'SUMMARY DATA'!$B:$B=""RS"")),"""")
  )
)"),"")</f>
        <v/>
      </c>
      <c r="H330" s="4" t="str">
        <f>IFERROR(__xludf.DUMMYFUNCTION("IFERROR(
  TEXTJOIN(CHAR(10),TRUE,FILTER('SUMMARY DATA'!H:H,'SUMMARY DATA'!$A:$A=$A330,'SUMMARY DATA'!$C:$C=$B330,'SUMMARY DATA'!$B:$B=""RS"")),
  IF(
    OR(
      ISNUMBER(SEARCH(""CDM CASH DEPOSIT"",$C330)),
      ISNUMBER(SEARCH(""CASH DEPOSIT"",$C330"&amp;")),
      COUNTIFS('SUMMARY DATA'!$D:$D,$C330,'SUMMARY DATA'!$B:$B,""RS"")&lt;&gt;1
    ),
    """",
    IFERROR(TEXTJOIN(CHAR(10),TRUE,FILTER('SUMMARY DATA'!H:H,'SUMMARY DATA'!$D:$D=$C330,'SUMMARY DATA'!$B:$B=""RS"")),"""")
  )
)"),"")</f>
        <v/>
      </c>
      <c r="I330" s="6" t="str">
        <f>IFERROR(__xludf.DUMMYFUNCTION("IF(H330="""","""",
SUM(ARRAYFORMULA(VALUE(SPLIT(H330,CHAR(10)))))
)"),"")</f>
        <v/>
      </c>
      <c r="J330" s="4" t="str">
        <f>IFERROR(__xludf.DUMMYFUNCTION("IFERROR(
  TEXTJOIN(CHAR(10),TRUE,FILTER('SUMMARY DATA'!I:I,'SUMMARY DATA'!$A:$A=$A330,'SUMMARY DATA'!$C:$C=$B330,'SUMMARY DATA'!$B:$B=""RS"")),
  IF(
    OR(
      ISNUMBER(SEARCH(""CDM CASH DEPOSIT"",$C330)),
      ISNUMBER(SEARCH(""CASH DEPOSIT"",$C330"&amp;")),
      COUNTIFS('SUMMARY DATA'!$D:$D,$C330,'SUMMARY DATA'!$B:$B,""RS"")&lt;&gt;1
    ),
    """",
    IFERROR(TEXTJOIN(CHAR(10),TRUE,FILTER('SUMMARY DATA'!I:I,'SUMMARY DATA'!$D:$D=$C330,'SUMMARY DATA'!$B:$B=""RS"")),"""")
  )
)"),"")</f>
        <v/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 spans="1:27">
      <c r="A331" s="19"/>
      <c r="B331" s="39"/>
      <c r="C331" s="19"/>
      <c r="D331" s="33"/>
      <c r="E331" s="4" t="str">
        <f>IFERROR(__xludf.DUMMYFUNCTION("IFERROR(
  TEXTJOIN(CHAR(10),TRUE,FILTER('SUMMARY DATA'!E:E,'SUMMARY DATA'!$A:$A=$A331,'SUMMARY DATA'!$C:$C=$B331,'SUMMARY DATA'!$B:$B=""RS"")),
  IF(
    OR(
      ISNUMBER(SEARCH(""CDM CASH DEPOSIT"",$C331)),
      ISNUMBER(SEARCH(""CASH DEPOSIT"",$C331"&amp;")),
      COUNTIFS('SUMMARY DATA'!$D:$D,$C331,'SUMMARY DATA'!$B:$B,""RS"")&lt;&gt;1
    ),
    """",
    IFERROR(TEXTJOIN(CHAR(10),TRUE,FILTER('SUMMARY DATA'!E:E,'SUMMARY DATA'!$D:$D=$C331,'SUMMARY DATA'!$B:$B=""RS"")),"""")
  )
)"),"")</f>
        <v/>
      </c>
      <c r="F331" s="4" t="str">
        <f>IFERROR(__xludf.DUMMYFUNCTION("IFERROR(
  TEXTJOIN(CHAR(10),TRUE,FILTER('SUMMARY DATA'!F:F,'SUMMARY DATA'!$A:$A=$A331,'SUMMARY DATA'!$C:$C=$B331,'SUMMARY DATA'!$B:$B=""RS"")),
  IF(
    OR(
      ISNUMBER(SEARCH(""CDM CASH DEPOSIT"",$C331)),
      ISNUMBER(SEARCH(""CASH DEPOSIT"",$C331"&amp;")),
      COUNTIFS('SUMMARY DATA'!$D:$D,$C331,'SUMMARY DATA'!$B:$B,""RS"")&lt;&gt;1
    ),
    """",
    IFERROR(TEXTJOIN(CHAR(10),TRUE,FILTER('SUMMARY DATA'!F:F,'SUMMARY DATA'!$D:$D=$C331,'SUMMARY DATA'!$B:$B=""RS"")),"""")
  )
)"),"")</f>
        <v/>
      </c>
      <c r="G331" s="4" t="str">
        <f>IFERROR(__xludf.DUMMYFUNCTION("IFERROR(
  TEXTJOIN(CHAR(10),TRUE,FILTER('SUMMARY DATA'!G:G,'SUMMARY DATA'!$A:$A=$A331,'SUMMARY DATA'!$C:$C=$B331,'SUMMARY DATA'!$B:$B=""RS"")),
  IF(
    OR(
      ISNUMBER(SEARCH(""CDM CASH DEPOSIT"",$C331)),
      ISNUMBER(SEARCH(""CASH DEPOSIT"",$C331"&amp;")),
      COUNTIFS('SUMMARY DATA'!$D:$D,$C331,'SUMMARY DATA'!$B:$B,""RS"")&lt;&gt;1
    ),
    """",
    IFERROR(TEXTJOIN(CHAR(10),TRUE,FILTER('SUMMARY DATA'!G:G,'SUMMARY DATA'!$D:$D=$C331,'SUMMARY DATA'!$B:$B=""RS"")),"""")
  )
)"),"")</f>
        <v/>
      </c>
      <c r="H331" s="4" t="str">
        <f>IFERROR(__xludf.DUMMYFUNCTION("IFERROR(
  TEXTJOIN(CHAR(10),TRUE,FILTER('SUMMARY DATA'!H:H,'SUMMARY DATA'!$A:$A=$A331,'SUMMARY DATA'!$C:$C=$B331,'SUMMARY DATA'!$B:$B=""RS"")),
  IF(
    OR(
      ISNUMBER(SEARCH(""CDM CASH DEPOSIT"",$C331)),
      ISNUMBER(SEARCH(""CASH DEPOSIT"",$C331"&amp;")),
      COUNTIFS('SUMMARY DATA'!$D:$D,$C331,'SUMMARY DATA'!$B:$B,""RS"")&lt;&gt;1
    ),
    """",
    IFERROR(TEXTJOIN(CHAR(10),TRUE,FILTER('SUMMARY DATA'!H:H,'SUMMARY DATA'!$D:$D=$C331,'SUMMARY DATA'!$B:$B=""RS"")),"""")
  )
)"),"")</f>
        <v/>
      </c>
      <c r="I331" s="6" t="str">
        <f>IFERROR(__xludf.DUMMYFUNCTION("IF(H331="""","""",
SUM(ARRAYFORMULA(VALUE(SPLIT(H331,CHAR(10)))))
)"),"")</f>
        <v/>
      </c>
      <c r="J331" s="4" t="str">
        <f>IFERROR(__xludf.DUMMYFUNCTION("IFERROR(
  TEXTJOIN(CHAR(10),TRUE,FILTER('SUMMARY DATA'!I:I,'SUMMARY DATA'!$A:$A=$A331,'SUMMARY DATA'!$C:$C=$B331,'SUMMARY DATA'!$B:$B=""RS"")),
  IF(
    OR(
      ISNUMBER(SEARCH(""CDM CASH DEPOSIT"",$C331)),
      ISNUMBER(SEARCH(""CASH DEPOSIT"",$C331"&amp;")),
      COUNTIFS('SUMMARY DATA'!$D:$D,$C331,'SUMMARY DATA'!$B:$B,""RS"")&lt;&gt;1
    ),
    """",
    IFERROR(TEXTJOIN(CHAR(10),TRUE,FILTER('SUMMARY DATA'!I:I,'SUMMARY DATA'!$D:$D=$C331,'SUMMARY DATA'!$B:$B=""RS"")),"""")
  )
)"),"")</f>
        <v/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 spans="1:27">
      <c r="A332" s="19"/>
      <c r="B332" s="39"/>
      <c r="C332" s="19"/>
      <c r="D332" s="33"/>
      <c r="E332" s="4" t="str">
        <f>IFERROR(__xludf.DUMMYFUNCTION("IFERROR(
  TEXTJOIN(CHAR(10),TRUE,FILTER('SUMMARY DATA'!E:E,'SUMMARY DATA'!$A:$A=$A332,'SUMMARY DATA'!$C:$C=$B332,'SUMMARY DATA'!$B:$B=""RS"")),
  IF(
    OR(
      ISNUMBER(SEARCH(""CDM CASH DEPOSIT"",$C332)),
      ISNUMBER(SEARCH(""CASH DEPOSIT"",$C332"&amp;")),
      COUNTIFS('SUMMARY DATA'!$D:$D,$C332,'SUMMARY DATA'!$B:$B,""RS"")&lt;&gt;1
    ),
    """",
    IFERROR(TEXTJOIN(CHAR(10),TRUE,FILTER('SUMMARY DATA'!E:E,'SUMMARY DATA'!$D:$D=$C332,'SUMMARY DATA'!$B:$B=""RS"")),"""")
  )
)"),"")</f>
        <v/>
      </c>
      <c r="F332" s="4" t="str">
        <f>IFERROR(__xludf.DUMMYFUNCTION("IFERROR(
  TEXTJOIN(CHAR(10),TRUE,FILTER('SUMMARY DATA'!F:F,'SUMMARY DATA'!$A:$A=$A332,'SUMMARY DATA'!$C:$C=$B332,'SUMMARY DATA'!$B:$B=""RS"")),
  IF(
    OR(
      ISNUMBER(SEARCH(""CDM CASH DEPOSIT"",$C332)),
      ISNUMBER(SEARCH(""CASH DEPOSIT"",$C332"&amp;")),
      COUNTIFS('SUMMARY DATA'!$D:$D,$C332,'SUMMARY DATA'!$B:$B,""RS"")&lt;&gt;1
    ),
    """",
    IFERROR(TEXTJOIN(CHAR(10),TRUE,FILTER('SUMMARY DATA'!F:F,'SUMMARY DATA'!$D:$D=$C332,'SUMMARY DATA'!$B:$B=""RS"")),"""")
  )
)"),"")</f>
        <v/>
      </c>
      <c r="G332" s="4" t="str">
        <f>IFERROR(__xludf.DUMMYFUNCTION("IFERROR(
  TEXTJOIN(CHAR(10),TRUE,FILTER('SUMMARY DATA'!G:G,'SUMMARY DATA'!$A:$A=$A332,'SUMMARY DATA'!$C:$C=$B332,'SUMMARY DATA'!$B:$B=""RS"")),
  IF(
    OR(
      ISNUMBER(SEARCH(""CDM CASH DEPOSIT"",$C332)),
      ISNUMBER(SEARCH(""CASH DEPOSIT"",$C332"&amp;")),
      COUNTIFS('SUMMARY DATA'!$D:$D,$C332,'SUMMARY DATA'!$B:$B,""RS"")&lt;&gt;1
    ),
    """",
    IFERROR(TEXTJOIN(CHAR(10),TRUE,FILTER('SUMMARY DATA'!G:G,'SUMMARY DATA'!$D:$D=$C332,'SUMMARY DATA'!$B:$B=""RS"")),"""")
  )
)"),"")</f>
        <v/>
      </c>
      <c r="H332" s="4" t="str">
        <f>IFERROR(__xludf.DUMMYFUNCTION("IFERROR(
  TEXTJOIN(CHAR(10),TRUE,FILTER('SUMMARY DATA'!H:H,'SUMMARY DATA'!$A:$A=$A332,'SUMMARY DATA'!$C:$C=$B332,'SUMMARY DATA'!$B:$B=""RS"")),
  IF(
    OR(
      ISNUMBER(SEARCH(""CDM CASH DEPOSIT"",$C332)),
      ISNUMBER(SEARCH(""CASH DEPOSIT"",$C332"&amp;")),
      COUNTIFS('SUMMARY DATA'!$D:$D,$C332,'SUMMARY DATA'!$B:$B,""RS"")&lt;&gt;1
    ),
    """",
    IFERROR(TEXTJOIN(CHAR(10),TRUE,FILTER('SUMMARY DATA'!H:H,'SUMMARY DATA'!$D:$D=$C332,'SUMMARY DATA'!$B:$B=""RS"")),"""")
  )
)"),"")</f>
        <v/>
      </c>
      <c r="I332" s="6" t="str">
        <f>IFERROR(__xludf.DUMMYFUNCTION("IF(H332="""","""",
SUM(ARRAYFORMULA(VALUE(SPLIT(H332,CHAR(10)))))
)"),"")</f>
        <v/>
      </c>
      <c r="J332" s="4" t="str">
        <f>IFERROR(__xludf.DUMMYFUNCTION("IFERROR(
  TEXTJOIN(CHAR(10),TRUE,FILTER('SUMMARY DATA'!I:I,'SUMMARY DATA'!$A:$A=$A332,'SUMMARY DATA'!$C:$C=$B332,'SUMMARY DATA'!$B:$B=""RS"")),
  IF(
    OR(
      ISNUMBER(SEARCH(""CDM CASH DEPOSIT"",$C332)),
      ISNUMBER(SEARCH(""CASH DEPOSIT"",$C332"&amp;")),
      COUNTIFS('SUMMARY DATA'!$D:$D,$C332,'SUMMARY DATA'!$B:$B,""RS"")&lt;&gt;1
    ),
    """",
    IFERROR(TEXTJOIN(CHAR(10),TRUE,FILTER('SUMMARY DATA'!I:I,'SUMMARY DATA'!$D:$D=$C332,'SUMMARY DATA'!$B:$B=""RS"")),"""")
  )
)"),"")</f>
        <v/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 spans="1:27">
      <c r="A333" s="19"/>
      <c r="B333" s="39"/>
      <c r="C333" s="19"/>
      <c r="D333" s="33"/>
      <c r="E333" s="4" t="str">
        <f>IFERROR(__xludf.DUMMYFUNCTION("IFERROR(
  TEXTJOIN(CHAR(10),TRUE,FILTER('SUMMARY DATA'!E:E,'SUMMARY DATA'!$A:$A=$A333,'SUMMARY DATA'!$C:$C=$B333,'SUMMARY DATA'!$B:$B=""RS"")),
  IF(
    OR(
      ISNUMBER(SEARCH(""CDM CASH DEPOSIT"",$C333)),
      ISNUMBER(SEARCH(""CASH DEPOSIT"",$C333"&amp;")),
      COUNTIFS('SUMMARY DATA'!$D:$D,$C333,'SUMMARY DATA'!$B:$B,""RS"")&lt;&gt;1
    ),
    """",
    IFERROR(TEXTJOIN(CHAR(10),TRUE,FILTER('SUMMARY DATA'!E:E,'SUMMARY DATA'!$D:$D=$C333,'SUMMARY DATA'!$B:$B=""RS"")),"""")
  )
)"),"")</f>
        <v/>
      </c>
      <c r="F333" s="4" t="str">
        <f>IFERROR(__xludf.DUMMYFUNCTION("IFERROR(
  TEXTJOIN(CHAR(10),TRUE,FILTER('SUMMARY DATA'!F:F,'SUMMARY DATA'!$A:$A=$A333,'SUMMARY DATA'!$C:$C=$B333,'SUMMARY DATA'!$B:$B=""RS"")),
  IF(
    OR(
      ISNUMBER(SEARCH(""CDM CASH DEPOSIT"",$C333)),
      ISNUMBER(SEARCH(""CASH DEPOSIT"",$C333"&amp;")),
      COUNTIFS('SUMMARY DATA'!$D:$D,$C333,'SUMMARY DATA'!$B:$B,""RS"")&lt;&gt;1
    ),
    """",
    IFERROR(TEXTJOIN(CHAR(10),TRUE,FILTER('SUMMARY DATA'!F:F,'SUMMARY DATA'!$D:$D=$C333,'SUMMARY DATA'!$B:$B=""RS"")),"""")
  )
)"),"")</f>
        <v/>
      </c>
      <c r="G333" s="4" t="str">
        <f>IFERROR(__xludf.DUMMYFUNCTION("IFERROR(
  TEXTJOIN(CHAR(10),TRUE,FILTER('SUMMARY DATA'!G:G,'SUMMARY DATA'!$A:$A=$A333,'SUMMARY DATA'!$C:$C=$B333,'SUMMARY DATA'!$B:$B=""RS"")),
  IF(
    OR(
      ISNUMBER(SEARCH(""CDM CASH DEPOSIT"",$C333)),
      ISNUMBER(SEARCH(""CASH DEPOSIT"",$C333"&amp;")),
      COUNTIFS('SUMMARY DATA'!$D:$D,$C333,'SUMMARY DATA'!$B:$B,""RS"")&lt;&gt;1
    ),
    """",
    IFERROR(TEXTJOIN(CHAR(10),TRUE,FILTER('SUMMARY DATA'!G:G,'SUMMARY DATA'!$D:$D=$C333,'SUMMARY DATA'!$B:$B=""RS"")),"""")
  )
)"),"")</f>
        <v/>
      </c>
      <c r="H333" s="4" t="str">
        <f>IFERROR(__xludf.DUMMYFUNCTION("IFERROR(
  TEXTJOIN(CHAR(10),TRUE,FILTER('SUMMARY DATA'!H:H,'SUMMARY DATA'!$A:$A=$A333,'SUMMARY DATA'!$C:$C=$B333,'SUMMARY DATA'!$B:$B=""RS"")),
  IF(
    OR(
      ISNUMBER(SEARCH(""CDM CASH DEPOSIT"",$C333)),
      ISNUMBER(SEARCH(""CASH DEPOSIT"",$C333"&amp;")),
      COUNTIFS('SUMMARY DATA'!$D:$D,$C333,'SUMMARY DATA'!$B:$B,""RS"")&lt;&gt;1
    ),
    """",
    IFERROR(TEXTJOIN(CHAR(10),TRUE,FILTER('SUMMARY DATA'!H:H,'SUMMARY DATA'!$D:$D=$C333,'SUMMARY DATA'!$B:$B=""RS"")),"""")
  )
)"),"")</f>
        <v/>
      </c>
      <c r="I333" s="6" t="str">
        <f>IFERROR(__xludf.DUMMYFUNCTION("IF(H333="""","""",
SUM(ARRAYFORMULA(VALUE(SPLIT(H333,CHAR(10)))))
)"),"")</f>
        <v/>
      </c>
      <c r="J333" s="4" t="str">
        <f>IFERROR(__xludf.DUMMYFUNCTION("IFERROR(
  TEXTJOIN(CHAR(10),TRUE,FILTER('SUMMARY DATA'!I:I,'SUMMARY DATA'!$A:$A=$A333,'SUMMARY DATA'!$C:$C=$B333,'SUMMARY DATA'!$B:$B=""RS"")),
  IF(
    OR(
      ISNUMBER(SEARCH(""CDM CASH DEPOSIT"",$C333)),
      ISNUMBER(SEARCH(""CASH DEPOSIT"",$C333"&amp;")),
      COUNTIFS('SUMMARY DATA'!$D:$D,$C333,'SUMMARY DATA'!$B:$B,""RS"")&lt;&gt;1
    ),
    """",
    IFERROR(TEXTJOIN(CHAR(10),TRUE,FILTER('SUMMARY DATA'!I:I,'SUMMARY DATA'!$D:$D=$C333,'SUMMARY DATA'!$B:$B=""RS"")),"""")
  )
)"),"")</f>
        <v/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 spans="1:27">
      <c r="A334" s="19"/>
      <c r="B334" s="39"/>
      <c r="C334" s="19"/>
      <c r="D334" s="33"/>
      <c r="E334" s="4" t="str">
        <f>IFERROR(__xludf.DUMMYFUNCTION("IFERROR(
  TEXTJOIN(CHAR(10),TRUE,FILTER('SUMMARY DATA'!E:E,'SUMMARY DATA'!$A:$A=$A334,'SUMMARY DATA'!$C:$C=$B334,'SUMMARY DATA'!$B:$B=""RS"")),
  IF(
    OR(
      ISNUMBER(SEARCH(""CDM CASH DEPOSIT"",$C334)),
      ISNUMBER(SEARCH(""CASH DEPOSIT"",$C334"&amp;")),
      COUNTIFS('SUMMARY DATA'!$D:$D,$C334,'SUMMARY DATA'!$B:$B,""RS"")&lt;&gt;1
    ),
    """",
    IFERROR(TEXTJOIN(CHAR(10),TRUE,FILTER('SUMMARY DATA'!E:E,'SUMMARY DATA'!$D:$D=$C334,'SUMMARY DATA'!$B:$B=""RS"")),"""")
  )
)"),"")</f>
        <v/>
      </c>
      <c r="F334" s="4" t="str">
        <f>IFERROR(__xludf.DUMMYFUNCTION("IFERROR(
  TEXTJOIN(CHAR(10),TRUE,FILTER('SUMMARY DATA'!F:F,'SUMMARY DATA'!$A:$A=$A334,'SUMMARY DATA'!$C:$C=$B334,'SUMMARY DATA'!$B:$B=""RS"")),
  IF(
    OR(
      ISNUMBER(SEARCH(""CDM CASH DEPOSIT"",$C334)),
      ISNUMBER(SEARCH(""CASH DEPOSIT"",$C334"&amp;")),
      COUNTIFS('SUMMARY DATA'!$D:$D,$C334,'SUMMARY DATA'!$B:$B,""RS"")&lt;&gt;1
    ),
    """",
    IFERROR(TEXTJOIN(CHAR(10),TRUE,FILTER('SUMMARY DATA'!F:F,'SUMMARY DATA'!$D:$D=$C334,'SUMMARY DATA'!$B:$B=""RS"")),"""")
  )
)"),"")</f>
        <v/>
      </c>
      <c r="G334" s="4" t="str">
        <f>IFERROR(__xludf.DUMMYFUNCTION("IFERROR(
  TEXTJOIN(CHAR(10),TRUE,FILTER('SUMMARY DATA'!G:G,'SUMMARY DATA'!$A:$A=$A334,'SUMMARY DATA'!$C:$C=$B334,'SUMMARY DATA'!$B:$B=""RS"")),
  IF(
    OR(
      ISNUMBER(SEARCH(""CDM CASH DEPOSIT"",$C334)),
      ISNUMBER(SEARCH(""CASH DEPOSIT"",$C334"&amp;")),
      COUNTIFS('SUMMARY DATA'!$D:$D,$C334,'SUMMARY DATA'!$B:$B,""RS"")&lt;&gt;1
    ),
    """",
    IFERROR(TEXTJOIN(CHAR(10),TRUE,FILTER('SUMMARY DATA'!G:G,'SUMMARY DATA'!$D:$D=$C334,'SUMMARY DATA'!$B:$B=""RS"")),"""")
  )
)"),"")</f>
        <v/>
      </c>
      <c r="H334" s="4" t="str">
        <f>IFERROR(__xludf.DUMMYFUNCTION("IFERROR(
  TEXTJOIN(CHAR(10),TRUE,FILTER('SUMMARY DATA'!H:H,'SUMMARY DATA'!$A:$A=$A334,'SUMMARY DATA'!$C:$C=$B334,'SUMMARY DATA'!$B:$B=""RS"")),
  IF(
    OR(
      ISNUMBER(SEARCH(""CDM CASH DEPOSIT"",$C334)),
      ISNUMBER(SEARCH(""CASH DEPOSIT"",$C334"&amp;")),
      COUNTIFS('SUMMARY DATA'!$D:$D,$C334,'SUMMARY DATA'!$B:$B,""RS"")&lt;&gt;1
    ),
    """",
    IFERROR(TEXTJOIN(CHAR(10),TRUE,FILTER('SUMMARY DATA'!H:H,'SUMMARY DATA'!$D:$D=$C334,'SUMMARY DATA'!$B:$B=""RS"")),"""")
  )
)"),"")</f>
        <v/>
      </c>
      <c r="I334" s="6" t="str">
        <f>IFERROR(__xludf.DUMMYFUNCTION("IF(H334="""","""",
SUM(ARRAYFORMULA(VALUE(SPLIT(H334,CHAR(10)))))
)"),"")</f>
        <v/>
      </c>
      <c r="J334" s="4" t="str">
        <f>IFERROR(__xludf.DUMMYFUNCTION("IFERROR(
  TEXTJOIN(CHAR(10),TRUE,FILTER('SUMMARY DATA'!I:I,'SUMMARY DATA'!$A:$A=$A334,'SUMMARY DATA'!$C:$C=$B334,'SUMMARY DATA'!$B:$B=""RS"")),
  IF(
    OR(
      ISNUMBER(SEARCH(""CDM CASH DEPOSIT"",$C334)),
      ISNUMBER(SEARCH(""CASH DEPOSIT"",$C334"&amp;")),
      COUNTIFS('SUMMARY DATA'!$D:$D,$C334,'SUMMARY DATA'!$B:$B,""RS"")&lt;&gt;1
    ),
    """",
    IFERROR(TEXTJOIN(CHAR(10),TRUE,FILTER('SUMMARY DATA'!I:I,'SUMMARY DATA'!$D:$D=$C334,'SUMMARY DATA'!$B:$B=""RS"")),"""")
  )
)"),"")</f>
        <v/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 spans="1:27">
      <c r="A335" s="19"/>
      <c r="B335" s="39"/>
      <c r="C335" s="19"/>
      <c r="D335" s="33"/>
      <c r="E335" s="4" t="str">
        <f>IFERROR(__xludf.DUMMYFUNCTION("IFERROR(
  TEXTJOIN(CHAR(10),TRUE,FILTER('SUMMARY DATA'!E:E,'SUMMARY DATA'!$A:$A=$A335,'SUMMARY DATA'!$C:$C=$B335,'SUMMARY DATA'!$B:$B=""RS"")),
  IF(
    OR(
      ISNUMBER(SEARCH(""CDM CASH DEPOSIT"",$C335)),
      ISNUMBER(SEARCH(""CASH DEPOSIT"",$C335"&amp;")),
      COUNTIFS('SUMMARY DATA'!$D:$D,$C335,'SUMMARY DATA'!$B:$B,""RS"")&lt;&gt;1
    ),
    """",
    IFERROR(TEXTJOIN(CHAR(10),TRUE,FILTER('SUMMARY DATA'!E:E,'SUMMARY DATA'!$D:$D=$C335,'SUMMARY DATA'!$B:$B=""RS"")),"""")
  )
)"),"")</f>
        <v/>
      </c>
      <c r="F335" s="4" t="str">
        <f>IFERROR(__xludf.DUMMYFUNCTION("IFERROR(
  TEXTJOIN(CHAR(10),TRUE,FILTER('SUMMARY DATA'!F:F,'SUMMARY DATA'!$A:$A=$A335,'SUMMARY DATA'!$C:$C=$B335,'SUMMARY DATA'!$B:$B=""RS"")),
  IF(
    OR(
      ISNUMBER(SEARCH(""CDM CASH DEPOSIT"",$C335)),
      ISNUMBER(SEARCH(""CASH DEPOSIT"",$C335"&amp;")),
      COUNTIFS('SUMMARY DATA'!$D:$D,$C335,'SUMMARY DATA'!$B:$B,""RS"")&lt;&gt;1
    ),
    """",
    IFERROR(TEXTJOIN(CHAR(10),TRUE,FILTER('SUMMARY DATA'!F:F,'SUMMARY DATA'!$D:$D=$C335,'SUMMARY DATA'!$B:$B=""RS"")),"""")
  )
)"),"")</f>
        <v/>
      </c>
      <c r="G335" s="4" t="str">
        <f>IFERROR(__xludf.DUMMYFUNCTION("IFERROR(
  TEXTJOIN(CHAR(10),TRUE,FILTER('SUMMARY DATA'!G:G,'SUMMARY DATA'!$A:$A=$A335,'SUMMARY DATA'!$C:$C=$B335,'SUMMARY DATA'!$B:$B=""RS"")),
  IF(
    OR(
      ISNUMBER(SEARCH(""CDM CASH DEPOSIT"",$C335)),
      ISNUMBER(SEARCH(""CASH DEPOSIT"",$C335"&amp;")),
      COUNTIFS('SUMMARY DATA'!$D:$D,$C335,'SUMMARY DATA'!$B:$B,""RS"")&lt;&gt;1
    ),
    """",
    IFERROR(TEXTJOIN(CHAR(10),TRUE,FILTER('SUMMARY DATA'!G:G,'SUMMARY DATA'!$D:$D=$C335,'SUMMARY DATA'!$B:$B=""RS"")),"""")
  )
)"),"")</f>
        <v/>
      </c>
      <c r="H335" s="4" t="str">
        <f>IFERROR(__xludf.DUMMYFUNCTION("IFERROR(
  TEXTJOIN(CHAR(10),TRUE,FILTER('SUMMARY DATA'!H:H,'SUMMARY DATA'!$A:$A=$A335,'SUMMARY DATA'!$C:$C=$B335,'SUMMARY DATA'!$B:$B=""RS"")),
  IF(
    OR(
      ISNUMBER(SEARCH(""CDM CASH DEPOSIT"",$C335)),
      ISNUMBER(SEARCH(""CASH DEPOSIT"",$C335"&amp;")),
      COUNTIFS('SUMMARY DATA'!$D:$D,$C335,'SUMMARY DATA'!$B:$B,""RS"")&lt;&gt;1
    ),
    """",
    IFERROR(TEXTJOIN(CHAR(10),TRUE,FILTER('SUMMARY DATA'!H:H,'SUMMARY DATA'!$D:$D=$C335,'SUMMARY DATA'!$B:$B=""RS"")),"""")
  )
)"),"")</f>
        <v/>
      </c>
      <c r="I335" s="6" t="str">
        <f>IFERROR(__xludf.DUMMYFUNCTION("IF(H335="""","""",
SUM(ARRAYFORMULA(VALUE(SPLIT(H335,CHAR(10)))))
)"),"")</f>
        <v/>
      </c>
      <c r="J335" s="4" t="str">
        <f>IFERROR(__xludf.DUMMYFUNCTION("IFERROR(
  TEXTJOIN(CHAR(10),TRUE,FILTER('SUMMARY DATA'!I:I,'SUMMARY DATA'!$A:$A=$A335,'SUMMARY DATA'!$C:$C=$B335,'SUMMARY DATA'!$B:$B=""RS"")),
  IF(
    OR(
      ISNUMBER(SEARCH(""CDM CASH DEPOSIT"",$C335)),
      ISNUMBER(SEARCH(""CASH DEPOSIT"",$C335"&amp;")),
      COUNTIFS('SUMMARY DATA'!$D:$D,$C335,'SUMMARY DATA'!$B:$B,""RS"")&lt;&gt;1
    ),
    """",
    IFERROR(TEXTJOIN(CHAR(10),TRUE,FILTER('SUMMARY DATA'!I:I,'SUMMARY DATA'!$D:$D=$C335,'SUMMARY DATA'!$B:$B=""RS"")),"""")
  )
)"),"")</f>
        <v/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 spans="1:27">
      <c r="A336" s="19"/>
      <c r="B336" s="39"/>
      <c r="C336" s="19"/>
      <c r="D336" s="33"/>
      <c r="E336" s="4" t="str">
        <f>IFERROR(__xludf.DUMMYFUNCTION("IFERROR(
  TEXTJOIN(CHAR(10),TRUE,FILTER('SUMMARY DATA'!E:E,'SUMMARY DATA'!$A:$A=$A336,'SUMMARY DATA'!$C:$C=$B336,'SUMMARY DATA'!$B:$B=""RS"")),
  IF(
    OR(
      ISNUMBER(SEARCH(""CDM CASH DEPOSIT"",$C336)),
      ISNUMBER(SEARCH(""CASH DEPOSIT"",$C336"&amp;")),
      COUNTIFS('SUMMARY DATA'!$D:$D,$C336,'SUMMARY DATA'!$B:$B,""RS"")&lt;&gt;1
    ),
    """",
    IFERROR(TEXTJOIN(CHAR(10),TRUE,FILTER('SUMMARY DATA'!E:E,'SUMMARY DATA'!$D:$D=$C336,'SUMMARY DATA'!$B:$B=""RS"")),"""")
  )
)"),"")</f>
        <v/>
      </c>
      <c r="F336" s="4" t="str">
        <f>IFERROR(__xludf.DUMMYFUNCTION("IFERROR(
  TEXTJOIN(CHAR(10),TRUE,FILTER('SUMMARY DATA'!F:F,'SUMMARY DATA'!$A:$A=$A336,'SUMMARY DATA'!$C:$C=$B336,'SUMMARY DATA'!$B:$B=""RS"")),
  IF(
    OR(
      ISNUMBER(SEARCH(""CDM CASH DEPOSIT"",$C336)),
      ISNUMBER(SEARCH(""CASH DEPOSIT"",$C336"&amp;")),
      COUNTIFS('SUMMARY DATA'!$D:$D,$C336,'SUMMARY DATA'!$B:$B,""RS"")&lt;&gt;1
    ),
    """",
    IFERROR(TEXTJOIN(CHAR(10),TRUE,FILTER('SUMMARY DATA'!F:F,'SUMMARY DATA'!$D:$D=$C336,'SUMMARY DATA'!$B:$B=""RS"")),"""")
  )
)"),"")</f>
        <v/>
      </c>
      <c r="G336" s="4" t="str">
        <f>IFERROR(__xludf.DUMMYFUNCTION("IFERROR(
  TEXTJOIN(CHAR(10),TRUE,FILTER('SUMMARY DATA'!G:G,'SUMMARY DATA'!$A:$A=$A336,'SUMMARY DATA'!$C:$C=$B336,'SUMMARY DATA'!$B:$B=""RS"")),
  IF(
    OR(
      ISNUMBER(SEARCH(""CDM CASH DEPOSIT"",$C336)),
      ISNUMBER(SEARCH(""CASH DEPOSIT"",$C336"&amp;")),
      COUNTIFS('SUMMARY DATA'!$D:$D,$C336,'SUMMARY DATA'!$B:$B,""RS"")&lt;&gt;1
    ),
    """",
    IFERROR(TEXTJOIN(CHAR(10),TRUE,FILTER('SUMMARY DATA'!G:G,'SUMMARY DATA'!$D:$D=$C336,'SUMMARY DATA'!$B:$B=""RS"")),"""")
  )
)"),"")</f>
        <v/>
      </c>
      <c r="H336" s="4" t="str">
        <f>IFERROR(__xludf.DUMMYFUNCTION("IFERROR(
  TEXTJOIN(CHAR(10),TRUE,FILTER('SUMMARY DATA'!H:H,'SUMMARY DATA'!$A:$A=$A336,'SUMMARY DATA'!$C:$C=$B336,'SUMMARY DATA'!$B:$B=""RS"")),
  IF(
    OR(
      ISNUMBER(SEARCH(""CDM CASH DEPOSIT"",$C336)),
      ISNUMBER(SEARCH(""CASH DEPOSIT"",$C336"&amp;")),
      COUNTIFS('SUMMARY DATA'!$D:$D,$C336,'SUMMARY DATA'!$B:$B,""RS"")&lt;&gt;1
    ),
    """",
    IFERROR(TEXTJOIN(CHAR(10),TRUE,FILTER('SUMMARY DATA'!H:H,'SUMMARY DATA'!$D:$D=$C336,'SUMMARY DATA'!$B:$B=""RS"")),"""")
  )
)"),"")</f>
        <v/>
      </c>
      <c r="I336" s="6" t="str">
        <f>IFERROR(__xludf.DUMMYFUNCTION("IF(H336="""","""",
SUM(ARRAYFORMULA(VALUE(SPLIT(H336,CHAR(10)))))
)"),"")</f>
        <v/>
      </c>
      <c r="J336" s="4" t="str">
        <f>IFERROR(__xludf.DUMMYFUNCTION("IFERROR(
  TEXTJOIN(CHAR(10),TRUE,FILTER('SUMMARY DATA'!I:I,'SUMMARY DATA'!$A:$A=$A336,'SUMMARY DATA'!$C:$C=$B336,'SUMMARY DATA'!$B:$B=""RS"")),
  IF(
    OR(
      ISNUMBER(SEARCH(""CDM CASH DEPOSIT"",$C336)),
      ISNUMBER(SEARCH(""CASH DEPOSIT"",$C336"&amp;")),
      COUNTIFS('SUMMARY DATA'!$D:$D,$C336,'SUMMARY DATA'!$B:$B,""RS"")&lt;&gt;1
    ),
    """",
    IFERROR(TEXTJOIN(CHAR(10),TRUE,FILTER('SUMMARY DATA'!I:I,'SUMMARY DATA'!$D:$D=$C336,'SUMMARY DATA'!$B:$B=""RS"")),"""")
  )
)"),"")</f>
        <v/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 spans="1:27">
      <c r="A337" s="19"/>
      <c r="B337" s="39"/>
      <c r="C337" s="19"/>
      <c r="D337" s="33"/>
      <c r="E337" s="4" t="str">
        <f>IFERROR(__xludf.DUMMYFUNCTION("IFERROR(
  TEXTJOIN(CHAR(10),TRUE,FILTER('SUMMARY DATA'!E:E,'SUMMARY DATA'!$A:$A=$A337,'SUMMARY DATA'!$C:$C=$B337,'SUMMARY DATA'!$B:$B=""RS"")),
  IF(
    OR(
      ISNUMBER(SEARCH(""CDM CASH DEPOSIT"",$C337)),
      ISNUMBER(SEARCH(""CASH DEPOSIT"",$C337"&amp;")),
      COUNTIFS('SUMMARY DATA'!$D:$D,$C337,'SUMMARY DATA'!$B:$B,""RS"")&lt;&gt;1
    ),
    """",
    IFERROR(TEXTJOIN(CHAR(10),TRUE,FILTER('SUMMARY DATA'!E:E,'SUMMARY DATA'!$D:$D=$C337,'SUMMARY DATA'!$B:$B=""RS"")),"""")
  )
)"),"")</f>
        <v/>
      </c>
      <c r="F337" s="4" t="str">
        <f>IFERROR(__xludf.DUMMYFUNCTION("IFERROR(
  TEXTJOIN(CHAR(10),TRUE,FILTER('SUMMARY DATA'!F:F,'SUMMARY DATA'!$A:$A=$A337,'SUMMARY DATA'!$C:$C=$B337,'SUMMARY DATA'!$B:$B=""RS"")),
  IF(
    OR(
      ISNUMBER(SEARCH(""CDM CASH DEPOSIT"",$C337)),
      ISNUMBER(SEARCH(""CASH DEPOSIT"",$C337"&amp;")),
      COUNTIFS('SUMMARY DATA'!$D:$D,$C337,'SUMMARY DATA'!$B:$B,""RS"")&lt;&gt;1
    ),
    """",
    IFERROR(TEXTJOIN(CHAR(10),TRUE,FILTER('SUMMARY DATA'!F:F,'SUMMARY DATA'!$D:$D=$C337,'SUMMARY DATA'!$B:$B=""RS"")),"""")
  )
)"),"")</f>
        <v/>
      </c>
      <c r="G337" s="4" t="str">
        <f>IFERROR(__xludf.DUMMYFUNCTION("IFERROR(
  TEXTJOIN(CHAR(10),TRUE,FILTER('SUMMARY DATA'!G:G,'SUMMARY DATA'!$A:$A=$A337,'SUMMARY DATA'!$C:$C=$B337,'SUMMARY DATA'!$B:$B=""RS"")),
  IF(
    OR(
      ISNUMBER(SEARCH(""CDM CASH DEPOSIT"",$C337)),
      ISNUMBER(SEARCH(""CASH DEPOSIT"",$C337"&amp;")),
      COUNTIFS('SUMMARY DATA'!$D:$D,$C337,'SUMMARY DATA'!$B:$B,""RS"")&lt;&gt;1
    ),
    """",
    IFERROR(TEXTJOIN(CHAR(10),TRUE,FILTER('SUMMARY DATA'!G:G,'SUMMARY DATA'!$D:$D=$C337,'SUMMARY DATA'!$B:$B=""RS"")),"""")
  )
)"),"")</f>
        <v/>
      </c>
      <c r="H337" s="4" t="str">
        <f>IFERROR(__xludf.DUMMYFUNCTION("IFERROR(
  TEXTJOIN(CHAR(10),TRUE,FILTER('SUMMARY DATA'!H:H,'SUMMARY DATA'!$A:$A=$A337,'SUMMARY DATA'!$C:$C=$B337,'SUMMARY DATA'!$B:$B=""RS"")),
  IF(
    OR(
      ISNUMBER(SEARCH(""CDM CASH DEPOSIT"",$C337)),
      ISNUMBER(SEARCH(""CASH DEPOSIT"",$C337"&amp;")),
      COUNTIFS('SUMMARY DATA'!$D:$D,$C337,'SUMMARY DATA'!$B:$B,""RS"")&lt;&gt;1
    ),
    """",
    IFERROR(TEXTJOIN(CHAR(10),TRUE,FILTER('SUMMARY DATA'!H:H,'SUMMARY DATA'!$D:$D=$C337,'SUMMARY DATA'!$B:$B=""RS"")),"""")
  )
)"),"")</f>
        <v/>
      </c>
      <c r="I337" s="6" t="str">
        <f>IFERROR(__xludf.DUMMYFUNCTION("IF(H337="""","""",
SUM(ARRAYFORMULA(VALUE(SPLIT(H337,CHAR(10)))))
)"),"")</f>
        <v/>
      </c>
      <c r="J337" s="4" t="str">
        <f>IFERROR(__xludf.DUMMYFUNCTION("IFERROR(
  TEXTJOIN(CHAR(10),TRUE,FILTER('SUMMARY DATA'!I:I,'SUMMARY DATA'!$A:$A=$A337,'SUMMARY DATA'!$C:$C=$B337,'SUMMARY DATA'!$B:$B=""RS"")),
  IF(
    OR(
      ISNUMBER(SEARCH(""CDM CASH DEPOSIT"",$C337)),
      ISNUMBER(SEARCH(""CASH DEPOSIT"",$C337"&amp;")),
      COUNTIFS('SUMMARY DATA'!$D:$D,$C337,'SUMMARY DATA'!$B:$B,""RS"")&lt;&gt;1
    ),
    """",
    IFERROR(TEXTJOIN(CHAR(10),TRUE,FILTER('SUMMARY DATA'!I:I,'SUMMARY DATA'!$D:$D=$C337,'SUMMARY DATA'!$B:$B=""RS"")),"""")
  )
)"),"")</f>
        <v/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 spans="1:27">
      <c r="A338" s="19"/>
      <c r="B338" s="39"/>
      <c r="C338" s="19"/>
      <c r="D338" s="33"/>
      <c r="E338" s="4" t="str">
        <f>IFERROR(__xludf.DUMMYFUNCTION("IFERROR(
  TEXTJOIN(CHAR(10),TRUE,FILTER('SUMMARY DATA'!E:E,'SUMMARY DATA'!$A:$A=$A338,'SUMMARY DATA'!$C:$C=$B338,'SUMMARY DATA'!$B:$B=""RS"")),
  IF(
    OR(
      ISNUMBER(SEARCH(""CDM CASH DEPOSIT"",$C338)),
      ISNUMBER(SEARCH(""CASH DEPOSIT"",$C338"&amp;")),
      COUNTIFS('SUMMARY DATA'!$D:$D,$C338,'SUMMARY DATA'!$B:$B,""RS"")&lt;&gt;1
    ),
    """",
    IFERROR(TEXTJOIN(CHAR(10),TRUE,FILTER('SUMMARY DATA'!E:E,'SUMMARY DATA'!$D:$D=$C338,'SUMMARY DATA'!$B:$B=""RS"")),"""")
  )
)"),"")</f>
        <v/>
      </c>
      <c r="F338" s="4" t="str">
        <f>IFERROR(__xludf.DUMMYFUNCTION("IFERROR(
  TEXTJOIN(CHAR(10),TRUE,FILTER('SUMMARY DATA'!F:F,'SUMMARY DATA'!$A:$A=$A338,'SUMMARY DATA'!$C:$C=$B338,'SUMMARY DATA'!$B:$B=""RS"")),
  IF(
    OR(
      ISNUMBER(SEARCH(""CDM CASH DEPOSIT"",$C338)),
      ISNUMBER(SEARCH(""CASH DEPOSIT"",$C338"&amp;")),
      COUNTIFS('SUMMARY DATA'!$D:$D,$C338,'SUMMARY DATA'!$B:$B,""RS"")&lt;&gt;1
    ),
    """",
    IFERROR(TEXTJOIN(CHAR(10),TRUE,FILTER('SUMMARY DATA'!F:F,'SUMMARY DATA'!$D:$D=$C338,'SUMMARY DATA'!$B:$B=""RS"")),"""")
  )
)"),"")</f>
        <v/>
      </c>
      <c r="G338" s="4" t="str">
        <f>IFERROR(__xludf.DUMMYFUNCTION("IFERROR(
  TEXTJOIN(CHAR(10),TRUE,FILTER('SUMMARY DATA'!G:G,'SUMMARY DATA'!$A:$A=$A338,'SUMMARY DATA'!$C:$C=$B338,'SUMMARY DATA'!$B:$B=""RS"")),
  IF(
    OR(
      ISNUMBER(SEARCH(""CDM CASH DEPOSIT"",$C338)),
      ISNUMBER(SEARCH(""CASH DEPOSIT"",$C338"&amp;")),
      COUNTIFS('SUMMARY DATA'!$D:$D,$C338,'SUMMARY DATA'!$B:$B,""RS"")&lt;&gt;1
    ),
    """",
    IFERROR(TEXTJOIN(CHAR(10),TRUE,FILTER('SUMMARY DATA'!G:G,'SUMMARY DATA'!$D:$D=$C338,'SUMMARY DATA'!$B:$B=""RS"")),"""")
  )
)"),"")</f>
        <v/>
      </c>
      <c r="H338" s="4" t="str">
        <f>IFERROR(__xludf.DUMMYFUNCTION("IFERROR(
  TEXTJOIN(CHAR(10),TRUE,FILTER('SUMMARY DATA'!H:H,'SUMMARY DATA'!$A:$A=$A338,'SUMMARY DATA'!$C:$C=$B338,'SUMMARY DATA'!$B:$B=""RS"")),
  IF(
    OR(
      ISNUMBER(SEARCH(""CDM CASH DEPOSIT"",$C338)),
      ISNUMBER(SEARCH(""CASH DEPOSIT"",$C338"&amp;")),
      COUNTIFS('SUMMARY DATA'!$D:$D,$C338,'SUMMARY DATA'!$B:$B,""RS"")&lt;&gt;1
    ),
    """",
    IFERROR(TEXTJOIN(CHAR(10),TRUE,FILTER('SUMMARY DATA'!H:H,'SUMMARY DATA'!$D:$D=$C338,'SUMMARY DATA'!$B:$B=""RS"")),"""")
  )
)"),"")</f>
        <v/>
      </c>
      <c r="I338" s="6" t="str">
        <f>IFERROR(__xludf.DUMMYFUNCTION("IF(H338="""","""",
SUM(ARRAYFORMULA(VALUE(SPLIT(H338,CHAR(10)))))
)"),"")</f>
        <v/>
      </c>
      <c r="J338" s="4" t="str">
        <f>IFERROR(__xludf.DUMMYFUNCTION("IFERROR(
  TEXTJOIN(CHAR(10),TRUE,FILTER('SUMMARY DATA'!I:I,'SUMMARY DATA'!$A:$A=$A338,'SUMMARY DATA'!$C:$C=$B338,'SUMMARY DATA'!$B:$B=""RS"")),
  IF(
    OR(
      ISNUMBER(SEARCH(""CDM CASH DEPOSIT"",$C338)),
      ISNUMBER(SEARCH(""CASH DEPOSIT"",$C338"&amp;")),
      COUNTIFS('SUMMARY DATA'!$D:$D,$C338,'SUMMARY DATA'!$B:$B,""RS"")&lt;&gt;1
    ),
    """",
    IFERROR(TEXTJOIN(CHAR(10),TRUE,FILTER('SUMMARY DATA'!I:I,'SUMMARY DATA'!$D:$D=$C338,'SUMMARY DATA'!$B:$B=""RS"")),"""")
  )
)"),"")</f>
        <v/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 spans="1:27">
      <c r="A339" s="19"/>
      <c r="B339" s="39"/>
      <c r="C339" s="19"/>
      <c r="D339" s="33"/>
      <c r="E339" s="4" t="str">
        <f>IFERROR(__xludf.DUMMYFUNCTION("IFERROR(
  TEXTJOIN(CHAR(10),TRUE,FILTER('SUMMARY DATA'!E:E,'SUMMARY DATA'!$A:$A=$A339,'SUMMARY DATA'!$C:$C=$B339,'SUMMARY DATA'!$B:$B=""RS"")),
  IF(
    OR(
      ISNUMBER(SEARCH(""CDM CASH DEPOSIT"",$C339)),
      ISNUMBER(SEARCH(""CASH DEPOSIT"",$C339"&amp;")),
      COUNTIFS('SUMMARY DATA'!$D:$D,$C339,'SUMMARY DATA'!$B:$B,""RS"")&lt;&gt;1
    ),
    """",
    IFERROR(TEXTJOIN(CHAR(10),TRUE,FILTER('SUMMARY DATA'!E:E,'SUMMARY DATA'!$D:$D=$C339,'SUMMARY DATA'!$B:$B=""RS"")),"""")
  )
)"),"")</f>
        <v/>
      </c>
      <c r="F339" s="4" t="str">
        <f>IFERROR(__xludf.DUMMYFUNCTION("IFERROR(
  TEXTJOIN(CHAR(10),TRUE,FILTER('SUMMARY DATA'!F:F,'SUMMARY DATA'!$A:$A=$A339,'SUMMARY DATA'!$C:$C=$B339,'SUMMARY DATA'!$B:$B=""RS"")),
  IF(
    OR(
      ISNUMBER(SEARCH(""CDM CASH DEPOSIT"",$C339)),
      ISNUMBER(SEARCH(""CASH DEPOSIT"",$C339"&amp;")),
      COUNTIFS('SUMMARY DATA'!$D:$D,$C339,'SUMMARY DATA'!$B:$B,""RS"")&lt;&gt;1
    ),
    """",
    IFERROR(TEXTJOIN(CHAR(10),TRUE,FILTER('SUMMARY DATA'!F:F,'SUMMARY DATA'!$D:$D=$C339,'SUMMARY DATA'!$B:$B=""RS"")),"""")
  )
)"),"")</f>
        <v/>
      </c>
      <c r="G339" s="4" t="str">
        <f>IFERROR(__xludf.DUMMYFUNCTION("IFERROR(
  TEXTJOIN(CHAR(10),TRUE,FILTER('SUMMARY DATA'!G:G,'SUMMARY DATA'!$A:$A=$A339,'SUMMARY DATA'!$C:$C=$B339,'SUMMARY DATA'!$B:$B=""RS"")),
  IF(
    OR(
      ISNUMBER(SEARCH(""CDM CASH DEPOSIT"",$C339)),
      ISNUMBER(SEARCH(""CASH DEPOSIT"",$C339"&amp;")),
      COUNTIFS('SUMMARY DATA'!$D:$D,$C339,'SUMMARY DATA'!$B:$B,""RS"")&lt;&gt;1
    ),
    """",
    IFERROR(TEXTJOIN(CHAR(10),TRUE,FILTER('SUMMARY DATA'!G:G,'SUMMARY DATA'!$D:$D=$C339,'SUMMARY DATA'!$B:$B=""RS"")),"""")
  )
)"),"")</f>
        <v/>
      </c>
      <c r="H339" s="4" t="str">
        <f>IFERROR(__xludf.DUMMYFUNCTION("IFERROR(
  TEXTJOIN(CHAR(10),TRUE,FILTER('SUMMARY DATA'!H:H,'SUMMARY DATA'!$A:$A=$A339,'SUMMARY DATA'!$C:$C=$B339,'SUMMARY DATA'!$B:$B=""RS"")),
  IF(
    OR(
      ISNUMBER(SEARCH(""CDM CASH DEPOSIT"",$C339)),
      ISNUMBER(SEARCH(""CASH DEPOSIT"",$C339"&amp;")),
      COUNTIFS('SUMMARY DATA'!$D:$D,$C339,'SUMMARY DATA'!$B:$B,""RS"")&lt;&gt;1
    ),
    """",
    IFERROR(TEXTJOIN(CHAR(10),TRUE,FILTER('SUMMARY DATA'!H:H,'SUMMARY DATA'!$D:$D=$C339,'SUMMARY DATA'!$B:$B=""RS"")),"""")
  )
)"),"")</f>
        <v/>
      </c>
      <c r="I339" s="6" t="str">
        <f>IFERROR(__xludf.DUMMYFUNCTION("IF(H339="""","""",
SUM(ARRAYFORMULA(VALUE(SPLIT(H339,CHAR(10)))))
)"),"")</f>
        <v/>
      </c>
      <c r="J339" s="4" t="str">
        <f>IFERROR(__xludf.DUMMYFUNCTION("IFERROR(
  TEXTJOIN(CHAR(10),TRUE,FILTER('SUMMARY DATA'!I:I,'SUMMARY DATA'!$A:$A=$A339,'SUMMARY DATA'!$C:$C=$B339,'SUMMARY DATA'!$B:$B=""RS"")),
  IF(
    OR(
      ISNUMBER(SEARCH(""CDM CASH DEPOSIT"",$C339)),
      ISNUMBER(SEARCH(""CASH DEPOSIT"",$C339"&amp;")),
      COUNTIFS('SUMMARY DATA'!$D:$D,$C339,'SUMMARY DATA'!$B:$B,""RS"")&lt;&gt;1
    ),
    """",
    IFERROR(TEXTJOIN(CHAR(10),TRUE,FILTER('SUMMARY DATA'!I:I,'SUMMARY DATA'!$D:$D=$C339,'SUMMARY DATA'!$B:$B=""RS"")),"""")
  )
)"),"")</f>
        <v/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 spans="1:27">
      <c r="A340" s="19"/>
      <c r="B340" s="39"/>
      <c r="C340" s="19"/>
      <c r="D340" s="33"/>
      <c r="E340" s="4" t="str">
        <f>IFERROR(__xludf.DUMMYFUNCTION("IFERROR(
  TEXTJOIN(CHAR(10),TRUE,FILTER('SUMMARY DATA'!E:E,'SUMMARY DATA'!$A:$A=$A340,'SUMMARY DATA'!$C:$C=$B340,'SUMMARY DATA'!$B:$B=""RS"")),
  IF(
    OR(
      ISNUMBER(SEARCH(""CDM CASH DEPOSIT"",$C340)),
      ISNUMBER(SEARCH(""CASH DEPOSIT"",$C340"&amp;")),
      COUNTIFS('SUMMARY DATA'!$D:$D,$C340,'SUMMARY DATA'!$B:$B,""RS"")&lt;&gt;1
    ),
    """",
    IFERROR(TEXTJOIN(CHAR(10),TRUE,FILTER('SUMMARY DATA'!E:E,'SUMMARY DATA'!$D:$D=$C340,'SUMMARY DATA'!$B:$B=""RS"")),"""")
  )
)"),"")</f>
        <v/>
      </c>
      <c r="F340" s="4" t="str">
        <f>IFERROR(__xludf.DUMMYFUNCTION("IFERROR(
  TEXTJOIN(CHAR(10),TRUE,FILTER('SUMMARY DATA'!F:F,'SUMMARY DATA'!$A:$A=$A340,'SUMMARY DATA'!$C:$C=$B340,'SUMMARY DATA'!$B:$B=""RS"")),
  IF(
    OR(
      ISNUMBER(SEARCH(""CDM CASH DEPOSIT"",$C340)),
      ISNUMBER(SEARCH(""CASH DEPOSIT"",$C340"&amp;")),
      COUNTIFS('SUMMARY DATA'!$D:$D,$C340,'SUMMARY DATA'!$B:$B,""RS"")&lt;&gt;1
    ),
    """",
    IFERROR(TEXTJOIN(CHAR(10),TRUE,FILTER('SUMMARY DATA'!F:F,'SUMMARY DATA'!$D:$D=$C340,'SUMMARY DATA'!$B:$B=""RS"")),"""")
  )
)"),"")</f>
        <v/>
      </c>
      <c r="G340" s="4" t="str">
        <f>IFERROR(__xludf.DUMMYFUNCTION("IFERROR(
  TEXTJOIN(CHAR(10),TRUE,FILTER('SUMMARY DATA'!G:G,'SUMMARY DATA'!$A:$A=$A340,'SUMMARY DATA'!$C:$C=$B340,'SUMMARY DATA'!$B:$B=""RS"")),
  IF(
    OR(
      ISNUMBER(SEARCH(""CDM CASH DEPOSIT"",$C340)),
      ISNUMBER(SEARCH(""CASH DEPOSIT"",$C340"&amp;")),
      COUNTIFS('SUMMARY DATA'!$D:$D,$C340,'SUMMARY DATA'!$B:$B,""RS"")&lt;&gt;1
    ),
    """",
    IFERROR(TEXTJOIN(CHAR(10),TRUE,FILTER('SUMMARY DATA'!G:G,'SUMMARY DATA'!$D:$D=$C340,'SUMMARY DATA'!$B:$B=""RS"")),"""")
  )
)"),"")</f>
        <v/>
      </c>
      <c r="H340" s="4" t="str">
        <f>IFERROR(__xludf.DUMMYFUNCTION("IFERROR(
  TEXTJOIN(CHAR(10),TRUE,FILTER('SUMMARY DATA'!H:H,'SUMMARY DATA'!$A:$A=$A340,'SUMMARY DATA'!$C:$C=$B340,'SUMMARY DATA'!$B:$B=""RS"")),
  IF(
    OR(
      ISNUMBER(SEARCH(""CDM CASH DEPOSIT"",$C340)),
      ISNUMBER(SEARCH(""CASH DEPOSIT"",$C340"&amp;")),
      COUNTIFS('SUMMARY DATA'!$D:$D,$C340,'SUMMARY DATA'!$B:$B,""RS"")&lt;&gt;1
    ),
    """",
    IFERROR(TEXTJOIN(CHAR(10),TRUE,FILTER('SUMMARY DATA'!H:H,'SUMMARY DATA'!$D:$D=$C340,'SUMMARY DATA'!$B:$B=""RS"")),"""")
  )
)"),"")</f>
        <v/>
      </c>
      <c r="I340" s="6" t="str">
        <f>IFERROR(__xludf.DUMMYFUNCTION("IF(H340="""","""",
SUM(ARRAYFORMULA(VALUE(SPLIT(H340,CHAR(10)))))
)"),"")</f>
        <v/>
      </c>
      <c r="J340" s="4" t="str">
        <f>IFERROR(__xludf.DUMMYFUNCTION("IFERROR(
  TEXTJOIN(CHAR(10),TRUE,FILTER('SUMMARY DATA'!I:I,'SUMMARY DATA'!$A:$A=$A340,'SUMMARY DATA'!$C:$C=$B340,'SUMMARY DATA'!$B:$B=""RS"")),
  IF(
    OR(
      ISNUMBER(SEARCH(""CDM CASH DEPOSIT"",$C340)),
      ISNUMBER(SEARCH(""CASH DEPOSIT"",$C340"&amp;")),
      COUNTIFS('SUMMARY DATA'!$D:$D,$C340,'SUMMARY DATA'!$B:$B,""RS"")&lt;&gt;1
    ),
    """",
    IFERROR(TEXTJOIN(CHAR(10),TRUE,FILTER('SUMMARY DATA'!I:I,'SUMMARY DATA'!$D:$D=$C340,'SUMMARY DATA'!$B:$B=""RS"")),"""")
  )
)"),"")</f>
        <v/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 spans="1:27">
      <c r="A341" s="19"/>
      <c r="B341" s="39"/>
      <c r="C341" s="19"/>
      <c r="D341" s="33"/>
      <c r="E341" s="4" t="str">
        <f>IFERROR(__xludf.DUMMYFUNCTION("IFERROR(
  TEXTJOIN(CHAR(10),TRUE,FILTER('SUMMARY DATA'!E:E,'SUMMARY DATA'!$A:$A=$A341,'SUMMARY DATA'!$C:$C=$B341,'SUMMARY DATA'!$B:$B=""RS"")),
  IF(
    OR(
      ISNUMBER(SEARCH(""CDM CASH DEPOSIT"",$C341)),
      ISNUMBER(SEARCH(""CASH DEPOSIT"",$C341"&amp;")),
      COUNTIFS('SUMMARY DATA'!$D:$D,$C341,'SUMMARY DATA'!$B:$B,""RS"")&lt;&gt;1
    ),
    """",
    IFERROR(TEXTJOIN(CHAR(10),TRUE,FILTER('SUMMARY DATA'!E:E,'SUMMARY DATA'!$D:$D=$C341,'SUMMARY DATA'!$B:$B=""RS"")),"""")
  )
)"),"")</f>
        <v/>
      </c>
      <c r="F341" s="4" t="str">
        <f>IFERROR(__xludf.DUMMYFUNCTION("IFERROR(
  TEXTJOIN(CHAR(10),TRUE,FILTER('SUMMARY DATA'!F:F,'SUMMARY DATA'!$A:$A=$A341,'SUMMARY DATA'!$C:$C=$B341,'SUMMARY DATA'!$B:$B=""RS"")),
  IF(
    OR(
      ISNUMBER(SEARCH(""CDM CASH DEPOSIT"",$C341)),
      ISNUMBER(SEARCH(""CASH DEPOSIT"",$C341"&amp;")),
      COUNTIFS('SUMMARY DATA'!$D:$D,$C341,'SUMMARY DATA'!$B:$B,""RS"")&lt;&gt;1
    ),
    """",
    IFERROR(TEXTJOIN(CHAR(10),TRUE,FILTER('SUMMARY DATA'!F:F,'SUMMARY DATA'!$D:$D=$C341,'SUMMARY DATA'!$B:$B=""RS"")),"""")
  )
)"),"")</f>
        <v/>
      </c>
      <c r="G341" s="4" t="str">
        <f>IFERROR(__xludf.DUMMYFUNCTION("IFERROR(
  TEXTJOIN(CHAR(10),TRUE,FILTER('SUMMARY DATA'!G:G,'SUMMARY DATA'!$A:$A=$A341,'SUMMARY DATA'!$C:$C=$B341,'SUMMARY DATA'!$B:$B=""RS"")),
  IF(
    OR(
      ISNUMBER(SEARCH(""CDM CASH DEPOSIT"",$C341)),
      ISNUMBER(SEARCH(""CASH DEPOSIT"",$C341"&amp;")),
      COUNTIFS('SUMMARY DATA'!$D:$D,$C341,'SUMMARY DATA'!$B:$B,""RS"")&lt;&gt;1
    ),
    """",
    IFERROR(TEXTJOIN(CHAR(10),TRUE,FILTER('SUMMARY DATA'!G:G,'SUMMARY DATA'!$D:$D=$C341,'SUMMARY DATA'!$B:$B=""RS"")),"""")
  )
)"),"")</f>
        <v/>
      </c>
      <c r="H341" s="4" t="str">
        <f>IFERROR(__xludf.DUMMYFUNCTION("IFERROR(
  TEXTJOIN(CHAR(10),TRUE,FILTER('SUMMARY DATA'!H:H,'SUMMARY DATA'!$A:$A=$A341,'SUMMARY DATA'!$C:$C=$B341,'SUMMARY DATA'!$B:$B=""RS"")),
  IF(
    OR(
      ISNUMBER(SEARCH(""CDM CASH DEPOSIT"",$C341)),
      ISNUMBER(SEARCH(""CASH DEPOSIT"",$C341"&amp;")),
      COUNTIFS('SUMMARY DATA'!$D:$D,$C341,'SUMMARY DATA'!$B:$B,""RS"")&lt;&gt;1
    ),
    """",
    IFERROR(TEXTJOIN(CHAR(10),TRUE,FILTER('SUMMARY DATA'!H:H,'SUMMARY DATA'!$D:$D=$C341,'SUMMARY DATA'!$B:$B=""RS"")),"""")
  )
)"),"")</f>
        <v/>
      </c>
      <c r="I341" s="6" t="str">
        <f>IFERROR(__xludf.DUMMYFUNCTION("IF(H341="""","""",
SUM(ARRAYFORMULA(VALUE(SPLIT(H341,CHAR(10)))))
)"),"")</f>
        <v/>
      </c>
      <c r="J341" s="4" t="str">
        <f>IFERROR(__xludf.DUMMYFUNCTION("IFERROR(
  TEXTJOIN(CHAR(10),TRUE,FILTER('SUMMARY DATA'!I:I,'SUMMARY DATA'!$A:$A=$A341,'SUMMARY DATA'!$C:$C=$B341,'SUMMARY DATA'!$B:$B=""RS"")),
  IF(
    OR(
      ISNUMBER(SEARCH(""CDM CASH DEPOSIT"",$C341)),
      ISNUMBER(SEARCH(""CASH DEPOSIT"",$C341"&amp;")),
      COUNTIFS('SUMMARY DATA'!$D:$D,$C341,'SUMMARY DATA'!$B:$B,""RS"")&lt;&gt;1
    ),
    """",
    IFERROR(TEXTJOIN(CHAR(10),TRUE,FILTER('SUMMARY DATA'!I:I,'SUMMARY DATA'!$D:$D=$C341,'SUMMARY DATA'!$B:$B=""RS"")),"""")
  )
)"),"")</f>
        <v/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 spans="1:27">
      <c r="A342" s="19"/>
      <c r="B342" s="39"/>
      <c r="C342" s="19"/>
      <c r="D342" s="33"/>
      <c r="E342" s="4" t="str">
        <f>IFERROR(__xludf.DUMMYFUNCTION("IFERROR(
  TEXTJOIN(CHAR(10),TRUE,FILTER('SUMMARY DATA'!E:E,'SUMMARY DATA'!$A:$A=$A342,'SUMMARY DATA'!$C:$C=$B342,'SUMMARY DATA'!$B:$B=""RS"")),
  IF(
    OR(
      ISNUMBER(SEARCH(""CDM CASH DEPOSIT"",$C342)),
      ISNUMBER(SEARCH(""CASH DEPOSIT"",$C342"&amp;")),
      COUNTIFS('SUMMARY DATA'!$D:$D,$C342,'SUMMARY DATA'!$B:$B,""RS"")&lt;&gt;1
    ),
    """",
    IFERROR(TEXTJOIN(CHAR(10),TRUE,FILTER('SUMMARY DATA'!E:E,'SUMMARY DATA'!$D:$D=$C342,'SUMMARY DATA'!$B:$B=""RS"")),"""")
  )
)"),"")</f>
        <v/>
      </c>
      <c r="F342" s="4" t="str">
        <f>IFERROR(__xludf.DUMMYFUNCTION("IFERROR(
  TEXTJOIN(CHAR(10),TRUE,FILTER('SUMMARY DATA'!F:F,'SUMMARY DATA'!$A:$A=$A342,'SUMMARY DATA'!$C:$C=$B342,'SUMMARY DATA'!$B:$B=""RS"")),
  IF(
    OR(
      ISNUMBER(SEARCH(""CDM CASH DEPOSIT"",$C342)),
      ISNUMBER(SEARCH(""CASH DEPOSIT"",$C342"&amp;")),
      COUNTIFS('SUMMARY DATA'!$D:$D,$C342,'SUMMARY DATA'!$B:$B,""RS"")&lt;&gt;1
    ),
    """",
    IFERROR(TEXTJOIN(CHAR(10),TRUE,FILTER('SUMMARY DATA'!F:F,'SUMMARY DATA'!$D:$D=$C342,'SUMMARY DATA'!$B:$B=""RS"")),"""")
  )
)"),"")</f>
        <v/>
      </c>
      <c r="G342" s="4" t="str">
        <f>IFERROR(__xludf.DUMMYFUNCTION("IFERROR(
  TEXTJOIN(CHAR(10),TRUE,FILTER('SUMMARY DATA'!G:G,'SUMMARY DATA'!$A:$A=$A342,'SUMMARY DATA'!$C:$C=$B342,'SUMMARY DATA'!$B:$B=""RS"")),
  IF(
    OR(
      ISNUMBER(SEARCH(""CDM CASH DEPOSIT"",$C342)),
      ISNUMBER(SEARCH(""CASH DEPOSIT"",$C342"&amp;")),
      COUNTIFS('SUMMARY DATA'!$D:$D,$C342,'SUMMARY DATA'!$B:$B,""RS"")&lt;&gt;1
    ),
    """",
    IFERROR(TEXTJOIN(CHAR(10),TRUE,FILTER('SUMMARY DATA'!G:G,'SUMMARY DATA'!$D:$D=$C342,'SUMMARY DATA'!$B:$B=""RS"")),"""")
  )
)"),"")</f>
        <v/>
      </c>
      <c r="H342" s="4" t="str">
        <f>IFERROR(__xludf.DUMMYFUNCTION("IFERROR(
  TEXTJOIN(CHAR(10),TRUE,FILTER('SUMMARY DATA'!H:H,'SUMMARY DATA'!$A:$A=$A342,'SUMMARY DATA'!$C:$C=$B342,'SUMMARY DATA'!$B:$B=""RS"")),
  IF(
    OR(
      ISNUMBER(SEARCH(""CDM CASH DEPOSIT"",$C342)),
      ISNUMBER(SEARCH(""CASH DEPOSIT"",$C342"&amp;")),
      COUNTIFS('SUMMARY DATA'!$D:$D,$C342,'SUMMARY DATA'!$B:$B,""RS"")&lt;&gt;1
    ),
    """",
    IFERROR(TEXTJOIN(CHAR(10),TRUE,FILTER('SUMMARY DATA'!H:H,'SUMMARY DATA'!$D:$D=$C342,'SUMMARY DATA'!$B:$B=""RS"")),"""")
  )
)"),"")</f>
        <v/>
      </c>
      <c r="I342" s="6" t="str">
        <f>IFERROR(__xludf.DUMMYFUNCTION("IF(H342="""","""",
SUM(ARRAYFORMULA(VALUE(SPLIT(H342,CHAR(10)))))
)"),"")</f>
        <v/>
      </c>
      <c r="J342" s="4" t="str">
        <f>IFERROR(__xludf.DUMMYFUNCTION("IFERROR(
  TEXTJOIN(CHAR(10),TRUE,FILTER('SUMMARY DATA'!I:I,'SUMMARY DATA'!$A:$A=$A342,'SUMMARY DATA'!$C:$C=$B342,'SUMMARY DATA'!$B:$B=""RS"")),
  IF(
    OR(
      ISNUMBER(SEARCH(""CDM CASH DEPOSIT"",$C342)),
      ISNUMBER(SEARCH(""CASH DEPOSIT"",$C342"&amp;")),
      COUNTIFS('SUMMARY DATA'!$D:$D,$C342,'SUMMARY DATA'!$B:$B,""RS"")&lt;&gt;1
    ),
    """",
    IFERROR(TEXTJOIN(CHAR(10),TRUE,FILTER('SUMMARY DATA'!I:I,'SUMMARY DATA'!$D:$D=$C342,'SUMMARY DATA'!$B:$B=""RS"")),"""")
  )
)"),"")</f>
        <v/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 spans="1:27">
      <c r="A343" s="19"/>
      <c r="B343" s="39"/>
      <c r="C343" s="19"/>
      <c r="D343" s="33"/>
      <c r="E343" s="4" t="str">
        <f>IFERROR(__xludf.DUMMYFUNCTION("IFERROR(
  TEXTJOIN(CHAR(10),TRUE,FILTER('SUMMARY DATA'!E:E,'SUMMARY DATA'!$A:$A=$A343,'SUMMARY DATA'!$C:$C=$B343,'SUMMARY DATA'!$B:$B=""RS"")),
  IF(
    OR(
      ISNUMBER(SEARCH(""CDM CASH DEPOSIT"",$C343)),
      ISNUMBER(SEARCH(""CASH DEPOSIT"",$C343"&amp;")),
      COUNTIFS('SUMMARY DATA'!$D:$D,$C343,'SUMMARY DATA'!$B:$B,""RS"")&lt;&gt;1
    ),
    """",
    IFERROR(TEXTJOIN(CHAR(10),TRUE,FILTER('SUMMARY DATA'!E:E,'SUMMARY DATA'!$D:$D=$C343,'SUMMARY DATA'!$B:$B=""RS"")),"""")
  )
)"),"")</f>
        <v/>
      </c>
      <c r="F343" s="4" t="str">
        <f>IFERROR(__xludf.DUMMYFUNCTION("IFERROR(
  TEXTJOIN(CHAR(10),TRUE,FILTER('SUMMARY DATA'!F:F,'SUMMARY DATA'!$A:$A=$A343,'SUMMARY DATA'!$C:$C=$B343,'SUMMARY DATA'!$B:$B=""RS"")),
  IF(
    OR(
      ISNUMBER(SEARCH(""CDM CASH DEPOSIT"",$C343)),
      ISNUMBER(SEARCH(""CASH DEPOSIT"",$C343"&amp;")),
      COUNTIFS('SUMMARY DATA'!$D:$D,$C343,'SUMMARY DATA'!$B:$B,""RS"")&lt;&gt;1
    ),
    """",
    IFERROR(TEXTJOIN(CHAR(10),TRUE,FILTER('SUMMARY DATA'!F:F,'SUMMARY DATA'!$D:$D=$C343,'SUMMARY DATA'!$B:$B=""RS"")),"""")
  )
)"),"")</f>
        <v/>
      </c>
      <c r="G343" s="4" t="str">
        <f>IFERROR(__xludf.DUMMYFUNCTION("IFERROR(
  TEXTJOIN(CHAR(10),TRUE,FILTER('SUMMARY DATA'!G:G,'SUMMARY DATA'!$A:$A=$A343,'SUMMARY DATA'!$C:$C=$B343,'SUMMARY DATA'!$B:$B=""RS"")),
  IF(
    OR(
      ISNUMBER(SEARCH(""CDM CASH DEPOSIT"",$C343)),
      ISNUMBER(SEARCH(""CASH DEPOSIT"",$C343"&amp;")),
      COUNTIFS('SUMMARY DATA'!$D:$D,$C343,'SUMMARY DATA'!$B:$B,""RS"")&lt;&gt;1
    ),
    """",
    IFERROR(TEXTJOIN(CHAR(10),TRUE,FILTER('SUMMARY DATA'!G:G,'SUMMARY DATA'!$D:$D=$C343,'SUMMARY DATA'!$B:$B=""RS"")),"""")
  )
)"),"")</f>
        <v/>
      </c>
      <c r="H343" s="4" t="str">
        <f>IFERROR(__xludf.DUMMYFUNCTION("IFERROR(
  TEXTJOIN(CHAR(10),TRUE,FILTER('SUMMARY DATA'!H:H,'SUMMARY DATA'!$A:$A=$A343,'SUMMARY DATA'!$C:$C=$B343,'SUMMARY DATA'!$B:$B=""RS"")),
  IF(
    OR(
      ISNUMBER(SEARCH(""CDM CASH DEPOSIT"",$C343)),
      ISNUMBER(SEARCH(""CASH DEPOSIT"",$C343"&amp;")),
      COUNTIFS('SUMMARY DATA'!$D:$D,$C343,'SUMMARY DATA'!$B:$B,""RS"")&lt;&gt;1
    ),
    """",
    IFERROR(TEXTJOIN(CHAR(10),TRUE,FILTER('SUMMARY DATA'!H:H,'SUMMARY DATA'!$D:$D=$C343,'SUMMARY DATA'!$B:$B=""RS"")),"""")
  )
)"),"")</f>
        <v/>
      </c>
      <c r="I343" s="6" t="str">
        <f>IFERROR(__xludf.DUMMYFUNCTION("IF(H343="""","""",
SUM(ARRAYFORMULA(VALUE(SPLIT(H343,CHAR(10)))))
)"),"")</f>
        <v/>
      </c>
      <c r="J343" s="4" t="str">
        <f>IFERROR(__xludf.DUMMYFUNCTION("IFERROR(
  TEXTJOIN(CHAR(10),TRUE,FILTER('SUMMARY DATA'!I:I,'SUMMARY DATA'!$A:$A=$A343,'SUMMARY DATA'!$C:$C=$B343,'SUMMARY DATA'!$B:$B=""RS"")),
  IF(
    OR(
      ISNUMBER(SEARCH(""CDM CASH DEPOSIT"",$C343)),
      ISNUMBER(SEARCH(""CASH DEPOSIT"",$C343"&amp;")),
      COUNTIFS('SUMMARY DATA'!$D:$D,$C343,'SUMMARY DATA'!$B:$B,""RS"")&lt;&gt;1
    ),
    """",
    IFERROR(TEXTJOIN(CHAR(10),TRUE,FILTER('SUMMARY DATA'!I:I,'SUMMARY DATA'!$D:$D=$C343,'SUMMARY DATA'!$B:$B=""RS"")),"""")
  )
)"),"")</f>
        <v/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 spans="1:27">
      <c r="A344" s="19"/>
      <c r="B344" s="39"/>
      <c r="C344" s="19"/>
      <c r="D344" s="33"/>
      <c r="E344" s="4" t="str">
        <f>IFERROR(__xludf.DUMMYFUNCTION("IFERROR(
  TEXTJOIN(CHAR(10),TRUE,FILTER('SUMMARY DATA'!E:E,'SUMMARY DATA'!$A:$A=$A344,'SUMMARY DATA'!$C:$C=$B344,'SUMMARY DATA'!$B:$B=""RS"")),
  IF(
    OR(
      ISNUMBER(SEARCH(""CDM CASH DEPOSIT"",$C344)),
      ISNUMBER(SEARCH(""CASH DEPOSIT"",$C344"&amp;")),
      COUNTIFS('SUMMARY DATA'!$D:$D,$C344,'SUMMARY DATA'!$B:$B,""RS"")&lt;&gt;1
    ),
    """",
    IFERROR(TEXTJOIN(CHAR(10),TRUE,FILTER('SUMMARY DATA'!E:E,'SUMMARY DATA'!$D:$D=$C344,'SUMMARY DATA'!$B:$B=""RS"")),"""")
  )
)"),"")</f>
        <v/>
      </c>
      <c r="F344" s="4" t="str">
        <f>IFERROR(__xludf.DUMMYFUNCTION("IFERROR(
  TEXTJOIN(CHAR(10),TRUE,FILTER('SUMMARY DATA'!F:F,'SUMMARY DATA'!$A:$A=$A344,'SUMMARY DATA'!$C:$C=$B344,'SUMMARY DATA'!$B:$B=""RS"")),
  IF(
    OR(
      ISNUMBER(SEARCH(""CDM CASH DEPOSIT"",$C344)),
      ISNUMBER(SEARCH(""CASH DEPOSIT"",$C344"&amp;")),
      COUNTIFS('SUMMARY DATA'!$D:$D,$C344,'SUMMARY DATA'!$B:$B,""RS"")&lt;&gt;1
    ),
    """",
    IFERROR(TEXTJOIN(CHAR(10),TRUE,FILTER('SUMMARY DATA'!F:F,'SUMMARY DATA'!$D:$D=$C344,'SUMMARY DATA'!$B:$B=""RS"")),"""")
  )
)"),"")</f>
        <v/>
      </c>
      <c r="G344" s="4" t="str">
        <f>IFERROR(__xludf.DUMMYFUNCTION("IFERROR(
  TEXTJOIN(CHAR(10),TRUE,FILTER('SUMMARY DATA'!G:G,'SUMMARY DATA'!$A:$A=$A344,'SUMMARY DATA'!$C:$C=$B344,'SUMMARY DATA'!$B:$B=""RS"")),
  IF(
    OR(
      ISNUMBER(SEARCH(""CDM CASH DEPOSIT"",$C344)),
      ISNUMBER(SEARCH(""CASH DEPOSIT"",$C344"&amp;")),
      COUNTIFS('SUMMARY DATA'!$D:$D,$C344,'SUMMARY DATA'!$B:$B,""RS"")&lt;&gt;1
    ),
    """",
    IFERROR(TEXTJOIN(CHAR(10),TRUE,FILTER('SUMMARY DATA'!G:G,'SUMMARY DATA'!$D:$D=$C344,'SUMMARY DATA'!$B:$B=""RS"")),"""")
  )
)"),"")</f>
        <v/>
      </c>
      <c r="H344" s="4" t="str">
        <f>IFERROR(__xludf.DUMMYFUNCTION("IFERROR(
  TEXTJOIN(CHAR(10),TRUE,FILTER('SUMMARY DATA'!H:H,'SUMMARY DATA'!$A:$A=$A344,'SUMMARY DATA'!$C:$C=$B344,'SUMMARY DATA'!$B:$B=""RS"")),
  IF(
    OR(
      ISNUMBER(SEARCH(""CDM CASH DEPOSIT"",$C344)),
      ISNUMBER(SEARCH(""CASH DEPOSIT"",$C344"&amp;")),
      COUNTIFS('SUMMARY DATA'!$D:$D,$C344,'SUMMARY DATA'!$B:$B,""RS"")&lt;&gt;1
    ),
    """",
    IFERROR(TEXTJOIN(CHAR(10),TRUE,FILTER('SUMMARY DATA'!H:H,'SUMMARY DATA'!$D:$D=$C344,'SUMMARY DATA'!$B:$B=""RS"")),"""")
  )
)"),"")</f>
        <v/>
      </c>
      <c r="I344" s="6" t="str">
        <f>IFERROR(__xludf.DUMMYFUNCTION("IF(H344="""","""",
SUM(ARRAYFORMULA(VALUE(SPLIT(H344,CHAR(10)))))
)"),"")</f>
        <v/>
      </c>
      <c r="J344" s="4" t="str">
        <f>IFERROR(__xludf.DUMMYFUNCTION("IFERROR(
  TEXTJOIN(CHAR(10),TRUE,FILTER('SUMMARY DATA'!I:I,'SUMMARY DATA'!$A:$A=$A344,'SUMMARY DATA'!$C:$C=$B344,'SUMMARY DATA'!$B:$B=""RS"")),
  IF(
    OR(
      ISNUMBER(SEARCH(""CDM CASH DEPOSIT"",$C344)),
      ISNUMBER(SEARCH(""CASH DEPOSIT"",$C344"&amp;")),
      COUNTIFS('SUMMARY DATA'!$D:$D,$C344,'SUMMARY DATA'!$B:$B,""RS"")&lt;&gt;1
    ),
    """",
    IFERROR(TEXTJOIN(CHAR(10),TRUE,FILTER('SUMMARY DATA'!I:I,'SUMMARY DATA'!$D:$D=$C344,'SUMMARY DATA'!$B:$B=""RS"")),"""")
  )
)"),"")</f>
        <v/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 spans="1:27">
      <c r="A345" s="19"/>
      <c r="B345" s="39"/>
      <c r="C345" s="19"/>
      <c r="D345" s="33"/>
      <c r="E345" s="4" t="str">
        <f>IFERROR(__xludf.DUMMYFUNCTION("IFERROR(
  TEXTJOIN(CHAR(10),TRUE,FILTER('SUMMARY DATA'!E:E,'SUMMARY DATA'!$A:$A=$A345,'SUMMARY DATA'!$C:$C=$B345,'SUMMARY DATA'!$B:$B=""RS"")),
  IF(
    OR(
      ISNUMBER(SEARCH(""CDM CASH DEPOSIT"",$C345)),
      ISNUMBER(SEARCH(""CASH DEPOSIT"",$C345"&amp;")),
      COUNTIFS('SUMMARY DATA'!$D:$D,$C345,'SUMMARY DATA'!$B:$B,""RS"")&lt;&gt;1
    ),
    """",
    IFERROR(TEXTJOIN(CHAR(10),TRUE,FILTER('SUMMARY DATA'!E:E,'SUMMARY DATA'!$D:$D=$C345,'SUMMARY DATA'!$B:$B=""RS"")),"""")
  )
)"),"")</f>
        <v/>
      </c>
      <c r="F345" s="4" t="str">
        <f>IFERROR(__xludf.DUMMYFUNCTION("IFERROR(
  TEXTJOIN(CHAR(10),TRUE,FILTER('SUMMARY DATA'!F:F,'SUMMARY DATA'!$A:$A=$A345,'SUMMARY DATA'!$C:$C=$B345,'SUMMARY DATA'!$B:$B=""RS"")),
  IF(
    OR(
      ISNUMBER(SEARCH(""CDM CASH DEPOSIT"",$C345)),
      ISNUMBER(SEARCH(""CASH DEPOSIT"",$C345"&amp;")),
      COUNTIFS('SUMMARY DATA'!$D:$D,$C345,'SUMMARY DATA'!$B:$B,""RS"")&lt;&gt;1
    ),
    """",
    IFERROR(TEXTJOIN(CHAR(10),TRUE,FILTER('SUMMARY DATA'!F:F,'SUMMARY DATA'!$D:$D=$C345,'SUMMARY DATA'!$B:$B=""RS"")),"""")
  )
)"),"")</f>
        <v/>
      </c>
      <c r="G345" s="4" t="str">
        <f>IFERROR(__xludf.DUMMYFUNCTION("IFERROR(
  TEXTJOIN(CHAR(10),TRUE,FILTER('SUMMARY DATA'!G:G,'SUMMARY DATA'!$A:$A=$A345,'SUMMARY DATA'!$C:$C=$B345,'SUMMARY DATA'!$B:$B=""RS"")),
  IF(
    OR(
      ISNUMBER(SEARCH(""CDM CASH DEPOSIT"",$C345)),
      ISNUMBER(SEARCH(""CASH DEPOSIT"",$C345"&amp;")),
      COUNTIFS('SUMMARY DATA'!$D:$D,$C345,'SUMMARY DATA'!$B:$B,""RS"")&lt;&gt;1
    ),
    """",
    IFERROR(TEXTJOIN(CHAR(10),TRUE,FILTER('SUMMARY DATA'!G:G,'SUMMARY DATA'!$D:$D=$C345,'SUMMARY DATA'!$B:$B=""RS"")),"""")
  )
)"),"")</f>
        <v/>
      </c>
      <c r="H345" s="4" t="str">
        <f>IFERROR(__xludf.DUMMYFUNCTION("IFERROR(
  TEXTJOIN(CHAR(10),TRUE,FILTER('SUMMARY DATA'!H:H,'SUMMARY DATA'!$A:$A=$A345,'SUMMARY DATA'!$C:$C=$B345,'SUMMARY DATA'!$B:$B=""RS"")),
  IF(
    OR(
      ISNUMBER(SEARCH(""CDM CASH DEPOSIT"",$C345)),
      ISNUMBER(SEARCH(""CASH DEPOSIT"",$C345"&amp;")),
      COUNTIFS('SUMMARY DATA'!$D:$D,$C345,'SUMMARY DATA'!$B:$B,""RS"")&lt;&gt;1
    ),
    """",
    IFERROR(TEXTJOIN(CHAR(10),TRUE,FILTER('SUMMARY DATA'!H:H,'SUMMARY DATA'!$D:$D=$C345,'SUMMARY DATA'!$B:$B=""RS"")),"""")
  )
)"),"")</f>
        <v/>
      </c>
      <c r="I345" s="6" t="str">
        <f>IFERROR(__xludf.DUMMYFUNCTION("IF(H345="""","""",
SUM(ARRAYFORMULA(VALUE(SPLIT(H345,CHAR(10)))))
)"),"")</f>
        <v/>
      </c>
      <c r="J345" s="4" t="str">
        <f>IFERROR(__xludf.DUMMYFUNCTION("IFERROR(
  TEXTJOIN(CHAR(10),TRUE,FILTER('SUMMARY DATA'!I:I,'SUMMARY DATA'!$A:$A=$A345,'SUMMARY DATA'!$C:$C=$B345,'SUMMARY DATA'!$B:$B=""RS"")),
  IF(
    OR(
      ISNUMBER(SEARCH(""CDM CASH DEPOSIT"",$C345)),
      ISNUMBER(SEARCH(""CASH DEPOSIT"",$C345"&amp;")),
      COUNTIFS('SUMMARY DATA'!$D:$D,$C345,'SUMMARY DATA'!$B:$B,""RS"")&lt;&gt;1
    ),
    """",
    IFERROR(TEXTJOIN(CHAR(10),TRUE,FILTER('SUMMARY DATA'!I:I,'SUMMARY DATA'!$D:$D=$C345,'SUMMARY DATA'!$B:$B=""RS"")),"""")
  )
)"),"")</f>
        <v/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 spans="1:27">
      <c r="A346" s="19"/>
      <c r="B346" s="39"/>
      <c r="C346" s="19"/>
      <c r="D346" s="33"/>
      <c r="E346" s="4" t="str">
        <f>IFERROR(__xludf.DUMMYFUNCTION("IFERROR(
  TEXTJOIN(CHAR(10),TRUE,FILTER('SUMMARY DATA'!E:E,'SUMMARY DATA'!$A:$A=$A346,'SUMMARY DATA'!$C:$C=$B346,'SUMMARY DATA'!$B:$B=""RS"")),
  IF(
    OR(
      ISNUMBER(SEARCH(""CDM CASH DEPOSIT"",$C346)),
      ISNUMBER(SEARCH(""CASH DEPOSIT"",$C346"&amp;")),
      COUNTIFS('SUMMARY DATA'!$D:$D,$C346,'SUMMARY DATA'!$B:$B,""RS"")&lt;&gt;1
    ),
    """",
    IFERROR(TEXTJOIN(CHAR(10),TRUE,FILTER('SUMMARY DATA'!E:E,'SUMMARY DATA'!$D:$D=$C346,'SUMMARY DATA'!$B:$B=""RS"")),"""")
  )
)"),"")</f>
        <v/>
      </c>
      <c r="F346" s="4" t="str">
        <f>IFERROR(__xludf.DUMMYFUNCTION("IFERROR(
  TEXTJOIN(CHAR(10),TRUE,FILTER('SUMMARY DATA'!F:F,'SUMMARY DATA'!$A:$A=$A346,'SUMMARY DATA'!$C:$C=$B346,'SUMMARY DATA'!$B:$B=""RS"")),
  IF(
    OR(
      ISNUMBER(SEARCH(""CDM CASH DEPOSIT"",$C346)),
      ISNUMBER(SEARCH(""CASH DEPOSIT"",$C346"&amp;")),
      COUNTIFS('SUMMARY DATA'!$D:$D,$C346,'SUMMARY DATA'!$B:$B,""RS"")&lt;&gt;1
    ),
    """",
    IFERROR(TEXTJOIN(CHAR(10),TRUE,FILTER('SUMMARY DATA'!F:F,'SUMMARY DATA'!$D:$D=$C346,'SUMMARY DATA'!$B:$B=""RS"")),"""")
  )
)"),"")</f>
        <v/>
      </c>
      <c r="G346" s="4" t="str">
        <f>IFERROR(__xludf.DUMMYFUNCTION("IFERROR(
  TEXTJOIN(CHAR(10),TRUE,FILTER('SUMMARY DATA'!G:G,'SUMMARY DATA'!$A:$A=$A346,'SUMMARY DATA'!$C:$C=$B346,'SUMMARY DATA'!$B:$B=""RS"")),
  IF(
    OR(
      ISNUMBER(SEARCH(""CDM CASH DEPOSIT"",$C346)),
      ISNUMBER(SEARCH(""CASH DEPOSIT"",$C346"&amp;")),
      COUNTIFS('SUMMARY DATA'!$D:$D,$C346,'SUMMARY DATA'!$B:$B,""RS"")&lt;&gt;1
    ),
    """",
    IFERROR(TEXTJOIN(CHAR(10),TRUE,FILTER('SUMMARY DATA'!G:G,'SUMMARY DATA'!$D:$D=$C346,'SUMMARY DATA'!$B:$B=""RS"")),"""")
  )
)"),"")</f>
        <v/>
      </c>
      <c r="H346" s="4" t="str">
        <f>IFERROR(__xludf.DUMMYFUNCTION("IFERROR(
  TEXTJOIN(CHAR(10),TRUE,FILTER('SUMMARY DATA'!H:H,'SUMMARY DATA'!$A:$A=$A346,'SUMMARY DATA'!$C:$C=$B346,'SUMMARY DATA'!$B:$B=""RS"")),
  IF(
    OR(
      ISNUMBER(SEARCH(""CDM CASH DEPOSIT"",$C346)),
      ISNUMBER(SEARCH(""CASH DEPOSIT"",$C346"&amp;")),
      COUNTIFS('SUMMARY DATA'!$D:$D,$C346,'SUMMARY DATA'!$B:$B,""RS"")&lt;&gt;1
    ),
    """",
    IFERROR(TEXTJOIN(CHAR(10),TRUE,FILTER('SUMMARY DATA'!H:H,'SUMMARY DATA'!$D:$D=$C346,'SUMMARY DATA'!$B:$B=""RS"")),"""")
  )
)"),"")</f>
        <v/>
      </c>
      <c r="I346" s="6" t="str">
        <f>IFERROR(__xludf.DUMMYFUNCTION("IF(H346="""","""",
SUM(ARRAYFORMULA(VALUE(SPLIT(H346,CHAR(10)))))
)"),"")</f>
        <v/>
      </c>
      <c r="J346" s="4" t="str">
        <f>IFERROR(__xludf.DUMMYFUNCTION("IFERROR(
  TEXTJOIN(CHAR(10),TRUE,FILTER('SUMMARY DATA'!I:I,'SUMMARY DATA'!$A:$A=$A346,'SUMMARY DATA'!$C:$C=$B346,'SUMMARY DATA'!$B:$B=""RS"")),
  IF(
    OR(
      ISNUMBER(SEARCH(""CDM CASH DEPOSIT"",$C346)),
      ISNUMBER(SEARCH(""CASH DEPOSIT"",$C346"&amp;")),
      COUNTIFS('SUMMARY DATA'!$D:$D,$C346,'SUMMARY DATA'!$B:$B,""RS"")&lt;&gt;1
    ),
    """",
    IFERROR(TEXTJOIN(CHAR(10),TRUE,FILTER('SUMMARY DATA'!I:I,'SUMMARY DATA'!$D:$D=$C346,'SUMMARY DATA'!$B:$B=""RS"")),"""")
  )
)"),"")</f>
        <v/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 spans="1:27">
      <c r="A347" s="19"/>
      <c r="B347" s="39"/>
      <c r="C347" s="19"/>
      <c r="D347" s="33"/>
      <c r="E347" s="4" t="str">
        <f>IFERROR(__xludf.DUMMYFUNCTION("IFERROR(
  TEXTJOIN(CHAR(10),TRUE,FILTER('SUMMARY DATA'!E:E,'SUMMARY DATA'!$A:$A=$A347,'SUMMARY DATA'!$C:$C=$B347,'SUMMARY DATA'!$B:$B=""RS"")),
  IF(
    OR(
      ISNUMBER(SEARCH(""CDM CASH DEPOSIT"",$C347)),
      ISNUMBER(SEARCH(""CASH DEPOSIT"",$C347"&amp;")),
      COUNTIFS('SUMMARY DATA'!$D:$D,$C347,'SUMMARY DATA'!$B:$B,""RS"")&lt;&gt;1
    ),
    """",
    IFERROR(TEXTJOIN(CHAR(10),TRUE,FILTER('SUMMARY DATA'!E:E,'SUMMARY DATA'!$D:$D=$C347,'SUMMARY DATA'!$B:$B=""RS"")),"""")
  )
)"),"")</f>
        <v/>
      </c>
      <c r="F347" s="4" t="str">
        <f>IFERROR(__xludf.DUMMYFUNCTION("IFERROR(
  TEXTJOIN(CHAR(10),TRUE,FILTER('SUMMARY DATA'!F:F,'SUMMARY DATA'!$A:$A=$A347,'SUMMARY DATA'!$C:$C=$B347,'SUMMARY DATA'!$B:$B=""RS"")),
  IF(
    OR(
      ISNUMBER(SEARCH(""CDM CASH DEPOSIT"",$C347)),
      ISNUMBER(SEARCH(""CASH DEPOSIT"",$C347"&amp;")),
      COUNTIFS('SUMMARY DATA'!$D:$D,$C347,'SUMMARY DATA'!$B:$B,""RS"")&lt;&gt;1
    ),
    """",
    IFERROR(TEXTJOIN(CHAR(10),TRUE,FILTER('SUMMARY DATA'!F:F,'SUMMARY DATA'!$D:$D=$C347,'SUMMARY DATA'!$B:$B=""RS"")),"""")
  )
)"),"")</f>
        <v/>
      </c>
      <c r="G347" s="4" t="str">
        <f>IFERROR(__xludf.DUMMYFUNCTION("IFERROR(
  TEXTJOIN(CHAR(10),TRUE,FILTER('SUMMARY DATA'!G:G,'SUMMARY DATA'!$A:$A=$A347,'SUMMARY DATA'!$C:$C=$B347,'SUMMARY DATA'!$B:$B=""RS"")),
  IF(
    OR(
      ISNUMBER(SEARCH(""CDM CASH DEPOSIT"",$C347)),
      ISNUMBER(SEARCH(""CASH DEPOSIT"",$C347"&amp;")),
      COUNTIFS('SUMMARY DATA'!$D:$D,$C347,'SUMMARY DATA'!$B:$B,""RS"")&lt;&gt;1
    ),
    """",
    IFERROR(TEXTJOIN(CHAR(10),TRUE,FILTER('SUMMARY DATA'!G:G,'SUMMARY DATA'!$D:$D=$C347,'SUMMARY DATA'!$B:$B=""RS"")),"""")
  )
)"),"")</f>
        <v/>
      </c>
      <c r="H347" s="4" t="str">
        <f>IFERROR(__xludf.DUMMYFUNCTION("IFERROR(
  TEXTJOIN(CHAR(10),TRUE,FILTER('SUMMARY DATA'!H:H,'SUMMARY DATA'!$A:$A=$A347,'SUMMARY DATA'!$C:$C=$B347,'SUMMARY DATA'!$B:$B=""RS"")),
  IF(
    OR(
      ISNUMBER(SEARCH(""CDM CASH DEPOSIT"",$C347)),
      ISNUMBER(SEARCH(""CASH DEPOSIT"",$C347"&amp;")),
      COUNTIFS('SUMMARY DATA'!$D:$D,$C347,'SUMMARY DATA'!$B:$B,""RS"")&lt;&gt;1
    ),
    """",
    IFERROR(TEXTJOIN(CHAR(10),TRUE,FILTER('SUMMARY DATA'!H:H,'SUMMARY DATA'!$D:$D=$C347,'SUMMARY DATA'!$B:$B=""RS"")),"""")
  )
)"),"")</f>
        <v/>
      </c>
      <c r="I347" s="6" t="str">
        <f>IFERROR(__xludf.DUMMYFUNCTION("IF(H347="""","""",
SUM(ARRAYFORMULA(VALUE(SPLIT(H347,CHAR(10)))))
)"),"")</f>
        <v/>
      </c>
      <c r="J347" s="4" t="str">
        <f>IFERROR(__xludf.DUMMYFUNCTION("IFERROR(
  TEXTJOIN(CHAR(10),TRUE,FILTER('SUMMARY DATA'!I:I,'SUMMARY DATA'!$A:$A=$A347,'SUMMARY DATA'!$C:$C=$B347,'SUMMARY DATA'!$B:$B=""RS"")),
  IF(
    OR(
      ISNUMBER(SEARCH(""CDM CASH DEPOSIT"",$C347)),
      ISNUMBER(SEARCH(""CASH DEPOSIT"",$C347"&amp;")),
      COUNTIFS('SUMMARY DATA'!$D:$D,$C347,'SUMMARY DATA'!$B:$B,""RS"")&lt;&gt;1
    ),
    """",
    IFERROR(TEXTJOIN(CHAR(10),TRUE,FILTER('SUMMARY DATA'!I:I,'SUMMARY DATA'!$D:$D=$C347,'SUMMARY DATA'!$B:$B=""RS"")),"""")
  )
)"),"")</f>
        <v/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 spans="1:27">
      <c r="A348" s="19"/>
      <c r="B348" s="39"/>
      <c r="C348" s="19"/>
      <c r="D348" s="33"/>
      <c r="E348" s="4" t="str">
        <f>IFERROR(__xludf.DUMMYFUNCTION("IFERROR(
  TEXTJOIN(CHAR(10),TRUE,FILTER('SUMMARY DATA'!E:E,'SUMMARY DATA'!$A:$A=$A348,'SUMMARY DATA'!$C:$C=$B348,'SUMMARY DATA'!$B:$B=""RS"")),
  IF(
    OR(
      ISNUMBER(SEARCH(""CDM CASH DEPOSIT"",$C348)),
      ISNUMBER(SEARCH(""CASH DEPOSIT"",$C348"&amp;")),
      COUNTIFS('SUMMARY DATA'!$D:$D,$C348,'SUMMARY DATA'!$B:$B,""RS"")&lt;&gt;1
    ),
    """",
    IFERROR(TEXTJOIN(CHAR(10),TRUE,FILTER('SUMMARY DATA'!E:E,'SUMMARY DATA'!$D:$D=$C348,'SUMMARY DATA'!$B:$B=""RS"")),"""")
  )
)"),"")</f>
        <v/>
      </c>
      <c r="F348" s="4" t="str">
        <f>IFERROR(__xludf.DUMMYFUNCTION("IFERROR(
  TEXTJOIN(CHAR(10),TRUE,FILTER('SUMMARY DATA'!F:F,'SUMMARY DATA'!$A:$A=$A348,'SUMMARY DATA'!$C:$C=$B348,'SUMMARY DATA'!$B:$B=""RS"")),
  IF(
    OR(
      ISNUMBER(SEARCH(""CDM CASH DEPOSIT"",$C348)),
      ISNUMBER(SEARCH(""CASH DEPOSIT"",$C348"&amp;")),
      COUNTIFS('SUMMARY DATA'!$D:$D,$C348,'SUMMARY DATA'!$B:$B,""RS"")&lt;&gt;1
    ),
    """",
    IFERROR(TEXTJOIN(CHAR(10),TRUE,FILTER('SUMMARY DATA'!F:F,'SUMMARY DATA'!$D:$D=$C348,'SUMMARY DATA'!$B:$B=""RS"")),"""")
  )
)"),"")</f>
        <v/>
      </c>
      <c r="G348" s="4" t="str">
        <f>IFERROR(__xludf.DUMMYFUNCTION("IFERROR(
  TEXTJOIN(CHAR(10),TRUE,FILTER('SUMMARY DATA'!G:G,'SUMMARY DATA'!$A:$A=$A348,'SUMMARY DATA'!$C:$C=$B348,'SUMMARY DATA'!$B:$B=""RS"")),
  IF(
    OR(
      ISNUMBER(SEARCH(""CDM CASH DEPOSIT"",$C348)),
      ISNUMBER(SEARCH(""CASH DEPOSIT"",$C348"&amp;")),
      COUNTIFS('SUMMARY DATA'!$D:$D,$C348,'SUMMARY DATA'!$B:$B,""RS"")&lt;&gt;1
    ),
    """",
    IFERROR(TEXTJOIN(CHAR(10),TRUE,FILTER('SUMMARY DATA'!G:G,'SUMMARY DATA'!$D:$D=$C348,'SUMMARY DATA'!$B:$B=""RS"")),"""")
  )
)"),"")</f>
        <v/>
      </c>
      <c r="H348" s="4" t="str">
        <f>IFERROR(__xludf.DUMMYFUNCTION("IFERROR(
  TEXTJOIN(CHAR(10),TRUE,FILTER('SUMMARY DATA'!H:H,'SUMMARY DATA'!$A:$A=$A348,'SUMMARY DATA'!$C:$C=$B348,'SUMMARY DATA'!$B:$B=""RS"")),
  IF(
    OR(
      ISNUMBER(SEARCH(""CDM CASH DEPOSIT"",$C348)),
      ISNUMBER(SEARCH(""CASH DEPOSIT"",$C348"&amp;")),
      COUNTIFS('SUMMARY DATA'!$D:$D,$C348,'SUMMARY DATA'!$B:$B,""RS"")&lt;&gt;1
    ),
    """",
    IFERROR(TEXTJOIN(CHAR(10),TRUE,FILTER('SUMMARY DATA'!H:H,'SUMMARY DATA'!$D:$D=$C348,'SUMMARY DATA'!$B:$B=""RS"")),"""")
  )
)"),"")</f>
        <v/>
      </c>
      <c r="I348" s="6" t="str">
        <f>IFERROR(__xludf.DUMMYFUNCTION("IF(H348="""","""",
SUM(ARRAYFORMULA(VALUE(SPLIT(H348,CHAR(10)))))
)"),"")</f>
        <v/>
      </c>
      <c r="J348" s="4" t="str">
        <f>IFERROR(__xludf.DUMMYFUNCTION("IFERROR(
  TEXTJOIN(CHAR(10),TRUE,FILTER('SUMMARY DATA'!I:I,'SUMMARY DATA'!$A:$A=$A348,'SUMMARY DATA'!$C:$C=$B348,'SUMMARY DATA'!$B:$B=""RS"")),
  IF(
    OR(
      ISNUMBER(SEARCH(""CDM CASH DEPOSIT"",$C348)),
      ISNUMBER(SEARCH(""CASH DEPOSIT"",$C348"&amp;")),
      COUNTIFS('SUMMARY DATA'!$D:$D,$C348,'SUMMARY DATA'!$B:$B,""RS"")&lt;&gt;1
    ),
    """",
    IFERROR(TEXTJOIN(CHAR(10),TRUE,FILTER('SUMMARY DATA'!I:I,'SUMMARY DATA'!$D:$D=$C348,'SUMMARY DATA'!$B:$B=""RS"")),"""")
  )
)"),"")</f>
        <v/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 spans="1:27">
      <c r="A349" s="19"/>
      <c r="B349" s="39"/>
      <c r="C349" s="19"/>
      <c r="D349" s="33"/>
      <c r="E349" s="4" t="str">
        <f>IFERROR(__xludf.DUMMYFUNCTION("IFERROR(
  TEXTJOIN(CHAR(10),TRUE,FILTER('SUMMARY DATA'!E:E,'SUMMARY DATA'!$A:$A=$A349,'SUMMARY DATA'!$C:$C=$B349,'SUMMARY DATA'!$B:$B=""RS"")),
  IF(
    OR(
      ISNUMBER(SEARCH(""CDM CASH DEPOSIT"",$C349)),
      ISNUMBER(SEARCH(""CASH DEPOSIT"",$C349"&amp;")),
      COUNTIFS('SUMMARY DATA'!$D:$D,$C349,'SUMMARY DATA'!$B:$B,""RS"")&lt;&gt;1
    ),
    """",
    IFERROR(TEXTJOIN(CHAR(10),TRUE,FILTER('SUMMARY DATA'!E:E,'SUMMARY DATA'!$D:$D=$C349,'SUMMARY DATA'!$B:$B=""RS"")),"""")
  )
)"),"")</f>
        <v/>
      </c>
      <c r="F349" s="4" t="str">
        <f>IFERROR(__xludf.DUMMYFUNCTION("IFERROR(
  TEXTJOIN(CHAR(10),TRUE,FILTER('SUMMARY DATA'!F:F,'SUMMARY DATA'!$A:$A=$A349,'SUMMARY DATA'!$C:$C=$B349,'SUMMARY DATA'!$B:$B=""RS"")),
  IF(
    OR(
      ISNUMBER(SEARCH(""CDM CASH DEPOSIT"",$C349)),
      ISNUMBER(SEARCH(""CASH DEPOSIT"",$C349"&amp;")),
      COUNTIFS('SUMMARY DATA'!$D:$D,$C349,'SUMMARY DATA'!$B:$B,""RS"")&lt;&gt;1
    ),
    """",
    IFERROR(TEXTJOIN(CHAR(10),TRUE,FILTER('SUMMARY DATA'!F:F,'SUMMARY DATA'!$D:$D=$C349,'SUMMARY DATA'!$B:$B=""RS"")),"""")
  )
)"),"")</f>
        <v/>
      </c>
      <c r="G349" s="4" t="str">
        <f>IFERROR(__xludf.DUMMYFUNCTION("IFERROR(
  TEXTJOIN(CHAR(10),TRUE,FILTER('SUMMARY DATA'!G:G,'SUMMARY DATA'!$A:$A=$A349,'SUMMARY DATA'!$C:$C=$B349,'SUMMARY DATA'!$B:$B=""RS"")),
  IF(
    OR(
      ISNUMBER(SEARCH(""CDM CASH DEPOSIT"",$C349)),
      ISNUMBER(SEARCH(""CASH DEPOSIT"",$C349"&amp;")),
      COUNTIFS('SUMMARY DATA'!$D:$D,$C349,'SUMMARY DATA'!$B:$B,""RS"")&lt;&gt;1
    ),
    """",
    IFERROR(TEXTJOIN(CHAR(10),TRUE,FILTER('SUMMARY DATA'!G:G,'SUMMARY DATA'!$D:$D=$C349,'SUMMARY DATA'!$B:$B=""RS"")),"""")
  )
)"),"")</f>
        <v/>
      </c>
      <c r="H349" s="4" t="str">
        <f>IFERROR(__xludf.DUMMYFUNCTION("IFERROR(
  TEXTJOIN(CHAR(10),TRUE,FILTER('SUMMARY DATA'!H:H,'SUMMARY DATA'!$A:$A=$A349,'SUMMARY DATA'!$C:$C=$B349,'SUMMARY DATA'!$B:$B=""RS"")),
  IF(
    OR(
      ISNUMBER(SEARCH(""CDM CASH DEPOSIT"",$C349)),
      ISNUMBER(SEARCH(""CASH DEPOSIT"",$C349"&amp;")),
      COUNTIFS('SUMMARY DATA'!$D:$D,$C349,'SUMMARY DATA'!$B:$B,""RS"")&lt;&gt;1
    ),
    """",
    IFERROR(TEXTJOIN(CHAR(10),TRUE,FILTER('SUMMARY DATA'!H:H,'SUMMARY DATA'!$D:$D=$C349,'SUMMARY DATA'!$B:$B=""RS"")),"""")
  )
)"),"")</f>
        <v/>
      </c>
      <c r="I349" s="6" t="str">
        <f>IFERROR(__xludf.DUMMYFUNCTION("IF(H349="""","""",
SUM(ARRAYFORMULA(VALUE(SPLIT(H349,CHAR(10)))))
)"),"")</f>
        <v/>
      </c>
      <c r="J349" s="4" t="str">
        <f>IFERROR(__xludf.DUMMYFUNCTION("IFERROR(
  TEXTJOIN(CHAR(10),TRUE,FILTER('SUMMARY DATA'!I:I,'SUMMARY DATA'!$A:$A=$A349,'SUMMARY DATA'!$C:$C=$B349,'SUMMARY DATA'!$B:$B=""RS"")),
  IF(
    OR(
      ISNUMBER(SEARCH(""CDM CASH DEPOSIT"",$C349)),
      ISNUMBER(SEARCH(""CASH DEPOSIT"",$C349"&amp;")),
      COUNTIFS('SUMMARY DATA'!$D:$D,$C349,'SUMMARY DATA'!$B:$B,""RS"")&lt;&gt;1
    ),
    """",
    IFERROR(TEXTJOIN(CHAR(10),TRUE,FILTER('SUMMARY DATA'!I:I,'SUMMARY DATA'!$D:$D=$C349,'SUMMARY DATA'!$B:$B=""RS"")),"""")
  )
)"),"")</f>
        <v/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 spans="1:27">
      <c r="A350" s="19"/>
      <c r="B350" s="39"/>
      <c r="C350" s="19"/>
      <c r="D350" s="33"/>
      <c r="E350" s="4" t="str">
        <f>IFERROR(__xludf.DUMMYFUNCTION("IFERROR(
  TEXTJOIN(CHAR(10),TRUE,FILTER('SUMMARY DATA'!E:E,'SUMMARY DATA'!$A:$A=$A350,'SUMMARY DATA'!$C:$C=$B350,'SUMMARY DATA'!$B:$B=""RS"")),
  IF(
    OR(
      ISNUMBER(SEARCH(""CDM CASH DEPOSIT"",$C350)),
      ISNUMBER(SEARCH(""CASH DEPOSIT"",$C350"&amp;")),
      COUNTIFS('SUMMARY DATA'!$D:$D,$C350,'SUMMARY DATA'!$B:$B,""RS"")&lt;&gt;1
    ),
    """",
    IFERROR(TEXTJOIN(CHAR(10),TRUE,FILTER('SUMMARY DATA'!E:E,'SUMMARY DATA'!$D:$D=$C350,'SUMMARY DATA'!$B:$B=""RS"")),"""")
  )
)"),"")</f>
        <v/>
      </c>
      <c r="F350" s="4" t="str">
        <f>IFERROR(__xludf.DUMMYFUNCTION("IFERROR(
  TEXTJOIN(CHAR(10),TRUE,FILTER('SUMMARY DATA'!F:F,'SUMMARY DATA'!$A:$A=$A350,'SUMMARY DATA'!$C:$C=$B350,'SUMMARY DATA'!$B:$B=""RS"")),
  IF(
    OR(
      ISNUMBER(SEARCH(""CDM CASH DEPOSIT"",$C350)),
      ISNUMBER(SEARCH(""CASH DEPOSIT"",$C350"&amp;")),
      COUNTIFS('SUMMARY DATA'!$D:$D,$C350,'SUMMARY DATA'!$B:$B,""RS"")&lt;&gt;1
    ),
    """",
    IFERROR(TEXTJOIN(CHAR(10),TRUE,FILTER('SUMMARY DATA'!F:F,'SUMMARY DATA'!$D:$D=$C350,'SUMMARY DATA'!$B:$B=""RS"")),"""")
  )
)"),"")</f>
        <v/>
      </c>
      <c r="G350" s="4" t="str">
        <f>IFERROR(__xludf.DUMMYFUNCTION("IFERROR(
  TEXTJOIN(CHAR(10),TRUE,FILTER('SUMMARY DATA'!G:G,'SUMMARY DATA'!$A:$A=$A350,'SUMMARY DATA'!$C:$C=$B350,'SUMMARY DATA'!$B:$B=""RS"")),
  IF(
    OR(
      ISNUMBER(SEARCH(""CDM CASH DEPOSIT"",$C350)),
      ISNUMBER(SEARCH(""CASH DEPOSIT"",$C350"&amp;")),
      COUNTIFS('SUMMARY DATA'!$D:$D,$C350,'SUMMARY DATA'!$B:$B,""RS"")&lt;&gt;1
    ),
    """",
    IFERROR(TEXTJOIN(CHAR(10),TRUE,FILTER('SUMMARY DATA'!G:G,'SUMMARY DATA'!$D:$D=$C350,'SUMMARY DATA'!$B:$B=""RS"")),"""")
  )
)"),"")</f>
        <v/>
      </c>
      <c r="H350" s="4" t="str">
        <f>IFERROR(__xludf.DUMMYFUNCTION("IFERROR(
  TEXTJOIN(CHAR(10),TRUE,FILTER('SUMMARY DATA'!H:H,'SUMMARY DATA'!$A:$A=$A350,'SUMMARY DATA'!$C:$C=$B350,'SUMMARY DATA'!$B:$B=""RS"")),
  IF(
    OR(
      ISNUMBER(SEARCH(""CDM CASH DEPOSIT"",$C350)),
      ISNUMBER(SEARCH(""CASH DEPOSIT"",$C350"&amp;")),
      COUNTIFS('SUMMARY DATA'!$D:$D,$C350,'SUMMARY DATA'!$B:$B,""RS"")&lt;&gt;1
    ),
    """",
    IFERROR(TEXTJOIN(CHAR(10),TRUE,FILTER('SUMMARY DATA'!H:H,'SUMMARY DATA'!$D:$D=$C350,'SUMMARY DATA'!$B:$B=""RS"")),"""")
  )
)"),"")</f>
        <v/>
      </c>
      <c r="I350" s="6" t="str">
        <f>IFERROR(__xludf.DUMMYFUNCTION("IF(H350="""","""",
SUM(ARRAYFORMULA(VALUE(SPLIT(H350,CHAR(10)))))
)"),"")</f>
        <v/>
      </c>
      <c r="J350" s="4" t="str">
        <f>IFERROR(__xludf.DUMMYFUNCTION("IFERROR(
  TEXTJOIN(CHAR(10),TRUE,FILTER('SUMMARY DATA'!I:I,'SUMMARY DATA'!$A:$A=$A350,'SUMMARY DATA'!$C:$C=$B350,'SUMMARY DATA'!$B:$B=""RS"")),
  IF(
    OR(
      ISNUMBER(SEARCH(""CDM CASH DEPOSIT"",$C350)),
      ISNUMBER(SEARCH(""CASH DEPOSIT"",$C350"&amp;")),
      COUNTIFS('SUMMARY DATA'!$D:$D,$C350,'SUMMARY DATA'!$B:$B,""RS"")&lt;&gt;1
    ),
    """",
    IFERROR(TEXTJOIN(CHAR(10),TRUE,FILTER('SUMMARY DATA'!I:I,'SUMMARY DATA'!$D:$D=$C350,'SUMMARY DATA'!$B:$B=""RS"")),"""")
  )
)"),"")</f>
        <v/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 spans="1:27">
      <c r="A351" s="19"/>
      <c r="B351" s="39"/>
      <c r="C351" s="19"/>
      <c r="D351" s="33"/>
      <c r="E351" s="4" t="str">
        <f>IFERROR(__xludf.DUMMYFUNCTION("IFERROR(
  TEXTJOIN(CHAR(10),TRUE,FILTER('SUMMARY DATA'!E:E,'SUMMARY DATA'!$A:$A=$A351,'SUMMARY DATA'!$C:$C=$B351,'SUMMARY DATA'!$B:$B=""RS"")),
  IF(
    OR(
      ISNUMBER(SEARCH(""CDM CASH DEPOSIT"",$C351)),
      ISNUMBER(SEARCH(""CASH DEPOSIT"",$C351"&amp;")),
      COUNTIFS('SUMMARY DATA'!$D:$D,$C351,'SUMMARY DATA'!$B:$B,""RS"")&lt;&gt;1
    ),
    """",
    IFERROR(TEXTJOIN(CHAR(10),TRUE,FILTER('SUMMARY DATA'!E:E,'SUMMARY DATA'!$D:$D=$C351,'SUMMARY DATA'!$B:$B=""RS"")),"""")
  )
)"),"")</f>
        <v/>
      </c>
      <c r="F351" s="4" t="str">
        <f>IFERROR(__xludf.DUMMYFUNCTION("IFERROR(
  TEXTJOIN(CHAR(10),TRUE,FILTER('SUMMARY DATA'!F:F,'SUMMARY DATA'!$A:$A=$A351,'SUMMARY DATA'!$C:$C=$B351,'SUMMARY DATA'!$B:$B=""RS"")),
  IF(
    OR(
      ISNUMBER(SEARCH(""CDM CASH DEPOSIT"",$C351)),
      ISNUMBER(SEARCH(""CASH DEPOSIT"",$C351"&amp;")),
      COUNTIFS('SUMMARY DATA'!$D:$D,$C351,'SUMMARY DATA'!$B:$B,""RS"")&lt;&gt;1
    ),
    """",
    IFERROR(TEXTJOIN(CHAR(10),TRUE,FILTER('SUMMARY DATA'!F:F,'SUMMARY DATA'!$D:$D=$C351,'SUMMARY DATA'!$B:$B=""RS"")),"""")
  )
)"),"")</f>
        <v/>
      </c>
      <c r="G351" s="4" t="str">
        <f>IFERROR(__xludf.DUMMYFUNCTION("IFERROR(
  TEXTJOIN(CHAR(10),TRUE,FILTER('SUMMARY DATA'!G:G,'SUMMARY DATA'!$A:$A=$A351,'SUMMARY DATA'!$C:$C=$B351,'SUMMARY DATA'!$B:$B=""RS"")),
  IF(
    OR(
      ISNUMBER(SEARCH(""CDM CASH DEPOSIT"",$C351)),
      ISNUMBER(SEARCH(""CASH DEPOSIT"",$C351"&amp;")),
      COUNTIFS('SUMMARY DATA'!$D:$D,$C351,'SUMMARY DATA'!$B:$B,""RS"")&lt;&gt;1
    ),
    """",
    IFERROR(TEXTJOIN(CHAR(10),TRUE,FILTER('SUMMARY DATA'!G:G,'SUMMARY DATA'!$D:$D=$C351,'SUMMARY DATA'!$B:$B=""RS"")),"""")
  )
)"),"")</f>
        <v/>
      </c>
      <c r="H351" s="4" t="str">
        <f>IFERROR(__xludf.DUMMYFUNCTION("IFERROR(
  TEXTJOIN(CHAR(10),TRUE,FILTER('SUMMARY DATA'!H:H,'SUMMARY DATA'!$A:$A=$A351,'SUMMARY DATA'!$C:$C=$B351,'SUMMARY DATA'!$B:$B=""RS"")),
  IF(
    OR(
      ISNUMBER(SEARCH(""CDM CASH DEPOSIT"",$C351)),
      ISNUMBER(SEARCH(""CASH DEPOSIT"",$C351"&amp;")),
      COUNTIFS('SUMMARY DATA'!$D:$D,$C351,'SUMMARY DATA'!$B:$B,""RS"")&lt;&gt;1
    ),
    """",
    IFERROR(TEXTJOIN(CHAR(10),TRUE,FILTER('SUMMARY DATA'!H:H,'SUMMARY DATA'!$D:$D=$C351,'SUMMARY DATA'!$B:$B=""RS"")),"""")
  )
)"),"")</f>
        <v/>
      </c>
      <c r="I351" s="6" t="str">
        <f>IFERROR(__xludf.DUMMYFUNCTION("IF(H351="""","""",
SUM(ARRAYFORMULA(VALUE(SPLIT(H351,CHAR(10)))))
)"),"")</f>
        <v/>
      </c>
      <c r="J351" s="4" t="str">
        <f>IFERROR(__xludf.DUMMYFUNCTION("IFERROR(
  TEXTJOIN(CHAR(10),TRUE,FILTER('SUMMARY DATA'!I:I,'SUMMARY DATA'!$A:$A=$A351,'SUMMARY DATA'!$C:$C=$B351,'SUMMARY DATA'!$B:$B=""RS"")),
  IF(
    OR(
      ISNUMBER(SEARCH(""CDM CASH DEPOSIT"",$C351)),
      ISNUMBER(SEARCH(""CASH DEPOSIT"",$C351"&amp;")),
      COUNTIFS('SUMMARY DATA'!$D:$D,$C351,'SUMMARY DATA'!$B:$B,""RS"")&lt;&gt;1
    ),
    """",
    IFERROR(TEXTJOIN(CHAR(10),TRUE,FILTER('SUMMARY DATA'!I:I,'SUMMARY DATA'!$D:$D=$C351,'SUMMARY DATA'!$B:$B=""RS"")),"""")
  )
)"),"")</f>
        <v/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 spans="1:27">
      <c r="A352" s="19"/>
      <c r="B352" s="39"/>
      <c r="C352" s="19"/>
      <c r="D352" s="33"/>
      <c r="E352" s="4" t="str">
        <f>IFERROR(__xludf.DUMMYFUNCTION("IFERROR(
  TEXTJOIN(CHAR(10),TRUE,FILTER('SUMMARY DATA'!E:E,'SUMMARY DATA'!$A:$A=$A352,'SUMMARY DATA'!$C:$C=$B352,'SUMMARY DATA'!$B:$B=""RS"")),
  IF(
    OR(
      ISNUMBER(SEARCH(""CDM CASH DEPOSIT"",$C352)),
      ISNUMBER(SEARCH(""CASH DEPOSIT"",$C352"&amp;")),
      COUNTIFS('SUMMARY DATA'!$D:$D,$C352,'SUMMARY DATA'!$B:$B,""RS"")&lt;&gt;1
    ),
    """",
    IFERROR(TEXTJOIN(CHAR(10),TRUE,FILTER('SUMMARY DATA'!E:E,'SUMMARY DATA'!$D:$D=$C352,'SUMMARY DATA'!$B:$B=""RS"")),"""")
  )
)"),"")</f>
        <v/>
      </c>
      <c r="F352" s="4" t="str">
        <f>IFERROR(__xludf.DUMMYFUNCTION("IFERROR(
  TEXTJOIN(CHAR(10),TRUE,FILTER('SUMMARY DATA'!F:F,'SUMMARY DATA'!$A:$A=$A352,'SUMMARY DATA'!$C:$C=$B352,'SUMMARY DATA'!$B:$B=""RS"")),
  IF(
    OR(
      ISNUMBER(SEARCH(""CDM CASH DEPOSIT"",$C352)),
      ISNUMBER(SEARCH(""CASH DEPOSIT"",$C352"&amp;")),
      COUNTIFS('SUMMARY DATA'!$D:$D,$C352,'SUMMARY DATA'!$B:$B,""RS"")&lt;&gt;1
    ),
    """",
    IFERROR(TEXTJOIN(CHAR(10),TRUE,FILTER('SUMMARY DATA'!F:F,'SUMMARY DATA'!$D:$D=$C352,'SUMMARY DATA'!$B:$B=""RS"")),"""")
  )
)"),"")</f>
        <v/>
      </c>
      <c r="G352" s="4" t="str">
        <f>IFERROR(__xludf.DUMMYFUNCTION("IFERROR(
  TEXTJOIN(CHAR(10),TRUE,FILTER('SUMMARY DATA'!G:G,'SUMMARY DATA'!$A:$A=$A352,'SUMMARY DATA'!$C:$C=$B352,'SUMMARY DATA'!$B:$B=""RS"")),
  IF(
    OR(
      ISNUMBER(SEARCH(""CDM CASH DEPOSIT"",$C352)),
      ISNUMBER(SEARCH(""CASH DEPOSIT"",$C352"&amp;")),
      COUNTIFS('SUMMARY DATA'!$D:$D,$C352,'SUMMARY DATA'!$B:$B,""RS"")&lt;&gt;1
    ),
    """",
    IFERROR(TEXTJOIN(CHAR(10),TRUE,FILTER('SUMMARY DATA'!G:G,'SUMMARY DATA'!$D:$D=$C352,'SUMMARY DATA'!$B:$B=""RS"")),"""")
  )
)"),"")</f>
        <v/>
      </c>
      <c r="H352" s="4" t="str">
        <f>IFERROR(__xludf.DUMMYFUNCTION("IFERROR(
  TEXTJOIN(CHAR(10),TRUE,FILTER('SUMMARY DATA'!H:H,'SUMMARY DATA'!$A:$A=$A352,'SUMMARY DATA'!$C:$C=$B352,'SUMMARY DATA'!$B:$B=""RS"")),
  IF(
    OR(
      ISNUMBER(SEARCH(""CDM CASH DEPOSIT"",$C352)),
      ISNUMBER(SEARCH(""CASH DEPOSIT"",$C352"&amp;")),
      COUNTIFS('SUMMARY DATA'!$D:$D,$C352,'SUMMARY DATA'!$B:$B,""RS"")&lt;&gt;1
    ),
    """",
    IFERROR(TEXTJOIN(CHAR(10),TRUE,FILTER('SUMMARY DATA'!H:H,'SUMMARY DATA'!$D:$D=$C352,'SUMMARY DATA'!$B:$B=""RS"")),"""")
  )
)"),"")</f>
        <v/>
      </c>
      <c r="I352" s="6" t="str">
        <f>IFERROR(__xludf.DUMMYFUNCTION("IF(H352="""","""",
SUM(ARRAYFORMULA(VALUE(SPLIT(H352,CHAR(10)))))
)"),"")</f>
        <v/>
      </c>
      <c r="J352" s="4" t="str">
        <f>IFERROR(__xludf.DUMMYFUNCTION("IFERROR(
  TEXTJOIN(CHAR(10),TRUE,FILTER('SUMMARY DATA'!I:I,'SUMMARY DATA'!$A:$A=$A352,'SUMMARY DATA'!$C:$C=$B352,'SUMMARY DATA'!$B:$B=""RS"")),
  IF(
    OR(
      ISNUMBER(SEARCH(""CDM CASH DEPOSIT"",$C352)),
      ISNUMBER(SEARCH(""CASH DEPOSIT"",$C352"&amp;")),
      COUNTIFS('SUMMARY DATA'!$D:$D,$C352,'SUMMARY DATA'!$B:$B,""RS"")&lt;&gt;1
    ),
    """",
    IFERROR(TEXTJOIN(CHAR(10),TRUE,FILTER('SUMMARY DATA'!I:I,'SUMMARY DATA'!$D:$D=$C352,'SUMMARY DATA'!$B:$B=""RS"")),"""")
  )
)"),"")</f>
        <v/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 spans="1:27">
      <c r="A353" s="19"/>
      <c r="B353" s="39"/>
      <c r="C353" s="19"/>
      <c r="D353" s="33"/>
      <c r="E353" s="4" t="str">
        <f>IFERROR(__xludf.DUMMYFUNCTION("IFERROR(
  TEXTJOIN(CHAR(10),TRUE,FILTER('SUMMARY DATA'!E:E,'SUMMARY DATA'!$A:$A=$A353,'SUMMARY DATA'!$C:$C=$B353,'SUMMARY DATA'!$B:$B=""RS"")),
  IF(
    OR(
      ISNUMBER(SEARCH(""CDM CASH DEPOSIT"",$C353)),
      ISNUMBER(SEARCH(""CASH DEPOSIT"",$C353"&amp;")),
      COUNTIFS('SUMMARY DATA'!$D:$D,$C353,'SUMMARY DATA'!$B:$B,""RS"")&lt;&gt;1
    ),
    """",
    IFERROR(TEXTJOIN(CHAR(10),TRUE,FILTER('SUMMARY DATA'!E:E,'SUMMARY DATA'!$D:$D=$C353,'SUMMARY DATA'!$B:$B=""RS"")),"""")
  )
)"),"")</f>
        <v/>
      </c>
      <c r="F353" s="4" t="str">
        <f>IFERROR(__xludf.DUMMYFUNCTION("IFERROR(
  TEXTJOIN(CHAR(10),TRUE,FILTER('SUMMARY DATA'!F:F,'SUMMARY DATA'!$A:$A=$A353,'SUMMARY DATA'!$C:$C=$B353,'SUMMARY DATA'!$B:$B=""RS"")),
  IF(
    OR(
      ISNUMBER(SEARCH(""CDM CASH DEPOSIT"",$C353)),
      ISNUMBER(SEARCH(""CASH DEPOSIT"",$C353"&amp;")),
      COUNTIFS('SUMMARY DATA'!$D:$D,$C353,'SUMMARY DATA'!$B:$B,""RS"")&lt;&gt;1
    ),
    """",
    IFERROR(TEXTJOIN(CHAR(10),TRUE,FILTER('SUMMARY DATA'!F:F,'SUMMARY DATA'!$D:$D=$C353,'SUMMARY DATA'!$B:$B=""RS"")),"""")
  )
)"),"")</f>
        <v/>
      </c>
      <c r="G353" s="4" t="str">
        <f>IFERROR(__xludf.DUMMYFUNCTION("IFERROR(
  TEXTJOIN(CHAR(10),TRUE,FILTER('SUMMARY DATA'!G:G,'SUMMARY DATA'!$A:$A=$A353,'SUMMARY DATA'!$C:$C=$B353,'SUMMARY DATA'!$B:$B=""RS"")),
  IF(
    OR(
      ISNUMBER(SEARCH(""CDM CASH DEPOSIT"",$C353)),
      ISNUMBER(SEARCH(""CASH DEPOSIT"",$C353"&amp;")),
      COUNTIFS('SUMMARY DATA'!$D:$D,$C353,'SUMMARY DATA'!$B:$B,""RS"")&lt;&gt;1
    ),
    """",
    IFERROR(TEXTJOIN(CHAR(10),TRUE,FILTER('SUMMARY DATA'!G:G,'SUMMARY DATA'!$D:$D=$C353,'SUMMARY DATA'!$B:$B=""RS"")),"""")
  )
)"),"")</f>
        <v/>
      </c>
      <c r="H353" s="4" t="str">
        <f>IFERROR(__xludf.DUMMYFUNCTION("IFERROR(
  TEXTJOIN(CHAR(10),TRUE,FILTER('SUMMARY DATA'!H:H,'SUMMARY DATA'!$A:$A=$A353,'SUMMARY DATA'!$C:$C=$B353,'SUMMARY DATA'!$B:$B=""RS"")),
  IF(
    OR(
      ISNUMBER(SEARCH(""CDM CASH DEPOSIT"",$C353)),
      ISNUMBER(SEARCH(""CASH DEPOSIT"",$C353"&amp;")),
      COUNTIFS('SUMMARY DATA'!$D:$D,$C353,'SUMMARY DATA'!$B:$B,""RS"")&lt;&gt;1
    ),
    """",
    IFERROR(TEXTJOIN(CHAR(10),TRUE,FILTER('SUMMARY DATA'!H:H,'SUMMARY DATA'!$D:$D=$C353,'SUMMARY DATA'!$B:$B=""RS"")),"""")
  )
)"),"")</f>
        <v/>
      </c>
      <c r="I353" s="6" t="str">
        <f>IFERROR(__xludf.DUMMYFUNCTION("IF(H353="""","""",
SUM(ARRAYFORMULA(VALUE(SPLIT(H353,CHAR(10)))))
)"),"")</f>
        <v/>
      </c>
      <c r="J353" s="4" t="str">
        <f>IFERROR(__xludf.DUMMYFUNCTION("IFERROR(
  TEXTJOIN(CHAR(10),TRUE,FILTER('SUMMARY DATA'!I:I,'SUMMARY DATA'!$A:$A=$A353,'SUMMARY DATA'!$C:$C=$B353,'SUMMARY DATA'!$B:$B=""RS"")),
  IF(
    OR(
      ISNUMBER(SEARCH(""CDM CASH DEPOSIT"",$C353)),
      ISNUMBER(SEARCH(""CASH DEPOSIT"",$C353"&amp;")),
      COUNTIFS('SUMMARY DATA'!$D:$D,$C353,'SUMMARY DATA'!$B:$B,""RS"")&lt;&gt;1
    ),
    """",
    IFERROR(TEXTJOIN(CHAR(10),TRUE,FILTER('SUMMARY DATA'!I:I,'SUMMARY DATA'!$D:$D=$C353,'SUMMARY DATA'!$B:$B=""RS"")),"""")
  )
)"),"")</f>
        <v/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 spans="1:27">
      <c r="A354" s="19"/>
      <c r="B354" s="39"/>
      <c r="C354" s="19"/>
      <c r="D354" s="33"/>
      <c r="E354" s="4" t="str">
        <f>IFERROR(__xludf.DUMMYFUNCTION("IFERROR(
  TEXTJOIN(CHAR(10),TRUE,FILTER('SUMMARY DATA'!E:E,'SUMMARY DATA'!$A:$A=$A354,'SUMMARY DATA'!$C:$C=$B354,'SUMMARY DATA'!$B:$B=""RS"")),
  IF(
    OR(
      ISNUMBER(SEARCH(""CDM CASH DEPOSIT"",$C354)),
      ISNUMBER(SEARCH(""CASH DEPOSIT"",$C354"&amp;")),
      COUNTIFS('SUMMARY DATA'!$D:$D,$C354,'SUMMARY DATA'!$B:$B,""RS"")&lt;&gt;1
    ),
    """",
    IFERROR(TEXTJOIN(CHAR(10),TRUE,FILTER('SUMMARY DATA'!E:E,'SUMMARY DATA'!$D:$D=$C354,'SUMMARY DATA'!$B:$B=""RS"")),"""")
  )
)"),"")</f>
        <v/>
      </c>
      <c r="F354" s="4" t="str">
        <f>IFERROR(__xludf.DUMMYFUNCTION("IFERROR(
  TEXTJOIN(CHAR(10),TRUE,FILTER('SUMMARY DATA'!F:F,'SUMMARY DATA'!$A:$A=$A354,'SUMMARY DATA'!$C:$C=$B354,'SUMMARY DATA'!$B:$B=""RS"")),
  IF(
    OR(
      ISNUMBER(SEARCH(""CDM CASH DEPOSIT"",$C354)),
      ISNUMBER(SEARCH(""CASH DEPOSIT"",$C354"&amp;")),
      COUNTIFS('SUMMARY DATA'!$D:$D,$C354,'SUMMARY DATA'!$B:$B,""RS"")&lt;&gt;1
    ),
    """",
    IFERROR(TEXTJOIN(CHAR(10),TRUE,FILTER('SUMMARY DATA'!F:F,'SUMMARY DATA'!$D:$D=$C354,'SUMMARY DATA'!$B:$B=""RS"")),"""")
  )
)"),"")</f>
        <v/>
      </c>
      <c r="G354" s="4" t="str">
        <f>IFERROR(__xludf.DUMMYFUNCTION("IFERROR(
  TEXTJOIN(CHAR(10),TRUE,FILTER('SUMMARY DATA'!G:G,'SUMMARY DATA'!$A:$A=$A354,'SUMMARY DATA'!$C:$C=$B354,'SUMMARY DATA'!$B:$B=""RS"")),
  IF(
    OR(
      ISNUMBER(SEARCH(""CDM CASH DEPOSIT"",$C354)),
      ISNUMBER(SEARCH(""CASH DEPOSIT"",$C354"&amp;")),
      COUNTIFS('SUMMARY DATA'!$D:$D,$C354,'SUMMARY DATA'!$B:$B,""RS"")&lt;&gt;1
    ),
    """",
    IFERROR(TEXTJOIN(CHAR(10),TRUE,FILTER('SUMMARY DATA'!G:G,'SUMMARY DATA'!$D:$D=$C354,'SUMMARY DATA'!$B:$B=""RS"")),"""")
  )
)"),"")</f>
        <v/>
      </c>
      <c r="H354" s="4" t="str">
        <f>IFERROR(__xludf.DUMMYFUNCTION("IFERROR(
  TEXTJOIN(CHAR(10),TRUE,FILTER('SUMMARY DATA'!H:H,'SUMMARY DATA'!$A:$A=$A354,'SUMMARY DATA'!$C:$C=$B354,'SUMMARY DATA'!$B:$B=""RS"")),
  IF(
    OR(
      ISNUMBER(SEARCH(""CDM CASH DEPOSIT"",$C354)),
      ISNUMBER(SEARCH(""CASH DEPOSIT"",$C354"&amp;")),
      COUNTIFS('SUMMARY DATA'!$D:$D,$C354,'SUMMARY DATA'!$B:$B,""RS"")&lt;&gt;1
    ),
    """",
    IFERROR(TEXTJOIN(CHAR(10),TRUE,FILTER('SUMMARY DATA'!H:H,'SUMMARY DATA'!$D:$D=$C354,'SUMMARY DATA'!$B:$B=""RS"")),"""")
  )
)"),"")</f>
        <v/>
      </c>
      <c r="I354" s="6" t="str">
        <f>IFERROR(__xludf.DUMMYFUNCTION("IF(H354="""","""",
SUM(ARRAYFORMULA(VALUE(SPLIT(H354,CHAR(10)))))
)"),"")</f>
        <v/>
      </c>
      <c r="J354" s="4" t="str">
        <f>IFERROR(__xludf.DUMMYFUNCTION("IFERROR(
  TEXTJOIN(CHAR(10),TRUE,FILTER('SUMMARY DATA'!I:I,'SUMMARY DATA'!$A:$A=$A354,'SUMMARY DATA'!$C:$C=$B354,'SUMMARY DATA'!$B:$B=""RS"")),
  IF(
    OR(
      ISNUMBER(SEARCH(""CDM CASH DEPOSIT"",$C354)),
      ISNUMBER(SEARCH(""CASH DEPOSIT"",$C354"&amp;")),
      COUNTIFS('SUMMARY DATA'!$D:$D,$C354,'SUMMARY DATA'!$B:$B,""RS"")&lt;&gt;1
    ),
    """",
    IFERROR(TEXTJOIN(CHAR(10),TRUE,FILTER('SUMMARY DATA'!I:I,'SUMMARY DATA'!$D:$D=$C354,'SUMMARY DATA'!$B:$B=""RS"")),"""")
  )
)"),"")</f>
        <v/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 spans="1:27">
      <c r="A355" s="19"/>
      <c r="B355" s="39"/>
      <c r="C355" s="19"/>
      <c r="D355" s="33"/>
      <c r="E355" s="4" t="str">
        <f>IFERROR(__xludf.DUMMYFUNCTION("IFERROR(
  TEXTJOIN(CHAR(10),TRUE,FILTER('SUMMARY DATA'!E:E,'SUMMARY DATA'!$A:$A=$A355,'SUMMARY DATA'!$C:$C=$B355,'SUMMARY DATA'!$B:$B=""RS"")),
  IF(
    OR(
      ISNUMBER(SEARCH(""CDM CASH DEPOSIT"",$C355)),
      ISNUMBER(SEARCH(""CASH DEPOSIT"",$C355"&amp;")),
      COUNTIFS('SUMMARY DATA'!$D:$D,$C355,'SUMMARY DATA'!$B:$B,""RS"")&lt;&gt;1
    ),
    """",
    IFERROR(TEXTJOIN(CHAR(10),TRUE,FILTER('SUMMARY DATA'!E:E,'SUMMARY DATA'!$D:$D=$C355,'SUMMARY DATA'!$B:$B=""RS"")),"""")
  )
)"),"")</f>
        <v/>
      </c>
      <c r="F355" s="4" t="str">
        <f>IFERROR(__xludf.DUMMYFUNCTION("IFERROR(
  TEXTJOIN(CHAR(10),TRUE,FILTER('SUMMARY DATA'!F:F,'SUMMARY DATA'!$A:$A=$A355,'SUMMARY DATA'!$C:$C=$B355,'SUMMARY DATA'!$B:$B=""RS"")),
  IF(
    OR(
      ISNUMBER(SEARCH(""CDM CASH DEPOSIT"",$C355)),
      ISNUMBER(SEARCH(""CASH DEPOSIT"",$C355"&amp;")),
      COUNTIFS('SUMMARY DATA'!$D:$D,$C355,'SUMMARY DATA'!$B:$B,""RS"")&lt;&gt;1
    ),
    """",
    IFERROR(TEXTJOIN(CHAR(10),TRUE,FILTER('SUMMARY DATA'!F:F,'SUMMARY DATA'!$D:$D=$C355,'SUMMARY DATA'!$B:$B=""RS"")),"""")
  )
)"),"")</f>
        <v/>
      </c>
      <c r="G355" s="4" t="str">
        <f>IFERROR(__xludf.DUMMYFUNCTION("IFERROR(
  TEXTJOIN(CHAR(10),TRUE,FILTER('SUMMARY DATA'!G:G,'SUMMARY DATA'!$A:$A=$A355,'SUMMARY DATA'!$C:$C=$B355,'SUMMARY DATA'!$B:$B=""RS"")),
  IF(
    OR(
      ISNUMBER(SEARCH(""CDM CASH DEPOSIT"",$C355)),
      ISNUMBER(SEARCH(""CASH DEPOSIT"",$C355"&amp;")),
      COUNTIFS('SUMMARY DATA'!$D:$D,$C355,'SUMMARY DATA'!$B:$B,""RS"")&lt;&gt;1
    ),
    """",
    IFERROR(TEXTJOIN(CHAR(10),TRUE,FILTER('SUMMARY DATA'!G:G,'SUMMARY DATA'!$D:$D=$C355,'SUMMARY DATA'!$B:$B=""RS"")),"""")
  )
)"),"")</f>
        <v/>
      </c>
      <c r="H355" s="4" t="str">
        <f>IFERROR(__xludf.DUMMYFUNCTION("IFERROR(
  TEXTJOIN(CHAR(10),TRUE,FILTER('SUMMARY DATA'!H:H,'SUMMARY DATA'!$A:$A=$A355,'SUMMARY DATA'!$C:$C=$B355,'SUMMARY DATA'!$B:$B=""RS"")),
  IF(
    OR(
      ISNUMBER(SEARCH(""CDM CASH DEPOSIT"",$C355)),
      ISNUMBER(SEARCH(""CASH DEPOSIT"",$C355"&amp;")),
      COUNTIFS('SUMMARY DATA'!$D:$D,$C355,'SUMMARY DATA'!$B:$B,""RS"")&lt;&gt;1
    ),
    """",
    IFERROR(TEXTJOIN(CHAR(10),TRUE,FILTER('SUMMARY DATA'!H:H,'SUMMARY DATA'!$D:$D=$C355,'SUMMARY DATA'!$B:$B=""RS"")),"""")
  )
)"),"")</f>
        <v/>
      </c>
      <c r="I355" s="6" t="str">
        <f>IFERROR(__xludf.DUMMYFUNCTION("IF(H355="""","""",
SUM(ARRAYFORMULA(VALUE(SPLIT(H355,CHAR(10)))))
)"),"")</f>
        <v/>
      </c>
      <c r="J355" s="4" t="str">
        <f>IFERROR(__xludf.DUMMYFUNCTION("IFERROR(
  TEXTJOIN(CHAR(10),TRUE,FILTER('SUMMARY DATA'!I:I,'SUMMARY DATA'!$A:$A=$A355,'SUMMARY DATA'!$C:$C=$B355,'SUMMARY DATA'!$B:$B=""RS"")),
  IF(
    OR(
      ISNUMBER(SEARCH(""CDM CASH DEPOSIT"",$C355)),
      ISNUMBER(SEARCH(""CASH DEPOSIT"",$C355"&amp;")),
      COUNTIFS('SUMMARY DATA'!$D:$D,$C355,'SUMMARY DATA'!$B:$B,""RS"")&lt;&gt;1
    ),
    """",
    IFERROR(TEXTJOIN(CHAR(10),TRUE,FILTER('SUMMARY DATA'!I:I,'SUMMARY DATA'!$D:$D=$C355,'SUMMARY DATA'!$B:$B=""RS"")),"""")
  )
)"),"")</f>
        <v/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 spans="1:27">
      <c r="A356" s="19"/>
      <c r="B356" s="39"/>
      <c r="C356" s="19"/>
      <c r="D356" s="33"/>
      <c r="E356" s="4" t="str">
        <f>IFERROR(__xludf.DUMMYFUNCTION("IFERROR(
  TEXTJOIN(CHAR(10),TRUE,FILTER('SUMMARY DATA'!E:E,'SUMMARY DATA'!$A:$A=$A356,'SUMMARY DATA'!$C:$C=$B356,'SUMMARY DATA'!$B:$B=""RS"")),
  IF(
    OR(
      ISNUMBER(SEARCH(""CDM CASH DEPOSIT"",$C356)),
      ISNUMBER(SEARCH(""CASH DEPOSIT"",$C356"&amp;")),
      COUNTIFS('SUMMARY DATA'!$D:$D,$C356,'SUMMARY DATA'!$B:$B,""RS"")&lt;&gt;1
    ),
    """",
    IFERROR(TEXTJOIN(CHAR(10),TRUE,FILTER('SUMMARY DATA'!E:E,'SUMMARY DATA'!$D:$D=$C356,'SUMMARY DATA'!$B:$B=""RS"")),"""")
  )
)"),"")</f>
        <v/>
      </c>
      <c r="F356" s="4" t="str">
        <f>IFERROR(__xludf.DUMMYFUNCTION("IFERROR(
  TEXTJOIN(CHAR(10),TRUE,FILTER('SUMMARY DATA'!F:F,'SUMMARY DATA'!$A:$A=$A356,'SUMMARY DATA'!$C:$C=$B356,'SUMMARY DATA'!$B:$B=""RS"")),
  IF(
    OR(
      ISNUMBER(SEARCH(""CDM CASH DEPOSIT"",$C356)),
      ISNUMBER(SEARCH(""CASH DEPOSIT"",$C356"&amp;")),
      COUNTIFS('SUMMARY DATA'!$D:$D,$C356,'SUMMARY DATA'!$B:$B,""RS"")&lt;&gt;1
    ),
    """",
    IFERROR(TEXTJOIN(CHAR(10),TRUE,FILTER('SUMMARY DATA'!F:F,'SUMMARY DATA'!$D:$D=$C356,'SUMMARY DATA'!$B:$B=""RS"")),"""")
  )
)"),"")</f>
        <v/>
      </c>
      <c r="G356" s="4" t="str">
        <f>IFERROR(__xludf.DUMMYFUNCTION("IFERROR(
  TEXTJOIN(CHAR(10),TRUE,FILTER('SUMMARY DATA'!G:G,'SUMMARY DATA'!$A:$A=$A356,'SUMMARY DATA'!$C:$C=$B356,'SUMMARY DATA'!$B:$B=""RS"")),
  IF(
    OR(
      ISNUMBER(SEARCH(""CDM CASH DEPOSIT"",$C356)),
      ISNUMBER(SEARCH(""CASH DEPOSIT"",$C356"&amp;")),
      COUNTIFS('SUMMARY DATA'!$D:$D,$C356,'SUMMARY DATA'!$B:$B,""RS"")&lt;&gt;1
    ),
    """",
    IFERROR(TEXTJOIN(CHAR(10),TRUE,FILTER('SUMMARY DATA'!G:G,'SUMMARY DATA'!$D:$D=$C356,'SUMMARY DATA'!$B:$B=""RS"")),"""")
  )
)"),"")</f>
        <v/>
      </c>
      <c r="H356" s="4" t="str">
        <f>IFERROR(__xludf.DUMMYFUNCTION("IFERROR(
  TEXTJOIN(CHAR(10),TRUE,FILTER('SUMMARY DATA'!H:H,'SUMMARY DATA'!$A:$A=$A356,'SUMMARY DATA'!$C:$C=$B356,'SUMMARY DATA'!$B:$B=""RS"")),
  IF(
    OR(
      ISNUMBER(SEARCH(""CDM CASH DEPOSIT"",$C356)),
      ISNUMBER(SEARCH(""CASH DEPOSIT"",$C356"&amp;")),
      COUNTIFS('SUMMARY DATA'!$D:$D,$C356,'SUMMARY DATA'!$B:$B,""RS"")&lt;&gt;1
    ),
    """",
    IFERROR(TEXTJOIN(CHAR(10),TRUE,FILTER('SUMMARY DATA'!H:H,'SUMMARY DATA'!$D:$D=$C356,'SUMMARY DATA'!$B:$B=""RS"")),"""")
  )
)"),"")</f>
        <v/>
      </c>
      <c r="I356" s="6" t="str">
        <f>IFERROR(__xludf.DUMMYFUNCTION("IF(H356="""","""",
SUM(ARRAYFORMULA(VALUE(SPLIT(H356,CHAR(10)))))
)"),"")</f>
        <v/>
      </c>
      <c r="J356" s="4" t="str">
        <f>IFERROR(__xludf.DUMMYFUNCTION("IFERROR(
  TEXTJOIN(CHAR(10),TRUE,FILTER('SUMMARY DATA'!I:I,'SUMMARY DATA'!$A:$A=$A356,'SUMMARY DATA'!$C:$C=$B356,'SUMMARY DATA'!$B:$B=""RS"")),
  IF(
    OR(
      ISNUMBER(SEARCH(""CDM CASH DEPOSIT"",$C356)),
      ISNUMBER(SEARCH(""CASH DEPOSIT"",$C356"&amp;")),
      COUNTIFS('SUMMARY DATA'!$D:$D,$C356,'SUMMARY DATA'!$B:$B,""RS"")&lt;&gt;1
    ),
    """",
    IFERROR(TEXTJOIN(CHAR(10),TRUE,FILTER('SUMMARY DATA'!I:I,'SUMMARY DATA'!$D:$D=$C356,'SUMMARY DATA'!$B:$B=""RS"")),"""")
  )
)"),"")</f>
        <v/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 spans="1:27">
      <c r="A357" s="19"/>
      <c r="B357" s="39"/>
      <c r="C357" s="19"/>
      <c r="D357" s="33"/>
      <c r="E357" s="4" t="str">
        <f>IFERROR(__xludf.DUMMYFUNCTION("IFERROR(
  TEXTJOIN(CHAR(10),TRUE,FILTER('SUMMARY DATA'!E:E,'SUMMARY DATA'!$A:$A=$A357,'SUMMARY DATA'!$C:$C=$B357,'SUMMARY DATA'!$B:$B=""RS"")),
  IF(
    OR(
      ISNUMBER(SEARCH(""CDM CASH DEPOSIT"",$C357)),
      ISNUMBER(SEARCH(""CASH DEPOSIT"",$C357"&amp;")),
      COUNTIFS('SUMMARY DATA'!$D:$D,$C357,'SUMMARY DATA'!$B:$B,""RS"")&lt;&gt;1
    ),
    """",
    IFERROR(TEXTJOIN(CHAR(10),TRUE,FILTER('SUMMARY DATA'!E:E,'SUMMARY DATA'!$D:$D=$C357,'SUMMARY DATA'!$B:$B=""RS"")),"""")
  )
)"),"")</f>
        <v/>
      </c>
      <c r="F357" s="4" t="str">
        <f>IFERROR(__xludf.DUMMYFUNCTION("IFERROR(
  TEXTJOIN(CHAR(10),TRUE,FILTER('SUMMARY DATA'!F:F,'SUMMARY DATA'!$A:$A=$A357,'SUMMARY DATA'!$C:$C=$B357,'SUMMARY DATA'!$B:$B=""RS"")),
  IF(
    OR(
      ISNUMBER(SEARCH(""CDM CASH DEPOSIT"",$C357)),
      ISNUMBER(SEARCH(""CASH DEPOSIT"",$C357"&amp;")),
      COUNTIFS('SUMMARY DATA'!$D:$D,$C357,'SUMMARY DATA'!$B:$B,""RS"")&lt;&gt;1
    ),
    """",
    IFERROR(TEXTJOIN(CHAR(10),TRUE,FILTER('SUMMARY DATA'!F:F,'SUMMARY DATA'!$D:$D=$C357,'SUMMARY DATA'!$B:$B=""RS"")),"""")
  )
)"),"")</f>
        <v/>
      </c>
      <c r="G357" s="4" t="str">
        <f>IFERROR(__xludf.DUMMYFUNCTION("IFERROR(
  TEXTJOIN(CHAR(10),TRUE,FILTER('SUMMARY DATA'!G:G,'SUMMARY DATA'!$A:$A=$A357,'SUMMARY DATA'!$C:$C=$B357,'SUMMARY DATA'!$B:$B=""RS"")),
  IF(
    OR(
      ISNUMBER(SEARCH(""CDM CASH DEPOSIT"",$C357)),
      ISNUMBER(SEARCH(""CASH DEPOSIT"",$C357"&amp;")),
      COUNTIFS('SUMMARY DATA'!$D:$D,$C357,'SUMMARY DATA'!$B:$B,""RS"")&lt;&gt;1
    ),
    """",
    IFERROR(TEXTJOIN(CHAR(10),TRUE,FILTER('SUMMARY DATA'!G:G,'SUMMARY DATA'!$D:$D=$C357,'SUMMARY DATA'!$B:$B=""RS"")),"""")
  )
)"),"")</f>
        <v/>
      </c>
      <c r="H357" s="4" t="str">
        <f>IFERROR(__xludf.DUMMYFUNCTION("IFERROR(
  TEXTJOIN(CHAR(10),TRUE,FILTER('SUMMARY DATA'!H:H,'SUMMARY DATA'!$A:$A=$A357,'SUMMARY DATA'!$C:$C=$B357,'SUMMARY DATA'!$B:$B=""RS"")),
  IF(
    OR(
      ISNUMBER(SEARCH(""CDM CASH DEPOSIT"",$C357)),
      ISNUMBER(SEARCH(""CASH DEPOSIT"",$C357"&amp;")),
      COUNTIFS('SUMMARY DATA'!$D:$D,$C357,'SUMMARY DATA'!$B:$B,""RS"")&lt;&gt;1
    ),
    """",
    IFERROR(TEXTJOIN(CHAR(10),TRUE,FILTER('SUMMARY DATA'!H:H,'SUMMARY DATA'!$D:$D=$C357,'SUMMARY DATA'!$B:$B=""RS"")),"""")
  )
)"),"")</f>
        <v/>
      </c>
      <c r="I357" s="6" t="str">
        <f>IFERROR(__xludf.DUMMYFUNCTION("IF(H357="""","""",
SUM(ARRAYFORMULA(VALUE(SPLIT(H357,CHAR(10)))))
)"),"")</f>
        <v/>
      </c>
      <c r="J357" s="4" t="str">
        <f>IFERROR(__xludf.DUMMYFUNCTION("IFERROR(
  TEXTJOIN(CHAR(10),TRUE,FILTER('SUMMARY DATA'!I:I,'SUMMARY DATA'!$A:$A=$A357,'SUMMARY DATA'!$C:$C=$B357,'SUMMARY DATA'!$B:$B=""RS"")),
  IF(
    OR(
      ISNUMBER(SEARCH(""CDM CASH DEPOSIT"",$C357)),
      ISNUMBER(SEARCH(""CASH DEPOSIT"",$C357"&amp;")),
      COUNTIFS('SUMMARY DATA'!$D:$D,$C357,'SUMMARY DATA'!$B:$B,""RS"")&lt;&gt;1
    ),
    """",
    IFERROR(TEXTJOIN(CHAR(10),TRUE,FILTER('SUMMARY DATA'!I:I,'SUMMARY DATA'!$D:$D=$C357,'SUMMARY DATA'!$B:$B=""RS"")),"""")
  )
)"),"")</f>
        <v/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 spans="1:27">
      <c r="A358" s="19"/>
      <c r="B358" s="39"/>
      <c r="C358" s="19"/>
      <c r="D358" s="33"/>
      <c r="E358" s="4" t="str">
        <f>IFERROR(__xludf.DUMMYFUNCTION("IFERROR(
  TEXTJOIN(CHAR(10),TRUE,FILTER('SUMMARY DATA'!E:E,'SUMMARY DATA'!$A:$A=$A358,'SUMMARY DATA'!$C:$C=$B358,'SUMMARY DATA'!$B:$B=""RS"")),
  IF(
    OR(
      ISNUMBER(SEARCH(""CDM CASH DEPOSIT"",$C358)),
      ISNUMBER(SEARCH(""CASH DEPOSIT"",$C358"&amp;")),
      COUNTIFS('SUMMARY DATA'!$D:$D,$C358,'SUMMARY DATA'!$B:$B,""RS"")&lt;&gt;1
    ),
    """",
    IFERROR(TEXTJOIN(CHAR(10),TRUE,FILTER('SUMMARY DATA'!E:E,'SUMMARY DATA'!$D:$D=$C358,'SUMMARY DATA'!$B:$B=""RS"")),"""")
  )
)"),"")</f>
        <v/>
      </c>
      <c r="F358" s="4" t="str">
        <f>IFERROR(__xludf.DUMMYFUNCTION("IFERROR(
  TEXTJOIN(CHAR(10),TRUE,FILTER('SUMMARY DATA'!F:F,'SUMMARY DATA'!$A:$A=$A358,'SUMMARY DATA'!$C:$C=$B358,'SUMMARY DATA'!$B:$B=""RS"")),
  IF(
    OR(
      ISNUMBER(SEARCH(""CDM CASH DEPOSIT"",$C358)),
      ISNUMBER(SEARCH(""CASH DEPOSIT"",$C358"&amp;")),
      COUNTIFS('SUMMARY DATA'!$D:$D,$C358,'SUMMARY DATA'!$B:$B,""RS"")&lt;&gt;1
    ),
    """",
    IFERROR(TEXTJOIN(CHAR(10),TRUE,FILTER('SUMMARY DATA'!F:F,'SUMMARY DATA'!$D:$D=$C358,'SUMMARY DATA'!$B:$B=""RS"")),"""")
  )
)"),"")</f>
        <v/>
      </c>
      <c r="G358" s="4" t="str">
        <f>IFERROR(__xludf.DUMMYFUNCTION("IFERROR(
  TEXTJOIN(CHAR(10),TRUE,FILTER('SUMMARY DATA'!G:G,'SUMMARY DATA'!$A:$A=$A358,'SUMMARY DATA'!$C:$C=$B358,'SUMMARY DATA'!$B:$B=""RS"")),
  IF(
    OR(
      ISNUMBER(SEARCH(""CDM CASH DEPOSIT"",$C358)),
      ISNUMBER(SEARCH(""CASH DEPOSIT"",$C358"&amp;")),
      COUNTIFS('SUMMARY DATA'!$D:$D,$C358,'SUMMARY DATA'!$B:$B,""RS"")&lt;&gt;1
    ),
    """",
    IFERROR(TEXTJOIN(CHAR(10),TRUE,FILTER('SUMMARY DATA'!G:G,'SUMMARY DATA'!$D:$D=$C358,'SUMMARY DATA'!$B:$B=""RS"")),"""")
  )
)"),"")</f>
        <v/>
      </c>
      <c r="H358" s="4" t="str">
        <f>IFERROR(__xludf.DUMMYFUNCTION("IFERROR(
  TEXTJOIN(CHAR(10),TRUE,FILTER('SUMMARY DATA'!H:H,'SUMMARY DATA'!$A:$A=$A358,'SUMMARY DATA'!$C:$C=$B358,'SUMMARY DATA'!$B:$B=""RS"")),
  IF(
    OR(
      ISNUMBER(SEARCH(""CDM CASH DEPOSIT"",$C358)),
      ISNUMBER(SEARCH(""CASH DEPOSIT"",$C358"&amp;")),
      COUNTIFS('SUMMARY DATA'!$D:$D,$C358,'SUMMARY DATA'!$B:$B,""RS"")&lt;&gt;1
    ),
    """",
    IFERROR(TEXTJOIN(CHAR(10),TRUE,FILTER('SUMMARY DATA'!H:H,'SUMMARY DATA'!$D:$D=$C358,'SUMMARY DATA'!$B:$B=""RS"")),"""")
  )
)"),"")</f>
        <v/>
      </c>
      <c r="I358" s="6" t="str">
        <f>IFERROR(__xludf.DUMMYFUNCTION("IF(H358="""","""",
SUM(ARRAYFORMULA(VALUE(SPLIT(H358,CHAR(10)))))
)"),"")</f>
        <v/>
      </c>
      <c r="J358" s="4" t="str">
        <f>IFERROR(__xludf.DUMMYFUNCTION("IFERROR(
  TEXTJOIN(CHAR(10),TRUE,FILTER('SUMMARY DATA'!I:I,'SUMMARY DATA'!$A:$A=$A358,'SUMMARY DATA'!$C:$C=$B358,'SUMMARY DATA'!$B:$B=""RS"")),
  IF(
    OR(
      ISNUMBER(SEARCH(""CDM CASH DEPOSIT"",$C358)),
      ISNUMBER(SEARCH(""CASH DEPOSIT"",$C358"&amp;")),
      COUNTIFS('SUMMARY DATA'!$D:$D,$C358,'SUMMARY DATA'!$B:$B,""RS"")&lt;&gt;1
    ),
    """",
    IFERROR(TEXTJOIN(CHAR(10),TRUE,FILTER('SUMMARY DATA'!I:I,'SUMMARY DATA'!$D:$D=$C358,'SUMMARY DATA'!$B:$B=""RS"")),"""")
  )
)"),"")</f>
        <v/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 spans="1:27">
      <c r="A359" s="19"/>
      <c r="B359" s="39"/>
      <c r="C359" s="19"/>
      <c r="D359" s="33"/>
      <c r="E359" s="4" t="str">
        <f>IFERROR(__xludf.DUMMYFUNCTION("IFERROR(
  TEXTJOIN(CHAR(10),TRUE,FILTER('SUMMARY DATA'!E:E,'SUMMARY DATA'!$A:$A=$A359,'SUMMARY DATA'!$C:$C=$B359,'SUMMARY DATA'!$B:$B=""RS"")),
  IF(
    OR(
      ISNUMBER(SEARCH(""CDM CASH DEPOSIT"",$C359)),
      ISNUMBER(SEARCH(""CASH DEPOSIT"",$C359"&amp;")),
      COUNTIFS('SUMMARY DATA'!$D:$D,$C359,'SUMMARY DATA'!$B:$B,""RS"")&lt;&gt;1
    ),
    """",
    IFERROR(TEXTJOIN(CHAR(10),TRUE,FILTER('SUMMARY DATA'!E:E,'SUMMARY DATA'!$D:$D=$C359,'SUMMARY DATA'!$B:$B=""RS"")),"""")
  )
)"),"")</f>
        <v/>
      </c>
      <c r="F359" s="4" t="str">
        <f>IFERROR(__xludf.DUMMYFUNCTION("IFERROR(
  TEXTJOIN(CHAR(10),TRUE,FILTER('SUMMARY DATA'!F:F,'SUMMARY DATA'!$A:$A=$A359,'SUMMARY DATA'!$C:$C=$B359,'SUMMARY DATA'!$B:$B=""RS"")),
  IF(
    OR(
      ISNUMBER(SEARCH(""CDM CASH DEPOSIT"",$C359)),
      ISNUMBER(SEARCH(""CASH DEPOSIT"",$C359"&amp;")),
      COUNTIFS('SUMMARY DATA'!$D:$D,$C359,'SUMMARY DATA'!$B:$B,""RS"")&lt;&gt;1
    ),
    """",
    IFERROR(TEXTJOIN(CHAR(10),TRUE,FILTER('SUMMARY DATA'!F:F,'SUMMARY DATA'!$D:$D=$C359,'SUMMARY DATA'!$B:$B=""RS"")),"""")
  )
)"),"")</f>
        <v/>
      </c>
      <c r="G359" s="4" t="str">
        <f>IFERROR(__xludf.DUMMYFUNCTION("IFERROR(
  TEXTJOIN(CHAR(10),TRUE,FILTER('SUMMARY DATA'!G:G,'SUMMARY DATA'!$A:$A=$A359,'SUMMARY DATA'!$C:$C=$B359,'SUMMARY DATA'!$B:$B=""RS"")),
  IF(
    OR(
      ISNUMBER(SEARCH(""CDM CASH DEPOSIT"",$C359)),
      ISNUMBER(SEARCH(""CASH DEPOSIT"",$C359"&amp;")),
      COUNTIFS('SUMMARY DATA'!$D:$D,$C359,'SUMMARY DATA'!$B:$B,""RS"")&lt;&gt;1
    ),
    """",
    IFERROR(TEXTJOIN(CHAR(10),TRUE,FILTER('SUMMARY DATA'!G:G,'SUMMARY DATA'!$D:$D=$C359,'SUMMARY DATA'!$B:$B=""RS"")),"""")
  )
)"),"")</f>
        <v/>
      </c>
      <c r="H359" s="4" t="str">
        <f>IFERROR(__xludf.DUMMYFUNCTION("IFERROR(
  TEXTJOIN(CHAR(10),TRUE,FILTER('SUMMARY DATA'!H:H,'SUMMARY DATA'!$A:$A=$A359,'SUMMARY DATA'!$C:$C=$B359,'SUMMARY DATA'!$B:$B=""RS"")),
  IF(
    OR(
      ISNUMBER(SEARCH(""CDM CASH DEPOSIT"",$C359)),
      ISNUMBER(SEARCH(""CASH DEPOSIT"",$C359"&amp;")),
      COUNTIFS('SUMMARY DATA'!$D:$D,$C359,'SUMMARY DATA'!$B:$B,""RS"")&lt;&gt;1
    ),
    """",
    IFERROR(TEXTJOIN(CHAR(10),TRUE,FILTER('SUMMARY DATA'!H:H,'SUMMARY DATA'!$D:$D=$C359,'SUMMARY DATA'!$B:$B=""RS"")),"""")
  )
)"),"")</f>
        <v/>
      </c>
      <c r="I359" s="6" t="str">
        <f>IFERROR(__xludf.DUMMYFUNCTION("IF(H359="""","""",
SUM(ARRAYFORMULA(VALUE(SPLIT(H359,CHAR(10)))))
)"),"")</f>
        <v/>
      </c>
      <c r="J359" s="4" t="str">
        <f>IFERROR(__xludf.DUMMYFUNCTION("IFERROR(
  TEXTJOIN(CHAR(10),TRUE,FILTER('SUMMARY DATA'!I:I,'SUMMARY DATA'!$A:$A=$A359,'SUMMARY DATA'!$C:$C=$B359,'SUMMARY DATA'!$B:$B=""RS"")),
  IF(
    OR(
      ISNUMBER(SEARCH(""CDM CASH DEPOSIT"",$C359)),
      ISNUMBER(SEARCH(""CASH DEPOSIT"",$C359"&amp;")),
      COUNTIFS('SUMMARY DATA'!$D:$D,$C359,'SUMMARY DATA'!$B:$B,""RS"")&lt;&gt;1
    ),
    """",
    IFERROR(TEXTJOIN(CHAR(10),TRUE,FILTER('SUMMARY DATA'!I:I,'SUMMARY DATA'!$D:$D=$C359,'SUMMARY DATA'!$B:$B=""RS"")),"""")
  )
)"),"")</f>
        <v/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 spans="1:27">
      <c r="A360" s="19"/>
      <c r="B360" s="39"/>
      <c r="C360" s="19"/>
      <c r="D360" s="33"/>
      <c r="E360" s="4" t="str">
        <f>IFERROR(__xludf.DUMMYFUNCTION("IFERROR(
  TEXTJOIN(CHAR(10),TRUE,FILTER('SUMMARY DATA'!E:E,'SUMMARY DATA'!$A:$A=$A360,'SUMMARY DATA'!$C:$C=$B360,'SUMMARY DATA'!$B:$B=""RS"")),
  IF(
    OR(
      ISNUMBER(SEARCH(""CDM CASH DEPOSIT"",$C360)),
      ISNUMBER(SEARCH(""CASH DEPOSIT"",$C360"&amp;")),
      COUNTIFS('SUMMARY DATA'!$D:$D,$C360,'SUMMARY DATA'!$B:$B,""RS"")&lt;&gt;1
    ),
    """",
    IFERROR(TEXTJOIN(CHAR(10),TRUE,FILTER('SUMMARY DATA'!E:E,'SUMMARY DATA'!$D:$D=$C360,'SUMMARY DATA'!$B:$B=""RS"")),"""")
  )
)"),"")</f>
        <v/>
      </c>
      <c r="F360" s="4" t="str">
        <f>IFERROR(__xludf.DUMMYFUNCTION("IFERROR(
  TEXTJOIN(CHAR(10),TRUE,FILTER('SUMMARY DATA'!F:F,'SUMMARY DATA'!$A:$A=$A360,'SUMMARY DATA'!$C:$C=$B360,'SUMMARY DATA'!$B:$B=""RS"")),
  IF(
    OR(
      ISNUMBER(SEARCH(""CDM CASH DEPOSIT"",$C360)),
      ISNUMBER(SEARCH(""CASH DEPOSIT"",$C360"&amp;")),
      COUNTIFS('SUMMARY DATA'!$D:$D,$C360,'SUMMARY DATA'!$B:$B,""RS"")&lt;&gt;1
    ),
    """",
    IFERROR(TEXTJOIN(CHAR(10),TRUE,FILTER('SUMMARY DATA'!F:F,'SUMMARY DATA'!$D:$D=$C360,'SUMMARY DATA'!$B:$B=""RS"")),"""")
  )
)"),"")</f>
        <v/>
      </c>
      <c r="G360" s="4" t="str">
        <f>IFERROR(__xludf.DUMMYFUNCTION("IFERROR(
  TEXTJOIN(CHAR(10),TRUE,FILTER('SUMMARY DATA'!G:G,'SUMMARY DATA'!$A:$A=$A360,'SUMMARY DATA'!$C:$C=$B360,'SUMMARY DATA'!$B:$B=""RS"")),
  IF(
    OR(
      ISNUMBER(SEARCH(""CDM CASH DEPOSIT"",$C360)),
      ISNUMBER(SEARCH(""CASH DEPOSIT"",$C360"&amp;")),
      COUNTIFS('SUMMARY DATA'!$D:$D,$C360,'SUMMARY DATA'!$B:$B,""RS"")&lt;&gt;1
    ),
    """",
    IFERROR(TEXTJOIN(CHAR(10),TRUE,FILTER('SUMMARY DATA'!G:G,'SUMMARY DATA'!$D:$D=$C360,'SUMMARY DATA'!$B:$B=""RS"")),"""")
  )
)"),"")</f>
        <v/>
      </c>
      <c r="H360" s="4" t="str">
        <f>IFERROR(__xludf.DUMMYFUNCTION("IFERROR(
  TEXTJOIN(CHAR(10),TRUE,FILTER('SUMMARY DATA'!H:H,'SUMMARY DATA'!$A:$A=$A360,'SUMMARY DATA'!$C:$C=$B360,'SUMMARY DATA'!$B:$B=""RS"")),
  IF(
    OR(
      ISNUMBER(SEARCH(""CDM CASH DEPOSIT"",$C360)),
      ISNUMBER(SEARCH(""CASH DEPOSIT"",$C360"&amp;")),
      COUNTIFS('SUMMARY DATA'!$D:$D,$C360,'SUMMARY DATA'!$B:$B,""RS"")&lt;&gt;1
    ),
    """",
    IFERROR(TEXTJOIN(CHAR(10),TRUE,FILTER('SUMMARY DATA'!H:H,'SUMMARY DATA'!$D:$D=$C360,'SUMMARY DATA'!$B:$B=""RS"")),"""")
  )
)"),"")</f>
        <v/>
      </c>
      <c r="I360" s="6" t="str">
        <f>IFERROR(__xludf.DUMMYFUNCTION("IF(H360="""","""",
SUM(ARRAYFORMULA(VALUE(SPLIT(H360,CHAR(10)))))
)"),"")</f>
        <v/>
      </c>
      <c r="J360" s="4" t="str">
        <f>IFERROR(__xludf.DUMMYFUNCTION("IFERROR(
  TEXTJOIN(CHAR(10),TRUE,FILTER('SUMMARY DATA'!I:I,'SUMMARY DATA'!$A:$A=$A360,'SUMMARY DATA'!$C:$C=$B360,'SUMMARY DATA'!$B:$B=""RS"")),
  IF(
    OR(
      ISNUMBER(SEARCH(""CDM CASH DEPOSIT"",$C360)),
      ISNUMBER(SEARCH(""CASH DEPOSIT"",$C360"&amp;")),
      COUNTIFS('SUMMARY DATA'!$D:$D,$C360,'SUMMARY DATA'!$B:$B,""RS"")&lt;&gt;1
    ),
    """",
    IFERROR(TEXTJOIN(CHAR(10),TRUE,FILTER('SUMMARY DATA'!I:I,'SUMMARY DATA'!$D:$D=$C360,'SUMMARY DATA'!$B:$B=""RS"")),"""")
  )
)"),"")</f>
        <v/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 spans="1:27">
      <c r="A361" s="19"/>
      <c r="B361" s="39"/>
      <c r="C361" s="19"/>
      <c r="D361" s="33"/>
      <c r="E361" s="4" t="str">
        <f>IFERROR(__xludf.DUMMYFUNCTION("IFERROR(
  TEXTJOIN(CHAR(10),TRUE,FILTER('SUMMARY DATA'!E:E,'SUMMARY DATA'!$A:$A=$A361,'SUMMARY DATA'!$C:$C=$B361,'SUMMARY DATA'!$B:$B=""RS"")),
  IF(
    OR(
      ISNUMBER(SEARCH(""CDM CASH DEPOSIT"",$C361)),
      ISNUMBER(SEARCH(""CASH DEPOSIT"",$C361"&amp;")),
      COUNTIFS('SUMMARY DATA'!$D:$D,$C361,'SUMMARY DATA'!$B:$B,""RS"")&lt;&gt;1
    ),
    """",
    IFERROR(TEXTJOIN(CHAR(10),TRUE,FILTER('SUMMARY DATA'!E:E,'SUMMARY DATA'!$D:$D=$C361,'SUMMARY DATA'!$B:$B=""RS"")),"""")
  )
)"),"")</f>
        <v/>
      </c>
      <c r="F361" s="4" t="str">
        <f>IFERROR(__xludf.DUMMYFUNCTION("IFERROR(
  TEXTJOIN(CHAR(10),TRUE,FILTER('SUMMARY DATA'!F:F,'SUMMARY DATA'!$A:$A=$A361,'SUMMARY DATA'!$C:$C=$B361,'SUMMARY DATA'!$B:$B=""RS"")),
  IF(
    OR(
      ISNUMBER(SEARCH(""CDM CASH DEPOSIT"",$C361)),
      ISNUMBER(SEARCH(""CASH DEPOSIT"",$C361"&amp;")),
      COUNTIFS('SUMMARY DATA'!$D:$D,$C361,'SUMMARY DATA'!$B:$B,""RS"")&lt;&gt;1
    ),
    """",
    IFERROR(TEXTJOIN(CHAR(10),TRUE,FILTER('SUMMARY DATA'!F:F,'SUMMARY DATA'!$D:$D=$C361,'SUMMARY DATA'!$B:$B=""RS"")),"""")
  )
)"),"")</f>
        <v/>
      </c>
      <c r="G361" s="4" t="str">
        <f>IFERROR(__xludf.DUMMYFUNCTION("IFERROR(
  TEXTJOIN(CHAR(10),TRUE,FILTER('SUMMARY DATA'!G:G,'SUMMARY DATA'!$A:$A=$A361,'SUMMARY DATA'!$C:$C=$B361,'SUMMARY DATA'!$B:$B=""RS"")),
  IF(
    OR(
      ISNUMBER(SEARCH(""CDM CASH DEPOSIT"",$C361)),
      ISNUMBER(SEARCH(""CASH DEPOSIT"",$C361"&amp;")),
      COUNTIFS('SUMMARY DATA'!$D:$D,$C361,'SUMMARY DATA'!$B:$B,""RS"")&lt;&gt;1
    ),
    """",
    IFERROR(TEXTJOIN(CHAR(10),TRUE,FILTER('SUMMARY DATA'!G:G,'SUMMARY DATA'!$D:$D=$C361,'SUMMARY DATA'!$B:$B=""RS"")),"""")
  )
)"),"")</f>
        <v/>
      </c>
      <c r="H361" s="4" t="str">
        <f>IFERROR(__xludf.DUMMYFUNCTION("IFERROR(
  TEXTJOIN(CHAR(10),TRUE,FILTER('SUMMARY DATA'!H:H,'SUMMARY DATA'!$A:$A=$A361,'SUMMARY DATA'!$C:$C=$B361,'SUMMARY DATA'!$B:$B=""RS"")),
  IF(
    OR(
      ISNUMBER(SEARCH(""CDM CASH DEPOSIT"",$C361)),
      ISNUMBER(SEARCH(""CASH DEPOSIT"",$C361"&amp;")),
      COUNTIFS('SUMMARY DATA'!$D:$D,$C361,'SUMMARY DATA'!$B:$B,""RS"")&lt;&gt;1
    ),
    """",
    IFERROR(TEXTJOIN(CHAR(10),TRUE,FILTER('SUMMARY DATA'!H:H,'SUMMARY DATA'!$D:$D=$C361,'SUMMARY DATA'!$B:$B=""RS"")),"""")
  )
)"),"")</f>
        <v/>
      </c>
      <c r="I361" s="6" t="str">
        <f>IFERROR(__xludf.DUMMYFUNCTION("IF(H361="""","""",
SUM(ARRAYFORMULA(VALUE(SPLIT(H361,CHAR(10)))))
)"),"")</f>
        <v/>
      </c>
      <c r="J361" s="4" t="str">
        <f>IFERROR(__xludf.DUMMYFUNCTION("IFERROR(
  TEXTJOIN(CHAR(10),TRUE,FILTER('SUMMARY DATA'!I:I,'SUMMARY DATA'!$A:$A=$A361,'SUMMARY DATA'!$C:$C=$B361,'SUMMARY DATA'!$B:$B=""RS"")),
  IF(
    OR(
      ISNUMBER(SEARCH(""CDM CASH DEPOSIT"",$C361)),
      ISNUMBER(SEARCH(""CASH DEPOSIT"",$C361"&amp;")),
      COUNTIFS('SUMMARY DATA'!$D:$D,$C361,'SUMMARY DATA'!$B:$B,""RS"")&lt;&gt;1
    ),
    """",
    IFERROR(TEXTJOIN(CHAR(10),TRUE,FILTER('SUMMARY DATA'!I:I,'SUMMARY DATA'!$D:$D=$C361,'SUMMARY DATA'!$B:$B=""RS"")),"""")
  )
)"),"")</f>
        <v/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 spans="1:27">
      <c r="A362" s="19"/>
      <c r="B362" s="39"/>
      <c r="C362" s="19"/>
      <c r="D362" s="33"/>
      <c r="E362" s="4" t="str">
        <f>IFERROR(__xludf.DUMMYFUNCTION("IFERROR(
  TEXTJOIN(CHAR(10),TRUE,FILTER('SUMMARY DATA'!E:E,'SUMMARY DATA'!$A:$A=$A362,'SUMMARY DATA'!$C:$C=$B362,'SUMMARY DATA'!$B:$B=""RS"")),
  IF(
    OR(
      ISNUMBER(SEARCH(""CDM CASH DEPOSIT"",$C362)),
      ISNUMBER(SEARCH(""CASH DEPOSIT"",$C362"&amp;")),
      COUNTIFS('SUMMARY DATA'!$D:$D,$C362,'SUMMARY DATA'!$B:$B,""RS"")&lt;&gt;1
    ),
    """",
    IFERROR(TEXTJOIN(CHAR(10),TRUE,FILTER('SUMMARY DATA'!E:E,'SUMMARY DATA'!$D:$D=$C362,'SUMMARY DATA'!$B:$B=""RS"")),"""")
  )
)"),"")</f>
        <v/>
      </c>
      <c r="F362" s="4" t="str">
        <f>IFERROR(__xludf.DUMMYFUNCTION("IFERROR(
  TEXTJOIN(CHAR(10),TRUE,FILTER('SUMMARY DATA'!F:F,'SUMMARY DATA'!$A:$A=$A362,'SUMMARY DATA'!$C:$C=$B362,'SUMMARY DATA'!$B:$B=""RS"")),
  IF(
    OR(
      ISNUMBER(SEARCH(""CDM CASH DEPOSIT"",$C362)),
      ISNUMBER(SEARCH(""CASH DEPOSIT"",$C362"&amp;")),
      COUNTIFS('SUMMARY DATA'!$D:$D,$C362,'SUMMARY DATA'!$B:$B,""RS"")&lt;&gt;1
    ),
    """",
    IFERROR(TEXTJOIN(CHAR(10),TRUE,FILTER('SUMMARY DATA'!F:F,'SUMMARY DATA'!$D:$D=$C362,'SUMMARY DATA'!$B:$B=""RS"")),"""")
  )
)"),"")</f>
        <v/>
      </c>
      <c r="G362" s="4" t="str">
        <f>IFERROR(__xludf.DUMMYFUNCTION("IFERROR(
  TEXTJOIN(CHAR(10),TRUE,FILTER('SUMMARY DATA'!G:G,'SUMMARY DATA'!$A:$A=$A362,'SUMMARY DATA'!$C:$C=$B362,'SUMMARY DATA'!$B:$B=""RS"")),
  IF(
    OR(
      ISNUMBER(SEARCH(""CDM CASH DEPOSIT"",$C362)),
      ISNUMBER(SEARCH(""CASH DEPOSIT"",$C362"&amp;")),
      COUNTIFS('SUMMARY DATA'!$D:$D,$C362,'SUMMARY DATA'!$B:$B,""RS"")&lt;&gt;1
    ),
    """",
    IFERROR(TEXTJOIN(CHAR(10),TRUE,FILTER('SUMMARY DATA'!G:G,'SUMMARY DATA'!$D:$D=$C362,'SUMMARY DATA'!$B:$B=""RS"")),"""")
  )
)"),"")</f>
        <v/>
      </c>
      <c r="H362" s="4" t="str">
        <f>IFERROR(__xludf.DUMMYFUNCTION("IFERROR(
  TEXTJOIN(CHAR(10),TRUE,FILTER('SUMMARY DATA'!H:H,'SUMMARY DATA'!$A:$A=$A362,'SUMMARY DATA'!$C:$C=$B362,'SUMMARY DATA'!$B:$B=""RS"")),
  IF(
    OR(
      ISNUMBER(SEARCH(""CDM CASH DEPOSIT"",$C362)),
      ISNUMBER(SEARCH(""CASH DEPOSIT"",$C362"&amp;")),
      COUNTIFS('SUMMARY DATA'!$D:$D,$C362,'SUMMARY DATA'!$B:$B,""RS"")&lt;&gt;1
    ),
    """",
    IFERROR(TEXTJOIN(CHAR(10),TRUE,FILTER('SUMMARY DATA'!H:H,'SUMMARY DATA'!$D:$D=$C362,'SUMMARY DATA'!$B:$B=""RS"")),"""")
  )
)"),"")</f>
        <v/>
      </c>
      <c r="I362" s="6" t="str">
        <f>IFERROR(__xludf.DUMMYFUNCTION("IF(H362="""","""",
SUM(ARRAYFORMULA(VALUE(SPLIT(H362,CHAR(10)))))
)"),"")</f>
        <v/>
      </c>
      <c r="J362" s="4" t="str">
        <f>IFERROR(__xludf.DUMMYFUNCTION("IFERROR(
  TEXTJOIN(CHAR(10),TRUE,FILTER('SUMMARY DATA'!I:I,'SUMMARY DATA'!$A:$A=$A362,'SUMMARY DATA'!$C:$C=$B362,'SUMMARY DATA'!$B:$B=""RS"")),
  IF(
    OR(
      ISNUMBER(SEARCH(""CDM CASH DEPOSIT"",$C362)),
      ISNUMBER(SEARCH(""CASH DEPOSIT"",$C362"&amp;")),
      COUNTIFS('SUMMARY DATA'!$D:$D,$C362,'SUMMARY DATA'!$B:$B,""RS"")&lt;&gt;1
    ),
    """",
    IFERROR(TEXTJOIN(CHAR(10),TRUE,FILTER('SUMMARY DATA'!I:I,'SUMMARY DATA'!$D:$D=$C362,'SUMMARY DATA'!$B:$B=""RS"")),"""")
  )
)"),"")</f>
        <v/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 spans="1:27">
      <c r="A363" s="19"/>
      <c r="B363" s="39"/>
      <c r="C363" s="19"/>
      <c r="D363" s="33"/>
      <c r="E363" s="4" t="str">
        <f>IFERROR(__xludf.DUMMYFUNCTION("IFERROR(
  TEXTJOIN(CHAR(10),TRUE,FILTER('SUMMARY DATA'!E:E,'SUMMARY DATA'!$A:$A=$A363,'SUMMARY DATA'!$C:$C=$B363,'SUMMARY DATA'!$B:$B=""RS"")),
  IF(
    OR(
      ISNUMBER(SEARCH(""CDM CASH DEPOSIT"",$C363)),
      ISNUMBER(SEARCH(""CASH DEPOSIT"",$C363"&amp;")),
      COUNTIFS('SUMMARY DATA'!$D:$D,$C363,'SUMMARY DATA'!$B:$B,""RS"")&lt;&gt;1
    ),
    """",
    IFERROR(TEXTJOIN(CHAR(10),TRUE,FILTER('SUMMARY DATA'!E:E,'SUMMARY DATA'!$D:$D=$C363,'SUMMARY DATA'!$B:$B=""RS"")),"""")
  )
)"),"")</f>
        <v/>
      </c>
      <c r="F363" s="4" t="str">
        <f>IFERROR(__xludf.DUMMYFUNCTION("IFERROR(
  TEXTJOIN(CHAR(10),TRUE,FILTER('SUMMARY DATA'!F:F,'SUMMARY DATA'!$A:$A=$A363,'SUMMARY DATA'!$C:$C=$B363,'SUMMARY DATA'!$B:$B=""RS"")),
  IF(
    OR(
      ISNUMBER(SEARCH(""CDM CASH DEPOSIT"",$C363)),
      ISNUMBER(SEARCH(""CASH DEPOSIT"",$C363"&amp;")),
      COUNTIFS('SUMMARY DATA'!$D:$D,$C363,'SUMMARY DATA'!$B:$B,""RS"")&lt;&gt;1
    ),
    """",
    IFERROR(TEXTJOIN(CHAR(10),TRUE,FILTER('SUMMARY DATA'!F:F,'SUMMARY DATA'!$D:$D=$C363,'SUMMARY DATA'!$B:$B=""RS"")),"""")
  )
)"),"")</f>
        <v/>
      </c>
      <c r="G363" s="4" t="str">
        <f>IFERROR(__xludf.DUMMYFUNCTION("IFERROR(
  TEXTJOIN(CHAR(10),TRUE,FILTER('SUMMARY DATA'!G:G,'SUMMARY DATA'!$A:$A=$A363,'SUMMARY DATA'!$C:$C=$B363,'SUMMARY DATA'!$B:$B=""RS"")),
  IF(
    OR(
      ISNUMBER(SEARCH(""CDM CASH DEPOSIT"",$C363)),
      ISNUMBER(SEARCH(""CASH DEPOSIT"",$C363"&amp;")),
      COUNTIFS('SUMMARY DATA'!$D:$D,$C363,'SUMMARY DATA'!$B:$B,""RS"")&lt;&gt;1
    ),
    """",
    IFERROR(TEXTJOIN(CHAR(10),TRUE,FILTER('SUMMARY DATA'!G:G,'SUMMARY DATA'!$D:$D=$C363,'SUMMARY DATA'!$B:$B=""RS"")),"""")
  )
)"),"")</f>
        <v/>
      </c>
      <c r="H363" s="4" t="str">
        <f>IFERROR(__xludf.DUMMYFUNCTION("IFERROR(
  TEXTJOIN(CHAR(10),TRUE,FILTER('SUMMARY DATA'!H:H,'SUMMARY DATA'!$A:$A=$A363,'SUMMARY DATA'!$C:$C=$B363,'SUMMARY DATA'!$B:$B=""RS"")),
  IF(
    OR(
      ISNUMBER(SEARCH(""CDM CASH DEPOSIT"",$C363)),
      ISNUMBER(SEARCH(""CASH DEPOSIT"",$C363"&amp;")),
      COUNTIFS('SUMMARY DATA'!$D:$D,$C363,'SUMMARY DATA'!$B:$B,""RS"")&lt;&gt;1
    ),
    """",
    IFERROR(TEXTJOIN(CHAR(10),TRUE,FILTER('SUMMARY DATA'!H:H,'SUMMARY DATA'!$D:$D=$C363,'SUMMARY DATA'!$B:$B=""RS"")),"""")
  )
)"),"")</f>
        <v/>
      </c>
      <c r="I363" s="6" t="str">
        <f>IFERROR(__xludf.DUMMYFUNCTION("IF(H363="""","""",
SUM(ARRAYFORMULA(VALUE(SPLIT(H363,CHAR(10)))))
)"),"")</f>
        <v/>
      </c>
      <c r="J363" s="4" t="str">
        <f>IFERROR(__xludf.DUMMYFUNCTION("IFERROR(
  TEXTJOIN(CHAR(10),TRUE,FILTER('SUMMARY DATA'!I:I,'SUMMARY DATA'!$A:$A=$A363,'SUMMARY DATA'!$C:$C=$B363,'SUMMARY DATA'!$B:$B=""RS"")),
  IF(
    OR(
      ISNUMBER(SEARCH(""CDM CASH DEPOSIT"",$C363)),
      ISNUMBER(SEARCH(""CASH DEPOSIT"",$C363"&amp;")),
      COUNTIFS('SUMMARY DATA'!$D:$D,$C363,'SUMMARY DATA'!$B:$B,""RS"")&lt;&gt;1
    ),
    """",
    IFERROR(TEXTJOIN(CHAR(10),TRUE,FILTER('SUMMARY DATA'!I:I,'SUMMARY DATA'!$D:$D=$C363,'SUMMARY DATA'!$B:$B=""RS"")),"""")
  )
)"),"")</f>
        <v/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 spans="1:27">
      <c r="A364" s="19"/>
      <c r="B364" s="39"/>
      <c r="C364" s="19"/>
      <c r="D364" s="33"/>
      <c r="E364" s="4" t="str">
        <f>IFERROR(__xludf.DUMMYFUNCTION("IFERROR(
  TEXTJOIN(CHAR(10),TRUE,FILTER('SUMMARY DATA'!E:E,'SUMMARY DATA'!$A:$A=$A364,'SUMMARY DATA'!$C:$C=$B364,'SUMMARY DATA'!$B:$B=""RS"")),
  IF(
    OR(
      ISNUMBER(SEARCH(""CDM CASH DEPOSIT"",$C364)),
      ISNUMBER(SEARCH(""CASH DEPOSIT"",$C364"&amp;")),
      COUNTIFS('SUMMARY DATA'!$D:$D,$C364,'SUMMARY DATA'!$B:$B,""RS"")&lt;&gt;1
    ),
    """",
    IFERROR(TEXTJOIN(CHAR(10),TRUE,FILTER('SUMMARY DATA'!E:E,'SUMMARY DATA'!$D:$D=$C364,'SUMMARY DATA'!$B:$B=""RS"")),"""")
  )
)"),"")</f>
        <v/>
      </c>
      <c r="F364" s="4" t="str">
        <f>IFERROR(__xludf.DUMMYFUNCTION("IFERROR(
  TEXTJOIN(CHAR(10),TRUE,FILTER('SUMMARY DATA'!F:F,'SUMMARY DATA'!$A:$A=$A364,'SUMMARY DATA'!$C:$C=$B364,'SUMMARY DATA'!$B:$B=""RS"")),
  IF(
    OR(
      ISNUMBER(SEARCH(""CDM CASH DEPOSIT"",$C364)),
      ISNUMBER(SEARCH(""CASH DEPOSIT"",$C364"&amp;")),
      COUNTIFS('SUMMARY DATA'!$D:$D,$C364,'SUMMARY DATA'!$B:$B,""RS"")&lt;&gt;1
    ),
    """",
    IFERROR(TEXTJOIN(CHAR(10),TRUE,FILTER('SUMMARY DATA'!F:F,'SUMMARY DATA'!$D:$D=$C364,'SUMMARY DATA'!$B:$B=""RS"")),"""")
  )
)"),"")</f>
        <v/>
      </c>
      <c r="G364" s="4" t="str">
        <f>IFERROR(__xludf.DUMMYFUNCTION("IFERROR(
  TEXTJOIN(CHAR(10),TRUE,FILTER('SUMMARY DATA'!G:G,'SUMMARY DATA'!$A:$A=$A364,'SUMMARY DATA'!$C:$C=$B364,'SUMMARY DATA'!$B:$B=""RS"")),
  IF(
    OR(
      ISNUMBER(SEARCH(""CDM CASH DEPOSIT"",$C364)),
      ISNUMBER(SEARCH(""CASH DEPOSIT"",$C364"&amp;")),
      COUNTIFS('SUMMARY DATA'!$D:$D,$C364,'SUMMARY DATA'!$B:$B,""RS"")&lt;&gt;1
    ),
    """",
    IFERROR(TEXTJOIN(CHAR(10),TRUE,FILTER('SUMMARY DATA'!G:G,'SUMMARY DATA'!$D:$D=$C364,'SUMMARY DATA'!$B:$B=""RS"")),"""")
  )
)"),"")</f>
        <v/>
      </c>
      <c r="H364" s="4" t="str">
        <f>IFERROR(__xludf.DUMMYFUNCTION("IFERROR(
  TEXTJOIN(CHAR(10),TRUE,FILTER('SUMMARY DATA'!H:H,'SUMMARY DATA'!$A:$A=$A364,'SUMMARY DATA'!$C:$C=$B364,'SUMMARY DATA'!$B:$B=""RS"")),
  IF(
    OR(
      ISNUMBER(SEARCH(""CDM CASH DEPOSIT"",$C364)),
      ISNUMBER(SEARCH(""CASH DEPOSIT"",$C364"&amp;")),
      COUNTIFS('SUMMARY DATA'!$D:$D,$C364,'SUMMARY DATA'!$B:$B,""RS"")&lt;&gt;1
    ),
    """",
    IFERROR(TEXTJOIN(CHAR(10),TRUE,FILTER('SUMMARY DATA'!H:H,'SUMMARY DATA'!$D:$D=$C364,'SUMMARY DATA'!$B:$B=""RS"")),"""")
  )
)"),"")</f>
        <v/>
      </c>
      <c r="I364" s="6" t="str">
        <f>IFERROR(__xludf.DUMMYFUNCTION("IF(H364="""","""",
SUM(ARRAYFORMULA(VALUE(SPLIT(H364,CHAR(10)))))
)"),"")</f>
        <v/>
      </c>
      <c r="J364" s="4" t="str">
        <f>IFERROR(__xludf.DUMMYFUNCTION("IFERROR(
  TEXTJOIN(CHAR(10),TRUE,FILTER('SUMMARY DATA'!I:I,'SUMMARY DATA'!$A:$A=$A364,'SUMMARY DATA'!$C:$C=$B364,'SUMMARY DATA'!$B:$B=""RS"")),
  IF(
    OR(
      ISNUMBER(SEARCH(""CDM CASH DEPOSIT"",$C364)),
      ISNUMBER(SEARCH(""CASH DEPOSIT"",$C364"&amp;")),
      COUNTIFS('SUMMARY DATA'!$D:$D,$C364,'SUMMARY DATA'!$B:$B,""RS"")&lt;&gt;1
    ),
    """",
    IFERROR(TEXTJOIN(CHAR(10),TRUE,FILTER('SUMMARY DATA'!I:I,'SUMMARY DATA'!$D:$D=$C364,'SUMMARY DATA'!$B:$B=""RS"")),"""")
  )
)"),"")</f>
        <v/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 spans="1:27">
      <c r="A365" s="19"/>
      <c r="B365" s="39"/>
      <c r="C365" s="19"/>
      <c r="D365" s="33"/>
      <c r="E365" s="4" t="str">
        <f>IFERROR(__xludf.DUMMYFUNCTION("IFERROR(
  TEXTJOIN(CHAR(10),TRUE,FILTER('SUMMARY DATA'!E:E,'SUMMARY DATA'!$A:$A=$A365,'SUMMARY DATA'!$C:$C=$B365,'SUMMARY DATA'!$B:$B=""RS"")),
  IF(
    OR(
      ISNUMBER(SEARCH(""CDM CASH DEPOSIT"",$C365)),
      ISNUMBER(SEARCH(""CASH DEPOSIT"",$C365"&amp;")),
      COUNTIFS('SUMMARY DATA'!$D:$D,$C365,'SUMMARY DATA'!$B:$B,""RS"")&lt;&gt;1
    ),
    """",
    IFERROR(TEXTJOIN(CHAR(10),TRUE,FILTER('SUMMARY DATA'!E:E,'SUMMARY DATA'!$D:$D=$C365,'SUMMARY DATA'!$B:$B=""RS"")),"""")
  )
)"),"")</f>
        <v/>
      </c>
      <c r="F365" s="4" t="str">
        <f>IFERROR(__xludf.DUMMYFUNCTION("IFERROR(
  TEXTJOIN(CHAR(10),TRUE,FILTER('SUMMARY DATA'!F:F,'SUMMARY DATA'!$A:$A=$A365,'SUMMARY DATA'!$C:$C=$B365,'SUMMARY DATA'!$B:$B=""RS"")),
  IF(
    OR(
      ISNUMBER(SEARCH(""CDM CASH DEPOSIT"",$C365)),
      ISNUMBER(SEARCH(""CASH DEPOSIT"",$C365"&amp;")),
      COUNTIFS('SUMMARY DATA'!$D:$D,$C365,'SUMMARY DATA'!$B:$B,""RS"")&lt;&gt;1
    ),
    """",
    IFERROR(TEXTJOIN(CHAR(10),TRUE,FILTER('SUMMARY DATA'!F:F,'SUMMARY DATA'!$D:$D=$C365,'SUMMARY DATA'!$B:$B=""RS"")),"""")
  )
)"),"")</f>
        <v/>
      </c>
      <c r="G365" s="4" t="str">
        <f>IFERROR(__xludf.DUMMYFUNCTION("IFERROR(
  TEXTJOIN(CHAR(10),TRUE,FILTER('SUMMARY DATA'!G:G,'SUMMARY DATA'!$A:$A=$A365,'SUMMARY DATA'!$C:$C=$B365,'SUMMARY DATA'!$B:$B=""RS"")),
  IF(
    OR(
      ISNUMBER(SEARCH(""CDM CASH DEPOSIT"",$C365)),
      ISNUMBER(SEARCH(""CASH DEPOSIT"",$C365"&amp;")),
      COUNTIFS('SUMMARY DATA'!$D:$D,$C365,'SUMMARY DATA'!$B:$B,""RS"")&lt;&gt;1
    ),
    """",
    IFERROR(TEXTJOIN(CHAR(10),TRUE,FILTER('SUMMARY DATA'!G:G,'SUMMARY DATA'!$D:$D=$C365,'SUMMARY DATA'!$B:$B=""RS"")),"""")
  )
)"),"")</f>
        <v/>
      </c>
      <c r="H365" s="4" t="str">
        <f>IFERROR(__xludf.DUMMYFUNCTION("IFERROR(
  TEXTJOIN(CHAR(10),TRUE,FILTER('SUMMARY DATA'!H:H,'SUMMARY DATA'!$A:$A=$A365,'SUMMARY DATA'!$C:$C=$B365,'SUMMARY DATA'!$B:$B=""RS"")),
  IF(
    OR(
      ISNUMBER(SEARCH(""CDM CASH DEPOSIT"",$C365)),
      ISNUMBER(SEARCH(""CASH DEPOSIT"",$C365"&amp;")),
      COUNTIFS('SUMMARY DATA'!$D:$D,$C365,'SUMMARY DATA'!$B:$B,""RS"")&lt;&gt;1
    ),
    """",
    IFERROR(TEXTJOIN(CHAR(10),TRUE,FILTER('SUMMARY DATA'!H:H,'SUMMARY DATA'!$D:$D=$C365,'SUMMARY DATA'!$B:$B=""RS"")),"""")
  )
)"),"")</f>
        <v/>
      </c>
      <c r="I365" s="6" t="str">
        <f>IFERROR(__xludf.DUMMYFUNCTION("IF(H365="""","""",
SUM(ARRAYFORMULA(VALUE(SPLIT(H365,CHAR(10)))))
)"),"")</f>
        <v/>
      </c>
      <c r="J365" s="4" t="str">
        <f>IFERROR(__xludf.DUMMYFUNCTION("IFERROR(
  TEXTJOIN(CHAR(10),TRUE,FILTER('SUMMARY DATA'!I:I,'SUMMARY DATA'!$A:$A=$A365,'SUMMARY DATA'!$C:$C=$B365,'SUMMARY DATA'!$B:$B=""RS"")),
  IF(
    OR(
      ISNUMBER(SEARCH(""CDM CASH DEPOSIT"",$C365)),
      ISNUMBER(SEARCH(""CASH DEPOSIT"",$C365"&amp;")),
      COUNTIFS('SUMMARY DATA'!$D:$D,$C365,'SUMMARY DATA'!$B:$B,""RS"")&lt;&gt;1
    ),
    """",
    IFERROR(TEXTJOIN(CHAR(10),TRUE,FILTER('SUMMARY DATA'!I:I,'SUMMARY DATA'!$D:$D=$C365,'SUMMARY DATA'!$B:$B=""RS"")),"""")
  )
)"),"")</f>
        <v/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 spans="1:27">
      <c r="A366" s="19"/>
      <c r="B366" s="39"/>
      <c r="C366" s="19"/>
      <c r="D366" s="33"/>
      <c r="E366" s="4" t="str">
        <f>IFERROR(__xludf.DUMMYFUNCTION("IFERROR(
  TEXTJOIN(CHAR(10),TRUE,FILTER('SUMMARY DATA'!E:E,'SUMMARY DATA'!$A:$A=$A366,'SUMMARY DATA'!$C:$C=$B366,'SUMMARY DATA'!$B:$B=""RS"")),
  IF(
    OR(
      ISNUMBER(SEARCH(""CDM CASH DEPOSIT"",$C366)),
      ISNUMBER(SEARCH(""CASH DEPOSIT"",$C366"&amp;")),
      COUNTIFS('SUMMARY DATA'!$D:$D,$C366,'SUMMARY DATA'!$B:$B,""RS"")&lt;&gt;1
    ),
    """",
    IFERROR(TEXTJOIN(CHAR(10),TRUE,FILTER('SUMMARY DATA'!E:E,'SUMMARY DATA'!$D:$D=$C366,'SUMMARY DATA'!$B:$B=""RS"")),"""")
  )
)"),"")</f>
        <v/>
      </c>
      <c r="F366" s="4" t="str">
        <f>IFERROR(__xludf.DUMMYFUNCTION("IFERROR(
  TEXTJOIN(CHAR(10),TRUE,FILTER('SUMMARY DATA'!F:F,'SUMMARY DATA'!$A:$A=$A366,'SUMMARY DATA'!$C:$C=$B366,'SUMMARY DATA'!$B:$B=""RS"")),
  IF(
    OR(
      ISNUMBER(SEARCH(""CDM CASH DEPOSIT"",$C366)),
      ISNUMBER(SEARCH(""CASH DEPOSIT"",$C366"&amp;")),
      COUNTIFS('SUMMARY DATA'!$D:$D,$C366,'SUMMARY DATA'!$B:$B,""RS"")&lt;&gt;1
    ),
    """",
    IFERROR(TEXTJOIN(CHAR(10),TRUE,FILTER('SUMMARY DATA'!F:F,'SUMMARY DATA'!$D:$D=$C366,'SUMMARY DATA'!$B:$B=""RS"")),"""")
  )
)"),"")</f>
        <v/>
      </c>
      <c r="G366" s="4" t="str">
        <f>IFERROR(__xludf.DUMMYFUNCTION("IFERROR(
  TEXTJOIN(CHAR(10),TRUE,FILTER('SUMMARY DATA'!G:G,'SUMMARY DATA'!$A:$A=$A366,'SUMMARY DATA'!$C:$C=$B366,'SUMMARY DATA'!$B:$B=""RS"")),
  IF(
    OR(
      ISNUMBER(SEARCH(""CDM CASH DEPOSIT"",$C366)),
      ISNUMBER(SEARCH(""CASH DEPOSIT"",$C366"&amp;")),
      COUNTIFS('SUMMARY DATA'!$D:$D,$C366,'SUMMARY DATA'!$B:$B,""RS"")&lt;&gt;1
    ),
    """",
    IFERROR(TEXTJOIN(CHAR(10),TRUE,FILTER('SUMMARY DATA'!G:G,'SUMMARY DATA'!$D:$D=$C366,'SUMMARY DATA'!$B:$B=""RS"")),"""")
  )
)"),"")</f>
        <v/>
      </c>
      <c r="H366" s="4" t="str">
        <f>IFERROR(__xludf.DUMMYFUNCTION("IFERROR(
  TEXTJOIN(CHAR(10),TRUE,FILTER('SUMMARY DATA'!H:H,'SUMMARY DATA'!$A:$A=$A366,'SUMMARY DATA'!$C:$C=$B366,'SUMMARY DATA'!$B:$B=""RS"")),
  IF(
    OR(
      ISNUMBER(SEARCH(""CDM CASH DEPOSIT"",$C366)),
      ISNUMBER(SEARCH(""CASH DEPOSIT"",$C366"&amp;")),
      COUNTIFS('SUMMARY DATA'!$D:$D,$C366,'SUMMARY DATA'!$B:$B,""RS"")&lt;&gt;1
    ),
    """",
    IFERROR(TEXTJOIN(CHAR(10),TRUE,FILTER('SUMMARY DATA'!H:H,'SUMMARY DATA'!$D:$D=$C366,'SUMMARY DATA'!$B:$B=""RS"")),"""")
  )
)"),"")</f>
        <v/>
      </c>
      <c r="I366" s="6" t="str">
        <f>IFERROR(__xludf.DUMMYFUNCTION("IF(H366="""","""",
SUM(ARRAYFORMULA(VALUE(SPLIT(H366,CHAR(10)))))
)"),"")</f>
        <v/>
      </c>
      <c r="J366" s="4" t="str">
        <f>IFERROR(__xludf.DUMMYFUNCTION("IFERROR(
  TEXTJOIN(CHAR(10),TRUE,FILTER('SUMMARY DATA'!I:I,'SUMMARY DATA'!$A:$A=$A366,'SUMMARY DATA'!$C:$C=$B366,'SUMMARY DATA'!$B:$B=""RS"")),
  IF(
    OR(
      ISNUMBER(SEARCH(""CDM CASH DEPOSIT"",$C366)),
      ISNUMBER(SEARCH(""CASH DEPOSIT"",$C366"&amp;")),
      COUNTIFS('SUMMARY DATA'!$D:$D,$C366,'SUMMARY DATA'!$B:$B,""RS"")&lt;&gt;1
    ),
    """",
    IFERROR(TEXTJOIN(CHAR(10),TRUE,FILTER('SUMMARY DATA'!I:I,'SUMMARY DATA'!$D:$D=$C366,'SUMMARY DATA'!$B:$B=""RS"")),"""")
  )
)"),"")</f>
        <v/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 spans="1:27">
      <c r="A367" s="19"/>
      <c r="B367" s="39"/>
      <c r="C367" s="19"/>
      <c r="D367" s="33"/>
      <c r="E367" s="4" t="str">
        <f>IFERROR(__xludf.DUMMYFUNCTION("IFERROR(
  TEXTJOIN(CHAR(10),TRUE,FILTER('SUMMARY DATA'!E:E,'SUMMARY DATA'!$A:$A=$A367,'SUMMARY DATA'!$C:$C=$B367,'SUMMARY DATA'!$B:$B=""RS"")),
  IF(
    OR(
      ISNUMBER(SEARCH(""CDM CASH DEPOSIT"",$C367)),
      ISNUMBER(SEARCH(""CASH DEPOSIT"",$C367"&amp;")),
      COUNTIFS('SUMMARY DATA'!$D:$D,$C367,'SUMMARY DATA'!$B:$B,""RS"")&lt;&gt;1
    ),
    """",
    IFERROR(TEXTJOIN(CHAR(10),TRUE,FILTER('SUMMARY DATA'!E:E,'SUMMARY DATA'!$D:$D=$C367,'SUMMARY DATA'!$B:$B=""RS"")),"""")
  )
)"),"")</f>
        <v/>
      </c>
      <c r="F367" s="4" t="str">
        <f>IFERROR(__xludf.DUMMYFUNCTION("IFERROR(
  TEXTJOIN(CHAR(10),TRUE,FILTER('SUMMARY DATA'!F:F,'SUMMARY DATA'!$A:$A=$A367,'SUMMARY DATA'!$C:$C=$B367,'SUMMARY DATA'!$B:$B=""RS"")),
  IF(
    OR(
      ISNUMBER(SEARCH(""CDM CASH DEPOSIT"",$C367)),
      ISNUMBER(SEARCH(""CASH DEPOSIT"",$C367"&amp;")),
      COUNTIFS('SUMMARY DATA'!$D:$D,$C367,'SUMMARY DATA'!$B:$B,""RS"")&lt;&gt;1
    ),
    """",
    IFERROR(TEXTJOIN(CHAR(10),TRUE,FILTER('SUMMARY DATA'!F:F,'SUMMARY DATA'!$D:$D=$C367,'SUMMARY DATA'!$B:$B=""RS"")),"""")
  )
)"),"")</f>
        <v/>
      </c>
      <c r="G367" s="4" t="str">
        <f>IFERROR(__xludf.DUMMYFUNCTION("IFERROR(
  TEXTJOIN(CHAR(10),TRUE,FILTER('SUMMARY DATA'!G:G,'SUMMARY DATA'!$A:$A=$A367,'SUMMARY DATA'!$C:$C=$B367,'SUMMARY DATA'!$B:$B=""RS"")),
  IF(
    OR(
      ISNUMBER(SEARCH(""CDM CASH DEPOSIT"",$C367)),
      ISNUMBER(SEARCH(""CASH DEPOSIT"",$C367"&amp;")),
      COUNTIFS('SUMMARY DATA'!$D:$D,$C367,'SUMMARY DATA'!$B:$B,""RS"")&lt;&gt;1
    ),
    """",
    IFERROR(TEXTJOIN(CHAR(10),TRUE,FILTER('SUMMARY DATA'!G:G,'SUMMARY DATA'!$D:$D=$C367,'SUMMARY DATA'!$B:$B=""RS"")),"""")
  )
)"),"")</f>
        <v/>
      </c>
      <c r="H367" s="4" t="str">
        <f>IFERROR(__xludf.DUMMYFUNCTION("IFERROR(
  TEXTJOIN(CHAR(10),TRUE,FILTER('SUMMARY DATA'!H:H,'SUMMARY DATA'!$A:$A=$A367,'SUMMARY DATA'!$C:$C=$B367,'SUMMARY DATA'!$B:$B=""RS"")),
  IF(
    OR(
      ISNUMBER(SEARCH(""CDM CASH DEPOSIT"",$C367)),
      ISNUMBER(SEARCH(""CASH DEPOSIT"",$C367"&amp;")),
      COUNTIFS('SUMMARY DATA'!$D:$D,$C367,'SUMMARY DATA'!$B:$B,""RS"")&lt;&gt;1
    ),
    """",
    IFERROR(TEXTJOIN(CHAR(10),TRUE,FILTER('SUMMARY DATA'!H:H,'SUMMARY DATA'!$D:$D=$C367,'SUMMARY DATA'!$B:$B=""RS"")),"""")
  )
)"),"")</f>
        <v/>
      </c>
      <c r="I367" s="6" t="str">
        <f>IFERROR(__xludf.DUMMYFUNCTION("IF(H367="""","""",
SUM(ARRAYFORMULA(VALUE(SPLIT(H367,CHAR(10)))))
)"),"")</f>
        <v/>
      </c>
      <c r="J367" s="4" t="str">
        <f>IFERROR(__xludf.DUMMYFUNCTION("IFERROR(
  TEXTJOIN(CHAR(10),TRUE,FILTER('SUMMARY DATA'!I:I,'SUMMARY DATA'!$A:$A=$A367,'SUMMARY DATA'!$C:$C=$B367,'SUMMARY DATA'!$B:$B=""RS"")),
  IF(
    OR(
      ISNUMBER(SEARCH(""CDM CASH DEPOSIT"",$C367)),
      ISNUMBER(SEARCH(""CASH DEPOSIT"",$C367"&amp;")),
      COUNTIFS('SUMMARY DATA'!$D:$D,$C367,'SUMMARY DATA'!$B:$B,""RS"")&lt;&gt;1
    ),
    """",
    IFERROR(TEXTJOIN(CHAR(10),TRUE,FILTER('SUMMARY DATA'!I:I,'SUMMARY DATA'!$D:$D=$C367,'SUMMARY DATA'!$B:$B=""RS"")),"""")
  )
)"),"")</f>
        <v/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 spans="1:27">
      <c r="A368" s="19"/>
      <c r="B368" s="39"/>
      <c r="C368" s="19"/>
      <c r="D368" s="33"/>
      <c r="E368" s="4" t="str">
        <f>IFERROR(__xludf.DUMMYFUNCTION("IFERROR(
  TEXTJOIN(CHAR(10),TRUE,FILTER('SUMMARY DATA'!E:E,'SUMMARY DATA'!$A:$A=$A368,'SUMMARY DATA'!$C:$C=$B368,'SUMMARY DATA'!$B:$B=""RS"")),
  IF(
    OR(
      ISNUMBER(SEARCH(""CDM CASH DEPOSIT"",$C368)),
      ISNUMBER(SEARCH(""CASH DEPOSIT"",$C368"&amp;")),
      COUNTIFS('SUMMARY DATA'!$D:$D,$C368,'SUMMARY DATA'!$B:$B,""RS"")&lt;&gt;1
    ),
    """",
    IFERROR(TEXTJOIN(CHAR(10),TRUE,FILTER('SUMMARY DATA'!E:E,'SUMMARY DATA'!$D:$D=$C368,'SUMMARY DATA'!$B:$B=""RS"")),"""")
  )
)"),"")</f>
        <v/>
      </c>
      <c r="F368" s="4" t="str">
        <f>IFERROR(__xludf.DUMMYFUNCTION("IFERROR(
  TEXTJOIN(CHAR(10),TRUE,FILTER('SUMMARY DATA'!F:F,'SUMMARY DATA'!$A:$A=$A368,'SUMMARY DATA'!$C:$C=$B368,'SUMMARY DATA'!$B:$B=""RS"")),
  IF(
    OR(
      ISNUMBER(SEARCH(""CDM CASH DEPOSIT"",$C368)),
      ISNUMBER(SEARCH(""CASH DEPOSIT"",$C368"&amp;")),
      COUNTIFS('SUMMARY DATA'!$D:$D,$C368,'SUMMARY DATA'!$B:$B,""RS"")&lt;&gt;1
    ),
    """",
    IFERROR(TEXTJOIN(CHAR(10),TRUE,FILTER('SUMMARY DATA'!F:F,'SUMMARY DATA'!$D:$D=$C368,'SUMMARY DATA'!$B:$B=""RS"")),"""")
  )
)"),"")</f>
        <v/>
      </c>
      <c r="G368" s="4" t="str">
        <f>IFERROR(__xludf.DUMMYFUNCTION("IFERROR(
  TEXTJOIN(CHAR(10),TRUE,FILTER('SUMMARY DATA'!G:G,'SUMMARY DATA'!$A:$A=$A368,'SUMMARY DATA'!$C:$C=$B368,'SUMMARY DATA'!$B:$B=""RS"")),
  IF(
    OR(
      ISNUMBER(SEARCH(""CDM CASH DEPOSIT"",$C368)),
      ISNUMBER(SEARCH(""CASH DEPOSIT"",$C368"&amp;")),
      COUNTIFS('SUMMARY DATA'!$D:$D,$C368,'SUMMARY DATA'!$B:$B,""RS"")&lt;&gt;1
    ),
    """",
    IFERROR(TEXTJOIN(CHAR(10),TRUE,FILTER('SUMMARY DATA'!G:G,'SUMMARY DATA'!$D:$D=$C368,'SUMMARY DATA'!$B:$B=""RS"")),"""")
  )
)"),"")</f>
        <v/>
      </c>
      <c r="H368" s="4" t="str">
        <f>IFERROR(__xludf.DUMMYFUNCTION("IFERROR(
  TEXTJOIN(CHAR(10),TRUE,FILTER('SUMMARY DATA'!H:H,'SUMMARY DATA'!$A:$A=$A368,'SUMMARY DATA'!$C:$C=$B368,'SUMMARY DATA'!$B:$B=""RS"")),
  IF(
    OR(
      ISNUMBER(SEARCH(""CDM CASH DEPOSIT"",$C368)),
      ISNUMBER(SEARCH(""CASH DEPOSIT"",$C368"&amp;")),
      COUNTIFS('SUMMARY DATA'!$D:$D,$C368,'SUMMARY DATA'!$B:$B,""RS"")&lt;&gt;1
    ),
    """",
    IFERROR(TEXTJOIN(CHAR(10),TRUE,FILTER('SUMMARY DATA'!H:H,'SUMMARY DATA'!$D:$D=$C368,'SUMMARY DATA'!$B:$B=""RS"")),"""")
  )
)"),"")</f>
        <v/>
      </c>
      <c r="I368" s="6" t="str">
        <f>IFERROR(__xludf.DUMMYFUNCTION("IF(H368="""","""",
SUM(ARRAYFORMULA(VALUE(SPLIT(H368,CHAR(10)))))
)"),"")</f>
        <v/>
      </c>
      <c r="J368" s="4" t="str">
        <f>IFERROR(__xludf.DUMMYFUNCTION("IFERROR(
  TEXTJOIN(CHAR(10),TRUE,FILTER('SUMMARY DATA'!I:I,'SUMMARY DATA'!$A:$A=$A368,'SUMMARY DATA'!$C:$C=$B368,'SUMMARY DATA'!$B:$B=""RS"")),
  IF(
    OR(
      ISNUMBER(SEARCH(""CDM CASH DEPOSIT"",$C368)),
      ISNUMBER(SEARCH(""CASH DEPOSIT"",$C368"&amp;")),
      COUNTIFS('SUMMARY DATA'!$D:$D,$C368,'SUMMARY DATA'!$B:$B,""RS"")&lt;&gt;1
    ),
    """",
    IFERROR(TEXTJOIN(CHAR(10),TRUE,FILTER('SUMMARY DATA'!I:I,'SUMMARY DATA'!$D:$D=$C368,'SUMMARY DATA'!$B:$B=""RS"")),"""")
  )
)"),"")</f>
        <v/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 spans="1:27">
      <c r="A369" s="19"/>
      <c r="B369" s="39"/>
      <c r="C369" s="19"/>
      <c r="D369" s="33"/>
      <c r="E369" s="4" t="str">
        <f>IFERROR(__xludf.DUMMYFUNCTION("IFERROR(
  TEXTJOIN(CHAR(10),TRUE,FILTER('SUMMARY DATA'!E:E,'SUMMARY DATA'!$A:$A=$A369,'SUMMARY DATA'!$C:$C=$B369,'SUMMARY DATA'!$B:$B=""RS"")),
  IF(
    OR(
      ISNUMBER(SEARCH(""CDM CASH DEPOSIT"",$C369)),
      ISNUMBER(SEARCH(""CASH DEPOSIT"",$C369"&amp;")),
      COUNTIFS('SUMMARY DATA'!$D:$D,$C369,'SUMMARY DATA'!$B:$B,""RS"")&lt;&gt;1
    ),
    """",
    IFERROR(TEXTJOIN(CHAR(10),TRUE,FILTER('SUMMARY DATA'!E:E,'SUMMARY DATA'!$D:$D=$C369,'SUMMARY DATA'!$B:$B=""RS"")),"""")
  )
)"),"")</f>
        <v/>
      </c>
      <c r="F369" s="4" t="str">
        <f>IFERROR(__xludf.DUMMYFUNCTION("IFERROR(
  TEXTJOIN(CHAR(10),TRUE,FILTER('SUMMARY DATA'!F:F,'SUMMARY DATA'!$A:$A=$A369,'SUMMARY DATA'!$C:$C=$B369,'SUMMARY DATA'!$B:$B=""RS"")),
  IF(
    OR(
      ISNUMBER(SEARCH(""CDM CASH DEPOSIT"",$C369)),
      ISNUMBER(SEARCH(""CASH DEPOSIT"",$C369"&amp;")),
      COUNTIFS('SUMMARY DATA'!$D:$D,$C369,'SUMMARY DATA'!$B:$B,""RS"")&lt;&gt;1
    ),
    """",
    IFERROR(TEXTJOIN(CHAR(10),TRUE,FILTER('SUMMARY DATA'!F:F,'SUMMARY DATA'!$D:$D=$C369,'SUMMARY DATA'!$B:$B=""RS"")),"""")
  )
)"),"")</f>
        <v/>
      </c>
      <c r="G369" s="4" t="str">
        <f>IFERROR(__xludf.DUMMYFUNCTION("IFERROR(
  TEXTJOIN(CHAR(10),TRUE,FILTER('SUMMARY DATA'!G:G,'SUMMARY DATA'!$A:$A=$A369,'SUMMARY DATA'!$C:$C=$B369,'SUMMARY DATA'!$B:$B=""RS"")),
  IF(
    OR(
      ISNUMBER(SEARCH(""CDM CASH DEPOSIT"",$C369)),
      ISNUMBER(SEARCH(""CASH DEPOSIT"",$C369"&amp;")),
      COUNTIFS('SUMMARY DATA'!$D:$D,$C369,'SUMMARY DATA'!$B:$B,""RS"")&lt;&gt;1
    ),
    """",
    IFERROR(TEXTJOIN(CHAR(10),TRUE,FILTER('SUMMARY DATA'!G:G,'SUMMARY DATA'!$D:$D=$C369,'SUMMARY DATA'!$B:$B=""RS"")),"""")
  )
)"),"")</f>
        <v/>
      </c>
      <c r="H369" s="4" t="str">
        <f>IFERROR(__xludf.DUMMYFUNCTION("IFERROR(
  TEXTJOIN(CHAR(10),TRUE,FILTER('SUMMARY DATA'!H:H,'SUMMARY DATA'!$A:$A=$A369,'SUMMARY DATA'!$C:$C=$B369,'SUMMARY DATA'!$B:$B=""RS"")),
  IF(
    OR(
      ISNUMBER(SEARCH(""CDM CASH DEPOSIT"",$C369)),
      ISNUMBER(SEARCH(""CASH DEPOSIT"",$C369"&amp;")),
      COUNTIFS('SUMMARY DATA'!$D:$D,$C369,'SUMMARY DATA'!$B:$B,""RS"")&lt;&gt;1
    ),
    """",
    IFERROR(TEXTJOIN(CHAR(10),TRUE,FILTER('SUMMARY DATA'!H:H,'SUMMARY DATA'!$D:$D=$C369,'SUMMARY DATA'!$B:$B=""RS"")),"""")
  )
)"),"")</f>
        <v/>
      </c>
      <c r="I369" s="6" t="str">
        <f>IFERROR(__xludf.DUMMYFUNCTION("IF(H369="""","""",
SUM(ARRAYFORMULA(VALUE(SPLIT(H369,CHAR(10)))))
)"),"")</f>
        <v/>
      </c>
      <c r="J369" s="4" t="str">
        <f>IFERROR(__xludf.DUMMYFUNCTION("IFERROR(
  TEXTJOIN(CHAR(10),TRUE,FILTER('SUMMARY DATA'!I:I,'SUMMARY DATA'!$A:$A=$A369,'SUMMARY DATA'!$C:$C=$B369,'SUMMARY DATA'!$B:$B=""RS"")),
  IF(
    OR(
      ISNUMBER(SEARCH(""CDM CASH DEPOSIT"",$C369)),
      ISNUMBER(SEARCH(""CASH DEPOSIT"",$C369"&amp;")),
      COUNTIFS('SUMMARY DATA'!$D:$D,$C369,'SUMMARY DATA'!$B:$B,""RS"")&lt;&gt;1
    ),
    """",
    IFERROR(TEXTJOIN(CHAR(10),TRUE,FILTER('SUMMARY DATA'!I:I,'SUMMARY DATA'!$D:$D=$C369,'SUMMARY DATA'!$B:$B=""RS"")),"""")
  )
)"),"")</f>
        <v/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 spans="1:27">
      <c r="A370" s="19"/>
      <c r="B370" s="39"/>
      <c r="C370" s="19"/>
      <c r="D370" s="33"/>
      <c r="E370" s="4" t="str">
        <f>IFERROR(__xludf.DUMMYFUNCTION("IFERROR(
  TEXTJOIN(CHAR(10),TRUE,FILTER('SUMMARY DATA'!E:E,'SUMMARY DATA'!$A:$A=$A370,'SUMMARY DATA'!$C:$C=$B370,'SUMMARY DATA'!$B:$B=""RS"")),
  IF(
    OR(
      ISNUMBER(SEARCH(""CDM CASH DEPOSIT"",$C370)),
      ISNUMBER(SEARCH(""CASH DEPOSIT"",$C370"&amp;")),
      COUNTIFS('SUMMARY DATA'!$D:$D,$C370,'SUMMARY DATA'!$B:$B,""RS"")&lt;&gt;1
    ),
    """",
    IFERROR(TEXTJOIN(CHAR(10),TRUE,FILTER('SUMMARY DATA'!E:E,'SUMMARY DATA'!$D:$D=$C370,'SUMMARY DATA'!$B:$B=""RS"")),"""")
  )
)"),"")</f>
        <v/>
      </c>
      <c r="F370" s="4" t="str">
        <f>IFERROR(__xludf.DUMMYFUNCTION("IFERROR(
  TEXTJOIN(CHAR(10),TRUE,FILTER('SUMMARY DATA'!F:F,'SUMMARY DATA'!$A:$A=$A370,'SUMMARY DATA'!$C:$C=$B370,'SUMMARY DATA'!$B:$B=""RS"")),
  IF(
    OR(
      ISNUMBER(SEARCH(""CDM CASH DEPOSIT"",$C370)),
      ISNUMBER(SEARCH(""CASH DEPOSIT"",$C370"&amp;")),
      COUNTIFS('SUMMARY DATA'!$D:$D,$C370,'SUMMARY DATA'!$B:$B,""RS"")&lt;&gt;1
    ),
    """",
    IFERROR(TEXTJOIN(CHAR(10),TRUE,FILTER('SUMMARY DATA'!F:F,'SUMMARY DATA'!$D:$D=$C370,'SUMMARY DATA'!$B:$B=""RS"")),"""")
  )
)"),"")</f>
        <v/>
      </c>
      <c r="G370" s="4" t="str">
        <f>IFERROR(__xludf.DUMMYFUNCTION("IFERROR(
  TEXTJOIN(CHAR(10),TRUE,FILTER('SUMMARY DATA'!G:G,'SUMMARY DATA'!$A:$A=$A370,'SUMMARY DATA'!$C:$C=$B370,'SUMMARY DATA'!$B:$B=""RS"")),
  IF(
    OR(
      ISNUMBER(SEARCH(""CDM CASH DEPOSIT"",$C370)),
      ISNUMBER(SEARCH(""CASH DEPOSIT"",$C370"&amp;")),
      COUNTIFS('SUMMARY DATA'!$D:$D,$C370,'SUMMARY DATA'!$B:$B,""RS"")&lt;&gt;1
    ),
    """",
    IFERROR(TEXTJOIN(CHAR(10),TRUE,FILTER('SUMMARY DATA'!G:G,'SUMMARY DATA'!$D:$D=$C370,'SUMMARY DATA'!$B:$B=""RS"")),"""")
  )
)"),"")</f>
        <v/>
      </c>
      <c r="H370" s="4" t="str">
        <f>IFERROR(__xludf.DUMMYFUNCTION("IFERROR(
  TEXTJOIN(CHAR(10),TRUE,FILTER('SUMMARY DATA'!H:H,'SUMMARY DATA'!$A:$A=$A370,'SUMMARY DATA'!$C:$C=$B370,'SUMMARY DATA'!$B:$B=""RS"")),
  IF(
    OR(
      ISNUMBER(SEARCH(""CDM CASH DEPOSIT"",$C370)),
      ISNUMBER(SEARCH(""CASH DEPOSIT"",$C370"&amp;")),
      COUNTIFS('SUMMARY DATA'!$D:$D,$C370,'SUMMARY DATA'!$B:$B,""RS"")&lt;&gt;1
    ),
    """",
    IFERROR(TEXTJOIN(CHAR(10),TRUE,FILTER('SUMMARY DATA'!H:H,'SUMMARY DATA'!$D:$D=$C370,'SUMMARY DATA'!$B:$B=""RS"")),"""")
  )
)"),"")</f>
        <v/>
      </c>
      <c r="I370" s="6" t="str">
        <f>IFERROR(__xludf.DUMMYFUNCTION("IF(H370="""","""",
SUM(ARRAYFORMULA(VALUE(SPLIT(H370,CHAR(10)))))
)"),"")</f>
        <v/>
      </c>
      <c r="J370" s="4" t="str">
        <f>IFERROR(__xludf.DUMMYFUNCTION("IFERROR(
  TEXTJOIN(CHAR(10),TRUE,FILTER('SUMMARY DATA'!I:I,'SUMMARY DATA'!$A:$A=$A370,'SUMMARY DATA'!$C:$C=$B370,'SUMMARY DATA'!$B:$B=""RS"")),
  IF(
    OR(
      ISNUMBER(SEARCH(""CDM CASH DEPOSIT"",$C370)),
      ISNUMBER(SEARCH(""CASH DEPOSIT"",$C370"&amp;")),
      COUNTIFS('SUMMARY DATA'!$D:$D,$C370,'SUMMARY DATA'!$B:$B,""RS"")&lt;&gt;1
    ),
    """",
    IFERROR(TEXTJOIN(CHAR(10),TRUE,FILTER('SUMMARY DATA'!I:I,'SUMMARY DATA'!$D:$D=$C370,'SUMMARY DATA'!$B:$B=""RS"")),"""")
  )
)"),"")</f>
        <v/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 spans="1:27">
      <c r="A371" s="19"/>
      <c r="B371" s="39"/>
      <c r="C371" s="19"/>
      <c r="D371" s="33"/>
      <c r="E371" s="4" t="str">
        <f>IFERROR(__xludf.DUMMYFUNCTION("IFERROR(
  TEXTJOIN(CHAR(10),TRUE,FILTER('SUMMARY DATA'!E:E,'SUMMARY DATA'!$A:$A=$A371,'SUMMARY DATA'!$C:$C=$B371,'SUMMARY DATA'!$B:$B=""RS"")),
  IF(
    OR(
      ISNUMBER(SEARCH(""CDM CASH DEPOSIT"",$C371)),
      ISNUMBER(SEARCH(""CASH DEPOSIT"",$C371"&amp;")),
      COUNTIFS('SUMMARY DATA'!$D:$D,$C371,'SUMMARY DATA'!$B:$B,""RS"")&lt;&gt;1
    ),
    """",
    IFERROR(TEXTJOIN(CHAR(10),TRUE,FILTER('SUMMARY DATA'!E:E,'SUMMARY DATA'!$D:$D=$C371,'SUMMARY DATA'!$B:$B=""RS"")),"""")
  )
)"),"")</f>
        <v/>
      </c>
      <c r="F371" s="4" t="str">
        <f>IFERROR(__xludf.DUMMYFUNCTION("IFERROR(
  TEXTJOIN(CHAR(10),TRUE,FILTER('SUMMARY DATA'!F:F,'SUMMARY DATA'!$A:$A=$A371,'SUMMARY DATA'!$C:$C=$B371,'SUMMARY DATA'!$B:$B=""RS"")),
  IF(
    OR(
      ISNUMBER(SEARCH(""CDM CASH DEPOSIT"",$C371)),
      ISNUMBER(SEARCH(""CASH DEPOSIT"",$C371"&amp;")),
      COUNTIFS('SUMMARY DATA'!$D:$D,$C371,'SUMMARY DATA'!$B:$B,""RS"")&lt;&gt;1
    ),
    """",
    IFERROR(TEXTJOIN(CHAR(10),TRUE,FILTER('SUMMARY DATA'!F:F,'SUMMARY DATA'!$D:$D=$C371,'SUMMARY DATA'!$B:$B=""RS"")),"""")
  )
)"),"")</f>
        <v/>
      </c>
      <c r="G371" s="4" t="str">
        <f>IFERROR(__xludf.DUMMYFUNCTION("IFERROR(
  TEXTJOIN(CHAR(10),TRUE,FILTER('SUMMARY DATA'!G:G,'SUMMARY DATA'!$A:$A=$A371,'SUMMARY DATA'!$C:$C=$B371,'SUMMARY DATA'!$B:$B=""RS"")),
  IF(
    OR(
      ISNUMBER(SEARCH(""CDM CASH DEPOSIT"",$C371)),
      ISNUMBER(SEARCH(""CASH DEPOSIT"",$C371"&amp;")),
      COUNTIFS('SUMMARY DATA'!$D:$D,$C371,'SUMMARY DATA'!$B:$B,""RS"")&lt;&gt;1
    ),
    """",
    IFERROR(TEXTJOIN(CHAR(10),TRUE,FILTER('SUMMARY DATA'!G:G,'SUMMARY DATA'!$D:$D=$C371,'SUMMARY DATA'!$B:$B=""RS"")),"""")
  )
)"),"")</f>
        <v/>
      </c>
      <c r="H371" s="4" t="str">
        <f>IFERROR(__xludf.DUMMYFUNCTION("IFERROR(
  TEXTJOIN(CHAR(10),TRUE,FILTER('SUMMARY DATA'!H:H,'SUMMARY DATA'!$A:$A=$A371,'SUMMARY DATA'!$C:$C=$B371,'SUMMARY DATA'!$B:$B=""RS"")),
  IF(
    OR(
      ISNUMBER(SEARCH(""CDM CASH DEPOSIT"",$C371)),
      ISNUMBER(SEARCH(""CASH DEPOSIT"",$C371"&amp;")),
      COUNTIFS('SUMMARY DATA'!$D:$D,$C371,'SUMMARY DATA'!$B:$B,""RS"")&lt;&gt;1
    ),
    """",
    IFERROR(TEXTJOIN(CHAR(10),TRUE,FILTER('SUMMARY DATA'!H:H,'SUMMARY DATA'!$D:$D=$C371,'SUMMARY DATA'!$B:$B=""RS"")),"""")
  )
)"),"")</f>
        <v/>
      </c>
      <c r="I371" s="6" t="str">
        <f>IFERROR(__xludf.DUMMYFUNCTION("IF(H371="""","""",
SUM(ARRAYFORMULA(VALUE(SPLIT(H371,CHAR(10)))))
)"),"")</f>
        <v/>
      </c>
      <c r="J371" s="4" t="str">
        <f>IFERROR(__xludf.DUMMYFUNCTION("IFERROR(
  TEXTJOIN(CHAR(10),TRUE,FILTER('SUMMARY DATA'!I:I,'SUMMARY DATA'!$A:$A=$A371,'SUMMARY DATA'!$C:$C=$B371,'SUMMARY DATA'!$B:$B=""RS"")),
  IF(
    OR(
      ISNUMBER(SEARCH(""CDM CASH DEPOSIT"",$C371)),
      ISNUMBER(SEARCH(""CASH DEPOSIT"",$C371"&amp;")),
      COUNTIFS('SUMMARY DATA'!$D:$D,$C371,'SUMMARY DATA'!$B:$B,""RS"")&lt;&gt;1
    ),
    """",
    IFERROR(TEXTJOIN(CHAR(10),TRUE,FILTER('SUMMARY DATA'!I:I,'SUMMARY DATA'!$D:$D=$C371,'SUMMARY DATA'!$B:$B=""RS"")),"""")
  )
)"),"")</f>
        <v/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 spans="1:27">
      <c r="A372" s="19"/>
      <c r="B372" s="39"/>
      <c r="C372" s="19"/>
      <c r="D372" s="33"/>
      <c r="E372" s="4" t="str">
        <f>IFERROR(__xludf.DUMMYFUNCTION("IFERROR(
  TEXTJOIN(CHAR(10),TRUE,FILTER('SUMMARY DATA'!E:E,'SUMMARY DATA'!$A:$A=$A372,'SUMMARY DATA'!$C:$C=$B372,'SUMMARY DATA'!$B:$B=""RS"")),
  IF(
    OR(
      ISNUMBER(SEARCH(""CDM CASH DEPOSIT"",$C372)),
      ISNUMBER(SEARCH(""CASH DEPOSIT"",$C372"&amp;")),
      COUNTIFS('SUMMARY DATA'!$D:$D,$C372,'SUMMARY DATA'!$B:$B,""RS"")&lt;&gt;1
    ),
    """",
    IFERROR(TEXTJOIN(CHAR(10),TRUE,FILTER('SUMMARY DATA'!E:E,'SUMMARY DATA'!$D:$D=$C372,'SUMMARY DATA'!$B:$B=""RS"")),"""")
  )
)"),"")</f>
        <v/>
      </c>
      <c r="F372" s="4" t="str">
        <f>IFERROR(__xludf.DUMMYFUNCTION("IFERROR(
  TEXTJOIN(CHAR(10),TRUE,FILTER('SUMMARY DATA'!F:F,'SUMMARY DATA'!$A:$A=$A372,'SUMMARY DATA'!$C:$C=$B372,'SUMMARY DATA'!$B:$B=""RS"")),
  IF(
    OR(
      ISNUMBER(SEARCH(""CDM CASH DEPOSIT"",$C372)),
      ISNUMBER(SEARCH(""CASH DEPOSIT"",$C372"&amp;")),
      COUNTIFS('SUMMARY DATA'!$D:$D,$C372,'SUMMARY DATA'!$B:$B,""RS"")&lt;&gt;1
    ),
    """",
    IFERROR(TEXTJOIN(CHAR(10),TRUE,FILTER('SUMMARY DATA'!F:F,'SUMMARY DATA'!$D:$D=$C372,'SUMMARY DATA'!$B:$B=""RS"")),"""")
  )
)"),"")</f>
        <v/>
      </c>
      <c r="G372" s="4" t="str">
        <f>IFERROR(__xludf.DUMMYFUNCTION("IFERROR(
  TEXTJOIN(CHAR(10),TRUE,FILTER('SUMMARY DATA'!G:G,'SUMMARY DATA'!$A:$A=$A372,'SUMMARY DATA'!$C:$C=$B372,'SUMMARY DATA'!$B:$B=""RS"")),
  IF(
    OR(
      ISNUMBER(SEARCH(""CDM CASH DEPOSIT"",$C372)),
      ISNUMBER(SEARCH(""CASH DEPOSIT"",$C372"&amp;")),
      COUNTIFS('SUMMARY DATA'!$D:$D,$C372,'SUMMARY DATA'!$B:$B,""RS"")&lt;&gt;1
    ),
    """",
    IFERROR(TEXTJOIN(CHAR(10),TRUE,FILTER('SUMMARY DATA'!G:G,'SUMMARY DATA'!$D:$D=$C372,'SUMMARY DATA'!$B:$B=""RS"")),"""")
  )
)"),"")</f>
        <v/>
      </c>
      <c r="H372" s="4" t="str">
        <f>IFERROR(__xludf.DUMMYFUNCTION("IFERROR(
  TEXTJOIN(CHAR(10),TRUE,FILTER('SUMMARY DATA'!H:H,'SUMMARY DATA'!$A:$A=$A372,'SUMMARY DATA'!$C:$C=$B372,'SUMMARY DATA'!$B:$B=""RS"")),
  IF(
    OR(
      ISNUMBER(SEARCH(""CDM CASH DEPOSIT"",$C372)),
      ISNUMBER(SEARCH(""CASH DEPOSIT"",$C372"&amp;")),
      COUNTIFS('SUMMARY DATA'!$D:$D,$C372,'SUMMARY DATA'!$B:$B,""RS"")&lt;&gt;1
    ),
    """",
    IFERROR(TEXTJOIN(CHAR(10),TRUE,FILTER('SUMMARY DATA'!H:H,'SUMMARY DATA'!$D:$D=$C372,'SUMMARY DATA'!$B:$B=""RS"")),"""")
  )
)"),"")</f>
        <v/>
      </c>
      <c r="I372" s="6" t="str">
        <f>IFERROR(__xludf.DUMMYFUNCTION("IF(H372="""","""",
SUM(ARRAYFORMULA(VALUE(SPLIT(H372,CHAR(10)))))
)"),"")</f>
        <v/>
      </c>
      <c r="J372" s="4" t="str">
        <f>IFERROR(__xludf.DUMMYFUNCTION("IFERROR(
  TEXTJOIN(CHAR(10),TRUE,FILTER('SUMMARY DATA'!I:I,'SUMMARY DATA'!$A:$A=$A372,'SUMMARY DATA'!$C:$C=$B372,'SUMMARY DATA'!$B:$B=""RS"")),
  IF(
    OR(
      ISNUMBER(SEARCH(""CDM CASH DEPOSIT"",$C372)),
      ISNUMBER(SEARCH(""CASH DEPOSIT"",$C372"&amp;")),
      COUNTIFS('SUMMARY DATA'!$D:$D,$C372,'SUMMARY DATA'!$B:$B,""RS"")&lt;&gt;1
    ),
    """",
    IFERROR(TEXTJOIN(CHAR(10),TRUE,FILTER('SUMMARY DATA'!I:I,'SUMMARY DATA'!$D:$D=$C372,'SUMMARY DATA'!$B:$B=""RS"")),"""")
  )
)"),"")</f>
        <v/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 spans="1:27">
      <c r="A373" s="19"/>
      <c r="B373" s="39"/>
      <c r="C373" s="19"/>
      <c r="D373" s="33"/>
      <c r="E373" s="4" t="str">
        <f>IFERROR(__xludf.DUMMYFUNCTION("IFERROR(
  TEXTJOIN(CHAR(10),TRUE,FILTER('SUMMARY DATA'!E:E,'SUMMARY DATA'!$A:$A=$A373,'SUMMARY DATA'!$C:$C=$B373,'SUMMARY DATA'!$B:$B=""RS"")),
  IF(
    OR(
      ISNUMBER(SEARCH(""CDM CASH DEPOSIT"",$C373)),
      ISNUMBER(SEARCH(""CASH DEPOSIT"",$C373"&amp;")),
      COUNTIFS('SUMMARY DATA'!$D:$D,$C373,'SUMMARY DATA'!$B:$B,""RS"")&lt;&gt;1
    ),
    """",
    IFERROR(TEXTJOIN(CHAR(10),TRUE,FILTER('SUMMARY DATA'!E:E,'SUMMARY DATA'!$D:$D=$C373,'SUMMARY DATA'!$B:$B=""RS"")),"""")
  )
)"),"")</f>
        <v/>
      </c>
      <c r="F373" s="4" t="str">
        <f>IFERROR(__xludf.DUMMYFUNCTION("IFERROR(
  TEXTJOIN(CHAR(10),TRUE,FILTER('SUMMARY DATA'!F:F,'SUMMARY DATA'!$A:$A=$A373,'SUMMARY DATA'!$C:$C=$B373,'SUMMARY DATA'!$B:$B=""RS"")),
  IF(
    OR(
      ISNUMBER(SEARCH(""CDM CASH DEPOSIT"",$C373)),
      ISNUMBER(SEARCH(""CASH DEPOSIT"",$C373"&amp;")),
      COUNTIFS('SUMMARY DATA'!$D:$D,$C373,'SUMMARY DATA'!$B:$B,""RS"")&lt;&gt;1
    ),
    """",
    IFERROR(TEXTJOIN(CHAR(10),TRUE,FILTER('SUMMARY DATA'!F:F,'SUMMARY DATA'!$D:$D=$C373,'SUMMARY DATA'!$B:$B=""RS"")),"""")
  )
)"),"")</f>
        <v/>
      </c>
      <c r="G373" s="4" t="str">
        <f>IFERROR(__xludf.DUMMYFUNCTION("IFERROR(
  TEXTJOIN(CHAR(10),TRUE,FILTER('SUMMARY DATA'!G:G,'SUMMARY DATA'!$A:$A=$A373,'SUMMARY DATA'!$C:$C=$B373,'SUMMARY DATA'!$B:$B=""RS"")),
  IF(
    OR(
      ISNUMBER(SEARCH(""CDM CASH DEPOSIT"",$C373)),
      ISNUMBER(SEARCH(""CASH DEPOSIT"",$C373"&amp;")),
      COUNTIFS('SUMMARY DATA'!$D:$D,$C373,'SUMMARY DATA'!$B:$B,""RS"")&lt;&gt;1
    ),
    """",
    IFERROR(TEXTJOIN(CHAR(10),TRUE,FILTER('SUMMARY DATA'!G:G,'SUMMARY DATA'!$D:$D=$C373,'SUMMARY DATA'!$B:$B=""RS"")),"""")
  )
)"),"")</f>
        <v/>
      </c>
      <c r="H373" s="4" t="str">
        <f>IFERROR(__xludf.DUMMYFUNCTION("IFERROR(
  TEXTJOIN(CHAR(10),TRUE,FILTER('SUMMARY DATA'!H:H,'SUMMARY DATA'!$A:$A=$A373,'SUMMARY DATA'!$C:$C=$B373,'SUMMARY DATA'!$B:$B=""RS"")),
  IF(
    OR(
      ISNUMBER(SEARCH(""CDM CASH DEPOSIT"",$C373)),
      ISNUMBER(SEARCH(""CASH DEPOSIT"",$C373"&amp;")),
      COUNTIFS('SUMMARY DATA'!$D:$D,$C373,'SUMMARY DATA'!$B:$B,""RS"")&lt;&gt;1
    ),
    """",
    IFERROR(TEXTJOIN(CHAR(10),TRUE,FILTER('SUMMARY DATA'!H:H,'SUMMARY DATA'!$D:$D=$C373,'SUMMARY DATA'!$B:$B=""RS"")),"""")
  )
)"),"")</f>
        <v/>
      </c>
      <c r="I373" s="6" t="str">
        <f>IFERROR(__xludf.DUMMYFUNCTION("IF(H373="""","""",
SUM(ARRAYFORMULA(VALUE(SPLIT(H373,CHAR(10)))))
)"),"")</f>
        <v/>
      </c>
      <c r="J373" s="4" t="str">
        <f>IFERROR(__xludf.DUMMYFUNCTION("IFERROR(
  TEXTJOIN(CHAR(10),TRUE,FILTER('SUMMARY DATA'!I:I,'SUMMARY DATA'!$A:$A=$A373,'SUMMARY DATA'!$C:$C=$B373,'SUMMARY DATA'!$B:$B=""RS"")),
  IF(
    OR(
      ISNUMBER(SEARCH(""CDM CASH DEPOSIT"",$C373)),
      ISNUMBER(SEARCH(""CASH DEPOSIT"",$C373"&amp;")),
      COUNTIFS('SUMMARY DATA'!$D:$D,$C373,'SUMMARY DATA'!$B:$B,""RS"")&lt;&gt;1
    ),
    """",
    IFERROR(TEXTJOIN(CHAR(10),TRUE,FILTER('SUMMARY DATA'!I:I,'SUMMARY DATA'!$D:$D=$C373,'SUMMARY DATA'!$B:$B=""RS"")),"""")
  )
)"),"")</f>
        <v/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 spans="1:27">
      <c r="A374" s="19"/>
      <c r="B374" s="39"/>
      <c r="C374" s="19"/>
      <c r="D374" s="33"/>
      <c r="E374" s="4" t="str">
        <f>IFERROR(__xludf.DUMMYFUNCTION("IFERROR(
  TEXTJOIN(CHAR(10),TRUE,FILTER('SUMMARY DATA'!E:E,'SUMMARY DATA'!$A:$A=$A374,'SUMMARY DATA'!$C:$C=$B374,'SUMMARY DATA'!$B:$B=""RS"")),
  IF(
    OR(
      ISNUMBER(SEARCH(""CDM CASH DEPOSIT"",$C374)),
      ISNUMBER(SEARCH(""CASH DEPOSIT"",$C374"&amp;")),
      COUNTIFS('SUMMARY DATA'!$D:$D,$C374,'SUMMARY DATA'!$B:$B,""RS"")&lt;&gt;1
    ),
    """",
    IFERROR(TEXTJOIN(CHAR(10),TRUE,FILTER('SUMMARY DATA'!E:E,'SUMMARY DATA'!$D:$D=$C374,'SUMMARY DATA'!$B:$B=""RS"")),"""")
  )
)"),"")</f>
        <v/>
      </c>
      <c r="F374" s="4" t="str">
        <f>IFERROR(__xludf.DUMMYFUNCTION("IFERROR(
  TEXTJOIN(CHAR(10),TRUE,FILTER('SUMMARY DATA'!F:F,'SUMMARY DATA'!$A:$A=$A374,'SUMMARY DATA'!$C:$C=$B374,'SUMMARY DATA'!$B:$B=""RS"")),
  IF(
    OR(
      ISNUMBER(SEARCH(""CDM CASH DEPOSIT"",$C374)),
      ISNUMBER(SEARCH(""CASH DEPOSIT"",$C374"&amp;")),
      COUNTIFS('SUMMARY DATA'!$D:$D,$C374,'SUMMARY DATA'!$B:$B,""RS"")&lt;&gt;1
    ),
    """",
    IFERROR(TEXTJOIN(CHAR(10),TRUE,FILTER('SUMMARY DATA'!F:F,'SUMMARY DATA'!$D:$D=$C374,'SUMMARY DATA'!$B:$B=""RS"")),"""")
  )
)"),"")</f>
        <v/>
      </c>
      <c r="G374" s="4" t="str">
        <f>IFERROR(__xludf.DUMMYFUNCTION("IFERROR(
  TEXTJOIN(CHAR(10),TRUE,FILTER('SUMMARY DATA'!G:G,'SUMMARY DATA'!$A:$A=$A374,'SUMMARY DATA'!$C:$C=$B374,'SUMMARY DATA'!$B:$B=""RS"")),
  IF(
    OR(
      ISNUMBER(SEARCH(""CDM CASH DEPOSIT"",$C374)),
      ISNUMBER(SEARCH(""CASH DEPOSIT"",$C374"&amp;")),
      COUNTIFS('SUMMARY DATA'!$D:$D,$C374,'SUMMARY DATA'!$B:$B,""RS"")&lt;&gt;1
    ),
    """",
    IFERROR(TEXTJOIN(CHAR(10),TRUE,FILTER('SUMMARY DATA'!G:G,'SUMMARY DATA'!$D:$D=$C374,'SUMMARY DATA'!$B:$B=""RS"")),"""")
  )
)"),"")</f>
        <v/>
      </c>
      <c r="H374" s="4" t="str">
        <f>IFERROR(__xludf.DUMMYFUNCTION("IFERROR(
  TEXTJOIN(CHAR(10),TRUE,FILTER('SUMMARY DATA'!H:H,'SUMMARY DATA'!$A:$A=$A374,'SUMMARY DATA'!$C:$C=$B374,'SUMMARY DATA'!$B:$B=""RS"")),
  IF(
    OR(
      ISNUMBER(SEARCH(""CDM CASH DEPOSIT"",$C374)),
      ISNUMBER(SEARCH(""CASH DEPOSIT"",$C374"&amp;")),
      COUNTIFS('SUMMARY DATA'!$D:$D,$C374,'SUMMARY DATA'!$B:$B,""RS"")&lt;&gt;1
    ),
    """",
    IFERROR(TEXTJOIN(CHAR(10),TRUE,FILTER('SUMMARY DATA'!H:H,'SUMMARY DATA'!$D:$D=$C374,'SUMMARY DATA'!$B:$B=""RS"")),"""")
  )
)"),"")</f>
        <v/>
      </c>
      <c r="I374" s="6" t="str">
        <f>IFERROR(__xludf.DUMMYFUNCTION("IF(H374="""","""",
SUM(ARRAYFORMULA(VALUE(SPLIT(H374,CHAR(10)))))
)"),"")</f>
        <v/>
      </c>
      <c r="J374" s="4" t="str">
        <f>IFERROR(__xludf.DUMMYFUNCTION("IFERROR(
  TEXTJOIN(CHAR(10),TRUE,FILTER('SUMMARY DATA'!I:I,'SUMMARY DATA'!$A:$A=$A374,'SUMMARY DATA'!$C:$C=$B374,'SUMMARY DATA'!$B:$B=""RS"")),
  IF(
    OR(
      ISNUMBER(SEARCH(""CDM CASH DEPOSIT"",$C374)),
      ISNUMBER(SEARCH(""CASH DEPOSIT"",$C374"&amp;")),
      COUNTIFS('SUMMARY DATA'!$D:$D,$C374,'SUMMARY DATA'!$B:$B,""RS"")&lt;&gt;1
    ),
    """",
    IFERROR(TEXTJOIN(CHAR(10),TRUE,FILTER('SUMMARY DATA'!I:I,'SUMMARY DATA'!$D:$D=$C374,'SUMMARY DATA'!$B:$B=""RS"")),"""")
  )
)"),"")</f>
        <v/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 spans="1:27">
      <c r="A375" s="19"/>
      <c r="B375" s="39"/>
      <c r="C375" s="19"/>
      <c r="D375" s="33"/>
      <c r="E375" s="4" t="str">
        <f>IFERROR(__xludf.DUMMYFUNCTION("IFERROR(
  TEXTJOIN(CHAR(10),TRUE,FILTER('SUMMARY DATA'!E:E,'SUMMARY DATA'!$A:$A=$A375,'SUMMARY DATA'!$C:$C=$B375,'SUMMARY DATA'!$B:$B=""RS"")),
  IF(
    OR(
      ISNUMBER(SEARCH(""CDM CASH DEPOSIT"",$C375)),
      ISNUMBER(SEARCH(""CASH DEPOSIT"",$C375"&amp;")),
      COUNTIFS('SUMMARY DATA'!$D:$D,$C375,'SUMMARY DATA'!$B:$B,""RS"")&lt;&gt;1
    ),
    """",
    IFERROR(TEXTJOIN(CHAR(10),TRUE,FILTER('SUMMARY DATA'!E:E,'SUMMARY DATA'!$D:$D=$C375,'SUMMARY DATA'!$B:$B=""RS"")),"""")
  )
)"),"")</f>
        <v/>
      </c>
      <c r="F375" s="4" t="str">
        <f>IFERROR(__xludf.DUMMYFUNCTION("IFERROR(
  TEXTJOIN(CHAR(10),TRUE,FILTER('SUMMARY DATA'!F:F,'SUMMARY DATA'!$A:$A=$A375,'SUMMARY DATA'!$C:$C=$B375,'SUMMARY DATA'!$B:$B=""RS"")),
  IF(
    OR(
      ISNUMBER(SEARCH(""CDM CASH DEPOSIT"",$C375)),
      ISNUMBER(SEARCH(""CASH DEPOSIT"",$C375"&amp;")),
      COUNTIFS('SUMMARY DATA'!$D:$D,$C375,'SUMMARY DATA'!$B:$B,""RS"")&lt;&gt;1
    ),
    """",
    IFERROR(TEXTJOIN(CHAR(10),TRUE,FILTER('SUMMARY DATA'!F:F,'SUMMARY DATA'!$D:$D=$C375,'SUMMARY DATA'!$B:$B=""RS"")),"""")
  )
)"),"")</f>
        <v/>
      </c>
      <c r="G375" s="4" t="str">
        <f>IFERROR(__xludf.DUMMYFUNCTION("IFERROR(
  TEXTJOIN(CHAR(10),TRUE,FILTER('SUMMARY DATA'!G:G,'SUMMARY DATA'!$A:$A=$A375,'SUMMARY DATA'!$C:$C=$B375,'SUMMARY DATA'!$B:$B=""RS"")),
  IF(
    OR(
      ISNUMBER(SEARCH(""CDM CASH DEPOSIT"",$C375)),
      ISNUMBER(SEARCH(""CASH DEPOSIT"",$C375"&amp;")),
      COUNTIFS('SUMMARY DATA'!$D:$D,$C375,'SUMMARY DATA'!$B:$B,""RS"")&lt;&gt;1
    ),
    """",
    IFERROR(TEXTJOIN(CHAR(10),TRUE,FILTER('SUMMARY DATA'!G:G,'SUMMARY DATA'!$D:$D=$C375,'SUMMARY DATA'!$B:$B=""RS"")),"""")
  )
)"),"")</f>
        <v/>
      </c>
      <c r="H375" s="4" t="str">
        <f>IFERROR(__xludf.DUMMYFUNCTION("IFERROR(
  TEXTJOIN(CHAR(10),TRUE,FILTER('SUMMARY DATA'!H:H,'SUMMARY DATA'!$A:$A=$A375,'SUMMARY DATA'!$C:$C=$B375,'SUMMARY DATA'!$B:$B=""RS"")),
  IF(
    OR(
      ISNUMBER(SEARCH(""CDM CASH DEPOSIT"",$C375)),
      ISNUMBER(SEARCH(""CASH DEPOSIT"",$C375"&amp;")),
      COUNTIFS('SUMMARY DATA'!$D:$D,$C375,'SUMMARY DATA'!$B:$B,""RS"")&lt;&gt;1
    ),
    """",
    IFERROR(TEXTJOIN(CHAR(10),TRUE,FILTER('SUMMARY DATA'!H:H,'SUMMARY DATA'!$D:$D=$C375,'SUMMARY DATA'!$B:$B=""RS"")),"""")
  )
)"),"")</f>
        <v/>
      </c>
      <c r="I375" s="6" t="str">
        <f>IFERROR(__xludf.DUMMYFUNCTION("IF(H375="""","""",
SUM(ARRAYFORMULA(VALUE(SPLIT(H375,CHAR(10)))))
)"),"")</f>
        <v/>
      </c>
      <c r="J375" s="4" t="str">
        <f>IFERROR(__xludf.DUMMYFUNCTION("IFERROR(
  TEXTJOIN(CHAR(10),TRUE,FILTER('SUMMARY DATA'!I:I,'SUMMARY DATA'!$A:$A=$A375,'SUMMARY DATA'!$C:$C=$B375,'SUMMARY DATA'!$B:$B=""RS"")),
  IF(
    OR(
      ISNUMBER(SEARCH(""CDM CASH DEPOSIT"",$C375)),
      ISNUMBER(SEARCH(""CASH DEPOSIT"",$C375"&amp;")),
      COUNTIFS('SUMMARY DATA'!$D:$D,$C375,'SUMMARY DATA'!$B:$B,""RS"")&lt;&gt;1
    ),
    """",
    IFERROR(TEXTJOIN(CHAR(10),TRUE,FILTER('SUMMARY DATA'!I:I,'SUMMARY DATA'!$D:$D=$C375,'SUMMARY DATA'!$B:$B=""RS"")),"""")
  )
)"),"")</f>
        <v/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 spans="1:27">
      <c r="A376" s="19"/>
      <c r="B376" s="39"/>
      <c r="C376" s="19"/>
      <c r="D376" s="33"/>
      <c r="E376" s="4" t="str">
        <f>IFERROR(__xludf.DUMMYFUNCTION("IFERROR(
  TEXTJOIN(CHAR(10),TRUE,FILTER('SUMMARY DATA'!E:E,'SUMMARY DATA'!$A:$A=$A376,'SUMMARY DATA'!$C:$C=$B376,'SUMMARY DATA'!$B:$B=""RS"")),
  IF(
    OR(
      ISNUMBER(SEARCH(""CDM CASH DEPOSIT"",$C376)),
      ISNUMBER(SEARCH(""CASH DEPOSIT"",$C376"&amp;")),
      COUNTIFS('SUMMARY DATA'!$D:$D,$C376,'SUMMARY DATA'!$B:$B,""RS"")&lt;&gt;1
    ),
    """",
    IFERROR(TEXTJOIN(CHAR(10),TRUE,FILTER('SUMMARY DATA'!E:E,'SUMMARY DATA'!$D:$D=$C376,'SUMMARY DATA'!$B:$B=""RS"")),"""")
  )
)"),"")</f>
        <v/>
      </c>
      <c r="F376" s="4" t="str">
        <f>IFERROR(__xludf.DUMMYFUNCTION("IFERROR(
  TEXTJOIN(CHAR(10),TRUE,FILTER('SUMMARY DATA'!F:F,'SUMMARY DATA'!$A:$A=$A376,'SUMMARY DATA'!$C:$C=$B376,'SUMMARY DATA'!$B:$B=""RS"")),
  IF(
    OR(
      ISNUMBER(SEARCH(""CDM CASH DEPOSIT"",$C376)),
      ISNUMBER(SEARCH(""CASH DEPOSIT"",$C376"&amp;")),
      COUNTIFS('SUMMARY DATA'!$D:$D,$C376,'SUMMARY DATA'!$B:$B,""RS"")&lt;&gt;1
    ),
    """",
    IFERROR(TEXTJOIN(CHAR(10),TRUE,FILTER('SUMMARY DATA'!F:F,'SUMMARY DATA'!$D:$D=$C376,'SUMMARY DATA'!$B:$B=""RS"")),"""")
  )
)"),"")</f>
        <v/>
      </c>
      <c r="G376" s="4" t="str">
        <f>IFERROR(__xludf.DUMMYFUNCTION("IFERROR(
  TEXTJOIN(CHAR(10),TRUE,FILTER('SUMMARY DATA'!G:G,'SUMMARY DATA'!$A:$A=$A376,'SUMMARY DATA'!$C:$C=$B376,'SUMMARY DATA'!$B:$B=""RS"")),
  IF(
    OR(
      ISNUMBER(SEARCH(""CDM CASH DEPOSIT"",$C376)),
      ISNUMBER(SEARCH(""CASH DEPOSIT"",$C376"&amp;")),
      COUNTIFS('SUMMARY DATA'!$D:$D,$C376,'SUMMARY DATA'!$B:$B,""RS"")&lt;&gt;1
    ),
    """",
    IFERROR(TEXTJOIN(CHAR(10),TRUE,FILTER('SUMMARY DATA'!G:G,'SUMMARY DATA'!$D:$D=$C376,'SUMMARY DATA'!$B:$B=""RS"")),"""")
  )
)"),"")</f>
        <v/>
      </c>
      <c r="H376" s="4" t="str">
        <f>IFERROR(__xludf.DUMMYFUNCTION("IFERROR(
  TEXTJOIN(CHAR(10),TRUE,FILTER('SUMMARY DATA'!H:H,'SUMMARY DATA'!$A:$A=$A376,'SUMMARY DATA'!$C:$C=$B376,'SUMMARY DATA'!$B:$B=""RS"")),
  IF(
    OR(
      ISNUMBER(SEARCH(""CDM CASH DEPOSIT"",$C376)),
      ISNUMBER(SEARCH(""CASH DEPOSIT"",$C376"&amp;")),
      COUNTIFS('SUMMARY DATA'!$D:$D,$C376,'SUMMARY DATA'!$B:$B,""RS"")&lt;&gt;1
    ),
    """",
    IFERROR(TEXTJOIN(CHAR(10),TRUE,FILTER('SUMMARY DATA'!H:H,'SUMMARY DATA'!$D:$D=$C376,'SUMMARY DATA'!$B:$B=""RS"")),"""")
  )
)"),"")</f>
        <v/>
      </c>
      <c r="I376" s="6" t="str">
        <f>IFERROR(__xludf.DUMMYFUNCTION("IF(H376="""","""",
SUM(ARRAYFORMULA(VALUE(SPLIT(H376,CHAR(10)))))
)"),"")</f>
        <v/>
      </c>
      <c r="J376" s="4" t="str">
        <f>IFERROR(__xludf.DUMMYFUNCTION("IFERROR(
  TEXTJOIN(CHAR(10),TRUE,FILTER('SUMMARY DATA'!I:I,'SUMMARY DATA'!$A:$A=$A376,'SUMMARY DATA'!$C:$C=$B376,'SUMMARY DATA'!$B:$B=""RS"")),
  IF(
    OR(
      ISNUMBER(SEARCH(""CDM CASH DEPOSIT"",$C376)),
      ISNUMBER(SEARCH(""CASH DEPOSIT"",$C376"&amp;")),
      COUNTIFS('SUMMARY DATA'!$D:$D,$C376,'SUMMARY DATA'!$B:$B,""RS"")&lt;&gt;1
    ),
    """",
    IFERROR(TEXTJOIN(CHAR(10),TRUE,FILTER('SUMMARY DATA'!I:I,'SUMMARY DATA'!$D:$D=$C376,'SUMMARY DATA'!$B:$B=""RS"")),"""")
  )
)"),"")</f>
        <v/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 spans="1:27">
      <c r="A377" s="19"/>
      <c r="B377" s="39"/>
      <c r="C377" s="19"/>
      <c r="D377" s="33"/>
      <c r="E377" s="4" t="str">
        <f>IFERROR(__xludf.DUMMYFUNCTION("IFERROR(
  TEXTJOIN(CHAR(10),TRUE,FILTER('SUMMARY DATA'!E:E,'SUMMARY DATA'!$A:$A=$A377,'SUMMARY DATA'!$C:$C=$B377,'SUMMARY DATA'!$B:$B=""RS"")),
  IF(
    OR(
      ISNUMBER(SEARCH(""CDM CASH DEPOSIT"",$C377)),
      ISNUMBER(SEARCH(""CASH DEPOSIT"",$C377"&amp;")),
      COUNTIFS('SUMMARY DATA'!$D:$D,$C377,'SUMMARY DATA'!$B:$B,""RS"")&lt;&gt;1
    ),
    """",
    IFERROR(TEXTJOIN(CHAR(10),TRUE,FILTER('SUMMARY DATA'!E:E,'SUMMARY DATA'!$D:$D=$C377,'SUMMARY DATA'!$B:$B=""RS"")),"""")
  )
)"),"")</f>
        <v/>
      </c>
      <c r="F377" s="4" t="str">
        <f>IFERROR(__xludf.DUMMYFUNCTION("IFERROR(
  TEXTJOIN(CHAR(10),TRUE,FILTER('SUMMARY DATA'!F:F,'SUMMARY DATA'!$A:$A=$A377,'SUMMARY DATA'!$C:$C=$B377,'SUMMARY DATA'!$B:$B=""RS"")),
  IF(
    OR(
      ISNUMBER(SEARCH(""CDM CASH DEPOSIT"",$C377)),
      ISNUMBER(SEARCH(""CASH DEPOSIT"",$C377"&amp;")),
      COUNTIFS('SUMMARY DATA'!$D:$D,$C377,'SUMMARY DATA'!$B:$B,""RS"")&lt;&gt;1
    ),
    """",
    IFERROR(TEXTJOIN(CHAR(10),TRUE,FILTER('SUMMARY DATA'!F:F,'SUMMARY DATA'!$D:$D=$C377,'SUMMARY DATA'!$B:$B=""RS"")),"""")
  )
)"),"")</f>
        <v/>
      </c>
      <c r="G377" s="4" t="str">
        <f>IFERROR(__xludf.DUMMYFUNCTION("IFERROR(
  TEXTJOIN(CHAR(10),TRUE,FILTER('SUMMARY DATA'!G:G,'SUMMARY DATA'!$A:$A=$A377,'SUMMARY DATA'!$C:$C=$B377,'SUMMARY DATA'!$B:$B=""RS"")),
  IF(
    OR(
      ISNUMBER(SEARCH(""CDM CASH DEPOSIT"",$C377)),
      ISNUMBER(SEARCH(""CASH DEPOSIT"",$C377"&amp;")),
      COUNTIFS('SUMMARY DATA'!$D:$D,$C377,'SUMMARY DATA'!$B:$B,""RS"")&lt;&gt;1
    ),
    """",
    IFERROR(TEXTJOIN(CHAR(10),TRUE,FILTER('SUMMARY DATA'!G:G,'SUMMARY DATA'!$D:$D=$C377,'SUMMARY DATA'!$B:$B=""RS"")),"""")
  )
)"),"")</f>
        <v/>
      </c>
      <c r="H377" s="4" t="str">
        <f>IFERROR(__xludf.DUMMYFUNCTION("IFERROR(
  TEXTJOIN(CHAR(10),TRUE,FILTER('SUMMARY DATA'!H:H,'SUMMARY DATA'!$A:$A=$A377,'SUMMARY DATA'!$C:$C=$B377,'SUMMARY DATA'!$B:$B=""RS"")),
  IF(
    OR(
      ISNUMBER(SEARCH(""CDM CASH DEPOSIT"",$C377)),
      ISNUMBER(SEARCH(""CASH DEPOSIT"",$C377"&amp;")),
      COUNTIFS('SUMMARY DATA'!$D:$D,$C377,'SUMMARY DATA'!$B:$B,""RS"")&lt;&gt;1
    ),
    """",
    IFERROR(TEXTJOIN(CHAR(10),TRUE,FILTER('SUMMARY DATA'!H:H,'SUMMARY DATA'!$D:$D=$C377,'SUMMARY DATA'!$B:$B=""RS"")),"""")
  )
)"),"")</f>
        <v/>
      </c>
      <c r="I377" s="6" t="str">
        <f>IFERROR(__xludf.DUMMYFUNCTION("IF(H377="""","""",
SUM(ARRAYFORMULA(VALUE(SPLIT(H377,CHAR(10)))))
)"),"")</f>
        <v/>
      </c>
      <c r="J377" s="4" t="str">
        <f>IFERROR(__xludf.DUMMYFUNCTION("IFERROR(
  TEXTJOIN(CHAR(10),TRUE,FILTER('SUMMARY DATA'!I:I,'SUMMARY DATA'!$A:$A=$A377,'SUMMARY DATA'!$C:$C=$B377,'SUMMARY DATA'!$B:$B=""RS"")),
  IF(
    OR(
      ISNUMBER(SEARCH(""CDM CASH DEPOSIT"",$C377)),
      ISNUMBER(SEARCH(""CASH DEPOSIT"",$C377"&amp;")),
      COUNTIFS('SUMMARY DATA'!$D:$D,$C377,'SUMMARY DATA'!$B:$B,""RS"")&lt;&gt;1
    ),
    """",
    IFERROR(TEXTJOIN(CHAR(10),TRUE,FILTER('SUMMARY DATA'!I:I,'SUMMARY DATA'!$D:$D=$C377,'SUMMARY DATA'!$B:$B=""RS"")),"""")
  )
)"),"")</f>
        <v/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 spans="1:27">
      <c r="A378" s="19"/>
      <c r="B378" s="39"/>
      <c r="C378" s="19"/>
      <c r="D378" s="33"/>
      <c r="E378" s="4" t="str">
        <f>IFERROR(__xludf.DUMMYFUNCTION("IFERROR(
  TEXTJOIN(CHAR(10),TRUE,FILTER('SUMMARY DATA'!E:E,'SUMMARY DATA'!$A:$A=$A378,'SUMMARY DATA'!$C:$C=$B378,'SUMMARY DATA'!$B:$B=""RS"")),
  IF(
    OR(
      ISNUMBER(SEARCH(""CDM CASH DEPOSIT"",$C378)),
      ISNUMBER(SEARCH(""CASH DEPOSIT"",$C378"&amp;")),
      COUNTIFS('SUMMARY DATA'!$D:$D,$C378,'SUMMARY DATA'!$B:$B,""RS"")&lt;&gt;1
    ),
    """",
    IFERROR(TEXTJOIN(CHAR(10),TRUE,FILTER('SUMMARY DATA'!E:E,'SUMMARY DATA'!$D:$D=$C378,'SUMMARY DATA'!$B:$B=""RS"")),"""")
  )
)"),"")</f>
        <v/>
      </c>
      <c r="F378" s="4" t="str">
        <f>IFERROR(__xludf.DUMMYFUNCTION("IFERROR(
  TEXTJOIN(CHAR(10),TRUE,FILTER('SUMMARY DATA'!F:F,'SUMMARY DATA'!$A:$A=$A378,'SUMMARY DATA'!$C:$C=$B378,'SUMMARY DATA'!$B:$B=""RS"")),
  IF(
    OR(
      ISNUMBER(SEARCH(""CDM CASH DEPOSIT"",$C378)),
      ISNUMBER(SEARCH(""CASH DEPOSIT"",$C378"&amp;")),
      COUNTIFS('SUMMARY DATA'!$D:$D,$C378,'SUMMARY DATA'!$B:$B,""RS"")&lt;&gt;1
    ),
    """",
    IFERROR(TEXTJOIN(CHAR(10),TRUE,FILTER('SUMMARY DATA'!F:F,'SUMMARY DATA'!$D:$D=$C378,'SUMMARY DATA'!$B:$B=""RS"")),"""")
  )
)"),"")</f>
        <v/>
      </c>
      <c r="G378" s="4" t="str">
        <f>IFERROR(__xludf.DUMMYFUNCTION("IFERROR(
  TEXTJOIN(CHAR(10),TRUE,FILTER('SUMMARY DATA'!G:G,'SUMMARY DATA'!$A:$A=$A378,'SUMMARY DATA'!$C:$C=$B378,'SUMMARY DATA'!$B:$B=""RS"")),
  IF(
    OR(
      ISNUMBER(SEARCH(""CDM CASH DEPOSIT"",$C378)),
      ISNUMBER(SEARCH(""CASH DEPOSIT"",$C378"&amp;")),
      COUNTIFS('SUMMARY DATA'!$D:$D,$C378,'SUMMARY DATA'!$B:$B,""RS"")&lt;&gt;1
    ),
    """",
    IFERROR(TEXTJOIN(CHAR(10),TRUE,FILTER('SUMMARY DATA'!G:G,'SUMMARY DATA'!$D:$D=$C378,'SUMMARY DATA'!$B:$B=""RS"")),"""")
  )
)"),"")</f>
        <v/>
      </c>
      <c r="H378" s="4" t="str">
        <f>IFERROR(__xludf.DUMMYFUNCTION("IFERROR(
  TEXTJOIN(CHAR(10),TRUE,FILTER('SUMMARY DATA'!H:H,'SUMMARY DATA'!$A:$A=$A378,'SUMMARY DATA'!$C:$C=$B378,'SUMMARY DATA'!$B:$B=""RS"")),
  IF(
    OR(
      ISNUMBER(SEARCH(""CDM CASH DEPOSIT"",$C378)),
      ISNUMBER(SEARCH(""CASH DEPOSIT"",$C378"&amp;")),
      COUNTIFS('SUMMARY DATA'!$D:$D,$C378,'SUMMARY DATA'!$B:$B,""RS"")&lt;&gt;1
    ),
    """",
    IFERROR(TEXTJOIN(CHAR(10),TRUE,FILTER('SUMMARY DATA'!H:H,'SUMMARY DATA'!$D:$D=$C378,'SUMMARY DATA'!$B:$B=""RS"")),"""")
  )
)"),"")</f>
        <v/>
      </c>
      <c r="I378" s="6" t="str">
        <f>IFERROR(__xludf.DUMMYFUNCTION("IF(H378="""","""",
SUM(ARRAYFORMULA(VALUE(SPLIT(H378,CHAR(10)))))
)"),"")</f>
        <v/>
      </c>
      <c r="J378" s="4" t="str">
        <f>IFERROR(__xludf.DUMMYFUNCTION("IFERROR(
  TEXTJOIN(CHAR(10),TRUE,FILTER('SUMMARY DATA'!I:I,'SUMMARY DATA'!$A:$A=$A378,'SUMMARY DATA'!$C:$C=$B378,'SUMMARY DATA'!$B:$B=""RS"")),
  IF(
    OR(
      ISNUMBER(SEARCH(""CDM CASH DEPOSIT"",$C378)),
      ISNUMBER(SEARCH(""CASH DEPOSIT"",$C378"&amp;")),
      COUNTIFS('SUMMARY DATA'!$D:$D,$C378,'SUMMARY DATA'!$B:$B,""RS"")&lt;&gt;1
    ),
    """",
    IFERROR(TEXTJOIN(CHAR(10),TRUE,FILTER('SUMMARY DATA'!I:I,'SUMMARY DATA'!$D:$D=$C378,'SUMMARY DATA'!$B:$B=""RS"")),"""")
  )
)"),"")</f>
        <v/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 spans="1:27">
      <c r="A379" s="19"/>
      <c r="B379" s="39"/>
      <c r="C379" s="19"/>
      <c r="D379" s="33"/>
      <c r="E379" s="4" t="str">
        <f>IFERROR(__xludf.DUMMYFUNCTION("IFERROR(
  TEXTJOIN(CHAR(10),TRUE,FILTER('SUMMARY DATA'!E:E,'SUMMARY DATA'!$A:$A=$A379,'SUMMARY DATA'!$C:$C=$B379,'SUMMARY DATA'!$B:$B=""RS"")),
  IF(
    OR(
      ISNUMBER(SEARCH(""CDM CASH DEPOSIT"",$C379)),
      ISNUMBER(SEARCH(""CASH DEPOSIT"",$C379"&amp;")),
      COUNTIFS('SUMMARY DATA'!$D:$D,$C379,'SUMMARY DATA'!$B:$B,""RS"")&lt;&gt;1
    ),
    """",
    IFERROR(TEXTJOIN(CHAR(10),TRUE,FILTER('SUMMARY DATA'!E:E,'SUMMARY DATA'!$D:$D=$C379,'SUMMARY DATA'!$B:$B=""RS"")),"""")
  )
)"),"")</f>
        <v/>
      </c>
      <c r="F379" s="4" t="str">
        <f>IFERROR(__xludf.DUMMYFUNCTION("IFERROR(
  TEXTJOIN(CHAR(10),TRUE,FILTER('SUMMARY DATA'!F:F,'SUMMARY DATA'!$A:$A=$A379,'SUMMARY DATA'!$C:$C=$B379,'SUMMARY DATA'!$B:$B=""RS"")),
  IF(
    OR(
      ISNUMBER(SEARCH(""CDM CASH DEPOSIT"",$C379)),
      ISNUMBER(SEARCH(""CASH DEPOSIT"",$C379"&amp;")),
      COUNTIFS('SUMMARY DATA'!$D:$D,$C379,'SUMMARY DATA'!$B:$B,""RS"")&lt;&gt;1
    ),
    """",
    IFERROR(TEXTJOIN(CHAR(10),TRUE,FILTER('SUMMARY DATA'!F:F,'SUMMARY DATA'!$D:$D=$C379,'SUMMARY DATA'!$B:$B=""RS"")),"""")
  )
)"),"")</f>
        <v/>
      </c>
      <c r="G379" s="4" t="str">
        <f>IFERROR(__xludf.DUMMYFUNCTION("IFERROR(
  TEXTJOIN(CHAR(10),TRUE,FILTER('SUMMARY DATA'!G:G,'SUMMARY DATA'!$A:$A=$A379,'SUMMARY DATA'!$C:$C=$B379,'SUMMARY DATA'!$B:$B=""RS"")),
  IF(
    OR(
      ISNUMBER(SEARCH(""CDM CASH DEPOSIT"",$C379)),
      ISNUMBER(SEARCH(""CASH DEPOSIT"",$C379"&amp;")),
      COUNTIFS('SUMMARY DATA'!$D:$D,$C379,'SUMMARY DATA'!$B:$B,""RS"")&lt;&gt;1
    ),
    """",
    IFERROR(TEXTJOIN(CHAR(10),TRUE,FILTER('SUMMARY DATA'!G:G,'SUMMARY DATA'!$D:$D=$C379,'SUMMARY DATA'!$B:$B=""RS"")),"""")
  )
)"),"")</f>
        <v/>
      </c>
      <c r="H379" s="4" t="str">
        <f>IFERROR(__xludf.DUMMYFUNCTION("IFERROR(
  TEXTJOIN(CHAR(10),TRUE,FILTER('SUMMARY DATA'!H:H,'SUMMARY DATA'!$A:$A=$A379,'SUMMARY DATA'!$C:$C=$B379,'SUMMARY DATA'!$B:$B=""RS"")),
  IF(
    OR(
      ISNUMBER(SEARCH(""CDM CASH DEPOSIT"",$C379)),
      ISNUMBER(SEARCH(""CASH DEPOSIT"",$C379"&amp;")),
      COUNTIFS('SUMMARY DATA'!$D:$D,$C379,'SUMMARY DATA'!$B:$B,""RS"")&lt;&gt;1
    ),
    """",
    IFERROR(TEXTJOIN(CHAR(10),TRUE,FILTER('SUMMARY DATA'!H:H,'SUMMARY DATA'!$D:$D=$C379,'SUMMARY DATA'!$B:$B=""RS"")),"""")
  )
)"),"")</f>
        <v/>
      </c>
      <c r="I379" s="6" t="str">
        <f>IFERROR(__xludf.DUMMYFUNCTION("IF(H379="""","""",
SUM(ARRAYFORMULA(VALUE(SPLIT(H379,CHAR(10)))))
)"),"")</f>
        <v/>
      </c>
      <c r="J379" s="4" t="str">
        <f>IFERROR(__xludf.DUMMYFUNCTION("IFERROR(
  TEXTJOIN(CHAR(10),TRUE,FILTER('SUMMARY DATA'!I:I,'SUMMARY DATA'!$A:$A=$A379,'SUMMARY DATA'!$C:$C=$B379,'SUMMARY DATA'!$B:$B=""RS"")),
  IF(
    OR(
      ISNUMBER(SEARCH(""CDM CASH DEPOSIT"",$C379)),
      ISNUMBER(SEARCH(""CASH DEPOSIT"",$C379"&amp;")),
      COUNTIFS('SUMMARY DATA'!$D:$D,$C379,'SUMMARY DATA'!$B:$B,""RS"")&lt;&gt;1
    ),
    """",
    IFERROR(TEXTJOIN(CHAR(10),TRUE,FILTER('SUMMARY DATA'!I:I,'SUMMARY DATA'!$D:$D=$C379,'SUMMARY DATA'!$B:$B=""RS"")),"""")
  )
)"),"")</f>
        <v/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 spans="1:27">
      <c r="A380" s="19"/>
      <c r="B380" s="39"/>
      <c r="C380" s="19"/>
      <c r="D380" s="33"/>
      <c r="E380" s="4" t="str">
        <f>IFERROR(__xludf.DUMMYFUNCTION("IFERROR(
  TEXTJOIN(CHAR(10),TRUE,FILTER('SUMMARY DATA'!E:E,'SUMMARY DATA'!$A:$A=$A380,'SUMMARY DATA'!$C:$C=$B380,'SUMMARY DATA'!$B:$B=""RS"")),
  IF(
    OR(
      ISNUMBER(SEARCH(""CDM CASH DEPOSIT"",$C380)),
      ISNUMBER(SEARCH(""CASH DEPOSIT"",$C380"&amp;")),
      COUNTIFS('SUMMARY DATA'!$D:$D,$C380,'SUMMARY DATA'!$B:$B,""RS"")&lt;&gt;1
    ),
    """",
    IFERROR(TEXTJOIN(CHAR(10),TRUE,FILTER('SUMMARY DATA'!E:E,'SUMMARY DATA'!$D:$D=$C380,'SUMMARY DATA'!$B:$B=""RS"")),"""")
  )
)"),"")</f>
        <v/>
      </c>
      <c r="F380" s="4" t="str">
        <f>IFERROR(__xludf.DUMMYFUNCTION("IFERROR(
  TEXTJOIN(CHAR(10),TRUE,FILTER('SUMMARY DATA'!F:F,'SUMMARY DATA'!$A:$A=$A380,'SUMMARY DATA'!$C:$C=$B380,'SUMMARY DATA'!$B:$B=""RS"")),
  IF(
    OR(
      ISNUMBER(SEARCH(""CDM CASH DEPOSIT"",$C380)),
      ISNUMBER(SEARCH(""CASH DEPOSIT"",$C380"&amp;")),
      COUNTIFS('SUMMARY DATA'!$D:$D,$C380,'SUMMARY DATA'!$B:$B,""RS"")&lt;&gt;1
    ),
    """",
    IFERROR(TEXTJOIN(CHAR(10),TRUE,FILTER('SUMMARY DATA'!F:F,'SUMMARY DATA'!$D:$D=$C380,'SUMMARY DATA'!$B:$B=""RS"")),"""")
  )
)"),"")</f>
        <v/>
      </c>
      <c r="G380" s="4" t="str">
        <f>IFERROR(__xludf.DUMMYFUNCTION("IFERROR(
  TEXTJOIN(CHAR(10),TRUE,FILTER('SUMMARY DATA'!G:G,'SUMMARY DATA'!$A:$A=$A380,'SUMMARY DATA'!$C:$C=$B380,'SUMMARY DATA'!$B:$B=""RS"")),
  IF(
    OR(
      ISNUMBER(SEARCH(""CDM CASH DEPOSIT"",$C380)),
      ISNUMBER(SEARCH(""CASH DEPOSIT"",$C380"&amp;")),
      COUNTIFS('SUMMARY DATA'!$D:$D,$C380,'SUMMARY DATA'!$B:$B,""RS"")&lt;&gt;1
    ),
    """",
    IFERROR(TEXTJOIN(CHAR(10),TRUE,FILTER('SUMMARY DATA'!G:G,'SUMMARY DATA'!$D:$D=$C380,'SUMMARY DATA'!$B:$B=""RS"")),"""")
  )
)"),"")</f>
        <v/>
      </c>
      <c r="H380" s="4" t="str">
        <f>IFERROR(__xludf.DUMMYFUNCTION("IFERROR(
  TEXTJOIN(CHAR(10),TRUE,FILTER('SUMMARY DATA'!H:H,'SUMMARY DATA'!$A:$A=$A380,'SUMMARY DATA'!$C:$C=$B380,'SUMMARY DATA'!$B:$B=""RS"")),
  IF(
    OR(
      ISNUMBER(SEARCH(""CDM CASH DEPOSIT"",$C380)),
      ISNUMBER(SEARCH(""CASH DEPOSIT"",$C380"&amp;")),
      COUNTIFS('SUMMARY DATA'!$D:$D,$C380,'SUMMARY DATA'!$B:$B,""RS"")&lt;&gt;1
    ),
    """",
    IFERROR(TEXTJOIN(CHAR(10),TRUE,FILTER('SUMMARY DATA'!H:H,'SUMMARY DATA'!$D:$D=$C380,'SUMMARY DATA'!$B:$B=""RS"")),"""")
  )
)"),"")</f>
        <v/>
      </c>
      <c r="I380" s="6" t="str">
        <f>IFERROR(__xludf.DUMMYFUNCTION("IF(H380="""","""",
SUM(ARRAYFORMULA(VALUE(SPLIT(H380,CHAR(10)))))
)"),"")</f>
        <v/>
      </c>
      <c r="J380" s="4" t="str">
        <f>IFERROR(__xludf.DUMMYFUNCTION("IFERROR(
  TEXTJOIN(CHAR(10),TRUE,FILTER('SUMMARY DATA'!I:I,'SUMMARY DATA'!$A:$A=$A380,'SUMMARY DATA'!$C:$C=$B380,'SUMMARY DATA'!$B:$B=""RS"")),
  IF(
    OR(
      ISNUMBER(SEARCH(""CDM CASH DEPOSIT"",$C380)),
      ISNUMBER(SEARCH(""CASH DEPOSIT"",$C380"&amp;")),
      COUNTIFS('SUMMARY DATA'!$D:$D,$C380,'SUMMARY DATA'!$B:$B,""RS"")&lt;&gt;1
    ),
    """",
    IFERROR(TEXTJOIN(CHAR(10),TRUE,FILTER('SUMMARY DATA'!I:I,'SUMMARY DATA'!$D:$D=$C380,'SUMMARY DATA'!$B:$B=""RS"")),"""")
  )
)"),"")</f>
        <v/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 spans="1:27">
      <c r="A381" s="19"/>
      <c r="B381" s="39"/>
      <c r="C381" s="19"/>
      <c r="D381" s="33"/>
      <c r="E381" s="4" t="str">
        <f>IFERROR(__xludf.DUMMYFUNCTION("IFERROR(
  TEXTJOIN(CHAR(10),TRUE,FILTER('SUMMARY DATA'!E:E,'SUMMARY DATA'!$A:$A=$A381,'SUMMARY DATA'!$C:$C=$B381,'SUMMARY DATA'!$B:$B=""RS"")),
  IF(
    OR(
      ISNUMBER(SEARCH(""CDM CASH DEPOSIT"",$C381)),
      ISNUMBER(SEARCH(""CASH DEPOSIT"",$C381"&amp;")),
      COUNTIFS('SUMMARY DATA'!$D:$D,$C381,'SUMMARY DATA'!$B:$B,""RS"")&lt;&gt;1
    ),
    """",
    IFERROR(TEXTJOIN(CHAR(10),TRUE,FILTER('SUMMARY DATA'!E:E,'SUMMARY DATA'!$D:$D=$C381,'SUMMARY DATA'!$B:$B=""RS"")),"""")
  )
)"),"")</f>
        <v/>
      </c>
      <c r="F381" s="4" t="str">
        <f>IFERROR(__xludf.DUMMYFUNCTION("IFERROR(
  TEXTJOIN(CHAR(10),TRUE,FILTER('SUMMARY DATA'!F:F,'SUMMARY DATA'!$A:$A=$A381,'SUMMARY DATA'!$C:$C=$B381,'SUMMARY DATA'!$B:$B=""RS"")),
  IF(
    OR(
      ISNUMBER(SEARCH(""CDM CASH DEPOSIT"",$C381)),
      ISNUMBER(SEARCH(""CASH DEPOSIT"",$C381"&amp;")),
      COUNTIFS('SUMMARY DATA'!$D:$D,$C381,'SUMMARY DATA'!$B:$B,""RS"")&lt;&gt;1
    ),
    """",
    IFERROR(TEXTJOIN(CHAR(10),TRUE,FILTER('SUMMARY DATA'!F:F,'SUMMARY DATA'!$D:$D=$C381,'SUMMARY DATA'!$B:$B=""RS"")),"""")
  )
)"),"")</f>
        <v/>
      </c>
      <c r="G381" s="4" t="str">
        <f>IFERROR(__xludf.DUMMYFUNCTION("IFERROR(
  TEXTJOIN(CHAR(10),TRUE,FILTER('SUMMARY DATA'!G:G,'SUMMARY DATA'!$A:$A=$A381,'SUMMARY DATA'!$C:$C=$B381,'SUMMARY DATA'!$B:$B=""RS"")),
  IF(
    OR(
      ISNUMBER(SEARCH(""CDM CASH DEPOSIT"",$C381)),
      ISNUMBER(SEARCH(""CASH DEPOSIT"",$C381"&amp;")),
      COUNTIFS('SUMMARY DATA'!$D:$D,$C381,'SUMMARY DATA'!$B:$B,""RS"")&lt;&gt;1
    ),
    """",
    IFERROR(TEXTJOIN(CHAR(10),TRUE,FILTER('SUMMARY DATA'!G:G,'SUMMARY DATA'!$D:$D=$C381,'SUMMARY DATA'!$B:$B=""RS"")),"""")
  )
)"),"")</f>
        <v/>
      </c>
      <c r="H381" s="4" t="str">
        <f>IFERROR(__xludf.DUMMYFUNCTION("IFERROR(
  TEXTJOIN(CHAR(10),TRUE,FILTER('SUMMARY DATA'!H:H,'SUMMARY DATA'!$A:$A=$A381,'SUMMARY DATA'!$C:$C=$B381,'SUMMARY DATA'!$B:$B=""RS"")),
  IF(
    OR(
      ISNUMBER(SEARCH(""CDM CASH DEPOSIT"",$C381)),
      ISNUMBER(SEARCH(""CASH DEPOSIT"",$C381"&amp;")),
      COUNTIFS('SUMMARY DATA'!$D:$D,$C381,'SUMMARY DATA'!$B:$B,""RS"")&lt;&gt;1
    ),
    """",
    IFERROR(TEXTJOIN(CHAR(10),TRUE,FILTER('SUMMARY DATA'!H:H,'SUMMARY DATA'!$D:$D=$C381,'SUMMARY DATA'!$B:$B=""RS"")),"""")
  )
)"),"")</f>
        <v/>
      </c>
      <c r="I381" s="6" t="str">
        <f>IFERROR(__xludf.DUMMYFUNCTION("IF(H381="""","""",
SUM(ARRAYFORMULA(VALUE(SPLIT(H381,CHAR(10)))))
)"),"")</f>
        <v/>
      </c>
      <c r="J381" s="4" t="str">
        <f>IFERROR(__xludf.DUMMYFUNCTION("IFERROR(
  TEXTJOIN(CHAR(10),TRUE,FILTER('SUMMARY DATA'!I:I,'SUMMARY DATA'!$A:$A=$A381,'SUMMARY DATA'!$C:$C=$B381,'SUMMARY DATA'!$B:$B=""RS"")),
  IF(
    OR(
      ISNUMBER(SEARCH(""CDM CASH DEPOSIT"",$C381)),
      ISNUMBER(SEARCH(""CASH DEPOSIT"",$C381"&amp;")),
      COUNTIFS('SUMMARY DATA'!$D:$D,$C381,'SUMMARY DATA'!$B:$B,""RS"")&lt;&gt;1
    ),
    """",
    IFERROR(TEXTJOIN(CHAR(10),TRUE,FILTER('SUMMARY DATA'!I:I,'SUMMARY DATA'!$D:$D=$C381,'SUMMARY DATA'!$B:$B=""RS"")),"""")
  )
)"),"")</f>
        <v/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 spans="1:27">
      <c r="A382" s="19"/>
      <c r="B382" s="39"/>
      <c r="C382" s="19"/>
      <c r="D382" s="33"/>
      <c r="E382" s="4" t="str">
        <f>IFERROR(__xludf.DUMMYFUNCTION("IFERROR(
  TEXTJOIN(CHAR(10),TRUE,FILTER('SUMMARY DATA'!E:E,'SUMMARY DATA'!$A:$A=$A382,'SUMMARY DATA'!$C:$C=$B382,'SUMMARY DATA'!$B:$B=""RS"")),
  IF(
    OR(
      ISNUMBER(SEARCH(""CDM CASH DEPOSIT"",$C382)),
      ISNUMBER(SEARCH(""CASH DEPOSIT"",$C382"&amp;")),
      COUNTIFS('SUMMARY DATA'!$D:$D,$C382,'SUMMARY DATA'!$B:$B,""RS"")&lt;&gt;1
    ),
    """",
    IFERROR(TEXTJOIN(CHAR(10),TRUE,FILTER('SUMMARY DATA'!E:E,'SUMMARY DATA'!$D:$D=$C382,'SUMMARY DATA'!$B:$B=""RS"")),"""")
  )
)"),"")</f>
        <v/>
      </c>
      <c r="F382" s="4" t="str">
        <f>IFERROR(__xludf.DUMMYFUNCTION("IFERROR(
  TEXTJOIN(CHAR(10),TRUE,FILTER('SUMMARY DATA'!F:F,'SUMMARY DATA'!$A:$A=$A382,'SUMMARY DATA'!$C:$C=$B382,'SUMMARY DATA'!$B:$B=""RS"")),
  IF(
    OR(
      ISNUMBER(SEARCH(""CDM CASH DEPOSIT"",$C382)),
      ISNUMBER(SEARCH(""CASH DEPOSIT"",$C382"&amp;")),
      COUNTIFS('SUMMARY DATA'!$D:$D,$C382,'SUMMARY DATA'!$B:$B,""RS"")&lt;&gt;1
    ),
    """",
    IFERROR(TEXTJOIN(CHAR(10),TRUE,FILTER('SUMMARY DATA'!F:F,'SUMMARY DATA'!$D:$D=$C382,'SUMMARY DATA'!$B:$B=""RS"")),"""")
  )
)"),"")</f>
        <v/>
      </c>
      <c r="G382" s="4" t="str">
        <f>IFERROR(__xludf.DUMMYFUNCTION("IFERROR(
  TEXTJOIN(CHAR(10),TRUE,FILTER('SUMMARY DATA'!G:G,'SUMMARY DATA'!$A:$A=$A382,'SUMMARY DATA'!$C:$C=$B382,'SUMMARY DATA'!$B:$B=""RS"")),
  IF(
    OR(
      ISNUMBER(SEARCH(""CDM CASH DEPOSIT"",$C382)),
      ISNUMBER(SEARCH(""CASH DEPOSIT"",$C382"&amp;")),
      COUNTIFS('SUMMARY DATA'!$D:$D,$C382,'SUMMARY DATA'!$B:$B,""RS"")&lt;&gt;1
    ),
    """",
    IFERROR(TEXTJOIN(CHAR(10),TRUE,FILTER('SUMMARY DATA'!G:G,'SUMMARY DATA'!$D:$D=$C382,'SUMMARY DATA'!$B:$B=""RS"")),"""")
  )
)"),"")</f>
        <v/>
      </c>
      <c r="H382" s="4" t="str">
        <f>IFERROR(__xludf.DUMMYFUNCTION("IFERROR(
  TEXTJOIN(CHAR(10),TRUE,FILTER('SUMMARY DATA'!H:H,'SUMMARY DATA'!$A:$A=$A382,'SUMMARY DATA'!$C:$C=$B382,'SUMMARY DATA'!$B:$B=""RS"")),
  IF(
    OR(
      ISNUMBER(SEARCH(""CDM CASH DEPOSIT"",$C382)),
      ISNUMBER(SEARCH(""CASH DEPOSIT"",$C382"&amp;")),
      COUNTIFS('SUMMARY DATA'!$D:$D,$C382,'SUMMARY DATA'!$B:$B,""RS"")&lt;&gt;1
    ),
    """",
    IFERROR(TEXTJOIN(CHAR(10),TRUE,FILTER('SUMMARY DATA'!H:H,'SUMMARY DATA'!$D:$D=$C382,'SUMMARY DATA'!$B:$B=""RS"")),"""")
  )
)"),"")</f>
        <v/>
      </c>
      <c r="I382" s="6" t="str">
        <f>IFERROR(__xludf.DUMMYFUNCTION("IF(H382="""","""",
SUM(ARRAYFORMULA(VALUE(SPLIT(H382,CHAR(10)))))
)"),"")</f>
        <v/>
      </c>
      <c r="J382" s="4" t="str">
        <f>IFERROR(__xludf.DUMMYFUNCTION("IFERROR(
  TEXTJOIN(CHAR(10),TRUE,FILTER('SUMMARY DATA'!I:I,'SUMMARY DATA'!$A:$A=$A382,'SUMMARY DATA'!$C:$C=$B382,'SUMMARY DATA'!$B:$B=""RS"")),
  IF(
    OR(
      ISNUMBER(SEARCH(""CDM CASH DEPOSIT"",$C382)),
      ISNUMBER(SEARCH(""CASH DEPOSIT"",$C382"&amp;")),
      COUNTIFS('SUMMARY DATA'!$D:$D,$C382,'SUMMARY DATA'!$B:$B,""RS"")&lt;&gt;1
    ),
    """",
    IFERROR(TEXTJOIN(CHAR(10),TRUE,FILTER('SUMMARY DATA'!I:I,'SUMMARY DATA'!$D:$D=$C382,'SUMMARY DATA'!$B:$B=""RS"")),"""")
  )
)"),"")</f>
        <v/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 spans="1:27">
      <c r="A383" s="19"/>
      <c r="B383" s="39"/>
      <c r="C383" s="19"/>
      <c r="D383" s="33"/>
      <c r="E383" s="4" t="str">
        <f>IFERROR(__xludf.DUMMYFUNCTION("IFERROR(
  TEXTJOIN(CHAR(10),TRUE,FILTER('SUMMARY DATA'!E:E,'SUMMARY DATA'!$A:$A=$A383,'SUMMARY DATA'!$C:$C=$B383,'SUMMARY DATA'!$B:$B=""RS"")),
  IF(
    OR(
      ISNUMBER(SEARCH(""CDM CASH DEPOSIT"",$C383)),
      ISNUMBER(SEARCH(""CASH DEPOSIT"",$C383"&amp;")),
      COUNTIFS('SUMMARY DATA'!$D:$D,$C383,'SUMMARY DATA'!$B:$B,""RS"")&lt;&gt;1
    ),
    """",
    IFERROR(TEXTJOIN(CHAR(10),TRUE,FILTER('SUMMARY DATA'!E:E,'SUMMARY DATA'!$D:$D=$C383,'SUMMARY DATA'!$B:$B=""RS"")),"""")
  )
)"),"")</f>
        <v/>
      </c>
      <c r="F383" s="4" t="str">
        <f>IFERROR(__xludf.DUMMYFUNCTION("IFERROR(
  TEXTJOIN(CHAR(10),TRUE,FILTER('SUMMARY DATA'!F:F,'SUMMARY DATA'!$A:$A=$A383,'SUMMARY DATA'!$C:$C=$B383,'SUMMARY DATA'!$B:$B=""RS"")),
  IF(
    OR(
      ISNUMBER(SEARCH(""CDM CASH DEPOSIT"",$C383)),
      ISNUMBER(SEARCH(""CASH DEPOSIT"",$C383"&amp;")),
      COUNTIFS('SUMMARY DATA'!$D:$D,$C383,'SUMMARY DATA'!$B:$B,""RS"")&lt;&gt;1
    ),
    """",
    IFERROR(TEXTJOIN(CHAR(10),TRUE,FILTER('SUMMARY DATA'!F:F,'SUMMARY DATA'!$D:$D=$C383,'SUMMARY DATA'!$B:$B=""RS"")),"""")
  )
)"),"")</f>
        <v/>
      </c>
      <c r="G383" s="4" t="str">
        <f>IFERROR(__xludf.DUMMYFUNCTION("IFERROR(
  TEXTJOIN(CHAR(10),TRUE,FILTER('SUMMARY DATA'!G:G,'SUMMARY DATA'!$A:$A=$A383,'SUMMARY DATA'!$C:$C=$B383,'SUMMARY DATA'!$B:$B=""RS"")),
  IF(
    OR(
      ISNUMBER(SEARCH(""CDM CASH DEPOSIT"",$C383)),
      ISNUMBER(SEARCH(""CASH DEPOSIT"",$C383"&amp;")),
      COUNTIFS('SUMMARY DATA'!$D:$D,$C383,'SUMMARY DATA'!$B:$B,""RS"")&lt;&gt;1
    ),
    """",
    IFERROR(TEXTJOIN(CHAR(10),TRUE,FILTER('SUMMARY DATA'!G:G,'SUMMARY DATA'!$D:$D=$C383,'SUMMARY DATA'!$B:$B=""RS"")),"""")
  )
)"),"")</f>
        <v/>
      </c>
      <c r="H383" s="4" t="str">
        <f>IFERROR(__xludf.DUMMYFUNCTION("IFERROR(
  TEXTJOIN(CHAR(10),TRUE,FILTER('SUMMARY DATA'!H:H,'SUMMARY DATA'!$A:$A=$A383,'SUMMARY DATA'!$C:$C=$B383,'SUMMARY DATA'!$B:$B=""RS"")),
  IF(
    OR(
      ISNUMBER(SEARCH(""CDM CASH DEPOSIT"",$C383)),
      ISNUMBER(SEARCH(""CASH DEPOSIT"",$C383"&amp;")),
      COUNTIFS('SUMMARY DATA'!$D:$D,$C383,'SUMMARY DATA'!$B:$B,""RS"")&lt;&gt;1
    ),
    """",
    IFERROR(TEXTJOIN(CHAR(10),TRUE,FILTER('SUMMARY DATA'!H:H,'SUMMARY DATA'!$D:$D=$C383,'SUMMARY DATA'!$B:$B=""RS"")),"""")
  )
)"),"")</f>
        <v/>
      </c>
      <c r="I383" s="6" t="str">
        <f>IFERROR(__xludf.DUMMYFUNCTION("IF(H383="""","""",
SUM(ARRAYFORMULA(VALUE(SPLIT(H383,CHAR(10)))))
)"),"")</f>
        <v/>
      </c>
      <c r="J383" s="4" t="str">
        <f>IFERROR(__xludf.DUMMYFUNCTION("IFERROR(
  TEXTJOIN(CHAR(10),TRUE,FILTER('SUMMARY DATA'!I:I,'SUMMARY DATA'!$A:$A=$A383,'SUMMARY DATA'!$C:$C=$B383,'SUMMARY DATA'!$B:$B=""RS"")),
  IF(
    OR(
      ISNUMBER(SEARCH(""CDM CASH DEPOSIT"",$C383)),
      ISNUMBER(SEARCH(""CASH DEPOSIT"",$C383"&amp;")),
      COUNTIFS('SUMMARY DATA'!$D:$D,$C383,'SUMMARY DATA'!$B:$B,""RS"")&lt;&gt;1
    ),
    """",
    IFERROR(TEXTJOIN(CHAR(10),TRUE,FILTER('SUMMARY DATA'!I:I,'SUMMARY DATA'!$D:$D=$C383,'SUMMARY DATA'!$B:$B=""RS"")),"""")
  )
)"),"")</f>
        <v/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 spans="1:27">
      <c r="A384" s="19"/>
      <c r="B384" s="39"/>
      <c r="C384" s="19"/>
      <c r="D384" s="33"/>
      <c r="E384" s="4" t="str">
        <f>IFERROR(__xludf.DUMMYFUNCTION("IFERROR(
  TEXTJOIN(CHAR(10),TRUE,FILTER('SUMMARY DATA'!E:E,'SUMMARY DATA'!$A:$A=$A384,'SUMMARY DATA'!$C:$C=$B384,'SUMMARY DATA'!$B:$B=""RS"")),
  IF(
    OR(
      ISNUMBER(SEARCH(""CDM CASH DEPOSIT"",$C384)),
      ISNUMBER(SEARCH(""CASH DEPOSIT"",$C384"&amp;")),
      COUNTIFS('SUMMARY DATA'!$D:$D,$C384,'SUMMARY DATA'!$B:$B,""RS"")&lt;&gt;1
    ),
    """",
    IFERROR(TEXTJOIN(CHAR(10),TRUE,FILTER('SUMMARY DATA'!E:E,'SUMMARY DATA'!$D:$D=$C384,'SUMMARY DATA'!$B:$B=""RS"")),"""")
  )
)"),"")</f>
        <v/>
      </c>
      <c r="F384" s="4" t="str">
        <f>IFERROR(__xludf.DUMMYFUNCTION("IFERROR(
  TEXTJOIN(CHAR(10),TRUE,FILTER('SUMMARY DATA'!F:F,'SUMMARY DATA'!$A:$A=$A384,'SUMMARY DATA'!$C:$C=$B384,'SUMMARY DATA'!$B:$B=""RS"")),
  IF(
    OR(
      ISNUMBER(SEARCH(""CDM CASH DEPOSIT"",$C384)),
      ISNUMBER(SEARCH(""CASH DEPOSIT"",$C384"&amp;")),
      COUNTIFS('SUMMARY DATA'!$D:$D,$C384,'SUMMARY DATA'!$B:$B,""RS"")&lt;&gt;1
    ),
    """",
    IFERROR(TEXTJOIN(CHAR(10),TRUE,FILTER('SUMMARY DATA'!F:F,'SUMMARY DATA'!$D:$D=$C384,'SUMMARY DATA'!$B:$B=""RS"")),"""")
  )
)"),"")</f>
        <v/>
      </c>
      <c r="G384" s="4" t="str">
        <f>IFERROR(__xludf.DUMMYFUNCTION("IFERROR(
  TEXTJOIN(CHAR(10),TRUE,FILTER('SUMMARY DATA'!G:G,'SUMMARY DATA'!$A:$A=$A384,'SUMMARY DATA'!$C:$C=$B384,'SUMMARY DATA'!$B:$B=""RS"")),
  IF(
    OR(
      ISNUMBER(SEARCH(""CDM CASH DEPOSIT"",$C384)),
      ISNUMBER(SEARCH(""CASH DEPOSIT"",$C384"&amp;")),
      COUNTIFS('SUMMARY DATA'!$D:$D,$C384,'SUMMARY DATA'!$B:$B,""RS"")&lt;&gt;1
    ),
    """",
    IFERROR(TEXTJOIN(CHAR(10),TRUE,FILTER('SUMMARY DATA'!G:G,'SUMMARY DATA'!$D:$D=$C384,'SUMMARY DATA'!$B:$B=""RS"")),"""")
  )
)"),"")</f>
        <v/>
      </c>
      <c r="H384" s="4" t="str">
        <f>IFERROR(__xludf.DUMMYFUNCTION("IFERROR(
  TEXTJOIN(CHAR(10),TRUE,FILTER('SUMMARY DATA'!H:H,'SUMMARY DATA'!$A:$A=$A384,'SUMMARY DATA'!$C:$C=$B384,'SUMMARY DATA'!$B:$B=""RS"")),
  IF(
    OR(
      ISNUMBER(SEARCH(""CDM CASH DEPOSIT"",$C384)),
      ISNUMBER(SEARCH(""CASH DEPOSIT"",$C384"&amp;")),
      COUNTIFS('SUMMARY DATA'!$D:$D,$C384,'SUMMARY DATA'!$B:$B,""RS"")&lt;&gt;1
    ),
    """",
    IFERROR(TEXTJOIN(CHAR(10),TRUE,FILTER('SUMMARY DATA'!H:H,'SUMMARY DATA'!$D:$D=$C384,'SUMMARY DATA'!$B:$B=""RS"")),"""")
  )
)"),"")</f>
        <v/>
      </c>
      <c r="I384" s="6" t="str">
        <f>IFERROR(__xludf.DUMMYFUNCTION("IF(H384="""","""",
SUM(ARRAYFORMULA(VALUE(SPLIT(H384,CHAR(10)))))
)"),"")</f>
        <v/>
      </c>
      <c r="J384" s="4" t="str">
        <f>IFERROR(__xludf.DUMMYFUNCTION("IFERROR(
  TEXTJOIN(CHAR(10),TRUE,FILTER('SUMMARY DATA'!I:I,'SUMMARY DATA'!$A:$A=$A384,'SUMMARY DATA'!$C:$C=$B384,'SUMMARY DATA'!$B:$B=""RS"")),
  IF(
    OR(
      ISNUMBER(SEARCH(""CDM CASH DEPOSIT"",$C384)),
      ISNUMBER(SEARCH(""CASH DEPOSIT"",$C384"&amp;")),
      COUNTIFS('SUMMARY DATA'!$D:$D,$C384,'SUMMARY DATA'!$B:$B,""RS"")&lt;&gt;1
    ),
    """",
    IFERROR(TEXTJOIN(CHAR(10),TRUE,FILTER('SUMMARY DATA'!I:I,'SUMMARY DATA'!$D:$D=$C384,'SUMMARY DATA'!$B:$B=""RS"")),"""")
  )
)"),"")</f>
        <v/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 spans="1:27">
      <c r="A385" s="19"/>
      <c r="B385" s="39"/>
      <c r="C385" s="19"/>
      <c r="D385" s="33"/>
      <c r="E385" s="4" t="str">
        <f>IFERROR(__xludf.DUMMYFUNCTION("IFERROR(
  TEXTJOIN(CHAR(10),TRUE,FILTER('SUMMARY DATA'!E:E,'SUMMARY DATA'!$A:$A=$A385,'SUMMARY DATA'!$C:$C=$B385,'SUMMARY DATA'!$B:$B=""RS"")),
  IF(
    OR(
      ISNUMBER(SEARCH(""CDM CASH DEPOSIT"",$C385)),
      ISNUMBER(SEARCH(""CASH DEPOSIT"",$C385"&amp;")),
      COUNTIFS('SUMMARY DATA'!$D:$D,$C385,'SUMMARY DATA'!$B:$B,""RS"")&lt;&gt;1
    ),
    """",
    IFERROR(TEXTJOIN(CHAR(10),TRUE,FILTER('SUMMARY DATA'!E:E,'SUMMARY DATA'!$D:$D=$C385,'SUMMARY DATA'!$B:$B=""RS"")),"""")
  )
)"),"")</f>
        <v/>
      </c>
      <c r="F385" s="4" t="str">
        <f>IFERROR(__xludf.DUMMYFUNCTION("IFERROR(
  TEXTJOIN(CHAR(10),TRUE,FILTER('SUMMARY DATA'!F:F,'SUMMARY DATA'!$A:$A=$A385,'SUMMARY DATA'!$C:$C=$B385,'SUMMARY DATA'!$B:$B=""RS"")),
  IF(
    OR(
      ISNUMBER(SEARCH(""CDM CASH DEPOSIT"",$C385)),
      ISNUMBER(SEARCH(""CASH DEPOSIT"",$C385"&amp;")),
      COUNTIFS('SUMMARY DATA'!$D:$D,$C385,'SUMMARY DATA'!$B:$B,""RS"")&lt;&gt;1
    ),
    """",
    IFERROR(TEXTJOIN(CHAR(10),TRUE,FILTER('SUMMARY DATA'!F:F,'SUMMARY DATA'!$D:$D=$C385,'SUMMARY DATA'!$B:$B=""RS"")),"""")
  )
)"),"")</f>
        <v/>
      </c>
      <c r="G385" s="4" t="str">
        <f>IFERROR(__xludf.DUMMYFUNCTION("IFERROR(
  TEXTJOIN(CHAR(10),TRUE,FILTER('SUMMARY DATA'!G:G,'SUMMARY DATA'!$A:$A=$A385,'SUMMARY DATA'!$C:$C=$B385,'SUMMARY DATA'!$B:$B=""RS"")),
  IF(
    OR(
      ISNUMBER(SEARCH(""CDM CASH DEPOSIT"",$C385)),
      ISNUMBER(SEARCH(""CASH DEPOSIT"",$C385"&amp;")),
      COUNTIFS('SUMMARY DATA'!$D:$D,$C385,'SUMMARY DATA'!$B:$B,""RS"")&lt;&gt;1
    ),
    """",
    IFERROR(TEXTJOIN(CHAR(10),TRUE,FILTER('SUMMARY DATA'!G:G,'SUMMARY DATA'!$D:$D=$C385,'SUMMARY DATA'!$B:$B=""RS"")),"""")
  )
)"),"")</f>
        <v/>
      </c>
      <c r="H385" s="4" t="str">
        <f>IFERROR(__xludf.DUMMYFUNCTION("IFERROR(
  TEXTJOIN(CHAR(10),TRUE,FILTER('SUMMARY DATA'!H:H,'SUMMARY DATA'!$A:$A=$A385,'SUMMARY DATA'!$C:$C=$B385,'SUMMARY DATA'!$B:$B=""RS"")),
  IF(
    OR(
      ISNUMBER(SEARCH(""CDM CASH DEPOSIT"",$C385)),
      ISNUMBER(SEARCH(""CASH DEPOSIT"",$C385"&amp;")),
      COUNTIFS('SUMMARY DATA'!$D:$D,$C385,'SUMMARY DATA'!$B:$B,""RS"")&lt;&gt;1
    ),
    """",
    IFERROR(TEXTJOIN(CHAR(10),TRUE,FILTER('SUMMARY DATA'!H:H,'SUMMARY DATA'!$D:$D=$C385,'SUMMARY DATA'!$B:$B=""RS"")),"""")
  )
)"),"")</f>
        <v/>
      </c>
      <c r="I385" s="6" t="str">
        <f>IFERROR(__xludf.DUMMYFUNCTION("IF(H385="""","""",
SUM(ARRAYFORMULA(VALUE(SPLIT(H385,CHAR(10)))))
)"),"")</f>
        <v/>
      </c>
      <c r="J385" s="4" t="str">
        <f>IFERROR(__xludf.DUMMYFUNCTION("IFERROR(
  TEXTJOIN(CHAR(10),TRUE,FILTER('SUMMARY DATA'!I:I,'SUMMARY DATA'!$A:$A=$A385,'SUMMARY DATA'!$C:$C=$B385,'SUMMARY DATA'!$B:$B=""RS"")),
  IF(
    OR(
      ISNUMBER(SEARCH(""CDM CASH DEPOSIT"",$C385)),
      ISNUMBER(SEARCH(""CASH DEPOSIT"",$C385"&amp;")),
      COUNTIFS('SUMMARY DATA'!$D:$D,$C385,'SUMMARY DATA'!$B:$B,""RS"")&lt;&gt;1
    ),
    """",
    IFERROR(TEXTJOIN(CHAR(10),TRUE,FILTER('SUMMARY DATA'!I:I,'SUMMARY DATA'!$D:$D=$C385,'SUMMARY DATA'!$B:$B=""RS"")),"""")
  )
)"),"")</f>
        <v/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 spans="1:27">
      <c r="A386" s="19"/>
      <c r="B386" s="39"/>
      <c r="C386" s="19"/>
      <c r="D386" s="33"/>
      <c r="E386" s="4" t="str">
        <f>IFERROR(__xludf.DUMMYFUNCTION("IFERROR(
  TEXTJOIN(CHAR(10),TRUE,FILTER('SUMMARY DATA'!E:E,'SUMMARY DATA'!$A:$A=$A386,'SUMMARY DATA'!$C:$C=$B386,'SUMMARY DATA'!$B:$B=""RS"")),
  IF(
    OR(
      ISNUMBER(SEARCH(""CDM CASH DEPOSIT"",$C386)),
      ISNUMBER(SEARCH(""CASH DEPOSIT"",$C386"&amp;")),
      COUNTIFS('SUMMARY DATA'!$D:$D,$C386,'SUMMARY DATA'!$B:$B,""RS"")&lt;&gt;1
    ),
    """",
    IFERROR(TEXTJOIN(CHAR(10),TRUE,FILTER('SUMMARY DATA'!E:E,'SUMMARY DATA'!$D:$D=$C386,'SUMMARY DATA'!$B:$B=""RS"")),"""")
  )
)"),"")</f>
        <v/>
      </c>
      <c r="F386" s="4" t="str">
        <f>IFERROR(__xludf.DUMMYFUNCTION("IFERROR(
  TEXTJOIN(CHAR(10),TRUE,FILTER('SUMMARY DATA'!F:F,'SUMMARY DATA'!$A:$A=$A386,'SUMMARY DATA'!$C:$C=$B386,'SUMMARY DATA'!$B:$B=""RS"")),
  IF(
    OR(
      ISNUMBER(SEARCH(""CDM CASH DEPOSIT"",$C386)),
      ISNUMBER(SEARCH(""CASH DEPOSIT"",$C386"&amp;")),
      COUNTIFS('SUMMARY DATA'!$D:$D,$C386,'SUMMARY DATA'!$B:$B,""RS"")&lt;&gt;1
    ),
    """",
    IFERROR(TEXTJOIN(CHAR(10),TRUE,FILTER('SUMMARY DATA'!F:F,'SUMMARY DATA'!$D:$D=$C386,'SUMMARY DATA'!$B:$B=""RS"")),"""")
  )
)"),"")</f>
        <v/>
      </c>
      <c r="G386" s="4" t="str">
        <f>IFERROR(__xludf.DUMMYFUNCTION("IFERROR(
  TEXTJOIN(CHAR(10),TRUE,FILTER('SUMMARY DATA'!G:G,'SUMMARY DATA'!$A:$A=$A386,'SUMMARY DATA'!$C:$C=$B386,'SUMMARY DATA'!$B:$B=""RS"")),
  IF(
    OR(
      ISNUMBER(SEARCH(""CDM CASH DEPOSIT"",$C386)),
      ISNUMBER(SEARCH(""CASH DEPOSIT"",$C386"&amp;")),
      COUNTIFS('SUMMARY DATA'!$D:$D,$C386,'SUMMARY DATA'!$B:$B,""RS"")&lt;&gt;1
    ),
    """",
    IFERROR(TEXTJOIN(CHAR(10),TRUE,FILTER('SUMMARY DATA'!G:G,'SUMMARY DATA'!$D:$D=$C386,'SUMMARY DATA'!$B:$B=""RS"")),"""")
  )
)"),"")</f>
        <v/>
      </c>
      <c r="H386" s="4" t="str">
        <f>IFERROR(__xludf.DUMMYFUNCTION("IFERROR(
  TEXTJOIN(CHAR(10),TRUE,FILTER('SUMMARY DATA'!H:H,'SUMMARY DATA'!$A:$A=$A386,'SUMMARY DATA'!$C:$C=$B386,'SUMMARY DATA'!$B:$B=""RS"")),
  IF(
    OR(
      ISNUMBER(SEARCH(""CDM CASH DEPOSIT"",$C386)),
      ISNUMBER(SEARCH(""CASH DEPOSIT"",$C386"&amp;")),
      COUNTIFS('SUMMARY DATA'!$D:$D,$C386,'SUMMARY DATA'!$B:$B,""RS"")&lt;&gt;1
    ),
    """",
    IFERROR(TEXTJOIN(CHAR(10),TRUE,FILTER('SUMMARY DATA'!H:H,'SUMMARY DATA'!$D:$D=$C386,'SUMMARY DATA'!$B:$B=""RS"")),"""")
  )
)"),"")</f>
        <v/>
      </c>
      <c r="I386" s="6" t="str">
        <f>IFERROR(__xludf.DUMMYFUNCTION("IF(H386="""","""",
SUM(ARRAYFORMULA(VALUE(SPLIT(H386,CHAR(10)))))
)"),"")</f>
        <v/>
      </c>
      <c r="J386" s="4" t="str">
        <f>IFERROR(__xludf.DUMMYFUNCTION("IFERROR(
  TEXTJOIN(CHAR(10),TRUE,FILTER('SUMMARY DATA'!I:I,'SUMMARY DATA'!$A:$A=$A386,'SUMMARY DATA'!$C:$C=$B386,'SUMMARY DATA'!$B:$B=""RS"")),
  IF(
    OR(
      ISNUMBER(SEARCH(""CDM CASH DEPOSIT"",$C386)),
      ISNUMBER(SEARCH(""CASH DEPOSIT"",$C386"&amp;")),
      COUNTIFS('SUMMARY DATA'!$D:$D,$C386,'SUMMARY DATA'!$B:$B,""RS"")&lt;&gt;1
    ),
    """",
    IFERROR(TEXTJOIN(CHAR(10),TRUE,FILTER('SUMMARY DATA'!I:I,'SUMMARY DATA'!$D:$D=$C386,'SUMMARY DATA'!$B:$B=""RS"")),"""")
  )
)"),"")</f>
        <v/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 spans="1:27">
      <c r="A387" s="19"/>
      <c r="B387" s="39"/>
      <c r="C387" s="19"/>
      <c r="D387" s="33"/>
      <c r="E387" s="4" t="str">
        <f>IFERROR(__xludf.DUMMYFUNCTION("IFERROR(
  TEXTJOIN(CHAR(10),TRUE,FILTER('SUMMARY DATA'!E:E,'SUMMARY DATA'!$A:$A=$A387,'SUMMARY DATA'!$C:$C=$B387,'SUMMARY DATA'!$B:$B=""RS"")),
  IF(
    OR(
      ISNUMBER(SEARCH(""CDM CASH DEPOSIT"",$C387)),
      ISNUMBER(SEARCH(""CASH DEPOSIT"",$C387"&amp;")),
      COUNTIFS('SUMMARY DATA'!$D:$D,$C387,'SUMMARY DATA'!$B:$B,""RS"")&lt;&gt;1
    ),
    """",
    IFERROR(TEXTJOIN(CHAR(10),TRUE,FILTER('SUMMARY DATA'!E:E,'SUMMARY DATA'!$D:$D=$C387,'SUMMARY DATA'!$B:$B=""RS"")),"""")
  )
)"),"")</f>
        <v/>
      </c>
      <c r="F387" s="4" t="str">
        <f>IFERROR(__xludf.DUMMYFUNCTION("IFERROR(
  TEXTJOIN(CHAR(10),TRUE,FILTER('SUMMARY DATA'!F:F,'SUMMARY DATA'!$A:$A=$A387,'SUMMARY DATA'!$C:$C=$B387,'SUMMARY DATA'!$B:$B=""RS"")),
  IF(
    OR(
      ISNUMBER(SEARCH(""CDM CASH DEPOSIT"",$C387)),
      ISNUMBER(SEARCH(""CASH DEPOSIT"",$C387"&amp;")),
      COUNTIFS('SUMMARY DATA'!$D:$D,$C387,'SUMMARY DATA'!$B:$B,""RS"")&lt;&gt;1
    ),
    """",
    IFERROR(TEXTJOIN(CHAR(10),TRUE,FILTER('SUMMARY DATA'!F:F,'SUMMARY DATA'!$D:$D=$C387,'SUMMARY DATA'!$B:$B=""RS"")),"""")
  )
)"),"")</f>
        <v/>
      </c>
      <c r="G387" s="4" t="str">
        <f>IFERROR(__xludf.DUMMYFUNCTION("IFERROR(
  TEXTJOIN(CHAR(10),TRUE,FILTER('SUMMARY DATA'!G:G,'SUMMARY DATA'!$A:$A=$A387,'SUMMARY DATA'!$C:$C=$B387,'SUMMARY DATA'!$B:$B=""RS"")),
  IF(
    OR(
      ISNUMBER(SEARCH(""CDM CASH DEPOSIT"",$C387)),
      ISNUMBER(SEARCH(""CASH DEPOSIT"",$C387"&amp;")),
      COUNTIFS('SUMMARY DATA'!$D:$D,$C387,'SUMMARY DATA'!$B:$B,""RS"")&lt;&gt;1
    ),
    """",
    IFERROR(TEXTJOIN(CHAR(10),TRUE,FILTER('SUMMARY DATA'!G:G,'SUMMARY DATA'!$D:$D=$C387,'SUMMARY DATA'!$B:$B=""RS"")),"""")
  )
)"),"")</f>
        <v/>
      </c>
      <c r="H387" s="4" t="str">
        <f>IFERROR(__xludf.DUMMYFUNCTION("IFERROR(
  TEXTJOIN(CHAR(10),TRUE,FILTER('SUMMARY DATA'!H:H,'SUMMARY DATA'!$A:$A=$A387,'SUMMARY DATA'!$C:$C=$B387,'SUMMARY DATA'!$B:$B=""RS"")),
  IF(
    OR(
      ISNUMBER(SEARCH(""CDM CASH DEPOSIT"",$C387)),
      ISNUMBER(SEARCH(""CASH DEPOSIT"",$C387"&amp;")),
      COUNTIFS('SUMMARY DATA'!$D:$D,$C387,'SUMMARY DATA'!$B:$B,""RS"")&lt;&gt;1
    ),
    """",
    IFERROR(TEXTJOIN(CHAR(10),TRUE,FILTER('SUMMARY DATA'!H:H,'SUMMARY DATA'!$D:$D=$C387,'SUMMARY DATA'!$B:$B=""RS"")),"""")
  )
)"),"")</f>
        <v/>
      </c>
      <c r="I387" s="6" t="str">
        <f>IFERROR(__xludf.DUMMYFUNCTION("IF(H387="""","""",
SUM(ARRAYFORMULA(VALUE(SPLIT(H387,CHAR(10)))))
)"),"")</f>
        <v/>
      </c>
      <c r="J387" s="4" t="str">
        <f>IFERROR(__xludf.DUMMYFUNCTION("IFERROR(
  TEXTJOIN(CHAR(10),TRUE,FILTER('SUMMARY DATA'!I:I,'SUMMARY DATA'!$A:$A=$A387,'SUMMARY DATA'!$C:$C=$B387,'SUMMARY DATA'!$B:$B=""RS"")),
  IF(
    OR(
      ISNUMBER(SEARCH(""CDM CASH DEPOSIT"",$C387)),
      ISNUMBER(SEARCH(""CASH DEPOSIT"",$C387"&amp;")),
      COUNTIFS('SUMMARY DATA'!$D:$D,$C387,'SUMMARY DATA'!$B:$B,""RS"")&lt;&gt;1
    ),
    """",
    IFERROR(TEXTJOIN(CHAR(10),TRUE,FILTER('SUMMARY DATA'!I:I,'SUMMARY DATA'!$D:$D=$C387,'SUMMARY DATA'!$B:$B=""RS"")),"""")
  )
)"),"")</f>
        <v/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 spans="1:27">
      <c r="A388" s="19"/>
      <c r="B388" s="39"/>
      <c r="C388" s="19"/>
      <c r="D388" s="33"/>
      <c r="E388" s="4" t="str">
        <f>IFERROR(__xludf.DUMMYFUNCTION("IFERROR(
  TEXTJOIN(CHAR(10),TRUE,FILTER('SUMMARY DATA'!E:E,'SUMMARY DATA'!$A:$A=$A388,'SUMMARY DATA'!$C:$C=$B388,'SUMMARY DATA'!$B:$B=""RS"")),
  IF(
    OR(
      ISNUMBER(SEARCH(""CDM CASH DEPOSIT"",$C388)),
      ISNUMBER(SEARCH(""CASH DEPOSIT"",$C388"&amp;")),
      COUNTIFS('SUMMARY DATA'!$D:$D,$C388,'SUMMARY DATA'!$B:$B,""RS"")&lt;&gt;1
    ),
    """",
    IFERROR(TEXTJOIN(CHAR(10),TRUE,FILTER('SUMMARY DATA'!E:E,'SUMMARY DATA'!$D:$D=$C388,'SUMMARY DATA'!$B:$B=""RS"")),"""")
  )
)"),"")</f>
        <v/>
      </c>
      <c r="F388" s="4" t="str">
        <f>IFERROR(__xludf.DUMMYFUNCTION("IFERROR(
  TEXTJOIN(CHAR(10),TRUE,FILTER('SUMMARY DATA'!F:F,'SUMMARY DATA'!$A:$A=$A388,'SUMMARY DATA'!$C:$C=$B388,'SUMMARY DATA'!$B:$B=""RS"")),
  IF(
    OR(
      ISNUMBER(SEARCH(""CDM CASH DEPOSIT"",$C388)),
      ISNUMBER(SEARCH(""CASH DEPOSIT"",$C388"&amp;")),
      COUNTIFS('SUMMARY DATA'!$D:$D,$C388,'SUMMARY DATA'!$B:$B,""RS"")&lt;&gt;1
    ),
    """",
    IFERROR(TEXTJOIN(CHAR(10),TRUE,FILTER('SUMMARY DATA'!F:F,'SUMMARY DATA'!$D:$D=$C388,'SUMMARY DATA'!$B:$B=""RS"")),"""")
  )
)"),"")</f>
        <v/>
      </c>
      <c r="G388" s="4" t="str">
        <f>IFERROR(__xludf.DUMMYFUNCTION("IFERROR(
  TEXTJOIN(CHAR(10),TRUE,FILTER('SUMMARY DATA'!G:G,'SUMMARY DATA'!$A:$A=$A388,'SUMMARY DATA'!$C:$C=$B388,'SUMMARY DATA'!$B:$B=""RS"")),
  IF(
    OR(
      ISNUMBER(SEARCH(""CDM CASH DEPOSIT"",$C388)),
      ISNUMBER(SEARCH(""CASH DEPOSIT"",$C388"&amp;")),
      COUNTIFS('SUMMARY DATA'!$D:$D,$C388,'SUMMARY DATA'!$B:$B,""RS"")&lt;&gt;1
    ),
    """",
    IFERROR(TEXTJOIN(CHAR(10),TRUE,FILTER('SUMMARY DATA'!G:G,'SUMMARY DATA'!$D:$D=$C388,'SUMMARY DATA'!$B:$B=""RS"")),"""")
  )
)"),"")</f>
        <v/>
      </c>
      <c r="H388" s="4" t="str">
        <f>IFERROR(__xludf.DUMMYFUNCTION("IFERROR(
  TEXTJOIN(CHAR(10),TRUE,FILTER('SUMMARY DATA'!H:H,'SUMMARY DATA'!$A:$A=$A388,'SUMMARY DATA'!$C:$C=$B388,'SUMMARY DATA'!$B:$B=""RS"")),
  IF(
    OR(
      ISNUMBER(SEARCH(""CDM CASH DEPOSIT"",$C388)),
      ISNUMBER(SEARCH(""CASH DEPOSIT"",$C388"&amp;")),
      COUNTIFS('SUMMARY DATA'!$D:$D,$C388,'SUMMARY DATA'!$B:$B,""RS"")&lt;&gt;1
    ),
    """",
    IFERROR(TEXTJOIN(CHAR(10),TRUE,FILTER('SUMMARY DATA'!H:H,'SUMMARY DATA'!$D:$D=$C388,'SUMMARY DATA'!$B:$B=""RS"")),"""")
  )
)"),"")</f>
        <v/>
      </c>
      <c r="I388" s="6" t="str">
        <f>IFERROR(__xludf.DUMMYFUNCTION("IF(H388="""","""",
SUM(ARRAYFORMULA(VALUE(SPLIT(H388,CHAR(10)))))
)"),"")</f>
        <v/>
      </c>
      <c r="J388" s="4" t="str">
        <f>IFERROR(__xludf.DUMMYFUNCTION("IFERROR(
  TEXTJOIN(CHAR(10),TRUE,FILTER('SUMMARY DATA'!I:I,'SUMMARY DATA'!$A:$A=$A388,'SUMMARY DATA'!$C:$C=$B388,'SUMMARY DATA'!$B:$B=""RS"")),
  IF(
    OR(
      ISNUMBER(SEARCH(""CDM CASH DEPOSIT"",$C388)),
      ISNUMBER(SEARCH(""CASH DEPOSIT"",$C388"&amp;")),
      COUNTIFS('SUMMARY DATA'!$D:$D,$C388,'SUMMARY DATA'!$B:$B,""RS"")&lt;&gt;1
    ),
    """",
    IFERROR(TEXTJOIN(CHAR(10),TRUE,FILTER('SUMMARY DATA'!I:I,'SUMMARY DATA'!$D:$D=$C388,'SUMMARY DATA'!$B:$B=""RS"")),"""")
  )
)"),"")</f>
        <v/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 spans="1:27">
      <c r="A389" s="19"/>
      <c r="B389" s="39"/>
      <c r="C389" s="19"/>
      <c r="D389" s="33"/>
      <c r="E389" s="4" t="str">
        <f>IFERROR(__xludf.DUMMYFUNCTION("IFERROR(
  TEXTJOIN(CHAR(10),TRUE,FILTER('SUMMARY DATA'!E:E,'SUMMARY DATA'!$A:$A=$A389,'SUMMARY DATA'!$C:$C=$B389,'SUMMARY DATA'!$B:$B=""RS"")),
  IF(
    OR(
      ISNUMBER(SEARCH(""CDM CASH DEPOSIT"",$C389)),
      ISNUMBER(SEARCH(""CASH DEPOSIT"",$C389"&amp;")),
      COUNTIFS('SUMMARY DATA'!$D:$D,$C389,'SUMMARY DATA'!$B:$B,""RS"")&lt;&gt;1
    ),
    """",
    IFERROR(TEXTJOIN(CHAR(10),TRUE,FILTER('SUMMARY DATA'!E:E,'SUMMARY DATA'!$D:$D=$C389,'SUMMARY DATA'!$B:$B=""RS"")),"""")
  )
)"),"")</f>
        <v/>
      </c>
      <c r="F389" s="4" t="str">
        <f>IFERROR(__xludf.DUMMYFUNCTION("IFERROR(
  TEXTJOIN(CHAR(10),TRUE,FILTER('SUMMARY DATA'!F:F,'SUMMARY DATA'!$A:$A=$A389,'SUMMARY DATA'!$C:$C=$B389,'SUMMARY DATA'!$B:$B=""RS"")),
  IF(
    OR(
      ISNUMBER(SEARCH(""CDM CASH DEPOSIT"",$C389)),
      ISNUMBER(SEARCH(""CASH DEPOSIT"",$C389"&amp;")),
      COUNTIFS('SUMMARY DATA'!$D:$D,$C389,'SUMMARY DATA'!$B:$B,""RS"")&lt;&gt;1
    ),
    """",
    IFERROR(TEXTJOIN(CHAR(10),TRUE,FILTER('SUMMARY DATA'!F:F,'SUMMARY DATA'!$D:$D=$C389,'SUMMARY DATA'!$B:$B=""RS"")),"""")
  )
)"),"")</f>
        <v/>
      </c>
      <c r="G389" s="4" t="str">
        <f>IFERROR(__xludf.DUMMYFUNCTION("IFERROR(
  TEXTJOIN(CHAR(10),TRUE,FILTER('SUMMARY DATA'!G:G,'SUMMARY DATA'!$A:$A=$A389,'SUMMARY DATA'!$C:$C=$B389,'SUMMARY DATA'!$B:$B=""RS"")),
  IF(
    OR(
      ISNUMBER(SEARCH(""CDM CASH DEPOSIT"",$C389)),
      ISNUMBER(SEARCH(""CASH DEPOSIT"",$C389"&amp;")),
      COUNTIFS('SUMMARY DATA'!$D:$D,$C389,'SUMMARY DATA'!$B:$B,""RS"")&lt;&gt;1
    ),
    """",
    IFERROR(TEXTJOIN(CHAR(10),TRUE,FILTER('SUMMARY DATA'!G:G,'SUMMARY DATA'!$D:$D=$C389,'SUMMARY DATA'!$B:$B=""RS"")),"""")
  )
)"),"")</f>
        <v/>
      </c>
      <c r="H389" s="4" t="str">
        <f>IFERROR(__xludf.DUMMYFUNCTION("IFERROR(
  TEXTJOIN(CHAR(10),TRUE,FILTER('SUMMARY DATA'!H:H,'SUMMARY DATA'!$A:$A=$A389,'SUMMARY DATA'!$C:$C=$B389,'SUMMARY DATA'!$B:$B=""RS"")),
  IF(
    OR(
      ISNUMBER(SEARCH(""CDM CASH DEPOSIT"",$C389)),
      ISNUMBER(SEARCH(""CASH DEPOSIT"",$C389"&amp;")),
      COUNTIFS('SUMMARY DATA'!$D:$D,$C389,'SUMMARY DATA'!$B:$B,""RS"")&lt;&gt;1
    ),
    """",
    IFERROR(TEXTJOIN(CHAR(10),TRUE,FILTER('SUMMARY DATA'!H:H,'SUMMARY DATA'!$D:$D=$C389,'SUMMARY DATA'!$B:$B=""RS"")),"""")
  )
)"),"")</f>
        <v/>
      </c>
      <c r="I389" s="6" t="str">
        <f>IFERROR(__xludf.DUMMYFUNCTION("IF(H389="""","""",
SUM(ARRAYFORMULA(VALUE(SPLIT(H389,CHAR(10)))))
)"),"")</f>
        <v/>
      </c>
      <c r="J389" s="4" t="str">
        <f>IFERROR(__xludf.DUMMYFUNCTION("IFERROR(
  TEXTJOIN(CHAR(10),TRUE,FILTER('SUMMARY DATA'!I:I,'SUMMARY DATA'!$A:$A=$A389,'SUMMARY DATA'!$C:$C=$B389,'SUMMARY DATA'!$B:$B=""RS"")),
  IF(
    OR(
      ISNUMBER(SEARCH(""CDM CASH DEPOSIT"",$C389)),
      ISNUMBER(SEARCH(""CASH DEPOSIT"",$C389"&amp;")),
      COUNTIFS('SUMMARY DATA'!$D:$D,$C389,'SUMMARY DATA'!$B:$B,""RS"")&lt;&gt;1
    ),
    """",
    IFERROR(TEXTJOIN(CHAR(10),TRUE,FILTER('SUMMARY DATA'!I:I,'SUMMARY DATA'!$D:$D=$C389,'SUMMARY DATA'!$B:$B=""RS"")),"""")
  )
)"),"")</f>
        <v/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 spans="1:27">
      <c r="A390" s="19"/>
      <c r="B390" s="39"/>
      <c r="C390" s="19"/>
      <c r="D390" s="33"/>
      <c r="E390" s="4" t="str">
        <f>IFERROR(__xludf.DUMMYFUNCTION("IFERROR(
  TEXTJOIN(CHAR(10),TRUE,FILTER('SUMMARY DATA'!E:E,'SUMMARY DATA'!A:A=$A390,'SUMMARY DATA'!C:C=$B390)),
  IF(
    OR(
      ISNUMBER(SEARCH(""CDM CASH DEPOSIT"",$C390)),
      ISNUMBER(SEARCH(""CASH DEPOSIT"",$C390)),
      COUNTIF('SUMMARY DATA'"&amp;"!D:D,$C390)&lt;&gt;1
    ),
    """",
    IFERROR(TEXTJOIN(CHAR(10),TRUE,FILTER('SUMMARY DATA'!E:E,'SUMMARY DATA'!D:D=$C390)),"""")
  )
)"),"")</f>
        <v/>
      </c>
      <c r="F390" s="2" t="str">
        <f>IFERROR(__xludf.DUMMYFUNCTION("IFERROR(
  TEXTJOIN(CHAR(10),TRUE,FILTER('SUMMARY DATA'!F:F,'SUMMARY DATA'!A:A=$A390,'SUMMARY DATA'!C:C=$B390)),
  IF(
    OR(
      ISNUMBER(SEARCH(""CDM CASH DEPOSIT"",$C390)),
      ISNUMBER(SEARCH(""CASH DEPOSIT"",$C390)),
      COUNTIF('SUMMARY DATA'"&amp;"!D:D,$C390)&lt;&gt;1
    ),
    """",
    IFERROR(TEXTJOIN(CHAR(10),TRUE,FILTER('SUMMARY DATA'!F:F,'SUMMARY DATA'!D:D=$C390)),"""")
  )
)"),"")</f>
        <v/>
      </c>
      <c r="G390" s="2" t="str">
        <f>IFERROR(__xludf.DUMMYFUNCTION("IFERROR(
  TEXTJOIN(CHAR(10),TRUE,FILTER('SUMMARY DATA'!G:G,'SUMMARY DATA'!A:A=$A390,'SUMMARY DATA'!C:C=$B390)),
  IF(
    OR(
      ISNUMBER(SEARCH(""CDM CASH DEPOSIT"",$C390)),
      ISNUMBER(SEARCH(""CASH DEPOSIT"",$C390)),
      COUNTIF('SUMMARY DATA'"&amp;"!D:D,$C390)&lt;&gt;1
    ),
    """",
    IFERROR(TEXTJOIN(CHAR(10),TRUE,FILTER('SUMMARY DATA'!G:G,'SUMMARY DATA'!D:D=$C390)),"""")
  )
)"),"")</f>
        <v/>
      </c>
      <c r="H390" s="6" t="str">
        <f>IFERROR(__xludf.DUMMYFUNCTION("IFERROR(
  TEXTJOIN(CHAR(10),TRUE,FILTER('SUMMARY DATA'!H:H,'SUMMARY DATA'!A:A=$A390,'SUMMARY DATA'!C:C=$B390)),
  IF(
    OR(
      ISNUMBER(SEARCH(""CDM CASH DEPOSIT"",$C390)),
      ISNUMBER(SEARCH(""CASH DEPOSIT"",$C390)),
      COUNTIF('SUMMARY DATA'"&amp;"!D:D,$C390)&lt;&gt;1
    ),
    """",
    IFERROR(TEXTJOIN(CHAR(10),TRUE,FILTER('SUMMARY DATA'!H:H,'SUMMARY DATA'!D:D=$C390)),"""")
  )
)"),"")</f>
        <v/>
      </c>
      <c r="I390" s="6" t="str">
        <f>IFERROR(__xludf.DUMMYFUNCTION("IF(H390="""","""",
SUM(ARRAYFORMULA(VALUE(SPLIT(H390,CHAR(10)))))
)"),"")</f>
        <v/>
      </c>
      <c r="J390" s="2" t="str">
        <f>IFERROR(__xludf.DUMMYFUNCTION("IFERROR(
  TEXTJOIN(CHAR(10),TRUE,FILTER('SUMMARY DATA'!I:I,'SUMMARY DATA'!A:A=$A390,'SUMMARY DATA'!C:C=$B390)),
  IF(
    OR(
      ISNUMBER(SEARCH(""CDM CASH DEPOSIT"",$C390)),
      ISNUMBER(SEARCH(""CASH DEPOSIT"",$C390)),
      COUNTIF('SUMMARY DATA'"&amp;"!D:D,$C390)&lt;&gt;1
    ),
    """",
    IFERROR(TEXTJOIN(CHAR(10),TRUE,FILTER('SUMMARY DATA'!I:I,'SUMMARY DATA'!D:D=$C390)),"""")
  )
)"),"")</f>
        <v/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 spans="1:27">
      <c r="A391" s="19"/>
      <c r="B391" s="39"/>
      <c r="C391" s="19"/>
      <c r="D391" s="33"/>
      <c r="E391" s="4" t="str">
        <f>IFERROR(__xludf.DUMMYFUNCTION("IFERROR(
  TEXTJOIN(CHAR(10),TRUE,FILTER('SUMMARY DATA'!E:E,'SUMMARY DATA'!A:A=$A391,'SUMMARY DATA'!C:C=$B391)),
  IF(
    OR(
      ISNUMBER(SEARCH(""CDM CASH DEPOSIT"",$C391)),
      ISNUMBER(SEARCH(""CASH DEPOSIT"",$C391)),
      COUNTIF('SUMMARY DATA'"&amp;"!D:D,$C391)&lt;&gt;1
    ),
    """",
    IFERROR(TEXTJOIN(CHAR(10),TRUE,FILTER('SUMMARY DATA'!E:E,'SUMMARY DATA'!D:D=$C391)),"""")
  )
)"),"")</f>
        <v/>
      </c>
      <c r="F391" s="2" t="str">
        <f>IFERROR(__xludf.DUMMYFUNCTION("IFERROR(
  TEXTJOIN(CHAR(10),TRUE,FILTER('SUMMARY DATA'!F:F,'SUMMARY DATA'!A:A=$A391,'SUMMARY DATA'!C:C=$B391)),
  IF(
    OR(
      ISNUMBER(SEARCH(""CDM CASH DEPOSIT"",$C391)),
      ISNUMBER(SEARCH(""CASH DEPOSIT"",$C391)),
      COUNTIF('SUMMARY DATA'"&amp;"!D:D,$C391)&lt;&gt;1
    ),
    """",
    IFERROR(TEXTJOIN(CHAR(10),TRUE,FILTER('SUMMARY DATA'!F:F,'SUMMARY DATA'!D:D=$C391)),"""")
  )
)"),"")</f>
        <v/>
      </c>
      <c r="G391" s="2" t="str">
        <f>IFERROR(__xludf.DUMMYFUNCTION("IFERROR(
  TEXTJOIN(CHAR(10),TRUE,FILTER('SUMMARY DATA'!G:G,'SUMMARY DATA'!A:A=$A391,'SUMMARY DATA'!C:C=$B391)),
  IF(
    OR(
      ISNUMBER(SEARCH(""CDM CASH DEPOSIT"",$C391)),
      ISNUMBER(SEARCH(""CASH DEPOSIT"",$C391)),
      COUNTIF('SUMMARY DATA'"&amp;"!D:D,$C391)&lt;&gt;1
    ),
    """",
    IFERROR(TEXTJOIN(CHAR(10),TRUE,FILTER('SUMMARY DATA'!G:G,'SUMMARY DATA'!D:D=$C391)),"""")
  )
)"),"")</f>
        <v/>
      </c>
      <c r="H391" s="6" t="str">
        <f>IFERROR(__xludf.DUMMYFUNCTION("IFERROR(
  TEXTJOIN(CHAR(10),TRUE,FILTER('SUMMARY DATA'!H:H,'SUMMARY DATA'!A:A=$A391,'SUMMARY DATA'!C:C=$B391)),
  IF(
    OR(
      ISNUMBER(SEARCH(""CDM CASH DEPOSIT"",$C391)),
      ISNUMBER(SEARCH(""CASH DEPOSIT"",$C391)),
      COUNTIF('SUMMARY DATA'"&amp;"!D:D,$C391)&lt;&gt;1
    ),
    """",
    IFERROR(TEXTJOIN(CHAR(10),TRUE,FILTER('SUMMARY DATA'!H:H,'SUMMARY DATA'!D:D=$C391)),"""")
  )
)"),"")</f>
        <v/>
      </c>
      <c r="I391" s="6" t="str">
        <f>IFERROR(__xludf.DUMMYFUNCTION("IF(H391="""","""",
SUM(ARRAYFORMULA(VALUE(SPLIT(H391,CHAR(10)))))
)"),"")</f>
        <v/>
      </c>
      <c r="J391" s="2" t="str">
        <f>IFERROR(__xludf.DUMMYFUNCTION("IFERROR(
  TEXTJOIN(CHAR(10),TRUE,FILTER('SUMMARY DATA'!I:I,'SUMMARY DATA'!A:A=$A391,'SUMMARY DATA'!C:C=$B391)),
  IF(
    OR(
      ISNUMBER(SEARCH(""CDM CASH DEPOSIT"",$C391)),
      ISNUMBER(SEARCH(""CASH DEPOSIT"",$C391)),
      COUNTIF('SUMMARY DATA'"&amp;"!D:D,$C391)&lt;&gt;1
    ),
    """",
    IFERROR(TEXTJOIN(CHAR(10),TRUE,FILTER('SUMMARY DATA'!I:I,'SUMMARY DATA'!D:D=$C391)),"""")
  )
)"),"")</f>
        <v/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 spans="1:27">
      <c r="A392" s="19"/>
      <c r="B392" s="39"/>
      <c r="C392" s="19"/>
      <c r="D392" s="33"/>
      <c r="E392" s="4" t="str">
        <f>IFERROR(__xludf.DUMMYFUNCTION("IFERROR(
  TEXTJOIN(CHAR(10),TRUE,FILTER('SUMMARY DATA'!E:E,'SUMMARY DATA'!A:A=$A392,'SUMMARY DATA'!C:C=$B392)),
  IF(
    OR(
      ISNUMBER(SEARCH(""CDM CASH DEPOSIT"",$C392)),
      ISNUMBER(SEARCH(""CASH DEPOSIT"",$C392)),
      COUNTIF('SUMMARY DATA'"&amp;"!D:D,$C392)&lt;&gt;1
    ),
    """",
    IFERROR(TEXTJOIN(CHAR(10),TRUE,FILTER('SUMMARY DATA'!E:E,'SUMMARY DATA'!D:D=$C392)),"""")
  )
)"),"")</f>
        <v/>
      </c>
      <c r="F392" s="2" t="str">
        <f>IFERROR(__xludf.DUMMYFUNCTION("IFERROR(
  TEXTJOIN(CHAR(10),TRUE,FILTER('SUMMARY DATA'!F:F,'SUMMARY DATA'!A:A=$A392,'SUMMARY DATA'!C:C=$B392)),
  IF(
    OR(
      ISNUMBER(SEARCH(""CDM CASH DEPOSIT"",$C392)),
      ISNUMBER(SEARCH(""CASH DEPOSIT"",$C392)),
      COUNTIF('SUMMARY DATA'"&amp;"!D:D,$C392)&lt;&gt;1
    ),
    """",
    IFERROR(TEXTJOIN(CHAR(10),TRUE,FILTER('SUMMARY DATA'!F:F,'SUMMARY DATA'!D:D=$C392)),"""")
  )
)"),"")</f>
        <v/>
      </c>
      <c r="G392" s="2" t="str">
        <f>IFERROR(__xludf.DUMMYFUNCTION("IFERROR(
  TEXTJOIN(CHAR(10),TRUE,FILTER('SUMMARY DATA'!G:G,'SUMMARY DATA'!A:A=$A392,'SUMMARY DATA'!C:C=$B392)),
  IF(
    OR(
      ISNUMBER(SEARCH(""CDM CASH DEPOSIT"",$C392)),
      ISNUMBER(SEARCH(""CASH DEPOSIT"",$C392)),
      COUNTIF('SUMMARY DATA'"&amp;"!D:D,$C392)&lt;&gt;1
    ),
    """",
    IFERROR(TEXTJOIN(CHAR(10),TRUE,FILTER('SUMMARY DATA'!G:G,'SUMMARY DATA'!D:D=$C392)),"""")
  )
)"),"")</f>
        <v/>
      </c>
      <c r="H392" s="6" t="str">
        <f>IFERROR(__xludf.DUMMYFUNCTION("IFERROR(
  TEXTJOIN(CHAR(10),TRUE,FILTER('SUMMARY DATA'!H:H,'SUMMARY DATA'!A:A=$A392,'SUMMARY DATA'!C:C=$B392)),
  IF(
    OR(
      ISNUMBER(SEARCH(""CDM CASH DEPOSIT"",$C392)),
      ISNUMBER(SEARCH(""CASH DEPOSIT"",$C392)),
      COUNTIF('SUMMARY DATA'"&amp;"!D:D,$C392)&lt;&gt;1
    ),
    """",
    IFERROR(TEXTJOIN(CHAR(10),TRUE,FILTER('SUMMARY DATA'!H:H,'SUMMARY DATA'!D:D=$C392)),"""")
  )
)"),"")</f>
        <v/>
      </c>
      <c r="I392" s="6" t="str">
        <f>IFERROR(__xludf.DUMMYFUNCTION("IF(H392="""","""",
SUM(ARRAYFORMULA(VALUE(SPLIT(H392,CHAR(10)))))
)"),"")</f>
        <v/>
      </c>
      <c r="J392" s="2" t="str">
        <f>IFERROR(__xludf.DUMMYFUNCTION("IFERROR(
  TEXTJOIN(CHAR(10),TRUE,FILTER('SUMMARY DATA'!I:I,'SUMMARY DATA'!A:A=$A392,'SUMMARY DATA'!C:C=$B392)),
  IF(
    OR(
      ISNUMBER(SEARCH(""CDM CASH DEPOSIT"",$C392)),
      ISNUMBER(SEARCH(""CASH DEPOSIT"",$C392)),
      COUNTIF('SUMMARY DATA'"&amp;"!D:D,$C392)&lt;&gt;1
    ),
    """",
    IFERROR(TEXTJOIN(CHAR(10),TRUE,FILTER('SUMMARY DATA'!I:I,'SUMMARY DATA'!D:D=$C392)),"""")
  )
)"),"")</f>
        <v/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 spans="1:27">
      <c r="A393" s="19"/>
      <c r="B393" s="39"/>
      <c r="C393" s="19"/>
      <c r="D393" s="33"/>
      <c r="E393" s="4" t="str">
        <f>IFERROR(__xludf.DUMMYFUNCTION("IFERROR(
  TEXTJOIN(CHAR(10),TRUE,FILTER('SUMMARY DATA'!E:E,'SUMMARY DATA'!A:A=$A393,'SUMMARY DATA'!C:C=$B393)),
  IF(
    OR(
      ISNUMBER(SEARCH(""CDM CASH DEPOSIT"",$C393)),
      ISNUMBER(SEARCH(""CASH DEPOSIT"",$C393)),
      COUNTIF('SUMMARY DATA'"&amp;"!D:D,$C393)&lt;&gt;1
    ),
    """",
    IFERROR(TEXTJOIN(CHAR(10),TRUE,FILTER('SUMMARY DATA'!E:E,'SUMMARY DATA'!D:D=$C393)),"""")
  )
)"),"")</f>
        <v/>
      </c>
      <c r="F393" s="2" t="str">
        <f>IFERROR(__xludf.DUMMYFUNCTION("IFERROR(
  TEXTJOIN(CHAR(10),TRUE,FILTER('SUMMARY DATA'!F:F,'SUMMARY DATA'!A:A=$A393,'SUMMARY DATA'!C:C=$B393)),
  IF(
    OR(
      ISNUMBER(SEARCH(""CDM CASH DEPOSIT"",$C393)),
      ISNUMBER(SEARCH(""CASH DEPOSIT"",$C393)),
      COUNTIF('SUMMARY DATA'"&amp;"!D:D,$C393)&lt;&gt;1
    ),
    """",
    IFERROR(TEXTJOIN(CHAR(10),TRUE,FILTER('SUMMARY DATA'!F:F,'SUMMARY DATA'!D:D=$C393)),"""")
  )
)"),"")</f>
        <v/>
      </c>
      <c r="G393" s="2" t="str">
        <f>IFERROR(__xludf.DUMMYFUNCTION("IFERROR(
  TEXTJOIN(CHAR(10),TRUE,FILTER('SUMMARY DATA'!G:G,'SUMMARY DATA'!A:A=$A393,'SUMMARY DATA'!C:C=$B393)),
  IF(
    OR(
      ISNUMBER(SEARCH(""CDM CASH DEPOSIT"",$C393)),
      ISNUMBER(SEARCH(""CASH DEPOSIT"",$C393)),
      COUNTIF('SUMMARY DATA'"&amp;"!D:D,$C393)&lt;&gt;1
    ),
    """",
    IFERROR(TEXTJOIN(CHAR(10),TRUE,FILTER('SUMMARY DATA'!G:G,'SUMMARY DATA'!D:D=$C393)),"""")
  )
)"),"")</f>
        <v/>
      </c>
      <c r="H393" s="6" t="str">
        <f>IFERROR(__xludf.DUMMYFUNCTION("IFERROR(
  TEXTJOIN(CHAR(10),TRUE,FILTER('SUMMARY DATA'!H:H,'SUMMARY DATA'!A:A=$A393,'SUMMARY DATA'!C:C=$B393)),
  IF(
    OR(
      ISNUMBER(SEARCH(""CDM CASH DEPOSIT"",$C393)),
      ISNUMBER(SEARCH(""CASH DEPOSIT"",$C393)),
      COUNTIF('SUMMARY DATA'"&amp;"!D:D,$C393)&lt;&gt;1
    ),
    """",
    IFERROR(TEXTJOIN(CHAR(10),TRUE,FILTER('SUMMARY DATA'!H:H,'SUMMARY DATA'!D:D=$C393)),"""")
  )
)"),"")</f>
        <v/>
      </c>
      <c r="I393" s="6" t="str">
        <f>IFERROR(__xludf.DUMMYFUNCTION("IF(H393="""","""",
SUM(ARRAYFORMULA(VALUE(SPLIT(H393,CHAR(10)))))
)"),"")</f>
        <v/>
      </c>
      <c r="J393" s="2" t="str">
        <f>IFERROR(__xludf.DUMMYFUNCTION("IFERROR(
  TEXTJOIN(CHAR(10),TRUE,FILTER('SUMMARY DATA'!I:I,'SUMMARY DATA'!A:A=$A393,'SUMMARY DATA'!C:C=$B393)),
  IF(
    OR(
      ISNUMBER(SEARCH(""CDM CASH DEPOSIT"",$C393)),
      ISNUMBER(SEARCH(""CASH DEPOSIT"",$C393)),
      COUNTIF('SUMMARY DATA'"&amp;"!D:D,$C393)&lt;&gt;1
    ),
    """",
    IFERROR(TEXTJOIN(CHAR(10),TRUE,FILTER('SUMMARY DATA'!I:I,'SUMMARY DATA'!D:D=$C393)),"""")
  )
)"),"")</f>
        <v/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 spans="1:27">
      <c r="A394" s="19"/>
      <c r="B394" s="39"/>
      <c r="C394" s="19"/>
      <c r="D394" s="33"/>
      <c r="E394" s="4" t="str">
        <f>IFERROR(__xludf.DUMMYFUNCTION("IFERROR(
  TEXTJOIN(CHAR(10),TRUE,FILTER('SUMMARY DATA'!E:E,'SUMMARY DATA'!A:A=$A394,'SUMMARY DATA'!C:C=$B394)),
  IF(
    OR(
      ISNUMBER(SEARCH(""CDM CASH DEPOSIT"",$C394)),
      ISNUMBER(SEARCH(""CASH DEPOSIT"",$C394)),
      COUNTIF('SUMMARY DATA'"&amp;"!D:D,$C394)&lt;&gt;1
    ),
    """",
    IFERROR(TEXTJOIN(CHAR(10),TRUE,FILTER('SUMMARY DATA'!E:E,'SUMMARY DATA'!D:D=$C394)),"""")
  )
)"),"")</f>
        <v/>
      </c>
      <c r="F394" s="2" t="str">
        <f>IFERROR(__xludf.DUMMYFUNCTION("IFERROR(
  TEXTJOIN(CHAR(10),TRUE,FILTER('SUMMARY DATA'!F:F,'SUMMARY DATA'!A:A=$A394,'SUMMARY DATA'!C:C=$B394)),
  IF(
    OR(
      ISNUMBER(SEARCH(""CDM CASH DEPOSIT"",$C394)),
      ISNUMBER(SEARCH(""CASH DEPOSIT"",$C394)),
      COUNTIF('SUMMARY DATA'"&amp;"!D:D,$C394)&lt;&gt;1
    ),
    """",
    IFERROR(TEXTJOIN(CHAR(10),TRUE,FILTER('SUMMARY DATA'!F:F,'SUMMARY DATA'!D:D=$C394)),"""")
  )
)"),"")</f>
        <v/>
      </c>
      <c r="G394" s="2" t="str">
        <f>IFERROR(__xludf.DUMMYFUNCTION("IFERROR(
  TEXTJOIN(CHAR(10),TRUE,FILTER('SUMMARY DATA'!G:G,'SUMMARY DATA'!A:A=$A394,'SUMMARY DATA'!C:C=$B394)),
  IF(
    OR(
      ISNUMBER(SEARCH(""CDM CASH DEPOSIT"",$C394)),
      ISNUMBER(SEARCH(""CASH DEPOSIT"",$C394)),
      COUNTIF('SUMMARY DATA'"&amp;"!D:D,$C394)&lt;&gt;1
    ),
    """",
    IFERROR(TEXTJOIN(CHAR(10),TRUE,FILTER('SUMMARY DATA'!G:G,'SUMMARY DATA'!D:D=$C394)),"""")
  )
)"),"")</f>
        <v/>
      </c>
      <c r="H394" s="6" t="str">
        <f>IFERROR(__xludf.DUMMYFUNCTION("IFERROR(
  TEXTJOIN(CHAR(10),TRUE,FILTER('SUMMARY DATA'!H:H,'SUMMARY DATA'!A:A=$A394,'SUMMARY DATA'!C:C=$B394)),
  IF(
    OR(
      ISNUMBER(SEARCH(""CDM CASH DEPOSIT"",$C394)),
      ISNUMBER(SEARCH(""CASH DEPOSIT"",$C394)),
      COUNTIF('SUMMARY DATA'"&amp;"!D:D,$C394)&lt;&gt;1
    ),
    """",
    IFERROR(TEXTJOIN(CHAR(10),TRUE,FILTER('SUMMARY DATA'!H:H,'SUMMARY DATA'!D:D=$C394)),"""")
  )
)"),"")</f>
        <v/>
      </c>
      <c r="I394" s="6" t="str">
        <f>IFERROR(__xludf.DUMMYFUNCTION("IF(H394="""","""",
SUM(ARRAYFORMULA(VALUE(SPLIT(H394,CHAR(10)))))
)"),"")</f>
        <v/>
      </c>
      <c r="J394" s="2" t="str">
        <f>IFERROR(__xludf.DUMMYFUNCTION("IFERROR(
  TEXTJOIN(CHAR(10),TRUE,FILTER('SUMMARY DATA'!I:I,'SUMMARY DATA'!A:A=$A394,'SUMMARY DATA'!C:C=$B394)),
  IF(
    OR(
      ISNUMBER(SEARCH(""CDM CASH DEPOSIT"",$C394)),
      ISNUMBER(SEARCH(""CASH DEPOSIT"",$C394)),
      COUNTIF('SUMMARY DATA'"&amp;"!D:D,$C394)&lt;&gt;1
    ),
    """",
    IFERROR(TEXTJOIN(CHAR(10),TRUE,FILTER('SUMMARY DATA'!I:I,'SUMMARY DATA'!D:D=$C394)),"""")
  )
)"),"")</f>
        <v/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 spans="1:27">
      <c r="A395" s="19"/>
      <c r="B395" s="39"/>
      <c r="C395" s="19"/>
      <c r="D395" s="33"/>
      <c r="E395" s="4" t="str">
        <f>IFERROR(__xludf.DUMMYFUNCTION("IFERROR(
  TEXTJOIN(CHAR(10),TRUE,FILTER('SUMMARY DATA'!E:E,'SUMMARY DATA'!A:A=$A395,'SUMMARY DATA'!C:C=$B395)),
  IF(
    OR(
      ISNUMBER(SEARCH(""CDM CASH DEPOSIT"",$C395)),
      ISNUMBER(SEARCH(""CASH DEPOSIT"",$C395)),
      COUNTIF('SUMMARY DATA'"&amp;"!D:D,$C395)&lt;&gt;1
    ),
    """",
    IFERROR(TEXTJOIN(CHAR(10),TRUE,FILTER('SUMMARY DATA'!E:E,'SUMMARY DATA'!D:D=$C395)),"""")
  )
)"),"")</f>
        <v/>
      </c>
      <c r="F395" s="2" t="str">
        <f>IFERROR(__xludf.DUMMYFUNCTION("IFERROR(
  TEXTJOIN(CHAR(10),TRUE,FILTER('SUMMARY DATA'!F:F,'SUMMARY DATA'!A:A=$A395,'SUMMARY DATA'!C:C=$B395)),
  IF(
    OR(
      ISNUMBER(SEARCH(""CDM CASH DEPOSIT"",$C395)),
      ISNUMBER(SEARCH(""CASH DEPOSIT"",$C395)),
      COUNTIF('SUMMARY DATA'"&amp;"!D:D,$C395)&lt;&gt;1
    ),
    """",
    IFERROR(TEXTJOIN(CHAR(10),TRUE,FILTER('SUMMARY DATA'!F:F,'SUMMARY DATA'!D:D=$C395)),"""")
  )
)"),"")</f>
        <v/>
      </c>
      <c r="G395" s="2" t="str">
        <f>IFERROR(__xludf.DUMMYFUNCTION("IFERROR(
  TEXTJOIN(CHAR(10),TRUE,FILTER('SUMMARY DATA'!G:G,'SUMMARY DATA'!A:A=$A395,'SUMMARY DATA'!C:C=$B395)),
  IF(
    OR(
      ISNUMBER(SEARCH(""CDM CASH DEPOSIT"",$C395)),
      ISNUMBER(SEARCH(""CASH DEPOSIT"",$C395)),
      COUNTIF('SUMMARY DATA'"&amp;"!D:D,$C395)&lt;&gt;1
    ),
    """",
    IFERROR(TEXTJOIN(CHAR(10),TRUE,FILTER('SUMMARY DATA'!G:G,'SUMMARY DATA'!D:D=$C395)),"""")
  )
)"),"")</f>
        <v/>
      </c>
      <c r="H395" s="6" t="str">
        <f>IFERROR(__xludf.DUMMYFUNCTION("IFERROR(
  TEXTJOIN(CHAR(10),TRUE,FILTER('SUMMARY DATA'!H:H,'SUMMARY DATA'!A:A=$A395,'SUMMARY DATA'!C:C=$B395)),
  IF(
    OR(
      ISNUMBER(SEARCH(""CDM CASH DEPOSIT"",$C395)),
      ISNUMBER(SEARCH(""CASH DEPOSIT"",$C395)),
      COUNTIF('SUMMARY DATA'"&amp;"!D:D,$C395)&lt;&gt;1
    ),
    """",
    IFERROR(TEXTJOIN(CHAR(10),TRUE,FILTER('SUMMARY DATA'!H:H,'SUMMARY DATA'!D:D=$C395)),"""")
  )
)"),"")</f>
        <v/>
      </c>
      <c r="I395" s="6" t="str">
        <f>IFERROR(__xludf.DUMMYFUNCTION("IF(H395="""","""",
SUM(ARRAYFORMULA(VALUE(SPLIT(H395,CHAR(10)))))
)"),"")</f>
        <v/>
      </c>
      <c r="J395" s="2" t="str">
        <f>IFERROR(__xludf.DUMMYFUNCTION("IFERROR(
  TEXTJOIN(CHAR(10),TRUE,FILTER('SUMMARY DATA'!I:I,'SUMMARY DATA'!A:A=$A395,'SUMMARY DATA'!C:C=$B395)),
  IF(
    OR(
      ISNUMBER(SEARCH(""CDM CASH DEPOSIT"",$C395)),
      ISNUMBER(SEARCH(""CASH DEPOSIT"",$C395)),
      COUNTIF('SUMMARY DATA'"&amp;"!D:D,$C395)&lt;&gt;1
    ),
    """",
    IFERROR(TEXTJOIN(CHAR(10),TRUE,FILTER('SUMMARY DATA'!I:I,'SUMMARY DATA'!D:D=$C395)),"""")
  )
)"),"")</f>
        <v/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 spans="1:27">
      <c r="A396" s="19"/>
      <c r="B396" s="39"/>
      <c r="C396" s="19"/>
      <c r="D396" s="33"/>
      <c r="E396" s="4" t="str">
        <f>IFERROR(__xludf.DUMMYFUNCTION("IFERROR(
  TEXTJOIN(CHAR(10),TRUE,FILTER('SUMMARY DATA'!E:E,'SUMMARY DATA'!A:A=$A396,'SUMMARY DATA'!C:C=$B396)),
  IF(
    OR(
      ISNUMBER(SEARCH(""CDM CASH DEPOSIT"",$C396)),
      ISNUMBER(SEARCH(""CASH DEPOSIT"",$C396)),
      COUNTIF('SUMMARY DATA'"&amp;"!D:D,$C396)&lt;&gt;1
    ),
    """",
    IFERROR(TEXTJOIN(CHAR(10),TRUE,FILTER('SUMMARY DATA'!E:E,'SUMMARY DATA'!D:D=$C396)),"""")
  )
)"),"")</f>
        <v/>
      </c>
      <c r="F396" s="2" t="str">
        <f>IFERROR(__xludf.DUMMYFUNCTION("IFERROR(
  TEXTJOIN(CHAR(10),TRUE,FILTER('SUMMARY DATA'!F:F,'SUMMARY DATA'!A:A=$A396,'SUMMARY DATA'!C:C=$B396)),
  IF(
    OR(
      ISNUMBER(SEARCH(""CDM CASH DEPOSIT"",$C396)),
      ISNUMBER(SEARCH(""CASH DEPOSIT"",$C396)),
      COUNTIF('SUMMARY DATA'"&amp;"!D:D,$C396)&lt;&gt;1
    ),
    """",
    IFERROR(TEXTJOIN(CHAR(10),TRUE,FILTER('SUMMARY DATA'!F:F,'SUMMARY DATA'!D:D=$C396)),"""")
  )
)"),"")</f>
        <v/>
      </c>
      <c r="G396" s="2" t="str">
        <f>IFERROR(__xludf.DUMMYFUNCTION("IFERROR(
  TEXTJOIN(CHAR(10),TRUE,FILTER('SUMMARY DATA'!G:G,'SUMMARY DATA'!A:A=$A396,'SUMMARY DATA'!C:C=$B396)),
  IF(
    OR(
      ISNUMBER(SEARCH(""CDM CASH DEPOSIT"",$C396)),
      ISNUMBER(SEARCH(""CASH DEPOSIT"",$C396)),
      COUNTIF('SUMMARY DATA'"&amp;"!D:D,$C396)&lt;&gt;1
    ),
    """",
    IFERROR(TEXTJOIN(CHAR(10),TRUE,FILTER('SUMMARY DATA'!G:G,'SUMMARY DATA'!D:D=$C396)),"""")
  )
)"),"")</f>
        <v/>
      </c>
      <c r="H396" s="6" t="str">
        <f>IFERROR(__xludf.DUMMYFUNCTION("IFERROR(
  TEXTJOIN(CHAR(10),TRUE,FILTER('SUMMARY DATA'!H:H,'SUMMARY DATA'!A:A=$A396,'SUMMARY DATA'!C:C=$B396)),
  IF(
    OR(
      ISNUMBER(SEARCH(""CDM CASH DEPOSIT"",$C396)),
      ISNUMBER(SEARCH(""CASH DEPOSIT"",$C396)),
      COUNTIF('SUMMARY DATA'"&amp;"!D:D,$C396)&lt;&gt;1
    ),
    """",
    IFERROR(TEXTJOIN(CHAR(10),TRUE,FILTER('SUMMARY DATA'!H:H,'SUMMARY DATA'!D:D=$C396)),"""")
  )
)"),"")</f>
        <v/>
      </c>
      <c r="I396" s="6" t="str">
        <f>IFERROR(__xludf.DUMMYFUNCTION("IF(H396="""","""",
SUM(ARRAYFORMULA(VALUE(SPLIT(H396,CHAR(10)))))
)"),"")</f>
        <v/>
      </c>
      <c r="J396" s="2" t="str">
        <f>IFERROR(__xludf.DUMMYFUNCTION("IFERROR(
  TEXTJOIN(CHAR(10),TRUE,FILTER('SUMMARY DATA'!I:I,'SUMMARY DATA'!A:A=$A396,'SUMMARY DATA'!C:C=$B396)),
  IF(
    OR(
      ISNUMBER(SEARCH(""CDM CASH DEPOSIT"",$C396)),
      ISNUMBER(SEARCH(""CASH DEPOSIT"",$C396)),
      COUNTIF('SUMMARY DATA'"&amp;"!D:D,$C396)&lt;&gt;1
    ),
    """",
    IFERROR(TEXTJOIN(CHAR(10),TRUE,FILTER('SUMMARY DATA'!I:I,'SUMMARY DATA'!D:D=$C396)),"""")
  )
)"),"")</f>
        <v/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 spans="1:27">
      <c r="A397" s="19"/>
      <c r="B397" s="39"/>
      <c r="C397" s="19"/>
      <c r="D397" s="33"/>
      <c r="E397" s="4" t="str">
        <f>IFERROR(__xludf.DUMMYFUNCTION("IFERROR(
  TEXTJOIN(CHAR(10),TRUE,FILTER('SUMMARY DATA'!E:E,'SUMMARY DATA'!A:A=$A397,'SUMMARY DATA'!C:C=$B397)),
  IF(
    OR(
      ISNUMBER(SEARCH(""CDM CASH DEPOSIT"",$C397)),
      ISNUMBER(SEARCH(""CASH DEPOSIT"",$C397)),
      COUNTIF('SUMMARY DATA'"&amp;"!D:D,$C397)&lt;&gt;1
    ),
    """",
    IFERROR(TEXTJOIN(CHAR(10),TRUE,FILTER('SUMMARY DATA'!E:E,'SUMMARY DATA'!D:D=$C397)),"""")
  )
)"),"")</f>
        <v/>
      </c>
      <c r="F397" s="2" t="str">
        <f>IFERROR(__xludf.DUMMYFUNCTION("IFERROR(
  TEXTJOIN(CHAR(10),TRUE,FILTER('SUMMARY DATA'!F:F,'SUMMARY DATA'!A:A=$A397,'SUMMARY DATA'!C:C=$B397)),
  IF(
    OR(
      ISNUMBER(SEARCH(""CDM CASH DEPOSIT"",$C397)),
      ISNUMBER(SEARCH(""CASH DEPOSIT"",$C397)),
      COUNTIF('SUMMARY DATA'"&amp;"!D:D,$C397)&lt;&gt;1
    ),
    """",
    IFERROR(TEXTJOIN(CHAR(10),TRUE,FILTER('SUMMARY DATA'!F:F,'SUMMARY DATA'!D:D=$C397)),"""")
  )
)"),"")</f>
        <v/>
      </c>
      <c r="G397" s="2" t="str">
        <f>IFERROR(__xludf.DUMMYFUNCTION("IFERROR(
  TEXTJOIN(CHAR(10),TRUE,FILTER('SUMMARY DATA'!G:G,'SUMMARY DATA'!A:A=$A397,'SUMMARY DATA'!C:C=$B397)),
  IF(
    OR(
      ISNUMBER(SEARCH(""CDM CASH DEPOSIT"",$C397)),
      ISNUMBER(SEARCH(""CASH DEPOSIT"",$C397)),
      COUNTIF('SUMMARY DATA'"&amp;"!D:D,$C397)&lt;&gt;1
    ),
    """",
    IFERROR(TEXTJOIN(CHAR(10),TRUE,FILTER('SUMMARY DATA'!G:G,'SUMMARY DATA'!D:D=$C397)),"""")
  )
)"),"")</f>
        <v/>
      </c>
      <c r="H397" s="6" t="str">
        <f>IFERROR(__xludf.DUMMYFUNCTION("IFERROR(
  TEXTJOIN(CHAR(10),TRUE,FILTER('SUMMARY DATA'!H:H,'SUMMARY DATA'!A:A=$A397,'SUMMARY DATA'!C:C=$B397)),
  IF(
    OR(
      ISNUMBER(SEARCH(""CDM CASH DEPOSIT"",$C397)),
      ISNUMBER(SEARCH(""CASH DEPOSIT"",$C397)),
      COUNTIF('SUMMARY DATA'"&amp;"!D:D,$C397)&lt;&gt;1
    ),
    """",
    IFERROR(TEXTJOIN(CHAR(10),TRUE,FILTER('SUMMARY DATA'!H:H,'SUMMARY DATA'!D:D=$C397)),"""")
  )
)"),"")</f>
        <v/>
      </c>
      <c r="I397" s="6" t="str">
        <f>IFERROR(__xludf.DUMMYFUNCTION("IF(H397="""","""",
SUM(ARRAYFORMULA(VALUE(SPLIT(H397,CHAR(10)))))
)"),"")</f>
        <v/>
      </c>
      <c r="J397" s="2" t="str">
        <f>IFERROR(__xludf.DUMMYFUNCTION("IFERROR(
  TEXTJOIN(CHAR(10),TRUE,FILTER('SUMMARY DATA'!I:I,'SUMMARY DATA'!A:A=$A397,'SUMMARY DATA'!C:C=$B397)),
  IF(
    OR(
      ISNUMBER(SEARCH(""CDM CASH DEPOSIT"",$C397)),
      ISNUMBER(SEARCH(""CASH DEPOSIT"",$C397)),
      COUNTIF('SUMMARY DATA'"&amp;"!D:D,$C397)&lt;&gt;1
    ),
    """",
    IFERROR(TEXTJOIN(CHAR(10),TRUE,FILTER('SUMMARY DATA'!I:I,'SUMMARY DATA'!D:D=$C397)),"""")
  )
)"),"")</f>
        <v/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 spans="1:27">
      <c r="A398" s="19"/>
      <c r="B398" s="39"/>
      <c r="C398" s="19"/>
      <c r="D398" s="33"/>
      <c r="E398" s="4" t="str">
        <f>IFERROR(__xludf.DUMMYFUNCTION("IFERROR(
  TEXTJOIN(CHAR(10),TRUE,FILTER('SUMMARY DATA'!E:E,'SUMMARY DATA'!A:A=$A398,'SUMMARY DATA'!C:C=$B398)),
  IF(
    OR(
      ISNUMBER(SEARCH(""CDM CASH DEPOSIT"",$C398)),
      ISNUMBER(SEARCH(""CASH DEPOSIT"",$C398)),
      COUNTIF('SUMMARY DATA'"&amp;"!D:D,$C398)&lt;&gt;1
    ),
    """",
    IFERROR(TEXTJOIN(CHAR(10),TRUE,FILTER('SUMMARY DATA'!E:E,'SUMMARY DATA'!D:D=$C398)),"""")
  )
)"),"")</f>
        <v/>
      </c>
      <c r="F398" s="2" t="str">
        <f>IFERROR(__xludf.DUMMYFUNCTION("IFERROR(
  TEXTJOIN(CHAR(10),TRUE,FILTER('SUMMARY DATA'!F:F,'SUMMARY DATA'!A:A=$A398,'SUMMARY DATA'!C:C=$B398)),
  IF(
    OR(
      ISNUMBER(SEARCH(""CDM CASH DEPOSIT"",$C398)),
      ISNUMBER(SEARCH(""CASH DEPOSIT"",$C398)),
      COUNTIF('SUMMARY DATA'"&amp;"!D:D,$C398)&lt;&gt;1
    ),
    """",
    IFERROR(TEXTJOIN(CHAR(10),TRUE,FILTER('SUMMARY DATA'!F:F,'SUMMARY DATA'!D:D=$C398)),"""")
  )
)"),"")</f>
        <v/>
      </c>
      <c r="G398" s="2" t="str">
        <f>IFERROR(__xludf.DUMMYFUNCTION("IFERROR(
  TEXTJOIN(CHAR(10),TRUE,FILTER('SUMMARY DATA'!G:G,'SUMMARY DATA'!A:A=$A398,'SUMMARY DATA'!C:C=$B398)),
  IF(
    OR(
      ISNUMBER(SEARCH(""CDM CASH DEPOSIT"",$C398)),
      ISNUMBER(SEARCH(""CASH DEPOSIT"",$C398)),
      COUNTIF('SUMMARY DATA'"&amp;"!D:D,$C398)&lt;&gt;1
    ),
    """",
    IFERROR(TEXTJOIN(CHAR(10),TRUE,FILTER('SUMMARY DATA'!G:G,'SUMMARY DATA'!D:D=$C398)),"""")
  )
)"),"")</f>
        <v/>
      </c>
      <c r="H398" s="6" t="str">
        <f>IFERROR(__xludf.DUMMYFUNCTION("IFERROR(
  TEXTJOIN(CHAR(10),TRUE,FILTER('SUMMARY DATA'!H:H,'SUMMARY DATA'!A:A=$A398,'SUMMARY DATA'!C:C=$B398)),
  IF(
    OR(
      ISNUMBER(SEARCH(""CDM CASH DEPOSIT"",$C398)),
      ISNUMBER(SEARCH(""CASH DEPOSIT"",$C398)),
      COUNTIF('SUMMARY DATA'"&amp;"!D:D,$C398)&lt;&gt;1
    ),
    """",
    IFERROR(TEXTJOIN(CHAR(10),TRUE,FILTER('SUMMARY DATA'!H:H,'SUMMARY DATA'!D:D=$C398)),"""")
  )
)"),"")</f>
        <v/>
      </c>
      <c r="I398" s="6" t="str">
        <f>IFERROR(__xludf.DUMMYFUNCTION("IF(H398="""","""",
SUM(ARRAYFORMULA(VALUE(SPLIT(H398,CHAR(10)))))
)"),"")</f>
        <v/>
      </c>
      <c r="J398" s="2" t="str">
        <f>IFERROR(__xludf.DUMMYFUNCTION("IFERROR(
  TEXTJOIN(CHAR(10),TRUE,FILTER('SUMMARY DATA'!I:I,'SUMMARY DATA'!A:A=$A398,'SUMMARY DATA'!C:C=$B398)),
  IF(
    OR(
      ISNUMBER(SEARCH(""CDM CASH DEPOSIT"",$C398)),
      ISNUMBER(SEARCH(""CASH DEPOSIT"",$C398)),
      COUNTIF('SUMMARY DATA'"&amp;"!D:D,$C398)&lt;&gt;1
    ),
    """",
    IFERROR(TEXTJOIN(CHAR(10),TRUE,FILTER('SUMMARY DATA'!I:I,'SUMMARY DATA'!D:D=$C398)),"""")
  )
)"),"")</f>
        <v/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 spans="1:27">
      <c r="A399" s="19"/>
      <c r="B399" s="39"/>
      <c r="C399" s="19"/>
      <c r="D399" s="33"/>
      <c r="E399" s="4" t="str">
        <f>IFERROR(__xludf.DUMMYFUNCTION("IFERROR(
  TEXTJOIN(CHAR(10),TRUE,FILTER('SUMMARY DATA'!E:E,'SUMMARY DATA'!A:A=$A399,'SUMMARY DATA'!C:C=$B399)),
  IF(
    OR(
      ISNUMBER(SEARCH(""CDM CASH DEPOSIT"",$C399)),
      ISNUMBER(SEARCH(""CASH DEPOSIT"",$C399)),
      COUNTIF('SUMMARY DATA'"&amp;"!D:D,$C399)&lt;&gt;1
    ),
    """",
    IFERROR(TEXTJOIN(CHAR(10),TRUE,FILTER('SUMMARY DATA'!E:E,'SUMMARY DATA'!D:D=$C399)),"""")
  )
)"),"")</f>
        <v/>
      </c>
      <c r="F399" s="2" t="str">
        <f>IFERROR(__xludf.DUMMYFUNCTION("IFERROR(
  TEXTJOIN(CHAR(10),TRUE,FILTER('SUMMARY DATA'!F:F,'SUMMARY DATA'!A:A=$A399,'SUMMARY DATA'!C:C=$B399)),
  IF(
    OR(
      ISNUMBER(SEARCH(""CDM CASH DEPOSIT"",$C399)),
      ISNUMBER(SEARCH(""CASH DEPOSIT"",$C399)),
      COUNTIF('SUMMARY DATA'"&amp;"!D:D,$C399)&lt;&gt;1
    ),
    """",
    IFERROR(TEXTJOIN(CHAR(10),TRUE,FILTER('SUMMARY DATA'!F:F,'SUMMARY DATA'!D:D=$C399)),"""")
  )
)"),"")</f>
        <v/>
      </c>
      <c r="G399" s="2" t="str">
        <f>IFERROR(__xludf.DUMMYFUNCTION("IFERROR(
  TEXTJOIN(CHAR(10),TRUE,FILTER('SUMMARY DATA'!G:G,'SUMMARY DATA'!A:A=$A399,'SUMMARY DATA'!C:C=$B399)),
  IF(
    OR(
      ISNUMBER(SEARCH(""CDM CASH DEPOSIT"",$C399)),
      ISNUMBER(SEARCH(""CASH DEPOSIT"",$C399)),
      COUNTIF('SUMMARY DATA'"&amp;"!D:D,$C399)&lt;&gt;1
    ),
    """",
    IFERROR(TEXTJOIN(CHAR(10),TRUE,FILTER('SUMMARY DATA'!G:G,'SUMMARY DATA'!D:D=$C399)),"""")
  )
)"),"")</f>
        <v/>
      </c>
      <c r="H399" s="6" t="str">
        <f>IFERROR(__xludf.DUMMYFUNCTION("IFERROR(
  TEXTJOIN(CHAR(10),TRUE,FILTER('SUMMARY DATA'!H:H,'SUMMARY DATA'!A:A=$A399,'SUMMARY DATA'!C:C=$B399)),
  IF(
    OR(
      ISNUMBER(SEARCH(""CDM CASH DEPOSIT"",$C399)),
      ISNUMBER(SEARCH(""CASH DEPOSIT"",$C399)),
      COUNTIF('SUMMARY DATA'"&amp;"!D:D,$C399)&lt;&gt;1
    ),
    """",
    IFERROR(TEXTJOIN(CHAR(10),TRUE,FILTER('SUMMARY DATA'!H:H,'SUMMARY DATA'!D:D=$C399)),"""")
  )
)"),"")</f>
        <v/>
      </c>
      <c r="I399" s="6" t="str">
        <f>IFERROR(__xludf.DUMMYFUNCTION("IF(H399="""","""",
SUM(ARRAYFORMULA(VALUE(SPLIT(H399,CHAR(10)))))
)"),"")</f>
        <v/>
      </c>
      <c r="J399" s="2" t="str">
        <f>IFERROR(__xludf.DUMMYFUNCTION("IFERROR(
  TEXTJOIN(CHAR(10),TRUE,FILTER('SUMMARY DATA'!I:I,'SUMMARY DATA'!A:A=$A399,'SUMMARY DATA'!C:C=$B399)),
  IF(
    OR(
      ISNUMBER(SEARCH(""CDM CASH DEPOSIT"",$C399)),
      ISNUMBER(SEARCH(""CASH DEPOSIT"",$C399)),
      COUNTIF('SUMMARY DATA'"&amp;"!D:D,$C399)&lt;&gt;1
    ),
    """",
    IFERROR(TEXTJOIN(CHAR(10),TRUE,FILTER('SUMMARY DATA'!I:I,'SUMMARY DATA'!D:D=$C399)),"""")
  )
)"),"")</f>
        <v/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 spans="1:27">
      <c r="A400" s="19"/>
      <c r="B400" s="39"/>
      <c r="C400" s="19"/>
      <c r="D400" s="33"/>
      <c r="E400" s="4" t="str">
        <f>IFERROR(__xludf.DUMMYFUNCTION("IFERROR(
  TEXTJOIN(CHAR(10),TRUE,FILTER('SUMMARY DATA'!E:E,'SUMMARY DATA'!A:A=$A400,'SUMMARY DATA'!C:C=$B400)),
  IF(
    OR(
      ISNUMBER(SEARCH(""CDM CASH DEPOSIT"",$C400)),
      ISNUMBER(SEARCH(""CASH DEPOSIT"",$C400)),
      COUNTIF('SUMMARY DATA'"&amp;"!D:D,$C400)&lt;&gt;1
    ),
    """",
    IFERROR(TEXTJOIN(CHAR(10),TRUE,FILTER('SUMMARY DATA'!E:E,'SUMMARY DATA'!D:D=$C400)),"""")
  )
)"),"")</f>
        <v/>
      </c>
      <c r="F400" s="2" t="str">
        <f>IFERROR(__xludf.DUMMYFUNCTION("IFERROR(
  TEXTJOIN(CHAR(10),TRUE,FILTER('SUMMARY DATA'!F:F,'SUMMARY DATA'!A:A=$A400,'SUMMARY DATA'!C:C=$B400)),
  IF(
    OR(
      ISNUMBER(SEARCH(""CDM CASH DEPOSIT"",$C400)),
      ISNUMBER(SEARCH(""CASH DEPOSIT"",$C400)),
      COUNTIF('SUMMARY DATA'"&amp;"!D:D,$C400)&lt;&gt;1
    ),
    """",
    IFERROR(TEXTJOIN(CHAR(10),TRUE,FILTER('SUMMARY DATA'!F:F,'SUMMARY DATA'!D:D=$C400)),"""")
  )
)"),"")</f>
        <v/>
      </c>
      <c r="G400" s="2" t="str">
        <f>IFERROR(__xludf.DUMMYFUNCTION("IFERROR(
  TEXTJOIN(CHAR(10),TRUE,FILTER('SUMMARY DATA'!G:G,'SUMMARY DATA'!A:A=$A400,'SUMMARY DATA'!C:C=$B400)),
  IF(
    OR(
      ISNUMBER(SEARCH(""CDM CASH DEPOSIT"",$C400)),
      ISNUMBER(SEARCH(""CASH DEPOSIT"",$C400)),
      COUNTIF('SUMMARY DATA'"&amp;"!D:D,$C400)&lt;&gt;1
    ),
    """",
    IFERROR(TEXTJOIN(CHAR(10),TRUE,FILTER('SUMMARY DATA'!G:G,'SUMMARY DATA'!D:D=$C400)),"""")
  )
)"),"")</f>
        <v/>
      </c>
      <c r="H400" s="6" t="str">
        <f>IFERROR(__xludf.DUMMYFUNCTION("IFERROR(
  TEXTJOIN(CHAR(10),TRUE,FILTER('SUMMARY DATA'!H:H,'SUMMARY DATA'!A:A=$A400,'SUMMARY DATA'!C:C=$B400)),
  IF(
    OR(
      ISNUMBER(SEARCH(""CDM CASH DEPOSIT"",$C400)),
      ISNUMBER(SEARCH(""CASH DEPOSIT"",$C400)),
      COUNTIF('SUMMARY DATA'"&amp;"!D:D,$C400)&lt;&gt;1
    ),
    """",
    IFERROR(TEXTJOIN(CHAR(10),TRUE,FILTER('SUMMARY DATA'!H:H,'SUMMARY DATA'!D:D=$C400)),"""")
  )
)"),"")</f>
        <v/>
      </c>
      <c r="I400" s="6" t="str">
        <f>IFERROR(__xludf.DUMMYFUNCTION("IF(H400="""","""",
SUM(ARRAYFORMULA(VALUE(SPLIT(H400,CHAR(10)))))
)"),"")</f>
        <v/>
      </c>
      <c r="J400" s="2" t="str">
        <f>IFERROR(__xludf.DUMMYFUNCTION("IFERROR(
  TEXTJOIN(CHAR(10),TRUE,FILTER('SUMMARY DATA'!I:I,'SUMMARY DATA'!A:A=$A400,'SUMMARY DATA'!C:C=$B400)),
  IF(
    OR(
      ISNUMBER(SEARCH(""CDM CASH DEPOSIT"",$C400)),
      ISNUMBER(SEARCH(""CASH DEPOSIT"",$C400)),
      COUNTIF('SUMMARY DATA'"&amp;"!D:D,$C400)&lt;&gt;1
    ),
    """",
    IFERROR(TEXTJOIN(CHAR(10),TRUE,FILTER('SUMMARY DATA'!I:I,'SUMMARY DATA'!D:D=$C400)),"""")
  )
)"),"")</f>
        <v/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 spans="1:27">
      <c r="A401" s="19"/>
      <c r="B401" s="39"/>
      <c r="C401" s="19"/>
      <c r="D401" s="33"/>
      <c r="E401" s="4" t="str">
        <f>IFERROR(__xludf.DUMMYFUNCTION("IFERROR(
  TEXTJOIN(CHAR(10),TRUE,FILTER('SUMMARY DATA'!E:E,'SUMMARY DATA'!A:A=$A401,'SUMMARY DATA'!C:C=$B401)),
  IF(
    OR(
      ISNUMBER(SEARCH(""CDM CASH DEPOSIT"",$C401)),
      ISNUMBER(SEARCH(""CASH DEPOSIT"",$C401)),
      COUNTIF('SUMMARY DATA'"&amp;"!D:D,$C401)&lt;&gt;1
    ),
    """",
    IFERROR(TEXTJOIN(CHAR(10),TRUE,FILTER('SUMMARY DATA'!E:E,'SUMMARY DATA'!D:D=$C401)),"""")
  )
)"),"")</f>
        <v/>
      </c>
      <c r="F401" s="2" t="str">
        <f>IFERROR(__xludf.DUMMYFUNCTION("IFERROR(
  TEXTJOIN(CHAR(10),TRUE,FILTER('SUMMARY DATA'!F:F,'SUMMARY DATA'!A:A=$A401,'SUMMARY DATA'!C:C=$B401)),
  IF(
    OR(
      ISNUMBER(SEARCH(""CDM CASH DEPOSIT"",$C401)),
      ISNUMBER(SEARCH(""CASH DEPOSIT"",$C401)),
      COUNTIF('SUMMARY DATA'"&amp;"!D:D,$C401)&lt;&gt;1
    ),
    """",
    IFERROR(TEXTJOIN(CHAR(10),TRUE,FILTER('SUMMARY DATA'!F:F,'SUMMARY DATA'!D:D=$C401)),"""")
  )
)"),"")</f>
        <v/>
      </c>
      <c r="G401" s="2" t="str">
        <f>IFERROR(__xludf.DUMMYFUNCTION("IFERROR(
  TEXTJOIN(CHAR(10),TRUE,FILTER('SUMMARY DATA'!G:G,'SUMMARY DATA'!A:A=$A401,'SUMMARY DATA'!C:C=$B401)),
  IF(
    OR(
      ISNUMBER(SEARCH(""CDM CASH DEPOSIT"",$C401)),
      ISNUMBER(SEARCH(""CASH DEPOSIT"",$C401)),
      COUNTIF('SUMMARY DATA'"&amp;"!D:D,$C401)&lt;&gt;1
    ),
    """",
    IFERROR(TEXTJOIN(CHAR(10),TRUE,FILTER('SUMMARY DATA'!G:G,'SUMMARY DATA'!D:D=$C401)),"""")
  )
)"),"")</f>
        <v/>
      </c>
      <c r="H401" s="6" t="str">
        <f>IFERROR(__xludf.DUMMYFUNCTION("IFERROR(
  TEXTJOIN(CHAR(10),TRUE,FILTER('SUMMARY DATA'!H:H,'SUMMARY DATA'!A:A=$A401,'SUMMARY DATA'!C:C=$B401)),
  IF(
    OR(
      ISNUMBER(SEARCH(""CDM CASH DEPOSIT"",$C401)),
      ISNUMBER(SEARCH(""CASH DEPOSIT"",$C401)),
      COUNTIF('SUMMARY DATA'"&amp;"!D:D,$C401)&lt;&gt;1
    ),
    """",
    IFERROR(TEXTJOIN(CHAR(10),TRUE,FILTER('SUMMARY DATA'!H:H,'SUMMARY DATA'!D:D=$C401)),"""")
  )
)"),"")</f>
        <v/>
      </c>
      <c r="I401" s="6" t="str">
        <f>IFERROR(__xludf.DUMMYFUNCTION("IF(H401="""","""",
SUM(ARRAYFORMULA(VALUE(SPLIT(H401,CHAR(10)))))
)"),"")</f>
        <v/>
      </c>
      <c r="J401" s="2" t="str">
        <f>IFERROR(__xludf.DUMMYFUNCTION("IFERROR(
  TEXTJOIN(CHAR(10),TRUE,FILTER('SUMMARY DATA'!I:I,'SUMMARY DATA'!A:A=$A401,'SUMMARY DATA'!C:C=$B401)),
  IF(
    OR(
      ISNUMBER(SEARCH(""CDM CASH DEPOSIT"",$C401)),
      ISNUMBER(SEARCH(""CASH DEPOSIT"",$C401)),
      COUNTIF('SUMMARY DATA'"&amp;"!D:D,$C401)&lt;&gt;1
    ),
    """",
    IFERROR(TEXTJOIN(CHAR(10),TRUE,FILTER('SUMMARY DATA'!I:I,'SUMMARY DATA'!D:D=$C401)),"""")
  )
)"),"")</f>
        <v/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 spans="1:27">
      <c r="A402" s="19"/>
      <c r="B402" s="39"/>
      <c r="C402" s="19"/>
      <c r="D402" s="33"/>
      <c r="E402" s="4" t="str">
        <f>IFERROR(__xludf.DUMMYFUNCTION("IFERROR(
  TEXTJOIN(CHAR(10),TRUE,FILTER('SUMMARY DATA'!E:E,'SUMMARY DATA'!A:A=$A402,'SUMMARY DATA'!C:C=$B402)),
  IF(
    OR(
      ISNUMBER(SEARCH(""CDM CASH DEPOSIT"",$C402)),
      ISNUMBER(SEARCH(""CASH DEPOSIT"",$C402)),
      COUNTIF('SUMMARY DATA'"&amp;"!D:D,$C402)&lt;&gt;1
    ),
    """",
    IFERROR(TEXTJOIN(CHAR(10),TRUE,FILTER('SUMMARY DATA'!E:E,'SUMMARY DATA'!D:D=$C402)),"""")
  )
)"),"")</f>
        <v/>
      </c>
      <c r="F402" s="2" t="str">
        <f>IFERROR(__xludf.DUMMYFUNCTION("IFERROR(
  TEXTJOIN(CHAR(10),TRUE,FILTER('SUMMARY DATA'!F:F,'SUMMARY DATA'!A:A=$A402,'SUMMARY DATA'!C:C=$B402)),
  IF(
    OR(
      ISNUMBER(SEARCH(""CDM CASH DEPOSIT"",$C402)),
      ISNUMBER(SEARCH(""CASH DEPOSIT"",$C402)),
      COUNTIF('SUMMARY DATA'"&amp;"!D:D,$C402)&lt;&gt;1
    ),
    """",
    IFERROR(TEXTJOIN(CHAR(10),TRUE,FILTER('SUMMARY DATA'!F:F,'SUMMARY DATA'!D:D=$C402)),"""")
  )
)"),"")</f>
        <v/>
      </c>
      <c r="G402" s="2" t="str">
        <f>IFERROR(__xludf.DUMMYFUNCTION("IFERROR(
  TEXTJOIN(CHAR(10),TRUE,FILTER('SUMMARY DATA'!G:G,'SUMMARY DATA'!A:A=$A402,'SUMMARY DATA'!C:C=$B402)),
  IF(
    OR(
      ISNUMBER(SEARCH(""CDM CASH DEPOSIT"",$C402)),
      ISNUMBER(SEARCH(""CASH DEPOSIT"",$C402)),
      COUNTIF('SUMMARY DATA'"&amp;"!D:D,$C402)&lt;&gt;1
    ),
    """",
    IFERROR(TEXTJOIN(CHAR(10),TRUE,FILTER('SUMMARY DATA'!G:G,'SUMMARY DATA'!D:D=$C402)),"""")
  )
)"),"")</f>
        <v/>
      </c>
      <c r="H402" s="6" t="str">
        <f>IFERROR(__xludf.DUMMYFUNCTION("IFERROR(
  TEXTJOIN(CHAR(10),TRUE,FILTER('SUMMARY DATA'!H:H,'SUMMARY DATA'!A:A=$A402,'SUMMARY DATA'!C:C=$B402)),
  IF(
    OR(
      ISNUMBER(SEARCH(""CDM CASH DEPOSIT"",$C402)),
      ISNUMBER(SEARCH(""CASH DEPOSIT"",$C402)),
      COUNTIF('SUMMARY DATA'"&amp;"!D:D,$C402)&lt;&gt;1
    ),
    """",
    IFERROR(TEXTJOIN(CHAR(10),TRUE,FILTER('SUMMARY DATA'!H:H,'SUMMARY DATA'!D:D=$C402)),"""")
  )
)"),"")</f>
        <v/>
      </c>
      <c r="I402" s="6" t="str">
        <f>IFERROR(__xludf.DUMMYFUNCTION("IF(H402="""","""",
SUM(ARRAYFORMULA(VALUE(SPLIT(H402,CHAR(10)))))
)"),"")</f>
        <v/>
      </c>
      <c r="J402" s="2" t="str">
        <f>IFERROR(__xludf.DUMMYFUNCTION("IFERROR(
  TEXTJOIN(CHAR(10),TRUE,FILTER('SUMMARY DATA'!I:I,'SUMMARY DATA'!A:A=$A402,'SUMMARY DATA'!C:C=$B402)),
  IF(
    OR(
      ISNUMBER(SEARCH(""CDM CASH DEPOSIT"",$C402)),
      ISNUMBER(SEARCH(""CASH DEPOSIT"",$C402)),
      COUNTIF('SUMMARY DATA'"&amp;"!D:D,$C402)&lt;&gt;1
    ),
    """",
    IFERROR(TEXTJOIN(CHAR(10),TRUE,FILTER('SUMMARY DATA'!I:I,'SUMMARY DATA'!D:D=$C402)),"""")
  )
)"),"")</f>
        <v/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 spans="1:27">
      <c r="A403" s="19"/>
      <c r="B403" s="39"/>
      <c r="C403" s="19"/>
      <c r="D403" s="33"/>
      <c r="E403" s="4" t="str">
        <f>IFERROR(__xludf.DUMMYFUNCTION("IFERROR(
  TEXTJOIN(CHAR(10),TRUE,FILTER('SUMMARY DATA'!E:E,'SUMMARY DATA'!A:A=$A403,'SUMMARY DATA'!C:C=$B403)),
  IF(
    OR(
      ISNUMBER(SEARCH(""CDM CASH DEPOSIT"",$C403)),
      ISNUMBER(SEARCH(""CASH DEPOSIT"",$C403)),
      COUNTIF('SUMMARY DATA'"&amp;"!D:D,$C403)&lt;&gt;1
    ),
    """",
    IFERROR(TEXTJOIN(CHAR(10),TRUE,FILTER('SUMMARY DATA'!E:E,'SUMMARY DATA'!D:D=$C403)),"""")
  )
)"),"")</f>
        <v/>
      </c>
      <c r="F403" s="2" t="str">
        <f>IFERROR(__xludf.DUMMYFUNCTION("IFERROR(
  TEXTJOIN(CHAR(10),TRUE,FILTER('SUMMARY DATA'!F:F,'SUMMARY DATA'!A:A=$A403,'SUMMARY DATA'!C:C=$B403)),
  IF(
    OR(
      ISNUMBER(SEARCH(""CDM CASH DEPOSIT"",$C403)),
      ISNUMBER(SEARCH(""CASH DEPOSIT"",$C403)),
      COUNTIF('SUMMARY DATA'"&amp;"!D:D,$C403)&lt;&gt;1
    ),
    """",
    IFERROR(TEXTJOIN(CHAR(10),TRUE,FILTER('SUMMARY DATA'!F:F,'SUMMARY DATA'!D:D=$C403)),"""")
  )
)"),"")</f>
        <v/>
      </c>
      <c r="G403" s="2" t="str">
        <f>IFERROR(__xludf.DUMMYFUNCTION("IFERROR(
  TEXTJOIN(CHAR(10),TRUE,FILTER('SUMMARY DATA'!G:G,'SUMMARY DATA'!A:A=$A403,'SUMMARY DATA'!C:C=$B403)),
  IF(
    OR(
      ISNUMBER(SEARCH(""CDM CASH DEPOSIT"",$C403)),
      ISNUMBER(SEARCH(""CASH DEPOSIT"",$C403)),
      COUNTIF('SUMMARY DATA'"&amp;"!D:D,$C403)&lt;&gt;1
    ),
    """",
    IFERROR(TEXTJOIN(CHAR(10),TRUE,FILTER('SUMMARY DATA'!G:G,'SUMMARY DATA'!D:D=$C403)),"""")
  )
)"),"")</f>
        <v/>
      </c>
      <c r="H403" s="6" t="str">
        <f>IFERROR(__xludf.DUMMYFUNCTION("IFERROR(
  TEXTJOIN(CHAR(10),TRUE,FILTER('SUMMARY DATA'!H:H,'SUMMARY DATA'!A:A=$A403,'SUMMARY DATA'!C:C=$B403)),
  IF(
    OR(
      ISNUMBER(SEARCH(""CDM CASH DEPOSIT"",$C403)),
      ISNUMBER(SEARCH(""CASH DEPOSIT"",$C403)),
      COUNTIF('SUMMARY DATA'"&amp;"!D:D,$C403)&lt;&gt;1
    ),
    """",
    IFERROR(TEXTJOIN(CHAR(10),TRUE,FILTER('SUMMARY DATA'!H:H,'SUMMARY DATA'!D:D=$C403)),"""")
  )
)"),"")</f>
        <v/>
      </c>
      <c r="I403" s="6" t="str">
        <f>IFERROR(__xludf.DUMMYFUNCTION("IF(H403="""","""",
SUM(ARRAYFORMULA(VALUE(SPLIT(H403,CHAR(10)))))
)"),"")</f>
        <v/>
      </c>
      <c r="J403" s="2" t="str">
        <f>IFERROR(__xludf.DUMMYFUNCTION("IFERROR(
  TEXTJOIN(CHAR(10),TRUE,FILTER('SUMMARY DATA'!I:I,'SUMMARY DATA'!A:A=$A403,'SUMMARY DATA'!C:C=$B403)),
  IF(
    OR(
      ISNUMBER(SEARCH(""CDM CASH DEPOSIT"",$C403)),
      ISNUMBER(SEARCH(""CASH DEPOSIT"",$C403)),
      COUNTIF('SUMMARY DATA'"&amp;"!D:D,$C403)&lt;&gt;1
    ),
    """",
    IFERROR(TEXTJOIN(CHAR(10),TRUE,FILTER('SUMMARY DATA'!I:I,'SUMMARY DATA'!D:D=$C403)),"""")
  )
)"),"")</f>
        <v/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 spans="1:27">
      <c r="A404" s="19"/>
      <c r="B404" s="39"/>
      <c r="C404" s="19"/>
      <c r="D404" s="33"/>
      <c r="E404" s="4" t="str">
        <f>IFERROR(__xludf.DUMMYFUNCTION("IFERROR(
  TEXTJOIN(CHAR(10),TRUE,FILTER('SUMMARY DATA'!E:E,'SUMMARY DATA'!A:A=$A404,'SUMMARY DATA'!C:C=$B404)),
  IF(
    OR(
      ISNUMBER(SEARCH(""CDM CASH DEPOSIT"",$C404)),
      ISNUMBER(SEARCH(""CASH DEPOSIT"",$C404)),
      COUNTIF('SUMMARY DATA'"&amp;"!D:D,$C404)&lt;&gt;1
    ),
    """",
    IFERROR(TEXTJOIN(CHAR(10),TRUE,FILTER('SUMMARY DATA'!E:E,'SUMMARY DATA'!D:D=$C404)),"""")
  )
)"),"")</f>
        <v/>
      </c>
      <c r="F404" s="2" t="str">
        <f>IFERROR(__xludf.DUMMYFUNCTION("IFERROR(
  TEXTJOIN(CHAR(10),TRUE,FILTER('SUMMARY DATA'!F:F,'SUMMARY DATA'!A:A=$A404,'SUMMARY DATA'!C:C=$B404)),
  IF(
    OR(
      ISNUMBER(SEARCH(""CDM CASH DEPOSIT"",$C404)),
      ISNUMBER(SEARCH(""CASH DEPOSIT"",$C404)),
      COUNTIF('SUMMARY DATA'"&amp;"!D:D,$C404)&lt;&gt;1
    ),
    """",
    IFERROR(TEXTJOIN(CHAR(10),TRUE,FILTER('SUMMARY DATA'!F:F,'SUMMARY DATA'!D:D=$C404)),"""")
  )
)"),"")</f>
        <v/>
      </c>
      <c r="G404" s="2" t="str">
        <f>IFERROR(__xludf.DUMMYFUNCTION("IFERROR(
  TEXTJOIN(CHAR(10),TRUE,FILTER('SUMMARY DATA'!G:G,'SUMMARY DATA'!A:A=$A404,'SUMMARY DATA'!C:C=$B404)),
  IF(
    OR(
      ISNUMBER(SEARCH(""CDM CASH DEPOSIT"",$C404)),
      ISNUMBER(SEARCH(""CASH DEPOSIT"",$C404)),
      COUNTIF('SUMMARY DATA'"&amp;"!D:D,$C404)&lt;&gt;1
    ),
    """",
    IFERROR(TEXTJOIN(CHAR(10),TRUE,FILTER('SUMMARY DATA'!G:G,'SUMMARY DATA'!D:D=$C404)),"""")
  )
)"),"")</f>
        <v/>
      </c>
      <c r="H404" s="6" t="str">
        <f>IFERROR(__xludf.DUMMYFUNCTION("IFERROR(
  TEXTJOIN(CHAR(10),TRUE,FILTER('SUMMARY DATA'!H:H,'SUMMARY DATA'!A:A=$A404,'SUMMARY DATA'!C:C=$B404)),
  IF(
    OR(
      ISNUMBER(SEARCH(""CDM CASH DEPOSIT"",$C404)),
      ISNUMBER(SEARCH(""CASH DEPOSIT"",$C404)),
      COUNTIF('SUMMARY DATA'"&amp;"!D:D,$C404)&lt;&gt;1
    ),
    """",
    IFERROR(TEXTJOIN(CHAR(10),TRUE,FILTER('SUMMARY DATA'!H:H,'SUMMARY DATA'!D:D=$C404)),"""")
  )
)"),"")</f>
        <v/>
      </c>
      <c r="I404" s="6" t="str">
        <f>IFERROR(__xludf.DUMMYFUNCTION("IF(H404="""","""",
SUM(ARRAYFORMULA(VALUE(SPLIT(H404,CHAR(10)))))
)"),"")</f>
        <v/>
      </c>
      <c r="J404" s="2" t="str">
        <f>IFERROR(__xludf.DUMMYFUNCTION("IFERROR(
  TEXTJOIN(CHAR(10),TRUE,FILTER('SUMMARY DATA'!I:I,'SUMMARY DATA'!A:A=$A404,'SUMMARY DATA'!C:C=$B404)),
  IF(
    OR(
      ISNUMBER(SEARCH(""CDM CASH DEPOSIT"",$C404)),
      ISNUMBER(SEARCH(""CASH DEPOSIT"",$C404)),
      COUNTIF('SUMMARY DATA'"&amp;"!D:D,$C404)&lt;&gt;1
    ),
    """",
    IFERROR(TEXTJOIN(CHAR(10),TRUE,FILTER('SUMMARY DATA'!I:I,'SUMMARY DATA'!D:D=$C404)),"""")
  )
)"),"")</f>
        <v/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 spans="1:27">
      <c r="A405" s="19"/>
      <c r="B405" s="39"/>
      <c r="C405" s="19"/>
      <c r="D405" s="33"/>
      <c r="E405" s="4" t="str">
        <f>IFERROR(__xludf.DUMMYFUNCTION("IFERROR(
  TEXTJOIN(CHAR(10),TRUE,FILTER('SUMMARY DATA'!E:E,'SUMMARY DATA'!A:A=$A405,'SUMMARY DATA'!C:C=$B405)),
  IF(
    OR(
      ISNUMBER(SEARCH(""CDM CASH DEPOSIT"",$C405)),
      ISNUMBER(SEARCH(""CASH DEPOSIT"",$C405)),
      COUNTIF('SUMMARY DATA'"&amp;"!D:D,$C405)&lt;&gt;1
    ),
    """",
    IFERROR(TEXTJOIN(CHAR(10),TRUE,FILTER('SUMMARY DATA'!E:E,'SUMMARY DATA'!D:D=$C405)),"""")
  )
)"),"")</f>
        <v/>
      </c>
      <c r="F405" s="2" t="str">
        <f>IFERROR(__xludf.DUMMYFUNCTION("IFERROR(
  TEXTJOIN(CHAR(10),TRUE,FILTER('SUMMARY DATA'!F:F,'SUMMARY DATA'!A:A=$A405,'SUMMARY DATA'!C:C=$B405)),
  IF(
    OR(
      ISNUMBER(SEARCH(""CDM CASH DEPOSIT"",$C405)),
      ISNUMBER(SEARCH(""CASH DEPOSIT"",$C405)),
      COUNTIF('SUMMARY DATA'"&amp;"!D:D,$C405)&lt;&gt;1
    ),
    """",
    IFERROR(TEXTJOIN(CHAR(10),TRUE,FILTER('SUMMARY DATA'!F:F,'SUMMARY DATA'!D:D=$C405)),"""")
  )
)"),"")</f>
        <v/>
      </c>
      <c r="G405" s="2" t="str">
        <f>IFERROR(__xludf.DUMMYFUNCTION("IFERROR(
  TEXTJOIN(CHAR(10),TRUE,FILTER('SUMMARY DATA'!G:G,'SUMMARY DATA'!A:A=$A405,'SUMMARY DATA'!C:C=$B405)),
  IF(
    OR(
      ISNUMBER(SEARCH(""CDM CASH DEPOSIT"",$C405)),
      ISNUMBER(SEARCH(""CASH DEPOSIT"",$C405)),
      COUNTIF('SUMMARY DATA'"&amp;"!D:D,$C405)&lt;&gt;1
    ),
    """",
    IFERROR(TEXTJOIN(CHAR(10),TRUE,FILTER('SUMMARY DATA'!G:G,'SUMMARY DATA'!D:D=$C405)),"""")
  )
)"),"")</f>
        <v/>
      </c>
      <c r="H405" s="6" t="str">
        <f>IFERROR(__xludf.DUMMYFUNCTION("IFERROR(
  TEXTJOIN(CHAR(10),TRUE,FILTER('SUMMARY DATA'!H:H,'SUMMARY DATA'!A:A=$A405,'SUMMARY DATA'!C:C=$B405)),
  IF(
    OR(
      ISNUMBER(SEARCH(""CDM CASH DEPOSIT"",$C405)),
      ISNUMBER(SEARCH(""CASH DEPOSIT"",$C405)),
      COUNTIF('SUMMARY DATA'"&amp;"!D:D,$C405)&lt;&gt;1
    ),
    """",
    IFERROR(TEXTJOIN(CHAR(10),TRUE,FILTER('SUMMARY DATA'!H:H,'SUMMARY DATA'!D:D=$C405)),"""")
  )
)"),"")</f>
        <v/>
      </c>
      <c r="I405" s="6" t="str">
        <f>IFERROR(__xludf.DUMMYFUNCTION("IF(H405="""","""",
SUM(ARRAYFORMULA(VALUE(SPLIT(H405,CHAR(10)))))
)"),"")</f>
        <v/>
      </c>
      <c r="J405" s="2" t="str">
        <f>IFERROR(__xludf.DUMMYFUNCTION("IFERROR(
  TEXTJOIN(CHAR(10),TRUE,FILTER('SUMMARY DATA'!I:I,'SUMMARY DATA'!A:A=$A405,'SUMMARY DATA'!C:C=$B405)),
  IF(
    OR(
      ISNUMBER(SEARCH(""CDM CASH DEPOSIT"",$C405)),
      ISNUMBER(SEARCH(""CASH DEPOSIT"",$C405)),
      COUNTIF('SUMMARY DATA'"&amp;"!D:D,$C405)&lt;&gt;1
    ),
    """",
    IFERROR(TEXTJOIN(CHAR(10),TRUE,FILTER('SUMMARY DATA'!I:I,'SUMMARY DATA'!D:D=$C405)),"""")
  )
)"),"")</f>
        <v/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 spans="1:27">
      <c r="A406" s="19"/>
      <c r="B406" s="39"/>
      <c r="C406" s="19"/>
      <c r="D406" s="33"/>
      <c r="E406" s="4" t="str">
        <f>IFERROR(__xludf.DUMMYFUNCTION("IFERROR(
  TEXTJOIN(CHAR(10),TRUE,FILTER('SUMMARY DATA'!E:E,'SUMMARY DATA'!A:A=$A406,'SUMMARY DATA'!C:C=$B406)),
  IF(
    OR(
      ISNUMBER(SEARCH(""CDM CASH DEPOSIT"",$C406)),
      ISNUMBER(SEARCH(""CASH DEPOSIT"",$C406)),
      COUNTIF('SUMMARY DATA'"&amp;"!D:D,$C406)&lt;&gt;1
    ),
    """",
    IFERROR(TEXTJOIN(CHAR(10),TRUE,FILTER('SUMMARY DATA'!E:E,'SUMMARY DATA'!D:D=$C406)),"""")
  )
)"),"")</f>
        <v/>
      </c>
      <c r="F406" s="2" t="str">
        <f>IFERROR(__xludf.DUMMYFUNCTION("IFERROR(
  TEXTJOIN(CHAR(10),TRUE,FILTER('SUMMARY DATA'!F:F,'SUMMARY DATA'!A:A=$A406,'SUMMARY DATA'!C:C=$B406)),
  IF(
    OR(
      ISNUMBER(SEARCH(""CDM CASH DEPOSIT"",$C406)),
      ISNUMBER(SEARCH(""CASH DEPOSIT"",$C406)),
      COUNTIF('SUMMARY DATA'"&amp;"!D:D,$C406)&lt;&gt;1
    ),
    """",
    IFERROR(TEXTJOIN(CHAR(10),TRUE,FILTER('SUMMARY DATA'!F:F,'SUMMARY DATA'!D:D=$C406)),"""")
  )
)"),"")</f>
        <v/>
      </c>
      <c r="G406" s="2" t="str">
        <f>IFERROR(__xludf.DUMMYFUNCTION("IFERROR(
  TEXTJOIN(CHAR(10),TRUE,FILTER('SUMMARY DATA'!G:G,'SUMMARY DATA'!A:A=$A406,'SUMMARY DATA'!C:C=$B406)),
  IF(
    OR(
      ISNUMBER(SEARCH(""CDM CASH DEPOSIT"",$C406)),
      ISNUMBER(SEARCH(""CASH DEPOSIT"",$C406)),
      COUNTIF('SUMMARY DATA'"&amp;"!D:D,$C406)&lt;&gt;1
    ),
    """",
    IFERROR(TEXTJOIN(CHAR(10),TRUE,FILTER('SUMMARY DATA'!G:G,'SUMMARY DATA'!D:D=$C406)),"""")
  )
)"),"")</f>
        <v/>
      </c>
      <c r="H406" s="6" t="str">
        <f>IFERROR(__xludf.DUMMYFUNCTION("IFERROR(
  TEXTJOIN(CHAR(10),TRUE,FILTER('SUMMARY DATA'!H:H,'SUMMARY DATA'!A:A=$A406,'SUMMARY DATA'!C:C=$B406)),
  IF(
    OR(
      ISNUMBER(SEARCH(""CDM CASH DEPOSIT"",$C406)),
      ISNUMBER(SEARCH(""CASH DEPOSIT"",$C406)),
      COUNTIF('SUMMARY DATA'"&amp;"!D:D,$C406)&lt;&gt;1
    ),
    """",
    IFERROR(TEXTJOIN(CHAR(10),TRUE,FILTER('SUMMARY DATA'!H:H,'SUMMARY DATA'!D:D=$C406)),"""")
  )
)"),"")</f>
        <v/>
      </c>
      <c r="I406" s="6" t="str">
        <f>IFERROR(__xludf.DUMMYFUNCTION("IF(H406="""","""",
SUM(ARRAYFORMULA(VALUE(SPLIT(H406,CHAR(10)))))
)"),"")</f>
        <v/>
      </c>
      <c r="J406" s="2" t="str">
        <f>IFERROR(__xludf.DUMMYFUNCTION("IFERROR(
  TEXTJOIN(CHAR(10),TRUE,FILTER('SUMMARY DATA'!I:I,'SUMMARY DATA'!A:A=$A406,'SUMMARY DATA'!C:C=$B406)),
  IF(
    OR(
      ISNUMBER(SEARCH(""CDM CASH DEPOSIT"",$C406)),
      ISNUMBER(SEARCH(""CASH DEPOSIT"",$C406)),
      COUNTIF('SUMMARY DATA'"&amp;"!D:D,$C406)&lt;&gt;1
    ),
    """",
    IFERROR(TEXTJOIN(CHAR(10),TRUE,FILTER('SUMMARY DATA'!I:I,'SUMMARY DATA'!D:D=$C406)),"""")
  )
)"),"")</f>
        <v/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 spans="1:27">
      <c r="A407" s="19"/>
      <c r="B407" s="39"/>
      <c r="C407" s="19"/>
      <c r="D407" s="33"/>
      <c r="E407" s="4" t="str">
        <f>IFERROR(__xludf.DUMMYFUNCTION("IFERROR(
  TEXTJOIN(CHAR(10),TRUE,FILTER('SUMMARY DATA'!E:E,'SUMMARY DATA'!A:A=$A407,'SUMMARY DATA'!C:C=$B407)),
  IF(
    OR(
      ISNUMBER(SEARCH(""CDM CASH DEPOSIT"",$C407)),
      ISNUMBER(SEARCH(""CASH DEPOSIT"",$C407)),
      COUNTIF('SUMMARY DATA'"&amp;"!D:D,$C407)&lt;&gt;1
    ),
    """",
    IFERROR(TEXTJOIN(CHAR(10),TRUE,FILTER('SUMMARY DATA'!E:E,'SUMMARY DATA'!D:D=$C407)),"""")
  )
)"),"")</f>
        <v/>
      </c>
      <c r="F407" s="2" t="str">
        <f>IFERROR(__xludf.DUMMYFUNCTION("IFERROR(
  TEXTJOIN(CHAR(10),TRUE,FILTER('SUMMARY DATA'!F:F,'SUMMARY DATA'!A:A=$A407,'SUMMARY DATA'!C:C=$B407)),
  IF(
    OR(
      ISNUMBER(SEARCH(""CDM CASH DEPOSIT"",$C407)),
      ISNUMBER(SEARCH(""CASH DEPOSIT"",$C407)),
      COUNTIF('SUMMARY DATA'"&amp;"!D:D,$C407)&lt;&gt;1
    ),
    """",
    IFERROR(TEXTJOIN(CHAR(10),TRUE,FILTER('SUMMARY DATA'!F:F,'SUMMARY DATA'!D:D=$C407)),"""")
  )
)"),"")</f>
        <v/>
      </c>
      <c r="G407" s="2" t="str">
        <f>IFERROR(__xludf.DUMMYFUNCTION("IFERROR(
  TEXTJOIN(CHAR(10),TRUE,FILTER('SUMMARY DATA'!G:G,'SUMMARY DATA'!A:A=$A407,'SUMMARY DATA'!C:C=$B407)),
  IF(
    OR(
      ISNUMBER(SEARCH(""CDM CASH DEPOSIT"",$C407)),
      ISNUMBER(SEARCH(""CASH DEPOSIT"",$C407)),
      COUNTIF('SUMMARY DATA'"&amp;"!D:D,$C407)&lt;&gt;1
    ),
    """",
    IFERROR(TEXTJOIN(CHAR(10),TRUE,FILTER('SUMMARY DATA'!G:G,'SUMMARY DATA'!D:D=$C407)),"""")
  )
)"),"")</f>
        <v/>
      </c>
      <c r="H407" s="6" t="str">
        <f>IFERROR(__xludf.DUMMYFUNCTION("IFERROR(
  TEXTJOIN(CHAR(10),TRUE,FILTER('SUMMARY DATA'!H:H,'SUMMARY DATA'!A:A=$A407,'SUMMARY DATA'!C:C=$B407)),
  IF(
    OR(
      ISNUMBER(SEARCH(""CDM CASH DEPOSIT"",$C407)),
      ISNUMBER(SEARCH(""CASH DEPOSIT"",$C407)),
      COUNTIF('SUMMARY DATA'"&amp;"!D:D,$C407)&lt;&gt;1
    ),
    """",
    IFERROR(TEXTJOIN(CHAR(10),TRUE,FILTER('SUMMARY DATA'!H:H,'SUMMARY DATA'!D:D=$C407)),"""")
  )
)"),"")</f>
        <v/>
      </c>
      <c r="I407" s="6" t="str">
        <f>IFERROR(__xludf.DUMMYFUNCTION("IF(H407="""","""",
SUM(ARRAYFORMULA(VALUE(SPLIT(H407,CHAR(10)))))
)"),"")</f>
        <v/>
      </c>
      <c r="J407" s="2" t="str">
        <f>IFERROR(__xludf.DUMMYFUNCTION("IFERROR(
  TEXTJOIN(CHAR(10),TRUE,FILTER('SUMMARY DATA'!I:I,'SUMMARY DATA'!A:A=$A407,'SUMMARY DATA'!C:C=$B407)),
  IF(
    OR(
      ISNUMBER(SEARCH(""CDM CASH DEPOSIT"",$C407)),
      ISNUMBER(SEARCH(""CASH DEPOSIT"",$C407)),
      COUNTIF('SUMMARY DATA'"&amp;"!D:D,$C407)&lt;&gt;1
    ),
    """",
    IFERROR(TEXTJOIN(CHAR(10),TRUE,FILTER('SUMMARY DATA'!I:I,'SUMMARY DATA'!D:D=$C407)),"""")
  )
)"),"")</f>
        <v/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 spans="1:27">
      <c r="A408" s="19"/>
      <c r="B408" s="39"/>
      <c r="C408" s="19"/>
      <c r="D408" s="33"/>
      <c r="E408" s="4" t="str">
        <f>IFERROR(__xludf.DUMMYFUNCTION("IFERROR(
  TEXTJOIN(CHAR(10),TRUE,FILTER('SUMMARY DATA'!E:E,'SUMMARY DATA'!A:A=$A408,'SUMMARY DATA'!C:C=$B408)),
  IF(
    OR(
      ISNUMBER(SEARCH(""CDM CASH DEPOSIT"",$C408)),
      ISNUMBER(SEARCH(""CASH DEPOSIT"",$C408)),
      COUNTIF('SUMMARY DATA'"&amp;"!D:D,$C408)&lt;&gt;1
    ),
    """",
    IFERROR(TEXTJOIN(CHAR(10),TRUE,FILTER('SUMMARY DATA'!E:E,'SUMMARY DATA'!D:D=$C408)),"""")
  )
)"),"")</f>
        <v/>
      </c>
      <c r="F408" s="2" t="str">
        <f>IFERROR(__xludf.DUMMYFUNCTION("IFERROR(
  TEXTJOIN(CHAR(10),TRUE,FILTER('SUMMARY DATA'!F:F,'SUMMARY DATA'!A:A=$A408,'SUMMARY DATA'!C:C=$B408)),
  IF(
    OR(
      ISNUMBER(SEARCH(""CDM CASH DEPOSIT"",$C408)),
      ISNUMBER(SEARCH(""CASH DEPOSIT"",$C408)),
      COUNTIF('SUMMARY DATA'"&amp;"!D:D,$C408)&lt;&gt;1
    ),
    """",
    IFERROR(TEXTJOIN(CHAR(10),TRUE,FILTER('SUMMARY DATA'!F:F,'SUMMARY DATA'!D:D=$C408)),"""")
  )
)"),"")</f>
        <v/>
      </c>
      <c r="G408" s="2" t="str">
        <f>IFERROR(__xludf.DUMMYFUNCTION("IFERROR(
  TEXTJOIN(CHAR(10),TRUE,FILTER('SUMMARY DATA'!G:G,'SUMMARY DATA'!A:A=$A408,'SUMMARY DATA'!C:C=$B408)),
  IF(
    OR(
      ISNUMBER(SEARCH(""CDM CASH DEPOSIT"",$C408)),
      ISNUMBER(SEARCH(""CASH DEPOSIT"",$C408)),
      COUNTIF('SUMMARY DATA'"&amp;"!D:D,$C408)&lt;&gt;1
    ),
    """",
    IFERROR(TEXTJOIN(CHAR(10),TRUE,FILTER('SUMMARY DATA'!G:G,'SUMMARY DATA'!D:D=$C408)),"""")
  )
)"),"")</f>
        <v/>
      </c>
      <c r="H408" s="6" t="str">
        <f>IFERROR(__xludf.DUMMYFUNCTION("IFERROR(
  TEXTJOIN(CHAR(10),TRUE,FILTER('SUMMARY DATA'!H:H,'SUMMARY DATA'!A:A=$A408,'SUMMARY DATA'!C:C=$B408)),
  IF(
    OR(
      ISNUMBER(SEARCH(""CDM CASH DEPOSIT"",$C408)),
      ISNUMBER(SEARCH(""CASH DEPOSIT"",$C408)),
      COUNTIF('SUMMARY DATA'"&amp;"!D:D,$C408)&lt;&gt;1
    ),
    """",
    IFERROR(TEXTJOIN(CHAR(10),TRUE,FILTER('SUMMARY DATA'!H:H,'SUMMARY DATA'!D:D=$C408)),"""")
  )
)"),"")</f>
        <v/>
      </c>
      <c r="I408" s="6" t="str">
        <f>IFERROR(__xludf.DUMMYFUNCTION("IF(H408="""","""",
SUM(ARRAYFORMULA(VALUE(SPLIT(H408,CHAR(10)))))
)"),"")</f>
        <v/>
      </c>
      <c r="J408" s="2" t="str">
        <f>IFERROR(__xludf.DUMMYFUNCTION("IFERROR(
  TEXTJOIN(CHAR(10),TRUE,FILTER('SUMMARY DATA'!I:I,'SUMMARY DATA'!A:A=$A408,'SUMMARY DATA'!C:C=$B408)),
  IF(
    OR(
      ISNUMBER(SEARCH(""CDM CASH DEPOSIT"",$C408)),
      ISNUMBER(SEARCH(""CASH DEPOSIT"",$C408)),
      COUNTIF('SUMMARY DATA'"&amp;"!D:D,$C408)&lt;&gt;1
    ),
    """",
    IFERROR(TEXTJOIN(CHAR(10),TRUE,FILTER('SUMMARY DATA'!I:I,'SUMMARY DATA'!D:D=$C408)),"""")
  )
)"),"")</f>
        <v/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 spans="1:27">
      <c r="A409" s="19"/>
      <c r="B409" s="39"/>
      <c r="C409" s="19"/>
      <c r="D409" s="33"/>
      <c r="E409" s="4" t="str">
        <f>IFERROR(__xludf.DUMMYFUNCTION("IFERROR(
  TEXTJOIN(CHAR(10),TRUE,FILTER('SUMMARY DATA'!E:E,'SUMMARY DATA'!A:A=$A409,'SUMMARY DATA'!C:C=$B409)),
  IF(
    OR(
      ISNUMBER(SEARCH(""CDM CASH DEPOSIT"",$C409)),
      ISNUMBER(SEARCH(""CASH DEPOSIT"",$C409)),
      COUNTIF('SUMMARY DATA'"&amp;"!D:D,$C409)&lt;&gt;1
    ),
    """",
    IFERROR(TEXTJOIN(CHAR(10),TRUE,FILTER('SUMMARY DATA'!E:E,'SUMMARY DATA'!D:D=$C409)),"""")
  )
)"),"")</f>
        <v/>
      </c>
      <c r="F409" s="2" t="str">
        <f>IFERROR(__xludf.DUMMYFUNCTION("IFERROR(
  TEXTJOIN(CHAR(10),TRUE,FILTER('SUMMARY DATA'!F:F,'SUMMARY DATA'!A:A=$A409,'SUMMARY DATA'!C:C=$B409)),
  IF(
    OR(
      ISNUMBER(SEARCH(""CDM CASH DEPOSIT"",$C409)),
      ISNUMBER(SEARCH(""CASH DEPOSIT"",$C409)),
      COUNTIF('SUMMARY DATA'"&amp;"!D:D,$C409)&lt;&gt;1
    ),
    """",
    IFERROR(TEXTJOIN(CHAR(10),TRUE,FILTER('SUMMARY DATA'!F:F,'SUMMARY DATA'!D:D=$C409)),"""")
  )
)"),"")</f>
        <v/>
      </c>
      <c r="G409" s="2" t="str">
        <f>IFERROR(__xludf.DUMMYFUNCTION("IFERROR(
  TEXTJOIN(CHAR(10),TRUE,FILTER('SUMMARY DATA'!G:G,'SUMMARY DATA'!A:A=$A409,'SUMMARY DATA'!C:C=$B409)),
  IF(
    OR(
      ISNUMBER(SEARCH(""CDM CASH DEPOSIT"",$C409)),
      ISNUMBER(SEARCH(""CASH DEPOSIT"",$C409)),
      COUNTIF('SUMMARY DATA'"&amp;"!D:D,$C409)&lt;&gt;1
    ),
    """",
    IFERROR(TEXTJOIN(CHAR(10),TRUE,FILTER('SUMMARY DATA'!G:G,'SUMMARY DATA'!D:D=$C409)),"""")
  )
)"),"")</f>
        <v/>
      </c>
      <c r="H409" s="6" t="str">
        <f>IFERROR(__xludf.DUMMYFUNCTION("IFERROR(
  TEXTJOIN(CHAR(10),TRUE,FILTER('SUMMARY DATA'!H:H,'SUMMARY DATA'!A:A=$A409,'SUMMARY DATA'!C:C=$B409)),
  IF(
    OR(
      ISNUMBER(SEARCH(""CDM CASH DEPOSIT"",$C409)),
      ISNUMBER(SEARCH(""CASH DEPOSIT"",$C409)),
      COUNTIF('SUMMARY DATA'"&amp;"!D:D,$C409)&lt;&gt;1
    ),
    """",
    IFERROR(TEXTJOIN(CHAR(10),TRUE,FILTER('SUMMARY DATA'!H:H,'SUMMARY DATA'!D:D=$C409)),"""")
  )
)"),"")</f>
        <v/>
      </c>
      <c r="I409" s="6" t="str">
        <f>IFERROR(__xludf.DUMMYFUNCTION("IF(H409="""","""",
SUM(ARRAYFORMULA(VALUE(SPLIT(H409,CHAR(10)))))
)"),"")</f>
        <v/>
      </c>
      <c r="J409" s="2" t="str">
        <f>IFERROR(__xludf.DUMMYFUNCTION("IFERROR(
  TEXTJOIN(CHAR(10),TRUE,FILTER('SUMMARY DATA'!I:I,'SUMMARY DATA'!A:A=$A409,'SUMMARY DATA'!C:C=$B409)),
  IF(
    OR(
      ISNUMBER(SEARCH(""CDM CASH DEPOSIT"",$C409)),
      ISNUMBER(SEARCH(""CASH DEPOSIT"",$C409)),
      COUNTIF('SUMMARY DATA'"&amp;"!D:D,$C409)&lt;&gt;1
    ),
    """",
    IFERROR(TEXTJOIN(CHAR(10),TRUE,FILTER('SUMMARY DATA'!I:I,'SUMMARY DATA'!D:D=$C409)),"""")
  )
)"),"")</f>
        <v/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 spans="1:27">
      <c r="A410" s="19"/>
      <c r="B410" s="39"/>
      <c r="C410" s="19"/>
      <c r="D410" s="33"/>
      <c r="E410" s="4" t="str">
        <f>IFERROR(__xludf.DUMMYFUNCTION("IFERROR(
  TEXTJOIN(CHAR(10),TRUE,FILTER('SUMMARY DATA'!E:E,'SUMMARY DATA'!A:A=$A410,'SUMMARY DATA'!C:C=$B410)),
  IF(
    OR(
      ISNUMBER(SEARCH(""CDM CASH DEPOSIT"",$C410)),
      ISNUMBER(SEARCH(""CASH DEPOSIT"",$C410)),
      COUNTIF('SUMMARY DATA'"&amp;"!D:D,$C410)&lt;&gt;1
    ),
    """",
    IFERROR(TEXTJOIN(CHAR(10),TRUE,FILTER('SUMMARY DATA'!E:E,'SUMMARY DATA'!D:D=$C410)),"""")
  )
)"),"")</f>
        <v/>
      </c>
      <c r="F410" s="2" t="str">
        <f>IFERROR(__xludf.DUMMYFUNCTION("IFERROR(
  TEXTJOIN(CHAR(10),TRUE,FILTER('SUMMARY DATA'!F:F,'SUMMARY DATA'!A:A=$A410,'SUMMARY DATA'!C:C=$B410)),
  IF(
    OR(
      ISNUMBER(SEARCH(""CDM CASH DEPOSIT"",$C410)),
      ISNUMBER(SEARCH(""CASH DEPOSIT"",$C410)),
      COUNTIF('SUMMARY DATA'"&amp;"!D:D,$C410)&lt;&gt;1
    ),
    """",
    IFERROR(TEXTJOIN(CHAR(10),TRUE,FILTER('SUMMARY DATA'!F:F,'SUMMARY DATA'!D:D=$C410)),"""")
  )
)"),"")</f>
        <v/>
      </c>
      <c r="G410" s="2" t="str">
        <f>IFERROR(__xludf.DUMMYFUNCTION("IFERROR(
  TEXTJOIN(CHAR(10),TRUE,FILTER('SUMMARY DATA'!G:G,'SUMMARY DATA'!A:A=$A410,'SUMMARY DATA'!C:C=$B410)),
  IF(
    OR(
      ISNUMBER(SEARCH(""CDM CASH DEPOSIT"",$C410)),
      ISNUMBER(SEARCH(""CASH DEPOSIT"",$C410)),
      COUNTIF('SUMMARY DATA'"&amp;"!D:D,$C410)&lt;&gt;1
    ),
    """",
    IFERROR(TEXTJOIN(CHAR(10),TRUE,FILTER('SUMMARY DATA'!G:G,'SUMMARY DATA'!D:D=$C410)),"""")
  )
)"),"")</f>
        <v/>
      </c>
      <c r="H410" s="6" t="str">
        <f>IFERROR(__xludf.DUMMYFUNCTION("IFERROR(
  TEXTJOIN(CHAR(10),TRUE,FILTER('SUMMARY DATA'!H:H,'SUMMARY DATA'!A:A=$A410,'SUMMARY DATA'!C:C=$B410)),
  IF(
    OR(
      ISNUMBER(SEARCH(""CDM CASH DEPOSIT"",$C410)),
      ISNUMBER(SEARCH(""CASH DEPOSIT"",$C410)),
      COUNTIF('SUMMARY DATA'"&amp;"!D:D,$C410)&lt;&gt;1
    ),
    """",
    IFERROR(TEXTJOIN(CHAR(10),TRUE,FILTER('SUMMARY DATA'!H:H,'SUMMARY DATA'!D:D=$C410)),"""")
  )
)"),"")</f>
        <v/>
      </c>
      <c r="I410" s="6" t="str">
        <f>IFERROR(__xludf.DUMMYFUNCTION("IF(H410="""","""",
SUM(ARRAYFORMULA(VALUE(SPLIT(H410,CHAR(10)))))
)"),"")</f>
        <v/>
      </c>
      <c r="J410" s="2" t="str">
        <f>IFERROR(__xludf.DUMMYFUNCTION("IFERROR(
  TEXTJOIN(CHAR(10),TRUE,FILTER('SUMMARY DATA'!I:I,'SUMMARY DATA'!A:A=$A410,'SUMMARY DATA'!C:C=$B410)),
  IF(
    OR(
      ISNUMBER(SEARCH(""CDM CASH DEPOSIT"",$C410)),
      ISNUMBER(SEARCH(""CASH DEPOSIT"",$C410)),
      COUNTIF('SUMMARY DATA'"&amp;"!D:D,$C410)&lt;&gt;1
    ),
    """",
    IFERROR(TEXTJOIN(CHAR(10),TRUE,FILTER('SUMMARY DATA'!I:I,'SUMMARY DATA'!D:D=$C410)),"""")
  )
)"),"")</f>
        <v/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 spans="1:27">
      <c r="A411" s="19"/>
      <c r="B411" s="39"/>
      <c r="C411" s="19"/>
      <c r="D411" s="33"/>
      <c r="E411" s="4" t="str">
        <f>IFERROR(__xludf.DUMMYFUNCTION("IFERROR(
  TEXTJOIN(CHAR(10),TRUE,FILTER('SUMMARY DATA'!E:E,'SUMMARY DATA'!A:A=$A411,'SUMMARY DATA'!C:C=$B411)),
  IF(
    OR(
      ISNUMBER(SEARCH(""CDM CASH DEPOSIT"",$C411)),
      ISNUMBER(SEARCH(""CASH DEPOSIT"",$C411)),
      COUNTIF('SUMMARY DATA'"&amp;"!D:D,$C411)&lt;&gt;1
    ),
    """",
    IFERROR(TEXTJOIN(CHAR(10),TRUE,FILTER('SUMMARY DATA'!E:E,'SUMMARY DATA'!D:D=$C411)),"""")
  )
)"),"")</f>
        <v/>
      </c>
      <c r="F411" s="2" t="str">
        <f>IFERROR(__xludf.DUMMYFUNCTION("IFERROR(
  TEXTJOIN(CHAR(10),TRUE,FILTER('SUMMARY DATA'!F:F,'SUMMARY DATA'!A:A=$A411,'SUMMARY DATA'!C:C=$B411)),
  IF(
    OR(
      ISNUMBER(SEARCH(""CDM CASH DEPOSIT"",$C411)),
      ISNUMBER(SEARCH(""CASH DEPOSIT"",$C411)),
      COUNTIF('SUMMARY DATA'"&amp;"!D:D,$C411)&lt;&gt;1
    ),
    """",
    IFERROR(TEXTJOIN(CHAR(10),TRUE,FILTER('SUMMARY DATA'!F:F,'SUMMARY DATA'!D:D=$C411)),"""")
  )
)"),"")</f>
        <v/>
      </c>
      <c r="G411" s="2" t="str">
        <f>IFERROR(__xludf.DUMMYFUNCTION("IFERROR(
  TEXTJOIN(CHAR(10),TRUE,FILTER('SUMMARY DATA'!G:G,'SUMMARY DATA'!A:A=$A411,'SUMMARY DATA'!C:C=$B411)),
  IF(
    OR(
      ISNUMBER(SEARCH(""CDM CASH DEPOSIT"",$C411)),
      ISNUMBER(SEARCH(""CASH DEPOSIT"",$C411)),
      COUNTIF('SUMMARY DATA'"&amp;"!D:D,$C411)&lt;&gt;1
    ),
    """",
    IFERROR(TEXTJOIN(CHAR(10),TRUE,FILTER('SUMMARY DATA'!G:G,'SUMMARY DATA'!D:D=$C411)),"""")
  )
)"),"")</f>
        <v/>
      </c>
      <c r="H411" s="6" t="str">
        <f>IFERROR(__xludf.DUMMYFUNCTION("IFERROR(
  TEXTJOIN(CHAR(10),TRUE,FILTER('SUMMARY DATA'!H:H,'SUMMARY DATA'!A:A=$A411,'SUMMARY DATA'!C:C=$B411)),
  IF(
    OR(
      ISNUMBER(SEARCH(""CDM CASH DEPOSIT"",$C411)),
      ISNUMBER(SEARCH(""CASH DEPOSIT"",$C411)),
      COUNTIF('SUMMARY DATA'"&amp;"!D:D,$C411)&lt;&gt;1
    ),
    """",
    IFERROR(TEXTJOIN(CHAR(10),TRUE,FILTER('SUMMARY DATA'!H:H,'SUMMARY DATA'!D:D=$C411)),"""")
  )
)"),"")</f>
        <v/>
      </c>
      <c r="I411" s="6" t="str">
        <f>IFERROR(__xludf.DUMMYFUNCTION("IF(H411="""","""",
SUM(ARRAYFORMULA(VALUE(SPLIT(H411,CHAR(10)))))
)"),"")</f>
        <v/>
      </c>
      <c r="J411" s="2" t="str">
        <f>IFERROR(__xludf.DUMMYFUNCTION("IFERROR(
  TEXTJOIN(CHAR(10),TRUE,FILTER('SUMMARY DATA'!I:I,'SUMMARY DATA'!A:A=$A411,'SUMMARY DATA'!C:C=$B411)),
  IF(
    OR(
      ISNUMBER(SEARCH(""CDM CASH DEPOSIT"",$C411)),
      ISNUMBER(SEARCH(""CASH DEPOSIT"",$C411)),
      COUNTIF('SUMMARY DATA'"&amp;"!D:D,$C411)&lt;&gt;1
    ),
    """",
    IFERROR(TEXTJOIN(CHAR(10),TRUE,FILTER('SUMMARY DATA'!I:I,'SUMMARY DATA'!D:D=$C411)),"""")
  )
)"),"")</f>
        <v/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 spans="1:27">
      <c r="A412" s="19"/>
      <c r="B412" s="39"/>
      <c r="C412" s="19"/>
      <c r="D412" s="33"/>
      <c r="E412" s="4" t="str">
        <f>IFERROR(__xludf.DUMMYFUNCTION("IFERROR(
  TEXTJOIN(CHAR(10),TRUE,FILTER('SUMMARY DATA'!E:E,'SUMMARY DATA'!A:A=$A412,'SUMMARY DATA'!C:C=$B412)),
  IF(
    OR(
      ISNUMBER(SEARCH(""CDM CASH DEPOSIT"",$C412)),
      ISNUMBER(SEARCH(""CASH DEPOSIT"",$C412)),
      COUNTIF('SUMMARY DATA'"&amp;"!D:D,$C412)&lt;&gt;1
    ),
    """",
    IFERROR(TEXTJOIN(CHAR(10),TRUE,FILTER('SUMMARY DATA'!E:E,'SUMMARY DATA'!D:D=$C412)),"""")
  )
)"),"")</f>
        <v/>
      </c>
      <c r="F412" s="2" t="str">
        <f>IFERROR(__xludf.DUMMYFUNCTION("IFERROR(
  TEXTJOIN(CHAR(10),TRUE,FILTER('SUMMARY DATA'!F:F,'SUMMARY DATA'!A:A=$A412,'SUMMARY DATA'!C:C=$B412)),
  IF(
    OR(
      ISNUMBER(SEARCH(""CDM CASH DEPOSIT"",$C412)),
      ISNUMBER(SEARCH(""CASH DEPOSIT"",$C412)),
      COUNTIF('SUMMARY DATA'"&amp;"!D:D,$C412)&lt;&gt;1
    ),
    """",
    IFERROR(TEXTJOIN(CHAR(10),TRUE,FILTER('SUMMARY DATA'!F:F,'SUMMARY DATA'!D:D=$C412)),"""")
  )
)"),"")</f>
        <v/>
      </c>
      <c r="G412" s="2" t="str">
        <f>IFERROR(__xludf.DUMMYFUNCTION("IFERROR(
  TEXTJOIN(CHAR(10),TRUE,FILTER('SUMMARY DATA'!G:G,'SUMMARY DATA'!A:A=$A412,'SUMMARY DATA'!C:C=$B412)),
  IF(
    OR(
      ISNUMBER(SEARCH(""CDM CASH DEPOSIT"",$C412)),
      ISNUMBER(SEARCH(""CASH DEPOSIT"",$C412)),
      COUNTIF('SUMMARY DATA'"&amp;"!D:D,$C412)&lt;&gt;1
    ),
    """",
    IFERROR(TEXTJOIN(CHAR(10),TRUE,FILTER('SUMMARY DATA'!G:G,'SUMMARY DATA'!D:D=$C412)),"""")
  )
)"),"")</f>
        <v/>
      </c>
      <c r="H412" s="6" t="str">
        <f>IFERROR(__xludf.DUMMYFUNCTION("IFERROR(
  TEXTJOIN(CHAR(10),TRUE,FILTER('SUMMARY DATA'!H:H,'SUMMARY DATA'!A:A=$A412,'SUMMARY DATA'!C:C=$B412)),
  IF(
    OR(
      ISNUMBER(SEARCH(""CDM CASH DEPOSIT"",$C412)),
      ISNUMBER(SEARCH(""CASH DEPOSIT"",$C412)),
      COUNTIF('SUMMARY DATA'"&amp;"!D:D,$C412)&lt;&gt;1
    ),
    """",
    IFERROR(TEXTJOIN(CHAR(10),TRUE,FILTER('SUMMARY DATA'!H:H,'SUMMARY DATA'!D:D=$C412)),"""")
  )
)"),"")</f>
        <v/>
      </c>
      <c r="I412" s="6" t="str">
        <f>IFERROR(__xludf.DUMMYFUNCTION("IF(H412="""","""",
SUM(ARRAYFORMULA(VALUE(SPLIT(H412,CHAR(10)))))
)"),"")</f>
        <v/>
      </c>
      <c r="J412" s="2" t="str">
        <f>IFERROR(__xludf.DUMMYFUNCTION("IFERROR(
  TEXTJOIN(CHAR(10),TRUE,FILTER('SUMMARY DATA'!I:I,'SUMMARY DATA'!A:A=$A412,'SUMMARY DATA'!C:C=$B412)),
  IF(
    OR(
      ISNUMBER(SEARCH(""CDM CASH DEPOSIT"",$C412)),
      ISNUMBER(SEARCH(""CASH DEPOSIT"",$C412)),
      COUNTIF('SUMMARY DATA'"&amp;"!D:D,$C412)&lt;&gt;1
    ),
    """",
    IFERROR(TEXTJOIN(CHAR(10),TRUE,FILTER('SUMMARY DATA'!I:I,'SUMMARY DATA'!D:D=$C412)),"""")
  )
)"),"")</f>
        <v/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 spans="1:27">
      <c r="A413" s="19"/>
      <c r="B413" s="39"/>
      <c r="C413" s="19"/>
      <c r="D413" s="33"/>
      <c r="E413" s="4" t="str">
        <f>IFERROR(__xludf.DUMMYFUNCTION("IFERROR(
  TEXTJOIN(CHAR(10),TRUE,FILTER('SUMMARY DATA'!E:E,'SUMMARY DATA'!A:A=$A413,'SUMMARY DATA'!C:C=$B413)),
  IF(
    OR(
      ISNUMBER(SEARCH(""CDM CASH DEPOSIT"",$C413)),
      ISNUMBER(SEARCH(""CASH DEPOSIT"",$C413)),
      COUNTIF('SUMMARY DATA'"&amp;"!D:D,$C413)&lt;&gt;1
    ),
    """",
    IFERROR(TEXTJOIN(CHAR(10),TRUE,FILTER('SUMMARY DATA'!E:E,'SUMMARY DATA'!D:D=$C413)),"""")
  )
)"),"")</f>
        <v/>
      </c>
      <c r="F413" s="2" t="str">
        <f>IFERROR(__xludf.DUMMYFUNCTION("IFERROR(
  TEXTJOIN(CHAR(10),TRUE,FILTER('SUMMARY DATA'!F:F,'SUMMARY DATA'!A:A=$A413,'SUMMARY DATA'!C:C=$B413)),
  IF(
    OR(
      ISNUMBER(SEARCH(""CDM CASH DEPOSIT"",$C413)),
      ISNUMBER(SEARCH(""CASH DEPOSIT"",$C413)),
      COUNTIF('SUMMARY DATA'"&amp;"!D:D,$C413)&lt;&gt;1
    ),
    """",
    IFERROR(TEXTJOIN(CHAR(10),TRUE,FILTER('SUMMARY DATA'!F:F,'SUMMARY DATA'!D:D=$C413)),"""")
  )
)"),"")</f>
        <v/>
      </c>
      <c r="G413" s="2" t="str">
        <f>IFERROR(__xludf.DUMMYFUNCTION("IFERROR(
  TEXTJOIN(CHAR(10),TRUE,FILTER('SUMMARY DATA'!G:G,'SUMMARY DATA'!A:A=$A413,'SUMMARY DATA'!C:C=$B413)),
  IF(
    OR(
      ISNUMBER(SEARCH(""CDM CASH DEPOSIT"",$C413)),
      ISNUMBER(SEARCH(""CASH DEPOSIT"",$C413)),
      COUNTIF('SUMMARY DATA'"&amp;"!D:D,$C413)&lt;&gt;1
    ),
    """",
    IFERROR(TEXTJOIN(CHAR(10),TRUE,FILTER('SUMMARY DATA'!G:G,'SUMMARY DATA'!D:D=$C413)),"""")
  )
)"),"")</f>
        <v/>
      </c>
      <c r="H413" s="6" t="str">
        <f>IFERROR(__xludf.DUMMYFUNCTION("IFERROR(
  TEXTJOIN(CHAR(10),TRUE,FILTER('SUMMARY DATA'!H:H,'SUMMARY DATA'!A:A=$A413,'SUMMARY DATA'!C:C=$B413)),
  IF(
    OR(
      ISNUMBER(SEARCH(""CDM CASH DEPOSIT"",$C413)),
      ISNUMBER(SEARCH(""CASH DEPOSIT"",$C413)),
      COUNTIF('SUMMARY DATA'"&amp;"!D:D,$C413)&lt;&gt;1
    ),
    """",
    IFERROR(TEXTJOIN(CHAR(10),TRUE,FILTER('SUMMARY DATA'!H:H,'SUMMARY DATA'!D:D=$C413)),"""")
  )
)"),"")</f>
        <v/>
      </c>
      <c r="I413" s="6" t="str">
        <f>IFERROR(__xludf.DUMMYFUNCTION("IF(H413="""","""",
SUM(ARRAYFORMULA(VALUE(SPLIT(H413,CHAR(10)))))
)"),"")</f>
        <v/>
      </c>
      <c r="J413" s="2" t="str">
        <f>IFERROR(__xludf.DUMMYFUNCTION("IFERROR(
  TEXTJOIN(CHAR(10),TRUE,FILTER('SUMMARY DATA'!I:I,'SUMMARY DATA'!A:A=$A413,'SUMMARY DATA'!C:C=$B413)),
  IF(
    OR(
      ISNUMBER(SEARCH(""CDM CASH DEPOSIT"",$C413)),
      ISNUMBER(SEARCH(""CASH DEPOSIT"",$C413)),
      COUNTIF('SUMMARY DATA'"&amp;"!D:D,$C413)&lt;&gt;1
    ),
    """",
    IFERROR(TEXTJOIN(CHAR(10),TRUE,FILTER('SUMMARY DATA'!I:I,'SUMMARY DATA'!D:D=$C413)),"""")
  )
)"),"")</f>
        <v/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 spans="1:27">
      <c r="A414" s="19"/>
      <c r="B414" s="39"/>
      <c r="C414" s="19"/>
      <c r="D414" s="33"/>
      <c r="E414" s="4" t="str">
        <f>IFERROR(__xludf.DUMMYFUNCTION("IFERROR(
  TEXTJOIN(CHAR(10),TRUE,FILTER('SUMMARY DATA'!E:E,'SUMMARY DATA'!A:A=$A414,'SUMMARY DATA'!C:C=$B414)),
  IF(
    OR(
      ISNUMBER(SEARCH(""CDM CASH DEPOSIT"",$C414)),
      ISNUMBER(SEARCH(""CASH DEPOSIT"",$C414)),
      COUNTIF('SUMMARY DATA'"&amp;"!D:D,$C414)&lt;&gt;1
    ),
    """",
    IFERROR(TEXTJOIN(CHAR(10),TRUE,FILTER('SUMMARY DATA'!E:E,'SUMMARY DATA'!D:D=$C414)),"""")
  )
)"),"")</f>
        <v/>
      </c>
      <c r="F414" s="2" t="str">
        <f>IFERROR(__xludf.DUMMYFUNCTION("IFERROR(
  TEXTJOIN(CHAR(10),TRUE,FILTER('SUMMARY DATA'!F:F,'SUMMARY DATA'!A:A=$A414,'SUMMARY DATA'!C:C=$B414)),
  IF(
    OR(
      ISNUMBER(SEARCH(""CDM CASH DEPOSIT"",$C414)),
      ISNUMBER(SEARCH(""CASH DEPOSIT"",$C414)),
      COUNTIF('SUMMARY DATA'"&amp;"!D:D,$C414)&lt;&gt;1
    ),
    """",
    IFERROR(TEXTJOIN(CHAR(10),TRUE,FILTER('SUMMARY DATA'!F:F,'SUMMARY DATA'!D:D=$C414)),"""")
  )
)"),"")</f>
        <v/>
      </c>
      <c r="G414" s="2" t="str">
        <f>IFERROR(__xludf.DUMMYFUNCTION("IFERROR(
  TEXTJOIN(CHAR(10),TRUE,FILTER('SUMMARY DATA'!G:G,'SUMMARY DATA'!A:A=$A414,'SUMMARY DATA'!C:C=$B414)),
  IF(
    OR(
      ISNUMBER(SEARCH(""CDM CASH DEPOSIT"",$C414)),
      ISNUMBER(SEARCH(""CASH DEPOSIT"",$C414)),
      COUNTIF('SUMMARY DATA'"&amp;"!D:D,$C414)&lt;&gt;1
    ),
    """",
    IFERROR(TEXTJOIN(CHAR(10),TRUE,FILTER('SUMMARY DATA'!G:G,'SUMMARY DATA'!D:D=$C414)),"""")
  )
)"),"")</f>
        <v/>
      </c>
      <c r="H414" s="6" t="str">
        <f>IFERROR(__xludf.DUMMYFUNCTION("IFERROR(
  TEXTJOIN(CHAR(10),TRUE,FILTER('SUMMARY DATA'!H:H,'SUMMARY DATA'!A:A=$A414,'SUMMARY DATA'!C:C=$B414)),
  IF(
    OR(
      ISNUMBER(SEARCH(""CDM CASH DEPOSIT"",$C414)),
      ISNUMBER(SEARCH(""CASH DEPOSIT"",$C414)),
      COUNTIF('SUMMARY DATA'"&amp;"!D:D,$C414)&lt;&gt;1
    ),
    """",
    IFERROR(TEXTJOIN(CHAR(10),TRUE,FILTER('SUMMARY DATA'!H:H,'SUMMARY DATA'!D:D=$C414)),"""")
  )
)"),"")</f>
        <v/>
      </c>
      <c r="I414" s="6" t="str">
        <f>IFERROR(__xludf.DUMMYFUNCTION("IF(H414="""","""",
SUM(ARRAYFORMULA(VALUE(SPLIT(H414,CHAR(10)))))
)"),"")</f>
        <v/>
      </c>
      <c r="J414" s="2" t="str">
        <f>IFERROR(__xludf.DUMMYFUNCTION("IFERROR(
  TEXTJOIN(CHAR(10),TRUE,FILTER('SUMMARY DATA'!I:I,'SUMMARY DATA'!A:A=$A414,'SUMMARY DATA'!C:C=$B414)),
  IF(
    OR(
      ISNUMBER(SEARCH(""CDM CASH DEPOSIT"",$C414)),
      ISNUMBER(SEARCH(""CASH DEPOSIT"",$C414)),
      COUNTIF('SUMMARY DATA'"&amp;"!D:D,$C414)&lt;&gt;1
    ),
    """",
    IFERROR(TEXTJOIN(CHAR(10),TRUE,FILTER('SUMMARY DATA'!I:I,'SUMMARY DATA'!D:D=$C414)),"""")
  )
)"),"")</f>
        <v/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 spans="1:27">
      <c r="A415" s="19"/>
      <c r="B415" s="39"/>
      <c r="C415" s="19"/>
      <c r="D415" s="33"/>
      <c r="E415" s="4" t="str">
        <f>IFERROR(__xludf.DUMMYFUNCTION("IFERROR(
  TEXTJOIN(CHAR(10),TRUE,FILTER('SUMMARY DATA'!E:E,'SUMMARY DATA'!A:A=$A415,'SUMMARY DATA'!C:C=$B415)),
  IF(
    OR(
      ISNUMBER(SEARCH(""CDM CASH DEPOSIT"",$C415)),
      ISNUMBER(SEARCH(""CASH DEPOSIT"",$C415)),
      COUNTIF('SUMMARY DATA'"&amp;"!D:D,$C415)&lt;&gt;1
    ),
    """",
    IFERROR(TEXTJOIN(CHAR(10),TRUE,FILTER('SUMMARY DATA'!E:E,'SUMMARY DATA'!D:D=$C415)),"""")
  )
)"),"")</f>
        <v/>
      </c>
      <c r="F415" s="2" t="str">
        <f>IFERROR(__xludf.DUMMYFUNCTION("IFERROR(
  TEXTJOIN(CHAR(10),TRUE,FILTER('SUMMARY DATA'!F:F,'SUMMARY DATA'!A:A=$A415,'SUMMARY DATA'!C:C=$B415)),
  IF(
    OR(
      ISNUMBER(SEARCH(""CDM CASH DEPOSIT"",$C415)),
      ISNUMBER(SEARCH(""CASH DEPOSIT"",$C415)),
      COUNTIF('SUMMARY DATA'"&amp;"!D:D,$C415)&lt;&gt;1
    ),
    """",
    IFERROR(TEXTJOIN(CHAR(10),TRUE,FILTER('SUMMARY DATA'!F:F,'SUMMARY DATA'!D:D=$C415)),"""")
  )
)"),"")</f>
        <v/>
      </c>
      <c r="G415" s="2" t="str">
        <f>IFERROR(__xludf.DUMMYFUNCTION("IFERROR(
  TEXTJOIN(CHAR(10),TRUE,FILTER('SUMMARY DATA'!G:G,'SUMMARY DATA'!A:A=$A415,'SUMMARY DATA'!C:C=$B415)),
  IF(
    OR(
      ISNUMBER(SEARCH(""CDM CASH DEPOSIT"",$C415)),
      ISNUMBER(SEARCH(""CASH DEPOSIT"",$C415)),
      COUNTIF('SUMMARY DATA'"&amp;"!D:D,$C415)&lt;&gt;1
    ),
    """",
    IFERROR(TEXTJOIN(CHAR(10),TRUE,FILTER('SUMMARY DATA'!G:G,'SUMMARY DATA'!D:D=$C415)),"""")
  )
)"),"")</f>
        <v/>
      </c>
      <c r="H415" s="6" t="str">
        <f>IFERROR(__xludf.DUMMYFUNCTION("IFERROR(
  TEXTJOIN(CHAR(10),TRUE,FILTER('SUMMARY DATA'!H:H,'SUMMARY DATA'!A:A=$A415,'SUMMARY DATA'!C:C=$B415)),
  IF(
    OR(
      ISNUMBER(SEARCH(""CDM CASH DEPOSIT"",$C415)),
      ISNUMBER(SEARCH(""CASH DEPOSIT"",$C415)),
      COUNTIF('SUMMARY DATA'"&amp;"!D:D,$C415)&lt;&gt;1
    ),
    """",
    IFERROR(TEXTJOIN(CHAR(10),TRUE,FILTER('SUMMARY DATA'!H:H,'SUMMARY DATA'!D:D=$C415)),"""")
  )
)"),"")</f>
        <v/>
      </c>
      <c r="I415" s="6" t="str">
        <f>IFERROR(__xludf.DUMMYFUNCTION("IF(H415="""","""",
SUM(ARRAYFORMULA(VALUE(SPLIT(H415,CHAR(10)))))
)"),"")</f>
        <v/>
      </c>
      <c r="J415" s="2" t="str">
        <f>IFERROR(__xludf.DUMMYFUNCTION("IFERROR(
  TEXTJOIN(CHAR(10),TRUE,FILTER('SUMMARY DATA'!I:I,'SUMMARY DATA'!A:A=$A415,'SUMMARY DATA'!C:C=$B415)),
  IF(
    OR(
      ISNUMBER(SEARCH(""CDM CASH DEPOSIT"",$C415)),
      ISNUMBER(SEARCH(""CASH DEPOSIT"",$C415)),
      COUNTIF('SUMMARY DATA'"&amp;"!D:D,$C415)&lt;&gt;1
    ),
    """",
    IFERROR(TEXTJOIN(CHAR(10),TRUE,FILTER('SUMMARY DATA'!I:I,'SUMMARY DATA'!D:D=$C415)),"""")
  )
)"),"")</f>
        <v/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 spans="1:27">
      <c r="A416" s="19"/>
      <c r="B416" s="39"/>
      <c r="C416" s="19"/>
      <c r="D416" s="33"/>
      <c r="E416" s="4" t="str">
        <f>IFERROR(__xludf.DUMMYFUNCTION("IFERROR(
  TEXTJOIN(CHAR(10),TRUE,FILTER('SUMMARY DATA'!E:E,'SUMMARY DATA'!A:A=$A416,'SUMMARY DATA'!C:C=$B416)),
  IF(
    OR(
      ISNUMBER(SEARCH(""CDM CASH DEPOSIT"",$C416)),
      ISNUMBER(SEARCH(""CASH DEPOSIT"",$C416)),
      COUNTIF('SUMMARY DATA'"&amp;"!D:D,$C416)&lt;&gt;1
    ),
    """",
    IFERROR(TEXTJOIN(CHAR(10),TRUE,FILTER('SUMMARY DATA'!E:E,'SUMMARY DATA'!D:D=$C416)),"""")
  )
)"),"")</f>
        <v/>
      </c>
      <c r="F416" s="2" t="str">
        <f>IFERROR(__xludf.DUMMYFUNCTION("IFERROR(
  TEXTJOIN(CHAR(10),TRUE,FILTER('SUMMARY DATA'!F:F,'SUMMARY DATA'!A:A=$A416,'SUMMARY DATA'!C:C=$B416)),
  IF(
    OR(
      ISNUMBER(SEARCH(""CDM CASH DEPOSIT"",$C416)),
      ISNUMBER(SEARCH(""CASH DEPOSIT"",$C416)),
      COUNTIF('SUMMARY DATA'"&amp;"!D:D,$C416)&lt;&gt;1
    ),
    """",
    IFERROR(TEXTJOIN(CHAR(10),TRUE,FILTER('SUMMARY DATA'!F:F,'SUMMARY DATA'!D:D=$C416)),"""")
  )
)"),"")</f>
        <v/>
      </c>
      <c r="G416" s="2" t="str">
        <f>IFERROR(__xludf.DUMMYFUNCTION("IFERROR(
  TEXTJOIN(CHAR(10),TRUE,FILTER('SUMMARY DATA'!G:G,'SUMMARY DATA'!A:A=$A416,'SUMMARY DATA'!C:C=$B416)),
  IF(
    OR(
      ISNUMBER(SEARCH(""CDM CASH DEPOSIT"",$C416)),
      ISNUMBER(SEARCH(""CASH DEPOSIT"",$C416)),
      COUNTIF('SUMMARY DATA'"&amp;"!D:D,$C416)&lt;&gt;1
    ),
    """",
    IFERROR(TEXTJOIN(CHAR(10),TRUE,FILTER('SUMMARY DATA'!G:G,'SUMMARY DATA'!D:D=$C416)),"""")
  )
)"),"")</f>
        <v/>
      </c>
      <c r="H416" s="6" t="str">
        <f>IFERROR(__xludf.DUMMYFUNCTION("IFERROR(
  TEXTJOIN(CHAR(10),TRUE,FILTER('SUMMARY DATA'!H:H,'SUMMARY DATA'!A:A=$A416,'SUMMARY DATA'!C:C=$B416)),
  IF(
    OR(
      ISNUMBER(SEARCH(""CDM CASH DEPOSIT"",$C416)),
      ISNUMBER(SEARCH(""CASH DEPOSIT"",$C416)),
      COUNTIF('SUMMARY DATA'"&amp;"!D:D,$C416)&lt;&gt;1
    ),
    """",
    IFERROR(TEXTJOIN(CHAR(10),TRUE,FILTER('SUMMARY DATA'!H:H,'SUMMARY DATA'!D:D=$C416)),"""")
  )
)"),"")</f>
        <v/>
      </c>
      <c r="I416" s="6" t="str">
        <f>IFERROR(__xludf.DUMMYFUNCTION("IF(H416="""","""",
SUM(ARRAYFORMULA(VALUE(SPLIT(H416,CHAR(10)))))
)"),"")</f>
        <v/>
      </c>
      <c r="J416" s="2" t="str">
        <f>IFERROR(__xludf.DUMMYFUNCTION("IFERROR(
  TEXTJOIN(CHAR(10),TRUE,FILTER('SUMMARY DATA'!I:I,'SUMMARY DATA'!A:A=$A416,'SUMMARY DATA'!C:C=$B416)),
  IF(
    OR(
      ISNUMBER(SEARCH(""CDM CASH DEPOSIT"",$C416)),
      ISNUMBER(SEARCH(""CASH DEPOSIT"",$C416)),
      COUNTIF('SUMMARY DATA'"&amp;"!D:D,$C416)&lt;&gt;1
    ),
    """",
    IFERROR(TEXTJOIN(CHAR(10),TRUE,FILTER('SUMMARY DATA'!I:I,'SUMMARY DATA'!D:D=$C416)),"""")
  )
)"),"")</f>
        <v/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 spans="1:27">
      <c r="A417" s="19"/>
      <c r="B417" s="39"/>
      <c r="C417" s="19"/>
      <c r="D417" s="33"/>
      <c r="E417" s="4" t="str">
        <f>IFERROR(__xludf.DUMMYFUNCTION("IFERROR(
  TEXTJOIN(CHAR(10),TRUE,FILTER('SUMMARY DATA'!E:E,'SUMMARY DATA'!A:A=$A417,'SUMMARY DATA'!C:C=$B417)),
  IF(
    OR(
      ISNUMBER(SEARCH(""CDM CASH DEPOSIT"",$C417)),
      ISNUMBER(SEARCH(""CASH DEPOSIT"",$C417)),
      COUNTIF('SUMMARY DATA'"&amp;"!D:D,$C417)&lt;&gt;1
    ),
    """",
    IFERROR(TEXTJOIN(CHAR(10),TRUE,FILTER('SUMMARY DATA'!E:E,'SUMMARY DATA'!D:D=$C417)),"""")
  )
)"),"")</f>
        <v/>
      </c>
      <c r="F417" s="2" t="str">
        <f>IFERROR(__xludf.DUMMYFUNCTION("IFERROR(
  TEXTJOIN(CHAR(10),TRUE,FILTER('SUMMARY DATA'!F:F,'SUMMARY DATA'!A:A=$A417,'SUMMARY DATA'!C:C=$B417)),
  IF(
    OR(
      ISNUMBER(SEARCH(""CDM CASH DEPOSIT"",$C417)),
      ISNUMBER(SEARCH(""CASH DEPOSIT"",$C417)),
      COUNTIF('SUMMARY DATA'"&amp;"!D:D,$C417)&lt;&gt;1
    ),
    """",
    IFERROR(TEXTJOIN(CHAR(10),TRUE,FILTER('SUMMARY DATA'!F:F,'SUMMARY DATA'!D:D=$C417)),"""")
  )
)"),"")</f>
        <v/>
      </c>
      <c r="G417" s="2" t="str">
        <f>IFERROR(__xludf.DUMMYFUNCTION("IFERROR(
  TEXTJOIN(CHAR(10),TRUE,FILTER('SUMMARY DATA'!G:G,'SUMMARY DATA'!A:A=$A417,'SUMMARY DATA'!C:C=$B417)),
  IF(
    OR(
      ISNUMBER(SEARCH(""CDM CASH DEPOSIT"",$C417)),
      ISNUMBER(SEARCH(""CASH DEPOSIT"",$C417)),
      COUNTIF('SUMMARY DATA'"&amp;"!D:D,$C417)&lt;&gt;1
    ),
    """",
    IFERROR(TEXTJOIN(CHAR(10),TRUE,FILTER('SUMMARY DATA'!G:G,'SUMMARY DATA'!D:D=$C417)),"""")
  )
)"),"")</f>
        <v/>
      </c>
      <c r="H417" s="6" t="str">
        <f>IFERROR(__xludf.DUMMYFUNCTION("IFERROR(
  TEXTJOIN(CHAR(10),TRUE,FILTER('SUMMARY DATA'!H:H,'SUMMARY DATA'!A:A=$A417,'SUMMARY DATA'!C:C=$B417)),
  IF(
    OR(
      ISNUMBER(SEARCH(""CDM CASH DEPOSIT"",$C417)),
      ISNUMBER(SEARCH(""CASH DEPOSIT"",$C417)),
      COUNTIF('SUMMARY DATA'"&amp;"!D:D,$C417)&lt;&gt;1
    ),
    """",
    IFERROR(TEXTJOIN(CHAR(10),TRUE,FILTER('SUMMARY DATA'!H:H,'SUMMARY DATA'!D:D=$C417)),"""")
  )
)"),"")</f>
        <v/>
      </c>
      <c r="I417" s="6" t="str">
        <f>IFERROR(__xludf.DUMMYFUNCTION("IF(H417="""","""",
SUM(ARRAYFORMULA(VALUE(SPLIT(H417,CHAR(10)))))
)"),"")</f>
        <v/>
      </c>
      <c r="J417" s="2" t="str">
        <f>IFERROR(__xludf.DUMMYFUNCTION("IFERROR(
  TEXTJOIN(CHAR(10),TRUE,FILTER('SUMMARY DATA'!I:I,'SUMMARY DATA'!A:A=$A417,'SUMMARY DATA'!C:C=$B417)),
  IF(
    OR(
      ISNUMBER(SEARCH(""CDM CASH DEPOSIT"",$C417)),
      ISNUMBER(SEARCH(""CASH DEPOSIT"",$C417)),
      COUNTIF('SUMMARY DATA'"&amp;"!D:D,$C417)&lt;&gt;1
    ),
    """",
    IFERROR(TEXTJOIN(CHAR(10),TRUE,FILTER('SUMMARY DATA'!I:I,'SUMMARY DATA'!D:D=$C417)),"""")
  )
)"),"")</f>
        <v/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 spans="1:27">
      <c r="A418" s="19"/>
      <c r="B418" s="39"/>
      <c r="C418" s="19"/>
      <c r="D418" s="33"/>
      <c r="E418" s="4" t="str">
        <f>IFERROR(__xludf.DUMMYFUNCTION("IFERROR(
  TEXTJOIN(CHAR(10),TRUE,FILTER('SUMMARY DATA'!E:E,'SUMMARY DATA'!A:A=$A418,'SUMMARY DATA'!C:C=$B418)),
  IF(
    OR(
      ISNUMBER(SEARCH(""CDM CASH DEPOSIT"",$C418)),
      ISNUMBER(SEARCH(""CASH DEPOSIT"",$C418)),
      COUNTIF('SUMMARY DATA'"&amp;"!D:D,$C418)&lt;&gt;1
    ),
    """",
    IFERROR(TEXTJOIN(CHAR(10),TRUE,FILTER('SUMMARY DATA'!E:E,'SUMMARY DATA'!D:D=$C418)),"""")
  )
)"),"")</f>
        <v/>
      </c>
      <c r="F418" s="2" t="str">
        <f>IFERROR(__xludf.DUMMYFUNCTION("IFERROR(
  TEXTJOIN(CHAR(10),TRUE,FILTER('SUMMARY DATA'!F:F,'SUMMARY DATA'!A:A=$A418,'SUMMARY DATA'!C:C=$B418)),
  IF(
    OR(
      ISNUMBER(SEARCH(""CDM CASH DEPOSIT"",$C418)),
      ISNUMBER(SEARCH(""CASH DEPOSIT"",$C418)),
      COUNTIF('SUMMARY DATA'"&amp;"!D:D,$C418)&lt;&gt;1
    ),
    """",
    IFERROR(TEXTJOIN(CHAR(10),TRUE,FILTER('SUMMARY DATA'!F:F,'SUMMARY DATA'!D:D=$C418)),"""")
  )
)"),"")</f>
        <v/>
      </c>
      <c r="G418" s="2" t="str">
        <f>IFERROR(__xludf.DUMMYFUNCTION("IFERROR(
  TEXTJOIN(CHAR(10),TRUE,FILTER('SUMMARY DATA'!G:G,'SUMMARY DATA'!A:A=$A418,'SUMMARY DATA'!C:C=$B418)),
  IF(
    OR(
      ISNUMBER(SEARCH(""CDM CASH DEPOSIT"",$C418)),
      ISNUMBER(SEARCH(""CASH DEPOSIT"",$C418)),
      COUNTIF('SUMMARY DATA'"&amp;"!D:D,$C418)&lt;&gt;1
    ),
    """",
    IFERROR(TEXTJOIN(CHAR(10),TRUE,FILTER('SUMMARY DATA'!G:G,'SUMMARY DATA'!D:D=$C418)),"""")
  )
)"),"")</f>
        <v/>
      </c>
      <c r="H418" s="6" t="str">
        <f>IFERROR(__xludf.DUMMYFUNCTION("IFERROR(
  TEXTJOIN(CHAR(10),TRUE,FILTER('SUMMARY DATA'!H:H,'SUMMARY DATA'!A:A=$A418,'SUMMARY DATA'!C:C=$B418)),
  IF(
    OR(
      ISNUMBER(SEARCH(""CDM CASH DEPOSIT"",$C418)),
      ISNUMBER(SEARCH(""CASH DEPOSIT"",$C418)),
      COUNTIF('SUMMARY DATA'"&amp;"!D:D,$C418)&lt;&gt;1
    ),
    """",
    IFERROR(TEXTJOIN(CHAR(10),TRUE,FILTER('SUMMARY DATA'!H:H,'SUMMARY DATA'!D:D=$C418)),"""")
  )
)"),"")</f>
        <v/>
      </c>
      <c r="I418" s="6" t="str">
        <f>IFERROR(__xludf.DUMMYFUNCTION("IF(H418="""","""",
SUM(ARRAYFORMULA(VALUE(SPLIT(H418,CHAR(10)))))
)"),"")</f>
        <v/>
      </c>
      <c r="J418" s="2" t="str">
        <f>IFERROR(__xludf.DUMMYFUNCTION("IFERROR(
  TEXTJOIN(CHAR(10),TRUE,FILTER('SUMMARY DATA'!I:I,'SUMMARY DATA'!A:A=$A418,'SUMMARY DATA'!C:C=$B418)),
  IF(
    OR(
      ISNUMBER(SEARCH(""CDM CASH DEPOSIT"",$C418)),
      ISNUMBER(SEARCH(""CASH DEPOSIT"",$C418)),
      COUNTIF('SUMMARY DATA'"&amp;"!D:D,$C418)&lt;&gt;1
    ),
    """",
    IFERROR(TEXTJOIN(CHAR(10),TRUE,FILTER('SUMMARY DATA'!I:I,'SUMMARY DATA'!D:D=$C418)),"""")
  )
)"),"")</f>
        <v/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 spans="1:27">
      <c r="A419" s="19"/>
      <c r="B419" s="39"/>
      <c r="C419" s="19"/>
      <c r="D419" s="33"/>
      <c r="E419" s="4" t="str">
        <f>IFERROR(__xludf.DUMMYFUNCTION("IFERROR(
  TEXTJOIN(CHAR(10),TRUE,FILTER('SUMMARY DATA'!E:E,'SUMMARY DATA'!A:A=$A419,'SUMMARY DATA'!C:C=$B419)),
  IF(
    OR(
      ISNUMBER(SEARCH(""CDM CASH DEPOSIT"",$C419)),
      ISNUMBER(SEARCH(""CASH DEPOSIT"",$C419)),
      COUNTIF('SUMMARY DATA'"&amp;"!D:D,$C419)&lt;&gt;1
    ),
    """",
    IFERROR(TEXTJOIN(CHAR(10),TRUE,FILTER('SUMMARY DATA'!E:E,'SUMMARY DATA'!D:D=$C419)),"""")
  )
)"),"")</f>
        <v/>
      </c>
      <c r="F419" s="2" t="str">
        <f>IFERROR(__xludf.DUMMYFUNCTION("IFERROR(
  TEXTJOIN(CHAR(10),TRUE,FILTER('SUMMARY DATA'!F:F,'SUMMARY DATA'!A:A=$A419,'SUMMARY DATA'!C:C=$B419)),
  IF(
    OR(
      ISNUMBER(SEARCH(""CDM CASH DEPOSIT"",$C419)),
      ISNUMBER(SEARCH(""CASH DEPOSIT"",$C419)),
      COUNTIF('SUMMARY DATA'"&amp;"!D:D,$C419)&lt;&gt;1
    ),
    """",
    IFERROR(TEXTJOIN(CHAR(10),TRUE,FILTER('SUMMARY DATA'!F:F,'SUMMARY DATA'!D:D=$C419)),"""")
  )
)"),"")</f>
        <v/>
      </c>
      <c r="G419" s="2" t="str">
        <f>IFERROR(__xludf.DUMMYFUNCTION("IFERROR(
  TEXTJOIN(CHAR(10),TRUE,FILTER('SUMMARY DATA'!G:G,'SUMMARY DATA'!A:A=$A419,'SUMMARY DATA'!C:C=$B419)),
  IF(
    OR(
      ISNUMBER(SEARCH(""CDM CASH DEPOSIT"",$C419)),
      ISNUMBER(SEARCH(""CASH DEPOSIT"",$C419)),
      COUNTIF('SUMMARY DATA'"&amp;"!D:D,$C419)&lt;&gt;1
    ),
    """",
    IFERROR(TEXTJOIN(CHAR(10),TRUE,FILTER('SUMMARY DATA'!G:G,'SUMMARY DATA'!D:D=$C419)),"""")
  )
)"),"")</f>
        <v/>
      </c>
      <c r="H419" s="6" t="str">
        <f>IFERROR(__xludf.DUMMYFUNCTION("IFERROR(
  TEXTJOIN(CHAR(10),TRUE,FILTER('SUMMARY DATA'!H:H,'SUMMARY DATA'!A:A=$A419,'SUMMARY DATA'!C:C=$B419)),
  IF(
    OR(
      ISNUMBER(SEARCH(""CDM CASH DEPOSIT"",$C419)),
      ISNUMBER(SEARCH(""CASH DEPOSIT"",$C419)),
      COUNTIF('SUMMARY DATA'"&amp;"!D:D,$C419)&lt;&gt;1
    ),
    """",
    IFERROR(TEXTJOIN(CHAR(10),TRUE,FILTER('SUMMARY DATA'!H:H,'SUMMARY DATA'!D:D=$C419)),"""")
  )
)"),"")</f>
        <v/>
      </c>
      <c r="I419" s="6" t="str">
        <f>IFERROR(__xludf.DUMMYFUNCTION("IF(H419="""","""",
SUM(ARRAYFORMULA(VALUE(SPLIT(H419,CHAR(10)))))
)"),"")</f>
        <v/>
      </c>
      <c r="J419" s="2" t="str">
        <f>IFERROR(__xludf.DUMMYFUNCTION("IFERROR(
  TEXTJOIN(CHAR(10),TRUE,FILTER('SUMMARY DATA'!I:I,'SUMMARY DATA'!A:A=$A419,'SUMMARY DATA'!C:C=$B419)),
  IF(
    OR(
      ISNUMBER(SEARCH(""CDM CASH DEPOSIT"",$C419)),
      ISNUMBER(SEARCH(""CASH DEPOSIT"",$C419)),
      COUNTIF('SUMMARY DATA'"&amp;"!D:D,$C419)&lt;&gt;1
    ),
    """",
    IFERROR(TEXTJOIN(CHAR(10),TRUE,FILTER('SUMMARY DATA'!I:I,'SUMMARY DATA'!D:D=$C419)),"""")
  )
)"),"")</f>
        <v/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 spans="1:27">
      <c r="A420" s="19"/>
      <c r="B420" s="39"/>
      <c r="C420" s="19"/>
      <c r="D420" s="33"/>
      <c r="E420" s="4" t="str">
        <f>IFERROR(__xludf.DUMMYFUNCTION("IFERROR(
  TEXTJOIN(CHAR(10),TRUE,FILTER('SUMMARY DATA'!E:E,'SUMMARY DATA'!A:A=$A420,'SUMMARY DATA'!C:C=$B420)),
  IF(
    OR(
      ISNUMBER(SEARCH(""CDM CASH DEPOSIT"",$C420)),
      ISNUMBER(SEARCH(""CASH DEPOSIT"",$C420)),
      COUNTIF('SUMMARY DATA'"&amp;"!D:D,$C420)&lt;&gt;1
    ),
    """",
    IFERROR(TEXTJOIN(CHAR(10),TRUE,FILTER('SUMMARY DATA'!E:E,'SUMMARY DATA'!D:D=$C420)),"""")
  )
)"),"")</f>
        <v/>
      </c>
      <c r="F420" s="2" t="str">
        <f>IFERROR(__xludf.DUMMYFUNCTION("IFERROR(
  TEXTJOIN(CHAR(10),TRUE,FILTER('SUMMARY DATA'!F:F,'SUMMARY DATA'!A:A=$A420,'SUMMARY DATA'!C:C=$B420)),
  IF(
    OR(
      ISNUMBER(SEARCH(""CDM CASH DEPOSIT"",$C420)),
      ISNUMBER(SEARCH(""CASH DEPOSIT"",$C420)),
      COUNTIF('SUMMARY DATA'"&amp;"!D:D,$C420)&lt;&gt;1
    ),
    """",
    IFERROR(TEXTJOIN(CHAR(10),TRUE,FILTER('SUMMARY DATA'!F:F,'SUMMARY DATA'!D:D=$C420)),"""")
  )
)"),"")</f>
        <v/>
      </c>
      <c r="G420" s="2" t="str">
        <f>IFERROR(__xludf.DUMMYFUNCTION("IFERROR(
  TEXTJOIN(CHAR(10),TRUE,FILTER('SUMMARY DATA'!G:G,'SUMMARY DATA'!A:A=$A420,'SUMMARY DATA'!C:C=$B420)),
  IF(
    OR(
      ISNUMBER(SEARCH(""CDM CASH DEPOSIT"",$C420)),
      ISNUMBER(SEARCH(""CASH DEPOSIT"",$C420)),
      COUNTIF('SUMMARY DATA'"&amp;"!D:D,$C420)&lt;&gt;1
    ),
    """",
    IFERROR(TEXTJOIN(CHAR(10),TRUE,FILTER('SUMMARY DATA'!G:G,'SUMMARY DATA'!D:D=$C420)),"""")
  )
)"),"")</f>
        <v/>
      </c>
      <c r="H420" s="6" t="str">
        <f>IFERROR(__xludf.DUMMYFUNCTION("IFERROR(
  TEXTJOIN(CHAR(10),TRUE,FILTER('SUMMARY DATA'!H:H,'SUMMARY DATA'!A:A=$A420,'SUMMARY DATA'!C:C=$B420)),
  IF(
    OR(
      ISNUMBER(SEARCH(""CDM CASH DEPOSIT"",$C420)),
      ISNUMBER(SEARCH(""CASH DEPOSIT"",$C420)),
      COUNTIF('SUMMARY DATA'"&amp;"!D:D,$C420)&lt;&gt;1
    ),
    """",
    IFERROR(TEXTJOIN(CHAR(10),TRUE,FILTER('SUMMARY DATA'!H:H,'SUMMARY DATA'!D:D=$C420)),"""")
  )
)"),"")</f>
        <v/>
      </c>
      <c r="I420" s="6" t="str">
        <f>IFERROR(__xludf.DUMMYFUNCTION("IF(H420="""","""",
SUM(ARRAYFORMULA(VALUE(SPLIT(H420,CHAR(10)))))
)"),"")</f>
        <v/>
      </c>
      <c r="J420" s="2" t="str">
        <f>IFERROR(__xludf.DUMMYFUNCTION("IFERROR(
  TEXTJOIN(CHAR(10),TRUE,FILTER('SUMMARY DATA'!I:I,'SUMMARY DATA'!A:A=$A420,'SUMMARY DATA'!C:C=$B420)),
  IF(
    OR(
      ISNUMBER(SEARCH(""CDM CASH DEPOSIT"",$C420)),
      ISNUMBER(SEARCH(""CASH DEPOSIT"",$C420)),
      COUNTIF('SUMMARY DATA'"&amp;"!D:D,$C420)&lt;&gt;1
    ),
    """",
    IFERROR(TEXTJOIN(CHAR(10),TRUE,FILTER('SUMMARY DATA'!I:I,'SUMMARY DATA'!D:D=$C420)),"""")
  )
)"),"")</f>
        <v/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 spans="1:27">
      <c r="A421" s="19"/>
      <c r="B421" s="39"/>
      <c r="C421" s="19"/>
      <c r="D421" s="33"/>
      <c r="E421" s="4" t="str">
        <f>IFERROR(__xludf.DUMMYFUNCTION("IFERROR(
  TEXTJOIN(CHAR(10),TRUE,FILTER('SUMMARY DATA'!E:E,'SUMMARY DATA'!A:A=$A421,'SUMMARY DATA'!C:C=$B421)),
  IF(
    OR(
      ISNUMBER(SEARCH(""CDM CASH DEPOSIT"",$C421)),
      ISNUMBER(SEARCH(""CASH DEPOSIT"",$C421)),
      COUNTIF('SUMMARY DATA'"&amp;"!D:D,$C421)&lt;&gt;1
    ),
    """",
    IFERROR(TEXTJOIN(CHAR(10),TRUE,FILTER('SUMMARY DATA'!E:E,'SUMMARY DATA'!D:D=$C421)),"""")
  )
)"),"")</f>
        <v/>
      </c>
      <c r="F421" s="2" t="str">
        <f>IFERROR(__xludf.DUMMYFUNCTION("IFERROR(
  TEXTJOIN(CHAR(10),TRUE,FILTER('SUMMARY DATA'!F:F,'SUMMARY DATA'!A:A=$A421,'SUMMARY DATA'!C:C=$B421)),
  IF(
    OR(
      ISNUMBER(SEARCH(""CDM CASH DEPOSIT"",$C421)),
      ISNUMBER(SEARCH(""CASH DEPOSIT"",$C421)),
      COUNTIF('SUMMARY DATA'"&amp;"!D:D,$C421)&lt;&gt;1
    ),
    """",
    IFERROR(TEXTJOIN(CHAR(10),TRUE,FILTER('SUMMARY DATA'!F:F,'SUMMARY DATA'!D:D=$C421)),"""")
  )
)"),"")</f>
        <v/>
      </c>
      <c r="G421" s="2" t="str">
        <f>IFERROR(__xludf.DUMMYFUNCTION("IFERROR(
  TEXTJOIN(CHAR(10),TRUE,FILTER('SUMMARY DATA'!G:G,'SUMMARY DATA'!A:A=$A421,'SUMMARY DATA'!C:C=$B421)),
  IF(
    OR(
      ISNUMBER(SEARCH(""CDM CASH DEPOSIT"",$C421)),
      ISNUMBER(SEARCH(""CASH DEPOSIT"",$C421)),
      COUNTIF('SUMMARY DATA'"&amp;"!D:D,$C421)&lt;&gt;1
    ),
    """",
    IFERROR(TEXTJOIN(CHAR(10),TRUE,FILTER('SUMMARY DATA'!G:G,'SUMMARY DATA'!D:D=$C421)),"""")
  )
)"),"")</f>
        <v/>
      </c>
      <c r="H421" s="6" t="str">
        <f>IFERROR(__xludf.DUMMYFUNCTION("IFERROR(
  TEXTJOIN(CHAR(10),TRUE,FILTER('SUMMARY DATA'!H:H,'SUMMARY DATA'!A:A=$A421,'SUMMARY DATA'!C:C=$B421)),
  IF(
    OR(
      ISNUMBER(SEARCH(""CDM CASH DEPOSIT"",$C421)),
      ISNUMBER(SEARCH(""CASH DEPOSIT"",$C421)),
      COUNTIF('SUMMARY DATA'"&amp;"!D:D,$C421)&lt;&gt;1
    ),
    """",
    IFERROR(TEXTJOIN(CHAR(10),TRUE,FILTER('SUMMARY DATA'!H:H,'SUMMARY DATA'!D:D=$C421)),"""")
  )
)"),"")</f>
        <v/>
      </c>
      <c r="I421" s="6" t="str">
        <f>IFERROR(__xludf.DUMMYFUNCTION("IF(H421="""","""",
SUM(ARRAYFORMULA(VALUE(SPLIT(H421,CHAR(10)))))
)"),"")</f>
        <v/>
      </c>
      <c r="J421" s="2" t="str">
        <f>IFERROR(__xludf.DUMMYFUNCTION("IFERROR(
  TEXTJOIN(CHAR(10),TRUE,FILTER('SUMMARY DATA'!I:I,'SUMMARY DATA'!A:A=$A421,'SUMMARY DATA'!C:C=$B421)),
  IF(
    OR(
      ISNUMBER(SEARCH(""CDM CASH DEPOSIT"",$C421)),
      ISNUMBER(SEARCH(""CASH DEPOSIT"",$C421)),
      COUNTIF('SUMMARY DATA'"&amp;"!D:D,$C421)&lt;&gt;1
    ),
    """",
    IFERROR(TEXTJOIN(CHAR(10),TRUE,FILTER('SUMMARY DATA'!I:I,'SUMMARY DATA'!D:D=$C421)),"""")
  )
)"),"")</f>
        <v/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 spans="1:27">
      <c r="A422" s="19"/>
      <c r="B422" s="39"/>
      <c r="C422" s="19"/>
      <c r="D422" s="33"/>
      <c r="E422" s="4" t="str">
        <f>IFERROR(__xludf.DUMMYFUNCTION("IFERROR(
  TEXTJOIN(CHAR(10),TRUE,FILTER('SUMMARY DATA'!E:E,'SUMMARY DATA'!A:A=$A422,'SUMMARY DATA'!C:C=$B422)),
  IF(
    OR(
      ISNUMBER(SEARCH(""CDM CASH DEPOSIT"",$C422)),
      ISNUMBER(SEARCH(""CASH DEPOSIT"",$C422)),
      COUNTIF('SUMMARY DATA'"&amp;"!D:D,$C422)&lt;&gt;1
    ),
    """",
    IFERROR(TEXTJOIN(CHAR(10),TRUE,FILTER('SUMMARY DATA'!E:E,'SUMMARY DATA'!D:D=$C422)),"""")
  )
)"),"")</f>
        <v/>
      </c>
      <c r="F422" s="2" t="str">
        <f>IFERROR(__xludf.DUMMYFUNCTION("IFERROR(
  TEXTJOIN(CHAR(10),TRUE,FILTER('SUMMARY DATA'!F:F,'SUMMARY DATA'!A:A=$A422,'SUMMARY DATA'!C:C=$B422)),
  IF(
    OR(
      ISNUMBER(SEARCH(""CDM CASH DEPOSIT"",$C422)),
      ISNUMBER(SEARCH(""CASH DEPOSIT"",$C422)),
      COUNTIF('SUMMARY DATA'"&amp;"!D:D,$C422)&lt;&gt;1
    ),
    """",
    IFERROR(TEXTJOIN(CHAR(10),TRUE,FILTER('SUMMARY DATA'!F:F,'SUMMARY DATA'!D:D=$C422)),"""")
  )
)"),"")</f>
        <v/>
      </c>
      <c r="G422" s="2" t="str">
        <f>IFERROR(__xludf.DUMMYFUNCTION("IFERROR(
  TEXTJOIN(CHAR(10),TRUE,FILTER('SUMMARY DATA'!G:G,'SUMMARY DATA'!A:A=$A422,'SUMMARY DATA'!C:C=$B422)),
  IF(
    OR(
      ISNUMBER(SEARCH(""CDM CASH DEPOSIT"",$C422)),
      ISNUMBER(SEARCH(""CASH DEPOSIT"",$C422)),
      COUNTIF('SUMMARY DATA'"&amp;"!D:D,$C422)&lt;&gt;1
    ),
    """",
    IFERROR(TEXTJOIN(CHAR(10),TRUE,FILTER('SUMMARY DATA'!G:G,'SUMMARY DATA'!D:D=$C422)),"""")
  )
)"),"")</f>
        <v/>
      </c>
      <c r="H422" s="6" t="str">
        <f>IFERROR(__xludf.DUMMYFUNCTION("IFERROR(
  TEXTJOIN(CHAR(10),TRUE,FILTER('SUMMARY DATA'!H:H,'SUMMARY DATA'!A:A=$A422,'SUMMARY DATA'!C:C=$B422)),
  IF(
    OR(
      ISNUMBER(SEARCH(""CDM CASH DEPOSIT"",$C422)),
      ISNUMBER(SEARCH(""CASH DEPOSIT"",$C422)),
      COUNTIF('SUMMARY DATA'"&amp;"!D:D,$C422)&lt;&gt;1
    ),
    """",
    IFERROR(TEXTJOIN(CHAR(10),TRUE,FILTER('SUMMARY DATA'!H:H,'SUMMARY DATA'!D:D=$C422)),"""")
  )
)"),"")</f>
        <v/>
      </c>
      <c r="I422" s="6" t="str">
        <f>IFERROR(__xludf.DUMMYFUNCTION("IF(H422="""","""",
SUM(ARRAYFORMULA(VALUE(SPLIT(H422,CHAR(10)))))
)"),"")</f>
        <v/>
      </c>
      <c r="J422" s="2" t="str">
        <f>IFERROR(__xludf.DUMMYFUNCTION("IFERROR(
  TEXTJOIN(CHAR(10),TRUE,FILTER('SUMMARY DATA'!I:I,'SUMMARY DATA'!A:A=$A422,'SUMMARY DATA'!C:C=$B422)),
  IF(
    OR(
      ISNUMBER(SEARCH(""CDM CASH DEPOSIT"",$C422)),
      ISNUMBER(SEARCH(""CASH DEPOSIT"",$C422)),
      COUNTIF('SUMMARY DATA'"&amp;"!D:D,$C422)&lt;&gt;1
    ),
    """",
    IFERROR(TEXTJOIN(CHAR(10),TRUE,FILTER('SUMMARY DATA'!I:I,'SUMMARY DATA'!D:D=$C422)),"""")
  )
)"),"")</f>
        <v/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 spans="1:27">
      <c r="A423" s="19"/>
      <c r="B423" s="39"/>
      <c r="C423" s="19"/>
      <c r="D423" s="33"/>
      <c r="E423" s="4" t="str">
        <f>IFERROR(__xludf.DUMMYFUNCTION("IFERROR(
  TEXTJOIN(CHAR(10),TRUE,FILTER('SUMMARY DATA'!E:E,'SUMMARY DATA'!A:A=$A423,'SUMMARY DATA'!C:C=$B423)),
  IF(
    OR(
      ISNUMBER(SEARCH(""CDM CASH DEPOSIT"",$C423)),
      ISNUMBER(SEARCH(""CASH DEPOSIT"",$C423)),
      COUNTIF('SUMMARY DATA'"&amp;"!D:D,$C423)&lt;&gt;1
    ),
    """",
    IFERROR(TEXTJOIN(CHAR(10),TRUE,FILTER('SUMMARY DATA'!E:E,'SUMMARY DATA'!D:D=$C423)),"""")
  )
)"),"")</f>
        <v/>
      </c>
      <c r="F423" s="2" t="str">
        <f>IFERROR(__xludf.DUMMYFUNCTION("IFERROR(
  TEXTJOIN(CHAR(10),TRUE,FILTER('SUMMARY DATA'!F:F,'SUMMARY DATA'!A:A=$A423,'SUMMARY DATA'!C:C=$B423)),
  IF(
    OR(
      ISNUMBER(SEARCH(""CDM CASH DEPOSIT"",$C423)),
      ISNUMBER(SEARCH(""CASH DEPOSIT"",$C423)),
      COUNTIF('SUMMARY DATA'"&amp;"!D:D,$C423)&lt;&gt;1
    ),
    """",
    IFERROR(TEXTJOIN(CHAR(10),TRUE,FILTER('SUMMARY DATA'!F:F,'SUMMARY DATA'!D:D=$C423)),"""")
  )
)"),"")</f>
        <v/>
      </c>
      <c r="G423" s="2" t="str">
        <f>IFERROR(__xludf.DUMMYFUNCTION("IFERROR(
  TEXTJOIN(CHAR(10),TRUE,FILTER('SUMMARY DATA'!G:G,'SUMMARY DATA'!A:A=$A423,'SUMMARY DATA'!C:C=$B423)),
  IF(
    OR(
      ISNUMBER(SEARCH(""CDM CASH DEPOSIT"",$C423)),
      ISNUMBER(SEARCH(""CASH DEPOSIT"",$C423)),
      COUNTIF('SUMMARY DATA'"&amp;"!D:D,$C423)&lt;&gt;1
    ),
    """",
    IFERROR(TEXTJOIN(CHAR(10),TRUE,FILTER('SUMMARY DATA'!G:G,'SUMMARY DATA'!D:D=$C423)),"""")
  )
)"),"")</f>
        <v/>
      </c>
      <c r="H423" s="6" t="str">
        <f>IFERROR(__xludf.DUMMYFUNCTION("IFERROR(
  TEXTJOIN(CHAR(10),TRUE,FILTER('SUMMARY DATA'!H:H,'SUMMARY DATA'!A:A=$A423,'SUMMARY DATA'!C:C=$B423)),
  IF(
    OR(
      ISNUMBER(SEARCH(""CDM CASH DEPOSIT"",$C423)),
      ISNUMBER(SEARCH(""CASH DEPOSIT"",$C423)),
      COUNTIF('SUMMARY DATA'"&amp;"!D:D,$C423)&lt;&gt;1
    ),
    """",
    IFERROR(TEXTJOIN(CHAR(10),TRUE,FILTER('SUMMARY DATA'!H:H,'SUMMARY DATA'!D:D=$C423)),"""")
  )
)"),"")</f>
        <v/>
      </c>
      <c r="I423" s="6" t="str">
        <f>IFERROR(__xludf.DUMMYFUNCTION("IF(H423="""","""",
SUM(ARRAYFORMULA(VALUE(SPLIT(H423,CHAR(10)))))
)"),"")</f>
        <v/>
      </c>
      <c r="J423" s="2" t="str">
        <f>IFERROR(__xludf.DUMMYFUNCTION("IFERROR(
  TEXTJOIN(CHAR(10),TRUE,FILTER('SUMMARY DATA'!I:I,'SUMMARY DATA'!A:A=$A423,'SUMMARY DATA'!C:C=$B423)),
  IF(
    OR(
      ISNUMBER(SEARCH(""CDM CASH DEPOSIT"",$C423)),
      ISNUMBER(SEARCH(""CASH DEPOSIT"",$C423)),
      COUNTIF('SUMMARY DATA'"&amp;"!D:D,$C423)&lt;&gt;1
    ),
    """",
    IFERROR(TEXTJOIN(CHAR(10),TRUE,FILTER('SUMMARY DATA'!I:I,'SUMMARY DATA'!D:D=$C423)),"""")
  )
)"),"")</f>
        <v/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 spans="1:27">
      <c r="A424" s="19"/>
      <c r="B424" s="39"/>
      <c r="C424" s="19"/>
      <c r="D424" s="33"/>
      <c r="E424" s="4" t="str">
        <f>IFERROR(__xludf.DUMMYFUNCTION("IFERROR(
  TEXTJOIN(CHAR(10),TRUE,FILTER('SUMMARY DATA'!E:E,'SUMMARY DATA'!A:A=$A424,'SUMMARY DATA'!C:C=$B424)),
  IF(
    OR(
      ISNUMBER(SEARCH(""CDM CASH DEPOSIT"",$C424)),
      ISNUMBER(SEARCH(""CASH DEPOSIT"",$C424)),
      COUNTIF('SUMMARY DATA'"&amp;"!D:D,$C424)&lt;&gt;1
    ),
    """",
    IFERROR(TEXTJOIN(CHAR(10),TRUE,FILTER('SUMMARY DATA'!E:E,'SUMMARY DATA'!D:D=$C424)),"""")
  )
)"),"")</f>
        <v/>
      </c>
      <c r="F424" s="2" t="str">
        <f>IFERROR(__xludf.DUMMYFUNCTION("IFERROR(
  TEXTJOIN(CHAR(10),TRUE,FILTER('SUMMARY DATA'!F:F,'SUMMARY DATA'!A:A=$A424,'SUMMARY DATA'!C:C=$B424)),
  IF(
    OR(
      ISNUMBER(SEARCH(""CDM CASH DEPOSIT"",$C424)),
      ISNUMBER(SEARCH(""CASH DEPOSIT"",$C424)),
      COUNTIF('SUMMARY DATA'"&amp;"!D:D,$C424)&lt;&gt;1
    ),
    """",
    IFERROR(TEXTJOIN(CHAR(10),TRUE,FILTER('SUMMARY DATA'!F:F,'SUMMARY DATA'!D:D=$C424)),"""")
  )
)"),"")</f>
        <v/>
      </c>
      <c r="G424" s="2" t="str">
        <f>IFERROR(__xludf.DUMMYFUNCTION("IFERROR(
  TEXTJOIN(CHAR(10),TRUE,FILTER('SUMMARY DATA'!G:G,'SUMMARY DATA'!A:A=$A424,'SUMMARY DATA'!C:C=$B424)),
  IF(
    OR(
      ISNUMBER(SEARCH(""CDM CASH DEPOSIT"",$C424)),
      ISNUMBER(SEARCH(""CASH DEPOSIT"",$C424)),
      COUNTIF('SUMMARY DATA'"&amp;"!D:D,$C424)&lt;&gt;1
    ),
    """",
    IFERROR(TEXTJOIN(CHAR(10),TRUE,FILTER('SUMMARY DATA'!G:G,'SUMMARY DATA'!D:D=$C424)),"""")
  )
)"),"")</f>
        <v/>
      </c>
      <c r="H424" s="6" t="str">
        <f>IFERROR(__xludf.DUMMYFUNCTION("IFERROR(
  TEXTJOIN(CHAR(10),TRUE,FILTER('SUMMARY DATA'!H:H,'SUMMARY DATA'!A:A=$A424,'SUMMARY DATA'!C:C=$B424)),
  IF(
    OR(
      ISNUMBER(SEARCH(""CDM CASH DEPOSIT"",$C424)),
      ISNUMBER(SEARCH(""CASH DEPOSIT"",$C424)),
      COUNTIF('SUMMARY DATA'"&amp;"!D:D,$C424)&lt;&gt;1
    ),
    """",
    IFERROR(TEXTJOIN(CHAR(10),TRUE,FILTER('SUMMARY DATA'!H:H,'SUMMARY DATA'!D:D=$C424)),"""")
  )
)"),"")</f>
        <v/>
      </c>
      <c r="I424" s="6" t="str">
        <f>IFERROR(__xludf.DUMMYFUNCTION("IF(H424="""","""",
SUM(ARRAYFORMULA(VALUE(SPLIT(H424,CHAR(10)))))
)"),"")</f>
        <v/>
      </c>
      <c r="J424" s="2" t="str">
        <f>IFERROR(__xludf.DUMMYFUNCTION("IFERROR(
  TEXTJOIN(CHAR(10),TRUE,FILTER('SUMMARY DATA'!I:I,'SUMMARY DATA'!A:A=$A424,'SUMMARY DATA'!C:C=$B424)),
  IF(
    OR(
      ISNUMBER(SEARCH(""CDM CASH DEPOSIT"",$C424)),
      ISNUMBER(SEARCH(""CASH DEPOSIT"",$C424)),
      COUNTIF('SUMMARY DATA'"&amp;"!D:D,$C424)&lt;&gt;1
    ),
    """",
    IFERROR(TEXTJOIN(CHAR(10),TRUE,FILTER('SUMMARY DATA'!I:I,'SUMMARY DATA'!D:D=$C424)),"""")
  )
)"),"")</f>
        <v/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 spans="1:27">
      <c r="A425" s="19"/>
      <c r="B425" s="39"/>
      <c r="C425" s="19"/>
      <c r="D425" s="33"/>
      <c r="E425" s="4" t="str">
        <f>IFERROR(__xludf.DUMMYFUNCTION("IFERROR(
  TEXTJOIN(CHAR(10),TRUE,FILTER('SUMMARY DATA'!E:E,'SUMMARY DATA'!A:A=$A425,'SUMMARY DATA'!C:C=$B425)),
  IF(
    OR(
      ISNUMBER(SEARCH(""CDM CASH DEPOSIT"",$C425)),
      ISNUMBER(SEARCH(""CASH DEPOSIT"",$C425)),
      COUNTIF('SUMMARY DATA'"&amp;"!D:D,$C425)&lt;&gt;1
    ),
    """",
    IFERROR(TEXTJOIN(CHAR(10),TRUE,FILTER('SUMMARY DATA'!E:E,'SUMMARY DATA'!D:D=$C425)),"""")
  )
)"),"")</f>
        <v/>
      </c>
      <c r="F425" s="2" t="str">
        <f>IFERROR(__xludf.DUMMYFUNCTION("IFERROR(
  TEXTJOIN(CHAR(10),TRUE,FILTER('SUMMARY DATA'!F:F,'SUMMARY DATA'!A:A=$A425,'SUMMARY DATA'!C:C=$B425)),
  IF(
    OR(
      ISNUMBER(SEARCH(""CDM CASH DEPOSIT"",$C425)),
      ISNUMBER(SEARCH(""CASH DEPOSIT"",$C425)),
      COUNTIF('SUMMARY DATA'"&amp;"!D:D,$C425)&lt;&gt;1
    ),
    """",
    IFERROR(TEXTJOIN(CHAR(10),TRUE,FILTER('SUMMARY DATA'!F:F,'SUMMARY DATA'!D:D=$C425)),"""")
  )
)"),"")</f>
        <v/>
      </c>
      <c r="G425" s="2" t="str">
        <f>IFERROR(__xludf.DUMMYFUNCTION("IFERROR(
  TEXTJOIN(CHAR(10),TRUE,FILTER('SUMMARY DATA'!G:G,'SUMMARY DATA'!A:A=$A425,'SUMMARY DATA'!C:C=$B425)),
  IF(
    OR(
      ISNUMBER(SEARCH(""CDM CASH DEPOSIT"",$C425)),
      ISNUMBER(SEARCH(""CASH DEPOSIT"",$C425)),
      COUNTIF('SUMMARY DATA'"&amp;"!D:D,$C425)&lt;&gt;1
    ),
    """",
    IFERROR(TEXTJOIN(CHAR(10),TRUE,FILTER('SUMMARY DATA'!G:G,'SUMMARY DATA'!D:D=$C425)),"""")
  )
)"),"")</f>
        <v/>
      </c>
      <c r="H425" s="6" t="str">
        <f>IFERROR(__xludf.DUMMYFUNCTION("IFERROR(
  TEXTJOIN(CHAR(10),TRUE,FILTER('SUMMARY DATA'!H:H,'SUMMARY DATA'!A:A=$A425,'SUMMARY DATA'!C:C=$B425)),
  IF(
    OR(
      ISNUMBER(SEARCH(""CDM CASH DEPOSIT"",$C425)),
      ISNUMBER(SEARCH(""CASH DEPOSIT"",$C425)),
      COUNTIF('SUMMARY DATA'"&amp;"!D:D,$C425)&lt;&gt;1
    ),
    """",
    IFERROR(TEXTJOIN(CHAR(10),TRUE,FILTER('SUMMARY DATA'!H:H,'SUMMARY DATA'!D:D=$C425)),"""")
  )
)"),"")</f>
        <v/>
      </c>
      <c r="I425" s="6" t="str">
        <f>IFERROR(__xludf.DUMMYFUNCTION("IF(H425="""","""",
SUM(ARRAYFORMULA(VALUE(SPLIT(H425,CHAR(10)))))
)"),"")</f>
        <v/>
      </c>
      <c r="J425" s="2" t="str">
        <f>IFERROR(__xludf.DUMMYFUNCTION("IFERROR(
  TEXTJOIN(CHAR(10),TRUE,FILTER('SUMMARY DATA'!I:I,'SUMMARY DATA'!A:A=$A425,'SUMMARY DATA'!C:C=$B425)),
  IF(
    OR(
      ISNUMBER(SEARCH(""CDM CASH DEPOSIT"",$C425)),
      ISNUMBER(SEARCH(""CASH DEPOSIT"",$C425)),
      COUNTIF('SUMMARY DATA'"&amp;"!D:D,$C425)&lt;&gt;1
    ),
    """",
    IFERROR(TEXTJOIN(CHAR(10),TRUE,FILTER('SUMMARY DATA'!I:I,'SUMMARY DATA'!D:D=$C425)),"""")
  )
)"),"")</f>
        <v/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 spans="1:27">
      <c r="A426" s="19"/>
      <c r="B426" s="39"/>
      <c r="C426" s="19"/>
      <c r="D426" s="33"/>
      <c r="E426" s="4" t="str">
        <f>IFERROR(__xludf.DUMMYFUNCTION("IFERROR(
  TEXTJOIN(CHAR(10),TRUE,FILTER('SUMMARY DATA'!E:E,'SUMMARY DATA'!A:A=$A426,'SUMMARY DATA'!C:C=$B426)),
  IF(
    OR(
      ISNUMBER(SEARCH(""CDM CASH DEPOSIT"",$C426)),
      ISNUMBER(SEARCH(""CASH DEPOSIT"",$C426)),
      COUNTIF('SUMMARY DATA'"&amp;"!D:D,$C426)&lt;&gt;1
    ),
    """",
    IFERROR(TEXTJOIN(CHAR(10),TRUE,FILTER('SUMMARY DATA'!E:E,'SUMMARY DATA'!D:D=$C426)),"""")
  )
)"),"")</f>
        <v/>
      </c>
      <c r="F426" s="2" t="str">
        <f>IFERROR(__xludf.DUMMYFUNCTION("IFERROR(
  TEXTJOIN(CHAR(10),TRUE,FILTER('SUMMARY DATA'!F:F,'SUMMARY DATA'!A:A=$A426,'SUMMARY DATA'!C:C=$B426)),
  IF(
    OR(
      ISNUMBER(SEARCH(""CDM CASH DEPOSIT"",$C426)),
      ISNUMBER(SEARCH(""CASH DEPOSIT"",$C426)),
      COUNTIF('SUMMARY DATA'"&amp;"!D:D,$C426)&lt;&gt;1
    ),
    """",
    IFERROR(TEXTJOIN(CHAR(10),TRUE,FILTER('SUMMARY DATA'!F:F,'SUMMARY DATA'!D:D=$C426)),"""")
  )
)"),"")</f>
        <v/>
      </c>
      <c r="G426" s="2" t="str">
        <f>IFERROR(__xludf.DUMMYFUNCTION("IFERROR(
  TEXTJOIN(CHAR(10),TRUE,FILTER('SUMMARY DATA'!G:G,'SUMMARY DATA'!A:A=$A426,'SUMMARY DATA'!C:C=$B426)),
  IF(
    OR(
      ISNUMBER(SEARCH(""CDM CASH DEPOSIT"",$C426)),
      ISNUMBER(SEARCH(""CASH DEPOSIT"",$C426)),
      COUNTIF('SUMMARY DATA'"&amp;"!D:D,$C426)&lt;&gt;1
    ),
    """",
    IFERROR(TEXTJOIN(CHAR(10),TRUE,FILTER('SUMMARY DATA'!G:G,'SUMMARY DATA'!D:D=$C426)),"""")
  )
)"),"")</f>
        <v/>
      </c>
      <c r="H426" s="6" t="str">
        <f>IFERROR(__xludf.DUMMYFUNCTION("IFERROR(
  TEXTJOIN(CHAR(10),TRUE,FILTER('SUMMARY DATA'!H:H,'SUMMARY DATA'!A:A=$A426,'SUMMARY DATA'!C:C=$B426)),
  IF(
    OR(
      ISNUMBER(SEARCH(""CDM CASH DEPOSIT"",$C426)),
      ISNUMBER(SEARCH(""CASH DEPOSIT"",$C426)),
      COUNTIF('SUMMARY DATA'"&amp;"!D:D,$C426)&lt;&gt;1
    ),
    """",
    IFERROR(TEXTJOIN(CHAR(10),TRUE,FILTER('SUMMARY DATA'!H:H,'SUMMARY DATA'!D:D=$C426)),"""")
  )
)"),"")</f>
        <v/>
      </c>
      <c r="I426" s="6" t="str">
        <f>IFERROR(__xludf.DUMMYFUNCTION("IF(H426="""","""",
SUM(ARRAYFORMULA(VALUE(SPLIT(H426,CHAR(10)))))
)"),"")</f>
        <v/>
      </c>
      <c r="J426" s="2" t="str">
        <f>IFERROR(__xludf.DUMMYFUNCTION("IFERROR(
  TEXTJOIN(CHAR(10),TRUE,FILTER('SUMMARY DATA'!I:I,'SUMMARY DATA'!A:A=$A426,'SUMMARY DATA'!C:C=$B426)),
  IF(
    OR(
      ISNUMBER(SEARCH(""CDM CASH DEPOSIT"",$C426)),
      ISNUMBER(SEARCH(""CASH DEPOSIT"",$C426)),
      COUNTIF('SUMMARY DATA'"&amp;"!D:D,$C426)&lt;&gt;1
    ),
    """",
    IFERROR(TEXTJOIN(CHAR(10),TRUE,FILTER('SUMMARY DATA'!I:I,'SUMMARY DATA'!D:D=$C426)),"""")
  )
)"),"")</f>
        <v/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 spans="1:27">
      <c r="A427" s="19"/>
      <c r="B427" s="39"/>
      <c r="C427" s="19"/>
      <c r="D427" s="33"/>
      <c r="E427" s="4" t="str">
        <f>IFERROR(__xludf.DUMMYFUNCTION("IFERROR(
  TEXTJOIN(CHAR(10),TRUE,FILTER('SUMMARY DATA'!E:E,'SUMMARY DATA'!A:A=$A427,'SUMMARY DATA'!C:C=$B427)),
  IF(
    OR(
      ISNUMBER(SEARCH(""CDM CASH DEPOSIT"",$C427)),
      ISNUMBER(SEARCH(""CASH DEPOSIT"",$C427)),
      COUNTIF('SUMMARY DATA'"&amp;"!D:D,$C427)&lt;&gt;1
    ),
    """",
    IFERROR(TEXTJOIN(CHAR(10),TRUE,FILTER('SUMMARY DATA'!E:E,'SUMMARY DATA'!D:D=$C427)),"""")
  )
)"),"")</f>
        <v/>
      </c>
      <c r="F427" s="2" t="str">
        <f>IFERROR(__xludf.DUMMYFUNCTION("IFERROR(
  TEXTJOIN(CHAR(10),TRUE,FILTER('SUMMARY DATA'!F:F,'SUMMARY DATA'!A:A=$A427,'SUMMARY DATA'!C:C=$B427)),
  IF(
    OR(
      ISNUMBER(SEARCH(""CDM CASH DEPOSIT"",$C427)),
      ISNUMBER(SEARCH(""CASH DEPOSIT"",$C427)),
      COUNTIF('SUMMARY DATA'"&amp;"!D:D,$C427)&lt;&gt;1
    ),
    """",
    IFERROR(TEXTJOIN(CHAR(10),TRUE,FILTER('SUMMARY DATA'!F:F,'SUMMARY DATA'!D:D=$C427)),"""")
  )
)"),"")</f>
        <v/>
      </c>
      <c r="G427" s="2" t="str">
        <f>IFERROR(__xludf.DUMMYFUNCTION("IFERROR(
  TEXTJOIN(CHAR(10),TRUE,FILTER('SUMMARY DATA'!G:G,'SUMMARY DATA'!A:A=$A427,'SUMMARY DATA'!C:C=$B427)),
  IF(
    OR(
      ISNUMBER(SEARCH(""CDM CASH DEPOSIT"",$C427)),
      ISNUMBER(SEARCH(""CASH DEPOSIT"",$C427)),
      COUNTIF('SUMMARY DATA'"&amp;"!D:D,$C427)&lt;&gt;1
    ),
    """",
    IFERROR(TEXTJOIN(CHAR(10),TRUE,FILTER('SUMMARY DATA'!G:G,'SUMMARY DATA'!D:D=$C427)),"""")
  )
)"),"")</f>
        <v/>
      </c>
      <c r="H427" s="6" t="str">
        <f>IFERROR(__xludf.DUMMYFUNCTION("IFERROR(
  TEXTJOIN(CHAR(10),TRUE,FILTER('SUMMARY DATA'!H:H,'SUMMARY DATA'!A:A=$A427,'SUMMARY DATA'!C:C=$B427)),
  IF(
    OR(
      ISNUMBER(SEARCH(""CDM CASH DEPOSIT"",$C427)),
      ISNUMBER(SEARCH(""CASH DEPOSIT"",$C427)),
      COUNTIF('SUMMARY DATA'"&amp;"!D:D,$C427)&lt;&gt;1
    ),
    """",
    IFERROR(TEXTJOIN(CHAR(10),TRUE,FILTER('SUMMARY DATA'!H:H,'SUMMARY DATA'!D:D=$C427)),"""")
  )
)"),"")</f>
        <v/>
      </c>
      <c r="I427" s="6" t="str">
        <f>IFERROR(__xludf.DUMMYFUNCTION("IF(H427="""","""",
SUM(ARRAYFORMULA(VALUE(SPLIT(H427,CHAR(10)))))
)"),"")</f>
        <v/>
      </c>
      <c r="J427" s="2" t="str">
        <f>IFERROR(__xludf.DUMMYFUNCTION("IFERROR(
  TEXTJOIN(CHAR(10),TRUE,FILTER('SUMMARY DATA'!I:I,'SUMMARY DATA'!A:A=$A427,'SUMMARY DATA'!C:C=$B427)),
  IF(
    OR(
      ISNUMBER(SEARCH(""CDM CASH DEPOSIT"",$C427)),
      ISNUMBER(SEARCH(""CASH DEPOSIT"",$C427)),
      COUNTIF('SUMMARY DATA'"&amp;"!D:D,$C427)&lt;&gt;1
    ),
    """",
    IFERROR(TEXTJOIN(CHAR(10),TRUE,FILTER('SUMMARY DATA'!I:I,'SUMMARY DATA'!D:D=$C427)),"""")
  )
)"),"")</f>
        <v/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 spans="1:27">
      <c r="A428" s="19"/>
      <c r="B428" s="39"/>
      <c r="C428" s="19"/>
      <c r="D428" s="33"/>
      <c r="E428" s="4" t="str">
        <f>IFERROR(__xludf.DUMMYFUNCTION("IFERROR(
  TEXTJOIN(CHAR(10),TRUE,FILTER('SUMMARY DATA'!E:E,'SUMMARY DATA'!A:A=$A428,'SUMMARY DATA'!C:C=$B428)),
  IF(
    OR(
      ISNUMBER(SEARCH(""CDM CASH DEPOSIT"",$C428)),
      ISNUMBER(SEARCH(""CASH DEPOSIT"",$C428)),
      COUNTIF('SUMMARY DATA'"&amp;"!D:D,$C428)&lt;&gt;1
    ),
    """",
    IFERROR(TEXTJOIN(CHAR(10),TRUE,FILTER('SUMMARY DATA'!E:E,'SUMMARY DATA'!D:D=$C428)),"""")
  )
)"),"")</f>
        <v/>
      </c>
      <c r="F428" s="2" t="str">
        <f>IFERROR(__xludf.DUMMYFUNCTION("IFERROR(
  TEXTJOIN(CHAR(10),TRUE,FILTER('SUMMARY DATA'!F:F,'SUMMARY DATA'!A:A=$A428,'SUMMARY DATA'!C:C=$B428)),
  IF(
    OR(
      ISNUMBER(SEARCH(""CDM CASH DEPOSIT"",$C428)),
      ISNUMBER(SEARCH(""CASH DEPOSIT"",$C428)),
      COUNTIF('SUMMARY DATA'"&amp;"!D:D,$C428)&lt;&gt;1
    ),
    """",
    IFERROR(TEXTJOIN(CHAR(10),TRUE,FILTER('SUMMARY DATA'!F:F,'SUMMARY DATA'!D:D=$C428)),"""")
  )
)"),"")</f>
        <v/>
      </c>
      <c r="G428" s="2" t="str">
        <f>IFERROR(__xludf.DUMMYFUNCTION("IFERROR(
  TEXTJOIN(CHAR(10),TRUE,FILTER('SUMMARY DATA'!G:G,'SUMMARY DATA'!A:A=$A428,'SUMMARY DATA'!C:C=$B428)),
  IF(
    OR(
      ISNUMBER(SEARCH(""CDM CASH DEPOSIT"",$C428)),
      ISNUMBER(SEARCH(""CASH DEPOSIT"",$C428)),
      COUNTIF('SUMMARY DATA'"&amp;"!D:D,$C428)&lt;&gt;1
    ),
    """",
    IFERROR(TEXTJOIN(CHAR(10),TRUE,FILTER('SUMMARY DATA'!G:G,'SUMMARY DATA'!D:D=$C428)),"""")
  )
)"),"")</f>
        <v/>
      </c>
      <c r="H428" s="6" t="str">
        <f>IFERROR(__xludf.DUMMYFUNCTION("IFERROR(
  TEXTJOIN(CHAR(10),TRUE,FILTER('SUMMARY DATA'!H:H,'SUMMARY DATA'!A:A=$A428,'SUMMARY DATA'!C:C=$B428)),
  IF(
    OR(
      ISNUMBER(SEARCH(""CDM CASH DEPOSIT"",$C428)),
      ISNUMBER(SEARCH(""CASH DEPOSIT"",$C428)),
      COUNTIF('SUMMARY DATA'"&amp;"!D:D,$C428)&lt;&gt;1
    ),
    """",
    IFERROR(TEXTJOIN(CHAR(10),TRUE,FILTER('SUMMARY DATA'!H:H,'SUMMARY DATA'!D:D=$C428)),"""")
  )
)"),"")</f>
        <v/>
      </c>
      <c r="I428" s="6" t="str">
        <f>IFERROR(__xludf.DUMMYFUNCTION("IF(H428="""","""",
SUM(ARRAYFORMULA(VALUE(SPLIT(H428,CHAR(10)))))
)"),"")</f>
        <v/>
      </c>
      <c r="J428" s="2" t="str">
        <f>IFERROR(__xludf.DUMMYFUNCTION("IFERROR(
  TEXTJOIN(CHAR(10),TRUE,FILTER('SUMMARY DATA'!I:I,'SUMMARY DATA'!A:A=$A428,'SUMMARY DATA'!C:C=$B428)),
  IF(
    OR(
      ISNUMBER(SEARCH(""CDM CASH DEPOSIT"",$C428)),
      ISNUMBER(SEARCH(""CASH DEPOSIT"",$C428)),
      COUNTIF('SUMMARY DATA'"&amp;"!D:D,$C428)&lt;&gt;1
    ),
    """",
    IFERROR(TEXTJOIN(CHAR(10),TRUE,FILTER('SUMMARY DATA'!I:I,'SUMMARY DATA'!D:D=$C428)),"""")
  )
)"),"")</f>
        <v/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 spans="1:27">
      <c r="A429" s="19"/>
      <c r="B429" s="39"/>
      <c r="C429" s="19"/>
      <c r="D429" s="33"/>
      <c r="E429" s="4" t="str">
        <f>IFERROR(__xludf.DUMMYFUNCTION("IFERROR(
  TEXTJOIN(CHAR(10),TRUE,FILTER('SUMMARY DATA'!E:E,'SUMMARY DATA'!A:A=$A429,'SUMMARY DATA'!C:C=$B429)),
  IF(
    OR(
      ISNUMBER(SEARCH(""CDM CASH DEPOSIT"",$C429)),
      ISNUMBER(SEARCH(""CASH DEPOSIT"",$C429)),
      COUNTIF('SUMMARY DATA'"&amp;"!D:D,$C429)&lt;&gt;1
    ),
    """",
    IFERROR(TEXTJOIN(CHAR(10),TRUE,FILTER('SUMMARY DATA'!E:E,'SUMMARY DATA'!D:D=$C429)),"""")
  )
)"),"")</f>
        <v/>
      </c>
      <c r="F429" s="2" t="str">
        <f>IFERROR(__xludf.DUMMYFUNCTION("IFERROR(
  TEXTJOIN(CHAR(10),TRUE,FILTER('SUMMARY DATA'!F:F,'SUMMARY DATA'!A:A=$A429,'SUMMARY DATA'!C:C=$B429)),
  IF(
    OR(
      ISNUMBER(SEARCH(""CDM CASH DEPOSIT"",$C429)),
      ISNUMBER(SEARCH(""CASH DEPOSIT"",$C429)),
      COUNTIF('SUMMARY DATA'"&amp;"!D:D,$C429)&lt;&gt;1
    ),
    """",
    IFERROR(TEXTJOIN(CHAR(10),TRUE,FILTER('SUMMARY DATA'!F:F,'SUMMARY DATA'!D:D=$C429)),"""")
  )
)"),"")</f>
        <v/>
      </c>
      <c r="G429" s="2" t="str">
        <f>IFERROR(__xludf.DUMMYFUNCTION("IFERROR(
  TEXTJOIN(CHAR(10),TRUE,FILTER('SUMMARY DATA'!G:G,'SUMMARY DATA'!A:A=$A429,'SUMMARY DATA'!C:C=$B429)),
  IF(
    OR(
      ISNUMBER(SEARCH(""CDM CASH DEPOSIT"",$C429)),
      ISNUMBER(SEARCH(""CASH DEPOSIT"",$C429)),
      COUNTIF('SUMMARY DATA'"&amp;"!D:D,$C429)&lt;&gt;1
    ),
    """",
    IFERROR(TEXTJOIN(CHAR(10),TRUE,FILTER('SUMMARY DATA'!G:G,'SUMMARY DATA'!D:D=$C429)),"""")
  )
)"),"")</f>
        <v/>
      </c>
      <c r="H429" s="6" t="str">
        <f>IFERROR(__xludf.DUMMYFUNCTION("IFERROR(
  TEXTJOIN(CHAR(10),TRUE,FILTER('SUMMARY DATA'!H:H,'SUMMARY DATA'!A:A=$A429,'SUMMARY DATA'!C:C=$B429)),
  IF(
    OR(
      ISNUMBER(SEARCH(""CDM CASH DEPOSIT"",$C429)),
      ISNUMBER(SEARCH(""CASH DEPOSIT"",$C429)),
      COUNTIF('SUMMARY DATA'"&amp;"!D:D,$C429)&lt;&gt;1
    ),
    """",
    IFERROR(TEXTJOIN(CHAR(10),TRUE,FILTER('SUMMARY DATA'!H:H,'SUMMARY DATA'!D:D=$C429)),"""")
  )
)"),"")</f>
        <v/>
      </c>
      <c r="I429" s="6" t="str">
        <f>IFERROR(__xludf.DUMMYFUNCTION("IF(H429="""","""",
SUM(ARRAYFORMULA(VALUE(SPLIT(H429,CHAR(10)))))
)"),"")</f>
        <v/>
      </c>
      <c r="J429" s="2" t="str">
        <f>IFERROR(__xludf.DUMMYFUNCTION("IFERROR(
  TEXTJOIN(CHAR(10),TRUE,FILTER('SUMMARY DATA'!I:I,'SUMMARY DATA'!A:A=$A429,'SUMMARY DATA'!C:C=$B429)),
  IF(
    OR(
      ISNUMBER(SEARCH(""CDM CASH DEPOSIT"",$C429)),
      ISNUMBER(SEARCH(""CASH DEPOSIT"",$C429)),
      COUNTIF('SUMMARY DATA'"&amp;"!D:D,$C429)&lt;&gt;1
    ),
    """",
    IFERROR(TEXTJOIN(CHAR(10),TRUE,FILTER('SUMMARY DATA'!I:I,'SUMMARY DATA'!D:D=$C429)),"""")
  )
)"),"")</f>
        <v/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 spans="1:27">
      <c r="A430" s="19"/>
      <c r="B430" s="39"/>
      <c r="C430" s="19"/>
      <c r="D430" s="33"/>
      <c r="E430" s="4" t="str">
        <f>IFERROR(__xludf.DUMMYFUNCTION("IFERROR(
  TEXTJOIN(CHAR(10),TRUE,FILTER('SUMMARY DATA'!E:E,'SUMMARY DATA'!A:A=$A430,'SUMMARY DATA'!C:C=$B430)),
  IF(
    OR(
      ISNUMBER(SEARCH(""CDM CASH DEPOSIT"",$C430)),
      ISNUMBER(SEARCH(""CASH DEPOSIT"",$C430)),
      COUNTIF('SUMMARY DATA'"&amp;"!D:D,$C430)&lt;&gt;1
    ),
    """",
    IFERROR(TEXTJOIN(CHAR(10),TRUE,FILTER('SUMMARY DATA'!E:E,'SUMMARY DATA'!D:D=$C430)),"""")
  )
)"),"")</f>
        <v/>
      </c>
      <c r="F430" s="2" t="str">
        <f>IFERROR(__xludf.DUMMYFUNCTION("IFERROR(
  TEXTJOIN(CHAR(10),TRUE,FILTER('SUMMARY DATA'!F:F,'SUMMARY DATA'!A:A=$A430,'SUMMARY DATA'!C:C=$B430)),
  IF(
    OR(
      ISNUMBER(SEARCH(""CDM CASH DEPOSIT"",$C430)),
      ISNUMBER(SEARCH(""CASH DEPOSIT"",$C430)),
      COUNTIF('SUMMARY DATA'"&amp;"!D:D,$C430)&lt;&gt;1
    ),
    """",
    IFERROR(TEXTJOIN(CHAR(10),TRUE,FILTER('SUMMARY DATA'!F:F,'SUMMARY DATA'!D:D=$C430)),"""")
  )
)"),"")</f>
        <v/>
      </c>
      <c r="G430" s="2" t="str">
        <f>IFERROR(__xludf.DUMMYFUNCTION("IFERROR(
  TEXTJOIN(CHAR(10),TRUE,FILTER('SUMMARY DATA'!G:G,'SUMMARY DATA'!A:A=$A430,'SUMMARY DATA'!C:C=$B430)),
  IF(
    OR(
      ISNUMBER(SEARCH(""CDM CASH DEPOSIT"",$C430)),
      ISNUMBER(SEARCH(""CASH DEPOSIT"",$C430)),
      COUNTIF('SUMMARY DATA'"&amp;"!D:D,$C430)&lt;&gt;1
    ),
    """",
    IFERROR(TEXTJOIN(CHAR(10),TRUE,FILTER('SUMMARY DATA'!G:G,'SUMMARY DATA'!D:D=$C430)),"""")
  )
)"),"")</f>
        <v/>
      </c>
      <c r="H430" s="6" t="str">
        <f>IFERROR(__xludf.DUMMYFUNCTION("IFERROR(
  TEXTJOIN(CHAR(10),TRUE,FILTER('SUMMARY DATA'!H:H,'SUMMARY DATA'!A:A=$A430,'SUMMARY DATA'!C:C=$B430)),
  IF(
    OR(
      ISNUMBER(SEARCH(""CDM CASH DEPOSIT"",$C430)),
      ISNUMBER(SEARCH(""CASH DEPOSIT"",$C430)),
      COUNTIF('SUMMARY DATA'"&amp;"!D:D,$C430)&lt;&gt;1
    ),
    """",
    IFERROR(TEXTJOIN(CHAR(10),TRUE,FILTER('SUMMARY DATA'!H:H,'SUMMARY DATA'!D:D=$C430)),"""")
  )
)"),"")</f>
        <v/>
      </c>
      <c r="I430" s="6" t="str">
        <f>IFERROR(__xludf.DUMMYFUNCTION("IF(H430="""","""",
SUM(ARRAYFORMULA(VALUE(SPLIT(H430,CHAR(10)))))
)"),"")</f>
        <v/>
      </c>
      <c r="J430" s="2" t="str">
        <f>IFERROR(__xludf.DUMMYFUNCTION("IFERROR(
  TEXTJOIN(CHAR(10),TRUE,FILTER('SUMMARY DATA'!I:I,'SUMMARY DATA'!A:A=$A430,'SUMMARY DATA'!C:C=$B430)),
  IF(
    OR(
      ISNUMBER(SEARCH(""CDM CASH DEPOSIT"",$C430)),
      ISNUMBER(SEARCH(""CASH DEPOSIT"",$C430)),
      COUNTIF('SUMMARY DATA'"&amp;"!D:D,$C430)&lt;&gt;1
    ),
    """",
    IFERROR(TEXTJOIN(CHAR(10),TRUE,FILTER('SUMMARY DATA'!I:I,'SUMMARY DATA'!D:D=$C430)),"""")
  )
)"),"")</f>
        <v/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 spans="1:27">
      <c r="A431" s="19"/>
      <c r="B431" s="39"/>
      <c r="C431" s="19"/>
      <c r="D431" s="33"/>
      <c r="E431" s="4" t="str">
        <f>IFERROR(__xludf.DUMMYFUNCTION("IFERROR(
  TEXTJOIN(CHAR(10),TRUE,FILTER('SUMMARY DATA'!E:E,'SUMMARY DATA'!A:A=$A431,'SUMMARY DATA'!C:C=$B431)),
  IF(
    OR(
      ISNUMBER(SEARCH(""CDM CASH DEPOSIT"",$C431)),
      ISNUMBER(SEARCH(""CASH DEPOSIT"",$C431)),
      COUNTIF('SUMMARY DATA'"&amp;"!D:D,$C431)&lt;&gt;1
    ),
    """",
    IFERROR(TEXTJOIN(CHAR(10),TRUE,FILTER('SUMMARY DATA'!E:E,'SUMMARY DATA'!D:D=$C431)),"""")
  )
)"),"")</f>
        <v/>
      </c>
      <c r="F431" s="2" t="str">
        <f>IFERROR(__xludf.DUMMYFUNCTION("IFERROR(
  TEXTJOIN(CHAR(10),TRUE,FILTER('SUMMARY DATA'!F:F,'SUMMARY DATA'!A:A=$A431,'SUMMARY DATA'!C:C=$B431)),
  IF(
    OR(
      ISNUMBER(SEARCH(""CDM CASH DEPOSIT"",$C431)),
      ISNUMBER(SEARCH(""CASH DEPOSIT"",$C431)),
      COUNTIF('SUMMARY DATA'"&amp;"!D:D,$C431)&lt;&gt;1
    ),
    """",
    IFERROR(TEXTJOIN(CHAR(10),TRUE,FILTER('SUMMARY DATA'!F:F,'SUMMARY DATA'!D:D=$C431)),"""")
  )
)"),"")</f>
        <v/>
      </c>
      <c r="G431" s="2" t="str">
        <f>IFERROR(__xludf.DUMMYFUNCTION("IFERROR(
  TEXTJOIN(CHAR(10),TRUE,FILTER('SUMMARY DATA'!G:G,'SUMMARY DATA'!A:A=$A431,'SUMMARY DATA'!C:C=$B431)),
  IF(
    OR(
      ISNUMBER(SEARCH(""CDM CASH DEPOSIT"",$C431)),
      ISNUMBER(SEARCH(""CASH DEPOSIT"",$C431)),
      COUNTIF('SUMMARY DATA'"&amp;"!D:D,$C431)&lt;&gt;1
    ),
    """",
    IFERROR(TEXTJOIN(CHAR(10),TRUE,FILTER('SUMMARY DATA'!G:G,'SUMMARY DATA'!D:D=$C431)),"""")
  )
)"),"")</f>
        <v/>
      </c>
      <c r="H431" s="6" t="str">
        <f>IFERROR(__xludf.DUMMYFUNCTION("IFERROR(
  TEXTJOIN(CHAR(10),TRUE,FILTER('SUMMARY DATA'!H:H,'SUMMARY DATA'!A:A=$A431,'SUMMARY DATA'!C:C=$B431)),
  IF(
    OR(
      ISNUMBER(SEARCH(""CDM CASH DEPOSIT"",$C431)),
      ISNUMBER(SEARCH(""CASH DEPOSIT"",$C431)),
      COUNTIF('SUMMARY DATA'"&amp;"!D:D,$C431)&lt;&gt;1
    ),
    """",
    IFERROR(TEXTJOIN(CHAR(10),TRUE,FILTER('SUMMARY DATA'!H:H,'SUMMARY DATA'!D:D=$C431)),"""")
  )
)"),"")</f>
        <v/>
      </c>
      <c r="I431" s="6" t="str">
        <f>IFERROR(__xludf.DUMMYFUNCTION("IF(H431="""","""",
SUM(ARRAYFORMULA(VALUE(SPLIT(H431,CHAR(10)))))
)"),"")</f>
        <v/>
      </c>
      <c r="J431" s="2" t="str">
        <f>IFERROR(__xludf.DUMMYFUNCTION("IFERROR(
  TEXTJOIN(CHAR(10),TRUE,FILTER('SUMMARY DATA'!I:I,'SUMMARY DATA'!A:A=$A431,'SUMMARY DATA'!C:C=$B431)),
  IF(
    OR(
      ISNUMBER(SEARCH(""CDM CASH DEPOSIT"",$C431)),
      ISNUMBER(SEARCH(""CASH DEPOSIT"",$C431)),
      COUNTIF('SUMMARY DATA'"&amp;"!D:D,$C431)&lt;&gt;1
    ),
    """",
    IFERROR(TEXTJOIN(CHAR(10),TRUE,FILTER('SUMMARY DATA'!I:I,'SUMMARY DATA'!D:D=$C431)),"""")
  )
)"),"")</f>
        <v/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 spans="1:27">
      <c r="A432" s="19"/>
      <c r="B432" s="39"/>
      <c r="C432" s="19"/>
      <c r="D432" s="33"/>
      <c r="E432" s="4" t="str">
        <f>IFERROR(__xludf.DUMMYFUNCTION("IFERROR(
  TEXTJOIN(CHAR(10),TRUE,FILTER('SUMMARY DATA'!E:E,'SUMMARY DATA'!A:A=$A432,'SUMMARY DATA'!C:C=$B432)),
  IF(
    OR(
      ISNUMBER(SEARCH(""CDM CASH DEPOSIT"",$C432)),
      ISNUMBER(SEARCH(""CASH DEPOSIT"",$C432)),
      COUNTIF('SUMMARY DATA'"&amp;"!D:D,$C432)&lt;&gt;1
    ),
    """",
    IFERROR(TEXTJOIN(CHAR(10),TRUE,FILTER('SUMMARY DATA'!E:E,'SUMMARY DATA'!D:D=$C432)),"""")
  )
)"),"")</f>
        <v/>
      </c>
      <c r="F432" s="2" t="str">
        <f>IFERROR(__xludf.DUMMYFUNCTION("IFERROR(
  TEXTJOIN(CHAR(10),TRUE,FILTER('SUMMARY DATA'!F:F,'SUMMARY DATA'!A:A=$A432,'SUMMARY DATA'!C:C=$B432)),
  IF(
    OR(
      ISNUMBER(SEARCH(""CDM CASH DEPOSIT"",$C432)),
      ISNUMBER(SEARCH(""CASH DEPOSIT"",$C432)),
      COUNTIF('SUMMARY DATA'"&amp;"!D:D,$C432)&lt;&gt;1
    ),
    """",
    IFERROR(TEXTJOIN(CHAR(10),TRUE,FILTER('SUMMARY DATA'!F:F,'SUMMARY DATA'!D:D=$C432)),"""")
  )
)"),"")</f>
        <v/>
      </c>
      <c r="G432" s="2" t="str">
        <f>IFERROR(__xludf.DUMMYFUNCTION("IFERROR(
  TEXTJOIN(CHAR(10),TRUE,FILTER('SUMMARY DATA'!G:G,'SUMMARY DATA'!A:A=$A432,'SUMMARY DATA'!C:C=$B432)),
  IF(
    OR(
      ISNUMBER(SEARCH(""CDM CASH DEPOSIT"",$C432)),
      ISNUMBER(SEARCH(""CASH DEPOSIT"",$C432)),
      COUNTIF('SUMMARY DATA'"&amp;"!D:D,$C432)&lt;&gt;1
    ),
    """",
    IFERROR(TEXTJOIN(CHAR(10),TRUE,FILTER('SUMMARY DATA'!G:G,'SUMMARY DATA'!D:D=$C432)),"""")
  )
)"),"")</f>
        <v/>
      </c>
      <c r="H432" s="6" t="str">
        <f>IFERROR(__xludf.DUMMYFUNCTION("IFERROR(
  TEXTJOIN(CHAR(10),TRUE,FILTER('SUMMARY DATA'!H:H,'SUMMARY DATA'!A:A=$A432,'SUMMARY DATA'!C:C=$B432)),
  IF(
    OR(
      ISNUMBER(SEARCH(""CDM CASH DEPOSIT"",$C432)),
      ISNUMBER(SEARCH(""CASH DEPOSIT"",$C432)),
      COUNTIF('SUMMARY DATA'"&amp;"!D:D,$C432)&lt;&gt;1
    ),
    """",
    IFERROR(TEXTJOIN(CHAR(10),TRUE,FILTER('SUMMARY DATA'!H:H,'SUMMARY DATA'!D:D=$C432)),"""")
  )
)"),"")</f>
        <v/>
      </c>
      <c r="I432" s="6" t="str">
        <f>IFERROR(__xludf.DUMMYFUNCTION("IF(H432="""","""",
SUM(ARRAYFORMULA(VALUE(SPLIT(H432,CHAR(10)))))
)"),"")</f>
        <v/>
      </c>
      <c r="J432" s="2" t="str">
        <f>IFERROR(__xludf.DUMMYFUNCTION("IFERROR(
  TEXTJOIN(CHAR(10),TRUE,FILTER('SUMMARY DATA'!I:I,'SUMMARY DATA'!A:A=$A432,'SUMMARY DATA'!C:C=$B432)),
  IF(
    OR(
      ISNUMBER(SEARCH(""CDM CASH DEPOSIT"",$C432)),
      ISNUMBER(SEARCH(""CASH DEPOSIT"",$C432)),
      COUNTIF('SUMMARY DATA'"&amp;"!D:D,$C432)&lt;&gt;1
    ),
    """",
    IFERROR(TEXTJOIN(CHAR(10),TRUE,FILTER('SUMMARY DATA'!I:I,'SUMMARY DATA'!D:D=$C432)),"""")
  )
)"),"")</f>
        <v/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 spans="1:27">
      <c r="A433" s="19"/>
      <c r="B433" s="39"/>
      <c r="C433" s="19"/>
      <c r="D433" s="33"/>
      <c r="E433" s="4" t="str">
        <f>IFERROR(__xludf.DUMMYFUNCTION("IFERROR(
  TEXTJOIN(CHAR(10),TRUE,FILTER('SUMMARY DATA'!E:E,'SUMMARY DATA'!A:A=$A433,'SUMMARY DATA'!C:C=$B433)),
  IF(
    OR(
      ISNUMBER(SEARCH(""CDM CASH DEPOSIT"",$C433)),
      ISNUMBER(SEARCH(""CASH DEPOSIT"",$C433)),
      COUNTIF('SUMMARY DATA'"&amp;"!D:D,$C433)&lt;&gt;1
    ),
    """",
    IFERROR(TEXTJOIN(CHAR(10),TRUE,FILTER('SUMMARY DATA'!E:E,'SUMMARY DATA'!D:D=$C433)),"""")
  )
)"),"")</f>
        <v/>
      </c>
      <c r="F433" s="2" t="str">
        <f>IFERROR(__xludf.DUMMYFUNCTION("IFERROR(
  TEXTJOIN(CHAR(10),TRUE,FILTER('SUMMARY DATA'!F:F,'SUMMARY DATA'!A:A=$A433,'SUMMARY DATA'!C:C=$B433)),
  IF(
    OR(
      ISNUMBER(SEARCH(""CDM CASH DEPOSIT"",$C433)),
      ISNUMBER(SEARCH(""CASH DEPOSIT"",$C433)),
      COUNTIF('SUMMARY DATA'"&amp;"!D:D,$C433)&lt;&gt;1
    ),
    """",
    IFERROR(TEXTJOIN(CHAR(10),TRUE,FILTER('SUMMARY DATA'!F:F,'SUMMARY DATA'!D:D=$C433)),"""")
  )
)"),"")</f>
        <v/>
      </c>
      <c r="G433" s="2" t="str">
        <f>IFERROR(__xludf.DUMMYFUNCTION("IFERROR(
  TEXTJOIN(CHAR(10),TRUE,FILTER('SUMMARY DATA'!G:G,'SUMMARY DATA'!A:A=$A433,'SUMMARY DATA'!C:C=$B433)),
  IF(
    OR(
      ISNUMBER(SEARCH(""CDM CASH DEPOSIT"",$C433)),
      ISNUMBER(SEARCH(""CASH DEPOSIT"",$C433)),
      COUNTIF('SUMMARY DATA'"&amp;"!D:D,$C433)&lt;&gt;1
    ),
    """",
    IFERROR(TEXTJOIN(CHAR(10),TRUE,FILTER('SUMMARY DATA'!G:G,'SUMMARY DATA'!D:D=$C433)),"""")
  )
)"),"")</f>
        <v/>
      </c>
      <c r="H433" s="6" t="str">
        <f>IFERROR(__xludf.DUMMYFUNCTION("IFERROR(
  TEXTJOIN(CHAR(10),TRUE,FILTER('SUMMARY DATA'!H:H,'SUMMARY DATA'!A:A=$A433,'SUMMARY DATA'!C:C=$B433)),
  IF(
    OR(
      ISNUMBER(SEARCH(""CDM CASH DEPOSIT"",$C433)),
      ISNUMBER(SEARCH(""CASH DEPOSIT"",$C433)),
      COUNTIF('SUMMARY DATA'"&amp;"!D:D,$C433)&lt;&gt;1
    ),
    """",
    IFERROR(TEXTJOIN(CHAR(10),TRUE,FILTER('SUMMARY DATA'!H:H,'SUMMARY DATA'!D:D=$C433)),"""")
  )
)"),"")</f>
        <v/>
      </c>
      <c r="I433" s="6" t="str">
        <f>IFERROR(__xludf.DUMMYFUNCTION("IF(H433="""","""",
SUM(ARRAYFORMULA(VALUE(SPLIT(H433,CHAR(10)))))
)"),"")</f>
        <v/>
      </c>
      <c r="J433" s="2" t="str">
        <f>IFERROR(__xludf.DUMMYFUNCTION("IFERROR(
  TEXTJOIN(CHAR(10),TRUE,FILTER('SUMMARY DATA'!I:I,'SUMMARY DATA'!A:A=$A433,'SUMMARY DATA'!C:C=$B433)),
  IF(
    OR(
      ISNUMBER(SEARCH(""CDM CASH DEPOSIT"",$C433)),
      ISNUMBER(SEARCH(""CASH DEPOSIT"",$C433)),
      COUNTIF('SUMMARY DATA'"&amp;"!D:D,$C433)&lt;&gt;1
    ),
    """",
    IFERROR(TEXTJOIN(CHAR(10),TRUE,FILTER('SUMMARY DATA'!I:I,'SUMMARY DATA'!D:D=$C433)),"""")
  )
)"),"")</f>
        <v/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 spans="1:27">
      <c r="A434" s="19"/>
      <c r="B434" s="39"/>
      <c r="C434" s="19"/>
      <c r="D434" s="33"/>
      <c r="E434" s="4" t="str">
        <f>IFERROR(__xludf.DUMMYFUNCTION("IFERROR(
  TEXTJOIN(CHAR(10),TRUE,FILTER('SUMMARY DATA'!E:E,'SUMMARY DATA'!A:A=$A434,'SUMMARY DATA'!C:C=$B434)),
  IF(
    OR(
      ISNUMBER(SEARCH(""CDM CASH DEPOSIT"",$C434)),
      ISNUMBER(SEARCH(""CASH DEPOSIT"",$C434)),
      COUNTIF('SUMMARY DATA'"&amp;"!D:D,$C434)&lt;&gt;1
    ),
    """",
    IFERROR(TEXTJOIN(CHAR(10),TRUE,FILTER('SUMMARY DATA'!E:E,'SUMMARY DATA'!D:D=$C434)),"""")
  )
)"),"")</f>
        <v/>
      </c>
      <c r="F434" s="2" t="str">
        <f>IFERROR(__xludf.DUMMYFUNCTION("IFERROR(
  TEXTJOIN(CHAR(10),TRUE,FILTER('SUMMARY DATA'!F:F,'SUMMARY DATA'!A:A=$A434,'SUMMARY DATA'!C:C=$B434)),
  IF(
    OR(
      ISNUMBER(SEARCH(""CDM CASH DEPOSIT"",$C434)),
      ISNUMBER(SEARCH(""CASH DEPOSIT"",$C434)),
      COUNTIF('SUMMARY DATA'"&amp;"!D:D,$C434)&lt;&gt;1
    ),
    """",
    IFERROR(TEXTJOIN(CHAR(10),TRUE,FILTER('SUMMARY DATA'!F:F,'SUMMARY DATA'!D:D=$C434)),"""")
  )
)"),"")</f>
        <v/>
      </c>
      <c r="G434" s="2" t="str">
        <f>IFERROR(__xludf.DUMMYFUNCTION("IFERROR(
  TEXTJOIN(CHAR(10),TRUE,FILTER('SUMMARY DATA'!G:G,'SUMMARY DATA'!A:A=$A434,'SUMMARY DATA'!C:C=$B434)),
  IF(
    OR(
      ISNUMBER(SEARCH(""CDM CASH DEPOSIT"",$C434)),
      ISNUMBER(SEARCH(""CASH DEPOSIT"",$C434)),
      COUNTIF('SUMMARY DATA'"&amp;"!D:D,$C434)&lt;&gt;1
    ),
    """",
    IFERROR(TEXTJOIN(CHAR(10),TRUE,FILTER('SUMMARY DATA'!G:G,'SUMMARY DATA'!D:D=$C434)),"""")
  )
)"),"")</f>
        <v/>
      </c>
      <c r="H434" s="6" t="str">
        <f>IFERROR(__xludf.DUMMYFUNCTION("IFERROR(
  TEXTJOIN(CHAR(10),TRUE,FILTER('SUMMARY DATA'!H:H,'SUMMARY DATA'!A:A=$A434,'SUMMARY DATA'!C:C=$B434)),
  IF(
    OR(
      ISNUMBER(SEARCH(""CDM CASH DEPOSIT"",$C434)),
      ISNUMBER(SEARCH(""CASH DEPOSIT"",$C434)),
      COUNTIF('SUMMARY DATA'"&amp;"!D:D,$C434)&lt;&gt;1
    ),
    """",
    IFERROR(TEXTJOIN(CHAR(10),TRUE,FILTER('SUMMARY DATA'!H:H,'SUMMARY DATA'!D:D=$C434)),"""")
  )
)"),"")</f>
        <v/>
      </c>
      <c r="I434" s="6" t="str">
        <f>IFERROR(__xludf.DUMMYFUNCTION("IF(H434="""","""",
SUM(ARRAYFORMULA(VALUE(SPLIT(H434,CHAR(10)))))
)"),"")</f>
        <v/>
      </c>
      <c r="J434" s="2" t="str">
        <f>IFERROR(__xludf.DUMMYFUNCTION("IFERROR(
  TEXTJOIN(CHAR(10),TRUE,FILTER('SUMMARY DATA'!I:I,'SUMMARY DATA'!A:A=$A434,'SUMMARY DATA'!C:C=$B434)),
  IF(
    OR(
      ISNUMBER(SEARCH(""CDM CASH DEPOSIT"",$C434)),
      ISNUMBER(SEARCH(""CASH DEPOSIT"",$C434)),
      COUNTIF('SUMMARY DATA'"&amp;"!D:D,$C434)&lt;&gt;1
    ),
    """",
    IFERROR(TEXTJOIN(CHAR(10),TRUE,FILTER('SUMMARY DATA'!I:I,'SUMMARY DATA'!D:D=$C434)),"""")
  )
)"),"")</f>
        <v/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 spans="1:27">
      <c r="A435" s="19"/>
      <c r="B435" s="39"/>
      <c r="C435" s="19"/>
      <c r="D435" s="33"/>
      <c r="E435" s="4" t="str">
        <f>IFERROR(__xludf.DUMMYFUNCTION("IFERROR(
  TEXTJOIN(CHAR(10),TRUE,FILTER('SUMMARY DATA'!E:E,'SUMMARY DATA'!A:A=$A435,'SUMMARY DATA'!C:C=$B435)),
  IF(
    OR(
      ISNUMBER(SEARCH(""CDM CASH DEPOSIT"",$C435)),
      ISNUMBER(SEARCH(""CASH DEPOSIT"",$C435)),
      COUNTIF('SUMMARY DATA'"&amp;"!D:D,$C435)&lt;&gt;1
    ),
    """",
    IFERROR(TEXTJOIN(CHAR(10),TRUE,FILTER('SUMMARY DATA'!E:E,'SUMMARY DATA'!D:D=$C435)),"""")
  )
)"),"")</f>
        <v/>
      </c>
      <c r="F435" s="2" t="str">
        <f>IFERROR(__xludf.DUMMYFUNCTION("IFERROR(
  TEXTJOIN(CHAR(10),TRUE,FILTER('SUMMARY DATA'!F:F,'SUMMARY DATA'!A:A=$A435,'SUMMARY DATA'!C:C=$B435)),
  IF(
    OR(
      ISNUMBER(SEARCH(""CDM CASH DEPOSIT"",$C435)),
      ISNUMBER(SEARCH(""CASH DEPOSIT"",$C435)),
      COUNTIF('SUMMARY DATA'"&amp;"!D:D,$C435)&lt;&gt;1
    ),
    """",
    IFERROR(TEXTJOIN(CHAR(10),TRUE,FILTER('SUMMARY DATA'!F:F,'SUMMARY DATA'!D:D=$C435)),"""")
  )
)"),"")</f>
        <v/>
      </c>
      <c r="G435" s="2" t="str">
        <f>IFERROR(__xludf.DUMMYFUNCTION("IFERROR(
  TEXTJOIN(CHAR(10),TRUE,FILTER('SUMMARY DATA'!G:G,'SUMMARY DATA'!A:A=$A435,'SUMMARY DATA'!C:C=$B435)),
  IF(
    OR(
      ISNUMBER(SEARCH(""CDM CASH DEPOSIT"",$C435)),
      ISNUMBER(SEARCH(""CASH DEPOSIT"",$C435)),
      COUNTIF('SUMMARY DATA'"&amp;"!D:D,$C435)&lt;&gt;1
    ),
    """",
    IFERROR(TEXTJOIN(CHAR(10),TRUE,FILTER('SUMMARY DATA'!G:G,'SUMMARY DATA'!D:D=$C435)),"""")
  )
)"),"")</f>
        <v/>
      </c>
      <c r="H435" s="6" t="str">
        <f>IFERROR(__xludf.DUMMYFUNCTION("IFERROR(
  TEXTJOIN(CHAR(10),TRUE,FILTER('SUMMARY DATA'!H:H,'SUMMARY DATA'!A:A=$A435,'SUMMARY DATA'!C:C=$B435)),
  IF(
    OR(
      ISNUMBER(SEARCH(""CDM CASH DEPOSIT"",$C435)),
      ISNUMBER(SEARCH(""CASH DEPOSIT"",$C435)),
      COUNTIF('SUMMARY DATA'"&amp;"!D:D,$C435)&lt;&gt;1
    ),
    """",
    IFERROR(TEXTJOIN(CHAR(10),TRUE,FILTER('SUMMARY DATA'!H:H,'SUMMARY DATA'!D:D=$C435)),"""")
  )
)"),"")</f>
        <v/>
      </c>
      <c r="I435" s="6" t="str">
        <f>IFERROR(__xludf.DUMMYFUNCTION("IF(H435="""","""",
SUM(ARRAYFORMULA(VALUE(SPLIT(H435,CHAR(10)))))
)"),"")</f>
        <v/>
      </c>
      <c r="J435" s="2" t="str">
        <f>IFERROR(__xludf.DUMMYFUNCTION("IFERROR(
  TEXTJOIN(CHAR(10),TRUE,FILTER('SUMMARY DATA'!I:I,'SUMMARY DATA'!A:A=$A435,'SUMMARY DATA'!C:C=$B435)),
  IF(
    OR(
      ISNUMBER(SEARCH(""CDM CASH DEPOSIT"",$C435)),
      ISNUMBER(SEARCH(""CASH DEPOSIT"",$C435)),
      COUNTIF('SUMMARY DATA'"&amp;"!D:D,$C435)&lt;&gt;1
    ),
    """",
    IFERROR(TEXTJOIN(CHAR(10),TRUE,FILTER('SUMMARY DATA'!I:I,'SUMMARY DATA'!D:D=$C435)),"""")
  )
)"),"")</f>
        <v/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 spans="1:27">
      <c r="A436" s="19"/>
      <c r="B436" s="39"/>
      <c r="C436" s="19"/>
      <c r="D436" s="33"/>
      <c r="E436" s="4" t="str">
        <f>IFERROR(__xludf.DUMMYFUNCTION("IFERROR(
  TEXTJOIN(CHAR(10),TRUE,FILTER('SUMMARY DATA'!E:E,'SUMMARY DATA'!A:A=$A436,'SUMMARY DATA'!C:C=$B436)),
  IF(
    OR(
      ISNUMBER(SEARCH(""CDM CASH DEPOSIT"",$C436)),
      ISNUMBER(SEARCH(""CASH DEPOSIT"",$C436)),
      COUNTIF('SUMMARY DATA'"&amp;"!D:D,$C436)&lt;&gt;1
    ),
    """",
    IFERROR(TEXTJOIN(CHAR(10),TRUE,FILTER('SUMMARY DATA'!E:E,'SUMMARY DATA'!D:D=$C436)),"""")
  )
)"),"")</f>
        <v/>
      </c>
      <c r="F436" s="2" t="str">
        <f>IFERROR(__xludf.DUMMYFUNCTION("IFERROR(
  TEXTJOIN(CHAR(10),TRUE,FILTER('SUMMARY DATA'!F:F,'SUMMARY DATA'!A:A=$A436,'SUMMARY DATA'!C:C=$B436)),
  IF(
    OR(
      ISNUMBER(SEARCH(""CDM CASH DEPOSIT"",$C436)),
      ISNUMBER(SEARCH(""CASH DEPOSIT"",$C436)),
      COUNTIF('SUMMARY DATA'"&amp;"!D:D,$C436)&lt;&gt;1
    ),
    """",
    IFERROR(TEXTJOIN(CHAR(10),TRUE,FILTER('SUMMARY DATA'!F:F,'SUMMARY DATA'!D:D=$C436)),"""")
  )
)"),"")</f>
        <v/>
      </c>
      <c r="G436" s="2" t="str">
        <f>IFERROR(__xludf.DUMMYFUNCTION("IFERROR(
  TEXTJOIN(CHAR(10),TRUE,FILTER('SUMMARY DATA'!G:G,'SUMMARY DATA'!A:A=$A436,'SUMMARY DATA'!C:C=$B436)),
  IF(
    OR(
      ISNUMBER(SEARCH(""CDM CASH DEPOSIT"",$C436)),
      ISNUMBER(SEARCH(""CASH DEPOSIT"",$C436)),
      COUNTIF('SUMMARY DATA'"&amp;"!D:D,$C436)&lt;&gt;1
    ),
    """",
    IFERROR(TEXTJOIN(CHAR(10),TRUE,FILTER('SUMMARY DATA'!G:G,'SUMMARY DATA'!D:D=$C436)),"""")
  )
)"),"")</f>
        <v/>
      </c>
      <c r="H436" s="6" t="str">
        <f>IFERROR(__xludf.DUMMYFUNCTION("IFERROR(
  TEXTJOIN(CHAR(10),TRUE,FILTER('SUMMARY DATA'!H:H,'SUMMARY DATA'!A:A=$A436,'SUMMARY DATA'!C:C=$B436)),
  IF(
    OR(
      ISNUMBER(SEARCH(""CDM CASH DEPOSIT"",$C436)),
      ISNUMBER(SEARCH(""CASH DEPOSIT"",$C436)),
      COUNTIF('SUMMARY DATA'"&amp;"!D:D,$C436)&lt;&gt;1
    ),
    """",
    IFERROR(TEXTJOIN(CHAR(10),TRUE,FILTER('SUMMARY DATA'!H:H,'SUMMARY DATA'!D:D=$C436)),"""")
  )
)"),"")</f>
        <v/>
      </c>
      <c r="I436" s="6" t="str">
        <f>IFERROR(__xludf.DUMMYFUNCTION("IF(H436="""","""",
SUM(ARRAYFORMULA(VALUE(SPLIT(H436,CHAR(10)))))
)"),"")</f>
        <v/>
      </c>
      <c r="J436" s="2" t="str">
        <f>IFERROR(__xludf.DUMMYFUNCTION("IFERROR(
  TEXTJOIN(CHAR(10),TRUE,FILTER('SUMMARY DATA'!I:I,'SUMMARY DATA'!A:A=$A436,'SUMMARY DATA'!C:C=$B436)),
  IF(
    OR(
      ISNUMBER(SEARCH(""CDM CASH DEPOSIT"",$C436)),
      ISNUMBER(SEARCH(""CASH DEPOSIT"",$C436)),
      COUNTIF('SUMMARY DATA'"&amp;"!D:D,$C436)&lt;&gt;1
    ),
    """",
    IFERROR(TEXTJOIN(CHAR(10),TRUE,FILTER('SUMMARY DATA'!I:I,'SUMMARY DATA'!D:D=$C436)),"""")
  )
)"),"")</f>
        <v/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 spans="1:27">
      <c r="A437" s="19"/>
      <c r="B437" s="39"/>
      <c r="C437" s="19"/>
      <c r="D437" s="33"/>
      <c r="E437" s="4" t="str">
        <f>IFERROR(__xludf.DUMMYFUNCTION("IFERROR(
  TEXTJOIN(CHAR(10),TRUE,FILTER('SUMMARY DATA'!E:E,'SUMMARY DATA'!A:A=$A437,'SUMMARY DATA'!C:C=$B437)),
  IF(
    OR(
      ISNUMBER(SEARCH(""CDM CASH DEPOSIT"",$C437)),
      ISNUMBER(SEARCH(""CASH DEPOSIT"",$C437)),
      COUNTIF('SUMMARY DATA'"&amp;"!D:D,$C437)&lt;&gt;1
    ),
    """",
    IFERROR(TEXTJOIN(CHAR(10),TRUE,FILTER('SUMMARY DATA'!E:E,'SUMMARY DATA'!D:D=$C437)),"""")
  )
)"),"")</f>
        <v/>
      </c>
      <c r="F437" s="2" t="str">
        <f>IFERROR(__xludf.DUMMYFUNCTION("IFERROR(
  TEXTJOIN(CHAR(10),TRUE,FILTER('SUMMARY DATA'!F:F,'SUMMARY DATA'!A:A=$A437,'SUMMARY DATA'!C:C=$B437)),
  IF(
    OR(
      ISNUMBER(SEARCH(""CDM CASH DEPOSIT"",$C437)),
      ISNUMBER(SEARCH(""CASH DEPOSIT"",$C437)),
      COUNTIF('SUMMARY DATA'"&amp;"!D:D,$C437)&lt;&gt;1
    ),
    """",
    IFERROR(TEXTJOIN(CHAR(10),TRUE,FILTER('SUMMARY DATA'!F:F,'SUMMARY DATA'!D:D=$C437)),"""")
  )
)"),"")</f>
        <v/>
      </c>
      <c r="G437" s="2" t="str">
        <f>IFERROR(__xludf.DUMMYFUNCTION("IFERROR(
  TEXTJOIN(CHAR(10),TRUE,FILTER('SUMMARY DATA'!G:G,'SUMMARY DATA'!A:A=$A437,'SUMMARY DATA'!C:C=$B437)),
  IF(
    OR(
      ISNUMBER(SEARCH(""CDM CASH DEPOSIT"",$C437)),
      ISNUMBER(SEARCH(""CASH DEPOSIT"",$C437)),
      COUNTIF('SUMMARY DATA'"&amp;"!D:D,$C437)&lt;&gt;1
    ),
    """",
    IFERROR(TEXTJOIN(CHAR(10),TRUE,FILTER('SUMMARY DATA'!G:G,'SUMMARY DATA'!D:D=$C437)),"""")
  )
)"),"")</f>
        <v/>
      </c>
      <c r="H437" s="6" t="str">
        <f>IFERROR(__xludf.DUMMYFUNCTION("IFERROR(
  TEXTJOIN(CHAR(10),TRUE,FILTER('SUMMARY DATA'!H:H,'SUMMARY DATA'!A:A=$A437,'SUMMARY DATA'!C:C=$B437)),
  IF(
    OR(
      ISNUMBER(SEARCH(""CDM CASH DEPOSIT"",$C437)),
      ISNUMBER(SEARCH(""CASH DEPOSIT"",$C437)),
      COUNTIF('SUMMARY DATA'"&amp;"!D:D,$C437)&lt;&gt;1
    ),
    """",
    IFERROR(TEXTJOIN(CHAR(10),TRUE,FILTER('SUMMARY DATA'!H:H,'SUMMARY DATA'!D:D=$C437)),"""")
  )
)"),"")</f>
        <v/>
      </c>
      <c r="I437" s="6" t="str">
        <f>IFERROR(__xludf.DUMMYFUNCTION("IF(H437="""","""",
SUM(ARRAYFORMULA(VALUE(SPLIT(H437,CHAR(10)))))
)"),"")</f>
        <v/>
      </c>
      <c r="J437" s="2" t="str">
        <f>IFERROR(__xludf.DUMMYFUNCTION("IFERROR(
  TEXTJOIN(CHAR(10),TRUE,FILTER('SUMMARY DATA'!I:I,'SUMMARY DATA'!A:A=$A437,'SUMMARY DATA'!C:C=$B437)),
  IF(
    OR(
      ISNUMBER(SEARCH(""CDM CASH DEPOSIT"",$C437)),
      ISNUMBER(SEARCH(""CASH DEPOSIT"",$C437)),
      COUNTIF('SUMMARY DATA'"&amp;"!D:D,$C437)&lt;&gt;1
    ),
    """",
    IFERROR(TEXTJOIN(CHAR(10),TRUE,FILTER('SUMMARY DATA'!I:I,'SUMMARY DATA'!D:D=$C437)),"""")
  )
)"),"")</f>
        <v/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 spans="1:27">
      <c r="A438" s="19"/>
      <c r="B438" s="39"/>
      <c r="C438" s="19"/>
      <c r="D438" s="33"/>
      <c r="E438" s="4" t="str">
        <f>IFERROR(__xludf.DUMMYFUNCTION("IFERROR(
  TEXTJOIN(CHAR(10),TRUE,FILTER('SUMMARY DATA'!E:E,'SUMMARY DATA'!A:A=$A438,'SUMMARY DATA'!C:C=$B438)),
  IF(
    OR(
      ISNUMBER(SEARCH(""CDM CASH DEPOSIT"",$C438)),
      ISNUMBER(SEARCH(""CASH DEPOSIT"",$C438)),
      COUNTIF('SUMMARY DATA'"&amp;"!D:D,$C438)&lt;&gt;1
    ),
    """",
    IFERROR(TEXTJOIN(CHAR(10),TRUE,FILTER('SUMMARY DATA'!E:E,'SUMMARY DATA'!D:D=$C438)),"""")
  )
)"),"")</f>
        <v/>
      </c>
      <c r="F438" s="2" t="str">
        <f>IFERROR(__xludf.DUMMYFUNCTION("IFERROR(
  TEXTJOIN(CHAR(10),TRUE,FILTER('SUMMARY DATA'!F:F,'SUMMARY DATA'!A:A=$A438,'SUMMARY DATA'!C:C=$B438)),
  IF(
    OR(
      ISNUMBER(SEARCH(""CDM CASH DEPOSIT"",$C438)),
      ISNUMBER(SEARCH(""CASH DEPOSIT"",$C438)),
      COUNTIF('SUMMARY DATA'"&amp;"!D:D,$C438)&lt;&gt;1
    ),
    """",
    IFERROR(TEXTJOIN(CHAR(10),TRUE,FILTER('SUMMARY DATA'!F:F,'SUMMARY DATA'!D:D=$C438)),"""")
  )
)"),"")</f>
        <v/>
      </c>
      <c r="G438" s="2" t="str">
        <f>IFERROR(__xludf.DUMMYFUNCTION("IFERROR(
  TEXTJOIN(CHAR(10),TRUE,FILTER('SUMMARY DATA'!G:G,'SUMMARY DATA'!A:A=$A438,'SUMMARY DATA'!C:C=$B438)),
  IF(
    OR(
      ISNUMBER(SEARCH(""CDM CASH DEPOSIT"",$C438)),
      ISNUMBER(SEARCH(""CASH DEPOSIT"",$C438)),
      COUNTIF('SUMMARY DATA'"&amp;"!D:D,$C438)&lt;&gt;1
    ),
    """",
    IFERROR(TEXTJOIN(CHAR(10),TRUE,FILTER('SUMMARY DATA'!G:G,'SUMMARY DATA'!D:D=$C438)),"""")
  )
)"),"")</f>
        <v/>
      </c>
      <c r="H438" s="6" t="str">
        <f>IFERROR(__xludf.DUMMYFUNCTION("IFERROR(
  TEXTJOIN(CHAR(10),TRUE,FILTER('SUMMARY DATA'!H:H,'SUMMARY DATA'!A:A=$A438,'SUMMARY DATA'!C:C=$B438)),
  IF(
    OR(
      ISNUMBER(SEARCH(""CDM CASH DEPOSIT"",$C438)),
      ISNUMBER(SEARCH(""CASH DEPOSIT"",$C438)),
      COUNTIF('SUMMARY DATA'"&amp;"!D:D,$C438)&lt;&gt;1
    ),
    """",
    IFERROR(TEXTJOIN(CHAR(10),TRUE,FILTER('SUMMARY DATA'!H:H,'SUMMARY DATA'!D:D=$C438)),"""")
  )
)"),"")</f>
        <v/>
      </c>
      <c r="I438" s="6" t="str">
        <f>IFERROR(__xludf.DUMMYFUNCTION("IF(H438="""","""",
SUM(ARRAYFORMULA(VALUE(SPLIT(H438,CHAR(10)))))
)"),"")</f>
        <v/>
      </c>
      <c r="J438" s="2" t="str">
        <f>IFERROR(__xludf.DUMMYFUNCTION("IFERROR(
  TEXTJOIN(CHAR(10),TRUE,FILTER('SUMMARY DATA'!I:I,'SUMMARY DATA'!A:A=$A438,'SUMMARY DATA'!C:C=$B438)),
  IF(
    OR(
      ISNUMBER(SEARCH(""CDM CASH DEPOSIT"",$C438)),
      ISNUMBER(SEARCH(""CASH DEPOSIT"",$C438)),
      COUNTIF('SUMMARY DATA'"&amp;"!D:D,$C438)&lt;&gt;1
    ),
    """",
    IFERROR(TEXTJOIN(CHAR(10),TRUE,FILTER('SUMMARY DATA'!I:I,'SUMMARY DATA'!D:D=$C438)),"""")
  )
)"),"")</f>
        <v/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 spans="1:27">
      <c r="A439" s="19"/>
      <c r="B439" s="39"/>
      <c r="C439" s="19"/>
      <c r="D439" s="33"/>
      <c r="E439" s="4" t="str">
        <f>IFERROR(__xludf.DUMMYFUNCTION("IFERROR(
  TEXTJOIN(CHAR(10),TRUE,FILTER('SUMMARY DATA'!E:E,'SUMMARY DATA'!A:A=$A439,'SUMMARY DATA'!C:C=$B439)),
  IF(
    OR(
      ISNUMBER(SEARCH(""CDM CASH DEPOSIT"",$C439)),
      ISNUMBER(SEARCH(""CASH DEPOSIT"",$C439)),
      COUNTIF('SUMMARY DATA'"&amp;"!D:D,$C439)&lt;&gt;1
    ),
    """",
    IFERROR(TEXTJOIN(CHAR(10),TRUE,FILTER('SUMMARY DATA'!E:E,'SUMMARY DATA'!D:D=$C439)),"""")
  )
)"),"")</f>
        <v/>
      </c>
      <c r="F439" s="2" t="str">
        <f>IFERROR(__xludf.DUMMYFUNCTION("IFERROR(
  TEXTJOIN(CHAR(10),TRUE,FILTER('SUMMARY DATA'!F:F,'SUMMARY DATA'!A:A=$A439,'SUMMARY DATA'!C:C=$B439)),
  IF(
    OR(
      ISNUMBER(SEARCH(""CDM CASH DEPOSIT"",$C439)),
      ISNUMBER(SEARCH(""CASH DEPOSIT"",$C439)),
      COUNTIF('SUMMARY DATA'"&amp;"!D:D,$C439)&lt;&gt;1
    ),
    """",
    IFERROR(TEXTJOIN(CHAR(10),TRUE,FILTER('SUMMARY DATA'!F:F,'SUMMARY DATA'!D:D=$C439)),"""")
  )
)"),"")</f>
        <v/>
      </c>
      <c r="G439" s="2" t="str">
        <f>IFERROR(__xludf.DUMMYFUNCTION("IFERROR(
  TEXTJOIN(CHAR(10),TRUE,FILTER('SUMMARY DATA'!G:G,'SUMMARY DATA'!A:A=$A439,'SUMMARY DATA'!C:C=$B439)),
  IF(
    OR(
      ISNUMBER(SEARCH(""CDM CASH DEPOSIT"",$C439)),
      ISNUMBER(SEARCH(""CASH DEPOSIT"",$C439)),
      COUNTIF('SUMMARY DATA'"&amp;"!D:D,$C439)&lt;&gt;1
    ),
    """",
    IFERROR(TEXTJOIN(CHAR(10),TRUE,FILTER('SUMMARY DATA'!G:G,'SUMMARY DATA'!D:D=$C439)),"""")
  )
)"),"")</f>
        <v/>
      </c>
      <c r="H439" s="6" t="str">
        <f>IFERROR(__xludf.DUMMYFUNCTION("IFERROR(
  TEXTJOIN(CHAR(10),TRUE,FILTER('SUMMARY DATA'!H:H,'SUMMARY DATA'!A:A=$A439,'SUMMARY DATA'!C:C=$B439)),
  IF(
    OR(
      ISNUMBER(SEARCH(""CDM CASH DEPOSIT"",$C439)),
      ISNUMBER(SEARCH(""CASH DEPOSIT"",$C439)),
      COUNTIF('SUMMARY DATA'"&amp;"!D:D,$C439)&lt;&gt;1
    ),
    """",
    IFERROR(TEXTJOIN(CHAR(10),TRUE,FILTER('SUMMARY DATA'!H:H,'SUMMARY DATA'!D:D=$C439)),"""")
  )
)"),"")</f>
        <v/>
      </c>
      <c r="I439" s="6" t="str">
        <f>IFERROR(__xludf.DUMMYFUNCTION("IF(H439="""","""",
SUM(ARRAYFORMULA(VALUE(SPLIT(H439,CHAR(10)))))
)"),"")</f>
        <v/>
      </c>
      <c r="J439" s="2" t="str">
        <f>IFERROR(__xludf.DUMMYFUNCTION("IFERROR(
  TEXTJOIN(CHAR(10),TRUE,FILTER('SUMMARY DATA'!I:I,'SUMMARY DATA'!A:A=$A439,'SUMMARY DATA'!C:C=$B439)),
  IF(
    OR(
      ISNUMBER(SEARCH(""CDM CASH DEPOSIT"",$C439)),
      ISNUMBER(SEARCH(""CASH DEPOSIT"",$C439)),
      COUNTIF('SUMMARY DATA'"&amp;"!D:D,$C439)&lt;&gt;1
    ),
    """",
    IFERROR(TEXTJOIN(CHAR(10),TRUE,FILTER('SUMMARY DATA'!I:I,'SUMMARY DATA'!D:D=$C439)),"""")
  )
)"),"")</f>
        <v/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 spans="1:27">
      <c r="A440" s="19"/>
      <c r="B440" s="39"/>
      <c r="C440" s="19"/>
      <c r="D440" s="33"/>
      <c r="E440" s="4" t="str">
        <f>IFERROR(__xludf.DUMMYFUNCTION("IFERROR(
  TEXTJOIN(CHAR(10),TRUE,FILTER('SUMMARY DATA'!E:E,'SUMMARY DATA'!A:A=$A440,'SUMMARY DATA'!C:C=$B440)),
  IF(
    OR(
      ISNUMBER(SEARCH(""CDM CASH DEPOSIT"",$C440)),
      ISNUMBER(SEARCH(""CASH DEPOSIT"",$C440)),
      COUNTIF('SUMMARY DATA'"&amp;"!D:D,$C440)&lt;&gt;1
    ),
    """",
    IFERROR(TEXTJOIN(CHAR(10),TRUE,FILTER('SUMMARY DATA'!E:E,'SUMMARY DATA'!D:D=$C440)),"""")
  )
)"),"")</f>
        <v/>
      </c>
      <c r="F440" s="2" t="str">
        <f>IFERROR(__xludf.DUMMYFUNCTION("IFERROR(
  TEXTJOIN(CHAR(10),TRUE,FILTER('SUMMARY DATA'!F:F,'SUMMARY DATA'!A:A=$A440,'SUMMARY DATA'!C:C=$B440)),
  IF(
    OR(
      ISNUMBER(SEARCH(""CDM CASH DEPOSIT"",$C440)),
      ISNUMBER(SEARCH(""CASH DEPOSIT"",$C440)),
      COUNTIF('SUMMARY DATA'"&amp;"!D:D,$C440)&lt;&gt;1
    ),
    """",
    IFERROR(TEXTJOIN(CHAR(10),TRUE,FILTER('SUMMARY DATA'!F:F,'SUMMARY DATA'!D:D=$C440)),"""")
  )
)"),"")</f>
        <v/>
      </c>
      <c r="G440" s="2" t="str">
        <f>IFERROR(__xludf.DUMMYFUNCTION("IFERROR(
  TEXTJOIN(CHAR(10),TRUE,FILTER('SUMMARY DATA'!G:G,'SUMMARY DATA'!A:A=$A440,'SUMMARY DATA'!C:C=$B440)),
  IF(
    OR(
      ISNUMBER(SEARCH(""CDM CASH DEPOSIT"",$C440)),
      ISNUMBER(SEARCH(""CASH DEPOSIT"",$C440)),
      COUNTIF('SUMMARY DATA'"&amp;"!D:D,$C440)&lt;&gt;1
    ),
    """",
    IFERROR(TEXTJOIN(CHAR(10),TRUE,FILTER('SUMMARY DATA'!G:G,'SUMMARY DATA'!D:D=$C440)),"""")
  )
)"),"")</f>
        <v/>
      </c>
      <c r="H440" s="6" t="str">
        <f>IFERROR(__xludf.DUMMYFUNCTION("IFERROR(
  TEXTJOIN(CHAR(10),TRUE,FILTER('SUMMARY DATA'!H:H,'SUMMARY DATA'!A:A=$A440,'SUMMARY DATA'!C:C=$B440)),
  IF(
    OR(
      ISNUMBER(SEARCH(""CDM CASH DEPOSIT"",$C440)),
      ISNUMBER(SEARCH(""CASH DEPOSIT"",$C440)),
      COUNTIF('SUMMARY DATA'"&amp;"!D:D,$C440)&lt;&gt;1
    ),
    """",
    IFERROR(TEXTJOIN(CHAR(10),TRUE,FILTER('SUMMARY DATA'!H:H,'SUMMARY DATA'!D:D=$C440)),"""")
  )
)"),"")</f>
        <v/>
      </c>
      <c r="I440" s="6" t="str">
        <f>IFERROR(__xludf.DUMMYFUNCTION("IF(H440="""","""",
SUM(ARRAYFORMULA(VALUE(SPLIT(H440,CHAR(10)))))
)"),"")</f>
        <v/>
      </c>
      <c r="J440" s="2" t="str">
        <f>IFERROR(__xludf.DUMMYFUNCTION("IFERROR(
  TEXTJOIN(CHAR(10),TRUE,FILTER('SUMMARY DATA'!I:I,'SUMMARY DATA'!A:A=$A440,'SUMMARY DATA'!C:C=$B440)),
  IF(
    OR(
      ISNUMBER(SEARCH(""CDM CASH DEPOSIT"",$C440)),
      ISNUMBER(SEARCH(""CASH DEPOSIT"",$C440)),
      COUNTIF('SUMMARY DATA'"&amp;"!D:D,$C440)&lt;&gt;1
    ),
    """",
    IFERROR(TEXTJOIN(CHAR(10),TRUE,FILTER('SUMMARY DATA'!I:I,'SUMMARY DATA'!D:D=$C440)),"""")
  )
)"),"")</f>
        <v/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 spans="1:27">
      <c r="A441" s="19"/>
      <c r="B441" s="39"/>
      <c r="C441" s="19"/>
      <c r="D441" s="33"/>
      <c r="E441" s="4" t="str">
        <f>IFERROR(__xludf.DUMMYFUNCTION("IFERROR(
  TEXTJOIN(CHAR(10),TRUE,FILTER('SUMMARY DATA'!E:E,'SUMMARY DATA'!A:A=$A441,'SUMMARY DATA'!C:C=$B441)),
  IF(
    OR(
      ISNUMBER(SEARCH(""CDM CASH DEPOSIT"",$C441)),
      ISNUMBER(SEARCH(""CASH DEPOSIT"",$C441)),
      COUNTIF('SUMMARY DATA'"&amp;"!D:D,$C441)&lt;&gt;1
    ),
    """",
    IFERROR(TEXTJOIN(CHAR(10),TRUE,FILTER('SUMMARY DATA'!E:E,'SUMMARY DATA'!D:D=$C441)),"""")
  )
)"),"")</f>
        <v/>
      </c>
      <c r="F441" s="2" t="str">
        <f>IFERROR(__xludf.DUMMYFUNCTION("IFERROR(
  TEXTJOIN(CHAR(10),TRUE,FILTER('SUMMARY DATA'!F:F,'SUMMARY DATA'!A:A=$A441,'SUMMARY DATA'!C:C=$B441)),
  IF(
    OR(
      ISNUMBER(SEARCH(""CDM CASH DEPOSIT"",$C441)),
      ISNUMBER(SEARCH(""CASH DEPOSIT"",$C441)),
      COUNTIF('SUMMARY DATA'"&amp;"!D:D,$C441)&lt;&gt;1
    ),
    """",
    IFERROR(TEXTJOIN(CHAR(10),TRUE,FILTER('SUMMARY DATA'!F:F,'SUMMARY DATA'!D:D=$C441)),"""")
  )
)"),"")</f>
        <v/>
      </c>
      <c r="G441" s="2" t="str">
        <f>IFERROR(__xludf.DUMMYFUNCTION("IFERROR(
  TEXTJOIN(CHAR(10),TRUE,FILTER('SUMMARY DATA'!G:G,'SUMMARY DATA'!A:A=$A441,'SUMMARY DATA'!C:C=$B441)),
  IF(
    OR(
      ISNUMBER(SEARCH(""CDM CASH DEPOSIT"",$C441)),
      ISNUMBER(SEARCH(""CASH DEPOSIT"",$C441)),
      COUNTIF('SUMMARY DATA'"&amp;"!D:D,$C441)&lt;&gt;1
    ),
    """",
    IFERROR(TEXTJOIN(CHAR(10),TRUE,FILTER('SUMMARY DATA'!G:G,'SUMMARY DATA'!D:D=$C441)),"""")
  )
)"),"")</f>
        <v/>
      </c>
      <c r="H441" s="6" t="str">
        <f>IFERROR(__xludf.DUMMYFUNCTION("IFERROR(
  TEXTJOIN(CHAR(10),TRUE,FILTER('SUMMARY DATA'!H:H,'SUMMARY DATA'!A:A=$A441,'SUMMARY DATA'!C:C=$B441)),
  IF(
    OR(
      ISNUMBER(SEARCH(""CDM CASH DEPOSIT"",$C441)),
      ISNUMBER(SEARCH(""CASH DEPOSIT"",$C441)),
      COUNTIF('SUMMARY DATA'"&amp;"!D:D,$C441)&lt;&gt;1
    ),
    """",
    IFERROR(TEXTJOIN(CHAR(10),TRUE,FILTER('SUMMARY DATA'!H:H,'SUMMARY DATA'!D:D=$C441)),"""")
  )
)"),"")</f>
        <v/>
      </c>
      <c r="I441" s="6" t="str">
        <f>IFERROR(__xludf.DUMMYFUNCTION("IF(H441="""","""",
SUM(ARRAYFORMULA(VALUE(SPLIT(H441,CHAR(10)))))
)"),"")</f>
        <v/>
      </c>
      <c r="J441" s="2" t="str">
        <f>IFERROR(__xludf.DUMMYFUNCTION("IFERROR(
  TEXTJOIN(CHAR(10),TRUE,FILTER('SUMMARY DATA'!I:I,'SUMMARY DATA'!A:A=$A441,'SUMMARY DATA'!C:C=$B441)),
  IF(
    OR(
      ISNUMBER(SEARCH(""CDM CASH DEPOSIT"",$C441)),
      ISNUMBER(SEARCH(""CASH DEPOSIT"",$C441)),
      COUNTIF('SUMMARY DATA'"&amp;"!D:D,$C441)&lt;&gt;1
    ),
    """",
    IFERROR(TEXTJOIN(CHAR(10),TRUE,FILTER('SUMMARY DATA'!I:I,'SUMMARY DATA'!D:D=$C441)),"""")
  )
)"),"")</f>
        <v/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 spans="1:27">
      <c r="A442" s="19"/>
      <c r="B442" s="39"/>
      <c r="C442" s="19"/>
      <c r="D442" s="33"/>
      <c r="E442" s="4" t="str">
        <f>IFERROR(__xludf.DUMMYFUNCTION("IFERROR(
  TEXTJOIN(CHAR(10),TRUE,FILTER('SUMMARY DATA'!E:E,'SUMMARY DATA'!A:A=$A442,'SUMMARY DATA'!C:C=$B442)),
  IF(
    OR(
      ISNUMBER(SEARCH(""CDM CASH DEPOSIT"",$C442)),
      ISNUMBER(SEARCH(""CASH DEPOSIT"",$C442)),
      COUNTIF('SUMMARY DATA'"&amp;"!D:D,$C442)&lt;&gt;1
    ),
    """",
    IFERROR(TEXTJOIN(CHAR(10),TRUE,FILTER('SUMMARY DATA'!E:E,'SUMMARY DATA'!D:D=$C442)),"""")
  )
)"),"")</f>
        <v/>
      </c>
      <c r="F442" s="2" t="str">
        <f>IFERROR(__xludf.DUMMYFUNCTION("IFERROR(
  TEXTJOIN(CHAR(10),TRUE,FILTER('SUMMARY DATA'!F:F,'SUMMARY DATA'!A:A=$A442,'SUMMARY DATA'!C:C=$B442)),
  IF(
    OR(
      ISNUMBER(SEARCH(""CDM CASH DEPOSIT"",$C442)),
      ISNUMBER(SEARCH(""CASH DEPOSIT"",$C442)),
      COUNTIF('SUMMARY DATA'"&amp;"!D:D,$C442)&lt;&gt;1
    ),
    """",
    IFERROR(TEXTJOIN(CHAR(10),TRUE,FILTER('SUMMARY DATA'!F:F,'SUMMARY DATA'!D:D=$C442)),"""")
  )
)"),"")</f>
        <v/>
      </c>
      <c r="G442" s="2" t="str">
        <f>IFERROR(__xludf.DUMMYFUNCTION("IFERROR(
  TEXTJOIN(CHAR(10),TRUE,FILTER('SUMMARY DATA'!G:G,'SUMMARY DATA'!A:A=$A442,'SUMMARY DATA'!C:C=$B442)),
  IF(
    OR(
      ISNUMBER(SEARCH(""CDM CASH DEPOSIT"",$C442)),
      ISNUMBER(SEARCH(""CASH DEPOSIT"",$C442)),
      COUNTIF('SUMMARY DATA'"&amp;"!D:D,$C442)&lt;&gt;1
    ),
    """",
    IFERROR(TEXTJOIN(CHAR(10),TRUE,FILTER('SUMMARY DATA'!G:G,'SUMMARY DATA'!D:D=$C442)),"""")
  )
)"),"")</f>
        <v/>
      </c>
      <c r="H442" s="6" t="str">
        <f>IFERROR(__xludf.DUMMYFUNCTION("IFERROR(
  TEXTJOIN(CHAR(10),TRUE,FILTER('SUMMARY DATA'!H:H,'SUMMARY DATA'!A:A=$A442,'SUMMARY DATA'!C:C=$B442)),
  IF(
    OR(
      ISNUMBER(SEARCH(""CDM CASH DEPOSIT"",$C442)),
      ISNUMBER(SEARCH(""CASH DEPOSIT"",$C442)),
      COUNTIF('SUMMARY DATA'"&amp;"!D:D,$C442)&lt;&gt;1
    ),
    """",
    IFERROR(TEXTJOIN(CHAR(10),TRUE,FILTER('SUMMARY DATA'!H:H,'SUMMARY DATA'!D:D=$C442)),"""")
  )
)"),"")</f>
        <v/>
      </c>
      <c r="I442" s="6" t="str">
        <f>IFERROR(__xludf.DUMMYFUNCTION("IF(H442="""","""",
SUM(ARRAYFORMULA(VALUE(SPLIT(H442,CHAR(10)))))
)"),"")</f>
        <v/>
      </c>
      <c r="J442" s="2" t="str">
        <f>IFERROR(__xludf.DUMMYFUNCTION("IFERROR(
  TEXTJOIN(CHAR(10),TRUE,FILTER('SUMMARY DATA'!I:I,'SUMMARY DATA'!A:A=$A442,'SUMMARY DATA'!C:C=$B442)),
  IF(
    OR(
      ISNUMBER(SEARCH(""CDM CASH DEPOSIT"",$C442)),
      ISNUMBER(SEARCH(""CASH DEPOSIT"",$C442)),
      COUNTIF('SUMMARY DATA'"&amp;"!D:D,$C442)&lt;&gt;1
    ),
    """",
    IFERROR(TEXTJOIN(CHAR(10),TRUE,FILTER('SUMMARY DATA'!I:I,'SUMMARY DATA'!D:D=$C442)),"""")
  )
)"),"")</f>
        <v/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 spans="1:27">
      <c r="A443" s="19"/>
      <c r="B443" s="39"/>
      <c r="C443" s="19"/>
      <c r="D443" s="33"/>
      <c r="E443" s="4" t="str">
        <f>IFERROR(__xludf.DUMMYFUNCTION("IFERROR(
  TEXTJOIN(CHAR(10),TRUE,FILTER('SUMMARY DATA'!E:E,'SUMMARY DATA'!A:A=$A443,'SUMMARY DATA'!C:C=$B443)),
  IF(
    OR(
      ISNUMBER(SEARCH(""CDM CASH DEPOSIT"",$C443)),
      ISNUMBER(SEARCH(""CASH DEPOSIT"",$C443)),
      COUNTIF('SUMMARY DATA'"&amp;"!D:D,$C443)&lt;&gt;1
    ),
    """",
    IFERROR(TEXTJOIN(CHAR(10),TRUE,FILTER('SUMMARY DATA'!E:E,'SUMMARY DATA'!D:D=$C443)),"""")
  )
)"),"")</f>
        <v/>
      </c>
      <c r="F443" s="2" t="str">
        <f>IFERROR(__xludf.DUMMYFUNCTION("IFERROR(
  TEXTJOIN(CHAR(10),TRUE,FILTER('SUMMARY DATA'!F:F,'SUMMARY DATA'!A:A=$A443,'SUMMARY DATA'!C:C=$B443)),
  IF(
    OR(
      ISNUMBER(SEARCH(""CDM CASH DEPOSIT"",$C443)),
      ISNUMBER(SEARCH(""CASH DEPOSIT"",$C443)),
      COUNTIF('SUMMARY DATA'"&amp;"!D:D,$C443)&lt;&gt;1
    ),
    """",
    IFERROR(TEXTJOIN(CHAR(10),TRUE,FILTER('SUMMARY DATA'!F:F,'SUMMARY DATA'!D:D=$C443)),"""")
  )
)"),"")</f>
        <v/>
      </c>
      <c r="G443" s="2" t="str">
        <f>IFERROR(__xludf.DUMMYFUNCTION("IFERROR(
  TEXTJOIN(CHAR(10),TRUE,FILTER('SUMMARY DATA'!G:G,'SUMMARY DATA'!A:A=$A443,'SUMMARY DATA'!C:C=$B443)),
  IF(
    OR(
      ISNUMBER(SEARCH(""CDM CASH DEPOSIT"",$C443)),
      ISNUMBER(SEARCH(""CASH DEPOSIT"",$C443)),
      COUNTIF('SUMMARY DATA'"&amp;"!D:D,$C443)&lt;&gt;1
    ),
    """",
    IFERROR(TEXTJOIN(CHAR(10),TRUE,FILTER('SUMMARY DATA'!G:G,'SUMMARY DATA'!D:D=$C443)),"""")
  )
)"),"")</f>
        <v/>
      </c>
      <c r="H443" s="6" t="str">
        <f>IFERROR(__xludf.DUMMYFUNCTION("IFERROR(
  TEXTJOIN(CHAR(10),TRUE,FILTER('SUMMARY DATA'!H:H,'SUMMARY DATA'!A:A=$A443,'SUMMARY DATA'!C:C=$B443)),
  IF(
    OR(
      ISNUMBER(SEARCH(""CDM CASH DEPOSIT"",$C443)),
      ISNUMBER(SEARCH(""CASH DEPOSIT"",$C443)),
      COUNTIF('SUMMARY DATA'"&amp;"!D:D,$C443)&lt;&gt;1
    ),
    """",
    IFERROR(TEXTJOIN(CHAR(10),TRUE,FILTER('SUMMARY DATA'!H:H,'SUMMARY DATA'!D:D=$C443)),"""")
  )
)"),"")</f>
        <v/>
      </c>
      <c r="I443" s="6" t="str">
        <f>IFERROR(__xludf.DUMMYFUNCTION("IF(H443="""","""",
SUM(ARRAYFORMULA(VALUE(SPLIT(H443,CHAR(10)))))
)"),"")</f>
        <v/>
      </c>
      <c r="J443" s="2" t="str">
        <f>IFERROR(__xludf.DUMMYFUNCTION("IFERROR(
  TEXTJOIN(CHAR(10),TRUE,FILTER('SUMMARY DATA'!I:I,'SUMMARY DATA'!A:A=$A443,'SUMMARY DATA'!C:C=$B443)),
  IF(
    OR(
      ISNUMBER(SEARCH(""CDM CASH DEPOSIT"",$C443)),
      ISNUMBER(SEARCH(""CASH DEPOSIT"",$C443)),
      COUNTIF('SUMMARY DATA'"&amp;"!D:D,$C443)&lt;&gt;1
    ),
    """",
    IFERROR(TEXTJOIN(CHAR(10),TRUE,FILTER('SUMMARY DATA'!I:I,'SUMMARY DATA'!D:D=$C443)),"""")
  )
)"),"")</f>
        <v/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 spans="1:27">
      <c r="A444" s="19"/>
      <c r="B444" s="39"/>
      <c r="C444" s="19"/>
      <c r="D444" s="33"/>
      <c r="E444" s="4" t="str">
        <f>IFERROR(__xludf.DUMMYFUNCTION("IFERROR(
  TEXTJOIN(CHAR(10),TRUE,FILTER('SUMMARY DATA'!E:E,'SUMMARY DATA'!A:A=$A444,'SUMMARY DATA'!C:C=$B444)),
  IF(
    OR(
      ISNUMBER(SEARCH(""CDM CASH DEPOSIT"",$C444)),
      ISNUMBER(SEARCH(""CASH DEPOSIT"",$C444)),
      COUNTIF('SUMMARY DATA'"&amp;"!D:D,$C444)&lt;&gt;1
    ),
    """",
    IFERROR(TEXTJOIN(CHAR(10),TRUE,FILTER('SUMMARY DATA'!E:E,'SUMMARY DATA'!D:D=$C444)),"""")
  )
)"),"")</f>
        <v/>
      </c>
      <c r="F444" s="2" t="str">
        <f>IFERROR(__xludf.DUMMYFUNCTION("IFERROR(
  TEXTJOIN(CHAR(10),TRUE,FILTER('SUMMARY DATA'!F:F,'SUMMARY DATA'!A:A=$A444,'SUMMARY DATA'!C:C=$B444)),
  IF(
    OR(
      ISNUMBER(SEARCH(""CDM CASH DEPOSIT"",$C444)),
      ISNUMBER(SEARCH(""CASH DEPOSIT"",$C444)),
      COUNTIF('SUMMARY DATA'"&amp;"!D:D,$C444)&lt;&gt;1
    ),
    """",
    IFERROR(TEXTJOIN(CHAR(10),TRUE,FILTER('SUMMARY DATA'!F:F,'SUMMARY DATA'!D:D=$C444)),"""")
  )
)"),"")</f>
        <v/>
      </c>
      <c r="G444" s="2" t="str">
        <f>IFERROR(__xludf.DUMMYFUNCTION("IFERROR(
  TEXTJOIN(CHAR(10),TRUE,FILTER('SUMMARY DATA'!G:G,'SUMMARY DATA'!A:A=$A444,'SUMMARY DATA'!C:C=$B444)),
  IF(
    OR(
      ISNUMBER(SEARCH(""CDM CASH DEPOSIT"",$C444)),
      ISNUMBER(SEARCH(""CASH DEPOSIT"",$C444)),
      COUNTIF('SUMMARY DATA'"&amp;"!D:D,$C444)&lt;&gt;1
    ),
    """",
    IFERROR(TEXTJOIN(CHAR(10),TRUE,FILTER('SUMMARY DATA'!G:G,'SUMMARY DATA'!D:D=$C444)),"""")
  )
)"),"")</f>
        <v/>
      </c>
      <c r="H444" s="6" t="str">
        <f>IFERROR(__xludf.DUMMYFUNCTION("IFERROR(
  TEXTJOIN(CHAR(10),TRUE,FILTER('SUMMARY DATA'!H:H,'SUMMARY DATA'!A:A=$A444,'SUMMARY DATA'!C:C=$B444)),
  IF(
    OR(
      ISNUMBER(SEARCH(""CDM CASH DEPOSIT"",$C444)),
      ISNUMBER(SEARCH(""CASH DEPOSIT"",$C444)),
      COUNTIF('SUMMARY DATA'"&amp;"!D:D,$C444)&lt;&gt;1
    ),
    """",
    IFERROR(TEXTJOIN(CHAR(10),TRUE,FILTER('SUMMARY DATA'!H:H,'SUMMARY DATA'!D:D=$C444)),"""")
  )
)"),"")</f>
        <v/>
      </c>
      <c r="I444" s="6" t="str">
        <f>IFERROR(__xludf.DUMMYFUNCTION("IF(H444="""","""",
SUM(ARRAYFORMULA(VALUE(SPLIT(H444,CHAR(10)))))
)"),"")</f>
        <v/>
      </c>
      <c r="J444" s="2" t="str">
        <f>IFERROR(__xludf.DUMMYFUNCTION("IFERROR(
  TEXTJOIN(CHAR(10),TRUE,FILTER('SUMMARY DATA'!I:I,'SUMMARY DATA'!A:A=$A444,'SUMMARY DATA'!C:C=$B444)),
  IF(
    OR(
      ISNUMBER(SEARCH(""CDM CASH DEPOSIT"",$C444)),
      ISNUMBER(SEARCH(""CASH DEPOSIT"",$C444)),
      COUNTIF('SUMMARY DATA'"&amp;"!D:D,$C444)&lt;&gt;1
    ),
    """",
    IFERROR(TEXTJOIN(CHAR(10),TRUE,FILTER('SUMMARY DATA'!I:I,'SUMMARY DATA'!D:D=$C444)),"""")
  )
)"),"")</f>
        <v/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 spans="1:27">
      <c r="A445" s="19"/>
      <c r="B445" s="39"/>
      <c r="C445" s="19"/>
      <c r="D445" s="33"/>
      <c r="E445" s="4" t="str">
        <f>IFERROR(__xludf.DUMMYFUNCTION("IFERROR(
  TEXTJOIN(CHAR(10),TRUE,FILTER('SUMMARY DATA'!E:E,'SUMMARY DATA'!A:A=$A445,'SUMMARY DATA'!C:C=$B445)),
  IF(
    OR(
      ISNUMBER(SEARCH(""CDM CASH DEPOSIT"",$C445)),
      ISNUMBER(SEARCH(""CASH DEPOSIT"",$C445)),
      COUNTIF('SUMMARY DATA'"&amp;"!D:D,$C445)&lt;&gt;1
    ),
    """",
    IFERROR(TEXTJOIN(CHAR(10),TRUE,FILTER('SUMMARY DATA'!E:E,'SUMMARY DATA'!D:D=$C445)),"""")
  )
)"),"")</f>
        <v/>
      </c>
      <c r="F445" s="2" t="str">
        <f>IFERROR(__xludf.DUMMYFUNCTION("IFERROR(
  TEXTJOIN(CHAR(10),TRUE,FILTER('SUMMARY DATA'!F:F,'SUMMARY DATA'!A:A=$A445,'SUMMARY DATA'!C:C=$B445)),
  IF(
    OR(
      ISNUMBER(SEARCH(""CDM CASH DEPOSIT"",$C445)),
      ISNUMBER(SEARCH(""CASH DEPOSIT"",$C445)),
      COUNTIF('SUMMARY DATA'"&amp;"!D:D,$C445)&lt;&gt;1
    ),
    """",
    IFERROR(TEXTJOIN(CHAR(10),TRUE,FILTER('SUMMARY DATA'!F:F,'SUMMARY DATA'!D:D=$C445)),"""")
  )
)"),"")</f>
        <v/>
      </c>
      <c r="G445" s="2" t="str">
        <f>IFERROR(__xludf.DUMMYFUNCTION("IFERROR(
  TEXTJOIN(CHAR(10),TRUE,FILTER('SUMMARY DATA'!G:G,'SUMMARY DATA'!A:A=$A445,'SUMMARY DATA'!C:C=$B445)),
  IF(
    OR(
      ISNUMBER(SEARCH(""CDM CASH DEPOSIT"",$C445)),
      ISNUMBER(SEARCH(""CASH DEPOSIT"",$C445)),
      COUNTIF('SUMMARY DATA'"&amp;"!D:D,$C445)&lt;&gt;1
    ),
    """",
    IFERROR(TEXTJOIN(CHAR(10),TRUE,FILTER('SUMMARY DATA'!G:G,'SUMMARY DATA'!D:D=$C445)),"""")
  )
)"),"")</f>
        <v/>
      </c>
      <c r="H445" s="6" t="str">
        <f>IFERROR(__xludf.DUMMYFUNCTION("IFERROR(
  TEXTJOIN(CHAR(10),TRUE,FILTER('SUMMARY DATA'!H:H,'SUMMARY DATA'!A:A=$A445,'SUMMARY DATA'!C:C=$B445)),
  IF(
    OR(
      ISNUMBER(SEARCH(""CDM CASH DEPOSIT"",$C445)),
      ISNUMBER(SEARCH(""CASH DEPOSIT"",$C445)),
      COUNTIF('SUMMARY DATA'"&amp;"!D:D,$C445)&lt;&gt;1
    ),
    """",
    IFERROR(TEXTJOIN(CHAR(10),TRUE,FILTER('SUMMARY DATA'!H:H,'SUMMARY DATA'!D:D=$C445)),"""")
  )
)"),"")</f>
        <v/>
      </c>
      <c r="I445" s="6" t="str">
        <f>IFERROR(__xludf.DUMMYFUNCTION("IF(H445="""","""",
SUM(ARRAYFORMULA(VALUE(SPLIT(H445,CHAR(10)))))
)"),"")</f>
        <v/>
      </c>
      <c r="J445" s="2" t="str">
        <f>IFERROR(__xludf.DUMMYFUNCTION("IFERROR(
  TEXTJOIN(CHAR(10),TRUE,FILTER('SUMMARY DATA'!I:I,'SUMMARY DATA'!A:A=$A445,'SUMMARY DATA'!C:C=$B445)),
  IF(
    OR(
      ISNUMBER(SEARCH(""CDM CASH DEPOSIT"",$C445)),
      ISNUMBER(SEARCH(""CASH DEPOSIT"",$C445)),
      COUNTIF('SUMMARY DATA'"&amp;"!D:D,$C445)&lt;&gt;1
    ),
    """",
    IFERROR(TEXTJOIN(CHAR(10),TRUE,FILTER('SUMMARY DATA'!I:I,'SUMMARY DATA'!D:D=$C445)),"""")
  )
)"),"")</f>
        <v/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 spans="1:27">
      <c r="A446" s="19"/>
      <c r="B446" s="39"/>
      <c r="C446" s="19"/>
      <c r="D446" s="33"/>
      <c r="E446" s="4" t="str">
        <f>IFERROR(__xludf.DUMMYFUNCTION("IFERROR(
  TEXTJOIN(CHAR(10),TRUE,FILTER('SUMMARY DATA'!E:E,'SUMMARY DATA'!A:A=$A446,'SUMMARY DATA'!C:C=$B446)),
  IF(
    OR(
      ISNUMBER(SEARCH(""CDM CASH DEPOSIT"",$C446)),
      ISNUMBER(SEARCH(""CASH DEPOSIT"",$C446)),
      COUNTIF('SUMMARY DATA'"&amp;"!D:D,$C446)&lt;&gt;1
    ),
    """",
    IFERROR(TEXTJOIN(CHAR(10),TRUE,FILTER('SUMMARY DATA'!E:E,'SUMMARY DATA'!D:D=$C446)),"""")
  )
)"),"")</f>
        <v/>
      </c>
      <c r="F446" s="2" t="str">
        <f>IFERROR(__xludf.DUMMYFUNCTION("IFERROR(
  TEXTJOIN(CHAR(10),TRUE,FILTER('SUMMARY DATA'!F:F,'SUMMARY DATA'!A:A=$A446,'SUMMARY DATA'!C:C=$B446)),
  IF(
    OR(
      ISNUMBER(SEARCH(""CDM CASH DEPOSIT"",$C446)),
      ISNUMBER(SEARCH(""CASH DEPOSIT"",$C446)),
      COUNTIF('SUMMARY DATA'"&amp;"!D:D,$C446)&lt;&gt;1
    ),
    """",
    IFERROR(TEXTJOIN(CHAR(10),TRUE,FILTER('SUMMARY DATA'!F:F,'SUMMARY DATA'!D:D=$C446)),"""")
  )
)"),"")</f>
        <v/>
      </c>
      <c r="G446" s="2" t="str">
        <f>IFERROR(__xludf.DUMMYFUNCTION("IFERROR(
  TEXTJOIN(CHAR(10),TRUE,FILTER('SUMMARY DATA'!G:G,'SUMMARY DATA'!A:A=$A446,'SUMMARY DATA'!C:C=$B446)),
  IF(
    OR(
      ISNUMBER(SEARCH(""CDM CASH DEPOSIT"",$C446)),
      ISNUMBER(SEARCH(""CASH DEPOSIT"",$C446)),
      COUNTIF('SUMMARY DATA'"&amp;"!D:D,$C446)&lt;&gt;1
    ),
    """",
    IFERROR(TEXTJOIN(CHAR(10),TRUE,FILTER('SUMMARY DATA'!G:G,'SUMMARY DATA'!D:D=$C446)),"""")
  )
)"),"")</f>
        <v/>
      </c>
      <c r="H446" s="6" t="str">
        <f>IFERROR(__xludf.DUMMYFUNCTION("IFERROR(
  TEXTJOIN(CHAR(10),TRUE,FILTER('SUMMARY DATA'!H:H,'SUMMARY DATA'!A:A=$A446,'SUMMARY DATA'!C:C=$B446)),
  IF(
    OR(
      ISNUMBER(SEARCH(""CDM CASH DEPOSIT"",$C446)),
      ISNUMBER(SEARCH(""CASH DEPOSIT"",$C446)),
      COUNTIF('SUMMARY DATA'"&amp;"!D:D,$C446)&lt;&gt;1
    ),
    """",
    IFERROR(TEXTJOIN(CHAR(10),TRUE,FILTER('SUMMARY DATA'!H:H,'SUMMARY DATA'!D:D=$C446)),"""")
  )
)"),"")</f>
        <v/>
      </c>
      <c r="I446" s="6" t="str">
        <f>IFERROR(__xludf.DUMMYFUNCTION("IF(H446="""","""",
SUM(ARRAYFORMULA(VALUE(SPLIT(H446,CHAR(10)))))
)"),"")</f>
        <v/>
      </c>
      <c r="J446" s="2" t="str">
        <f>IFERROR(__xludf.DUMMYFUNCTION("IFERROR(
  TEXTJOIN(CHAR(10),TRUE,FILTER('SUMMARY DATA'!I:I,'SUMMARY DATA'!A:A=$A446,'SUMMARY DATA'!C:C=$B446)),
  IF(
    OR(
      ISNUMBER(SEARCH(""CDM CASH DEPOSIT"",$C446)),
      ISNUMBER(SEARCH(""CASH DEPOSIT"",$C446)),
      COUNTIF('SUMMARY DATA'"&amp;"!D:D,$C446)&lt;&gt;1
    ),
    """",
    IFERROR(TEXTJOIN(CHAR(10),TRUE,FILTER('SUMMARY DATA'!I:I,'SUMMARY DATA'!D:D=$C446)),"""")
  )
)"),"")</f>
        <v/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 spans="1:27">
      <c r="A447" s="19"/>
      <c r="B447" s="39"/>
      <c r="C447" s="19"/>
      <c r="D447" s="33"/>
      <c r="E447" s="4" t="str">
        <f>IFERROR(__xludf.DUMMYFUNCTION("IFERROR(
  TEXTJOIN(CHAR(10),TRUE,FILTER('SUMMARY DATA'!E:E,'SUMMARY DATA'!A:A=$A447,'SUMMARY DATA'!C:C=$B447)),
  IF(
    OR(
      ISNUMBER(SEARCH(""CDM CASH DEPOSIT"",$C447)),
      ISNUMBER(SEARCH(""CASH DEPOSIT"",$C447)),
      COUNTIF('SUMMARY DATA'"&amp;"!D:D,$C447)&lt;&gt;1
    ),
    """",
    IFERROR(TEXTJOIN(CHAR(10),TRUE,FILTER('SUMMARY DATA'!E:E,'SUMMARY DATA'!D:D=$C447)),"""")
  )
)"),"")</f>
        <v/>
      </c>
      <c r="F447" s="2" t="str">
        <f>IFERROR(__xludf.DUMMYFUNCTION("IFERROR(
  TEXTJOIN(CHAR(10),TRUE,FILTER('SUMMARY DATA'!F:F,'SUMMARY DATA'!A:A=$A447,'SUMMARY DATA'!C:C=$B447)),
  IF(
    OR(
      ISNUMBER(SEARCH(""CDM CASH DEPOSIT"",$C447)),
      ISNUMBER(SEARCH(""CASH DEPOSIT"",$C447)),
      COUNTIF('SUMMARY DATA'"&amp;"!D:D,$C447)&lt;&gt;1
    ),
    """",
    IFERROR(TEXTJOIN(CHAR(10),TRUE,FILTER('SUMMARY DATA'!F:F,'SUMMARY DATA'!D:D=$C447)),"""")
  )
)"),"")</f>
        <v/>
      </c>
      <c r="G447" s="2" t="str">
        <f>IFERROR(__xludf.DUMMYFUNCTION("IFERROR(
  TEXTJOIN(CHAR(10),TRUE,FILTER('SUMMARY DATA'!G:G,'SUMMARY DATA'!A:A=$A447,'SUMMARY DATA'!C:C=$B447)),
  IF(
    OR(
      ISNUMBER(SEARCH(""CDM CASH DEPOSIT"",$C447)),
      ISNUMBER(SEARCH(""CASH DEPOSIT"",$C447)),
      COUNTIF('SUMMARY DATA'"&amp;"!D:D,$C447)&lt;&gt;1
    ),
    """",
    IFERROR(TEXTJOIN(CHAR(10),TRUE,FILTER('SUMMARY DATA'!G:G,'SUMMARY DATA'!D:D=$C447)),"""")
  )
)"),"")</f>
        <v/>
      </c>
      <c r="H447" s="6" t="str">
        <f>IFERROR(__xludf.DUMMYFUNCTION("IFERROR(
  TEXTJOIN(CHAR(10),TRUE,FILTER('SUMMARY DATA'!H:H,'SUMMARY DATA'!A:A=$A447,'SUMMARY DATA'!C:C=$B447)),
  IF(
    OR(
      ISNUMBER(SEARCH(""CDM CASH DEPOSIT"",$C447)),
      ISNUMBER(SEARCH(""CASH DEPOSIT"",$C447)),
      COUNTIF('SUMMARY DATA'"&amp;"!D:D,$C447)&lt;&gt;1
    ),
    """",
    IFERROR(TEXTJOIN(CHAR(10),TRUE,FILTER('SUMMARY DATA'!H:H,'SUMMARY DATA'!D:D=$C447)),"""")
  )
)"),"")</f>
        <v/>
      </c>
      <c r="I447" s="6" t="str">
        <f>IFERROR(__xludf.DUMMYFUNCTION("IF(H447="""","""",
SUM(ARRAYFORMULA(VALUE(SPLIT(H447,CHAR(10)))))
)"),"")</f>
        <v/>
      </c>
      <c r="J447" s="2" t="str">
        <f>IFERROR(__xludf.DUMMYFUNCTION("IFERROR(
  TEXTJOIN(CHAR(10),TRUE,FILTER('SUMMARY DATA'!I:I,'SUMMARY DATA'!A:A=$A447,'SUMMARY DATA'!C:C=$B447)),
  IF(
    OR(
      ISNUMBER(SEARCH(""CDM CASH DEPOSIT"",$C447)),
      ISNUMBER(SEARCH(""CASH DEPOSIT"",$C447)),
      COUNTIF('SUMMARY DATA'"&amp;"!D:D,$C447)&lt;&gt;1
    ),
    """",
    IFERROR(TEXTJOIN(CHAR(10),TRUE,FILTER('SUMMARY DATA'!I:I,'SUMMARY DATA'!D:D=$C447)),"""")
  )
)"),"")</f>
        <v/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 spans="1:27">
      <c r="A448" s="19"/>
      <c r="B448" s="39"/>
      <c r="C448" s="19"/>
      <c r="D448" s="33"/>
      <c r="E448" s="4" t="str">
        <f>IFERROR(__xludf.DUMMYFUNCTION("IFERROR(
  TEXTJOIN(CHAR(10),TRUE,FILTER('SUMMARY DATA'!E:E,'SUMMARY DATA'!A:A=$A448,'SUMMARY DATA'!C:C=$B448)),
  IF(
    OR(
      ISNUMBER(SEARCH(""CDM CASH DEPOSIT"",$C448)),
      ISNUMBER(SEARCH(""CASH DEPOSIT"",$C448)),
      COUNTIF('SUMMARY DATA'"&amp;"!D:D,$C448)&lt;&gt;1
    ),
    """",
    IFERROR(TEXTJOIN(CHAR(10),TRUE,FILTER('SUMMARY DATA'!E:E,'SUMMARY DATA'!D:D=$C448)),"""")
  )
)"),"")</f>
        <v/>
      </c>
      <c r="F448" s="2" t="str">
        <f>IFERROR(__xludf.DUMMYFUNCTION("IFERROR(
  TEXTJOIN(CHAR(10),TRUE,FILTER('SUMMARY DATA'!F:F,'SUMMARY DATA'!A:A=$A448,'SUMMARY DATA'!C:C=$B448)),
  IF(
    OR(
      ISNUMBER(SEARCH(""CDM CASH DEPOSIT"",$C448)),
      ISNUMBER(SEARCH(""CASH DEPOSIT"",$C448)),
      COUNTIF('SUMMARY DATA'"&amp;"!D:D,$C448)&lt;&gt;1
    ),
    """",
    IFERROR(TEXTJOIN(CHAR(10),TRUE,FILTER('SUMMARY DATA'!F:F,'SUMMARY DATA'!D:D=$C448)),"""")
  )
)"),"")</f>
        <v/>
      </c>
      <c r="G448" s="2" t="str">
        <f>IFERROR(__xludf.DUMMYFUNCTION("IFERROR(
  TEXTJOIN(CHAR(10),TRUE,FILTER('SUMMARY DATA'!G:G,'SUMMARY DATA'!A:A=$A448,'SUMMARY DATA'!C:C=$B448)),
  IF(
    OR(
      ISNUMBER(SEARCH(""CDM CASH DEPOSIT"",$C448)),
      ISNUMBER(SEARCH(""CASH DEPOSIT"",$C448)),
      COUNTIF('SUMMARY DATA'"&amp;"!D:D,$C448)&lt;&gt;1
    ),
    """",
    IFERROR(TEXTJOIN(CHAR(10),TRUE,FILTER('SUMMARY DATA'!G:G,'SUMMARY DATA'!D:D=$C448)),"""")
  )
)"),"")</f>
        <v/>
      </c>
      <c r="H448" s="6" t="str">
        <f>IFERROR(__xludf.DUMMYFUNCTION("IFERROR(
  TEXTJOIN(CHAR(10),TRUE,FILTER('SUMMARY DATA'!H:H,'SUMMARY DATA'!A:A=$A448,'SUMMARY DATA'!C:C=$B448)),
  IF(
    OR(
      ISNUMBER(SEARCH(""CDM CASH DEPOSIT"",$C448)),
      ISNUMBER(SEARCH(""CASH DEPOSIT"",$C448)),
      COUNTIF('SUMMARY DATA'"&amp;"!D:D,$C448)&lt;&gt;1
    ),
    """",
    IFERROR(TEXTJOIN(CHAR(10),TRUE,FILTER('SUMMARY DATA'!H:H,'SUMMARY DATA'!D:D=$C448)),"""")
  )
)"),"")</f>
        <v/>
      </c>
      <c r="I448" s="6" t="str">
        <f>IFERROR(__xludf.DUMMYFUNCTION("IF(H448="""","""",
SUM(ARRAYFORMULA(VALUE(SPLIT(H448,CHAR(10)))))
)"),"")</f>
        <v/>
      </c>
      <c r="J448" s="2" t="str">
        <f>IFERROR(__xludf.DUMMYFUNCTION("IFERROR(
  TEXTJOIN(CHAR(10),TRUE,FILTER('SUMMARY DATA'!I:I,'SUMMARY DATA'!A:A=$A448,'SUMMARY DATA'!C:C=$B448)),
  IF(
    OR(
      ISNUMBER(SEARCH(""CDM CASH DEPOSIT"",$C448)),
      ISNUMBER(SEARCH(""CASH DEPOSIT"",$C448)),
      COUNTIF('SUMMARY DATA'"&amp;"!D:D,$C448)&lt;&gt;1
    ),
    """",
    IFERROR(TEXTJOIN(CHAR(10),TRUE,FILTER('SUMMARY DATA'!I:I,'SUMMARY DATA'!D:D=$C448)),"""")
  )
)"),"")</f>
        <v/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 spans="1:27">
      <c r="A449" s="19"/>
      <c r="B449" s="39"/>
      <c r="C449" s="19"/>
      <c r="D449" s="33"/>
      <c r="E449" s="4" t="str">
        <f>IFERROR(__xludf.DUMMYFUNCTION("IFERROR(
  TEXTJOIN(CHAR(10),TRUE,FILTER('SUMMARY DATA'!E:E,'SUMMARY DATA'!A:A=$A449,'SUMMARY DATA'!C:C=$B449)),
  IF(
    OR(
      ISNUMBER(SEARCH(""CDM CASH DEPOSIT"",$C449)),
      ISNUMBER(SEARCH(""CASH DEPOSIT"",$C449)),
      COUNTIF('SUMMARY DATA'"&amp;"!D:D,$C449)&lt;&gt;1
    ),
    """",
    IFERROR(TEXTJOIN(CHAR(10),TRUE,FILTER('SUMMARY DATA'!E:E,'SUMMARY DATA'!D:D=$C449)),"""")
  )
)"),"")</f>
        <v/>
      </c>
      <c r="F449" s="2" t="str">
        <f>IFERROR(__xludf.DUMMYFUNCTION("IFERROR(
  TEXTJOIN(CHAR(10),TRUE,FILTER('SUMMARY DATA'!F:F,'SUMMARY DATA'!A:A=$A449,'SUMMARY DATA'!C:C=$B449)),
  IF(
    OR(
      ISNUMBER(SEARCH(""CDM CASH DEPOSIT"",$C449)),
      ISNUMBER(SEARCH(""CASH DEPOSIT"",$C449)),
      COUNTIF('SUMMARY DATA'"&amp;"!D:D,$C449)&lt;&gt;1
    ),
    """",
    IFERROR(TEXTJOIN(CHAR(10),TRUE,FILTER('SUMMARY DATA'!F:F,'SUMMARY DATA'!D:D=$C449)),"""")
  )
)"),"")</f>
        <v/>
      </c>
      <c r="G449" s="2" t="str">
        <f>IFERROR(__xludf.DUMMYFUNCTION("IFERROR(
  TEXTJOIN(CHAR(10),TRUE,FILTER('SUMMARY DATA'!G:G,'SUMMARY DATA'!A:A=$A449,'SUMMARY DATA'!C:C=$B449)),
  IF(
    OR(
      ISNUMBER(SEARCH(""CDM CASH DEPOSIT"",$C449)),
      ISNUMBER(SEARCH(""CASH DEPOSIT"",$C449)),
      COUNTIF('SUMMARY DATA'"&amp;"!D:D,$C449)&lt;&gt;1
    ),
    """",
    IFERROR(TEXTJOIN(CHAR(10),TRUE,FILTER('SUMMARY DATA'!G:G,'SUMMARY DATA'!D:D=$C449)),"""")
  )
)"),"")</f>
        <v/>
      </c>
      <c r="H449" s="6" t="str">
        <f>IFERROR(__xludf.DUMMYFUNCTION("IFERROR(
  TEXTJOIN(CHAR(10),TRUE,FILTER('SUMMARY DATA'!H:H,'SUMMARY DATA'!A:A=$A449,'SUMMARY DATA'!C:C=$B449)),
  IF(
    OR(
      ISNUMBER(SEARCH(""CDM CASH DEPOSIT"",$C449)),
      ISNUMBER(SEARCH(""CASH DEPOSIT"",$C449)),
      COUNTIF('SUMMARY DATA'"&amp;"!D:D,$C449)&lt;&gt;1
    ),
    """",
    IFERROR(TEXTJOIN(CHAR(10),TRUE,FILTER('SUMMARY DATA'!H:H,'SUMMARY DATA'!D:D=$C449)),"""")
  )
)"),"")</f>
        <v/>
      </c>
      <c r="I449" s="6" t="str">
        <f>IFERROR(__xludf.DUMMYFUNCTION("IF(H449="""","""",
SUM(ARRAYFORMULA(VALUE(SPLIT(H449,CHAR(10)))))
)"),"")</f>
        <v/>
      </c>
      <c r="J449" s="2" t="str">
        <f>IFERROR(__xludf.DUMMYFUNCTION("IFERROR(
  TEXTJOIN(CHAR(10),TRUE,FILTER('SUMMARY DATA'!I:I,'SUMMARY DATA'!A:A=$A449,'SUMMARY DATA'!C:C=$B449)),
  IF(
    OR(
      ISNUMBER(SEARCH(""CDM CASH DEPOSIT"",$C449)),
      ISNUMBER(SEARCH(""CASH DEPOSIT"",$C449)),
      COUNTIF('SUMMARY DATA'"&amp;"!D:D,$C449)&lt;&gt;1
    ),
    """",
    IFERROR(TEXTJOIN(CHAR(10),TRUE,FILTER('SUMMARY DATA'!I:I,'SUMMARY DATA'!D:D=$C449)),"""")
  )
)"),"")</f>
        <v/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 spans="1:27">
      <c r="A450" s="19"/>
      <c r="B450" s="39"/>
      <c r="C450" s="19"/>
      <c r="D450" s="33"/>
      <c r="E450" s="4" t="str">
        <f>IFERROR(__xludf.DUMMYFUNCTION("IFERROR(
  TEXTJOIN(CHAR(10),TRUE,FILTER('SUMMARY DATA'!E:E,'SUMMARY DATA'!A:A=$A450,'SUMMARY DATA'!C:C=$B450)),
  IF(
    OR(
      ISNUMBER(SEARCH(""CDM CASH DEPOSIT"",$C450)),
      ISNUMBER(SEARCH(""CASH DEPOSIT"",$C450)),
      COUNTIF('SUMMARY DATA'"&amp;"!D:D,$C450)&lt;&gt;1
    ),
    """",
    IFERROR(TEXTJOIN(CHAR(10),TRUE,FILTER('SUMMARY DATA'!E:E,'SUMMARY DATA'!D:D=$C450)),"""")
  )
)"),"")</f>
        <v/>
      </c>
      <c r="F450" s="2" t="str">
        <f>IFERROR(__xludf.DUMMYFUNCTION("IFERROR(
  TEXTJOIN(CHAR(10),TRUE,FILTER('SUMMARY DATA'!F:F,'SUMMARY DATA'!A:A=$A450,'SUMMARY DATA'!C:C=$B450)),
  IF(
    OR(
      ISNUMBER(SEARCH(""CDM CASH DEPOSIT"",$C450)),
      ISNUMBER(SEARCH(""CASH DEPOSIT"",$C450)),
      COUNTIF('SUMMARY DATA'"&amp;"!D:D,$C450)&lt;&gt;1
    ),
    """",
    IFERROR(TEXTJOIN(CHAR(10),TRUE,FILTER('SUMMARY DATA'!F:F,'SUMMARY DATA'!D:D=$C450)),"""")
  )
)"),"")</f>
        <v/>
      </c>
      <c r="G450" s="2" t="str">
        <f>IFERROR(__xludf.DUMMYFUNCTION("IFERROR(
  TEXTJOIN(CHAR(10),TRUE,FILTER('SUMMARY DATA'!G:G,'SUMMARY DATA'!A:A=$A450,'SUMMARY DATA'!C:C=$B450)),
  IF(
    OR(
      ISNUMBER(SEARCH(""CDM CASH DEPOSIT"",$C450)),
      ISNUMBER(SEARCH(""CASH DEPOSIT"",$C450)),
      COUNTIF('SUMMARY DATA'"&amp;"!D:D,$C450)&lt;&gt;1
    ),
    """",
    IFERROR(TEXTJOIN(CHAR(10),TRUE,FILTER('SUMMARY DATA'!G:G,'SUMMARY DATA'!D:D=$C450)),"""")
  )
)"),"")</f>
        <v/>
      </c>
      <c r="H450" s="6" t="str">
        <f>IFERROR(__xludf.DUMMYFUNCTION("IFERROR(
  TEXTJOIN(CHAR(10),TRUE,FILTER('SUMMARY DATA'!H:H,'SUMMARY DATA'!A:A=$A450,'SUMMARY DATA'!C:C=$B450)),
  IF(
    OR(
      ISNUMBER(SEARCH(""CDM CASH DEPOSIT"",$C450)),
      ISNUMBER(SEARCH(""CASH DEPOSIT"",$C450)),
      COUNTIF('SUMMARY DATA'"&amp;"!D:D,$C450)&lt;&gt;1
    ),
    """",
    IFERROR(TEXTJOIN(CHAR(10),TRUE,FILTER('SUMMARY DATA'!H:H,'SUMMARY DATA'!D:D=$C450)),"""")
  )
)"),"")</f>
        <v/>
      </c>
      <c r="I450" s="6" t="str">
        <f>IFERROR(__xludf.DUMMYFUNCTION("IF(H450="""","""",
SUM(ARRAYFORMULA(VALUE(SPLIT(H450,CHAR(10)))))
)"),"")</f>
        <v/>
      </c>
      <c r="J450" s="2" t="str">
        <f>IFERROR(__xludf.DUMMYFUNCTION("IFERROR(
  TEXTJOIN(CHAR(10),TRUE,FILTER('SUMMARY DATA'!I:I,'SUMMARY DATA'!A:A=$A450,'SUMMARY DATA'!C:C=$B450)),
  IF(
    OR(
      ISNUMBER(SEARCH(""CDM CASH DEPOSIT"",$C450)),
      ISNUMBER(SEARCH(""CASH DEPOSIT"",$C450)),
      COUNTIF('SUMMARY DATA'"&amp;"!D:D,$C450)&lt;&gt;1
    ),
    """",
    IFERROR(TEXTJOIN(CHAR(10),TRUE,FILTER('SUMMARY DATA'!I:I,'SUMMARY DATA'!D:D=$C450)),"""")
  )
)"),"")</f>
        <v/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 spans="1:27">
      <c r="A451" s="19"/>
      <c r="B451" s="39"/>
      <c r="C451" s="19"/>
      <c r="D451" s="33"/>
      <c r="E451" s="4" t="str">
        <f>IFERROR(__xludf.DUMMYFUNCTION("IFERROR(
  TEXTJOIN(CHAR(10),TRUE,FILTER('SUMMARY DATA'!E:E,'SUMMARY DATA'!A:A=$A451,'SUMMARY DATA'!C:C=$B451)),
  IF(
    OR(
      ISNUMBER(SEARCH(""CDM CASH DEPOSIT"",$C451)),
      ISNUMBER(SEARCH(""CASH DEPOSIT"",$C451)),
      COUNTIF('SUMMARY DATA'"&amp;"!D:D,$C451)&lt;&gt;1
    ),
    """",
    IFERROR(TEXTJOIN(CHAR(10),TRUE,FILTER('SUMMARY DATA'!E:E,'SUMMARY DATA'!D:D=$C451)),"""")
  )
)"),"")</f>
        <v/>
      </c>
      <c r="F451" s="2" t="str">
        <f>IFERROR(__xludf.DUMMYFUNCTION("IFERROR(
  TEXTJOIN(CHAR(10),TRUE,FILTER('SUMMARY DATA'!F:F,'SUMMARY DATA'!A:A=$A451,'SUMMARY DATA'!C:C=$B451)),
  IF(
    OR(
      ISNUMBER(SEARCH(""CDM CASH DEPOSIT"",$C451)),
      ISNUMBER(SEARCH(""CASH DEPOSIT"",$C451)),
      COUNTIF('SUMMARY DATA'"&amp;"!D:D,$C451)&lt;&gt;1
    ),
    """",
    IFERROR(TEXTJOIN(CHAR(10),TRUE,FILTER('SUMMARY DATA'!F:F,'SUMMARY DATA'!D:D=$C451)),"""")
  )
)"),"")</f>
        <v/>
      </c>
      <c r="G451" s="2" t="str">
        <f>IFERROR(__xludf.DUMMYFUNCTION("IFERROR(
  TEXTJOIN(CHAR(10),TRUE,FILTER('SUMMARY DATA'!G:G,'SUMMARY DATA'!A:A=$A451,'SUMMARY DATA'!C:C=$B451)),
  IF(
    OR(
      ISNUMBER(SEARCH(""CDM CASH DEPOSIT"",$C451)),
      ISNUMBER(SEARCH(""CASH DEPOSIT"",$C451)),
      COUNTIF('SUMMARY DATA'"&amp;"!D:D,$C451)&lt;&gt;1
    ),
    """",
    IFERROR(TEXTJOIN(CHAR(10),TRUE,FILTER('SUMMARY DATA'!G:G,'SUMMARY DATA'!D:D=$C451)),"""")
  )
)"),"")</f>
        <v/>
      </c>
      <c r="H451" s="6" t="str">
        <f>IFERROR(__xludf.DUMMYFUNCTION("IFERROR(
  TEXTJOIN(CHAR(10),TRUE,FILTER('SUMMARY DATA'!H:H,'SUMMARY DATA'!A:A=$A451,'SUMMARY DATA'!C:C=$B451)),
  IF(
    OR(
      ISNUMBER(SEARCH(""CDM CASH DEPOSIT"",$C451)),
      ISNUMBER(SEARCH(""CASH DEPOSIT"",$C451)),
      COUNTIF('SUMMARY DATA'"&amp;"!D:D,$C451)&lt;&gt;1
    ),
    """",
    IFERROR(TEXTJOIN(CHAR(10),TRUE,FILTER('SUMMARY DATA'!H:H,'SUMMARY DATA'!D:D=$C451)),"""")
  )
)"),"")</f>
        <v/>
      </c>
      <c r="I451" s="6" t="str">
        <f>IFERROR(__xludf.DUMMYFUNCTION("IF(H451="""","""",
SUM(ARRAYFORMULA(VALUE(SPLIT(H451,CHAR(10)))))
)"),"")</f>
        <v/>
      </c>
      <c r="J451" s="2" t="str">
        <f>IFERROR(__xludf.DUMMYFUNCTION("IFERROR(
  TEXTJOIN(CHAR(10),TRUE,FILTER('SUMMARY DATA'!I:I,'SUMMARY DATA'!A:A=$A451,'SUMMARY DATA'!C:C=$B451)),
  IF(
    OR(
      ISNUMBER(SEARCH(""CDM CASH DEPOSIT"",$C451)),
      ISNUMBER(SEARCH(""CASH DEPOSIT"",$C451)),
      COUNTIF('SUMMARY DATA'"&amp;"!D:D,$C451)&lt;&gt;1
    ),
    """",
    IFERROR(TEXTJOIN(CHAR(10),TRUE,FILTER('SUMMARY DATA'!I:I,'SUMMARY DATA'!D:D=$C451)),"""")
  )
)"),"")</f>
        <v/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 spans="1:27">
      <c r="A452" s="19"/>
      <c r="B452" s="39"/>
      <c r="C452" s="19"/>
      <c r="D452" s="33"/>
      <c r="E452" s="4" t="str">
        <f>IFERROR(__xludf.DUMMYFUNCTION("IFERROR(
  TEXTJOIN(CHAR(10),TRUE,FILTER('SUMMARY DATA'!E:E,'SUMMARY DATA'!A:A=$A452,'SUMMARY DATA'!C:C=$B452)),
  IF(
    OR(
      ISNUMBER(SEARCH(""CDM CASH DEPOSIT"",$C452)),
      ISNUMBER(SEARCH(""CASH DEPOSIT"",$C452)),
      COUNTIF('SUMMARY DATA'"&amp;"!D:D,$C452)&lt;&gt;1
    ),
    """",
    IFERROR(TEXTJOIN(CHAR(10),TRUE,FILTER('SUMMARY DATA'!E:E,'SUMMARY DATA'!D:D=$C452)),"""")
  )
)"),"")</f>
        <v/>
      </c>
      <c r="F452" s="2" t="str">
        <f>IFERROR(__xludf.DUMMYFUNCTION("IFERROR(
  TEXTJOIN(CHAR(10),TRUE,FILTER('SUMMARY DATA'!F:F,'SUMMARY DATA'!A:A=$A452,'SUMMARY DATA'!C:C=$B452)),
  IF(
    OR(
      ISNUMBER(SEARCH(""CDM CASH DEPOSIT"",$C452)),
      ISNUMBER(SEARCH(""CASH DEPOSIT"",$C452)),
      COUNTIF('SUMMARY DATA'"&amp;"!D:D,$C452)&lt;&gt;1
    ),
    """",
    IFERROR(TEXTJOIN(CHAR(10),TRUE,FILTER('SUMMARY DATA'!F:F,'SUMMARY DATA'!D:D=$C452)),"""")
  )
)"),"")</f>
        <v/>
      </c>
      <c r="G452" s="2" t="str">
        <f>IFERROR(__xludf.DUMMYFUNCTION("IFERROR(
  TEXTJOIN(CHAR(10),TRUE,FILTER('SUMMARY DATA'!G:G,'SUMMARY DATA'!A:A=$A452,'SUMMARY DATA'!C:C=$B452)),
  IF(
    OR(
      ISNUMBER(SEARCH(""CDM CASH DEPOSIT"",$C452)),
      ISNUMBER(SEARCH(""CASH DEPOSIT"",$C452)),
      COUNTIF('SUMMARY DATA'"&amp;"!D:D,$C452)&lt;&gt;1
    ),
    """",
    IFERROR(TEXTJOIN(CHAR(10),TRUE,FILTER('SUMMARY DATA'!G:G,'SUMMARY DATA'!D:D=$C452)),"""")
  )
)"),"")</f>
        <v/>
      </c>
      <c r="H452" s="6" t="str">
        <f>IFERROR(__xludf.DUMMYFUNCTION("IFERROR(
  TEXTJOIN(CHAR(10),TRUE,FILTER('SUMMARY DATA'!H:H,'SUMMARY DATA'!A:A=$A452,'SUMMARY DATA'!C:C=$B452)),
  IF(
    OR(
      ISNUMBER(SEARCH(""CDM CASH DEPOSIT"",$C452)),
      ISNUMBER(SEARCH(""CASH DEPOSIT"",$C452)),
      COUNTIF('SUMMARY DATA'"&amp;"!D:D,$C452)&lt;&gt;1
    ),
    """",
    IFERROR(TEXTJOIN(CHAR(10),TRUE,FILTER('SUMMARY DATA'!H:H,'SUMMARY DATA'!D:D=$C452)),"""")
  )
)"),"")</f>
        <v/>
      </c>
      <c r="I452" s="6" t="str">
        <f>IFERROR(__xludf.DUMMYFUNCTION("IF(H452="""","""",
SUM(ARRAYFORMULA(VALUE(SPLIT(H452,CHAR(10)))))
)"),"")</f>
        <v/>
      </c>
      <c r="J452" s="2" t="str">
        <f>IFERROR(__xludf.DUMMYFUNCTION("IFERROR(
  TEXTJOIN(CHAR(10),TRUE,FILTER('SUMMARY DATA'!I:I,'SUMMARY DATA'!A:A=$A452,'SUMMARY DATA'!C:C=$B452)),
  IF(
    OR(
      ISNUMBER(SEARCH(""CDM CASH DEPOSIT"",$C452)),
      ISNUMBER(SEARCH(""CASH DEPOSIT"",$C452)),
      COUNTIF('SUMMARY DATA'"&amp;"!D:D,$C452)&lt;&gt;1
    ),
    """",
    IFERROR(TEXTJOIN(CHAR(10),TRUE,FILTER('SUMMARY DATA'!I:I,'SUMMARY DATA'!D:D=$C452)),"""")
  )
)"),"")</f>
        <v/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 spans="1:27">
      <c r="A453" s="19"/>
      <c r="B453" s="39"/>
      <c r="C453" s="19"/>
      <c r="D453" s="33"/>
      <c r="E453" s="4" t="str">
        <f>IFERROR(__xludf.DUMMYFUNCTION("IFERROR(
  TEXTJOIN(CHAR(10),TRUE,FILTER('SUMMARY DATA'!E:E,'SUMMARY DATA'!A:A=$A453,'SUMMARY DATA'!C:C=$B453)),
  IF(
    OR(
      ISNUMBER(SEARCH(""CDM CASH DEPOSIT"",$C453)),
      ISNUMBER(SEARCH(""CASH DEPOSIT"",$C453)),
      COUNTIF('SUMMARY DATA'"&amp;"!D:D,$C453)&lt;&gt;1
    ),
    """",
    IFERROR(TEXTJOIN(CHAR(10),TRUE,FILTER('SUMMARY DATA'!E:E,'SUMMARY DATA'!D:D=$C453)),"""")
  )
)"),"")</f>
        <v/>
      </c>
      <c r="F453" s="2" t="str">
        <f>IFERROR(__xludf.DUMMYFUNCTION("IFERROR(
  TEXTJOIN(CHAR(10),TRUE,FILTER('SUMMARY DATA'!F:F,'SUMMARY DATA'!A:A=$A453,'SUMMARY DATA'!C:C=$B453)),
  IF(
    OR(
      ISNUMBER(SEARCH(""CDM CASH DEPOSIT"",$C453)),
      ISNUMBER(SEARCH(""CASH DEPOSIT"",$C453)),
      COUNTIF('SUMMARY DATA'"&amp;"!D:D,$C453)&lt;&gt;1
    ),
    """",
    IFERROR(TEXTJOIN(CHAR(10),TRUE,FILTER('SUMMARY DATA'!F:F,'SUMMARY DATA'!D:D=$C453)),"""")
  )
)"),"")</f>
        <v/>
      </c>
      <c r="G453" s="2" t="str">
        <f>IFERROR(__xludf.DUMMYFUNCTION("IFERROR(
  TEXTJOIN(CHAR(10),TRUE,FILTER('SUMMARY DATA'!G:G,'SUMMARY DATA'!A:A=$A453,'SUMMARY DATA'!C:C=$B453)),
  IF(
    OR(
      ISNUMBER(SEARCH(""CDM CASH DEPOSIT"",$C453)),
      ISNUMBER(SEARCH(""CASH DEPOSIT"",$C453)),
      COUNTIF('SUMMARY DATA'"&amp;"!D:D,$C453)&lt;&gt;1
    ),
    """",
    IFERROR(TEXTJOIN(CHAR(10),TRUE,FILTER('SUMMARY DATA'!G:G,'SUMMARY DATA'!D:D=$C453)),"""")
  )
)"),"")</f>
        <v/>
      </c>
      <c r="H453" s="6" t="str">
        <f>IFERROR(__xludf.DUMMYFUNCTION("IFERROR(
  TEXTJOIN(CHAR(10),TRUE,FILTER('SUMMARY DATA'!H:H,'SUMMARY DATA'!A:A=$A453,'SUMMARY DATA'!C:C=$B453)),
  IF(
    OR(
      ISNUMBER(SEARCH(""CDM CASH DEPOSIT"",$C453)),
      ISNUMBER(SEARCH(""CASH DEPOSIT"",$C453)),
      COUNTIF('SUMMARY DATA'"&amp;"!D:D,$C453)&lt;&gt;1
    ),
    """",
    IFERROR(TEXTJOIN(CHAR(10),TRUE,FILTER('SUMMARY DATA'!H:H,'SUMMARY DATA'!D:D=$C453)),"""")
  )
)"),"")</f>
        <v/>
      </c>
      <c r="I453" s="6" t="str">
        <f>IFERROR(__xludf.DUMMYFUNCTION("IF(H453="""","""",
SUM(ARRAYFORMULA(VALUE(SPLIT(H453,CHAR(10)))))
)"),"")</f>
        <v/>
      </c>
      <c r="J453" s="2" t="str">
        <f>IFERROR(__xludf.DUMMYFUNCTION("IFERROR(
  TEXTJOIN(CHAR(10),TRUE,FILTER('SUMMARY DATA'!I:I,'SUMMARY DATA'!A:A=$A453,'SUMMARY DATA'!C:C=$B453)),
  IF(
    OR(
      ISNUMBER(SEARCH(""CDM CASH DEPOSIT"",$C453)),
      ISNUMBER(SEARCH(""CASH DEPOSIT"",$C453)),
      COUNTIF('SUMMARY DATA'"&amp;"!D:D,$C453)&lt;&gt;1
    ),
    """",
    IFERROR(TEXTJOIN(CHAR(10),TRUE,FILTER('SUMMARY DATA'!I:I,'SUMMARY DATA'!D:D=$C453)),"""")
  )
)"),"")</f>
        <v/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 spans="1:27">
      <c r="A454" s="19"/>
      <c r="B454" s="39"/>
      <c r="C454" s="19"/>
      <c r="D454" s="33"/>
      <c r="E454" s="4" t="str">
        <f>IFERROR(__xludf.DUMMYFUNCTION("IFERROR(
  TEXTJOIN(CHAR(10),TRUE,FILTER('SUMMARY DATA'!E:E,'SUMMARY DATA'!A:A=$A454,'SUMMARY DATA'!C:C=$B454)),
  IF(
    OR(
      ISNUMBER(SEARCH(""CDM CASH DEPOSIT"",$C454)),
      ISNUMBER(SEARCH(""CASH DEPOSIT"",$C454)),
      COUNTIF('SUMMARY DATA'"&amp;"!D:D,$C454)&lt;&gt;1
    ),
    """",
    IFERROR(TEXTJOIN(CHAR(10),TRUE,FILTER('SUMMARY DATA'!E:E,'SUMMARY DATA'!D:D=$C454)),"""")
  )
)"),"")</f>
        <v/>
      </c>
      <c r="F454" s="2" t="str">
        <f>IFERROR(__xludf.DUMMYFUNCTION("IFERROR(
  TEXTJOIN(CHAR(10),TRUE,FILTER('SUMMARY DATA'!F:F,'SUMMARY DATA'!A:A=$A454,'SUMMARY DATA'!C:C=$B454)),
  IF(
    OR(
      ISNUMBER(SEARCH(""CDM CASH DEPOSIT"",$C454)),
      ISNUMBER(SEARCH(""CASH DEPOSIT"",$C454)),
      COUNTIF('SUMMARY DATA'"&amp;"!D:D,$C454)&lt;&gt;1
    ),
    """",
    IFERROR(TEXTJOIN(CHAR(10),TRUE,FILTER('SUMMARY DATA'!F:F,'SUMMARY DATA'!D:D=$C454)),"""")
  )
)"),"")</f>
        <v/>
      </c>
      <c r="G454" s="2" t="str">
        <f>IFERROR(__xludf.DUMMYFUNCTION("IFERROR(
  TEXTJOIN(CHAR(10),TRUE,FILTER('SUMMARY DATA'!G:G,'SUMMARY DATA'!A:A=$A454,'SUMMARY DATA'!C:C=$B454)),
  IF(
    OR(
      ISNUMBER(SEARCH(""CDM CASH DEPOSIT"",$C454)),
      ISNUMBER(SEARCH(""CASH DEPOSIT"",$C454)),
      COUNTIF('SUMMARY DATA'"&amp;"!D:D,$C454)&lt;&gt;1
    ),
    """",
    IFERROR(TEXTJOIN(CHAR(10),TRUE,FILTER('SUMMARY DATA'!G:G,'SUMMARY DATA'!D:D=$C454)),"""")
  )
)"),"")</f>
        <v/>
      </c>
      <c r="H454" s="6" t="str">
        <f>IFERROR(__xludf.DUMMYFUNCTION("IFERROR(
  TEXTJOIN(CHAR(10),TRUE,FILTER('SUMMARY DATA'!H:H,'SUMMARY DATA'!A:A=$A454,'SUMMARY DATA'!C:C=$B454)),
  IF(
    OR(
      ISNUMBER(SEARCH(""CDM CASH DEPOSIT"",$C454)),
      ISNUMBER(SEARCH(""CASH DEPOSIT"",$C454)),
      COUNTIF('SUMMARY DATA'"&amp;"!D:D,$C454)&lt;&gt;1
    ),
    """",
    IFERROR(TEXTJOIN(CHAR(10),TRUE,FILTER('SUMMARY DATA'!H:H,'SUMMARY DATA'!D:D=$C454)),"""")
  )
)"),"")</f>
        <v/>
      </c>
      <c r="I454" s="6" t="str">
        <f>IFERROR(__xludf.DUMMYFUNCTION("IF(H454="""","""",
SUM(ARRAYFORMULA(VALUE(SPLIT(H454,CHAR(10)))))
)"),"")</f>
        <v/>
      </c>
      <c r="J454" s="2" t="str">
        <f>IFERROR(__xludf.DUMMYFUNCTION("IFERROR(
  TEXTJOIN(CHAR(10),TRUE,FILTER('SUMMARY DATA'!I:I,'SUMMARY DATA'!A:A=$A454,'SUMMARY DATA'!C:C=$B454)),
  IF(
    OR(
      ISNUMBER(SEARCH(""CDM CASH DEPOSIT"",$C454)),
      ISNUMBER(SEARCH(""CASH DEPOSIT"",$C454)),
      COUNTIF('SUMMARY DATA'"&amp;"!D:D,$C454)&lt;&gt;1
    ),
    """",
    IFERROR(TEXTJOIN(CHAR(10),TRUE,FILTER('SUMMARY DATA'!I:I,'SUMMARY DATA'!D:D=$C454)),"""")
  )
)"),"")</f>
        <v/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 spans="1:27">
      <c r="A455" s="19"/>
      <c r="B455" s="39"/>
      <c r="C455" s="19"/>
      <c r="D455" s="33"/>
      <c r="E455" s="4" t="str">
        <f>IFERROR(__xludf.DUMMYFUNCTION("IFERROR(
  TEXTJOIN(CHAR(10),TRUE,FILTER('SUMMARY DATA'!E:E,'SUMMARY DATA'!A:A=$A455,'SUMMARY DATA'!C:C=$B455)),
  IF(
    OR(
      ISNUMBER(SEARCH(""CDM CASH DEPOSIT"",$C455)),
      ISNUMBER(SEARCH(""CASH DEPOSIT"",$C455)),
      COUNTIF('SUMMARY DATA'"&amp;"!D:D,$C455)&lt;&gt;1
    ),
    """",
    IFERROR(TEXTJOIN(CHAR(10),TRUE,FILTER('SUMMARY DATA'!E:E,'SUMMARY DATA'!D:D=$C455)),"""")
  )
)"),"")</f>
        <v/>
      </c>
      <c r="F455" s="2" t="str">
        <f>IFERROR(__xludf.DUMMYFUNCTION("IFERROR(
  TEXTJOIN(CHAR(10),TRUE,FILTER('SUMMARY DATA'!F:F,'SUMMARY DATA'!A:A=$A455,'SUMMARY DATA'!C:C=$B455)),
  IF(
    OR(
      ISNUMBER(SEARCH(""CDM CASH DEPOSIT"",$C455)),
      ISNUMBER(SEARCH(""CASH DEPOSIT"",$C455)),
      COUNTIF('SUMMARY DATA'"&amp;"!D:D,$C455)&lt;&gt;1
    ),
    """",
    IFERROR(TEXTJOIN(CHAR(10),TRUE,FILTER('SUMMARY DATA'!F:F,'SUMMARY DATA'!D:D=$C455)),"""")
  )
)"),"")</f>
        <v/>
      </c>
      <c r="G455" s="2" t="str">
        <f>IFERROR(__xludf.DUMMYFUNCTION("IFERROR(
  TEXTJOIN(CHAR(10),TRUE,FILTER('SUMMARY DATA'!G:G,'SUMMARY DATA'!A:A=$A455,'SUMMARY DATA'!C:C=$B455)),
  IF(
    OR(
      ISNUMBER(SEARCH(""CDM CASH DEPOSIT"",$C455)),
      ISNUMBER(SEARCH(""CASH DEPOSIT"",$C455)),
      COUNTIF('SUMMARY DATA'"&amp;"!D:D,$C455)&lt;&gt;1
    ),
    """",
    IFERROR(TEXTJOIN(CHAR(10),TRUE,FILTER('SUMMARY DATA'!G:G,'SUMMARY DATA'!D:D=$C455)),"""")
  )
)"),"")</f>
        <v/>
      </c>
      <c r="H455" s="6" t="str">
        <f>IFERROR(__xludf.DUMMYFUNCTION("IFERROR(
  TEXTJOIN(CHAR(10),TRUE,FILTER('SUMMARY DATA'!H:H,'SUMMARY DATA'!A:A=$A455,'SUMMARY DATA'!C:C=$B455)),
  IF(
    OR(
      ISNUMBER(SEARCH(""CDM CASH DEPOSIT"",$C455)),
      ISNUMBER(SEARCH(""CASH DEPOSIT"",$C455)),
      COUNTIF('SUMMARY DATA'"&amp;"!D:D,$C455)&lt;&gt;1
    ),
    """",
    IFERROR(TEXTJOIN(CHAR(10),TRUE,FILTER('SUMMARY DATA'!H:H,'SUMMARY DATA'!D:D=$C455)),"""")
  )
)"),"")</f>
        <v/>
      </c>
      <c r="I455" s="6" t="str">
        <f>IFERROR(__xludf.DUMMYFUNCTION("IF(H455="""","""",
SUM(ARRAYFORMULA(VALUE(SPLIT(H455,CHAR(10)))))
)"),"")</f>
        <v/>
      </c>
      <c r="J455" s="2" t="str">
        <f>IFERROR(__xludf.DUMMYFUNCTION("IFERROR(
  TEXTJOIN(CHAR(10),TRUE,FILTER('SUMMARY DATA'!I:I,'SUMMARY DATA'!A:A=$A455,'SUMMARY DATA'!C:C=$B455)),
  IF(
    OR(
      ISNUMBER(SEARCH(""CDM CASH DEPOSIT"",$C455)),
      ISNUMBER(SEARCH(""CASH DEPOSIT"",$C455)),
      COUNTIF('SUMMARY DATA'"&amp;"!D:D,$C455)&lt;&gt;1
    ),
    """",
    IFERROR(TEXTJOIN(CHAR(10),TRUE,FILTER('SUMMARY DATA'!I:I,'SUMMARY DATA'!D:D=$C455)),"""")
  )
)"),"")</f>
        <v/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 spans="1:27">
      <c r="A456" s="19"/>
      <c r="B456" s="39"/>
      <c r="C456" s="19"/>
      <c r="D456" s="33"/>
      <c r="E456" s="4" t="str">
        <f>IFERROR(__xludf.DUMMYFUNCTION("IFERROR(
  TEXTJOIN(CHAR(10),TRUE,FILTER('SUMMARY DATA'!E:E,'SUMMARY DATA'!A:A=$A456,'SUMMARY DATA'!C:C=$B456)),
  IF(
    OR(
      ISNUMBER(SEARCH(""CDM CASH DEPOSIT"",$C456)),
      ISNUMBER(SEARCH(""CASH DEPOSIT"",$C456)),
      COUNTIF('SUMMARY DATA'"&amp;"!D:D,$C456)&lt;&gt;1
    ),
    """",
    IFERROR(TEXTJOIN(CHAR(10),TRUE,FILTER('SUMMARY DATA'!E:E,'SUMMARY DATA'!D:D=$C456)),"""")
  )
)"),"")</f>
        <v/>
      </c>
      <c r="F456" s="2" t="str">
        <f>IFERROR(__xludf.DUMMYFUNCTION("IFERROR(
  TEXTJOIN(CHAR(10),TRUE,FILTER('SUMMARY DATA'!F:F,'SUMMARY DATA'!A:A=$A456,'SUMMARY DATA'!C:C=$B456)),
  IF(
    OR(
      ISNUMBER(SEARCH(""CDM CASH DEPOSIT"",$C456)),
      ISNUMBER(SEARCH(""CASH DEPOSIT"",$C456)),
      COUNTIF('SUMMARY DATA'"&amp;"!D:D,$C456)&lt;&gt;1
    ),
    """",
    IFERROR(TEXTJOIN(CHAR(10),TRUE,FILTER('SUMMARY DATA'!F:F,'SUMMARY DATA'!D:D=$C456)),"""")
  )
)"),"")</f>
        <v/>
      </c>
      <c r="G456" s="2" t="str">
        <f>IFERROR(__xludf.DUMMYFUNCTION("IFERROR(
  TEXTJOIN(CHAR(10),TRUE,FILTER('SUMMARY DATA'!G:G,'SUMMARY DATA'!A:A=$A456,'SUMMARY DATA'!C:C=$B456)),
  IF(
    OR(
      ISNUMBER(SEARCH(""CDM CASH DEPOSIT"",$C456)),
      ISNUMBER(SEARCH(""CASH DEPOSIT"",$C456)),
      COUNTIF('SUMMARY DATA'"&amp;"!D:D,$C456)&lt;&gt;1
    ),
    """",
    IFERROR(TEXTJOIN(CHAR(10),TRUE,FILTER('SUMMARY DATA'!G:G,'SUMMARY DATA'!D:D=$C456)),"""")
  )
)"),"")</f>
        <v/>
      </c>
      <c r="H456" s="6" t="str">
        <f>IFERROR(__xludf.DUMMYFUNCTION("IFERROR(
  TEXTJOIN(CHAR(10),TRUE,FILTER('SUMMARY DATA'!H:H,'SUMMARY DATA'!A:A=$A456,'SUMMARY DATA'!C:C=$B456)),
  IF(
    OR(
      ISNUMBER(SEARCH(""CDM CASH DEPOSIT"",$C456)),
      ISNUMBER(SEARCH(""CASH DEPOSIT"",$C456)),
      COUNTIF('SUMMARY DATA'"&amp;"!D:D,$C456)&lt;&gt;1
    ),
    """",
    IFERROR(TEXTJOIN(CHAR(10),TRUE,FILTER('SUMMARY DATA'!H:H,'SUMMARY DATA'!D:D=$C456)),"""")
  )
)"),"")</f>
        <v/>
      </c>
      <c r="I456" s="6" t="str">
        <f>IFERROR(__xludf.DUMMYFUNCTION("IF(H456="""","""",
SUM(ARRAYFORMULA(VALUE(SPLIT(H456,CHAR(10)))))
)"),"")</f>
        <v/>
      </c>
      <c r="J456" s="2" t="str">
        <f>IFERROR(__xludf.DUMMYFUNCTION("IFERROR(
  TEXTJOIN(CHAR(10),TRUE,FILTER('SUMMARY DATA'!I:I,'SUMMARY DATA'!A:A=$A456,'SUMMARY DATA'!C:C=$B456)),
  IF(
    OR(
      ISNUMBER(SEARCH(""CDM CASH DEPOSIT"",$C456)),
      ISNUMBER(SEARCH(""CASH DEPOSIT"",$C456)),
      COUNTIF('SUMMARY DATA'"&amp;"!D:D,$C456)&lt;&gt;1
    ),
    """",
    IFERROR(TEXTJOIN(CHAR(10),TRUE,FILTER('SUMMARY DATA'!I:I,'SUMMARY DATA'!D:D=$C456)),"""")
  )
)"),"")</f>
        <v/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 spans="1:27">
      <c r="A457" s="19"/>
      <c r="B457" s="39"/>
      <c r="C457" s="19"/>
      <c r="D457" s="33"/>
      <c r="E457" s="4" t="str">
        <f>IFERROR(__xludf.DUMMYFUNCTION("IFERROR(
  TEXTJOIN(CHAR(10),TRUE,FILTER('SUMMARY DATA'!E:E,'SUMMARY DATA'!A:A=$A457,'SUMMARY DATA'!C:C=$B457)),
  IF(
    OR(
      ISNUMBER(SEARCH(""CDM CASH DEPOSIT"",$C457)),
      ISNUMBER(SEARCH(""CASH DEPOSIT"",$C457)),
      COUNTIF('SUMMARY DATA'"&amp;"!D:D,$C457)&lt;&gt;1
    ),
    """",
    IFERROR(TEXTJOIN(CHAR(10),TRUE,FILTER('SUMMARY DATA'!E:E,'SUMMARY DATA'!D:D=$C457)),"""")
  )
)"),"")</f>
        <v/>
      </c>
      <c r="F457" s="2" t="str">
        <f>IFERROR(__xludf.DUMMYFUNCTION("IFERROR(
  TEXTJOIN(CHAR(10),TRUE,FILTER('SUMMARY DATA'!F:F,'SUMMARY DATA'!A:A=$A457,'SUMMARY DATA'!C:C=$B457)),
  IF(
    OR(
      ISNUMBER(SEARCH(""CDM CASH DEPOSIT"",$C457)),
      ISNUMBER(SEARCH(""CASH DEPOSIT"",$C457)),
      COUNTIF('SUMMARY DATA'"&amp;"!D:D,$C457)&lt;&gt;1
    ),
    """",
    IFERROR(TEXTJOIN(CHAR(10),TRUE,FILTER('SUMMARY DATA'!F:F,'SUMMARY DATA'!D:D=$C457)),"""")
  )
)"),"")</f>
        <v/>
      </c>
      <c r="G457" s="2" t="str">
        <f>IFERROR(__xludf.DUMMYFUNCTION("IFERROR(
  TEXTJOIN(CHAR(10),TRUE,FILTER('SUMMARY DATA'!G:G,'SUMMARY DATA'!A:A=$A457,'SUMMARY DATA'!C:C=$B457)),
  IF(
    OR(
      ISNUMBER(SEARCH(""CDM CASH DEPOSIT"",$C457)),
      ISNUMBER(SEARCH(""CASH DEPOSIT"",$C457)),
      COUNTIF('SUMMARY DATA'"&amp;"!D:D,$C457)&lt;&gt;1
    ),
    """",
    IFERROR(TEXTJOIN(CHAR(10),TRUE,FILTER('SUMMARY DATA'!G:G,'SUMMARY DATA'!D:D=$C457)),"""")
  )
)"),"")</f>
        <v/>
      </c>
      <c r="H457" s="6" t="str">
        <f>IFERROR(__xludf.DUMMYFUNCTION("IFERROR(
  TEXTJOIN(CHAR(10),TRUE,FILTER('SUMMARY DATA'!H:H,'SUMMARY DATA'!A:A=$A457,'SUMMARY DATA'!C:C=$B457)),
  IF(
    OR(
      ISNUMBER(SEARCH(""CDM CASH DEPOSIT"",$C457)),
      ISNUMBER(SEARCH(""CASH DEPOSIT"",$C457)),
      COUNTIF('SUMMARY DATA'"&amp;"!D:D,$C457)&lt;&gt;1
    ),
    """",
    IFERROR(TEXTJOIN(CHAR(10),TRUE,FILTER('SUMMARY DATA'!H:H,'SUMMARY DATA'!D:D=$C457)),"""")
  )
)"),"")</f>
        <v/>
      </c>
      <c r="I457" s="6" t="str">
        <f>IFERROR(__xludf.DUMMYFUNCTION("IF(H457="""","""",
SUM(ARRAYFORMULA(VALUE(SPLIT(H457,CHAR(10)))))
)"),"")</f>
        <v/>
      </c>
      <c r="J457" s="2" t="str">
        <f>IFERROR(__xludf.DUMMYFUNCTION("IFERROR(
  TEXTJOIN(CHAR(10),TRUE,FILTER('SUMMARY DATA'!I:I,'SUMMARY DATA'!A:A=$A457,'SUMMARY DATA'!C:C=$B457)),
  IF(
    OR(
      ISNUMBER(SEARCH(""CDM CASH DEPOSIT"",$C457)),
      ISNUMBER(SEARCH(""CASH DEPOSIT"",$C457)),
      COUNTIF('SUMMARY DATA'"&amp;"!D:D,$C457)&lt;&gt;1
    ),
    """",
    IFERROR(TEXTJOIN(CHAR(10),TRUE,FILTER('SUMMARY DATA'!I:I,'SUMMARY DATA'!D:D=$C457)),"""")
  )
)"),"")</f>
        <v/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 spans="1:27">
      <c r="A458" s="19"/>
      <c r="B458" s="39"/>
      <c r="C458" s="19"/>
      <c r="D458" s="33"/>
      <c r="E458" s="4" t="str">
        <f>IFERROR(__xludf.DUMMYFUNCTION("IFERROR(
  TEXTJOIN(CHAR(10),TRUE,FILTER('SUMMARY DATA'!E:E,'SUMMARY DATA'!A:A=$A458,'SUMMARY DATA'!C:C=$B458)),
  IF(
    OR(
      ISNUMBER(SEARCH(""CDM CASH DEPOSIT"",$C458)),
      ISNUMBER(SEARCH(""CASH DEPOSIT"",$C458)),
      COUNTIF('SUMMARY DATA'"&amp;"!D:D,$C458)&lt;&gt;1
    ),
    """",
    IFERROR(TEXTJOIN(CHAR(10),TRUE,FILTER('SUMMARY DATA'!E:E,'SUMMARY DATA'!D:D=$C458)),"""")
  )
)"),"")</f>
        <v/>
      </c>
      <c r="F458" s="2" t="str">
        <f>IFERROR(__xludf.DUMMYFUNCTION("IFERROR(
  TEXTJOIN(CHAR(10),TRUE,FILTER('SUMMARY DATA'!F:F,'SUMMARY DATA'!A:A=$A458,'SUMMARY DATA'!C:C=$B458)),
  IF(
    OR(
      ISNUMBER(SEARCH(""CDM CASH DEPOSIT"",$C458)),
      ISNUMBER(SEARCH(""CASH DEPOSIT"",$C458)),
      COUNTIF('SUMMARY DATA'"&amp;"!D:D,$C458)&lt;&gt;1
    ),
    """",
    IFERROR(TEXTJOIN(CHAR(10),TRUE,FILTER('SUMMARY DATA'!F:F,'SUMMARY DATA'!D:D=$C458)),"""")
  )
)"),"")</f>
        <v/>
      </c>
      <c r="G458" s="2" t="str">
        <f>IFERROR(__xludf.DUMMYFUNCTION("IFERROR(
  TEXTJOIN(CHAR(10),TRUE,FILTER('SUMMARY DATA'!G:G,'SUMMARY DATA'!A:A=$A458,'SUMMARY DATA'!C:C=$B458)),
  IF(
    OR(
      ISNUMBER(SEARCH(""CDM CASH DEPOSIT"",$C458)),
      ISNUMBER(SEARCH(""CASH DEPOSIT"",$C458)),
      COUNTIF('SUMMARY DATA'"&amp;"!D:D,$C458)&lt;&gt;1
    ),
    """",
    IFERROR(TEXTJOIN(CHAR(10),TRUE,FILTER('SUMMARY DATA'!G:G,'SUMMARY DATA'!D:D=$C458)),"""")
  )
)"),"")</f>
        <v/>
      </c>
      <c r="H458" s="6" t="str">
        <f>IFERROR(__xludf.DUMMYFUNCTION("IFERROR(
  TEXTJOIN(CHAR(10),TRUE,FILTER('SUMMARY DATA'!H:H,'SUMMARY DATA'!A:A=$A458,'SUMMARY DATA'!C:C=$B458)),
  IF(
    OR(
      ISNUMBER(SEARCH(""CDM CASH DEPOSIT"",$C458)),
      ISNUMBER(SEARCH(""CASH DEPOSIT"",$C458)),
      COUNTIF('SUMMARY DATA'"&amp;"!D:D,$C458)&lt;&gt;1
    ),
    """",
    IFERROR(TEXTJOIN(CHAR(10),TRUE,FILTER('SUMMARY DATA'!H:H,'SUMMARY DATA'!D:D=$C458)),"""")
  )
)"),"")</f>
        <v/>
      </c>
      <c r="I458" s="6" t="str">
        <f>IFERROR(__xludf.DUMMYFUNCTION("IF(H458="""","""",
SUM(ARRAYFORMULA(VALUE(SPLIT(H458,CHAR(10)))))
)"),"")</f>
        <v/>
      </c>
      <c r="J458" s="2" t="str">
        <f>IFERROR(__xludf.DUMMYFUNCTION("IFERROR(
  TEXTJOIN(CHAR(10),TRUE,FILTER('SUMMARY DATA'!I:I,'SUMMARY DATA'!A:A=$A458,'SUMMARY DATA'!C:C=$B458)),
  IF(
    OR(
      ISNUMBER(SEARCH(""CDM CASH DEPOSIT"",$C458)),
      ISNUMBER(SEARCH(""CASH DEPOSIT"",$C458)),
      COUNTIF('SUMMARY DATA'"&amp;"!D:D,$C458)&lt;&gt;1
    ),
    """",
    IFERROR(TEXTJOIN(CHAR(10),TRUE,FILTER('SUMMARY DATA'!I:I,'SUMMARY DATA'!D:D=$C458)),"""")
  )
)"),"")</f>
        <v/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 spans="1:27">
      <c r="A459" s="19"/>
      <c r="B459" s="39"/>
      <c r="C459" s="19"/>
      <c r="D459" s="33"/>
      <c r="E459" s="4" t="str">
        <f>IFERROR(__xludf.DUMMYFUNCTION("IFERROR(
  TEXTJOIN(CHAR(10),TRUE,FILTER('SUMMARY DATA'!E:E,'SUMMARY DATA'!A:A=$A459,'SUMMARY DATA'!C:C=$B459)),
  IF(
    OR(
      ISNUMBER(SEARCH(""CDM CASH DEPOSIT"",$C459)),
      ISNUMBER(SEARCH(""CASH DEPOSIT"",$C459)),
      COUNTIF('SUMMARY DATA'"&amp;"!D:D,$C459)&lt;&gt;1
    ),
    """",
    IFERROR(TEXTJOIN(CHAR(10),TRUE,FILTER('SUMMARY DATA'!E:E,'SUMMARY DATA'!D:D=$C459)),"""")
  )
)"),"")</f>
        <v/>
      </c>
      <c r="F459" s="2" t="str">
        <f>IFERROR(__xludf.DUMMYFUNCTION("IFERROR(
  TEXTJOIN(CHAR(10),TRUE,FILTER('SUMMARY DATA'!F:F,'SUMMARY DATA'!A:A=$A459,'SUMMARY DATA'!C:C=$B459)),
  IF(
    OR(
      ISNUMBER(SEARCH(""CDM CASH DEPOSIT"",$C459)),
      ISNUMBER(SEARCH(""CASH DEPOSIT"",$C459)),
      COUNTIF('SUMMARY DATA'"&amp;"!D:D,$C459)&lt;&gt;1
    ),
    """",
    IFERROR(TEXTJOIN(CHAR(10),TRUE,FILTER('SUMMARY DATA'!F:F,'SUMMARY DATA'!D:D=$C459)),"""")
  )
)"),"")</f>
        <v/>
      </c>
      <c r="G459" s="2" t="str">
        <f>IFERROR(__xludf.DUMMYFUNCTION("IFERROR(
  TEXTJOIN(CHAR(10),TRUE,FILTER('SUMMARY DATA'!G:G,'SUMMARY DATA'!A:A=$A459,'SUMMARY DATA'!C:C=$B459)),
  IF(
    OR(
      ISNUMBER(SEARCH(""CDM CASH DEPOSIT"",$C459)),
      ISNUMBER(SEARCH(""CASH DEPOSIT"",$C459)),
      COUNTIF('SUMMARY DATA'"&amp;"!D:D,$C459)&lt;&gt;1
    ),
    """",
    IFERROR(TEXTJOIN(CHAR(10),TRUE,FILTER('SUMMARY DATA'!G:G,'SUMMARY DATA'!D:D=$C459)),"""")
  )
)"),"")</f>
        <v/>
      </c>
      <c r="H459" s="6" t="str">
        <f>IFERROR(__xludf.DUMMYFUNCTION("IFERROR(
  TEXTJOIN(CHAR(10),TRUE,FILTER('SUMMARY DATA'!H:H,'SUMMARY DATA'!A:A=$A459,'SUMMARY DATA'!C:C=$B459)),
  IF(
    OR(
      ISNUMBER(SEARCH(""CDM CASH DEPOSIT"",$C459)),
      ISNUMBER(SEARCH(""CASH DEPOSIT"",$C459)),
      COUNTIF('SUMMARY DATA'"&amp;"!D:D,$C459)&lt;&gt;1
    ),
    """",
    IFERROR(TEXTJOIN(CHAR(10),TRUE,FILTER('SUMMARY DATA'!H:H,'SUMMARY DATA'!D:D=$C459)),"""")
  )
)"),"")</f>
        <v/>
      </c>
      <c r="I459" s="6" t="str">
        <f>IFERROR(__xludf.DUMMYFUNCTION("IF(H459="""","""",
SUM(ARRAYFORMULA(VALUE(SPLIT(H459,CHAR(10)))))
)"),"")</f>
        <v/>
      </c>
      <c r="J459" s="2" t="str">
        <f>IFERROR(__xludf.DUMMYFUNCTION("IFERROR(
  TEXTJOIN(CHAR(10),TRUE,FILTER('SUMMARY DATA'!I:I,'SUMMARY DATA'!A:A=$A459,'SUMMARY DATA'!C:C=$B459)),
  IF(
    OR(
      ISNUMBER(SEARCH(""CDM CASH DEPOSIT"",$C459)),
      ISNUMBER(SEARCH(""CASH DEPOSIT"",$C459)),
      COUNTIF('SUMMARY DATA'"&amp;"!D:D,$C459)&lt;&gt;1
    ),
    """",
    IFERROR(TEXTJOIN(CHAR(10),TRUE,FILTER('SUMMARY DATA'!I:I,'SUMMARY DATA'!D:D=$C459)),"""")
  )
)"),"")</f>
        <v/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 spans="1:27">
      <c r="A460" s="19"/>
      <c r="B460" s="39"/>
      <c r="C460" s="19"/>
      <c r="D460" s="33"/>
      <c r="E460" s="4" t="str">
        <f>IFERROR(__xludf.DUMMYFUNCTION("IFERROR(
  TEXTJOIN(CHAR(10),TRUE,FILTER('SUMMARY DATA'!E:E,'SUMMARY DATA'!A:A=$A460,'SUMMARY DATA'!C:C=$B460)),
  IF(
    OR(
      ISNUMBER(SEARCH(""CDM CASH DEPOSIT"",$C460)),
      ISNUMBER(SEARCH(""CASH DEPOSIT"",$C460)),
      COUNTIF('SUMMARY DATA'"&amp;"!D:D,$C460)&lt;&gt;1
    ),
    """",
    IFERROR(TEXTJOIN(CHAR(10),TRUE,FILTER('SUMMARY DATA'!E:E,'SUMMARY DATA'!D:D=$C460)),"""")
  )
)"),"")</f>
        <v/>
      </c>
      <c r="F460" s="2" t="str">
        <f>IFERROR(__xludf.DUMMYFUNCTION("IFERROR(
  TEXTJOIN(CHAR(10),TRUE,FILTER('SUMMARY DATA'!F:F,'SUMMARY DATA'!A:A=$A460,'SUMMARY DATA'!C:C=$B460)),
  IF(
    OR(
      ISNUMBER(SEARCH(""CDM CASH DEPOSIT"",$C460)),
      ISNUMBER(SEARCH(""CASH DEPOSIT"",$C460)),
      COUNTIF('SUMMARY DATA'"&amp;"!D:D,$C460)&lt;&gt;1
    ),
    """",
    IFERROR(TEXTJOIN(CHAR(10),TRUE,FILTER('SUMMARY DATA'!F:F,'SUMMARY DATA'!D:D=$C460)),"""")
  )
)"),"")</f>
        <v/>
      </c>
      <c r="G460" s="2" t="str">
        <f>IFERROR(__xludf.DUMMYFUNCTION("IFERROR(
  TEXTJOIN(CHAR(10),TRUE,FILTER('SUMMARY DATA'!G:G,'SUMMARY DATA'!A:A=$A460,'SUMMARY DATA'!C:C=$B460)),
  IF(
    OR(
      ISNUMBER(SEARCH(""CDM CASH DEPOSIT"",$C460)),
      ISNUMBER(SEARCH(""CASH DEPOSIT"",$C460)),
      COUNTIF('SUMMARY DATA'"&amp;"!D:D,$C460)&lt;&gt;1
    ),
    """",
    IFERROR(TEXTJOIN(CHAR(10),TRUE,FILTER('SUMMARY DATA'!G:G,'SUMMARY DATA'!D:D=$C460)),"""")
  )
)"),"")</f>
        <v/>
      </c>
      <c r="H460" s="6" t="str">
        <f>IFERROR(__xludf.DUMMYFUNCTION("IFERROR(
  TEXTJOIN(CHAR(10),TRUE,FILTER('SUMMARY DATA'!H:H,'SUMMARY DATA'!A:A=$A460,'SUMMARY DATA'!C:C=$B460)),
  IF(
    OR(
      ISNUMBER(SEARCH(""CDM CASH DEPOSIT"",$C460)),
      ISNUMBER(SEARCH(""CASH DEPOSIT"",$C460)),
      COUNTIF('SUMMARY DATA'"&amp;"!D:D,$C460)&lt;&gt;1
    ),
    """",
    IFERROR(TEXTJOIN(CHAR(10),TRUE,FILTER('SUMMARY DATA'!H:H,'SUMMARY DATA'!D:D=$C460)),"""")
  )
)"),"")</f>
        <v/>
      </c>
      <c r="I460" s="6" t="str">
        <f>IFERROR(__xludf.DUMMYFUNCTION("IF(H460="""","""",
SUM(ARRAYFORMULA(VALUE(SPLIT(H460,CHAR(10)))))
)"),"")</f>
        <v/>
      </c>
      <c r="J460" s="2" t="str">
        <f>IFERROR(__xludf.DUMMYFUNCTION("IFERROR(
  TEXTJOIN(CHAR(10),TRUE,FILTER('SUMMARY DATA'!I:I,'SUMMARY DATA'!A:A=$A460,'SUMMARY DATA'!C:C=$B460)),
  IF(
    OR(
      ISNUMBER(SEARCH(""CDM CASH DEPOSIT"",$C460)),
      ISNUMBER(SEARCH(""CASH DEPOSIT"",$C460)),
      COUNTIF('SUMMARY DATA'"&amp;"!D:D,$C460)&lt;&gt;1
    ),
    """",
    IFERROR(TEXTJOIN(CHAR(10),TRUE,FILTER('SUMMARY DATA'!I:I,'SUMMARY DATA'!D:D=$C460)),"""")
  )
)"),"")</f>
        <v/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 spans="1:27">
      <c r="A461" s="19"/>
      <c r="B461" s="39"/>
      <c r="C461" s="19"/>
      <c r="D461" s="33"/>
      <c r="E461" s="4" t="str">
        <f>IFERROR(__xludf.DUMMYFUNCTION("IFERROR(
  TEXTJOIN(CHAR(10),TRUE,FILTER('SUMMARY DATA'!E:E,'SUMMARY DATA'!A:A=$A461,'SUMMARY DATA'!C:C=$B461)),
  IF(
    OR(
      ISNUMBER(SEARCH(""CDM CASH DEPOSIT"",$C461)),
      ISNUMBER(SEARCH(""CASH DEPOSIT"",$C461)),
      COUNTIF('SUMMARY DATA'"&amp;"!D:D,$C461)&lt;&gt;1
    ),
    """",
    IFERROR(TEXTJOIN(CHAR(10),TRUE,FILTER('SUMMARY DATA'!E:E,'SUMMARY DATA'!D:D=$C461)),"""")
  )
)"),"")</f>
        <v/>
      </c>
      <c r="F461" s="2" t="str">
        <f>IFERROR(__xludf.DUMMYFUNCTION("IFERROR(
  TEXTJOIN(CHAR(10),TRUE,FILTER('SUMMARY DATA'!F:F,'SUMMARY DATA'!A:A=$A461,'SUMMARY DATA'!C:C=$B461)),
  IF(
    OR(
      ISNUMBER(SEARCH(""CDM CASH DEPOSIT"",$C461)),
      ISNUMBER(SEARCH(""CASH DEPOSIT"",$C461)),
      COUNTIF('SUMMARY DATA'"&amp;"!D:D,$C461)&lt;&gt;1
    ),
    """",
    IFERROR(TEXTJOIN(CHAR(10),TRUE,FILTER('SUMMARY DATA'!F:F,'SUMMARY DATA'!D:D=$C461)),"""")
  )
)"),"")</f>
        <v/>
      </c>
      <c r="G461" s="2" t="str">
        <f>IFERROR(__xludf.DUMMYFUNCTION("IFERROR(
  TEXTJOIN(CHAR(10),TRUE,FILTER('SUMMARY DATA'!G:G,'SUMMARY DATA'!A:A=$A461,'SUMMARY DATA'!C:C=$B461)),
  IF(
    OR(
      ISNUMBER(SEARCH(""CDM CASH DEPOSIT"",$C461)),
      ISNUMBER(SEARCH(""CASH DEPOSIT"",$C461)),
      COUNTIF('SUMMARY DATA'"&amp;"!D:D,$C461)&lt;&gt;1
    ),
    """",
    IFERROR(TEXTJOIN(CHAR(10),TRUE,FILTER('SUMMARY DATA'!G:G,'SUMMARY DATA'!D:D=$C461)),"""")
  )
)"),"")</f>
        <v/>
      </c>
      <c r="H461" s="6" t="str">
        <f>IFERROR(__xludf.DUMMYFUNCTION("IFERROR(
  TEXTJOIN(CHAR(10),TRUE,FILTER('SUMMARY DATA'!H:H,'SUMMARY DATA'!A:A=$A461,'SUMMARY DATA'!C:C=$B461)),
  IF(
    OR(
      ISNUMBER(SEARCH(""CDM CASH DEPOSIT"",$C461)),
      ISNUMBER(SEARCH(""CASH DEPOSIT"",$C461)),
      COUNTIF('SUMMARY DATA'"&amp;"!D:D,$C461)&lt;&gt;1
    ),
    """",
    IFERROR(TEXTJOIN(CHAR(10),TRUE,FILTER('SUMMARY DATA'!H:H,'SUMMARY DATA'!D:D=$C461)),"""")
  )
)"),"")</f>
        <v/>
      </c>
      <c r="I461" s="6" t="str">
        <f>IFERROR(__xludf.DUMMYFUNCTION("IF(H461="""","""",
SUM(ARRAYFORMULA(VALUE(SPLIT(H461,CHAR(10)))))
)"),"")</f>
        <v/>
      </c>
      <c r="J461" s="2" t="str">
        <f>IFERROR(__xludf.DUMMYFUNCTION("IFERROR(
  TEXTJOIN(CHAR(10),TRUE,FILTER('SUMMARY DATA'!I:I,'SUMMARY DATA'!A:A=$A461,'SUMMARY DATA'!C:C=$B461)),
  IF(
    OR(
      ISNUMBER(SEARCH(""CDM CASH DEPOSIT"",$C461)),
      ISNUMBER(SEARCH(""CASH DEPOSIT"",$C461)),
      COUNTIF('SUMMARY DATA'"&amp;"!D:D,$C461)&lt;&gt;1
    ),
    """",
    IFERROR(TEXTJOIN(CHAR(10),TRUE,FILTER('SUMMARY DATA'!I:I,'SUMMARY DATA'!D:D=$C461)),"""")
  )
)"),"")</f>
        <v/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 spans="1:27">
      <c r="A462" s="19"/>
      <c r="B462" s="39"/>
      <c r="C462" s="19"/>
      <c r="D462" s="33"/>
      <c r="E462" s="4" t="str">
        <f>IFERROR(__xludf.DUMMYFUNCTION("IFERROR(
  TEXTJOIN(CHAR(10),TRUE,FILTER('SUMMARY DATA'!E:E,'SUMMARY DATA'!A:A=$A462,'SUMMARY DATA'!C:C=$B462)),
  IF(
    OR(
      ISNUMBER(SEARCH(""CDM CASH DEPOSIT"",$C462)),
      ISNUMBER(SEARCH(""CASH DEPOSIT"",$C462)),
      COUNTIF('SUMMARY DATA'"&amp;"!D:D,$C462)&lt;&gt;1
    ),
    """",
    IFERROR(TEXTJOIN(CHAR(10),TRUE,FILTER('SUMMARY DATA'!E:E,'SUMMARY DATA'!D:D=$C462)),"""")
  )
)"),"")</f>
        <v/>
      </c>
      <c r="F462" s="2" t="str">
        <f>IFERROR(__xludf.DUMMYFUNCTION("IFERROR(
  TEXTJOIN(CHAR(10),TRUE,FILTER('SUMMARY DATA'!F:F,'SUMMARY DATA'!A:A=$A462,'SUMMARY DATA'!C:C=$B462)),
  IF(
    OR(
      ISNUMBER(SEARCH(""CDM CASH DEPOSIT"",$C462)),
      ISNUMBER(SEARCH(""CASH DEPOSIT"",$C462)),
      COUNTIF('SUMMARY DATA'"&amp;"!D:D,$C462)&lt;&gt;1
    ),
    """",
    IFERROR(TEXTJOIN(CHAR(10),TRUE,FILTER('SUMMARY DATA'!F:F,'SUMMARY DATA'!D:D=$C462)),"""")
  )
)"),"")</f>
        <v/>
      </c>
      <c r="G462" s="2" t="str">
        <f>IFERROR(__xludf.DUMMYFUNCTION("IFERROR(
  TEXTJOIN(CHAR(10),TRUE,FILTER('SUMMARY DATA'!G:G,'SUMMARY DATA'!A:A=$A462,'SUMMARY DATA'!C:C=$B462)),
  IF(
    OR(
      ISNUMBER(SEARCH(""CDM CASH DEPOSIT"",$C462)),
      ISNUMBER(SEARCH(""CASH DEPOSIT"",$C462)),
      COUNTIF('SUMMARY DATA'"&amp;"!D:D,$C462)&lt;&gt;1
    ),
    """",
    IFERROR(TEXTJOIN(CHAR(10),TRUE,FILTER('SUMMARY DATA'!G:G,'SUMMARY DATA'!D:D=$C462)),"""")
  )
)"),"")</f>
        <v/>
      </c>
      <c r="H462" s="6" t="str">
        <f>IFERROR(__xludf.DUMMYFUNCTION("IFERROR(
  TEXTJOIN(CHAR(10),TRUE,FILTER('SUMMARY DATA'!H:H,'SUMMARY DATA'!A:A=$A462,'SUMMARY DATA'!C:C=$B462)),
  IF(
    OR(
      ISNUMBER(SEARCH(""CDM CASH DEPOSIT"",$C462)),
      ISNUMBER(SEARCH(""CASH DEPOSIT"",$C462)),
      COUNTIF('SUMMARY DATA'"&amp;"!D:D,$C462)&lt;&gt;1
    ),
    """",
    IFERROR(TEXTJOIN(CHAR(10),TRUE,FILTER('SUMMARY DATA'!H:H,'SUMMARY DATA'!D:D=$C462)),"""")
  )
)"),"")</f>
        <v/>
      </c>
      <c r="I462" s="6" t="str">
        <f>IFERROR(__xludf.DUMMYFUNCTION("IF(H462="""","""",
SUM(ARRAYFORMULA(VALUE(SPLIT(H462,CHAR(10)))))
)"),"")</f>
        <v/>
      </c>
      <c r="J462" s="2" t="str">
        <f>IFERROR(__xludf.DUMMYFUNCTION("IFERROR(
  TEXTJOIN(CHAR(10),TRUE,FILTER('SUMMARY DATA'!I:I,'SUMMARY DATA'!A:A=$A462,'SUMMARY DATA'!C:C=$B462)),
  IF(
    OR(
      ISNUMBER(SEARCH(""CDM CASH DEPOSIT"",$C462)),
      ISNUMBER(SEARCH(""CASH DEPOSIT"",$C462)),
      COUNTIF('SUMMARY DATA'"&amp;"!D:D,$C462)&lt;&gt;1
    ),
    """",
    IFERROR(TEXTJOIN(CHAR(10),TRUE,FILTER('SUMMARY DATA'!I:I,'SUMMARY DATA'!D:D=$C462)),"""")
  )
)"),"")</f>
        <v/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 spans="1:27">
      <c r="A463" s="19"/>
      <c r="B463" s="39"/>
      <c r="C463" s="19"/>
      <c r="D463" s="33"/>
      <c r="E463" s="4" t="str">
        <f>IFERROR(__xludf.DUMMYFUNCTION("IFERROR(
  TEXTJOIN(CHAR(10),TRUE,FILTER('SUMMARY DATA'!E:E,'SUMMARY DATA'!A:A=$A463,'SUMMARY DATA'!C:C=$B463)),
  IF(
    OR(
      ISNUMBER(SEARCH(""CDM CASH DEPOSIT"",$C463)),
      ISNUMBER(SEARCH(""CASH DEPOSIT"",$C463)),
      COUNTIF('SUMMARY DATA'"&amp;"!D:D,$C463)&lt;&gt;1
    ),
    """",
    IFERROR(TEXTJOIN(CHAR(10),TRUE,FILTER('SUMMARY DATA'!E:E,'SUMMARY DATA'!D:D=$C463)),"""")
  )
)"),"")</f>
        <v/>
      </c>
      <c r="F463" s="2" t="str">
        <f>IFERROR(__xludf.DUMMYFUNCTION("IFERROR(
  TEXTJOIN(CHAR(10),TRUE,FILTER('SUMMARY DATA'!F:F,'SUMMARY DATA'!A:A=$A463,'SUMMARY DATA'!C:C=$B463)),
  IF(
    OR(
      ISNUMBER(SEARCH(""CDM CASH DEPOSIT"",$C463)),
      ISNUMBER(SEARCH(""CASH DEPOSIT"",$C463)),
      COUNTIF('SUMMARY DATA'"&amp;"!D:D,$C463)&lt;&gt;1
    ),
    """",
    IFERROR(TEXTJOIN(CHAR(10),TRUE,FILTER('SUMMARY DATA'!F:F,'SUMMARY DATA'!D:D=$C463)),"""")
  )
)"),"")</f>
        <v/>
      </c>
      <c r="G463" s="2" t="str">
        <f>IFERROR(__xludf.DUMMYFUNCTION("IFERROR(
  TEXTJOIN(CHAR(10),TRUE,FILTER('SUMMARY DATA'!G:G,'SUMMARY DATA'!A:A=$A463,'SUMMARY DATA'!C:C=$B463)),
  IF(
    OR(
      ISNUMBER(SEARCH(""CDM CASH DEPOSIT"",$C463)),
      ISNUMBER(SEARCH(""CASH DEPOSIT"",$C463)),
      COUNTIF('SUMMARY DATA'"&amp;"!D:D,$C463)&lt;&gt;1
    ),
    """",
    IFERROR(TEXTJOIN(CHAR(10),TRUE,FILTER('SUMMARY DATA'!G:G,'SUMMARY DATA'!D:D=$C463)),"""")
  )
)"),"")</f>
        <v/>
      </c>
      <c r="H463" s="6" t="str">
        <f>IFERROR(__xludf.DUMMYFUNCTION("IFERROR(
  TEXTJOIN(CHAR(10),TRUE,FILTER('SUMMARY DATA'!H:H,'SUMMARY DATA'!A:A=$A463,'SUMMARY DATA'!C:C=$B463)),
  IF(
    OR(
      ISNUMBER(SEARCH(""CDM CASH DEPOSIT"",$C463)),
      ISNUMBER(SEARCH(""CASH DEPOSIT"",$C463)),
      COUNTIF('SUMMARY DATA'"&amp;"!D:D,$C463)&lt;&gt;1
    ),
    """",
    IFERROR(TEXTJOIN(CHAR(10),TRUE,FILTER('SUMMARY DATA'!H:H,'SUMMARY DATA'!D:D=$C463)),"""")
  )
)"),"")</f>
        <v/>
      </c>
      <c r="I463" s="6" t="str">
        <f>IFERROR(__xludf.DUMMYFUNCTION("IF(H463="""","""",
SUM(ARRAYFORMULA(VALUE(SPLIT(H463,CHAR(10)))))
)"),"")</f>
        <v/>
      </c>
      <c r="J463" s="2" t="str">
        <f>IFERROR(__xludf.DUMMYFUNCTION("IFERROR(
  TEXTJOIN(CHAR(10),TRUE,FILTER('SUMMARY DATA'!I:I,'SUMMARY DATA'!A:A=$A463,'SUMMARY DATA'!C:C=$B463)),
  IF(
    OR(
      ISNUMBER(SEARCH(""CDM CASH DEPOSIT"",$C463)),
      ISNUMBER(SEARCH(""CASH DEPOSIT"",$C463)),
      COUNTIF('SUMMARY DATA'"&amp;"!D:D,$C463)&lt;&gt;1
    ),
    """",
    IFERROR(TEXTJOIN(CHAR(10),TRUE,FILTER('SUMMARY DATA'!I:I,'SUMMARY DATA'!D:D=$C463)),"""")
  )
)"),"")</f>
        <v/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 spans="1:27">
      <c r="A464" s="19"/>
      <c r="B464" s="39"/>
      <c r="C464" s="19"/>
      <c r="D464" s="33"/>
      <c r="E464" s="4" t="str">
        <f>IFERROR(__xludf.DUMMYFUNCTION("IFERROR(
  TEXTJOIN(CHAR(10),TRUE,FILTER('SUMMARY DATA'!E:E,'SUMMARY DATA'!A:A=$A464,'SUMMARY DATA'!C:C=$B464)),
  IF(
    OR(
      ISNUMBER(SEARCH(""CDM CASH DEPOSIT"",$C464)),
      ISNUMBER(SEARCH(""CASH DEPOSIT"",$C464)),
      COUNTIF('SUMMARY DATA'"&amp;"!D:D,$C464)&lt;&gt;1
    ),
    """",
    IFERROR(TEXTJOIN(CHAR(10),TRUE,FILTER('SUMMARY DATA'!E:E,'SUMMARY DATA'!D:D=$C464)),"""")
  )
)"),"")</f>
        <v/>
      </c>
      <c r="F464" s="2" t="str">
        <f>IFERROR(__xludf.DUMMYFUNCTION("IFERROR(
  TEXTJOIN(CHAR(10),TRUE,FILTER('SUMMARY DATA'!F:F,'SUMMARY DATA'!A:A=$A464,'SUMMARY DATA'!C:C=$B464)),
  IF(
    OR(
      ISNUMBER(SEARCH(""CDM CASH DEPOSIT"",$C464)),
      ISNUMBER(SEARCH(""CASH DEPOSIT"",$C464)),
      COUNTIF('SUMMARY DATA'"&amp;"!D:D,$C464)&lt;&gt;1
    ),
    """",
    IFERROR(TEXTJOIN(CHAR(10),TRUE,FILTER('SUMMARY DATA'!F:F,'SUMMARY DATA'!D:D=$C464)),"""")
  )
)"),"")</f>
        <v/>
      </c>
      <c r="G464" s="2" t="str">
        <f>IFERROR(__xludf.DUMMYFUNCTION("IFERROR(
  TEXTJOIN(CHAR(10),TRUE,FILTER('SUMMARY DATA'!G:G,'SUMMARY DATA'!A:A=$A464,'SUMMARY DATA'!C:C=$B464)),
  IF(
    OR(
      ISNUMBER(SEARCH(""CDM CASH DEPOSIT"",$C464)),
      ISNUMBER(SEARCH(""CASH DEPOSIT"",$C464)),
      COUNTIF('SUMMARY DATA'"&amp;"!D:D,$C464)&lt;&gt;1
    ),
    """",
    IFERROR(TEXTJOIN(CHAR(10),TRUE,FILTER('SUMMARY DATA'!G:G,'SUMMARY DATA'!D:D=$C464)),"""")
  )
)"),"")</f>
        <v/>
      </c>
      <c r="H464" s="6" t="str">
        <f>IFERROR(__xludf.DUMMYFUNCTION("IFERROR(
  TEXTJOIN(CHAR(10),TRUE,FILTER('SUMMARY DATA'!H:H,'SUMMARY DATA'!A:A=$A464,'SUMMARY DATA'!C:C=$B464)),
  IF(
    OR(
      ISNUMBER(SEARCH(""CDM CASH DEPOSIT"",$C464)),
      ISNUMBER(SEARCH(""CASH DEPOSIT"",$C464)),
      COUNTIF('SUMMARY DATA'"&amp;"!D:D,$C464)&lt;&gt;1
    ),
    """",
    IFERROR(TEXTJOIN(CHAR(10),TRUE,FILTER('SUMMARY DATA'!H:H,'SUMMARY DATA'!D:D=$C464)),"""")
  )
)"),"")</f>
        <v/>
      </c>
      <c r="I464" s="6" t="str">
        <f>IFERROR(__xludf.DUMMYFUNCTION("IF(H464="""","""",
SUM(ARRAYFORMULA(VALUE(SPLIT(H464,CHAR(10)))))
)"),"")</f>
        <v/>
      </c>
      <c r="J464" s="2" t="str">
        <f>IFERROR(__xludf.DUMMYFUNCTION("IFERROR(
  TEXTJOIN(CHAR(10),TRUE,FILTER('SUMMARY DATA'!I:I,'SUMMARY DATA'!A:A=$A464,'SUMMARY DATA'!C:C=$B464)),
  IF(
    OR(
      ISNUMBER(SEARCH(""CDM CASH DEPOSIT"",$C464)),
      ISNUMBER(SEARCH(""CASH DEPOSIT"",$C464)),
      COUNTIF('SUMMARY DATA'"&amp;"!D:D,$C464)&lt;&gt;1
    ),
    """",
    IFERROR(TEXTJOIN(CHAR(10),TRUE,FILTER('SUMMARY DATA'!I:I,'SUMMARY DATA'!D:D=$C464)),"""")
  )
)"),"")</f>
        <v/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 spans="1:27">
      <c r="A465" s="19"/>
      <c r="B465" s="39"/>
      <c r="C465" s="19"/>
      <c r="D465" s="33"/>
      <c r="E465" s="4" t="str">
        <f>IFERROR(__xludf.DUMMYFUNCTION("IFERROR(
  TEXTJOIN(CHAR(10),TRUE,FILTER('SUMMARY DATA'!E:E,'SUMMARY DATA'!A:A=$A465,'SUMMARY DATA'!C:C=$B465)),
  IF(
    OR(
      ISNUMBER(SEARCH(""CDM CASH DEPOSIT"",$C465)),
      ISNUMBER(SEARCH(""CASH DEPOSIT"",$C465)),
      COUNTIF('SUMMARY DATA'"&amp;"!D:D,$C465)&lt;&gt;1
    ),
    """",
    IFERROR(TEXTJOIN(CHAR(10),TRUE,FILTER('SUMMARY DATA'!E:E,'SUMMARY DATA'!D:D=$C465)),"""")
  )
)"),"")</f>
        <v/>
      </c>
      <c r="F465" s="2" t="str">
        <f>IFERROR(__xludf.DUMMYFUNCTION("IFERROR(
  TEXTJOIN(CHAR(10),TRUE,FILTER('SUMMARY DATA'!F:F,'SUMMARY DATA'!A:A=$A465,'SUMMARY DATA'!C:C=$B465)),
  IF(
    OR(
      ISNUMBER(SEARCH(""CDM CASH DEPOSIT"",$C465)),
      ISNUMBER(SEARCH(""CASH DEPOSIT"",$C465)),
      COUNTIF('SUMMARY DATA'"&amp;"!D:D,$C465)&lt;&gt;1
    ),
    """",
    IFERROR(TEXTJOIN(CHAR(10),TRUE,FILTER('SUMMARY DATA'!F:F,'SUMMARY DATA'!D:D=$C465)),"""")
  )
)"),"")</f>
        <v/>
      </c>
      <c r="G465" s="2" t="str">
        <f>IFERROR(__xludf.DUMMYFUNCTION("IFERROR(
  TEXTJOIN(CHAR(10),TRUE,FILTER('SUMMARY DATA'!G:G,'SUMMARY DATA'!A:A=$A465,'SUMMARY DATA'!C:C=$B465)),
  IF(
    OR(
      ISNUMBER(SEARCH(""CDM CASH DEPOSIT"",$C465)),
      ISNUMBER(SEARCH(""CASH DEPOSIT"",$C465)),
      COUNTIF('SUMMARY DATA'"&amp;"!D:D,$C465)&lt;&gt;1
    ),
    """",
    IFERROR(TEXTJOIN(CHAR(10),TRUE,FILTER('SUMMARY DATA'!G:G,'SUMMARY DATA'!D:D=$C465)),"""")
  )
)"),"")</f>
        <v/>
      </c>
      <c r="H465" s="6" t="str">
        <f>IFERROR(__xludf.DUMMYFUNCTION("IFERROR(
  TEXTJOIN(CHAR(10),TRUE,FILTER('SUMMARY DATA'!H:H,'SUMMARY DATA'!A:A=$A465,'SUMMARY DATA'!C:C=$B465)),
  IF(
    OR(
      ISNUMBER(SEARCH(""CDM CASH DEPOSIT"",$C465)),
      ISNUMBER(SEARCH(""CASH DEPOSIT"",$C465)),
      COUNTIF('SUMMARY DATA'"&amp;"!D:D,$C465)&lt;&gt;1
    ),
    """",
    IFERROR(TEXTJOIN(CHAR(10),TRUE,FILTER('SUMMARY DATA'!H:H,'SUMMARY DATA'!D:D=$C465)),"""")
  )
)"),"")</f>
        <v/>
      </c>
      <c r="I465" s="6" t="str">
        <f>IFERROR(__xludf.DUMMYFUNCTION("IF(H465="""","""",
SUM(ARRAYFORMULA(VALUE(SPLIT(H465,CHAR(10)))))
)"),"")</f>
        <v/>
      </c>
      <c r="J465" s="2" t="str">
        <f>IFERROR(__xludf.DUMMYFUNCTION("IFERROR(
  TEXTJOIN(CHAR(10),TRUE,FILTER('SUMMARY DATA'!I:I,'SUMMARY DATA'!A:A=$A465,'SUMMARY DATA'!C:C=$B465)),
  IF(
    OR(
      ISNUMBER(SEARCH(""CDM CASH DEPOSIT"",$C465)),
      ISNUMBER(SEARCH(""CASH DEPOSIT"",$C465)),
      COUNTIF('SUMMARY DATA'"&amp;"!D:D,$C465)&lt;&gt;1
    ),
    """",
    IFERROR(TEXTJOIN(CHAR(10),TRUE,FILTER('SUMMARY DATA'!I:I,'SUMMARY DATA'!D:D=$C465)),"""")
  )
)"),"")</f>
        <v/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 spans="1:27">
      <c r="A466" s="19"/>
      <c r="B466" s="39"/>
      <c r="C466" s="19"/>
      <c r="D466" s="33"/>
      <c r="E466" s="4" t="str">
        <f>IFERROR(__xludf.DUMMYFUNCTION("IFERROR(
  TEXTJOIN(CHAR(10),TRUE,FILTER('SUMMARY DATA'!E:E,'SUMMARY DATA'!A:A=$A466,'SUMMARY DATA'!C:C=$B466)),
  IF(
    OR(
      ISNUMBER(SEARCH(""CDM CASH DEPOSIT"",$C466)),
      ISNUMBER(SEARCH(""CASH DEPOSIT"",$C466)),
      COUNTIF('SUMMARY DATA'"&amp;"!D:D,$C466)&lt;&gt;1
    ),
    """",
    IFERROR(TEXTJOIN(CHAR(10),TRUE,FILTER('SUMMARY DATA'!E:E,'SUMMARY DATA'!D:D=$C466)),"""")
  )
)"),"")</f>
        <v/>
      </c>
      <c r="F466" s="2" t="str">
        <f>IFERROR(__xludf.DUMMYFUNCTION("IFERROR(
  TEXTJOIN(CHAR(10),TRUE,FILTER('SUMMARY DATA'!F:F,'SUMMARY DATA'!A:A=$A466,'SUMMARY DATA'!C:C=$B466)),
  IF(
    OR(
      ISNUMBER(SEARCH(""CDM CASH DEPOSIT"",$C466)),
      ISNUMBER(SEARCH(""CASH DEPOSIT"",$C466)),
      COUNTIF('SUMMARY DATA'"&amp;"!D:D,$C466)&lt;&gt;1
    ),
    """",
    IFERROR(TEXTJOIN(CHAR(10),TRUE,FILTER('SUMMARY DATA'!F:F,'SUMMARY DATA'!D:D=$C466)),"""")
  )
)"),"")</f>
        <v/>
      </c>
      <c r="G466" s="2" t="str">
        <f>IFERROR(__xludf.DUMMYFUNCTION("IFERROR(
  TEXTJOIN(CHAR(10),TRUE,FILTER('SUMMARY DATA'!G:G,'SUMMARY DATA'!A:A=$A466,'SUMMARY DATA'!C:C=$B466)),
  IF(
    OR(
      ISNUMBER(SEARCH(""CDM CASH DEPOSIT"",$C466)),
      ISNUMBER(SEARCH(""CASH DEPOSIT"",$C466)),
      COUNTIF('SUMMARY DATA'"&amp;"!D:D,$C466)&lt;&gt;1
    ),
    """",
    IFERROR(TEXTJOIN(CHAR(10),TRUE,FILTER('SUMMARY DATA'!G:G,'SUMMARY DATA'!D:D=$C466)),"""")
  )
)"),"")</f>
        <v/>
      </c>
      <c r="H466" s="6" t="str">
        <f>IFERROR(__xludf.DUMMYFUNCTION("IFERROR(
  TEXTJOIN(CHAR(10),TRUE,FILTER('SUMMARY DATA'!H:H,'SUMMARY DATA'!A:A=$A466,'SUMMARY DATA'!C:C=$B466)),
  IF(
    OR(
      ISNUMBER(SEARCH(""CDM CASH DEPOSIT"",$C466)),
      ISNUMBER(SEARCH(""CASH DEPOSIT"",$C466)),
      COUNTIF('SUMMARY DATA'"&amp;"!D:D,$C466)&lt;&gt;1
    ),
    """",
    IFERROR(TEXTJOIN(CHAR(10),TRUE,FILTER('SUMMARY DATA'!H:H,'SUMMARY DATA'!D:D=$C466)),"""")
  )
)"),"")</f>
        <v/>
      </c>
      <c r="I466" s="6" t="str">
        <f>IFERROR(__xludf.DUMMYFUNCTION("IF(H466="""","""",
SUM(ARRAYFORMULA(VALUE(SPLIT(H466,CHAR(10)))))
)"),"")</f>
        <v/>
      </c>
      <c r="J466" s="2" t="str">
        <f>IFERROR(__xludf.DUMMYFUNCTION("IFERROR(
  TEXTJOIN(CHAR(10),TRUE,FILTER('SUMMARY DATA'!I:I,'SUMMARY DATA'!A:A=$A466,'SUMMARY DATA'!C:C=$B466)),
  IF(
    OR(
      ISNUMBER(SEARCH(""CDM CASH DEPOSIT"",$C466)),
      ISNUMBER(SEARCH(""CASH DEPOSIT"",$C466)),
      COUNTIF('SUMMARY DATA'"&amp;"!D:D,$C466)&lt;&gt;1
    ),
    """",
    IFERROR(TEXTJOIN(CHAR(10),TRUE,FILTER('SUMMARY DATA'!I:I,'SUMMARY DATA'!D:D=$C466)),"""")
  )
)"),"")</f>
        <v/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 spans="1:27">
      <c r="A467" s="19"/>
      <c r="B467" s="39"/>
      <c r="C467" s="19"/>
      <c r="D467" s="33"/>
      <c r="E467" s="4" t="str">
        <f>IFERROR(__xludf.DUMMYFUNCTION("IFERROR(
  TEXTJOIN(CHAR(10),TRUE,FILTER('SUMMARY DATA'!E:E,'SUMMARY DATA'!A:A=$A467,'SUMMARY DATA'!C:C=$B467)),
  IF(
    OR(
      ISNUMBER(SEARCH(""CDM CASH DEPOSIT"",$C467)),
      ISNUMBER(SEARCH(""CASH DEPOSIT"",$C467)),
      COUNTIF('SUMMARY DATA'"&amp;"!D:D,$C467)&lt;&gt;1
    ),
    """",
    IFERROR(TEXTJOIN(CHAR(10),TRUE,FILTER('SUMMARY DATA'!E:E,'SUMMARY DATA'!D:D=$C467)),"""")
  )
)"),"")</f>
        <v/>
      </c>
      <c r="F467" s="2" t="str">
        <f>IFERROR(__xludf.DUMMYFUNCTION("IFERROR(
  TEXTJOIN(CHAR(10),TRUE,FILTER('SUMMARY DATA'!F:F,'SUMMARY DATA'!A:A=$A467,'SUMMARY DATA'!C:C=$B467)),
  IF(
    OR(
      ISNUMBER(SEARCH(""CDM CASH DEPOSIT"",$C467)),
      ISNUMBER(SEARCH(""CASH DEPOSIT"",$C467)),
      COUNTIF('SUMMARY DATA'"&amp;"!D:D,$C467)&lt;&gt;1
    ),
    """",
    IFERROR(TEXTJOIN(CHAR(10),TRUE,FILTER('SUMMARY DATA'!F:F,'SUMMARY DATA'!D:D=$C467)),"""")
  )
)"),"")</f>
        <v/>
      </c>
      <c r="G467" s="2" t="str">
        <f>IFERROR(__xludf.DUMMYFUNCTION("IFERROR(
  TEXTJOIN(CHAR(10),TRUE,FILTER('SUMMARY DATA'!G:G,'SUMMARY DATA'!A:A=$A467,'SUMMARY DATA'!C:C=$B467)),
  IF(
    OR(
      ISNUMBER(SEARCH(""CDM CASH DEPOSIT"",$C467)),
      ISNUMBER(SEARCH(""CASH DEPOSIT"",$C467)),
      COUNTIF('SUMMARY DATA'"&amp;"!D:D,$C467)&lt;&gt;1
    ),
    """",
    IFERROR(TEXTJOIN(CHAR(10),TRUE,FILTER('SUMMARY DATA'!G:G,'SUMMARY DATA'!D:D=$C467)),"""")
  )
)"),"")</f>
        <v/>
      </c>
      <c r="H467" s="6" t="str">
        <f>IFERROR(__xludf.DUMMYFUNCTION("IFERROR(
  TEXTJOIN(CHAR(10),TRUE,FILTER('SUMMARY DATA'!H:H,'SUMMARY DATA'!A:A=$A467,'SUMMARY DATA'!C:C=$B467)),
  IF(
    OR(
      ISNUMBER(SEARCH(""CDM CASH DEPOSIT"",$C467)),
      ISNUMBER(SEARCH(""CASH DEPOSIT"",$C467)),
      COUNTIF('SUMMARY DATA'"&amp;"!D:D,$C467)&lt;&gt;1
    ),
    """",
    IFERROR(TEXTJOIN(CHAR(10),TRUE,FILTER('SUMMARY DATA'!H:H,'SUMMARY DATA'!D:D=$C467)),"""")
  )
)"),"")</f>
        <v/>
      </c>
      <c r="I467" s="6" t="str">
        <f>IFERROR(__xludf.DUMMYFUNCTION("IF(H467="""","""",
SUM(ARRAYFORMULA(VALUE(SPLIT(H467,CHAR(10)))))
)"),"")</f>
        <v/>
      </c>
      <c r="J467" s="2" t="str">
        <f>IFERROR(__xludf.DUMMYFUNCTION("IFERROR(
  TEXTJOIN(CHAR(10),TRUE,FILTER('SUMMARY DATA'!I:I,'SUMMARY DATA'!A:A=$A467,'SUMMARY DATA'!C:C=$B467)),
  IF(
    OR(
      ISNUMBER(SEARCH(""CDM CASH DEPOSIT"",$C467)),
      ISNUMBER(SEARCH(""CASH DEPOSIT"",$C467)),
      COUNTIF('SUMMARY DATA'"&amp;"!D:D,$C467)&lt;&gt;1
    ),
    """",
    IFERROR(TEXTJOIN(CHAR(10),TRUE,FILTER('SUMMARY DATA'!I:I,'SUMMARY DATA'!D:D=$C467)),"""")
  )
)"),"")</f>
        <v/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 spans="1:27">
      <c r="A468" s="19"/>
      <c r="B468" s="39"/>
      <c r="C468" s="19"/>
      <c r="D468" s="33"/>
      <c r="E468" s="4" t="str">
        <f>IFERROR(__xludf.DUMMYFUNCTION("IFERROR(
  TEXTJOIN(CHAR(10),TRUE,FILTER('SUMMARY DATA'!E:E,'SUMMARY DATA'!A:A=$A468,'SUMMARY DATA'!C:C=$B468)),
  IF(
    OR(
      ISNUMBER(SEARCH(""CDM CASH DEPOSIT"",$C468)),
      ISNUMBER(SEARCH(""CASH DEPOSIT"",$C468)),
      COUNTIF('SUMMARY DATA'"&amp;"!D:D,$C468)&lt;&gt;1
    ),
    """",
    IFERROR(TEXTJOIN(CHAR(10),TRUE,FILTER('SUMMARY DATA'!E:E,'SUMMARY DATA'!D:D=$C468)),"""")
  )
)"),"")</f>
        <v/>
      </c>
      <c r="F468" s="2" t="str">
        <f>IFERROR(__xludf.DUMMYFUNCTION("IFERROR(
  TEXTJOIN(CHAR(10),TRUE,FILTER('SUMMARY DATA'!F:F,'SUMMARY DATA'!A:A=$A468,'SUMMARY DATA'!C:C=$B468)),
  IF(
    OR(
      ISNUMBER(SEARCH(""CDM CASH DEPOSIT"",$C468)),
      ISNUMBER(SEARCH(""CASH DEPOSIT"",$C468)),
      COUNTIF('SUMMARY DATA'"&amp;"!D:D,$C468)&lt;&gt;1
    ),
    """",
    IFERROR(TEXTJOIN(CHAR(10),TRUE,FILTER('SUMMARY DATA'!F:F,'SUMMARY DATA'!D:D=$C468)),"""")
  )
)"),"")</f>
        <v/>
      </c>
      <c r="G468" s="2" t="str">
        <f>IFERROR(__xludf.DUMMYFUNCTION("IFERROR(
  TEXTJOIN(CHAR(10),TRUE,FILTER('SUMMARY DATA'!G:G,'SUMMARY DATA'!A:A=$A468,'SUMMARY DATA'!C:C=$B468)),
  IF(
    OR(
      ISNUMBER(SEARCH(""CDM CASH DEPOSIT"",$C468)),
      ISNUMBER(SEARCH(""CASH DEPOSIT"",$C468)),
      COUNTIF('SUMMARY DATA'"&amp;"!D:D,$C468)&lt;&gt;1
    ),
    """",
    IFERROR(TEXTJOIN(CHAR(10),TRUE,FILTER('SUMMARY DATA'!G:G,'SUMMARY DATA'!D:D=$C468)),"""")
  )
)"),"")</f>
        <v/>
      </c>
      <c r="H468" s="6" t="str">
        <f>IFERROR(__xludf.DUMMYFUNCTION("IFERROR(
  TEXTJOIN(CHAR(10),TRUE,FILTER('SUMMARY DATA'!H:H,'SUMMARY DATA'!A:A=$A468,'SUMMARY DATA'!C:C=$B468)),
  IF(
    OR(
      ISNUMBER(SEARCH(""CDM CASH DEPOSIT"",$C468)),
      ISNUMBER(SEARCH(""CASH DEPOSIT"",$C468)),
      COUNTIF('SUMMARY DATA'"&amp;"!D:D,$C468)&lt;&gt;1
    ),
    """",
    IFERROR(TEXTJOIN(CHAR(10),TRUE,FILTER('SUMMARY DATA'!H:H,'SUMMARY DATA'!D:D=$C468)),"""")
  )
)"),"")</f>
        <v/>
      </c>
      <c r="I468" s="6" t="str">
        <f>IFERROR(__xludf.DUMMYFUNCTION("IF(H468="""","""",
SUM(ARRAYFORMULA(VALUE(SPLIT(H468,CHAR(10)))))
)"),"")</f>
        <v/>
      </c>
      <c r="J468" s="2" t="str">
        <f>IFERROR(__xludf.DUMMYFUNCTION("IFERROR(
  TEXTJOIN(CHAR(10),TRUE,FILTER('SUMMARY DATA'!I:I,'SUMMARY DATA'!A:A=$A468,'SUMMARY DATA'!C:C=$B468)),
  IF(
    OR(
      ISNUMBER(SEARCH(""CDM CASH DEPOSIT"",$C468)),
      ISNUMBER(SEARCH(""CASH DEPOSIT"",$C468)),
      COUNTIF('SUMMARY DATA'"&amp;"!D:D,$C468)&lt;&gt;1
    ),
    """",
    IFERROR(TEXTJOIN(CHAR(10),TRUE,FILTER('SUMMARY DATA'!I:I,'SUMMARY DATA'!D:D=$C468)),"""")
  )
)"),"")</f>
        <v/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 spans="1:27">
      <c r="A469" s="19"/>
      <c r="B469" s="39"/>
      <c r="C469" s="19"/>
      <c r="D469" s="33"/>
      <c r="E469" s="4" t="str">
        <f>IFERROR(__xludf.DUMMYFUNCTION("IFERROR(
  TEXTJOIN(CHAR(10),TRUE,FILTER('SUMMARY DATA'!E:E,'SUMMARY DATA'!A:A=$A469,'SUMMARY DATA'!C:C=$B469)),
  IF(
    OR(
      ISNUMBER(SEARCH(""CDM CASH DEPOSIT"",$C469)),
      ISNUMBER(SEARCH(""CASH DEPOSIT"",$C469)),
      COUNTIF('SUMMARY DATA'"&amp;"!D:D,$C469)&lt;&gt;1
    ),
    """",
    IFERROR(TEXTJOIN(CHAR(10),TRUE,FILTER('SUMMARY DATA'!E:E,'SUMMARY DATA'!D:D=$C469)),"""")
  )
)"),"")</f>
        <v/>
      </c>
      <c r="F469" s="2" t="str">
        <f>IFERROR(__xludf.DUMMYFUNCTION("IFERROR(
  TEXTJOIN(CHAR(10),TRUE,FILTER('SUMMARY DATA'!F:F,'SUMMARY DATA'!A:A=$A469,'SUMMARY DATA'!C:C=$B469)),
  IF(
    OR(
      ISNUMBER(SEARCH(""CDM CASH DEPOSIT"",$C469)),
      ISNUMBER(SEARCH(""CASH DEPOSIT"",$C469)),
      COUNTIF('SUMMARY DATA'"&amp;"!D:D,$C469)&lt;&gt;1
    ),
    """",
    IFERROR(TEXTJOIN(CHAR(10),TRUE,FILTER('SUMMARY DATA'!F:F,'SUMMARY DATA'!D:D=$C469)),"""")
  )
)"),"")</f>
        <v/>
      </c>
      <c r="G469" s="2" t="str">
        <f>IFERROR(__xludf.DUMMYFUNCTION("IFERROR(
  TEXTJOIN(CHAR(10),TRUE,FILTER('SUMMARY DATA'!G:G,'SUMMARY DATA'!A:A=$A469,'SUMMARY DATA'!C:C=$B469)),
  IF(
    OR(
      ISNUMBER(SEARCH(""CDM CASH DEPOSIT"",$C469)),
      ISNUMBER(SEARCH(""CASH DEPOSIT"",$C469)),
      COUNTIF('SUMMARY DATA'"&amp;"!D:D,$C469)&lt;&gt;1
    ),
    """",
    IFERROR(TEXTJOIN(CHAR(10),TRUE,FILTER('SUMMARY DATA'!G:G,'SUMMARY DATA'!D:D=$C469)),"""")
  )
)"),"")</f>
        <v/>
      </c>
      <c r="H469" s="6" t="str">
        <f>IFERROR(__xludf.DUMMYFUNCTION("IFERROR(
  TEXTJOIN(CHAR(10),TRUE,FILTER('SUMMARY DATA'!H:H,'SUMMARY DATA'!A:A=$A469,'SUMMARY DATA'!C:C=$B469)),
  IF(
    OR(
      ISNUMBER(SEARCH(""CDM CASH DEPOSIT"",$C469)),
      ISNUMBER(SEARCH(""CASH DEPOSIT"",$C469)),
      COUNTIF('SUMMARY DATA'"&amp;"!D:D,$C469)&lt;&gt;1
    ),
    """",
    IFERROR(TEXTJOIN(CHAR(10),TRUE,FILTER('SUMMARY DATA'!H:H,'SUMMARY DATA'!D:D=$C469)),"""")
  )
)"),"")</f>
        <v/>
      </c>
      <c r="I469" s="6" t="str">
        <f>IFERROR(__xludf.DUMMYFUNCTION("IF(H469="""","""",
SUM(ARRAYFORMULA(VALUE(SPLIT(H469,CHAR(10)))))
)"),"")</f>
        <v/>
      </c>
      <c r="J469" s="2" t="str">
        <f>IFERROR(__xludf.DUMMYFUNCTION("IFERROR(
  TEXTJOIN(CHAR(10),TRUE,FILTER('SUMMARY DATA'!I:I,'SUMMARY DATA'!A:A=$A469,'SUMMARY DATA'!C:C=$B469)),
  IF(
    OR(
      ISNUMBER(SEARCH(""CDM CASH DEPOSIT"",$C469)),
      ISNUMBER(SEARCH(""CASH DEPOSIT"",$C469)),
      COUNTIF('SUMMARY DATA'"&amp;"!D:D,$C469)&lt;&gt;1
    ),
    """",
    IFERROR(TEXTJOIN(CHAR(10),TRUE,FILTER('SUMMARY DATA'!I:I,'SUMMARY DATA'!D:D=$C469)),"""")
  )
)"),"")</f>
        <v/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 spans="1:27">
      <c r="A470" s="19"/>
      <c r="B470" s="39"/>
      <c r="C470" s="19"/>
      <c r="D470" s="33"/>
      <c r="E470" s="4" t="str">
        <f>IFERROR(__xludf.DUMMYFUNCTION("IFERROR(
  TEXTJOIN(CHAR(10),TRUE,FILTER('SUMMARY DATA'!E:E,'SUMMARY DATA'!A:A=$A470,'SUMMARY DATA'!C:C=$B470)),
  IF(
    OR(
      ISNUMBER(SEARCH(""CDM CASH DEPOSIT"",$C470)),
      ISNUMBER(SEARCH(""CASH DEPOSIT"",$C470)),
      COUNTIF('SUMMARY DATA'"&amp;"!D:D,$C470)&lt;&gt;1
    ),
    """",
    IFERROR(TEXTJOIN(CHAR(10),TRUE,FILTER('SUMMARY DATA'!E:E,'SUMMARY DATA'!D:D=$C470)),"""")
  )
)"),"")</f>
        <v/>
      </c>
      <c r="F470" s="2" t="str">
        <f>IFERROR(__xludf.DUMMYFUNCTION("IFERROR(
  TEXTJOIN(CHAR(10),TRUE,FILTER('SUMMARY DATA'!F:F,'SUMMARY DATA'!A:A=$A470,'SUMMARY DATA'!C:C=$B470)),
  IF(
    OR(
      ISNUMBER(SEARCH(""CDM CASH DEPOSIT"",$C470)),
      ISNUMBER(SEARCH(""CASH DEPOSIT"",$C470)),
      COUNTIF('SUMMARY DATA'"&amp;"!D:D,$C470)&lt;&gt;1
    ),
    """",
    IFERROR(TEXTJOIN(CHAR(10),TRUE,FILTER('SUMMARY DATA'!F:F,'SUMMARY DATA'!D:D=$C470)),"""")
  )
)"),"")</f>
        <v/>
      </c>
      <c r="G470" s="2" t="str">
        <f>IFERROR(__xludf.DUMMYFUNCTION("IFERROR(
  TEXTJOIN(CHAR(10),TRUE,FILTER('SUMMARY DATA'!G:G,'SUMMARY DATA'!A:A=$A470,'SUMMARY DATA'!C:C=$B470)),
  IF(
    OR(
      ISNUMBER(SEARCH(""CDM CASH DEPOSIT"",$C470)),
      ISNUMBER(SEARCH(""CASH DEPOSIT"",$C470)),
      COUNTIF('SUMMARY DATA'"&amp;"!D:D,$C470)&lt;&gt;1
    ),
    """",
    IFERROR(TEXTJOIN(CHAR(10),TRUE,FILTER('SUMMARY DATA'!G:G,'SUMMARY DATA'!D:D=$C470)),"""")
  )
)"),"")</f>
        <v/>
      </c>
      <c r="H470" s="6" t="str">
        <f>IFERROR(__xludf.DUMMYFUNCTION("IFERROR(
  TEXTJOIN(CHAR(10),TRUE,FILTER('SUMMARY DATA'!H:H,'SUMMARY DATA'!A:A=$A470,'SUMMARY DATA'!C:C=$B470)),
  IF(
    OR(
      ISNUMBER(SEARCH(""CDM CASH DEPOSIT"",$C470)),
      ISNUMBER(SEARCH(""CASH DEPOSIT"",$C470)),
      COUNTIF('SUMMARY DATA'"&amp;"!D:D,$C470)&lt;&gt;1
    ),
    """",
    IFERROR(TEXTJOIN(CHAR(10),TRUE,FILTER('SUMMARY DATA'!H:H,'SUMMARY DATA'!D:D=$C470)),"""")
  )
)"),"")</f>
        <v/>
      </c>
      <c r="I470" s="6" t="str">
        <f>IFERROR(__xludf.DUMMYFUNCTION("IF(H470="""","""",
SUM(ARRAYFORMULA(VALUE(SPLIT(H470,CHAR(10)))))
)"),"")</f>
        <v/>
      </c>
      <c r="J470" s="2" t="str">
        <f>IFERROR(__xludf.DUMMYFUNCTION("IFERROR(
  TEXTJOIN(CHAR(10),TRUE,FILTER('SUMMARY DATA'!I:I,'SUMMARY DATA'!A:A=$A470,'SUMMARY DATA'!C:C=$B470)),
  IF(
    OR(
      ISNUMBER(SEARCH(""CDM CASH DEPOSIT"",$C470)),
      ISNUMBER(SEARCH(""CASH DEPOSIT"",$C470)),
      COUNTIF('SUMMARY DATA'"&amp;"!D:D,$C470)&lt;&gt;1
    ),
    """",
    IFERROR(TEXTJOIN(CHAR(10),TRUE,FILTER('SUMMARY DATA'!I:I,'SUMMARY DATA'!D:D=$C470)),"""")
  )
)"),"")</f>
        <v/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 spans="1:27">
      <c r="A471" s="19"/>
      <c r="B471" s="39"/>
      <c r="C471" s="19"/>
      <c r="D471" s="33"/>
      <c r="E471" s="4" t="str">
        <f>IFERROR(__xludf.DUMMYFUNCTION("IFERROR(
  TEXTJOIN(CHAR(10),TRUE,FILTER('SUMMARY DATA'!E:E,'SUMMARY DATA'!A:A=$A471,'SUMMARY DATA'!C:C=$B471)),
  IF(
    OR(
      ISNUMBER(SEARCH(""CDM CASH DEPOSIT"",$C471)),
      ISNUMBER(SEARCH(""CASH DEPOSIT"",$C471)),
      COUNTIF('SUMMARY DATA'"&amp;"!D:D,$C471)&lt;&gt;1
    ),
    """",
    IFERROR(TEXTJOIN(CHAR(10),TRUE,FILTER('SUMMARY DATA'!E:E,'SUMMARY DATA'!D:D=$C471)),"""")
  )
)"),"")</f>
        <v/>
      </c>
      <c r="F471" s="2" t="str">
        <f>IFERROR(__xludf.DUMMYFUNCTION("IFERROR(
  TEXTJOIN(CHAR(10),TRUE,FILTER('SUMMARY DATA'!F:F,'SUMMARY DATA'!A:A=$A471,'SUMMARY DATA'!C:C=$B471)),
  IF(
    OR(
      ISNUMBER(SEARCH(""CDM CASH DEPOSIT"",$C471)),
      ISNUMBER(SEARCH(""CASH DEPOSIT"",$C471)),
      COUNTIF('SUMMARY DATA'"&amp;"!D:D,$C471)&lt;&gt;1
    ),
    """",
    IFERROR(TEXTJOIN(CHAR(10),TRUE,FILTER('SUMMARY DATA'!F:F,'SUMMARY DATA'!D:D=$C471)),"""")
  )
)"),"")</f>
        <v/>
      </c>
      <c r="G471" s="2" t="str">
        <f>IFERROR(__xludf.DUMMYFUNCTION("IFERROR(
  TEXTJOIN(CHAR(10),TRUE,FILTER('SUMMARY DATA'!G:G,'SUMMARY DATA'!A:A=$A471,'SUMMARY DATA'!C:C=$B471)),
  IF(
    OR(
      ISNUMBER(SEARCH(""CDM CASH DEPOSIT"",$C471)),
      ISNUMBER(SEARCH(""CASH DEPOSIT"",$C471)),
      COUNTIF('SUMMARY DATA'"&amp;"!D:D,$C471)&lt;&gt;1
    ),
    """",
    IFERROR(TEXTJOIN(CHAR(10),TRUE,FILTER('SUMMARY DATA'!G:G,'SUMMARY DATA'!D:D=$C471)),"""")
  )
)"),"")</f>
        <v/>
      </c>
      <c r="H471" s="6" t="str">
        <f>IFERROR(__xludf.DUMMYFUNCTION("IFERROR(
  TEXTJOIN(CHAR(10),TRUE,FILTER('SUMMARY DATA'!H:H,'SUMMARY DATA'!A:A=$A471,'SUMMARY DATA'!C:C=$B471)),
  IF(
    OR(
      ISNUMBER(SEARCH(""CDM CASH DEPOSIT"",$C471)),
      ISNUMBER(SEARCH(""CASH DEPOSIT"",$C471)),
      COUNTIF('SUMMARY DATA'"&amp;"!D:D,$C471)&lt;&gt;1
    ),
    """",
    IFERROR(TEXTJOIN(CHAR(10),TRUE,FILTER('SUMMARY DATA'!H:H,'SUMMARY DATA'!D:D=$C471)),"""")
  )
)"),"")</f>
        <v/>
      </c>
      <c r="I471" s="6" t="str">
        <f>IFERROR(__xludf.DUMMYFUNCTION("IF(H471="""","""",
SUM(ARRAYFORMULA(VALUE(SPLIT(H471,CHAR(10)))))
)"),"")</f>
        <v/>
      </c>
      <c r="J471" s="2" t="str">
        <f>IFERROR(__xludf.DUMMYFUNCTION("IFERROR(
  TEXTJOIN(CHAR(10),TRUE,FILTER('SUMMARY DATA'!I:I,'SUMMARY DATA'!A:A=$A471,'SUMMARY DATA'!C:C=$B471)),
  IF(
    OR(
      ISNUMBER(SEARCH(""CDM CASH DEPOSIT"",$C471)),
      ISNUMBER(SEARCH(""CASH DEPOSIT"",$C471)),
      COUNTIF('SUMMARY DATA'"&amp;"!D:D,$C471)&lt;&gt;1
    ),
    """",
    IFERROR(TEXTJOIN(CHAR(10),TRUE,FILTER('SUMMARY DATA'!I:I,'SUMMARY DATA'!D:D=$C471)),"""")
  )
)"),"")</f>
        <v/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 spans="1:27">
      <c r="A472" s="19"/>
      <c r="B472" s="39"/>
      <c r="C472" s="19"/>
      <c r="D472" s="33"/>
      <c r="E472" s="4" t="str">
        <f>IFERROR(__xludf.DUMMYFUNCTION("IFERROR(
  TEXTJOIN(CHAR(10),TRUE,FILTER('SUMMARY DATA'!E:E,'SUMMARY DATA'!A:A=$A472,'SUMMARY DATA'!C:C=$B472)),
  IF(
    OR(
      ISNUMBER(SEARCH(""CDM CASH DEPOSIT"",$C472)),
      ISNUMBER(SEARCH(""CASH DEPOSIT"",$C472)),
      COUNTIF('SUMMARY DATA'"&amp;"!D:D,$C472)&lt;&gt;1
    ),
    """",
    IFERROR(TEXTJOIN(CHAR(10),TRUE,FILTER('SUMMARY DATA'!E:E,'SUMMARY DATA'!D:D=$C472)),"""")
  )
)"),"")</f>
        <v/>
      </c>
      <c r="F472" s="2" t="str">
        <f>IFERROR(__xludf.DUMMYFUNCTION("IFERROR(
  TEXTJOIN(CHAR(10),TRUE,FILTER('SUMMARY DATA'!F:F,'SUMMARY DATA'!A:A=$A472,'SUMMARY DATA'!C:C=$B472)),
  IF(
    OR(
      ISNUMBER(SEARCH(""CDM CASH DEPOSIT"",$C472)),
      ISNUMBER(SEARCH(""CASH DEPOSIT"",$C472)),
      COUNTIF('SUMMARY DATA'"&amp;"!D:D,$C472)&lt;&gt;1
    ),
    """",
    IFERROR(TEXTJOIN(CHAR(10),TRUE,FILTER('SUMMARY DATA'!F:F,'SUMMARY DATA'!D:D=$C472)),"""")
  )
)"),"")</f>
        <v/>
      </c>
      <c r="G472" s="2" t="str">
        <f>IFERROR(__xludf.DUMMYFUNCTION("IFERROR(
  TEXTJOIN(CHAR(10),TRUE,FILTER('SUMMARY DATA'!G:G,'SUMMARY DATA'!A:A=$A472,'SUMMARY DATA'!C:C=$B472)),
  IF(
    OR(
      ISNUMBER(SEARCH(""CDM CASH DEPOSIT"",$C472)),
      ISNUMBER(SEARCH(""CASH DEPOSIT"",$C472)),
      COUNTIF('SUMMARY DATA'"&amp;"!D:D,$C472)&lt;&gt;1
    ),
    """",
    IFERROR(TEXTJOIN(CHAR(10),TRUE,FILTER('SUMMARY DATA'!G:G,'SUMMARY DATA'!D:D=$C472)),"""")
  )
)"),"")</f>
        <v/>
      </c>
      <c r="H472" s="6" t="str">
        <f>IFERROR(__xludf.DUMMYFUNCTION("IFERROR(
  TEXTJOIN(CHAR(10),TRUE,FILTER('SUMMARY DATA'!H:H,'SUMMARY DATA'!A:A=$A472,'SUMMARY DATA'!C:C=$B472)),
  IF(
    OR(
      ISNUMBER(SEARCH(""CDM CASH DEPOSIT"",$C472)),
      ISNUMBER(SEARCH(""CASH DEPOSIT"",$C472)),
      COUNTIF('SUMMARY DATA'"&amp;"!D:D,$C472)&lt;&gt;1
    ),
    """",
    IFERROR(TEXTJOIN(CHAR(10),TRUE,FILTER('SUMMARY DATA'!H:H,'SUMMARY DATA'!D:D=$C472)),"""")
  )
)"),"")</f>
        <v/>
      </c>
      <c r="I472" s="6" t="str">
        <f>IFERROR(__xludf.DUMMYFUNCTION("IF(H472="""","""",
SUM(ARRAYFORMULA(VALUE(SPLIT(H472,CHAR(10)))))
)"),"")</f>
        <v/>
      </c>
      <c r="J472" s="2" t="str">
        <f>IFERROR(__xludf.DUMMYFUNCTION("IFERROR(
  TEXTJOIN(CHAR(10),TRUE,FILTER('SUMMARY DATA'!I:I,'SUMMARY DATA'!A:A=$A472,'SUMMARY DATA'!C:C=$B472)),
  IF(
    OR(
      ISNUMBER(SEARCH(""CDM CASH DEPOSIT"",$C472)),
      ISNUMBER(SEARCH(""CASH DEPOSIT"",$C472)),
      COUNTIF('SUMMARY DATA'"&amp;"!D:D,$C472)&lt;&gt;1
    ),
    """",
    IFERROR(TEXTJOIN(CHAR(10),TRUE,FILTER('SUMMARY DATA'!I:I,'SUMMARY DATA'!D:D=$C472)),"""")
  )
)"),"")</f>
        <v/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 spans="1:27">
      <c r="A473" s="19"/>
      <c r="B473" s="39"/>
      <c r="C473" s="19"/>
      <c r="D473" s="33"/>
      <c r="E473" s="4" t="str">
        <f>IFERROR(__xludf.DUMMYFUNCTION("IFERROR(
  TEXTJOIN(CHAR(10),TRUE,FILTER('SUMMARY DATA'!E:E,'SUMMARY DATA'!A:A=$A473,'SUMMARY DATA'!C:C=$B473)),
  IF(
    OR(
      ISNUMBER(SEARCH(""CDM CASH DEPOSIT"",$C473)),
      ISNUMBER(SEARCH(""CASH DEPOSIT"",$C473)),
      COUNTIF('SUMMARY DATA'"&amp;"!D:D,$C473)&lt;&gt;1
    ),
    """",
    IFERROR(TEXTJOIN(CHAR(10),TRUE,FILTER('SUMMARY DATA'!E:E,'SUMMARY DATA'!D:D=$C473)),"""")
  )
)"),"")</f>
        <v/>
      </c>
      <c r="F473" s="2" t="str">
        <f>IFERROR(__xludf.DUMMYFUNCTION("IFERROR(
  TEXTJOIN(CHAR(10),TRUE,FILTER('SUMMARY DATA'!F:F,'SUMMARY DATA'!A:A=$A473,'SUMMARY DATA'!C:C=$B473)),
  IF(
    OR(
      ISNUMBER(SEARCH(""CDM CASH DEPOSIT"",$C473)),
      ISNUMBER(SEARCH(""CASH DEPOSIT"",$C473)),
      COUNTIF('SUMMARY DATA'"&amp;"!D:D,$C473)&lt;&gt;1
    ),
    """",
    IFERROR(TEXTJOIN(CHAR(10),TRUE,FILTER('SUMMARY DATA'!F:F,'SUMMARY DATA'!D:D=$C473)),"""")
  )
)"),"")</f>
        <v/>
      </c>
      <c r="G473" s="2" t="str">
        <f>IFERROR(__xludf.DUMMYFUNCTION("IFERROR(
  TEXTJOIN(CHAR(10),TRUE,FILTER('SUMMARY DATA'!G:G,'SUMMARY DATA'!A:A=$A473,'SUMMARY DATA'!C:C=$B473)),
  IF(
    OR(
      ISNUMBER(SEARCH(""CDM CASH DEPOSIT"",$C473)),
      ISNUMBER(SEARCH(""CASH DEPOSIT"",$C473)),
      COUNTIF('SUMMARY DATA'"&amp;"!D:D,$C473)&lt;&gt;1
    ),
    """",
    IFERROR(TEXTJOIN(CHAR(10),TRUE,FILTER('SUMMARY DATA'!G:G,'SUMMARY DATA'!D:D=$C473)),"""")
  )
)"),"")</f>
        <v/>
      </c>
      <c r="H473" s="6" t="str">
        <f>IFERROR(__xludf.DUMMYFUNCTION("IFERROR(
  TEXTJOIN(CHAR(10),TRUE,FILTER('SUMMARY DATA'!H:H,'SUMMARY DATA'!A:A=$A473,'SUMMARY DATA'!C:C=$B473)),
  IF(
    OR(
      ISNUMBER(SEARCH(""CDM CASH DEPOSIT"",$C473)),
      ISNUMBER(SEARCH(""CASH DEPOSIT"",$C473)),
      COUNTIF('SUMMARY DATA'"&amp;"!D:D,$C473)&lt;&gt;1
    ),
    """",
    IFERROR(TEXTJOIN(CHAR(10),TRUE,FILTER('SUMMARY DATA'!H:H,'SUMMARY DATA'!D:D=$C473)),"""")
  )
)"),"")</f>
        <v/>
      </c>
      <c r="I473" s="6" t="str">
        <f>IFERROR(__xludf.DUMMYFUNCTION("IF(H473="""","""",
SUM(ARRAYFORMULA(VALUE(SPLIT(H473,CHAR(10)))))
)"),"")</f>
        <v/>
      </c>
      <c r="J473" s="2" t="str">
        <f>IFERROR(__xludf.DUMMYFUNCTION("IFERROR(
  TEXTJOIN(CHAR(10),TRUE,FILTER('SUMMARY DATA'!I:I,'SUMMARY DATA'!A:A=$A473,'SUMMARY DATA'!C:C=$B473)),
  IF(
    OR(
      ISNUMBER(SEARCH(""CDM CASH DEPOSIT"",$C473)),
      ISNUMBER(SEARCH(""CASH DEPOSIT"",$C473)),
      COUNTIF('SUMMARY DATA'"&amp;"!D:D,$C473)&lt;&gt;1
    ),
    """",
    IFERROR(TEXTJOIN(CHAR(10),TRUE,FILTER('SUMMARY DATA'!I:I,'SUMMARY DATA'!D:D=$C473)),"""")
  )
)"),"")</f>
        <v/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 spans="1:27">
      <c r="A474" s="19"/>
      <c r="B474" s="39"/>
      <c r="C474" s="19"/>
      <c r="D474" s="33"/>
      <c r="E474" s="4" t="str">
        <f>IFERROR(__xludf.DUMMYFUNCTION("IFERROR(
  TEXTJOIN(CHAR(10),TRUE,FILTER('SUMMARY DATA'!E:E,'SUMMARY DATA'!A:A=$A474,'SUMMARY DATA'!C:C=$B474)),
  IF(
    OR(
      ISNUMBER(SEARCH(""CDM CASH DEPOSIT"",$C474)),
      ISNUMBER(SEARCH(""CASH DEPOSIT"",$C474)),
      COUNTIF('SUMMARY DATA'"&amp;"!D:D,$C474)&lt;&gt;1
    ),
    """",
    IFERROR(TEXTJOIN(CHAR(10),TRUE,FILTER('SUMMARY DATA'!E:E,'SUMMARY DATA'!D:D=$C474)),"""")
  )
)"),"")</f>
        <v/>
      </c>
      <c r="F474" s="2" t="str">
        <f>IFERROR(__xludf.DUMMYFUNCTION("IFERROR(
  TEXTJOIN(CHAR(10),TRUE,FILTER('SUMMARY DATA'!F:F,'SUMMARY DATA'!A:A=$A474,'SUMMARY DATA'!C:C=$B474)),
  IF(
    OR(
      ISNUMBER(SEARCH(""CDM CASH DEPOSIT"",$C474)),
      ISNUMBER(SEARCH(""CASH DEPOSIT"",$C474)),
      COUNTIF('SUMMARY DATA'"&amp;"!D:D,$C474)&lt;&gt;1
    ),
    """",
    IFERROR(TEXTJOIN(CHAR(10),TRUE,FILTER('SUMMARY DATA'!F:F,'SUMMARY DATA'!D:D=$C474)),"""")
  )
)"),"")</f>
        <v/>
      </c>
      <c r="G474" s="2" t="str">
        <f>IFERROR(__xludf.DUMMYFUNCTION("IFERROR(
  TEXTJOIN(CHAR(10),TRUE,FILTER('SUMMARY DATA'!G:G,'SUMMARY DATA'!A:A=$A474,'SUMMARY DATA'!C:C=$B474)),
  IF(
    OR(
      ISNUMBER(SEARCH(""CDM CASH DEPOSIT"",$C474)),
      ISNUMBER(SEARCH(""CASH DEPOSIT"",$C474)),
      COUNTIF('SUMMARY DATA'"&amp;"!D:D,$C474)&lt;&gt;1
    ),
    """",
    IFERROR(TEXTJOIN(CHAR(10),TRUE,FILTER('SUMMARY DATA'!G:G,'SUMMARY DATA'!D:D=$C474)),"""")
  )
)"),"")</f>
        <v/>
      </c>
      <c r="H474" s="6" t="str">
        <f>IFERROR(__xludf.DUMMYFUNCTION("IFERROR(
  TEXTJOIN(CHAR(10),TRUE,FILTER('SUMMARY DATA'!H:H,'SUMMARY DATA'!A:A=$A474,'SUMMARY DATA'!C:C=$B474)),
  IF(
    OR(
      ISNUMBER(SEARCH(""CDM CASH DEPOSIT"",$C474)),
      ISNUMBER(SEARCH(""CASH DEPOSIT"",$C474)),
      COUNTIF('SUMMARY DATA'"&amp;"!D:D,$C474)&lt;&gt;1
    ),
    """",
    IFERROR(TEXTJOIN(CHAR(10),TRUE,FILTER('SUMMARY DATA'!H:H,'SUMMARY DATA'!D:D=$C474)),"""")
  )
)"),"")</f>
        <v/>
      </c>
      <c r="I474" s="6" t="str">
        <f>IFERROR(__xludf.DUMMYFUNCTION("IF(H474="""","""",
SUM(ARRAYFORMULA(VALUE(SPLIT(H474,CHAR(10)))))
)"),"")</f>
        <v/>
      </c>
      <c r="J474" s="2" t="str">
        <f>IFERROR(__xludf.DUMMYFUNCTION("IFERROR(
  TEXTJOIN(CHAR(10),TRUE,FILTER('SUMMARY DATA'!I:I,'SUMMARY DATA'!A:A=$A474,'SUMMARY DATA'!C:C=$B474)),
  IF(
    OR(
      ISNUMBER(SEARCH(""CDM CASH DEPOSIT"",$C474)),
      ISNUMBER(SEARCH(""CASH DEPOSIT"",$C474)),
      COUNTIF('SUMMARY DATA'"&amp;"!D:D,$C474)&lt;&gt;1
    ),
    """",
    IFERROR(TEXTJOIN(CHAR(10),TRUE,FILTER('SUMMARY DATA'!I:I,'SUMMARY DATA'!D:D=$C474)),"""")
  )
)"),"")</f>
        <v/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 spans="1:27">
      <c r="A475" s="19"/>
      <c r="B475" s="39"/>
      <c r="C475" s="19"/>
      <c r="D475" s="33"/>
      <c r="E475" s="4" t="str">
        <f>IFERROR(__xludf.DUMMYFUNCTION("IFERROR(
  TEXTJOIN(CHAR(10),TRUE,FILTER('SUMMARY DATA'!E:E,'SUMMARY DATA'!A:A=$A475,'SUMMARY DATA'!C:C=$B475)),
  IF(
    OR(
      ISNUMBER(SEARCH(""CDM CASH DEPOSIT"",$C475)),
      ISNUMBER(SEARCH(""CASH DEPOSIT"",$C475)),
      COUNTIF('SUMMARY DATA'"&amp;"!D:D,$C475)&lt;&gt;1
    ),
    """",
    IFERROR(TEXTJOIN(CHAR(10),TRUE,FILTER('SUMMARY DATA'!E:E,'SUMMARY DATA'!D:D=$C475)),"""")
  )
)"),"")</f>
        <v/>
      </c>
      <c r="F475" s="2" t="str">
        <f>IFERROR(__xludf.DUMMYFUNCTION("IFERROR(
  TEXTJOIN(CHAR(10),TRUE,FILTER('SUMMARY DATA'!F:F,'SUMMARY DATA'!A:A=$A475,'SUMMARY DATA'!C:C=$B475)),
  IF(
    OR(
      ISNUMBER(SEARCH(""CDM CASH DEPOSIT"",$C475)),
      ISNUMBER(SEARCH(""CASH DEPOSIT"",$C475)),
      COUNTIF('SUMMARY DATA'"&amp;"!D:D,$C475)&lt;&gt;1
    ),
    """",
    IFERROR(TEXTJOIN(CHAR(10),TRUE,FILTER('SUMMARY DATA'!F:F,'SUMMARY DATA'!D:D=$C475)),"""")
  )
)"),"")</f>
        <v/>
      </c>
      <c r="G475" s="2" t="str">
        <f>IFERROR(__xludf.DUMMYFUNCTION("IFERROR(
  TEXTJOIN(CHAR(10),TRUE,FILTER('SUMMARY DATA'!G:G,'SUMMARY DATA'!A:A=$A475,'SUMMARY DATA'!C:C=$B475)),
  IF(
    OR(
      ISNUMBER(SEARCH(""CDM CASH DEPOSIT"",$C475)),
      ISNUMBER(SEARCH(""CASH DEPOSIT"",$C475)),
      COUNTIF('SUMMARY DATA'"&amp;"!D:D,$C475)&lt;&gt;1
    ),
    """",
    IFERROR(TEXTJOIN(CHAR(10),TRUE,FILTER('SUMMARY DATA'!G:G,'SUMMARY DATA'!D:D=$C475)),"""")
  )
)"),"")</f>
        <v/>
      </c>
      <c r="H475" s="6" t="str">
        <f>IFERROR(__xludf.DUMMYFUNCTION("IFERROR(
  TEXTJOIN(CHAR(10),TRUE,FILTER('SUMMARY DATA'!H:H,'SUMMARY DATA'!A:A=$A475,'SUMMARY DATA'!C:C=$B475)),
  IF(
    OR(
      ISNUMBER(SEARCH(""CDM CASH DEPOSIT"",$C475)),
      ISNUMBER(SEARCH(""CASH DEPOSIT"",$C475)),
      COUNTIF('SUMMARY DATA'"&amp;"!D:D,$C475)&lt;&gt;1
    ),
    """",
    IFERROR(TEXTJOIN(CHAR(10),TRUE,FILTER('SUMMARY DATA'!H:H,'SUMMARY DATA'!D:D=$C475)),"""")
  )
)"),"")</f>
        <v/>
      </c>
      <c r="I475" s="6" t="str">
        <f>IFERROR(__xludf.DUMMYFUNCTION("IF(H475="""","""",
SUM(ARRAYFORMULA(VALUE(SPLIT(H475,CHAR(10)))))
)"),"")</f>
        <v/>
      </c>
      <c r="J475" s="2" t="str">
        <f>IFERROR(__xludf.DUMMYFUNCTION("IFERROR(
  TEXTJOIN(CHAR(10),TRUE,FILTER('SUMMARY DATA'!I:I,'SUMMARY DATA'!A:A=$A475,'SUMMARY DATA'!C:C=$B475)),
  IF(
    OR(
      ISNUMBER(SEARCH(""CDM CASH DEPOSIT"",$C475)),
      ISNUMBER(SEARCH(""CASH DEPOSIT"",$C475)),
      COUNTIF('SUMMARY DATA'"&amp;"!D:D,$C475)&lt;&gt;1
    ),
    """",
    IFERROR(TEXTJOIN(CHAR(10),TRUE,FILTER('SUMMARY DATA'!I:I,'SUMMARY DATA'!D:D=$C475)),"""")
  )
)"),"")</f>
        <v/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 spans="1:27">
      <c r="A476" s="19"/>
      <c r="B476" s="39"/>
      <c r="C476" s="19"/>
      <c r="D476" s="33"/>
      <c r="E476" s="4" t="str">
        <f>IFERROR(__xludf.DUMMYFUNCTION("IFERROR(
  TEXTJOIN(CHAR(10),TRUE,FILTER('SUMMARY DATA'!E:E,'SUMMARY DATA'!A:A=$A476,'SUMMARY DATA'!C:C=$B476)),
  IF(
    OR(
      ISNUMBER(SEARCH(""CDM CASH DEPOSIT"",$C476)),
      ISNUMBER(SEARCH(""CASH DEPOSIT"",$C476)),
      COUNTIF('SUMMARY DATA'"&amp;"!D:D,$C476)&lt;&gt;1
    ),
    """",
    IFERROR(TEXTJOIN(CHAR(10),TRUE,FILTER('SUMMARY DATA'!E:E,'SUMMARY DATA'!D:D=$C476)),"""")
  )
)"),"")</f>
        <v/>
      </c>
      <c r="F476" s="2" t="str">
        <f>IFERROR(__xludf.DUMMYFUNCTION("IFERROR(
  TEXTJOIN(CHAR(10),TRUE,FILTER('SUMMARY DATA'!F:F,'SUMMARY DATA'!A:A=$A476,'SUMMARY DATA'!C:C=$B476)),
  IF(
    OR(
      ISNUMBER(SEARCH(""CDM CASH DEPOSIT"",$C476)),
      ISNUMBER(SEARCH(""CASH DEPOSIT"",$C476)),
      COUNTIF('SUMMARY DATA'"&amp;"!D:D,$C476)&lt;&gt;1
    ),
    """",
    IFERROR(TEXTJOIN(CHAR(10),TRUE,FILTER('SUMMARY DATA'!F:F,'SUMMARY DATA'!D:D=$C476)),"""")
  )
)"),"")</f>
        <v/>
      </c>
      <c r="G476" s="2" t="str">
        <f>IFERROR(__xludf.DUMMYFUNCTION("IFERROR(
  TEXTJOIN(CHAR(10),TRUE,FILTER('SUMMARY DATA'!G:G,'SUMMARY DATA'!A:A=$A476,'SUMMARY DATA'!C:C=$B476)),
  IF(
    OR(
      ISNUMBER(SEARCH(""CDM CASH DEPOSIT"",$C476)),
      ISNUMBER(SEARCH(""CASH DEPOSIT"",$C476)),
      COUNTIF('SUMMARY DATA'"&amp;"!D:D,$C476)&lt;&gt;1
    ),
    """",
    IFERROR(TEXTJOIN(CHAR(10),TRUE,FILTER('SUMMARY DATA'!G:G,'SUMMARY DATA'!D:D=$C476)),"""")
  )
)"),"")</f>
        <v/>
      </c>
      <c r="H476" s="6" t="str">
        <f>IFERROR(__xludf.DUMMYFUNCTION("IFERROR(
  TEXTJOIN(CHAR(10),TRUE,FILTER('SUMMARY DATA'!H:H,'SUMMARY DATA'!A:A=$A476,'SUMMARY DATA'!C:C=$B476)),
  IF(
    OR(
      ISNUMBER(SEARCH(""CDM CASH DEPOSIT"",$C476)),
      ISNUMBER(SEARCH(""CASH DEPOSIT"",$C476)),
      COUNTIF('SUMMARY DATA'"&amp;"!D:D,$C476)&lt;&gt;1
    ),
    """",
    IFERROR(TEXTJOIN(CHAR(10),TRUE,FILTER('SUMMARY DATA'!H:H,'SUMMARY DATA'!D:D=$C476)),"""")
  )
)"),"")</f>
        <v/>
      </c>
      <c r="I476" s="6" t="str">
        <f>IFERROR(__xludf.DUMMYFUNCTION("IF(H476="""","""",
SUM(ARRAYFORMULA(VALUE(SPLIT(H476,CHAR(10)))))
)"),"")</f>
        <v/>
      </c>
      <c r="J476" s="2" t="str">
        <f>IFERROR(__xludf.DUMMYFUNCTION("IFERROR(
  TEXTJOIN(CHAR(10),TRUE,FILTER('SUMMARY DATA'!I:I,'SUMMARY DATA'!A:A=$A476,'SUMMARY DATA'!C:C=$B476)),
  IF(
    OR(
      ISNUMBER(SEARCH(""CDM CASH DEPOSIT"",$C476)),
      ISNUMBER(SEARCH(""CASH DEPOSIT"",$C476)),
      COUNTIF('SUMMARY DATA'"&amp;"!D:D,$C476)&lt;&gt;1
    ),
    """",
    IFERROR(TEXTJOIN(CHAR(10),TRUE,FILTER('SUMMARY DATA'!I:I,'SUMMARY DATA'!D:D=$C476)),"""")
  )
)"),"")</f>
        <v/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 spans="1:27">
      <c r="A477" s="19"/>
      <c r="B477" s="39"/>
      <c r="C477" s="19"/>
      <c r="D477" s="33"/>
      <c r="E477" s="4" t="str">
        <f>IFERROR(__xludf.DUMMYFUNCTION("IFERROR(
  TEXTJOIN(CHAR(10),TRUE,FILTER('SUMMARY DATA'!E:E,'SUMMARY DATA'!A:A=$A477,'SUMMARY DATA'!C:C=$B477)),
  IF(
    OR(
      ISNUMBER(SEARCH(""CDM CASH DEPOSIT"",$C477)),
      ISNUMBER(SEARCH(""CASH DEPOSIT"",$C477)),
      COUNTIF('SUMMARY DATA'"&amp;"!D:D,$C477)&lt;&gt;1
    ),
    """",
    IFERROR(TEXTJOIN(CHAR(10),TRUE,FILTER('SUMMARY DATA'!E:E,'SUMMARY DATA'!D:D=$C477)),"""")
  )
)"),"")</f>
        <v/>
      </c>
      <c r="F477" s="2" t="str">
        <f>IFERROR(__xludf.DUMMYFUNCTION("IFERROR(
  TEXTJOIN(CHAR(10),TRUE,FILTER('SUMMARY DATA'!F:F,'SUMMARY DATA'!A:A=$A477,'SUMMARY DATA'!C:C=$B477)),
  IF(
    OR(
      ISNUMBER(SEARCH(""CDM CASH DEPOSIT"",$C477)),
      ISNUMBER(SEARCH(""CASH DEPOSIT"",$C477)),
      COUNTIF('SUMMARY DATA'"&amp;"!D:D,$C477)&lt;&gt;1
    ),
    """",
    IFERROR(TEXTJOIN(CHAR(10),TRUE,FILTER('SUMMARY DATA'!F:F,'SUMMARY DATA'!D:D=$C477)),"""")
  )
)"),"")</f>
        <v/>
      </c>
      <c r="G477" s="2" t="str">
        <f>IFERROR(__xludf.DUMMYFUNCTION("IFERROR(
  TEXTJOIN(CHAR(10),TRUE,FILTER('SUMMARY DATA'!G:G,'SUMMARY DATA'!A:A=$A477,'SUMMARY DATA'!C:C=$B477)),
  IF(
    OR(
      ISNUMBER(SEARCH(""CDM CASH DEPOSIT"",$C477)),
      ISNUMBER(SEARCH(""CASH DEPOSIT"",$C477)),
      COUNTIF('SUMMARY DATA'"&amp;"!D:D,$C477)&lt;&gt;1
    ),
    """",
    IFERROR(TEXTJOIN(CHAR(10),TRUE,FILTER('SUMMARY DATA'!G:G,'SUMMARY DATA'!D:D=$C477)),"""")
  )
)"),"")</f>
        <v/>
      </c>
      <c r="H477" s="6" t="str">
        <f>IFERROR(__xludf.DUMMYFUNCTION("IFERROR(
  TEXTJOIN(CHAR(10),TRUE,FILTER('SUMMARY DATA'!H:H,'SUMMARY DATA'!A:A=$A477,'SUMMARY DATA'!C:C=$B477)),
  IF(
    OR(
      ISNUMBER(SEARCH(""CDM CASH DEPOSIT"",$C477)),
      ISNUMBER(SEARCH(""CASH DEPOSIT"",$C477)),
      COUNTIF('SUMMARY DATA'"&amp;"!D:D,$C477)&lt;&gt;1
    ),
    """",
    IFERROR(TEXTJOIN(CHAR(10),TRUE,FILTER('SUMMARY DATA'!H:H,'SUMMARY DATA'!D:D=$C477)),"""")
  )
)"),"")</f>
        <v/>
      </c>
      <c r="I477" s="6" t="str">
        <f>IFERROR(__xludf.DUMMYFUNCTION("IF(H477="""","""",
SUM(ARRAYFORMULA(VALUE(SPLIT(H477,CHAR(10)))))
)"),"")</f>
        <v/>
      </c>
      <c r="J477" s="2" t="str">
        <f>IFERROR(__xludf.DUMMYFUNCTION("IFERROR(
  TEXTJOIN(CHAR(10),TRUE,FILTER('SUMMARY DATA'!I:I,'SUMMARY DATA'!A:A=$A477,'SUMMARY DATA'!C:C=$B477)),
  IF(
    OR(
      ISNUMBER(SEARCH(""CDM CASH DEPOSIT"",$C477)),
      ISNUMBER(SEARCH(""CASH DEPOSIT"",$C477)),
      COUNTIF('SUMMARY DATA'"&amp;"!D:D,$C477)&lt;&gt;1
    ),
    """",
    IFERROR(TEXTJOIN(CHAR(10),TRUE,FILTER('SUMMARY DATA'!I:I,'SUMMARY DATA'!D:D=$C477)),"""")
  )
)"),"")</f>
        <v/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 spans="1:27">
      <c r="A478" s="19"/>
      <c r="B478" s="39"/>
      <c r="C478" s="19"/>
      <c r="D478" s="33"/>
      <c r="E478" s="4" t="str">
        <f>IFERROR(__xludf.DUMMYFUNCTION("IFERROR(
  TEXTJOIN(CHAR(10),TRUE,FILTER('SUMMARY DATA'!E:E,'SUMMARY DATA'!A:A=$A478,'SUMMARY DATA'!C:C=$B478)),
  IF(
    OR(
      ISNUMBER(SEARCH(""CDM CASH DEPOSIT"",$C478)),
      ISNUMBER(SEARCH(""CASH DEPOSIT"",$C478)),
      COUNTIF('SUMMARY DATA'"&amp;"!D:D,$C478)&lt;&gt;1
    ),
    """",
    IFERROR(TEXTJOIN(CHAR(10),TRUE,FILTER('SUMMARY DATA'!E:E,'SUMMARY DATA'!D:D=$C478)),"""")
  )
)"),"")</f>
        <v/>
      </c>
      <c r="F478" s="2" t="str">
        <f>IFERROR(__xludf.DUMMYFUNCTION("IFERROR(
  TEXTJOIN(CHAR(10),TRUE,FILTER('SUMMARY DATA'!F:F,'SUMMARY DATA'!A:A=$A478,'SUMMARY DATA'!C:C=$B478)),
  IF(
    OR(
      ISNUMBER(SEARCH(""CDM CASH DEPOSIT"",$C478)),
      ISNUMBER(SEARCH(""CASH DEPOSIT"",$C478)),
      COUNTIF('SUMMARY DATA'"&amp;"!D:D,$C478)&lt;&gt;1
    ),
    """",
    IFERROR(TEXTJOIN(CHAR(10),TRUE,FILTER('SUMMARY DATA'!F:F,'SUMMARY DATA'!D:D=$C478)),"""")
  )
)"),"")</f>
        <v/>
      </c>
      <c r="G478" s="2" t="str">
        <f>IFERROR(__xludf.DUMMYFUNCTION("IFERROR(
  TEXTJOIN(CHAR(10),TRUE,FILTER('SUMMARY DATA'!G:G,'SUMMARY DATA'!A:A=$A478,'SUMMARY DATA'!C:C=$B478)),
  IF(
    OR(
      ISNUMBER(SEARCH(""CDM CASH DEPOSIT"",$C478)),
      ISNUMBER(SEARCH(""CASH DEPOSIT"",$C478)),
      COUNTIF('SUMMARY DATA'"&amp;"!D:D,$C478)&lt;&gt;1
    ),
    """",
    IFERROR(TEXTJOIN(CHAR(10),TRUE,FILTER('SUMMARY DATA'!G:G,'SUMMARY DATA'!D:D=$C478)),"""")
  )
)"),"")</f>
        <v/>
      </c>
      <c r="H478" s="6" t="str">
        <f>IFERROR(__xludf.DUMMYFUNCTION("IFERROR(
  TEXTJOIN(CHAR(10),TRUE,FILTER('SUMMARY DATA'!H:H,'SUMMARY DATA'!A:A=$A478,'SUMMARY DATA'!C:C=$B478)),
  IF(
    OR(
      ISNUMBER(SEARCH(""CDM CASH DEPOSIT"",$C478)),
      ISNUMBER(SEARCH(""CASH DEPOSIT"",$C478)),
      COUNTIF('SUMMARY DATA'"&amp;"!D:D,$C478)&lt;&gt;1
    ),
    """",
    IFERROR(TEXTJOIN(CHAR(10),TRUE,FILTER('SUMMARY DATA'!H:H,'SUMMARY DATA'!D:D=$C478)),"""")
  )
)"),"")</f>
        <v/>
      </c>
      <c r="I478" s="6" t="str">
        <f>IFERROR(__xludf.DUMMYFUNCTION("IF(H478="""","""",
SUM(ARRAYFORMULA(VALUE(SPLIT(H478,CHAR(10)))))
)"),"")</f>
        <v/>
      </c>
      <c r="J478" s="2" t="str">
        <f>IFERROR(__xludf.DUMMYFUNCTION("IFERROR(
  TEXTJOIN(CHAR(10),TRUE,FILTER('SUMMARY DATA'!I:I,'SUMMARY DATA'!A:A=$A478,'SUMMARY DATA'!C:C=$B478)),
  IF(
    OR(
      ISNUMBER(SEARCH(""CDM CASH DEPOSIT"",$C478)),
      ISNUMBER(SEARCH(""CASH DEPOSIT"",$C478)),
      COUNTIF('SUMMARY DATA'"&amp;"!D:D,$C478)&lt;&gt;1
    ),
    """",
    IFERROR(TEXTJOIN(CHAR(10),TRUE,FILTER('SUMMARY DATA'!I:I,'SUMMARY DATA'!D:D=$C478)),"""")
  )
)"),"")</f>
        <v/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 spans="1:27">
      <c r="A479" s="19"/>
      <c r="B479" s="39"/>
      <c r="C479" s="19"/>
      <c r="D479" s="33"/>
      <c r="E479" s="4" t="str">
        <f>IFERROR(__xludf.DUMMYFUNCTION("IFERROR(
  TEXTJOIN(CHAR(10),TRUE,FILTER('SUMMARY DATA'!E:E,'SUMMARY DATA'!A:A=$A479,'SUMMARY DATA'!C:C=$B479)),
  IF(
    OR(
      ISNUMBER(SEARCH(""CDM CASH DEPOSIT"",$C479)),
      ISNUMBER(SEARCH(""CASH DEPOSIT"",$C479)),
      COUNTIF('SUMMARY DATA'"&amp;"!D:D,$C479)&lt;&gt;1
    ),
    """",
    IFERROR(TEXTJOIN(CHAR(10),TRUE,FILTER('SUMMARY DATA'!E:E,'SUMMARY DATA'!D:D=$C479)),"""")
  )
)"),"")</f>
        <v/>
      </c>
      <c r="F479" s="2" t="str">
        <f>IFERROR(__xludf.DUMMYFUNCTION("IFERROR(
  TEXTJOIN(CHAR(10),TRUE,FILTER('SUMMARY DATA'!F:F,'SUMMARY DATA'!A:A=$A479,'SUMMARY DATA'!C:C=$B479)),
  IF(
    OR(
      ISNUMBER(SEARCH(""CDM CASH DEPOSIT"",$C479)),
      ISNUMBER(SEARCH(""CASH DEPOSIT"",$C479)),
      COUNTIF('SUMMARY DATA'"&amp;"!D:D,$C479)&lt;&gt;1
    ),
    """",
    IFERROR(TEXTJOIN(CHAR(10),TRUE,FILTER('SUMMARY DATA'!F:F,'SUMMARY DATA'!D:D=$C479)),"""")
  )
)"),"")</f>
        <v/>
      </c>
      <c r="G479" s="2" t="str">
        <f>IFERROR(__xludf.DUMMYFUNCTION("IFERROR(
  TEXTJOIN(CHAR(10),TRUE,FILTER('SUMMARY DATA'!G:G,'SUMMARY DATA'!A:A=$A479,'SUMMARY DATA'!C:C=$B479)),
  IF(
    OR(
      ISNUMBER(SEARCH(""CDM CASH DEPOSIT"",$C479)),
      ISNUMBER(SEARCH(""CASH DEPOSIT"",$C479)),
      COUNTIF('SUMMARY DATA'"&amp;"!D:D,$C479)&lt;&gt;1
    ),
    """",
    IFERROR(TEXTJOIN(CHAR(10),TRUE,FILTER('SUMMARY DATA'!G:G,'SUMMARY DATA'!D:D=$C479)),"""")
  )
)"),"")</f>
        <v/>
      </c>
      <c r="H479" s="6" t="str">
        <f>IFERROR(__xludf.DUMMYFUNCTION("IFERROR(
  TEXTJOIN(CHAR(10),TRUE,FILTER('SUMMARY DATA'!H:H,'SUMMARY DATA'!A:A=$A479,'SUMMARY DATA'!C:C=$B479)),
  IF(
    OR(
      ISNUMBER(SEARCH(""CDM CASH DEPOSIT"",$C479)),
      ISNUMBER(SEARCH(""CASH DEPOSIT"",$C479)),
      COUNTIF('SUMMARY DATA'"&amp;"!D:D,$C479)&lt;&gt;1
    ),
    """",
    IFERROR(TEXTJOIN(CHAR(10),TRUE,FILTER('SUMMARY DATA'!H:H,'SUMMARY DATA'!D:D=$C479)),"""")
  )
)"),"")</f>
        <v/>
      </c>
      <c r="I479" s="6" t="str">
        <f>IFERROR(__xludf.DUMMYFUNCTION("IF(H479="""","""",
SUM(ARRAYFORMULA(VALUE(SPLIT(H479,CHAR(10)))))
)"),"")</f>
        <v/>
      </c>
      <c r="J479" s="2" t="str">
        <f>IFERROR(__xludf.DUMMYFUNCTION("IFERROR(
  TEXTJOIN(CHAR(10),TRUE,FILTER('SUMMARY DATA'!I:I,'SUMMARY DATA'!A:A=$A479,'SUMMARY DATA'!C:C=$B479)),
  IF(
    OR(
      ISNUMBER(SEARCH(""CDM CASH DEPOSIT"",$C479)),
      ISNUMBER(SEARCH(""CASH DEPOSIT"",$C479)),
      COUNTIF('SUMMARY DATA'"&amp;"!D:D,$C479)&lt;&gt;1
    ),
    """",
    IFERROR(TEXTJOIN(CHAR(10),TRUE,FILTER('SUMMARY DATA'!I:I,'SUMMARY DATA'!D:D=$C479)),"""")
  )
)"),"")</f>
        <v/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 spans="1:27">
      <c r="A480" s="19"/>
      <c r="B480" s="39"/>
      <c r="C480" s="19"/>
      <c r="D480" s="33"/>
      <c r="E480" s="4" t="str">
        <f>IFERROR(__xludf.DUMMYFUNCTION("IFERROR(
  TEXTJOIN(CHAR(10),TRUE,FILTER('SUMMARY DATA'!E:E,'SUMMARY DATA'!A:A=$A480,'SUMMARY DATA'!C:C=$B480)),
  IF(
    OR(
      ISNUMBER(SEARCH(""CDM CASH DEPOSIT"",$C480)),
      ISNUMBER(SEARCH(""CASH DEPOSIT"",$C480)),
      COUNTIF('SUMMARY DATA'"&amp;"!D:D,$C480)&lt;&gt;1
    ),
    """",
    IFERROR(TEXTJOIN(CHAR(10),TRUE,FILTER('SUMMARY DATA'!E:E,'SUMMARY DATA'!D:D=$C480)),"""")
  )
)"),"")</f>
        <v/>
      </c>
      <c r="F480" s="2" t="str">
        <f>IFERROR(__xludf.DUMMYFUNCTION("IFERROR(
  TEXTJOIN(CHAR(10),TRUE,FILTER('SUMMARY DATA'!F:F,'SUMMARY DATA'!A:A=$A480,'SUMMARY DATA'!C:C=$B480)),
  IF(
    OR(
      ISNUMBER(SEARCH(""CDM CASH DEPOSIT"",$C480)),
      ISNUMBER(SEARCH(""CASH DEPOSIT"",$C480)),
      COUNTIF('SUMMARY DATA'"&amp;"!D:D,$C480)&lt;&gt;1
    ),
    """",
    IFERROR(TEXTJOIN(CHAR(10),TRUE,FILTER('SUMMARY DATA'!F:F,'SUMMARY DATA'!D:D=$C480)),"""")
  )
)"),"")</f>
        <v/>
      </c>
      <c r="G480" s="2" t="str">
        <f>IFERROR(__xludf.DUMMYFUNCTION("IFERROR(
  TEXTJOIN(CHAR(10),TRUE,FILTER('SUMMARY DATA'!G:G,'SUMMARY DATA'!A:A=$A480,'SUMMARY DATA'!C:C=$B480)),
  IF(
    OR(
      ISNUMBER(SEARCH(""CDM CASH DEPOSIT"",$C480)),
      ISNUMBER(SEARCH(""CASH DEPOSIT"",$C480)),
      COUNTIF('SUMMARY DATA'"&amp;"!D:D,$C480)&lt;&gt;1
    ),
    """",
    IFERROR(TEXTJOIN(CHAR(10),TRUE,FILTER('SUMMARY DATA'!G:G,'SUMMARY DATA'!D:D=$C480)),"""")
  )
)"),"")</f>
        <v/>
      </c>
      <c r="H480" s="6" t="str">
        <f>IFERROR(__xludf.DUMMYFUNCTION("IFERROR(
  TEXTJOIN(CHAR(10),TRUE,FILTER('SUMMARY DATA'!H:H,'SUMMARY DATA'!A:A=$A480,'SUMMARY DATA'!C:C=$B480)),
  IF(
    OR(
      ISNUMBER(SEARCH(""CDM CASH DEPOSIT"",$C480)),
      ISNUMBER(SEARCH(""CASH DEPOSIT"",$C480)),
      COUNTIF('SUMMARY DATA'"&amp;"!D:D,$C480)&lt;&gt;1
    ),
    """",
    IFERROR(TEXTJOIN(CHAR(10),TRUE,FILTER('SUMMARY DATA'!H:H,'SUMMARY DATA'!D:D=$C480)),"""")
  )
)"),"")</f>
        <v/>
      </c>
      <c r="I480" s="6" t="str">
        <f>IFERROR(__xludf.DUMMYFUNCTION("IF(H480="""","""",
SUM(ARRAYFORMULA(VALUE(SPLIT(H480,CHAR(10)))))
)"),"")</f>
        <v/>
      </c>
      <c r="J480" s="2" t="str">
        <f>IFERROR(__xludf.DUMMYFUNCTION("IFERROR(
  TEXTJOIN(CHAR(10),TRUE,FILTER('SUMMARY DATA'!I:I,'SUMMARY DATA'!A:A=$A480,'SUMMARY DATA'!C:C=$B480)),
  IF(
    OR(
      ISNUMBER(SEARCH(""CDM CASH DEPOSIT"",$C480)),
      ISNUMBER(SEARCH(""CASH DEPOSIT"",$C480)),
      COUNTIF('SUMMARY DATA'"&amp;"!D:D,$C480)&lt;&gt;1
    ),
    """",
    IFERROR(TEXTJOIN(CHAR(10),TRUE,FILTER('SUMMARY DATA'!I:I,'SUMMARY DATA'!D:D=$C480)),"""")
  )
)"),"")</f>
        <v/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 spans="1:27">
      <c r="A481" s="19"/>
      <c r="B481" s="39"/>
      <c r="C481" s="19"/>
      <c r="D481" s="33"/>
      <c r="E481" s="4" t="str">
        <f>IFERROR(__xludf.DUMMYFUNCTION("IFERROR(
  TEXTJOIN(CHAR(10),TRUE,FILTER('SUMMARY DATA'!E:E,'SUMMARY DATA'!A:A=$A481,'SUMMARY DATA'!C:C=$B481)),
  IF(
    OR(
      ISNUMBER(SEARCH(""CDM CASH DEPOSIT"",$C481)),
      ISNUMBER(SEARCH(""CASH DEPOSIT"",$C481)),
      COUNTIF('SUMMARY DATA'"&amp;"!D:D,$C481)&lt;&gt;1
    ),
    """",
    IFERROR(TEXTJOIN(CHAR(10),TRUE,FILTER('SUMMARY DATA'!E:E,'SUMMARY DATA'!D:D=$C481)),"""")
  )
)"),"")</f>
        <v/>
      </c>
      <c r="F481" s="2" t="str">
        <f>IFERROR(__xludf.DUMMYFUNCTION("IFERROR(
  TEXTJOIN(CHAR(10),TRUE,FILTER('SUMMARY DATA'!F:F,'SUMMARY DATA'!A:A=$A481,'SUMMARY DATA'!C:C=$B481)),
  IF(
    OR(
      ISNUMBER(SEARCH(""CDM CASH DEPOSIT"",$C481)),
      ISNUMBER(SEARCH(""CASH DEPOSIT"",$C481)),
      COUNTIF('SUMMARY DATA'"&amp;"!D:D,$C481)&lt;&gt;1
    ),
    """",
    IFERROR(TEXTJOIN(CHAR(10),TRUE,FILTER('SUMMARY DATA'!F:F,'SUMMARY DATA'!D:D=$C481)),"""")
  )
)"),"")</f>
        <v/>
      </c>
      <c r="G481" s="2" t="str">
        <f>IFERROR(__xludf.DUMMYFUNCTION("IFERROR(
  TEXTJOIN(CHAR(10),TRUE,FILTER('SUMMARY DATA'!G:G,'SUMMARY DATA'!A:A=$A481,'SUMMARY DATA'!C:C=$B481)),
  IF(
    OR(
      ISNUMBER(SEARCH(""CDM CASH DEPOSIT"",$C481)),
      ISNUMBER(SEARCH(""CASH DEPOSIT"",$C481)),
      COUNTIF('SUMMARY DATA'"&amp;"!D:D,$C481)&lt;&gt;1
    ),
    """",
    IFERROR(TEXTJOIN(CHAR(10),TRUE,FILTER('SUMMARY DATA'!G:G,'SUMMARY DATA'!D:D=$C481)),"""")
  )
)"),"")</f>
        <v/>
      </c>
      <c r="H481" s="6" t="str">
        <f>IFERROR(__xludf.DUMMYFUNCTION("IFERROR(
  TEXTJOIN(CHAR(10),TRUE,FILTER('SUMMARY DATA'!H:H,'SUMMARY DATA'!A:A=$A481,'SUMMARY DATA'!C:C=$B481)),
  IF(
    OR(
      ISNUMBER(SEARCH(""CDM CASH DEPOSIT"",$C481)),
      ISNUMBER(SEARCH(""CASH DEPOSIT"",$C481)),
      COUNTIF('SUMMARY DATA'"&amp;"!D:D,$C481)&lt;&gt;1
    ),
    """",
    IFERROR(TEXTJOIN(CHAR(10),TRUE,FILTER('SUMMARY DATA'!H:H,'SUMMARY DATA'!D:D=$C481)),"""")
  )
)"),"")</f>
        <v/>
      </c>
      <c r="I481" s="6" t="str">
        <f>IFERROR(__xludf.DUMMYFUNCTION("IF(H481="""","""",
SUM(ARRAYFORMULA(VALUE(SPLIT(H481,CHAR(10)))))
)"),"")</f>
        <v/>
      </c>
      <c r="J481" s="2" t="str">
        <f>IFERROR(__xludf.DUMMYFUNCTION("IFERROR(
  TEXTJOIN(CHAR(10),TRUE,FILTER('SUMMARY DATA'!I:I,'SUMMARY DATA'!A:A=$A481,'SUMMARY DATA'!C:C=$B481)),
  IF(
    OR(
      ISNUMBER(SEARCH(""CDM CASH DEPOSIT"",$C481)),
      ISNUMBER(SEARCH(""CASH DEPOSIT"",$C481)),
      COUNTIF('SUMMARY DATA'"&amp;"!D:D,$C481)&lt;&gt;1
    ),
    """",
    IFERROR(TEXTJOIN(CHAR(10),TRUE,FILTER('SUMMARY DATA'!I:I,'SUMMARY DATA'!D:D=$C481)),"""")
  )
)"),"")</f>
        <v/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 spans="1:27">
      <c r="A482" s="19"/>
      <c r="B482" s="39"/>
      <c r="C482" s="19"/>
      <c r="D482" s="33"/>
      <c r="E482" s="4" t="str">
        <f>IFERROR(__xludf.DUMMYFUNCTION("IFERROR(
  TEXTJOIN(CHAR(10),TRUE,FILTER('SUMMARY DATA'!E:E,'SUMMARY DATA'!A:A=$A482,'SUMMARY DATA'!C:C=$B482)),
  IF(
    OR(
      ISNUMBER(SEARCH(""CDM CASH DEPOSIT"",$C482)),
      ISNUMBER(SEARCH(""CASH DEPOSIT"",$C482)),
      COUNTIF('SUMMARY DATA'"&amp;"!D:D,$C482)&lt;&gt;1
    ),
    """",
    IFERROR(TEXTJOIN(CHAR(10),TRUE,FILTER('SUMMARY DATA'!E:E,'SUMMARY DATA'!D:D=$C482)),"""")
  )
)"),"")</f>
        <v/>
      </c>
      <c r="F482" s="2" t="str">
        <f>IFERROR(__xludf.DUMMYFUNCTION("IFERROR(
  TEXTJOIN(CHAR(10),TRUE,FILTER('SUMMARY DATA'!F:F,'SUMMARY DATA'!A:A=$A482,'SUMMARY DATA'!C:C=$B482)),
  IF(
    OR(
      ISNUMBER(SEARCH(""CDM CASH DEPOSIT"",$C482)),
      ISNUMBER(SEARCH(""CASH DEPOSIT"",$C482)),
      COUNTIF('SUMMARY DATA'"&amp;"!D:D,$C482)&lt;&gt;1
    ),
    """",
    IFERROR(TEXTJOIN(CHAR(10),TRUE,FILTER('SUMMARY DATA'!F:F,'SUMMARY DATA'!D:D=$C482)),"""")
  )
)"),"")</f>
        <v/>
      </c>
      <c r="G482" s="2" t="str">
        <f>IFERROR(__xludf.DUMMYFUNCTION("IFERROR(
  TEXTJOIN(CHAR(10),TRUE,FILTER('SUMMARY DATA'!G:G,'SUMMARY DATA'!A:A=$A482,'SUMMARY DATA'!C:C=$B482)),
  IF(
    OR(
      ISNUMBER(SEARCH(""CDM CASH DEPOSIT"",$C482)),
      ISNUMBER(SEARCH(""CASH DEPOSIT"",$C482)),
      COUNTIF('SUMMARY DATA'"&amp;"!D:D,$C482)&lt;&gt;1
    ),
    """",
    IFERROR(TEXTJOIN(CHAR(10),TRUE,FILTER('SUMMARY DATA'!G:G,'SUMMARY DATA'!D:D=$C482)),"""")
  )
)"),"")</f>
        <v/>
      </c>
      <c r="H482" s="6" t="str">
        <f>IFERROR(__xludf.DUMMYFUNCTION("IFERROR(
  TEXTJOIN(CHAR(10),TRUE,FILTER('SUMMARY DATA'!H:H,'SUMMARY DATA'!A:A=$A482,'SUMMARY DATA'!C:C=$B482)),
  IF(
    OR(
      ISNUMBER(SEARCH(""CDM CASH DEPOSIT"",$C482)),
      ISNUMBER(SEARCH(""CASH DEPOSIT"",$C482)),
      COUNTIF('SUMMARY DATA'"&amp;"!D:D,$C482)&lt;&gt;1
    ),
    """",
    IFERROR(TEXTJOIN(CHAR(10),TRUE,FILTER('SUMMARY DATA'!H:H,'SUMMARY DATA'!D:D=$C482)),"""")
  )
)"),"")</f>
        <v/>
      </c>
      <c r="I482" s="6" t="str">
        <f>IFERROR(__xludf.DUMMYFUNCTION("IF(H482="""","""",
SUM(ARRAYFORMULA(VALUE(SPLIT(H482,CHAR(10)))))
)"),"")</f>
        <v/>
      </c>
      <c r="J482" s="2" t="str">
        <f>IFERROR(__xludf.DUMMYFUNCTION("IFERROR(
  TEXTJOIN(CHAR(10),TRUE,FILTER('SUMMARY DATA'!I:I,'SUMMARY DATA'!A:A=$A482,'SUMMARY DATA'!C:C=$B482)),
  IF(
    OR(
      ISNUMBER(SEARCH(""CDM CASH DEPOSIT"",$C482)),
      ISNUMBER(SEARCH(""CASH DEPOSIT"",$C482)),
      COUNTIF('SUMMARY DATA'"&amp;"!D:D,$C482)&lt;&gt;1
    ),
    """",
    IFERROR(TEXTJOIN(CHAR(10),TRUE,FILTER('SUMMARY DATA'!I:I,'SUMMARY DATA'!D:D=$C482)),"""")
  )
)"),"")</f>
        <v/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 spans="1:27">
      <c r="A483" s="19"/>
      <c r="B483" s="39"/>
      <c r="C483" s="19"/>
      <c r="D483" s="33"/>
      <c r="E483" s="4" t="str">
        <f>IFERROR(__xludf.DUMMYFUNCTION("IFERROR(
  TEXTJOIN(CHAR(10),TRUE,FILTER('SUMMARY DATA'!E:E,'SUMMARY DATA'!A:A=$A483,'SUMMARY DATA'!C:C=$B483)),
  IF(
    OR(
      ISNUMBER(SEARCH(""CDM CASH DEPOSIT"",$C483)),
      ISNUMBER(SEARCH(""CASH DEPOSIT"",$C483)),
      COUNTIF('SUMMARY DATA'"&amp;"!D:D,$C483)&lt;&gt;1
    ),
    """",
    IFERROR(TEXTJOIN(CHAR(10),TRUE,FILTER('SUMMARY DATA'!E:E,'SUMMARY DATA'!D:D=$C483)),"""")
  )
)"),"")</f>
        <v/>
      </c>
      <c r="F483" s="2" t="str">
        <f>IFERROR(__xludf.DUMMYFUNCTION("IFERROR(
  TEXTJOIN(CHAR(10),TRUE,FILTER('SUMMARY DATA'!F:F,'SUMMARY DATA'!A:A=$A483,'SUMMARY DATA'!C:C=$B483)),
  IF(
    OR(
      ISNUMBER(SEARCH(""CDM CASH DEPOSIT"",$C483)),
      ISNUMBER(SEARCH(""CASH DEPOSIT"",$C483)),
      COUNTIF('SUMMARY DATA'"&amp;"!D:D,$C483)&lt;&gt;1
    ),
    """",
    IFERROR(TEXTJOIN(CHAR(10),TRUE,FILTER('SUMMARY DATA'!F:F,'SUMMARY DATA'!D:D=$C483)),"""")
  )
)"),"")</f>
        <v/>
      </c>
      <c r="G483" s="2" t="str">
        <f>IFERROR(__xludf.DUMMYFUNCTION("IFERROR(
  TEXTJOIN(CHAR(10),TRUE,FILTER('SUMMARY DATA'!G:G,'SUMMARY DATA'!A:A=$A483,'SUMMARY DATA'!C:C=$B483)),
  IF(
    OR(
      ISNUMBER(SEARCH(""CDM CASH DEPOSIT"",$C483)),
      ISNUMBER(SEARCH(""CASH DEPOSIT"",$C483)),
      COUNTIF('SUMMARY DATA'"&amp;"!D:D,$C483)&lt;&gt;1
    ),
    """",
    IFERROR(TEXTJOIN(CHAR(10),TRUE,FILTER('SUMMARY DATA'!G:G,'SUMMARY DATA'!D:D=$C483)),"""")
  )
)"),"")</f>
        <v/>
      </c>
      <c r="H483" s="6" t="str">
        <f>IFERROR(__xludf.DUMMYFUNCTION("IFERROR(
  TEXTJOIN(CHAR(10),TRUE,FILTER('SUMMARY DATA'!H:H,'SUMMARY DATA'!A:A=$A483,'SUMMARY DATA'!C:C=$B483)),
  IF(
    OR(
      ISNUMBER(SEARCH(""CDM CASH DEPOSIT"",$C483)),
      ISNUMBER(SEARCH(""CASH DEPOSIT"",$C483)),
      COUNTIF('SUMMARY DATA'"&amp;"!D:D,$C483)&lt;&gt;1
    ),
    """",
    IFERROR(TEXTJOIN(CHAR(10),TRUE,FILTER('SUMMARY DATA'!H:H,'SUMMARY DATA'!D:D=$C483)),"""")
  )
)"),"")</f>
        <v/>
      </c>
      <c r="I483" s="6" t="str">
        <f>IFERROR(__xludf.DUMMYFUNCTION("IF(H483="""","""",
SUM(ARRAYFORMULA(VALUE(SPLIT(H483,CHAR(10)))))
)"),"")</f>
        <v/>
      </c>
      <c r="J483" s="2" t="str">
        <f>IFERROR(__xludf.DUMMYFUNCTION("IFERROR(
  TEXTJOIN(CHAR(10),TRUE,FILTER('SUMMARY DATA'!I:I,'SUMMARY DATA'!A:A=$A483,'SUMMARY DATA'!C:C=$B483)),
  IF(
    OR(
      ISNUMBER(SEARCH(""CDM CASH DEPOSIT"",$C483)),
      ISNUMBER(SEARCH(""CASH DEPOSIT"",$C483)),
      COUNTIF('SUMMARY DATA'"&amp;"!D:D,$C483)&lt;&gt;1
    ),
    """",
    IFERROR(TEXTJOIN(CHAR(10),TRUE,FILTER('SUMMARY DATA'!I:I,'SUMMARY DATA'!D:D=$C483)),"""")
  )
)"),"")</f>
        <v/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 spans="1:27">
      <c r="A484" s="19"/>
      <c r="B484" s="39"/>
      <c r="C484" s="19"/>
      <c r="D484" s="33"/>
      <c r="E484" s="4" t="str">
        <f>IFERROR(__xludf.DUMMYFUNCTION("IFERROR(
  TEXTJOIN(CHAR(10),TRUE,FILTER('SUMMARY DATA'!E:E,'SUMMARY DATA'!A:A=$A484,'SUMMARY DATA'!C:C=$B484)),
  IF(
    OR(
      ISNUMBER(SEARCH(""CDM CASH DEPOSIT"",$C484)),
      ISNUMBER(SEARCH(""CASH DEPOSIT"",$C484)),
      COUNTIF('SUMMARY DATA'"&amp;"!D:D,$C484)&lt;&gt;1
    ),
    """",
    IFERROR(TEXTJOIN(CHAR(10),TRUE,FILTER('SUMMARY DATA'!E:E,'SUMMARY DATA'!D:D=$C484)),"""")
  )
)"),"")</f>
        <v/>
      </c>
      <c r="F484" s="2" t="str">
        <f>IFERROR(__xludf.DUMMYFUNCTION("IFERROR(
  TEXTJOIN(CHAR(10),TRUE,FILTER('SUMMARY DATA'!F:F,'SUMMARY DATA'!A:A=$A484,'SUMMARY DATA'!C:C=$B484)),
  IF(
    OR(
      ISNUMBER(SEARCH(""CDM CASH DEPOSIT"",$C484)),
      ISNUMBER(SEARCH(""CASH DEPOSIT"",$C484)),
      COUNTIF('SUMMARY DATA'"&amp;"!D:D,$C484)&lt;&gt;1
    ),
    """",
    IFERROR(TEXTJOIN(CHAR(10),TRUE,FILTER('SUMMARY DATA'!F:F,'SUMMARY DATA'!D:D=$C484)),"""")
  )
)"),"")</f>
        <v/>
      </c>
      <c r="G484" s="2" t="str">
        <f>IFERROR(__xludf.DUMMYFUNCTION("IFERROR(
  TEXTJOIN(CHAR(10),TRUE,FILTER('SUMMARY DATA'!G:G,'SUMMARY DATA'!A:A=$A484,'SUMMARY DATA'!C:C=$B484)),
  IF(
    OR(
      ISNUMBER(SEARCH(""CDM CASH DEPOSIT"",$C484)),
      ISNUMBER(SEARCH(""CASH DEPOSIT"",$C484)),
      COUNTIF('SUMMARY DATA'"&amp;"!D:D,$C484)&lt;&gt;1
    ),
    """",
    IFERROR(TEXTJOIN(CHAR(10),TRUE,FILTER('SUMMARY DATA'!G:G,'SUMMARY DATA'!D:D=$C484)),"""")
  )
)"),"")</f>
        <v/>
      </c>
      <c r="H484" s="6" t="str">
        <f>IFERROR(__xludf.DUMMYFUNCTION("IFERROR(
  TEXTJOIN(CHAR(10),TRUE,FILTER('SUMMARY DATA'!H:H,'SUMMARY DATA'!A:A=$A484,'SUMMARY DATA'!C:C=$B484)),
  IF(
    OR(
      ISNUMBER(SEARCH(""CDM CASH DEPOSIT"",$C484)),
      ISNUMBER(SEARCH(""CASH DEPOSIT"",$C484)),
      COUNTIF('SUMMARY DATA'"&amp;"!D:D,$C484)&lt;&gt;1
    ),
    """",
    IFERROR(TEXTJOIN(CHAR(10),TRUE,FILTER('SUMMARY DATA'!H:H,'SUMMARY DATA'!D:D=$C484)),"""")
  )
)"),"")</f>
        <v/>
      </c>
      <c r="I484" s="6" t="str">
        <f>IFERROR(__xludf.DUMMYFUNCTION("IF(H484="""","""",
SUM(ARRAYFORMULA(VALUE(SPLIT(H484,CHAR(10)))))
)"),"")</f>
        <v/>
      </c>
      <c r="J484" s="2" t="str">
        <f>IFERROR(__xludf.DUMMYFUNCTION("IFERROR(
  TEXTJOIN(CHAR(10),TRUE,FILTER('SUMMARY DATA'!I:I,'SUMMARY DATA'!A:A=$A484,'SUMMARY DATA'!C:C=$B484)),
  IF(
    OR(
      ISNUMBER(SEARCH(""CDM CASH DEPOSIT"",$C484)),
      ISNUMBER(SEARCH(""CASH DEPOSIT"",$C484)),
      COUNTIF('SUMMARY DATA'"&amp;"!D:D,$C484)&lt;&gt;1
    ),
    """",
    IFERROR(TEXTJOIN(CHAR(10),TRUE,FILTER('SUMMARY DATA'!I:I,'SUMMARY DATA'!D:D=$C484)),"""")
  )
)"),"")</f>
        <v/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 spans="1:27">
      <c r="A485" s="19"/>
      <c r="B485" s="39"/>
      <c r="C485" s="19"/>
      <c r="D485" s="33"/>
      <c r="E485" s="4" t="str">
        <f>IFERROR(__xludf.DUMMYFUNCTION("IFERROR(
  TEXTJOIN(CHAR(10),TRUE,FILTER('SUMMARY DATA'!E:E,'SUMMARY DATA'!A:A=$A485,'SUMMARY DATA'!C:C=$B485)),
  IF(
    OR(
      ISNUMBER(SEARCH(""CDM CASH DEPOSIT"",$C485)),
      ISNUMBER(SEARCH(""CASH DEPOSIT"",$C485)),
      COUNTIF('SUMMARY DATA'"&amp;"!D:D,$C485)&lt;&gt;1
    ),
    """",
    IFERROR(TEXTJOIN(CHAR(10),TRUE,FILTER('SUMMARY DATA'!E:E,'SUMMARY DATA'!D:D=$C485)),"""")
  )
)"),"")</f>
        <v/>
      </c>
      <c r="F485" s="2" t="str">
        <f>IFERROR(__xludf.DUMMYFUNCTION("IFERROR(
  TEXTJOIN(CHAR(10),TRUE,FILTER('SUMMARY DATA'!F:F,'SUMMARY DATA'!A:A=$A485,'SUMMARY DATA'!C:C=$B485)),
  IF(
    OR(
      ISNUMBER(SEARCH(""CDM CASH DEPOSIT"",$C485)),
      ISNUMBER(SEARCH(""CASH DEPOSIT"",$C485)),
      COUNTIF('SUMMARY DATA'"&amp;"!D:D,$C485)&lt;&gt;1
    ),
    """",
    IFERROR(TEXTJOIN(CHAR(10),TRUE,FILTER('SUMMARY DATA'!F:F,'SUMMARY DATA'!D:D=$C485)),"""")
  )
)"),"")</f>
        <v/>
      </c>
      <c r="G485" s="2" t="str">
        <f>IFERROR(__xludf.DUMMYFUNCTION("IFERROR(
  TEXTJOIN(CHAR(10),TRUE,FILTER('SUMMARY DATA'!G:G,'SUMMARY DATA'!A:A=$A485,'SUMMARY DATA'!C:C=$B485)),
  IF(
    OR(
      ISNUMBER(SEARCH(""CDM CASH DEPOSIT"",$C485)),
      ISNUMBER(SEARCH(""CASH DEPOSIT"",$C485)),
      COUNTIF('SUMMARY DATA'"&amp;"!D:D,$C485)&lt;&gt;1
    ),
    """",
    IFERROR(TEXTJOIN(CHAR(10),TRUE,FILTER('SUMMARY DATA'!G:G,'SUMMARY DATA'!D:D=$C485)),"""")
  )
)"),"")</f>
        <v/>
      </c>
      <c r="H485" s="6" t="str">
        <f>IFERROR(__xludf.DUMMYFUNCTION("IFERROR(
  TEXTJOIN(CHAR(10),TRUE,FILTER('SUMMARY DATA'!H:H,'SUMMARY DATA'!A:A=$A485,'SUMMARY DATA'!C:C=$B485)),
  IF(
    OR(
      ISNUMBER(SEARCH(""CDM CASH DEPOSIT"",$C485)),
      ISNUMBER(SEARCH(""CASH DEPOSIT"",$C485)),
      COUNTIF('SUMMARY DATA'"&amp;"!D:D,$C485)&lt;&gt;1
    ),
    """",
    IFERROR(TEXTJOIN(CHAR(10),TRUE,FILTER('SUMMARY DATA'!H:H,'SUMMARY DATA'!D:D=$C485)),"""")
  )
)"),"")</f>
        <v/>
      </c>
      <c r="I485" s="6" t="str">
        <f>IFERROR(__xludf.DUMMYFUNCTION("IF(H485="""","""",
SUM(ARRAYFORMULA(VALUE(SPLIT(H485,CHAR(10)))))
)"),"")</f>
        <v/>
      </c>
      <c r="J485" s="2" t="str">
        <f>IFERROR(__xludf.DUMMYFUNCTION("IFERROR(
  TEXTJOIN(CHAR(10),TRUE,FILTER('SUMMARY DATA'!I:I,'SUMMARY DATA'!A:A=$A485,'SUMMARY DATA'!C:C=$B485)),
  IF(
    OR(
      ISNUMBER(SEARCH(""CDM CASH DEPOSIT"",$C485)),
      ISNUMBER(SEARCH(""CASH DEPOSIT"",$C485)),
      COUNTIF('SUMMARY DATA'"&amp;"!D:D,$C485)&lt;&gt;1
    ),
    """",
    IFERROR(TEXTJOIN(CHAR(10),TRUE,FILTER('SUMMARY DATA'!I:I,'SUMMARY DATA'!D:D=$C485)),"""")
  )
)"),"")</f>
        <v/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 spans="1:27">
      <c r="A486" s="19"/>
      <c r="B486" s="39"/>
      <c r="C486" s="19"/>
      <c r="D486" s="33"/>
      <c r="E486" s="4" t="str">
        <f>IFERROR(__xludf.DUMMYFUNCTION("IFERROR(
  TEXTJOIN(CHAR(10),TRUE,FILTER('SUMMARY DATA'!E:E,'SUMMARY DATA'!A:A=$A486,'SUMMARY DATA'!C:C=$B486)),
  IF(
    OR(
      ISNUMBER(SEARCH(""CDM CASH DEPOSIT"",$C486)),
      ISNUMBER(SEARCH(""CASH DEPOSIT"",$C486)),
      COUNTIF('SUMMARY DATA'"&amp;"!D:D,$C486)&lt;&gt;1
    ),
    """",
    IFERROR(TEXTJOIN(CHAR(10),TRUE,FILTER('SUMMARY DATA'!E:E,'SUMMARY DATA'!D:D=$C486)),"""")
  )
)"),"")</f>
        <v/>
      </c>
      <c r="F486" s="2" t="str">
        <f>IFERROR(__xludf.DUMMYFUNCTION("IFERROR(
  TEXTJOIN(CHAR(10),TRUE,FILTER('SUMMARY DATA'!F:F,'SUMMARY DATA'!A:A=$A486,'SUMMARY DATA'!C:C=$B486)),
  IF(
    OR(
      ISNUMBER(SEARCH(""CDM CASH DEPOSIT"",$C486)),
      ISNUMBER(SEARCH(""CASH DEPOSIT"",$C486)),
      COUNTIF('SUMMARY DATA'"&amp;"!D:D,$C486)&lt;&gt;1
    ),
    """",
    IFERROR(TEXTJOIN(CHAR(10),TRUE,FILTER('SUMMARY DATA'!F:F,'SUMMARY DATA'!D:D=$C486)),"""")
  )
)"),"")</f>
        <v/>
      </c>
      <c r="G486" s="2" t="str">
        <f>IFERROR(__xludf.DUMMYFUNCTION("IFERROR(
  TEXTJOIN(CHAR(10),TRUE,FILTER('SUMMARY DATA'!G:G,'SUMMARY DATA'!A:A=$A486,'SUMMARY DATA'!C:C=$B486)),
  IF(
    OR(
      ISNUMBER(SEARCH(""CDM CASH DEPOSIT"",$C486)),
      ISNUMBER(SEARCH(""CASH DEPOSIT"",$C486)),
      COUNTIF('SUMMARY DATA'"&amp;"!D:D,$C486)&lt;&gt;1
    ),
    """",
    IFERROR(TEXTJOIN(CHAR(10),TRUE,FILTER('SUMMARY DATA'!G:G,'SUMMARY DATA'!D:D=$C486)),"""")
  )
)"),"")</f>
        <v/>
      </c>
      <c r="H486" s="6" t="str">
        <f>IFERROR(__xludf.DUMMYFUNCTION("IFERROR(
  TEXTJOIN(CHAR(10),TRUE,FILTER('SUMMARY DATA'!H:H,'SUMMARY DATA'!A:A=$A486,'SUMMARY DATA'!C:C=$B486)),
  IF(
    OR(
      ISNUMBER(SEARCH(""CDM CASH DEPOSIT"",$C486)),
      ISNUMBER(SEARCH(""CASH DEPOSIT"",$C486)),
      COUNTIF('SUMMARY DATA'"&amp;"!D:D,$C486)&lt;&gt;1
    ),
    """",
    IFERROR(TEXTJOIN(CHAR(10),TRUE,FILTER('SUMMARY DATA'!H:H,'SUMMARY DATA'!D:D=$C486)),"""")
  )
)"),"")</f>
        <v/>
      </c>
      <c r="I486" s="6" t="str">
        <f>IFERROR(__xludf.DUMMYFUNCTION("IF(H486="""","""",
SUM(ARRAYFORMULA(VALUE(SPLIT(H486,CHAR(10)))))
)"),"")</f>
        <v/>
      </c>
      <c r="J486" s="2" t="str">
        <f>IFERROR(__xludf.DUMMYFUNCTION("IFERROR(
  TEXTJOIN(CHAR(10),TRUE,FILTER('SUMMARY DATA'!I:I,'SUMMARY DATA'!A:A=$A486,'SUMMARY DATA'!C:C=$B486)),
  IF(
    OR(
      ISNUMBER(SEARCH(""CDM CASH DEPOSIT"",$C486)),
      ISNUMBER(SEARCH(""CASH DEPOSIT"",$C486)),
      COUNTIF('SUMMARY DATA'"&amp;"!D:D,$C486)&lt;&gt;1
    ),
    """",
    IFERROR(TEXTJOIN(CHAR(10),TRUE,FILTER('SUMMARY DATA'!I:I,'SUMMARY DATA'!D:D=$C486)),"""")
  )
)"),"")</f>
        <v/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 spans="1:27">
      <c r="A487" s="19"/>
      <c r="B487" s="39"/>
      <c r="C487" s="19"/>
      <c r="D487" s="33"/>
      <c r="E487" s="4" t="str">
        <f>IFERROR(__xludf.DUMMYFUNCTION("IFERROR(
  TEXTJOIN(CHAR(10),TRUE,FILTER('SUMMARY DATA'!E:E,'SUMMARY DATA'!A:A=$A487,'SUMMARY DATA'!C:C=$B487)),
  IF(
    OR(
      ISNUMBER(SEARCH(""CDM CASH DEPOSIT"",$C487)),
      ISNUMBER(SEARCH(""CASH DEPOSIT"",$C487)),
      COUNTIF('SUMMARY DATA'"&amp;"!D:D,$C487)&lt;&gt;1
    ),
    """",
    IFERROR(TEXTJOIN(CHAR(10),TRUE,FILTER('SUMMARY DATA'!E:E,'SUMMARY DATA'!D:D=$C487)),"""")
  )
)"),"")</f>
        <v/>
      </c>
      <c r="F487" s="2" t="str">
        <f>IFERROR(__xludf.DUMMYFUNCTION("IFERROR(
  TEXTJOIN(CHAR(10),TRUE,FILTER('SUMMARY DATA'!F:F,'SUMMARY DATA'!A:A=$A487,'SUMMARY DATA'!C:C=$B487)),
  IF(
    OR(
      ISNUMBER(SEARCH(""CDM CASH DEPOSIT"",$C487)),
      ISNUMBER(SEARCH(""CASH DEPOSIT"",$C487)),
      COUNTIF('SUMMARY DATA'"&amp;"!D:D,$C487)&lt;&gt;1
    ),
    """",
    IFERROR(TEXTJOIN(CHAR(10),TRUE,FILTER('SUMMARY DATA'!F:F,'SUMMARY DATA'!D:D=$C487)),"""")
  )
)"),"")</f>
        <v/>
      </c>
      <c r="G487" s="2" t="str">
        <f>IFERROR(__xludf.DUMMYFUNCTION("IFERROR(
  TEXTJOIN(CHAR(10),TRUE,FILTER('SUMMARY DATA'!G:G,'SUMMARY DATA'!A:A=$A487,'SUMMARY DATA'!C:C=$B487)),
  IF(
    OR(
      ISNUMBER(SEARCH(""CDM CASH DEPOSIT"",$C487)),
      ISNUMBER(SEARCH(""CASH DEPOSIT"",$C487)),
      COUNTIF('SUMMARY DATA'"&amp;"!D:D,$C487)&lt;&gt;1
    ),
    """",
    IFERROR(TEXTJOIN(CHAR(10),TRUE,FILTER('SUMMARY DATA'!G:G,'SUMMARY DATA'!D:D=$C487)),"""")
  )
)"),"")</f>
        <v/>
      </c>
      <c r="H487" s="6" t="str">
        <f>IFERROR(__xludf.DUMMYFUNCTION("IFERROR(
  TEXTJOIN(CHAR(10),TRUE,FILTER('SUMMARY DATA'!H:H,'SUMMARY DATA'!A:A=$A487,'SUMMARY DATA'!C:C=$B487)),
  IF(
    OR(
      ISNUMBER(SEARCH(""CDM CASH DEPOSIT"",$C487)),
      ISNUMBER(SEARCH(""CASH DEPOSIT"",$C487)),
      COUNTIF('SUMMARY DATA'"&amp;"!D:D,$C487)&lt;&gt;1
    ),
    """",
    IFERROR(TEXTJOIN(CHAR(10),TRUE,FILTER('SUMMARY DATA'!H:H,'SUMMARY DATA'!D:D=$C487)),"""")
  )
)"),"")</f>
        <v/>
      </c>
      <c r="I487" s="6" t="str">
        <f>IFERROR(__xludf.DUMMYFUNCTION("IF(H487="""","""",
SUM(ARRAYFORMULA(VALUE(SPLIT(H487,CHAR(10)))))
)"),"")</f>
        <v/>
      </c>
      <c r="J487" s="2" t="str">
        <f>IFERROR(__xludf.DUMMYFUNCTION("IFERROR(
  TEXTJOIN(CHAR(10),TRUE,FILTER('SUMMARY DATA'!I:I,'SUMMARY DATA'!A:A=$A487,'SUMMARY DATA'!C:C=$B487)),
  IF(
    OR(
      ISNUMBER(SEARCH(""CDM CASH DEPOSIT"",$C487)),
      ISNUMBER(SEARCH(""CASH DEPOSIT"",$C487)),
      COUNTIF('SUMMARY DATA'"&amp;"!D:D,$C487)&lt;&gt;1
    ),
    """",
    IFERROR(TEXTJOIN(CHAR(10),TRUE,FILTER('SUMMARY DATA'!I:I,'SUMMARY DATA'!D:D=$C487)),"""")
  )
)"),"")</f>
        <v/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 spans="1:27">
      <c r="A488" s="19"/>
      <c r="B488" s="39"/>
      <c r="C488" s="19"/>
      <c r="D488" s="33"/>
      <c r="E488" s="4" t="str">
        <f>IFERROR(__xludf.DUMMYFUNCTION("IFERROR(
  TEXTJOIN(CHAR(10),TRUE,FILTER('SUMMARY DATA'!E:E,'SUMMARY DATA'!A:A=$A488,'SUMMARY DATA'!C:C=$B488)),
  IF(
    OR(
      ISNUMBER(SEARCH(""CDM CASH DEPOSIT"",$C488)),
      ISNUMBER(SEARCH(""CASH DEPOSIT"",$C488)),
      COUNTIF('SUMMARY DATA'"&amp;"!D:D,$C488)&lt;&gt;1
    ),
    """",
    IFERROR(TEXTJOIN(CHAR(10),TRUE,FILTER('SUMMARY DATA'!E:E,'SUMMARY DATA'!D:D=$C488)),"""")
  )
)"),"")</f>
        <v/>
      </c>
      <c r="F488" s="2" t="str">
        <f>IFERROR(__xludf.DUMMYFUNCTION("IFERROR(
  TEXTJOIN(CHAR(10),TRUE,FILTER('SUMMARY DATA'!F:F,'SUMMARY DATA'!A:A=$A488,'SUMMARY DATA'!C:C=$B488)),
  IF(
    OR(
      ISNUMBER(SEARCH(""CDM CASH DEPOSIT"",$C488)),
      ISNUMBER(SEARCH(""CASH DEPOSIT"",$C488)),
      COUNTIF('SUMMARY DATA'"&amp;"!D:D,$C488)&lt;&gt;1
    ),
    """",
    IFERROR(TEXTJOIN(CHAR(10),TRUE,FILTER('SUMMARY DATA'!F:F,'SUMMARY DATA'!D:D=$C488)),"""")
  )
)"),"")</f>
        <v/>
      </c>
      <c r="G488" s="2" t="str">
        <f>IFERROR(__xludf.DUMMYFUNCTION("IFERROR(
  TEXTJOIN(CHAR(10),TRUE,FILTER('SUMMARY DATA'!G:G,'SUMMARY DATA'!A:A=$A488,'SUMMARY DATA'!C:C=$B488)),
  IF(
    OR(
      ISNUMBER(SEARCH(""CDM CASH DEPOSIT"",$C488)),
      ISNUMBER(SEARCH(""CASH DEPOSIT"",$C488)),
      COUNTIF('SUMMARY DATA'"&amp;"!D:D,$C488)&lt;&gt;1
    ),
    """",
    IFERROR(TEXTJOIN(CHAR(10),TRUE,FILTER('SUMMARY DATA'!G:G,'SUMMARY DATA'!D:D=$C488)),"""")
  )
)"),"")</f>
        <v/>
      </c>
      <c r="H488" s="6" t="str">
        <f>IFERROR(__xludf.DUMMYFUNCTION("IFERROR(
  TEXTJOIN(CHAR(10),TRUE,FILTER('SUMMARY DATA'!H:H,'SUMMARY DATA'!A:A=$A488,'SUMMARY DATA'!C:C=$B488)),
  IF(
    OR(
      ISNUMBER(SEARCH(""CDM CASH DEPOSIT"",$C488)),
      ISNUMBER(SEARCH(""CASH DEPOSIT"",$C488)),
      COUNTIF('SUMMARY DATA'"&amp;"!D:D,$C488)&lt;&gt;1
    ),
    """",
    IFERROR(TEXTJOIN(CHAR(10),TRUE,FILTER('SUMMARY DATA'!H:H,'SUMMARY DATA'!D:D=$C488)),"""")
  )
)"),"")</f>
        <v/>
      </c>
      <c r="I488" s="6" t="str">
        <f>IFERROR(__xludf.DUMMYFUNCTION("IF(H488="""","""",
SUM(ARRAYFORMULA(VALUE(SPLIT(H488,CHAR(10)))))
)"),"")</f>
        <v/>
      </c>
      <c r="J488" s="2" t="str">
        <f>IFERROR(__xludf.DUMMYFUNCTION("IFERROR(
  TEXTJOIN(CHAR(10),TRUE,FILTER('SUMMARY DATA'!I:I,'SUMMARY DATA'!A:A=$A488,'SUMMARY DATA'!C:C=$B488)),
  IF(
    OR(
      ISNUMBER(SEARCH(""CDM CASH DEPOSIT"",$C488)),
      ISNUMBER(SEARCH(""CASH DEPOSIT"",$C488)),
      COUNTIF('SUMMARY DATA'"&amp;"!D:D,$C488)&lt;&gt;1
    ),
    """",
    IFERROR(TEXTJOIN(CHAR(10),TRUE,FILTER('SUMMARY DATA'!I:I,'SUMMARY DATA'!D:D=$C488)),"""")
  )
)"),"")</f>
        <v/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 spans="1:27">
      <c r="A489" s="19"/>
      <c r="B489" s="39"/>
      <c r="C489" s="19"/>
      <c r="D489" s="33"/>
      <c r="E489" s="4" t="str">
        <f>IFERROR(__xludf.DUMMYFUNCTION("IFERROR(
  TEXTJOIN(CHAR(10),TRUE,FILTER('SUMMARY DATA'!E:E,'SUMMARY DATA'!A:A=$A489,'SUMMARY DATA'!C:C=$B489)),
  IF(
    OR(
      ISNUMBER(SEARCH(""CDM CASH DEPOSIT"",$C489)),
      ISNUMBER(SEARCH(""CASH DEPOSIT"",$C489)),
      COUNTIF('SUMMARY DATA'"&amp;"!D:D,$C489)&lt;&gt;1
    ),
    """",
    IFERROR(TEXTJOIN(CHAR(10),TRUE,FILTER('SUMMARY DATA'!E:E,'SUMMARY DATA'!D:D=$C489)),"""")
  )
)"),"")</f>
        <v/>
      </c>
      <c r="F489" s="2" t="str">
        <f>IFERROR(__xludf.DUMMYFUNCTION("IFERROR(
  TEXTJOIN(CHAR(10),TRUE,FILTER('SUMMARY DATA'!F:F,'SUMMARY DATA'!A:A=$A489,'SUMMARY DATA'!C:C=$B489)),
  IF(
    OR(
      ISNUMBER(SEARCH(""CDM CASH DEPOSIT"",$C489)),
      ISNUMBER(SEARCH(""CASH DEPOSIT"",$C489)),
      COUNTIF('SUMMARY DATA'"&amp;"!D:D,$C489)&lt;&gt;1
    ),
    """",
    IFERROR(TEXTJOIN(CHAR(10),TRUE,FILTER('SUMMARY DATA'!F:F,'SUMMARY DATA'!D:D=$C489)),"""")
  )
)"),"")</f>
        <v/>
      </c>
      <c r="G489" s="2" t="str">
        <f>IFERROR(__xludf.DUMMYFUNCTION("IFERROR(
  TEXTJOIN(CHAR(10),TRUE,FILTER('SUMMARY DATA'!G:G,'SUMMARY DATA'!A:A=$A489,'SUMMARY DATA'!C:C=$B489)),
  IF(
    OR(
      ISNUMBER(SEARCH(""CDM CASH DEPOSIT"",$C489)),
      ISNUMBER(SEARCH(""CASH DEPOSIT"",$C489)),
      COUNTIF('SUMMARY DATA'"&amp;"!D:D,$C489)&lt;&gt;1
    ),
    """",
    IFERROR(TEXTJOIN(CHAR(10),TRUE,FILTER('SUMMARY DATA'!G:G,'SUMMARY DATA'!D:D=$C489)),"""")
  )
)"),"")</f>
        <v/>
      </c>
      <c r="H489" s="6" t="str">
        <f>IFERROR(__xludf.DUMMYFUNCTION("IFERROR(
  TEXTJOIN(CHAR(10),TRUE,FILTER('SUMMARY DATA'!H:H,'SUMMARY DATA'!A:A=$A489,'SUMMARY DATA'!C:C=$B489)),
  IF(
    OR(
      ISNUMBER(SEARCH(""CDM CASH DEPOSIT"",$C489)),
      ISNUMBER(SEARCH(""CASH DEPOSIT"",$C489)),
      COUNTIF('SUMMARY DATA'"&amp;"!D:D,$C489)&lt;&gt;1
    ),
    """",
    IFERROR(TEXTJOIN(CHAR(10),TRUE,FILTER('SUMMARY DATA'!H:H,'SUMMARY DATA'!D:D=$C489)),"""")
  )
)"),"")</f>
        <v/>
      </c>
      <c r="I489" s="6" t="str">
        <f>IFERROR(__xludf.DUMMYFUNCTION("IF(H489="""","""",
SUM(ARRAYFORMULA(VALUE(SPLIT(H489,CHAR(10)))))
)"),"")</f>
        <v/>
      </c>
      <c r="J489" s="2" t="str">
        <f>IFERROR(__xludf.DUMMYFUNCTION("IFERROR(
  TEXTJOIN(CHAR(10),TRUE,FILTER('SUMMARY DATA'!I:I,'SUMMARY DATA'!A:A=$A489,'SUMMARY DATA'!C:C=$B489)),
  IF(
    OR(
      ISNUMBER(SEARCH(""CDM CASH DEPOSIT"",$C489)),
      ISNUMBER(SEARCH(""CASH DEPOSIT"",$C489)),
      COUNTIF('SUMMARY DATA'"&amp;"!D:D,$C489)&lt;&gt;1
    ),
    """",
    IFERROR(TEXTJOIN(CHAR(10),TRUE,FILTER('SUMMARY DATA'!I:I,'SUMMARY DATA'!D:D=$C489)),"""")
  )
)"),"")</f>
        <v/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 spans="1:27">
      <c r="A490" s="19"/>
      <c r="B490" s="39"/>
      <c r="C490" s="19"/>
      <c r="D490" s="33"/>
      <c r="E490" s="4" t="str">
        <f>IFERROR(__xludf.DUMMYFUNCTION("IFERROR(
  TEXTJOIN(CHAR(10),TRUE,FILTER('SUMMARY DATA'!E:E,'SUMMARY DATA'!A:A=$A490,'SUMMARY DATA'!C:C=$B490)),
  IF(
    OR(
      ISNUMBER(SEARCH(""CDM CASH DEPOSIT"",$C490)),
      ISNUMBER(SEARCH(""CASH DEPOSIT"",$C490)),
      COUNTIF('SUMMARY DATA'"&amp;"!D:D,$C490)&lt;&gt;1
    ),
    """",
    IFERROR(TEXTJOIN(CHAR(10),TRUE,FILTER('SUMMARY DATA'!E:E,'SUMMARY DATA'!D:D=$C490)),"""")
  )
)"),"")</f>
        <v/>
      </c>
      <c r="F490" s="2" t="str">
        <f>IFERROR(__xludf.DUMMYFUNCTION("IFERROR(
  TEXTJOIN(CHAR(10),TRUE,FILTER('SUMMARY DATA'!F:F,'SUMMARY DATA'!A:A=$A490,'SUMMARY DATA'!C:C=$B490)),
  IF(
    OR(
      ISNUMBER(SEARCH(""CDM CASH DEPOSIT"",$C490)),
      ISNUMBER(SEARCH(""CASH DEPOSIT"",$C490)),
      COUNTIF('SUMMARY DATA'"&amp;"!D:D,$C490)&lt;&gt;1
    ),
    """",
    IFERROR(TEXTJOIN(CHAR(10),TRUE,FILTER('SUMMARY DATA'!F:F,'SUMMARY DATA'!D:D=$C490)),"""")
  )
)"),"")</f>
        <v/>
      </c>
      <c r="G490" s="2" t="str">
        <f>IFERROR(__xludf.DUMMYFUNCTION("IFERROR(
  TEXTJOIN(CHAR(10),TRUE,FILTER('SUMMARY DATA'!G:G,'SUMMARY DATA'!A:A=$A490,'SUMMARY DATA'!C:C=$B490)),
  IF(
    OR(
      ISNUMBER(SEARCH(""CDM CASH DEPOSIT"",$C490)),
      ISNUMBER(SEARCH(""CASH DEPOSIT"",$C490)),
      COUNTIF('SUMMARY DATA'"&amp;"!D:D,$C490)&lt;&gt;1
    ),
    """",
    IFERROR(TEXTJOIN(CHAR(10),TRUE,FILTER('SUMMARY DATA'!G:G,'SUMMARY DATA'!D:D=$C490)),"""")
  )
)"),"")</f>
        <v/>
      </c>
      <c r="H490" s="6" t="str">
        <f>IFERROR(__xludf.DUMMYFUNCTION("IFERROR(
  TEXTJOIN(CHAR(10),TRUE,FILTER('SUMMARY DATA'!H:H,'SUMMARY DATA'!A:A=$A490,'SUMMARY DATA'!C:C=$B490)),
  IF(
    OR(
      ISNUMBER(SEARCH(""CDM CASH DEPOSIT"",$C490)),
      ISNUMBER(SEARCH(""CASH DEPOSIT"",$C490)),
      COUNTIF('SUMMARY DATA'"&amp;"!D:D,$C490)&lt;&gt;1
    ),
    """",
    IFERROR(TEXTJOIN(CHAR(10),TRUE,FILTER('SUMMARY DATA'!H:H,'SUMMARY DATA'!D:D=$C490)),"""")
  )
)"),"")</f>
        <v/>
      </c>
      <c r="I490" s="6" t="str">
        <f>IFERROR(__xludf.DUMMYFUNCTION("IF(H490="""","""",
SUM(ARRAYFORMULA(VALUE(SPLIT(H490,CHAR(10)))))
)"),"")</f>
        <v/>
      </c>
      <c r="J490" s="2" t="str">
        <f>IFERROR(__xludf.DUMMYFUNCTION("IFERROR(
  TEXTJOIN(CHAR(10),TRUE,FILTER('SUMMARY DATA'!I:I,'SUMMARY DATA'!A:A=$A490,'SUMMARY DATA'!C:C=$B490)),
  IF(
    OR(
      ISNUMBER(SEARCH(""CDM CASH DEPOSIT"",$C490)),
      ISNUMBER(SEARCH(""CASH DEPOSIT"",$C490)),
      COUNTIF('SUMMARY DATA'"&amp;"!D:D,$C490)&lt;&gt;1
    ),
    """",
    IFERROR(TEXTJOIN(CHAR(10),TRUE,FILTER('SUMMARY DATA'!I:I,'SUMMARY DATA'!D:D=$C490)),"""")
  )
)"),"")</f>
        <v/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 spans="1:27">
      <c r="A491" s="19"/>
      <c r="B491" s="39"/>
      <c r="C491" s="19"/>
      <c r="D491" s="33"/>
      <c r="E491" s="4" t="str">
        <f>IFERROR(__xludf.DUMMYFUNCTION("IFERROR(
  TEXTJOIN(CHAR(10),TRUE,FILTER('SUMMARY DATA'!E:E,'SUMMARY DATA'!A:A=$A491,'SUMMARY DATA'!C:C=$B491)),
  IF(
    OR(
      ISNUMBER(SEARCH(""CDM CASH DEPOSIT"",$C491)),
      ISNUMBER(SEARCH(""CASH DEPOSIT"",$C491)),
      COUNTIF('SUMMARY DATA'"&amp;"!D:D,$C491)&lt;&gt;1
    ),
    """",
    IFERROR(TEXTJOIN(CHAR(10),TRUE,FILTER('SUMMARY DATA'!E:E,'SUMMARY DATA'!D:D=$C491)),"""")
  )
)"),"")</f>
        <v/>
      </c>
      <c r="F491" s="2" t="str">
        <f>IFERROR(__xludf.DUMMYFUNCTION("IFERROR(
  TEXTJOIN(CHAR(10),TRUE,FILTER('SUMMARY DATA'!F:F,'SUMMARY DATA'!A:A=$A491,'SUMMARY DATA'!C:C=$B491)),
  IF(
    OR(
      ISNUMBER(SEARCH(""CDM CASH DEPOSIT"",$C491)),
      ISNUMBER(SEARCH(""CASH DEPOSIT"",$C491)),
      COUNTIF('SUMMARY DATA'"&amp;"!D:D,$C491)&lt;&gt;1
    ),
    """",
    IFERROR(TEXTJOIN(CHAR(10),TRUE,FILTER('SUMMARY DATA'!F:F,'SUMMARY DATA'!D:D=$C491)),"""")
  )
)"),"")</f>
        <v/>
      </c>
      <c r="G491" s="2" t="str">
        <f>IFERROR(__xludf.DUMMYFUNCTION("IFERROR(
  TEXTJOIN(CHAR(10),TRUE,FILTER('SUMMARY DATA'!G:G,'SUMMARY DATA'!A:A=$A491,'SUMMARY DATA'!C:C=$B491)),
  IF(
    OR(
      ISNUMBER(SEARCH(""CDM CASH DEPOSIT"",$C491)),
      ISNUMBER(SEARCH(""CASH DEPOSIT"",$C491)),
      COUNTIF('SUMMARY DATA'"&amp;"!D:D,$C491)&lt;&gt;1
    ),
    """",
    IFERROR(TEXTJOIN(CHAR(10),TRUE,FILTER('SUMMARY DATA'!G:G,'SUMMARY DATA'!D:D=$C491)),"""")
  )
)"),"")</f>
        <v/>
      </c>
      <c r="H491" s="6" t="str">
        <f>IFERROR(__xludf.DUMMYFUNCTION("IFERROR(
  TEXTJOIN(CHAR(10),TRUE,FILTER('SUMMARY DATA'!H:H,'SUMMARY DATA'!A:A=$A491,'SUMMARY DATA'!C:C=$B491)),
  IF(
    OR(
      ISNUMBER(SEARCH(""CDM CASH DEPOSIT"",$C491)),
      ISNUMBER(SEARCH(""CASH DEPOSIT"",$C491)),
      COUNTIF('SUMMARY DATA'"&amp;"!D:D,$C491)&lt;&gt;1
    ),
    """",
    IFERROR(TEXTJOIN(CHAR(10),TRUE,FILTER('SUMMARY DATA'!H:H,'SUMMARY DATA'!D:D=$C491)),"""")
  )
)"),"")</f>
        <v/>
      </c>
      <c r="I491" s="6" t="str">
        <f>IFERROR(__xludf.DUMMYFUNCTION("IF(H491="""","""",
SUM(ARRAYFORMULA(VALUE(SPLIT(H491,CHAR(10)))))
)"),"")</f>
        <v/>
      </c>
      <c r="J491" s="2" t="str">
        <f>IFERROR(__xludf.DUMMYFUNCTION("IFERROR(
  TEXTJOIN(CHAR(10),TRUE,FILTER('SUMMARY DATA'!I:I,'SUMMARY DATA'!A:A=$A491,'SUMMARY DATA'!C:C=$B491)),
  IF(
    OR(
      ISNUMBER(SEARCH(""CDM CASH DEPOSIT"",$C491)),
      ISNUMBER(SEARCH(""CASH DEPOSIT"",$C491)),
      COUNTIF('SUMMARY DATA'"&amp;"!D:D,$C491)&lt;&gt;1
    ),
    """",
    IFERROR(TEXTJOIN(CHAR(10),TRUE,FILTER('SUMMARY DATA'!I:I,'SUMMARY DATA'!D:D=$C491)),"""")
  )
)"),"")</f>
        <v/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 spans="1:27">
      <c r="A492" s="19"/>
      <c r="B492" s="39"/>
      <c r="C492" s="19"/>
      <c r="D492" s="33"/>
      <c r="E492" s="4" t="str">
        <f>IFERROR(__xludf.DUMMYFUNCTION("IFERROR(
  TEXTJOIN(CHAR(10),TRUE,FILTER('SUMMARY DATA'!E:E,'SUMMARY DATA'!A:A=$A492,'SUMMARY DATA'!C:C=$B492)),
  IF(
    OR(
      ISNUMBER(SEARCH(""CDM CASH DEPOSIT"",$C492)),
      ISNUMBER(SEARCH(""CASH DEPOSIT"",$C492)),
      COUNTIF('SUMMARY DATA'"&amp;"!D:D,$C492)&lt;&gt;1
    ),
    """",
    IFERROR(TEXTJOIN(CHAR(10),TRUE,FILTER('SUMMARY DATA'!E:E,'SUMMARY DATA'!D:D=$C492)),"""")
  )
)"),"")</f>
        <v/>
      </c>
      <c r="F492" s="2" t="str">
        <f>IFERROR(__xludf.DUMMYFUNCTION("IFERROR(
  TEXTJOIN(CHAR(10),TRUE,FILTER('SUMMARY DATA'!F:F,'SUMMARY DATA'!A:A=$A492,'SUMMARY DATA'!C:C=$B492)),
  IF(
    OR(
      ISNUMBER(SEARCH(""CDM CASH DEPOSIT"",$C492)),
      ISNUMBER(SEARCH(""CASH DEPOSIT"",$C492)),
      COUNTIF('SUMMARY DATA'"&amp;"!D:D,$C492)&lt;&gt;1
    ),
    """",
    IFERROR(TEXTJOIN(CHAR(10),TRUE,FILTER('SUMMARY DATA'!F:F,'SUMMARY DATA'!D:D=$C492)),"""")
  )
)"),"")</f>
        <v/>
      </c>
      <c r="G492" s="2" t="str">
        <f>IFERROR(__xludf.DUMMYFUNCTION("IFERROR(
  TEXTJOIN(CHAR(10),TRUE,FILTER('SUMMARY DATA'!G:G,'SUMMARY DATA'!A:A=$A492,'SUMMARY DATA'!C:C=$B492)),
  IF(
    OR(
      ISNUMBER(SEARCH(""CDM CASH DEPOSIT"",$C492)),
      ISNUMBER(SEARCH(""CASH DEPOSIT"",$C492)),
      COUNTIF('SUMMARY DATA'"&amp;"!D:D,$C492)&lt;&gt;1
    ),
    """",
    IFERROR(TEXTJOIN(CHAR(10),TRUE,FILTER('SUMMARY DATA'!G:G,'SUMMARY DATA'!D:D=$C492)),"""")
  )
)"),"")</f>
        <v/>
      </c>
      <c r="H492" s="6" t="str">
        <f>IFERROR(__xludf.DUMMYFUNCTION("IFERROR(
  TEXTJOIN(CHAR(10),TRUE,FILTER('SUMMARY DATA'!H:H,'SUMMARY DATA'!A:A=$A492,'SUMMARY DATA'!C:C=$B492)),
  IF(
    OR(
      ISNUMBER(SEARCH(""CDM CASH DEPOSIT"",$C492)),
      ISNUMBER(SEARCH(""CASH DEPOSIT"",$C492)),
      COUNTIF('SUMMARY DATA'"&amp;"!D:D,$C492)&lt;&gt;1
    ),
    """",
    IFERROR(TEXTJOIN(CHAR(10),TRUE,FILTER('SUMMARY DATA'!H:H,'SUMMARY DATA'!D:D=$C492)),"""")
  )
)"),"")</f>
        <v/>
      </c>
      <c r="I492" s="6" t="str">
        <f>IFERROR(__xludf.DUMMYFUNCTION("IF(H492="""","""",
SUM(ARRAYFORMULA(VALUE(SPLIT(H492,CHAR(10)))))
)"),"")</f>
        <v/>
      </c>
      <c r="J492" s="2" t="str">
        <f>IFERROR(__xludf.DUMMYFUNCTION("IFERROR(
  TEXTJOIN(CHAR(10),TRUE,FILTER('SUMMARY DATA'!I:I,'SUMMARY DATA'!A:A=$A492,'SUMMARY DATA'!C:C=$B492)),
  IF(
    OR(
      ISNUMBER(SEARCH(""CDM CASH DEPOSIT"",$C492)),
      ISNUMBER(SEARCH(""CASH DEPOSIT"",$C492)),
      COUNTIF('SUMMARY DATA'"&amp;"!D:D,$C492)&lt;&gt;1
    ),
    """",
    IFERROR(TEXTJOIN(CHAR(10),TRUE,FILTER('SUMMARY DATA'!I:I,'SUMMARY DATA'!D:D=$C492)),"""")
  )
)"),"")</f>
        <v/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 spans="1:27">
      <c r="A493" s="19"/>
      <c r="B493" s="39"/>
      <c r="C493" s="19"/>
      <c r="D493" s="33"/>
      <c r="E493" s="4" t="str">
        <f>IFERROR(__xludf.DUMMYFUNCTION("IFERROR(
  TEXTJOIN(CHAR(10),TRUE,FILTER('SUMMARY DATA'!E:E,'SUMMARY DATA'!A:A=$A493,'SUMMARY DATA'!C:C=$B493)),
  IF(
    OR(
      ISNUMBER(SEARCH(""CDM CASH DEPOSIT"",$C493)),
      ISNUMBER(SEARCH(""CASH DEPOSIT"",$C493)),
      COUNTIF('SUMMARY DATA'"&amp;"!D:D,$C493)&lt;&gt;1
    ),
    """",
    IFERROR(TEXTJOIN(CHAR(10),TRUE,FILTER('SUMMARY DATA'!E:E,'SUMMARY DATA'!D:D=$C493)),"""")
  )
)"),"")</f>
        <v/>
      </c>
      <c r="F493" s="2" t="str">
        <f>IFERROR(__xludf.DUMMYFUNCTION("IFERROR(
  TEXTJOIN(CHAR(10),TRUE,FILTER('SUMMARY DATA'!F:F,'SUMMARY DATA'!A:A=$A493,'SUMMARY DATA'!C:C=$B493)),
  IF(
    OR(
      ISNUMBER(SEARCH(""CDM CASH DEPOSIT"",$C493)),
      ISNUMBER(SEARCH(""CASH DEPOSIT"",$C493)),
      COUNTIF('SUMMARY DATA'"&amp;"!D:D,$C493)&lt;&gt;1
    ),
    """",
    IFERROR(TEXTJOIN(CHAR(10),TRUE,FILTER('SUMMARY DATA'!F:F,'SUMMARY DATA'!D:D=$C493)),"""")
  )
)"),"")</f>
        <v/>
      </c>
      <c r="G493" s="2" t="str">
        <f>IFERROR(__xludf.DUMMYFUNCTION("IFERROR(
  TEXTJOIN(CHAR(10),TRUE,FILTER('SUMMARY DATA'!G:G,'SUMMARY DATA'!A:A=$A493,'SUMMARY DATA'!C:C=$B493)),
  IF(
    OR(
      ISNUMBER(SEARCH(""CDM CASH DEPOSIT"",$C493)),
      ISNUMBER(SEARCH(""CASH DEPOSIT"",$C493)),
      COUNTIF('SUMMARY DATA'"&amp;"!D:D,$C493)&lt;&gt;1
    ),
    """",
    IFERROR(TEXTJOIN(CHAR(10),TRUE,FILTER('SUMMARY DATA'!G:G,'SUMMARY DATA'!D:D=$C493)),"""")
  )
)"),"")</f>
        <v/>
      </c>
      <c r="H493" s="6" t="str">
        <f>IFERROR(__xludf.DUMMYFUNCTION("IFERROR(
  TEXTJOIN(CHAR(10),TRUE,FILTER('SUMMARY DATA'!H:H,'SUMMARY DATA'!A:A=$A493,'SUMMARY DATA'!C:C=$B493)),
  IF(
    OR(
      ISNUMBER(SEARCH(""CDM CASH DEPOSIT"",$C493)),
      ISNUMBER(SEARCH(""CASH DEPOSIT"",$C493)),
      COUNTIF('SUMMARY DATA'"&amp;"!D:D,$C493)&lt;&gt;1
    ),
    """",
    IFERROR(TEXTJOIN(CHAR(10),TRUE,FILTER('SUMMARY DATA'!H:H,'SUMMARY DATA'!D:D=$C493)),"""")
  )
)"),"")</f>
        <v/>
      </c>
      <c r="I493" s="6" t="str">
        <f>IFERROR(__xludf.DUMMYFUNCTION("IF(H493="""","""",
SUM(ARRAYFORMULA(VALUE(SPLIT(H493,CHAR(10)))))
)"),"")</f>
        <v/>
      </c>
      <c r="J493" s="2" t="str">
        <f>IFERROR(__xludf.DUMMYFUNCTION("IFERROR(
  TEXTJOIN(CHAR(10),TRUE,FILTER('SUMMARY DATA'!I:I,'SUMMARY DATA'!A:A=$A493,'SUMMARY DATA'!C:C=$B493)),
  IF(
    OR(
      ISNUMBER(SEARCH(""CDM CASH DEPOSIT"",$C493)),
      ISNUMBER(SEARCH(""CASH DEPOSIT"",$C493)),
      COUNTIF('SUMMARY DATA'"&amp;"!D:D,$C493)&lt;&gt;1
    ),
    """",
    IFERROR(TEXTJOIN(CHAR(10),TRUE,FILTER('SUMMARY DATA'!I:I,'SUMMARY DATA'!D:D=$C493)),"""")
  )
)"),"")</f>
        <v/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 spans="1:27">
      <c r="A494" s="19"/>
      <c r="B494" s="39"/>
      <c r="C494" s="19"/>
      <c r="D494" s="33"/>
      <c r="E494" s="4" t="str">
        <f>IFERROR(__xludf.DUMMYFUNCTION("IFERROR(
  TEXTJOIN(CHAR(10),TRUE,FILTER('SUMMARY DATA'!E:E,'SUMMARY DATA'!A:A=$A494,'SUMMARY DATA'!C:C=$B494)),
  IF(
    OR(
      ISNUMBER(SEARCH(""CDM CASH DEPOSIT"",$C494)),
      ISNUMBER(SEARCH(""CASH DEPOSIT"",$C494)),
      COUNTIF('SUMMARY DATA'"&amp;"!D:D,$C494)&lt;&gt;1
    ),
    """",
    IFERROR(TEXTJOIN(CHAR(10),TRUE,FILTER('SUMMARY DATA'!E:E,'SUMMARY DATA'!D:D=$C494)),"""")
  )
)"),"")</f>
        <v/>
      </c>
      <c r="F494" s="2" t="str">
        <f>IFERROR(__xludf.DUMMYFUNCTION("IFERROR(
  TEXTJOIN(CHAR(10),TRUE,FILTER('SUMMARY DATA'!F:F,'SUMMARY DATA'!A:A=$A494,'SUMMARY DATA'!C:C=$B494)),
  IF(
    OR(
      ISNUMBER(SEARCH(""CDM CASH DEPOSIT"",$C494)),
      ISNUMBER(SEARCH(""CASH DEPOSIT"",$C494)),
      COUNTIF('SUMMARY DATA'"&amp;"!D:D,$C494)&lt;&gt;1
    ),
    """",
    IFERROR(TEXTJOIN(CHAR(10),TRUE,FILTER('SUMMARY DATA'!F:F,'SUMMARY DATA'!D:D=$C494)),"""")
  )
)"),"")</f>
        <v/>
      </c>
      <c r="G494" s="2" t="str">
        <f>IFERROR(__xludf.DUMMYFUNCTION("IFERROR(
  TEXTJOIN(CHAR(10),TRUE,FILTER('SUMMARY DATA'!G:G,'SUMMARY DATA'!A:A=$A494,'SUMMARY DATA'!C:C=$B494)),
  IF(
    OR(
      ISNUMBER(SEARCH(""CDM CASH DEPOSIT"",$C494)),
      ISNUMBER(SEARCH(""CASH DEPOSIT"",$C494)),
      COUNTIF('SUMMARY DATA'"&amp;"!D:D,$C494)&lt;&gt;1
    ),
    """",
    IFERROR(TEXTJOIN(CHAR(10),TRUE,FILTER('SUMMARY DATA'!G:G,'SUMMARY DATA'!D:D=$C494)),"""")
  )
)"),"")</f>
        <v/>
      </c>
      <c r="H494" s="6" t="str">
        <f>IFERROR(__xludf.DUMMYFUNCTION("IFERROR(
  TEXTJOIN(CHAR(10),TRUE,FILTER('SUMMARY DATA'!H:H,'SUMMARY DATA'!A:A=$A494,'SUMMARY DATA'!C:C=$B494)),
  IF(
    OR(
      ISNUMBER(SEARCH(""CDM CASH DEPOSIT"",$C494)),
      ISNUMBER(SEARCH(""CASH DEPOSIT"",$C494)),
      COUNTIF('SUMMARY DATA'"&amp;"!D:D,$C494)&lt;&gt;1
    ),
    """",
    IFERROR(TEXTJOIN(CHAR(10),TRUE,FILTER('SUMMARY DATA'!H:H,'SUMMARY DATA'!D:D=$C494)),"""")
  )
)"),"")</f>
        <v/>
      </c>
      <c r="I494" s="6" t="str">
        <f>IFERROR(__xludf.DUMMYFUNCTION("IF(H494="""","""",
SUM(ARRAYFORMULA(VALUE(SPLIT(H494,CHAR(10)))))
)"),"")</f>
        <v/>
      </c>
      <c r="J494" s="2" t="str">
        <f>IFERROR(__xludf.DUMMYFUNCTION("IFERROR(
  TEXTJOIN(CHAR(10),TRUE,FILTER('SUMMARY DATA'!I:I,'SUMMARY DATA'!A:A=$A494,'SUMMARY DATA'!C:C=$B494)),
  IF(
    OR(
      ISNUMBER(SEARCH(""CDM CASH DEPOSIT"",$C494)),
      ISNUMBER(SEARCH(""CASH DEPOSIT"",$C494)),
      COUNTIF('SUMMARY DATA'"&amp;"!D:D,$C494)&lt;&gt;1
    ),
    """",
    IFERROR(TEXTJOIN(CHAR(10),TRUE,FILTER('SUMMARY DATA'!I:I,'SUMMARY DATA'!D:D=$C494)),"""")
  )
)"),"")</f>
        <v/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 spans="1:27">
      <c r="A495" s="19"/>
      <c r="B495" s="39"/>
      <c r="C495" s="19"/>
      <c r="D495" s="33"/>
      <c r="E495" s="4" t="str">
        <f>IFERROR(__xludf.DUMMYFUNCTION("IFERROR(
  TEXTJOIN(CHAR(10),TRUE,FILTER('SUMMARY DATA'!E:E,'SUMMARY DATA'!A:A=$A495,'SUMMARY DATA'!C:C=$B495)),
  IF(
    OR(
      ISNUMBER(SEARCH(""CDM CASH DEPOSIT"",$C495)),
      ISNUMBER(SEARCH(""CASH DEPOSIT"",$C495)),
      COUNTIF('SUMMARY DATA'"&amp;"!D:D,$C495)&lt;&gt;1
    ),
    """",
    IFERROR(TEXTJOIN(CHAR(10),TRUE,FILTER('SUMMARY DATA'!E:E,'SUMMARY DATA'!D:D=$C495)),"""")
  )
)"),"")</f>
        <v/>
      </c>
      <c r="F495" s="2" t="str">
        <f>IFERROR(__xludf.DUMMYFUNCTION("IFERROR(
  TEXTJOIN(CHAR(10),TRUE,FILTER('SUMMARY DATA'!F:F,'SUMMARY DATA'!A:A=$A495,'SUMMARY DATA'!C:C=$B495)),
  IF(
    OR(
      ISNUMBER(SEARCH(""CDM CASH DEPOSIT"",$C495)),
      ISNUMBER(SEARCH(""CASH DEPOSIT"",$C495)),
      COUNTIF('SUMMARY DATA'"&amp;"!D:D,$C495)&lt;&gt;1
    ),
    """",
    IFERROR(TEXTJOIN(CHAR(10),TRUE,FILTER('SUMMARY DATA'!F:F,'SUMMARY DATA'!D:D=$C495)),"""")
  )
)"),"")</f>
        <v/>
      </c>
      <c r="G495" s="2" t="str">
        <f>IFERROR(__xludf.DUMMYFUNCTION("IFERROR(
  TEXTJOIN(CHAR(10),TRUE,FILTER('SUMMARY DATA'!G:G,'SUMMARY DATA'!A:A=$A495,'SUMMARY DATA'!C:C=$B495)),
  IF(
    OR(
      ISNUMBER(SEARCH(""CDM CASH DEPOSIT"",$C495)),
      ISNUMBER(SEARCH(""CASH DEPOSIT"",$C495)),
      COUNTIF('SUMMARY DATA'"&amp;"!D:D,$C495)&lt;&gt;1
    ),
    """",
    IFERROR(TEXTJOIN(CHAR(10),TRUE,FILTER('SUMMARY DATA'!G:G,'SUMMARY DATA'!D:D=$C495)),"""")
  )
)"),"")</f>
        <v/>
      </c>
      <c r="H495" s="6" t="str">
        <f>IFERROR(__xludf.DUMMYFUNCTION("IFERROR(
  TEXTJOIN(CHAR(10),TRUE,FILTER('SUMMARY DATA'!H:H,'SUMMARY DATA'!A:A=$A495,'SUMMARY DATA'!C:C=$B495)),
  IF(
    OR(
      ISNUMBER(SEARCH(""CDM CASH DEPOSIT"",$C495)),
      ISNUMBER(SEARCH(""CASH DEPOSIT"",$C495)),
      COUNTIF('SUMMARY DATA'"&amp;"!D:D,$C495)&lt;&gt;1
    ),
    """",
    IFERROR(TEXTJOIN(CHAR(10),TRUE,FILTER('SUMMARY DATA'!H:H,'SUMMARY DATA'!D:D=$C495)),"""")
  )
)"),"")</f>
        <v/>
      </c>
      <c r="I495" s="6" t="str">
        <f>IFERROR(__xludf.DUMMYFUNCTION("IF(H495="""","""",
SUM(ARRAYFORMULA(VALUE(SPLIT(H495,CHAR(10)))))
)"),"")</f>
        <v/>
      </c>
      <c r="J495" s="2" t="str">
        <f>IFERROR(__xludf.DUMMYFUNCTION("IFERROR(
  TEXTJOIN(CHAR(10),TRUE,FILTER('SUMMARY DATA'!I:I,'SUMMARY DATA'!A:A=$A495,'SUMMARY DATA'!C:C=$B495)),
  IF(
    OR(
      ISNUMBER(SEARCH(""CDM CASH DEPOSIT"",$C495)),
      ISNUMBER(SEARCH(""CASH DEPOSIT"",$C495)),
      COUNTIF('SUMMARY DATA'"&amp;"!D:D,$C495)&lt;&gt;1
    ),
    """",
    IFERROR(TEXTJOIN(CHAR(10),TRUE,FILTER('SUMMARY DATA'!I:I,'SUMMARY DATA'!D:D=$C495)),"""")
  )
)"),"")</f>
        <v/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 spans="1:27">
      <c r="A496" s="19"/>
      <c r="B496" s="39"/>
      <c r="C496" s="19"/>
      <c r="D496" s="33"/>
      <c r="E496" s="4" t="str">
        <f>IFERROR(__xludf.DUMMYFUNCTION("IFERROR(
  TEXTJOIN(CHAR(10),TRUE,FILTER('SUMMARY DATA'!E:E,'SUMMARY DATA'!A:A=$A496,'SUMMARY DATA'!C:C=$B496)),
  IF(
    OR(
      ISNUMBER(SEARCH(""CDM CASH DEPOSIT"",$C496)),
      ISNUMBER(SEARCH(""CASH DEPOSIT"",$C496)),
      COUNTIF('SUMMARY DATA'"&amp;"!D:D,$C496)&lt;&gt;1
    ),
    """",
    IFERROR(TEXTJOIN(CHAR(10),TRUE,FILTER('SUMMARY DATA'!E:E,'SUMMARY DATA'!D:D=$C496)),"""")
  )
)"),"")</f>
        <v/>
      </c>
      <c r="F496" s="2" t="str">
        <f>IFERROR(__xludf.DUMMYFUNCTION("IFERROR(
  TEXTJOIN(CHAR(10),TRUE,FILTER('SUMMARY DATA'!F:F,'SUMMARY DATA'!A:A=$A496,'SUMMARY DATA'!C:C=$B496)),
  IF(
    OR(
      ISNUMBER(SEARCH(""CDM CASH DEPOSIT"",$C496)),
      ISNUMBER(SEARCH(""CASH DEPOSIT"",$C496)),
      COUNTIF('SUMMARY DATA'"&amp;"!D:D,$C496)&lt;&gt;1
    ),
    """",
    IFERROR(TEXTJOIN(CHAR(10),TRUE,FILTER('SUMMARY DATA'!F:F,'SUMMARY DATA'!D:D=$C496)),"""")
  )
)"),"")</f>
        <v/>
      </c>
      <c r="G496" s="2" t="str">
        <f>IFERROR(__xludf.DUMMYFUNCTION("IFERROR(
  TEXTJOIN(CHAR(10),TRUE,FILTER('SUMMARY DATA'!G:G,'SUMMARY DATA'!A:A=$A496,'SUMMARY DATA'!C:C=$B496)),
  IF(
    OR(
      ISNUMBER(SEARCH(""CDM CASH DEPOSIT"",$C496)),
      ISNUMBER(SEARCH(""CASH DEPOSIT"",$C496)),
      COUNTIF('SUMMARY DATA'"&amp;"!D:D,$C496)&lt;&gt;1
    ),
    """",
    IFERROR(TEXTJOIN(CHAR(10),TRUE,FILTER('SUMMARY DATA'!G:G,'SUMMARY DATA'!D:D=$C496)),"""")
  )
)"),"")</f>
        <v/>
      </c>
      <c r="H496" s="6" t="str">
        <f>IFERROR(__xludf.DUMMYFUNCTION("IFERROR(
  TEXTJOIN(CHAR(10),TRUE,FILTER('SUMMARY DATA'!H:H,'SUMMARY DATA'!A:A=$A496,'SUMMARY DATA'!C:C=$B496)),
  IF(
    OR(
      ISNUMBER(SEARCH(""CDM CASH DEPOSIT"",$C496)),
      ISNUMBER(SEARCH(""CASH DEPOSIT"",$C496)),
      COUNTIF('SUMMARY DATA'"&amp;"!D:D,$C496)&lt;&gt;1
    ),
    """",
    IFERROR(TEXTJOIN(CHAR(10),TRUE,FILTER('SUMMARY DATA'!H:H,'SUMMARY DATA'!D:D=$C496)),"""")
  )
)"),"")</f>
        <v/>
      </c>
      <c r="I496" s="6" t="str">
        <f>IFERROR(__xludf.DUMMYFUNCTION("IF(H496="""","""",
SUM(ARRAYFORMULA(VALUE(SPLIT(H496,CHAR(10)))))
)"),"")</f>
        <v/>
      </c>
      <c r="J496" s="2" t="str">
        <f>IFERROR(__xludf.DUMMYFUNCTION("IFERROR(
  TEXTJOIN(CHAR(10),TRUE,FILTER('SUMMARY DATA'!I:I,'SUMMARY DATA'!A:A=$A496,'SUMMARY DATA'!C:C=$B496)),
  IF(
    OR(
      ISNUMBER(SEARCH(""CDM CASH DEPOSIT"",$C496)),
      ISNUMBER(SEARCH(""CASH DEPOSIT"",$C496)),
      COUNTIF('SUMMARY DATA'"&amp;"!D:D,$C496)&lt;&gt;1
    ),
    """",
    IFERROR(TEXTJOIN(CHAR(10),TRUE,FILTER('SUMMARY DATA'!I:I,'SUMMARY DATA'!D:D=$C496)),"""")
  )
)"),"")</f>
        <v/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 spans="1:27">
      <c r="A497" s="19"/>
      <c r="B497" s="39"/>
      <c r="C497" s="19"/>
      <c r="D497" s="33"/>
      <c r="E497" s="4" t="str">
        <f>IFERROR(__xludf.DUMMYFUNCTION("IFERROR(
  TEXTJOIN(CHAR(10),TRUE,FILTER('SUMMARY DATA'!E:E,'SUMMARY DATA'!A:A=$A497,'SUMMARY DATA'!C:C=$B497)),
  IF(
    OR(
      ISNUMBER(SEARCH(""CDM CASH DEPOSIT"",$C497)),
      ISNUMBER(SEARCH(""CASH DEPOSIT"",$C497)),
      COUNTIF('SUMMARY DATA'"&amp;"!D:D,$C497)&lt;&gt;1
    ),
    """",
    IFERROR(TEXTJOIN(CHAR(10),TRUE,FILTER('SUMMARY DATA'!E:E,'SUMMARY DATA'!D:D=$C497)),"""")
  )
)"),"")</f>
        <v/>
      </c>
      <c r="F497" s="2" t="str">
        <f>IFERROR(__xludf.DUMMYFUNCTION("IFERROR(
  TEXTJOIN(CHAR(10),TRUE,FILTER('SUMMARY DATA'!F:F,'SUMMARY DATA'!A:A=$A497,'SUMMARY DATA'!C:C=$B497)),
  IF(
    OR(
      ISNUMBER(SEARCH(""CDM CASH DEPOSIT"",$C497)),
      ISNUMBER(SEARCH(""CASH DEPOSIT"",$C497)),
      COUNTIF('SUMMARY DATA'"&amp;"!D:D,$C497)&lt;&gt;1
    ),
    """",
    IFERROR(TEXTJOIN(CHAR(10),TRUE,FILTER('SUMMARY DATA'!F:F,'SUMMARY DATA'!D:D=$C497)),"""")
  )
)"),"")</f>
        <v/>
      </c>
      <c r="G497" s="2" t="str">
        <f>IFERROR(__xludf.DUMMYFUNCTION("IFERROR(
  TEXTJOIN(CHAR(10),TRUE,FILTER('SUMMARY DATA'!G:G,'SUMMARY DATA'!A:A=$A497,'SUMMARY DATA'!C:C=$B497)),
  IF(
    OR(
      ISNUMBER(SEARCH(""CDM CASH DEPOSIT"",$C497)),
      ISNUMBER(SEARCH(""CASH DEPOSIT"",$C497)),
      COUNTIF('SUMMARY DATA'"&amp;"!D:D,$C497)&lt;&gt;1
    ),
    """",
    IFERROR(TEXTJOIN(CHAR(10),TRUE,FILTER('SUMMARY DATA'!G:G,'SUMMARY DATA'!D:D=$C497)),"""")
  )
)"),"")</f>
        <v/>
      </c>
      <c r="H497" s="6" t="str">
        <f>IFERROR(__xludf.DUMMYFUNCTION("IFERROR(
  TEXTJOIN(CHAR(10),TRUE,FILTER('SUMMARY DATA'!H:H,'SUMMARY DATA'!A:A=$A497,'SUMMARY DATA'!C:C=$B497)),
  IF(
    OR(
      ISNUMBER(SEARCH(""CDM CASH DEPOSIT"",$C497)),
      ISNUMBER(SEARCH(""CASH DEPOSIT"",$C497)),
      COUNTIF('SUMMARY DATA'"&amp;"!D:D,$C497)&lt;&gt;1
    ),
    """",
    IFERROR(TEXTJOIN(CHAR(10),TRUE,FILTER('SUMMARY DATA'!H:H,'SUMMARY DATA'!D:D=$C497)),"""")
  )
)"),"")</f>
        <v/>
      </c>
      <c r="I497" s="6" t="str">
        <f>IFERROR(__xludf.DUMMYFUNCTION("IF(H497="""","""",
SUM(ARRAYFORMULA(VALUE(SPLIT(H497,CHAR(10)))))
)"),"")</f>
        <v/>
      </c>
      <c r="J497" s="2" t="str">
        <f>IFERROR(__xludf.DUMMYFUNCTION("IFERROR(
  TEXTJOIN(CHAR(10),TRUE,FILTER('SUMMARY DATA'!I:I,'SUMMARY DATA'!A:A=$A497,'SUMMARY DATA'!C:C=$B497)),
  IF(
    OR(
      ISNUMBER(SEARCH(""CDM CASH DEPOSIT"",$C497)),
      ISNUMBER(SEARCH(""CASH DEPOSIT"",$C497)),
      COUNTIF('SUMMARY DATA'"&amp;"!D:D,$C497)&lt;&gt;1
    ),
    """",
    IFERROR(TEXTJOIN(CHAR(10),TRUE,FILTER('SUMMARY DATA'!I:I,'SUMMARY DATA'!D:D=$C497)),"""")
  )
)"),"")</f>
        <v/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 spans="1:27">
      <c r="A498" s="19"/>
      <c r="B498" s="39"/>
      <c r="C498" s="19"/>
      <c r="D498" s="33"/>
      <c r="E498" s="4" t="str">
        <f>IFERROR(__xludf.DUMMYFUNCTION("IFERROR(
  TEXTJOIN(CHAR(10),TRUE,FILTER('SUMMARY DATA'!E:E,'SUMMARY DATA'!A:A=$A498,'SUMMARY DATA'!C:C=$B498)),
  IF(
    OR(
      ISNUMBER(SEARCH(""CDM CASH DEPOSIT"",$C498)),
      ISNUMBER(SEARCH(""CASH DEPOSIT"",$C498)),
      COUNTIF('SUMMARY DATA'"&amp;"!D:D,$C498)&lt;&gt;1
    ),
    """",
    IFERROR(TEXTJOIN(CHAR(10),TRUE,FILTER('SUMMARY DATA'!E:E,'SUMMARY DATA'!D:D=$C498)),"""")
  )
)"),"")</f>
        <v/>
      </c>
      <c r="F498" s="2" t="str">
        <f>IFERROR(__xludf.DUMMYFUNCTION("IFERROR(
  TEXTJOIN(CHAR(10),TRUE,FILTER('SUMMARY DATA'!F:F,'SUMMARY DATA'!A:A=$A498,'SUMMARY DATA'!C:C=$B498)),
  IF(
    OR(
      ISNUMBER(SEARCH(""CDM CASH DEPOSIT"",$C498)),
      ISNUMBER(SEARCH(""CASH DEPOSIT"",$C498)),
      COUNTIF('SUMMARY DATA'"&amp;"!D:D,$C498)&lt;&gt;1
    ),
    """",
    IFERROR(TEXTJOIN(CHAR(10),TRUE,FILTER('SUMMARY DATA'!F:F,'SUMMARY DATA'!D:D=$C498)),"""")
  )
)"),"")</f>
        <v/>
      </c>
      <c r="G498" s="2" t="str">
        <f>IFERROR(__xludf.DUMMYFUNCTION("IFERROR(
  TEXTJOIN(CHAR(10),TRUE,FILTER('SUMMARY DATA'!G:G,'SUMMARY DATA'!A:A=$A498,'SUMMARY DATA'!C:C=$B498)),
  IF(
    OR(
      ISNUMBER(SEARCH(""CDM CASH DEPOSIT"",$C498)),
      ISNUMBER(SEARCH(""CASH DEPOSIT"",$C498)),
      COUNTIF('SUMMARY DATA'"&amp;"!D:D,$C498)&lt;&gt;1
    ),
    """",
    IFERROR(TEXTJOIN(CHAR(10),TRUE,FILTER('SUMMARY DATA'!G:G,'SUMMARY DATA'!D:D=$C498)),"""")
  )
)"),"")</f>
        <v/>
      </c>
      <c r="H498" s="6" t="str">
        <f>IFERROR(__xludf.DUMMYFUNCTION("IFERROR(
  TEXTJOIN(CHAR(10),TRUE,FILTER('SUMMARY DATA'!H:H,'SUMMARY DATA'!A:A=$A498,'SUMMARY DATA'!C:C=$B498)),
  IF(
    OR(
      ISNUMBER(SEARCH(""CDM CASH DEPOSIT"",$C498)),
      ISNUMBER(SEARCH(""CASH DEPOSIT"",$C498)),
      COUNTIF('SUMMARY DATA'"&amp;"!D:D,$C498)&lt;&gt;1
    ),
    """",
    IFERROR(TEXTJOIN(CHAR(10),TRUE,FILTER('SUMMARY DATA'!H:H,'SUMMARY DATA'!D:D=$C498)),"""")
  )
)"),"")</f>
        <v/>
      </c>
      <c r="I498" s="6" t="str">
        <f>IFERROR(__xludf.DUMMYFUNCTION("IF(H498="""","""",
SUM(ARRAYFORMULA(VALUE(SPLIT(H498,CHAR(10)))))
)"),"")</f>
        <v/>
      </c>
      <c r="J498" s="2" t="str">
        <f>IFERROR(__xludf.DUMMYFUNCTION("IFERROR(
  TEXTJOIN(CHAR(10),TRUE,FILTER('SUMMARY DATA'!I:I,'SUMMARY DATA'!A:A=$A498,'SUMMARY DATA'!C:C=$B498)),
  IF(
    OR(
      ISNUMBER(SEARCH(""CDM CASH DEPOSIT"",$C498)),
      ISNUMBER(SEARCH(""CASH DEPOSIT"",$C498)),
      COUNTIF('SUMMARY DATA'"&amp;"!D:D,$C498)&lt;&gt;1
    ),
    """",
    IFERROR(TEXTJOIN(CHAR(10),TRUE,FILTER('SUMMARY DATA'!I:I,'SUMMARY DATA'!D:D=$C498)),"""")
  )
)"),"")</f>
        <v/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 spans="1:27">
      <c r="A499" s="19"/>
      <c r="B499" s="39"/>
      <c r="C499" s="19"/>
      <c r="D499" s="33"/>
      <c r="E499" s="4" t="str">
        <f>IFERROR(__xludf.DUMMYFUNCTION("IFERROR(
  TEXTJOIN(CHAR(10),TRUE,FILTER('SUMMARY DATA'!E:E,'SUMMARY DATA'!A:A=$A499,'SUMMARY DATA'!C:C=$B499)),
  IF(
    OR(
      ISNUMBER(SEARCH(""CDM CASH DEPOSIT"",$C499)),
      ISNUMBER(SEARCH(""CASH DEPOSIT"",$C499)),
      COUNTIF('SUMMARY DATA'"&amp;"!D:D,$C499)&lt;&gt;1
    ),
    """",
    IFERROR(TEXTJOIN(CHAR(10),TRUE,FILTER('SUMMARY DATA'!E:E,'SUMMARY DATA'!D:D=$C499)),"""")
  )
)"),"")</f>
        <v/>
      </c>
      <c r="F499" s="2" t="str">
        <f>IFERROR(__xludf.DUMMYFUNCTION("IFERROR(
  TEXTJOIN(CHAR(10),TRUE,FILTER('SUMMARY DATA'!F:F,'SUMMARY DATA'!A:A=$A499,'SUMMARY DATA'!C:C=$B499)),
  IF(
    OR(
      ISNUMBER(SEARCH(""CDM CASH DEPOSIT"",$C499)),
      ISNUMBER(SEARCH(""CASH DEPOSIT"",$C499)),
      COUNTIF('SUMMARY DATA'"&amp;"!D:D,$C499)&lt;&gt;1
    ),
    """",
    IFERROR(TEXTJOIN(CHAR(10),TRUE,FILTER('SUMMARY DATA'!F:F,'SUMMARY DATA'!D:D=$C499)),"""")
  )
)"),"")</f>
        <v/>
      </c>
      <c r="G499" s="2" t="str">
        <f>IFERROR(__xludf.DUMMYFUNCTION("IFERROR(
  TEXTJOIN(CHAR(10),TRUE,FILTER('SUMMARY DATA'!G:G,'SUMMARY DATA'!A:A=$A499,'SUMMARY DATA'!C:C=$B499)),
  IF(
    OR(
      ISNUMBER(SEARCH(""CDM CASH DEPOSIT"",$C499)),
      ISNUMBER(SEARCH(""CASH DEPOSIT"",$C499)),
      COUNTIF('SUMMARY DATA'"&amp;"!D:D,$C499)&lt;&gt;1
    ),
    """",
    IFERROR(TEXTJOIN(CHAR(10),TRUE,FILTER('SUMMARY DATA'!G:G,'SUMMARY DATA'!D:D=$C499)),"""")
  )
)"),"")</f>
        <v/>
      </c>
      <c r="H499" s="6" t="str">
        <f>IFERROR(__xludf.DUMMYFUNCTION("IFERROR(
  TEXTJOIN(CHAR(10),TRUE,FILTER('SUMMARY DATA'!H:H,'SUMMARY DATA'!A:A=$A499,'SUMMARY DATA'!C:C=$B499)),
  IF(
    OR(
      ISNUMBER(SEARCH(""CDM CASH DEPOSIT"",$C499)),
      ISNUMBER(SEARCH(""CASH DEPOSIT"",$C499)),
      COUNTIF('SUMMARY DATA'"&amp;"!D:D,$C499)&lt;&gt;1
    ),
    """",
    IFERROR(TEXTJOIN(CHAR(10),TRUE,FILTER('SUMMARY DATA'!H:H,'SUMMARY DATA'!D:D=$C499)),"""")
  )
)"),"")</f>
        <v/>
      </c>
      <c r="I499" s="6" t="str">
        <f>IFERROR(__xludf.DUMMYFUNCTION("IF(H499="""","""",
SUM(ARRAYFORMULA(VALUE(SPLIT(H499,CHAR(10)))))
)"),"")</f>
        <v/>
      </c>
      <c r="J499" s="2" t="str">
        <f>IFERROR(__xludf.DUMMYFUNCTION("IFERROR(
  TEXTJOIN(CHAR(10),TRUE,FILTER('SUMMARY DATA'!I:I,'SUMMARY DATA'!A:A=$A499,'SUMMARY DATA'!C:C=$B499)),
  IF(
    OR(
      ISNUMBER(SEARCH(""CDM CASH DEPOSIT"",$C499)),
      ISNUMBER(SEARCH(""CASH DEPOSIT"",$C499)),
      COUNTIF('SUMMARY DATA'"&amp;"!D:D,$C499)&lt;&gt;1
    ),
    """",
    IFERROR(TEXTJOIN(CHAR(10),TRUE,FILTER('SUMMARY DATA'!I:I,'SUMMARY DATA'!D:D=$C499)),"""")
  )
)"),"")</f>
        <v/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 spans="1:27">
      <c r="A500" s="19"/>
      <c r="B500" s="39"/>
      <c r="C500" s="19"/>
      <c r="D500" s="33"/>
      <c r="E500" s="4" t="str">
        <f>IFERROR(__xludf.DUMMYFUNCTION("IFERROR(
  TEXTJOIN(CHAR(10),TRUE,FILTER('SUMMARY DATA'!E:E,'SUMMARY DATA'!A:A=$A500,'SUMMARY DATA'!C:C=$B500)),
  IF(
    OR(
      ISNUMBER(SEARCH(""CDM CASH DEPOSIT"",$C500)),
      ISNUMBER(SEARCH(""CASH DEPOSIT"",$C500)),
      COUNTIF('SUMMARY DATA'"&amp;"!D:D,$C500)&lt;&gt;1
    ),
    """",
    IFERROR(TEXTJOIN(CHAR(10),TRUE,FILTER('SUMMARY DATA'!E:E,'SUMMARY DATA'!D:D=$C500)),"""")
  )
)"),"")</f>
        <v/>
      </c>
      <c r="F500" s="2" t="str">
        <f>IFERROR(__xludf.DUMMYFUNCTION("IFERROR(
  TEXTJOIN(CHAR(10),TRUE,FILTER('SUMMARY DATA'!F:F,'SUMMARY DATA'!A:A=$A500,'SUMMARY DATA'!C:C=$B500)),
  IF(
    OR(
      ISNUMBER(SEARCH(""CDM CASH DEPOSIT"",$C500)),
      ISNUMBER(SEARCH(""CASH DEPOSIT"",$C500)),
      COUNTIF('SUMMARY DATA'"&amp;"!D:D,$C500)&lt;&gt;1
    ),
    """",
    IFERROR(TEXTJOIN(CHAR(10),TRUE,FILTER('SUMMARY DATA'!F:F,'SUMMARY DATA'!D:D=$C500)),"""")
  )
)"),"")</f>
        <v/>
      </c>
      <c r="G500" s="2" t="str">
        <f>IFERROR(__xludf.DUMMYFUNCTION("IFERROR(
  TEXTJOIN(CHAR(10),TRUE,FILTER('SUMMARY DATA'!G:G,'SUMMARY DATA'!A:A=$A500,'SUMMARY DATA'!C:C=$B500)),
  IF(
    OR(
      ISNUMBER(SEARCH(""CDM CASH DEPOSIT"",$C500)),
      ISNUMBER(SEARCH(""CASH DEPOSIT"",$C500)),
      COUNTIF('SUMMARY DATA'"&amp;"!D:D,$C500)&lt;&gt;1
    ),
    """",
    IFERROR(TEXTJOIN(CHAR(10),TRUE,FILTER('SUMMARY DATA'!G:G,'SUMMARY DATA'!D:D=$C500)),"""")
  )
)"),"")</f>
        <v/>
      </c>
      <c r="H500" s="6" t="str">
        <f>IFERROR(__xludf.DUMMYFUNCTION("IFERROR(
  TEXTJOIN(CHAR(10),TRUE,FILTER('SUMMARY DATA'!H:H,'SUMMARY DATA'!A:A=$A500,'SUMMARY DATA'!C:C=$B500)),
  IF(
    OR(
      ISNUMBER(SEARCH(""CDM CASH DEPOSIT"",$C500)),
      ISNUMBER(SEARCH(""CASH DEPOSIT"",$C500)),
      COUNTIF('SUMMARY DATA'"&amp;"!D:D,$C500)&lt;&gt;1
    ),
    """",
    IFERROR(TEXTJOIN(CHAR(10),TRUE,FILTER('SUMMARY DATA'!H:H,'SUMMARY DATA'!D:D=$C500)),"""")
  )
)"),"")</f>
        <v/>
      </c>
      <c r="I500" s="6" t="str">
        <f>IFERROR(__xludf.DUMMYFUNCTION("IF(H500="""","""",
SUM(ARRAYFORMULA(VALUE(SPLIT(H500,CHAR(10)))))
)"),"")</f>
        <v/>
      </c>
      <c r="J500" s="2" t="str">
        <f>IFERROR(__xludf.DUMMYFUNCTION("IFERROR(
  TEXTJOIN(CHAR(10),TRUE,FILTER('SUMMARY DATA'!I:I,'SUMMARY DATA'!A:A=$A500,'SUMMARY DATA'!C:C=$B500)),
  IF(
    OR(
      ISNUMBER(SEARCH(""CDM CASH DEPOSIT"",$C500)),
      ISNUMBER(SEARCH(""CASH DEPOSIT"",$C500)),
      COUNTIF('SUMMARY DATA'"&amp;"!D:D,$C500)&lt;&gt;1
    ),
    """",
    IFERROR(TEXTJOIN(CHAR(10),TRUE,FILTER('SUMMARY DATA'!I:I,'SUMMARY DATA'!D:D=$C500)),"""")
  )
)"),"")</f>
        <v/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 spans="1:27">
      <c r="A501" s="19"/>
      <c r="B501" s="39"/>
      <c r="C501" s="19"/>
      <c r="D501" s="33"/>
      <c r="E501" s="4" t="str">
        <f>IFERROR(__xludf.DUMMYFUNCTION("IFERROR(
  TEXTJOIN(CHAR(10),TRUE,FILTER('SUMMARY DATA'!E:E,'SUMMARY DATA'!A:A=$A501,'SUMMARY DATA'!C:C=$B501)),
  IF(
    OR(
      ISNUMBER(SEARCH(""CDM CASH DEPOSIT"",$C501)),
      ISNUMBER(SEARCH(""CASH DEPOSIT"",$C501)),
      COUNTIF('SUMMARY DATA'"&amp;"!D:D,$C501)&lt;&gt;1
    ),
    """",
    IFERROR(TEXTJOIN(CHAR(10),TRUE,FILTER('SUMMARY DATA'!E:E,'SUMMARY DATA'!D:D=$C501)),"""")
  )
)"),"")</f>
        <v/>
      </c>
      <c r="F501" s="2" t="str">
        <f>IFERROR(__xludf.DUMMYFUNCTION("IFERROR(
  TEXTJOIN(CHAR(10),TRUE,FILTER('SUMMARY DATA'!F:F,'SUMMARY DATA'!A:A=$A501,'SUMMARY DATA'!C:C=$B501)),
  IF(
    OR(
      ISNUMBER(SEARCH(""CDM CASH DEPOSIT"",$C501)),
      ISNUMBER(SEARCH(""CASH DEPOSIT"",$C501)),
      COUNTIF('SUMMARY DATA'"&amp;"!D:D,$C501)&lt;&gt;1
    ),
    """",
    IFERROR(TEXTJOIN(CHAR(10),TRUE,FILTER('SUMMARY DATA'!F:F,'SUMMARY DATA'!D:D=$C501)),"""")
  )
)"),"")</f>
        <v/>
      </c>
      <c r="G501" s="2" t="str">
        <f>IFERROR(__xludf.DUMMYFUNCTION("IFERROR(
  TEXTJOIN(CHAR(10),TRUE,FILTER('SUMMARY DATA'!G:G,'SUMMARY DATA'!A:A=$A501,'SUMMARY DATA'!C:C=$B501)),
  IF(
    OR(
      ISNUMBER(SEARCH(""CDM CASH DEPOSIT"",$C501)),
      ISNUMBER(SEARCH(""CASH DEPOSIT"",$C501)),
      COUNTIF('SUMMARY DATA'"&amp;"!D:D,$C501)&lt;&gt;1
    ),
    """",
    IFERROR(TEXTJOIN(CHAR(10),TRUE,FILTER('SUMMARY DATA'!G:G,'SUMMARY DATA'!D:D=$C501)),"""")
  )
)"),"")</f>
        <v/>
      </c>
      <c r="H501" s="6" t="str">
        <f>IFERROR(__xludf.DUMMYFUNCTION("IFERROR(
  TEXTJOIN(CHAR(10),TRUE,FILTER('SUMMARY DATA'!H:H,'SUMMARY DATA'!A:A=$A501,'SUMMARY DATA'!C:C=$B501)),
  IF(
    OR(
      ISNUMBER(SEARCH(""CDM CASH DEPOSIT"",$C501)),
      ISNUMBER(SEARCH(""CASH DEPOSIT"",$C501)),
      COUNTIF('SUMMARY DATA'"&amp;"!D:D,$C501)&lt;&gt;1
    ),
    """",
    IFERROR(TEXTJOIN(CHAR(10),TRUE,FILTER('SUMMARY DATA'!H:H,'SUMMARY DATA'!D:D=$C501)),"""")
  )
)"),"")</f>
        <v/>
      </c>
      <c r="I501" s="6" t="str">
        <f>IFERROR(__xludf.DUMMYFUNCTION("IF(H501="""","""",
SUM(ARRAYFORMULA(VALUE(SPLIT(H501,CHAR(10)))))
)"),"")</f>
        <v/>
      </c>
      <c r="J501" s="2" t="str">
        <f>IFERROR(__xludf.DUMMYFUNCTION("IFERROR(
  TEXTJOIN(CHAR(10),TRUE,FILTER('SUMMARY DATA'!I:I,'SUMMARY DATA'!A:A=$A501,'SUMMARY DATA'!C:C=$B501)),
  IF(
    OR(
      ISNUMBER(SEARCH(""CDM CASH DEPOSIT"",$C501)),
      ISNUMBER(SEARCH(""CASH DEPOSIT"",$C501)),
      COUNTIF('SUMMARY DATA'"&amp;"!D:D,$C501)&lt;&gt;1
    ),
    """",
    IFERROR(TEXTJOIN(CHAR(10),TRUE,FILTER('SUMMARY DATA'!I:I,'SUMMARY DATA'!D:D=$C501)),"""")
  )
)"),"")</f>
        <v/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 spans="1:27">
      <c r="A502" s="19"/>
      <c r="B502" s="39"/>
      <c r="C502" s="19"/>
      <c r="D502" s="33"/>
      <c r="E502" s="4" t="str">
        <f>IFERROR(__xludf.DUMMYFUNCTION("IFERROR(
  TEXTJOIN(CHAR(10),TRUE,FILTER('SUMMARY DATA'!E:E,'SUMMARY DATA'!A:A=$A502,'SUMMARY DATA'!C:C=$B502)),
  IF(
    OR(
      ISNUMBER(SEARCH(""CDM CASH DEPOSIT"",$C502)),
      ISNUMBER(SEARCH(""CASH DEPOSIT"",$C502)),
      COUNTIF('SUMMARY DATA'"&amp;"!D:D,$C502)&lt;&gt;1
    ),
    """",
    IFERROR(TEXTJOIN(CHAR(10),TRUE,FILTER('SUMMARY DATA'!E:E,'SUMMARY DATA'!D:D=$C502)),"""")
  )
)"),"")</f>
        <v/>
      </c>
      <c r="F502" s="2" t="str">
        <f>IFERROR(__xludf.DUMMYFUNCTION("IFERROR(
  TEXTJOIN(CHAR(10),TRUE,FILTER('SUMMARY DATA'!F:F,'SUMMARY DATA'!A:A=$A502,'SUMMARY DATA'!C:C=$B502)),
  IF(
    OR(
      ISNUMBER(SEARCH(""CDM CASH DEPOSIT"",$C502)),
      ISNUMBER(SEARCH(""CASH DEPOSIT"",$C502)),
      COUNTIF('SUMMARY DATA'"&amp;"!D:D,$C502)&lt;&gt;1
    ),
    """",
    IFERROR(TEXTJOIN(CHAR(10),TRUE,FILTER('SUMMARY DATA'!F:F,'SUMMARY DATA'!D:D=$C502)),"""")
  )
)"),"")</f>
        <v/>
      </c>
      <c r="G502" s="2" t="str">
        <f>IFERROR(__xludf.DUMMYFUNCTION("IFERROR(
  TEXTJOIN(CHAR(10),TRUE,FILTER('SUMMARY DATA'!G:G,'SUMMARY DATA'!A:A=$A502,'SUMMARY DATA'!C:C=$B502)),
  IF(
    OR(
      ISNUMBER(SEARCH(""CDM CASH DEPOSIT"",$C502)),
      ISNUMBER(SEARCH(""CASH DEPOSIT"",$C502)),
      COUNTIF('SUMMARY DATA'"&amp;"!D:D,$C502)&lt;&gt;1
    ),
    """",
    IFERROR(TEXTJOIN(CHAR(10),TRUE,FILTER('SUMMARY DATA'!G:G,'SUMMARY DATA'!D:D=$C502)),"""")
  )
)"),"")</f>
        <v/>
      </c>
      <c r="H502" s="6" t="str">
        <f>IFERROR(__xludf.DUMMYFUNCTION("IFERROR(
  TEXTJOIN(CHAR(10),TRUE,FILTER('SUMMARY DATA'!H:H,'SUMMARY DATA'!A:A=$A502,'SUMMARY DATA'!C:C=$B502)),
  IF(
    OR(
      ISNUMBER(SEARCH(""CDM CASH DEPOSIT"",$C502)),
      ISNUMBER(SEARCH(""CASH DEPOSIT"",$C502)),
      COUNTIF('SUMMARY DATA'"&amp;"!D:D,$C502)&lt;&gt;1
    ),
    """",
    IFERROR(TEXTJOIN(CHAR(10),TRUE,FILTER('SUMMARY DATA'!H:H,'SUMMARY DATA'!D:D=$C502)),"""")
  )
)"),"")</f>
        <v/>
      </c>
      <c r="I502" s="6" t="str">
        <f>IFERROR(__xludf.DUMMYFUNCTION("IF(H502="""","""",
SUM(ARRAYFORMULA(VALUE(SPLIT(H502,CHAR(10)))))
)"),"")</f>
        <v/>
      </c>
      <c r="J502" s="2" t="str">
        <f>IFERROR(__xludf.DUMMYFUNCTION("IFERROR(
  TEXTJOIN(CHAR(10),TRUE,FILTER('SUMMARY DATA'!I:I,'SUMMARY DATA'!A:A=$A502,'SUMMARY DATA'!C:C=$B502)),
  IF(
    OR(
      ISNUMBER(SEARCH(""CDM CASH DEPOSIT"",$C502)),
      ISNUMBER(SEARCH(""CASH DEPOSIT"",$C502)),
      COUNTIF('SUMMARY DATA'"&amp;"!D:D,$C502)&lt;&gt;1
    ),
    """",
    IFERROR(TEXTJOIN(CHAR(10),TRUE,FILTER('SUMMARY DATA'!I:I,'SUMMARY DATA'!D:D=$C502)),"""")
  )
)"),"")</f>
        <v/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 spans="1:27">
      <c r="A503" s="19"/>
      <c r="B503" s="39"/>
      <c r="C503" s="19"/>
      <c r="D503" s="33"/>
      <c r="E503" s="4" t="str">
        <f>IFERROR(__xludf.DUMMYFUNCTION("IFERROR(
  TEXTJOIN(CHAR(10),TRUE,FILTER('SUMMARY DATA'!E:E,'SUMMARY DATA'!A:A=$A503,'SUMMARY DATA'!C:C=$B503)),
  IF(
    OR(
      ISNUMBER(SEARCH(""CDM CASH DEPOSIT"",$C503)),
      ISNUMBER(SEARCH(""CASH DEPOSIT"",$C503)),
      COUNTIF('SUMMARY DATA'"&amp;"!D:D,$C503)&lt;&gt;1
    ),
    """",
    IFERROR(TEXTJOIN(CHAR(10),TRUE,FILTER('SUMMARY DATA'!E:E,'SUMMARY DATA'!D:D=$C503)),"""")
  )
)"),"")</f>
        <v/>
      </c>
      <c r="F503" s="2" t="str">
        <f>IFERROR(__xludf.DUMMYFUNCTION("IFERROR(
  TEXTJOIN(CHAR(10),TRUE,FILTER('SUMMARY DATA'!F:F,'SUMMARY DATA'!A:A=$A503,'SUMMARY DATA'!C:C=$B503)),
  IF(
    OR(
      ISNUMBER(SEARCH(""CDM CASH DEPOSIT"",$C503)),
      ISNUMBER(SEARCH(""CASH DEPOSIT"",$C503)),
      COUNTIF('SUMMARY DATA'"&amp;"!D:D,$C503)&lt;&gt;1
    ),
    """",
    IFERROR(TEXTJOIN(CHAR(10),TRUE,FILTER('SUMMARY DATA'!F:F,'SUMMARY DATA'!D:D=$C503)),"""")
  )
)"),"")</f>
        <v/>
      </c>
      <c r="G503" s="2" t="str">
        <f>IFERROR(__xludf.DUMMYFUNCTION("IFERROR(
  TEXTJOIN(CHAR(10),TRUE,FILTER('SUMMARY DATA'!G:G,'SUMMARY DATA'!A:A=$A503,'SUMMARY DATA'!C:C=$B503)),
  IF(
    OR(
      ISNUMBER(SEARCH(""CDM CASH DEPOSIT"",$C503)),
      ISNUMBER(SEARCH(""CASH DEPOSIT"",$C503)),
      COUNTIF('SUMMARY DATA'"&amp;"!D:D,$C503)&lt;&gt;1
    ),
    """",
    IFERROR(TEXTJOIN(CHAR(10),TRUE,FILTER('SUMMARY DATA'!G:G,'SUMMARY DATA'!D:D=$C503)),"""")
  )
)"),"")</f>
        <v/>
      </c>
      <c r="H503" s="6" t="str">
        <f>IFERROR(__xludf.DUMMYFUNCTION("IFERROR(
  TEXTJOIN(CHAR(10),TRUE,FILTER('SUMMARY DATA'!H:H,'SUMMARY DATA'!A:A=$A503,'SUMMARY DATA'!C:C=$B503)),
  IF(
    OR(
      ISNUMBER(SEARCH(""CDM CASH DEPOSIT"",$C503)),
      ISNUMBER(SEARCH(""CASH DEPOSIT"",$C503)),
      COUNTIF('SUMMARY DATA'"&amp;"!D:D,$C503)&lt;&gt;1
    ),
    """",
    IFERROR(TEXTJOIN(CHAR(10),TRUE,FILTER('SUMMARY DATA'!H:H,'SUMMARY DATA'!D:D=$C503)),"""")
  )
)"),"")</f>
        <v/>
      </c>
      <c r="I503" s="6" t="str">
        <f>IFERROR(__xludf.DUMMYFUNCTION("IF(H503="""","""",
SUM(ARRAYFORMULA(VALUE(SPLIT(H503,CHAR(10)))))
)"),"")</f>
        <v/>
      </c>
      <c r="J503" s="2" t="str">
        <f>IFERROR(__xludf.DUMMYFUNCTION("IFERROR(
  TEXTJOIN(CHAR(10),TRUE,FILTER('SUMMARY DATA'!I:I,'SUMMARY DATA'!A:A=$A503,'SUMMARY DATA'!C:C=$B503)),
  IF(
    OR(
      ISNUMBER(SEARCH(""CDM CASH DEPOSIT"",$C503)),
      ISNUMBER(SEARCH(""CASH DEPOSIT"",$C503)),
      COUNTIF('SUMMARY DATA'"&amp;"!D:D,$C503)&lt;&gt;1
    ),
    """",
    IFERROR(TEXTJOIN(CHAR(10),TRUE,FILTER('SUMMARY DATA'!I:I,'SUMMARY DATA'!D:D=$C503)),"""")
  )
)"),"")</f>
        <v/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 spans="1:27">
      <c r="A504" s="19"/>
      <c r="B504" s="39"/>
      <c r="C504" s="19"/>
      <c r="D504" s="33"/>
      <c r="E504" s="4" t="str">
        <f>IFERROR(__xludf.DUMMYFUNCTION("IFERROR(
  TEXTJOIN(CHAR(10),TRUE,FILTER('SUMMARY DATA'!E:E,'SUMMARY DATA'!A:A=$A504,'SUMMARY DATA'!C:C=$B504)),
  IF(
    OR(
      ISNUMBER(SEARCH(""CDM CASH DEPOSIT"",$C504)),
      ISNUMBER(SEARCH(""CASH DEPOSIT"",$C504)),
      COUNTIF('SUMMARY DATA'"&amp;"!D:D,$C504)&lt;&gt;1
    ),
    """",
    IFERROR(TEXTJOIN(CHAR(10),TRUE,FILTER('SUMMARY DATA'!E:E,'SUMMARY DATA'!D:D=$C504)),"""")
  )
)"),"")</f>
        <v/>
      </c>
      <c r="F504" s="2" t="str">
        <f>IFERROR(__xludf.DUMMYFUNCTION("IFERROR(
  TEXTJOIN(CHAR(10),TRUE,FILTER('SUMMARY DATA'!F:F,'SUMMARY DATA'!A:A=$A504,'SUMMARY DATA'!C:C=$B504)),
  IF(
    OR(
      ISNUMBER(SEARCH(""CDM CASH DEPOSIT"",$C504)),
      ISNUMBER(SEARCH(""CASH DEPOSIT"",$C504)),
      COUNTIF('SUMMARY DATA'"&amp;"!D:D,$C504)&lt;&gt;1
    ),
    """",
    IFERROR(TEXTJOIN(CHAR(10),TRUE,FILTER('SUMMARY DATA'!F:F,'SUMMARY DATA'!D:D=$C504)),"""")
  )
)"),"")</f>
        <v/>
      </c>
      <c r="G504" s="2" t="str">
        <f>IFERROR(__xludf.DUMMYFUNCTION("IFERROR(
  TEXTJOIN(CHAR(10),TRUE,FILTER('SUMMARY DATA'!G:G,'SUMMARY DATA'!A:A=$A504,'SUMMARY DATA'!C:C=$B504)),
  IF(
    OR(
      ISNUMBER(SEARCH(""CDM CASH DEPOSIT"",$C504)),
      ISNUMBER(SEARCH(""CASH DEPOSIT"",$C504)),
      COUNTIF('SUMMARY DATA'"&amp;"!D:D,$C504)&lt;&gt;1
    ),
    """",
    IFERROR(TEXTJOIN(CHAR(10),TRUE,FILTER('SUMMARY DATA'!G:G,'SUMMARY DATA'!D:D=$C504)),"""")
  )
)"),"")</f>
        <v/>
      </c>
      <c r="H504" s="6" t="str">
        <f>IFERROR(__xludf.DUMMYFUNCTION("IFERROR(
  TEXTJOIN(CHAR(10),TRUE,FILTER('SUMMARY DATA'!H:H,'SUMMARY DATA'!A:A=$A504,'SUMMARY DATA'!C:C=$B504)),
  IF(
    OR(
      ISNUMBER(SEARCH(""CDM CASH DEPOSIT"",$C504)),
      ISNUMBER(SEARCH(""CASH DEPOSIT"",$C504)),
      COUNTIF('SUMMARY DATA'"&amp;"!D:D,$C504)&lt;&gt;1
    ),
    """",
    IFERROR(TEXTJOIN(CHAR(10),TRUE,FILTER('SUMMARY DATA'!H:H,'SUMMARY DATA'!D:D=$C504)),"""")
  )
)"),"")</f>
        <v/>
      </c>
      <c r="I504" s="6" t="str">
        <f>IFERROR(__xludf.DUMMYFUNCTION("IF(H504="""","""",
SUM(ARRAYFORMULA(VALUE(SPLIT(H504,CHAR(10)))))
)"),"")</f>
        <v/>
      </c>
      <c r="J504" s="2" t="str">
        <f>IFERROR(__xludf.DUMMYFUNCTION("IFERROR(
  TEXTJOIN(CHAR(10),TRUE,FILTER('SUMMARY DATA'!I:I,'SUMMARY DATA'!A:A=$A504,'SUMMARY DATA'!C:C=$B504)),
  IF(
    OR(
      ISNUMBER(SEARCH(""CDM CASH DEPOSIT"",$C504)),
      ISNUMBER(SEARCH(""CASH DEPOSIT"",$C504)),
      COUNTIF('SUMMARY DATA'"&amp;"!D:D,$C504)&lt;&gt;1
    ),
    """",
    IFERROR(TEXTJOIN(CHAR(10),TRUE,FILTER('SUMMARY DATA'!I:I,'SUMMARY DATA'!D:D=$C504)),"""")
  )
)"),"")</f>
        <v/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 spans="1:27">
      <c r="A505" s="19"/>
      <c r="B505" s="39"/>
      <c r="C505" s="19"/>
      <c r="D505" s="33"/>
      <c r="E505" s="4" t="str">
        <f>IFERROR(__xludf.DUMMYFUNCTION("IFERROR(
  TEXTJOIN(CHAR(10),TRUE,FILTER('SUMMARY DATA'!E:E,'SUMMARY DATA'!A:A=$A505,'SUMMARY DATA'!C:C=$B505)),
  IF(
    OR(
      ISNUMBER(SEARCH(""CDM CASH DEPOSIT"",$C505)),
      ISNUMBER(SEARCH(""CASH DEPOSIT"",$C505)),
      COUNTIF('SUMMARY DATA'"&amp;"!D:D,$C505)&lt;&gt;1
    ),
    """",
    IFERROR(TEXTJOIN(CHAR(10),TRUE,FILTER('SUMMARY DATA'!E:E,'SUMMARY DATA'!D:D=$C505)),"""")
  )
)"),"")</f>
        <v/>
      </c>
      <c r="F505" s="2" t="str">
        <f>IFERROR(__xludf.DUMMYFUNCTION("IFERROR(
  TEXTJOIN(CHAR(10),TRUE,FILTER('SUMMARY DATA'!F:F,'SUMMARY DATA'!A:A=$A505,'SUMMARY DATA'!C:C=$B505)),
  IF(
    OR(
      ISNUMBER(SEARCH(""CDM CASH DEPOSIT"",$C505)),
      ISNUMBER(SEARCH(""CASH DEPOSIT"",$C505)),
      COUNTIF('SUMMARY DATA'"&amp;"!D:D,$C505)&lt;&gt;1
    ),
    """",
    IFERROR(TEXTJOIN(CHAR(10),TRUE,FILTER('SUMMARY DATA'!F:F,'SUMMARY DATA'!D:D=$C505)),"""")
  )
)"),"")</f>
        <v/>
      </c>
      <c r="G505" s="2" t="str">
        <f>IFERROR(__xludf.DUMMYFUNCTION("IFERROR(
  TEXTJOIN(CHAR(10),TRUE,FILTER('SUMMARY DATA'!G:G,'SUMMARY DATA'!A:A=$A505,'SUMMARY DATA'!C:C=$B505)),
  IF(
    OR(
      ISNUMBER(SEARCH(""CDM CASH DEPOSIT"",$C505)),
      ISNUMBER(SEARCH(""CASH DEPOSIT"",$C505)),
      COUNTIF('SUMMARY DATA'"&amp;"!D:D,$C505)&lt;&gt;1
    ),
    """",
    IFERROR(TEXTJOIN(CHAR(10),TRUE,FILTER('SUMMARY DATA'!G:G,'SUMMARY DATA'!D:D=$C505)),"""")
  )
)"),"")</f>
        <v/>
      </c>
      <c r="H505" s="6" t="str">
        <f>IFERROR(__xludf.DUMMYFUNCTION("IFERROR(
  TEXTJOIN(CHAR(10),TRUE,FILTER('SUMMARY DATA'!H:H,'SUMMARY DATA'!A:A=$A505,'SUMMARY DATA'!C:C=$B505)),
  IF(
    OR(
      ISNUMBER(SEARCH(""CDM CASH DEPOSIT"",$C505)),
      ISNUMBER(SEARCH(""CASH DEPOSIT"",$C505)),
      COUNTIF('SUMMARY DATA'"&amp;"!D:D,$C505)&lt;&gt;1
    ),
    """",
    IFERROR(TEXTJOIN(CHAR(10),TRUE,FILTER('SUMMARY DATA'!H:H,'SUMMARY DATA'!D:D=$C505)),"""")
  )
)"),"")</f>
        <v/>
      </c>
      <c r="I505" s="6" t="str">
        <f>IFERROR(__xludf.DUMMYFUNCTION("IF(H505="""","""",
SUM(ARRAYFORMULA(VALUE(SPLIT(H505,CHAR(10)))))
)"),"")</f>
        <v/>
      </c>
      <c r="J505" s="2" t="str">
        <f>IFERROR(__xludf.DUMMYFUNCTION("IFERROR(
  TEXTJOIN(CHAR(10),TRUE,FILTER('SUMMARY DATA'!I:I,'SUMMARY DATA'!A:A=$A505,'SUMMARY DATA'!C:C=$B505)),
  IF(
    OR(
      ISNUMBER(SEARCH(""CDM CASH DEPOSIT"",$C505)),
      ISNUMBER(SEARCH(""CASH DEPOSIT"",$C505)),
      COUNTIF('SUMMARY DATA'"&amp;"!D:D,$C505)&lt;&gt;1
    ),
    """",
    IFERROR(TEXTJOIN(CHAR(10),TRUE,FILTER('SUMMARY DATA'!I:I,'SUMMARY DATA'!D:D=$C505)),"""")
  )
)"),"")</f>
        <v/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 spans="1:27">
      <c r="A506" s="19"/>
      <c r="B506" s="39"/>
      <c r="C506" s="19"/>
      <c r="D506" s="33"/>
      <c r="E506" s="4" t="str">
        <f>IFERROR(__xludf.DUMMYFUNCTION("IFERROR(
  TEXTJOIN(CHAR(10),TRUE,FILTER('SUMMARY DATA'!E:E,'SUMMARY DATA'!A:A=$A506,'SUMMARY DATA'!C:C=$B506)),
  IF(
    OR(
      ISNUMBER(SEARCH(""CDM CASH DEPOSIT"",$C506)),
      ISNUMBER(SEARCH(""CASH DEPOSIT"",$C506)),
      COUNTIF('SUMMARY DATA'"&amp;"!D:D,$C506)&lt;&gt;1
    ),
    """",
    IFERROR(TEXTJOIN(CHAR(10),TRUE,FILTER('SUMMARY DATA'!E:E,'SUMMARY DATA'!D:D=$C506)),"""")
  )
)"),"")</f>
        <v/>
      </c>
      <c r="F506" s="2" t="str">
        <f>IFERROR(__xludf.DUMMYFUNCTION("IFERROR(
  TEXTJOIN(CHAR(10),TRUE,FILTER('SUMMARY DATA'!F:F,'SUMMARY DATA'!A:A=$A506,'SUMMARY DATA'!C:C=$B506)),
  IF(
    OR(
      ISNUMBER(SEARCH(""CDM CASH DEPOSIT"",$C506)),
      ISNUMBER(SEARCH(""CASH DEPOSIT"",$C506)),
      COUNTIF('SUMMARY DATA'"&amp;"!D:D,$C506)&lt;&gt;1
    ),
    """",
    IFERROR(TEXTJOIN(CHAR(10),TRUE,FILTER('SUMMARY DATA'!F:F,'SUMMARY DATA'!D:D=$C506)),"""")
  )
)"),"")</f>
        <v/>
      </c>
      <c r="G506" s="2" t="str">
        <f>IFERROR(__xludf.DUMMYFUNCTION("IFERROR(
  TEXTJOIN(CHAR(10),TRUE,FILTER('SUMMARY DATA'!G:G,'SUMMARY DATA'!A:A=$A506,'SUMMARY DATA'!C:C=$B506)),
  IF(
    OR(
      ISNUMBER(SEARCH(""CDM CASH DEPOSIT"",$C506)),
      ISNUMBER(SEARCH(""CASH DEPOSIT"",$C506)),
      COUNTIF('SUMMARY DATA'"&amp;"!D:D,$C506)&lt;&gt;1
    ),
    """",
    IFERROR(TEXTJOIN(CHAR(10),TRUE,FILTER('SUMMARY DATA'!G:G,'SUMMARY DATA'!D:D=$C506)),"""")
  )
)"),"")</f>
        <v/>
      </c>
      <c r="H506" s="6" t="str">
        <f>IFERROR(__xludf.DUMMYFUNCTION("IFERROR(
  TEXTJOIN(CHAR(10),TRUE,FILTER('SUMMARY DATA'!H:H,'SUMMARY DATA'!A:A=$A506,'SUMMARY DATA'!C:C=$B506)),
  IF(
    OR(
      ISNUMBER(SEARCH(""CDM CASH DEPOSIT"",$C506)),
      ISNUMBER(SEARCH(""CASH DEPOSIT"",$C506)),
      COUNTIF('SUMMARY DATA'"&amp;"!D:D,$C506)&lt;&gt;1
    ),
    """",
    IFERROR(TEXTJOIN(CHAR(10),TRUE,FILTER('SUMMARY DATA'!H:H,'SUMMARY DATA'!D:D=$C506)),"""")
  )
)"),"")</f>
        <v/>
      </c>
      <c r="I506" s="6" t="str">
        <f>IFERROR(__xludf.DUMMYFUNCTION("IF(H506="""","""",
SUM(ARRAYFORMULA(VALUE(SPLIT(H506,CHAR(10)))))
)"),"")</f>
        <v/>
      </c>
      <c r="J506" s="2" t="str">
        <f>IFERROR(__xludf.DUMMYFUNCTION("IFERROR(
  TEXTJOIN(CHAR(10),TRUE,FILTER('SUMMARY DATA'!I:I,'SUMMARY DATA'!A:A=$A506,'SUMMARY DATA'!C:C=$B506)),
  IF(
    OR(
      ISNUMBER(SEARCH(""CDM CASH DEPOSIT"",$C506)),
      ISNUMBER(SEARCH(""CASH DEPOSIT"",$C506)),
      COUNTIF('SUMMARY DATA'"&amp;"!D:D,$C506)&lt;&gt;1
    ),
    """",
    IFERROR(TEXTJOIN(CHAR(10),TRUE,FILTER('SUMMARY DATA'!I:I,'SUMMARY DATA'!D:D=$C506)),"""")
  )
)"),"")</f>
        <v/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 spans="1:27">
      <c r="A507" s="19"/>
      <c r="B507" s="39"/>
      <c r="C507" s="19"/>
      <c r="D507" s="33"/>
      <c r="E507" s="4" t="str">
        <f>IFERROR(__xludf.DUMMYFUNCTION("IFERROR(
  TEXTJOIN(CHAR(10),TRUE,FILTER('SUMMARY DATA'!E:E,'SUMMARY DATA'!A:A=$A507,'SUMMARY DATA'!C:C=$B507)),
  IF(
    OR(
      ISNUMBER(SEARCH(""CDM CASH DEPOSIT"",$C507)),
      ISNUMBER(SEARCH(""CASH DEPOSIT"",$C507)),
      COUNTIF('SUMMARY DATA'"&amp;"!D:D,$C507)&lt;&gt;1
    ),
    """",
    IFERROR(TEXTJOIN(CHAR(10),TRUE,FILTER('SUMMARY DATA'!E:E,'SUMMARY DATA'!D:D=$C507)),"""")
  )
)"),"")</f>
        <v/>
      </c>
      <c r="F507" s="2" t="str">
        <f>IFERROR(__xludf.DUMMYFUNCTION("IFERROR(
  TEXTJOIN(CHAR(10),TRUE,FILTER('SUMMARY DATA'!F:F,'SUMMARY DATA'!A:A=$A507,'SUMMARY DATA'!C:C=$B507)),
  IF(
    OR(
      ISNUMBER(SEARCH(""CDM CASH DEPOSIT"",$C507)),
      ISNUMBER(SEARCH(""CASH DEPOSIT"",$C507)),
      COUNTIF('SUMMARY DATA'"&amp;"!D:D,$C507)&lt;&gt;1
    ),
    """",
    IFERROR(TEXTJOIN(CHAR(10),TRUE,FILTER('SUMMARY DATA'!F:F,'SUMMARY DATA'!D:D=$C507)),"""")
  )
)"),"")</f>
        <v/>
      </c>
      <c r="G507" s="2" t="str">
        <f>IFERROR(__xludf.DUMMYFUNCTION("IFERROR(
  TEXTJOIN(CHAR(10),TRUE,FILTER('SUMMARY DATA'!G:G,'SUMMARY DATA'!A:A=$A507,'SUMMARY DATA'!C:C=$B507)),
  IF(
    OR(
      ISNUMBER(SEARCH(""CDM CASH DEPOSIT"",$C507)),
      ISNUMBER(SEARCH(""CASH DEPOSIT"",$C507)),
      COUNTIF('SUMMARY DATA'"&amp;"!D:D,$C507)&lt;&gt;1
    ),
    """",
    IFERROR(TEXTJOIN(CHAR(10),TRUE,FILTER('SUMMARY DATA'!G:G,'SUMMARY DATA'!D:D=$C507)),"""")
  )
)"),"")</f>
        <v/>
      </c>
      <c r="H507" s="6" t="str">
        <f>IFERROR(__xludf.DUMMYFUNCTION("IFERROR(
  TEXTJOIN(CHAR(10),TRUE,FILTER('SUMMARY DATA'!H:H,'SUMMARY DATA'!A:A=$A507,'SUMMARY DATA'!C:C=$B507)),
  IF(
    OR(
      ISNUMBER(SEARCH(""CDM CASH DEPOSIT"",$C507)),
      ISNUMBER(SEARCH(""CASH DEPOSIT"",$C507)),
      COUNTIF('SUMMARY DATA'"&amp;"!D:D,$C507)&lt;&gt;1
    ),
    """",
    IFERROR(TEXTJOIN(CHAR(10),TRUE,FILTER('SUMMARY DATA'!H:H,'SUMMARY DATA'!D:D=$C507)),"""")
  )
)"),"")</f>
        <v/>
      </c>
      <c r="I507" s="6" t="str">
        <f>IFERROR(__xludf.DUMMYFUNCTION("IF(H507="""","""",
SUM(ARRAYFORMULA(VALUE(SPLIT(H507,CHAR(10)))))
)"),"")</f>
        <v/>
      </c>
      <c r="J507" s="2" t="str">
        <f>IFERROR(__xludf.DUMMYFUNCTION("IFERROR(
  TEXTJOIN(CHAR(10),TRUE,FILTER('SUMMARY DATA'!I:I,'SUMMARY DATA'!A:A=$A507,'SUMMARY DATA'!C:C=$B507)),
  IF(
    OR(
      ISNUMBER(SEARCH(""CDM CASH DEPOSIT"",$C507)),
      ISNUMBER(SEARCH(""CASH DEPOSIT"",$C507)),
      COUNTIF('SUMMARY DATA'"&amp;"!D:D,$C507)&lt;&gt;1
    ),
    """",
    IFERROR(TEXTJOIN(CHAR(10),TRUE,FILTER('SUMMARY DATA'!I:I,'SUMMARY DATA'!D:D=$C507)),"""")
  )
)"),"")</f>
        <v/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 spans="1:27">
      <c r="A508" s="19"/>
      <c r="B508" s="39"/>
      <c r="C508" s="19"/>
      <c r="D508" s="33"/>
      <c r="E508" s="4" t="str">
        <f>IFERROR(__xludf.DUMMYFUNCTION("IFERROR(
  TEXTJOIN(CHAR(10),TRUE,FILTER('SUMMARY DATA'!E:E,'SUMMARY DATA'!A:A=$A508,'SUMMARY DATA'!C:C=$B508)),
  IF(
    OR(
      ISNUMBER(SEARCH(""CDM CASH DEPOSIT"",$C508)),
      ISNUMBER(SEARCH(""CASH DEPOSIT"",$C508)),
      COUNTIF('SUMMARY DATA'"&amp;"!D:D,$C508)&lt;&gt;1
    ),
    """",
    IFERROR(TEXTJOIN(CHAR(10),TRUE,FILTER('SUMMARY DATA'!E:E,'SUMMARY DATA'!D:D=$C508)),"""")
  )
)"),"")</f>
        <v/>
      </c>
      <c r="F508" s="2" t="str">
        <f>IFERROR(__xludf.DUMMYFUNCTION("IFERROR(
  TEXTJOIN(CHAR(10),TRUE,FILTER('SUMMARY DATA'!F:F,'SUMMARY DATA'!A:A=$A508,'SUMMARY DATA'!C:C=$B508)),
  IF(
    OR(
      ISNUMBER(SEARCH(""CDM CASH DEPOSIT"",$C508)),
      ISNUMBER(SEARCH(""CASH DEPOSIT"",$C508)),
      COUNTIF('SUMMARY DATA'"&amp;"!D:D,$C508)&lt;&gt;1
    ),
    """",
    IFERROR(TEXTJOIN(CHAR(10),TRUE,FILTER('SUMMARY DATA'!F:F,'SUMMARY DATA'!D:D=$C508)),"""")
  )
)"),"")</f>
        <v/>
      </c>
      <c r="G508" s="2" t="str">
        <f>IFERROR(__xludf.DUMMYFUNCTION("IFERROR(
  TEXTJOIN(CHAR(10),TRUE,FILTER('SUMMARY DATA'!G:G,'SUMMARY DATA'!A:A=$A508,'SUMMARY DATA'!C:C=$B508)),
  IF(
    OR(
      ISNUMBER(SEARCH(""CDM CASH DEPOSIT"",$C508)),
      ISNUMBER(SEARCH(""CASH DEPOSIT"",$C508)),
      COUNTIF('SUMMARY DATA'"&amp;"!D:D,$C508)&lt;&gt;1
    ),
    """",
    IFERROR(TEXTJOIN(CHAR(10),TRUE,FILTER('SUMMARY DATA'!G:G,'SUMMARY DATA'!D:D=$C508)),"""")
  )
)"),"")</f>
        <v/>
      </c>
      <c r="H508" s="6" t="str">
        <f>IFERROR(__xludf.DUMMYFUNCTION("IFERROR(
  TEXTJOIN(CHAR(10),TRUE,FILTER('SUMMARY DATA'!H:H,'SUMMARY DATA'!A:A=$A508,'SUMMARY DATA'!C:C=$B508)),
  IF(
    OR(
      ISNUMBER(SEARCH(""CDM CASH DEPOSIT"",$C508)),
      ISNUMBER(SEARCH(""CASH DEPOSIT"",$C508)),
      COUNTIF('SUMMARY DATA'"&amp;"!D:D,$C508)&lt;&gt;1
    ),
    """",
    IFERROR(TEXTJOIN(CHAR(10),TRUE,FILTER('SUMMARY DATA'!H:H,'SUMMARY DATA'!D:D=$C508)),"""")
  )
)"),"")</f>
        <v/>
      </c>
      <c r="I508" s="6" t="str">
        <f>IFERROR(__xludf.DUMMYFUNCTION("IF(H508="""","""",
SUM(ARRAYFORMULA(VALUE(SPLIT(H508,CHAR(10)))))
)"),"")</f>
        <v/>
      </c>
      <c r="J508" s="2" t="str">
        <f>IFERROR(__xludf.DUMMYFUNCTION("IFERROR(
  TEXTJOIN(CHAR(10),TRUE,FILTER('SUMMARY DATA'!I:I,'SUMMARY DATA'!A:A=$A508,'SUMMARY DATA'!C:C=$B508)),
  IF(
    OR(
      ISNUMBER(SEARCH(""CDM CASH DEPOSIT"",$C508)),
      ISNUMBER(SEARCH(""CASH DEPOSIT"",$C508)),
      COUNTIF('SUMMARY DATA'"&amp;"!D:D,$C508)&lt;&gt;1
    ),
    """",
    IFERROR(TEXTJOIN(CHAR(10),TRUE,FILTER('SUMMARY DATA'!I:I,'SUMMARY DATA'!D:D=$C508)),"""")
  )
)"),"")</f>
        <v/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 spans="1:27">
      <c r="A509" s="19"/>
      <c r="B509" s="39"/>
      <c r="C509" s="19"/>
      <c r="D509" s="33"/>
      <c r="E509" s="4" t="str">
        <f>IFERROR(__xludf.DUMMYFUNCTION("IFERROR(
  TEXTJOIN(CHAR(10),TRUE,FILTER('SUMMARY DATA'!E:E,'SUMMARY DATA'!A:A=$A509,'SUMMARY DATA'!C:C=$B509)),
  IF(
    OR(
      ISNUMBER(SEARCH(""CDM CASH DEPOSIT"",$C509)),
      ISNUMBER(SEARCH(""CASH DEPOSIT"",$C509)),
      COUNTIF('SUMMARY DATA'"&amp;"!D:D,$C509)&lt;&gt;1
    ),
    """",
    IFERROR(TEXTJOIN(CHAR(10),TRUE,FILTER('SUMMARY DATA'!E:E,'SUMMARY DATA'!D:D=$C509)),"""")
  )
)"),"")</f>
        <v/>
      </c>
      <c r="F509" s="2" t="str">
        <f>IFERROR(__xludf.DUMMYFUNCTION("IFERROR(
  TEXTJOIN(CHAR(10),TRUE,FILTER('SUMMARY DATA'!F:F,'SUMMARY DATA'!A:A=$A509,'SUMMARY DATA'!C:C=$B509)),
  IF(
    OR(
      ISNUMBER(SEARCH(""CDM CASH DEPOSIT"",$C509)),
      ISNUMBER(SEARCH(""CASH DEPOSIT"",$C509)),
      COUNTIF('SUMMARY DATA'"&amp;"!D:D,$C509)&lt;&gt;1
    ),
    """",
    IFERROR(TEXTJOIN(CHAR(10),TRUE,FILTER('SUMMARY DATA'!F:F,'SUMMARY DATA'!D:D=$C509)),"""")
  )
)"),"")</f>
        <v/>
      </c>
      <c r="G509" s="2" t="str">
        <f>IFERROR(__xludf.DUMMYFUNCTION("IFERROR(
  TEXTJOIN(CHAR(10),TRUE,FILTER('SUMMARY DATA'!G:G,'SUMMARY DATA'!A:A=$A509,'SUMMARY DATA'!C:C=$B509)),
  IF(
    OR(
      ISNUMBER(SEARCH(""CDM CASH DEPOSIT"",$C509)),
      ISNUMBER(SEARCH(""CASH DEPOSIT"",$C509)),
      COUNTIF('SUMMARY DATA'"&amp;"!D:D,$C509)&lt;&gt;1
    ),
    """",
    IFERROR(TEXTJOIN(CHAR(10),TRUE,FILTER('SUMMARY DATA'!G:G,'SUMMARY DATA'!D:D=$C509)),"""")
  )
)"),"")</f>
        <v/>
      </c>
      <c r="H509" s="6" t="str">
        <f>IFERROR(__xludf.DUMMYFUNCTION("IFERROR(
  TEXTJOIN(CHAR(10),TRUE,FILTER('SUMMARY DATA'!H:H,'SUMMARY DATA'!A:A=$A509,'SUMMARY DATA'!C:C=$B509)),
  IF(
    OR(
      ISNUMBER(SEARCH(""CDM CASH DEPOSIT"",$C509)),
      ISNUMBER(SEARCH(""CASH DEPOSIT"",$C509)),
      COUNTIF('SUMMARY DATA'"&amp;"!D:D,$C509)&lt;&gt;1
    ),
    """",
    IFERROR(TEXTJOIN(CHAR(10),TRUE,FILTER('SUMMARY DATA'!H:H,'SUMMARY DATA'!D:D=$C509)),"""")
  )
)"),"")</f>
        <v/>
      </c>
      <c r="I509" s="6" t="str">
        <f>IFERROR(__xludf.DUMMYFUNCTION("IF(H509="""","""",
SUM(ARRAYFORMULA(VALUE(SPLIT(H509,CHAR(10)))))
)"),"")</f>
        <v/>
      </c>
      <c r="J509" s="2" t="str">
        <f>IFERROR(__xludf.DUMMYFUNCTION("IFERROR(
  TEXTJOIN(CHAR(10),TRUE,FILTER('SUMMARY DATA'!I:I,'SUMMARY DATA'!A:A=$A509,'SUMMARY DATA'!C:C=$B509)),
  IF(
    OR(
      ISNUMBER(SEARCH(""CDM CASH DEPOSIT"",$C509)),
      ISNUMBER(SEARCH(""CASH DEPOSIT"",$C509)),
      COUNTIF('SUMMARY DATA'"&amp;"!D:D,$C509)&lt;&gt;1
    ),
    """",
    IFERROR(TEXTJOIN(CHAR(10),TRUE,FILTER('SUMMARY DATA'!I:I,'SUMMARY DATA'!D:D=$C509)),"""")
  )
)"),"")</f>
        <v/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 spans="1:27">
      <c r="A510" s="19"/>
      <c r="B510" s="39"/>
      <c r="C510" s="19"/>
      <c r="D510" s="33"/>
      <c r="E510" s="4" t="str">
        <f>IFERROR(__xludf.DUMMYFUNCTION("IFERROR(
  TEXTJOIN(CHAR(10),TRUE,FILTER('SUMMARY DATA'!E:E,'SUMMARY DATA'!A:A=$A510,'SUMMARY DATA'!C:C=$B510)),
  IF(
    OR(
      ISNUMBER(SEARCH(""CDM CASH DEPOSIT"",$C510)),
      ISNUMBER(SEARCH(""CASH DEPOSIT"",$C510)),
      COUNTIF('SUMMARY DATA'"&amp;"!D:D,$C510)&lt;&gt;1
    ),
    """",
    IFERROR(TEXTJOIN(CHAR(10),TRUE,FILTER('SUMMARY DATA'!E:E,'SUMMARY DATA'!D:D=$C510)),"""")
  )
)"),"")</f>
        <v/>
      </c>
      <c r="F510" s="2" t="str">
        <f>IFERROR(__xludf.DUMMYFUNCTION("IFERROR(
  TEXTJOIN(CHAR(10),TRUE,FILTER('SUMMARY DATA'!F:F,'SUMMARY DATA'!A:A=$A510,'SUMMARY DATA'!C:C=$B510)),
  IF(
    OR(
      ISNUMBER(SEARCH(""CDM CASH DEPOSIT"",$C510)),
      ISNUMBER(SEARCH(""CASH DEPOSIT"",$C510)),
      COUNTIF('SUMMARY DATA'"&amp;"!D:D,$C510)&lt;&gt;1
    ),
    """",
    IFERROR(TEXTJOIN(CHAR(10),TRUE,FILTER('SUMMARY DATA'!F:F,'SUMMARY DATA'!D:D=$C510)),"""")
  )
)"),"")</f>
        <v/>
      </c>
      <c r="G510" s="2" t="str">
        <f>IFERROR(__xludf.DUMMYFUNCTION("IFERROR(
  TEXTJOIN(CHAR(10),TRUE,FILTER('SUMMARY DATA'!G:G,'SUMMARY DATA'!A:A=$A510,'SUMMARY DATA'!C:C=$B510)),
  IF(
    OR(
      ISNUMBER(SEARCH(""CDM CASH DEPOSIT"",$C510)),
      ISNUMBER(SEARCH(""CASH DEPOSIT"",$C510)),
      COUNTIF('SUMMARY DATA'"&amp;"!D:D,$C510)&lt;&gt;1
    ),
    """",
    IFERROR(TEXTJOIN(CHAR(10),TRUE,FILTER('SUMMARY DATA'!G:G,'SUMMARY DATA'!D:D=$C510)),"""")
  )
)"),"")</f>
        <v/>
      </c>
      <c r="H510" s="6" t="str">
        <f>IFERROR(__xludf.DUMMYFUNCTION("IFERROR(
  TEXTJOIN(CHAR(10),TRUE,FILTER('SUMMARY DATA'!H:H,'SUMMARY DATA'!A:A=$A510,'SUMMARY DATA'!C:C=$B510)),
  IF(
    OR(
      ISNUMBER(SEARCH(""CDM CASH DEPOSIT"",$C510)),
      ISNUMBER(SEARCH(""CASH DEPOSIT"",$C510)),
      COUNTIF('SUMMARY DATA'"&amp;"!D:D,$C510)&lt;&gt;1
    ),
    """",
    IFERROR(TEXTJOIN(CHAR(10),TRUE,FILTER('SUMMARY DATA'!H:H,'SUMMARY DATA'!D:D=$C510)),"""")
  )
)"),"")</f>
        <v/>
      </c>
      <c r="I510" s="6" t="str">
        <f>IFERROR(__xludf.DUMMYFUNCTION("IF(H510="""","""",
SUM(ARRAYFORMULA(VALUE(SPLIT(H510,CHAR(10)))))
)"),"")</f>
        <v/>
      </c>
      <c r="J510" s="2" t="str">
        <f>IFERROR(__xludf.DUMMYFUNCTION("IFERROR(
  TEXTJOIN(CHAR(10),TRUE,FILTER('SUMMARY DATA'!I:I,'SUMMARY DATA'!A:A=$A510,'SUMMARY DATA'!C:C=$B510)),
  IF(
    OR(
      ISNUMBER(SEARCH(""CDM CASH DEPOSIT"",$C510)),
      ISNUMBER(SEARCH(""CASH DEPOSIT"",$C510)),
      COUNTIF('SUMMARY DATA'"&amp;"!D:D,$C510)&lt;&gt;1
    ),
    """",
    IFERROR(TEXTJOIN(CHAR(10),TRUE,FILTER('SUMMARY DATA'!I:I,'SUMMARY DATA'!D:D=$C510)),"""")
  )
)"),"")</f>
        <v/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 spans="1:27">
      <c r="A511" s="19"/>
      <c r="B511" s="39"/>
      <c r="C511" s="19"/>
      <c r="D511" s="33"/>
      <c r="E511" s="4" t="str">
        <f>IFERROR(__xludf.DUMMYFUNCTION("IFERROR(
  TEXTJOIN(CHAR(10),TRUE,FILTER('SUMMARY DATA'!E:E,'SUMMARY DATA'!A:A=$A511,'SUMMARY DATA'!C:C=$B511)),
  IF(
    OR(
      ISNUMBER(SEARCH(""CDM CASH DEPOSIT"",$C511)),
      ISNUMBER(SEARCH(""CASH DEPOSIT"",$C511)),
      COUNTIF('SUMMARY DATA'"&amp;"!D:D,$C511)&lt;&gt;1
    ),
    """",
    IFERROR(TEXTJOIN(CHAR(10),TRUE,FILTER('SUMMARY DATA'!E:E,'SUMMARY DATA'!D:D=$C511)),"""")
  )
)"),"")</f>
        <v/>
      </c>
      <c r="F511" s="2" t="str">
        <f>IFERROR(__xludf.DUMMYFUNCTION("IFERROR(
  TEXTJOIN(CHAR(10),TRUE,FILTER('SUMMARY DATA'!F:F,'SUMMARY DATA'!A:A=$A511,'SUMMARY DATA'!C:C=$B511)),
  IF(
    OR(
      ISNUMBER(SEARCH(""CDM CASH DEPOSIT"",$C511)),
      ISNUMBER(SEARCH(""CASH DEPOSIT"",$C511)),
      COUNTIF('SUMMARY DATA'"&amp;"!D:D,$C511)&lt;&gt;1
    ),
    """",
    IFERROR(TEXTJOIN(CHAR(10),TRUE,FILTER('SUMMARY DATA'!F:F,'SUMMARY DATA'!D:D=$C511)),"""")
  )
)"),"")</f>
        <v/>
      </c>
      <c r="G511" s="2" t="str">
        <f>IFERROR(__xludf.DUMMYFUNCTION("IFERROR(
  TEXTJOIN(CHAR(10),TRUE,FILTER('SUMMARY DATA'!G:G,'SUMMARY DATA'!A:A=$A511,'SUMMARY DATA'!C:C=$B511)),
  IF(
    OR(
      ISNUMBER(SEARCH(""CDM CASH DEPOSIT"",$C511)),
      ISNUMBER(SEARCH(""CASH DEPOSIT"",$C511)),
      COUNTIF('SUMMARY DATA'"&amp;"!D:D,$C511)&lt;&gt;1
    ),
    """",
    IFERROR(TEXTJOIN(CHAR(10),TRUE,FILTER('SUMMARY DATA'!G:G,'SUMMARY DATA'!D:D=$C511)),"""")
  )
)"),"")</f>
        <v/>
      </c>
      <c r="H511" s="6" t="str">
        <f>IFERROR(__xludf.DUMMYFUNCTION("IFERROR(
  TEXTJOIN(CHAR(10),TRUE,FILTER('SUMMARY DATA'!H:H,'SUMMARY DATA'!A:A=$A511,'SUMMARY DATA'!C:C=$B511)),
  IF(
    OR(
      ISNUMBER(SEARCH(""CDM CASH DEPOSIT"",$C511)),
      ISNUMBER(SEARCH(""CASH DEPOSIT"",$C511)),
      COUNTIF('SUMMARY DATA'"&amp;"!D:D,$C511)&lt;&gt;1
    ),
    """",
    IFERROR(TEXTJOIN(CHAR(10),TRUE,FILTER('SUMMARY DATA'!H:H,'SUMMARY DATA'!D:D=$C511)),"""")
  )
)"),"")</f>
        <v/>
      </c>
      <c r="I511" s="6" t="str">
        <f>IFERROR(__xludf.DUMMYFUNCTION("IF(H511="""","""",
SUM(ARRAYFORMULA(VALUE(SPLIT(H511,CHAR(10)))))
)"),"")</f>
        <v/>
      </c>
      <c r="J511" s="2" t="str">
        <f>IFERROR(__xludf.DUMMYFUNCTION("IFERROR(
  TEXTJOIN(CHAR(10),TRUE,FILTER('SUMMARY DATA'!I:I,'SUMMARY DATA'!A:A=$A511,'SUMMARY DATA'!C:C=$B511)),
  IF(
    OR(
      ISNUMBER(SEARCH(""CDM CASH DEPOSIT"",$C511)),
      ISNUMBER(SEARCH(""CASH DEPOSIT"",$C511)),
      COUNTIF('SUMMARY DATA'"&amp;"!D:D,$C511)&lt;&gt;1
    ),
    """",
    IFERROR(TEXTJOIN(CHAR(10),TRUE,FILTER('SUMMARY DATA'!I:I,'SUMMARY DATA'!D:D=$C511)),"""")
  )
)"),"")</f>
        <v/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 spans="1:27">
      <c r="A512" s="19"/>
      <c r="B512" s="39"/>
      <c r="C512" s="19"/>
      <c r="D512" s="33"/>
      <c r="E512" s="4" t="str">
        <f>IFERROR(__xludf.DUMMYFUNCTION("IFERROR(
  TEXTJOIN(CHAR(10),TRUE,FILTER('SUMMARY DATA'!E:E,'SUMMARY DATA'!A:A=$A512,'SUMMARY DATA'!C:C=$B512)),
  IF(
    OR(
      ISNUMBER(SEARCH(""CDM CASH DEPOSIT"",$C512)),
      ISNUMBER(SEARCH(""CASH DEPOSIT"",$C512)),
      COUNTIF('SUMMARY DATA'"&amp;"!D:D,$C512)&lt;&gt;1
    ),
    """",
    IFERROR(TEXTJOIN(CHAR(10),TRUE,FILTER('SUMMARY DATA'!E:E,'SUMMARY DATA'!D:D=$C512)),"""")
  )
)"),"")</f>
        <v/>
      </c>
      <c r="F512" s="2" t="str">
        <f>IFERROR(__xludf.DUMMYFUNCTION("IFERROR(
  TEXTJOIN(CHAR(10),TRUE,FILTER('SUMMARY DATA'!F:F,'SUMMARY DATA'!A:A=$A512,'SUMMARY DATA'!C:C=$B512)),
  IF(
    OR(
      ISNUMBER(SEARCH(""CDM CASH DEPOSIT"",$C512)),
      ISNUMBER(SEARCH(""CASH DEPOSIT"",$C512)),
      COUNTIF('SUMMARY DATA'"&amp;"!D:D,$C512)&lt;&gt;1
    ),
    """",
    IFERROR(TEXTJOIN(CHAR(10),TRUE,FILTER('SUMMARY DATA'!F:F,'SUMMARY DATA'!D:D=$C512)),"""")
  )
)"),"")</f>
        <v/>
      </c>
      <c r="G512" s="2" t="str">
        <f>IFERROR(__xludf.DUMMYFUNCTION("IFERROR(
  TEXTJOIN(CHAR(10),TRUE,FILTER('SUMMARY DATA'!G:G,'SUMMARY DATA'!A:A=$A512,'SUMMARY DATA'!C:C=$B512)),
  IF(
    OR(
      ISNUMBER(SEARCH(""CDM CASH DEPOSIT"",$C512)),
      ISNUMBER(SEARCH(""CASH DEPOSIT"",$C512)),
      COUNTIF('SUMMARY DATA'"&amp;"!D:D,$C512)&lt;&gt;1
    ),
    """",
    IFERROR(TEXTJOIN(CHAR(10),TRUE,FILTER('SUMMARY DATA'!G:G,'SUMMARY DATA'!D:D=$C512)),"""")
  )
)"),"")</f>
        <v/>
      </c>
      <c r="H512" s="6" t="str">
        <f>IFERROR(__xludf.DUMMYFUNCTION("IFERROR(
  TEXTJOIN(CHAR(10),TRUE,FILTER('SUMMARY DATA'!H:H,'SUMMARY DATA'!A:A=$A512,'SUMMARY DATA'!C:C=$B512)),
  IF(
    OR(
      ISNUMBER(SEARCH(""CDM CASH DEPOSIT"",$C512)),
      ISNUMBER(SEARCH(""CASH DEPOSIT"",$C512)),
      COUNTIF('SUMMARY DATA'"&amp;"!D:D,$C512)&lt;&gt;1
    ),
    """",
    IFERROR(TEXTJOIN(CHAR(10),TRUE,FILTER('SUMMARY DATA'!H:H,'SUMMARY DATA'!D:D=$C512)),"""")
  )
)"),"")</f>
        <v/>
      </c>
      <c r="I512" s="6" t="str">
        <f>IFERROR(__xludf.DUMMYFUNCTION("IF(H512="""","""",
SUM(ARRAYFORMULA(VALUE(SPLIT(H512,CHAR(10)))))
)"),"")</f>
        <v/>
      </c>
      <c r="J512" s="2" t="str">
        <f>IFERROR(__xludf.DUMMYFUNCTION("IFERROR(
  TEXTJOIN(CHAR(10),TRUE,FILTER('SUMMARY DATA'!I:I,'SUMMARY DATA'!A:A=$A512,'SUMMARY DATA'!C:C=$B512)),
  IF(
    OR(
      ISNUMBER(SEARCH(""CDM CASH DEPOSIT"",$C512)),
      ISNUMBER(SEARCH(""CASH DEPOSIT"",$C512)),
      COUNTIF('SUMMARY DATA'"&amp;"!D:D,$C512)&lt;&gt;1
    ),
    """",
    IFERROR(TEXTJOIN(CHAR(10),TRUE,FILTER('SUMMARY DATA'!I:I,'SUMMARY DATA'!D:D=$C512)),"""")
  )
)"),"")</f>
        <v/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 spans="1:27">
      <c r="A513" s="19"/>
      <c r="B513" s="39"/>
      <c r="C513" s="19"/>
      <c r="D513" s="33"/>
      <c r="E513" s="4" t="str">
        <f>IFERROR(__xludf.DUMMYFUNCTION("IFERROR(
  TEXTJOIN(CHAR(10),TRUE,FILTER('SUMMARY DATA'!E:E,'SUMMARY DATA'!A:A=$A513,'SUMMARY DATA'!C:C=$B513)),
  IF(
    OR(
      ISNUMBER(SEARCH(""CDM CASH DEPOSIT"",$C513)),
      ISNUMBER(SEARCH(""CASH DEPOSIT"",$C513)),
      COUNTIF('SUMMARY DATA'"&amp;"!D:D,$C513)&lt;&gt;1
    ),
    """",
    IFERROR(TEXTJOIN(CHAR(10),TRUE,FILTER('SUMMARY DATA'!E:E,'SUMMARY DATA'!D:D=$C513)),"""")
  )
)"),"")</f>
        <v/>
      </c>
      <c r="F513" s="2" t="str">
        <f>IFERROR(__xludf.DUMMYFUNCTION("IFERROR(
  TEXTJOIN(CHAR(10),TRUE,FILTER('SUMMARY DATA'!F:F,'SUMMARY DATA'!A:A=$A513,'SUMMARY DATA'!C:C=$B513)),
  IF(
    OR(
      ISNUMBER(SEARCH(""CDM CASH DEPOSIT"",$C513)),
      ISNUMBER(SEARCH(""CASH DEPOSIT"",$C513)),
      COUNTIF('SUMMARY DATA'"&amp;"!D:D,$C513)&lt;&gt;1
    ),
    """",
    IFERROR(TEXTJOIN(CHAR(10),TRUE,FILTER('SUMMARY DATA'!F:F,'SUMMARY DATA'!D:D=$C513)),"""")
  )
)"),"")</f>
        <v/>
      </c>
      <c r="G513" s="2" t="str">
        <f>IFERROR(__xludf.DUMMYFUNCTION("IFERROR(
  TEXTJOIN(CHAR(10),TRUE,FILTER('SUMMARY DATA'!G:G,'SUMMARY DATA'!A:A=$A513,'SUMMARY DATA'!C:C=$B513)),
  IF(
    OR(
      ISNUMBER(SEARCH(""CDM CASH DEPOSIT"",$C513)),
      ISNUMBER(SEARCH(""CASH DEPOSIT"",$C513)),
      COUNTIF('SUMMARY DATA'"&amp;"!D:D,$C513)&lt;&gt;1
    ),
    """",
    IFERROR(TEXTJOIN(CHAR(10),TRUE,FILTER('SUMMARY DATA'!G:G,'SUMMARY DATA'!D:D=$C513)),"""")
  )
)"),"")</f>
        <v/>
      </c>
      <c r="H513" s="6" t="str">
        <f>IFERROR(__xludf.DUMMYFUNCTION("IFERROR(
  TEXTJOIN(CHAR(10),TRUE,FILTER('SUMMARY DATA'!H:H,'SUMMARY DATA'!A:A=$A513,'SUMMARY DATA'!C:C=$B513)),
  IF(
    OR(
      ISNUMBER(SEARCH(""CDM CASH DEPOSIT"",$C513)),
      ISNUMBER(SEARCH(""CASH DEPOSIT"",$C513)),
      COUNTIF('SUMMARY DATA'"&amp;"!D:D,$C513)&lt;&gt;1
    ),
    """",
    IFERROR(TEXTJOIN(CHAR(10),TRUE,FILTER('SUMMARY DATA'!H:H,'SUMMARY DATA'!D:D=$C513)),"""")
  )
)"),"")</f>
        <v/>
      </c>
      <c r="I513" s="6" t="str">
        <f>IFERROR(__xludf.DUMMYFUNCTION("IF(H513="""","""",
SUM(ARRAYFORMULA(VALUE(SPLIT(H513,CHAR(10)))))
)"),"")</f>
        <v/>
      </c>
      <c r="J513" s="2" t="str">
        <f>IFERROR(__xludf.DUMMYFUNCTION("IFERROR(
  TEXTJOIN(CHAR(10),TRUE,FILTER('SUMMARY DATA'!I:I,'SUMMARY DATA'!A:A=$A513,'SUMMARY DATA'!C:C=$B513)),
  IF(
    OR(
      ISNUMBER(SEARCH(""CDM CASH DEPOSIT"",$C513)),
      ISNUMBER(SEARCH(""CASH DEPOSIT"",$C513)),
      COUNTIF('SUMMARY DATA'"&amp;"!D:D,$C513)&lt;&gt;1
    ),
    """",
    IFERROR(TEXTJOIN(CHAR(10),TRUE,FILTER('SUMMARY DATA'!I:I,'SUMMARY DATA'!D:D=$C513)),"""")
  )
)"),"")</f>
        <v/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 spans="1:27">
      <c r="A514" s="19"/>
      <c r="B514" s="39"/>
      <c r="C514" s="19"/>
      <c r="D514" s="33"/>
      <c r="E514" s="4" t="str">
        <f>IFERROR(__xludf.DUMMYFUNCTION("IFERROR(
  TEXTJOIN(CHAR(10),TRUE,FILTER('SUMMARY DATA'!E:E,'SUMMARY DATA'!A:A=$A514,'SUMMARY DATA'!C:C=$B514)),
  IF(
    OR(
      ISNUMBER(SEARCH(""CDM CASH DEPOSIT"",$C514)),
      ISNUMBER(SEARCH(""CASH DEPOSIT"",$C514)),
      COUNTIF('SUMMARY DATA'"&amp;"!D:D,$C514)&lt;&gt;1
    ),
    """",
    IFERROR(TEXTJOIN(CHAR(10),TRUE,FILTER('SUMMARY DATA'!E:E,'SUMMARY DATA'!D:D=$C514)),"""")
  )
)"),"")</f>
        <v/>
      </c>
      <c r="F514" s="2" t="str">
        <f>IFERROR(__xludf.DUMMYFUNCTION("IFERROR(
  TEXTJOIN(CHAR(10),TRUE,FILTER('SUMMARY DATA'!F:F,'SUMMARY DATA'!A:A=$A514,'SUMMARY DATA'!C:C=$B514)),
  IF(
    OR(
      ISNUMBER(SEARCH(""CDM CASH DEPOSIT"",$C514)),
      ISNUMBER(SEARCH(""CASH DEPOSIT"",$C514)),
      COUNTIF('SUMMARY DATA'"&amp;"!D:D,$C514)&lt;&gt;1
    ),
    """",
    IFERROR(TEXTJOIN(CHAR(10),TRUE,FILTER('SUMMARY DATA'!F:F,'SUMMARY DATA'!D:D=$C514)),"""")
  )
)"),"")</f>
        <v/>
      </c>
      <c r="G514" s="2" t="str">
        <f>IFERROR(__xludf.DUMMYFUNCTION("IFERROR(
  TEXTJOIN(CHAR(10),TRUE,FILTER('SUMMARY DATA'!G:G,'SUMMARY DATA'!A:A=$A514,'SUMMARY DATA'!C:C=$B514)),
  IF(
    OR(
      ISNUMBER(SEARCH(""CDM CASH DEPOSIT"",$C514)),
      ISNUMBER(SEARCH(""CASH DEPOSIT"",$C514)),
      COUNTIF('SUMMARY DATA'"&amp;"!D:D,$C514)&lt;&gt;1
    ),
    """",
    IFERROR(TEXTJOIN(CHAR(10),TRUE,FILTER('SUMMARY DATA'!G:G,'SUMMARY DATA'!D:D=$C514)),"""")
  )
)"),"")</f>
        <v/>
      </c>
      <c r="H514" s="6" t="str">
        <f>IFERROR(__xludf.DUMMYFUNCTION("IFERROR(
  TEXTJOIN(CHAR(10),TRUE,FILTER('SUMMARY DATA'!H:H,'SUMMARY DATA'!A:A=$A514,'SUMMARY DATA'!C:C=$B514)),
  IF(
    OR(
      ISNUMBER(SEARCH(""CDM CASH DEPOSIT"",$C514)),
      ISNUMBER(SEARCH(""CASH DEPOSIT"",$C514)),
      COUNTIF('SUMMARY DATA'"&amp;"!D:D,$C514)&lt;&gt;1
    ),
    """",
    IFERROR(TEXTJOIN(CHAR(10),TRUE,FILTER('SUMMARY DATA'!H:H,'SUMMARY DATA'!D:D=$C514)),"""")
  )
)"),"")</f>
        <v/>
      </c>
      <c r="I514" s="6" t="str">
        <f>IFERROR(__xludf.DUMMYFUNCTION("IF(H514="""","""",
SUM(ARRAYFORMULA(VALUE(SPLIT(H514,CHAR(10)))))
)"),"")</f>
        <v/>
      </c>
      <c r="J514" s="2" t="str">
        <f>IFERROR(__xludf.DUMMYFUNCTION("IFERROR(
  TEXTJOIN(CHAR(10),TRUE,FILTER('SUMMARY DATA'!I:I,'SUMMARY DATA'!A:A=$A514,'SUMMARY DATA'!C:C=$B514)),
  IF(
    OR(
      ISNUMBER(SEARCH(""CDM CASH DEPOSIT"",$C514)),
      ISNUMBER(SEARCH(""CASH DEPOSIT"",$C514)),
      COUNTIF('SUMMARY DATA'"&amp;"!D:D,$C514)&lt;&gt;1
    ),
    """",
    IFERROR(TEXTJOIN(CHAR(10),TRUE,FILTER('SUMMARY DATA'!I:I,'SUMMARY DATA'!D:D=$C514)),"""")
  )
)"),"")</f>
        <v/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 spans="1:27">
      <c r="A515" s="19"/>
      <c r="B515" s="39"/>
      <c r="C515" s="19"/>
      <c r="D515" s="33"/>
      <c r="E515" s="4" t="str">
        <f>IFERROR(__xludf.DUMMYFUNCTION("IFERROR(
  TEXTJOIN(CHAR(10),TRUE,FILTER('SUMMARY DATA'!E:E,'SUMMARY DATA'!A:A=$A515,'SUMMARY DATA'!C:C=$B515)),
  IF(
    OR(
      ISNUMBER(SEARCH(""CDM CASH DEPOSIT"",$C515)),
      ISNUMBER(SEARCH(""CASH DEPOSIT"",$C515)),
      COUNTIF('SUMMARY DATA'"&amp;"!D:D,$C515)&lt;&gt;1
    ),
    """",
    IFERROR(TEXTJOIN(CHAR(10),TRUE,FILTER('SUMMARY DATA'!E:E,'SUMMARY DATA'!D:D=$C515)),"""")
  )
)"),"")</f>
        <v/>
      </c>
      <c r="F515" s="2" t="str">
        <f>IFERROR(__xludf.DUMMYFUNCTION("IFERROR(
  TEXTJOIN(CHAR(10),TRUE,FILTER('SUMMARY DATA'!F:F,'SUMMARY DATA'!A:A=$A515,'SUMMARY DATA'!C:C=$B515)),
  IF(
    OR(
      ISNUMBER(SEARCH(""CDM CASH DEPOSIT"",$C515)),
      ISNUMBER(SEARCH(""CASH DEPOSIT"",$C515)),
      COUNTIF('SUMMARY DATA'"&amp;"!D:D,$C515)&lt;&gt;1
    ),
    """",
    IFERROR(TEXTJOIN(CHAR(10),TRUE,FILTER('SUMMARY DATA'!F:F,'SUMMARY DATA'!D:D=$C515)),"""")
  )
)"),"")</f>
        <v/>
      </c>
      <c r="G515" s="2" t="str">
        <f>IFERROR(__xludf.DUMMYFUNCTION("IFERROR(
  TEXTJOIN(CHAR(10),TRUE,FILTER('SUMMARY DATA'!G:G,'SUMMARY DATA'!A:A=$A515,'SUMMARY DATA'!C:C=$B515)),
  IF(
    OR(
      ISNUMBER(SEARCH(""CDM CASH DEPOSIT"",$C515)),
      ISNUMBER(SEARCH(""CASH DEPOSIT"",$C515)),
      COUNTIF('SUMMARY DATA'"&amp;"!D:D,$C515)&lt;&gt;1
    ),
    """",
    IFERROR(TEXTJOIN(CHAR(10),TRUE,FILTER('SUMMARY DATA'!G:G,'SUMMARY DATA'!D:D=$C515)),"""")
  )
)"),"")</f>
        <v/>
      </c>
      <c r="H515" s="6" t="str">
        <f>IFERROR(__xludf.DUMMYFUNCTION("IFERROR(
  TEXTJOIN(CHAR(10),TRUE,FILTER('SUMMARY DATA'!H:H,'SUMMARY DATA'!A:A=$A515,'SUMMARY DATA'!C:C=$B515)),
  IF(
    OR(
      ISNUMBER(SEARCH(""CDM CASH DEPOSIT"",$C515)),
      ISNUMBER(SEARCH(""CASH DEPOSIT"",$C515)),
      COUNTIF('SUMMARY DATA'"&amp;"!D:D,$C515)&lt;&gt;1
    ),
    """",
    IFERROR(TEXTJOIN(CHAR(10),TRUE,FILTER('SUMMARY DATA'!H:H,'SUMMARY DATA'!D:D=$C515)),"""")
  )
)"),"")</f>
        <v/>
      </c>
      <c r="I515" s="6" t="str">
        <f>IFERROR(__xludf.DUMMYFUNCTION("IF(H515="""","""",
SUM(ARRAYFORMULA(VALUE(SPLIT(H515,CHAR(10)))))
)"),"")</f>
        <v/>
      </c>
      <c r="J515" s="2" t="str">
        <f>IFERROR(__xludf.DUMMYFUNCTION("IFERROR(
  TEXTJOIN(CHAR(10),TRUE,FILTER('SUMMARY DATA'!I:I,'SUMMARY DATA'!A:A=$A515,'SUMMARY DATA'!C:C=$B515)),
  IF(
    OR(
      ISNUMBER(SEARCH(""CDM CASH DEPOSIT"",$C515)),
      ISNUMBER(SEARCH(""CASH DEPOSIT"",$C515)),
      COUNTIF('SUMMARY DATA'"&amp;"!D:D,$C515)&lt;&gt;1
    ),
    """",
    IFERROR(TEXTJOIN(CHAR(10),TRUE,FILTER('SUMMARY DATA'!I:I,'SUMMARY DATA'!D:D=$C515)),"""")
  )
)"),"")</f>
        <v/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 spans="1:27">
      <c r="A516" s="19"/>
      <c r="B516" s="39"/>
      <c r="C516" s="19"/>
      <c r="D516" s="33"/>
      <c r="E516" s="4" t="str">
        <f>IFERROR(__xludf.DUMMYFUNCTION("IFERROR(
  TEXTJOIN(CHAR(10),TRUE,FILTER('SUMMARY DATA'!E:E,'SUMMARY DATA'!A:A=$A516,'SUMMARY DATA'!C:C=$B516)),
  IF(
    OR(
      ISNUMBER(SEARCH(""CDM CASH DEPOSIT"",$C516)),
      ISNUMBER(SEARCH(""CASH DEPOSIT"",$C516)),
      COUNTIF('SUMMARY DATA'"&amp;"!D:D,$C516)&lt;&gt;1
    ),
    """",
    IFERROR(TEXTJOIN(CHAR(10),TRUE,FILTER('SUMMARY DATA'!E:E,'SUMMARY DATA'!D:D=$C516)),"""")
  )
)"),"")</f>
        <v/>
      </c>
      <c r="F516" s="2" t="str">
        <f>IFERROR(__xludf.DUMMYFUNCTION("IFERROR(
  TEXTJOIN(CHAR(10),TRUE,FILTER('SUMMARY DATA'!F:F,'SUMMARY DATA'!A:A=$A516,'SUMMARY DATA'!C:C=$B516)),
  IF(
    OR(
      ISNUMBER(SEARCH(""CDM CASH DEPOSIT"",$C516)),
      ISNUMBER(SEARCH(""CASH DEPOSIT"",$C516)),
      COUNTIF('SUMMARY DATA'"&amp;"!D:D,$C516)&lt;&gt;1
    ),
    """",
    IFERROR(TEXTJOIN(CHAR(10),TRUE,FILTER('SUMMARY DATA'!F:F,'SUMMARY DATA'!D:D=$C516)),"""")
  )
)"),"")</f>
        <v/>
      </c>
      <c r="G516" s="2" t="str">
        <f>IFERROR(__xludf.DUMMYFUNCTION("IFERROR(
  TEXTJOIN(CHAR(10),TRUE,FILTER('SUMMARY DATA'!G:G,'SUMMARY DATA'!A:A=$A516,'SUMMARY DATA'!C:C=$B516)),
  IF(
    OR(
      ISNUMBER(SEARCH(""CDM CASH DEPOSIT"",$C516)),
      ISNUMBER(SEARCH(""CASH DEPOSIT"",$C516)),
      COUNTIF('SUMMARY DATA'"&amp;"!D:D,$C516)&lt;&gt;1
    ),
    """",
    IFERROR(TEXTJOIN(CHAR(10),TRUE,FILTER('SUMMARY DATA'!G:G,'SUMMARY DATA'!D:D=$C516)),"""")
  )
)"),"")</f>
        <v/>
      </c>
      <c r="H516" s="6" t="str">
        <f>IFERROR(__xludf.DUMMYFUNCTION("IFERROR(
  TEXTJOIN(CHAR(10),TRUE,FILTER('SUMMARY DATA'!H:H,'SUMMARY DATA'!A:A=$A516,'SUMMARY DATA'!C:C=$B516)),
  IF(
    OR(
      ISNUMBER(SEARCH(""CDM CASH DEPOSIT"",$C516)),
      ISNUMBER(SEARCH(""CASH DEPOSIT"",$C516)),
      COUNTIF('SUMMARY DATA'"&amp;"!D:D,$C516)&lt;&gt;1
    ),
    """",
    IFERROR(TEXTJOIN(CHAR(10),TRUE,FILTER('SUMMARY DATA'!H:H,'SUMMARY DATA'!D:D=$C516)),"""")
  )
)"),"")</f>
        <v/>
      </c>
      <c r="I516" s="6" t="str">
        <f>IFERROR(__xludf.DUMMYFUNCTION("IF(H516="""","""",
SUM(ARRAYFORMULA(VALUE(SPLIT(H516,CHAR(10)))))
)"),"")</f>
        <v/>
      </c>
      <c r="J516" s="2" t="str">
        <f>IFERROR(__xludf.DUMMYFUNCTION("IFERROR(
  TEXTJOIN(CHAR(10),TRUE,FILTER('SUMMARY DATA'!I:I,'SUMMARY DATA'!A:A=$A516,'SUMMARY DATA'!C:C=$B516)),
  IF(
    OR(
      ISNUMBER(SEARCH(""CDM CASH DEPOSIT"",$C516)),
      ISNUMBER(SEARCH(""CASH DEPOSIT"",$C516)),
      COUNTIF('SUMMARY DATA'"&amp;"!D:D,$C516)&lt;&gt;1
    ),
    """",
    IFERROR(TEXTJOIN(CHAR(10),TRUE,FILTER('SUMMARY DATA'!I:I,'SUMMARY DATA'!D:D=$C516)),"""")
  )
)"),"")</f>
        <v/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 spans="1:27">
      <c r="A517" s="19"/>
      <c r="B517" s="39"/>
      <c r="C517" s="19"/>
      <c r="D517" s="33"/>
      <c r="E517" s="4" t="str">
        <f>IFERROR(__xludf.DUMMYFUNCTION("IFERROR(
  TEXTJOIN(CHAR(10),TRUE,FILTER('SUMMARY DATA'!E:E,'SUMMARY DATA'!A:A=$A517,'SUMMARY DATA'!C:C=$B517)),
  IF(
    OR(
      ISNUMBER(SEARCH(""CDM CASH DEPOSIT"",$C517)),
      ISNUMBER(SEARCH(""CASH DEPOSIT"",$C517)),
      COUNTIF('SUMMARY DATA'"&amp;"!D:D,$C517)&lt;&gt;1
    ),
    """",
    IFERROR(TEXTJOIN(CHAR(10),TRUE,FILTER('SUMMARY DATA'!E:E,'SUMMARY DATA'!D:D=$C517)),"""")
  )
)"),"")</f>
        <v/>
      </c>
      <c r="F517" s="2" t="str">
        <f>IFERROR(__xludf.DUMMYFUNCTION("IFERROR(
  TEXTJOIN(CHAR(10),TRUE,FILTER('SUMMARY DATA'!F:F,'SUMMARY DATA'!A:A=$A517,'SUMMARY DATA'!C:C=$B517)),
  IF(
    OR(
      ISNUMBER(SEARCH(""CDM CASH DEPOSIT"",$C517)),
      ISNUMBER(SEARCH(""CASH DEPOSIT"",$C517)),
      COUNTIF('SUMMARY DATA'"&amp;"!D:D,$C517)&lt;&gt;1
    ),
    """",
    IFERROR(TEXTJOIN(CHAR(10),TRUE,FILTER('SUMMARY DATA'!F:F,'SUMMARY DATA'!D:D=$C517)),"""")
  )
)"),"")</f>
        <v/>
      </c>
      <c r="G517" s="2" t="str">
        <f>IFERROR(__xludf.DUMMYFUNCTION("IFERROR(
  TEXTJOIN(CHAR(10),TRUE,FILTER('SUMMARY DATA'!G:G,'SUMMARY DATA'!A:A=$A517,'SUMMARY DATA'!C:C=$B517)),
  IF(
    OR(
      ISNUMBER(SEARCH(""CDM CASH DEPOSIT"",$C517)),
      ISNUMBER(SEARCH(""CASH DEPOSIT"",$C517)),
      COUNTIF('SUMMARY DATA'"&amp;"!D:D,$C517)&lt;&gt;1
    ),
    """",
    IFERROR(TEXTJOIN(CHAR(10),TRUE,FILTER('SUMMARY DATA'!G:G,'SUMMARY DATA'!D:D=$C517)),"""")
  )
)"),"")</f>
        <v/>
      </c>
      <c r="H517" s="6" t="str">
        <f>IFERROR(__xludf.DUMMYFUNCTION("IFERROR(
  TEXTJOIN(CHAR(10),TRUE,FILTER('SUMMARY DATA'!H:H,'SUMMARY DATA'!A:A=$A517,'SUMMARY DATA'!C:C=$B517)),
  IF(
    OR(
      ISNUMBER(SEARCH(""CDM CASH DEPOSIT"",$C517)),
      ISNUMBER(SEARCH(""CASH DEPOSIT"",$C517)),
      COUNTIF('SUMMARY DATA'"&amp;"!D:D,$C517)&lt;&gt;1
    ),
    """",
    IFERROR(TEXTJOIN(CHAR(10),TRUE,FILTER('SUMMARY DATA'!H:H,'SUMMARY DATA'!D:D=$C517)),"""")
  )
)"),"")</f>
        <v/>
      </c>
      <c r="I517" s="6" t="str">
        <f>IFERROR(__xludf.DUMMYFUNCTION("IF(H517="""","""",
SUM(ARRAYFORMULA(VALUE(SPLIT(H517,CHAR(10)))))
)"),"")</f>
        <v/>
      </c>
      <c r="J517" s="2" t="str">
        <f>IFERROR(__xludf.DUMMYFUNCTION("IFERROR(
  TEXTJOIN(CHAR(10),TRUE,FILTER('SUMMARY DATA'!I:I,'SUMMARY DATA'!A:A=$A517,'SUMMARY DATA'!C:C=$B517)),
  IF(
    OR(
      ISNUMBER(SEARCH(""CDM CASH DEPOSIT"",$C517)),
      ISNUMBER(SEARCH(""CASH DEPOSIT"",$C517)),
      COUNTIF('SUMMARY DATA'"&amp;"!D:D,$C517)&lt;&gt;1
    ),
    """",
    IFERROR(TEXTJOIN(CHAR(10),TRUE,FILTER('SUMMARY DATA'!I:I,'SUMMARY DATA'!D:D=$C517)),"""")
  )
)"),"")</f>
        <v/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 spans="1:27">
      <c r="A518" s="19"/>
      <c r="B518" s="39"/>
      <c r="C518" s="19"/>
      <c r="D518" s="33"/>
      <c r="E518" s="4" t="str">
        <f>IFERROR(__xludf.DUMMYFUNCTION("IFERROR(
  TEXTJOIN(CHAR(10),TRUE,FILTER('SUMMARY DATA'!E:E,'SUMMARY DATA'!A:A=$A518,'SUMMARY DATA'!C:C=$B518)),
  IF(
    OR(
      ISNUMBER(SEARCH(""CDM CASH DEPOSIT"",$C518)),
      ISNUMBER(SEARCH(""CASH DEPOSIT"",$C518)),
      COUNTIF('SUMMARY DATA'"&amp;"!D:D,$C518)&lt;&gt;1
    ),
    """",
    IFERROR(TEXTJOIN(CHAR(10),TRUE,FILTER('SUMMARY DATA'!E:E,'SUMMARY DATA'!D:D=$C518)),"""")
  )
)"),"")</f>
        <v/>
      </c>
      <c r="F518" s="2" t="str">
        <f>IFERROR(__xludf.DUMMYFUNCTION("IFERROR(
  TEXTJOIN(CHAR(10),TRUE,FILTER('SUMMARY DATA'!F:F,'SUMMARY DATA'!A:A=$A518,'SUMMARY DATA'!C:C=$B518)),
  IF(
    OR(
      ISNUMBER(SEARCH(""CDM CASH DEPOSIT"",$C518)),
      ISNUMBER(SEARCH(""CASH DEPOSIT"",$C518)),
      COUNTIF('SUMMARY DATA'"&amp;"!D:D,$C518)&lt;&gt;1
    ),
    """",
    IFERROR(TEXTJOIN(CHAR(10),TRUE,FILTER('SUMMARY DATA'!F:F,'SUMMARY DATA'!D:D=$C518)),"""")
  )
)"),"")</f>
        <v/>
      </c>
      <c r="G518" s="2" t="str">
        <f>IFERROR(__xludf.DUMMYFUNCTION("IFERROR(
  TEXTJOIN(CHAR(10),TRUE,FILTER('SUMMARY DATA'!G:G,'SUMMARY DATA'!A:A=$A518,'SUMMARY DATA'!C:C=$B518)),
  IF(
    OR(
      ISNUMBER(SEARCH(""CDM CASH DEPOSIT"",$C518)),
      ISNUMBER(SEARCH(""CASH DEPOSIT"",$C518)),
      COUNTIF('SUMMARY DATA'"&amp;"!D:D,$C518)&lt;&gt;1
    ),
    """",
    IFERROR(TEXTJOIN(CHAR(10),TRUE,FILTER('SUMMARY DATA'!G:G,'SUMMARY DATA'!D:D=$C518)),"""")
  )
)"),"")</f>
        <v/>
      </c>
      <c r="H518" s="6" t="str">
        <f>IFERROR(__xludf.DUMMYFUNCTION("IFERROR(
  TEXTJOIN(CHAR(10),TRUE,FILTER('SUMMARY DATA'!H:H,'SUMMARY DATA'!A:A=$A518,'SUMMARY DATA'!C:C=$B518)),
  IF(
    OR(
      ISNUMBER(SEARCH(""CDM CASH DEPOSIT"",$C518)),
      ISNUMBER(SEARCH(""CASH DEPOSIT"",$C518)),
      COUNTIF('SUMMARY DATA'"&amp;"!D:D,$C518)&lt;&gt;1
    ),
    """",
    IFERROR(TEXTJOIN(CHAR(10),TRUE,FILTER('SUMMARY DATA'!H:H,'SUMMARY DATA'!D:D=$C518)),"""")
  )
)"),"")</f>
        <v/>
      </c>
      <c r="I518" s="6" t="str">
        <f>IFERROR(__xludf.DUMMYFUNCTION("IF(H518="""","""",
SUM(ARRAYFORMULA(VALUE(SPLIT(H518,CHAR(10)))))
)"),"")</f>
        <v/>
      </c>
      <c r="J518" s="2" t="str">
        <f>IFERROR(__xludf.DUMMYFUNCTION("IFERROR(
  TEXTJOIN(CHAR(10),TRUE,FILTER('SUMMARY DATA'!I:I,'SUMMARY DATA'!A:A=$A518,'SUMMARY DATA'!C:C=$B518)),
  IF(
    OR(
      ISNUMBER(SEARCH(""CDM CASH DEPOSIT"",$C518)),
      ISNUMBER(SEARCH(""CASH DEPOSIT"",$C518)),
      COUNTIF('SUMMARY DATA'"&amp;"!D:D,$C518)&lt;&gt;1
    ),
    """",
    IFERROR(TEXTJOIN(CHAR(10),TRUE,FILTER('SUMMARY DATA'!I:I,'SUMMARY DATA'!D:D=$C518)),"""")
  )
)"),"")</f>
        <v/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 spans="1:27">
      <c r="A519" s="19"/>
      <c r="B519" s="39"/>
      <c r="C519" s="19"/>
      <c r="D519" s="33"/>
      <c r="E519" s="4" t="str">
        <f>IFERROR(__xludf.DUMMYFUNCTION("IFERROR(
  TEXTJOIN(CHAR(10),TRUE,FILTER('SUMMARY DATA'!E:E,'SUMMARY DATA'!A:A=$A519,'SUMMARY DATA'!C:C=$B519)),
  IF(
    OR(
      ISNUMBER(SEARCH(""CDM CASH DEPOSIT"",$C519)),
      ISNUMBER(SEARCH(""CASH DEPOSIT"",$C519)),
      COUNTIF('SUMMARY DATA'"&amp;"!D:D,$C519)&lt;&gt;1
    ),
    """",
    IFERROR(TEXTJOIN(CHAR(10),TRUE,FILTER('SUMMARY DATA'!E:E,'SUMMARY DATA'!D:D=$C519)),"""")
  )
)"),"")</f>
        <v/>
      </c>
      <c r="F519" s="2" t="str">
        <f>IFERROR(__xludf.DUMMYFUNCTION("IFERROR(
  TEXTJOIN(CHAR(10),TRUE,FILTER('SUMMARY DATA'!F:F,'SUMMARY DATA'!A:A=$A519,'SUMMARY DATA'!C:C=$B519)),
  IF(
    OR(
      ISNUMBER(SEARCH(""CDM CASH DEPOSIT"",$C519)),
      ISNUMBER(SEARCH(""CASH DEPOSIT"",$C519)),
      COUNTIF('SUMMARY DATA'"&amp;"!D:D,$C519)&lt;&gt;1
    ),
    """",
    IFERROR(TEXTJOIN(CHAR(10),TRUE,FILTER('SUMMARY DATA'!F:F,'SUMMARY DATA'!D:D=$C519)),"""")
  )
)"),"")</f>
        <v/>
      </c>
      <c r="G519" s="2" t="str">
        <f>IFERROR(__xludf.DUMMYFUNCTION("IFERROR(
  TEXTJOIN(CHAR(10),TRUE,FILTER('SUMMARY DATA'!G:G,'SUMMARY DATA'!A:A=$A519,'SUMMARY DATA'!C:C=$B519)),
  IF(
    OR(
      ISNUMBER(SEARCH(""CDM CASH DEPOSIT"",$C519)),
      ISNUMBER(SEARCH(""CASH DEPOSIT"",$C519)),
      COUNTIF('SUMMARY DATA'"&amp;"!D:D,$C519)&lt;&gt;1
    ),
    """",
    IFERROR(TEXTJOIN(CHAR(10),TRUE,FILTER('SUMMARY DATA'!G:G,'SUMMARY DATA'!D:D=$C519)),"""")
  )
)"),"")</f>
        <v/>
      </c>
      <c r="H519" s="6" t="str">
        <f>IFERROR(__xludf.DUMMYFUNCTION("IFERROR(
  TEXTJOIN(CHAR(10),TRUE,FILTER('SUMMARY DATA'!H:H,'SUMMARY DATA'!A:A=$A519,'SUMMARY DATA'!C:C=$B519)),
  IF(
    OR(
      ISNUMBER(SEARCH(""CDM CASH DEPOSIT"",$C519)),
      ISNUMBER(SEARCH(""CASH DEPOSIT"",$C519)),
      COUNTIF('SUMMARY DATA'"&amp;"!D:D,$C519)&lt;&gt;1
    ),
    """",
    IFERROR(TEXTJOIN(CHAR(10),TRUE,FILTER('SUMMARY DATA'!H:H,'SUMMARY DATA'!D:D=$C519)),"""")
  )
)"),"")</f>
        <v/>
      </c>
      <c r="I519" s="6" t="str">
        <f>IFERROR(__xludf.DUMMYFUNCTION("IF(H519="""","""",
SUM(ARRAYFORMULA(VALUE(SPLIT(H519,CHAR(10)))))
)"),"")</f>
        <v/>
      </c>
      <c r="J519" s="2" t="str">
        <f>IFERROR(__xludf.DUMMYFUNCTION("IFERROR(
  TEXTJOIN(CHAR(10),TRUE,FILTER('SUMMARY DATA'!I:I,'SUMMARY DATA'!A:A=$A519,'SUMMARY DATA'!C:C=$B519)),
  IF(
    OR(
      ISNUMBER(SEARCH(""CDM CASH DEPOSIT"",$C519)),
      ISNUMBER(SEARCH(""CASH DEPOSIT"",$C519)),
      COUNTIF('SUMMARY DATA'"&amp;"!D:D,$C519)&lt;&gt;1
    ),
    """",
    IFERROR(TEXTJOIN(CHAR(10),TRUE,FILTER('SUMMARY DATA'!I:I,'SUMMARY DATA'!D:D=$C519)),"""")
  )
)"),"")</f>
        <v/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 spans="1:27">
      <c r="A520" s="19"/>
      <c r="B520" s="39"/>
      <c r="C520" s="19"/>
      <c r="D520" s="33"/>
      <c r="E520" s="4" t="str">
        <f>IFERROR(__xludf.DUMMYFUNCTION("IFERROR(
  TEXTJOIN(CHAR(10),TRUE,FILTER('SUMMARY DATA'!E:E,'SUMMARY DATA'!A:A=$A520,'SUMMARY DATA'!C:C=$B520)),
  IF(
    OR(
      ISNUMBER(SEARCH(""CDM CASH DEPOSIT"",$C520)),
      ISNUMBER(SEARCH(""CASH DEPOSIT"",$C520)),
      COUNTIF('SUMMARY DATA'"&amp;"!D:D,$C520)&lt;&gt;1
    ),
    """",
    IFERROR(TEXTJOIN(CHAR(10),TRUE,FILTER('SUMMARY DATA'!E:E,'SUMMARY DATA'!D:D=$C520)),"""")
  )
)"),"")</f>
        <v/>
      </c>
      <c r="F520" s="2" t="str">
        <f>IFERROR(__xludf.DUMMYFUNCTION("IFERROR(
  TEXTJOIN(CHAR(10),TRUE,FILTER('SUMMARY DATA'!F:F,'SUMMARY DATA'!A:A=$A520,'SUMMARY DATA'!C:C=$B520)),
  IF(
    OR(
      ISNUMBER(SEARCH(""CDM CASH DEPOSIT"",$C520)),
      ISNUMBER(SEARCH(""CASH DEPOSIT"",$C520)),
      COUNTIF('SUMMARY DATA'"&amp;"!D:D,$C520)&lt;&gt;1
    ),
    """",
    IFERROR(TEXTJOIN(CHAR(10),TRUE,FILTER('SUMMARY DATA'!F:F,'SUMMARY DATA'!D:D=$C520)),"""")
  )
)"),"")</f>
        <v/>
      </c>
      <c r="G520" s="2" t="str">
        <f>IFERROR(__xludf.DUMMYFUNCTION("IFERROR(
  TEXTJOIN(CHAR(10),TRUE,FILTER('SUMMARY DATA'!G:G,'SUMMARY DATA'!A:A=$A520,'SUMMARY DATA'!C:C=$B520)),
  IF(
    OR(
      ISNUMBER(SEARCH(""CDM CASH DEPOSIT"",$C520)),
      ISNUMBER(SEARCH(""CASH DEPOSIT"",$C520)),
      COUNTIF('SUMMARY DATA'"&amp;"!D:D,$C520)&lt;&gt;1
    ),
    """",
    IFERROR(TEXTJOIN(CHAR(10),TRUE,FILTER('SUMMARY DATA'!G:G,'SUMMARY DATA'!D:D=$C520)),"""")
  )
)"),"")</f>
        <v/>
      </c>
      <c r="H520" s="6" t="str">
        <f>IFERROR(__xludf.DUMMYFUNCTION("IFERROR(
  TEXTJOIN(CHAR(10),TRUE,FILTER('SUMMARY DATA'!H:H,'SUMMARY DATA'!A:A=$A520,'SUMMARY DATA'!C:C=$B520)),
  IF(
    OR(
      ISNUMBER(SEARCH(""CDM CASH DEPOSIT"",$C520)),
      ISNUMBER(SEARCH(""CASH DEPOSIT"",$C520)),
      COUNTIF('SUMMARY DATA'"&amp;"!D:D,$C520)&lt;&gt;1
    ),
    """",
    IFERROR(TEXTJOIN(CHAR(10),TRUE,FILTER('SUMMARY DATA'!H:H,'SUMMARY DATA'!D:D=$C520)),"""")
  )
)"),"")</f>
        <v/>
      </c>
      <c r="I520" s="6" t="str">
        <f>IFERROR(__xludf.DUMMYFUNCTION("IF(H520="""","""",
SUM(ARRAYFORMULA(VALUE(SPLIT(H520,CHAR(10)))))
)"),"")</f>
        <v/>
      </c>
      <c r="J520" s="2" t="str">
        <f>IFERROR(__xludf.DUMMYFUNCTION("IFERROR(
  TEXTJOIN(CHAR(10),TRUE,FILTER('SUMMARY DATA'!I:I,'SUMMARY DATA'!A:A=$A520,'SUMMARY DATA'!C:C=$B520)),
  IF(
    OR(
      ISNUMBER(SEARCH(""CDM CASH DEPOSIT"",$C520)),
      ISNUMBER(SEARCH(""CASH DEPOSIT"",$C520)),
      COUNTIF('SUMMARY DATA'"&amp;"!D:D,$C520)&lt;&gt;1
    ),
    """",
    IFERROR(TEXTJOIN(CHAR(10),TRUE,FILTER('SUMMARY DATA'!I:I,'SUMMARY DATA'!D:D=$C520)),"""")
  )
)"),"")</f>
        <v/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 spans="1:27">
      <c r="A521" s="19"/>
      <c r="B521" s="39"/>
      <c r="C521" s="19"/>
      <c r="D521" s="33"/>
      <c r="E521" s="4" t="str">
        <f>IFERROR(__xludf.DUMMYFUNCTION("IFERROR(
  TEXTJOIN(CHAR(10),TRUE,FILTER('SUMMARY DATA'!E:E,'SUMMARY DATA'!A:A=$A521,'SUMMARY DATA'!C:C=$B521)),
  IF(
    OR(
      ISNUMBER(SEARCH(""CDM CASH DEPOSIT"",$C521)),
      ISNUMBER(SEARCH(""CASH DEPOSIT"",$C521)),
      COUNTIF('SUMMARY DATA'"&amp;"!D:D,$C521)&lt;&gt;1
    ),
    """",
    IFERROR(TEXTJOIN(CHAR(10),TRUE,FILTER('SUMMARY DATA'!E:E,'SUMMARY DATA'!D:D=$C521)),"""")
  )
)"),"")</f>
        <v/>
      </c>
      <c r="F521" s="2" t="str">
        <f>IFERROR(__xludf.DUMMYFUNCTION("IFERROR(
  TEXTJOIN(CHAR(10),TRUE,FILTER('SUMMARY DATA'!F:F,'SUMMARY DATA'!A:A=$A521,'SUMMARY DATA'!C:C=$B521)),
  IF(
    OR(
      ISNUMBER(SEARCH(""CDM CASH DEPOSIT"",$C521)),
      ISNUMBER(SEARCH(""CASH DEPOSIT"",$C521)),
      COUNTIF('SUMMARY DATA'"&amp;"!D:D,$C521)&lt;&gt;1
    ),
    """",
    IFERROR(TEXTJOIN(CHAR(10),TRUE,FILTER('SUMMARY DATA'!F:F,'SUMMARY DATA'!D:D=$C521)),"""")
  )
)"),"")</f>
        <v/>
      </c>
      <c r="G521" s="2" t="str">
        <f>IFERROR(__xludf.DUMMYFUNCTION("IFERROR(
  TEXTJOIN(CHAR(10),TRUE,FILTER('SUMMARY DATA'!G:G,'SUMMARY DATA'!A:A=$A521,'SUMMARY DATA'!C:C=$B521)),
  IF(
    OR(
      ISNUMBER(SEARCH(""CDM CASH DEPOSIT"",$C521)),
      ISNUMBER(SEARCH(""CASH DEPOSIT"",$C521)),
      COUNTIF('SUMMARY DATA'"&amp;"!D:D,$C521)&lt;&gt;1
    ),
    """",
    IFERROR(TEXTJOIN(CHAR(10),TRUE,FILTER('SUMMARY DATA'!G:G,'SUMMARY DATA'!D:D=$C521)),"""")
  )
)"),"")</f>
        <v/>
      </c>
      <c r="H521" s="6" t="str">
        <f>IFERROR(__xludf.DUMMYFUNCTION("IFERROR(
  TEXTJOIN(CHAR(10),TRUE,FILTER('SUMMARY DATA'!H:H,'SUMMARY DATA'!A:A=$A521,'SUMMARY DATA'!C:C=$B521)),
  IF(
    OR(
      ISNUMBER(SEARCH(""CDM CASH DEPOSIT"",$C521)),
      ISNUMBER(SEARCH(""CASH DEPOSIT"",$C521)),
      COUNTIF('SUMMARY DATA'"&amp;"!D:D,$C521)&lt;&gt;1
    ),
    """",
    IFERROR(TEXTJOIN(CHAR(10),TRUE,FILTER('SUMMARY DATA'!H:H,'SUMMARY DATA'!D:D=$C521)),"""")
  )
)"),"")</f>
        <v/>
      </c>
      <c r="I521" s="6" t="str">
        <f>IFERROR(__xludf.DUMMYFUNCTION("IF(H521="""","""",
SUM(ARRAYFORMULA(VALUE(SPLIT(H521,CHAR(10)))))
)"),"")</f>
        <v/>
      </c>
      <c r="J521" s="2" t="str">
        <f>IFERROR(__xludf.DUMMYFUNCTION("IFERROR(
  TEXTJOIN(CHAR(10),TRUE,FILTER('SUMMARY DATA'!I:I,'SUMMARY DATA'!A:A=$A521,'SUMMARY DATA'!C:C=$B521)),
  IF(
    OR(
      ISNUMBER(SEARCH(""CDM CASH DEPOSIT"",$C521)),
      ISNUMBER(SEARCH(""CASH DEPOSIT"",$C521)),
      COUNTIF('SUMMARY DATA'"&amp;"!D:D,$C521)&lt;&gt;1
    ),
    """",
    IFERROR(TEXTJOIN(CHAR(10),TRUE,FILTER('SUMMARY DATA'!I:I,'SUMMARY DATA'!D:D=$C521)),"""")
  )
)"),"")</f>
        <v/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 spans="1:27">
      <c r="A522" s="19"/>
      <c r="B522" s="39"/>
      <c r="C522" s="19"/>
      <c r="D522" s="33"/>
      <c r="E522" s="4" t="str">
        <f>IFERROR(__xludf.DUMMYFUNCTION("IFERROR(
  TEXTJOIN(CHAR(10),TRUE,FILTER('SUMMARY DATA'!E:E,'SUMMARY DATA'!A:A=$A522,'SUMMARY DATA'!C:C=$B522)),
  IF(
    OR(
      ISNUMBER(SEARCH(""CDM CASH DEPOSIT"",$C522)),
      ISNUMBER(SEARCH(""CASH DEPOSIT"",$C522)),
      COUNTIF('SUMMARY DATA'"&amp;"!D:D,$C522)&lt;&gt;1
    ),
    """",
    IFERROR(TEXTJOIN(CHAR(10),TRUE,FILTER('SUMMARY DATA'!E:E,'SUMMARY DATA'!D:D=$C522)),"""")
  )
)"),"")</f>
        <v/>
      </c>
      <c r="F522" s="2" t="str">
        <f>IFERROR(__xludf.DUMMYFUNCTION("IFERROR(
  TEXTJOIN(CHAR(10),TRUE,FILTER('SUMMARY DATA'!F:F,'SUMMARY DATA'!A:A=$A522,'SUMMARY DATA'!C:C=$B522)),
  IF(
    OR(
      ISNUMBER(SEARCH(""CDM CASH DEPOSIT"",$C522)),
      ISNUMBER(SEARCH(""CASH DEPOSIT"",$C522)),
      COUNTIF('SUMMARY DATA'"&amp;"!D:D,$C522)&lt;&gt;1
    ),
    """",
    IFERROR(TEXTJOIN(CHAR(10),TRUE,FILTER('SUMMARY DATA'!F:F,'SUMMARY DATA'!D:D=$C522)),"""")
  )
)"),"")</f>
        <v/>
      </c>
      <c r="G522" s="2" t="str">
        <f>IFERROR(__xludf.DUMMYFUNCTION("IFERROR(
  TEXTJOIN(CHAR(10),TRUE,FILTER('SUMMARY DATA'!G:G,'SUMMARY DATA'!A:A=$A522,'SUMMARY DATA'!C:C=$B522)),
  IF(
    OR(
      ISNUMBER(SEARCH(""CDM CASH DEPOSIT"",$C522)),
      ISNUMBER(SEARCH(""CASH DEPOSIT"",$C522)),
      COUNTIF('SUMMARY DATA'"&amp;"!D:D,$C522)&lt;&gt;1
    ),
    """",
    IFERROR(TEXTJOIN(CHAR(10),TRUE,FILTER('SUMMARY DATA'!G:G,'SUMMARY DATA'!D:D=$C522)),"""")
  )
)"),"")</f>
        <v/>
      </c>
      <c r="H522" s="6" t="str">
        <f>IFERROR(__xludf.DUMMYFUNCTION("IFERROR(
  TEXTJOIN(CHAR(10),TRUE,FILTER('SUMMARY DATA'!H:H,'SUMMARY DATA'!A:A=$A522,'SUMMARY DATA'!C:C=$B522)),
  IF(
    OR(
      ISNUMBER(SEARCH(""CDM CASH DEPOSIT"",$C522)),
      ISNUMBER(SEARCH(""CASH DEPOSIT"",$C522)),
      COUNTIF('SUMMARY DATA'"&amp;"!D:D,$C522)&lt;&gt;1
    ),
    """",
    IFERROR(TEXTJOIN(CHAR(10),TRUE,FILTER('SUMMARY DATA'!H:H,'SUMMARY DATA'!D:D=$C522)),"""")
  )
)"),"")</f>
        <v/>
      </c>
      <c r="I522" s="6" t="str">
        <f>IFERROR(__xludf.DUMMYFUNCTION("IF(H522="""","""",
SUM(ARRAYFORMULA(VALUE(SPLIT(H522,CHAR(10)))))
)"),"")</f>
        <v/>
      </c>
      <c r="J522" s="2" t="str">
        <f>IFERROR(__xludf.DUMMYFUNCTION("IFERROR(
  TEXTJOIN(CHAR(10),TRUE,FILTER('SUMMARY DATA'!I:I,'SUMMARY DATA'!A:A=$A522,'SUMMARY DATA'!C:C=$B522)),
  IF(
    OR(
      ISNUMBER(SEARCH(""CDM CASH DEPOSIT"",$C522)),
      ISNUMBER(SEARCH(""CASH DEPOSIT"",$C522)),
      COUNTIF('SUMMARY DATA'"&amp;"!D:D,$C522)&lt;&gt;1
    ),
    """",
    IFERROR(TEXTJOIN(CHAR(10),TRUE,FILTER('SUMMARY DATA'!I:I,'SUMMARY DATA'!D:D=$C522)),"""")
  )
)"),"")</f>
        <v/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 spans="1:27">
      <c r="A523" s="19"/>
      <c r="B523" s="39"/>
      <c r="C523" s="19"/>
      <c r="D523" s="33"/>
      <c r="E523" s="4" t="str">
        <f>IFERROR(__xludf.DUMMYFUNCTION("IFERROR(
  TEXTJOIN(CHAR(10),TRUE,FILTER('SUMMARY DATA'!E:E,'SUMMARY DATA'!A:A=$A523,'SUMMARY DATA'!C:C=$B523)),
  IF(
    OR(
      ISNUMBER(SEARCH(""CDM CASH DEPOSIT"",$C523)),
      ISNUMBER(SEARCH(""CASH DEPOSIT"",$C523)),
      COUNTIF('SUMMARY DATA'"&amp;"!D:D,$C523)&lt;&gt;1
    ),
    """",
    IFERROR(TEXTJOIN(CHAR(10),TRUE,FILTER('SUMMARY DATA'!E:E,'SUMMARY DATA'!D:D=$C523)),"""")
  )
)"),"")</f>
        <v/>
      </c>
      <c r="F523" s="2" t="str">
        <f>IFERROR(__xludf.DUMMYFUNCTION("IFERROR(
  TEXTJOIN(CHAR(10),TRUE,FILTER('SUMMARY DATA'!F:F,'SUMMARY DATA'!A:A=$A523,'SUMMARY DATA'!C:C=$B523)),
  IF(
    OR(
      ISNUMBER(SEARCH(""CDM CASH DEPOSIT"",$C523)),
      ISNUMBER(SEARCH(""CASH DEPOSIT"",$C523)),
      COUNTIF('SUMMARY DATA'"&amp;"!D:D,$C523)&lt;&gt;1
    ),
    """",
    IFERROR(TEXTJOIN(CHAR(10),TRUE,FILTER('SUMMARY DATA'!F:F,'SUMMARY DATA'!D:D=$C523)),"""")
  )
)"),"")</f>
        <v/>
      </c>
      <c r="G523" s="2" t="str">
        <f>IFERROR(__xludf.DUMMYFUNCTION("IFERROR(
  TEXTJOIN(CHAR(10),TRUE,FILTER('SUMMARY DATA'!G:G,'SUMMARY DATA'!A:A=$A523,'SUMMARY DATA'!C:C=$B523)),
  IF(
    OR(
      ISNUMBER(SEARCH(""CDM CASH DEPOSIT"",$C523)),
      ISNUMBER(SEARCH(""CASH DEPOSIT"",$C523)),
      COUNTIF('SUMMARY DATA'"&amp;"!D:D,$C523)&lt;&gt;1
    ),
    """",
    IFERROR(TEXTJOIN(CHAR(10),TRUE,FILTER('SUMMARY DATA'!G:G,'SUMMARY DATA'!D:D=$C523)),"""")
  )
)"),"")</f>
        <v/>
      </c>
      <c r="H523" s="6" t="str">
        <f>IFERROR(__xludf.DUMMYFUNCTION("IFERROR(
  TEXTJOIN(CHAR(10),TRUE,FILTER('SUMMARY DATA'!H:H,'SUMMARY DATA'!A:A=$A523,'SUMMARY DATA'!C:C=$B523)),
  IF(
    OR(
      ISNUMBER(SEARCH(""CDM CASH DEPOSIT"",$C523)),
      ISNUMBER(SEARCH(""CASH DEPOSIT"",$C523)),
      COUNTIF('SUMMARY DATA'"&amp;"!D:D,$C523)&lt;&gt;1
    ),
    """",
    IFERROR(TEXTJOIN(CHAR(10),TRUE,FILTER('SUMMARY DATA'!H:H,'SUMMARY DATA'!D:D=$C523)),"""")
  )
)"),"")</f>
        <v/>
      </c>
      <c r="I523" s="6" t="str">
        <f>IFERROR(__xludf.DUMMYFUNCTION("IF(H523="""","""",
SUM(ARRAYFORMULA(VALUE(SPLIT(H523,CHAR(10)))))
)"),"")</f>
        <v/>
      </c>
      <c r="J523" s="2" t="str">
        <f>IFERROR(__xludf.DUMMYFUNCTION("IFERROR(
  TEXTJOIN(CHAR(10),TRUE,FILTER('SUMMARY DATA'!I:I,'SUMMARY DATA'!A:A=$A523,'SUMMARY DATA'!C:C=$B523)),
  IF(
    OR(
      ISNUMBER(SEARCH(""CDM CASH DEPOSIT"",$C523)),
      ISNUMBER(SEARCH(""CASH DEPOSIT"",$C523)),
      COUNTIF('SUMMARY DATA'"&amp;"!D:D,$C523)&lt;&gt;1
    ),
    """",
    IFERROR(TEXTJOIN(CHAR(10),TRUE,FILTER('SUMMARY DATA'!I:I,'SUMMARY DATA'!D:D=$C523)),"""")
  )
)"),"")</f>
        <v/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 spans="1:27">
      <c r="A524" s="19"/>
      <c r="B524" s="39"/>
      <c r="C524" s="19"/>
      <c r="D524" s="33"/>
      <c r="E524" s="4" t="str">
        <f>IFERROR(__xludf.DUMMYFUNCTION("IFERROR(
  TEXTJOIN(CHAR(10),TRUE,FILTER('SUMMARY DATA'!E:E,'SUMMARY DATA'!A:A=$A524,'SUMMARY DATA'!C:C=$B524)),
  IF(
    OR(
      ISNUMBER(SEARCH(""CDM CASH DEPOSIT"",$C524)),
      ISNUMBER(SEARCH(""CASH DEPOSIT"",$C524)),
      COUNTIF('SUMMARY DATA'"&amp;"!D:D,$C524)&lt;&gt;1
    ),
    """",
    IFERROR(TEXTJOIN(CHAR(10),TRUE,FILTER('SUMMARY DATA'!E:E,'SUMMARY DATA'!D:D=$C524)),"""")
  )
)"),"")</f>
        <v/>
      </c>
      <c r="F524" s="2" t="str">
        <f>IFERROR(__xludf.DUMMYFUNCTION("IFERROR(
  TEXTJOIN(CHAR(10),TRUE,FILTER('SUMMARY DATA'!F:F,'SUMMARY DATA'!A:A=$A524,'SUMMARY DATA'!C:C=$B524)),
  IF(
    OR(
      ISNUMBER(SEARCH(""CDM CASH DEPOSIT"",$C524)),
      ISNUMBER(SEARCH(""CASH DEPOSIT"",$C524)),
      COUNTIF('SUMMARY DATA'"&amp;"!D:D,$C524)&lt;&gt;1
    ),
    """",
    IFERROR(TEXTJOIN(CHAR(10),TRUE,FILTER('SUMMARY DATA'!F:F,'SUMMARY DATA'!D:D=$C524)),"""")
  )
)"),"")</f>
        <v/>
      </c>
      <c r="G524" s="2" t="str">
        <f>IFERROR(__xludf.DUMMYFUNCTION("IFERROR(
  TEXTJOIN(CHAR(10),TRUE,FILTER('SUMMARY DATA'!G:G,'SUMMARY DATA'!A:A=$A524,'SUMMARY DATA'!C:C=$B524)),
  IF(
    OR(
      ISNUMBER(SEARCH(""CDM CASH DEPOSIT"",$C524)),
      ISNUMBER(SEARCH(""CASH DEPOSIT"",$C524)),
      COUNTIF('SUMMARY DATA'"&amp;"!D:D,$C524)&lt;&gt;1
    ),
    """",
    IFERROR(TEXTJOIN(CHAR(10),TRUE,FILTER('SUMMARY DATA'!G:G,'SUMMARY DATA'!D:D=$C524)),"""")
  )
)"),"")</f>
        <v/>
      </c>
      <c r="H524" s="6" t="str">
        <f>IFERROR(__xludf.DUMMYFUNCTION("IFERROR(
  TEXTJOIN(CHAR(10),TRUE,FILTER('SUMMARY DATA'!H:H,'SUMMARY DATA'!A:A=$A524,'SUMMARY DATA'!C:C=$B524)),
  IF(
    OR(
      ISNUMBER(SEARCH(""CDM CASH DEPOSIT"",$C524)),
      ISNUMBER(SEARCH(""CASH DEPOSIT"",$C524)),
      COUNTIF('SUMMARY DATA'"&amp;"!D:D,$C524)&lt;&gt;1
    ),
    """",
    IFERROR(TEXTJOIN(CHAR(10),TRUE,FILTER('SUMMARY DATA'!H:H,'SUMMARY DATA'!D:D=$C524)),"""")
  )
)"),"")</f>
        <v/>
      </c>
      <c r="I524" s="6" t="str">
        <f>IFERROR(__xludf.DUMMYFUNCTION("IF(H524="""","""",
SUM(ARRAYFORMULA(VALUE(SPLIT(H524,CHAR(10)))))
)"),"")</f>
        <v/>
      </c>
      <c r="J524" s="2" t="str">
        <f>IFERROR(__xludf.DUMMYFUNCTION("IFERROR(
  TEXTJOIN(CHAR(10),TRUE,FILTER('SUMMARY DATA'!I:I,'SUMMARY DATA'!A:A=$A524,'SUMMARY DATA'!C:C=$B524)),
  IF(
    OR(
      ISNUMBER(SEARCH(""CDM CASH DEPOSIT"",$C524)),
      ISNUMBER(SEARCH(""CASH DEPOSIT"",$C524)),
      COUNTIF('SUMMARY DATA'"&amp;"!D:D,$C524)&lt;&gt;1
    ),
    """",
    IFERROR(TEXTJOIN(CHAR(10),TRUE,FILTER('SUMMARY DATA'!I:I,'SUMMARY DATA'!D:D=$C524)),"""")
  )
)"),"")</f>
        <v/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 spans="1:27">
      <c r="A525" s="19"/>
      <c r="B525" s="39"/>
      <c r="C525" s="19"/>
      <c r="D525" s="33"/>
      <c r="E525" s="4" t="str">
        <f>IFERROR(__xludf.DUMMYFUNCTION("IFERROR(
  TEXTJOIN(CHAR(10),TRUE,FILTER('SUMMARY DATA'!E:E,'SUMMARY DATA'!A:A=$A525,'SUMMARY DATA'!C:C=$B525)),
  IF(
    OR(
      ISNUMBER(SEARCH(""CDM CASH DEPOSIT"",$C525)),
      ISNUMBER(SEARCH(""CASH DEPOSIT"",$C525)),
      COUNTIF('SUMMARY DATA'"&amp;"!D:D,$C525)&lt;&gt;1
    ),
    """",
    IFERROR(TEXTJOIN(CHAR(10),TRUE,FILTER('SUMMARY DATA'!E:E,'SUMMARY DATA'!D:D=$C525)),"""")
  )
)"),"")</f>
        <v/>
      </c>
      <c r="F525" s="2" t="str">
        <f>IFERROR(__xludf.DUMMYFUNCTION("IFERROR(
  TEXTJOIN(CHAR(10),TRUE,FILTER('SUMMARY DATA'!F:F,'SUMMARY DATA'!A:A=$A525,'SUMMARY DATA'!C:C=$B525)),
  IF(
    OR(
      ISNUMBER(SEARCH(""CDM CASH DEPOSIT"",$C525)),
      ISNUMBER(SEARCH(""CASH DEPOSIT"",$C525)),
      COUNTIF('SUMMARY DATA'"&amp;"!D:D,$C525)&lt;&gt;1
    ),
    """",
    IFERROR(TEXTJOIN(CHAR(10),TRUE,FILTER('SUMMARY DATA'!F:F,'SUMMARY DATA'!D:D=$C525)),"""")
  )
)"),"")</f>
        <v/>
      </c>
      <c r="G525" s="2" t="str">
        <f>IFERROR(__xludf.DUMMYFUNCTION("IFERROR(
  TEXTJOIN(CHAR(10),TRUE,FILTER('SUMMARY DATA'!G:G,'SUMMARY DATA'!A:A=$A525,'SUMMARY DATA'!C:C=$B525)),
  IF(
    OR(
      ISNUMBER(SEARCH(""CDM CASH DEPOSIT"",$C525)),
      ISNUMBER(SEARCH(""CASH DEPOSIT"",$C525)),
      COUNTIF('SUMMARY DATA'"&amp;"!D:D,$C525)&lt;&gt;1
    ),
    """",
    IFERROR(TEXTJOIN(CHAR(10),TRUE,FILTER('SUMMARY DATA'!G:G,'SUMMARY DATA'!D:D=$C525)),"""")
  )
)"),"")</f>
        <v/>
      </c>
      <c r="H525" s="6" t="str">
        <f>IFERROR(__xludf.DUMMYFUNCTION("IFERROR(
  TEXTJOIN(CHAR(10),TRUE,FILTER('SUMMARY DATA'!H:H,'SUMMARY DATA'!A:A=$A525,'SUMMARY DATA'!C:C=$B525)),
  IF(
    OR(
      ISNUMBER(SEARCH(""CDM CASH DEPOSIT"",$C525)),
      ISNUMBER(SEARCH(""CASH DEPOSIT"",$C525)),
      COUNTIF('SUMMARY DATA'"&amp;"!D:D,$C525)&lt;&gt;1
    ),
    """",
    IFERROR(TEXTJOIN(CHAR(10),TRUE,FILTER('SUMMARY DATA'!H:H,'SUMMARY DATA'!D:D=$C525)),"""")
  )
)"),"")</f>
        <v/>
      </c>
      <c r="I525" s="6" t="str">
        <f>IFERROR(__xludf.DUMMYFUNCTION("IF(H525="""","""",
SUM(ARRAYFORMULA(VALUE(SPLIT(H525,CHAR(10)))))
)"),"")</f>
        <v/>
      </c>
      <c r="J525" s="2" t="str">
        <f>IFERROR(__xludf.DUMMYFUNCTION("IFERROR(
  TEXTJOIN(CHAR(10),TRUE,FILTER('SUMMARY DATA'!I:I,'SUMMARY DATA'!A:A=$A525,'SUMMARY DATA'!C:C=$B525)),
  IF(
    OR(
      ISNUMBER(SEARCH(""CDM CASH DEPOSIT"",$C525)),
      ISNUMBER(SEARCH(""CASH DEPOSIT"",$C525)),
      COUNTIF('SUMMARY DATA'"&amp;"!D:D,$C525)&lt;&gt;1
    ),
    """",
    IFERROR(TEXTJOIN(CHAR(10),TRUE,FILTER('SUMMARY DATA'!I:I,'SUMMARY DATA'!D:D=$C525)),"""")
  )
)"),"")</f>
        <v/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 spans="1:27">
      <c r="A526" s="19"/>
      <c r="B526" s="39"/>
      <c r="C526" s="19"/>
      <c r="D526" s="33"/>
      <c r="E526" s="4" t="str">
        <f>IFERROR(__xludf.DUMMYFUNCTION("IFERROR(
  TEXTJOIN(CHAR(10),TRUE,FILTER('SUMMARY DATA'!E:E,'SUMMARY DATA'!A:A=$A526,'SUMMARY DATA'!C:C=$B526)),
  IF(
    OR(
      ISNUMBER(SEARCH(""CDM CASH DEPOSIT"",$C526)),
      ISNUMBER(SEARCH(""CASH DEPOSIT"",$C526)),
      COUNTIF('SUMMARY DATA'"&amp;"!D:D,$C526)&lt;&gt;1
    ),
    """",
    IFERROR(TEXTJOIN(CHAR(10),TRUE,FILTER('SUMMARY DATA'!E:E,'SUMMARY DATA'!D:D=$C526)),"""")
  )
)"),"")</f>
        <v/>
      </c>
      <c r="F526" s="2" t="str">
        <f>IFERROR(__xludf.DUMMYFUNCTION("IFERROR(
  TEXTJOIN(CHAR(10),TRUE,FILTER('SUMMARY DATA'!F:F,'SUMMARY DATA'!A:A=$A526,'SUMMARY DATA'!C:C=$B526)),
  IF(
    OR(
      ISNUMBER(SEARCH(""CDM CASH DEPOSIT"",$C526)),
      ISNUMBER(SEARCH(""CASH DEPOSIT"",$C526)),
      COUNTIF('SUMMARY DATA'"&amp;"!D:D,$C526)&lt;&gt;1
    ),
    """",
    IFERROR(TEXTJOIN(CHAR(10),TRUE,FILTER('SUMMARY DATA'!F:F,'SUMMARY DATA'!D:D=$C526)),"""")
  )
)"),"")</f>
        <v/>
      </c>
      <c r="G526" s="2" t="str">
        <f>IFERROR(__xludf.DUMMYFUNCTION("IFERROR(
  TEXTJOIN(CHAR(10),TRUE,FILTER('SUMMARY DATA'!G:G,'SUMMARY DATA'!A:A=$A526,'SUMMARY DATA'!C:C=$B526)),
  IF(
    OR(
      ISNUMBER(SEARCH(""CDM CASH DEPOSIT"",$C526)),
      ISNUMBER(SEARCH(""CASH DEPOSIT"",$C526)),
      COUNTIF('SUMMARY DATA'"&amp;"!D:D,$C526)&lt;&gt;1
    ),
    """",
    IFERROR(TEXTJOIN(CHAR(10),TRUE,FILTER('SUMMARY DATA'!G:G,'SUMMARY DATA'!D:D=$C526)),"""")
  )
)"),"")</f>
        <v/>
      </c>
      <c r="H526" s="6" t="str">
        <f>IFERROR(__xludf.DUMMYFUNCTION("IFERROR(
  TEXTJOIN(CHAR(10),TRUE,FILTER('SUMMARY DATA'!H:H,'SUMMARY DATA'!A:A=$A526,'SUMMARY DATA'!C:C=$B526)),
  IF(
    OR(
      ISNUMBER(SEARCH(""CDM CASH DEPOSIT"",$C526)),
      ISNUMBER(SEARCH(""CASH DEPOSIT"",$C526)),
      COUNTIF('SUMMARY DATA'"&amp;"!D:D,$C526)&lt;&gt;1
    ),
    """",
    IFERROR(TEXTJOIN(CHAR(10),TRUE,FILTER('SUMMARY DATA'!H:H,'SUMMARY DATA'!D:D=$C526)),"""")
  )
)"),"")</f>
        <v/>
      </c>
      <c r="I526" s="6" t="str">
        <f>IFERROR(__xludf.DUMMYFUNCTION("IF(H526="""","""",
SUM(ARRAYFORMULA(VALUE(SPLIT(H526,CHAR(10)))))
)"),"")</f>
        <v/>
      </c>
      <c r="J526" s="2" t="str">
        <f>IFERROR(__xludf.DUMMYFUNCTION("IFERROR(
  TEXTJOIN(CHAR(10),TRUE,FILTER('SUMMARY DATA'!I:I,'SUMMARY DATA'!A:A=$A526,'SUMMARY DATA'!C:C=$B526)),
  IF(
    OR(
      ISNUMBER(SEARCH(""CDM CASH DEPOSIT"",$C526)),
      ISNUMBER(SEARCH(""CASH DEPOSIT"",$C526)),
      COUNTIF('SUMMARY DATA'"&amp;"!D:D,$C526)&lt;&gt;1
    ),
    """",
    IFERROR(TEXTJOIN(CHAR(10),TRUE,FILTER('SUMMARY DATA'!I:I,'SUMMARY DATA'!D:D=$C526)),"""")
  )
)"),"")</f>
        <v/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 spans="1:27">
      <c r="A527" s="19"/>
      <c r="B527" s="39"/>
      <c r="C527" s="19"/>
      <c r="D527" s="33"/>
      <c r="E527" s="4" t="str">
        <f>IFERROR(__xludf.DUMMYFUNCTION("IFERROR(
  TEXTJOIN(CHAR(10),TRUE,FILTER('SUMMARY DATA'!E:E,'SUMMARY DATA'!A:A=$A527,'SUMMARY DATA'!C:C=$B527)),
  IF(
    OR(
      ISNUMBER(SEARCH(""CDM CASH DEPOSIT"",$C527)),
      ISNUMBER(SEARCH(""CASH DEPOSIT"",$C527)),
      COUNTIF('SUMMARY DATA'"&amp;"!D:D,$C527)&lt;&gt;1
    ),
    """",
    IFERROR(TEXTJOIN(CHAR(10),TRUE,FILTER('SUMMARY DATA'!E:E,'SUMMARY DATA'!D:D=$C527)),"""")
  )
)"),"")</f>
        <v/>
      </c>
      <c r="F527" s="2" t="str">
        <f>IFERROR(__xludf.DUMMYFUNCTION("IFERROR(
  TEXTJOIN(CHAR(10),TRUE,FILTER('SUMMARY DATA'!F:F,'SUMMARY DATA'!A:A=$A527,'SUMMARY DATA'!C:C=$B527)),
  IF(
    OR(
      ISNUMBER(SEARCH(""CDM CASH DEPOSIT"",$C527)),
      ISNUMBER(SEARCH(""CASH DEPOSIT"",$C527)),
      COUNTIF('SUMMARY DATA'"&amp;"!D:D,$C527)&lt;&gt;1
    ),
    """",
    IFERROR(TEXTJOIN(CHAR(10),TRUE,FILTER('SUMMARY DATA'!F:F,'SUMMARY DATA'!D:D=$C527)),"""")
  )
)"),"")</f>
        <v/>
      </c>
      <c r="G527" s="2" t="str">
        <f>IFERROR(__xludf.DUMMYFUNCTION("IFERROR(
  TEXTJOIN(CHAR(10),TRUE,FILTER('SUMMARY DATA'!G:G,'SUMMARY DATA'!A:A=$A527,'SUMMARY DATA'!C:C=$B527)),
  IF(
    OR(
      ISNUMBER(SEARCH(""CDM CASH DEPOSIT"",$C527)),
      ISNUMBER(SEARCH(""CASH DEPOSIT"",$C527)),
      COUNTIF('SUMMARY DATA'"&amp;"!D:D,$C527)&lt;&gt;1
    ),
    """",
    IFERROR(TEXTJOIN(CHAR(10),TRUE,FILTER('SUMMARY DATA'!G:G,'SUMMARY DATA'!D:D=$C527)),"""")
  )
)"),"")</f>
        <v/>
      </c>
      <c r="H527" s="6" t="str">
        <f>IFERROR(__xludf.DUMMYFUNCTION("IFERROR(
  TEXTJOIN(CHAR(10),TRUE,FILTER('SUMMARY DATA'!H:H,'SUMMARY DATA'!A:A=$A527,'SUMMARY DATA'!C:C=$B527)),
  IF(
    OR(
      ISNUMBER(SEARCH(""CDM CASH DEPOSIT"",$C527)),
      ISNUMBER(SEARCH(""CASH DEPOSIT"",$C527)),
      COUNTIF('SUMMARY DATA'"&amp;"!D:D,$C527)&lt;&gt;1
    ),
    """",
    IFERROR(TEXTJOIN(CHAR(10),TRUE,FILTER('SUMMARY DATA'!H:H,'SUMMARY DATA'!D:D=$C527)),"""")
  )
)"),"")</f>
        <v/>
      </c>
      <c r="I527" s="6" t="str">
        <f>IFERROR(__xludf.DUMMYFUNCTION("IF(H527="""","""",
SUM(ARRAYFORMULA(VALUE(SPLIT(H527,CHAR(10)))))
)"),"")</f>
        <v/>
      </c>
      <c r="J527" s="2" t="str">
        <f>IFERROR(__xludf.DUMMYFUNCTION("IFERROR(
  TEXTJOIN(CHAR(10),TRUE,FILTER('SUMMARY DATA'!I:I,'SUMMARY DATA'!A:A=$A527,'SUMMARY DATA'!C:C=$B527)),
  IF(
    OR(
      ISNUMBER(SEARCH(""CDM CASH DEPOSIT"",$C527)),
      ISNUMBER(SEARCH(""CASH DEPOSIT"",$C527)),
      COUNTIF('SUMMARY DATA'"&amp;"!D:D,$C527)&lt;&gt;1
    ),
    """",
    IFERROR(TEXTJOIN(CHAR(10),TRUE,FILTER('SUMMARY DATA'!I:I,'SUMMARY DATA'!D:D=$C527)),"""")
  )
)"),"")</f>
        <v/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 spans="1:27">
      <c r="A528" s="19"/>
      <c r="B528" s="39"/>
      <c r="C528" s="19"/>
      <c r="D528" s="33"/>
      <c r="E528" s="4" t="str">
        <f>IFERROR(__xludf.DUMMYFUNCTION("IFERROR(
  TEXTJOIN(CHAR(10),TRUE,FILTER('SUMMARY DATA'!E:E,'SUMMARY DATA'!A:A=$A528,'SUMMARY DATA'!C:C=$B528)),
  IF(
    OR(
      ISNUMBER(SEARCH(""CDM CASH DEPOSIT"",$C528)),
      ISNUMBER(SEARCH(""CASH DEPOSIT"",$C528)),
      COUNTIF('SUMMARY DATA'"&amp;"!D:D,$C528)&lt;&gt;1
    ),
    """",
    IFERROR(TEXTJOIN(CHAR(10),TRUE,FILTER('SUMMARY DATA'!E:E,'SUMMARY DATA'!D:D=$C528)),"""")
  )
)"),"")</f>
        <v/>
      </c>
      <c r="F528" s="2" t="str">
        <f>IFERROR(__xludf.DUMMYFUNCTION("IFERROR(
  TEXTJOIN(CHAR(10),TRUE,FILTER('SUMMARY DATA'!F:F,'SUMMARY DATA'!A:A=$A528,'SUMMARY DATA'!C:C=$B528)),
  IF(
    OR(
      ISNUMBER(SEARCH(""CDM CASH DEPOSIT"",$C528)),
      ISNUMBER(SEARCH(""CASH DEPOSIT"",$C528)),
      COUNTIF('SUMMARY DATA'"&amp;"!D:D,$C528)&lt;&gt;1
    ),
    """",
    IFERROR(TEXTJOIN(CHAR(10),TRUE,FILTER('SUMMARY DATA'!F:F,'SUMMARY DATA'!D:D=$C528)),"""")
  )
)"),"")</f>
        <v/>
      </c>
      <c r="G528" s="2" t="str">
        <f>IFERROR(__xludf.DUMMYFUNCTION("IFERROR(
  TEXTJOIN(CHAR(10),TRUE,FILTER('SUMMARY DATA'!G:G,'SUMMARY DATA'!A:A=$A528,'SUMMARY DATA'!C:C=$B528)),
  IF(
    OR(
      ISNUMBER(SEARCH(""CDM CASH DEPOSIT"",$C528)),
      ISNUMBER(SEARCH(""CASH DEPOSIT"",$C528)),
      COUNTIF('SUMMARY DATA'"&amp;"!D:D,$C528)&lt;&gt;1
    ),
    """",
    IFERROR(TEXTJOIN(CHAR(10),TRUE,FILTER('SUMMARY DATA'!G:G,'SUMMARY DATA'!D:D=$C528)),"""")
  )
)"),"")</f>
        <v/>
      </c>
      <c r="H528" s="6" t="str">
        <f>IFERROR(__xludf.DUMMYFUNCTION("IFERROR(
  TEXTJOIN(CHAR(10),TRUE,FILTER('SUMMARY DATA'!H:H,'SUMMARY DATA'!A:A=$A528,'SUMMARY DATA'!C:C=$B528)),
  IF(
    OR(
      ISNUMBER(SEARCH(""CDM CASH DEPOSIT"",$C528)),
      ISNUMBER(SEARCH(""CASH DEPOSIT"",$C528)),
      COUNTIF('SUMMARY DATA'"&amp;"!D:D,$C528)&lt;&gt;1
    ),
    """",
    IFERROR(TEXTJOIN(CHAR(10),TRUE,FILTER('SUMMARY DATA'!H:H,'SUMMARY DATA'!D:D=$C528)),"""")
  )
)"),"")</f>
        <v/>
      </c>
      <c r="I528" s="6" t="str">
        <f>IFERROR(__xludf.DUMMYFUNCTION("IF(H528="""","""",
SUM(ARRAYFORMULA(VALUE(SPLIT(H528,CHAR(10)))))
)"),"")</f>
        <v/>
      </c>
      <c r="J528" s="2" t="str">
        <f>IFERROR(__xludf.DUMMYFUNCTION("IFERROR(
  TEXTJOIN(CHAR(10),TRUE,FILTER('SUMMARY DATA'!I:I,'SUMMARY DATA'!A:A=$A528,'SUMMARY DATA'!C:C=$B528)),
  IF(
    OR(
      ISNUMBER(SEARCH(""CDM CASH DEPOSIT"",$C528)),
      ISNUMBER(SEARCH(""CASH DEPOSIT"",$C528)),
      COUNTIF('SUMMARY DATA'"&amp;"!D:D,$C528)&lt;&gt;1
    ),
    """",
    IFERROR(TEXTJOIN(CHAR(10),TRUE,FILTER('SUMMARY DATA'!I:I,'SUMMARY DATA'!D:D=$C528)),"""")
  )
)"),"")</f>
        <v/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 spans="1:27">
      <c r="A529" s="19"/>
      <c r="B529" s="39"/>
      <c r="C529" s="19"/>
      <c r="D529" s="33"/>
      <c r="E529" s="4" t="str">
        <f>IFERROR(__xludf.DUMMYFUNCTION("IFERROR(
  TEXTJOIN(CHAR(10),TRUE,FILTER('SUMMARY DATA'!E:E,'SUMMARY DATA'!A:A=$A529,'SUMMARY DATA'!C:C=$B529)),
  IF(
    OR(
      ISNUMBER(SEARCH(""CDM CASH DEPOSIT"",$C529)),
      ISNUMBER(SEARCH(""CASH DEPOSIT"",$C529)),
      COUNTIF('SUMMARY DATA'"&amp;"!D:D,$C529)&lt;&gt;1
    ),
    """",
    IFERROR(TEXTJOIN(CHAR(10),TRUE,FILTER('SUMMARY DATA'!E:E,'SUMMARY DATA'!D:D=$C529)),"""")
  )
)"),"")</f>
        <v/>
      </c>
      <c r="F529" s="2" t="str">
        <f>IFERROR(__xludf.DUMMYFUNCTION("IFERROR(
  TEXTJOIN(CHAR(10),TRUE,FILTER('SUMMARY DATA'!F:F,'SUMMARY DATA'!A:A=$A529,'SUMMARY DATA'!C:C=$B529)),
  IF(
    OR(
      ISNUMBER(SEARCH(""CDM CASH DEPOSIT"",$C529)),
      ISNUMBER(SEARCH(""CASH DEPOSIT"",$C529)),
      COUNTIF('SUMMARY DATA'"&amp;"!D:D,$C529)&lt;&gt;1
    ),
    """",
    IFERROR(TEXTJOIN(CHAR(10),TRUE,FILTER('SUMMARY DATA'!F:F,'SUMMARY DATA'!D:D=$C529)),"""")
  )
)"),"")</f>
        <v/>
      </c>
      <c r="G529" s="2" t="str">
        <f>IFERROR(__xludf.DUMMYFUNCTION("IFERROR(
  TEXTJOIN(CHAR(10),TRUE,FILTER('SUMMARY DATA'!G:G,'SUMMARY DATA'!A:A=$A529,'SUMMARY DATA'!C:C=$B529)),
  IF(
    OR(
      ISNUMBER(SEARCH(""CDM CASH DEPOSIT"",$C529)),
      ISNUMBER(SEARCH(""CASH DEPOSIT"",$C529)),
      COUNTIF('SUMMARY DATA'"&amp;"!D:D,$C529)&lt;&gt;1
    ),
    """",
    IFERROR(TEXTJOIN(CHAR(10),TRUE,FILTER('SUMMARY DATA'!G:G,'SUMMARY DATA'!D:D=$C529)),"""")
  )
)"),"")</f>
        <v/>
      </c>
      <c r="H529" s="6" t="str">
        <f>IFERROR(__xludf.DUMMYFUNCTION("IFERROR(
  TEXTJOIN(CHAR(10),TRUE,FILTER('SUMMARY DATA'!H:H,'SUMMARY DATA'!A:A=$A529,'SUMMARY DATA'!C:C=$B529)),
  IF(
    OR(
      ISNUMBER(SEARCH(""CDM CASH DEPOSIT"",$C529)),
      ISNUMBER(SEARCH(""CASH DEPOSIT"",$C529)),
      COUNTIF('SUMMARY DATA'"&amp;"!D:D,$C529)&lt;&gt;1
    ),
    """",
    IFERROR(TEXTJOIN(CHAR(10),TRUE,FILTER('SUMMARY DATA'!H:H,'SUMMARY DATA'!D:D=$C529)),"""")
  )
)"),"")</f>
        <v/>
      </c>
      <c r="I529" s="6" t="str">
        <f>IFERROR(__xludf.DUMMYFUNCTION("IF(H529="""","""",
SUM(ARRAYFORMULA(VALUE(SPLIT(H529,CHAR(10)))))
)"),"")</f>
        <v/>
      </c>
      <c r="J529" s="2" t="str">
        <f>IFERROR(__xludf.DUMMYFUNCTION("IFERROR(
  TEXTJOIN(CHAR(10),TRUE,FILTER('SUMMARY DATA'!I:I,'SUMMARY DATA'!A:A=$A529,'SUMMARY DATA'!C:C=$B529)),
  IF(
    OR(
      ISNUMBER(SEARCH(""CDM CASH DEPOSIT"",$C529)),
      ISNUMBER(SEARCH(""CASH DEPOSIT"",$C529)),
      COUNTIF('SUMMARY DATA'"&amp;"!D:D,$C529)&lt;&gt;1
    ),
    """",
    IFERROR(TEXTJOIN(CHAR(10),TRUE,FILTER('SUMMARY DATA'!I:I,'SUMMARY DATA'!D:D=$C529)),"""")
  )
)"),"")</f>
        <v/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 spans="1:27">
      <c r="A530" s="19"/>
      <c r="B530" s="39"/>
      <c r="C530" s="19"/>
      <c r="D530" s="33"/>
      <c r="E530" s="4" t="str">
        <f>IFERROR(__xludf.DUMMYFUNCTION("IFERROR(
  TEXTJOIN(CHAR(10),TRUE,FILTER('SUMMARY DATA'!E:E,'SUMMARY DATA'!A:A=$A530,'SUMMARY DATA'!C:C=$B530)),
  IF(
    OR(
      ISNUMBER(SEARCH(""CDM CASH DEPOSIT"",$C530)),
      ISNUMBER(SEARCH(""CASH DEPOSIT"",$C530)),
      COUNTIF('SUMMARY DATA'"&amp;"!D:D,$C530)&lt;&gt;1
    ),
    """",
    IFERROR(TEXTJOIN(CHAR(10),TRUE,FILTER('SUMMARY DATA'!E:E,'SUMMARY DATA'!D:D=$C530)),"""")
  )
)"),"")</f>
        <v/>
      </c>
      <c r="F530" s="2" t="str">
        <f>IFERROR(__xludf.DUMMYFUNCTION("IFERROR(
  TEXTJOIN(CHAR(10),TRUE,FILTER('SUMMARY DATA'!F:F,'SUMMARY DATA'!A:A=$A530,'SUMMARY DATA'!C:C=$B530)),
  IF(
    OR(
      ISNUMBER(SEARCH(""CDM CASH DEPOSIT"",$C530)),
      ISNUMBER(SEARCH(""CASH DEPOSIT"",$C530)),
      COUNTIF('SUMMARY DATA'"&amp;"!D:D,$C530)&lt;&gt;1
    ),
    """",
    IFERROR(TEXTJOIN(CHAR(10),TRUE,FILTER('SUMMARY DATA'!F:F,'SUMMARY DATA'!D:D=$C530)),"""")
  )
)"),"")</f>
        <v/>
      </c>
      <c r="G530" s="2" t="str">
        <f>IFERROR(__xludf.DUMMYFUNCTION("IFERROR(
  TEXTJOIN(CHAR(10),TRUE,FILTER('SUMMARY DATA'!G:G,'SUMMARY DATA'!A:A=$A530,'SUMMARY DATA'!C:C=$B530)),
  IF(
    OR(
      ISNUMBER(SEARCH(""CDM CASH DEPOSIT"",$C530)),
      ISNUMBER(SEARCH(""CASH DEPOSIT"",$C530)),
      COUNTIF('SUMMARY DATA'"&amp;"!D:D,$C530)&lt;&gt;1
    ),
    """",
    IFERROR(TEXTJOIN(CHAR(10),TRUE,FILTER('SUMMARY DATA'!G:G,'SUMMARY DATA'!D:D=$C530)),"""")
  )
)"),"")</f>
        <v/>
      </c>
      <c r="H530" s="6" t="str">
        <f>IFERROR(__xludf.DUMMYFUNCTION("IFERROR(
  TEXTJOIN(CHAR(10),TRUE,FILTER('SUMMARY DATA'!H:H,'SUMMARY DATA'!A:A=$A530,'SUMMARY DATA'!C:C=$B530)),
  IF(
    OR(
      ISNUMBER(SEARCH(""CDM CASH DEPOSIT"",$C530)),
      ISNUMBER(SEARCH(""CASH DEPOSIT"",$C530)),
      COUNTIF('SUMMARY DATA'"&amp;"!D:D,$C530)&lt;&gt;1
    ),
    """",
    IFERROR(TEXTJOIN(CHAR(10),TRUE,FILTER('SUMMARY DATA'!H:H,'SUMMARY DATA'!D:D=$C530)),"""")
  )
)"),"")</f>
        <v/>
      </c>
      <c r="I530" s="6" t="str">
        <f>IFERROR(__xludf.DUMMYFUNCTION("IF(H530="""","""",
SUM(ARRAYFORMULA(VALUE(SPLIT(H530,CHAR(10)))))
)"),"")</f>
        <v/>
      </c>
      <c r="J530" s="2" t="str">
        <f>IFERROR(__xludf.DUMMYFUNCTION("IFERROR(
  TEXTJOIN(CHAR(10),TRUE,FILTER('SUMMARY DATA'!I:I,'SUMMARY DATA'!A:A=$A530,'SUMMARY DATA'!C:C=$B530)),
  IF(
    OR(
      ISNUMBER(SEARCH(""CDM CASH DEPOSIT"",$C530)),
      ISNUMBER(SEARCH(""CASH DEPOSIT"",$C530)),
      COUNTIF('SUMMARY DATA'"&amp;"!D:D,$C530)&lt;&gt;1
    ),
    """",
    IFERROR(TEXTJOIN(CHAR(10),TRUE,FILTER('SUMMARY DATA'!I:I,'SUMMARY DATA'!D:D=$C530)),"""")
  )
)"),"")</f>
        <v/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 spans="1:27">
      <c r="A531" s="19"/>
      <c r="B531" s="39"/>
      <c r="C531" s="19"/>
      <c r="D531" s="33"/>
      <c r="E531" s="4" t="str">
        <f>IFERROR(__xludf.DUMMYFUNCTION("IFERROR(
  TEXTJOIN(CHAR(10),TRUE,FILTER('SUMMARY DATA'!E:E,'SUMMARY DATA'!A:A=$A531,'SUMMARY DATA'!C:C=$B531)),
  IF(
    OR(
      ISNUMBER(SEARCH(""CDM CASH DEPOSIT"",$C531)),
      ISNUMBER(SEARCH(""CASH DEPOSIT"",$C531)),
      COUNTIF('SUMMARY DATA'"&amp;"!D:D,$C531)&lt;&gt;1
    ),
    """",
    IFERROR(TEXTJOIN(CHAR(10),TRUE,FILTER('SUMMARY DATA'!E:E,'SUMMARY DATA'!D:D=$C531)),"""")
  )
)"),"")</f>
        <v/>
      </c>
      <c r="F531" s="2" t="str">
        <f>IFERROR(__xludf.DUMMYFUNCTION("IFERROR(
  TEXTJOIN(CHAR(10),TRUE,FILTER('SUMMARY DATA'!F:F,'SUMMARY DATA'!A:A=$A531,'SUMMARY DATA'!C:C=$B531)),
  IF(
    OR(
      ISNUMBER(SEARCH(""CDM CASH DEPOSIT"",$C531)),
      ISNUMBER(SEARCH(""CASH DEPOSIT"",$C531)),
      COUNTIF('SUMMARY DATA'"&amp;"!D:D,$C531)&lt;&gt;1
    ),
    """",
    IFERROR(TEXTJOIN(CHAR(10),TRUE,FILTER('SUMMARY DATA'!F:F,'SUMMARY DATA'!D:D=$C531)),"""")
  )
)"),"")</f>
        <v/>
      </c>
      <c r="G531" s="2" t="str">
        <f>IFERROR(__xludf.DUMMYFUNCTION("IFERROR(
  TEXTJOIN(CHAR(10),TRUE,FILTER('SUMMARY DATA'!G:G,'SUMMARY DATA'!A:A=$A531,'SUMMARY DATA'!C:C=$B531)),
  IF(
    OR(
      ISNUMBER(SEARCH(""CDM CASH DEPOSIT"",$C531)),
      ISNUMBER(SEARCH(""CASH DEPOSIT"",$C531)),
      COUNTIF('SUMMARY DATA'"&amp;"!D:D,$C531)&lt;&gt;1
    ),
    """",
    IFERROR(TEXTJOIN(CHAR(10),TRUE,FILTER('SUMMARY DATA'!G:G,'SUMMARY DATA'!D:D=$C531)),"""")
  )
)"),"")</f>
        <v/>
      </c>
      <c r="H531" s="6" t="str">
        <f>IFERROR(__xludf.DUMMYFUNCTION("IFERROR(
  TEXTJOIN(CHAR(10),TRUE,FILTER('SUMMARY DATA'!H:H,'SUMMARY DATA'!A:A=$A531,'SUMMARY DATA'!C:C=$B531)),
  IF(
    OR(
      ISNUMBER(SEARCH(""CDM CASH DEPOSIT"",$C531)),
      ISNUMBER(SEARCH(""CASH DEPOSIT"",$C531)),
      COUNTIF('SUMMARY DATA'"&amp;"!D:D,$C531)&lt;&gt;1
    ),
    """",
    IFERROR(TEXTJOIN(CHAR(10),TRUE,FILTER('SUMMARY DATA'!H:H,'SUMMARY DATA'!D:D=$C531)),"""")
  )
)"),"")</f>
        <v/>
      </c>
      <c r="I531" s="6" t="str">
        <f>IFERROR(__xludf.DUMMYFUNCTION("IF(H531="""","""",
SUM(ARRAYFORMULA(VALUE(SPLIT(H531,CHAR(10)))))
)"),"")</f>
        <v/>
      </c>
      <c r="J531" s="2" t="str">
        <f>IFERROR(__xludf.DUMMYFUNCTION("IFERROR(
  TEXTJOIN(CHAR(10),TRUE,FILTER('SUMMARY DATA'!I:I,'SUMMARY DATA'!A:A=$A531,'SUMMARY DATA'!C:C=$B531)),
  IF(
    OR(
      ISNUMBER(SEARCH(""CDM CASH DEPOSIT"",$C531)),
      ISNUMBER(SEARCH(""CASH DEPOSIT"",$C531)),
      COUNTIF('SUMMARY DATA'"&amp;"!D:D,$C531)&lt;&gt;1
    ),
    """",
    IFERROR(TEXTJOIN(CHAR(10),TRUE,FILTER('SUMMARY DATA'!I:I,'SUMMARY DATA'!D:D=$C531)),"""")
  )
)"),"")</f>
        <v/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 spans="1:27">
      <c r="A532" s="19"/>
      <c r="B532" s="39"/>
      <c r="C532" s="19"/>
      <c r="D532" s="33"/>
      <c r="E532" s="4" t="str">
        <f>IFERROR(__xludf.DUMMYFUNCTION("IFERROR(
  TEXTJOIN(CHAR(10),TRUE,FILTER('SUMMARY DATA'!E:E,'SUMMARY DATA'!A:A=$A532,'SUMMARY DATA'!C:C=$B532)),
  IF(
    OR(
      ISNUMBER(SEARCH(""CDM CASH DEPOSIT"",$C532)),
      ISNUMBER(SEARCH(""CASH DEPOSIT"",$C532)),
      COUNTIF('SUMMARY DATA'"&amp;"!D:D,$C532)&lt;&gt;1
    ),
    """",
    IFERROR(TEXTJOIN(CHAR(10),TRUE,FILTER('SUMMARY DATA'!E:E,'SUMMARY DATA'!D:D=$C532)),"""")
  )
)"),"")</f>
        <v/>
      </c>
      <c r="F532" s="2" t="str">
        <f>IFERROR(__xludf.DUMMYFUNCTION("IFERROR(
  TEXTJOIN(CHAR(10),TRUE,FILTER('SUMMARY DATA'!F:F,'SUMMARY DATA'!A:A=$A532,'SUMMARY DATA'!C:C=$B532)),
  IF(
    OR(
      ISNUMBER(SEARCH(""CDM CASH DEPOSIT"",$C532)),
      ISNUMBER(SEARCH(""CASH DEPOSIT"",$C532)),
      COUNTIF('SUMMARY DATA'"&amp;"!D:D,$C532)&lt;&gt;1
    ),
    """",
    IFERROR(TEXTJOIN(CHAR(10),TRUE,FILTER('SUMMARY DATA'!F:F,'SUMMARY DATA'!D:D=$C532)),"""")
  )
)"),"")</f>
        <v/>
      </c>
      <c r="G532" s="2" t="str">
        <f>IFERROR(__xludf.DUMMYFUNCTION("IFERROR(
  TEXTJOIN(CHAR(10),TRUE,FILTER('SUMMARY DATA'!G:G,'SUMMARY DATA'!A:A=$A532,'SUMMARY DATA'!C:C=$B532)),
  IF(
    OR(
      ISNUMBER(SEARCH(""CDM CASH DEPOSIT"",$C532)),
      ISNUMBER(SEARCH(""CASH DEPOSIT"",$C532)),
      COUNTIF('SUMMARY DATA'"&amp;"!D:D,$C532)&lt;&gt;1
    ),
    """",
    IFERROR(TEXTJOIN(CHAR(10),TRUE,FILTER('SUMMARY DATA'!G:G,'SUMMARY DATA'!D:D=$C532)),"""")
  )
)"),"")</f>
        <v/>
      </c>
      <c r="H532" s="6" t="str">
        <f>IFERROR(__xludf.DUMMYFUNCTION("IFERROR(
  TEXTJOIN(CHAR(10),TRUE,FILTER('SUMMARY DATA'!H:H,'SUMMARY DATA'!A:A=$A532,'SUMMARY DATA'!C:C=$B532)),
  IF(
    OR(
      ISNUMBER(SEARCH(""CDM CASH DEPOSIT"",$C532)),
      ISNUMBER(SEARCH(""CASH DEPOSIT"",$C532)),
      COUNTIF('SUMMARY DATA'"&amp;"!D:D,$C532)&lt;&gt;1
    ),
    """",
    IFERROR(TEXTJOIN(CHAR(10),TRUE,FILTER('SUMMARY DATA'!H:H,'SUMMARY DATA'!D:D=$C532)),"""")
  )
)"),"")</f>
        <v/>
      </c>
      <c r="I532" s="6" t="str">
        <f>IFERROR(__xludf.DUMMYFUNCTION("IF(H532="""","""",
SUM(ARRAYFORMULA(VALUE(SPLIT(H532,CHAR(10)))))
)"),"")</f>
        <v/>
      </c>
      <c r="J532" s="2" t="str">
        <f>IFERROR(__xludf.DUMMYFUNCTION("IFERROR(
  TEXTJOIN(CHAR(10),TRUE,FILTER('SUMMARY DATA'!I:I,'SUMMARY DATA'!A:A=$A532,'SUMMARY DATA'!C:C=$B532)),
  IF(
    OR(
      ISNUMBER(SEARCH(""CDM CASH DEPOSIT"",$C532)),
      ISNUMBER(SEARCH(""CASH DEPOSIT"",$C532)),
      COUNTIF('SUMMARY DATA'"&amp;"!D:D,$C532)&lt;&gt;1
    ),
    """",
    IFERROR(TEXTJOIN(CHAR(10),TRUE,FILTER('SUMMARY DATA'!I:I,'SUMMARY DATA'!D:D=$C532)),"""")
  )
)"),"")</f>
        <v/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 spans="1:27">
      <c r="A533" s="19"/>
      <c r="B533" s="39"/>
      <c r="C533" s="19"/>
      <c r="D533" s="33"/>
      <c r="E533" s="4" t="str">
        <f>IFERROR(__xludf.DUMMYFUNCTION("IFERROR(
  TEXTJOIN(CHAR(10),TRUE,FILTER('SUMMARY DATA'!E:E,'SUMMARY DATA'!A:A=$A533,'SUMMARY DATA'!C:C=$B533)),
  IF(
    OR(
      ISNUMBER(SEARCH(""CDM CASH DEPOSIT"",$C533)),
      ISNUMBER(SEARCH(""CASH DEPOSIT"",$C533)),
      COUNTIF('SUMMARY DATA'"&amp;"!D:D,$C533)&lt;&gt;1
    ),
    """",
    IFERROR(TEXTJOIN(CHAR(10),TRUE,FILTER('SUMMARY DATA'!E:E,'SUMMARY DATA'!D:D=$C533)),"""")
  )
)"),"")</f>
        <v/>
      </c>
      <c r="F533" s="2" t="str">
        <f>IFERROR(__xludf.DUMMYFUNCTION("IFERROR(
  TEXTJOIN(CHAR(10),TRUE,FILTER('SUMMARY DATA'!F:F,'SUMMARY DATA'!A:A=$A533,'SUMMARY DATA'!C:C=$B533)),
  IF(
    OR(
      ISNUMBER(SEARCH(""CDM CASH DEPOSIT"",$C533)),
      ISNUMBER(SEARCH(""CASH DEPOSIT"",$C533)),
      COUNTIF('SUMMARY DATA'"&amp;"!D:D,$C533)&lt;&gt;1
    ),
    """",
    IFERROR(TEXTJOIN(CHAR(10),TRUE,FILTER('SUMMARY DATA'!F:F,'SUMMARY DATA'!D:D=$C533)),"""")
  )
)"),"")</f>
        <v/>
      </c>
      <c r="G533" s="2" t="str">
        <f>IFERROR(__xludf.DUMMYFUNCTION("IFERROR(
  TEXTJOIN(CHAR(10),TRUE,FILTER('SUMMARY DATA'!G:G,'SUMMARY DATA'!A:A=$A533,'SUMMARY DATA'!C:C=$B533)),
  IF(
    OR(
      ISNUMBER(SEARCH(""CDM CASH DEPOSIT"",$C533)),
      ISNUMBER(SEARCH(""CASH DEPOSIT"",$C533)),
      COUNTIF('SUMMARY DATA'"&amp;"!D:D,$C533)&lt;&gt;1
    ),
    """",
    IFERROR(TEXTJOIN(CHAR(10),TRUE,FILTER('SUMMARY DATA'!G:G,'SUMMARY DATA'!D:D=$C533)),"""")
  )
)"),"")</f>
        <v/>
      </c>
      <c r="H533" s="6" t="str">
        <f>IFERROR(__xludf.DUMMYFUNCTION("IFERROR(
  TEXTJOIN(CHAR(10),TRUE,FILTER('SUMMARY DATA'!H:H,'SUMMARY DATA'!A:A=$A533,'SUMMARY DATA'!C:C=$B533)),
  IF(
    OR(
      ISNUMBER(SEARCH(""CDM CASH DEPOSIT"",$C533)),
      ISNUMBER(SEARCH(""CASH DEPOSIT"",$C533)),
      COUNTIF('SUMMARY DATA'"&amp;"!D:D,$C533)&lt;&gt;1
    ),
    """",
    IFERROR(TEXTJOIN(CHAR(10),TRUE,FILTER('SUMMARY DATA'!H:H,'SUMMARY DATA'!D:D=$C533)),"""")
  )
)"),"")</f>
        <v/>
      </c>
      <c r="I533" s="6" t="str">
        <f>IFERROR(__xludf.DUMMYFUNCTION("IF(H533="""","""",
SUM(ARRAYFORMULA(VALUE(SPLIT(H533,CHAR(10)))))
)"),"")</f>
        <v/>
      </c>
      <c r="J533" s="2" t="str">
        <f>IFERROR(__xludf.DUMMYFUNCTION("IFERROR(
  TEXTJOIN(CHAR(10),TRUE,FILTER('SUMMARY DATA'!I:I,'SUMMARY DATA'!A:A=$A533,'SUMMARY DATA'!C:C=$B533)),
  IF(
    OR(
      ISNUMBER(SEARCH(""CDM CASH DEPOSIT"",$C533)),
      ISNUMBER(SEARCH(""CASH DEPOSIT"",$C533)),
      COUNTIF('SUMMARY DATA'"&amp;"!D:D,$C533)&lt;&gt;1
    ),
    """",
    IFERROR(TEXTJOIN(CHAR(10),TRUE,FILTER('SUMMARY DATA'!I:I,'SUMMARY DATA'!D:D=$C533)),"""")
  )
)"),"")</f>
        <v/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 spans="1:27">
      <c r="A534" s="19"/>
      <c r="B534" s="39"/>
      <c r="C534" s="19"/>
      <c r="D534" s="33"/>
      <c r="E534" s="4" t="str">
        <f>IFERROR(__xludf.DUMMYFUNCTION("IFERROR(
  TEXTJOIN(CHAR(10),TRUE,FILTER('SUMMARY DATA'!E:E,'SUMMARY DATA'!A:A=$A534,'SUMMARY DATA'!C:C=$B534)),
  IF(
    OR(
      ISNUMBER(SEARCH(""CDM CASH DEPOSIT"",$C534)),
      ISNUMBER(SEARCH(""CASH DEPOSIT"",$C534)),
      COUNTIF('SUMMARY DATA'"&amp;"!D:D,$C534)&lt;&gt;1
    ),
    """",
    IFERROR(TEXTJOIN(CHAR(10),TRUE,FILTER('SUMMARY DATA'!E:E,'SUMMARY DATA'!D:D=$C534)),"""")
  )
)"),"")</f>
        <v/>
      </c>
      <c r="F534" s="2" t="str">
        <f>IFERROR(__xludf.DUMMYFUNCTION("IFERROR(
  TEXTJOIN(CHAR(10),TRUE,FILTER('SUMMARY DATA'!F:F,'SUMMARY DATA'!A:A=$A534,'SUMMARY DATA'!C:C=$B534)),
  IF(
    OR(
      ISNUMBER(SEARCH(""CDM CASH DEPOSIT"",$C534)),
      ISNUMBER(SEARCH(""CASH DEPOSIT"",$C534)),
      COUNTIF('SUMMARY DATA'"&amp;"!D:D,$C534)&lt;&gt;1
    ),
    """",
    IFERROR(TEXTJOIN(CHAR(10),TRUE,FILTER('SUMMARY DATA'!F:F,'SUMMARY DATA'!D:D=$C534)),"""")
  )
)"),"")</f>
        <v/>
      </c>
      <c r="G534" s="2" t="str">
        <f>IFERROR(__xludf.DUMMYFUNCTION("IFERROR(
  TEXTJOIN(CHAR(10),TRUE,FILTER('SUMMARY DATA'!G:G,'SUMMARY DATA'!A:A=$A534,'SUMMARY DATA'!C:C=$B534)),
  IF(
    OR(
      ISNUMBER(SEARCH(""CDM CASH DEPOSIT"",$C534)),
      ISNUMBER(SEARCH(""CASH DEPOSIT"",$C534)),
      COUNTIF('SUMMARY DATA'"&amp;"!D:D,$C534)&lt;&gt;1
    ),
    """",
    IFERROR(TEXTJOIN(CHAR(10),TRUE,FILTER('SUMMARY DATA'!G:G,'SUMMARY DATA'!D:D=$C534)),"""")
  )
)"),"")</f>
        <v/>
      </c>
      <c r="H534" s="6" t="str">
        <f>IFERROR(__xludf.DUMMYFUNCTION("IFERROR(
  TEXTJOIN(CHAR(10),TRUE,FILTER('SUMMARY DATA'!H:H,'SUMMARY DATA'!A:A=$A534,'SUMMARY DATA'!C:C=$B534)),
  IF(
    OR(
      ISNUMBER(SEARCH(""CDM CASH DEPOSIT"",$C534)),
      ISNUMBER(SEARCH(""CASH DEPOSIT"",$C534)),
      COUNTIF('SUMMARY DATA'"&amp;"!D:D,$C534)&lt;&gt;1
    ),
    """",
    IFERROR(TEXTJOIN(CHAR(10),TRUE,FILTER('SUMMARY DATA'!H:H,'SUMMARY DATA'!D:D=$C534)),"""")
  )
)"),"")</f>
        <v/>
      </c>
      <c r="I534" s="6" t="str">
        <f>IFERROR(__xludf.DUMMYFUNCTION("IF(H534="""","""",
SUM(ARRAYFORMULA(VALUE(SPLIT(H534,CHAR(10)))))
)"),"")</f>
        <v/>
      </c>
      <c r="J534" s="2" t="str">
        <f>IFERROR(__xludf.DUMMYFUNCTION("IFERROR(
  TEXTJOIN(CHAR(10),TRUE,FILTER('SUMMARY DATA'!I:I,'SUMMARY DATA'!A:A=$A534,'SUMMARY DATA'!C:C=$B534)),
  IF(
    OR(
      ISNUMBER(SEARCH(""CDM CASH DEPOSIT"",$C534)),
      ISNUMBER(SEARCH(""CASH DEPOSIT"",$C534)),
      COUNTIF('SUMMARY DATA'"&amp;"!D:D,$C534)&lt;&gt;1
    ),
    """",
    IFERROR(TEXTJOIN(CHAR(10),TRUE,FILTER('SUMMARY DATA'!I:I,'SUMMARY DATA'!D:D=$C534)),"""")
  )
)"),"")</f>
        <v/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 spans="1:27">
      <c r="A535" s="19"/>
      <c r="B535" s="39"/>
      <c r="C535" s="19"/>
      <c r="D535" s="33"/>
      <c r="E535" s="4" t="str">
        <f>IFERROR(__xludf.DUMMYFUNCTION("IFERROR(
  TEXTJOIN(CHAR(10),TRUE,FILTER('SUMMARY DATA'!E:E,'SUMMARY DATA'!A:A=$A535,'SUMMARY DATA'!C:C=$B535)),
  IF(
    OR(
      ISNUMBER(SEARCH(""CDM CASH DEPOSIT"",$C535)),
      ISNUMBER(SEARCH(""CASH DEPOSIT"",$C535)),
      COUNTIF('SUMMARY DATA'"&amp;"!D:D,$C535)&lt;&gt;1
    ),
    """",
    IFERROR(TEXTJOIN(CHAR(10),TRUE,FILTER('SUMMARY DATA'!E:E,'SUMMARY DATA'!D:D=$C535)),"""")
  )
)"),"")</f>
        <v/>
      </c>
      <c r="F535" s="2" t="str">
        <f>IFERROR(__xludf.DUMMYFUNCTION("IFERROR(
  TEXTJOIN(CHAR(10),TRUE,FILTER('SUMMARY DATA'!F:F,'SUMMARY DATA'!A:A=$A535,'SUMMARY DATA'!C:C=$B535)),
  IF(
    OR(
      ISNUMBER(SEARCH(""CDM CASH DEPOSIT"",$C535)),
      ISNUMBER(SEARCH(""CASH DEPOSIT"",$C535)),
      COUNTIF('SUMMARY DATA'"&amp;"!D:D,$C535)&lt;&gt;1
    ),
    """",
    IFERROR(TEXTJOIN(CHAR(10),TRUE,FILTER('SUMMARY DATA'!F:F,'SUMMARY DATA'!D:D=$C535)),"""")
  )
)"),"")</f>
        <v/>
      </c>
      <c r="G535" s="2" t="str">
        <f>IFERROR(__xludf.DUMMYFUNCTION("IFERROR(
  TEXTJOIN(CHAR(10),TRUE,FILTER('SUMMARY DATA'!G:G,'SUMMARY DATA'!A:A=$A535,'SUMMARY DATA'!C:C=$B535)),
  IF(
    OR(
      ISNUMBER(SEARCH(""CDM CASH DEPOSIT"",$C535)),
      ISNUMBER(SEARCH(""CASH DEPOSIT"",$C535)),
      COUNTIF('SUMMARY DATA'"&amp;"!D:D,$C535)&lt;&gt;1
    ),
    """",
    IFERROR(TEXTJOIN(CHAR(10),TRUE,FILTER('SUMMARY DATA'!G:G,'SUMMARY DATA'!D:D=$C535)),"""")
  )
)"),"")</f>
        <v/>
      </c>
      <c r="H535" s="6" t="str">
        <f>IFERROR(__xludf.DUMMYFUNCTION("IFERROR(
  TEXTJOIN(CHAR(10),TRUE,FILTER('SUMMARY DATA'!H:H,'SUMMARY DATA'!A:A=$A535,'SUMMARY DATA'!C:C=$B535)),
  IF(
    OR(
      ISNUMBER(SEARCH(""CDM CASH DEPOSIT"",$C535)),
      ISNUMBER(SEARCH(""CASH DEPOSIT"",$C535)),
      COUNTIF('SUMMARY DATA'"&amp;"!D:D,$C535)&lt;&gt;1
    ),
    """",
    IFERROR(TEXTJOIN(CHAR(10),TRUE,FILTER('SUMMARY DATA'!H:H,'SUMMARY DATA'!D:D=$C535)),"""")
  )
)"),"")</f>
        <v/>
      </c>
      <c r="I535" s="6" t="str">
        <f>IFERROR(__xludf.DUMMYFUNCTION("IF(H535="""","""",
SUM(ARRAYFORMULA(VALUE(SPLIT(H535,CHAR(10)))))
)"),"")</f>
        <v/>
      </c>
      <c r="J535" s="2" t="str">
        <f>IFERROR(__xludf.DUMMYFUNCTION("IFERROR(
  TEXTJOIN(CHAR(10),TRUE,FILTER('SUMMARY DATA'!I:I,'SUMMARY DATA'!A:A=$A535,'SUMMARY DATA'!C:C=$B535)),
  IF(
    OR(
      ISNUMBER(SEARCH(""CDM CASH DEPOSIT"",$C535)),
      ISNUMBER(SEARCH(""CASH DEPOSIT"",$C535)),
      COUNTIF('SUMMARY DATA'"&amp;"!D:D,$C535)&lt;&gt;1
    ),
    """",
    IFERROR(TEXTJOIN(CHAR(10),TRUE,FILTER('SUMMARY DATA'!I:I,'SUMMARY DATA'!D:D=$C535)),"""")
  )
)"),"")</f>
        <v/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 spans="1:27">
      <c r="A536" s="19"/>
      <c r="B536" s="39"/>
      <c r="C536" s="19"/>
      <c r="D536" s="33"/>
      <c r="E536" s="4" t="str">
        <f>IFERROR(__xludf.DUMMYFUNCTION("IFERROR(
  TEXTJOIN(CHAR(10),TRUE,FILTER('SUMMARY DATA'!E:E,'SUMMARY DATA'!A:A=$A536,'SUMMARY DATA'!C:C=$B536)),
  IF(
    OR(
      ISNUMBER(SEARCH(""CDM CASH DEPOSIT"",$C536)),
      ISNUMBER(SEARCH(""CASH DEPOSIT"",$C536)),
      COUNTIF('SUMMARY DATA'"&amp;"!D:D,$C536)&lt;&gt;1
    ),
    """",
    IFERROR(TEXTJOIN(CHAR(10),TRUE,FILTER('SUMMARY DATA'!E:E,'SUMMARY DATA'!D:D=$C536)),"""")
  )
)"),"")</f>
        <v/>
      </c>
      <c r="F536" s="2" t="str">
        <f>IFERROR(__xludf.DUMMYFUNCTION("IFERROR(
  TEXTJOIN(CHAR(10),TRUE,FILTER('SUMMARY DATA'!F:F,'SUMMARY DATA'!A:A=$A536,'SUMMARY DATA'!C:C=$B536)),
  IF(
    OR(
      ISNUMBER(SEARCH(""CDM CASH DEPOSIT"",$C536)),
      ISNUMBER(SEARCH(""CASH DEPOSIT"",$C536)),
      COUNTIF('SUMMARY DATA'"&amp;"!D:D,$C536)&lt;&gt;1
    ),
    """",
    IFERROR(TEXTJOIN(CHAR(10),TRUE,FILTER('SUMMARY DATA'!F:F,'SUMMARY DATA'!D:D=$C536)),"""")
  )
)"),"")</f>
        <v/>
      </c>
      <c r="G536" s="2" t="str">
        <f>IFERROR(__xludf.DUMMYFUNCTION("IFERROR(
  TEXTJOIN(CHAR(10),TRUE,FILTER('SUMMARY DATA'!G:G,'SUMMARY DATA'!A:A=$A536,'SUMMARY DATA'!C:C=$B536)),
  IF(
    OR(
      ISNUMBER(SEARCH(""CDM CASH DEPOSIT"",$C536)),
      ISNUMBER(SEARCH(""CASH DEPOSIT"",$C536)),
      COUNTIF('SUMMARY DATA'"&amp;"!D:D,$C536)&lt;&gt;1
    ),
    """",
    IFERROR(TEXTJOIN(CHAR(10),TRUE,FILTER('SUMMARY DATA'!G:G,'SUMMARY DATA'!D:D=$C536)),"""")
  )
)"),"")</f>
        <v/>
      </c>
      <c r="H536" s="6" t="str">
        <f>IFERROR(__xludf.DUMMYFUNCTION("IFERROR(
  TEXTJOIN(CHAR(10),TRUE,FILTER('SUMMARY DATA'!H:H,'SUMMARY DATA'!A:A=$A536,'SUMMARY DATA'!C:C=$B536)),
  IF(
    OR(
      ISNUMBER(SEARCH(""CDM CASH DEPOSIT"",$C536)),
      ISNUMBER(SEARCH(""CASH DEPOSIT"",$C536)),
      COUNTIF('SUMMARY DATA'"&amp;"!D:D,$C536)&lt;&gt;1
    ),
    """",
    IFERROR(TEXTJOIN(CHAR(10),TRUE,FILTER('SUMMARY DATA'!H:H,'SUMMARY DATA'!D:D=$C536)),"""")
  )
)"),"")</f>
        <v/>
      </c>
      <c r="I536" s="6" t="str">
        <f>IFERROR(__xludf.DUMMYFUNCTION("IF(H536="""","""",
SUM(ARRAYFORMULA(VALUE(SPLIT(H536,CHAR(10)))))
)"),"")</f>
        <v/>
      </c>
      <c r="J536" s="2" t="str">
        <f>IFERROR(__xludf.DUMMYFUNCTION("IFERROR(
  TEXTJOIN(CHAR(10),TRUE,FILTER('SUMMARY DATA'!I:I,'SUMMARY DATA'!A:A=$A536,'SUMMARY DATA'!C:C=$B536)),
  IF(
    OR(
      ISNUMBER(SEARCH(""CDM CASH DEPOSIT"",$C536)),
      ISNUMBER(SEARCH(""CASH DEPOSIT"",$C536)),
      COUNTIF('SUMMARY DATA'"&amp;"!D:D,$C536)&lt;&gt;1
    ),
    """",
    IFERROR(TEXTJOIN(CHAR(10),TRUE,FILTER('SUMMARY DATA'!I:I,'SUMMARY DATA'!D:D=$C536)),"""")
  )
)"),"")</f>
        <v/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 spans="1:27">
      <c r="A537" s="19"/>
      <c r="B537" s="39"/>
      <c r="C537" s="19"/>
      <c r="D537" s="33"/>
      <c r="E537" s="4" t="str">
        <f>IFERROR(__xludf.DUMMYFUNCTION("IFERROR(
  TEXTJOIN(CHAR(10),TRUE,FILTER('SUMMARY DATA'!E:E,'SUMMARY DATA'!A:A=$A537,'SUMMARY DATA'!C:C=$B537)),
  IF(
    OR(
      ISNUMBER(SEARCH(""CDM CASH DEPOSIT"",$C537)),
      ISNUMBER(SEARCH(""CASH DEPOSIT"",$C537)),
      COUNTIF('SUMMARY DATA'"&amp;"!D:D,$C537)&lt;&gt;1
    ),
    """",
    IFERROR(TEXTJOIN(CHAR(10),TRUE,FILTER('SUMMARY DATA'!E:E,'SUMMARY DATA'!D:D=$C537)),"""")
  )
)"),"")</f>
        <v/>
      </c>
      <c r="F537" s="2" t="str">
        <f>IFERROR(__xludf.DUMMYFUNCTION("IFERROR(
  TEXTJOIN(CHAR(10),TRUE,FILTER('SUMMARY DATA'!F:F,'SUMMARY DATA'!A:A=$A537,'SUMMARY DATA'!C:C=$B537)),
  IF(
    OR(
      ISNUMBER(SEARCH(""CDM CASH DEPOSIT"",$C537)),
      ISNUMBER(SEARCH(""CASH DEPOSIT"",$C537)),
      COUNTIF('SUMMARY DATA'"&amp;"!D:D,$C537)&lt;&gt;1
    ),
    """",
    IFERROR(TEXTJOIN(CHAR(10),TRUE,FILTER('SUMMARY DATA'!F:F,'SUMMARY DATA'!D:D=$C537)),"""")
  )
)"),"")</f>
        <v/>
      </c>
      <c r="G537" s="2" t="str">
        <f>IFERROR(__xludf.DUMMYFUNCTION("IFERROR(
  TEXTJOIN(CHAR(10),TRUE,FILTER('SUMMARY DATA'!G:G,'SUMMARY DATA'!A:A=$A537,'SUMMARY DATA'!C:C=$B537)),
  IF(
    OR(
      ISNUMBER(SEARCH(""CDM CASH DEPOSIT"",$C537)),
      ISNUMBER(SEARCH(""CASH DEPOSIT"",$C537)),
      COUNTIF('SUMMARY DATA'"&amp;"!D:D,$C537)&lt;&gt;1
    ),
    """",
    IFERROR(TEXTJOIN(CHAR(10),TRUE,FILTER('SUMMARY DATA'!G:G,'SUMMARY DATA'!D:D=$C537)),"""")
  )
)"),"")</f>
        <v/>
      </c>
      <c r="H537" s="6" t="str">
        <f>IFERROR(__xludf.DUMMYFUNCTION("IFERROR(
  TEXTJOIN(CHAR(10),TRUE,FILTER('SUMMARY DATA'!H:H,'SUMMARY DATA'!A:A=$A537,'SUMMARY DATA'!C:C=$B537)),
  IF(
    OR(
      ISNUMBER(SEARCH(""CDM CASH DEPOSIT"",$C537)),
      ISNUMBER(SEARCH(""CASH DEPOSIT"",$C537)),
      COUNTIF('SUMMARY DATA'"&amp;"!D:D,$C537)&lt;&gt;1
    ),
    """",
    IFERROR(TEXTJOIN(CHAR(10),TRUE,FILTER('SUMMARY DATA'!H:H,'SUMMARY DATA'!D:D=$C537)),"""")
  )
)"),"")</f>
        <v/>
      </c>
      <c r="I537" s="6" t="str">
        <f>IFERROR(__xludf.DUMMYFUNCTION("IF(H537="""","""",
SUM(ARRAYFORMULA(VALUE(SPLIT(H537,CHAR(10)))))
)"),"")</f>
        <v/>
      </c>
      <c r="J537" s="2" t="str">
        <f>IFERROR(__xludf.DUMMYFUNCTION("IFERROR(
  TEXTJOIN(CHAR(10),TRUE,FILTER('SUMMARY DATA'!I:I,'SUMMARY DATA'!A:A=$A537,'SUMMARY DATA'!C:C=$B537)),
  IF(
    OR(
      ISNUMBER(SEARCH(""CDM CASH DEPOSIT"",$C537)),
      ISNUMBER(SEARCH(""CASH DEPOSIT"",$C537)),
      COUNTIF('SUMMARY DATA'"&amp;"!D:D,$C537)&lt;&gt;1
    ),
    """",
    IFERROR(TEXTJOIN(CHAR(10),TRUE,FILTER('SUMMARY DATA'!I:I,'SUMMARY DATA'!D:D=$C537)),"""")
  )
)"),"")</f>
        <v/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 spans="1:27">
      <c r="A538" s="19"/>
      <c r="B538" s="39"/>
      <c r="C538" s="19"/>
      <c r="D538" s="33"/>
      <c r="E538" s="4" t="str">
        <f>IFERROR(__xludf.DUMMYFUNCTION("IFERROR(
  TEXTJOIN(CHAR(10),TRUE,FILTER('SUMMARY DATA'!E:E,'SUMMARY DATA'!A:A=$A538,'SUMMARY DATA'!C:C=$B538)),
  IF(
    OR(
      ISNUMBER(SEARCH(""CDM CASH DEPOSIT"",$C538)),
      ISNUMBER(SEARCH(""CASH DEPOSIT"",$C538)),
      COUNTIF('SUMMARY DATA'"&amp;"!D:D,$C538)&lt;&gt;1
    ),
    """",
    IFERROR(TEXTJOIN(CHAR(10),TRUE,FILTER('SUMMARY DATA'!E:E,'SUMMARY DATA'!D:D=$C538)),"""")
  )
)"),"")</f>
        <v/>
      </c>
      <c r="F538" s="2" t="str">
        <f>IFERROR(__xludf.DUMMYFUNCTION("IFERROR(
  TEXTJOIN(CHAR(10),TRUE,FILTER('SUMMARY DATA'!F:F,'SUMMARY DATA'!A:A=$A538,'SUMMARY DATA'!C:C=$B538)),
  IF(
    OR(
      ISNUMBER(SEARCH(""CDM CASH DEPOSIT"",$C538)),
      ISNUMBER(SEARCH(""CASH DEPOSIT"",$C538)),
      COUNTIF('SUMMARY DATA'"&amp;"!D:D,$C538)&lt;&gt;1
    ),
    """",
    IFERROR(TEXTJOIN(CHAR(10),TRUE,FILTER('SUMMARY DATA'!F:F,'SUMMARY DATA'!D:D=$C538)),"""")
  )
)"),"")</f>
        <v/>
      </c>
      <c r="G538" s="2" t="str">
        <f>IFERROR(__xludf.DUMMYFUNCTION("IFERROR(
  TEXTJOIN(CHAR(10),TRUE,FILTER('SUMMARY DATA'!G:G,'SUMMARY DATA'!A:A=$A538,'SUMMARY DATA'!C:C=$B538)),
  IF(
    OR(
      ISNUMBER(SEARCH(""CDM CASH DEPOSIT"",$C538)),
      ISNUMBER(SEARCH(""CASH DEPOSIT"",$C538)),
      COUNTIF('SUMMARY DATA'"&amp;"!D:D,$C538)&lt;&gt;1
    ),
    """",
    IFERROR(TEXTJOIN(CHAR(10),TRUE,FILTER('SUMMARY DATA'!G:G,'SUMMARY DATA'!D:D=$C538)),"""")
  )
)"),"")</f>
        <v/>
      </c>
      <c r="H538" s="6" t="str">
        <f>IFERROR(__xludf.DUMMYFUNCTION("IFERROR(
  TEXTJOIN(CHAR(10),TRUE,FILTER('SUMMARY DATA'!H:H,'SUMMARY DATA'!A:A=$A538,'SUMMARY DATA'!C:C=$B538)),
  IF(
    OR(
      ISNUMBER(SEARCH(""CDM CASH DEPOSIT"",$C538)),
      ISNUMBER(SEARCH(""CASH DEPOSIT"",$C538)),
      COUNTIF('SUMMARY DATA'"&amp;"!D:D,$C538)&lt;&gt;1
    ),
    """",
    IFERROR(TEXTJOIN(CHAR(10),TRUE,FILTER('SUMMARY DATA'!H:H,'SUMMARY DATA'!D:D=$C538)),"""")
  )
)"),"")</f>
        <v/>
      </c>
      <c r="I538" s="6" t="str">
        <f>IFERROR(__xludf.DUMMYFUNCTION("IF(H538="""","""",
SUM(ARRAYFORMULA(VALUE(SPLIT(H538,CHAR(10)))))
)"),"")</f>
        <v/>
      </c>
      <c r="J538" s="2" t="str">
        <f>IFERROR(__xludf.DUMMYFUNCTION("IFERROR(
  TEXTJOIN(CHAR(10),TRUE,FILTER('SUMMARY DATA'!I:I,'SUMMARY DATA'!A:A=$A538,'SUMMARY DATA'!C:C=$B538)),
  IF(
    OR(
      ISNUMBER(SEARCH(""CDM CASH DEPOSIT"",$C538)),
      ISNUMBER(SEARCH(""CASH DEPOSIT"",$C538)),
      COUNTIF('SUMMARY DATA'"&amp;"!D:D,$C538)&lt;&gt;1
    ),
    """",
    IFERROR(TEXTJOIN(CHAR(10),TRUE,FILTER('SUMMARY DATA'!I:I,'SUMMARY DATA'!D:D=$C538)),"""")
  )
)"),"")</f>
        <v/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 spans="1:27">
      <c r="A539" s="19"/>
      <c r="B539" s="39"/>
      <c r="C539" s="19"/>
      <c r="D539" s="33"/>
      <c r="E539" s="4" t="str">
        <f>IFERROR(__xludf.DUMMYFUNCTION("IFERROR(
  TEXTJOIN(CHAR(10),TRUE,FILTER('SUMMARY DATA'!E:E,'SUMMARY DATA'!A:A=$A539,'SUMMARY DATA'!C:C=$B539)),
  IF(
    OR(
      ISNUMBER(SEARCH(""CDM CASH DEPOSIT"",$C539)),
      ISNUMBER(SEARCH(""CASH DEPOSIT"",$C539)),
      COUNTIF('SUMMARY DATA'"&amp;"!D:D,$C539)&lt;&gt;1
    ),
    """",
    IFERROR(TEXTJOIN(CHAR(10),TRUE,FILTER('SUMMARY DATA'!E:E,'SUMMARY DATA'!D:D=$C539)),"""")
  )
)"),"")</f>
        <v/>
      </c>
      <c r="F539" s="2" t="str">
        <f>IFERROR(__xludf.DUMMYFUNCTION("IFERROR(
  TEXTJOIN(CHAR(10),TRUE,FILTER('SUMMARY DATA'!F:F,'SUMMARY DATA'!A:A=$A539,'SUMMARY DATA'!C:C=$B539)),
  IF(
    OR(
      ISNUMBER(SEARCH(""CDM CASH DEPOSIT"",$C539)),
      ISNUMBER(SEARCH(""CASH DEPOSIT"",$C539)),
      COUNTIF('SUMMARY DATA'"&amp;"!D:D,$C539)&lt;&gt;1
    ),
    """",
    IFERROR(TEXTJOIN(CHAR(10),TRUE,FILTER('SUMMARY DATA'!F:F,'SUMMARY DATA'!D:D=$C539)),"""")
  )
)"),"")</f>
        <v/>
      </c>
      <c r="G539" s="2" t="str">
        <f>IFERROR(__xludf.DUMMYFUNCTION("IFERROR(
  TEXTJOIN(CHAR(10),TRUE,FILTER('SUMMARY DATA'!G:G,'SUMMARY DATA'!A:A=$A539,'SUMMARY DATA'!C:C=$B539)),
  IF(
    OR(
      ISNUMBER(SEARCH(""CDM CASH DEPOSIT"",$C539)),
      ISNUMBER(SEARCH(""CASH DEPOSIT"",$C539)),
      COUNTIF('SUMMARY DATA'"&amp;"!D:D,$C539)&lt;&gt;1
    ),
    """",
    IFERROR(TEXTJOIN(CHAR(10),TRUE,FILTER('SUMMARY DATA'!G:G,'SUMMARY DATA'!D:D=$C539)),"""")
  )
)"),"")</f>
        <v/>
      </c>
      <c r="H539" s="6" t="str">
        <f>IFERROR(__xludf.DUMMYFUNCTION("IFERROR(
  TEXTJOIN(CHAR(10),TRUE,FILTER('SUMMARY DATA'!H:H,'SUMMARY DATA'!A:A=$A539,'SUMMARY DATA'!C:C=$B539)),
  IF(
    OR(
      ISNUMBER(SEARCH(""CDM CASH DEPOSIT"",$C539)),
      ISNUMBER(SEARCH(""CASH DEPOSIT"",$C539)),
      COUNTIF('SUMMARY DATA'"&amp;"!D:D,$C539)&lt;&gt;1
    ),
    """",
    IFERROR(TEXTJOIN(CHAR(10),TRUE,FILTER('SUMMARY DATA'!H:H,'SUMMARY DATA'!D:D=$C539)),"""")
  )
)"),"")</f>
        <v/>
      </c>
      <c r="I539" s="6" t="str">
        <f>IFERROR(__xludf.DUMMYFUNCTION("IF(H539="""","""",
SUM(ARRAYFORMULA(VALUE(SPLIT(H539,CHAR(10)))))
)"),"")</f>
        <v/>
      </c>
      <c r="J539" s="2" t="str">
        <f>IFERROR(__xludf.DUMMYFUNCTION("IFERROR(
  TEXTJOIN(CHAR(10),TRUE,FILTER('SUMMARY DATA'!I:I,'SUMMARY DATA'!A:A=$A539,'SUMMARY DATA'!C:C=$B539)),
  IF(
    OR(
      ISNUMBER(SEARCH(""CDM CASH DEPOSIT"",$C539)),
      ISNUMBER(SEARCH(""CASH DEPOSIT"",$C539)),
      COUNTIF('SUMMARY DATA'"&amp;"!D:D,$C539)&lt;&gt;1
    ),
    """",
    IFERROR(TEXTJOIN(CHAR(10),TRUE,FILTER('SUMMARY DATA'!I:I,'SUMMARY DATA'!D:D=$C539)),"""")
  )
)"),"")</f>
        <v/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 spans="1:27">
      <c r="A540" s="19"/>
      <c r="B540" s="39"/>
      <c r="C540" s="19"/>
      <c r="D540" s="33"/>
      <c r="E540" s="4" t="str">
        <f>IFERROR(__xludf.DUMMYFUNCTION("IFERROR(
  TEXTJOIN(CHAR(10),TRUE,FILTER('SUMMARY DATA'!E:E,'SUMMARY DATA'!A:A=$A540,'SUMMARY DATA'!C:C=$B540)),
  IF(
    OR(
      ISNUMBER(SEARCH(""CDM CASH DEPOSIT"",$C540)),
      ISNUMBER(SEARCH(""CASH DEPOSIT"",$C540)),
      COUNTIF('SUMMARY DATA'"&amp;"!D:D,$C540)&lt;&gt;1
    ),
    """",
    IFERROR(TEXTJOIN(CHAR(10),TRUE,FILTER('SUMMARY DATA'!E:E,'SUMMARY DATA'!D:D=$C540)),"""")
  )
)"),"")</f>
        <v/>
      </c>
      <c r="F540" s="2" t="str">
        <f>IFERROR(__xludf.DUMMYFUNCTION("IFERROR(
  TEXTJOIN(CHAR(10),TRUE,FILTER('SUMMARY DATA'!F:F,'SUMMARY DATA'!A:A=$A540,'SUMMARY DATA'!C:C=$B540)),
  IF(
    OR(
      ISNUMBER(SEARCH(""CDM CASH DEPOSIT"",$C540)),
      ISNUMBER(SEARCH(""CASH DEPOSIT"",$C540)),
      COUNTIF('SUMMARY DATA'"&amp;"!D:D,$C540)&lt;&gt;1
    ),
    """",
    IFERROR(TEXTJOIN(CHAR(10),TRUE,FILTER('SUMMARY DATA'!F:F,'SUMMARY DATA'!D:D=$C540)),"""")
  )
)"),"")</f>
        <v/>
      </c>
      <c r="G540" s="2" t="str">
        <f>IFERROR(__xludf.DUMMYFUNCTION("IFERROR(
  TEXTJOIN(CHAR(10),TRUE,FILTER('SUMMARY DATA'!G:G,'SUMMARY DATA'!A:A=$A540,'SUMMARY DATA'!C:C=$B540)),
  IF(
    OR(
      ISNUMBER(SEARCH(""CDM CASH DEPOSIT"",$C540)),
      ISNUMBER(SEARCH(""CASH DEPOSIT"",$C540)),
      COUNTIF('SUMMARY DATA'"&amp;"!D:D,$C540)&lt;&gt;1
    ),
    """",
    IFERROR(TEXTJOIN(CHAR(10),TRUE,FILTER('SUMMARY DATA'!G:G,'SUMMARY DATA'!D:D=$C540)),"""")
  )
)"),"")</f>
        <v/>
      </c>
      <c r="H540" s="6" t="str">
        <f>IFERROR(__xludf.DUMMYFUNCTION("IFERROR(
  TEXTJOIN(CHAR(10),TRUE,FILTER('SUMMARY DATA'!H:H,'SUMMARY DATA'!A:A=$A540,'SUMMARY DATA'!C:C=$B540)),
  IF(
    OR(
      ISNUMBER(SEARCH(""CDM CASH DEPOSIT"",$C540)),
      ISNUMBER(SEARCH(""CASH DEPOSIT"",$C540)),
      COUNTIF('SUMMARY DATA'"&amp;"!D:D,$C540)&lt;&gt;1
    ),
    """",
    IFERROR(TEXTJOIN(CHAR(10),TRUE,FILTER('SUMMARY DATA'!H:H,'SUMMARY DATA'!D:D=$C540)),"""")
  )
)"),"")</f>
        <v/>
      </c>
      <c r="I540" s="6" t="str">
        <f>IFERROR(__xludf.DUMMYFUNCTION("IF(H540="""","""",
SUM(ARRAYFORMULA(VALUE(SPLIT(H540,CHAR(10)))))
)"),"")</f>
        <v/>
      </c>
      <c r="J540" s="2" t="str">
        <f>IFERROR(__xludf.DUMMYFUNCTION("IFERROR(
  TEXTJOIN(CHAR(10),TRUE,FILTER('SUMMARY DATA'!I:I,'SUMMARY DATA'!A:A=$A540,'SUMMARY DATA'!C:C=$B540)),
  IF(
    OR(
      ISNUMBER(SEARCH(""CDM CASH DEPOSIT"",$C540)),
      ISNUMBER(SEARCH(""CASH DEPOSIT"",$C540)),
      COUNTIF('SUMMARY DATA'"&amp;"!D:D,$C540)&lt;&gt;1
    ),
    """",
    IFERROR(TEXTJOIN(CHAR(10),TRUE,FILTER('SUMMARY DATA'!I:I,'SUMMARY DATA'!D:D=$C540)),"""")
  )
)"),"")</f>
        <v/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 spans="1:27">
      <c r="A541" s="19"/>
      <c r="B541" s="39"/>
      <c r="C541" s="19"/>
      <c r="D541" s="33"/>
      <c r="E541" s="4" t="str">
        <f>IFERROR(__xludf.DUMMYFUNCTION("IFERROR(
  TEXTJOIN(CHAR(10),TRUE,FILTER('SUMMARY DATA'!E:E,'SUMMARY DATA'!A:A=$A541,'SUMMARY DATA'!C:C=$B541)),
  IF(
    OR(
      ISNUMBER(SEARCH(""CDM CASH DEPOSIT"",$C541)),
      ISNUMBER(SEARCH(""CASH DEPOSIT"",$C541)),
      COUNTIF('SUMMARY DATA'"&amp;"!D:D,$C541)&lt;&gt;1
    ),
    """",
    IFERROR(TEXTJOIN(CHAR(10),TRUE,FILTER('SUMMARY DATA'!E:E,'SUMMARY DATA'!D:D=$C541)),"""")
  )
)"),"")</f>
        <v/>
      </c>
      <c r="F541" s="2" t="str">
        <f>IFERROR(__xludf.DUMMYFUNCTION("IFERROR(
  TEXTJOIN(CHAR(10),TRUE,FILTER('SUMMARY DATA'!F:F,'SUMMARY DATA'!A:A=$A541,'SUMMARY DATA'!C:C=$B541)),
  IF(
    OR(
      ISNUMBER(SEARCH(""CDM CASH DEPOSIT"",$C541)),
      ISNUMBER(SEARCH(""CASH DEPOSIT"",$C541)),
      COUNTIF('SUMMARY DATA'"&amp;"!D:D,$C541)&lt;&gt;1
    ),
    """",
    IFERROR(TEXTJOIN(CHAR(10),TRUE,FILTER('SUMMARY DATA'!F:F,'SUMMARY DATA'!D:D=$C541)),"""")
  )
)"),"")</f>
        <v/>
      </c>
      <c r="G541" s="2" t="str">
        <f>IFERROR(__xludf.DUMMYFUNCTION("IFERROR(
  TEXTJOIN(CHAR(10),TRUE,FILTER('SUMMARY DATA'!G:G,'SUMMARY DATA'!A:A=$A541,'SUMMARY DATA'!C:C=$B541)),
  IF(
    OR(
      ISNUMBER(SEARCH(""CDM CASH DEPOSIT"",$C541)),
      ISNUMBER(SEARCH(""CASH DEPOSIT"",$C541)),
      COUNTIF('SUMMARY DATA'"&amp;"!D:D,$C541)&lt;&gt;1
    ),
    """",
    IFERROR(TEXTJOIN(CHAR(10),TRUE,FILTER('SUMMARY DATA'!G:G,'SUMMARY DATA'!D:D=$C541)),"""")
  )
)"),"")</f>
        <v/>
      </c>
      <c r="H541" s="6" t="str">
        <f>IFERROR(__xludf.DUMMYFUNCTION("IFERROR(
  TEXTJOIN(CHAR(10),TRUE,FILTER('SUMMARY DATA'!H:H,'SUMMARY DATA'!A:A=$A541,'SUMMARY DATA'!C:C=$B541)),
  IF(
    OR(
      ISNUMBER(SEARCH(""CDM CASH DEPOSIT"",$C541)),
      ISNUMBER(SEARCH(""CASH DEPOSIT"",$C541)),
      COUNTIF('SUMMARY DATA'"&amp;"!D:D,$C541)&lt;&gt;1
    ),
    """",
    IFERROR(TEXTJOIN(CHAR(10),TRUE,FILTER('SUMMARY DATA'!H:H,'SUMMARY DATA'!D:D=$C541)),"""")
  )
)"),"")</f>
        <v/>
      </c>
      <c r="I541" s="6" t="str">
        <f>IFERROR(__xludf.DUMMYFUNCTION("IF(H541="""","""",
SUM(ARRAYFORMULA(VALUE(SPLIT(H541,CHAR(10)))))
)"),"")</f>
        <v/>
      </c>
      <c r="J541" s="2" t="str">
        <f>IFERROR(__xludf.DUMMYFUNCTION("IFERROR(
  TEXTJOIN(CHAR(10),TRUE,FILTER('SUMMARY DATA'!I:I,'SUMMARY DATA'!A:A=$A541,'SUMMARY DATA'!C:C=$B541)),
  IF(
    OR(
      ISNUMBER(SEARCH(""CDM CASH DEPOSIT"",$C541)),
      ISNUMBER(SEARCH(""CASH DEPOSIT"",$C541)),
      COUNTIF('SUMMARY DATA'"&amp;"!D:D,$C541)&lt;&gt;1
    ),
    """",
    IFERROR(TEXTJOIN(CHAR(10),TRUE,FILTER('SUMMARY DATA'!I:I,'SUMMARY DATA'!D:D=$C541)),"""")
  )
)"),"")</f>
        <v/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 spans="1:27">
      <c r="A542" s="19"/>
      <c r="B542" s="39"/>
      <c r="C542" s="19"/>
      <c r="D542" s="33"/>
      <c r="E542" s="4" t="str">
        <f>IFERROR(__xludf.DUMMYFUNCTION("IFERROR(
  TEXTJOIN(CHAR(10),TRUE,FILTER('SUMMARY DATA'!E:E,'SUMMARY DATA'!A:A=$A542,'SUMMARY DATA'!C:C=$B542)),
  IF(
    OR(
      ISNUMBER(SEARCH(""CDM CASH DEPOSIT"",$C542)),
      ISNUMBER(SEARCH(""CASH DEPOSIT"",$C542)),
      COUNTIF('SUMMARY DATA'"&amp;"!D:D,$C542)&lt;&gt;1
    ),
    """",
    IFERROR(TEXTJOIN(CHAR(10),TRUE,FILTER('SUMMARY DATA'!E:E,'SUMMARY DATA'!D:D=$C542)),"""")
  )
)"),"")</f>
        <v/>
      </c>
      <c r="F542" s="2" t="str">
        <f>IFERROR(__xludf.DUMMYFUNCTION("IFERROR(
  TEXTJOIN(CHAR(10),TRUE,FILTER('SUMMARY DATA'!F:F,'SUMMARY DATA'!A:A=$A542,'SUMMARY DATA'!C:C=$B542)),
  IF(
    OR(
      ISNUMBER(SEARCH(""CDM CASH DEPOSIT"",$C542)),
      ISNUMBER(SEARCH(""CASH DEPOSIT"",$C542)),
      COUNTIF('SUMMARY DATA'"&amp;"!D:D,$C542)&lt;&gt;1
    ),
    """",
    IFERROR(TEXTJOIN(CHAR(10),TRUE,FILTER('SUMMARY DATA'!F:F,'SUMMARY DATA'!D:D=$C542)),"""")
  )
)"),"")</f>
        <v/>
      </c>
      <c r="G542" s="2" t="str">
        <f>IFERROR(__xludf.DUMMYFUNCTION("IFERROR(
  TEXTJOIN(CHAR(10),TRUE,FILTER('SUMMARY DATA'!G:G,'SUMMARY DATA'!A:A=$A542,'SUMMARY DATA'!C:C=$B542)),
  IF(
    OR(
      ISNUMBER(SEARCH(""CDM CASH DEPOSIT"",$C542)),
      ISNUMBER(SEARCH(""CASH DEPOSIT"",$C542)),
      COUNTIF('SUMMARY DATA'"&amp;"!D:D,$C542)&lt;&gt;1
    ),
    """",
    IFERROR(TEXTJOIN(CHAR(10),TRUE,FILTER('SUMMARY DATA'!G:G,'SUMMARY DATA'!D:D=$C542)),"""")
  )
)"),"")</f>
        <v/>
      </c>
      <c r="H542" s="6" t="str">
        <f>IFERROR(__xludf.DUMMYFUNCTION("IFERROR(
  TEXTJOIN(CHAR(10),TRUE,FILTER('SUMMARY DATA'!H:H,'SUMMARY DATA'!A:A=$A542,'SUMMARY DATA'!C:C=$B542)),
  IF(
    OR(
      ISNUMBER(SEARCH(""CDM CASH DEPOSIT"",$C542)),
      ISNUMBER(SEARCH(""CASH DEPOSIT"",$C542)),
      COUNTIF('SUMMARY DATA'"&amp;"!D:D,$C542)&lt;&gt;1
    ),
    """",
    IFERROR(TEXTJOIN(CHAR(10),TRUE,FILTER('SUMMARY DATA'!H:H,'SUMMARY DATA'!D:D=$C542)),"""")
  )
)"),"")</f>
        <v/>
      </c>
      <c r="I542" s="6" t="str">
        <f>IFERROR(__xludf.DUMMYFUNCTION("IF(H542="""","""",
SUM(ARRAYFORMULA(VALUE(SPLIT(H542,CHAR(10)))))
)"),"")</f>
        <v/>
      </c>
      <c r="J542" s="2" t="str">
        <f>IFERROR(__xludf.DUMMYFUNCTION("IFERROR(
  TEXTJOIN(CHAR(10),TRUE,FILTER('SUMMARY DATA'!I:I,'SUMMARY DATA'!A:A=$A542,'SUMMARY DATA'!C:C=$B542)),
  IF(
    OR(
      ISNUMBER(SEARCH(""CDM CASH DEPOSIT"",$C542)),
      ISNUMBER(SEARCH(""CASH DEPOSIT"",$C542)),
      COUNTIF('SUMMARY DATA'"&amp;"!D:D,$C542)&lt;&gt;1
    ),
    """",
    IFERROR(TEXTJOIN(CHAR(10),TRUE,FILTER('SUMMARY DATA'!I:I,'SUMMARY DATA'!D:D=$C542)),"""")
  )
)"),"")</f>
        <v/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 spans="1:27">
      <c r="A543" s="19"/>
      <c r="B543" s="39"/>
      <c r="C543" s="19"/>
      <c r="D543" s="33"/>
      <c r="E543" s="4" t="str">
        <f>IFERROR(__xludf.DUMMYFUNCTION("IFERROR(
  TEXTJOIN(CHAR(10),TRUE,FILTER('SUMMARY DATA'!E:E,'SUMMARY DATA'!A:A=$A543,'SUMMARY DATA'!C:C=$B543)),
  IF(
    OR(
      ISNUMBER(SEARCH(""CDM CASH DEPOSIT"",$C543)),
      ISNUMBER(SEARCH(""CASH DEPOSIT"",$C543)),
      COUNTIF('SUMMARY DATA'"&amp;"!D:D,$C543)&lt;&gt;1
    ),
    """",
    IFERROR(TEXTJOIN(CHAR(10),TRUE,FILTER('SUMMARY DATA'!E:E,'SUMMARY DATA'!D:D=$C543)),"""")
  )
)"),"")</f>
        <v/>
      </c>
      <c r="F543" s="2" t="str">
        <f>IFERROR(__xludf.DUMMYFUNCTION("IFERROR(
  TEXTJOIN(CHAR(10),TRUE,FILTER('SUMMARY DATA'!F:F,'SUMMARY DATA'!A:A=$A543,'SUMMARY DATA'!C:C=$B543)),
  IF(
    OR(
      ISNUMBER(SEARCH(""CDM CASH DEPOSIT"",$C543)),
      ISNUMBER(SEARCH(""CASH DEPOSIT"",$C543)),
      COUNTIF('SUMMARY DATA'"&amp;"!D:D,$C543)&lt;&gt;1
    ),
    """",
    IFERROR(TEXTJOIN(CHAR(10),TRUE,FILTER('SUMMARY DATA'!F:F,'SUMMARY DATA'!D:D=$C543)),"""")
  )
)"),"")</f>
        <v/>
      </c>
      <c r="G543" s="2" t="str">
        <f>IFERROR(__xludf.DUMMYFUNCTION("IFERROR(
  TEXTJOIN(CHAR(10),TRUE,FILTER('SUMMARY DATA'!G:G,'SUMMARY DATA'!A:A=$A543,'SUMMARY DATA'!C:C=$B543)),
  IF(
    OR(
      ISNUMBER(SEARCH(""CDM CASH DEPOSIT"",$C543)),
      ISNUMBER(SEARCH(""CASH DEPOSIT"",$C543)),
      COUNTIF('SUMMARY DATA'"&amp;"!D:D,$C543)&lt;&gt;1
    ),
    """",
    IFERROR(TEXTJOIN(CHAR(10),TRUE,FILTER('SUMMARY DATA'!G:G,'SUMMARY DATA'!D:D=$C543)),"""")
  )
)"),"")</f>
        <v/>
      </c>
      <c r="H543" s="6" t="str">
        <f>IFERROR(__xludf.DUMMYFUNCTION("IFERROR(
  TEXTJOIN(CHAR(10),TRUE,FILTER('SUMMARY DATA'!H:H,'SUMMARY DATA'!A:A=$A543,'SUMMARY DATA'!C:C=$B543)),
  IF(
    OR(
      ISNUMBER(SEARCH(""CDM CASH DEPOSIT"",$C543)),
      ISNUMBER(SEARCH(""CASH DEPOSIT"",$C543)),
      COUNTIF('SUMMARY DATA'"&amp;"!D:D,$C543)&lt;&gt;1
    ),
    """",
    IFERROR(TEXTJOIN(CHAR(10),TRUE,FILTER('SUMMARY DATA'!H:H,'SUMMARY DATA'!D:D=$C543)),"""")
  )
)"),"")</f>
        <v/>
      </c>
      <c r="I543" s="6" t="str">
        <f>IFERROR(__xludf.DUMMYFUNCTION("IF(H543="""","""",
SUM(ARRAYFORMULA(VALUE(SPLIT(H543,CHAR(10)))))
)"),"")</f>
        <v/>
      </c>
      <c r="J543" s="2" t="str">
        <f>IFERROR(__xludf.DUMMYFUNCTION("IFERROR(
  TEXTJOIN(CHAR(10),TRUE,FILTER('SUMMARY DATA'!I:I,'SUMMARY DATA'!A:A=$A543,'SUMMARY DATA'!C:C=$B543)),
  IF(
    OR(
      ISNUMBER(SEARCH(""CDM CASH DEPOSIT"",$C543)),
      ISNUMBER(SEARCH(""CASH DEPOSIT"",$C543)),
      COUNTIF('SUMMARY DATA'"&amp;"!D:D,$C543)&lt;&gt;1
    ),
    """",
    IFERROR(TEXTJOIN(CHAR(10),TRUE,FILTER('SUMMARY DATA'!I:I,'SUMMARY DATA'!D:D=$C543)),"""")
  )
)"),"")</f>
        <v/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 spans="1:27">
      <c r="A544" s="19"/>
      <c r="B544" s="39"/>
      <c r="C544" s="19"/>
      <c r="D544" s="33"/>
      <c r="E544" s="4" t="str">
        <f>IFERROR(__xludf.DUMMYFUNCTION("IFERROR(
  TEXTJOIN(CHAR(10),TRUE,FILTER('SUMMARY DATA'!E:E,'SUMMARY DATA'!A:A=$A544,'SUMMARY DATA'!C:C=$B544)),
  IF(
    OR(
      ISNUMBER(SEARCH(""CDM CASH DEPOSIT"",$C544)),
      ISNUMBER(SEARCH(""CASH DEPOSIT"",$C544)),
      COUNTIF('SUMMARY DATA'"&amp;"!D:D,$C544)&lt;&gt;1
    ),
    """",
    IFERROR(TEXTJOIN(CHAR(10),TRUE,FILTER('SUMMARY DATA'!E:E,'SUMMARY DATA'!D:D=$C544)),"""")
  )
)"),"")</f>
        <v/>
      </c>
      <c r="F544" s="2" t="str">
        <f>IFERROR(__xludf.DUMMYFUNCTION("IFERROR(
  TEXTJOIN(CHAR(10),TRUE,FILTER('SUMMARY DATA'!F:F,'SUMMARY DATA'!A:A=$A544,'SUMMARY DATA'!C:C=$B544)),
  IF(
    OR(
      ISNUMBER(SEARCH(""CDM CASH DEPOSIT"",$C544)),
      ISNUMBER(SEARCH(""CASH DEPOSIT"",$C544)),
      COUNTIF('SUMMARY DATA'"&amp;"!D:D,$C544)&lt;&gt;1
    ),
    """",
    IFERROR(TEXTJOIN(CHAR(10),TRUE,FILTER('SUMMARY DATA'!F:F,'SUMMARY DATA'!D:D=$C544)),"""")
  )
)"),"")</f>
        <v/>
      </c>
      <c r="G544" s="2" t="str">
        <f>IFERROR(__xludf.DUMMYFUNCTION("IFERROR(
  TEXTJOIN(CHAR(10),TRUE,FILTER('SUMMARY DATA'!G:G,'SUMMARY DATA'!A:A=$A544,'SUMMARY DATA'!C:C=$B544)),
  IF(
    OR(
      ISNUMBER(SEARCH(""CDM CASH DEPOSIT"",$C544)),
      ISNUMBER(SEARCH(""CASH DEPOSIT"",$C544)),
      COUNTIF('SUMMARY DATA'"&amp;"!D:D,$C544)&lt;&gt;1
    ),
    """",
    IFERROR(TEXTJOIN(CHAR(10),TRUE,FILTER('SUMMARY DATA'!G:G,'SUMMARY DATA'!D:D=$C544)),"""")
  )
)"),"")</f>
        <v/>
      </c>
      <c r="H544" s="6" t="str">
        <f>IFERROR(__xludf.DUMMYFUNCTION("IFERROR(
  TEXTJOIN(CHAR(10),TRUE,FILTER('SUMMARY DATA'!H:H,'SUMMARY DATA'!A:A=$A544,'SUMMARY DATA'!C:C=$B544)),
  IF(
    OR(
      ISNUMBER(SEARCH(""CDM CASH DEPOSIT"",$C544)),
      ISNUMBER(SEARCH(""CASH DEPOSIT"",$C544)),
      COUNTIF('SUMMARY DATA'"&amp;"!D:D,$C544)&lt;&gt;1
    ),
    """",
    IFERROR(TEXTJOIN(CHAR(10),TRUE,FILTER('SUMMARY DATA'!H:H,'SUMMARY DATA'!D:D=$C544)),"""")
  )
)"),"")</f>
        <v/>
      </c>
      <c r="I544" s="6" t="str">
        <f>IFERROR(__xludf.DUMMYFUNCTION("IF(H544="""","""",
SUM(ARRAYFORMULA(VALUE(SPLIT(H544,CHAR(10)))))
)"),"")</f>
        <v/>
      </c>
      <c r="J544" s="2" t="str">
        <f>IFERROR(__xludf.DUMMYFUNCTION("IFERROR(
  TEXTJOIN(CHAR(10),TRUE,FILTER('SUMMARY DATA'!I:I,'SUMMARY DATA'!A:A=$A544,'SUMMARY DATA'!C:C=$B544)),
  IF(
    OR(
      ISNUMBER(SEARCH(""CDM CASH DEPOSIT"",$C544)),
      ISNUMBER(SEARCH(""CASH DEPOSIT"",$C544)),
      COUNTIF('SUMMARY DATA'"&amp;"!D:D,$C544)&lt;&gt;1
    ),
    """",
    IFERROR(TEXTJOIN(CHAR(10),TRUE,FILTER('SUMMARY DATA'!I:I,'SUMMARY DATA'!D:D=$C544)),"""")
  )
)"),"")</f>
        <v/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 spans="1:27">
      <c r="A545" s="19"/>
      <c r="B545" s="39"/>
      <c r="C545" s="19"/>
      <c r="D545" s="33"/>
      <c r="E545" s="4" t="str">
        <f>IFERROR(__xludf.DUMMYFUNCTION("IFERROR(
  TEXTJOIN(CHAR(10),TRUE,FILTER('SUMMARY DATA'!E:E,'SUMMARY DATA'!A:A=$A545,'SUMMARY DATA'!C:C=$B545)),
  IF(
    OR(
      ISNUMBER(SEARCH(""CDM CASH DEPOSIT"",$C545)),
      ISNUMBER(SEARCH(""CASH DEPOSIT"",$C545)),
      COUNTIF('SUMMARY DATA'"&amp;"!D:D,$C545)&lt;&gt;1
    ),
    """",
    IFERROR(TEXTJOIN(CHAR(10),TRUE,FILTER('SUMMARY DATA'!E:E,'SUMMARY DATA'!D:D=$C545)),"""")
  )
)"),"")</f>
        <v/>
      </c>
      <c r="F545" s="2" t="str">
        <f>IFERROR(__xludf.DUMMYFUNCTION("IFERROR(
  TEXTJOIN(CHAR(10),TRUE,FILTER('SUMMARY DATA'!F:F,'SUMMARY DATA'!A:A=$A545,'SUMMARY DATA'!C:C=$B545)),
  IF(
    OR(
      ISNUMBER(SEARCH(""CDM CASH DEPOSIT"",$C545)),
      ISNUMBER(SEARCH(""CASH DEPOSIT"",$C545)),
      COUNTIF('SUMMARY DATA'"&amp;"!D:D,$C545)&lt;&gt;1
    ),
    """",
    IFERROR(TEXTJOIN(CHAR(10),TRUE,FILTER('SUMMARY DATA'!F:F,'SUMMARY DATA'!D:D=$C545)),"""")
  )
)"),"")</f>
        <v/>
      </c>
      <c r="G545" s="2" t="str">
        <f>IFERROR(__xludf.DUMMYFUNCTION("IFERROR(
  TEXTJOIN(CHAR(10),TRUE,FILTER('SUMMARY DATA'!G:G,'SUMMARY DATA'!A:A=$A545,'SUMMARY DATA'!C:C=$B545)),
  IF(
    OR(
      ISNUMBER(SEARCH(""CDM CASH DEPOSIT"",$C545)),
      ISNUMBER(SEARCH(""CASH DEPOSIT"",$C545)),
      COUNTIF('SUMMARY DATA'"&amp;"!D:D,$C545)&lt;&gt;1
    ),
    """",
    IFERROR(TEXTJOIN(CHAR(10),TRUE,FILTER('SUMMARY DATA'!G:G,'SUMMARY DATA'!D:D=$C545)),"""")
  )
)"),"")</f>
        <v/>
      </c>
      <c r="H545" s="6" t="str">
        <f>IFERROR(__xludf.DUMMYFUNCTION("IFERROR(
  TEXTJOIN(CHAR(10),TRUE,FILTER('SUMMARY DATA'!H:H,'SUMMARY DATA'!A:A=$A545,'SUMMARY DATA'!C:C=$B545)),
  IF(
    OR(
      ISNUMBER(SEARCH(""CDM CASH DEPOSIT"",$C545)),
      ISNUMBER(SEARCH(""CASH DEPOSIT"",$C545)),
      COUNTIF('SUMMARY DATA'"&amp;"!D:D,$C545)&lt;&gt;1
    ),
    """",
    IFERROR(TEXTJOIN(CHAR(10),TRUE,FILTER('SUMMARY DATA'!H:H,'SUMMARY DATA'!D:D=$C545)),"""")
  )
)"),"")</f>
        <v/>
      </c>
      <c r="I545" s="6" t="str">
        <f>IFERROR(__xludf.DUMMYFUNCTION("IF(H545="""","""",
SUM(ARRAYFORMULA(VALUE(SPLIT(H545,CHAR(10)))))
)"),"")</f>
        <v/>
      </c>
      <c r="J545" s="2" t="str">
        <f>IFERROR(__xludf.DUMMYFUNCTION("IFERROR(
  TEXTJOIN(CHAR(10),TRUE,FILTER('SUMMARY DATA'!I:I,'SUMMARY DATA'!A:A=$A545,'SUMMARY DATA'!C:C=$B545)),
  IF(
    OR(
      ISNUMBER(SEARCH(""CDM CASH DEPOSIT"",$C545)),
      ISNUMBER(SEARCH(""CASH DEPOSIT"",$C545)),
      COUNTIF('SUMMARY DATA'"&amp;"!D:D,$C545)&lt;&gt;1
    ),
    """",
    IFERROR(TEXTJOIN(CHAR(10),TRUE,FILTER('SUMMARY DATA'!I:I,'SUMMARY DATA'!D:D=$C545)),"""")
  )
)"),"")</f>
        <v/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 spans="1:27">
      <c r="A546" s="19"/>
      <c r="B546" s="39"/>
      <c r="C546" s="19"/>
      <c r="D546" s="33"/>
      <c r="E546" s="4" t="str">
        <f>IFERROR(__xludf.DUMMYFUNCTION("IFERROR(
  TEXTJOIN(CHAR(10),TRUE,FILTER('SUMMARY DATA'!E:E,'SUMMARY DATA'!A:A=$A546,'SUMMARY DATA'!C:C=$B546)),
  IF(
    OR(
      ISNUMBER(SEARCH(""CDM CASH DEPOSIT"",$C546)),
      ISNUMBER(SEARCH(""CASH DEPOSIT"",$C546)),
      COUNTIF('SUMMARY DATA'"&amp;"!D:D,$C546)&lt;&gt;1
    ),
    """",
    IFERROR(TEXTJOIN(CHAR(10),TRUE,FILTER('SUMMARY DATA'!E:E,'SUMMARY DATA'!D:D=$C546)),"""")
  )
)"),"")</f>
        <v/>
      </c>
      <c r="F546" s="2" t="str">
        <f>IFERROR(__xludf.DUMMYFUNCTION("IFERROR(
  TEXTJOIN(CHAR(10),TRUE,FILTER('SUMMARY DATA'!F:F,'SUMMARY DATA'!A:A=$A546,'SUMMARY DATA'!C:C=$B546)),
  IF(
    OR(
      ISNUMBER(SEARCH(""CDM CASH DEPOSIT"",$C546)),
      ISNUMBER(SEARCH(""CASH DEPOSIT"",$C546)),
      COUNTIF('SUMMARY DATA'"&amp;"!D:D,$C546)&lt;&gt;1
    ),
    """",
    IFERROR(TEXTJOIN(CHAR(10),TRUE,FILTER('SUMMARY DATA'!F:F,'SUMMARY DATA'!D:D=$C546)),"""")
  )
)"),"")</f>
        <v/>
      </c>
      <c r="G546" s="2" t="str">
        <f>IFERROR(__xludf.DUMMYFUNCTION("IFERROR(
  TEXTJOIN(CHAR(10),TRUE,FILTER('SUMMARY DATA'!G:G,'SUMMARY DATA'!A:A=$A546,'SUMMARY DATA'!C:C=$B546)),
  IF(
    OR(
      ISNUMBER(SEARCH(""CDM CASH DEPOSIT"",$C546)),
      ISNUMBER(SEARCH(""CASH DEPOSIT"",$C546)),
      COUNTIF('SUMMARY DATA'"&amp;"!D:D,$C546)&lt;&gt;1
    ),
    """",
    IFERROR(TEXTJOIN(CHAR(10),TRUE,FILTER('SUMMARY DATA'!G:G,'SUMMARY DATA'!D:D=$C546)),"""")
  )
)"),"")</f>
        <v/>
      </c>
      <c r="H546" s="6" t="str">
        <f>IFERROR(__xludf.DUMMYFUNCTION("IFERROR(
  TEXTJOIN(CHAR(10),TRUE,FILTER('SUMMARY DATA'!H:H,'SUMMARY DATA'!A:A=$A546,'SUMMARY DATA'!C:C=$B546)),
  IF(
    OR(
      ISNUMBER(SEARCH(""CDM CASH DEPOSIT"",$C546)),
      ISNUMBER(SEARCH(""CASH DEPOSIT"",$C546)),
      COUNTIF('SUMMARY DATA'"&amp;"!D:D,$C546)&lt;&gt;1
    ),
    """",
    IFERROR(TEXTJOIN(CHAR(10),TRUE,FILTER('SUMMARY DATA'!H:H,'SUMMARY DATA'!D:D=$C546)),"""")
  )
)"),"")</f>
        <v/>
      </c>
      <c r="I546" s="6" t="str">
        <f>IFERROR(__xludf.DUMMYFUNCTION("IF(H546="""","""",
SUM(ARRAYFORMULA(VALUE(SPLIT(H546,CHAR(10)))))
)"),"")</f>
        <v/>
      </c>
      <c r="J546" s="2" t="str">
        <f>IFERROR(__xludf.DUMMYFUNCTION("IFERROR(
  TEXTJOIN(CHAR(10),TRUE,FILTER('SUMMARY DATA'!I:I,'SUMMARY DATA'!A:A=$A546,'SUMMARY DATA'!C:C=$B546)),
  IF(
    OR(
      ISNUMBER(SEARCH(""CDM CASH DEPOSIT"",$C546)),
      ISNUMBER(SEARCH(""CASH DEPOSIT"",$C546)),
      COUNTIF('SUMMARY DATA'"&amp;"!D:D,$C546)&lt;&gt;1
    ),
    """",
    IFERROR(TEXTJOIN(CHAR(10),TRUE,FILTER('SUMMARY DATA'!I:I,'SUMMARY DATA'!D:D=$C546)),"""")
  )
)"),"")</f>
        <v/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 spans="1:27">
      <c r="A547" s="19"/>
      <c r="B547" s="39"/>
      <c r="C547" s="19"/>
      <c r="D547" s="33"/>
      <c r="E547" s="4" t="str">
        <f>IFERROR(__xludf.DUMMYFUNCTION("IFERROR(
  TEXTJOIN(CHAR(10),TRUE,FILTER('SUMMARY DATA'!E:E,'SUMMARY DATA'!A:A=$A547,'SUMMARY DATA'!C:C=$B547)),
  IF(
    OR(
      ISNUMBER(SEARCH(""CDM CASH DEPOSIT"",$C547)),
      ISNUMBER(SEARCH(""CASH DEPOSIT"",$C547)),
      COUNTIF('SUMMARY DATA'"&amp;"!D:D,$C547)&lt;&gt;1
    ),
    """",
    IFERROR(TEXTJOIN(CHAR(10),TRUE,FILTER('SUMMARY DATA'!E:E,'SUMMARY DATA'!D:D=$C547)),"""")
  )
)"),"")</f>
        <v/>
      </c>
      <c r="F547" s="2" t="str">
        <f>IFERROR(__xludf.DUMMYFUNCTION("IFERROR(
  TEXTJOIN(CHAR(10),TRUE,FILTER('SUMMARY DATA'!F:F,'SUMMARY DATA'!A:A=$A547,'SUMMARY DATA'!C:C=$B547)),
  IF(
    OR(
      ISNUMBER(SEARCH(""CDM CASH DEPOSIT"",$C547)),
      ISNUMBER(SEARCH(""CASH DEPOSIT"",$C547)),
      COUNTIF('SUMMARY DATA'"&amp;"!D:D,$C547)&lt;&gt;1
    ),
    """",
    IFERROR(TEXTJOIN(CHAR(10),TRUE,FILTER('SUMMARY DATA'!F:F,'SUMMARY DATA'!D:D=$C547)),"""")
  )
)"),"")</f>
        <v/>
      </c>
      <c r="G547" s="2" t="str">
        <f>IFERROR(__xludf.DUMMYFUNCTION("IFERROR(
  TEXTJOIN(CHAR(10),TRUE,FILTER('SUMMARY DATA'!G:G,'SUMMARY DATA'!A:A=$A547,'SUMMARY DATA'!C:C=$B547)),
  IF(
    OR(
      ISNUMBER(SEARCH(""CDM CASH DEPOSIT"",$C547)),
      ISNUMBER(SEARCH(""CASH DEPOSIT"",$C547)),
      COUNTIF('SUMMARY DATA'"&amp;"!D:D,$C547)&lt;&gt;1
    ),
    """",
    IFERROR(TEXTJOIN(CHAR(10),TRUE,FILTER('SUMMARY DATA'!G:G,'SUMMARY DATA'!D:D=$C547)),"""")
  )
)"),"")</f>
        <v/>
      </c>
      <c r="H547" s="6" t="str">
        <f>IFERROR(__xludf.DUMMYFUNCTION("IFERROR(
  TEXTJOIN(CHAR(10),TRUE,FILTER('SUMMARY DATA'!H:H,'SUMMARY DATA'!A:A=$A547,'SUMMARY DATA'!C:C=$B547)),
  IF(
    OR(
      ISNUMBER(SEARCH(""CDM CASH DEPOSIT"",$C547)),
      ISNUMBER(SEARCH(""CASH DEPOSIT"",$C547)),
      COUNTIF('SUMMARY DATA'"&amp;"!D:D,$C547)&lt;&gt;1
    ),
    """",
    IFERROR(TEXTJOIN(CHAR(10),TRUE,FILTER('SUMMARY DATA'!H:H,'SUMMARY DATA'!D:D=$C547)),"""")
  )
)"),"")</f>
        <v/>
      </c>
      <c r="I547" s="6" t="str">
        <f>IFERROR(__xludf.DUMMYFUNCTION("IF(H547="""","""",
SUM(ARRAYFORMULA(VALUE(SPLIT(H547,CHAR(10)))))
)"),"")</f>
        <v/>
      </c>
      <c r="J547" s="2" t="str">
        <f>IFERROR(__xludf.DUMMYFUNCTION("IFERROR(
  TEXTJOIN(CHAR(10),TRUE,FILTER('SUMMARY DATA'!I:I,'SUMMARY DATA'!A:A=$A547,'SUMMARY DATA'!C:C=$B547)),
  IF(
    OR(
      ISNUMBER(SEARCH(""CDM CASH DEPOSIT"",$C547)),
      ISNUMBER(SEARCH(""CASH DEPOSIT"",$C547)),
      COUNTIF('SUMMARY DATA'"&amp;"!D:D,$C547)&lt;&gt;1
    ),
    """",
    IFERROR(TEXTJOIN(CHAR(10),TRUE,FILTER('SUMMARY DATA'!I:I,'SUMMARY DATA'!D:D=$C547)),"""")
  )
)"),"")</f>
        <v/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 spans="1:27">
      <c r="A548" s="19"/>
      <c r="B548" s="39"/>
      <c r="C548" s="19"/>
      <c r="D548" s="33"/>
      <c r="E548" s="4" t="str">
        <f>IFERROR(__xludf.DUMMYFUNCTION("IFERROR(
  TEXTJOIN(CHAR(10),TRUE,FILTER('SUMMARY DATA'!E:E,'SUMMARY DATA'!A:A=$A548,'SUMMARY DATA'!C:C=$B548)),
  IF(
    OR(
      ISNUMBER(SEARCH(""CDM CASH DEPOSIT"",$C548)),
      ISNUMBER(SEARCH(""CASH DEPOSIT"",$C548)),
      COUNTIF('SUMMARY DATA'"&amp;"!D:D,$C548)&lt;&gt;1
    ),
    """",
    IFERROR(TEXTJOIN(CHAR(10),TRUE,FILTER('SUMMARY DATA'!E:E,'SUMMARY DATA'!D:D=$C548)),"""")
  )
)"),"")</f>
        <v/>
      </c>
      <c r="F548" s="2" t="str">
        <f>IFERROR(__xludf.DUMMYFUNCTION("IFERROR(
  TEXTJOIN(CHAR(10),TRUE,FILTER('SUMMARY DATA'!F:F,'SUMMARY DATA'!A:A=$A548,'SUMMARY DATA'!C:C=$B548)),
  IF(
    OR(
      ISNUMBER(SEARCH(""CDM CASH DEPOSIT"",$C548)),
      ISNUMBER(SEARCH(""CASH DEPOSIT"",$C548)),
      COUNTIF('SUMMARY DATA'"&amp;"!D:D,$C548)&lt;&gt;1
    ),
    """",
    IFERROR(TEXTJOIN(CHAR(10),TRUE,FILTER('SUMMARY DATA'!F:F,'SUMMARY DATA'!D:D=$C548)),"""")
  )
)"),"")</f>
        <v/>
      </c>
      <c r="G548" s="2" t="str">
        <f>IFERROR(__xludf.DUMMYFUNCTION("IFERROR(
  TEXTJOIN(CHAR(10),TRUE,FILTER('SUMMARY DATA'!G:G,'SUMMARY DATA'!A:A=$A548,'SUMMARY DATA'!C:C=$B548)),
  IF(
    OR(
      ISNUMBER(SEARCH(""CDM CASH DEPOSIT"",$C548)),
      ISNUMBER(SEARCH(""CASH DEPOSIT"",$C548)),
      COUNTIF('SUMMARY DATA'"&amp;"!D:D,$C548)&lt;&gt;1
    ),
    """",
    IFERROR(TEXTJOIN(CHAR(10),TRUE,FILTER('SUMMARY DATA'!G:G,'SUMMARY DATA'!D:D=$C548)),"""")
  )
)"),"")</f>
        <v/>
      </c>
      <c r="H548" s="6" t="str">
        <f>IFERROR(__xludf.DUMMYFUNCTION("IFERROR(
  TEXTJOIN(CHAR(10),TRUE,FILTER('SUMMARY DATA'!H:H,'SUMMARY DATA'!A:A=$A548,'SUMMARY DATA'!C:C=$B548)),
  IF(
    OR(
      ISNUMBER(SEARCH(""CDM CASH DEPOSIT"",$C548)),
      ISNUMBER(SEARCH(""CASH DEPOSIT"",$C548)),
      COUNTIF('SUMMARY DATA'"&amp;"!D:D,$C548)&lt;&gt;1
    ),
    """",
    IFERROR(TEXTJOIN(CHAR(10),TRUE,FILTER('SUMMARY DATA'!H:H,'SUMMARY DATA'!D:D=$C548)),"""")
  )
)"),"")</f>
        <v/>
      </c>
      <c r="I548" s="6" t="str">
        <f>IFERROR(__xludf.DUMMYFUNCTION("IF(H548="""","""",
SUM(ARRAYFORMULA(VALUE(SPLIT(H548,CHAR(10)))))
)"),"")</f>
        <v/>
      </c>
      <c r="J548" s="2" t="str">
        <f>IFERROR(__xludf.DUMMYFUNCTION("IFERROR(
  TEXTJOIN(CHAR(10),TRUE,FILTER('SUMMARY DATA'!I:I,'SUMMARY DATA'!A:A=$A548,'SUMMARY DATA'!C:C=$B548)),
  IF(
    OR(
      ISNUMBER(SEARCH(""CDM CASH DEPOSIT"",$C548)),
      ISNUMBER(SEARCH(""CASH DEPOSIT"",$C548)),
      COUNTIF('SUMMARY DATA'"&amp;"!D:D,$C548)&lt;&gt;1
    ),
    """",
    IFERROR(TEXTJOIN(CHAR(10),TRUE,FILTER('SUMMARY DATA'!I:I,'SUMMARY DATA'!D:D=$C548)),"""")
  )
)"),"")</f>
        <v/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 spans="1:27">
      <c r="A549" s="19"/>
      <c r="B549" s="39"/>
      <c r="C549" s="19"/>
      <c r="D549" s="33"/>
      <c r="E549" s="4" t="str">
        <f>IFERROR(__xludf.DUMMYFUNCTION("IFERROR(
  TEXTJOIN(CHAR(10),TRUE,FILTER('SUMMARY DATA'!E:E,'SUMMARY DATA'!A:A=$A549,'SUMMARY DATA'!C:C=$B549)),
  IF(
    OR(
      ISNUMBER(SEARCH(""CDM CASH DEPOSIT"",$C549)),
      ISNUMBER(SEARCH(""CASH DEPOSIT"",$C549)),
      COUNTIF('SUMMARY DATA'"&amp;"!D:D,$C549)&lt;&gt;1
    ),
    """",
    IFERROR(TEXTJOIN(CHAR(10),TRUE,FILTER('SUMMARY DATA'!E:E,'SUMMARY DATA'!D:D=$C549)),"""")
  )
)"),"")</f>
        <v/>
      </c>
      <c r="F549" s="2" t="str">
        <f>IFERROR(__xludf.DUMMYFUNCTION("IFERROR(
  TEXTJOIN(CHAR(10),TRUE,FILTER('SUMMARY DATA'!F:F,'SUMMARY DATA'!A:A=$A549,'SUMMARY DATA'!C:C=$B549)),
  IF(
    OR(
      ISNUMBER(SEARCH(""CDM CASH DEPOSIT"",$C549)),
      ISNUMBER(SEARCH(""CASH DEPOSIT"",$C549)),
      COUNTIF('SUMMARY DATA'"&amp;"!D:D,$C549)&lt;&gt;1
    ),
    """",
    IFERROR(TEXTJOIN(CHAR(10),TRUE,FILTER('SUMMARY DATA'!F:F,'SUMMARY DATA'!D:D=$C549)),"""")
  )
)"),"")</f>
        <v/>
      </c>
      <c r="G549" s="2" t="str">
        <f>IFERROR(__xludf.DUMMYFUNCTION("IFERROR(
  TEXTJOIN(CHAR(10),TRUE,FILTER('SUMMARY DATA'!G:G,'SUMMARY DATA'!A:A=$A549,'SUMMARY DATA'!C:C=$B549)),
  IF(
    OR(
      ISNUMBER(SEARCH(""CDM CASH DEPOSIT"",$C549)),
      ISNUMBER(SEARCH(""CASH DEPOSIT"",$C549)),
      COUNTIF('SUMMARY DATA'"&amp;"!D:D,$C549)&lt;&gt;1
    ),
    """",
    IFERROR(TEXTJOIN(CHAR(10),TRUE,FILTER('SUMMARY DATA'!G:G,'SUMMARY DATA'!D:D=$C549)),"""")
  )
)"),"")</f>
        <v/>
      </c>
      <c r="H549" s="6" t="str">
        <f>IFERROR(__xludf.DUMMYFUNCTION("IFERROR(
  TEXTJOIN(CHAR(10),TRUE,FILTER('SUMMARY DATA'!H:H,'SUMMARY DATA'!A:A=$A549,'SUMMARY DATA'!C:C=$B549)),
  IF(
    OR(
      ISNUMBER(SEARCH(""CDM CASH DEPOSIT"",$C549)),
      ISNUMBER(SEARCH(""CASH DEPOSIT"",$C549)),
      COUNTIF('SUMMARY DATA'"&amp;"!D:D,$C549)&lt;&gt;1
    ),
    """",
    IFERROR(TEXTJOIN(CHAR(10),TRUE,FILTER('SUMMARY DATA'!H:H,'SUMMARY DATA'!D:D=$C549)),"""")
  )
)"),"")</f>
        <v/>
      </c>
      <c r="I549" s="6" t="str">
        <f>IFERROR(__xludf.DUMMYFUNCTION("IF(H549="""","""",
SUM(ARRAYFORMULA(VALUE(SPLIT(H549,CHAR(10)))))
)"),"")</f>
        <v/>
      </c>
      <c r="J549" s="2" t="str">
        <f>IFERROR(__xludf.DUMMYFUNCTION("IFERROR(
  TEXTJOIN(CHAR(10),TRUE,FILTER('SUMMARY DATA'!I:I,'SUMMARY DATA'!A:A=$A549,'SUMMARY DATA'!C:C=$B549)),
  IF(
    OR(
      ISNUMBER(SEARCH(""CDM CASH DEPOSIT"",$C549)),
      ISNUMBER(SEARCH(""CASH DEPOSIT"",$C549)),
      COUNTIF('SUMMARY DATA'"&amp;"!D:D,$C549)&lt;&gt;1
    ),
    """",
    IFERROR(TEXTJOIN(CHAR(10),TRUE,FILTER('SUMMARY DATA'!I:I,'SUMMARY DATA'!D:D=$C549)),"""")
  )
)"),"")</f>
        <v/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 spans="1:27">
      <c r="A550" s="19"/>
      <c r="B550" s="39"/>
      <c r="C550" s="19"/>
      <c r="D550" s="33"/>
      <c r="E550" s="4" t="str">
        <f>IFERROR(__xludf.DUMMYFUNCTION("IFERROR(
  TEXTJOIN(CHAR(10),TRUE,FILTER('SUMMARY DATA'!E:E,'SUMMARY DATA'!A:A=$A550,'SUMMARY DATA'!C:C=$B550)),
  IF(
    OR(
      ISNUMBER(SEARCH(""CDM CASH DEPOSIT"",$C550)),
      ISNUMBER(SEARCH(""CASH DEPOSIT"",$C550)),
      COUNTIF('SUMMARY DATA'"&amp;"!D:D,$C550)&lt;&gt;1
    ),
    """",
    IFERROR(TEXTJOIN(CHAR(10),TRUE,FILTER('SUMMARY DATA'!E:E,'SUMMARY DATA'!D:D=$C550)),"""")
  )
)"),"")</f>
        <v/>
      </c>
      <c r="F550" s="2" t="str">
        <f>IFERROR(__xludf.DUMMYFUNCTION("IFERROR(
  TEXTJOIN(CHAR(10),TRUE,FILTER('SUMMARY DATA'!F:F,'SUMMARY DATA'!A:A=$A550,'SUMMARY DATA'!C:C=$B550)),
  IF(
    OR(
      ISNUMBER(SEARCH(""CDM CASH DEPOSIT"",$C550)),
      ISNUMBER(SEARCH(""CASH DEPOSIT"",$C550)),
      COUNTIF('SUMMARY DATA'"&amp;"!D:D,$C550)&lt;&gt;1
    ),
    """",
    IFERROR(TEXTJOIN(CHAR(10),TRUE,FILTER('SUMMARY DATA'!F:F,'SUMMARY DATA'!D:D=$C550)),"""")
  )
)"),"")</f>
        <v/>
      </c>
      <c r="G550" s="2" t="str">
        <f>IFERROR(__xludf.DUMMYFUNCTION("IFERROR(
  TEXTJOIN(CHAR(10),TRUE,FILTER('SUMMARY DATA'!G:G,'SUMMARY DATA'!A:A=$A550,'SUMMARY DATA'!C:C=$B550)),
  IF(
    OR(
      ISNUMBER(SEARCH(""CDM CASH DEPOSIT"",$C550)),
      ISNUMBER(SEARCH(""CASH DEPOSIT"",$C550)),
      COUNTIF('SUMMARY DATA'"&amp;"!D:D,$C550)&lt;&gt;1
    ),
    """",
    IFERROR(TEXTJOIN(CHAR(10),TRUE,FILTER('SUMMARY DATA'!G:G,'SUMMARY DATA'!D:D=$C550)),"""")
  )
)"),"")</f>
        <v/>
      </c>
      <c r="H550" s="6" t="str">
        <f>IFERROR(__xludf.DUMMYFUNCTION("IFERROR(
  TEXTJOIN(CHAR(10),TRUE,FILTER('SUMMARY DATA'!H:H,'SUMMARY DATA'!A:A=$A550,'SUMMARY DATA'!C:C=$B550)),
  IF(
    OR(
      ISNUMBER(SEARCH(""CDM CASH DEPOSIT"",$C550)),
      ISNUMBER(SEARCH(""CASH DEPOSIT"",$C550)),
      COUNTIF('SUMMARY DATA'"&amp;"!D:D,$C550)&lt;&gt;1
    ),
    """",
    IFERROR(TEXTJOIN(CHAR(10),TRUE,FILTER('SUMMARY DATA'!H:H,'SUMMARY DATA'!D:D=$C550)),"""")
  )
)"),"")</f>
        <v/>
      </c>
      <c r="I550" s="6" t="str">
        <f>IFERROR(__xludf.DUMMYFUNCTION("IF(H550="""","""",
SUM(ARRAYFORMULA(VALUE(SPLIT(H550,CHAR(10)))))
)"),"")</f>
        <v/>
      </c>
      <c r="J550" s="2" t="str">
        <f>IFERROR(__xludf.DUMMYFUNCTION("IFERROR(
  TEXTJOIN(CHAR(10),TRUE,FILTER('SUMMARY DATA'!I:I,'SUMMARY DATA'!A:A=$A550,'SUMMARY DATA'!C:C=$B550)),
  IF(
    OR(
      ISNUMBER(SEARCH(""CDM CASH DEPOSIT"",$C550)),
      ISNUMBER(SEARCH(""CASH DEPOSIT"",$C550)),
      COUNTIF('SUMMARY DATA'"&amp;"!D:D,$C550)&lt;&gt;1
    ),
    """",
    IFERROR(TEXTJOIN(CHAR(10),TRUE,FILTER('SUMMARY DATA'!I:I,'SUMMARY DATA'!D:D=$C550)),"""")
  )
)"),"")</f>
        <v/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 spans="1:27">
      <c r="A551" s="19"/>
      <c r="B551" s="39"/>
      <c r="C551" s="19"/>
      <c r="D551" s="33"/>
      <c r="E551" s="4" t="str">
        <f>IFERROR(__xludf.DUMMYFUNCTION("IFERROR(
  TEXTJOIN(CHAR(10),TRUE,FILTER('SUMMARY DATA'!E:E,'SUMMARY DATA'!A:A=$A551,'SUMMARY DATA'!C:C=$B551)),
  IF(
    OR(
      ISNUMBER(SEARCH(""CDM CASH DEPOSIT"",$C551)),
      ISNUMBER(SEARCH(""CASH DEPOSIT"",$C551)),
      COUNTIF('SUMMARY DATA'"&amp;"!D:D,$C551)&lt;&gt;1
    ),
    """",
    IFERROR(TEXTJOIN(CHAR(10),TRUE,FILTER('SUMMARY DATA'!E:E,'SUMMARY DATA'!D:D=$C551)),"""")
  )
)"),"")</f>
        <v/>
      </c>
      <c r="F551" s="2" t="str">
        <f>IFERROR(__xludf.DUMMYFUNCTION("IFERROR(
  TEXTJOIN(CHAR(10),TRUE,FILTER('SUMMARY DATA'!F:F,'SUMMARY DATA'!A:A=$A551,'SUMMARY DATA'!C:C=$B551)),
  IF(
    OR(
      ISNUMBER(SEARCH(""CDM CASH DEPOSIT"",$C551)),
      ISNUMBER(SEARCH(""CASH DEPOSIT"",$C551)),
      COUNTIF('SUMMARY DATA'"&amp;"!D:D,$C551)&lt;&gt;1
    ),
    """",
    IFERROR(TEXTJOIN(CHAR(10),TRUE,FILTER('SUMMARY DATA'!F:F,'SUMMARY DATA'!D:D=$C551)),"""")
  )
)"),"")</f>
        <v/>
      </c>
      <c r="G551" s="2" t="str">
        <f>IFERROR(__xludf.DUMMYFUNCTION("IFERROR(
  TEXTJOIN(CHAR(10),TRUE,FILTER('SUMMARY DATA'!G:G,'SUMMARY DATA'!A:A=$A551,'SUMMARY DATA'!C:C=$B551)),
  IF(
    OR(
      ISNUMBER(SEARCH(""CDM CASH DEPOSIT"",$C551)),
      ISNUMBER(SEARCH(""CASH DEPOSIT"",$C551)),
      COUNTIF('SUMMARY DATA'"&amp;"!D:D,$C551)&lt;&gt;1
    ),
    """",
    IFERROR(TEXTJOIN(CHAR(10),TRUE,FILTER('SUMMARY DATA'!G:G,'SUMMARY DATA'!D:D=$C551)),"""")
  )
)"),"")</f>
        <v/>
      </c>
      <c r="H551" s="6" t="str">
        <f>IFERROR(__xludf.DUMMYFUNCTION("IFERROR(
  TEXTJOIN(CHAR(10),TRUE,FILTER('SUMMARY DATA'!H:H,'SUMMARY DATA'!A:A=$A551,'SUMMARY DATA'!C:C=$B551)),
  IF(
    OR(
      ISNUMBER(SEARCH(""CDM CASH DEPOSIT"",$C551)),
      ISNUMBER(SEARCH(""CASH DEPOSIT"",$C551)),
      COUNTIF('SUMMARY DATA'"&amp;"!D:D,$C551)&lt;&gt;1
    ),
    """",
    IFERROR(TEXTJOIN(CHAR(10),TRUE,FILTER('SUMMARY DATA'!H:H,'SUMMARY DATA'!D:D=$C551)),"""")
  )
)"),"")</f>
        <v/>
      </c>
      <c r="I551" s="6" t="str">
        <f>IFERROR(__xludf.DUMMYFUNCTION("IF(H551="""","""",
SUM(ARRAYFORMULA(VALUE(SPLIT(H551,CHAR(10)))))
)"),"")</f>
        <v/>
      </c>
      <c r="J551" s="2" t="str">
        <f>IFERROR(__xludf.DUMMYFUNCTION("IFERROR(
  TEXTJOIN(CHAR(10),TRUE,FILTER('SUMMARY DATA'!I:I,'SUMMARY DATA'!A:A=$A551,'SUMMARY DATA'!C:C=$B551)),
  IF(
    OR(
      ISNUMBER(SEARCH(""CDM CASH DEPOSIT"",$C551)),
      ISNUMBER(SEARCH(""CASH DEPOSIT"",$C551)),
      COUNTIF('SUMMARY DATA'"&amp;"!D:D,$C551)&lt;&gt;1
    ),
    """",
    IFERROR(TEXTJOIN(CHAR(10),TRUE,FILTER('SUMMARY DATA'!I:I,'SUMMARY DATA'!D:D=$C551)),"""")
  )
)"),"")</f>
        <v/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 spans="1:27">
      <c r="A552" s="19"/>
      <c r="B552" s="39"/>
      <c r="C552" s="19"/>
      <c r="D552" s="33"/>
      <c r="E552" s="4" t="str">
        <f>IFERROR(__xludf.DUMMYFUNCTION("IFERROR(
  TEXTJOIN(CHAR(10),TRUE,FILTER('SUMMARY DATA'!E:E,'SUMMARY DATA'!A:A=$A552,'SUMMARY DATA'!C:C=$B552)),
  IF(
    OR(
      ISNUMBER(SEARCH(""CDM CASH DEPOSIT"",$C552)),
      ISNUMBER(SEARCH(""CASH DEPOSIT"",$C552)),
      COUNTIF('SUMMARY DATA'"&amp;"!D:D,$C552)&lt;&gt;1
    ),
    """",
    IFERROR(TEXTJOIN(CHAR(10),TRUE,FILTER('SUMMARY DATA'!E:E,'SUMMARY DATA'!D:D=$C552)),"""")
  )
)"),"")</f>
        <v/>
      </c>
      <c r="F552" s="2" t="str">
        <f>IFERROR(__xludf.DUMMYFUNCTION("IFERROR(
  TEXTJOIN(CHAR(10),TRUE,FILTER('SUMMARY DATA'!F:F,'SUMMARY DATA'!A:A=$A552,'SUMMARY DATA'!C:C=$B552)),
  IF(
    OR(
      ISNUMBER(SEARCH(""CDM CASH DEPOSIT"",$C552)),
      ISNUMBER(SEARCH(""CASH DEPOSIT"",$C552)),
      COUNTIF('SUMMARY DATA'"&amp;"!D:D,$C552)&lt;&gt;1
    ),
    """",
    IFERROR(TEXTJOIN(CHAR(10),TRUE,FILTER('SUMMARY DATA'!F:F,'SUMMARY DATA'!D:D=$C552)),"""")
  )
)"),"")</f>
        <v/>
      </c>
      <c r="G552" s="2" t="str">
        <f>IFERROR(__xludf.DUMMYFUNCTION("IFERROR(
  TEXTJOIN(CHAR(10),TRUE,FILTER('SUMMARY DATA'!G:G,'SUMMARY DATA'!A:A=$A552,'SUMMARY DATA'!C:C=$B552)),
  IF(
    OR(
      ISNUMBER(SEARCH(""CDM CASH DEPOSIT"",$C552)),
      ISNUMBER(SEARCH(""CASH DEPOSIT"",$C552)),
      COUNTIF('SUMMARY DATA'"&amp;"!D:D,$C552)&lt;&gt;1
    ),
    """",
    IFERROR(TEXTJOIN(CHAR(10),TRUE,FILTER('SUMMARY DATA'!G:G,'SUMMARY DATA'!D:D=$C552)),"""")
  )
)"),"")</f>
        <v/>
      </c>
      <c r="H552" s="6" t="str">
        <f>IFERROR(__xludf.DUMMYFUNCTION("IFERROR(
  TEXTJOIN(CHAR(10),TRUE,FILTER('SUMMARY DATA'!H:H,'SUMMARY DATA'!A:A=$A552,'SUMMARY DATA'!C:C=$B552)),
  IF(
    OR(
      ISNUMBER(SEARCH(""CDM CASH DEPOSIT"",$C552)),
      ISNUMBER(SEARCH(""CASH DEPOSIT"",$C552)),
      COUNTIF('SUMMARY DATA'"&amp;"!D:D,$C552)&lt;&gt;1
    ),
    """",
    IFERROR(TEXTJOIN(CHAR(10),TRUE,FILTER('SUMMARY DATA'!H:H,'SUMMARY DATA'!D:D=$C552)),"""")
  )
)"),"")</f>
        <v/>
      </c>
      <c r="I552" s="6" t="str">
        <f>IFERROR(__xludf.DUMMYFUNCTION("IF(H552="""","""",
SUM(ARRAYFORMULA(VALUE(SPLIT(H552,CHAR(10)))))
)"),"")</f>
        <v/>
      </c>
      <c r="J552" s="2" t="str">
        <f>IFERROR(__xludf.DUMMYFUNCTION("IFERROR(
  TEXTJOIN(CHAR(10),TRUE,FILTER('SUMMARY DATA'!I:I,'SUMMARY DATA'!A:A=$A552,'SUMMARY DATA'!C:C=$B552)),
  IF(
    OR(
      ISNUMBER(SEARCH(""CDM CASH DEPOSIT"",$C552)),
      ISNUMBER(SEARCH(""CASH DEPOSIT"",$C552)),
      COUNTIF('SUMMARY DATA'"&amp;"!D:D,$C552)&lt;&gt;1
    ),
    """",
    IFERROR(TEXTJOIN(CHAR(10),TRUE,FILTER('SUMMARY DATA'!I:I,'SUMMARY DATA'!D:D=$C552)),"""")
  )
)"),"")</f>
        <v/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 spans="1:27">
      <c r="A553" s="19"/>
      <c r="B553" s="39"/>
      <c r="C553" s="19"/>
      <c r="D553" s="33"/>
      <c r="E553" s="4" t="str">
        <f>IFERROR(__xludf.DUMMYFUNCTION("IFERROR(
  TEXTJOIN(CHAR(10),TRUE,FILTER('SUMMARY DATA'!E:E,'SUMMARY DATA'!A:A=$A553,'SUMMARY DATA'!C:C=$B553)),
  IF(
    OR(
      ISNUMBER(SEARCH(""CDM CASH DEPOSIT"",$C553)),
      ISNUMBER(SEARCH(""CASH DEPOSIT"",$C553)),
      COUNTIF('SUMMARY DATA'"&amp;"!D:D,$C553)&lt;&gt;1
    ),
    """",
    IFERROR(TEXTJOIN(CHAR(10),TRUE,FILTER('SUMMARY DATA'!E:E,'SUMMARY DATA'!D:D=$C553)),"""")
  )
)"),"")</f>
        <v/>
      </c>
      <c r="F553" s="2" t="str">
        <f>IFERROR(__xludf.DUMMYFUNCTION("IFERROR(
  TEXTJOIN(CHAR(10),TRUE,FILTER('SUMMARY DATA'!F:F,'SUMMARY DATA'!A:A=$A553,'SUMMARY DATA'!C:C=$B553)),
  IF(
    OR(
      ISNUMBER(SEARCH(""CDM CASH DEPOSIT"",$C553)),
      ISNUMBER(SEARCH(""CASH DEPOSIT"",$C553)),
      COUNTIF('SUMMARY DATA'"&amp;"!D:D,$C553)&lt;&gt;1
    ),
    """",
    IFERROR(TEXTJOIN(CHAR(10),TRUE,FILTER('SUMMARY DATA'!F:F,'SUMMARY DATA'!D:D=$C553)),"""")
  )
)"),"")</f>
        <v/>
      </c>
      <c r="G553" s="2" t="str">
        <f>IFERROR(__xludf.DUMMYFUNCTION("IFERROR(
  TEXTJOIN(CHAR(10),TRUE,FILTER('SUMMARY DATA'!G:G,'SUMMARY DATA'!A:A=$A553,'SUMMARY DATA'!C:C=$B553)),
  IF(
    OR(
      ISNUMBER(SEARCH(""CDM CASH DEPOSIT"",$C553)),
      ISNUMBER(SEARCH(""CASH DEPOSIT"",$C553)),
      COUNTIF('SUMMARY DATA'"&amp;"!D:D,$C553)&lt;&gt;1
    ),
    """",
    IFERROR(TEXTJOIN(CHAR(10),TRUE,FILTER('SUMMARY DATA'!G:G,'SUMMARY DATA'!D:D=$C553)),"""")
  )
)"),"")</f>
        <v/>
      </c>
      <c r="H553" s="6" t="str">
        <f>IFERROR(__xludf.DUMMYFUNCTION("IFERROR(
  TEXTJOIN(CHAR(10),TRUE,FILTER('SUMMARY DATA'!H:H,'SUMMARY DATA'!A:A=$A553,'SUMMARY DATA'!C:C=$B553)),
  IF(
    OR(
      ISNUMBER(SEARCH(""CDM CASH DEPOSIT"",$C553)),
      ISNUMBER(SEARCH(""CASH DEPOSIT"",$C553)),
      COUNTIF('SUMMARY DATA'"&amp;"!D:D,$C553)&lt;&gt;1
    ),
    """",
    IFERROR(TEXTJOIN(CHAR(10),TRUE,FILTER('SUMMARY DATA'!H:H,'SUMMARY DATA'!D:D=$C553)),"""")
  )
)"),"")</f>
        <v/>
      </c>
      <c r="I553" s="6" t="str">
        <f>IFERROR(__xludf.DUMMYFUNCTION("IF(H553="""","""",
SUM(ARRAYFORMULA(VALUE(SPLIT(H553,CHAR(10)))))
)"),"")</f>
        <v/>
      </c>
      <c r="J553" s="2" t="str">
        <f>IFERROR(__xludf.DUMMYFUNCTION("IFERROR(
  TEXTJOIN(CHAR(10),TRUE,FILTER('SUMMARY DATA'!I:I,'SUMMARY DATA'!A:A=$A553,'SUMMARY DATA'!C:C=$B553)),
  IF(
    OR(
      ISNUMBER(SEARCH(""CDM CASH DEPOSIT"",$C553)),
      ISNUMBER(SEARCH(""CASH DEPOSIT"",$C553)),
      COUNTIF('SUMMARY DATA'"&amp;"!D:D,$C553)&lt;&gt;1
    ),
    """",
    IFERROR(TEXTJOIN(CHAR(10),TRUE,FILTER('SUMMARY DATA'!I:I,'SUMMARY DATA'!D:D=$C553)),"""")
  )
)"),"")</f>
        <v/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 spans="1:27">
      <c r="A554" s="19"/>
      <c r="B554" s="39"/>
      <c r="C554" s="19"/>
      <c r="D554" s="33"/>
      <c r="E554" s="4" t="str">
        <f>IFERROR(__xludf.DUMMYFUNCTION("IFERROR(
  TEXTJOIN(CHAR(10),TRUE,FILTER('SUMMARY DATA'!E:E,'SUMMARY DATA'!A:A=$A554,'SUMMARY DATA'!C:C=$B554)),
  IF(
    OR(
      ISNUMBER(SEARCH(""CDM CASH DEPOSIT"",$C554)),
      ISNUMBER(SEARCH(""CASH DEPOSIT"",$C554)),
      COUNTIF('SUMMARY DATA'"&amp;"!D:D,$C554)&lt;&gt;1
    ),
    """",
    IFERROR(TEXTJOIN(CHAR(10),TRUE,FILTER('SUMMARY DATA'!E:E,'SUMMARY DATA'!D:D=$C554)),"""")
  )
)"),"")</f>
        <v/>
      </c>
      <c r="F554" s="2" t="str">
        <f>IFERROR(__xludf.DUMMYFUNCTION("IFERROR(
  TEXTJOIN(CHAR(10),TRUE,FILTER('SUMMARY DATA'!F:F,'SUMMARY DATA'!A:A=$A554,'SUMMARY DATA'!C:C=$B554)),
  IF(
    OR(
      ISNUMBER(SEARCH(""CDM CASH DEPOSIT"",$C554)),
      ISNUMBER(SEARCH(""CASH DEPOSIT"",$C554)),
      COUNTIF('SUMMARY DATA'"&amp;"!D:D,$C554)&lt;&gt;1
    ),
    """",
    IFERROR(TEXTJOIN(CHAR(10),TRUE,FILTER('SUMMARY DATA'!F:F,'SUMMARY DATA'!D:D=$C554)),"""")
  )
)"),"")</f>
        <v/>
      </c>
      <c r="G554" s="2" t="str">
        <f>IFERROR(__xludf.DUMMYFUNCTION("IFERROR(
  TEXTJOIN(CHAR(10),TRUE,FILTER('SUMMARY DATA'!G:G,'SUMMARY DATA'!A:A=$A554,'SUMMARY DATA'!C:C=$B554)),
  IF(
    OR(
      ISNUMBER(SEARCH(""CDM CASH DEPOSIT"",$C554)),
      ISNUMBER(SEARCH(""CASH DEPOSIT"",$C554)),
      COUNTIF('SUMMARY DATA'"&amp;"!D:D,$C554)&lt;&gt;1
    ),
    """",
    IFERROR(TEXTJOIN(CHAR(10),TRUE,FILTER('SUMMARY DATA'!G:G,'SUMMARY DATA'!D:D=$C554)),"""")
  )
)"),"")</f>
        <v/>
      </c>
      <c r="H554" s="6" t="str">
        <f>IFERROR(__xludf.DUMMYFUNCTION("IFERROR(
  TEXTJOIN(CHAR(10),TRUE,FILTER('SUMMARY DATA'!H:H,'SUMMARY DATA'!A:A=$A554,'SUMMARY DATA'!C:C=$B554)),
  IF(
    OR(
      ISNUMBER(SEARCH(""CDM CASH DEPOSIT"",$C554)),
      ISNUMBER(SEARCH(""CASH DEPOSIT"",$C554)),
      COUNTIF('SUMMARY DATA'"&amp;"!D:D,$C554)&lt;&gt;1
    ),
    """",
    IFERROR(TEXTJOIN(CHAR(10),TRUE,FILTER('SUMMARY DATA'!H:H,'SUMMARY DATA'!D:D=$C554)),"""")
  )
)"),"")</f>
        <v/>
      </c>
      <c r="I554" s="6" t="str">
        <f>IFERROR(__xludf.DUMMYFUNCTION("IF(H554="""","""",
SUM(ARRAYFORMULA(VALUE(SPLIT(H554,CHAR(10)))))
)"),"")</f>
        <v/>
      </c>
      <c r="J554" s="2" t="str">
        <f>IFERROR(__xludf.DUMMYFUNCTION("IFERROR(
  TEXTJOIN(CHAR(10),TRUE,FILTER('SUMMARY DATA'!I:I,'SUMMARY DATA'!A:A=$A554,'SUMMARY DATA'!C:C=$B554)),
  IF(
    OR(
      ISNUMBER(SEARCH(""CDM CASH DEPOSIT"",$C554)),
      ISNUMBER(SEARCH(""CASH DEPOSIT"",$C554)),
      COUNTIF('SUMMARY DATA'"&amp;"!D:D,$C554)&lt;&gt;1
    ),
    """",
    IFERROR(TEXTJOIN(CHAR(10),TRUE,FILTER('SUMMARY DATA'!I:I,'SUMMARY DATA'!D:D=$C554)),"""")
  )
)"),"")</f>
        <v/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 spans="1:27">
      <c r="A555" s="19"/>
      <c r="B555" s="39"/>
      <c r="C555" s="19"/>
      <c r="D555" s="33"/>
      <c r="E555" s="4" t="str">
        <f>IFERROR(__xludf.DUMMYFUNCTION("IFERROR(
  TEXTJOIN(CHAR(10),TRUE,FILTER('SUMMARY DATA'!E:E,'SUMMARY DATA'!A:A=$A555,'SUMMARY DATA'!C:C=$B555)),
  IF(
    OR(
      ISNUMBER(SEARCH(""CDM CASH DEPOSIT"",$C555)),
      ISNUMBER(SEARCH(""CASH DEPOSIT"",$C555)),
      COUNTIF('SUMMARY DATA'"&amp;"!D:D,$C555)&lt;&gt;1
    ),
    """",
    IFERROR(TEXTJOIN(CHAR(10),TRUE,FILTER('SUMMARY DATA'!E:E,'SUMMARY DATA'!D:D=$C555)),"""")
  )
)"),"")</f>
        <v/>
      </c>
      <c r="F555" s="2" t="str">
        <f>IFERROR(__xludf.DUMMYFUNCTION("IFERROR(
  TEXTJOIN(CHAR(10),TRUE,FILTER('SUMMARY DATA'!F:F,'SUMMARY DATA'!A:A=$A555,'SUMMARY DATA'!C:C=$B555)),
  IF(
    OR(
      ISNUMBER(SEARCH(""CDM CASH DEPOSIT"",$C555)),
      ISNUMBER(SEARCH(""CASH DEPOSIT"",$C555)),
      COUNTIF('SUMMARY DATA'"&amp;"!D:D,$C555)&lt;&gt;1
    ),
    """",
    IFERROR(TEXTJOIN(CHAR(10),TRUE,FILTER('SUMMARY DATA'!F:F,'SUMMARY DATA'!D:D=$C555)),"""")
  )
)"),"")</f>
        <v/>
      </c>
      <c r="G555" s="2" t="str">
        <f>IFERROR(__xludf.DUMMYFUNCTION("IFERROR(
  TEXTJOIN(CHAR(10),TRUE,FILTER('SUMMARY DATA'!G:G,'SUMMARY DATA'!A:A=$A555,'SUMMARY DATA'!C:C=$B555)),
  IF(
    OR(
      ISNUMBER(SEARCH(""CDM CASH DEPOSIT"",$C555)),
      ISNUMBER(SEARCH(""CASH DEPOSIT"",$C555)),
      COUNTIF('SUMMARY DATA'"&amp;"!D:D,$C555)&lt;&gt;1
    ),
    """",
    IFERROR(TEXTJOIN(CHAR(10),TRUE,FILTER('SUMMARY DATA'!G:G,'SUMMARY DATA'!D:D=$C555)),"""")
  )
)"),"")</f>
        <v/>
      </c>
      <c r="H555" s="6" t="str">
        <f>IFERROR(__xludf.DUMMYFUNCTION("IFERROR(
  TEXTJOIN(CHAR(10),TRUE,FILTER('SUMMARY DATA'!H:H,'SUMMARY DATA'!A:A=$A555,'SUMMARY DATA'!C:C=$B555)),
  IF(
    OR(
      ISNUMBER(SEARCH(""CDM CASH DEPOSIT"",$C555)),
      ISNUMBER(SEARCH(""CASH DEPOSIT"",$C555)),
      COUNTIF('SUMMARY DATA'"&amp;"!D:D,$C555)&lt;&gt;1
    ),
    """",
    IFERROR(TEXTJOIN(CHAR(10),TRUE,FILTER('SUMMARY DATA'!H:H,'SUMMARY DATA'!D:D=$C555)),"""")
  )
)"),"")</f>
        <v/>
      </c>
      <c r="I555" s="6" t="str">
        <f>IFERROR(__xludf.DUMMYFUNCTION("IF(H555="""","""",
SUM(ARRAYFORMULA(VALUE(SPLIT(H555,CHAR(10)))))
)"),"")</f>
        <v/>
      </c>
      <c r="J555" s="2" t="str">
        <f>IFERROR(__xludf.DUMMYFUNCTION("IFERROR(
  TEXTJOIN(CHAR(10),TRUE,FILTER('SUMMARY DATA'!I:I,'SUMMARY DATA'!A:A=$A555,'SUMMARY DATA'!C:C=$B555)),
  IF(
    OR(
      ISNUMBER(SEARCH(""CDM CASH DEPOSIT"",$C555)),
      ISNUMBER(SEARCH(""CASH DEPOSIT"",$C555)),
      COUNTIF('SUMMARY DATA'"&amp;"!D:D,$C555)&lt;&gt;1
    ),
    """",
    IFERROR(TEXTJOIN(CHAR(10),TRUE,FILTER('SUMMARY DATA'!I:I,'SUMMARY DATA'!D:D=$C555)),"""")
  )
)"),"")</f>
        <v/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 spans="1:27">
      <c r="A556" s="19"/>
      <c r="B556" s="39"/>
      <c r="C556" s="19"/>
      <c r="D556" s="33"/>
      <c r="E556" s="4" t="str">
        <f>IFERROR(__xludf.DUMMYFUNCTION("IFERROR(
  TEXTJOIN(CHAR(10),TRUE,FILTER('SUMMARY DATA'!E:E,'SUMMARY DATA'!A:A=$A556,'SUMMARY DATA'!C:C=$B556)),
  IF(
    OR(
      ISNUMBER(SEARCH(""CDM CASH DEPOSIT"",$C556)),
      ISNUMBER(SEARCH(""CASH DEPOSIT"",$C556)),
      COUNTIF('SUMMARY DATA'"&amp;"!D:D,$C556)&lt;&gt;1
    ),
    """",
    IFERROR(TEXTJOIN(CHAR(10),TRUE,FILTER('SUMMARY DATA'!E:E,'SUMMARY DATA'!D:D=$C556)),"""")
  )
)"),"")</f>
        <v/>
      </c>
      <c r="F556" s="2" t="str">
        <f>IFERROR(__xludf.DUMMYFUNCTION("IFERROR(
  TEXTJOIN(CHAR(10),TRUE,FILTER('SUMMARY DATA'!F:F,'SUMMARY DATA'!A:A=$A556,'SUMMARY DATA'!C:C=$B556)),
  IF(
    OR(
      ISNUMBER(SEARCH(""CDM CASH DEPOSIT"",$C556)),
      ISNUMBER(SEARCH(""CASH DEPOSIT"",$C556)),
      COUNTIF('SUMMARY DATA'"&amp;"!D:D,$C556)&lt;&gt;1
    ),
    """",
    IFERROR(TEXTJOIN(CHAR(10),TRUE,FILTER('SUMMARY DATA'!F:F,'SUMMARY DATA'!D:D=$C556)),"""")
  )
)"),"")</f>
        <v/>
      </c>
      <c r="G556" s="2" t="str">
        <f>IFERROR(__xludf.DUMMYFUNCTION("IFERROR(
  TEXTJOIN(CHAR(10),TRUE,FILTER('SUMMARY DATA'!G:G,'SUMMARY DATA'!A:A=$A556,'SUMMARY DATA'!C:C=$B556)),
  IF(
    OR(
      ISNUMBER(SEARCH(""CDM CASH DEPOSIT"",$C556)),
      ISNUMBER(SEARCH(""CASH DEPOSIT"",$C556)),
      COUNTIF('SUMMARY DATA'"&amp;"!D:D,$C556)&lt;&gt;1
    ),
    """",
    IFERROR(TEXTJOIN(CHAR(10),TRUE,FILTER('SUMMARY DATA'!G:G,'SUMMARY DATA'!D:D=$C556)),"""")
  )
)"),"")</f>
        <v/>
      </c>
      <c r="H556" s="6" t="str">
        <f>IFERROR(__xludf.DUMMYFUNCTION("IFERROR(
  TEXTJOIN(CHAR(10),TRUE,FILTER('SUMMARY DATA'!H:H,'SUMMARY DATA'!A:A=$A556,'SUMMARY DATA'!C:C=$B556)),
  IF(
    OR(
      ISNUMBER(SEARCH(""CDM CASH DEPOSIT"",$C556)),
      ISNUMBER(SEARCH(""CASH DEPOSIT"",$C556)),
      COUNTIF('SUMMARY DATA'"&amp;"!D:D,$C556)&lt;&gt;1
    ),
    """",
    IFERROR(TEXTJOIN(CHAR(10),TRUE,FILTER('SUMMARY DATA'!H:H,'SUMMARY DATA'!D:D=$C556)),"""")
  )
)"),"")</f>
        <v/>
      </c>
      <c r="I556" s="6" t="str">
        <f>IFERROR(__xludf.DUMMYFUNCTION("IF(H556="""","""",
SUM(ARRAYFORMULA(VALUE(SPLIT(H556,CHAR(10)))))
)"),"")</f>
        <v/>
      </c>
      <c r="J556" s="2" t="str">
        <f>IFERROR(__xludf.DUMMYFUNCTION("IFERROR(
  TEXTJOIN(CHAR(10),TRUE,FILTER('SUMMARY DATA'!I:I,'SUMMARY DATA'!A:A=$A556,'SUMMARY DATA'!C:C=$B556)),
  IF(
    OR(
      ISNUMBER(SEARCH(""CDM CASH DEPOSIT"",$C556)),
      ISNUMBER(SEARCH(""CASH DEPOSIT"",$C556)),
      COUNTIF('SUMMARY DATA'"&amp;"!D:D,$C556)&lt;&gt;1
    ),
    """",
    IFERROR(TEXTJOIN(CHAR(10),TRUE,FILTER('SUMMARY DATA'!I:I,'SUMMARY DATA'!D:D=$C556)),"""")
  )
)"),"")</f>
        <v/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 spans="1:27">
      <c r="A557" s="19"/>
      <c r="B557" s="39"/>
      <c r="C557" s="19"/>
      <c r="D557" s="33"/>
      <c r="E557" s="4" t="str">
        <f>IFERROR(__xludf.DUMMYFUNCTION("IFERROR(
  TEXTJOIN(CHAR(10),TRUE,FILTER('SUMMARY DATA'!E:E,'SUMMARY DATA'!A:A=$A557,'SUMMARY DATA'!C:C=$B557)),
  IF(
    OR(
      ISNUMBER(SEARCH(""CDM CASH DEPOSIT"",$C557)),
      ISNUMBER(SEARCH(""CASH DEPOSIT"",$C557)),
      COUNTIF('SUMMARY DATA'"&amp;"!D:D,$C557)&lt;&gt;1
    ),
    """",
    IFERROR(TEXTJOIN(CHAR(10),TRUE,FILTER('SUMMARY DATA'!E:E,'SUMMARY DATA'!D:D=$C557)),"""")
  )
)"),"")</f>
        <v/>
      </c>
      <c r="F557" s="2" t="str">
        <f>IFERROR(__xludf.DUMMYFUNCTION("IFERROR(
  TEXTJOIN(CHAR(10),TRUE,FILTER('SUMMARY DATA'!F:F,'SUMMARY DATA'!A:A=$A557,'SUMMARY DATA'!C:C=$B557)),
  IF(
    OR(
      ISNUMBER(SEARCH(""CDM CASH DEPOSIT"",$C557)),
      ISNUMBER(SEARCH(""CASH DEPOSIT"",$C557)),
      COUNTIF('SUMMARY DATA'"&amp;"!D:D,$C557)&lt;&gt;1
    ),
    """",
    IFERROR(TEXTJOIN(CHAR(10),TRUE,FILTER('SUMMARY DATA'!F:F,'SUMMARY DATA'!D:D=$C557)),"""")
  )
)"),"")</f>
        <v/>
      </c>
      <c r="G557" s="2" t="str">
        <f>IFERROR(__xludf.DUMMYFUNCTION("IFERROR(
  TEXTJOIN(CHAR(10),TRUE,FILTER('SUMMARY DATA'!G:G,'SUMMARY DATA'!A:A=$A557,'SUMMARY DATA'!C:C=$B557)),
  IF(
    OR(
      ISNUMBER(SEARCH(""CDM CASH DEPOSIT"",$C557)),
      ISNUMBER(SEARCH(""CASH DEPOSIT"",$C557)),
      COUNTIF('SUMMARY DATA'"&amp;"!D:D,$C557)&lt;&gt;1
    ),
    """",
    IFERROR(TEXTJOIN(CHAR(10),TRUE,FILTER('SUMMARY DATA'!G:G,'SUMMARY DATA'!D:D=$C557)),"""")
  )
)"),"")</f>
        <v/>
      </c>
      <c r="H557" s="6" t="str">
        <f>IFERROR(__xludf.DUMMYFUNCTION("IFERROR(
  TEXTJOIN(CHAR(10),TRUE,FILTER('SUMMARY DATA'!H:H,'SUMMARY DATA'!A:A=$A557,'SUMMARY DATA'!C:C=$B557)),
  IF(
    OR(
      ISNUMBER(SEARCH(""CDM CASH DEPOSIT"",$C557)),
      ISNUMBER(SEARCH(""CASH DEPOSIT"",$C557)),
      COUNTIF('SUMMARY DATA'"&amp;"!D:D,$C557)&lt;&gt;1
    ),
    """",
    IFERROR(TEXTJOIN(CHAR(10),TRUE,FILTER('SUMMARY DATA'!H:H,'SUMMARY DATA'!D:D=$C557)),"""")
  )
)"),"")</f>
        <v/>
      </c>
      <c r="I557" s="6" t="str">
        <f>IFERROR(__xludf.DUMMYFUNCTION("IF(H557="""","""",
SUM(ARRAYFORMULA(VALUE(SPLIT(H557,CHAR(10)))))
)"),"")</f>
        <v/>
      </c>
      <c r="J557" s="2" t="str">
        <f>IFERROR(__xludf.DUMMYFUNCTION("IFERROR(
  TEXTJOIN(CHAR(10),TRUE,FILTER('SUMMARY DATA'!I:I,'SUMMARY DATA'!A:A=$A557,'SUMMARY DATA'!C:C=$B557)),
  IF(
    OR(
      ISNUMBER(SEARCH(""CDM CASH DEPOSIT"",$C557)),
      ISNUMBER(SEARCH(""CASH DEPOSIT"",$C557)),
      COUNTIF('SUMMARY DATA'"&amp;"!D:D,$C557)&lt;&gt;1
    ),
    """",
    IFERROR(TEXTJOIN(CHAR(10),TRUE,FILTER('SUMMARY DATA'!I:I,'SUMMARY DATA'!D:D=$C557)),"""")
  )
)"),"")</f>
        <v/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 spans="1:27">
      <c r="A558" s="19"/>
      <c r="B558" s="39"/>
      <c r="C558" s="19"/>
      <c r="D558" s="33"/>
      <c r="E558" s="4" t="str">
        <f>IFERROR(__xludf.DUMMYFUNCTION("IFERROR(
  TEXTJOIN(CHAR(10),TRUE,FILTER('SUMMARY DATA'!E:E,'SUMMARY DATA'!A:A=$A558,'SUMMARY DATA'!C:C=$B558)),
  IF(
    OR(
      ISNUMBER(SEARCH(""CDM CASH DEPOSIT"",$C558)),
      ISNUMBER(SEARCH(""CASH DEPOSIT"",$C558)),
      COUNTIF('SUMMARY DATA'"&amp;"!D:D,$C558)&lt;&gt;1
    ),
    """",
    IFERROR(TEXTJOIN(CHAR(10),TRUE,FILTER('SUMMARY DATA'!E:E,'SUMMARY DATA'!D:D=$C558)),"""")
  )
)"),"")</f>
        <v/>
      </c>
      <c r="F558" s="2" t="str">
        <f>IFERROR(__xludf.DUMMYFUNCTION("IFERROR(
  TEXTJOIN(CHAR(10),TRUE,FILTER('SUMMARY DATA'!F:F,'SUMMARY DATA'!A:A=$A558,'SUMMARY DATA'!C:C=$B558)),
  IF(
    OR(
      ISNUMBER(SEARCH(""CDM CASH DEPOSIT"",$C558)),
      ISNUMBER(SEARCH(""CASH DEPOSIT"",$C558)),
      COUNTIF('SUMMARY DATA'"&amp;"!D:D,$C558)&lt;&gt;1
    ),
    """",
    IFERROR(TEXTJOIN(CHAR(10),TRUE,FILTER('SUMMARY DATA'!F:F,'SUMMARY DATA'!D:D=$C558)),"""")
  )
)"),"")</f>
        <v/>
      </c>
      <c r="G558" s="2" t="str">
        <f>IFERROR(__xludf.DUMMYFUNCTION("IFERROR(
  TEXTJOIN(CHAR(10),TRUE,FILTER('SUMMARY DATA'!G:G,'SUMMARY DATA'!A:A=$A558,'SUMMARY DATA'!C:C=$B558)),
  IF(
    OR(
      ISNUMBER(SEARCH(""CDM CASH DEPOSIT"",$C558)),
      ISNUMBER(SEARCH(""CASH DEPOSIT"",$C558)),
      COUNTIF('SUMMARY DATA'"&amp;"!D:D,$C558)&lt;&gt;1
    ),
    """",
    IFERROR(TEXTJOIN(CHAR(10),TRUE,FILTER('SUMMARY DATA'!G:G,'SUMMARY DATA'!D:D=$C558)),"""")
  )
)"),"")</f>
        <v/>
      </c>
      <c r="H558" s="6" t="str">
        <f>IFERROR(__xludf.DUMMYFUNCTION("IFERROR(
  TEXTJOIN(CHAR(10),TRUE,FILTER('SUMMARY DATA'!H:H,'SUMMARY DATA'!A:A=$A558,'SUMMARY DATA'!C:C=$B558)),
  IF(
    OR(
      ISNUMBER(SEARCH(""CDM CASH DEPOSIT"",$C558)),
      ISNUMBER(SEARCH(""CASH DEPOSIT"",$C558)),
      COUNTIF('SUMMARY DATA'"&amp;"!D:D,$C558)&lt;&gt;1
    ),
    """",
    IFERROR(TEXTJOIN(CHAR(10),TRUE,FILTER('SUMMARY DATA'!H:H,'SUMMARY DATA'!D:D=$C558)),"""")
  )
)"),"")</f>
        <v/>
      </c>
      <c r="I558" s="6" t="str">
        <f>IFERROR(__xludf.DUMMYFUNCTION("IF(H558="""","""",
SUM(ARRAYFORMULA(VALUE(SPLIT(H558,CHAR(10)))))
)"),"")</f>
        <v/>
      </c>
      <c r="J558" s="2" t="str">
        <f>IFERROR(__xludf.DUMMYFUNCTION("IFERROR(
  TEXTJOIN(CHAR(10),TRUE,FILTER('SUMMARY DATA'!I:I,'SUMMARY DATA'!A:A=$A558,'SUMMARY DATA'!C:C=$B558)),
  IF(
    OR(
      ISNUMBER(SEARCH(""CDM CASH DEPOSIT"",$C558)),
      ISNUMBER(SEARCH(""CASH DEPOSIT"",$C558)),
      COUNTIF('SUMMARY DATA'"&amp;"!D:D,$C558)&lt;&gt;1
    ),
    """",
    IFERROR(TEXTJOIN(CHAR(10),TRUE,FILTER('SUMMARY DATA'!I:I,'SUMMARY DATA'!D:D=$C558)),"""")
  )
)"),"")</f>
        <v/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 spans="1:27">
      <c r="A559" s="19"/>
      <c r="B559" s="39"/>
      <c r="C559" s="19"/>
      <c r="D559" s="33"/>
      <c r="E559" s="4" t="str">
        <f>IFERROR(__xludf.DUMMYFUNCTION("IFERROR(
  TEXTJOIN(CHAR(10),TRUE,FILTER('SUMMARY DATA'!E:E,'SUMMARY DATA'!A:A=$A559,'SUMMARY DATA'!C:C=$B559)),
  IF(
    OR(
      ISNUMBER(SEARCH(""CDM CASH DEPOSIT"",$C559)),
      ISNUMBER(SEARCH(""CASH DEPOSIT"",$C559)),
      COUNTIF('SUMMARY DATA'"&amp;"!D:D,$C559)&lt;&gt;1
    ),
    """",
    IFERROR(TEXTJOIN(CHAR(10),TRUE,FILTER('SUMMARY DATA'!E:E,'SUMMARY DATA'!D:D=$C559)),"""")
  )
)"),"")</f>
        <v/>
      </c>
      <c r="F559" s="2" t="str">
        <f>IFERROR(__xludf.DUMMYFUNCTION("IFERROR(
  TEXTJOIN(CHAR(10),TRUE,FILTER('SUMMARY DATA'!F:F,'SUMMARY DATA'!A:A=$A559,'SUMMARY DATA'!C:C=$B559)),
  IF(
    OR(
      ISNUMBER(SEARCH(""CDM CASH DEPOSIT"",$C559)),
      ISNUMBER(SEARCH(""CASH DEPOSIT"",$C559)),
      COUNTIF('SUMMARY DATA'"&amp;"!D:D,$C559)&lt;&gt;1
    ),
    """",
    IFERROR(TEXTJOIN(CHAR(10),TRUE,FILTER('SUMMARY DATA'!F:F,'SUMMARY DATA'!D:D=$C559)),"""")
  )
)"),"")</f>
        <v/>
      </c>
      <c r="G559" s="2" t="str">
        <f>IFERROR(__xludf.DUMMYFUNCTION("IFERROR(
  TEXTJOIN(CHAR(10),TRUE,FILTER('SUMMARY DATA'!G:G,'SUMMARY DATA'!A:A=$A559,'SUMMARY DATA'!C:C=$B559)),
  IF(
    OR(
      ISNUMBER(SEARCH(""CDM CASH DEPOSIT"",$C559)),
      ISNUMBER(SEARCH(""CASH DEPOSIT"",$C559)),
      COUNTIF('SUMMARY DATA'"&amp;"!D:D,$C559)&lt;&gt;1
    ),
    """",
    IFERROR(TEXTJOIN(CHAR(10),TRUE,FILTER('SUMMARY DATA'!G:G,'SUMMARY DATA'!D:D=$C559)),"""")
  )
)"),"")</f>
        <v/>
      </c>
      <c r="H559" s="6" t="str">
        <f>IFERROR(__xludf.DUMMYFUNCTION("IFERROR(
  TEXTJOIN(CHAR(10),TRUE,FILTER('SUMMARY DATA'!H:H,'SUMMARY DATA'!A:A=$A559,'SUMMARY DATA'!C:C=$B559)),
  IF(
    OR(
      ISNUMBER(SEARCH(""CDM CASH DEPOSIT"",$C559)),
      ISNUMBER(SEARCH(""CASH DEPOSIT"",$C559)),
      COUNTIF('SUMMARY DATA'"&amp;"!D:D,$C559)&lt;&gt;1
    ),
    """",
    IFERROR(TEXTJOIN(CHAR(10),TRUE,FILTER('SUMMARY DATA'!H:H,'SUMMARY DATA'!D:D=$C559)),"""")
  )
)"),"")</f>
        <v/>
      </c>
      <c r="I559" s="6" t="str">
        <f>IFERROR(__xludf.DUMMYFUNCTION("IF(H559="""","""",
SUM(ARRAYFORMULA(VALUE(SPLIT(H559,CHAR(10)))))
)"),"")</f>
        <v/>
      </c>
      <c r="J559" s="2" t="str">
        <f>IFERROR(__xludf.DUMMYFUNCTION("IFERROR(
  TEXTJOIN(CHAR(10),TRUE,FILTER('SUMMARY DATA'!I:I,'SUMMARY DATA'!A:A=$A559,'SUMMARY DATA'!C:C=$B559)),
  IF(
    OR(
      ISNUMBER(SEARCH(""CDM CASH DEPOSIT"",$C559)),
      ISNUMBER(SEARCH(""CASH DEPOSIT"",$C559)),
      COUNTIF('SUMMARY DATA'"&amp;"!D:D,$C559)&lt;&gt;1
    ),
    """",
    IFERROR(TEXTJOIN(CHAR(10),TRUE,FILTER('SUMMARY DATA'!I:I,'SUMMARY DATA'!D:D=$C559)),"""")
  )
)"),"")</f>
        <v/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 spans="1:27">
      <c r="A560" s="19"/>
      <c r="B560" s="39"/>
      <c r="C560" s="19"/>
      <c r="D560" s="33"/>
      <c r="E560" s="4" t="str">
        <f>IFERROR(__xludf.DUMMYFUNCTION("IFERROR(
  TEXTJOIN(CHAR(10),TRUE,FILTER('SUMMARY DATA'!E:E,'SUMMARY DATA'!A:A=$A560,'SUMMARY DATA'!C:C=$B560)),
  IF(
    OR(
      ISNUMBER(SEARCH(""CDM CASH DEPOSIT"",$C560)),
      ISNUMBER(SEARCH(""CASH DEPOSIT"",$C560)),
      COUNTIF('SUMMARY DATA'"&amp;"!D:D,$C560)&lt;&gt;1
    ),
    """",
    IFERROR(TEXTJOIN(CHAR(10),TRUE,FILTER('SUMMARY DATA'!E:E,'SUMMARY DATA'!D:D=$C560)),"""")
  )
)"),"")</f>
        <v/>
      </c>
      <c r="F560" s="2" t="str">
        <f>IFERROR(__xludf.DUMMYFUNCTION("IFERROR(
  TEXTJOIN(CHAR(10),TRUE,FILTER('SUMMARY DATA'!F:F,'SUMMARY DATA'!A:A=$A560,'SUMMARY DATA'!C:C=$B560)),
  IF(
    OR(
      ISNUMBER(SEARCH(""CDM CASH DEPOSIT"",$C560)),
      ISNUMBER(SEARCH(""CASH DEPOSIT"",$C560)),
      COUNTIF('SUMMARY DATA'"&amp;"!D:D,$C560)&lt;&gt;1
    ),
    """",
    IFERROR(TEXTJOIN(CHAR(10),TRUE,FILTER('SUMMARY DATA'!F:F,'SUMMARY DATA'!D:D=$C560)),"""")
  )
)"),"")</f>
        <v/>
      </c>
      <c r="G560" s="2" t="str">
        <f>IFERROR(__xludf.DUMMYFUNCTION("IFERROR(
  TEXTJOIN(CHAR(10),TRUE,FILTER('SUMMARY DATA'!G:G,'SUMMARY DATA'!A:A=$A560,'SUMMARY DATA'!C:C=$B560)),
  IF(
    OR(
      ISNUMBER(SEARCH(""CDM CASH DEPOSIT"",$C560)),
      ISNUMBER(SEARCH(""CASH DEPOSIT"",$C560)),
      COUNTIF('SUMMARY DATA'"&amp;"!D:D,$C560)&lt;&gt;1
    ),
    """",
    IFERROR(TEXTJOIN(CHAR(10),TRUE,FILTER('SUMMARY DATA'!G:G,'SUMMARY DATA'!D:D=$C560)),"""")
  )
)"),"")</f>
        <v/>
      </c>
      <c r="H560" s="6" t="str">
        <f>IFERROR(__xludf.DUMMYFUNCTION("IFERROR(
  TEXTJOIN(CHAR(10),TRUE,FILTER('SUMMARY DATA'!H:H,'SUMMARY DATA'!A:A=$A560,'SUMMARY DATA'!C:C=$B560)),
  IF(
    OR(
      ISNUMBER(SEARCH(""CDM CASH DEPOSIT"",$C560)),
      ISNUMBER(SEARCH(""CASH DEPOSIT"",$C560)),
      COUNTIF('SUMMARY DATA'"&amp;"!D:D,$C560)&lt;&gt;1
    ),
    """",
    IFERROR(TEXTJOIN(CHAR(10),TRUE,FILTER('SUMMARY DATA'!H:H,'SUMMARY DATA'!D:D=$C560)),"""")
  )
)"),"")</f>
        <v/>
      </c>
      <c r="I560" s="6" t="str">
        <f>IFERROR(__xludf.DUMMYFUNCTION("IF(H560="""","""",
SUM(ARRAYFORMULA(VALUE(SPLIT(H560,CHAR(10)))))
)"),"")</f>
        <v/>
      </c>
      <c r="J560" s="2" t="str">
        <f>IFERROR(__xludf.DUMMYFUNCTION("IFERROR(
  TEXTJOIN(CHAR(10),TRUE,FILTER('SUMMARY DATA'!I:I,'SUMMARY DATA'!A:A=$A560,'SUMMARY DATA'!C:C=$B560)),
  IF(
    OR(
      ISNUMBER(SEARCH(""CDM CASH DEPOSIT"",$C560)),
      ISNUMBER(SEARCH(""CASH DEPOSIT"",$C560)),
      COUNTIF('SUMMARY DATA'"&amp;"!D:D,$C560)&lt;&gt;1
    ),
    """",
    IFERROR(TEXTJOIN(CHAR(10),TRUE,FILTER('SUMMARY DATA'!I:I,'SUMMARY DATA'!D:D=$C560)),"""")
  )
)"),"")</f>
        <v/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 spans="1:27">
      <c r="A561" s="19"/>
      <c r="B561" s="39"/>
      <c r="C561" s="19"/>
      <c r="D561" s="33"/>
      <c r="E561" s="4" t="str">
        <f>IFERROR(__xludf.DUMMYFUNCTION("IFERROR(
  TEXTJOIN(CHAR(10),TRUE,FILTER('SUMMARY DATA'!E:E,'SUMMARY DATA'!A:A=$A561,'SUMMARY DATA'!C:C=$B561)),
  IF(
    OR(
      ISNUMBER(SEARCH(""CDM CASH DEPOSIT"",$C561)),
      ISNUMBER(SEARCH(""CASH DEPOSIT"",$C561)),
      COUNTIF('SUMMARY DATA'"&amp;"!D:D,$C561)&lt;&gt;1
    ),
    """",
    IFERROR(TEXTJOIN(CHAR(10),TRUE,FILTER('SUMMARY DATA'!E:E,'SUMMARY DATA'!D:D=$C561)),"""")
  )
)"),"")</f>
        <v/>
      </c>
      <c r="F561" s="2" t="str">
        <f>IFERROR(__xludf.DUMMYFUNCTION("IFERROR(
  TEXTJOIN(CHAR(10),TRUE,FILTER('SUMMARY DATA'!F:F,'SUMMARY DATA'!A:A=$A561,'SUMMARY DATA'!C:C=$B561)),
  IF(
    OR(
      ISNUMBER(SEARCH(""CDM CASH DEPOSIT"",$C561)),
      ISNUMBER(SEARCH(""CASH DEPOSIT"",$C561)),
      COUNTIF('SUMMARY DATA'"&amp;"!D:D,$C561)&lt;&gt;1
    ),
    """",
    IFERROR(TEXTJOIN(CHAR(10),TRUE,FILTER('SUMMARY DATA'!F:F,'SUMMARY DATA'!D:D=$C561)),"""")
  )
)"),"")</f>
        <v/>
      </c>
      <c r="G561" s="2" t="str">
        <f>IFERROR(__xludf.DUMMYFUNCTION("IFERROR(
  TEXTJOIN(CHAR(10),TRUE,FILTER('SUMMARY DATA'!G:G,'SUMMARY DATA'!A:A=$A561,'SUMMARY DATA'!C:C=$B561)),
  IF(
    OR(
      ISNUMBER(SEARCH(""CDM CASH DEPOSIT"",$C561)),
      ISNUMBER(SEARCH(""CASH DEPOSIT"",$C561)),
      COUNTIF('SUMMARY DATA'"&amp;"!D:D,$C561)&lt;&gt;1
    ),
    """",
    IFERROR(TEXTJOIN(CHAR(10),TRUE,FILTER('SUMMARY DATA'!G:G,'SUMMARY DATA'!D:D=$C561)),"""")
  )
)"),"")</f>
        <v/>
      </c>
      <c r="H561" s="6" t="str">
        <f>IFERROR(__xludf.DUMMYFUNCTION("IFERROR(
  TEXTJOIN(CHAR(10),TRUE,FILTER('SUMMARY DATA'!H:H,'SUMMARY DATA'!A:A=$A561,'SUMMARY DATA'!C:C=$B561)),
  IF(
    OR(
      ISNUMBER(SEARCH(""CDM CASH DEPOSIT"",$C561)),
      ISNUMBER(SEARCH(""CASH DEPOSIT"",$C561)),
      COUNTIF('SUMMARY DATA'"&amp;"!D:D,$C561)&lt;&gt;1
    ),
    """",
    IFERROR(TEXTJOIN(CHAR(10),TRUE,FILTER('SUMMARY DATA'!H:H,'SUMMARY DATA'!D:D=$C561)),"""")
  )
)"),"")</f>
        <v/>
      </c>
      <c r="I561" s="6" t="str">
        <f>IFERROR(__xludf.DUMMYFUNCTION("IF(H561="""","""",
SUM(ARRAYFORMULA(VALUE(SPLIT(H561,CHAR(10)))))
)"),"")</f>
        <v/>
      </c>
      <c r="J561" s="2" t="str">
        <f>IFERROR(__xludf.DUMMYFUNCTION("IFERROR(
  TEXTJOIN(CHAR(10),TRUE,FILTER('SUMMARY DATA'!I:I,'SUMMARY DATA'!A:A=$A561,'SUMMARY DATA'!C:C=$B561)),
  IF(
    OR(
      ISNUMBER(SEARCH(""CDM CASH DEPOSIT"",$C561)),
      ISNUMBER(SEARCH(""CASH DEPOSIT"",$C561)),
      COUNTIF('SUMMARY DATA'"&amp;"!D:D,$C561)&lt;&gt;1
    ),
    """",
    IFERROR(TEXTJOIN(CHAR(10),TRUE,FILTER('SUMMARY DATA'!I:I,'SUMMARY DATA'!D:D=$C561)),"""")
  )
)"),"")</f>
        <v/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 spans="1:27">
      <c r="A562" s="19"/>
      <c r="B562" s="39"/>
      <c r="C562" s="19"/>
      <c r="D562" s="33"/>
      <c r="E562" s="4" t="str">
        <f>IFERROR(__xludf.DUMMYFUNCTION("IFERROR(
  TEXTJOIN(CHAR(10),TRUE,FILTER('SUMMARY DATA'!E:E,'SUMMARY DATA'!A:A=$A562,'SUMMARY DATA'!C:C=$B562)),
  IF(
    OR(
      ISNUMBER(SEARCH(""CDM CASH DEPOSIT"",$C562)),
      ISNUMBER(SEARCH(""CASH DEPOSIT"",$C562)),
      COUNTIF('SUMMARY DATA'"&amp;"!D:D,$C562)&lt;&gt;1
    ),
    """",
    IFERROR(TEXTJOIN(CHAR(10),TRUE,FILTER('SUMMARY DATA'!E:E,'SUMMARY DATA'!D:D=$C562)),"""")
  )
)"),"")</f>
        <v/>
      </c>
      <c r="F562" s="2" t="str">
        <f>IFERROR(__xludf.DUMMYFUNCTION("IFERROR(
  TEXTJOIN(CHAR(10),TRUE,FILTER('SUMMARY DATA'!F:F,'SUMMARY DATA'!A:A=$A562,'SUMMARY DATA'!C:C=$B562)),
  IF(
    OR(
      ISNUMBER(SEARCH(""CDM CASH DEPOSIT"",$C562)),
      ISNUMBER(SEARCH(""CASH DEPOSIT"",$C562)),
      COUNTIF('SUMMARY DATA'"&amp;"!D:D,$C562)&lt;&gt;1
    ),
    """",
    IFERROR(TEXTJOIN(CHAR(10),TRUE,FILTER('SUMMARY DATA'!F:F,'SUMMARY DATA'!D:D=$C562)),"""")
  )
)"),"")</f>
        <v/>
      </c>
      <c r="G562" s="2" t="str">
        <f>IFERROR(__xludf.DUMMYFUNCTION("IFERROR(
  TEXTJOIN(CHAR(10),TRUE,FILTER('SUMMARY DATA'!G:G,'SUMMARY DATA'!A:A=$A562,'SUMMARY DATA'!C:C=$B562)),
  IF(
    OR(
      ISNUMBER(SEARCH(""CDM CASH DEPOSIT"",$C562)),
      ISNUMBER(SEARCH(""CASH DEPOSIT"",$C562)),
      COUNTIF('SUMMARY DATA'"&amp;"!D:D,$C562)&lt;&gt;1
    ),
    """",
    IFERROR(TEXTJOIN(CHAR(10),TRUE,FILTER('SUMMARY DATA'!G:G,'SUMMARY DATA'!D:D=$C562)),"""")
  )
)"),"")</f>
        <v/>
      </c>
      <c r="H562" s="6" t="str">
        <f>IFERROR(__xludf.DUMMYFUNCTION("IFERROR(
  TEXTJOIN(CHAR(10),TRUE,FILTER('SUMMARY DATA'!H:H,'SUMMARY DATA'!A:A=$A562,'SUMMARY DATA'!C:C=$B562)),
  IF(
    OR(
      ISNUMBER(SEARCH(""CDM CASH DEPOSIT"",$C562)),
      ISNUMBER(SEARCH(""CASH DEPOSIT"",$C562)),
      COUNTIF('SUMMARY DATA'"&amp;"!D:D,$C562)&lt;&gt;1
    ),
    """",
    IFERROR(TEXTJOIN(CHAR(10),TRUE,FILTER('SUMMARY DATA'!H:H,'SUMMARY DATA'!D:D=$C562)),"""")
  )
)"),"")</f>
        <v/>
      </c>
      <c r="I562" s="6" t="str">
        <f>IFERROR(__xludf.DUMMYFUNCTION("IF(H562="""","""",
SUM(ARRAYFORMULA(VALUE(SPLIT(H562,CHAR(10)))))
)"),"")</f>
        <v/>
      </c>
      <c r="J562" s="2" t="str">
        <f>IFERROR(__xludf.DUMMYFUNCTION("IFERROR(
  TEXTJOIN(CHAR(10),TRUE,FILTER('SUMMARY DATA'!I:I,'SUMMARY DATA'!A:A=$A562,'SUMMARY DATA'!C:C=$B562)),
  IF(
    OR(
      ISNUMBER(SEARCH(""CDM CASH DEPOSIT"",$C562)),
      ISNUMBER(SEARCH(""CASH DEPOSIT"",$C562)),
      COUNTIF('SUMMARY DATA'"&amp;"!D:D,$C562)&lt;&gt;1
    ),
    """",
    IFERROR(TEXTJOIN(CHAR(10),TRUE,FILTER('SUMMARY DATA'!I:I,'SUMMARY DATA'!D:D=$C562)),"""")
  )
)"),"")</f>
        <v/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 spans="1:27">
      <c r="A563" s="19"/>
      <c r="B563" s="39"/>
      <c r="C563" s="19"/>
      <c r="D563" s="33"/>
      <c r="E563" s="4" t="str">
        <f>IFERROR(__xludf.DUMMYFUNCTION("IFERROR(
  TEXTJOIN(CHAR(10),TRUE,FILTER('SUMMARY DATA'!E:E,'SUMMARY DATA'!A:A=$A563,'SUMMARY DATA'!C:C=$B563)),
  IF(
    OR(
      ISNUMBER(SEARCH(""CDM CASH DEPOSIT"",$C563)),
      ISNUMBER(SEARCH(""CASH DEPOSIT"",$C563)),
      COUNTIF('SUMMARY DATA'"&amp;"!D:D,$C563)&lt;&gt;1
    ),
    """",
    IFERROR(TEXTJOIN(CHAR(10),TRUE,FILTER('SUMMARY DATA'!E:E,'SUMMARY DATA'!D:D=$C563)),"""")
  )
)"),"")</f>
        <v/>
      </c>
      <c r="F563" s="2" t="str">
        <f>IFERROR(__xludf.DUMMYFUNCTION("IFERROR(
  TEXTJOIN(CHAR(10),TRUE,FILTER('SUMMARY DATA'!F:F,'SUMMARY DATA'!A:A=$A563,'SUMMARY DATA'!C:C=$B563)),
  IF(
    OR(
      ISNUMBER(SEARCH(""CDM CASH DEPOSIT"",$C563)),
      ISNUMBER(SEARCH(""CASH DEPOSIT"",$C563)),
      COUNTIF('SUMMARY DATA'"&amp;"!D:D,$C563)&lt;&gt;1
    ),
    """",
    IFERROR(TEXTJOIN(CHAR(10),TRUE,FILTER('SUMMARY DATA'!F:F,'SUMMARY DATA'!D:D=$C563)),"""")
  )
)"),"")</f>
        <v/>
      </c>
      <c r="G563" s="2" t="str">
        <f>IFERROR(__xludf.DUMMYFUNCTION("IFERROR(
  TEXTJOIN(CHAR(10),TRUE,FILTER('SUMMARY DATA'!G:G,'SUMMARY DATA'!A:A=$A563,'SUMMARY DATA'!C:C=$B563)),
  IF(
    OR(
      ISNUMBER(SEARCH(""CDM CASH DEPOSIT"",$C563)),
      ISNUMBER(SEARCH(""CASH DEPOSIT"",$C563)),
      COUNTIF('SUMMARY DATA'"&amp;"!D:D,$C563)&lt;&gt;1
    ),
    """",
    IFERROR(TEXTJOIN(CHAR(10),TRUE,FILTER('SUMMARY DATA'!G:G,'SUMMARY DATA'!D:D=$C563)),"""")
  )
)"),"")</f>
        <v/>
      </c>
      <c r="H563" s="6" t="str">
        <f>IFERROR(__xludf.DUMMYFUNCTION("IFERROR(
  TEXTJOIN(CHAR(10),TRUE,FILTER('SUMMARY DATA'!H:H,'SUMMARY DATA'!A:A=$A563,'SUMMARY DATA'!C:C=$B563)),
  IF(
    OR(
      ISNUMBER(SEARCH(""CDM CASH DEPOSIT"",$C563)),
      ISNUMBER(SEARCH(""CASH DEPOSIT"",$C563)),
      COUNTIF('SUMMARY DATA'"&amp;"!D:D,$C563)&lt;&gt;1
    ),
    """",
    IFERROR(TEXTJOIN(CHAR(10),TRUE,FILTER('SUMMARY DATA'!H:H,'SUMMARY DATA'!D:D=$C563)),"""")
  )
)"),"")</f>
        <v/>
      </c>
      <c r="I563" s="6" t="str">
        <f>IFERROR(__xludf.DUMMYFUNCTION("IF(H563="""","""",
SUM(ARRAYFORMULA(VALUE(SPLIT(H563,CHAR(10)))))
)"),"")</f>
        <v/>
      </c>
      <c r="J563" s="2" t="str">
        <f>IFERROR(__xludf.DUMMYFUNCTION("IFERROR(
  TEXTJOIN(CHAR(10),TRUE,FILTER('SUMMARY DATA'!I:I,'SUMMARY DATA'!A:A=$A563,'SUMMARY DATA'!C:C=$B563)),
  IF(
    OR(
      ISNUMBER(SEARCH(""CDM CASH DEPOSIT"",$C563)),
      ISNUMBER(SEARCH(""CASH DEPOSIT"",$C563)),
      COUNTIF('SUMMARY DATA'"&amp;"!D:D,$C563)&lt;&gt;1
    ),
    """",
    IFERROR(TEXTJOIN(CHAR(10),TRUE,FILTER('SUMMARY DATA'!I:I,'SUMMARY DATA'!D:D=$C563)),"""")
  )
)"),"")</f>
        <v/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 spans="1:27">
      <c r="A564" s="19"/>
      <c r="B564" s="39"/>
      <c r="C564" s="19"/>
      <c r="D564" s="33"/>
      <c r="E564" s="4" t="str">
        <f>IFERROR(__xludf.DUMMYFUNCTION("IFERROR(
  TEXTJOIN(CHAR(10),TRUE,FILTER('SUMMARY DATA'!E:E,'SUMMARY DATA'!A:A=$A564,'SUMMARY DATA'!C:C=$B564)),
  IF(
    OR(
      ISNUMBER(SEARCH(""CDM CASH DEPOSIT"",$C564)),
      ISNUMBER(SEARCH(""CASH DEPOSIT"",$C564)),
      COUNTIF('SUMMARY DATA'"&amp;"!D:D,$C564)&lt;&gt;1
    ),
    """",
    IFERROR(TEXTJOIN(CHAR(10),TRUE,FILTER('SUMMARY DATA'!E:E,'SUMMARY DATA'!D:D=$C564)),"""")
  )
)"),"")</f>
        <v/>
      </c>
      <c r="F564" s="2" t="str">
        <f>IFERROR(__xludf.DUMMYFUNCTION("IFERROR(
  TEXTJOIN(CHAR(10),TRUE,FILTER('SUMMARY DATA'!F:F,'SUMMARY DATA'!A:A=$A564,'SUMMARY DATA'!C:C=$B564)),
  IF(
    OR(
      ISNUMBER(SEARCH(""CDM CASH DEPOSIT"",$C564)),
      ISNUMBER(SEARCH(""CASH DEPOSIT"",$C564)),
      COUNTIF('SUMMARY DATA'"&amp;"!D:D,$C564)&lt;&gt;1
    ),
    """",
    IFERROR(TEXTJOIN(CHAR(10),TRUE,FILTER('SUMMARY DATA'!F:F,'SUMMARY DATA'!D:D=$C564)),"""")
  )
)"),"")</f>
        <v/>
      </c>
      <c r="G564" s="2" t="str">
        <f>IFERROR(__xludf.DUMMYFUNCTION("IFERROR(
  TEXTJOIN(CHAR(10),TRUE,FILTER('SUMMARY DATA'!G:G,'SUMMARY DATA'!A:A=$A564,'SUMMARY DATA'!C:C=$B564)),
  IF(
    OR(
      ISNUMBER(SEARCH(""CDM CASH DEPOSIT"",$C564)),
      ISNUMBER(SEARCH(""CASH DEPOSIT"",$C564)),
      COUNTIF('SUMMARY DATA'"&amp;"!D:D,$C564)&lt;&gt;1
    ),
    """",
    IFERROR(TEXTJOIN(CHAR(10),TRUE,FILTER('SUMMARY DATA'!G:G,'SUMMARY DATA'!D:D=$C564)),"""")
  )
)"),"")</f>
        <v/>
      </c>
      <c r="H564" s="6" t="str">
        <f>IFERROR(__xludf.DUMMYFUNCTION("IFERROR(
  TEXTJOIN(CHAR(10),TRUE,FILTER('SUMMARY DATA'!H:H,'SUMMARY DATA'!A:A=$A564,'SUMMARY DATA'!C:C=$B564)),
  IF(
    OR(
      ISNUMBER(SEARCH(""CDM CASH DEPOSIT"",$C564)),
      ISNUMBER(SEARCH(""CASH DEPOSIT"",$C564)),
      COUNTIF('SUMMARY DATA'"&amp;"!D:D,$C564)&lt;&gt;1
    ),
    """",
    IFERROR(TEXTJOIN(CHAR(10),TRUE,FILTER('SUMMARY DATA'!H:H,'SUMMARY DATA'!D:D=$C564)),"""")
  )
)"),"")</f>
        <v/>
      </c>
      <c r="I564" s="6" t="str">
        <f>IFERROR(__xludf.DUMMYFUNCTION("IF(H564="""","""",
SUM(ARRAYFORMULA(VALUE(SPLIT(H564,CHAR(10)))))
)"),"")</f>
        <v/>
      </c>
      <c r="J564" s="2" t="str">
        <f>IFERROR(__xludf.DUMMYFUNCTION("IFERROR(
  TEXTJOIN(CHAR(10),TRUE,FILTER('SUMMARY DATA'!I:I,'SUMMARY DATA'!A:A=$A564,'SUMMARY DATA'!C:C=$B564)),
  IF(
    OR(
      ISNUMBER(SEARCH(""CDM CASH DEPOSIT"",$C564)),
      ISNUMBER(SEARCH(""CASH DEPOSIT"",$C564)),
      COUNTIF('SUMMARY DATA'"&amp;"!D:D,$C564)&lt;&gt;1
    ),
    """",
    IFERROR(TEXTJOIN(CHAR(10),TRUE,FILTER('SUMMARY DATA'!I:I,'SUMMARY DATA'!D:D=$C564)),"""")
  )
)"),"")</f>
        <v/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 spans="1:27">
      <c r="A565" s="19"/>
      <c r="B565" s="39"/>
      <c r="C565" s="19"/>
      <c r="D565" s="33"/>
      <c r="E565" s="4" t="str">
        <f>IFERROR(__xludf.DUMMYFUNCTION("IFERROR(
  TEXTJOIN(CHAR(10),TRUE,FILTER('SUMMARY DATA'!E:E,'SUMMARY DATA'!A:A=$A565,'SUMMARY DATA'!C:C=$B565)),
  IF(
    OR(
      ISNUMBER(SEARCH(""CDM CASH DEPOSIT"",$C565)),
      ISNUMBER(SEARCH(""CASH DEPOSIT"",$C565)),
      COUNTIF('SUMMARY DATA'"&amp;"!D:D,$C565)&lt;&gt;1
    ),
    """",
    IFERROR(TEXTJOIN(CHAR(10),TRUE,FILTER('SUMMARY DATA'!E:E,'SUMMARY DATA'!D:D=$C565)),"""")
  )
)"),"")</f>
        <v/>
      </c>
      <c r="F565" s="2" t="str">
        <f>IFERROR(__xludf.DUMMYFUNCTION("IFERROR(
  TEXTJOIN(CHAR(10),TRUE,FILTER('SUMMARY DATA'!F:F,'SUMMARY DATA'!A:A=$A565,'SUMMARY DATA'!C:C=$B565)),
  IF(
    OR(
      ISNUMBER(SEARCH(""CDM CASH DEPOSIT"",$C565)),
      ISNUMBER(SEARCH(""CASH DEPOSIT"",$C565)),
      COUNTIF('SUMMARY DATA'"&amp;"!D:D,$C565)&lt;&gt;1
    ),
    """",
    IFERROR(TEXTJOIN(CHAR(10),TRUE,FILTER('SUMMARY DATA'!F:F,'SUMMARY DATA'!D:D=$C565)),"""")
  )
)"),"")</f>
        <v/>
      </c>
      <c r="G565" s="2" t="str">
        <f>IFERROR(__xludf.DUMMYFUNCTION("IFERROR(
  TEXTJOIN(CHAR(10),TRUE,FILTER('SUMMARY DATA'!G:G,'SUMMARY DATA'!A:A=$A565,'SUMMARY DATA'!C:C=$B565)),
  IF(
    OR(
      ISNUMBER(SEARCH(""CDM CASH DEPOSIT"",$C565)),
      ISNUMBER(SEARCH(""CASH DEPOSIT"",$C565)),
      COUNTIF('SUMMARY DATA'"&amp;"!D:D,$C565)&lt;&gt;1
    ),
    """",
    IFERROR(TEXTJOIN(CHAR(10),TRUE,FILTER('SUMMARY DATA'!G:G,'SUMMARY DATA'!D:D=$C565)),"""")
  )
)"),"")</f>
        <v/>
      </c>
      <c r="H565" s="6" t="str">
        <f>IFERROR(__xludf.DUMMYFUNCTION("IFERROR(
  TEXTJOIN(CHAR(10),TRUE,FILTER('SUMMARY DATA'!H:H,'SUMMARY DATA'!A:A=$A565,'SUMMARY DATA'!C:C=$B565)),
  IF(
    OR(
      ISNUMBER(SEARCH(""CDM CASH DEPOSIT"",$C565)),
      ISNUMBER(SEARCH(""CASH DEPOSIT"",$C565)),
      COUNTIF('SUMMARY DATA'"&amp;"!D:D,$C565)&lt;&gt;1
    ),
    """",
    IFERROR(TEXTJOIN(CHAR(10),TRUE,FILTER('SUMMARY DATA'!H:H,'SUMMARY DATA'!D:D=$C565)),"""")
  )
)"),"")</f>
        <v/>
      </c>
      <c r="I565" s="6" t="str">
        <f>IFERROR(__xludf.DUMMYFUNCTION("IF(H565="""","""",
SUM(ARRAYFORMULA(VALUE(SPLIT(H565,CHAR(10)))))
)"),"")</f>
        <v/>
      </c>
      <c r="J565" s="2" t="str">
        <f>IFERROR(__xludf.DUMMYFUNCTION("IFERROR(
  TEXTJOIN(CHAR(10),TRUE,FILTER('SUMMARY DATA'!I:I,'SUMMARY DATA'!A:A=$A565,'SUMMARY DATA'!C:C=$B565)),
  IF(
    OR(
      ISNUMBER(SEARCH(""CDM CASH DEPOSIT"",$C565)),
      ISNUMBER(SEARCH(""CASH DEPOSIT"",$C565)),
      COUNTIF('SUMMARY DATA'"&amp;"!D:D,$C565)&lt;&gt;1
    ),
    """",
    IFERROR(TEXTJOIN(CHAR(10),TRUE,FILTER('SUMMARY DATA'!I:I,'SUMMARY DATA'!D:D=$C565)),"""")
  )
)"),"")</f>
        <v/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 spans="1:27">
      <c r="A566" s="19"/>
      <c r="B566" s="39"/>
      <c r="C566" s="19"/>
      <c r="D566" s="33"/>
      <c r="E566" s="4" t="str">
        <f>IFERROR(__xludf.DUMMYFUNCTION("IFERROR(
  TEXTJOIN(CHAR(10),TRUE,FILTER('SUMMARY DATA'!E:E,'SUMMARY DATA'!A:A=$A566,'SUMMARY DATA'!C:C=$B566)),
  IF(
    OR(
      ISNUMBER(SEARCH(""CDM CASH DEPOSIT"",$C566)),
      ISNUMBER(SEARCH(""CASH DEPOSIT"",$C566)),
      COUNTIF('SUMMARY DATA'"&amp;"!D:D,$C566)&lt;&gt;1
    ),
    """",
    IFERROR(TEXTJOIN(CHAR(10),TRUE,FILTER('SUMMARY DATA'!E:E,'SUMMARY DATA'!D:D=$C566)),"""")
  )
)"),"")</f>
        <v/>
      </c>
      <c r="F566" s="2" t="str">
        <f>IFERROR(__xludf.DUMMYFUNCTION("IFERROR(
  TEXTJOIN(CHAR(10),TRUE,FILTER('SUMMARY DATA'!F:F,'SUMMARY DATA'!A:A=$A566,'SUMMARY DATA'!C:C=$B566)),
  IF(
    OR(
      ISNUMBER(SEARCH(""CDM CASH DEPOSIT"",$C566)),
      ISNUMBER(SEARCH(""CASH DEPOSIT"",$C566)),
      COUNTIF('SUMMARY DATA'"&amp;"!D:D,$C566)&lt;&gt;1
    ),
    """",
    IFERROR(TEXTJOIN(CHAR(10),TRUE,FILTER('SUMMARY DATA'!F:F,'SUMMARY DATA'!D:D=$C566)),"""")
  )
)"),"")</f>
        <v/>
      </c>
      <c r="G566" s="2" t="str">
        <f>IFERROR(__xludf.DUMMYFUNCTION("IFERROR(
  TEXTJOIN(CHAR(10),TRUE,FILTER('SUMMARY DATA'!G:G,'SUMMARY DATA'!A:A=$A566,'SUMMARY DATA'!C:C=$B566)),
  IF(
    OR(
      ISNUMBER(SEARCH(""CDM CASH DEPOSIT"",$C566)),
      ISNUMBER(SEARCH(""CASH DEPOSIT"",$C566)),
      COUNTIF('SUMMARY DATA'"&amp;"!D:D,$C566)&lt;&gt;1
    ),
    """",
    IFERROR(TEXTJOIN(CHAR(10),TRUE,FILTER('SUMMARY DATA'!G:G,'SUMMARY DATA'!D:D=$C566)),"""")
  )
)"),"")</f>
        <v/>
      </c>
      <c r="H566" s="6" t="str">
        <f>IFERROR(__xludf.DUMMYFUNCTION("IFERROR(
  TEXTJOIN(CHAR(10),TRUE,FILTER('SUMMARY DATA'!H:H,'SUMMARY DATA'!A:A=$A566,'SUMMARY DATA'!C:C=$B566)),
  IF(
    OR(
      ISNUMBER(SEARCH(""CDM CASH DEPOSIT"",$C566)),
      ISNUMBER(SEARCH(""CASH DEPOSIT"",$C566)),
      COUNTIF('SUMMARY DATA'"&amp;"!D:D,$C566)&lt;&gt;1
    ),
    """",
    IFERROR(TEXTJOIN(CHAR(10),TRUE,FILTER('SUMMARY DATA'!H:H,'SUMMARY DATA'!D:D=$C566)),"""")
  )
)"),"")</f>
        <v/>
      </c>
      <c r="I566" s="6" t="str">
        <f>IFERROR(__xludf.DUMMYFUNCTION("IF(H566="""","""",
SUM(ARRAYFORMULA(VALUE(SPLIT(H566,CHAR(10)))))
)"),"")</f>
        <v/>
      </c>
      <c r="J566" s="2" t="str">
        <f>IFERROR(__xludf.DUMMYFUNCTION("IFERROR(
  TEXTJOIN(CHAR(10),TRUE,FILTER('SUMMARY DATA'!I:I,'SUMMARY DATA'!A:A=$A566,'SUMMARY DATA'!C:C=$B566)),
  IF(
    OR(
      ISNUMBER(SEARCH(""CDM CASH DEPOSIT"",$C566)),
      ISNUMBER(SEARCH(""CASH DEPOSIT"",$C566)),
      COUNTIF('SUMMARY DATA'"&amp;"!D:D,$C566)&lt;&gt;1
    ),
    """",
    IFERROR(TEXTJOIN(CHAR(10),TRUE,FILTER('SUMMARY DATA'!I:I,'SUMMARY DATA'!D:D=$C566)),"""")
  )
)"),"")</f>
        <v/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 spans="1:27">
      <c r="A567" s="19"/>
      <c r="B567" s="39"/>
      <c r="C567" s="19"/>
      <c r="D567" s="33"/>
      <c r="E567" s="4" t="str">
        <f>IFERROR(__xludf.DUMMYFUNCTION("IFERROR(
  TEXTJOIN(CHAR(10),TRUE,FILTER('SUMMARY DATA'!E:E,'SUMMARY DATA'!A:A=$A567,'SUMMARY DATA'!C:C=$B567)),
  IF(
    OR(
      ISNUMBER(SEARCH(""CDM CASH DEPOSIT"",$C567)),
      ISNUMBER(SEARCH(""CASH DEPOSIT"",$C567)),
      COUNTIF('SUMMARY DATA'"&amp;"!D:D,$C567)&lt;&gt;1
    ),
    """",
    IFERROR(TEXTJOIN(CHAR(10),TRUE,FILTER('SUMMARY DATA'!E:E,'SUMMARY DATA'!D:D=$C567)),"""")
  )
)"),"")</f>
        <v/>
      </c>
      <c r="F567" s="2" t="str">
        <f>IFERROR(__xludf.DUMMYFUNCTION("IFERROR(
  TEXTJOIN(CHAR(10),TRUE,FILTER('SUMMARY DATA'!F:F,'SUMMARY DATA'!A:A=$A567,'SUMMARY DATA'!C:C=$B567)),
  IF(
    OR(
      ISNUMBER(SEARCH(""CDM CASH DEPOSIT"",$C567)),
      ISNUMBER(SEARCH(""CASH DEPOSIT"",$C567)),
      COUNTIF('SUMMARY DATA'"&amp;"!D:D,$C567)&lt;&gt;1
    ),
    """",
    IFERROR(TEXTJOIN(CHAR(10),TRUE,FILTER('SUMMARY DATA'!F:F,'SUMMARY DATA'!D:D=$C567)),"""")
  )
)"),"")</f>
        <v/>
      </c>
      <c r="G567" s="2" t="str">
        <f>IFERROR(__xludf.DUMMYFUNCTION("IFERROR(
  TEXTJOIN(CHAR(10),TRUE,FILTER('SUMMARY DATA'!G:G,'SUMMARY DATA'!A:A=$A567,'SUMMARY DATA'!C:C=$B567)),
  IF(
    OR(
      ISNUMBER(SEARCH(""CDM CASH DEPOSIT"",$C567)),
      ISNUMBER(SEARCH(""CASH DEPOSIT"",$C567)),
      COUNTIF('SUMMARY DATA'"&amp;"!D:D,$C567)&lt;&gt;1
    ),
    """",
    IFERROR(TEXTJOIN(CHAR(10),TRUE,FILTER('SUMMARY DATA'!G:G,'SUMMARY DATA'!D:D=$C567)),"""")
  )
)"),"")</f>
        <v/>
      </c>
      <c r="H567" s="6" t="str">
        <f>IFERROR(__xludf.DUMMYFUNCTION("IFERROR(
  TEXTJOIN(CHAR(10),TRUE,FILTER('SUMMARY DATA'!H:H,'SUMMARY DATA'!A:A=$A567,'SUMMARY DATA'!C:C=$B567)),
  IF(
    OR(
      ISNUMBER(SEARCH(""CDM CASH DEPOSIT"",$C567)),
      ISNUMBER(SEARCH(""CASH DEPOSIT"",$C567)),
      COUNTIF('SUMMARY DATA'"&amp;"!D:D,$C567)&lt;&gt;1
    ),
    """",
    IFERROR(TEXTJOIN(CHAR(10),TRUE,FILTER('SUMMARY DATA'!H:H,'SUMMARY DATA'!D:D=$C567)),"""")
  )
)"),"")</f>
        <v/>
      </c>
      <c r="I567" s="6" t="str">
        <f>IFERROR(__xludf.DUMMYFUNCTION("IF(H567="""","""",
SUM(ARRAYFORMULA(VALUE(SPLIT(H567,CHAR(10)))))
)"),"")</f>
        <v/>
      </c>
      <c r="J567" s="2" t="str">
        <f>IFERROR(__xludf.DUMMYFUNCTION("IFERROR(
  TEXTJOIN(CHAR(10),TRUE,FILTER('SUMMARY DATA'!I:I,'SUMMARY DATA'!A:A=$A567,'SUMMARY DATA'!C:C=$B567)),
  IF(
    OR(
      ISNUMBER(SEARCH(""CDM CASH DEPOSIT"",$C567)),
      ISNUMBER(SEARCH(""CASH DEPOSIT"",$C567)),
      COUNTIF('SUMMARY DATA'"&amp;"!D:D,$C567)&lt;&gt;1
    ),
    """",
    IFERROR(TEXTJOIN(CHAR(10),TRUE,FILTER('SUMMARY DATA'!I:I,'SUMMARY DATA'!D:D=$C567)),"""")
  )
)"),"")</f>
        <v/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 spans="1:27">
      <c r="A568" s="19"/>
      <c r="B568" s="39"/>
      <c r="C568" s="19"/>
      <c r="D568" s="33"/>
      <c r="E568" s="4" t="str">
        <f>IFERROR(__xludf.DUMMYFUNCTION("IFERROR(
  TEXTJOIN(CHAR(10),TRUE,FILTER('SUMMARY DATA'!E:E,'SUMMARY DATA'!A:A=$A568,'SUMMARY DATA'!C:C=$B568)),
  IF(
    OR(
      ISNUMBER(SEARCH(""CDM CASH DEPOSIT"",$C568)),
      ISNUMBER(SEARCH(""CASH DEPOSIT"",$C568)),
      COUNTIF('SUMMARY DATA'"&amp;"!D:D,$C568)&lt;&gt;1
    ),
    """",
    IFERROR(TEXTJOIN(CHAR(10),TRUE,FILTER('SUMMARY DATA'!E:E,'SUMMARY DATA'!D:D=$C568)),"""")
  )
)"),"")</f>
        <v/>
      </c>
      <c r="F568" s="2" t="str">
        <f>IFERROR(__xludf.DUMMYFUNCTION("IFERROR(
  TEXTJOIN(CHAR(10),TRUE,FILTER('SUMMARY DATA'!F:F,'SUMMARY DATA'!A:A=$A568,'SUMMARY DATA'!C:C=$B568)),
  IF(
    OR(
      ISNUMBER(SEARCH(""CDM CASH DEPOSIT"",$C568)),
      ISNUMBER(SEARCH(""CASH DEPOSIT"",$C568)),
      COUNTIF('SUMMARY DATA'"&amp;"!D:D,$C568)&lt;&gt;1
    ),
    """",
    IFERROR(TEXTJOIN(CHAR(10),TRUE,FILTER('SUMMARY DATA'!F:F,'SUMMARY DATA'!D:D=$C568)),"""")
  )
)"),"")</f>
        <v/>
      </c>
      <c r="G568" s="2" t="str">
        <f>IFERROR(__xludf.DUMMYFUNCTION("IFERROR(
  TEXTJOIN(CHAR(10),TRUE,FILTER('SUMMARY DATA'!G:G,'SUMMARY DATA'!A:A=$A568,'SUMMARY DATA'!C:C=$B568)),
  IF(
    OR(
      ISNUMBER(SEARCH(""CDM CASH DEPOSIT"",$C568)),
      ISNUMBER(SEARCH(""CASH DEPOSIT"",$C568)),
      COUNTIF('SUMMARY DATA'"&amp;"!D:D,$C568)&lt;&gt;1
    ),
    """",
    IFERROR(TEXTJOIN(CHAR(10),TRUE,FILTER('SUMMARY DATA'!G:G,'SUMMARY DATA'!D:D=$C568)),"""")
  )
)"),"")</f>
        <v/>
      </c>
      <c r="H568" s="6" t="str">
        <f>IFERROR(__xludf.DUMMYFUNCTION("IFERROR(
  TEXTJOIN(CHAR(10),TRUE,FILTER('SUMMARY DATA'!H:H,'SUMMARY DATA'!A:A=$A568,'SUMMARY DATA'!C:C=$B568)),
  IF(
    OR(
      ISNUMBER(SEARCH(""CDM CASH DEPOSIT"",$C568)),
      ISNUMBER(SEARCH(""CASH DEPOSIT"",$C568)),
      COUNTIF('SUMMARY DATA'"&amp;"!D:D,$C568)&lt;&gt;1
    ),
    """",
    IFERROR(TEXTJOIN(CHAR(10),TRUE,FILTER('SUMMARY DATA'!H:H,'SUMMARY DATA'!D:D=$C568)),"""")
  )
)"),"")</f>
        <v/>
      </c>
      <c r="I568" s="6" t="str">
        <f>IFERROR(__xludf.DUMMYFUNCTION("IF(H568="""","""",
SUM(ARRAYFORMULA(VALUE(SPLIT(H568,CHAR(10)))))
)"),"")</f>
        <v/>
      </c>
      <c r="J568" s="2" t="str">
        <f>IFERROR(__xludf.DUMMYFUNCTION("IFERROR(
  TEXTJOIN(CHAR(10),TRUE,FILTER('SUMMARY DATA'!I:I,'SUMMARY DATA'!A:A=$A568,'SUMMARY DATA'!C:C=$B568)),
  IF(
    OR(
      ISNUMBER(SEARCH(""CDM CASH DEPOSIT"",$C568)),
      ISNUMBER(SEARCH(""CASH DEPOSIT"",$C568)),
      COUNTIF('SUMMARY DATA'"&amp;"!D:D,$C568)&lt;&gt;1
    ),
    """",
    IFERROR(TEXTJOIN(CHAR(10),TRUE,FILTER('SUMMARY DATA'!I:I,'SUMMARY DATA'!D:D=$C568)),"""")
  )
)"),"")</f>
        <v/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 spans="1:27">
      <c r="A569" s="19"/>
      <c r="B569" s="39"/>
      <c r="C569" s="19"/>
      <c r="D569" s="33"/>
      <c r="E569" s="4" t="str">
        <f>IFERROR(__xludf.DUMMYFUNCTION("IFERROR(
  TEXTJOIN(CHAR(10),TRUE,FILTER('SUMMARY DATA'!E:E,'SUMMARY DATA'!A:A=$A569,'SUMMARY DATA'!C:C=$B569)),
  IF(
    OR(
      ISNUMBER(SEARCH(""CDM CASH DEPOSIT"",$C569)),
      ISNUMBER(SEARCH(""CASH DEPOSIT"",$C569)),
      COUNTIF('SUMMARY DATA'"&amp;"!D:D,$C569)&lt;&gt;1
    ),
    """",
    IFERROR(TEXTJOIN(CHAR(10),TRUE,FILTER('SUMMARY DATA'!E:E,'SUMMARY DATA'!D:D=$C569)),"""")
  )
)"),"")</f>
        <v/>
      </c>
      <c r="F569" s="2" t="str">
        <f>IFERROR(__xludf.DUMMYFUNCTION("IFERROR(
  TEXTJOIN(CHAR(10),TRUE,FILTER('SUMMARY DATA'!F:F,'SUMMARY DATA'!A:A=$A569,'SUMMARY DATA'!C:C=$B569)),
  IF(
    OR(
      ISNUMBER(SEARCH(""CDM CASH DEPOSIT"",$C569)),
      ISNUMBER(SEARCH(""CASH DEPOSIT"",$C569)),
      COUNTIF('SUMMARY DATA'"&amp;"!D:D,$C569)&lt;&gt;1
    ),
    """",
    IFERROR(TEXTJOIN(CHAR(10),TRUE,FILTER('SUMMARY DATA'!F:F,'SUMMARY DATA'!D:D=$C569)),"""")
  )
)"),"")</f>
        <v/>
      </c>
      <c r="G569" s="2" t="str">
        <f>IFERROR(__xludf.DUMMYFUNCTION("IFERROR(
  TEXTJOIN(CHAR(10),TRUE,FILTER('SUMMARY DATA'!G:G,'SUMMARY DATA'!A:A=$A569,'SUMMARY DATA'!C:C=$B569)),
  IF(
    OR(
      ISNUMBER(SEARCH(""CDM CASH DEPOSIT"",$C569)),
      ISNUMBER(SEARCH(""CASH DEPOSIT"",$C569)),
      COUNTIF('SUMMARY DATA'"&amp;"!D:D,$C569)&lt;&gt;1
    ),
    """",
    IFERROR(TEXTJOIN(CHAR(10),TRUE,FILTER('SUMMARY DATA'!G:G,'SUMMARY DATA'!D:D=$C569)),"""")
  )
)"),"")</f>
        <v/>
      </c>
      <c r="H569" s="6" t="str">
        <f>IFERROR(__xludf.DUMMYFUNCTION("IFERROR(
  TEXTJOIN(CHAR(10),TRUE,FILTER('SUMMARY DATA'!H:H,'SUMMARY DATA'!A:A=$A569,'SUMMARY DATA'!C:C=$B569)),
  IF(
    OR(
      ISNUMBER(SEARCH(""CDM CASH DEPOSIT"",$C569)),
      ISNUMBER(SEARCH(""CASH DEPOSIT"",$C569)),
      COUNTIF('SUMMARY DATA'"&amp;"!D:D,$C569)&lt;&gt;1
    ),
    """",
    IFERROR(TEXTJOIN(CHAR(10),TRUE,FILTER('SUMMARY DATA'!H:H,'SUMMARY DATA'!D:D=$C569)),"""")
  )
)"),"")</f>
        <v/>
      </c>
      <c r="I569" s="6" t="str">
        <f>IFERROR(__xludf.DUMMYFUNCTION("IF(H569="""","""",
SUM(ARRAYFORMULA(VALUE(SPLIT(H569,CHAR(10)))))
)"),"")</f>
        <v/>
      </c>
      <c r="J569" s="2" t="str">
        <f>IFERROR(__xludf.DUMMYFUNCTION("IFERROR(
  TEXTJOIN(CHAR(10),TRUE,FILTER('SUMMARY DATA'!I:I,'SUMMARY DATA'!A:A=$A569,'SUMMARY DATA'!C:C=$B569)),
  IF(
    OR(
      ISNUMBER(SEARCH(""CDM CASH DEPOSIT"",$C569)),
      ISNUMBER(SEARCH(""CASH DEPOSIT"",$C569)),
      COUNTIF('SUMMARY DATA'"&amp;"!D:D,$C569)&lt;&gt;1
    ),
    """",
    IFERROR(TEXTJOIN(CHAR(10),TRUE,FILTER('SUMMARY DATA'!I:I,'SUMMARY DATA'!D:D=$C569)),"""")
  )
)"),"")</f>
        <v/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 spans="1:27">
      <c r="A570" s="19"/>
      <c r="B570" s="39"/>
      <c r="C570" s="19"/>
      <c r="D570" s="33"/>
      <c r="E570" s="4" t="str">
        <f>IFERROR(__xludf.DUMMYFUNCTION("IFERROR(
  TEXTJOIN(CHAR(10),TRUE,FILTER('SUMMARY DATA'!E:E,'SUMMARY DATA'!A:A=$A570,'SUMMARY DATA'!C:C=$B570)),
  IF(
    OR(
      ISNUMBER(SEARCH(""CDM CASH DEPOSIT"",$C570)),
      ISNUMBER(SEARCH(""CASH DEPOSIT"",$C570)),
      COUNTIF('SUMMARY DATA'"&amp;"!D:D,$C570)&lt;&gt;1
    ),
    """",
    IFERROR(TEXTJOIN(CHAR(10),TRUE,FILTER('SUMMARY DATA'!E:E,'SUMMARY DATA'!D:D=$C570)),"""")
  )
)"),"")</f>
        <v/>
      </c>
      <c r="F570" s="2" t="str">
        <f>IFERROR(__xludf.DUMMYFUNCTION("IFERROR(
  TEXTJOIN(CHAR(10),TRUE,FILTER('SUMMARY DATA'!F:F,'SUMMARY DATA'!A:A=$A570,'SUMMARY DATA'!C:C=$B570)),
  IF(
    OR(
      ISNUMBER(SEARCH(""CDM CASH DEPOSIT"",$C570)),
      ISNUMBER(SEARCH(""CASH DEPOSIT"",$C570)),
      COUNTIF('SUMMARY DATA'"&amp;"!D:D,$C570)&lt;&gt;1
    ),
    """",
    IFERROR(TEXTJOIN(CHAR(10),TRUE,FILTER('SUMMARY DATA'!F:F,'SUMMARY DATA'!D:D=$C570)),"""")
  )
)"),"")</f>
        <v/>
      </c>
      <c r="G570" s="2" t="str">
        <f>IFERROR(__xludf.DUMMYFUNCTION("IFERROR(
  TEXTJOIN(CHAR(10),TRUE,FILTER('SUMMARY DATA'!G:G,'SUMMARY DATA'!A:A=$A570,'SUMMARY DATA'!C:C=$B570)),
  IF(
    OR(
      ISNUMBER(SEARCH(""CDM CASH DEPOSIT"",$C570)),
      ISNUMBER(SEARCH(""CASH DEPOSIT"",$C570)),
      COUNTIF('SUMMARY DATA'"&amp;"!D:D,$C570)&lt;&gt;1
    ),
    """",
    IFERROR(TEXTJOIN(CHAR(10),TRUE,FILTER('SUMMARY DATA'!G:G,'SUMMARY DATA'!D:D=$C570)),"""")
  )
)"),"")</f>
        <v/>
      </c>
      <c r="H570" s="6" t="str">
        <f>IFERROR(__xludf.DUMMYFUNCTION("IFERROR(
  TEXTJOIN(CHAR(10),TRUE,FILTER('SUMMARY DATA'!H:H,'SUMMARY DATA'!A:A=$A570,'SUMMARY DATA'!C:C=$B570)),
  IF(
    OR(
      ISNUMBER(SEARCH(""CDM CASH DEPOSIT"",$C570)),
      ISNUMBER(SEARCH(""CASH DEPOSIT"",$C570)),
      COUNTIF('SUMMARY DATA'"&amp;"!D:D,$C570)&lt;&gt;1
    ),
    """",
    IFERROR(TEXTJOIN(CHAR(10),TRUE,FILTER('SUMMARY DATA'!H:H,'SUMMARY DATA'!D:D=$C570)),"""")
  )
)"),"")</f>
        <v/>
      </c>
      <c r="I570" s="6" t="str">
        <f>IFERROR(__xludf.DUMMYFUNCTION("IF(H570="""","""",
SUM(ARRAYFORMULA(VALUE(SPLIT(H570,CHAR(10)))))
)"),"")</f>
        <v/>
      </c>
      <c r="J570" s="2" t="str">
        <f>IFERROR(__xludf.DUMMYFUNCTION("IFERROR(
  TEXTJOIN(CHAR(10),TRUE,FILTER('SUMMARY DATA'!I:I,'SUMMARY DATA'!A:A=$A570,'SUMMARY DATA'!C:C=$B570)),
  IF(
    OR(
      ISNUMBER(SEARCH(""CDM CASH DEPOSIT"",$C570)),
      ISNUMBER(SEARCH(""CASH DEPOSIT"",$C570)),
      COUNTIF('SUMMARY DATA'"&amp;"!D:D,$C570)&lt;&gt;1
    ),
    """",
    IFERROR(TEXTJOIN(CHAR(10),TRUE,FILTER('SUMMARY DATA'!I:I,'SUMMARY DATA'!D:D=$C570)),"""")
  )
)"),"")</f>
        <v/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 spans="1:27">
      <c r="A571" s="19"/>
      <c r="B571" s="39"/>
      <c r="C571" s="19"/>
      <c r="D571" s="33"/>
      <c r="E571" s="4" t="str">
        <f>IFERROR(__xludf.DUMMYFUNCTION("IFERROR(
  TEXTJOIN(CHAR(10),TRUE,FILTER('SUMMARY DATA'!E:E,'SUMMARY DATA'!A:A=$A571,'SUMMARY DATA'!C:C=$B571)),
  IF(
    OR(
      ISNUMBER(SEARCH(""CDM CASH DEPOSIT"",$C571)),
      ISNUMBER(SEARCH(""CASH DEPOSIT"",$C571)),
      COUNTIF('SUMMARY DATA'"&amp;"!D:D,$C571)&lt;&gt;1
    ),
    """",
    IFERROR(TEXTJOIN(CHAR(10),TRUE,FILTER('SUMMARY DATA'!E:E,'SUMMARY DATA'!D:D=$C571)),"""")
  )
)"),"")</f>
        <v/>
      </c>
      <c r="F571" s="2" t="str">
        <f>IFERROR(__xludf.DUMMYFUNCTION("IFERROR(
  TEXTJOIN(CHAR(10),TRUE,FILTER('SUMMARY DATA'!F:F,'SUMMARY DATA'!A:A=$A571,'SUMMARY DATA'!C:C=$B571)),
  IF(
    OR(
      ISNUMBER(SEARCH(""CDM CASH DEPOSIT"",$C571)),
      ISNUMBER(SEARCH(""CASH DEPOSIT"",$C571)),
      COUNTIF('SUMMARY DATA'"&amp;"!D:D,$C571)&lt;&gt;1
    ),
    """",
    IFERROR(TEXTJOIN(CHAR(10),TRUE,FILTER('SUMMARY DATA'!F:F,'SUMMARY DATA'!D:D=$C571)),"""")
  )
)"),"")</f>
        <v/>
      </c>
      <c r="G571" s="2" t="str">
        <f>IFERROR(__xludf.DUMMYFUNCTION("IFERROR(
  TEXTJOIN(CHAR(10),TRUE,FILTER('SUMMARY DATA'!G:G,'SUMMARY DATA'!A:A=$A571,'SUMMARY DATA'!C:C=$B571)),
  IF(
    OR(
      ISNUMBER(SEARCH(""CDM CASH DEPOSIT"",$C571)),
      ISNUMBER(SEARCH(""CASH DEPOSIT"",$C571)),
      COUNTIF('SUMMARY DATA'"&amp;"!D:D,$C571)&lt;&gt;1
    ),
    """",
    IFERROR(TEXTJOIN(CHAR(10),TRUE,FILTER('SUMMARY DATA'!G:G,'SUMMARY DATA'!D:D=$C571)),"""")
  )
)"),"")</f>
        <v/>
      </c>
      <c r="H571" s="6" t="str">
        <f>IFERROR(__xludf.DUMMYFUNCTION("IFERROR(
  TEXTJOIN(CHAR(10),TRUE,FILTER('SUMMARY DATA'!H:H,'SUMMARY DATA'!A:A=$A571,'SUMMARY DATA'!C:C=$B571)),
  IF(
    OR(
      ISNUMBER(SEARCH(""CDM CASH DEPOSIT"",$C571)),
      ISNUMBER(SEARCH(""CASH DEPOSIT"",$C571)),
      COUNTIF('SUMMARY DATA'"&amp;"!D:D,$C571)&lt;&gt;1
    ),
    """",
    IFERROR(TEXTJOIN(CHAR(10),TRUE,FILTER('SUMMARY DATA'!H:H,'SUMMARY DATA'!D:D=$C571)),"""")
  )
)"),"")</f>
        <v/>
      </c>
      <c r="I571" s="6" t="str">
        <f>IFERROR(__xludf.DUMMYFUNCTION("IF(H571="""","""",
SUM(ARRAYFORMULA(VALUE(SPLIT(H571,CHAR(10)))))
)"),"")</f>
        <v/>
      </c>
      <c r="J571" s="2" t="str">
        <f>IFERROR(__xludf.DUMMYFUNCTION("IFERROR(
  TEXTJOIN(CHAR(10),TRUE,FILTER('SUMMARY DATA'!I:I,'SUMMARY DATA'!A:A=$A571,'SUMMARY DATA'!C:C=$B571)),
  IF(
    OR(
      ISNUMBER(SEARCH(""CDM CASH DEPOSIT"",$C571)),
      ISNUMBER(SEARCH(""CASH DEPOSIT"",$C571)),
      COUNTIF('SUMMARY DATA'"&amp;"!D:D,$C571)&lt;&gt;1
    ),
    """",
    IFERROR(TEXTJOIN(CHAR(10),TRUE,FILTER('SUMMARY DATA'!I:I,'SUMMARY DATA'!D:D=$C571)),"""")
  )
)"),"")</f>
        <v/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 spans="1:27">
      <c r="A572" s="19"/>
      <c r="B572" s="39"/>
      <c r="C572" s="19"/>
      <c r="D572" s="33"/>
      <c r="E572" s="4" t="str">
        <f>IFERROR(__xludf.DUMMYFUNCTION("IFERROR(
  TEXTJOIN(CHAR(10),TRUE,FILTER('SUMMARY DATA'!E:E,'SUMMARY DATA'!A:A=$A572,'SUMMARY DATA'!C:C=$B572)),
  IF(
    OR(
      ISNUMBER(SEARCH(""CDM CASH DEPOSIT"",$C572)),
      ISNUMBER(SEARCH(""CASH DEPOSIT"",$C572)),
      COUNTIF('SUMMARY DATA'"&amp;"!D:D,$C572)&lt;&gt;1
    ),
    """",
    IFERROR(TEXTJOIN(CHAR(10),TRUE,FILTER('SUMMARY DATA'!E:E,'SUMMARY DATA'!D:D=$C572)),"""")
  )
)"),"")</f>
        <v/>
      </c>
      <c r="F572" s="2" t="str">
        <f>IFERROR(__xludf.DUMMYFUNCTION("IFERROR(
  TEXTJOIN(CHAR(10),TRUE,FILTER('SUMMARY DATA'!F:F,'SUMMARY DATA'!A:A=$A572,'SUMMARY DATA'!C:C=$B572)),
  IF(
    OR(
      ISNUMBER(SEARCH(""CDM CASH DEPOSIT"",$C572)),
      ISNUMBER(SEARCH(""CASH DEPOSIT"",$C572)),
      COUNTIF('SUMMARY DATA'"&amp;"!D:D,$C572)&lt;&gt;1
    ),
    """",
    IFERROR(TEXTJOIN(CHAR(10),TRUE,FILTER('SUMMARY DATA'!F:F,'SUMMARY DATA'!D:D=$C572)),"""")
  )
)"),"")</f>
        <v/>
      </c>
      <c r="G572" s="2" t="str">
        <f>IFERROR(__xludf.DUMMYFUNCTION("IFERROR(
  TEXTJOIN(CHAR(10),TRUE,FILTER('SUMMARY DATA'!G:G,'SUMMARY DATA'!A:A=$A572,'SUMMARY DATA'!C:C=$B572)),
  IF(
    OR(
      ISNUMBER(SEARCH(""CDM CASH DEPOSIT"",$C572)),
      ISNUMBER(SEARCH(""CASH DEPOSIT"",$C572)),
      COUNTIF('SUMMARY DATA'"&amp;"!D:D,$C572)&lt;&gt;1
    ),
    """",
    IFERROR(TEXTJOIN(CHAR(10),TRUE,FILTER('SUMMARY DATA'!G:G,'SUMMARY DATA'!D:D=$C572)),"""")
  )
)"),"")</f>
        <v/>
      </c>
      <c r="H572" s="6" t="str">
        <f>IFERROR(__xludf.DUMMYFUNCTION("IFERROR(
  TEXTJOIN(CHAR(10),TRUE,FILTER('SUMMARY DATA'!H:H,'SUMMARY DATA'!A:A=$A572,'SUMMARY DATA'!C:C=$B572)),
  IF(
    OR(
      ISNUMBER(SEARCH(""CDM CASH DEPOSIT"",$C572)),
      ISNUMBER(SEARCH(""CASH DEPOSIT"",$C572)),
      COUNTIF('SUMMARY DATA'"&amp;"!D:D,$C572)&lt;&gt;1
    ),
    """",
    IFERROR(TEXTJOIN(CHAR(10),TRUE,FILTER('SUMMARY DATA'!H:H,'SUMMARY DATA'!D:D=$C572)),"""")
  )
)"),"")</f>
        <v/>
      </c>
      <c r="I572" s="6" t="str">
        <f>IFERROR(__xludf.DUMMYFUNCTION("IF(H572="""","""",
SUM(ARRAYFORMULA(VALUE(SPLIT(H572,CHAR(10)))))
)"),"")</f>
        <v/>
      </c>
      <c r="J572" s="2" t="str">
        <f>IFERROR(__xludf.DUMMYFUNCTION("IFERROR(
  TEXTJOIN(CHAR(10),TRUE,FILTER('SUMMARY DATA'!I:I,'SUMMARY DATA'!A:A=$A572,'SUMMARY DATA'!C:C=$B572)),
  IF(
    OR(
      ISNUMBER(SEARCH(""CDM CASH DEPOSIT"",$C572)),
      ISNUMBER(SEARCH(""CASH DEPOSIT"",$C572)),
      COUNTIF('SUMMARY DATA'"&amp;"!D:D,$C572)&lt;&gt;1
    ),
    """",
    IFERROR(TEXTJOIN(CHAR(10),TRUE,FILTER('SUMMARY DATA'!I:I,'SUMMARY DATA'!D:D=$C572)),"""")
  )
)"),"")</f>
        <v/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 spans="1:27">
      <c r="A573" s="19"/>
      <c r="B573" s="39"/>
      <c r="C573" s="19"/>
      <c r="D573" s="33"/>
      <c r="E573" s="4" t="str">
        <f>IFERROR(__xludf.DUMMYFUNCTION("IFERROR(
  TEXTJOIN(CHAR(10),TRUE,FILTER('SUMMARY DATA'!E:E,'SUMMARY DATA'!A:A=$A573,'SUMMARY DATA'!C:C=$B573)),
  IF(
    OR(
      ISNUMBER(SEARCH(""CDM CASH DEPOSIT"",$C573)),
      ISNUMBER(SEARCH(""CASH DEPOSIT"",$C573)),
      COUNTIF('SUMMARY DATA'"&amp;"!D:D,$C573)&lt;&gt;1
    ),
    """",
    IFERROR(TEXTJOIN(CHAR(10),TRUE,FILTER('SUMMARY DATA'!E:E,'SUMMARY DATA'!D:D=$C573)),"""")
  )
)"),"")</f>
        <v/>
      </c>
      <c r="F573" s="2" t="str">
        <f>IFERROR(__xludf.DUMMYFUNCTION("IFERROR(
  TEXTJOIN(CHAR(10),TRUE,FILTER('SUMMARY DATA'!F:F,'SUMMARY DATA'!A:A=$A573,'SUMMARY DATA'!C:C=$B573)),
  IF(
    OR(
      ISNUMBER(SEARCH(""CDM CASH DEPOSIT"",$C573)),
      ISNUMBER(SEARCH(""CASH DEPOSIT"",$C573)),
      COUNTIF('SUMMARY DATA'"&amp;"!D:D,$C573)&lt;&gt;1
    ),
    """",
    IFERROR(TEXTJOIN(CHAR(10),TRUE,FILTER('SUMMARY DATA'!F:F,'SUMMARY DATA'!D:D=$C573)),"""")
  )
)"),"")</f>
        <v/>
      </c>
      <c r="G573" s="2" t="str">
        <f>IFERROR(__xludf.DUMMYFUNCTION("IFERROR(
  TEXTJOIN(CHAR(10),TRUE,FILTER('SUMMARY DATA'!G:G,'SUMMARY DATA'!A:A=$A573,'SUMMARY DATA'!C:C=$B573)),
  IF(
    OR(
      ISNUMBER(SEARCH(""CDM CASH DEPOSIT"",$C573)),
      ISNUMBER(SEARCH(""CASH DEPOSIT"",$C573)),
      COUNTIF('SUMMARY DATA'"&amp;"!D:D,$C573)&lt;&gt;1
    ),
    """",
    IFERROR(TEXTJOIN(CHAR(10),TRUE,FILTER('SUMMARY DATA'!G:G,'SUMMARY DATA'!D:D=$C573)),"""")
  )
)"),"")</f>
        <v/>
      </c>
      <c r="H573" s="6" t="str">
        <f>IFERROR(__xludf.DUMMYFUNCTION("IFERROR(
  TEXTJOIN(CHAR(10),TRUE,FILTER('SUMMARY DATA'!H:H,'SUMMARY DATA'!A:A=$A573,'SUMMARY DATA'!C:C=$B573)),
  IF(
    OR(
      ISNUMBER(SEARCH(""CDM CASH DEPOSIT"",$C573)),
      ISNUMBER(SEARCH(""CASH DEPOSIT"",$C573)),
      COUNTIF('SUMMARY DATA'"&amp;"!D:D,$C573)&lt;&gt;1
    ),
    """",
    IFERROR(TEXTJOIN(CHAR(10),TRUE,FILTER('SUMMARY DATA'!H:H,'SUMMARY DATA'!D:D=$C573)),"""")
  )
)"),"")</f>
        <v/>
      </c>
      <c r="I573" s="6" t="str">
        <f>IFERROR(__xludf.DUMMYFUNCTION("IF(H573="""","""",
SUM(ARRAYFORMULA(VALUE(SPLIT(H573,CHAR(10)))))
)"),"")</f>
        <v/>
      </c>
      <c r="J573" s="2" t="str">
        <f>IFERROR(__xludf.DUMMYFUNCTION("IFERROR(
  TEXTJOIN(CHAR(10),TRUE,FILTER('SUMMARY DATA'!I:I,'SUMMARY DATA'!A:A=$A573,'SUMMARY DATA'!C:C=$B573)),
  IF(
    OR(
      ISNUMBER(SEARCH(""CDM CASH DEPOSIT"",$C573)),
      ISNUMBER(SEARCH(""CASH DEPOSIT"",$C573)),
      COUNTIF('SUMMARY DATA'"&amp;"!D:D,$C573)&lt;&gt;1
    ),
    """",
    IFERROR(TEXTJOIN(CHAR(10),TRUE,FILTER('SUMMARY DATA'!I:I,'SUMMARY DATA'!D:D=$C573)),"""")
  )
)"),"")</f>
        <v/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 spans="1:27">
      <c r="A574" s="19"/>
      <c r="B574" s="39"/>
      <c r="C574" s="19"/>
      <c r="D574" s="33"/>
      <c r="E574" s="4" t="str">
        <f>IFERROR(__xludf.DUMMYFUNCTION("IFERROR(
  TEXTJOIN(CHAR(10),TRUE,FILTER('SUMMARY DATA'!E:E,'SUMMARY DATA'!A:A=$A574,'SUMMARY DATA'!C:C=$B574)),
  IF(
    OR(
      ISNUMBER(SEARCH(""CDM CASH DEPOSIT"",$C574)),
      ISNUMBER(SEARCH(""CASH DEPOSIT"",$C574)),
      COUNTIF('SUMMARY DATA'"&amp;"!D:D,$C574)&lt;&gt;1
    ),
    """",
    IFERROR(TEXTJOIN(CHAR(10),TRUE,FILTER('SUMMARY DATA'!E:E,'SUMMARY DATA'!D:D=$C574)),"""")
  )
)"),"")</f>
        <v/>
      </c>
      <c r="F574" s="2" t="str">
        <f>IFERROR(__xludf.DUMMYFUNCTION("IFERROR(
  TEXTJOIN(CHAR(10),TRUE,FILTER('SUMMARY DATA'!F:F,'SUMMARY DATA'!A:A=$A574,'SUMMARY DATA'!C:C=$B574)),
  IF(
    OR(
      ISNUMBER(SEARCH(""CDM CASH DEPOSIT"",$C574)),
      ISNUMBER(SEARCH(""CASH DEPOSIT"",$C574)),
      COUNTIF('SUMMARY DATA'"&amp;"!D:D,$C574)&lt;&gt;1
    ),
    """",
    IFERROR(TEXTJOIN(CHAR(10),TRUE,FILTER('SUMMARY DATA'!F:F,'SUMMARY DATA'!D:D=$C574)),"""")
  )
)"),"")</f>
        <v/>
      </c>
      <c r="G574" s="2" t="str">
        <f>IFERROR(__xludf.DUMMYFUNCTION("IFERROR(
  TEXTJOIN(CHAR(10),TRUE,FILTER('SUMMARY DATA'!G:G,'SUMMARY DATA'!A:A=$A574,'SUMMARY DATA'!C:C=$B574)),
  IF(
    OR(
      ISNUMBER(SEARCH(""CDM CASH DEPOSIT"",$C574)),
      ISNUMBER(SEARCH(""CASH DEPOSIT"",$C574)),
      COUNTIF('SUMMARY DATA'"&amp;"!D:D,$C574)&lt;&gt;1
    ),
    """",
    IFERROR(TEXTJOIN(CHAR(10),TRUE,FILTER('SUMMARY DATA'!G:G,'SUMMARY DATA'!D:D=$C574)),"""")
  )
)"),"")</f>
        <v/>
      </c>
      <c r="H574" s="6" t="str">
        <f>IFERROR(__xludf.DUMMYFUNCTION("IFERROR(
  TEXTJOIN(CHAR(10),TRUE,FILTER('SUMMARY DATA'!H:H,'SUMMARY DATA'!A:A=$A574,'SUMMARY DATA'!C:C=$B574)),
  IF(
    OR(
      ISNUMBER(SEARCH(""CDM CASH DEPOSIT"",$C574)),
      ISNUMBER(SEARCH(""CASH DEPOSIT"",$C574)),
      COUNTIF('SUMMARY DATA'"&amp;"!D:D,$C574)&lt;&gt;1
    ),
    """",
    IFERROR(TEXTJOIN(CHAR(10),TRUE,FILTER('SUMMARY DATA'!H:H,'SUMMARY DATA'!D:D=$C574)),"""")
  )
)"),"")</f>
        <v/>
      </c>
      <c r="I574" s="6" t="str">
        <f>IFERROR(__xludf.DUMMYFUNCTION("IF(H574="""","""",
SUM(ARRAYFORMULA(VALUE(SPLIT(H574,CHAR(10)))))
)"),"")</f>
        <v/>
      </c>
      <c r="J574" s="2" t="str">
        <f>IFERROR(__xludf.DUMMYFUNCTION("IFERROR(
  TEXTJOIN(CHAR(10),TRUE,FILTER('SUMMARY DATA'!I:I,'SUMMARY DATA'!A:A=$A574,'SUMMARY DATA'!C:C=$B574)),
  IF(
    OR(
      ISNUMBER(SEARCH(""CDM CASH DEPOSIT"",$C574)),
      ISNUMBER(SEARCH(""CASH DEPOSIT"",$C574)),
      COUNTIF('SUMMARY DATA'"&amp;"!D:D,$C574)&lt;&gt;1
    ),
    """",
    IFERROR(TEXTJOIN(CHAR(10),TRUE,FILTER('SUMMARY DATA'!I:I,'SUMMARY DATA'!D:D=$C574)),"""")
  )
)"),"")</f>
        <v/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 spans="1:27">
      <c r="A575" s="19"/>
      <c r="B575" s="39"/>
      <c r="C575" s="19"/>
      <c r="D575" s="33"/>
      <c r="E575" s="4" t="str">
        <f>IFERROR(__xludf.DUMMYFUNCTION("IFERROR(
  TEXTJOIN(CHAR(10),TRUE,FILTER('SUMMARY DATA'!E:E,'SUMMARY DATA'!A:A=$A575,'SUMMARY DATA'!C:C=$B575)),
  IF(
    OR(
      ISNUMBER(SEARCH(""CDM CASH DEPOSIT"",$C575)),
      ISNUMBER(SEARCH(""CASH DEPOSIT"",$C575)),
      COUNTIF('SUMMARY DATA'"&amp;"!D:D,$C575)&lt;&gt;1
    ),
    """",
    IFERROR(TEXTJOIN(CHAR(10),TRUE,FILTER('SUMMARY DATA'!E:E,'SUMMARY DATA'!D:D=$C575)),"""")
  )
)"),"")</f>
        <v/>
      </c>
      <c r="F575" s="2" t="str">
        <f>IFERROR(__xludf.DUMMYFUNCTION("IFERROR(
  TEXTJOIN(CHAR(10),TRUE,FILTER('SUMMARY DATA'!F:F,'SUMMARY DATA'!A:A=$A575,'SUMMARY DATA'!C:C=$B575)),
  IF(
    OR(
      ISNUMBER(SEARCH(""CDM CASH DEPOSIT"",$C575)),
      ISNUMBER(SEARCH(""CASH DEPOSIT"",$C575)),
      COUNTIF('SUMMARY DATA'"&amp;"!D:D,$C575)&lt;&gt;1
    ),
    """",
    IFERROR(TEXTJOIN(CHAR(10),TRUE,FILTER('SUMMARY DATA'!F:F,'SUMMARY DATA'!D:D=$C575)),"""")
  )
)"),"")</f>
        <v/>
      </c>
      <c r="G575" s="2" t="str">
        <f>IFERROR(__xludf.DUMMYFUNCTION("IFERROR(
  TEXTJOIN(CHAR(10),TRUE,FILTER('SUMMARY DATA'!G:G,'SUMMARY DATA'!A:A=$A575,'SUMMARY DATA'!C:C=$B575)),
  IF(
    OR(
      ISNUMBER(SEARCH(""CDM CASH DEPOSIT"",$C575)),
      ISNUMBER(SEARCH(""CASH DEPOSIT"",$C575)),
      COUNTIF('SUMMARY DATA'"&amp;"!D:D,$C575)&lt;&gt;1
    ),
    """",
    IFERROR(TEXTJOIN(CHAR(10),TRUE,FILTER('SUMMARY DATA'!G:G,'SUMMARY DATA'!D:D=$C575)),"""")
  )
)"),"")</f>
        <v/>
      </c>
      <c r="H575" s="6" t="str">
        <f>IFERROR(__xludf.DUMMYFUNCTION("IFERROR(
  TEXTJOIN(CHAR(10),TRUE,FILTER('SUMMARY DATA'!H:H,'SUMMARY DATA'!A:A=$A575,'SUMMARY DATA'!C:C=$B575)),
  IF(
    OR(
      ISNUMBER(SEARCH(""CDM CASH DEPOSIT"",$C575)),
      ISNUMBER(SEARCH(""CASH DEPOSIT"",$C575)),
      COUNTIF('SUMMARY DATA'"&amp;"!D:D,$C575)&lt;&gt;1
    ),
    """",
    IFERROR(TEXTJOIN(CHAR(10),TRUE,FILTER('SUMMARY DATA'!H:H,'SUMMARY DATA'!D:D=$C575)),"""")
  )
)"),"")</f>
        <v/>
      </c>
      <c r="I575" s="6" t="str">
        <f>IFERROR(__xludf.DUMMYFUNCTION("IF(H575="""","""",
SUM(ARRAYFORMULA(VALUE(SPLIT(H575,CHAR(10)))))
)"),"")</f>
        <v/>
      </c>
      <c r="J575" s="2" t="str">
        <f>IFERROR(__xludf.DUMMYFUNCTION("IFERROR(
  TEXTJOIN(CHAR(10),TRUE,FILTER('SUMMARY DATA'!I:I,'SUMMARY DATA'!A:A=$A575,'SUMMARY DATA'!C:C=$B575)),
  IF(
    OR(
      ISNUMBER(SEARCH(""CDM CASH DEPOSIT"",$C575)),
      ISNUMBER(SEARCH(""CASH DEPOSIT"",$C575)),
      COUNTIF('SUMMARY DATA'"&amp;"!D:D,$C575)&lt;&gt;1
    ),
    """",
    IFERROR(TEXTJOIN(CHAR(10),TRUE,FILTER('SUMMARY DATA'!I:I,'SUMMARY DATA'!D:D=$C575)),"""")
  )
)"),"")</f>
        <v/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 spans="1:27">
      <c r="A576" s="19"/>
      <c r="B576" s="39"/>
      <c r="C576" s="19"/>
      <c r="D576" s="33"/>
      <c r="E576" s="4" t="str">
        <f>IFERROR(__xludf.DUMMYFUNCTION("IFERROR(
  TEXTJOIN(CHAR(10),TRUE,FILTER('SUMMARY DATA'!E:E,'SUMMARY DATA'!A:A=$A576,'SUMMARY DATA'!C:C=$B576)),
  IF(
    OR(
      ISNUMBER(SEARCH(""CDM CASH DEPOSIT"",$C576)),
      ISNUMBER(SEARCH(""CASH DEPOSIT"",$C576)),
      COUNTIF('SUMMARY DATA'"&amp;"!D:D,$C576)&lt;&gt;1
    ),
    """",
    IFERROR(TEXTJOIN(CHAR(10),TRUE,FILTER('SUMMARY DATA'!E:E,'SUMMARY DATA'!D:D=$C576)),"""")
  )
)"),"")</f>
        <v/>
      </c>
      <c r="F576" s="2" t="str">
        <f>IFERROR(__xludf.DUMMYFUNCTION("IFERROR(
  TEXTJOIN(CHAR(10),TRUE,FILTER('SUMMARY DATA'!F:F,'SUMMARY DATA'!A:A=$A576,'SUMMARY DATA'!C:C=$B576)),
  IF(
    OR(
      ISNUMBER(SEARCH(""CDM CASH DEPOSIT"",$C576)),
      ISNUMBER(SEARCH(""CASH DEPOSIT"",$C576)),
      COUNTIF('SUMMARY DATA'"&amp;"!D:D,$C576)&lt;&gt;1
    ),
    """",
    IFERROR(TEXTJOIN(CHAR(10),TRUE,FILTER('SUMMARY DATA'!F:F,'SUMMARY DATA'!D:D=$C576)),"""")
  )
)"),"")</f>
        <v/>
      </c>
      <c r="G576" s="2" t="str">
        <f>IFERROR(__xludf.DUMMYFUNCTION("IFERROR(
  TEXTJOIN(CHAR(10),TRUE,FILTER('SUMMARY DATA'!G:G,'SUMMARY DATA'!A:A=$A576,'SUMMARY DATA'!C:C=$B576)),
  IF(
    OR(
      ISNUMBER(SEARCH(""CDM CASH DEPOSIT"",$C576)),
      ISNUMBER(SEARCH(""CASH DEPOSIT"",$C576)),
      COUNTIF('SUMMARY DATA'"&amp;"!D:D,$C576)&lt;&gt;1
    ),
    """",
    IFERROR(TEXTJOIN(CHAR(10),TRUE,FILTER('SUMMARY DATA'!G:G,'SUMMARY DATA'!D:D=$C576)),"""")
  )
)"),"")</f>
        <v/>
      </c>
      <c r="H576" s="6" t="str">
        <f>IFERROR(__xludf.DUMMYFUNCTION("IFERROR(
  TEXTJOIN(CHAR(10),TRUE,FILTER('SUMMARY DATA'!H:H,'SUMMARY DATA'!A:A=$A576,'SUMMARY DATA'!C:C=$B576)),
  IF(
    OR(
      ISNUMBER(SEARCH(""CDM CASH DEPOSIT"",$C576)),
      ISNUMBER(SEARCH(""CASH DEPOSIT"",$C576)),
      COUNTIF('SUMMARY DATA'"&amp;"!D:D,$C576)&lt;&gt;1
    ),
    """",
    IFERROR(TEXTJOIN(CHAR(10),TRUE,FILTER('SUMMARY DATA'!H:H,'SUMMARY DATA'!D:D=$C576)),"""")
  )
)"),"")</f>
        <v/>
      </c>
      <c r="I576" s="6" t="str">
        <f>IFERROR(__xludf.DUMMYFUNCTION("IF(H576="""","""",
SUM(ARRAYFORMULA(VALUE(SPLIT(H576,CHAR(10)))))
)"),"")</f>
        <v/>
      </c>
      <c r="J576" s="2" t="str">
        <f>IFERROR(__xludf.DUMMYFUNCTION("IFERROR(
  TEXTJOIN(CHAR(10),TRUE,FILTER('SUMMARY DATA'!I:I,'SUMMARY DATA'!A:A=$A576,'SUMMARY DATA'!C:C=$B576)),
  IF(
    OR(
      ISNUMBER(SEARCH(""CDM CASH DEPOSIT"",$C576)),
      ISNUMBER(SEARCH(""CASH DEPOSIT"",$C576)),
      COUNTIF('SUMMARY DATA'"&amp;"!D:D,$C576)&lt;&gt;1
    ),
    """",
    IFERROR(TEXTJOIN(CHAR(10),TRUE,FILTER('SUMMARY DATA'!I:I,'SUMMARY DATA'!D:D=$C576)),"""")
  )
)"),"")</f>
        <v/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 spans="1:27">
      <c r="A577" s="19"/>
      <c r="B577" s="39"/>
      <c r="C577" s="19"/>
      <c r="D577" s="33"/>
      <c r="E577" s="4" t="str">
        <f>IFERROR(__xludf.DUMMYFUNCTION("IFERROR(
  TEXTJOIN(CHAR(10),TRUE,FILTER('SUMMARY DATA'!E:E,'SUMMARY DATA'!A:A=$A577,'SUMMARY DATA'!C:C=$B577)),
  IF(
    OR(
      ISNUMBER(SEARCH(""CDM CASH DEPOSIT"",$C577)),
      ISNUMBER(SEARCH(""CASH DEPOSIT"",$C577)),
      COUNTIF('SUMMARY DATA'"&amp;"!D:D,$C577)&lt;&gt;1
    ),
    """",
    IFERROR(TEXTJOIN(CHAR(10),TRUE,FILTER('SUMMARY DATA'!E:E,'SUMMARY DATA'!D:D=$C577)),"""")
  )
)"),"")</f>
        <v/>
      </c>
      <c r="F577" s="2" t="str">
        <f>IFERROR(__xludf.DUMMYFUNCTION("IFERROR(
  TEXTJOIN(CHAR(10),TRUE,FILTER('SUMMARY DATA'!F:F,'SUMMARY DATA'!A:A=$A577,'SUMMARY DATA'!C:C=$B577)),
  IF(
    OR(
      ISNUMBER(SEARCH(""CDM CASH DEPOSIT"",$C577)),
      ISNUMBER(SEARCH(""CASH DEPOSIT"",$C577)),
      COUNTIF('SUMMARY DATA'"&amp;"!D:D,$C577)&lt;&gt;1
    ),
    """",
    IFERROR(TEXTJOIN(CHAR(10),TRUE,FILTER('SUMMARY DATA'!F:F,'SUMMARY DATA'!D:D=$C577)),"""")
  )
)"),"")</f>
        <v/>
      </c>
      <c r="G577" s="2" t="str">
        <f>IFERROR(__xludf.DUMMYFUNCTION("IFERROR(
  TEXTJOIN(CHAR(10),TRUE,FILTER('SUMMARY DATA'!G:G,'SUMMARY DATA'!A:A=$A577,'SUMMARY DATA'!C:C=$B577)),
  IF(
    OR(
      ISNUMBER(SEARCH(""CDM CASH DEPOSIT"",$C577)),
      ISNUMBER(SEARCH(""CASH DEPOSIT"",$C577)),
      COUNTIF('SUMMARY DATA'"&amp;"!D:D,$C577)&lt;&gt;1
    ),
    """",
    IFERROR(TEXTJOIN(CHAR(10),TRUE,FILTER('SUMMARY DATA'!G:G,'SUMMARY DATA'!D:D=$C577)),"""")
  )
)"),"")</f>
        <v/>
      </c>
      <c r="H577" s="6" t="str">
        <f>IFERROR(__xludf.DUMMYFUNCTION("IFERROR(
  TEXTJOIN(CHAR(10),TRUE,FILTER('SUMMARY DATA'!H:H,'SUMMARY DATA'!A:A=$A577,'SUMMARY DATA'!C:C=$B577)),
  IF(
    OR(
      ISNUMBER(SEARCH(""CDM CASH DEPOSIT"",$C577)),
      ISNUMBER(SEARCH(""CASH DEPOSIT"",$C577)),
      COUNTIF('SUMMARY DATA'"&amp;"!D:D,$C577)&lt;&gt;1
    ),
    """",
    IFERROR(TEXTJOIN(CHAR(10),TRUE,FILTER('SUMMARY DATA'!H:H,'SUMMARY DATA'!D:D=$C577)),"""")
  )
)"),"")</f>
        <v/>
      </c>
      <c r="I577" s="6" t="str">
        <f>IFERROR(__xludf.DUMMYFUNCTION("IF(H577="""","""",
SUM(ARRAYFORMULA(VALUE(SPLIT(H577,CHAR(10)))))
)"),"")</f>
        <v/>
      </c>
      <c r="J577" s="2" t="str">
        <f>IFERROR(__xludf.DUMMYFUNCTION("IFERROR(
  TEXTJOIN(CHAR(10),TRUE,FILTER('SUMMARY DATA'!I:I,'SUMMARY DATA'!A:A=$A577,'SUMMARY DATA'!C:C=$B577)),
  IF(
    OR(
      ISNUMBER(SEARCH(""CDM CASH DEPOSIT"",$C577)),
      ISNUMBER(SEARCH(""CASH DEPOSIT"",$C577)),
      COUNTIF('SUMMARY DATA'"&amp;"!D:D,$C577)&lt;&gt;1
    ),
    """",
    IFERROR(TEXTJOIN(CHAR(10),TRUE,FILTER('SUMMARY DATA'!I:I,'SUMMARY DATA'!D:D=$C577)),"""")
  )
)"),"")</f>
        <v/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 spans="1:27">
      <c r="A578" s="19"/>
      <c r="B578" s="39"/>
      <c r="C578" s="19"/>
      <c r="D578" s="33"/>
      <c r="E578" s="4" t="str">
        <f>IFERROR(__xludf.DUMMYFUNCTION("IFERROR(
  TEXTJOIN(CHAR(10),TRUE,FILTER('SUMMARY DATA'!E:E,'SUMMARY DATA'!A:A=$A578,'SUMMARY DATA'!C:C=$B578)),
  IF(
    OR(
      ISNUMBER(SEARCH(""CDM CASH DEPOSIT"",$C578)),
      ISNUMBER(SEARCH(""CASH DEPOSIT"",$C578)),
      COUNTIF('SUMMARY DATA'"&amp;"!D:D,$C578)&lt;&gt;1
    ),
    """",
    IFERROR(TEXTJOIN(CHAR(10),TRUE,FILTER('SUMMARY DATA'!E:E,'SUMMARY DATA'!D:D=$C578)),"""")
  )
)"),"")</f>
        <v/>
      </c>
      <c r="F578" s="2" t="str">
        <f>IFERROR(__xludf.DUMMYFUNCTION("IFERROR(
  TEXTJOIN(CHAR(10),TRUE,FILTER('SUMMARY DATA'!F:F,'SUMMARY DATA'!A:A=$A578,'SUMMARY DATA'!C:C=$B578)),
  IF(
    OR(
      ISNUMBER(SEARCH(""CDM CASH DEPOSIT"",$C578)),
      ISNUMBER(SEARCH(""CASH DEPOSIT"",$C578)),
      COUNTIF('SUMMARY DATA'"&amp;"!D:D,$C578)&lt;&gt;1
    ),
    """",
    IFERROR(TEXTJOIN(CHAR(10),TRUE,FILTER('SUMMARY DATA'!F:F,'SUMMARY DATA'!D:D=$C578)),"""")
  )
)"),"")</f>
        <v/>
      </c>
      <c r="G578" s="2" t="str">
        <f>IFERROR(__xludf.DUMMYFUNCTION("IFERROR(
  TEXTJOIN(CHAR(10),TRUE,FILTER('SUMMARY DATA'!G:G,'SUMMARY DATA'!A:A=$A578,'SUMMARY DATA'!C:C=$B578)),
  IF(
    OR(
      ISNUMBER(SEARCH(""CDM CASH DEPOSIT"",$C578)),
      ISNUMBER(SEARCH(""CASH DEPOSIT"",$C578)),
      COUNTIF('SUMMARY DATA'"&amp;"!D:D,$C578)&lt;&gt;1
    ),
    """",
    IFERROR(TEXTJOIN(CHAR(10),TRUE,FILTER('SUMMARY DATA'!G:G,'SUMMARY DATA'!D:D=$C578)),"""")
  )
)"),"")</f>
        <v/>
      </c>
      <c r="H578" s="6" t="str">
        <f>IFERROR(__xludf.DUMMYFUNCTION("IFERROR(
  TEXTJOIN(CHAR(10),TRUE,FILTER('SUMMARY DATA'!H:H,'SUMMARY DATA'!A:A=$A578,'SUMMARY DATA'!C:C=$B578)),
  IF(
    OR(
      ISNUMBER(SEARCH(""CDM CASH DEPOSIT"",$C578)),
      ISNUMBER(SEARCH(""CASH DEPOSIT"",$C578)),
      COUNTIF('SUMMARY DATA'"&amp;"!D:D,$C578)&lt;&gt;1
    ),
    """",
    IFERROR(TEXTJOIN(CHAR(10),TRUE,FILTER('SUMMARY DATA'!H:H,'SUMMARY DATA'!D:D=$C578)),"""")
  )
)"),"")</f>
        <v/>
      </c>
      <c r="I578" s="6" t="str">
        <f>IFERROR(__xludf.DUMMYFUNCTION("IF(H578="""","""",
SUM(ARRAYFORMULA(VALUE(SPLIT(H578,CHAR(10)))))
)"),"")</f>
        <v/>
      </c>
      <c r="J578" s="2" t="str">
        <f>IFERROR(__xludf.DUMMYFUNCTION("IFERROR(
  TEXTJOIN(CHAR(10),TRUE,FILTER('SUMMARY DATA'!I:I,'SUMMARY DATA'!A:A=$A578,'SUMMARY DATA'!C:C=$B578)),
  IF(
    OR(
      ISNUMBER(SEARCH(""CDM CASH DEPOSIT"",$C578)),
      ISNUMBER(SEARCH(""CASH DEPOSIT"",$C578)),
      COUNTIF('SUMMARY DATA'"&amp;"!D:D,$C578)&lt;&gt;1
    ),
    """",
    IFERROR(TEXTJOIN(CHAR(10),TRUE,FILTER('SUMMARY DATA'!I:I,'SUMMARY DATA'!D:D=$C578)),"""")
  )
)"),"")</f>
        <v/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 spans="1:27">
      <c r="A579" s="19"/>
      <c r="B579" s="39"/>
      <c r="C579" s="19"/>
      <c r="D579" s="33"/>
      <c r="E579" s="4" t="str">
        <f>IFERROR(__xludf.DUMMYFUNCTION("IFERROR(
  TEXTJOIN(CHAR(10),TRUE,FILTER('SUMMARY DATA'!E:E,'SUMMARY DATA'!A:A=$A579,'SUMMARY DATA'!C:C=$B579)),
  IF(
    OR(
      ISNUMBER(SEARCH(""CDM CASH DEPOSIT"",$C579)),
      ISNUMBER(SEARCH(""CASH DEPOSIT"",$C579)),
      COUNTIF('SUMMARY DATA'"&amp;"!D:D,$C579)&lt;&gt;1
    ),
    """",
    IFERROR(TEXTJOIN(CHAR(10),TRUE,FILTER('SUMMARY DATA'!E:E,'SUMMARY DATA'!D:D=$C579)),"""")
  )
)"),"")</f>
        <v/>
      </c>
      <c r="F579" s="2" t="str">
        <f>IFERROR(__xludf.DUMMYFUNCTION("IFERROR(
  TEXTJOIN(CHAR(10),TRUE,FILTER('SUMMARY DATA'!F:F,'SUMMARY DATA'!A:A=$A579,'SUMMARY DATA'!C:C=$B579)),
  IF(
    OR(
      ISNUMBER(SEARCH(""CDM CASH DEPOSIT"",$C579)),
      ISNUMBER(SEARCH(""CASH DEPOSIT"",$C579)),
      COUNTIF('SUMMARY DATA'"&amp;"!D:D,$C579)&lt;&gt;1
    ),
    """",
    IFERROR(TEXTJOIN(CHAR(10),TRUE,FILTER('SUMMARY DATA'!F:F,'SUMMARY DATA'!D:D=$C579)),"""")
  )
)"),"")</f>
        <v/>
      </c>
      <c r="G579" s="2" t="str">
        <f>IFERROR(__xludf.DUMMYFUNCTION("IFERROR(
  TEXTJOIN(CHAR(10),TRUE,FILTER('SUMMARY DATA'!G:G,'SUMMARY DATA'!A:A=$A579,'SUMMARY DATA'!C:C=$B579)),
  IF(
    OR(
      ISNUMBER(SEARCH(""CDM CASH DEPOSIT"",$C579)),
      ISNUMBER(SEARCH(""CASH DEPOSIT"",$C579)),
      COUNTIF('SUMMARY DATA'"&amp;"!D:D,$C579)&lt;&gt;1
    ),
    """",
    IFERROR(TEXTJOIN(CHAR(10),TRUE,FILTER('SUMMARY DATA'!G:G,'SUMMARY DATA'!D:D=$C579)),"""")
  )
)"),"")</f>
        <v/>
      </c>
      <c r="H579" s="6" t="str">
        <f>IFERROR(__xludf.DUMMYFUNCTION("IFERROR(
  TEXTJOIN(CHAR(10),TRUE,FILTER('SUMMARY DATA'!H:H,'SUMMARY DATA'!A:A=$A579,'SUMMARY DATA'!C:C=$B579)),
  IF(
    OR(
      ISNUMBER(SEARCH(""CDM CASH DEPOSIT"",$C579)),
      ISNUMBER(SEARCH(""CASH DEPOSIT"",$C579)),
      COUNTIF('SUMMARY DATA'"&amp;"!D:D,$C579)&lt;&gt;1
    ),
    """",
    IFERROR(TEXTJOIN(CHAR(10),TRUE,FILTER('SUMMARY DATA'!H:H,'SUMMARY DATA'!D:D=$C579)),"""")
  )
)"),"")</f>
        <v/>
      </c>
      <c r="I579" s="6" t="str">
        <f>IFERROR(__xludf.DUMMYFUNCTION("IF(H579="""","""",
SUM(ARRAYFORMULA(VALUE(SPLIT(H579,CHAR(10)))))
)"),"")</f>
        <v/>
      </c>
      <c r="J579" s="2" t="str">
        <f>IFERROR(__xludf.DUMMYFUNCTION("IFERROR(
  TEXTJOIN(CHAR(10),TRUE,FILTER('SUMMARY DATA'!I:I,'SUMMARY DATA'!A:A=$A579,'SUMMARY DATA'!C:C=$B579)),
  IF(
    OR(
      ISNUMBER(SEARCH(""CDM CASH DEPOSIT"",$C579)),
      ISNUMBER(SEARCH(""CASH DEPOSIT"",$C579)),
      COUNTIF('SUMMARY DATA'"&amp;"!D:D,$C579)&lt;&gt;1
    ),
    """",
    IFERROR(TEXTJOIN(CHAR(10),TRUE,FILTER('SUMMARY DATA'!I:I,'SUMMARY DATA'!D:D=$C579)),"""")
  )
)"),"")</f>
        <v/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 spans="1:27">
      <c r="A580" s="19"/>
      <c r="B580" s="39"/>
      <c r="C580" s="19"/>
      <c r="D580" s="33"/>
      <c r="E580" s="4" t="str">
        <f>IFERROR(__xludf.DUMMYFUNCTION("IFERROR(
  TEXTJOIN(CHAR(10),TRUE,FILTER('SUMMARY DATA'!E:E,'SUMMARY DATA'!A:A=$A580,'SUMMARY DATA'!C:C=$B580)),
  IF(
    OR(
      ISNUMBER(SEARCH(""CDM CASH DEPOSIT"",$C580)),
      ISNUMBER(SEARCH(""CASH DEPOSIT"",$C580)),
      COUNTIF('SUMMARY DATA'"&amp;"!D:D,$C580)&lt;&gt;1
    ),
    """",
    IFERROR(TEXTJOIN(CHAR(10),TRUE,FILTER('SUMMARY DATA'!E:E,'SUMMARY DATA'!D:D=$C580)),"""")
  )
)"),"")</f>
        <v/>
      </c>
      <c r="F580" s="2" t="str">
        <f>IFERROR(__xludf.DUMMYFUNCTION("IFERROR(
  TEXTJOIN(CHAR(10),TRUE,FILTER('SUMMARY DATA'!F:F,'SUMMARY DATA'!A:A=$A580,'SUMMARY DATA'!C:C=$B580)),
  IF(
    OR(
      ISNUMBER(SEARCH(""CDM CASH DEPOSIT"",$C580)),
      ISNUMBER(SEARCH(""CASH DEPOSIT"",$C580)),
      COUNTIF('SUMMARY DATA'"&amp;"!D:D,$C580)&lt;&gt;1
    ),
    """",
    IFERROR(TEXTJOIN(CHAR(10),TRUE,FILTER('SUMMARY DATA'!F:F,'SUMMARY DATA'!D:D=$C580)),"""")
  )
)"),"")</f>
        <v/>
      </c>
      <c r="G580" s="2" t="str">
        <f>IFERROR(__xludf.DUMMYFUNCTION("IFERROR(
  TEXTJOIN(CHAR(10),TRUE,FILTER('SUMMARY DATA'!G:G,'SUMMARY DATA'!A:A=$A580,'SUMMARY DATA'!C:C=$B580)),
  IF(
    OR(
      ISNUMBER(SEARCH(""CDM CASH DEPOSIT"",$C580)),
      ISNUMBER(SEARCH(""CASH DEPOSIT"",$C580)),
      COUNTIF('SUMMARY DATA'"&amp;"!D:D,$C580)&lt;&gt;1
    ),
    """",
    IFERROR(TEXTJOIN(CHAR(10),TRUE,FILTER('SUMMARY DATA'!G:G,'SUMMARY DATA'!D:D=$C580)),"""")
  )
)"),"")</f>
        <v/>
      </c>
      <c r="H580" s="6" t="str">
        <f>IFERROR(__xludf.DUMMYFUNCTION("IFERROR(
  TEXTJOIN(CHAR(10),TRUE,FILTER('SUMMARY DATA'!H:H,'SUMMARY DATA'!A:A=$A580,'SUMMARY DATA'!C:C=$B580)),
  IF(
    OR(
      ISNUMBER(SEARCH(""CDM CASH DEPOSIT"",$C580)),
      ISNUMBER(SEARCH(""CASH DEPOSIT"",$C580)),
      COUNTIF('SUMMARY DATA'"&amp;"!D:D,$C580)&lt;&gt;1
    ),
    """",
    IFERROR(TEXTJOIN(CHAR(10),TRUE,FILTER('SUMMARY DATA'!H:H,'SUMMARY DATA'!D:D=$C580)),"""")
  )
)"),"")</f>
        <v/>
      </c>
      <c r="I580" s="6" t="str">
        <f>IFERROR(__xludf.DUMMYFUNCTION("IF(H580="""","""",
SUM(ARRAYFORMULA(VALUE(SPLIT(H580,CHAR(10)))))
)"),"")</f>
        <v/>
      </c>
      <c r="J580" s="2" t="str">
        <f>IFERROR(__xludf.DUMMYFUNCTION("IFERROR(
  TEXTJOIN(CHAR(10),TRUE,FILTER('SUMMARY DATA'!I:I,'SUMMARY DATA'!A:A=$A580,'SUMMARY DATA'!C:C=$B580)),
  IF(
    OR(
      ISNUMBER(SEARCH(""CDM CASH DEPOSIT"",$C580)),
      ISNUMBER(SEARCH(""CASH DEPOSIT"",$C580)),
      COUNTIF('SUMMARY DATA'"&amp;"!D:D,$C580)&lt;&gt;1
    ),
    """",
    IFERROR(TEXTJOIN(CHAR(10),TRUE,FILTER('SUMMARY DATA'!I:I,'SUMMARY DATA'!D:D=$C580)),"""")
  )
)"),"")</f>
        <v/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 spans="1:27">
      <c r="A581" s="19"/>
      <c r="B581" s="39"/>
      <c r="C581" s="19"/>
      <c r="D581" s="33"/>
      <c r="E581" s="4" t="str">
        <f>IFERROR(__xludf.DUMMYFUNCTION("IFERROR(
  TEXTJOIN(CHAR(10),TRUE,FILTER('SUMMARY DATA'!E:E,'SUMMARY DATA'!A:A=$A581,'SUMMARY DATA'!C:C=$B581)),
  IF(
    OR(
      ISNUMBER(SEARCH(""CDM CASH DEPOSIT"",$C581)),
      ISNUMBER(SEARCH(""CASH DEPOSIT"",$C581)),
      COUNTIF('SUMMARY DATA'"&amp;"!D:D,$C581)&lt;&gt;1
    ),
    """",
    IFERROR(TEXTJOIN(CHAR(10),TRUE,FILTER('SUMMARY DATA'!E:E,'SUMMARY DATA'!D:D=$C581)),"""")
  )
)"),"")</f>
        <v/>
      </c>
      <c r="F581" s="2" t="str">
        <f>IFERROR(__xludf.DUMMYFUNCTION("IFERROR(
  TEXTJOIN(CHAR(10),TRUE,FILTER('SUMMARY DATA'!F:F,'SUMMARY DATA'!A:A=$A581,'SUMMARY DATA'!C:C=$B581)),
  IF(
    OR(
      ISNUMBER(SEARCH(""CDM CASH DEPOSIT"",$C581)),
      ISNUMBER(SEARCH(""CASH DEPOSIT"",$C581)),
      COUNTIF('SUMMARY DATA'"&amp;"!D:D,$C581)&lt;&gt;1
    ),
    """",
    IFERROR(TEXTJOIN(CHAR(10),TRUE,FILTER('SUMMARY DATA'!F:F,'SUMMARY DATA'!D:D=$C581)),"""")
  )
)"),"")</f>
        <v/>
      </c>
      <c r="G581" s="2" t="str">
        <f>IFERROR(__xludf.DUMMYFUNCTION("IFERROR(
  TEXTJOIN(CHAR(10),TRUE,FILTER('SUMMARY DATA'!G:G,'SUMMARY DATA'!A:A=$A581,'SUMMARY DATA'!C:C=$B581)),
  IF(
    OR(
      ISNUMBER(SEARCH(""CDM CASH DEPOSIT"",$C581)),
      ISNUMBER(SEARCH(""CASH DEPOSIT"",$C581)),
      COUNTIF('SUMMARY DATA'"&amp;"!D:D,$C581)&lt;&gt;1
    ),
    """",
    IFERROR(TEXTJOIN(CHAR(10),TRUE,FILTER('SUMMARY DATA'!G:G,'SUMMARY DATA'!D:D=$C581)),"""")
  )
)"),"")</f>
        <v/>
      </c>
      <c r="H581" s="6" t="str">
        <f>IFERROR(__xludf.DUMMYFUNCTION("IFERROR(
  TEXTJOIN(CHAR(10),TRUE,FILTER('SUMMARY DATA'!H:H,'SUMMARY DATA'!A:A=$A581,'SUMMARY DATA'!C:C=$B581)),
  IF(
    OR(
      ISNUMBER(SEARCH(""CDM CASH DEPOSIT"",$C581)),
      ISNUMBER(SEARCH(""CASH DEPOSIT"",$C581)),
      COUNTIF('SUMMARY DATA'"&amp;"!D:D,$C581)&lt;&gt;1
    ),
    """",
    IFERROR(TEXTJOIN(CHAR(10),TRUE,FILTER('SUMMARY DATA'!H:H,'SUMMARY DATA'!D:D=$C581)),"""")
  )
)"),"")</f>
        <v/>
      </c>
      <c r="I581" s="6" t="str">
        <f>IFERROR(__xludf.DUMMYFUNCTION("IF(H581="""","""",
SUM(ARRAYFORMULA(VALUE(SPLIT(H581,CHAR(10)))))
)"),"")</f>
        <v/>
      </c>
      <c r="J581" s="2" t="str">
        <f>IFERROR(__xludf.DUMMYFUNCTION("IFERROR(
  TEXTJOIN(CHAR(10),TRUE,FILTER('SUMMARY DATA'!I:I,'SUMMARY DATA'!A:A=$A581,'SUMMARY DATA'!C:C=$B581)),
  IF(
    OR(
      ISNUMBER(SEARCH(""CDM CASH DEPOSIT"",$C581)),
      ISNUMBER(SEARCH(""CASH DEPOSIT"",$C581)),
      COUNTIF('SUMMARY DATA'"&amp;"!D:D,$C581)&lt;&gt;1
    ),
    """",
    IFERROR(TEXTJOIN(CHAR(10),TRUE,FILTER('SUMMARY DATA'!I:I,'SUMMARY DATA'!D:D=$C581)),"""")
  )
)"),"")</f>
        <v/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 spans="1:27">
      <c r="A582" s="19"/>
      <c r="B582" s="39"/>
      <c r="C582" s="19"/>
      <c r="D582" s="33"/>
      <c r="E582" s="4" t="str">
        <f>IFERROR(__xludf.DUMMYFUNCTION("IFERROR(
  TEXTJOIN(CHAR(10),TRUE,FILTER('SUMMARY DATA'!E:E,'SUMMARY DATA'!A:A=$A582,'SUMMARY DATA'!C:C=$B582)),
  IF(
    OR(
      ISNUMBER(SEARCH(""CDM CASH DEPOSIT"",$C582)),
      ISNUMBER(SEARCH(""CASH DEPOSIT"",$C582)),
      COUNTIF('SUMMARY DATA'"&amp;"!D:D,$C582)&lt;&gt;1
    ),
    """",
    IFERROR(TEXTJOIN(CHAR(10),TRUE,FILTER('SUMMARY DATA'!E:E,'SUMMARY DATA'!D:D=$C582)),"""")
  )
)"),"")</f>
        <v/>
      </c>
      <c r="F582" s="2" t="str">
        <f>IFERROR(__xludf.DUMMYFUNCTION("IFERROR(
  TEXTJOIN(CHAR(10),TRUE,FILTER('SUMMARY DATA'!F:F,'SUMMARY DATA'!A:A=$A582,'SUMMARY DATA'!C:C=$B582)),
  IF(
    OR(
      ISNUMBER(SEARCH(""CDM CASH DEPOSIT"",$C582)),
      ISNUMBER(SEARCH(""CASH DEPOSIT"",$C582)),
      COUNTIF('SUMMARY DATA'"&amp;"!D:D,$C582)&lt;&gt;1
    ),
    """",
    IFERROR(TEXTJOIN(CHAR(10),TRUE,FILTER('SUMMARY DATA'!F:F,'SUMMARY DATA'!D:D=$C582)),"""")
  )
)"),"")</f>
        <v/>
      </c>
      <c r="G582" s="2" t="str">
        <f>IFERROR(__xludf.DUMMYFUNCTION("IFERROR(
  TEXTJOIN(CHAR(10),TRUE,FILTER('SUMMARY DATA'!G:G,'SUMMARY DATA'!A:A=$A582,'SUMMARY DATA'!C:C=$B582)),
  IF(
    OR(
      ISNUMBER(SEARCH(""CDM CASH DEPOSIT"",$C582)),
      ISNUMBER(SEARCH(""CASH DEPOSIT"",$C582)),
      COUNTIF('SUMMARY DATA'"&amp;"!D:D,$C582)&lt;&gt;1
    ),
    """",
    IFERROR(TEXTJOIN(CHAR(10),TRUE,FILTER('SUMMARY DATA'!G:G,'SUMMARY DATA'!D:D=$C582)),"""")
  )
)"),"")</f>
        <v/>
      </c>
      <c r="H582" s="6" t="str">
        <f>IFERROR(__xludf.DUMMYFUNCTION("IFERROR(
  TEXTJOIN(CHAR(10),TRUE,FILTER('SUMMARY DATA'!H:H,'SUMMARY DATA'!A:A=$A582,'SUMMARY DATA'!C:C=$B582)),
  IF(
    OR(
      ISNUMBER(SEARCH(""CDM CASH DEPOSIT"",$C582)),
      ISNUMBER(SEARCH(""CASH DEPOSIT"",$C582)),
      COUNTIF('SUMMARY DATA'"&amp;"!D:D,$C582)&lt;&gt;1
    ),
    """",
    IFERROR(TEXTJOIN(CHAR(10),TRUE,FILTER('SUMMARY DATA'!H:H,'SUMMARY DATA'!D:D=$C582)),"""")
  )
)"),"")</f>
        <v/>
      </c>
      <c r="I582" s="6" t="str">
        <f>IFERROR(__xludf.DUMMYFUNCTION("IF(H582="""","""",
SUM(ARRAYFORMULA(VALUE(SPLIT(H582,CHAR(10)))))
)"),"")</f>
        <v/>
      </c>
      <c r="J582" s="2" t="str">
        <f>IFERROR(__xludf.DUMMYFUNCTION("IFERROR(
  TEXTJOIN(CHAR(10),TRUE,FILTER('SUMMARY DATA'!I:I,'SUMMARY DATA'!A:A=$A582,'SUMMARY DATA'!C:C=$B582)),
  IF(
    OR(
      ISNUMBER(SEARCH(""CDM CASH DEPOSIT"",$C582)),
      ISNUMBER(SEARCH(""CASH DEPOSIT"",$C582)),
      COUNTIF('SUMMARY DATA'"&amp;"!D:D,$C582)&lt;&gt;1
    ),
    """",
    IFERROR(TEXTJOIN(CHAR(10),TRUE,FILTER('SUMMARY DATA'!I:I,'SUMMARY DATA'!D:D=$C582)),"""")
  )
)"),"")</f>
        <v/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 spans="1:27">
      <c r="A583" s="19"/>
      <c r="B583" s="37"/>
      <c r="C583" s="19"/>
      <c r="D583" s="33"/>
      <c r="E583" s="4" t="str">
        <f>IFERROR(__xludf.DUMMYFUNCTION("IFERROR(
  TEXTJOIN(CHAR(10),TRUE,FILTER('SUMMARY DATA'!E:E,'SUMMARY DATA'!A:A=$A583,'SUMMARY DATA'!C:C=$B583)),
  IF(
    OR(
      ISNUMBER(SEARCH(""CDM CASH DEPOSIT"",$C583)),
      ISNUMBER(SEARCH(""CASH DEPOSIT"",$C583)),
      COUNTIF('SUMMARY DATA'"&amp;"!D:D,$C583)&lt;&gt;1
    ),
    """",
    IFERROR(TEXTJOIN(CHAR(10),TRUE,FILTER('SUMMARY DATA'!E:E,'SUMMARY DATA'!D:D=$C583)),"""")
  )
)"),"")</f>
        <v/>
      </c>
      <c r="F583" s="2" t="str">
        <f>IFERROR(__xludf.DUMMYFUNCTION("IFERROR(
  TEXTJOIN(CHAR(10),TRUE,FILTER('SUMMARY DATA'!F:F,'SUMMARY DATA'!A:A=$A583,'SUMMARY DATA'!C:C=$B583)),
  IF(
    OR(
      ISNUMBER(SEARCH(""CDM CASH DEPOSIT"",$C583)),
      ISNUMBER(SEARCH(""CASH DEPOSIT"",$C583)),
      COUNTIF('SUMMARY DATA'"&amp;"!D:D,$C583)&lt;&gt;1
    ),
    """",
    IFERROR(TEXTJOIN(CHAR(10),TRUE,FILTER('SUMMARY DATA'!F:F,'SUMMARY DATA'!D:D=$C583)),"""")
  )
)"),"")</f>
        <v/>
      </c>
      <c r="G583" s="2" t="str">
        <f>IFERROR(__xludf.DUMMYFUNCTION("IFERROR(
  TEXTJOIN(CHAR(10),TRUE,FILTER('SUMMARY DATA'!G:G,'SUMMARY DATA'!A:A=$A583,'SUMMARY DATA'!C:C=$B583)),
  IF(
    OR(
      ISNUMBER(SEARCH(""CDM CASH DEPOSIT"",$C583)),
      ISNUMBER(SEARCH(""CASH DEPOSIT"",$C583)),
      COUNTIF('SUMMARY DATA'"&amp;"!D:D,$C583)&lt;&gt;1
    ),
    """",
    IFERROR(TEXTJOIN(CHAR(10),TRUE,FILTER('SUMMARY DATA'!G:G,'SUMMARY DATA'!D:D=$C583)),"""")
  )
)"),"")</f>
        <v/>
      </c>
      <c r="H583" s="6" t="str">
        <f>IFERROR(__xludf.DUMMYFUNCTION("IFERROR(
  TEXTJOIN(CHAR(10),TRUE,FILTER('SUMMARY DATA'!H:H,'SUMMARY DATA'!A:A=$A583,'SUMMARY DATA'!C:C=$B583)),
  IF(
    OR(
      ISNUMBER(SEARCH(""CDM CASH DEPOSIT"",$C583)),
      ISNUMBER(SEARCH(""CASH DEPOSIT"",$C583)),
      COUNTIF('SUMMARY DATA'"&amp;"!D:D,$C583)&lt;&gt;1
    ),
    """",
    IFERROR(TEXTJOIN(CHAR(10),TRUE,FILTER('SUMMARY DATA'!H:H,'SUMMARY DATA'!D:D=$C583)),"""")
  )
)"),"")</f>
        <v/>
      </c>
      <c r="I583" s="6" t="str">
        <f>IFERROR(__xludf.DUMMYFUNCTION("IF(H583="""","""",
SUM(ARRAYFORMULA(VALUE(SPLIT(H583,CHAR(10)))))
)"),"")</f>
        <v/>
      </c>
      <c r="J583" s="2" t="str">
        <f>IFERROR(__xludf.DUMMYFUNCTION("IFERROR(
  TEXTJOIN(CHAR(10),TRUE,FILTER('SUMMARY DATA'!I:I,'SUMMARY DATA'!A:A=$A583,'SUMMARY DATA'!C:C=$B583)),
  IF(
    OR(
      ISNUMBER(SEARCH(""CDM CASH DEPOSIT"",$C583)),
      ISNUMBER(SEARCH(""CASH DEPOSIT"",$C583)),
      COUNTIF('SUMMARY DATA'"&amp;"!D:D,$C583)&lt;&gt;1
    ),
    """",
    IFERROR(TEXTJOIN(CHAR(10),TRUE,FILTER('SUMMARY DATA'!I:I,'SUMMARY DATA'!D:D=$C583)),"""")
  )
)"),"")</f>
        <v/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 spans="1:27">
      <c r="A584" s="19"/>
      <c r="B584" s="37"/>
      <c r="C584" s="19"/>
      <c r="D584" s="33"/>
      <c r="E584" s="4" t="str">
        <f>IFERROR(__xludf.DUMMYFUNCTION("IFERROR(
  TEXTJOIN(CHAR(10),TRUE,FILTER('SUMMARY DATA'!E:E,'SUMMARY DATA'!A:A=$A584,'SUMMARY DATA'!C:C=$B584)),
  IF(
    OR(
      ISNUMBER(SEARCH(""CDM CASH DEPOSIT"",$C584)),
      ISNUMBER(SEARCH(""CASH DEPOSIT"",$C584)),
      COUNTIF('SUMMARY DATA'"&amp;"!D:D,$C584)&lt;&gt;1
    ),
    """",
    IFERROR(TEXTJOIN(CHAR(10),TRUE,FILTER('SUMMARY DATA'!E:E,'SUMMARY DATA'!D:D=$C584)),"""")
  )
)"),"")</f>
        <v/>
      </c>
      <c r="F584" s="2" t="str">
        <f>IFERROR(__xludf.DUMMYFUNCTION("IFERROR(
  TEXTJOIN(CHAR(10),TRUE,FILTER('SUMMARY DATA'!F:F,'SUMMARY DATA'!A:A=$A584,'SUMMARY DATA'!C:C=$B584)),
  IF(
    OR(
      ISNUMBER(SEARCH(""CDM CASH DEPOSIT"",$C584)),
      ISNUMBER(SEARCH(""CASH DEPOSIT"",$C584)),
      COUNTIF('SUMMARY DATA'"&amp;"!D:D,$C584)&lt;&gt;1
    ),
    """",
    IFERROR(TEXTJOIN(CHAR(10),TRUE,FILTER('SUMMARY DATA'!F:F,'SUMMARY DATA'!D:D=$C584)),"""")
  )
)"),"")</f>
        <v/>
      </c>
      <c r="G584" s="2" t="str">
        <f>IFERROR(__xludf.DUMMYFUNCTION("IFERROR(
  TEXTJOIN(CHAR(10),TRUE,FILTER('SUMMARY DATA'!G:G,'SUMMARY DATA'!A:A=$A584,'SUMMARY DATA'!C:C=$B584)),
  IF(
    OR(
      ISNUMBER(SEARCH(""CDM CASH DEPOSIT"",$C584)),
      ISNUMBER(SEARCH(""CASH DEPOSIT"",$C584)),
      COUNTIF('SUMMARY DATA'"&amp;"!D:D,$C584)&lt;&gt;1
    ),
    """",
    IFERROR(TEXTJOIN(CHAR(10),TRUE,FILTER('SUMMARY DATA'!G:G,'SUMMARY DATA'!D:D=$C584)),"""")
  )
)"),"")</f>
        <v/>
      </c>
      <c r="H584" s="6" t="str">
        <f>IFERROR(__xludf.DUMMYFUNCTION("IFERROR(
  TEXTJOIN(CHAR(10),TRUE,FILTER('SUMMARY DATA'!H:H,'SUMMARY DATA'!A:A=$A584,'SUMMARY DATA'!C:C=$B584)),
  IF(
    OR(
      ISNUMBER(SEARCH(""CDM CASH DEPOSIT"",$C584)),
      ISNUMBER(SEARCH(""CASH DEPOSIT"",$C584)),
      COUNTIF('SUMMARY DATA'"&amp;"!D:D,$C584)&lt;&gt;1
    ),
    """",
    IFERROR(TEXTJOIN(CHAR(10),TRUE,FILTER('SUMMARY DATA'!H:H,'SUMMARY DATA'!D:D=$C584)),"""")
  )
)"),"")</f>
        <v/>
      </c>
      <c r="I584" s="6" t="str">
        <f>IFERROR(__xludf.DUMMYFUNCTION("IF(H584="""","""",
SUM(ARRAYFORMULA(VALUE(SPLIT(H584,CHAR(10)))))
)"),"")</f>
        <v/>
      </c>
      <c r="J584" s="2" t="str">
        <f>IFERROR(__xludf.DUMMYFUNCTION("IFERROR(
  TEXTJOIN(CHAR(10),TRUE,FILTER('SUMMARY DATA'!I:I,'SUMMARY DATA'!A:A=$A584,'SUMMARY DATA'!C:C=$B584)),
  IF(
    OR(
      ISNUMBER(SEARCH(""CDM CASH DEPOSIT"",$C584)),
      ISNUMBER(SEARCH(""CASH DEPOSIT"",$C584)),
      COUNTIF('SUMMARY DATA'"&amp;"!D:D,$C584)&lt;&gt;1
    ),
    """",
    IFERROR(TEXTJOIN(CHAR(10),TRUE,FILTER('SUMMARY DATA'!I:I,'SUMMARY DATA'!D:D=$C584)),"""")
  )
)"),"")</f>
        <v/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 spans="1:27">
      <c r="A585" s="19"/>
      <c r="B585" s="37"/>
      <c r="C585" s="19"/>
      <c r="D585" s="33"/>
      <c r="E585" s="4" t="str">
        <f>IFERROR(__xludf.DUMMYFUNCTION("IFERROR(
  TEXTJOIN(CHAR(10),TRUE,FILTER('SUMMARY DATA'!E:E,'SUMMARY DATA'!A:A=$A585,'SUMMARY DATA'!C:C=$B585)),
  IF(
    OR(
      ISNUMBER(SEARCH(""CDM CASH DEPOSIT"",$C585)),
      ISNUMBER(SEARCH(""CASH DEPOSIT"",$C585)),
      COUNTIF('SUMMARY DATA'"&amp;"!D:D,$C585)&lt;&gt;1
    ),
    """",
    IFERROR(TEXTJOIN(CHAR(10),TRUE,FILTER('SUMMARY DATA'!E:E,'SUMMARY DATA'!D:D=$C585)),"""")
  )
)"),"")</f>
        <v/>
      </c>
      <c r="F585" s="2" t="str">
        <f>IFERROR(__xludf.DUMMYFUNCTION("IFERROR(
  TEXTJOIN(CHAR(10),TRUE,FILTER('SUMMARY DATA'!F:F,'SUMMARY DATA'!A:A=$A585,'SUMMARY DATA'!C:C=$B585)),
  IF(
    OR(
      ISNUMBER(SEARCH(""CDM CASH DEPOSIT"",$C585)),
      ISNUMBER(SEARCH(""CASH DEPOSIT"",$C585)),
      COUNTIF('SUMMARY DATA'"&amp;"!D:D,$C585)&lt;&gt;1
    ),
    """",
    IFERROR(TEXTJOIN(CHAR(10),TRUE,FILTER('SUMMARY DATA'!F:F,'SUMMARY DATA'!D:D=$C585)),"""")
  )
)"),"")</f>
        <v/>
      </c>
      <c r="G585" s="2" t="str">
        <f>IFERROR(__xludf.DUMMYFUNCTION("IFERROR(
  TEXTJOIN(CHAR(10),TRUE,FILTER('SUMMARY DATA'!G:G,'SUMMARY DATA'!A:A=$A585,'SUMMARY DATA'!C:C=$B585)),
  IF(
    OR(
      ISNUMBER(SEARCH(""CDM CASH DEPOSIT"",$C585)),
      ISNUMBER(SEARCH(""CASH DEPOSIT"",$C585)),
      COUNTIF('SUMMARY DATA'"&amp;"!D:D,$C585)&lt;&gt;1
    ),
    """",
    IFERROR(TEXTJOIN(CHAR(10),TRUE,FILTER('SUMMARY DATA'!G:G,'SUMMARY DATA'!D:D=$C585)),"""")
  )
)"),"")</f>
        <v/>
      </c>
      <c r="H585" s="6" t="str">
        <f>IFERROR(__xludf.DUMMYFUNCTION("IFERROR(
  TEXTJOIN(CHAR(10),TRUE,FILTER('SUMMARY DATA'!H:H,'SUMMARY DATA'!A:A=$A585,'SUMMARY DATA'!C:C=$B585)),
  IF(
    OR(
      ISNUMBER(SEARCH(""CDM CASH DEPOSIT"",$C585)),
      ISNUMBER(SEARCH(""CASH DEPOSIT"",$C585)),
      COUNTIF('SUMMARY DATA'"&amp;"!D:D,$C585)&lt;&gt;1
    ),
    """",
    IFERROR(TEXTJOIN(CHAR(10),TRUE,FILTER('SUMMARY DATA'!H:H,'SUMMARY DATA'!D:D=$C585)),"""")
  )
)"),"")</f>
        <v/>
      </c>
      <c r="I585" s="6" t="str">
        <f>IFERROR(__xludf.DUMMYFUNCTION("IF(H585="""","""",
SUM(ARRAYFORMULA(VALUE(SPLIT(H585,CHAR(10)))))
)"),"")</f>
        <v/>
      </c>
      <c r="J585" s="2" t="str">
        <f>IFERROR(__xludf.DUMMYFUNCTION("IFERROR(
  TEXTJOIN(CHAR(10),TRUE,FILTER('SUMMARY DATA'!I:I,'SUMMARY DATA'!A:A=$A585,'SUMMARY DATA'!C:C=$B585)),
  IF(
    OR(
      ISNUMBER(SEARCH(""CDM CASH DEPOSIT"",$C585)),
      ISNUMBER(SEARCH(""CASH DEPOSIT"",$C585)),
      COUNTIF('SUMMARY DATA'"&amp;"!D:D,$C585)&lt;&gt;1
    ),
    """",
    IFERROR(TEXTJOIN(CHAR(10),TRUE,FILTER('SUMMARY DATA'!I:I,'SUMMARY DATA'!D:D=$C585)),"""")
  )
)"),"")</f>
        <v/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 spans="1:27">
      <c r="A586" s="19"/>
      <c r="B586" s="37"/>
      <c r="C586" s="19"/>
      <c r="D586" s="33"/>
      <c r="E586" s="4" t="str">
        <f>IFERROR(__xludf.DUMMYFUNCTION("IFERROR(
  TEXTJOIN(CHAR(10),TRUE,FILTER('SUMMARY DATA'!E:E,'SUMMARY DATA'!A:A=$A586,'SUMMARY DATA'!C:C=$B586)),
  IF(
    OR(
      ISNUMBER(SEARCH(""CDM CASH DEPOSIT"",$C586)),
      ISNUMBER(SEARCH(""CASH DEPOSIT"",$C586)),
      COUNTIF('SUMMARY DATA'"&amp;"!D:D,$C586)&lt;&gt;1
    ),
    """",
    IFERROR(TEXTJOIN(CHAR(10),TRUE,FILTER('SUMMARY DATA'!E:E,'SUMMARY DATA'!D:D=$C586)),"""")
  )
)"),"")</f>
        <v/>
      </c>
      <c r="F586" s="2" t="str">
        <f>IFERROR(__xludf.DUMMYFUNCTION("IFERROR(
  TEXTJOIN(CHAR(10),TRUE,FILTER('SUMMARY DATA'!F:F,'SUMMARY DATA'!A:A=$A586,'SUMMARY DATA'!C:C=$B586)),
  IF(
    OR(
      ISNUMBER(SEARCH(""CDM CASH DEPOSIT"",$C586)),
      ISNUMBER(SEARCH(""CASH DEPOSIT"",$C586)),
      COUNTIF('SUMMARY DATA'"&amp;"!D:D,$C586)&lt;&gt;1
    ),
    """",
    IFERROR(TEXTJOIN(CHAR(10),TRUE,FILTER('SUMMARY DATA'!F:F,'SUMMARY DATA'!D:D=$C586)),"""")
  )
)"),"")</f>
        <v/>
      </c>
      <c r="G586" s="2" t="str">
        <f>IFERROR(__xludf.DUMMYFUNCTION("IFERROR(
  TEXTJOIN(CHAR(10),TRUE,FILTER('SUMMARY DATA'!G:G,'SUMMARY DATA'!A:A=$A586,'SUMMARY DATA'!C:C=$B586)),
  IF(
    OR(
      ISNUMBER(SEARCH(""CDM CASH DEPOSIT"",$C586)),
      ISNUMBER(SEARCH(""CASH DEPOSIT"",$C586)),
      COUNTIF('SUMMARY DATA'"&amp;"!D:D,$C586)&lt;&gt;1
    ),
    """",
    IFERROR(TEXTJOIN(CHAR(10),TRUE,FILTER('SUMMARY DATA'!G:G,'SUMMARY DATA'!D:D=$C586)),"""")
  )
)"),"")</f>
        <v/>
      </c>
      <c r="H586" s="6" t="str">
        <f>IFERROR(__xludf.DUMMYFUNCTION("IFERROR(
  TEXTJOIN(CHAR(10),TRUE,FILTER('SUMMARY DATA'!H:H,'SUMMARY DATA'!A:A=$A586,'SUMMARY DATA'!C:C=$B586)),
  IF(
    OR(
      ISNUMBER(SEARCH(""CDM CASH DEPOSIT"",$C586)),
      ISNUMBER(SEARCH(""CASH DEPOSIT"",$C586)),
      COUNTIF('SUMMARY DATA'"&amp;"!D:D,$C586)&lt;&gt;1
    ),
    """",
    IFERROR(TEXTJOIN(CHAR(10),TRUE,FILTER('SUMMARY DATA'!H:H,'SUMMARY DATA'!D:D=$C586)),"""")
  )
)"),"")</f>
        <v/>
      </c>
      <c r="I586" s="6" t="str">
        <f>IFERROR(__xludf.DUMMYFUNCTION("IF(H586="""","""",
SUM(ARRAYFORMULA(VALUE(SPLIT(H586,CHAR(10)))))
)"),"")</f>
        <v/>
      </c>
      <c r="J586" s="2" t="str">
        <f>IFERROR(__xludf.DUMMYFUNCTION("IFERROR(
  TEXTJOIN(CHAR(10),TRUE,FILTER('SUMMARY DATA'!I:I,'SUMMARY DATA'!A:A=$A586,'SUMMARY DATA'!C:C=$B586)),
  IF(
    OR(
      ISNUMBER(SEARCH(""CDM CASH DEPOSIT"",$C586)),
      ISNUMBER(SEARCH(""CASH DEPOSIT"",$C586)),
      COUNTIF('SUMMARY DATA'"&amp;"!D:D,$C586)&lt;&gt;1
    ),
    """",
    IFERROR(TEXTJOIN(CHAR(10),TRUE,FILTER('SUMMARY DATA'!I:I,'SUMMARY DATA'!D:D=$C586)),"""")
  )
)"),"")</f>
        <v/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 spans="1:27">
      <c r="A587" s="19"/>
      <c r="B587" s="37"/>
      <c r="C587" s="19"/>
      <c r="D587" s="33"/>
      <c r="E587" s="4" t="str">
        <f>IFERROR(__xludf.DUMMYFUNCTION("IFERROR(
  TEXTJOIN(CHAR(10),TRUE,FILTER('SUMMARY DATA'!E:E,'SUMMARY DATA'!A:A=$A587,'SUMMARY DATA'!C:C=$B587)),
  IF(
    OR(
      ISNUMBER(SEARCH(""CDM CASH DEPOSIT"",$C587)),
      ISNUMBER(SEARCH(""CASH DEPOSIT"",$C587)),
      COUNTIF('SUMMARY DATA'"&amp;"!D:D,$C587)&lt;&gt;1
    ),
    """",
    IFERROR(TEXTJOIN(CHAR(10),TRUE,FILTER('SUMMARY DATA'!E:E,'SUMMARY DATA'!D:D=$C587)),"""")
  )
)"),"")</f>
        <v/>
      </c>
      <c r="F587" s="2" t="str">
        <f>IFERROR(__xludf.DUMMYFUNCTION("IFERROR(
  TEXTJOIN(CHAR(10),TRUE,FILTER('SUMMARY DATA'!F:F,'SUMMARY DATA'!A:A=$A587,'SUMMARY DATA'!C:C=$B587)),
  IF(
    OR(
      ISNUMBER(SEARCH(""CDM CASH DEPOSIT"",$C587)),
      ISNUMBER(SEARCH(""CASH DEPOSIT"",$C587)),
      COUNTIF('SUMMARY DATA'"&amp;"!D:D,$C587)&lt;&gt;1
    ),
    """",
    IFERROR(TEXTJOIN(CHAR(10),TRUE,FILTER('SUMMARY DATA'!F:F,'SUMMARY DATA'!D:D=$C587)),"""")
  )
)"),"")</f>
        <v/>
      </c>
      <c r="G587" s="2" t="str">
        <f>IFERROR(__xludf.DUMMYFUNCTION("IFERROR(
  TEXTJOIN(CHAR(10),TRUE,FILTER('SUMMARY DATA'!G:G,'SUMMARY DATA'!A:A=$A587,'SUMMARY DATA'!C:C=$B587)),
  IF(
    OR(
      ISNUMBER(SEARCH(""CDM CASH DEPOSIT"",$C587)),
      ISNUMBER(SEARCH(""CASH DEPOSIT"",$C587)),
      COUNTIF('SUMMARY DATA'"&amp;"!D:D,$C587)&lt;&gt;1
    ),
    """",
    IFERROR(TEXTJOIN(CHAR(10),TRUE,FILTER('SUMMARY DATA'!G:G,'SUMMARY DATA'!D:D=$C587)),"""")
  )
)"),"")</f>
        <v/>
      </c>
      <c r="H587" s="6" t="str">
        <f>IFERROR(__xludf.DUMMYFUNCTION("IFERROR(
  TEXTJOIN(CHAR(10),TRUE,FILTER('SUMMARY DATA'!H:H,'SUMMARY DATA'!A:A=$A587,'SUMMARY DATA'!C:C=$B587)),
  IF(
    OR(
      ISNUMBER(SEARCH(""CDM CASH DEPOSIT"",$C587)),
      ISNUMBER(SEARCH(""CASH DEPOSIT"",$C587)),
      COUNTIF('SUMMARY DATA'"&amp;"!D:D,$C587)&lt;&gt;1
    ),
    """",
    IFERROR(TEXTJOIN(CHAR(10),TRUE,FILTER('SUMMARY DATA'!H:H,'SUMMARY DATA'!D:D=$C587)),"""")
  )
)"),"")</f>
        <v/>
      </c>
      <c r="I587" s="6" t="str">
        <f>IFERROR(__xludf.DUMMYFUNCTION("IF(H587="""","""",
SUM(ARRAYFORMULA(VALUE(SPLIT(H587,CHAR(10)))))
)"),"")</f>
        <v/>
      </c>
      <c r="J587" s="2" t="str">
        <f>IFERROR(__xludf.DUMMYFUNCTION("IFERROR(
  TEXTJOIN(CHAR(10),TRUE,FILTER('SUMMARY DATA'!I:I,'SUMMARY DATA'!A:A=$A587,'SUMMARY DATA'!C:C=$B587)),
  IF(
    OR(
      ISNUMBER(SEARCH(""CDM CASH DEPOSIT"",$C587)),
      ISNUMBER(SEARCH(""CASH DEPOSIT"",$C587)),
      COUNTIF('SUMMARY DATA'"&amp;"!D:D,$C587)&lt;&gt;1
    ),
    """",
    IFERROR(TEXTJOIN(CHAR(10),TRUE,FILTER('SUMMARY DATA'!I:I,'SUMMARY DATA'!D:D=$C587)),"""")
  )
)"),"")</f>
        <v/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 spans="1:27">
      <c r="A588" s="19"/>
      <c r="B588" s="37"/>
      <c r="C588" s="19"/>
      <c r="D588" s="33"/>
      <c r="E588" s="4" t="str">
        <f>IFERROR(__xludf.DUMMYFUNCTION("IFERROR(
  TEXTJOIN(CHAR(10),TRUE,FILTER('SUMMARY DATA'!E:E,'SUMMARY DATA'!A:A=$A588,'SUMMARY DATA'!C:C=$B588)),
  IF(
    OR(
      ISNUMBER(SEARCH(""CDM CASH DEPOSIT"",$C588)),
      ISNUMBER(SEARCH(""CASH DEPOSIT"",$C588)),
      COUNTIF('SUMMARY DATA'"&amp;"!D:D,$C588)&lt;&gt;1
    ),
    """",
    IFERROR(TEXTJOIN(CHAR(10),TRUE,FILTER('SUMMARY DATA'!E:E,'SUMMARY DATA'!D:D=$C588)),"""")
  )
)"),"")</f>
        <v/>
      </c>
      <c r="F588" s="2" t="str">
        <f>IFERROR(__xludf.DUMMYFUNCTION("IFERROR(
  TEXTJOIN(CHAR(10),TRUE,FILTER('SUMMARY DATA'!F:F,'SUMMARY DATA'!A:A=$A588,'SUMMARY DATA'!C:C=$B588)),
  IF(
    OR(
      ISNUMBER(SEARCH(""CDM CASH DEPOSIT"",$C588)),
      ISNUMBER(SEARCH(""CASH DEPOSIT"",$C588)),
      COUNTIF('SUMMARY DATA'"&amp;"!D:D,$C588)&lt;&gt;1
    ),
    """",
    IFERROR(TEXTJOIN(CHAR(10),TRUE,FILTER('SUMMARY DATA'!F:F,'SUMMARY DATA'!D:D=$C588)),"""")
  )
)"),"")</f>
        <v/>
      </c>
      <c r="G588" s="2" t="str">
        <f>IFERROR(__xludf.DUMMYFUNCTION("IFERROR(
  TEXTJOIN(CHAR(10),TRUE,FILTER('SUMMARY DATA'!G:G,'SUMMARY DATA'!A:A=$A588,'SUMMARY DATA'!C:C=$B588)),
  IF(
    OR(
      ISNUMBER(SEARCH(""CDM CASH DEPOSIT"",$C588)),
      ISNUMBER(SEARCH(""CASH DEPOSIT"",$C588)),
      COUNTIF('SUMMARY DATA'"&amp;"!D:D,$C588)&lt;&gt;1
    ),
    """",
    IFERROR(TEXTJOIN(CHAR(10),TRUE,FILTER('SUMMARY DATA'!G:G,'SUMMARY DATA'!D:D=$C588)),"""")
  )
)"),"")</f>
        <v/>
      </c>
      <c r="H588" s="6" t="str">
        <f>IFERROR(__xludf.DUMMYFUNCTION("IFERROR(
  TEXTJOIN(CHAR(10),TRUE,FILTER('SUMMARY DATA'!H:H,'SUMMARY DATA'!A:A=$A588,'SUMMARY DATA'!C:C=$B588)),
  IF(
    OR(
      ISNUMBER(SEARCH(""CDM CASH DEPOSIT"",$C588)),
      ISNUMBER(SEARCH(""CASH DEPOSIT"",$C588)),
      COUNTIF('SUMMARY DATA'"&amp;"!D:D,$C588)&lt;&gt;1
    ),
    """",
    IFERROR(TEXTJOIN(CHAR(10),TRUE,FILTER('SUMMARY DATA'!H:H,'SUMMARY DATA'!D:D=$C588)),"""")
  )
)"),"")</f>
        <v/>
      </c>
      <c r="I588" s="6" t="str">
        <f>IFERROR(__xludf.DUMMYFUNCTION("IF(H588="""","""",
SUM(ARRAYFORMULA(VALUE(SPLIT(H588,CHAR(10)))))
)"),"")</f>
        <v/>
      </c>
      <c r="J588" s="2" t="str">
        <f>IFERROR(__xludf.DUMMYFUNCTION("IFERROR(
  TEXTJOIN(CHAR(10),TRUE,FILTER('SUMMARY DATA'!I:I,'SUMMARY DATA'!A:A=$A588,'SUMMARY DATA'!C:C=$B588)),
  IF(
    OR(
      ISNUMBER(SEARCH(""CDM CASH DEPOSIT"",$C588)),
      ISNUMBER(SEARCH(""CASH DEPOSIT"",$C588)),
      COUNTIF('SUMMARY DATA'"&amp;"!D:D,$C588)&lt;&gt;1
    ),
    """",
    IFERROR(TEXTJOIN(CHAR(10),TRUE,FILTER('SUMMARY DATA'!I:I,'SUMMARY DATA'!D:D=$C588)),"""")
  )
)"),"")</f>
        <v/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 spans="1:27">
      <c r="A589" s="19"/>
      <c r="B589" s="37"/>
      <c r="C589" s="19"/>
      <c r="D589" s="33"/>
      <c r="E589" s="4" t="str">
        <f>IFERROR(__xludf.DUMMYFUNCTION("IFERROR(
  TEXTJOIN(CHAR(10),TRUE,FILTER('SUMMARY DATA'!E:E,'SUMMARY DATA'!A:A=$A589,'SUMMARY DATA'!C:C=$B589)),
  IF(
    OR(
      ISNUMBER(SEARCH(""CDM CASH DEPOSIT"",$C589)),
      ISNUMBER(SEARCH(""CASH DEPOSIT"",$C589)),
      COUNTIF('SUMMARY DATA'"&amp;"!D:D,$C589)&lt;&gt;1
    ),
    """",
    IFERROR(TEXTJOIN(CHAR(10),TRUE,FILTER('SUMMARY DATA'!E:E,'SUMMARY DATA'!D:D=$C589)),"""")
  )
)"),"")</f>
        <v/>
      </c>
      <c r="F589" s="2" t="str">
        <f>IFERROR(__xludf.DUMMYFUNCTION("IFERROR(
  TEXTJOIN(CHAR(10),TRUE,FILTER('SUMMARY DATA'!F:F,'SUMMARY DATA'!A:A=$A589,'SUMMARY DATA'!C:C=$B589)),
  IF(
    OR(
      ISNUMBER(SEARCH(""CDM CASH DEPOSIT"",$C589)),
      ISNUMBER(SEARCH(""CASH DEPOSIT"",$C589)),
      COUNTIF('SUMMARY DATA'"&amp;"!D:D,$C589)&lt;&gt;1
    ),
    """",
    IFERROR(TEXTJOIN(CHAR(10),TRUE,FILTER('SUMMARY DATA'!F:F,'SUMMARY DATA'!D:D=$C589)),"""")
  )
)"),"")</f>
        <v/>
      </c>
      <c r="G589" s="2" t="str">
        <f>IFERROR(__xludf.DUMMYFUNCTION("IFERROR(
  TEXTJOIN(CHAR(10),TRUE,FILTER('SUMMARY DATA'!G:G,'SUMMARY DATA'!A:A=$A589,'SUMMARY DATA'!C:C=$B589)),
  IF(
    OR(
      ISNUMBER(SEARCH(""CDM CASH DEPOSIT"",$C589)),
      ISNUMBER(SEARCH(""CASH DEPOSIT"",$C589)),
      COUNTIF('SUMMARY DATA'"&amp;"!D:D,$C589)&lt;&gt;1
    ),
    """",
    IFERROR(TEXTJOIN(CHAR(10),TRUE,FILTER('SUMMARY DATA'!G:G,'SUMMARY DATA'!D:D=$C589)),"""")
  )
)"),"")</f>
        <v/>
      </c>
      <c r="H589" s="6" t="str">
        <f>IFERROR(__xludf.DUMMYFUNCTION("IFERROR(
  TEXTJOIN(CHAR(10),TRUE,FILTER('SUMMARY DATA'!H:H,'SUMMARY DATA'!A:A=$A589,'SUMMARY DATA'!C:C=$B589)),
  IF(
    OR(
      ISNUMBER(SEARCH(""CDM CASH DEPOSIT"",$C589)),
      ISNUMBER(SEARCH(""CASH DEPOSIT"",$C589)),
      COUNTIF('SUMMARY DATA'"&amp;"!D:D,$C589)&lt;&gt;1
    ),
    """",
    IFERROR(TEXTJOIN(CHAR(10),TRUE,FILTER('SUMMARY DATA'!H:H,'SUMMARY DATA'!D:D=$C589)),"""")
  )
)"),"")</f>
        <v/>
      </c>
      <c r="I589" s="6" t="str">
        <f>IFERROR(__xludf.DUMMYFUNCTION("IF(H589="""","""",
SUM(ARRAYFORMULA(VALUE(SPLIT(H589,CHAR(10)))))
)"),"")</f>
        <v/>
      </c>
      <c r="J589" s="2" t="str">
        <f>IFERROR(__xludf.DUMMYFUNCTION("IFERROR(
  TEXTJOIN(CHAR(10),TRUE,FILTER('SUMMARY DATA'!I:I,'SUMMARY DATA'!A:A=$A589,'SUMMARY DATA'!C:C=$B589)),
  IF(
    OR(
      ISNUMBER(SEARCH(""CDM CASH DEPOSIT"",$C589)),
      ISNUMBER(SEARCH(""CASH DEPOSIT"",$C589)),
      COUNTIF('SUMMARY DATA'"&amp;"!D:D,$C589)&lt;&gt;1
    ),
    """",
    IFERROR(TEXTJOIN(CHAR(10),TRUE,FILTER('SUMMARY DATA'!I:I,'SUMMARY DATA'!D:D=$C589)),"""")
  )
)"),"")</f>
        <v/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 spans="1:27">
      <c r="A590" s="19"/>
      <c r="B590" s="37"/>
      <c r="C590" s="19"/>
      <c r="D590" s="33"/>
      <c r="E590" s="4" t="str">
        <f>IFERROR(__xludf.DUMMYFUNCTION("IFERROR(
  TEXTJOIN(CHAR(10),TRUE,FILTER('SUMMARY DATA'!E:E,'SUMMARY DATA'!A:A=$A590,'SUMMARY DATA'!C:C=$B590)),
  IF(
    OR(
      ISNUMBER(SEARCH(""CDM CASH DEPOSIT"",$C590)),
      ISNUMBER(SEARCH(""CASH DEPOSIT"",$C590)),
      COUNTIF('SUMMARY DATA'"&amp;"!D:D,$C590)&lt;&gt;1
    ),
    """",
    IFERROR(TEXTJOIN(CHAR(10),TRUE,FILTER('SUMMARY DATA'!E:E,'SUMMARY DATA'!D:D=$C590)),"""")
  )
)"),"")</f>
        <v/>
      </c>
      <c r="F590" s="2" t="str">
        <f>IFERROR(__xludf.DUMMYFUNCTION("IFERROR(
  TEXTJOIN(CHAR(10),TRUE,FILTER('SUMMARY DATA'!F:F,'SUMMARY DATA'!A:A=$A590,'SUMMARY DATA'!C:C=$B590)),
  IF(
    OR(
      ISNUMBER(SEARCH(""CDM CASH DEPOSIT"",$C590)),
      ISNUMBER(SEARCH(""CASH DEPOSIT"",$C590)),
      COUNTIF('SUMMARY DATA'"&amp;"!D:D,$C590)&lt;&gt;1
    ),
    """",
    IFERROR(TEXTJOIN(CHAR(10),TRUE,FILTER('SUMMARY DATA'!F:F,'SUMMARY DATA'!D:D=$C590)),"""")
  )
)"),"")</f>
        <v/>
      </c>
      <c r="G590" s="2" t="str">
        <f>IFERROR(__xludf.DUMMYFUNCTION("IFERROR(
  TEXTJOIN(CHAR(10),TRUE,FILTER('SUMMARY DATA'!G:G,'SUMMARY DATA'!A:A=$A590,'SUMMARY DATA'!C:C=$B590)),
  IF(
    OR(
      ISNUMBER(SEARCH(""CDM CASH DEPOSIT"",$C590)),
      ISNUMBER(SEARCH(""CASH DEPOSIT"",$C590)),
      COUNTIF('SUMMARY DATA'"&amp;"!D:D,$C590)&lt;&gt;1
    ),
    """",
    IFERROR(TEXTJOIN(CHAR(10),TRUE,FILTER('SUMMARY DATA'!G:G,'SUMMARY DATA'!D:D=$C590)),"""")
  )
)"),"")</f>
        <v/>
      </c>
      <c r="H590" s="6" t="str">
        <f>IFERROR(__xludf.DUMMYFUNCTION("IFERROR(
  TEXTJOIN(CHAR(10),TRUE,FILTER('SUMMARY DATA'!H:H,'SUMMARY DATA'!A:A=$A590,'SUMMARY DATA'!C:C=$B590)),
  IF(
    OR(
      ISNUMBER(SEARCH(""CDM CASH DEPOSIT"",$C590)),
      ISNUMBER(SEARCH(""CASH DEPOSIT"",$C590)),
      COUNTIF('SUMMARY DATA'"&amp;"!D:D,$C590)&lt;&gt;1
    ),
    """",
    IFERROR(TEXTJOIN(CHAR(10),TRUE,FILTER('SUMMARY DATA'!H:H,'SUMMARY DATA'!D:D=$C590)),"""")
  )
)"),"")</f>
        <v/>
      </c>
      <c r="I590" s="6" t="str">
        <f>IFERROR(__xludf.DUMMYFUNCTION("IF(H590="""","""",
SUM(ARRAYFORMULA(VALUE(SPLIT(H590,CHAR(10)))))
)"),"")</f>
        <v/>
      </c>
      <c r="J590" s="2" t="str">
        <f>IFERROR(__xludf.DUMMYFUNCTION("IFERROR(
  TEXTJOIN(CHAR(10),TRUE,FILTER('SUMMARY DATA'!I:I,'SUMMARY DATA'!A:A=$A590,'SUMMARY DATA'!C:C=$B590)),
  IF(
    OR(
      ISNUMBER(SEARCH(""CDM CASH DEPOSIT"",$C590)),
      ISNUMBER(SEARCH(""CASH DEPOSIT"",$C590)),
      COUNTIF('SUMMARY DATA'"&amp;"!D:D,$C590)&lt;&gt;1
    ),
    """",
    IFERROR(TEXTJOIN(CHAR(10),TRUE,FILTER('SUMMARY DATA'!I:I,'SUMMARY DATA'!D:D=$C590)),"""")
  )
)"),"")</f>
        <v/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 spans="1:27">
      <c r="A591" s="19"/>
      <c r="B591" s="37"/>
      <c r="C591" s="19"/>
      <c r="D591" s="33"/>
      <c r="E591" s="4" t="str">
        <f>IFERROR(__xludf.DUMMYFUNCTION("IFERROR(
  TEXTJOIN(CHAR(10),TRUE,FILTER('SUMMARY DATA'!E:E,'SUMMARY DATA'!A:A=$A591,'SUMMARY DATA'!C:C=$B591)),
  IF(
    OR(
      ISNUMBER(SEARCH(""CDM CASH DEPOSIT"",$C591)),
      ISNUMBER(SEARCH(""CASH DEPOSIT"",$C591)),
      COUNTIF('SUMMARY DATA'"&amp;"!D:D,$C591)&lt;&gt;1
    ),
    """",
    IFERROR(TEXTJOIN(CHAR(10),TRUE,FILTER('SUMMARY DATA'!E:E,'SUMMARY DATA'!D:D=$C591)),"""")
  )
)"),"")</f>
        <v/>
      </c>
      <c r="F591" s="2" t="str">
        <f>IFERROR(__xludf.DUMMYFUNCTION("IFERROR(
  TEXTJOIN(CHAR(10),TRUE,FILTER('SUMMARY DATA'!F:F,'SUMMARY DATA'!A:A=$A591,'SUMMARY DATA'!C:C=$B591)),
  IF(
    OR(
      ISNUMBER(SEARCH(""CDM CASH DEPOSIT"",$C591)),
      ISNUMBER(SEARCH(""CASH DEPOSIT"",$C591)),
      COUNTIF('SUMMARY DATA'"&amp;"!D:D,$C591)&lt;&gt;1
    ),
    """",
    IFERROR(TEXTJOIN(CHAR(10),TRUE,FILTER('SUMMARY DATA'!F:F,'SUMMARY DATA'!D:D=$C591)),"""")
  )
)"),"")</f>
        <v/>
      </c>
      <c r="G591" s="2" t="str">
        <f>IFERROR(__xludf.DUMMYFUNCTION("IFERROR(
  TEXTJOIN(CHAR(10),TRUE,FILTER('SUMMARY DATA'!G:G,'SUMMARY DATA'!A:A=$A591,'SUMMARY DATA'!C:C=$B591)),
  IF(
    OR(
      ISNUMBER(SEARCH(""CDM CASH DEPOSIT"",$C591)),
      ISNUMBER(SEARCH(""CASH DEPOSIT"",$C591)),
      COUNTIF('SUMMARY DATA'"&amp;"!D:D,$C591)&lt;&gt;1
    ),
    """",
    IFERROR(TEXTJOIN(CHAR(10),TRUE,FILTER('SUMMARY DATA'!G:G,'SUMMARY DATA'!D:D=$C591)),"""")
  )
)"),"")</f>
        <v/>
      </c>
      <c r="H591" s="6" t="str">
        <f>IFERROR(__xludf.DUMMYFUNCTION("IFERROR(
  TEXTJOIN(CHAR(10),TRUE,FILTER('SUMMARY DATA'!H:H,'SUMMARY DATA'!A:A=$A591,'SUMMARY DATA'!C:C=$B591)),
  IF(
    OR(
      ISNUMBER(SEARCH(""CDM CASH DEPOSIT"",$C591)),
      ISNUMBER(SEARCH(""CASH DEPOSIT"",$C591)),
      COUNTIF('SUMMARY DATA'"&amp;"!D:D,$C591)&lt;&gt;1
    ),
    """",
    IFERROR(TEXTJOIN(CHAR(10),TRUE,FILTER('SUMMARY DATA'!H:H,'SUMMARY DATA'!D:D=$C591)),"""")
  )
)"),"")</f>
        <v/>
      </c>
      <c r="I591" s="6" t="str">
        <f>IFERROR(__xludf.DUMMYFUNCTION("IF(H591="""","""",
SUM(ARRAYFORMULA(VALUE(SPLIT(H591,CHAR(10)))))
)"),"")</f>
        <v/>
      </c>
      <c r="J591" s="2" t="str">
        <f>IFERROR(__xludf.DUMMYFUNCTION("IFERROR(
  TEXTJOIN(CHAR(10),TRUE,FILTER('SUMMARY DATA'!I:I,'SUMMARY DATA'!A:A=$A591,'SUMMARY DATA'!C:C=$B591)),
  IF(
    OR(
      ISNUMBER(SEARCH(""CDM CASH DEPOSIT"",$C591)),
      ISNUMBER(SEARCH(""CASH DEPOSIT"",$C591)),
      COUNTIF('SUMMARY DATA'"&amp;"!D:D,$C591)&lt;&gt;1
    ),
    """",
    IFERROR(TEXTJOIN(CHAR(10),TRUE,FILTER('SUMMARY DATA'!I:I,'SUMMARY DATA'!D:D=$C591)),"""")
  )
)"),"")</f>
        <v/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 spans="1:27">
      <c r="A592" s="19"/>
      <c r="B592" s="37"/>
      <c r="C592" s="19"/>
      <c r="D592" s="33"/>
      <c r="E592" s="4" t="str">
        <f>IFERROR(__xludf.DUMMYFUNCTION("IFERROR(
  TEXTJOIN(CHAR(10),TRUE,FILTER('SUMMARY DATA'!E:E,'SUMMARY DATA'!A:A=$A592,'SUMMARY DATA'!C:C=$B592)),
  IF(
    OR(
      ISNUMBER(SEARCH(""CDM CASH DEPOSIT"",$C592)),
      ISNUMBER(SEARCH(""CASH DEPOSIT"",$C592)),
      COUNTIF('SUMMARY DATA'"&amp;"!D:D,$C592)&lt;&gt;1
    ),
    """",
    IFERROR(TEXTJOIN(CHAR(10),TRUE,FILTER('SUMMARY DATA'!E:E,'SUMMARY DATA'!D:D=$C592)),"""")
  )
)"),"")</f>
        <v/>
      </c>
      <c r="F592" s="2" t="str">
        <f>IFERROR(__xludf.DUMMYFUNCTION("IFERROR(
  TEXTJOIN(CHAR(10),TRUE,FILTER('SUMMARY DATA'!F:F,'SUMMARY DATA'!A:A=$A592,'SUMMARY DATA'!C:C=$B592)),
  IF(
    OR(
      ISNUMBER(SEARCH(""CDM CASH DEPOSIT"",$C592)),
      ISNUMBER(SEARCH(""CASH DEPOSIT"",$C592)),
      COUNTIF('SUMMARY DATA'"&amp;"!D:D,$C592)&lt;&gt;1
    ),
    """",
    IFERROR(TEXTJOIN(CHAR(10),TRUE,FILTER('SUMMARY DATA'!F:F,'SUMMARY DATA'!D:D=$C592)),"""")
  )
)"),"")</f>
        <v/>
      </c>
      <c r="G592" s="2" t="str">
        <f>IFERROR(__xludf.DUMMYFUNCTION("IFERROR(
  TEXTJOIN(CHAR(10),TRUE,FILTER('SUMMARY DATA'!G:G,'SUMMARY DATA'!A:A=$A592,'SUMMARY DATA'!C:C=$B592)),
  IF(
    OR(
      ISNUMBER(SEARCH(""CDM CASH DEPOSIT"",$C592)),
      ISNUMBER(SEARCH(""CASH DEPOSIT"",$C592)),
      COUNTIF('SUMMARY DATA'"&amp;"!D:D,$C592)&lt;&gt;1
    ),
    """",
    IFERROR(TEXTJOIN(CHAR(10),TRUE,FILTER('SUMMARY DATA'!G:G,'SUMMARY DATA'!D:D=$C592)),"""")
  )
)"),"")</f>
        <v/>
      </c>
      <c r="H592" s="6" t="str">
        <f>IFERROR(__xludf.DUMMYFUNCTION("IFERROR(
  TEXTJOIN(CHAR(10),TRUE,FILTER('SUMMARY DATA'!H:H,'SUMMARY DATA'!A:A=$A592,'SUMMARY DATA'!C:C=$B592)),
  IF(
    OR(
      ISNUMBER(SEARCH(""CDM CASH DEPOSIT"",$C592)),
      ISNUMBER(SEARCH(""CASH DEPOSIT"",$C592)),
      COUNTIF('SUMMARY DATA'"&amp;"!D:D,$C592)&lt;&gt;1
    ),
    """",
    IFERROR(TEXTJOIN(CHAR(10),TRUE,FILTER('SUMMARY DATA'!H:H,'SUMMARY DATA'!D:D=$C592)),"""")
  )
)"),"")</f>
        <v/>
      </c>
      <c r="I592" s="6" t="str">
        <f>IFERROR(__xludf.DUMMYFUNCTION("IF(H592="""","""",
SUM(ARRAYFORMULA(VALUE(SPLIT(H592,CHAR(10)))))
)"),"")</f>
        <v/>
      </c>
      <c r="J592" s="2" t="str">
        <f>IFERROR(__xludf.DUMMYFUNCTION("IFERROR(
  TEXTJOIN(CHAR(10),TRUE,FILTER('SUMMARY DATA'!I:I,'SUMMARY DATA'!A:A=$A592,'SUMMARY DATA'!C:C=$B592)),
  IF(
    OR(
      ISNUMBER(SEARCH(""CDM CASH DEPOSIT"",$C592)),
      ISNUMBER(SEARCH(""CASH DEPOSIT"",$C592)),
      COUNTIF('SUMMARY DATA'"&amp;"!D:D,$C592)&lt;&gt;1
    ),
    """",
    IFERROR(TEXTJOIN(CHAR(10),TRUE,FILTER('SUMMARY DATA'!I:I,'SUMMARY DATA'!D:D=$C592)),"""")
  )
)"),"")</f>
        <v/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 spans="1:27">
      <c r="A593" s="19"/>
      <c r="B593" s="37"/>
      <c r="C593" s="19"/>
      <c r="D593" s="33"/>
      <c r="E593" s="4" t="str">
        <f>IFERROR(__xludf.DUMMYFUNCTION("IFERROR(
  TEXTJOIN(CHAR(10),TRUE,FILTER('SUMMARY DATA'!E:E,'SUMMARY DATA'!A:A=$A593,'SUMMARY DATA'!C:C=$B593)),
  IF(
    OR(
      ISNUMBER(SEARCH(""CDM CASH DEPOSIT"",$C593)),
      ISNUMBER(SEARCH(""CASH DEPOSIT"",$C593)),
      COUNTIF('SUMMARY DATA'"&amp;"!D:D,$C593)&lt;&gt;1
    ),
    """",
    IFERROR(TEXTJOIN(CHAR(10),TRUE,FILTER('SUMMARY DATA'!E:E,'SUMMARY DATA'!D:D=$C593)),"""")
  )
)"),"")</f>
        <v/>
      </c>
      <c r="F593" s="2" t="str">
        <f>IFERROR(__xludf.DUMMYFUNCTION("IFERROR(
  TEXTJOIN(CHAR(10),TRUE,FILTER('SUMMARY DATA'!F:F,'SUMMARY DATA'!A:A=$A593,'SUMMARY DATA'!C:C=$B593)),
  IF(
    OR(
      ISNUMBER(SEARCH(""CDM CASH DEPOSIT"",$C593)),
      ISNUMBER(SEARCH(""CASH DEPOSIT"",$C593)),
      COUNTIF('SUMMARY DATA'"&amp;"!D:D,$C593)&lt;&gt;1
    ),
    """",
    IFERROR(TEXTJOIN(CHAR(10),TRUE,FILTER('SUMMARY DATA'!F:F,'SUMMARY DATA'!D:D=$C593)),"""")
  )
)"),"")</f>
        <v/>
      </c>
      <c r="G593" s="2" t="str">
        <f>IFERROR(__xludf.DUMMYFUNCTION("IFERROR(
  TEXTJOIN(CHAR(10),TRUE,FILTER('SUMMARY DATA'!G:G,'SUMMARY DATA'!A:A=$A593,'SUMMARY DATA'!C:C=$B593)),
  IF(
    OR(
      ISNUMBER(SEARCH(""CDM CASH DEPOSIT"",$C593)),
      ISNUMBER(SEARCH(""CASH DEPOSIT"",$C593)),
      COUNTIF('SUMMARY DATA'"&amp;"!D:D,$C593)&lt;&gt;1
    ),
    """",
    IFERROR(TEXTJOIN(CHAR(10),TRUE,FILTER('SUMMARY DATA'!G:G,'SUMMARY DATA'!D:D=$C593)),"""")
  )
)"),"")</f>
        <v/>
      </c>
      <c r="H593" s="6" t="str">
        <f>IFERROR(__xludf.DUMMYFUNCTION("IFERROR(
  TEXTJOIN(CHAR(10),TRUE,FILTER('SUMMARY DATA'!H:H,'SUMMARY DATA'!A:A=$A593,'SUMMARY DATA'!C:C=$B593)),
  IF(
    OR(
      ISNUMBER(SEARCH(""CDM CASH DEPOSIT"",$C593)),
      ISNUMBER(SEARCH(""CASH DEPOSIT"",$C593)),
      COUNTIF('SUMMARY DATA'"&amp;"!D:D,$C593)&lt;&gt;1
    ),
    """",
    IFERROR(TEXTJOIN(CHAR(10),TRUE,FILTER('SUMMARY DATA'!H:H,'SUMMARY DATA'!D:D=$C593)),"""")
  )
)"),"")</f>
        <v/>
      </c>
      <c r="I593" s="6" t="str">
        <f>IFERROR(__xludf.DUMMYFUNCTION("IF(H593="""","""",
SUM(ARRAYFORMULA(VALUE(SPLIT(H593,CHAR(10)))))
)"),"")</f>
        <v/>
      </c>
      <c r="J593" s="2" t="str">
        <f>IFERROR(__xludf.DUMMYFUNCTION("IFERROR(
  TEXTJOIN(CHAR(10),TRUE,FILTER('SUMMARY DATA'!I:I,'SUMMARY DATA'!A:A=$A593,'SUMMARY DATA'!C:C=$B593)),
  IF(
    OR(
      ISNUMBER(SEARCH(""CDM CASH DEPOSIT"",$C593)),
      ISNUMBER(SEARCH(""CASH DEPOSIT"",$C593)),
      COUNTIF('SUMMARY DATA'"&amp;"!D:D,$C593)&lt;&gt;1
    ),
    """",
    IFERROR(TEXTJOIN(CHAR(10),TRUE,FILTER('SUMMARY DATA'!I:I,'SUMMARY DATA'!D:D=$C593)),"""")
  )
)"),"")</f>
        <v/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 spans="1:27">
      <c r="A594" s="19"/>
      <c r="B594" s="37"/>
      <c r="C594" s="19"/>
      <c r="D594" s="33"/>
      <c r="E594" s="4" t="str">
        <f>IFERROR(__xludf.DUMMYFUNCTION("IFERROR(
  TEXTJOIN(CHAR(10),TRUE,FILTER('SUMMARY DATA'!E:E,'SUMMARY DATA'!A:A=$A594,'SUMMARY DATA'!C:C=$B594)),
  IF(
    OR(
      ISNUMBER(SEARCH(""CDM CASH DEPOSIT"",$C594)),
      ISNUMBER(SEARCH(""CASH DEPOSIT"",$C594)),
      COUNTIF('SUMMARY DATA'"&amp;"!D:D,$C594)&lt;&gt;1
    ),
    """",
    IFERROR(TEXTJOIN(CHAR(10),TRUE,FILTER('SUMMARY DATA'!E:E,'SUMMARY DATA'!D:D=$C594)),"""")
  )
)"),"")</f>
        <v/>
      </c>
      <c r="F594" s="2" t="str">
        <f>IFERROR(__xludf.DUMMYFUNCTION("IFERROR(
  TEXTJOIN(CHAR(10),TRUE,FILTER('SUMMARY DATA'!F:F,'SUMMARY DATA'!A:A=$A594,'SUMMARY DATA'!C:C=$B594)),
  IF(
    OR(
      ISNUMBER(SEARCH(""CDM CASH DEPOSIT"",$C594)),
      ISNUMBER(SEARCH(""CASH DEPOSIT"",$C594)),
      COUNTIF('SUMMARY DATA'"&amp;"!D:D,$C594)&lt;&gt;1
    ),
    """",
    IFERROR(TEXTJOIN(CHAR(10),TRUE,FILTER('SUMMARY DATA'!F:F,'SUMMARY DATA'!D:D=$C594)),"""")
  )
)"),"")</f>
        <v/>
      </c>
      <c r="G594" s="2" t="str">
        <f>IFERROR(__xludf.DUMMYFUNCTION("IFERROR(
  TEXTJOIN(CHAR(10),TRUE,FILTER('SUMMARY DATA'!G:G,'SUMMARY DATA'!A:A=$A594,'SUMMARY DATA'!C:C=$B594)),
  IF(
    OR(
      ISNUMBER(SEARCH(""CDM CASH DEPOSIT"",$C594)),
      ISNUMBER(SEARCH(""CASH DEPOSIT"",$C594)),
      COUNTIF('SUMMARY DATA'"&amp;"!D:D,$C594)&lt;&gt;1
    ),
    """",
    IFERROR(TEXTJOIN(CHAR(10),TRUE,FILTER('SUMMARY DATA'!G:G,'SUMMARY DATA'!D:D=$C594)),"""")
  )
)"),"")</f>
        <v/>
      </c>
      <c r="H594" s="6" t="str">
        <f>IFERROR(__xludf.DUMMYFUNCTION("IFERROR(
  TEXTJOIN(CHAR(10),TRUE,FILTER('SUMMARY DATA'!H:H,'SUMMARY DATA'!A:A=$A594,'SUMMARY DATA'!C:C=$B594)),
  IF(
    OR(
      ISNUMBER(SEARCH(""CDM CASH DEPOSIT"",$C594)),
      ISNUMBER(SEARCH(""CASH DEPOSIT"",$C594)),
      COUNTIF('SUMMARY DATA'"&amp;"!D:D,$C594)&lt;&gt;1
    ),
    """",
    IFERROR(TEXTJOIN(CHAR(10),TRUE,FILTER('SUMMARY DATA'!H:H,'SUMMARY DATA'!D:D=$C594)),"""")
  )
)"),"")</f>
        <v/>
      </c>
      <c r="I594" s="6" t="str">
        <f>IFERROR(__xludf.DUMMYFUNCTION("IF(H594="""","""",
SUM(ARRAYFORMULA(VALUE(SPLIT(H594,CHAR(10)))))
)"),"")</f>
        <v/>
      </c>
      <c r="J594" s="2" t="str">
        <f>IFERROR(__xludf.DUMMYFUNCTION("IFERROR(
  TEXTJOIN(CHAR(10),TRUE,FILTER('SUMMARY DATA'!I:I,'SUMMARY DATA'!A:A=$A594,'SUMMARY DATA'!C:C=$B594)),
  IF(
    OR(
      ISNUMBER(SEARCH(""CDM CASH DEPOSIT"",$C594)),
      ISNUMBER(SEARCH(""CASH DEPOSIT"",$C594)),
      COUNTIF('SUMMARY DATA'"&amp;"!D:D,$C594)&lt;&gt;1
    ),
    """",
    IFERROR(TEXTJOIN(CHAR(10),TRUE,FILTER('SUMMARY DATA'!I:I,'SUMMARY DATA'!D:D=$C594)),"""")
  )
)"),"")</f>
        <v/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 spans="1:27">
      <c r="A595" s="19"/>
      <c r="B595" s="37"/>
      <c r="C595" s="19"/>
      <c r="D595" s="33"/>
      <c r="E595" s="4" t="str">
        <f>IFERROR(__xludf.DUMMYFUNCTION("IFERROR(
  TEXTJOIN(CHAR(10),TRUE,FILTER('SUMMARY DATA'!E:E,'SUMMARY DATA'!A:A=$A595,'SUMMARY DATA'!C:C=$B595)),
  IF(
    OR(
      ISNUMBER(SEARCH(""CDM CASH DEPOSIT"",$C595)),
      ISNUMBER(SEARCH(""CASH DEPOSIT"",$C595)),
      COUNTIF('SUMMARY DATA'"&amp;"!D:D,$C595)&lt;&gt;1
    ),
    """",
    IFERROR(TEXTJOIN(CHAR(10),TRUE,FILTER('SUMMARY DATA'!E:E,'SUMMARY DATA'!D:D=$C595)),"""")
  )
)"),"")</f>
        <v/>
      </c>
      <c r="F595" s="2" t="str">
        <f>IFERROR(__xludf.DUMMYFUNCTION("IFERROR(
  TEXTJOIN(CHAR(10),TRUE,FILTER('SUMMARY DATA'!F:F,'SUMMARY DATA'!A:A=$A595,'SUMMARY DATA'!C:C=$B595)),
  IF(
    OR(
      ISNUMBER(SEARCH(""CDM CASH DEPOSIT"",$C595)),
      ISNUMBER(SEARCH(""CASH DEPOSIT"",$C595)),
      COUNTIF('SUMMARY DATA'"&amp;"!D:D,$C595)&lt;&gt;1
    ),
    """",
    IFERROR(TEXTJOIN(CHAR(10),TRUE,FILTER('SUMMARY DATA'!F:F,'SUMMARY DATA'!D:D=$C595)),"""")
  )
)"),"")</f>
        <v/>
      </c>
      <c r="G595" s="2" t="str">
        <f>IFERROR(__xludf.DUMMYFUNCTION("IFERROR(
  TEXTJOIN(CHAR(10),TRUE,FILTER('SUMMARY DATA'!G:G,'SUMMARY DATA'!A:A=$A595,'SUMMARY DATA'!C:C=$B595)),
  IF(
    OR(
      ISNUMBER(SEARCH(""CDM CASH DEPOSIT"",$C595)),
      ISNUMBER(SEARCH(""CASH DEPOSIT"",$C595)),
      COUNTIF('SUMMARY DATA'"&amp;"!D:D,$C595)&lt;&gt;1
    ),
    """",
    IFERROR(TEXTJOIN(CHAR(10),TRUE,FILTER('SUMMARY DATA'!G:G,'SUMMARY DATA'!D:D=$C595)),"""")
  )
)"),"")</f>
        <v/>
      </c>
      <c r="H595" s="6" t="str">
        <f>IFERROR(__xludf.DUMMYFUNCTION("IFERROR(
  TEXTJOIN(CHAR(10),TRUE,FILTER('SUMMARY DATA'!H:H,'SUMMARY DATA'!A:A=$A595,'SUMMARY DATA'!C:C=$B595)),
  IF(
    OR(
      ISNUMBER(SEARCH(""CDM CASH DEPOSIT"",$C595)),
      ISNUMBER(SEARCH(""CASH DEPOSIT"",$C595)),
      COUNTIF('SUMMARY DATA'"&amp;"!D:D,$C595)&lt;&gt;1
    ),
    """",
    IFERROR(TEXTJOIN(CHAR(10),TRUE,FILTER('SUMMARY DATA'!H:H,'SUMMARY DATA'!D:D=$C595)),"""")
  )
)"),"")</f>
        <v/>
      </c>
      <c r="I595" s="6" t="str">
        <f>IFERROR(__xludf.DUMMYFUNCTION("IF(H595="""","""",
SUM(ARRAYFORMULA(VALUE(SPLIT(H595,CHAR(10)))))
)"),"")</f>
        <v/>
      </c>
      <c r="J595" s="2" t="str">
        <f>IFERROR(__xludf.DUMMYFUNCTION("IFERROR(
  TEXTJOIN(CHAR(10),TRUE,FILTER('SUMMARY DATA'!I:I,'SUMMARY DATA'!A:A=$A595,'SUMMARY DATA'!C:C=$B595)),
  IF(
    OR(
      ISNUMBER(SEARCH(""CDM CASH DEPOSIT"",$C595)),
      ISNUMBER(SEARCH(""CASH DEPOSIT"",$C595)),
      COUNTIF('SUMMARY DATA'"&amp;"!D:D,$C595)&lt;&gt;1
    ),
    """",
    IFERROR(TEXTJOIN(CHAR(10),TRUE,FILTER('SUMMARY DATA'!I:I,'SUMMARY DATA'!D:D=$C595)),"""")
  )
)"),"")</f>
        <v/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 spans="1:27">
      <c r="A596" s="19"/>
      <c r="B596" s="37"/>
      <c r="C596" s="19"/>
      <c r="D596" s="33"/>
      <c r="E596" s="4" t="str">
        <f>IFERROR(__xludf.DUMMYFUNCTION("IFERROR(
  TEXTJOIN(CHAR(10),TRUE,FILTER('SUMMARY DATA'!E:E,'SUMMARY DATA'!A:A=$A596,'SUMMARY DATA'!C:C=$B596)),
  IF(
    OR(
      ISNUMBER(SEARCH(""CDM CASH DEPOSIT"",$C596)),
      ISNUMBER(SEARCH(""CASH DEPOSIT"",$C596)),
      COUNTIF('SUMMARY DATA'"&amp;"!D:D,$C596)&lt;&gt;1
    ),
    """",
    IFERROR(TEXTJOIN(CHAR(10),TRUE,FILTER('SUMMARY DATA'!E:E,'SUMMARY DATA'!D:D=$C596)),"""")
  )
)"),"")</f>
        <v/>
      </c>
      <c r="F596" s="2" t="str">
        <f>IFERROR(__xludf.DUMMYFUNCTION("IFERROR(
  TEXTJOIN(CHAR(10),TRUE,FILTER('SUMMARY DATA'!F:F,'SUMMARY DATA'!A:A=$A596,'SUMMARY DATA'!C:C=$B596)),
  IF(
    OR(
      ISNUMBER(SEARCH(""CDM CASH DEPOSIT"",$C596)),
      ISNUMBER(SEARCH(""CASH DEPOSIT"",$C596)),
      COUNTIF('SUMMARY DATA'"&amp;"!D:D,$C596)&lt;&gt;1
    ),
    """",
    IFERROR(TEXTJOIN(CHAR(10),TRUE,FILTER('SUMMARY DATA'!F:F,'SUMMARY DATA'!D:D=$C596)),"""")
  )
)"),"")</f>
        <v/>
      </c>
      <c r="G596" s="2" t="str">
        <f>IFERROR(__xludf.DUMMYFUNCTION("IFERROR(
  TEXTJOIN(CHAR(10),TRUE,FILTER('SUMMARY DATA'!G:G,'SUMMARY DATA'!A:A=$A596,'SUMMARY DATA'!C:C=$B596)),
  IF(
    OR(
      ISNUMBER(SEARCH(""CDM CASH DEPOSIT"",$C596)),
      ISNUMBER(SEARCH(""CASH DEPOSIT"",$C596)),
      COUNTIF('SUMMARY DATA'"&amp;"!D:D,$C596)&lt;&gt;1
    ),
    """",
    IFERROR(TEXTJOIN(CHAR(10),TRUE,FILTER('SUMMARY DATA'!G:G,'SUMMARY DATA'!D:D=$C596)),"""")
  )
)"),"")</f>
        <v/>
      </c>
      <c r="H596" s="6" t="str">
        <f>IFERROR(__xludf.DUMMYFUNCTION("IFERROR(
  TEXTJOIN(CHAR(10),TRUE,FILTER('SUMMARY DATA'!H:H,'SUMMARY DATA'!A:A=$A596,'SUMMARY DATA'!C:C=$B596)),
  IF(
    OR(
      ISNUMBER(SEARCH(""CDM CASH DEPOSIT"",$C596)),
      ISNUMBER(SEARCH(""CASH DEPOSIT"",$C596)),
      COUNTIF('SUMMARY DATA'"&amp;"!D:D,$C596)&lt;&gt;1
    ),
    """",
    IFERROR(TEXTJOIN(CHAR(10),TRUE,FILTER('SUMMARY DATA'!H:H,'SUMMARY DATA'!D:D=$C596)),"""")
  )
)"),"")</f>
        <v/>
      </c>
      <c r="I596" s="6" t="str">
        <f>IFERROR(__xludf.DUMMYFUNCTION("IF(H596="""","""",
SUM(ARRAYFORMULA(VALUE(SPLIT(H596,CHAR(10)))))
)"),"")</f>
        <v/>
      </c>
      <c r="J596" s="2" t="str">
        <f>IFERROR(__xludf.DUMMYFUNCTION("IFERROR(
  TEXTJOIN(CHAR(10),TRUE,FILTER('SUMMARY DATA'!I:I,'SUMMARY DATA'!A:A=$A596,'SUMMARY DATA'!C:C=$B596)),
  IF(
    OR(
      ISNUMBER(SEARCH(""CDM CASH DEPOSIT"",$C596)),
      ISNUMBER(SEARCH(""CASH DEPOSIT"",$C596)),
      COUNTIF('SUMMARY DATA'"&amp;"!D:D,$C596)&lt;&gt;1
    ),
    """",
    IFERROR(TEXTJOIN(CHAR(10),TRUE,FILTER('SUMMARY DATA'!I:I,'SUMMARY DATA'!D:D=$C596)),"""")
  )
)"),"")</f>
        <v/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 spans="1:27">
      <c r="A597" s="19"/>
      <c r="B597" s="37"/>
      <c r="C597" s="19"/>
      <c r="D597" s="33"/>
      <c r="E597" s="4" t="str">
        <f>IFERROR(__xludf.DUMMYFUNCTION("IFERROR(
  TEXTJOIN(CHAR(10),TRUE,FILTER('SUMMARY DATA'!E:E,'SUMMARY DATA'!A:A=$A597,'SUMMARY DATA'!C:C=$B597)),
  IF(
    OR(
      ISNUMBER(SEARCH(""CDM CASH DEPOSIT"",$C597)),
      ISNUMBER(SEARCH(""CASH DEPOSIT"",$C597)),
      COUNTIF('SUMMARY DATA'"&amp;"!D:D,$C597)&lt;&gt;1
    ),
    """",
    IFERROR(TEXTJOIN(CHAR(10),TRUE,FILTER('SUMMARY DATA'!E:E,'SUMMARY DATA'!D:D=$C597)),"""")
  )
)"),"")</f>
        <v/>
      </c>
      <c r="F597" s="2" t="str">
        <f>IFERROR(__xludf.DUMMYFUNCTION("IFERROR(
  TEXTJOIN(CHAR(10),TRUE,FILTER('SUMMARY DATA'!F:F,'SUMMARY DATA'!A:A=$A597,'SUMMARY DATA'!C:C=$B597)),
  IF(
    OR(
      ISNUMBER(SEARCH(""CDM CASH DEPOSIT"",$C597)),
      ISNUMBER(SEARCH(""CASH DEPOSIT"",$C597)),
      COUNTIF('SUMMARY DATA'"&amp;"!D:D,$C597)&lt;&gt;1
    ),
    """",
    IFERROR(TEXTJOIN(CHAR(10),TRUE,FILTER('SUMMARY DATA'!F:F,'SUMMARY DATA'!D:D=$C597)),"""")
  )
)"),"")</f>
        <v/>
      </c>
      <c r="G597" s="2" t="str">
        <f>IFERROR(__xludf.DUMMYFUNCTION("IFERROR(
  TEXTJOIN(CHAR(10),TRUE,FILTER('SUMMARY DATA'!G:G,'SUMMARY DATA'!A:A=$A597,'SUMMARY DATA'!C:C=$B597)),
  IF(
    OR(
      ISNUMBER(SEARCH(""CDM CASH DEPOSIT"",$C597)),
      ISNUMBER(SEARCH(""CASH DEPOSIT"",$C597)),
      COUNTIF('SUMMARY DATA'"&amp;"!D:D,$C597)&lt;&gt;1
    ),
    """",
    IFERROR(TEXTJOIN(CHAR(10),TRUE,FILTER('SUMMARY DATA'!G:G,'SUMMARY DATA'!D:D=$C597)),"""")
  )
)"),"")</f>
        <v/>
      </c>
      <c r="H597" s="6" t="str">
        <f>IFERROR(__xludf.DUMMYFUNCTION("IFERROR(
  TEXTJOIN(CHAR(10),TRUE,FILTER('SUMMARY DATA'!H:H,'SUMMARY DATA'!A:A=$A597,'SUMMARY DATA'!C:C=$B597)),
  IF(
    OR(
      ISNUMBER(SEARCH(""CDM CASH DEPOSIT"",$C597)),
      ISNUMBER(SEARCH(""CASH DEPOSIT"",$C597)),
      COUNTIF('SUMMARY DATA'"&amp;"!D:D,$C597)&lt;&gt;1
    ),
    """",
    IFERROR(TEXTJOIN(CHAR(10),TRUE,FILTER('SUMMARY DATA'!H:H,'SUMMARY DATA'!D:D=$C597)),"""")
  )
)"),"")</f>
        <v/>
      </c>
      <c r="I597" s="6" t="str">
        <f>IFERROR(__xludf.DUMMYFUNCTION("IF(H597="""","""",
SUM(ARRAYFORMULA(VALUE(SPLIT(H597,CHAR(10)))))
)"),"")</f>
        <v/>
      </c>
      <c r="J597" s="2" t="str">
        <f>IFERROR(__xludf.DUMMYFUNCTION("IFERROR(
  TEXTJOIN(CHAR(10),TRUE,FILTER('SUMMARY DATA'!I:I,'SUMMARY DATA'!A:A=$A597,'SUMMARY DATA'!C:C=$B597)),
  IF(
    OR(
      ISNUMBER(SEARCH(""CDM CASH DEPOSIT"",$C597)),
      ISNUMBER(SEARCH(""CASH DEPOSIT"",$C597)),
      COUNTIF('SUMMARY DATA'"&amp;"!D:D,$C597)&lt;&gt;1
    ),
    """",
    IFERROR(TEXTJOIN(CHAR(10),TRUE,FILTER('SUMMARY DATA'!I:I,'SUMMARY DATA'!D:D=$C597)),"""")
  )
)"),"")</f>
        <v/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 spans="1:27">
      <c r="A598" s="19"/>
      <c r="B598" s="37"/>
      <c r="C598" s="19"/>
      <c r="D598" s="33"/>
      <c r="E598" s="4" t="str">
        <f>IFERROR(__xludf.DUMMYFUNCTION("IFERROR(
  TEXTJOIN(CHAR(10),TRUE,FILTER('SUMMARY DATA'!E:E,'SUMMARY DATA'!A:A=$A598,'SUMMARY DATA'!C:C=$B598)),
  IF(
    OR(
      ISNUMBER(SEARCH(""CDM CASH DEPOSIT"",$C598)),
      ISNUMBER(SEARCH(""CASH DEPOSIT"",$C598)),
      COUNTIF('SUMMARY DATA'"&amp;"!D:D,$C598)&lt;&gt;1
    ),
    """",
    IFERROR(TEXTJOIN(CHAR(10),TRUE,FILTER('SUMMARY DATA'!E:E,'SUMMARY DATA'!D:D=$C598)),"""")
  )
)"),"")</f>
        <v/>
      </c>
      <c r="F598" s="2" t="str">
        <f>IFERROR(__xludf.DUMMYFUNCTION("IFERROR(
  TEXTJOIN(CHAR(10),TRUE,FILTER('SUMMARY DATA'!F:F,'SUMMARY DATA'!A:A=$A598,'SUMMARY DATA'!C:C=$B598)),
  IF(
    OR(
      ISNUMBER(SEARCH(""CDM CASH DEPOSIT"",$C598)),
      ISNUMBER(SEARCH(""CASH DEPOSIT"",$C598)),
      COUNTIF('SUMMARY DATA'"&amp;"!D:D,$C598)&lt;&gt;1
    ),
    """",
    IFERROR(TEXTJOIN(CHAR(10),TRUE,FILTER('SUMMARY DATA'!F:F,'SUMMARY DATA'!D:D=$C598)),"""")
  )
)"),"")</f>
        <v/>
      </c>
      <c r="G598" s="2" t="str">
        <f>IFERROR(__xludf.DUMMYFUNCTION("IFERROR(
  TEXTJOIN(CHAR(10),TRUE,FILTER('SUMMARY DATA'!G:G,'SUMMARY DATA'!A:A=$A598,'SUMMARY DATA'!C:C=$B598)),
  IF(
    OR(
      ISNUMBER(SEARCH(""CDM CASH DEPOSIT"",$C598)),
      ISNUMBER(SEARCH(""CASH DEPOSIT"",$C598)),
      COUNTIF('SUMMARY DATA'"&amp;"!D:D,$C598)&lt;&gt;1
    ),
    """",
    IFERROR(TEXTJOIN(CHAR(10),TRUE,FILTER('SUMMARY DATA'!G:G,'SUMMARY DATA'!D:D=$C598)),"""")
  )
)"),"")</f>
        <v/>
      </c>
      <c r="H598" s="6" t="str">
        <f>IFERROR(__xludf.DUMMYFUNCTION("IFERROR(
  TEXTJOIN(CHAR(10),TRUE,FILTER('SUMMARY DATA'!H:H,'SUMMARY DATA'!A:A=$A598,'SUMMARY DATA'!C:C=$B598)),
  IF(
    OR(
      ISNUMBER(SEARCH(""CDM CASH DEPOSIT"",$C598)),
      ISNUMBER(SEARCH(""CASH DEPOSIT"",$C598)),
      COUNTIF('SUMMARY DATA'"&amp;"!D:D,$C598)&lt;&gt;1
    ),
    """",
    IFERROR(TEXTJOIN(CHAR(10),TRUE,FILTER('SUMMARY DATA'!H:H,'SUMMARY DATA'!D:D=$C598)),"""")
  )
)"),"")</f>
        <v/>
      </c>
      <c r="I598" s="6" t="str">
        <f>IFERROR(__xludf.DUMMYFUNCTION("IF(H598="""","""",
SUM(ARRAYFORMULA(VALUE(SPLIT(H598,CHAR(10)))))
)"),"")</f>
        <v/>
      </c>
      <c r="J598" s="2" t="str">
        <f>IFERROR(__xludf.DUMMYFUNCTION("IFERROR(
  TEXTJOIN(CHAR(10),TRUE,FILTER('SUMMARY DATA'!I:I,'SUMMARY DATA'!A:A=$A598,'SUMMARY DATA'!C:C=$B598)),
  IF(
    OR(
      ISNUMBER(SEARCH(""CDM CASH DEPOSIT"",$C598)),
      ISNUMBER(SEARCH(""CASH DEPOSIT"",$C598)),
      COUNTIF('SUMMARY DATA'"&amp;"!D:D,$C598)&lt;&gt;1
    ),
    """",
    IFERROR(TEXTJOIN(CHAR(10),TRUE,FILTER('SUMMARY DATA'!I:I,'SUMMARY DATA'!D:D=$C598)),"""")
  )
)"),"")</f>
        <v/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 spans="1:27">
      <c r="A599" s="19"/>
      <c r="B599" s="37"/>
      <c r="C599" s="19"/>
      <c r="D599" s="33"/>
      <c r="E599" s="4" t="str">
        <f>IFERROR(__xludf.DUMMYFUNCTION("IFERROR(
  TEXTJOIN(CHAR(10),TRUE,FILTER('SUMMARY DATA'!E:E,'SUMMARY DATA'!A:A=$A599,'SUMMARY DATA'!C:C=$B599)),
  IF(
    OR(
      ISNUMBER(SEARCH(""CDM CASH DEPOSIT"",$C599)),
      ISNUMBER(SEARCH(""CASH DEPOSIT"",$C599)),
      COUNTIF('SUMMARY DATA'"&amp;"!D:D,$C599)&lt;&gt;1
    ),
    """",
    IFERROR(TEXTJOIN(CHAR(10),TRUE,FILTER('SUMMARY DATA'!E:E,'SUMMARY DATA'!D:D=$C599)),"""")
  )
)"),"")</f>
        <v/>
      </c>
      <c r="F599" s="2" t="str">
        <f>IFERROR(__xludf.DUMMYFUNCTION("IFERROR(
  TEXTJOIN(CHAR(10),TRUE,FILTER('SUMMARY DATA'!F:F,'SUMMARY DATA'!A:A=$A599,'SUMMARY DATA'!C:C=$B599)),
  IF(
    OR(
      ISNUMBER(SEARCH(""CDM CASH DEPOSIT"",$C599)),
      ISNUMBER(SEARCH(""CASH DEPOSIT"",$C599)),
      COUNTIF('SUMMARY DATA'"&amp;"!D:D,$C599)&lt;&gt;1
    ),
    """",
    IFERROR(TEXTJOIN(CHAR(10),TRUE,FILTER('SUMMARY DATA'!F:F,'SUMMARY DATA'!D:D=$C599)),"""")
  )
)"),"")</f>
        <v/>
      </c>
      <c r="G599" s="2" t="str">
        <f>IFERROR(__xludf.DUMMYFUNCTION("IFERROR(
  TEXTJOIN(CHAR(10),TRUE,FILTER('SUMMARY DATA'!G:G,'SUMMARY DATA'!A:A=$A599,'SUMMARY DATA'!C:C=$B599)),
  IF(
    OR(
      ISNUMBER(SEARCH(""CDM CASH DEPOSIT"",$C599)),
      ISNUMBER(SEARCH(""CASH DEPOSIT"",$C599)),
      COUNTIF('SUMMARY DATA'"&amp;"!D:D,$C599)&lt;&gt;1
    ),
    """",
    IFERROR(TEXTJOIN(CHAR(10),TRUE,FILTER('SUMMARY DATA'!G:G,'SUMMARY DATA'!D:D=$C599)),"""")
  )
)"),"")</f>
        <v/>
      </c>
      <c r="H599" s="6" t="str">
        <f>IFERROR(__xludf.DUMMYFUNCTION("IFERROR(
  TEXTJOIN(CHAR(10),TRUE,FILTER('SUMMARY DATA'!H:H,'SUMMARY DATA'!A:A=$A599,'SUMMARY DATA'!C:C=$B599)),
  IF(
    OR(
      ISNUMBER(SEARCH(""CDM CASH DEPOSIT"",$C599)),
      ISNUMBER(SEARCH(""CASH DEPOSIT"",$C599)),
      COUNTIF('SUMMARY DATA'"&amp;"!D:D,$C599)&lt;&gt;1
    ),
    """",
    IFERROR(TEXTJOIN(CHAR(10),TRUE,FILTER('SUMMARY DATA'!H:H,'SUMMARY DATA'!D:D=$C599)),"""")
  )
)"),"")</f>
        <v/>
      </c>
      <c r="I599" s="6" t="str">
        <f>IFERROR(__xludf.DUMMYFUNCTION("IF(H599="""","""",
SUM(ARRAYFORMULA(VALUE(SPLIT(H599,CHAR(10)))))
)"),"")</f>
        <v/>
      </c>
      <c r="J599" s="2" t="str">
        <f>IFERROR(__xludf.DUMMYFUNCTION("IFERROR(
  TEXTJOIN(CHAR(10),TRUE,FILTER('SUMMARY DATA'!I:I,'SUMMARY DATA'!A:A=$A599,'SUMMARY DATA'!C:C=$B599)),
  IF(
    OR(
      ISNUMBER(SEARCH(""CDM CASH DEPOSIT"",$C599)),
      ISNUMBER(SEARCH(""CASH DEPOSIT"",$C599)),
      COUNTIF('SUMMARY DATA'"&amp;"!D:D,$C599)&lt;&gt;1
    ),
    """",
    IFERROR(TEXTJOIN(CHAR(10),TRUE,FILTER('SUMMARY DATA'!I:I,'SUMMARY DATA'!D:D=$C599)),"""")
  )
)"),"")</f>
        <v/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 spans="1:27">
      <c r="A600" s="19"/>
      <c r="B600" s="37"/>
      <c r="C600" s="19"/>
      <c r="D600" s="33"/>
      <c r="E600" s="4" t="str">
        <f>IFERROR(__xludf.DUMMYFUNCTION("IFERROR(
  TEXTJOIN(CHAR(10),TRUE,FILTER('SUMMARY DATA'!E:E,'SUMMARY DATA'!A:A=$A600,'SUMMARY DATA'!C:C=$B600)),
  IF(
    OR(
      ISNUMBER(SEARCH(""CDM CASH DEPOSIT"",$C600)),
      ISNUMBER(SEARCH(""CASH DEPOSIT"",$C600)),
      COUNTIF('SUMMARY DATA'"&amp;"!D:D,$C600)&lt;&gt;1
    ),
    """",
    IFERROR(TEXTJOIN(CHAR(10),TRUE,FILTER('SUMMARY DATA'!E:E,'SUMMARY DATA'!D:D=$C600)),"""")
  )
)"),"")</f>
        <v/>
      </c>
      <c r="F600" s="2" t="str">
        <f>IFERROR(__xludf.DUMMYFUNCTION("IFERROR(
  TEXTJOIN(CHAR(10),TRUE,FILTER('SUMMARY DATA'!F:F,'SUMMARY DATA'!A:A=$A600,'SUMMARY DATA'!C:C=$B600)),
  IF(
    OR(
      ISNUMBER(SEARCH(""CDM CASH DEPOSIT"",$C600)),
      ISNUMBER(SEARCH(""CASH DEPOSIT"",$C600)),
      COUNTIF('SUMMARY DATA'"&amp;"!D:D,$C600)&lt;&gt;1
    ),
    """",
    IFERROR(TEXTJOIN(CHAR(10),TRUE,FILTER('SUMMARY DATA'!F:F,'SUMMARY DATA'!D:D=$C600)),"""")
  )
)"),"")</f>
        <v/>
      </c>
      <c r="G600" s="2" t="str">
        <f>IFERROR(__xludf.DUMMYFUNCTION("IFERROR(
  TEXTJOIN(CHAR(10),TRUE,FILTER('SUMMARY DATA'!G:G,'SUMMARY DATA'!A:A=$A600,'SUMMARY DATA'!C:C=$B600)),
  IF(
    OR(
      ISNUMBER(SEARCH(""CDM CASH DEPOSIT"",$C600)),
      ISNUMBER(SEARCH(""CASH DEPOSIT"",$C600)),
      COUNTIF('SUMMARY DATA'"&amp;"!D:D,$C600)&lt;&gt;1
    ),
    """",
    IFERROR(TEXTJOIN(CHAR(10),TRUE,FILTER('SUMMARY DATA'!G:G,'SUMMARY DATA'!D:D=$C600)),"""")
  )
)"),"")</f>
        <v/>
      </c>
      <c r="H600" s="6" t="str">
        <f>IFERROR(__xludf.DUMMYFUNCTION("IFERROR(
  TEXTJOIN(CHAR(10),TRUE,FILTER('SUMMARY DATA'!H:H,'SUMMARY DATA'!A:A=$A600,'SUMMARY DATA'!C:C=$B600)),
  IF(
    OR(
      ISNUMBER(SEARCH(""CDM CASH DEPOSIT"",$C600)),
      ISNUMBER(SEARCH(""CASH DEPOSIT"",$C600)),
      COUNTIF('SUMMARY DATA'"&amp;"!D:D,$C600)&lt;&gt;1
    ),
    """",
    IFERROR(TEXTJOIN(CHAR(10),TRUE,FILTER('SUMMARY DATA'!H:H,'SUMMARY DATA'!D:D=$C600)),"""")
  )
)"),"")</f>
        <v/>
      </c>
      <c r="I600" s="6" t="str">
        <f>IFERROR(__xludf.DUMMYFUNCTION("IF(H600="""","""",
SUM(ARRAYFORMULA(VALUE(SPLIT(H600,CHAR(10)))))
)"),"")</f>
        <v/>
      </c>
      <c r="J600" s="2" t="str">
        <f>IFERROR(__xludf.DUMMYFUNCTION("IFERROR(
  TEXTJOIN(CHAR(10),TRUE,FILTER('SUMMARY DATA'!I:I,'SUMMARY DATA'!A:A=$A600,'SUMMARY DATA'!C:C=$B600)),
  IF(
    OR(
      ISNUMBER(SEARCH(""CDM CASH DEPOSIT"",$C600)),
      ISNUMBER(SEARCH(""CASH DEPOSIT"",$C600)),
      COUNTIF('SUMMARY DATA'"&amp;"!D:D,$C600)&lt;&gt;1
    ),
    """",
    IFERROR(TEXTJOIN(CHAR(10),TRUE,FILTER('SUMMARY DATA'!I:I,'SUMMARY DATA'!D:D=$C600)),"""")
  )
)"),"")</f>
        <v/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 spans="1:27">
      <c r="A601" s="19"/>
      <c r="B601" s="37"/>
      <c r="C601" s="19"/>
      <c r="D601" s="33"/>
      <c r="E601" s="4" t="str">
        <f>IFERROR(__xludf.DUMMYFUNCTION("IFERROR(
  TEXTJOIN(CHAR(10),TRUE,FILTER('SUMMARY DATA'!E:E,'SUMMARY DATA'!A:A=$A601,'SUMMARY DATA'!C:C=$B601)),
  IF(
    OR(
      ISNUMBER(SEARCH(""CDM CASH DEPOSIT"",$C601)),
      ISNUMBER(SEARCH(""CASH DEPOSIT"",$C601)),
      COUNTIF('SUMMARY DATA'"&amp;"!D:D,$C601)&lt;&gt;1
    ),
    """",
    IFERROR(TEXTJOIN(CHAR(10),TRUE,FILTER('SUMMARY DATA'!E:E,'SUMMARY DATA'!D:D=$C601)),"""")
  )
)"),"")</f>
        <v/>
      </c>
      <c r="F601" s="2" t="str">
        <f>IFERROR(__xludf.DUMMYFUNCTION("IFERROR(
  TEXTJOIN(CHAR(10),TRUE,FILTER('SUMMARY DATA'!F:F,'SUMMARY DATA'!A:A=$A601,'SUMMARY DATA'!C:C=$B601)),
  IF(
    OR(
      ISNUMBER(SEARCH(""CDM CASH DEPOSIT"",$C601)),
      ISNUMBER(SEARCH(""CASH DEPOSIT"",$C601)),
      COUNTIF('SUMMARY DATA'"&amp;"!D:D,$C601)&lt;&gt;1
    ),
    """",
    IFERROR(TEXTJOIN(CHAR(10),TRUE,FILTER('SUMMARY DATA'!F:F,'SUMMARY DATA'!D:D=$C601)),"""")
  )
)"),"")</f>
        <v/>
      </c>
      <c r="G601" s="2" t="str">
        <f>IFERROR(__xludf.DUMMYFUNCTION("IFERROR(
  TEXTJOIN(CHAR(10),TRUE,FILTER('SUMMARY DATA'!G:G,'SUMMARY DATA'!A:A=$A601,'SUMMARY DATA'!C:C=$B601)),
  IF(
    OR(
      ISNUMBER(SEARCH(""CDM CASH DEPOSIT"",$C601)),
      ISNUMBER(SEARCH(""CASH DEPOSIT"",$C601)),
      COUNTIF('SUMMARY DATA'"&amp;"!D:D,$C601)&lt;&gt;1
    ),
    """",
    IFERROR(TEXTJOIN(CHAR(10),TRUE,FILTER('SUMMARY DATA'!G:G,'SUMMARY DATA'!D:D=$C601)),"""")
  )
)"),"")</f>
        <v/>
      </c>
      <c r="H601" s="6" t="str">
        <f>IFERROR(__xludf.DUMMYFUNCTION("IFERROR(
  TEXTJOIN(CHAR(10),TRUE,FILTER('SUMMARY DATA'!H:H,'SUMMARY DATA'!A:A=$A601,'SUMMARY DATA'!C:C=$B601)),
  IF(
    OR(
      ISNUMBER(SEARCH(""CDM CASH DEPOSIT"",$C601)),
      ISNUMBER(SEARCH(""CASH DEPOSIT"",$C601)),
      COUNTIF('SUMMARY DATA'"&amp;"!D:D,$C601)&lt;&gt;1
    ),
    """",
    IFERROR(TEXTJOIN(CHAR(10),TRUE,FILTER('SUMMARY DATA'!H:H,'SUMMARY DATA'!D:D=$C601)),"""")
  )
)"),"")</f>
        <v/>
      </c>
      <c r="I601" s="6" t="str">
        <f>IFERROR(__xludf.DUMMYFUNCTION("IF(H601="""","""",
SUM(ARRAYFORMULA(VALUE(SPLIT(H601,CHAR(10)))))
)"),"")</f>
        <v/>
      </c>
      <c r="J601" s="2" t="str">
        <f>IFERROR(__xludf.DUMMYFUNCTION("IFERROR(
  TEXTJOIN(CHAR(10),TRUE,FILTER('SUMMARY DATA'!I:I,'SUMMARY DATA'!A:A=$A601,'SUMMARY DATA'!C:C=$B601)),
  IF(
    OR(
      ISNUMBER(SEARCH(""CDM CASH DEPOSIT"",$C601)),
      ISNUMBER(SEARCH(""CASH DEPOSIT"",$C601)),
      COUNTIF('SUMMARY DATA'"&amp;"!D:D,$C601)&lt;&gt;1
    ),
    """",
    IFERROR(TEXTJOIN(CHAR(10),TRUE,FILTER('SUMMARY DATA'!I:I,'SUMMARY DATA'!D:D=$C601)),"""")
  )
)"),"")</f>
        <v/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 spans="1:27">
      <c r="A602" s="19"/>
      <c r="B602" s="37"/>
      <c r="C602" s="19"/>
      <c r="D602" s="33"/>
      <c r="E602" s="4" t="str">
        <f>IFERROR(__xludf.DUMMYFUNCTION("IFERROR(
  TEXTJOIN(CHAR(10),TRUE,FILTER('SUMMARY DATA'!E:E,'SUMMARY DATA'!A:A=$A602,'SUMMARY DATA'!C:C=$B602)),
  IF(
    OR(
      ISNUMBER(SEARCH(""CDM CASH DEPOSIT"",$C602)),
      ISNUMBER(SEARCH(""CASH DEPOSIT"",$C602)),
      COUNTIF('SUMMARY DATA'"&amp;"!D:D,$C602)&lt;&gt;1
    ),
    """",
    IFERROR(TEXTJOIN(CHAR(10),TRUE,FILTER('SUMMARY DATA'!E:E,'SUMMARY DATA'!D:D=$C602)),"""")
  )
)"),"")</f>
        <v/>
      </c>
      <c r="F602" s="2" t="str">
        <f>IFERROR(__xludf.DUMMYFUNCTION("IFERROR(
  TEXTJOIN(CHAR(10),TRUE,FILTER('SUMMARY DATA'!F:F,'SUMMARY DATA'!A:A=$A602,'SUMMARY DATA'!C:C=$B602)),
  IF(
    OR(
      ISNUMBER(SEARCH(""CDM CASH DEPOSIT"",$C602)),
      ISNUMBER(SEARCH(""CASH DEPOSIT"",$C602)),
      COUNTIF('SUMMARY DATA'"&amp;"!D:D,$C602)&lt;&gt;1
    ),
    """",
    IFERROR(TEXTJOIN(CHAR(10),TRUE,FILTER('SUMMARY DATA'!F:F,'SUMMARY DATA'!D:D=$C602)),"""")
  )
)"),"")</f>
        <v/>
      </c>
      <c r="G602" s="2" t="str">
        <f>IFERROR(__xludf.DUMMYFUNCTION("IFERROR(
  TEXTJOIN(CHAR(10),TRUE,FILTER('SUMMARY DATA'!G:G,'SUMMARY DATA'!A:A=$A602,'SUMMARY DATA'!C:C=$B602)),
  IF(
    OR(
      ISNUMBER(SEARCH(""CDM CASH DEPOSIT"",$C602)),
      ISNUMBER(SEARCH(""CASH DEPOSIT"",$C602)),
      COUNTIF('SUMMARY DATA'"&amp;"!D:D,$C602)&lt;&gt;1
    ),
    """",
    IFERROR(TEXTJOIN(CHAR(10),TRUE,FILTER('SUMMARY DATA'!G:G,'SUMMARY DATA'!D:D=$C602)),"""")
  )
)"),"")</f>
        <v/>
      </c>
      <c r="H602" s="6" t="str">
        <f>IFERROR(__xludf.DUMMYFUNCTION("IFERROR(
  TEXTJOIN(CHAR(10),TRUE,FILTER('SUMMARY DATA'!H:H,'SUMMARY DATA'!A:A=$A602,'SUMMARY DATA'!C:C=$B602)),
  IF(
    OR(
      ISNUMBER(SEARCH(""CDM CASH DEPOSIT"",$C602)),
      ISNUMBER(SEARCH(""CASH DEPOSIT"",$C602)),
      COUNTIF('SUMMARY DATA'"&amp;"!D:D,$C602)&lt;&gt;1
    ),
    """",
    IFERROR(TEXTJOIN(CHAR(10),TRUE,FILTER('SUMMARY DATA'!H:H,'SUMMARY DATA'!D:D=$C602)),"""")
  )
)"),"")</f>
        <v/>
      </c>
      <c r="I602" s="6" t="str">
        <f>IFERROR(__xludf.DUMMYFUNCTION("IF(H602="""","""",
SUM(ARRAYFORMULA(VALUE(SPLIT(H602,CHAR(10)))))
)"),"")</f>
        <v/>
      </c>
      <c r="J602" s="2" t="str">
        <f>IFERROR(__xludf.DUMMYFUNCTION("IFERROR(
  TEXTJOIN(CHAR(10),TRUE,FILTER('SUMMARY DATA'!I:I,'SUMMARY DATA'!A:A=$A602,'SUMMARY DATA'!C:C=$B602)),
  IF(
    OR(
      ISNUMBER(SEARCH(""CDM CASH DEPOSIT"",$C602)),
      ISNUMBER(SEARCH(""CASH DEPOSIT"",$C602)),
      COUNTIF('SUMMARY DATA'"&amp;"!D:D,$C602)&lt;&gt;1
    ),
    """",
    IFERROR(TEXTJOIN(CHAR(10),TRUE,FILTER('SUMMARY DATA'!I:I,'SUMMARY DATA'!D:D=$C602)),"""")
  )
)"),"")</f>
        <v/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 spans="1:27">
      <c r="A603" s="19"/>
      <c r="B603" s="37"/>
      <c r="C603" s="19"/>
      <c r="D603" s="33"/>
      <c r="E603" s="4" t="str">
        <f>IFERROR(__xludf.DUMMYFUNCTION("IFERROR(
  TEXTJOIN(CHAR(10),TRUE,FILTER('SUMMARY DATA'!E:E,'SUMMARY DATA'!A:A=$A603,'SUMMARY DATA'!C:C=$B603)),
  IF(
    OR(
      ISNUMBER(SEARCH(""CDM CASH DEPOSIT"",$C603)),
      ISNUMBER(SEARCH(""CASH DEPOSIT"",$C603)),
      COUNTIF('SUMMARY DATA'"&amp;"!D:D,$C603)&lt;&gt;1
    ),
    """",
    IFERROR(TEXTJOIN(CHAR(10),TRUE,FILTER('SUMMARY DATA'!E:E,'SUMMARY DATA'!D:D=$C603)),"""")
  )
)"),"")</f>
        <v/>
      </c>
      <c r="F603" s="2" t="str">
        <f>IFERROR(__xludf.DUMMYFUNCTION("IFERROR(
  TEXTJOIN(CHAR(10),TRUE,FILTER('SUMMARY DATA'!F:F,'SUMMARY DATA'!A:A=$A603,'SUMMARY DATA'!C:C=$B603)),
  IF(
    OR(
      ISNUMBER(SEARCH(""CDM CASH DEPOSIT"",$C603)),
      ISNUMBER(SEARCH(""CASH DEPOSIT"",$C603)),
      COUNTIF('SUMMARY DATA'"&amp;"!D:D,$C603)&lt;&gt;1
    ),
    """",
    IFERROR(TEXTJOIN(CHAR(10),TRUE,FILTER('SUMMARY DATA'!F:F,'SUMMARY DATA'!D:D=$C603)),"""")
  )
)"),"")</f>
        <v/>
      </c>
      <c r="G603" s="2" t="str">
        <f>IFERROR(__xludf.DUMMYFUNCTION("IFERROR(
  TEXTJOIN(CHAR(10),TRUE,FILTER('SUMMARY DATA'!G:G,'SUMMARY DATA'!A:A=$A603,'SUMMARY DATA'!C:C=$B603)),
  IF(
    OR(
      ISNUMBER(SEARCH(""CDM CASH DEPOSIT"",$C603)),
      ISNUMBER(SEARCH(""CASH DEPOSIT"",$C603)),
      COUNTIF('SUMMARY DATA'"&amp;"!D:D,$C603)&lt;&gt;1
    ),
    """",
    IFERROR(TEXTJOIN(CHAR(10),TRUE,FILTER('SUMMARY DATA'!G:G,'SUMMARY DATA'!D:D=$C603)),"""")
  )
)"),"")</f>
        <v/>
      </c>
      <c r="H603" s="6" t="str">
        <f>IFERROR(__xludf.DUMMYFUNCTION("IFERROR(
  TEXTJOIN(CHAR(10),TRUE,FILTER('SUMMARY DATA'!H:H,'SUMMARY DATA'!A:A=$A603,'SUMMARY DATA'!C:C=$B603)),
  IF(
    OR(
      ISNUMBER(SEARCH(""CDM CASH DEPOSIT"",$C603)),
      ISNUMBER(SEARCH(""CASH DEPOSIT"",$C603)),
      COUNTIF('SUMMARY DATA'"&amp;"!D:D,$C603)&lt;&gt;1
    ),
    """",
    IFERROR(TEXTJOIN(CHAR(10),TRUE,FILTER('SUMMARY DATA'!H:H,'SUMMARY DATA'!D:D=$C603)),"""")
  )
)"),"")</f>
        <v/>
      </c>
      <c r="I603" s="6" t="str">
        <f>IFERROR(__xludf.DUMMYFUNCTION("IF(H603="""","""",
SUM(ARRAYFORMULA(VALUE(SPLIT(H603,CHAR(10)))))
)"),"")</f>
        <v/>
      </c>
      <c r="J603" s="2" t="str">
        <f>IFERROR(__xludf.DUMMYFUNCTION("IFERROR(
  TEXTJOIN(CHAR(10),TRUE,FILTER('SUMMARY DATA'!I:I,'SUMMARY DATA'!A:A=$A603,'SUMMARY DATA'!C:C=$B603)),
  IF(
    OR(
      ISNUMBER(SEARCH(""CDM CASH DEPOSIT"",$C603)),
      ISNUMBER(SEARCH(""CASH DEPOSIT"",$C603)),
      COUNTIF('SUMMARY DATA'"&amp;"!D:D,$C603)&lt;&gt;1
    ),
    """",
    IFERROR(TEXTJOIN(CHAR(10),TRUE,FILTER('SUMMARY DATA'!I:I,'SUMMARY DATA'!D:D=$C603)),"""")
  )
)"),"")</f>
        <v/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 spans="1:27">
      <c r="A604" s="19"/>
      <c r="B604" s="37"/>
      <c r="C604" s="19"/>
      <c r="D604" s="33"/>
      <c r="E604" s="4" t="str">
        <f>IFERROR(__xludf.DUMMYFUNCTION("IFERROR(
  TEXTJOIN(CHAR(10),TRUE,FILTER('SUMMARY DATA'!E:E,'SUMMARY DATA'!A:A=$A604,'SUMMARY DATA'!C:C=$B604)),
  IF(
    OR(
      ISNUMBER(SEARCH(""CDM CASH DEPOSIT"",$C604)),
      ISNUMBER(SEARCH(""CASH DEPOSIT"",$C604)),
      COUNTIF('SUMMARY DATA'"&amp;"!D:D,$C604)&lt;&gt;1
    ),
    """",
    IFERROR(TEXTJOIN(CHAR(10),TRUE,FILTER('SUMMARY DATA'!E:E,'SUMMARY DATA'!D:D=$C604)),"""")
  )
)"),"")</f>
        <v/>
      </c>
      <c r="F604" s="2" t="str">
        <f>IFERROR(__xludf.DUMMYFUNCTION("IFERROR(
  TEXTJOIN(CHAR(10),TRUE,FILTER('SUMMARY DATA'!F:F,'SUMMARY DATA'!A:A=$A604,'SUMMARY DATA'!C:C=$B604)),
  IF(
    OR(
      ISNUMBER(SEARCH(""CDM CASH DEPOSIT"",$C604)),
      ISNUMBER(SEARCH(""CASH DEPOSIT"",$C604)),
      COUNTIF('SUMMARY DATA'"&amp;"!D:D,$C604)&lt;&gt;1
    ),
    """",
    IFERROR(TEXTJOIN(CHAR(10),TRUE,FILTER('SUMMARY DATA'!F:F,'SUMMARY DATA'!D:D=$C604)),"""")
  )
)"),"")</f>
        <v/>
      </c>
      <c r="G604" s="2" t="str">
        <f>IFERROR(__xludf.DUMMYFUNCTION("IFERROR(
  TEXTJOIN(CHAR(10),TRUE,FILTER('SUMMARY DATA'!G:G,'SUMMARY DATA'!A:A=$A604,'SUMMARY DATA'!C:C=$B604)),
  IF(
    OR(
      ISNUMBER(SEARCH(""CDM CASH DEPOSIT"",$C604)),
      ISNUMBER(SEARCH(""CASH DEPOSIT"",$C604)),
      COUNTIF('SUMMARY DATA'"&amp;"!D:D,$C604)&lt;&gt;1
    ),
    """",
    IFERROR(TEXTJOIN(CHAR(10),TRUE,FILTER('SUMMARY DATA'!G:G,'SUMMARY DATA'!D:D=$C604)),"""")
  )
)"),"")</f>
        <v/>
      </c>
      <c r="H604" s="6" t="str">
        <f>IFERROR(__xludf.DUMMYFUNCTION("IFERROR(
  TEXTJOIN(CHAR(10),TRUE,FILTER('SUMMARY DATA'!H:H,'SUMMARY DATA'!A:A=$A604,'SUMMARY DATA'!C:C=$B604)),
  IF(
    OR(
      ISNUMBER(SEARCH(""CDM CASH DEPOSIT"",$C604)),
      ISNUMBER(SEARCH(""CASH DEPOSIT"",$C604)),
      COUNTIF('SUMMARY DATA'"&amp;"!D:D,$C604)&lt;&gt;1
    ),
    """",
    IFERROR(TEXTJOIN(CHAR(10),TRUE,FILTER('SUMMARY DATA'!H:H,'SUMMARY DATA'!D:D=$C604)),"""")
  )
)"),"")</f>
        <v/>
      </c>
      <c r="I604" s="6" t="str">
        <f>IFERROR(__xludf.DUMMYFUNCTION("IF(H604="""","""",
SUM(ARRAYFORMULA(VALUE(SPLIT(H604,CHAR(10)))))
)"),"")</f>
        <v/>
      </c>
      <c r="J604" s="2" t="str">
        <f>IFERROR(__xludf.DUMMYFUNCTION("IFERROR(
  TEXTJOIN(CHAR(10),TRUE,FILTER('SUMMARY DATA'!I:I,'SUMMARY DATA'!A:A=$A604,'SUMMARY DATA'!C:C=$B604)),
  IF(
    OR(
      ISNUMBER(SEARCH(""CDM CASH DEPOSIT"",$C604)),
      ISNUMBER(SEARCH(""CASH DEPOSIT"",$C604)),
      COUNTIF('SUMMARY DATA'"&amp;"!D:D,$C604)&lt;&gt;1
    ),
    """",
    IFERROR(TEXTJOIN(CHAR(10),TRUE,FILTER('SUMMARY DATA'!I:I,'SUMMARY DATA'!D:D=$C604)),"""")
  )
)"),"")</f>
        <v/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 spans="1:27">
      <c r="A605" s="19"/>
      <c r="B605" s="37"/>
      <c r="C605" s="19"/>
      <c r="D605" s="33"/>
      <c r="E605" s="4" t="str">
        <f>IFERROR(__xludf.DUMMYFUNCTION("IFERROR(
  TEXTJOIN(CHAR(10),TRUE,FILTER('SUMMARY DATA'!E:E,'SUMMARY DATA'!A:A=$A605,'SUMMARY DATA'!C:C=$B605)),
  IF(
    OR(
      ISNUMBER(SEARCH(""CDM CASH DEPOSIT"",$C605)),
      ISNUMBER(SEARCH(""CASH DEPOSIT"",$C605)),
      COUNTIF('SUMMARY DATA'"&amp;"!D:D,$C605)&lt;&gt;1
    ),
    """",
    IFERROR(TEXTJOIN(CHAR(10),TRUE,FILTER('SUMMARY DATA'!E:E,'SUMMARY DATA'!D:D=$C605)),"""")
  )
)"),"")</f>
        <v/>
      </c>
      <c r="F605" s="2" t="str">
        <f>IFERROR(__xludf.DUMMYFUNCTION("IFERROR(
  TEXTJOIN(CHAR(10),TRUE,FILTER('SUMMARY DATA'!F:F,'SUMMARY DATA'!A:A=$A605,'SUMMARY DATA'!C:C=$B605)),
  IF(
    OR(
      ISNUMBER(SEARCH(""CDM CASH DEPOSIT"",$C605)),
      ISNUMBER(SEARCH(""CASH DEPOSIT"",$C605)),
      COUNTIF('SUMMARY DATA'"&amp;"!D:D,$C605)&lt;&gt;1
    ),
    """",
    IFERROR(TEXTJOIN(CHAR(10),TRUE,FILTER('SUMMARY DATA'!F:F,'SUMMARY DATA'!D:D=$C605)),"""")
  )
)"),"")</f>
        <v/>
      </c>
      <c r="G605" s="2" t="str">
        <f>IFERROR(__xludf.DUMMYFUNCTION("IFERROR(
  TEXTJOIN(CHAR(10),TRUE,FILTER('SUMMARY DATA'!G:G,'SUMMARY DATA'!A:A=$A605,'SUMMARY DATA'!C:C=$B605)),
  IF(
    OR(
      ISNUMBER(SEARCH(""CDM CASH DEPOSIT"",$C605)),
      ISNUMBER(SEARCH(""CASH DEPOSIT"",$C605)),
      COUNTIF('SUMMARY DATA'"&amp;"!D:D,$C605)&lt;&gt;1
    ),
    """",
    IFERROR(TEXTJOIN(CHAR(10),TRUE,FILTER('SUMMARY DATA'!G:G,'SUMMARY DATA'!D:D=$C605)),"""")
  )
)"),"")</f>
        <v/>
      </c>
      <c r="H605" s="6" t="str">
        <f>IFERROR(__xludf.DUMMYFUNCTION("IFERROR(
  TEXTJOIN(CHAR(10),TRUE,FILTER('SUMMARY DATA'!H:H,'SUMMARY DATA'!A:A=$A605,'SUMMARY DATA'!C:C=$B605)),
  IF(
    OR(
      ISNUMBER(SEARCH(""CDM CASH DEPOSIT"",$C605)),
      ISNUMBER(SEARCH(""CASH DEPOSIT"",$C605)),
      COUNTIF('SUMMARY DATA'"&amp;"!D:D,$C605)&lt;&gt;1
    ),
    """",
    IFERROR(TEXTJOIN(CHAR(10),TRUE,FILTER('SUMMARY DATA'!H:H,'SUMMARY DATA'!D:D=$C605)),"""")
  )
)"),"")</f>
        <v/>
      </c>
      <c r="I605" s="6" t="str">
        <f>IFERROR(__xludf.DUMMYFUNCTION("IF(H605="""","""",
SUM(ARRAYFORMULA(VALUE(SPLIT(H605,CHAR(10)))))
)"),"")</f>
        <v/>
      </c>
      <c r="J605" s="2" t="str">
        <f>IFERROR(__xludf.DUMMYFUNCTION("IFERROR(
  TEXTJOIN(CHAR(10),TRUE,FILTER('SUMMARY DATA'!I:I,'SUMMARY DATA'!A:A=$A605,'SUMMARY DATA'!C:C=$B605)),
  IF(
    OR(
      ISNUMBER(SEARCH(""CDM CASH DEPOSIT"",$C605)),
      ISNUMBER(SEARCH(""CASH DEPOSIT"",$C605)),
      COUNTIF('SUMMARY DATA'"&amp;"!D:D,$C605)&lt;&gt;1
    ),
    """",
    IFERROR(TEXTJOIN(CHAR(10),TRUE,FILTER('SUMMARY DATA'!I:I,'SUMMARY DATA'!D:D=$C605)),"""")
  )
)"),"")</f>
        <v/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 spans="1:27">
      <c r="A606" s="19"/>
      <c r="B606" s="37"/>
      <c r="C606" s="19"/>
      <c r="D606" s="33"/>
      <c r="E606" s="4" t="str">
        <f>IFERROR(__xludf.DUMMYFUNCTION("IFERROR(
  TEXTJOIN(CHAR(10),TRUE,FILTER('SUMMARY DATA'!E:E,'SUMMARY DATA'!A:A=$A606,'SUMMARY DATA'!C:C=$B606)),
  IF(
    OR(
      ISNUMBER(SEARCH(""CDM CASH DEPOSIT"",$C606)),
      ISNUMBER(SEARCH(""CASH DEPOSIT"",$C606)),
      COUNTIF('SUMMARY DATA'"&amp;"!D:D,$C606)&lt;&gt;1
    ),
    """",
    IFERROR(TEXTJOIN(CHAR(10),TRUE,FILTER('SUMMARY DATA'!E:E,'SUMMARY DATA'!D:D=$C606)),"""")
  )
)"),"")</f>
        <v/>
      </c>
      <c r="F606" s="2" t="str">
        <f>IFERROR(__xludf.DUMMYFUNCTION("IFERROR(
  TEXTJOIN(CHAR(10),TRUE,FILTER('SUMMARY DATA'!F:F,'SUMMARY DATA'!A:A=$A606,'SUMMARY DATA'!C:C=$B606)),
  IF(
    OR(
      ISNUMBER(SEARCH(""CDM CASH DEPOSIT"",$C606)),
      ISNUMBER(SEARCH(""CASH DEPOSIT"",$C606)),
      COUNTIF('SUMMARY DATA'"&amp;"!D:D,$C606)&lt;&gt;1
    ),
    """",
    IFERROR(TEXTJOIN(CHAR(10),TRUE,FILTER('SUMMARY DATA'!F:F,'SUMMARY DATA'!D:D=$C606)),"""")
  )
)"),"")</f>
        <v/>
      </c>
      <c r="G606" s="2" t="str">
        <f>IFERROR(__xludf.DUMMYFUNCTION("IFERROR(
  TEXTJOIN(CHAR(10),TRUE,FILTER('SUMMARY DATA'!G:G,'SUMMARY DATA'!A:A=$A606,'SUMMARY DATA'!C:C=$B606)),
  IF(
    OR(
      ISNUMBER(SEARCH(""CDM CASH DEPOSIT"",$C606)),
      ISNUMBER(SEARCH(""CASH DEPOSIT"",$C606)),
      COUNTIF('SUMMARY DATA'"&amp;"!D:D,$C606)&lt;&gt;1
    ),
    """",
    IFERROR(TEXTJOIN(CHAR(10),TRUE,FILTER('SUMMARY DATA'!G:G,'SUMMARY DATA'!D:D=$C606)),"""")
  )
)"),"")</f>
        <v/>
      </c>
      <c r="H606" s="6" t="str">
        <f>IFERROR(__xludf.DUMMYFUNCTION("IFERROR(
  TEXTJOIN(CHAR(10),TRUE,FILTER('SUMMARY DATA'!H:H,'SUMMARY DATA'!A:A=$A606,'SUMMARY DATA'!C:C=$B606)),
  IF(
    OR(
      ISNUMBER(SEARCH(""CDM CASH DEPOSIT"",$C606)),
      ISNUMBER(SEARCH(""CASH DEPOSIT"",$C606)),
      COUNTIF('SUMMARY DATA'"&amp;"!D:D,$C606)&lt;&gt;1
    ),
    """",
    IFERROR(TEXTJOIN(CHAR(10),TRUE,FILTER('SUMMARY DATA'!H:H,'SUMMARY DATA'!D:D=$C606)),"""")
  )
)"),"")</f>
        <v/>
      </c>
      <c r="I606" s="6" t="str">
        <f>IFERROR(__xludf.DUMMYFUNCTION("IF(H606="""","""",
SUM(ARRAYFORMULA(VALUE(SPLIT(H606,CHAR(10)))))
)"),"")</f>
        <v/>
      </c>
      <c r="J606" s="2" t="str">
        <f>IFERROR(__xludf.DUMMYFUNCTION("IFERROR(
  TEXTJOIN(CHAR(10),TRUE,FILTER('SUMMARY DATA'!I:I,'SUMMARY DATA'!A:A=$A606,'SUMMARY DATA'!C:C=$B606)),
  IF(
    OR(
      ISNUMBER(SEARCH(""CDM CASH DEPOSIT"",$C606)),
      ISNUMBER(SEARCH(""CASH DEPOSIT"",$C606)),
      COUNTIF('SUMMARY DATA'"&amp;"!D:D,$C606)&lt;&gt;1
    ),
    """",
    IFERROR(TEXTJOIN(CHAR(10),TRUE,FILTER('SUMMARY DATA'!I:I,'SUMMARY DATA'!D:D=$C606)),"""")
  )
)"),"")</f>
        <v/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 spans="1:27">
      <c r="A607" s="19"/>
      <c r="B607" s="37"/>
      <c r="C607" s="19"/>
      <c r="D607" s="33"/>
      <c r="E607" s="4" t="str">
        <f>IFERROR(__xludf.DUMMYFUNCTION("IFERROR(
  TEXTJOIN(CHAR(10),TRUE,FILTER('SUMMARY DATA'!E:E,'SUMMARY DATA'!A:A=$A607,'SUMMARY DATA'!C:C=$B607)),
  IF(
    OR(
      ISNUMBER(SEARCH(""CDM CASH DEPOSIT"",$C607)),
      ISNUMBER(SEARCH(""CASH DEPOSIT"",$C607)),
      COUNTIF('SUMMARY DATA'"&amp;"!D:D,$C607)&lt;&gt;1
    ),
    """",
    IFERROR(TEXTJOIN(CHAR(10),TRUE,FILTER('SUMMARY DATA'!E:E,'SUMMARY DATA'!D:D=$C607)),"""")
  )
)"),"")</f>
        <v/>
      </c>
      <c r="F607" s="2" t="str">
        <f>IFERROR(__xludf.DUMMYFUNCTION("IFERROR(
  TEXTJOIN(CHAR(10),TRUE,FILTER('SUMMARY DATA'!F:F,'SUMMARY DATA'!A:A=$A607,'SUMMARY DATA'!C:C=$B607)),
  IF(
    OR(
      ISNUMBER(SEARCH(""CDM CASH DEPOSIT"",$C607)),
      ISNUMBER(SEARCH(""CASH DEPOSIT"",$C607)),
      COUNTIF('SUMMARY DATA'"&amp;"!D:D,$C607)&lt;&gt;1
    ),
    """",
    IFERROR(TEXTJOIN(CHAR(10),TRUE,FILTER('SUMMARY DATA'!F:F,'SUMMARY DATA'!D:D=$C607)),"""")
  )
)"),"")</f>
        <v/>
      </c>
      <c r="G607" s="2" t="str">
        <f>IFERROR(__xludf.DUMMYFUNCTION("IFERROR(
  TEXTJOIN(CHAR(10),TRUE,FILTER('SUMMARY DATA'!G:G,'SUMMARY DATA'!A:A=$A607,'SUMMARY DATA'!C:C=$B607)),
  IF(
    OR(
      ISNUMBER(SEARCH(""CDM CASH DEPOSIT"",$C607)),
      ISNUMBER(SEARCH(""CASH DEPOSIT"",$C607)),
      COUNTIF('SUMMARY DATA'"&amp;"!D:D,$C607)&lt;&gt;1
    ),
    """",
    IFERROR(TEXTJOIN(CHAR(10),TRUE,FILTER('SUMMARY DATA'!G:G,'SUMMARY DATA'!D:D=$C607)),"""")
  )
)"),"")</f>
        <v/>
      </c>
      <c r="H607" s="6" t="str">
        <f>IFERROR(__xludf.DUMMYFUNCTION("IFERROR(
  TEXTJOIN(CHAR(10),TRUE,FILTER('SUMMARY DATA'!H:H,'SUMMARY DATA'!A:A=$A607,'SUMMARY DATA'!C:C=$B607)),
  IF(
    OR(
      ISNUMBER(SEARCH(""CDM CASH DEPOSIT"",$C607)),
      ISNUMBER(SEARCH(""CASH DEPOSIT"",$C607)),
      COUNTIF('SUMMARY DATA'"&amp;"!D:D,$C607)&lt;&gt;1
    ),
    """",
    IFERROR(TEXTJOIN(CHAR(10),TRUE,FILTER('SUMMARY DATA'!H:H,'SUMMARY DATA'!D:D=$C607)),"""")
  )
)"),"")</f>
        <v/>
      </c>
      <c r="I607" s="6" t="str">
        <f>IFERROR(__xludf.DUMMYFUNCTION("IF(H607="""","""",
SUM(ARRAYFORMULA(VALUE(SPLIT(H607,CHAR(10)))))
)"),"")</f>
        <v/>
      </c>
      <c r="J607" s="2" t="str">
        <f>IFERROR(__xludf.DUMMYFUNCTION("IFERROR(
  TEXTJOIN(CHAR(10),TRUE,FILTER('SUMMARY DATA'!I:I,'SUMMARY DATA'!A:A=$A607,'SUMMARY DATA'!C:C=$B607)),
  IF(
    OR(
      ISNUMBER(SEARCH(""CDM CASH DEPOSIT"",$C607)),
      ISNUMBER(SEARCH(""CASH DEPOSIT"",$C607)),
      COUNTIF('SUMMARY DATA'"&amp;"!D:D,$C607)&lt;&gt;1
    ),
    """",
    IFERROR(TEXTJOIN(CHAR(10),TRUE,FILTER('SUMMARY DATA'!I:I,'SUMMARY DATA'!D:D=$C607)),"""")
  )
)"),"")</f>
        <v/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 spans="1:27">
      <c r="A608" s="19"/>
      <c r="B608" s="37"/>
      <c r="C608" s="19"/>
      <c r="D608" s="33"/>
      <c r="E608" s="4" t="str">
        <f>IFERROR(__xludf.DUMMYFUNCTION("IFERROR(
  TEXTJOIN(CHAR(10),TRUE,FILTER('SUMMARY DATA'!E:E,'SUMMARY DATA'!A:A=$A608,'SUMMARY DATA'!C:C=$B608)),
  IF(
    OR(
      ISNUMBER(SEARCH(""CDM CASH DEPOSIT"",$C608)),
      ISNUMBER(SEARCH(""CASH DEPOSIT"",$C608)),
      COUNTIF('SUMMARY DATA'"&amp;"!D:D,$C608)&lt;&gt;1
    ),
    """",
    IFERROR(TEXTJOIN(CHAR(10),TRUE,FILTER('SUMMARY DATA'!E:E,'SUMMARY DATA'!D:D=$C608)),"""")
  )
)"),"")</f>
        <v/>
      </c>
      <c r="F608" s="2" t="str">
        <f>IFERROR(__xludf.DUMMYFUNCTION("IFERROR(
  TEXTJOIN(CHAR(10),TRUE,FILTER('SUMMARY DATA'!F:F,'SUMMARY DATA'!A:A=$A608,'SUMMARY DATA'!C:C=$B608)),
  IF(
    OR(
      ISNUMBER(SEARCH(""CDM CASH DEPOSIT"",$C608)),
      ISNUMBER(SEARCH(""CASH DEPOSIT"",$C608)),
      COUNTIF('SUMMARY DATA'"&amp;"!D:D,$C608)&lt;&gt;1
    ),
    """",
    IFERROR(TEXTJOIN(CHAR(10),TRUE,FILTER('SUMMARY DATA'!F:F,'SUMMARY DATA'!D:D=$C608)),"""")
  )
)"),"")</f>
        <v/>
      </c>
      <c r="G608" s="2" t="str">
        <f>IFERROR(__xludf.DUMMYFUNCTION("IFERROR(
  TEXTJOIN(CHAR(10),TRUE,FILTER('SUMMARY DATA'!G:G,'SUMMARY DATA'!A:A=$A608,'SUMMARY DATA'!C:C=$B608)),
  IF(
    OR(
      ISNUMBER(SEARCH(""CDM CASH DEPOSIT"",$C608)),
      ISNUMBER(SEARCH(""CASH DEPOSIT"",$C608)),
      COUNTIF('SUMMARY DATA'"&amp;"!D:D,$C608)&lt;&gt;1
    ),
    """",
    IFERROR(TEXTJOIN(CHAR(10),TRUE,FILTER('SUMMARY DATA'!G:G,'SUMMARY DATA'!D:D=$C608)),"""")
  )
)"),"")</f>
        <v/>
      </c>
      <c r="H608" s="6" t="str">
        <f>IFERROR(__xludf.DUMMYFUNCTION("IFERROR(
  TEXTJOIN(CHAR(10),TRUE,FILTER('SUMMARY DATA'!H:H,'SUMMARY DATA'!A:A=$A608,'SUMMARY DATA'!C:C=$B608)),
  IF(
    OR(
      ISNUMBER(SEARCH(""CDM CASH DEPOSIT"",$C608)),
      ISNUMBER(SEARCH(""CASH DEPOSIT"",$C608)),
      COUNTIF('SUMMARY DATA'"&amp;"!D:D,$C608)&lt;&gt;1
    ),
    """",
    IFERROR(TEXTJOIN(CHAR(10),TRUE,FILTER('SUMMARY DATA'!H:H,'SUMMARY DATA'!D:D=$C608)),"""")
  )
)"),"")</f>
        <v/>
      </c>
      <c r="I608" s="6" t="str">
        <f>IFERROR(__xludf.DUMMYFUNCTION("IF(H608="""","""",
SUM(ARRAYFORMULA(VALUE(SPLIT(H608,CHAR(10)))))
)"),"")</f>
        <v/>
      </c>
      <c r="J608" s="2" t="str">
        <f>IFERROR(__xludf.DUMMYFUNCTION("IFERROR(
  TEXTJOIN(CHAR(10),TRUE,FILTER('SUMMARY DATA'!I:I,'SUMMARY DATA'!A:A=$A608,'SUMMARY DATA'!C:C=$B608)),
  IF(
    OR(
      ISNUMBER(SEARCH(""CDM CASH DEPOSIT"",$C608)),
      ISNUMBER(SEARCH(""CASH DEPOSIT"",$C608)),
      COUNTIF('SUMMARY DATA'"&amp;"!D:D,$C608)&lt;&gt;1
    ),
    """",
    IFERROR(TEXTJOIN(CHAR(10),TRUE,FILTER('SUMMARY DATA'!I:I,'SUMMARY DATA'!D:D=$C608)),"""")
  )
)"),"")</f>
        <v/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 spans="1:27">
      <c r="A609" s="19"/>
      <c r="B609" s="37"/>
      <c r="C609" s="19"/>
      <c r="D609" s="33"/>
      <c r="E609" s="4" t="str">
        <f>IFERROR(__xludf.DUMMYFUNCTION("IFERROR(
  TEXTJOIN(CHAR(10),TRUE,FILTER('SUMMARY DATA'!E:E,'SUMMARY DATA'!A:A=$A609,'SUMMARY DATA'!C:C=$B609)),
  IF(
    OR(
      ISNUMBER(SEARCH(""CDM CASH DEPOSIT"",$C609)),
      ISNUMBER(SEARCH(""CASH DEPOSIT"",$C609)),
      COUNTIF('SUMMARY DATA'"&amp;"!D:D,$C609)&lt;&gt;1
    ),
    """",
    IFERROR(TEXTJOIN(CHAR(10),TRUE,FILTER('SUMMARY DATA'!E:E,'SUMMARY DATA'!D:D=$C609)),"""")
  )
)"),"")</f>
        <v/>
      </c>
      <c r="F609" s="2" t="str">
        <f>IFERROR(__xludf.DUMMYFUNCTION("IFERROR(
  TEXTJOIN(CHAR(10),TRUE,FILTER('SUMMARY DATA'!F:F,'SUMMARY DATA'!A:A=$A609,'SUMMARY DATA'!C:C=$B609)),
  IF(
    OR(
      ISNUMBER(SEARCH(""CDM CASH DEPOSIT"",$C609)),
      ISNUMBER(SEARCH(""CASH DEPOSIT"",$C609)),
      COUNTIF('SUMMARY DATA'"&amp;"!D:D,$C609)&lt;&gt;1
    ),
    """",
    IFERROR(TEXTJOIN(CHAR(10),TRUE,FILTER('SUMMARY DATA'!F:F,'SUMMARY DATA'!D:D=$C609)),"""")
  )
)"),"")</f>
        <v/>
      </c>
      <c r="G609" s="2" t="str">
        <f>IFERROR(__xludf.DUMMYFUNCTION("IFERROR(
  TEXTJOIN(CHAR(10),TRUE,FILTER('SUMMARY DATA'!G:G,'SUMMARY DATA'!A:A=$A609,'SUMMARY DATA'!C:C=$B609)),
  IF(
    OR(
      ISNUMBER(SEARCH(""CDM CASH DEPOSIT"",$C609)),
      ISNUMBER(SEARCH(""CASH DEPOSIT"",$C609)),
      COUNTIF('SUMMARY DATA'"&amp;"!D:D,$C609)&lt;&gt;1
    ),
    """",
    IFERROR(TEXTJOIN(CHAR(10),TRUE,FILTER('SUMMARY DATA'!G:G,'SUMMARY DATA'!D:D=$C609)),"""")
  )
)"),"")</f>
        <v/>
      </c>
      <c r="H609" s="6" t="str">
        <f>IFERROR(__xludf.DUMMYFUNCTION("IFERROR(
  TEXTJOIN(CHAR(10),TRUE,FILTER('SUMMARY DATA'!H:H,'SUMMARY DATA'!A:A=$A609,'SUMMARY DATA'!C:C=$B609)),
  IF(
    OR(
      ISNUMBER(SEARCH(""CDM CASH DEPOSIT"",$C609)),
      ISNUMBER(SEARCH(""CASH DEPOSIT"",$C609)),
      COUNTIF('SUMMARY DATA'"&amp;"!D:D,$C609)&lt;&gt;1
    ),
    """",
    IFERROR(TEXTJOIN(CHAR(10),TRUE,FILTER('SUMMARY DATA'!H:H,'SUMMARY DATA'!D:D=$C609)),"""")
  )
)"),"")</f>
        <v/>
      </c>
      <c r="I609" s="6" t="str">
        <f>IFERROR(__xludf.DUMMYFUNCTION("IF(H609="""","""",
SUM(ARRAYFORMULA(VALUE(SPLIT(H609,CHAR(10)))))
)"),"")</f>
        <v/>
      </c>
      <c r="J609" s="2" t="str">
        <f>IFERROR(__xludf.DUMMYFUNCTION("IFERROR(
  TEXTJOIN(CHAR(10),TRUE,FILTER('SUMMARY DATA'!I:I,'SUMMARY DATA'!A:A=$A609,'SUMMARY DATA'!C:C=$B609)),
  IF(
    OR(
      ISNUMBER(SEARCH(""CDM CASH DEPOSIT"",$C609)),
      ISNUMBER(SEARCH(""CASH DEPOSIT"",$C609)),
      COUNTIF('SUMMARY DATA'"&amp;"!D:D,$C609)&lt;&gt;1
    ),
    """",
    IFERROR(TEXTJOIN(CHAR(10),TRUE,FILTER('SUMMARY DATA'!I:I,'SUMMARY DATA'!D:D=$C609)),"""")
  )
)"),"")</f>
        <v/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 spans="1:27">
      <c r="A610" s="19"/>
      <c r="B610" s="37"/>
      <c r="C610" s="19"/>
      <c r="D610" s="33"/>
      <c r="E610" s="4" t="str">
        <f>IFERROR(__xludf.DUMMYFUNCTION("IFERROR(
  TEXTJOIN(CHAR(10),TRUE,FILTER('SUMMARY DATA'!E:E,'SUMMARY DATA'!A:A=$A610,'SUMMARY DATA'!C:C=$B610)),
  IF(
    OR(
      ISNUMBER(SEARCH(""CDM CASH DEPOSIT"",$C610)),
      ISNUMBER(SEARCH(""CASH DEPOSIT"",$C610)),
      COUNTIF('SUMMARY DATA'"&amp;"!D:D,$C610)&lt;&gt;1
    ),
    """",
    IFERROR(TEXTJOIN(CHAR(10),TRUE,FILTER('SUMMARY DATA'!E:E,'SUMMARY DATA'!D:D=$C610)),"""")
  )
)"),"")</f>
        <v/>
      </c>
      <c r="F610" s="2" t="str">
        <f>IFERROR(__xludf.DUMMYFUNCTION("IFERROR(
  TEXTJOIN(CHAR(10),TRUE,FILTER('SUMMARY DATA'!F:F,'SUMMARY DATA'!A:A=$A610,'SUMMARY DATA'!C:C=$B610)),
  IF(
    OR(
      ISNUMBER(SEARCH(""CDM CASH DEPOSIT"",$C610)),
      ISNUMBER(SEARCH(""CASH DEPOSIT"",$C610)),
      COUNTIF('SUMMARY DATA'"&amp;"!D:D,$C610)&lt;&gt;1
    ),
    """",
    IFERROR(TEXTJOIN(CHAR(10),TRUE,FILTER('SUMMARY DATA'!F:F,'SUMMARY DATA'!D:D=$C610)),"""")
  )
)"),"")</f>
        <v/>
      </c>
      <c r="G610" s="2" t="str">
        <f>IFERROR(__xludf.DUMMYFUNCTION("IFERROR(
  TEXTJOIN(CHAR(10),TRUE,FILTER('SUMMARY DATA'!G:G,'SUMMARY DATA'!A:A=$A610,'SUMMARY DATA'!C:C=$B610)),
  IF(
    OR(
      ISNUMBER(SEARCH(""CDM CASH DEPOSIT"",$C610)),
      ISNUMBER(SEARCH(""CASH DEPOSIT"",$C610)),
      COUNTIF('SUMMARY DATA'"&amp;"!D:D,$C610)&lt;&gt;1
    ),
    """",
    IFERROR(TEXTJOIN(CHAR(10),TRUE,FILTER('SUMMARY DATA'!G:G,'SUMMARY DATA'!D:D=$C610)),"""")
  )
)"),"")</f>
        <v/>
      </c>
      <c r="H610" s="6" t="str">
        <f>IFERROR(__xludf.DUMMYFUNCTION("IFERROR(
  TEXTJOIN(CHAR(10),TRUE,FILTER('SUMMARY DATA'!H:H,'SUMMARY DATA'!A:A=$A610,'SUMMARY DATA'!C:C=$B610)),
  IF(
    OR(
      ISNUMBER(SEARCH(""CDM CASH DEPOSIT"",$C610)),
      ISNUMBER(SEARCH(""CASH DEPOSIT"",$C610)),
      COUNTIF('SUMMARY DATA'"&amp;"!D:D,$C610)&lt;&gt;1
    ),
    """",
    IFERROR(TEXTJOIN(CHAR(10),TRUE,FILTER('SUMMARY DATA'!H:H,'SUMMARY DATA'!D:D=$C610)),"""")
  )
)"),"")</f>
        <v/>
      </c>
      <c r="I610" s="6" t="str">
        <f>IFERROR(__xludf.DUMMYFUNCTION("IF(H610="""","""",
SUM(ARRAYFORMULA(VALUE(SPLIT(H610,CHAR(10)))))
)"),"")</f>
        <v/>
      </c>
      <c r="J610" s="2" t="str">
        <f>IFERROR(__xludf.DUMMYFUNCTION("IFERROR(
  TEXTJOIN(CHAR(10),TRUE,FILTER('SUMMARY DATA'!I:I,'SUMMARY DATA'!A:A=$A610,'SUMMARY DATA'!C:C=$B610)),
  IF(
    OR(
      ISNUMBER(SEARCH(""CDM CASH DEPOSIT"",$C610)),
      ISNUMBER(SEARCH(""CASH DEPOSIT"",$C610)),
      COUNTIF('SUMMARY DATA'"&amp;"!D:D,$C610)&lt;&gt;1
    ),
    """",
    IFERROR(TEXTJOIN(CHAR(10),TRUE,FILTER('SUMMARY DATA'!I:I,'SUMMARY DATA'!D:D=$C610)),"""")
  )
)"),"")</f>
        <v/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 spans="1:27">
      <c r="A611" s="19"/>
      <c r="B611" s="37"/>
      <c r="C611" s="19"/>
      <c r="D611" s="33"/>
      <c r="E611" s="4" t="str">
        <f>IFERROR(__xludf.DUMMYFUNCTION("IFERROR(
  TEXTJOIN(CHAR(10),TRUE,FILTER('SUMMARY DATA'!E:E,'SUMMARY DATA'!A:A=$A611,'SUMMARY DATA'!C:C=$B611)),
  IF(
    OR(
      ISNUMBER(SEARCH(""CDM CASH DEPOSIT"",$C611)),
      ISNUMBER(SEARCH(""CASH DEPOSIT"",$C611)),
      COUNTIF('SUMMARY DATA'"&amp;"!D:D,$C611)&lt;&gt;1
    ),
    """",
    IFERROR(TEXTJOIN(CHAR(10),TRUE,FILTER('SUMMARY DATA'!E:E,'SUMMARY DATA'!D:D=$C611)),"""")
  )
)"),"")</f>
        <v/>
      </c>
      <c r="F611" s="2" t="str">
        <f>IFERROR(__xludf.DUMMYFUNCTION("IFERROR(
  TEXTJOIN(CHAR(10),TRUE,FILTER('SUMMARY DATA'!F:F,'SUMMARY DATA'!A:A=$A611,'SUMMARY DATA'!C:C=$B611)),
  IF(
    OR(
      ISNUMBER(SEARCH(""CDM CASH DEPOSIT"",$C611)),
      ISNUMBER(SEARCH(""CASH DEPOSIT"",$C611)),
      COUNTIF('SUMMARY DATA'"&amp;"!D:D,$C611)&lt;&gt;1
    ),
    """",
    IFERROR(TEXTJOIN(CHAR(10),TRUE,FILTER('SUMMARY DATA'!F:F,'SUMMARY DATA'!D:D=$C611)),"""")
  )
)"),"")</f>
        <v/>
      </c>
      <c r="G611" s="2" t="str">
        <f>IFERROR(__xludf.DUMMYFUNCTION("IFERROR(
  TEXTJOIN(CHAR(10),TRUE,FILTER('SUMMARY DATA'!G:G,'SUMMARY DATA'!A:A=$A611,'SUMMARY DATA'!C:C=$B611)),
  IF(
    OR(
      ISNUMBER(SEARCH(""CDM CASH DEPOSIT"",$C611)),
      ISNUMBER(SEARCH(""CASH DEPOSIT"",$C611)),
      COUNTIF('SUMMARY DATA'"&amp;"!D:D,$C611)&lt;&gt;1
    ),
    """",
    IFERROR(TEXTJOIN(CHAR(10),TRUE,FILTER('SUMMARY DATA'!G:G,'SUMMARY DATA'!D:D=$C611)),"""")
  )
)"),"")</f>
        <v/>
      </c>
      <c r="H611" s="6" t="str">
        <f>IFERROR(__xludf.DUMMYFUNCTION("IFERROR(
  TEXTJOIN(CHAR(10),TRUE,FILTER('SUMMARY DATA'!H:H,'SUMMARY DATA'!A:A=$A611,'SUMMARY DATA'!C:C=$B611)),
  IF(
    OR(
      ISNUMBER(SEARCH(""CDM CASH DEPOSIT"",$C611)),
      ISNUMBER(SEARCH(""CASH DEPOSIT"",$C611)),
      COUNTIF('SUMMARY DATA'"&amp;"!D:D,$C611)&lt;&gt;1
    ),
    """",
    IFERROR(TEXTJOIN(CHAR(10),TRUE,FILTER('SUMMARY DATA'!H:H,'SUMMARY DATA'!D:D=$C611)),"""")
  )
)"),"")</f>
        <v/>
      </c>
      <c r="I611" s="6" t="str">
        <f>IFERROR(__xludf.DUMMYFUNCTION("IF(H611="""","""",
SUM(ARRAYFORMULA(VALUE(SPLIT(H611,CHAR(10)))))
)"),"")</f>
        <v/>
      </c>
      <c r="J611" s="2" t="str">
        <f>IFERROR(__xludf.DUMMYFUNCTION("IFERROR(
  TEXTJOIN(CHAR(10),TRUE,FILTER('SUMMARY DATA'!I:I,'SUMMARY DATA'!A:A=$A611,'SUMMARY DATA'!C:C=$B611)),
  IF(
    OR(
      ISNUMBER(SEARCH(""CDM CASH DEPOSIT"",$C611)),
      ISNUMBER(SEARCH(""CASH DEPOSIT"",$C611)),
      COUNTIF('SUMMARY DATA'"&amp;"!D:D,$C611)&lt;&gt;1
    ),
    """",
    IFERROR(TEXTJOIN(CHAR(10),TRUE,FILTER('SUMMARY DATA'!I:I,'SUMMARY DATA'!D:D=$C611)),"""")
  )
)"),"")</f>
        <v/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 spans="1:27">
      <c r="A612" s="19"/>
      <c r="B612" s="37"/>
      <c r="C612" s="19"/>
      <c r="D612" s="33"/>
      <c r="E612" s="4" t="str">
        <f>IFERROR(__xludf.DUMMYFUNCTION("IFERROR(
  TEXTJOIN(CHAR(10),TRUE,FILTER('SUMMARY DATA'!E:E,'SUMMARY DATA'!A:A=$A612,'SUMMARY DATA'!C:C=$B612)),
  IF(
    OR(
      ISNUMBER(SEARCH(""CDM CASH DEPOSIT"",$C612)),
      ISNUMBER(SEARCH(""CASH DEPOSIT"",$C612)),
      COUNTIF('SUMMARY DATA'"&amp;"!D:D,$C612)&lt;&gt;1
    ),
    """",
    IFERROR(TEXTJOIN(CHAR(10),TRUE,FILTER('SUMMARY DATA'!E:E,'SUMMARY DATA'!D:D=$C612)),"""")
  )
)"),"")</f>
        <v/>
      </c>
      <c r="F612" s="2" t="str">
        <f>IFERROR(__xludf.DUMMYFUNCTION("IFERROR(
  TEXTJOIN(CHAR(10),TRUE,FILTER('SUMMARY DATA'!F:F,'SUMMARY DATA'!A:A=$A612,'SUMMARY DATA'!C:C=$B612)),
  IF(
    OR(
      ISNUMBER(SEARCH(""CDM CASH DEPOSIT"",$C612)),
      ISNUMBER(SEARCH(""CASH DEPOSIT"",$C612)),
      COUNTIF('SUMMARY DATA'"&amp;"!D:D,$C612)&lt;&gt;1
    ),
    """",
    IFERROR(TEXTJOIN(CHAR(10),TRUE,FILTER('SUMMARY DATA'!F:F,'SUMMARY DATA'!D:D=$C612)),"""")
  )
)"),"")</f>
        <v/>
      </c>
      <c r="G612" s="2" t="str">
        <f>IFERROR(__xludf.DUMMYFUNCTION("IFERROR(
  TEXTJOIN(CHAR(10),TRUE,FILTER('SUMMARY DATA'!G:G,'SUMMARY DATA'!A:A=$A612,'SUMMARY DATA'!C:C=$B612)),
  IF(
    OR(
      ISNUMBER(SEARCH(""CDM CASH DEPOSIT"",$C612)),
      ISNUMBER(SEARCH(""CASH DEPOSIT"",$C612)),
      COUNTIF('SUMMARY DATA'"&amp;"!D:D,$C612)&lt;&gt;1
    ),
    """",
    IFERROR(TEXTJOIN(CHAR(10),TRUE,FILTER('SUMMARY DATA'!G:G,'SUMMARY DATA'!D:D=$C612)),"""")
  )
)"),"")</f>
        <v/>
      </c>
      <c r="H612" s="6" t="str">
        <f>IFERROR(__xludf.DUMMYFUNCTION("IFERROR(
  TEXTJOIN(CHAR(10),TRUE,FILTER('SUMMARY DATA'!H:H,'SUMMARY DATA'!A:A=$A612,'SUMMARY DATA'!C:C=$B612)),
  IF(
    OR(
      ISNUMBER(SEARCH(""CDM CASH DEPOSIT"",$C612)),
      ISNUMBER(SEARCH(""CASH DEPOSIT"",$C612)),
      COUNTIF('SUMMARY DATA'"&amp;"!D:D,$C612)&lt;&gt;1
    ),
    """",
    IFERROR(TEXTJOIN(CHAR(10),TRUE,FILTER('SUMMARY DATA'!H:H,'SUMMARY DATA'!D:D=$C612)),"""")
  )
)"),"")</f>
        <v/>
      </c>
      <c r="I612" s="6" t="str">
        <f>IFERROR(__xludf.DUMMYFUNCTION("IF(H612="""","""",
SUM(ARRAYFORMULA(VALUE(SPLIT(H612,CHAR(10)))))
)"),"")</f>
        <v/>
      </c>
      <c r="J612" s="2" t="str">
        <f>IFERROR(__xludf.DUMMYFUNCTION("IFERROR(
  TEXTJOIN(CHAR(10),TRUE,FILTER('SUMMARY DATA'!I:I,'SUMMARY DATA'!A:A=$A612,'SUMMARY DATA'!C:C=$B612)),
  IF(
    OR(
      ISNUMBER(SEARCH(""CDM CASH DEPOSIT"",$C612)),
      ISNUMBER(SEARCH(""CASH DEPOSIT"",$C612)),
      COUNTIF('SUMMARY DATA'"&amp;"!D:D,$C612)&lt;&gt;1
    ),
    """",
    IFERROR(TEXTJOIN(CHAR(10),TRUE,FILTER('SUMMARY DATA'!I:I,'SUMMARY DATA'!D:D=$C612)),"""")
  )
)"),"")</f>
        <v/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 spans="1:27">
      <c r="A613" s="19"/>
      <c r="B613" s="37"/>
      <c r="C613" s="19"/>
      <c r="D613" s="33"/>
      <c r="E613" s="4" t="str">
        <f>IFERROR(__xludf.DUMMYFUNCTION("IFERROR(
  TEXTJOIN(CHAR(10),TRUE,FILTER('SUMMARY DATA'!E:E,'SUMMARY DATA'!A:A=$A613,'SUMMARY DATA'!C:C=$B613)),
  IF(
    OR(
      ISNUMBER(SEARCH(""CDM CASH DEPOSIT"",$C613)),
      ISNUMBER(SEARCH(""CASH DEPOSIT"",$C613)),
      COUNTIF('SUMMARY DATA'"&amp;"!D:D,$C613)&lt;&gt;1
    ),
    """",
    IFERROR(TEXTJOIN(CHAR(10),TRUE,FILTER('SUMMARY DATA'!E:E,'SUMMARY DATA'!D:D=$C613)),"""")
  )
)"),"")</f>
        <v/>
      </c>
      <c r="F613" s="2" t="str">
        <f>IFERROR(__xludf.DUMMYFUNCTION("IFERROR(
  TEXTJOIN(CHAR(10),TRUE,FILTER('SUMMARY DATA'!F:F,'SUMMARY DATA'!A:A=$A613,'SUMMARY DATA'!C:C=$B613)),
  IF(
    OR(
      ISNUMBER(SEARCH(""CDM CASH DEPOSIT"",$C613)),
      ISNUMBER(SEARCH(""CASH DEPOSIT"",$C613)),
      COUNTIF('SUMMARY DATA'"&amp;"!D:D,$C613)&lt;&gt;1
    ),
    """",
    IFERROR(TEXTJOIN(CHAR(10),TRUE,FILTER('SUMMARY DATA'!F:F,'SUMMARY DATA'!D:D=$C613)),"""")
  )
)"),"")</f>
        <v/>
      </c>
      <c r="G613" s="2" t="str">
        <f>IFERROR(__xludf.DUMMYFUNCTION("IFERROR(
  TEXTJOIN(CHAR(10),TRUE,FILTER('SUMMARY DATA'!G:G,'SUMMARY DATA'!A:A=$A613,'SUMMARY DATA'!C:C=$B613)),
  IF(
    OR(
      ISNUMBER(SEARCH(""CDM CASH DEPOSIT"",$C613)),
      ISNUMBER(SEARCH(""CASH DEPOSIT"",$C613)),
      COUNTIF('SUMMARY DATA'"&amp;"!D:D,$C613)&lt;&gt;1
    ),
    """",
    IFERROR(TEXTJOIN(CHAR(10),TRUE,FILTER('SUMMARY DATA'!G:G,'SUMMARY DATA'!D:D=$C613)),"""")
  )
)"),"")</f>
        <v/>
      </c>
      <c r="H613" s="6" t="str">
        <f>IFERROR(__xludf.DUMMYFUNCTION("IFERROR(
  TEXTJOIN(CHAR(10),TRUE,FILTER('SUMMARY DATA'!H:H,'SUMMARY DATA'!A:A=$A613,'SUMMARY DATA'!C:C=$B613)),
  IF(
    OR(
      ISNUMBER(SEARCH(""CDM CASH DEPOSIT"",$C613)),
      ISNUMBER(SEARCH(""CASH DEPOSIT"",$C613)),
      COUNTIF('SUMMARY DATA'"&amp;"!D:D,$C613)&lt;&gt;1
    ),
    """",
    IFERROR(TEXTJOIN(CHAR(10),TRUE,FILTER('SUMMARY DATA'!H:H,'SUMMARY DATA'!D:D=$C613)),"""")
  )
)"),"")</f>
        <v/>
      </c>
      <c r="I613" s="6" t="str">
        <f>IFERROR(__xludf.DUMMYFUNCTION("IF(H613="""","""",
SUM(ARRAYFORMULA(VALUE(SPLIT(H613,CHAR(10)))))
)"),"")</f>
        <v/>
      </c>
      <c r="J613" s="2" t="str">
        <f>IFERROR(__xludf.DUMMYFUNCTION("IFERROR(
  TEXTJOIN(CHAR(10),TRUE,FILTER('SUMMARY DATA'!I:I,'SUMMARY DATA'!A:A=$A613,'SUMMARY DATA'!C:C=$B613)),
  IF(
    OR(
      ISNUMBER(SEARCH(""CDM CASH DEPOSIT"",$C613)),
      ISNUMBER(SEARCH(""CASH DEPOSIT"",$C613)),
      COUNTIF('SUMMARY DATA'"&amp;"!D:D,$C613)&lt;&gt;1
    ),
    """",
    IFERROR(TEXTJOIN(CHAR(10),TRUE,FILTER('SUMMARY DATA'!I:I,'SUMMARY DATA'!D:D=$C613)),"""")
  )
)"),"")</f>
        <v/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 spans="1:27">
      <c r="A614" s="19"/>
      <c r="B614" s="37"/>
      <c r="C614" s="19"/>
      <c r="D614" s="33"/>
      <c r="E614" s="4" t="str">
        <f>IFERROR(__xludf.DUMMYFUNCTION("IFERROR(
  TEXTJOIN(CHAR(10),TRUE,FILTER('SUMMARY DATA'!E:E,'SUMMARY DATA'!A:A=$A614,'SUMMARY DATA'!C:C=$B614)),
  IF(
    OR(
      ISNUMBER(SEARCH(""CDM CASH DEPOSIT"",$C614)),
      ISNUMBER(SEARCH(""CASH DEPOSIT"",$C614)),
      COUNTIF('SUMMARY DATA'"&amp;"!D:D,$C614)&lt;&gt;1
    ),
    """",
    IFERROR(TEXTJOIN(CHAR(10),TRUE,FILTER('SUMMARY DATA'!E:E,'SUMMARY DATA'!D:D=$C614)),"""")
  )
)"),"")</f>
        <v/>
      </c>
      <c r="F614" s="2" t="str">
        <f>IFERROR(__xludf.DUMMYFUNCTION("IFERROR(
  TEXTJOIN(CHAR(10),TRUE,FILTER('SUMMARY DATA'!F:F,'SUMMARY DATA'!A:A=$A614,'SUMMARY DATA'!C:C=$B614)),
  IF(
    OR(
      ISNUMBER(SEARCH(""CDM CASH DEPOSIT"",$C614)),
      ISNUMBER(SEARCH(""CASH DEPOSIT"",$C614)),
      COUNTIF('SUMMARY DATA'"&amp;"!D:D,$C614)&lt;&gt;1
    ),
    """",
    IFERROR(TEXTJOIN(CHAR(10),TRUE,FILTER('SUMMARY DATA'!F:F,'SUMMARY DATA'!D:D=$C614)),"""")
  )
)"),"")</f>
        <v/>
      </c>
      <c r="G614" s="2" t="str">
        <f>IFERROR(__xludf.DUMMYFUNCTION("IFERROR(
  TEXTJOIN(CHAR(10),TRUE,FILTER('SUMMARY DATA'!G:G,'SUMMARY DATA'!A:A=$A614,'SUMMARY DATA'!C:C=$B614)),
  IF(
    OR(
      ISNUMBER(SEARCH(""CDM CASH DEPOSIT"",$C614)),
      ISNUMBER(SEARCH(""CASH DEPOSIT"",$C614)),
      COUNTIF('SUMMARY DATA'"&amp;"!D:D,$C614)&lt;&gt;1
    ),
    """",
    IFERROR(TEXTJOIN(CHAR(10),TRUE,FILTER('SUMMARY DATA'!G:G,'SUMMARY DATA'!D:D=$C614)),"""")
  )
)"),"")</f>
        <v/>
      </c>
      <c r="H614" s="6" t="str">
        <f>IFERROR(__xludf.DUMMYFUNCTION("IFERROR(
  TEXTJOIN(CHAR(10),TRUE,FILTER('SUMMARY DATA'!H:H,'SUMMARY DATA'!A:A=$A614,'SUMMARY DATA'!C:C=$B614)),
  IF(
    OR(
      ISNUMBER(SEARCH(""CDM CASH DEPOSIT"",$C614)),
      ISNUMBER(SEARCH(""CASH DEPOSIT"",$C614)),
      COUNTIF('SUMMARY DATA'"&amp;"!D:D,$C614)&lt;&gt;1
    ),
    """",
    IFERROR(TEXTJOIN(CHAR(10),TRUE,FILTER('SUMMARY DATA'!H:H,'SUMMARY DATA'!D:D=$C614)),"""")
  )
)"),"")</f>
        <v/>
      </c>
      <c r="I614" s="6" t="str">
        <f>IFERROR(__xludf.DUMMYFUNCTION("IF(H614="""","""",
SUM(ARRAYFORMULA(VALUE(SPLIT(H614,CHAR(10)))))
)"),"")</f>
        <v/>
      </c>
      <c r="J614" s="2" t="str">
        <f>IFERROR(__xludf.DUMMYFUNCTION("IFERROR(
  TEXTJOIN(CHAR(10),TRUE,FILTER('SUMMARY DATA'!I:I,'SUMMARY DATA'!A:A=$A614,'SUMMARY DATA'!C:C=$B614)),
  IF(
    OR(
      ISNUMBER(SEARCH(""CDM CASH DEPOSIT"",$C614)),
      ISNUMBER(SEARCH(""CASH DEPOSIT"",$C614)),
      COUNTIF('SUMMARY DATA'"&amp;"!D:D,$C614)&lt;&gt;1
    ),
    """",
    IFERROR(TEXTJOIN(CHAR(10),TRUE,FILTER('SUMMARY DATA'!I:I,'SUMMARY DATA'!D:D=$C614)),"""")
  )
)"),"")</f>
        <v/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 spans="1:27">
      <c r="A615" s="19"/>
      <c r="B615" s="37"/>
      <c r="C615" s="19"/>
      <c r="D615" s="33"/>
      <c r="E615" s="4" t="str">
        <f>IFERROR(__xludf.DUMMYFUNCTION("IFERROR(
  TEXTJOIN(CHAR(10),TRUE,FILTER('SUMMARY DATA'!E:E,'SUMMARY DATA'!A:A=$A615,'SUMMARY DATA'!C:C=$B615)),
  IF(
    OR(
      ISNUMBER(SEARCH(""CDM CASH DEPOSIT"",$C615)),
      ISNUMBER(SEARCH(""CASH DEPOSIT"",$C615)),
      COUNTIF('SUMMARY DATA'"&amp;"!D:D,$C615)&lt;&gt;1
    ),
    """",
    IFERROR(TEXTJOIN(CHAR(10),TRUE,FILTER('SUMMARY DATA'!E:E,'SUMMARY DATA'!D:D=$C615)),"""")
  )
)"),"")</f>
        <v/>
      </c>
      <c r="F615" s="2" t="str">
        <f>IFERROR(__xludf.DUMMYFUNCTION("IFERROR(
  TEXTJOIN(CHAR(10),TRUE,FILTER('SUMMARY DATA'!F:F,'SUMMARY DATA'!A:A=$A615,'SUMMARY DATA'!C:C=$B615)),
  IF(
    OR(
      ISNUMBER(SEARCH(""CDM CASH DEPOSIT"",$C615)),
      ISNUMBER(SEARCH(""CASH DEPOSIT"",$C615)),
      COUNTIF('SUMMARY DATA'"&amp;"!D:D,$C615)&lt;&gt;1
    ),
    """",
    IFERROR(TEXTJOIN(CHAR(10),TRUE,FILTER('SUMMARY DATA'!F:F,'SUMMARY DATA'!D:D=$C615)),"""")
  )
)"),"")</f>
        <v/>
      </c>
      <c r="G615" s="2" t="str">
        <f>IFERROR(__xludf.DUMMYFUNCTION("IFERROR(
  TEXTJOIN(CHAR(10),TRUE,FILTER('SUMMARY DATA'!G:G,'SUMMARY DATA'!A:A=$A615,'SUMMARY DATA'!C:C=$B615)),
  IF(
    OR(
      ISNUMBER(SEARCH(""CDM CASH DEPOSIT"",$C615)),
      ISNUMBER(SEARCH(""CASH DEPOSIT"",$C615)),
      COUNTIF('SUMMARY DATA'"&amp;"!D:D,$C615)&lt;&gt;1
    ),
    """",
    IFERROR(TEXTJOIN(CHAR(10),TRUE,FILTER('SUMMARY DATA'!G:G,'SUMMARY DATA'!D:D=$C615)),"""")
  )
)"),"")</f>
        <v/>
      </c>
      <c r="H615" s="6" t="str">
        <f>IFERROR(__xludf.DUMMYFUNCTION("IFERROR(
  TEXTJOIN(CHAR(10),TRUE,FILTER('SUMMARY DATA'!H:H,'SUMMARY DATA'!A:A=$A615,'SUMMARY DATA'!C:C=$B615)),
  IF(
    OR(
      ISNUMBER(SEARCH(""CDM CASH DEPOSIT"",$C615)),
      ISNUMBER(SEARCH(""CASH DEPOSIT"",$C615)),
      COUNTIF('SUMMARY DATA'"&amp;"!D:D,$C615)&lt;&gt;1
    ),
    """",
    IFERROR(TEXTJOIN(CHAR(10),TRUE,FILTER('SUMMARY DATA'!H:H,'SUMMARY DATA'!D:D=$C615)),"""")
  )
)"),"")</f>
        <v/>
      </c>
      <c r="I615" s="6" t="str">
        <f>IFERROR(__xludf.DUMMYFUNCTION("IF(H615="""","""",
SUM(ARRAYFORMULA(VALUE(SPLIT(H615,CHAR(10)))))
)"),"")</f>
        <v/>
      </c>
      <c r="J615" s="2" t="str">
        <f>IFERROR(__xludf.DUMMYFUNCTION("IFERROR(
  TEXTJOIN(CHAR(10),TRUE,FILTER('SUMMARY DATA'!I:I,'SUMMARY DATA'!A:A=$A615,'SUMMARY DATA'!C:C=$B615)),
  IF(
    OR(
      ISNUMBER(SEARCH(""CDM CASH DEPOSIT"",$C615)),
      ISNUMBER(SEARCH(""CASH DEPOSIT"",$C615)),
      COUNTIF('SUMMARY DATA'"&amp;"!D:D,$C615)&lt;&gt;1
    ),
    """",
    IFERROR(TEXTJOIN(CHAR(10),TRUE,FILTER('SUMMARY DATA'!I:I,'SUMMARY DATA'!D:D=$C615)),"""")
  )
)"),"")</f>
        <v/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 spans="1:27">
      <c r="A616" s="19"/>
      <c r="B616" s="37"/>
      <c r="C616" s="19"/>
      <c r="D616" s="33"/>
      <c r="E616" s="4" t="str">
        <f>IFERROR(__xludf.DUMMYFUNCTION("IFERROR(
  TEXTJOIN(CHAR(10),TRUE,FILTER('SUMMARY DATA'!E:E,'SUMMARY DATA'!A:A=$A616,'SUMMARY DATA'!C:C=$B616)),
  IF(
    OR(
      ISNUMBER(SEARCH(""CDM CASH DEPOSIT"",$C616)),
      ISNUMBER(SEARCH(""CASH DEPOSIT"",$C616)),
      COUNTIF('SUMMARY DATA'"&amp;"!D:D,$C616)&lt;&gt;1
    ),
    """",
    IFERROR(TEXTJOIN(CHAR(10),TRUE,FILTER('SUMMARY DATA'!E:E,'SUMMARY DATA'!D:D=$C616)),"""")
  )
)"),"")</f>
        <v/>
      </c>
      <c r="F616" s="2" t="str">
        <f>IFERROR(__xludf.DUMMYFUNCTION("IFERROR(
  TEXTJOIN(CHAR(10),TRUE,FILTER('SUMMARY DATA'!F:F,'SUMMARY DATA'!A:A=$A616,'SUMMARY DATA'!C:C=$B616)),
  IF(
    OR(
      ISNUMBER(SEARCH(""CDM CASH DEPOSIT"",$C616)),
      ISNUMBER(SEARCH(""CASH DEPOSIT"",$C616)),
      COUNTIF('SUMMARY DATA'"&amp;"!D:D,$C616)&lt;&gt;1
    ),
    """",
    IFERROR(TEXTJOIN(CHAR(10),TRUE,FILTER('SUMMARY DATA'!F:F,'SUMMARY DATA'!D:D=$C616)),"""")
  )
)"),"")</f>
        <v/>
      </c>
      <c r="G616" s="2" t="str">
        <f>IFERROR(__xludf.DUMMYFUNCTION("IFERROR(
  TEXTJOIN(CHAR(10),TRUE,FILTER('SUMMARY DATA'!G:G,'SUMMARY DATA'!A:A=$A616,'SUMMARY DATA'!C:C=$B616)),
  IF(
    OR(
      ISNUMBER(SEARCH(""CDM CASH DEPOSIT"",$C616)),
      ISNUMBER(SEARCH(""CASH DEPOSIT"",$C616)),
      COUNTIF('SUMMARY DATA'"&amp;"!D:D,$C616)&lt;&gt;1
    ),
    """",
    IFERROR(TEXTJOIN(CHAR(10),TRUE,FILTER('SUMMARY DATA'!G:G,'SUMMARY DATA'!D:D=$C616)),"""")
  )
)"),"")</f>
        <v/>
      </c>
      <c r="H616" s="6" t="str">
        <f>IFERROR(__xludf.DUMMYFUNCTION("IFERROR(
  TEXTJOIN(CHAR(10),TRUE,FILTER('SUMMARY DATA'!H:H,'SUMMARY DATA'!A:A=$A616,'SUMMARY DATA'!C:C=$B616)),
  IF(
    OR(
      ISNUMBER(SEARCH(""CDM CASH DEPOSIT"",$C616)),
      ISNUMBER(SEARCH(""CASH DEPOSIT"",$C616)),
      COUNTIF('SUMMARY DATA'"&amp;"!D:D,$C616)&lt;&gt;1
    ),
    """",
    IFERROR(TEXTJOIN(CHAR(10),TRUE,FILTER('SUMMARY DATA'!H:H,'SUMMARY DATA'!D:D=$C616)),"""")
  )
)"),"")</f>
        <v/>
      </c>
      <c r="I616" s="6" t="str">
        <f>IFERROR(__xludf.DUMMYFUNCTION("IF(H616="""","""",
SUM(ARRAYFORMULA(VALUE(SPLIT(H616,CHAR(10)))))
)"),"")</f>
        <v/>
      </c>
      <c r="J616" s="2" t="str">
        <f>IFERROR(__xludf.DUMMYFUNCTION("IFERROR(
  TEXTJOIN(CHAR(10),TRUE,FILTER('SUMMARY DATA'!I:I,'SUMMARY DATA'!A:A=$A616,'SUMMARY DATA'!C:C=$B616)),
  IF(
    OR(
      ISNUMBER(SEARCH(""CDM CASH DEPOSIT"",$C616)),
      ISNUMBER(SEARCH(""CASH DEPOSIT"",$C616)),
      COUNTIF('SUMMARY DATA'"&amp;"!D:D,$C616)&lt;&gt;1
    ),
    """",
    IFERROR(TEXTJOIN(CHAR(10),TRUE,FILTER('SUMMARY DATA'!I:I,'SUMMARY DATA'!D:D=$C616)),"""")
  )
)"),"")</f>
        <v/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 spans="1:27">
      <c r="A617" s="19"/>
      <c r="B617" s="37"/>
      <c r="C617" s="19"/>
      <c r="D617" s="33"/>
      <c r="E617" s="4" t="str">
        <f>IFERROR(__xludf.DUMMYFUNCTION("IFERROR(
  TEXTJOIN(CHAR(10),TRUE,FILTER('SUMMARY DATA'!E:E,'SUMMARY DATA'!A:A=$A617,'SUMMARY DATA'!C:C=$B617)),
  IF(
    OR(
      ISNUMBER(SEARCH(""CDM CASH DEPOSIT"",$C617)),
      ISNUMBER(SEARCH(""CASH DEPOSIT"",$C617)),
      COUNTIF('SUMMARY DATA'"&amp;"!D:D,$C617)&lt;&gt;1
    ),
    """",
    IFERROR(TEXTJOIN(CHAR(10),TRUE,FILTER('SUMMARY DATA'!E:E,'SUMMARY DATA'!D:D=$C617)),"""")
  )
)"),"")</f>
        <v/>
      </c>
      <c r="F617" s="2" t="str">
        <f>IFERROR(__xludf.DUMMYFUNCTION("IFERROR(
  TEXTJOIN(CHAR(10),TRUE,FILTER('SUMMARY DATA'!F:F,'SUMMARY DATA'!A:A=$A617,'SUMMARY DATA'!C:C=$B617)),
  IF(
    OR(
      ISNUMBER(SEARCH(""CDM CASH DEPOSIT"",$C617)),
      ISNUMBER(SEARCH(""CASH DEPOSIT"",$C617)),
      COUNTIF('SUMMARY DATA'"&amp;"!D:D,$C617)&lt;&gt;1
    ),
    """",
    IFERROR(TEXTJOIN(CHAR(10),TRUE,FILTER('SUMMARY DATA'!F:F,'SUMMARY DATA'!D:D=$C617)),"""")
  )
)"),"")</f>
        <v/>
      </c>
      <c r="G617" s="2" t="str">
        <f>IFERROR(__xludf.DUMMYFUNCTION("IFERROR(
  TEXTJOIN(CHAR(10),TRUE,FILTER('SUMMARY DATA'!G:G,'SUMMARY DATA'!A:A=$A617,'SUMMARY DATA'!C:C=$B617)),
  IF(
    OR(
      ISNUMBER(SEARCH(""CDM CASH DEPOSIT"",$C617)),
      ISNUMBER(SEARCH(""CASH DEPOSIT"",$C617)),
      COUNTIF('SUMMARY DATA'"&amp;"!D:D,$C617)&lt;&gt;1
    ),
    """",
    IFERROR(TEXTJOIN(CHAR(10),TRUE,FILTER('SUMMARY DATA'!G:G,'SUMMARY DATA'!D:D=$C617)),"""")
  )
)"),"")</f>
        <v/>
      </c>
      <c r="H617" s="6" t="str">
        <f>IFERROR(__xludf.DUMMYFUNCTION("IFERROR(
  TEXTJOIN(CHAR(10),TRUE,FILTER('SUMMARY DATA'!H:H,'SUMMARY DATA'!A:A=$A617,'SUMMARY DATA'!C:C=$B617)),
  IF(
    OR(
      ISNUMBER(SEARCH(""CDM CASH DEPOSIT"",$C617)),
      ISNUMBER(SEARCH(""CASH DEPOSIT"",$C617)),
      COUNTIF('SUMMARY DATA'"&amp;"!D:D,$C617)&lt;&gt;1
    ),
    """",
    IFERROR(TEXTJOIN(CHAR(10),TRUE,FILTER('SUMMARY DATA'!H:H,'SUMMARY DATA'!D:D=$C617)),"""")
  )
)"),"")</f>
        <v/>
      </c>
      <c r="I617" s="6" t="str">
        <f>IFERROR(__xludf.DUMMYFUNCTION("IF(H617="""","""",
SUM(ARRAYFORMULA(VALUE(SPLIT(H617,CHAR(10)))))
)"),"")</f>
        <v/>
      </c>
      <c r="J617" s="2" t="str">
        <f>IFERROR(__xludf.DUMMYFUNCTION("IFERROR(
  TEXTJOIN(CHAR(10),TRUE,FILTER('SUMMARY DATA'!I:I,'SUMMARY DATA'!A:A=$A617,'SUMMARY DATA'!C:C=$B617)),
  IF(
    OR(
      ISNUMBER(SEARCH(""CDM CASH DEPOSIT"",$C617)),
      ISNUMBER(SEARCH(""CASH DEPOSIT"",$C617)),
      COUNTIF('SUMMARY DATA'"&amp;"!D:D,$C617)&lt;&gt;1
    ),
    """",
    IFERROR(TEXTJOIN(CHAR(10),TRUE,FILTER('SUMMARY DATA'!I:I,'SUMMARY DATA'!D:D=$C617)),"""")
  )
)"),"")</f>
        <v/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 spans="1:27">
      <c r="A618" s="19"/>
      <c r="B618" s="37"/>
      <c r="C618" s="19"/>
      <c r="D618" s="33"/>
      <c r="E618" s="4" t="str">
        <f>IFERROR(__xludf.DUMMYFUNCTION("IFERROR(
  TEXTJOIN(CHAR(10),TRUE,FILTER('SUMMARY DATA'!E:E,'SUMMARY DATA'!A:A=$A618,'SUMMARY DATA'!C:C=$B618)),
  IF(
    OR(
      ISNUMBER(SEARCH(""CDM CASH DEPOSIT"",$C618)),
      ISNUMBER(SEARCH(""CASH DEPOSIT"",$C618)),
      COUNTIF('SUMMARY DATA'"&amp;"!D:D,$C618)&lt;&gt;1
    ),
    """",
    IFERROR(TEXTJOIN(CHAR(10),TRUE,FILTER('SUMMARY DATA'!E:E,'SUMMARY DATA'!D:D=$C618)),"""")
  )
)"),"")</f>
        <v/>
      </c>
      <c r="F618" s="2" t="str">
        <f>IFERROR(__xludf.DUMMYFUNCTION("IFERROR(
  TEXTJOIN(CHAR(10),TRUE,FILTER('SUMMARY DATA'!F:F,'SUMMARY DATA'!A:A=$A618,'SUMMARY DATA'!C:C=$B618)),
  IF(
    OR(
      ISNUMBER(SEARCH(""CDM CASH DEPOSIT"",$C618)),
      ISNUMBER(SEARCH(""CASH DEPOSIT"",$C618)),
      COUNTIF('SUMMARY DATA'"&amp;"!D:D,$C618)&lt;&gt;1
    ),
    """",
    IFERROR(TEXTJOIN(CHAR(10),TRUE,FILTER('SUMMARY DATA'!F:F,'SUMMARY DATA'!D:D=$C618)),"""")
  )
)"),"")</f>
        <v/>
      </c>
      <c r="G618" s="2" t="str">
        <f>IFERROR(__xludf.DUMMYFUNCTION("IFERROR(
  TEXTJOIN(CHAR(10),TRUE,FILTER('SUMMARY DATA'!G:G,'SUMMARY DATA'!A:A=$A618,'SUMMARY DATA'!C:C=$B618)),
  IF(
    OR(
      ISNUMBER(SEARCH(""CDM CASH DEPOSIT"",$C618)),
      ISNUMBER(SEARCH(""CASH DEPOSIT"",$C618)),
      COUNTIF('SUMMARY DATA'"&amp;"!D:D,$C618)&lt;&gt;1
    ),
    """",
    IFERROR(TEXTJOIN(CHAR(10),TRUE,FILTER('SUMMARY DATA'!G:G,'SUMMARY DATA'!D:D=$C618)),"""")
  )
)"),"")</f>
        <v/>
      </c>
      <c r="H618" s="6" t="str">
        <f>IFERROR(__xludf.DUMMYFUNCTION("IFERROR(
  TEXTJOIN(CHAR(10),TRUE,FILTER('SUMMARY DATA'!H:H,'SUMMARY DATA'!A:A=$A618,'SUMMARY DATA'!C:C=$B618)),
  IF(
    OR(
      ISNUMBER(SEARCH(""CDM CASH DEPOSIT"",$C618)),
      ISNUMBER(SEARCH(""CASH DEPOSIT"",$C618)),
      COUNTIF('SUMMARY DATA'"&amp;"!D:D,$C618)&lt;&gt;1
    ),
    """",
    IFERROR(TEXTJOIN(CHAR(10),TRUE,FILTER('SUMMARY DATA'!H:H,'SUMMARY DATA'!D:D=$C618)),"""")
  )
)"),"")</f>
        <v/>
      </c>
      <c r="I618" s="6" t="str">
        <f>IFERROR(__xludf.DUMMYFUNCTION("IF(H618="""","""",
SUM(ARRAYFORMULA(VALUE(SPLIT(H618,CHAR(10)))))
)"),"")</f>
        <v/>
      </c>
      <c r="J618" s="2" t="str">
        <f>IFERROR(__xludf.DUMMYFUNCTION("IFERROR(
  TEXTJOIN(CHAR(10),TRUE,FILTER('SUMMARY DATA'!I:I,'SUMMARY DATA'!A:A=$A618,'SUMMARY DATA'!C:C=$B618)),
  IF(
    OR(
      ISNUMBER(SEARCH(""CDM CASH DEPOSIT"",$C618)),
      ISNUMBER(SEARCH(""CASH DEPOSIT"",$C618)),
      COUNTIF('SUMMARY DATA'"&amp;"!D:D,$C618)&lt;&gt;1
    ),
    """",
    IFERROR(TEXTJOIN(CHAR(10),TRUE,FILTER('SUMMARY DATA'!I:I,'SUMMARY DATA'!D:D=$C618)),"""")
  )
)"),"")</f>
        <v/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 spans="1:27">
      <c r="A619" s="19"/>
      <c r="B619" s="37"/>
      <c r="C619" s="19"/>
      <c r="D619" s="33"/>
      <c r="E619" s="4" t="str">
        <f>IFERROR(__xludf.DUMMYFUNCTION("IFERROR(
  TEXTJOIN(CHAR(10),TRUE,FILTER('SUMMARY DATA'!E:E,'SUMMARY DATA'!A:A=$A619,'SUMMARY DATA'!C:C=$B619)),
  IF(
    OR(
      ISNUMBER(SEARCH(""CDM CASH DEPOSIT"",$C619)),
      ISNUMBER(SEARCH(""CASH DEPOSIT"",$C619)),
      COUNTIF('SUMMARY DATA'"&amp;"!D:D,$C619)&lt;&gt;1
    ),
    """",
    IFERROR(TEXTJOIN(CHAR(10),TRUE,FILTER('SUMMARY DATA'!E:E,'SUMMARY DATA'!D:D=$C619)),"""")
  )
)"),"")</f>
        <v/>
      </c>
      <c r="F619" s="2" t="str">
        <f>IFERROR(__xludf.DUMMYFUNCTION("IFERROR(
  TEXTJOIN(CHAR(10),TRUE,FILTER('SUMMARY DATA'!F:F,'SUMMARY DATA'!A:A=$A619,'SUMMARY DATA'!C:C=$B619)),
  IF(
    OR(
      ISNUMBER(SEARCH(""CDM CASH DEPOSIT"",$C619)),
      ISNUMBER(SEARCH(""CASH DEPOSIT"",$C619)),
      COUNTIF('SUMMARY DATA'"&amp;"!D:D,$C619)&lt;&gt;1
    ),
    """",
    IFERROR(TEXTJOIN(CHAR(10),TRUE,FILTER('SUMMARY DATA'!F:F,'SUMMARY DATA'!D:D=$C619)),"""")
  )
)"),"")</f>
        <v/>
      </c>
      <c r="G619" s="2" t="str">
        <f>IFERROR(__xludf.DUMMYFUNCTION("IFERROR(
  TEXTJOIN(CHAR(10),TRUE,FILTER('SUMMARY DATA'!G:G,'SUMMARY DATA'!A:A=$A619,'SUMMARY DATA'!C:C=$B619)),
  IF(
    OR(
      ISNUMBER(SEARCH(""CDM CASH DEPOSIT"",$C619)),
      ISNUMBER(SEARCH(""CASH DEPOSIT"",$C619)),
      COUNTIF('SUMMARY DATA'"&amp;"!D:D,$C619)&lt;&gt;1
    ),
    """",
    IFERROR(TEXTJOIN(CHAR(10),TRUE,FILTER('SUMMARY DATA'!G:G,'SUMMARY DATA'!D:D=$C619)),"""")
  )
)"),"")</f>
        <v/>
      </c>
      <c r="H619" s="6" t="str">
        <f>IFERROR(__xludf.DUMMYFUNCTION("IFERROR(
  TEXTJOIN(CHAR(10),TRUE,FILTER('SUMMARY DATA'!H:H,'SUMMARY DATA'!A:A=$A619,'SUMMARY DATA'!C:C=$B619)),
  IF(
    OR(
      ISNUMBER(SEARCH(""CDM CASH DEPOSIT"",$C619)),
      ISNUMBER(SEARCH(""CASH DEPOSIT"",$C619)),
      COUNTIF('SUMMARY DATA'"&amp;"!D:D,$C619)&lt;&gt;1
    ),
    """",
    IFERROR(TEXTJOIN(CHAR(10),TRUE,FILTER('SUMMARY DATA'!H:H,'SUMMARY DATA'!D:D=$C619)),"""")
  )
)"),"")</f>
        <v/>
      </c>
      <c r="I619" s="6" t="str">
        <f>IFERROR(__xludf.DUMMYFUNCTION("IF(H619="""","""",
SUM(ARRAYFORMULA(VALUE(SPLIT(H619,CHAR(10)))))
)"),"")</f>
        <v/>
      </c>
      <c r="J619" s="2" t="str">
        <f>IFERROR(__xludf.DUMMYFUNCTION("IFERROR(
  TEXTJOIN(CHAR(10),TRUE,FILTER('SUMMARY DATA'!I:I,'SUMMARY DATA'!A:A=$A619,'SUMMARY DATA'!C:C=$B619)),
  IF(
    OR(
      ISNUMBER(SEARCH(""CDM CASH DEPOSIT"",$C619)),
      ISNUMBER(SEARCH(""CASH DEPOSIT"",$C619)),
      COUNTIF('SUMMARY DATA'"&amp;"!D:D,$C619)&lt;&gt;1
    ),
    """",
    IFERROR(TEXTJOIN(CHAR(10),TRUE,FILTER('SUMMARY DATA'!I:I,'SUMMARY DATA'!D:D=$C619)),"""")
  )
)"),"")</f>
        <v/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 spans="1:27">
      <c r="A620" s="19"/>
      <c r="B620" s="37"/>
      <c r="C620" s="19"/>
      <c r="D620" s="33"/>
      <c r="E620" s="4" t="str">
        <f>IFERROR(__xludf.DUMMYFUNCTION("IFERROR(
  TEXTJOIN(CHAR(10),TRUE,FILTER('SUMMARY DATA'!E:E,'SUMMARY DATA'!A:A=$A620,'SUMMARY DATA'!C:C=$B620)),
  IF(
    OR(
      ISNUMBER(SEARCH(""CDM CASH DEPOSIT"",$C620)),
      ISNUMBER(SEARCH(""CASH DEPOSIT"",$C620)),
      COUNTIF('SUMMARY DATA'"&amp;"!D:D,$C620)&lt;&gt;1
    ),
    """",
    IFERROR(TEXTJOIN(CHAR(10),TRUE,FILTER('SUMMARY DATA'!E:E,'SUMMARY DATA'!D:D=$C620)),"""")
  )
)"),"")</f>
        <v/>
      </c>
      <c r="F620" s="2" t="str">
        <f>IFERROR(__xludf.DUMMYFUNCTION("IFERROR(
  TEXTJOIN(CHAR(10),TRUE,FILTER('SUMMARY DATA'!F:F,'SUMMARY DATA'!A:A=$A620,'SUMMARY DATA'!C:C=$B620)),
  IF(
    OR(
      ISNUMBER(SEARCH(""CDM CASH DEPOSIT"",$C620)),
      ISNUMBER(SEARCH(""CASH DEPOSIT"",$C620)),
      COUNTIF('SUMMARY DATA'"&amp;"!D:D,$C620)&lt;&gt;1
    ),
    """",
    IFERROR(TEXTJOIN(CHAR(10),TRUE,FILTER('SUMMARY DATA'!F:F,'SUMMARY DATA'!D:D=$C620)),"""")
  )
)"),"")</f>
        <v/>
      </c>
      <c r="G620" s="2" t="str">
        <f>IFERROR(__xludf.DUMMYFUNCTION("IFERROR(
  TEXTJOIN(CHAR(10),TRUE,FILTER('SUMMARY DATA'!G:G,'SUMMARY DATA'!A:A=$A620,'SUMMARY DATA'!C:C=$B620)),
  IF(
    OR(
      ISNUMBER(SEARCH(""CDM CASH DEPOSIT"",$C620)),
      ISNUMBER(SEARCH(""CASH DEPOSIT"",$C620)),
      COUNTIF('SUMMARY DATA'"&amp;"!D:D,$C620)&lt;&gt;1
    ),
    """",
    IFERROR(TEXTJOIN(CHAR(10),TRUE,FILTER('SUMMARY DATA'!G:G,'SUMMARY DATA'!D:D=$C620)),"""")
  )
)"),"")</f>
        <v/>
      </c>
      <c r="H620" s="6" t="str">
        <f>IFERROR(__xludf.DUMMYFUNCTION("IFERROR(
  TEXTJOIN(CHAR(10),TRUE,FILTER('SUMMARY DATA'!H:H,'SUMMARY DATA'!A:A=$A620,'SUMMARY DATA'!C:C=$B620)),
  IF(
    OR(
      ISNUMBER(SEARCH(""CDM CASH DEPOSIT"",$C620)),
      ISNUMBER(SEARCH(""CASH DEPOSIT"",$C620)),
      COUNTIF('SUMMARY DATA'"&amp;"!D:D,$C620)&lt;&gt;1
    ),
    """",
    IFERROR(TEXTJOIN(CHAR(10),TRUE,FILTER('SUMMARY DATA'!H:H,'SUMMARY DATA'!D:D=$C620)),"""")
  )
)"),"")</f>
        <v/>
      </c>
      <c r="I620" s="6" t="str">
        <f>IFERROR(__xludf.DUMMYFUNCTION("IF(H620="""","""",
SUM(ARRAYFORMULA(VALUE(SPLIT(H620,CHAR(10)))))
)"),"")</f>
        <v/>
      </c>
      <c r="J620" s="2" t="str">
        <f>IFERROR(__xludf.DUMMYFUNCTION("IFERROR(
  TEXTJOIN(CHAR(10),TRUE,FILTER('SUMMARY DATA'!I:I,'SUMMARY DATA'!A:A=$A620,'SUMMARY DATA'!C:C=$B620)),
  IF(
    OR(
      ISNUMBER(SEARCH(""CDM CASH DEPOSIT"",$C620)),
      ISNUMBER(SEARCH(""CASH DEPOSIT"",$C620)),
      COUNTIF('SUMMARY DATA'"&amp;"!D:D,$C620)&lt;&gt;1
    ),
    """",
    IFERROR(TEXTJOIN(CHAR(10),TRUE,FILTER('SUMMARY DATA'!I:I,'SUMMARY DATA'!D:D=$C620)),"""")
  )
)"),"")</f>
        <v/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 spans="1:27">
      <c r="A621" s="19"/>
      <c r="B621" s="37"/>
      <c r="C621" s="19"/>
      <c r="D621" s="33"/>
      <c r="E621" s="4" t="str">
        <f>IFERROR(__xludf.DUMMYFUNCTION("IFERROR(
  TEXTJOIN(CHAR(10),TRUE,FILTER('SUMMARY DATA'!E:E,'SUMMARY DATA'!A:A=$A621,'SUMMARY DATA'!C:C=$B621)),
  IF(
    OR(
      ISNUMBER(SEARCH(""CDM CASH DEPOSIT"",$C621)),
      ISNUMBER(SEARCH(""CASH DEPOSIT"",$C621)),
      COUNTIF('SUMMARY DATA'"&amp;"!D:D,$C621)&lt;&gt;1
    ),
    """",
    IFERROR(TEXTJOIN(CHAR(10),TRUE,FILTER('SUMMARY DATA'!E:E,'SUMMARY DATA'!D:D=$C621)),"""")
  )
)"),"")</f>
        <v/>
      </c>
      <c r="F621" s="2" t="str">
        <f>IFERROR(__xludf.DUMMYFUNCTION("IFERROR(
  TEXTJOIN(CHAR(10),TRUE,FILTER('SUMMARY DATA'!F:F,'SUMMARY DATA'!A:A=$A621,'SUMMARY DATA'!C:C=$B621)),
  IF(
    OR(
      ISNUMBER(SEARCH(""CDM CASH DEPOSIT"",$C621)),
      ISNUMBER(SEARCH(""CASH DEPOSIT"",$C621)),
      COUNTIF('SUMMARY DATA'"&amp;"!D:D,$C621)&lt;&gt;1
    ),
    """",
    IFERROR(TEXTJOIN(CHAR(10),TRUE,FILTER('SUMMARY DATA'!F:F,'SUMMARY DATA'!D:D=$C621)),"""")
  )
)"),"")</f>
        <v/>
      </c>
      <c r="G621" s="2" t="str">
        <f>IFERROR(__xludf.DUMMYFUNCTION("IFERROR(
  TEXTJOIN(CHAR(10),TRUE,FILTER('SUMMARY DATA'!G:G,'SUMMARY DATA'!A:A=$A621,'SUMMARY DATA'!C:C=$B621)),
  IF(
    OR(
      ISNUMBER(SEARCH(""CDM CASH DEPOSIT"",$C621)),
      ISNUMBER(SEARCH(""CASH DEPOSIT"",$C621)),
      COUNTIF('SUMMARY DATA'"&amp;"!D:D,$C621)&lt;&gt;1
    ),
    """",
    IFERROR(TEXTJOIN(CHAR(10),TRUE,FILTER('SUMMARY DATA'!G:G,'SUMMARY DATA'!D:D=$C621)),"""")
  )
)"),"")</f>
        <v/>
      </c>
      <c r="H621" s="6" t="str">
        <f>IFERROR(__xludf.DUMMYFUNCTION("IFERROR(
  TEXTJOIN(CHAR(10),TRUE,FILTER('SUMMARY DATA'!H:H,'SUMMARY DATA'!A:A=$A621,'SUMMARY DATA'!C:C=$B621)),
  IF(
    OR(
      ISNUMBER(SEARCH(""CDM CASH DEPOSIT"",$C621)),
      ISNUMBER(SEARCH(""CASH DEPOSIT"",$C621)),
      COUNTIF('SUMMARY DATA'"&amp;"!D:D,$C621)&lt;&gt;1
    ),
    """",
    IFERROR(TEXTJOIN(CHAR(10),TRUE,FILTER('SUMMARY DATA'!H:H,'SUMMARY DATA'!D:D=$C621)),"""")
  )
)"),"")</f>
        <v/>
      </c>
      <c r="I621" s="6" t="str">
        <f>IFERROR(__xludf.DUMMYFUNCTION("IF(H621="""","""",
SUM(ARRAYFORMULA(VALUE(SPLIT(H621,CHAR(10)))))
)"),"")</f>
        <v/>
      </c>
      <c r="J621" s="2" t="str">
        <f>IFERROR(__xludf.DUMMYFUNCTION("IFERROR(
  TEXTJOIN(CHAR(10),TRUE,FILTER('SUMMARY DATA'!I:I,'SUMMARY DATA'!A:A=$A621,'SUMMARY DATA'!C:C=$B621)),
  IF(
    OR(
      ISNUMBER(SEARCH(""CDM CASH DEPOSIT"",$C621)),
      ISNUMBER(SEARCH(""CASH DEPOSIT"",$C621)),
      COUNTIF('SUMMARY DATA'"&amp;"!D:D,$C621)&lt;&gt;1
    ),
    """",
    IFERROR(TEXTJOIN(CHAR(10),TRUE,FILTER('SUMMARY DATA'!I:I,'SUMMARY DATA'!D:D=$C621)),"""")
  )
)"),"")</f>
        <v/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 spans="1:27">
      <c r="A622" s="19"/>
      <c r="B622" s="37"/>
      <c r="C622" s="19"/>
      <c r="D622" s="33"/>
      <c r="E622" s="4" t="str">
        <f>IFERROR(__xludf.DUMMYFUNCTION("IFERROR(
  TEXTJOIN(CHAR(10),TRUE,FILTER('SUMMARY DATA'!E:E,'SUMMARY DATA'!A:A=$A622,'SUMMARY DATA'!C:C=$B622)),
  IF(
    OR(
      ISNUMBER(SEARCH(""CDM CASH DEPOSIT"",$C622)),
      ISNUMBER(SEARCH(""CASH DEPOSIT"",$C622)),
      COUNTIF('SUMMARY DATA'"&amp;"!D:D,$C622)&lt;&gt;1
    ),
    """",
    IFERROR(TEXTJOIN(CHAR(10),TRUE,FILTER('SUMMARY DATA'!E:E,'SUMMARY DATA'!D:D=$C622)),"""")
  )
)"),"")</f>
        <v/>
      </c>
      <c r="F622" s="2" t="str">
        <f>IFERROR(__xludf.DUMMYFUNCTION("IFERROR(
  TEXTJOIN(CHAR(10),TRUE,FILTER('SUMMARY DATA'!F:F,'SUMMARY DATA'!A:A=$A622,'SUMMARY DATA'!C:C=$B622)),
  IF(
    OR(
      ISNUMBER(SEARCH(""CDM CASH DEPOSIT"",$C622)),
      ISNUMBER(SEARCH(""CASH DEPOSIT"",$C622)),
      COUNTIF('SUMMARY DATA'"&amp;"!D:D,$C622)&lt;&gt;1
    ),
    """",
    IFERROR(TEXTJOIN(CHAR(10),TRUE,FILTER('SUMMARY DATA'!F:F,'SUMMARY DATA'!D:D=$C622)),"""")
  )
)"),"")</f>
        <v/>
      </c>
      <c r="G622" s="2" t="str">
        <f>IFERROR(__xludf.DUMMYFUNCTION("IFERROR(
  TEXTJOIN(CHAR(10),TRUE,FILTER('SUMMARY DATA'!G:G,'SUMMARY DATA'!A:A=$A622,'SUMMARY DATA'!C:C=$B622)),
  IF(
    OR(
      ISNUMBER(SEARCH(""CDM CASH DEPOSIT"",$C622)),
      ISNUMBER(SEARCH(""CASH DEPOSIT"",$C622)),
      COUNTIF('SUMMARY DATA'"&amp;"!D:D,$C622)&lt;&gt;1
    ),
    """",
    IFERROR(TEXTJOIN(CHAR(10),TRUE,FILTER('SUMMARY DATA'!G:G,'SUMMARY DATA'!D:D=$C622)),"""")
  )
)"),"")</f>
        <v/>
      </c>
      <c r="H622" s="6" t="str">
        <f>IFERROR(__xludf.DUMMYFUNCTION("IFERROR(
  TEXTJOIN(CHAR(10),TRUE,FILTER('SUMMARY DATA'!H:H,'SUMMARY DATA'!A:A=$A622,'SUMMARY DATA'!C:C=$B622)),
  IF(
    OR(
      ISNUMBER(SEARCH(""CDM CASH DEPOSIT"",$C622)),
      ISNUMBER(SEARCH(""CASH DEPOSIT"",$C622)),
      COUNTIF('SUMMARY DATA'"&amp;"!D:D,$C622)&lt;&gt;1
    ),
    """",
    IFERROR(TEXTJOIN(CHAR(10),TRUE,FILTER('SUMMARY DATA'!H:H,'SUMMARY DATA'!D:D=$C622)),"""")
  )
)"),"")</f>
        <v/>
      </c>
      <c r="I622" s="6" t="str">
        <f>IFERROR(__xludf.DUMMYFUNCTION("IF(H622="""","""",
SUM(ARRAYFORMULA(VALUE(SPLIT(H622,CHAR(10)))))
)"),"")</f>
        <v/>
      </c>
      <c r="J622" s="2" t="str">
        <f>IFERROR(__xludf.DUMMYFUNCTION("IFERROR(
  TEXTJOIN(CHAR(10),TRUE,FILTER('SUMMARY DATA'!I:I,'SUMMARY DATA'!A:A=$A622,'SUMMARY DATA'!C:C=$B622)),
  IF(
    OR(
      ISNUMBER(SEARCH(""CDM CASH DEPOSIT"",$C622)),
      ISNUMBER(SEARCH(""CASH DEPOSIT"",$C622)),
      COUNTIF('SUMMARY DATA'"&amp;"!D:D,$C622)&lt;&gt;1
    ),
    """",
    IFERROR(TEXTJOIN(CHAR(10),TRUE,FILTER('SUMMARY DATA'!I:I,'SUMMARY DATA'!D:D=$C622)),"""")
  )
)"),"")</f>
        <v/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 spans="1:27">
      <c r="A623" s="19"/>
      <c r="B623" s="37"/>
      <c r="C623" s="19"/>
      <c r="D623" s="33"/>
      <c r="E623" s="4" t="str">
        <f>IFERROR(__xludf.DUMMYFUNCTION("IFERROR(
  TEXTJOIN(CHAR(10),TRUE,FILTER('SUMMARY DATA'!E:E,'SUMMARY DATA'!A:A=$A623,'SUMMARY DATA'!C:C=$B623)),
  IF(
    OR(
      ISNUMBER(SEARCH(""CDM CASH DEPOSIT"",$C623)),
      ISNUMBER(SEARCH(""CASH DEPOSIT"",$C623)),
      COUNTIF('SUMMARY DATA'"&amp;"!D:D,$C623)&lt;&gt;1
    ),
    """",
    IFERROR(TEXTJOIN(CHAR(10),TRUE,FILTER('SUMMARY DATA'!E:E,'SUMMARY DATA'!D:D=$C623)),"""")
  )
)"),"")</f>
        <v/>
      </c>
      <c r="F623" s="2" t="str">
        <f>IFERROR(__xludf.DUMMYFUNCTION("IFERROR(
  TEXTJOIN(CHAR(10),TRUE,FILTER('SUMMARY DATA'!F:F,'SUMMARY DATA'!A:A=$A623,'SUMMARY DATA'!C:C=$B623)),
  IF(
    OR(
      ISNUMBER(SEARCH(""CDM CASH DEPOSIT"",$C623)),
      ISNUMBER(SEARCH(""CASH DEPOSIT"",$C623)),
      COUNTIF('SUMMARY DATA'"&amp;"!D:D,$C623)&lt;&gt;1
    ),
    """",
    IFERROR(TEXTJOIN(CHAR(10),TRUE,FILTER('SUMMARY DATA'!F:F,'SUMMARY DATA'!D:D=$C623)),"""")
  )
)"),"")</f>
        <v/>
      </c>
      <c r="G623" s="2" t="str">
        <f>IFERROR(__xludf.DUMMYFUNCTION("IFERROR(
  TEXTJOIN(CHAR(10),TRUE,FILTER('SUMMARY DATA'!G:G,'SUMMARY DATA'!A:A=$A623,'SUMMARY DATA'!C:C=$B623)),
  IF(
    OR(
      ISNUMBER(SEARCH(""CDM CASH DEPOSIT"",$C623)),
      ISNUMBER(SEARCH(""CASH DEPOSIT"",$C623)),
      COUNTIF('SUMMARY DATA'"&amp;"!D:D,$C623)&lt;&gt;1
    ),
    """",
    IFERROR(TEXTJOIN(CHAR(10),TRUE,FILTER('SUMMARY DATA'!G:G,'SUMMARY DATA'!D:D=$C623)),"""")
  )
)"),"")</f>
        <v/>
      </c>
      <c r="H623" s="6" t="str">
        <f>IFERROR(__xludf.DUMMYFUNCTION("IFERROR(
  TEXTJOIN(CHAR(10),TRUE,FILTER('SUMMARY DATA'!H:H,'SUMMARY DATA'!A:A=$A623,'SUMMARY DATA'!C:C=$B623)),
  IF(
    OR(
      ISNUMBER(SEARCH(""CDM CASH DEPOSIT"",$C623)),
      ISNUMBER(SEARCH(""CASH DEPOSIT"",$C623)),
      COUNTIF('SUMMARY DATA'"&amp;"!D:D,$C623)&lt;&gt;1
    ),
    """",
    IFERROR(TEXTJOIN(CHAR(10),TRUE,FILTER('SUMMARY DATA'!H:H,'SUMMARY DATA'!D:D=$C623)),"""")
  )
)"),"")</f>
        <v/>
      </c>
      <c r="I623" s="6" t="str">
        <f>IFERROR(__xludf.DUMMYFUNCTION("IF(H623="""","""",
SUM(ARRAYFORMULA(VALUE(SPLIT(H623,CHAR(10)))))
)"),"")</f>
        <v/>
      </c>
      <c r="J623" s="2" t="str">
        <f>IFERROR(__xludf.DUMMYFUNCTION("IFERROR(
  TEXTJOIN(CHAR(10),TRUE,FILTER('SUMMARY DATA'!I:I,'SUMMARY DATA'!A:A=$A623,'SUMMARY DATA'!C:C=$B623)),
  IF(
    OR(
      ISNUMBER(SEARCH(""CDM CASH DEPOSIT"",$C623)),
      ISNUMBER(SEARCH(""CASH DEPOSIT"",$C623)),
      COUNTIF('SUMMARY DATA'"&amp;"!D:D,$C623)&lt;&gt;1
    ),
    """",
    IFERROR(TEXTJOIN(CHAR(10),TRUE,FILTER('SUMMARY DATA'!I:I,'SUMMARY DATA'!D:D=$C623)),"""")
  )
)"),"")</f>
        <v/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 spans="1:27">
      <c r="A624" s="19"/>
      <c r="B624" s="37"/>
      <c r="C624" s="19"/>
      <c r="D624" s="33"/>
      <c r="E624" s="4" t="str">
        <f>IFERROR(__xludf.DUMMYFUNCTION("IFERROR(
  TEXTJOIN(CHAR(10),TRUE,FILTER('SUMMARY DATA'!E:E,'SUMMARY DATA'!A:A=$A624,'SUMMARY DATA'!C:C=$B624)),
  IF(
    OR(
      ISNUMBER(SEARCH(""CDM CASH DEPOSIT"",$C624)),
      ISNUMBER(SEARCH(""CASH DEPOSIT"",$C624)),
      COUNTIF('SUMMARY DATA'"&amp;"!D:D,$C624)&lt;&gt;1
    ),
    """",
    IFERROR(TEXTJOIN(CHAR(10),TRUE,FILTER('SUMMARY DATA'!E:E,'SUMMARY DATA'!D:D=$C624)),"""")
  )
)"),"")</f>
        <v/>
      </c>
      <c r="F624" s="2" t="str">
        <f>IFERROR(__xludf.DUMMYFUNCTION("IFERROR(
  TEXTJOIN(CHAR(10),TRUE,FILTER('SUMMARY DATA'!F:F,'SUMMARY DATA'!A:A=$A624,'SUMMARY DATA'!C:C=$B624)),
  IF(
    OR(
      ISNUMBER(SEARCH(""CDM CASH DEPOSIT"",$C624)),
      ISNUMBER(SEARCH(""CASH DEPOSIT"",$C624)),
      COUNTIF('SUMMARY DATA'"&amp;"!D:D,$C624)&lt;&gt;1
    ),
    """",
    IFERROR(TEXTJOIN(CHAR(10),TRUE,FILTER('SUMMARY DATA'!F:F,'SUMMARY DATA'!D:D=$C624)),"""")
  )
)"),"")</f>
        <v/>
      </c>
      <c r="G624" s="2" t="str">
        <f>IFERROR(__xludf.DUMMYFUNCTION("IFERROR(
  TEXTJOIN(CHAR(10),TRUE,FILTER('SUMMARY DATA'!G:G,'SUMMARY DATA'!A:A=$A624,'SUMMARY DATA'!C:C=$B624)),
  IF(
    OR(
      ISNUMBER(SEARCH(""CDM CASH DEPOSIT"",$C624)),
      ISNUMBER(SEARCH(""CASH DEPOSIT"",$C624)),
      COUNTIF('SUMMARY DATA'"&amp;"!D:D,$C624)&lt;&gt;1
    ),
    """",
    IFERROR(TEXTJOIN(CHAR(10),TRUE,FILTER('SUMMARY DATA'!G:G,'SUMMARY DATA'!D:D=$C624)),"""")
  )
)"),"")</f>
        <v/>
      </c>
      <c r="H624" s="6" t="str">
        <f>IFERROR(__xludf.DUMMYFUNCTION("IFERROR(
  TEXTJOIN(CHAR(10),TRUE,FILTER('SUMMARY DATA'!H:H,'SUMMARY DATA'!A:A=$A624,'SUMMARY DATA'!C:C=$B624)),
  IF(
    OR(
      ISNUMBER(SEARCH(""CDM CASH DEPOSIT"",$C624)),
      ISNUMBER(SEARCH(""CASH DEPOSIT"",$C624)),
      COUNTIF('SUMMARY DATA'"&amp;"!D:D,$C624)&lt;&gt;1
    ),
    """",
    IFERROR(TEXTJOIN(CHAR(10),TRUE,FILTER('SUMMARY DATA'!H:H,'SUMMARY DATA'!D:D=$C624)),"""")
  )
)"),"")</f>
        <v/>
      </c>
      <c r="I624" s="6" t="str">
        <f>IFERROR(__xludf.DUMMYFUNCTION("IF(H624="""","""",
SUM(ARRAYFORMULA(VALUE(SPLIT(H624,CHAR(10)))))
)"),"")</f>
        <v/>
      </c>
      <c r="J624" s="2" t="str">
        <f>IFERROR(__xludf.DUMMYFUNCTION("IFERROR(
  TEXTJOIN(CHAR(10),TRUE,FILTER('SUMMARY DATA'!I:I,'SUMMARY DATA'!A:A=$A624,'SUMMARY DATA'!C:C=$B624)),
  IF(
    OR(
      ISNUMBER(SEARCH(""CDM CASH DEPOSIT"",$C624)),
      ISNUMBER(SEARCH(""CASH DEPOSIT"",$C624)),
      COUNTIF('SUMMARY DATA'"&amp;"!D:D,$C624)&lt;&gt;1
    ),
    """",
    IFERROR(TEXTJOIN(CHAR(10),TRUE,FILTER('SUMMARY DATA'!I:I,'SUMMARY DATA'!D:D=$C624)),"""")
  )
)"),"")</f>
        <v/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 spans="1:27">
      <c r="A625" s="19"/>
      <c r="B625" s="37"/>
      <c r="C625" s="19"/>
      <c r="D625" s="33"/>
      <c r="E625" s="4" t="str">
        <f>IFERROR(__xludf.DUMMYFUNCTION("IFERROR(
  TEXTJOIN(CHAR(10),TRUE,FILTER('SUMMARY DATA'!E:E,'SUMMARY DATA'!A:A=$A625,'SUMMARY DATA'!C:C=$B625)),
  IF(
    OR(
      ISNUMBER(SEARCH(""CDM CASH DEPOSIT"",$C625)),
      ISNUMBER(SEARCH(""CASH DEPOSIT"",$C625)),
      COUNTIF('SUMMARY DATA'"&amp;"!D:D,$C625)&lt;&gt;1
    ),
    """",
    IFERROR(TEXTJOIN(CHAR(10),TRUE,FILTER('SUMMARY DATA'!E:E,'SUMMARY DATA'!D:D=$C625)),"""")
  )
)"),"")</f>
        <v/>
      </c>
      <c r="F625" s="2" t="str">
        <f>IFERROR(__xludf.DUMMYFUNCTION("IFERROR(
  TEXTJOIN(CHAR(10),TRUE,FILTER('SUMMARY DATA'!F:F,'SUMMARY DATA'!A:A=$A625,'SUMMARY DATA'!C:C=$B625)),
  IF(
    OR(
      ISNUMBER(SEARCH(""CDM CASH DEPOSIT"",$C625)),
      ISNUMBER(SEARCH(""CASH DEPOSIT"",$C625)),
      COUNTIF('SUMMARY DATA'"&amp;"!D:D,$C625)&lt;&gt;1
    ),
    """",
    IFERROR(TEXTJOIN(CHAR(10),TRUE,FILTER('SUMMARY DATA'!F:F,'SUMMARY DATA'!D:D=$C625)),"""")
  )
)"),"")</f>
        <v/>
      </c>
      <c r="G625" s="2" t="str">
        <f>IFERROR(__xludf.DUMMYFUNCTION("IFERROR(
  TEXTJOIN(CHAR(10),TRUE,FILTER('SUMMARY DATA'!G:G,'SUMMARY DATA'!A:A=$A625,'SUMMARY DATA'!C:C=$B625)),
  IF(
    OR(
      ISNUMBER(SEARCH(""CDM CASH DEPOSIT"",$C625)),
      ISNUMBER(SEARCH(""CASH DEPOSIT"",$C625)),
      COUNTIF('SUMMARY DATA'"&amp;"!D:D,$C625)&lt;&gt;1
    ),
    """",
    IFERROR(TEXTJOIN(CHAR(10),TRUE,FILTER('SUMMARY DATA'!G:G,'SUMMARY DATA'!D:D=$C625)),"""")
  )
)"),"")</f>
        <v/>
      </c>
      <c r="H625" s="6" t="str">
        <f>IFERROR(__xludf.DUMMYFUNCTION("IFERROR(
  TEXTJOIN(CHAR(10),TRUE,FILTER('SUMMARY DATA'!H:H,'SUMMARY DATA'!A:A=$A625,'SUMMARY DATA'!C:C=$B625)),
  IF(
    OR(
      ISNUMBER(SEARCH(""CDM CASH DEPOSIT"",$C625)),
      ISNUMBER(SEARCH(""CASH DEPOSIT"",$C625)),
      COUNTIF('SUMMARY DATA'"&amp;"!D:D,$C625)&lt;&gt;1
    ),
    """",
    IFERROR(TEXTJOIN(CHAR(10),TRUE,FILTER('SUMMARY DATA'!H:H,'SUMMARY DATA'!D:D=$C625)),"""")
  )
)"),"")</f>
        <v/>
      </c>
      <c r="I625" s="6" t="str">
        <f>IFERROR(__xludf.DUMMYFUNCTION("IF(H625="""","""",
SUM(ARRAYFORMULA(VALUE(SPLIT(H625,CHAR(10)))))
)"),"")</f>
        <v/>
      </c>
      <c r="J625" s="2" t="str">
        <f>IFERROR(__xludf.DUMMYFUNCTION("IFERROR(
  TEXTJOIN(CHAR(10),TRUE,FILTER('SUMMARY DATA'!I:I,'SUMMARY DATA'!A:A=$A625,'SUMMARY DATA'!C:C=$B625)),
  IF(
    OR(
      ISNUMBER(SEARCH(""CDM CASH DEPOSIT"",$C625)),
      ISNUMBER(SEARCH(""CASH DEPOSIT"",$C625)),
      COUNTIF('SUMMARY DATA'"&amp;"!D:D,$C625)&lt;&gt;1
    ),
    """",
    IFERROR(TEXTJOIN(CHAR(10),TRUE,FILTER('SUMMARY DATA'!I:I,'SUMMARY DATA'!D:D=$C625)),"""")
  )
)"),"")</f>
        <v/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 spans="1:27">
      <c r="A626" s="19"/>
      <c r="B626" s="37"/>
      <c r="C626" s="19"/>
      <c r="D626" s="33"/>
      <c r="E626" s="4" t="str">
        <f>IFERROR(__xludf.DUMMYFUNCTION("IFERROR(
  TEXTJOIN(CHAR(10),TRUE,FILTER('SUMMARY DATA'!E:E,'SUMMARY DATA'!A:A=$A626,'SUMMARY DATA'!C:C=$B626)),
  IF(
    OR(
      ISNUMBER(SEARCH(""CDM CASH DEPOSIT"",$C626)),
      ISNUMBER(SEARCH(""CASH DEPOSIT"",$C626)),
      COUNTIF('SUMMARY DATA'"&amp;"!D:D,$C626)&lt;&gt;1
    ),
    """",
    IFERROR(TEXTJOIN(CHAR(10),TRUE,FILTER('SUMMARY DATA'!E:E,'SUMMARY DATA'!D:D=$C626)),"""")
  )
)"),"")</f>
        <v/>
      </c>
      <c r="F626" s="2" t="str">
        <f>IFERROR(__xludf.DUMMYFUNCTION("IFERROR(
  TEXTJOIN(CHAR(10),TRUE,FILTER('SUMMARY DATA'!F:F,'SUMMARY DATA'!A:A=$A626,'SUMMARY DATA'!C:C=$B626)),
  IF(
    OR(
      ISNUMBER(SEARCH(""CDM CASH DEPOSIT"",$C626)),
      ISNUMBER(SEARCH(""CASH DEPOSIT"",$C626)),
      COUNTIF('SUMMARY DATA'"&amp;"!D:D,$C626)&lt;&gt;1
    ),
    """",
    IFERROR(TEXTJOIN(CHAR(10),TRUE,FILTER('SUMMARY DATA'!F:F,'SUMMARY DATA'!D:D=$C626)),"""")
  )
)"),"")</f>
        <v/>
      </c>
      <c r="G626" s="2" t="str">
        <f>IFERROR(__xludf.DUMMYFUNCTION("IFERROR(
  TEXTJOIN(CHAR(10),TRUE,FILTER('SUMMARY DATA'!G:G,'SUMMARY DATA'!A:A=$A626,'SUMMARY DATA'!C:C=$B626)),
  IF(
    OR(
      ISNUMBER(SEARCH(""CDM CASH DEPOSIT"",$C626)),
      ISNUMBER(SEARCH(""CASH DEPOSIT"",$C626)),
      COUNTIF('SUMMARY DATA'"&amp;"!D:D,$C626)&lt;&gt;1
    ),
    """",
    IFERROR(TEXTJOIN(CHAR(10),TRUE,FILTER('SUMMARY DATA'!G:G,'SUMMARY DATA'!D:D=$C626)),"""")
  )
)"),"")</f>
        <v/>
      </c>
      <c r="H626" s="6" t="str">
        <f>IFERROR(__xludf.DUMMYFUNCTION("IFERROR(
  TEXTJOIN(CHAR(10),TRUE,FILTER('SUMMARY DATA'!H:H,'SUMMARY DATA'!A:A=$A626,'SUMMARY DATA'!C:C=$B626)),
  IF(
    OR(
      ISNUMBER(SEARCH(""CDM CASH DEPOSIT"",$C626)),
      ISNUMBER(SEARCH(""CASH DEPOSIT"",$C626)),
      COUNTIF('SUMMARY DATA'"&amp;"!D:D,$C626)&lt;&gt;1
    ),
    """",
    IFERROR(TEXTJOIN(CHAR(10),TRUE,FILTER('SUMMARY DATA'!H:H,'SUMMARY DATA'!D:D=$C626)),"""")
  )
)"),"")</f>
        <v/>
      </c>
      <c r="I626" s="6" t="str">
        <f>IFERROR(__xludf.DUMMYFUNCTION("IF(H626="""","""",
SUM(ARRAYFORMULA(VALUE(SPLIT(H626,CHAR(10)))))
)"),"")</f>
        <v/>
      </c>
      <c r="J626" s="2" t="str">
        <f>IFERROR(__xludf.DUMMYFUNCTION("IFERROR(
  TEXTJOIN(CHAR(10),TRUE,FILTER('SUMMARY DATA'!I:I,'SUMMARY DATA'!A:A=$A626,'SUMMARY DATA'!C:C=$B626)),
  IF(
    OR(
      ISNUMBER(SEARCH(""CDM CASH DEPOSIT"",$C626)),
      ISNUMBER(SEARCH(""CASH DEPOSIT"",$C626)),
      COUNTIF('SUMMARY DATA'"&amp;"!D:D,$C626)&lt;&gt;1
    ),
    """",
    IFERROR(TEXTJOIN(CHAR(10),TRUE,FILTER('SUMMARY DATA'!I:I,'SUMMARY DATA'!D:D=$C626)),"""")
  )
)"),"")</f>
        <v/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 spans="1:27">
      <c r="A627" s="19"/>
      <c r="B627" s="37"/>
      <c r="C627" s="19"/>
      <c r="D627" s="33"/>
      <c r="E627" s="4" t="str">
        <f>IFERROR(__xludf.DUMMYFUNCTION("IFERROR(
  TEXTJOIN(CHAR(10),TRUE,FILTER('SUMMARY DATA'!E:E,'SUMMARY DATA'!A:A=$A627,'SUMMARY DATA'!C:C=$B627)),
  IF(
    OR(
      ISNUMBER(SEARCH(""CDM CASH DEPOSIT"",$C627)),
      ISNUMBER(SEARCH(""CASH DEPOSIT"",$C627)),
      COUNTIF('SUMMARY DATA'"&amp;"!D:D,$C627)&lt;&gt;1
    ),
    """",
    IFERROR(TEXTJOIN(CHAR(10),TRUE,FILTER('SUMMARY DATA'!E:E,'SUMMARY DATA'!D:D=$C627)),"""")
  )
)"),"")</f>
        <v/>
      </c>
      <c r="F627" s="2" t="str">
        <f>IFERROR(__xludf.DUMMYFUNCTION("IFERROR(
  TEXTJOIN(CHAR(10),TRUE,FILTER('SUMMARY DATA'!F:F,'SUMMARY DATA'!A:A=$A627,'SUMMARY DATA'!C:C=$B627)),
  IF(
    OR(
      ISNUMBER(SEARCH(""CDM CASH DEPOSIT"",$C627)),
      ISNUMBER(SEARCH(""CASH DEPOSIT"",$C627)),
      COUNTIF('SUMMARY DATA'"&amp;"!D:D,$C627)&lt;&gt;1
    ),
    """",
    IFERROR(TEXTJOIN(CHAR(10),TRUE,FILTER('SUMMARY DATA'!F:F,'SUMMARY DATA'!D:D=$C627)),"""")
  )
)"),"")</f>
        <v/>
      </c>
      <c r="G627" s="2" t="str">
        <f>IFERROR(__xludf.DUMMYFUNCTION("IFERROR(
  TEXTJOIN(CHAR(10),TRUE,FILTER('SUMMARY DATA'!G:G,'SUMMARY DATA'!A:A=$A627,'SUMMARY DATA'!C:C=$B627)),
  IF(
    OR(
      ISNUMBER(SEARCH(""CDM CASH DEPOSIT"",$C627)),
      ISNUMBER(SEARCH(""CASH DEPOSIT"",$C627)),
      COUNTIF('SUMMARY DATA'"&amp;"!D:D,$C627)&lt;&gt;1
    ),
    """",
    IFERROR(TEXTJOIN(CHAR(10),TRUE,FILTER('SUMMARY DATA'!G:G,'SUMMARY DATA'!D:D=$C627)),"""")
  )
)"),"")</f>
        <v/>
      </c>
      <c r="H627" s="6" t="str">
        <f>IFERROR(__xludf.DUMMYFUNCTION("IFERROR(
  TEXTJOIN(CHAR(10),TRUE,FILTER('SUMMARY DATA'!H:H,'SUMMARY DATA'!A:A=$A627,'SUMMARY DATA'!C:C=$B627)),
  IF(
    OR(
      ISNUMBER(SEARCH(""CDM CASH DEPOSIT"",$C627)),
      ISNUMBER(SEARCH(""CASH DEPOSIT"",$C627)),
      COUNTIF('SUMMARY DATA'"&amp;"!D:D,$C627)&lt;&gt;1
    ),
    """",
    IFERROR(TEXTJOIN(CHAR(10),TRUE,FILTER('SUMMARY DATA'!H:H,'SUMMARY DATA'!D:D=$C627)),"""")
  )
)"),"")</f>
        <v/>
      </c>
      <c r="I627" s="6" t="str">
        <f>IFERROR(__xludf.DUMMYFUNCTION("IF(H627="""","""",
SUM(ARRAYFORMULA(VALUE(SPLIT(H627,CHAR(10)))))
)"),"")</f>
        <v/>
      </c>
      <c r="J627" s="2" t="str">
        <f>IFERROR(__xludf.DUMMYFUNCTION("IFERROR(
  TEXTJOIN(CHAR(10),TRUE,FILTER('SUMMARY DATA'!I:I,'SUMMARY DATA'!A:A=$A627,'SUMMARY DATA'!C:C=$B627)),
  IF(
    OR(
      ISNUMBER(SEARCH(""CDM CASH DEPOSIT"",$C627)),
      ISNUMBER(SEARCH(""CASH DEPOSIT"",$C627)),
      COUNTIF('SUMMARY DATA'"&amp;"!D:D,$C627)&lt;&gt;1
    ),
    """",
    IFERROR(TEXTJOIN(CHAR(10),TRUE,FILTER('SUMMARY DATA'!I:I,'SUMMARY DATA'!D:D=$C627)),"""")
  )
)"),"")</f>
        <v/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 spans="1:27">
      <c r="A628" s="19"/>
      <c r="B628" s="37"/>
      <c r="C628" s="19"/>
      <c r="D628" s="33"/>
      <c r="E628" s="4" t="str">
        <f>IFERROR(__xludf.DUMMYFUNCTION("IFERROR(
  TEXTJOIN(CHAR(10),TRUE,FILTER('SUMMARY DATA'!E:E,'SUMMARY DATA'!A:A=$A628,'SUMMARY DATA'!C:C=$B628)),
  IF(
    OR(
      ISNUMBER(SEARCH(""CDM CASH DEPOSIT"",$C628)),
      ISNUMBER(SEARCH(""CASH DEPOSIT"",$C628)),
      COUNTIF('SUMMARY DATA'"&amp;"!D:D,$C628)&lt;&gt;1
    ),
    """",
    IFERROR(TEXTJOIN(CHAR(10),TRUE,FILTER('SUMMARY DATA'!E:E,'SUMMARY DATA'!D:D=$C628)),"""")
  )
)"),"")</f>
        <v/>
      </c>
      <c r="F628" s="2" t="str">
        <f>IFERROR(__xludf.DUMMYFUNCTION("IFERROR(
  TEXTJOIN(CHAR(10),TRUE,FILTER('SUMMARY DATA'!F:F,'SUMMARY DATA'!A:A=$A628,'SUMMARY DATA'!C:C=$B628)),
  IF(
    OR(
      ISNUMBER(SEARCH(""CDM CASH DEPOSIT"",$C628)),
      ISNUMBER(SEARCH(""CASH DEPOSIT"",$C628)),
      COUNTIF('SUMMARY DATA'"&amp;"!D:D,$C628)&lt;&gt;1
    ),
    """",
    IFERROR(TEXTJOIN(CHAR(10),TRUE,FILTER('SUMMARY DATA'!F:F,'SUMMARY DATA'!D:D=$C628)),"""")
  )
)"),"")</f>
        <v/>
      </c>
      <c r="G628" s="2" t="str">
        <f>IFERROR(__xludf.DUMMYFUNCTION("IFERROR(
  TEXTJOIN(CHAR(10),TRUE,FILTER('SUMMARY DATA'!G:G,'SUMMARY DATA'!A:A=$A628,'SUMMARY DATA'!C:C=$B628)),
  IF(
    OR(
      ISNUMBER(SEARCH(""CDM CASH DEPOSIT"",$C628)),
      ISNUMBER(SEARCH(""CASH DEPOSIT"",$C628)),
      COUNTIF('SUMMARY DATA'"&amp;"!D:D,$C628)&lt;&gt;1
    ),
    """",
    IFERROR(TEXTJOIN(CHAR(10),TRUE,FILTER('SUMMARY DATA'!G:G,'SUMMARY DATA'!D:D=$C628)),"""")
  )
)"),"")</f>
        <v/>
      </c>
      <c r="H628" s="6" t="str">
        <f>IFERROR(__xludf.DUMMYFUNCTION("IFERROR(
  TEXTJOIN(CHAR(10),TRUE,FILTER('SUMMARY DATA'!H:H,'SUMMARY DATA'!A:A=$A628,'SUMMARY DATA'!C:C=$B628)),
  IF(
    OR(
      ISNUMBER(SEARCH(""CDM CASH DEPOSIT"",$C628)),
      ISNUMBER(SEARCH(""CASH DEPOSIT"",$C628)),
      COUNTIF('SUMMARY DATA'"&amp;"!D:D,$C628)&lt;&gt;1
    ),
    """",
    IFERROR(TEXTJOIN(CHAR(10),TRUE,FILTER('SUMMARY DATA'!H:H,'SUMMARY DATA'!D:D=$C628)),"""")
  )
)"),"")</f>
        <v/>
      </c>
      <c r="I628" s="6" t="str">
        <f>IFERROR(__xludf.DUMMYFUNCTION("IF(H628="""","""",
SUM(ARRAYFORMULA(VALUE(SPLIT(H628,CHAR(10)))))
)"),"")</f>
        <v/>
      </c>
      <c r="J628" s="2" t="str">
        <f>IFERROR(__xludf.DUMMYFUNCTION("IFERROR(
  TEXTJOIN(CHAR(10),TRUE,FILTER('SUMMARY DATA'!I:I,'SUMMARY DATA'!A:A=$A628,'SUMMARY DATA'!C:C=$B628)),
  IF(
    OR(
      ISNUMBER(SEARCH(""CDM CASH DEPOSIT"",$C628)),
      ISNUMBER(SEARCH(""CASH DEPOSIT"",$C628)),
      COUNTIF('SUMMARY DATA'"&amp;"!D:D,$C628)&lt;&gt;1
    ),
    """",
    IFERROR(TEXTJOIN(CHAR(10),TRUE,FILTER('SUMMARY DATA'!I:I,'SUMMARY DATA'!D:D=$C628)),"""")
  )
)"),"")</f>
        <v/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 spans="1:27">
      <c r="A629" s="19"/>
      <c r="B629" s="37"/>
      <c r="C629" s="19"/>
      <c r="D629" s="33"/>
      <c r="E629" s="4" t="str">
        <f>IFERROR(__xludf.DUMMYFUNCTION("IFERROR(
  TEXTJOIN(CHAR(10),TRUE,FILTER('SUMMARY DATA'!E:E,'SUMMARY DATA'!A:A=$A629,'SUMMARY DATA'!C:C=$B629)),
  IF(
    OR(
      ISNUMBER(SEARCH(""CDM CASH DEPOSIT"",$C629)),
      ISNUMBER(SEARCH(""CASH DEPOSIT"",$C629)),
      COUNTIF('SUMMARY DATA'"&amp;"!D:D,$C629)&lt;&gt;1
    ),
    """",
    IFERROR(TEXTJOIN(CHAR(10),TRUE,FILTER('SUMMARY DATA'!E:E,'SUMMARY DATA'!D:D=$C629)),"""")
  )
)"),"")</f>
        <v/>
      </c>
      <c r="F629" s="2" t="str">
        <f>IFERROR(__xludf.DUMMYFUNCTION("IFERROR(
  TEXTJOIN(CHAR(10),TRUE,FILTER('SUMMARY DATA'!F:F,'SUMMARY DATA'!A:A=$A629,'SUMMARY DATA'!C:C=$B629)),
  IF(
    OR(
      ISNUMBER(SEARCH(""CDM CASH DEPOSIT"",$C629)),
      ISNUMBER(SEARCH(""CASH DEPOSIT"",$C629)),
      COUNTIF('SUMMARY DATA'"&amp;"!D:D,$C629)&lt;&gt;1
    ),
    """",
    IFERROR(TEXTJOIN(CHAR(10),TRUE,FILTER('SUMMARY DATA'!F:F,'SUMMARY DATA'!D:D=$C629)),"""")
  )
)"),"")</f>
        <v/>
      </c>
      <c r="G629" s="2" t="str">
        <f>IFERROR(__xludf.DUMMYFUNCTION("IFERROR(
  TEXTJOIN(CHAR(10),TRUE,FILTER('SUMMARY DATA'!G:G,'SUMMARY DATA'!A:A=$A629,'SUMMARY DATA'!C:C=$B629)),
  IF(
    OR(
      ISNUMBER(SEARCH(""CDM CASH DEPOSIT"",$C629)),
      ISNUMBER(SEARCH(""CASH DEPOSIT"",$C629)),
      COUNTIF('SUMMARY DATA'"&amp;"!D:D,$C629)&lt;&gt;1
    ),
    """",
    IFERROR(TEXTJOIN(CHAR(10),TRUE,FILTER('SUMMARY DATA'!G:G,'SUMMARY DATA'!D:D=$C629)),"""")
  )
)"),"")</f>
        <v/>
      </c>
      <c r="H629" s="6" t="str">
        <f>IFERROR(__xludf.DUMMYFUNCTION("IFERROR(
  TEXTJOIN(CHAR(10),TRUE,FILTER('SUMMARY DATA'!H:H,'SUMMARY DATA'!A:A=$A629,'SUMMARY DATA'!C:C=$B629)),
  IF(
    OR(
      ISNUMBER(SEARCH(""CDM CASH DEPOSIT"",$C629)),
      ISNUMBER(SEARCH(""CASH DEPOSIT"",$C629)),
      COUNTIF('SUMMARY DATA'"&amp;"!D:D,$C629)&lt;&gt;1
    ),
    """",
    IFERROR(TEXTJOIN(CHAR(10),TRUE,FILTER('SUMMARY DATA'!H:H,'SUMMARY DATA'!D:D=$C629)),"""")
  )
)"),"")</f>
        <v/>
      </c>
      <c r="I629" s="6" t="str">
        <f>IFERROR(__xludf.DUMMYFUNCTION("IF(H629="""","""",
SUM(ARRAYFORMULA(VALUE(SPLIT(H629,CHAR(10)))))
)"),"")</f>
        <v/>
      </c>
      <c r="J629" s="2" t="str">
        <f>IFERROR(__xludf.DUMMYFUNCTION("IFERROR(
  TEXTJOIN(CHAR(10),TRUE,FILTER('SUMMARY DATA'!I:I,'SUMMARY DATA'!A:A=$A629,'SUMMARY DATA'!C:C=$B629)),
  IF(
    OR(
      ISNUMBER(SEARCH(""CDM CASH DEPOSIT"",$C629)),
      ISNUMBER(SEARCH(""CASH DEPOSIT"",$C629)),
      COUNTIF('SUMMARY DATA'"&amp;"!D:D,$C629)&lt;&gt;1
    ),
    """",
    IFERROR(TEXTJOIN(CHAR(10),TRUE,FILTER('SUMMARY DATA'!I:I,'SUMMARY DATA'!D:D=$C629)),"""")
  )
)"),"")</f>
        <v/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 spans="1:27">
      <c r="A630" s="19"/>
      <c r="B630" s="37"/>
      <c r="C630" s="19"/>
      <c r="D630" s="33"/>
      <c r="E630" s="4" t="str">
        <f>IFERROR(__xludf.DUMMYFUNCTION("IFERROR(
  TEXTJOIN(CHAR(10),TRUE,FILTER('SUMMARY DATA'!E:E,'SUMMARY DATA'!A:A=$A630,'SUMMARY DATA'!C:C=$B630)),
  IF(
    OR(
      ISNUMBER(SEARCH(""CDM CASH DEPOSIT"",$C630)),
      ISNUMBER(SEARCH(""CASH DEPOSIT"",$C630)),
      COUNTIF('SUMMARY DATA'"&amp;"!D:D,$C630)&lt;&gt;1
    ),
    """",
    IFERROR(TEXTJOIN(CHAR(10),TRUE,FILTER('SUMMARY DATA'!E:E,'SUMMARY DATA'!D:D=$C630)),"""")
  )
)"),"")</f>
        <v/>
      </c>
      <c r="F630" s="2" t="str">
        <f>IFERROR(__xludf.DUMMYFUNCTION("IFERROR(
  TEXTJOIN(CHAR(10),TRUE,FILTER('SUMMARY DATA'!F:F,'SUMMARY DATA'!A:A=$A630,'SUMMARY DATA'!C:C=$B630)),
  IF(
    OR(
      ISNUMBER(SEARCH(""CDM CASH DEPOSIT"",$C630)),
      ISNUMBER(SEARCH(""CASH DEPOSIT"",$C630)),
      COUNTIF('SUMMARY DATA'"&amp;"!D:D,$C630)&lt;&gt;1
    ),
    """",
    IFERROR(TEXTJOIN(CHAR(10),TRUE,FILTER('SUMMARY DATA'!F:F,'SUMMARY DATA'!D:D=$C630)),"""")
  )
)"),"")</f>
        <v/>
      </c>
      <c r="G630" s="2" t="str">
        <f>IFERROR(__xludf.DUMMYFUNCTION("IFERROR(
  TEXTJOIN(CHAR(10),TRUE,FILTER('SUMMARY DATA'!G:G,'SUMMARY DATA'!A:A=$A630,'SUMMARY DATA'!C:C=$B630)),
  IF(
    OR(
      ISNUMBER(SEARCH(""CDM CASH DEPOSIT"",$C630)),
      ISNUMBER(SEARCH(""CASH DEPOSIT"",$C630)),
      COUNTIF('SUMMARY DATA'"&amp;"!D:D,$C630)&lt;&gt;1
    ),
    """",
    IFERROR(TEXTJOIN(CHAR(10),TRUE,FILTER('SUMMARY DATA'!G:G,'SUMMARY DATA'!D:D=$C630)),"""")
  )
)"),"")</f>
        <v/>
      </c>
      <c r="H630" s="6" t="str">
        <f>IFERROR(__xludf.DUMMYFUNCTION("IFERROR(
  TEXTJOIN(CHAR(10),TRUE,FILTER('SUMMARY DATA'!H:H,'SUMMARY DATA'!A:A=$A630,'SUMMARY DATA'!C:C=$B630)),
  IF(
    OR(
      ISNUMBER(SEARCH(""CDM CASH DEPOSIT"",$C630)),
      ISNUMBER(SEARCH(""CASH DEPOSIT"",$C630)),
      COUNTIF('SUMMARY DATA'"&amp;"!D:D,$C630)&lt;&gt;1
    ),
    """",
    IFERROR(TEXTJOIN(CHAR(10),TRUE,FILTER('SUMMARY DATA'!H:H,'SUMMARY DATA'!D:D=$C630)),"""")
  )
)"),"")</f>
        <v/>
      </c>
      <c r="I630" s="6" t="str">
        <f>IFERROR(__xludf.DUMMYFUNCTION("IF(H630="""","""",
SUM(ARRAYFORMULA(VALUE(SPLIT(H630,CHAR(10)))))
)"),"")</f>
        <v/>
      </c>
      <c r="J630" s="2" t="str">
        <f>IFERROR(__xludf.DUMMYFUNCTION("IFERROR(
  TEXTJOIN(CHAR(10),TRUE,FILTER('SUMMARY DATA'!I:I,'SUMMARY DATA'!A:A=$A630,'SUMMARY DATA'!C:C=$B630)),
  IF(
    OR(
      ISNUMBER(SEARCH(""CDM CASH DEPOSIT"",$C630)),
      ISNUMBER(SEARCH(""CASH DEPOSIT"",$C630)),
      COUNTIF('SUMMARY DATA'"&amp;"!D:D,$C630)&lt;&gt;1
    ),
    """",
    IFERROR(TEXTJOIN(CHAR(10),TRUE,FILTER('SUMMARY DATA'!I:I,'SUMMARY DATA'!D:D=$C630)),"""")
  )
)"),"")</f>
        <v/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 spans="1:27">
      <c r="A631" s="19"/>
      <c r="B631" s="37"/>
      <c r="C631" s="19"/>
      <c r="D631" s="33"/>
      <c r="E631" s="4" t="str">
        <f>IFERROR(__xludf.DUMMYFUNCTION("IFERROR(
  TEXTJOIN(CHAR(10),TRUE,FILTER('SUMMARY DATA'!E:E,'SUMMARY DATA'!A:A=$A631,'SUMMARY DATA'!C:C=$B631)),
  IF(
    OR(
      ISNUMBER(SEARCH(""CDM CASH DEPOSIT"",$C631)),
      ISNUMBER(SEARCH(""CASH DEPOSIT"",$C631)),
      COUNTIF('SUMMARY DATA'"&amp;"!D:D,$C631)&lt;&gt;1
    ),
    """",
    IFERROR(TEXTJOIN(CHAR(10),TRUE,FILTER('SUMMARY DATA'!E:E,'SUMMARY DATA'!D:D=$C631)),"""")
  )
)"),"")</f>
        <v/>
      </c>
      <c r="F631" s="2" t="str">
        <f>IFERROR(__xludf.DUMMYFUNCTION("IFERROR(
  TEXTJOIN(CHAR(10),TRUE,FILTER('SUMMARY DATA'!F:F,'SUMMARY DATA'!A:A=$A631,'SUMMARY DATA'!C:C=$B631)),
  IF(
    OR(
      ISNUMBER(SEARCH(""CDM CASH DEPOSIT"",$C631)),
      ISNUMBER(SEARCH(""CASH DEPOSIT"",$C631)),
      COUNTIF('SUMMARY DATA'"&amp;"!D:D,$C631)&lt;&gt;1
    ),
    """",
    IFERROR(TEXTJOIN(CHAR(10),TRUE,FILTER('SUMMARY DATA'!F:F,'SUMMARY DATA'!D:D=$C631)),"""")
  )
)"),"")</f>
        <v/>
      </c>
      <c r="G631" s="2" t="str">
        <f>IFERROR(__xludf.DUMMYFUNCTION("IFERROR(
  TEXTJOIN(CHAR(10),TRUE,FILTER('SUMMARY DATA'!G:G,'SUMMARY DATA'!A:A=$A631,'SUMMARY DATA'!C:C=$B631)),
  IF(
    OR(
      ISNUMBER(SEARCH(""CDM CASH DEPOSIT"",$C631)),
      ISNUMBER(SEARCH(""CASH DEPOSIT"",$C631)),
      COUNTIF('SUMMARY DATA'"&amp;"!D:D,$C631)&lt;&gt;1
    ),
    """",
    IFERROR(TEXTJOIN(CHAR(10),TRUE,FILTER('SUMMARY DATA'!G:G,'SUMMARY DATA'!D:D=$C631)),"""")
  )
)"),"")</f>
        <v/>
      </c>
      <c r="H631" s="6" t="str">
        <f>IFERROR(__xludf.DUMMYFUNCTION("IFERROR(
  TEXTJOIN(CHAR(10),TRUE,FILTER('SUMMARY DATA'!H:H,'SUMMARY DATA'!A:A=$A631,'SUMMARY DATA'!C:C=$B631)),
  IF(
    OR(
      ISNUMBER(SEARCH(""CDM CASH DEPOSIT"",$C631)),
      ISNUMBER(SEARCH(""CASH DEPOSIT"",$C631)),
      COUNTIF('SUMMARY DATA'"&amp;"!D:D,$C631)&lt;&gt;1
    ),
    """",
    IFERROR(TEXTJOIN(CHAR(10),TRUE,FILTER('SUMMARY DATA'!H:H,'SUMMARY DATA'!D:D=$C631)),"""")
  )
)"),"")</f>
        <v/>
      </c>
      <c r="I631" s="6" t="str">
        <f>IFERROR(__xludf.DUMMYFUNCTION("IF(H631="""","""",
SUM(ARRAYFORMULA(VALUE(SPLIT(H631,CHAR(10)))))
)"),"")</f>
        <v/>
      </c>
      <c r="J631" s="2" t="str">
        <f>IFERROR(__xludf.DUMMYFUNCTION("IFERROR(
  TEXTJOIN(CHAR(10),TRUE,FILTER('SUMMARY DATA'!I:I,'SUMMARY DATA'!A:A=$A631,'SUMMARY DATA'!C:C=$B631)),
  IF(
    OR(
      ISNUMBER(SEARCH(""CDM CASH DEPOSIT"",$C631)),
      ISNUMBER(SEARCH(""CASH DEPOSIT"",$C631)),
      COUNTIF('SUMMARY DATA'"&amp;"!D:D,$C631)&lt;&gt;1
    ),
    """",
    IFERROR(TEXTJOIN(CHAR(10),TRUE,FILTER('SUMMARY DATA'!I:I,'SUMMARY DATA'!D:D=$C631)),"""")
  )
)"),"")</f>
        <v/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 spans="1:27">
      <c r="A632" s="19"/>
      <c r="B632" s="37"/>
      <c r="C632" s="19"/>
      <c r="D632" s="33"/>
      <c r="E632" s="4" t="str">
        <f>IFERROR(__xludf.DUMMYFUNCTION("IFERROR(
  TEXTJOIN(CHAR(10),TRUE,FILTER('SUMMARY DATA'!E:E,'SUMMARY DATA'!A:A=$A632,'SUMMARY DATA'!C:C=$B632)),
  IF(
    OR(
      ISNUMBER(SEARCH(""CDM CASH DEPOSIT"",$C632)),
      ISNUMBER(SEARCH(""CASH DEPOSIT"",$C632)),
      COUNTIF('SUMMARY DATA'"&amp;"!D:D,$C632)&lt;&gt;1
    ),
    """",
    IFERROR(TEXTJOIN(CHAR(10),TRUE,FILTER('SUMMARY DATA'!E:E,'SUMMARY DATA'!D:D=$C632)),"""")
  )
)"),"")</f>
        <v/>
      </c>
      <c r="F632" s="2" t="str">
        <f>IFERROR(__xludf.DUMMYFUNCTION("IFERROR(
  TEXTJOIN(CHAR(10),TRUE,FILTER('SUMMARY DATA'!F:F,'SUMMARY DATA'!A:A=$A632,'SUMMARY DATA'!C:C=$B632)),
  IF(
    OR(
      ISNUMBER(SEARCH(""CDM CASH DEPOSIT"",$C632)),
      ISNUMBER(SEARCH(""CASH DEPOSIT"",$C632)),
      COUNTIF('SUMMARY DATA'"&amp;"!D:D,$C632)&lt;&gt;1
    ),
    """",
    IFERROR(TEXTJOIN(CHAR(10),TRUE,FILTER('SUMMARY DATA'!F:F,'SUMMARY DATA'!D:D=$C632)),"""")
  )
)"),"")</f>
        <v/>
      </c>
      <c r="G632" s="2" t="str">
        <f>IFERROR(__xludf.DUMMYFUNCTION("IFERROR(
  TEXTJOIN(CHAR(10),TRUE,FILTER('SUMMARY DATA'!G:G,'SUMMARY DATA'!A:A=$A632,'SUMMARY DATA'!C:C=$B632)),
  IF(
    OR(
      ISNUMBER(SEARCH(""CDM CASH DEPOSIT"",$C632)),
      ISNUMBER(SEARCH(""CASH DEPOSIT"",$C632)),
      COUNTIF('SUMMARY DATA'"&amp;"!D:D,$C632)&lt;&gt;1
    ),
    """",
    IFERROR(TEXTJOIN(CHAR(10),TRUE,FILTER('SUMMARY DATA'!G:G,'SUMMARY DATA'!D:D=$C632)),"""")
  )
)"),"")</f>
        <v/>
      </c>
      <c r="H632" s="6" t="str">
        <f>IFERROR(__xludf.DUMMYFUNCTION("IFERROR(
  TEXTJOIN(CHAR(10),TRUE,FILTER('SUMMARY DATA'!H:H,'SUMMARY DATA'!A:A=$A632,'SUMMARY DATA'!C:C=$B632)),
  IF(
    OR(
      ISNUMBER(SEARCH(""CDM CASH DEPOSIT"",$C632)),
      ISNUMBER(SEARCH(""CASH DEPOSIT"",$C632)),
      COUNTIF('SUMMARY DATA'"&amp;"!D:D,$C632)&lt;&gt;1
    ),
    """",
    IFERROR(TEXTJOIN(CHAR(10),TRUE,FILTER('SUMMARY DATA'!H:H,'SUMMARY DATA'!D:D=$C632)),"""")
  )
)"),"")</f>
        <v/>
      </c>
      <c r="I632" s="6" t="str">
        <f>IFERROR(__xludf.DUMMYFUNCTION("IF(H632="""","""",
SUM(ARRAYFORMULA(VALUE(SPLIT(H632,CHAR(10)))))
)"),"")</f>
        <v/>
      </c>
      <c r="J632" s="2" t="str">
        <f>IFERROR(__xludf.DUMMYFUNCTION("IFERROR(
  TEXTJOIN(CHAR(10),TRUE,FILTER('SUMMARY DATA'!I:I,'SUMMARY DATA'!A:A=$A632,'SUMMARY DATA'!C:C=$B632)),
  IF(
    OR(
      ISNUMBER(SEARCH(""CDM CASH DEPOSIT"",$C632)),
      ISNUMBER(SEARCH(""CASH DEPOSIT"",$C632)),
      COUNTIF('SUMMARY DATA'"&amp;"!D:D,$C632)&lt;&gt;1
    ),
    """",
    IFERROR(TEXTJOIN(CHAR(10),TRUE,FILTER('SUMMARY DATA'!I:I,'SUMMARY DATA'!D:D=$C632)),"""")
  )
)"),"")</f>
        <v/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 spans="1:27">
      <c r="A633" s="19"/>
      <c r="B633" s="37"/>
      <c r="C633" s="19"/>
      <c r="D633" s="33"/>
      <c r="E633" s="4" t="str">
        <f>IFERROR(__xludf.DUMMYFUNCTION("IFERROR(
  TEXTJOIN(CHAR(10),TRUE,FILTER('SUMMARY DATA'!E:E,'SUMMARY DATA'!A:A=$A633,'SUMMARY DATA'!C:C=$B633)),
  IF(
    OR(
      ISNUMBER(SEARCH(""CDM CASH DEPOSIT"",$C633)),
      ISNUMBER(SEARCH(""CASH DEPOSIT"",$C633)),
      COUNTIF('SUMMARY DATA'"&amp;"!D:D,$C633)&lt;&gt;1
    ),
    """",
    IFERROR(TEXTJOIN(CHAR(10),TRUE,FILTER('SUMMARY DATA'!E:E,'SUMMARY DATA'!D:D=$C633)),"""")
  )
)"),"")</f>
        <v/>
      </c>
      <c r="F633" s="2" t="str">
        <f>IFERROR(__xludf.DUMMYFUNCTION("IFERROR(
  TEXTJOIN(CHAR(10),TRUE,FILTER('SUMMARY DATA'!F:F,'SUMMARY DATA'!A:A=$A633,'SUMMARY DATA'!C:C=$B633)),
  IF(
    OR(
      ISNUMBER(SEARCH(""CDM CASH DEPOSIT"",$C633)),
      ISNUMBER(SEARCH(""CASH DEPOSIT"",$C633)),
      COUNTIF('SUMMARY DATA'"&amp;"!D:D,$C633)&lt;&gt;1
    ),
    """",
    IFERROR(TEXTJOIN(CHAR(10),TRUE,FILTER('SUMMARY DATA'!F:F,'SUMMARY DATA'!D:D=$C633)),"""")
  )
)"),"")</f>
        <v/>
      </c>
      <c r="G633" s="2" t="str">
        <f>IFERROR(__xludf.DUMMYFUNCTION("IFERROR(
  TEXTJOIN(CHAR(10),TRUE,FILTER('SUMMARY DATA'!G:G,'SUMMARY DATA'!A:A=$A633,'SUMMARY DATA'!C:C=$B633)),
  IF(
    OR(
      ISNUMBER(SEARCH(""CDM CASH DEPOSIT"",$C633)),
      ISNUMBER(SEARCH(""CASH DEPOSIT"",$C633)),
      COUNTIF('SUMMARY DATA'"&amp;"!D:D,$C633)&lt;&gt;1
    ),
    """",
    IFERROR(TEXTJOIN(CHAR(10),TRUE,FILTER('SUMMARY DATA'!G:G,'SUMMARY DATA'!D:D=$C633)),"""")
  )
)"),"")</f>
        <v/>
      </c>
      <c r="H633" s="6" t="str">
        <f>IFERROR(__xludf.DUMMYFUNCTION("IFERROR(
  TEXTJOIN(CHAR(10),TRUE,FILTER('SUMMARY DATA'!H:H,'SUMMARY DATA'!A:A=$A633,'SUMMARY DATA'!C:C=$B633)),
  IF(
    OR(
      ISNUMBER(SEARCH(""CDM CASH DEPOSIT"",$C633)),
      ISNUMBER(SEARCH(""CASH DEPOSIT"",$C633)),
      COUNTIF('SUMMARY DATA'"&amp;"!D:D,$C633)&lt;&gt;1
    ),
    """",
    IFERROR(TEXTJOIN(CHAR(10),TRUE,FILTER('SUMMARY DATA'!H:H,'SUMMARY DATA'!D:D=$C633)),"""")
  )
)"),"")</f>
        <v/>
      </c>
      <c r="I633" s="6" t="str">
        <f>IFERROR(__xludf.DUMMYFUNCTION("IF(H633="""","""",
SUM(ARRAYFORMULA(VALUE(SPLIT(H633,CHAR(10)))))
)"),"")</f>
        <v/>
      </c>
      <c r="J633" s="2" t="str">
        <f>IFERROR(__xludf.DUMMYFUNCTION("IFERROR(
  TEXTJOIN(CHAR(10),TRUE,FILTER('SUMMARY DATA'!I:I,'SUMMARY DATA'!A:A=$A633,'SUMMARY DATA'!C:C=$B633)),
  IF(
    OR(
      ISNUMBER(SEARCH(""CDM CASH DEPOSIT"",$C633)),
      ISNUMBER(SEARCH(""CASH DEPOSIT"",$C633)),
      COUNTIF('SUMMARY DATA'"&amp;"!D:D,$C633)&lt;&gt;1
    ),
    """",
    IFERROR(TEXTJOIN(CHAR(10),TRUE,FILTER('SUMMARY DATA'!I:I,'SUMMARY DATA'!D:D=$C633)),"""")
  )
)"),"")</f>
        <v/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 spans="1:27">
      <c r="A634" s="19"/>
      <c r="B634" s="37"/>
      <c r="C634" s="19"/>
      <c r="D634" s="33"/>
      <c r="E634" s="4" t="str">
        <f>IFERROR(__xludf.DUMMYFUNCTION("IFERROR(
  TEXTJOIN(CHAR(10),TRUE,FILTER('SUMMARY DATA'!E:E,'SUMMARY DATA'!A:A=$A634,'SUMMARY DATA'!C:C=$B634)),
  IF(
    OR(
      ISNUMBER(SEARCH(""CDM CASH DEPOSIT"",$C634)),
      ISNUMBER(SEARCH(""CASH DEPOSIT"",$C634)),
      COUNTIF('SUMMARY DATA'"&amp;"!D:D,$C634)&lt;&gt;1
    ),
    """",
    IFERROR(TEXTJOIN(CHAR(10),TRUE,FILTER('SUMMARY DATA'!E:E,'SUMMARY DATA'!D:D=$C634)),"""")
  )
)"),"")</f>
        <v/>
      </c>
      <c r="F634" s="2" t="str">
        <f>IFERROR(__xludf.DUMMYFUNCTION("IFERROR(
  TEXTJOIN(CHAR(10),TRUE,FILTER('SUMMARY DATA'!F:F,'SUMMARY DATA'!A:A=$A634,'SUMMARY DATA'!C:C=$B634)),
  IF(
    OR(
      ISNUMBER(SEARCH(""CDM CASH DEPOSIT"",$C634)),
      ISNUMBER(SEARCH(""CASH DEPOSIT"",$C634)),
      COUNTIF('SUMMARY DATA'"&amp;"!D:D,$C634)&lt;&gt;1
    ),
    """",
    IFERROR(TEXTJOIN(CHAR(10),TRUE,FILTER('SUMMARY DATA'!F:F,'SUMMARY DATA'!D:D=$C634)),"""")
  )
)"),"")</f>
        <v/>
      </c>
      <c r="G634" s="2" t="str">
        <f>IFERROR(__xludf.DUMMYFUNCTION("IFERROR(
  TEXTJOIN(CHAR(10),TRUE,FILTER('SUMMARY DATA'!G:G,'SUMMARY DATA'!A:A=$A634,'SUMMARY DATA'!C:C=$B634)),
  IF(
    OR(
      ISNUMBER(SEARCH(""CDM CASH DEPOSIT"",$C634)),
      ISNUMBER(SEARCH(""CASH DEPOSIT"",$C634)),
      COUNTIF('SUMMARY DATA'"&amp;"!D:D,$C634)&lt;&gt;1
    ),
    """",
    IFERROR(TEXTJOIN(CHAR(10),TRUE,FILTER('SUMMARY DATA'!G:G,'SUMMARY DATA'!D:D=$C634)),"""")
  )
)"),"")</f>
        <v/>
      </c>
      <c r="H634" s="6" t="str">
        <f>IFERROR(__xludf.DUMMYFUNCTION("IFERROR(
  TEXTJOIN(CHAR(10),TRUE,FILTER('SUMMARY DATA'!H:H,'SUMMARY DATA'!A:A=$A634,'SUMMARY DATA'!C:C=$B634)),
  IF(
    OR(
      ISNUMBER(SEARCH(""CDM CASH DEPOSIT"",$C634)),
      ISNUMBER(SEARCH(""CASH DEPOSIT"",$C634)),
      COUNTIF('SUMMARY DATA'"&amp;"!D:D,$C634)&lt;&gt;1
    ),
    """",
    IFERROR(TEXTJOIN(CHAR(10),TRUE,FILTER('SUMMARY DATA'!H:H,'SUMMARY DATA'!D:D=$C634)),"""")
  )
)"),"")</f>
        <v/>
      </c>
      <c r="I634" s="6" t="str">
        <f>IFERROR(__xludf.DUMMYFUNCTION("IF(H634="""","""",
SUM(ARRAYFORMULA(VALUE(SPLIT(H634,CHAR(10)))))
)"),"")</f>
        <v/>
      </c>
      <c r="J634" s="2" t="str">
        <f>IFERROR(__xludf.DUMMYFUNCTION("IFERROR(
  TEXTJOIN(CHAR(10),TRUE,FILTER('SUMMARY DATA'!I:I,'SUMMARY DATA'!A:A=$A634,'SUMMARY DATA'!C:C=$B634)),
  IF(
    OR(
      ISNUMBER(SEARCH(""CDM CASH DEPOSIT"",$C634)),
      ISNUMBER(SEARCH(""CASH DEPOSIT"",$C634)),
      COUNTIF('SUMMARY DATA'"&amp;"!D:D,$C634)&lt;&gt;1
    ),
    """",
    IFERROR(TEXTJOIN(CHAR(10),TRUE,FILTER('SUMMARY DATA'!I:I,'SUMMARY DATA'!D:D=$C634)),"""")
  )
)"),"")</f>
        <v/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 spans="1:27">
      <c r="A635" s="19"/>
      <c r="B635" s="37"/>
      <c r="C635" s="19"/>
      <c r="D635" s="33"/>
      <c r="E635" s="4" t="str">
        <f>IFERROR(__xludf.DUMMYFUNCTION("IFERROR(
  TEXTJOIN(CHAR(10),TRUE,FILTER('SUMMARY DATA'!E:E,'SUMMARY DATA'!A:A=$A635,'SUMMARY DATA'!C:C=$B635)),
  IF(
    OR(
      ISNUMBER(SEARCH(""CDM CASH DEPOSIT"",$C635)),
      ISNUMBER(SEARCH(""CASH DEPOSIT"",$C635)),
      COUNTIF('SUMMARY DATA'"&amp;"!D:D,$C635)&lt;&gt;1
    ),
    """",
    IFERROR(TEXTJOIN(CHAR(10),TRUE,FILTER('SUMMARY DATA'!E:E,'SUMMARY DATA'!D:D=$C635)),"""")
  )
)"),"")</f>
        <v/>
      </c>
      <c r="F635" s="2" t="str">
        <f>IFERROR(__xludf.DUMMYFUNCTION("IFERROR(
  TEXTJOIN(CHAR(10),TRUE,FILTER('SUMMARY DATA'!F:F,'SUMMARY DATA'!A:A=$A635,'SUMMARY DATA'!C:C=$B635)),
  IF(
    OR(
      ISNUMBER(SEARCH(""CDM CASH DEPOSIT"",$C635)),
      ISNUMBER(SEARCH(""CASH DEPOSIT"",$C635)),
      COUNTIF('SUMMARY DATA'"&amp;"!D:D,$C635)&lt;&gt;1
    ),
    """",
    IFERROR(TEXTJOIN(CHAR(10),TRUE,FILTER('SUMMARY DATA'!F:F,'SUMMARY DATA'!D:D=$C635)),"""")
  )
)"),"")</f>
        <v/>
      </c>
      <c r="G635" s="2" t="str">
        <f>IFERROR(__xludf.DUMMYFUNCTION("IFERROR(
  TEXTJOIN(CHAR(10),TRUE,FILTER('SUMMARY DATA'!G:G,'SUMMARY DATA'!A:A=$A635,'SUMMARY DATA'!C:C=$B635)),
  IF(
    OR(
      ISNUMBER(SEARCH(""CDM CASH DEPOSIT"",$C635)),
      ISNUMBER(SEARCH(""CASH DEPOSIT"",$C635)),
      COUNTIF('SUMMARY DATA'"&amp;"!D:D,$C635)&lt;&gt;1
    ),
    """",
    IFERROR(TEXTJOIN(CHAR(10),TRUE,FILTER('SUMMARY DATA'!G:G,'SUMMARY DATA'!D:D=$C635)),"""")
  )
)"),"")</f>
        <v/>
      </c>
      <c r="H635" s="6" t="str">
        <f>IFERROR(__xludf.DUMMYFUNCTION("IFERROR(
  TEXTJOIN(CHAR(10),TRUE,FILTER('SUMMARY DATA'!H:H,'SUMMARY DATA'!A:A=$A635,'SUMMARY DATA'!C:C=$B635)),
  IF(
    OR(
      ISNUMBER(SEARCH(""CDM CASH DEPOSIT"",$C635)),
      ISNUMBER(SEARCH(""CASH DEPOSIT"",$C635)),
      COUNTIF('SUMMARY DATA'"&amp;"!D:D,$C635)&lt;&gt;1
    ),
    """",
    IFERROR(TEXTJOIN(CHAR(10),TRUE,FILTER('SUMMARY DATA'!H:H,'SUMMARY DATA'!D:D=$C635)),"""")
  )
)"),"")</f>
        <v/>
      </c>
      <c r="I635" s="6" t="str">
        <f>IFERROR(__xludf.DUMMYFUNCTION("IF(H635="""","""",
SUM(ARRAYFORMULA(VALUE(SPLIT(H635,CHAR(10)))))
)"),"")</f>
        <v/>
      </c>
      <c r="J635" s="2" t="str">
        <f>IFERROR(__xludf.DUMMYFUNCTION("IFERROR(
  TEXTJOIN(CHAR(10),TRUE,FILTER('SUMMARY DATA'!I:I,'SUMMARY DATA'!A:A=$A635,'SUMMARY DATA'!C:C=$B635)),
  IF(
    OR(
      ISNUMBER(SEARCH(""CDM CASH DEPOSIT"",$C635)),
      ISNUMBER(SEARCH(""CASH DEPOSIT"",$C635)),
      COUNTIF('SUMMARY DATA'"&amp;"!D:D,$C635)&lt;&gt;1
    ),
    """",
    IFERROR(TEXTJOIN(CHAR(10),TRUE,FILTER('SUMMARY DATA'!I:I,'SUMMARY DATA'!D:D=$C635)),"""")
  )
)"),"")</f>
        <v/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 spans="1:27">
      <c r="A636" s="19"/>
      <c r="B636" s="37"/>
      <c r="C636" s="19"/>
      <c r="D636" s="33"/>
      <c r="E636" s="4" t="str">
        <f>IFERROR(__xludf.DUMMYFUNCTION("IFERROR(
  TEXTJOIN(CHAR(10),TRUE,FILTER('SUMMARY DATA'!E:E,'SUMMARY DATA'!A:A=$A636,'SUMMARY DATA'!C:C=$B636)),
  IF(
    OR(
      ISNUMBER(SEARCH(""CDM CASH DEPOSIT"",$C636)),
      ISNUMBER(SEARCH(""CASH DEPOSIT"",$C636)),
      COUNTIF('SUMMARY DATA'"&amp;"!D:D,$C636)&lt;&gt;1
    ),
    """",
    IFERROR(TEXTJOIN(CHAR(10),TRUE,FILTER('SUMMARY DATA'!E:E,'SUMMARY DATA'!D:D=$C636)),"""")
  )
)"),"")</f>
        <v/>
      </c>
      <c r="F636" s="2" t="str">
        <f>IFERROR(__xludf.DUMMYFUNCTION("IFERROR(
  TEXTJOIN(CHAR(10),TRUE,FILTER('SUMMARY DATA'!F:F,'SUMMARY DATA'!A:A=$A636,'SUMMARY DATA'!C:C=$B636)),
  IF(
    OR(
      ISNUMBER(SEARCH(""CDM CASH DEPOSIT"",$C636)),
      ISNUMBER(SEARCH(""CASH DEPOSIT"",$C636)),
      COUNTIF('SUMMARY DATA'"&amp;"!D:D,$C636)&lt;&gt;1
    ),
    """",
    IFERROR(TEXTJOIN(CHAR(10),TRUE,FILTER('SUMMARY DATA'!F:F,'SUMMARY DATA'!D:D=$C636)),"""")
  )
)"),"")</f>
        <v/>
      </c>
      <c r="G636" s="2" t="str">
        <f>IFERROR(__xludf.DUMMYFUNCTION("IFERROR(
  TEXTJOIN(CHAR(10),TRUE,FILTER('SUMMARY DATA'!G:G,'SUMMARY DATA'!A:A=$A636,'SUMMARY DATA'!C:C=$B636)),
  IF(
    OR(
      ISNUMBER(SEARCH(""CDM CASH DEPOSIT"",$C636)),
      ISNUMBER(SEARCH(""CASH DEPOSIT"",$C636)),
      COUNTIF('SUMMARY DATA'"&amp;"!D:D,$C636)&lt;&gt;1
    ),
    """",
    IFERROR(TEXTJOIN(CHAR(10),TRUE,FILTER('SUMMARY DATA'!G:G,'SUMMARY DATA'!D:D=$C636)),"""")
  )
)"),"")</f>
        <v/>
      </c>
      <c r="H636" s="6" t="str">
        <f>IFERROR(__xludf.DUMMYFUNCTION("IFERROR(
  TEXTJOIN(CHAR(10),TRUE,FILTER('SUMMARY DATA'!H:H,'SUMMARY DATA'!A:A=$A636,'SUMMARY DATA'!C:C=$B636)),
  IF(
    OR(
      ISNUMBER(SEARCH(""CDM CASH DEPOSIT"",$C636)),
      ISNUMBER(SEARCH(""CASH DEPOSIT"",$C636)),
      COUNTIF('SUMMARY DATA'"&amp;"!D:D,$C636)&lt;&gt;1
    ),
    """",
    IFERROR(TEXTJOIN(CHAR(10),TRUE,FILTER('SUMMARY DATA'!H:H,'SUMMARY DATA'!D:D=$C636)),"""")
  )
)"),"")</f>
        <v/>
      </c>
      <c r="I636" s="6" t="str">
        <f>IFERROR(__xludf.DUMMYFUNCTION("IF(H636="""","""",
SUM(ARRAYFORMULA(VALUE(SPLIT(H636,CHAR(10)))))
)"),"")</f>
        <v/>
      </c>
      <c r="J636" s="2" t="str">
        <f>IFERROR(__xludf.DUMMYFUNCTION("IFERROR(
  TEXTJOIN(CHAR(10),TRUE,FILTER('SUMMARY DATA'!I:I,'SUMMARY DATA'!A:A=$A636,'SUMMARY DATA'!C:C=$B636)),
  IF(
    OR(
      ISNUMBER(SEARCH(""CDM CASH DEPOSIT"",$C636)),
      ISNUMBER(SEARCH(""CASH DEPOSIT"",$C636)),
      COUNTIF('SUMMARY DATA'"&amp;"!D:D,$C636)&lt;&gt;1
    ),
    """",
    IFERROR(TEXTJOIN(CHAR(10),TRUE,FILTER('SUMMARY DATA'!I:I,'SUMMARY DATA'!D:D=$C636)),"""")
  )
)"),"")</f>
        <v/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 spans="1:27">
      <c r="A637" s="19"/>
      <c r="B637" s="37"/>
      <c r="C637" s="19"/>
      <c r="D637" s="33"/>
      <c r="E637" s="4" t="str">
        <f>IFERROR(__xludf.DUMMYFUNCTION("IFERROR(
  TEXTJOIN(CHAR(10),TRUE,FILTER('SUMMARY DATA'!E:E,'SUMMARY DATA'!A:A=$A637,'SUMMARY DATA'!C:C=$B637)),
  IF(
    OR(
      ISNUMBER(SEARCH(""CDM CASH DEPOSIT"",$C637)),
      ISNUMBER(SEARCH(""CASH DEPOSIT"",$C637)),
      COUNTIF('SUMMARY DATA'"&amp;"!D:D,$C637)&lt;&gt;1
    ),
    """",
    IFERROR(TEXTJOIN(CHAR(10),TRUE,FILTER('SUMMARY DATA'!E:E,'SUMMARY DATA'!D:D=$C637)),"""")
  )
)"),"")</f>
        <v/>
      </c>
      <c r="F637" s="2" t="str">
        <f>IFERROR(__xludf.DUMMYFUNCTION("IFERROR(
  TEXTJOIN(CHAR(10),TRUE,FILTER('SUMMARY DATA'!F:F,'SUMMARY DATA'!A:A=$A637,'SUMMARY DATA'!C:C=$B637)),
  IF(
    OR(
      ISNUMBER(SEARCH(""CDM CASH DEPOSIT"",$C637)),
      ISNUMBER(SEARCH(""CASH DEPOSIT"",$C637)),
      COUNTIF('SUMMARY DATA'"&amp;"!D:D,$C637)&lt;&gt;1
    ),
    """",
    IFERROR(TEXTJOIN(CHAR(10),TRUE,FILTER('SUMMARY DATA'!F:F,'SUMMARY DATA'!D:D=$C637)),"""")
  )
)"),"")</f>
        <v/>
      </c>
      <c r="G637" s="2" t="str">
        <f>IFERROR(__xludf.DUMMYFUNCTION("IFERROR(
  TEXTJOIN(CHAR(10),TRUE,FILTER('SUMMARY DATA'!G:G,'SUMMARY DATA'!A:A=$A637,'SUMMARY DATA'!C:C=$B637)),
  IF(
    OR(
      ISNUMBER(SEARCH(""CDM CASH DEPOSIT"",$C637)),
      ISNUMBER(SEARCH(""CASH DEPOSIT"",$C637)),
      COUNTIF('SUMMARY DATA'"&amp;"!D:D,$C637)&lt;&gt;1
    ),
    """",
    IFERROR(TEXTJOIN(CHAR(10),TRUE,FILTER('SUMMARY DATA'!G:G,'SUMMARY DATA'!D:D=$C637)),"""")
  )
)"),"")</f>
        <v/>
      </c>
      <c r="H637" s="6" t="str">
        <f>IFERROR(__xludf.DUMMYFUNCTION("IFERROR(
  TEXTJOIN(CHAR(10),TRUE,FILTER('SUMMARY DATA'!H:H,'SUMMARY DATA'!A:A=$A637,'SUMMARY DATA'!C:C=$B637)),
  IF(
    OR(
      ISNUMBER(SEARCH(""CDM CASH DEPOSIT"",$C637)),
      ISNUMBER(SEARCH(""CASH DEPOSIT"",$C637)),
      COUNTIF('SUMMARY DATA'"&amp;"!D:D,$C637)&lt;&gt;1
    ),
    """",
    IFERROR(TEXTJOIN(CHAR(10),TRUE,FILTER('SUMMARY DATA'!H:H,'SUMMARY DATA'!D:D=$C637)),"""")
  )
)"),"")</f>
        <v/>
      </c>
      <c r="I637" s="6" t="str">
        <f>IFERROR(__xludf.DUMMYFUNCTION("IF(H637="""","""",
SUM(ARRAYFORMULA(VALUE(SPLIT(H637,CHAR(10)))))
)"),"")</f>
        <v/>
      </c>
      <c r="J637" s="2" t="str">
        <f>IFERROR(__xludf.DUMMYFUNCTION("IFERROR(
  TEXTJOIN(CHAR(10),TRUE,FILTER('SUMMARY DATA'!I:I,'SUMMARY DATA'!A:A=$A637,'SUMMARY DATA'!C:C=$B637)),
  IF(
    OR(
      ISNUMBER(SEARCH(""CDM CASH DEPOSIT"",$C637)),
      ISNUMBER(SEARCH(""CASH DEPOSIT"",$C637)),
      COUNTIF('SUMMARY DATA'"&amp;"!D:D,$C637)&lt;&gt;1
    ),
    """",
    IFERROR(TEXTJOIN(CHAR(10),TRUE,FILTER('SUMMARY DATA'!I:I,'SUMMARY DATA'!D:D=$C637)),"""")
  )
)"),"")</f>
        <v/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 spans="1:27">
      <c r="A638" s="19"/>
      <c r="B638" s="37"/>
      <c r="C638" s="19"/>
      <c r="D638" s="33"/>
      <c r="E638" s="4" t="str">
        <f>IFERROR(__xludf.DUMMYFUNCTION("IFERROR(
  TEXTJOIN(CHAR(10),TRUE,FILTER('SUMMARY DATA'!E:E,'SUMMARY DATA'!A:A=$A638,'SUMMARY DATA'!C:C=$B638)),
  IF(
    OR(
      ISNUMBER(SEARCH(""CDM CASH DEPOSIT"",$C638)),
      ISNUMBER(SEARCH(""CASH DEPOSIT"",$C638)),
      COUNTIF('SUMMARY DATA'"&amp;"!D:D,$C638)&lt;&gt;1
    ),
    """",
    IFERROR(TEXTJOIN(CHAR(10),TRUE,FILTER('SUMMARY DATA'!E:E,'SUMMARY DATA'!D:D=$C638)),"""")
  )
)"),"")</f>
        <v/>
      </c>
      <c r="F638" s="2" t="str">
        <f>IFERROR(__xludf.DUMMYFUNCTION("IFERROR(
  TEXTJOIN(CHAR(10),TRUE,FILTER('SUMMARY DATA'!F:F,'SUMMARY DATA'!A:A=$A638,'SUMMARY DATA'!C:C=$B638)),
  IF(
    OR(
      ISNUMBER(SEARCH(""CDM CASH DEPOSIT"",$C638)),
      ISNUMBER(SEARCH(""CASH DEPOSIT"",$C638)),
      COUNTIF('SUMMARY DATA'"&amp;"!D:D,$C638)&lt;&gt;1
    ),
    """",
    IFERROR(TEXTJOIN(CHAR(10),TRUE,FILTER('SUMMARY DATA'!F:F,'SUMMARY DATA'!D:D=$C638)),"""")
  )
)"),"")</f>
        <v/>
      </c>
      <c r="G638" s="2" t="str">
        <f>IFERROR(__xludf.DUMMYFUNCTION("IFERROR(
  TEXTJOIN(CHAR(10),TRUE,FILTER('SUMMARY DATA'!G:G,'SUMMARY DATA'!A:A=$A638,'SUMMARY DATA'!C:C=$B638)),
  IF(
    OR(
      ISNUMBER(SEARCH(""CDM CASH DEPOSIT"",$C638)),
      ISNUMBER(SEARCH(""CASH DEPOSIT"",$C638)),
      COUNTIF('SUMMARY DATA'"&amp;"!D:D,$C638)&lt;&gt;1
    ),
    """",
    IFERROR(TEXTJOIN(CHAR(10),TRUE,FILTER('SUMMARY DATA'!G:G,'SUMMARY DATA'!D:D=$C638)),"""")
  )
)"),"")</f>
        <v/>
      </c>
      <c r="H638" s="6" t="str">
        <f>IFERROR(__xludf.DUMMYFUNCTION("IFERROR(
  TEXTJOIN(CHAR(10),TRUE,FILTER('SUMMARY DATA'!H:H,'SUMMARY DATA'!A:A=$A638,'SUMMARY DATA'!C:C=$B638)),
  IF(
    OR(
      ISNUMBER(SEARCH(""CDM CASH DEPOSIT"",$C638)),
      ISNUMBER(SEARCH(""CASH DEPOSIT"",$C638)),
      COUNTIF('SUMMARY DATA'"&amp;"!D:D,$C638)&lt;&gt;1
    ),
    """",
    IFERROR(TEXTJOIN(CHAR(10),TRUE,FILTER('SUMMARY DATA'!H:H,'SUMMARY DATA'!D:D=$C638)),"""")
  )
)"),"")</f>
        <v/>
      </c>
      <c r="I638" s="6" t="str">
        <f>IFERROR(__xludf.DUMMYFUNCTION("IF(H638="""","""",
SUM(ARRAYFORMULA(VALUE(SPLIT(H638,CHAR(10)))))
)"),"")</f>
        <v/>
      </c>
      <c r="J638" s="2" t="str">
        <f>IFERROR(__xludf.DUMMYFUNCTION("IFERROR(
  TEXTJOIN(CHAR(10),TRUE,FILTER('SUMMARY DATA'!I:I,'SUMMARY DATA'!A:A=$A638,'SUMMARY DATA'!C:C=$B638)),
  IF(
    OR(
      ISNUMBER(SEARCH(""CDM CASH DEPOSIT"",$C638)),
      ISNUMBER(SEARCH(""CASH DEPOSIT"",$C638)),
      COUNTIF('SUMMARY DATA'"&amp;"!D:D,$C638)&lt;&gt;1
    ),
    """",
    IFERROR(TEXTJOIN(CHAR(10),TRUE,FILTER('SUMMARY DATA'!I:I,'SUMMARY DATA'!D:D=$C638)),"""")
  )
)"),"")</f>
        <v/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 spans="1:27">
      <c r="A639" s="19"/>
      <c r="B639" s="37"/>
      <c r="C639" s="19"/>
      <c r="D639" s="33"/>
      <c r="E639" s="4" t="str">
        <f>IFERROR(__xludf.DUMMYFUNCTION("IFERROR(
  TEXTJOIN(CHAR(10),TRUE,FILTER('SUMMARY DATA'!E:E,'SUMMARY DATA'!A:A=$A639,'SUMMARY DATA'!C:C=$B639)),
  IF(
    OR(
      ISNUMBER(SEARCH(""CDM CASH DEPOSIT"",$C639)),
      ISNUMBER(SEARCH(""CASH DEPOSIT"",$C639)),
      COUNTIF('SUMMARY DATA'"&amp;"!D:D,$C639)&lt;&gt;1
    ),
    """",
    IFERROR(TEXTJOIN(CHAR(10),TRUE,FILTER('SUMMARY DATA'!E:E,'SUMMARY DATA'!D:D=$C639)),"""")
  )
)"),"")</f>
        <v/>
      </c>
      <c r="F639" s="2" t="str">
        <f>IFERROR(__xludf.DUMMYFUNCTION("IFERROR(
  TEXTJOIN(CHAR(10),TRUE,FILTER('SUMMARY DATA'!F:F,'SUMMARY DATA'!A:A=$A639,'SUMMARY DATA'!C:C=$B639)),
  IF(
    OR(
      ISNUMBER(SEARCH(""CDM CASH DEPOSIT"",$C639)),
      ISNUMBER(SEARCH(""CASH DEPOSIT"",$C639)),
      COUNTIF('SUMMARY DATA'"&amp;"!D:D,$C639)&lt;&gt;1
    ),
    """",
    IFERROR(TEXTJOIN(CHAR(10),TRUE,FILTER('SUMMARY DATA'!F:F,'SUMMARY DATA'!D:D=$C639)),"""")
  )
)"),"")</f>
        <v/>
      </c>
      <c r="G639" s="2" t="str">
        <f>IFERROR(__xludf.DUMMYFUNCTION("IFERROR(
  TEXTJOIN(CHAR(10),TRUE,FILTER('SUMMARY DATA'!G:G,'SUMMARY DATA'!A:A=$A639,'SUMMARY DATA'!C:C=$B639)),
  IF(
    OR(
      ISNUMBER(SEARCH(""CDM CASH DEPOSIT"",$C639)),
      ISNUMBER(SEARCH(""CASH DEPOSIT"",$C639)),
      COUNTIF('SUMMARY DATA'"&amp;"!D:D,$C639)&lt;&gt;1
    ),
    """",
    IFERROR(TEXTJOIN(CHAR(10),TRUE,FILTER('SUMMARY DATA'!G:G,'SUMMARY DATA'!D:D=$C639)),"""")
  )
)"),"")</f>
        <v/>
      </c>
      <c r="H639" s="6" t="str">
        <f>IFERROR(__xludf.DUMMYFUNCTION("IFERROR(
  TEXTJOIN(CHAR(10),TRUE,FILTER('SUMMARY DATA'!H:H,'SUMMARY DATA'!A:A=$A639,'SUMMARY DATA'!C:C=$B639)),
  IF(
    OR(
      ISNUMBER(SEARCH(""CDM CASH DEPOSIT"",$C639)),
      ISNUMBER(SEARCH(""CASH DEPOSIT"",$C639)),
      COUNTIF('SUMMARY DATA'"&amp;"!D:D,$C639)&lt;&gt;1
    ),
    """",
    IFERROR(TEXTJOIN(CHAR(10),TRUE,FILTER('SUMMARY DATA'!H:H,'SUMMARY DATA'!D:D=$C639)),"""")
  )
)"),"")</f>
        <v/>
      </c>
      <c r="I639" s="6" t="str">
        <f>IFERROR(__xludf.DUMMYFUNCTION("IF(H639="""","""",
SUM(ARRAYFORMULA(VALUE(SPLIT(H639,CHAR(10)))))
)"),"")</f>
        <v/>
      </c>
      <c r="J639" s="2" t="str">
        <f>IFERROR(__xludf.DUMMYFUNCTION("IFERROR(
  TEXTJOIN(CHAR(10),TRUE,FILTER('SUMMARY DATA'!I:I,'SUMMARY DATA'!A:A=$A639,'SUMMARY DATA'!C:C=$B639)),
  IF(
    OR(
      ISNUMBER(SEARCH(""CDM CASH DEPOSIT"",$C639)),
      ISNUMBER(SEARCH(""CASH DEPOSIT"",$C639)),
      COUNTIF('SUMMARY DATA'"&amp;"!D:D,$C639)&lt;&gt;1
    ),
    """",
    IFERROR(TEXTJOIN(CHAR(10),TRUE,FILTER('SUMMARY DATA'!I:I,'SUMMARY DATA'!D:D=$C639)),"""")
  )
)"),"")</f>
        <v/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 spans="1:27">
      <c r="A640" s="19"/>
      <c r="B640" s="37"/>
      <c r="C640" s="19"/>
      <c r="D640" s="33"/>
      <c r="E640" s="4" t="str">
        <f>IFERROR(__xludf.DUMMYFUNCTION("IFERROR(
  TEXTJOIN(CHAR(10),TRUE,FILTER('SUMMARY DATA'!E:E,'SUMMARY DATA'!A:A=$A640,'SUMMARY DATA'!C:C=$B640)),
  IF(
    OR(
      ISNUMBER(SEARCH(""CDM CASH DEPOSIT"",$C640)),
      ISNUMBER(SEARCH(""CASH DEPOSIT"",$C640)),
      COUNTIF('SUMMARY DATA'"&amp;"!D:D,$C640)&lt;&gt;1
    ),
    """",
    IFERROR(TEXTJOIN(CHAR(10),TRUE,FILTER('SUMMARY DATA'!E:E,'SUMMARY DATA'!D:D=$C640)),"""")
  )
)"),"")</f>
        <v/>
      </c>
      <c r="F640" s="2" t="str">
        <f>IFERROR(__xludf.DUMMYFUNCTION("IFERROR(
  TEXTJOIN(CHAR(10),TRUE,FILTER('SUMMARY DATA'!F:F,'SUMMARY DATA'!A:A=$A640,'SUMMARY DATA'!C:C=$B640)),
  IF(
    OR(
      ISNUMBER(SEARCH(""CDM CASH DEPOSIT"",$C640)),
      ISNUMBER(SEARCH(""CASH DEPOSIT"",$C640)),
      COUNTIF('SUMMARY DATA'"&amp;"!D:D,$C640)&lt;&gt;1
    ),
    """",
    IFERROR(TEXTJOIN(CHAR(10),TRUE,FILTER('SUMMARY DATA'!F:F,'SUMMARY DATA'!D:D=$C640)),"""")
  )
)"),"")</f>
        <v/>
      </c>
      <c r="G640" s="2" t="str">
        <f>IFERROR(__xludf.DUMMYFUNCTION("IFERROR(
  TEXTJOIN(CHAR(10),TRUE,FILTER('SUMMARY DATA'!G:G,'SUMMARY DATA'!A:A=$A640,'SUMMARY DATA'!C:C=$B640)),
  IF(
    OR(
      ISNUMBER(SEARCH(""CDM CASH DEPOSIT"",$C640)),
      ISNUMBER(SEARCH(""CASH DEPOSIT"",$C640)),
      COUNTIF('SUMMARY DATA'"&amp;"!D:D,$C640)&lt;&gt;1
    ),
    """",
    IFERROR(TEXTJOIN(CHAR(10),TRUE,FILTER('SUMMARY DATA'!G:G,'SUMMARY DATA'!D:D=$C640)),"""")
  )
)"),"")</f>
        <v/>
      </c>
      <c r="H640" s="6" t="str">
        <f>IFERROR(__xludf.DUMMYFUNCTION("IFERROR(
  TEXTJOIN(CHAR(10),TRUE,FILTER('SUMMARY DATA'!H:H,'SUMMARY DATA'!A:A=$A640,'SUMMARY DATA'!C:C=$B640)),
  IF(
    OR(
      ISNUMBER(SEARCH(""CDM CASH DEPOSIT"",$C640)),
      ISNUMBER(SEARCH(""CASH DEPOSIT"",$C640)),
      COUNTIF('SUMMARY DATA'"&amp;"!D:D,$C640)&lt;&gt;1
    ),
    """",
    IFERROR(TEXTJOIN(CHAR(10),TRUE,FILTER('SUMMARY DATA'!H:H,'SUMMARY DATA'!D:D=$C640)),"""")
  )
)"),"")</f>
        <v/>
      </c>
      <c r="I640" s="6" t="str">
        <f>IFERROR(__xludf.DUMMYFUNCTION("IF(H640="""","""",
SUM(ARRAYFORMULA(VALUE(SPLIT(H640,CHAR(10)))))
)"),"")</f>
        <v/>
      </c>
      <c r="J640" s="2" t="str">
        <f>IFERROR(__xludf.DUMMYFUNCTION("IFERROR(
  TEXTJOIN(CHAR(10),TRUE,FILTER('SUMMARY DATA'!I:I,'SUMMARY DATA'!A:A=$A640,'SUMMARY DATA'!C:C=$B640)),
  IF(
    OR(
      ISNUMBER(SEARCH(""CDM CASH DEPOSIT"",$C640)),
      ISNUMBER(SEARCH(""CASH DEPOSIT"",$C640)),
      COUNTIF('SUMMARY DATA'"&amp;"!D:D,$C640)&lt;&gt;1
    ),
    """",
    IFERROR(TEXTJOIN(CHAR(10),TRUE,FILTER('SUMMARY DATA'!I:I,'SUMMARY DATA'!D:D=$C640)),"""")
  )
)"),"")</f>
        <v/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 spans="1:27">
      <c r="A641" s="19"/>
      <c r="B641" s="37"/>
      <c r="C641" s="19"/>
      <c r="D641" s="33"/>
      <c r="E641" s="4" t="str">
        <f>IFERROR(__xludf.DUMMYFUNCTION("IFERROR(
  TEXTJOIN(CHAR(10),TRUE,FILTER('SUMMARY DATA'!E:E,'SUMMARY DATA'!A:A=$A641,'SUMMARY DATA'!C:C=$B641)),
  IF(
    OR(
      ISNUMBER(SEARCH(""CDM CASH DEPOSIT"",$C641)),
      ISNUMBER(SEARCH(""CASH DEPOSIT"",$C641)),
      COUNTIF('SUMMARY DATA'"&amp;"!D:D,$C641)&lt;&gt;1
    ),
    """",
    IFERROR(TEXTJOIN(CHAR(10),TRUE,FILTER('SUMMARY DATA'!E:E,'SUMMARY DATA'!D:D=$C641)),"""")
  )
)"),"")</f>
        <v/>
      </c>
      <c r="F641" s="2" t="str">
        <f>IFERROR(__xludf.DUMMYFUNCTION("IFERROR(
  TEXTJOIN(CHAR(10),TRUE,FILTER('SUMMARY DATA'!F:F,'SUMMARY DATA'!A:A=$A641,'SUMMARY DATA'!C:C=$B641)),
  IF(
    OR(
      ISNUMBER(SEARCH(""CDM CASH DEPOSIT"",$C641)),
      ISNUMBER(SEARCH(""CASH DEPOSIT"",$C641)),
      COUNTIF('SUMMARY DATA'"&amp;"!D:D,$C641)&lt;&gt;1
    ),
    """",
    IFERROR(TEXTJOIN(CHAR(10),TRUE,FILTER('SUMMARY DATA'!F:F,'SUMMARY DATA'!D:D=$C641)),"""")
  )
)"),"")</f>
        <v/>
      </c>
      <c r="G641" s="2" t="str">
        <f>IFERROR(__xludf.DUMMYFUNCTION("IFERROR(
  TEXTJOIN(CHAR(10),TRUE,FILTER('SUMMARY DATA'!G:G,'SUMMARY DATA'!A:A=$A641,'SUMMARY DATA'!C:C=$B641)),
  IF(
    OR(
      ISNUMBER(SEARCH(""CDM CASH DEPOSIT"",$C641)),
      ISNUMBER(SEARCH(""CASH DEPOSIT"",$C641)),
      COUNTIF('SUMMARY DATA'"&amp;"!D:D,$C641)&lt;&gt;1
    ),
    """",
    IFERROR(TEXTJOIN(CHAR(10),TRUE,FILTER('SUMMARY DATA'!G:G,'SUMMARY DATA'!D:D=$C641)),"""")
  )
)"),"")</f>
        <v/>
      </c>
      <c r="H641" s="6" t="str">
        <f>IFERROR(__xludf.DUMMYFUNCTION("IFERROR(
  TEXTJOIN(CHAR(10),TRUE,FILTER('SUMMARY DATA'!H:H,'SUMMARY DATA'!A:A=$A641,'SUMMARY DATA'!C:C=$B641)),
  IF(
    OR(
      ISNUMBER(SEARCH(""CDM CASH DEPOSIT"",$C641)),
      ISNUMBER(SEARCH(""CASH DEPOSIT"",$C641)),
      COUNTIF('SUMMARY DATA'"&amp;"!D:D,$C641)&lt;&gt;1
    ),
    """",
    IFERROR(TEXTJOIN(CHAR(10),TRUE,FILTER('SUMMARY DATA'!H:H,'SUMMARY DATA'!D:D=$C641)),"""")
  )
)"),"")</f>
        <v/>
      </c>
      <c r="I641" s="6" t="str">
        <f>IFERROR(__xludf.DUMMYFUNCTION("IF(H641="""","""",
SUM(ARRAYFORMULA(VALUE(SPLIT(H641,CHAR(10)))))
)"),"")</f>
        <v/>
      </c>
      <c r="J641" s="2" t="str">
        <f>IFERROR(__xludf.DUMMYFUNCTION("IFERROR(
  TEXTJOIN(CHAR(10),TRUE,FILTER('SUMMARY DATA'!I:I,'SUMMARY DATA'!A:A=$A641,'SUMMARY DATA'!C:C=$B641)),
  IF(
    OR(
      ISNUMBER(SEARCH(""CDM CASH DEPOSIT"",$C641)),
      ISNUMBER(SEARCH(""CASH DEPOSIT"",$C641)),
      COUNTIF('SUMMARY DATA'"&amp;"!D:D,$C641)&lt;&gt;1
    ),
    """",
    IFERROR(TEXTJOIN(CHAR(10),TRUE,FILTER('SUMMARY DATA'!I:I,'SUMMARY DATA'!D:D=$C641)),"""")
  )
)"),"")</f>
        <v/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 spans="1:27">
      <c r="A642" s="19"/>
      <c r="B642" s="37"/>
      <c r="C642" s="19"/>
      <c r="D642" s="33"/>
      <c r="E642" s="4" t="str">
        <f>IFERROR(__xludf.DUMMYFUNCTION("IFERROR(
  TEXTJOIN(CHAR(10),TRUE,FILTER('SUMMARY DATA'!E:E,'SUMMARY DATA'!A:A=$A642,'SUMMARY DATA'!C:C=$B642)),
  IF(
    OR(
      ISNUMBER(SEARCH(""CDM CASH DEPOSIT"",$C642)),
      ISNUMBER(SEARCH(""CASH DEPOSIT"",$C642)),
      COUNTIF('SUMMARY DATA'"&amp;"!D:D,$C642)&lt;&gt;1
    ),
    """",
    IFERROR(TEXTJOIN(CHAR(10),TRUE,FILTER('SUMMARY DATA'!E:E,'SUMMARY DATA'!D:D=$C642)),"""")
  )
)"),"")</f>
        <v/>
      </c>
      <c r="F642" s="2" t="str">
        <f>IFERROR(__xludf.DUMMYFUNCTION("IFERROR(
  TEXTJOIN(CHAR(10),TRUE,FILTER('SUMMARY DATA'!F:F,'SUMMARY DATA'!A:A=$A642,'SUMMARY DATA'!C:C=$B642)),
  IF(
    OR(
      ISNUMBER(SEARCH(""CDM CASH DEPOSIT"",$C642)),
      ISNUMBER(SEARCH(""CASH DEPOSIT"",$C642)),
      COUNTIF('SUMMARY DATA'"&amp;"!D:D,$C642)&lt;&gt;1
    ),
    """",
    IFERROR(TEXTJOIN(CHAR(10),TRUE,FILTER('SUMMARY DATA'!F:F,'SUMMARY DATA'!D:D=$C642)),"""")
  )
)"),"")</f>
        <v/>
      </c>
      <c r="G642" s="2" t="str">
        <f>IFERROR(__xludf.DUMMYFUNCTION("IFERROR(
  TEXTJOIN(CHAR(10),TRUE,FILTER('SUMMARY DATA'!G:G,'SUMMARY DATA'!A:A=$A642,'SUMMARY DATA'!C:C=$B642)),
  IF(
    OR(
      ISNUMBER(SEARCH(""CDM CASH DEPOSIT"",$C642)),
      ISNUMBER(SEARCH(""CASH DEPOSIT"",$C642)),
      COUNTIF('SUMMARY DATA'"&amp;"!D:D,$C642)&lt;&gt;1
    ),
    """",
    IFERROR(TEXTJOIN(CHAR(10),TRUE,FILTER('SUMMARY DATA'!G:G,'SUMMARY DATA'!D:D=$C642)),"""")
  )
)"),"")</f>
        <v/>
      </c>
      <c r="H642" s="6" t="str">
        <f>IFERROR(__xludf.DUMMYFUNCTION("IFERROR(
  TEXTJOIN(CHAR(10),TRUE,FILTER('SUMMARY DATA'!H:H,'SUMMARY DATA'!A:A=$A642,'SUMMARY DATA'!C:C=$B642)),
  IF(
    OR(
      ISNUMBER(SEARCH(""CDM CASH DEPOSIT"",$C642)),
      ISNUMBER(SEARCH(""CASH DEPOSIT"",$C642)),
      COUNTIF('SUMMARY DATA'"&amp;"!D:D,$C642)&lt;&gt;1
    ),
    """",
    IFERROR(TEXTJOIN(CHAR(10),TRUE,FILTER('SUMMARY DATA'!H:H,'SUMMARY DATA'!D:D=$C642)),"""")
  )
)"),"")</f>
        <v/>
      </c>
      <c r="I642" s="6" t="str">
        <f>IFERROR(__xludf.DUMMYFUNCTION("IF(H642="""","""",
SUM(ARRAYFORMULA(VALUE(SPLIT(H642,CHAR(10)))))
)"),"")</f>
        <v/>
      </c>
      <c r="J642" s="2" t="str">
        <f>IFERROR(__xludf.DUMMYFUNCTION("IFERROR(
  TEXTJOIN(CHAR(10),TRUE,FILTER('SUMMARY DATA'!I:I,'SUMMARY DATA'!A:A=$A642,'SUMMARY DATA'!C:C=$B642)),
  IF(
    OR(
      ISNUMBER(SEARCH(""CDM CASH DEPOSIT"",$C642)),
      ISNUMBER(SEARCH(""CASH DEPOSIT"",$C642)),
      COUNTIF('SUMMARY DATA'"&amp;"!D:D,$C642)&lt;&gt;1
    ),
    """",
    IFERROR(TEXTJOIN(CHAR(10),TRUE,FILTER('SUMMARY DATA'!I:I,'SUMMARY DATA'!D:D=$C642)),"""")
  )
)"),"")</f>
        <v/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 spans="1:27">
      <c r="A643" s="19"/>
      <c r="B643" s="37"/>
      <c r="C643" s="19"/>
      <c r="D643" s="33"/>
      <c r="E643" s="4" t="str">
        <f>IFERROR(__xludf.DUMMYFUNCTION("IFERROR(
  TEXTJOIN(CHAR(10),TRUE,FILTER('SUMMARY DATA'!E:E,'SUMMARY DATA'!A:A=$A643,'SUMMARY DATA'!C:C=$B643)),
  IF(
    OR(
      ISNUMBER(SEARCH(""CDM CASH DEPOSIT"",$C643)),
      ISNUMBER(SEARCH(""CASH DEPOSIT"",$C643)),
      COUNTIF('SUMMARY DATA'"&amp;"!D:D,$C643)&lt;&gt;1
    ),
    """",
    IFERROR(TEXTJOIN(CHAR(10),TRUE,FILTER('SUMMARY DATA'!E:E,'SUMMARY DATA'!D:D=$C643)),"""")
  )
)"),"")</f>
        <v/>
      </c>
      <c r="F643" s="2" t="str">
        <f>IFERROR(__xludf.DUMMYFUNCTION("IFERROR(
  TEXTJOIN(CHAR(10),TRUE,FILTER('SUMMARY DATA'!F:F,'SUMMARY DATA'!A:A=$A643,'SUMMARY DATA'!C:C=$B643)),
  IF(
    OR(
      ISNUMBER(SEARCH(""CDM CASH DEPOSIT"",$C643)),
      ISNUMBER(SEARCH(""CASH DEPOSIT"",$C643)),
      COUNTIF('SUMMARY DATA'"&amp;"!D:D,$C643)&lt;&gt;1
    ),
    """",
    IFERROR(TEXTJOIN(CHAR(10),TRUE,FILTER('SUMMARY DATA'!F:F,'SUMMARY DATA'!D:D=$C643)),"""")
  )
)"),"")</f>
        <v/>
      </c>
      <c r="G643" s="2" t="str">
        <f>IFERROR(__xludf.DUMMYFUNCTION("IFERROR(
  TEXTJOIN(CHAR(10),TRUE,FILTER('SUMMARY DATA'!G:G,'SUMMARY DATA'!A:A=$A643,'SUMMARY DATA'!C:C=$B643)),
  IF(
    OR(
      ISNUMBER(SEARCH(""CDM CASH DEPOSIT"",$C643)),
      ISNUMBER(SEARCH(""CASH DEPOSIT"",$C643)),
      COUNTIF('SUMMARY DATA'"&amp;"!D:D,$C643)&lt;&gt;1
    ),
    """",
    IFERROR(TEXTJOIN(CHAR(10),TRUE,FILTER('SUMMARY DATA'!G:G,'SUMMARY DATA'!D:D=$C643)),"""")
  )
)"),"")</f>
        <v/>
      </c>
      <c r="H643" s="6" t="str">
        <f>IFERROR(__xludf.DUMMYFUNCTION("IFERROR(
  TEXTJOIN(CHAR(10),TRUE,FILTER('SUMMARY DATA'!H:H,'SUMMARY DATA'!A:A=$A643,'SUMMARY DATA'!C:C=$B643)),
  IF(
    OR(
      ISNUMBER(SEARCH(""CDM CASH DEPOSIT"",$C643)),
      ISNUMBER(SEARCH(""CASH DEPOSIT"",$C643)),
      COUNTIF('SUMMARY DATA'"&amp;"!D:D,$C643)&lt;&gt;1
    ),
    """",
    IFERROR(TEXTJOIN(CHAR(10),TRUE,FILTER('SUMMARY DATA'!H:H,'SUMMARY DATA'!D:D=$C643)),"""")
  )
)"),"")</f>
        <v/>
      </c>
      <c r="I643" s="6" t="str">
        <f>IFERROR(__xludf.DUMMYFUNCTION("IF(H643="""","""",
SUM(ARRAYFORMULA(VALUE(SPLIT(H643,CHAR(10)))))
)"),"")</f>
        <v/>
      </c>
      <c r="J643" s="2" t="str">
        <f>IFERROR(__xludf.DUMMYFUNCTION("IFERROR(
  TEXTJOIN(CHAR(10),TRUE,FILTER('SUMMARY DATA'!I:I,'SUMMARY DATA'!A:A=$A643,'SUMMARY DATA'!C:C=$B643)),
  IF(
    OR(
      ISNUMBER(SEARCH(""CDM CASH DEPOSIT"",$C643)),
      ISNUMBER(SEARCH(""CASH DEPOSIT"",$C643)),
      COUNTIF('SUMMARY DATA'"&amp;"!D:D,$C643)&lt;&gt;1
    ),
    """",
    IFERROR(TEXTJOIN(CHAR(10),TRUE,FILTER('SUMMARY DATA'!I:I,'SUMMARY DATA'!D:D=$C643)),"""")
  )
)"),"")</f>
        <v/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 spans="1:27">
      <c r="A644" s="19"/>
      <c r="B644" s="37"/>
      <c r="C644" s="19"/>
      <c r="D644" s="33"/>
      <c r="E644" s="4" t="str">
        <f>IFERROR(__xludf.DUMMYFUNCTION("IFERROR(
  TEXTJOIN(CHAR(10),TRUE,FILTER('SUMMARY DATA'!E:E,'SUMMARY DATA'!A:A=$A644,'SUMMARY DATA'!C:C=$B644)),
  IF(
    OR(
      ISNUMBER(SEARCH(""CDM CASH DEPOSIT"",$C644)),
      ISNUMBER(SEARCH(""CASH DEPOSIT"",$C644)),
      COUNTIF('SUMMARY DATA'"&amp;"!D:D,$C644)&lt;&gt;1
    ),
    """",
    IFERROR(TEXTJOIN(CHAR(10),TRUE,FILTER('SUMMARY DATA'!E:E,'SUMMARY DATA'!D:D=$C644)),"""")
  )
)"),"")</f>
        <v/>
      </c>
      <c r="F644" s="2" t="str">
        <f>IFERROR(__xludf.DUMMYFUNCTION("IFERROR(
  TEXTJOIN(CHAR(10),TRUE,FILTER('SUMMARY DATA'!F:F,'SUMMARY DATA'!A:A=$A644,'SUMMARY DATA'!C:C=$B644)),
  IF(
    OR(
      ISNUMBER(SEARCH(""CDM CASH DEPOSIT"",$C644)),
      ISNUMBER(SEARCH(""CASH DEPOSIT"",$C644)),
      COUNTIF('SUMMARY DATA'"&amp;"!D:D,$C644)&lt;&gt;1
    ),
    """",
    IFERROR(TEXTJOIN(CHAR(10),TRUE,FILTER('SUMMARY DATA'!F:F,'SUMMARY DATA'!D:D=$C644)),"""")
  )
)"),"")</f>
        <v/>
      </c>
      <c r="G644" s="2" t="str">
        <f>IFERROR(__xludf.DUMMYFUNCTION("IFERROR(
  TEXTJOIN(CHAR(10),TRUE,FILTER('SUMMARY DATA'!G:G,'SUMMARY DATA'!A:A=$A644,'SUMMARY DATA'!C:C=$B644)),
  IF(
    OR(
      ISNUMBER(SEARCH(""CDM CASH DEPOSIT"",$C644)),
      ISNUMBER(SEARCH(""CASH DEPOSIT"",$C644)),
      COUNTIF('SUMMARY DATA'"&amp;"!D:D,$C644)&lt;&gt;1
    ),
    """",
    IFERROR(TEXTJOIN(CHAR(10),TRUE,FILTER('SUMMARY DATA'!G:G,'SUMMARY DATA'!D:D=$C644)),"""")
  )
)"),"")</f>
        <v/>
      </c>
      <c r="H644" s="6" t="str">
        <f>IFERROR(__xludf.DUMMYFUNCTION("IFERROR(
  TEXTJOIN(CHAR(10),TRUE,FILTER('SUMMARY DATA'!H:H,'SUMMARY DATA'!A:A=$A644,'SUMMARY DATA'!C:C=$B644)),
  IF(
    OR(
      ISNUMBER(SEARCH(""CDM CASH DEPOSIT"",$C644)),
      ISNUMBER(SEARCH(""CASH DEPOSIT"",$C644)),
      COUNTIF('SUMMARY DATA'"&amp;"!D:D,$C644)&lt;&gt;1
    ),
    """",
    IFERROR(TEXTJOIN(CHAR(10),TRUE,FILTER('SUMMARY DATA'!H:H,'SUMMARY DATA'!D:D=$C644)),"""")
  )
)"),"")</f>
        <v/>
      </c>
      <c r="I644" s="6" t="str">
        <f>IFERROR(__xludf.DUMMYFUNCTION("IF(H644="""","""",
SUM(ARRAYFORMULA(VALUE(SPLIT(H644,CHAR(10)))))
)"),"")</f>
        <v/>
      </c>
      <c r="J644" s="2" t="str">
        <f>IFERROR(__xludf.DUMMYFUNCTION("IFERROR(
  TEXTJOIN(CHAR(10),TRUE,FILTER('SUMMARY DATA'!I:I,'SUMMARY DATA'!A:A=$A644,'SUMMARY DATA'!C:C=$B644)),
  IF(
    OR(
      ISNUMBER(SEARCH(""CDM CASH DEPOSIT"",$C644)),
      ISNUMBER(SEARCH(""CASH DEPOSIT"",$C644)),
      COUNTIF('SUMMARY DATA'"&amp;"!D:D,$C644)&lt;&gt;1
    ),
    """",
    IFERROR(TEXTJOIN(CHAR(10),TRUE,FILTER('SUMMARY DATA'!I:I,'SUMMARY DATA'!D:D=$C644)),"""")
  )
)"),"")</f>
        <v/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 spans="1:27">
      <c r="A645" s="19"/>
      <c r="B645" s="37"/>
      <c r="C645" s="19"/>
      <c r="D645" s="33"/>
      <c r="E645" s="4" t="str">
        <f>IFERROR(__xludf.DUMMYFUNCTION("IFERROR(
  TEXTJOIN(CHAR(10),TRUE,FILTER('SUMMARY DATA'!E:E,'SUMMARY DATA'!A:A=$A645,'SUMMARY DATA'!C:C=$B645)),
  IF(
    OR(
      ISNUMBER(SEARCH(""CDM CASH DEPOSIT"",$C645)),
      ISNUMBER(SEARCH(""CASH DEPOSIT"",$C645)),
      COUNTIF('SUMMARY DATA'"&amp;"!D:D,$C645)&lt;&gt;1
    ),
    """",
    IFERROR(TEXTJOIN(CHAR(10),TRUE,FILTER('SUMMARY DATA'!E:E,'SUMMARY DATA'!D:D=$C645)),"""")
  )
)"),"")</f>
        <v/>
      </c>
      <c r="F645" s="2" t="str">
        <f>IFERROR(__xludf.DUMMYFUNCTION("IFERROR(
  TEXTJOIN(CHAR(10),TRUE,FILTER('SUMMARY DATA'!F:F,'SUMMARY DATA'!A:A=$A645,'SUMMARY DATA'!C:C=$B645)),
  IF(
    OR(
      ISNUMBER(SEARCH(""CDM CASH DEPOSIT"",$C645)),
      ISNUMBER(SEARCH(""CASH DEPOSIT"",$C645)),
      COUNTIF('SUMMARY DATA'"&amp;"!D:D,$C645)&lt;&gt;1
    ),
    """",
    IFERROR(TEXTJOIN(CHAR(10),TRUE,FILTER('SUMMARY DATA'!F:F,'SUMMARY DATA'!D:D=$C645)),"""")
  )
)"),"")</f>
        <v/>
      </c>
      <c r="G645" s="2" t="str">
        <f>IFERROR(__xludf.DUMMYFUNCTION("IFERROR(
  TEXTJOIN(CHAR(10),TRUE,FILTER('SUMMARY DATA'!G:G,'SUMMARY DATA'!A:A=$A645,'SUMMARY DATA'!C:C=$B645)),
  IF(
    OR(
      ISNUMBER(SEARCH(""CDM CASH DEPOSIT"",$C645)),
      ISNUMBER(SEARCH(""CASH DEPOSIT"",$C645)),
      COUNTIF('SUMMARY DATA'"&amp;"!D:D,$C645)&lt;&gt;1
    ),
    """",
    IFERROR(TEXTJOIN(CHAR(10),TRUE,FILTER('SUMMARY DATA'!G:G,'SUMMARY DATA'!D:D=$C645)),"""")
  )
)"),"")</f>
        <v/>
      </c>
      <c r="H645" s="6" t="str">
        <f>IFERROR(__xludf.DUMMYFUNCTION("IFERROR(
  TEXTJOIN(CHAR(10),TRUE,FILTER('SUMMARY DATA'!H:H,'SUMMARY DATA'!A:A=$A645,'SUMMARY DATA'!C:C=$B645)),
  IF(
    OR(
      ISNUMBER(SEARCH(""CDM CASH DEPOSIT"",$C645)),
      ISNUMBER(SEARCH(""CASH DEPOSIT"",$C645)),
      COUNTIF('SUMMARY DATA'"&amp;"!D:D,$C645)&lt;&gt;1
    ),
    """",
    IFERROR(TEXTJOIN(CHAR(10),TRUE,FILTER('SUMMARY DATA'!H:H,'SUMMARY DATA'!D:D=$C645)),"""")
  )
)"),"")</f>
        <v/>
      </c>
      <c r="I645" s="6" t="str">
        <f>IFERROR(__xludf.DUMMYFUNCTION("IF(H645="""","""",
SUM(ARRAYFORMULA(VALUE(SPLIT(H645,CHAR(10)))))
)"),"")</f>
        <v/>
      </c>
      <c r="J645" s="2" t="str">
        <f>IFERROR(__xludf.DUMMYFUNCTION("IFERROR(
  TEXTJOIN(CHAR(10),TRUE,FILTER('SUMMARY DATA'!I:I,'SUMMARY DATA'!A:A=$A645,'SUMMARY DATA'!C:C=$B645)),
  IF(
    OR(
      ISNUMBER(SEARCH(""CDM CASH DEPOSIT"",$C645)),
      ISNUMBER(SEARCH(""CASH DEPOSIT"",$C645)),
      COUNTIF('SUMMARY DATA'"&amp;"!D:D,$C645)&lt;&gt;1
    ),
    """",
    IFERROR(TEXTJOIN(CHAR(10),TRUE,FILTER('SUMMARY DATA'!I:I,'SUMMARY DATA'!D:D=$C645)),"""")
  )
)"),"")</f>
        <v/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 spans="1:27">
      <c r="A646" s="19"/>
      <c r="B646" s="37"/>
      <c r="C646" s="19"/>
      <c r="D646" s="33"/>
      <c r="E646" s="4" t="str">
        <f>IFERROR(__xludf.DUMMYFUNCTION("IFERROR(
  TEXTJOIN(CHAR(10),TRUE,FILTER('SUMMARY DATA'!E:E,'SUMMARY DATA'!A:A=$A646,'SUMMARY DATA'!C:C=$B646)),
  IF(
    OR(
      ISNUMBER(SEARCH(""CDM CASH DEPOSIT"",$C646)),
      ISNUMBER(SEARCH(""CASH DEPOSIT"",$C646)),
      COUNTIF('SUMMARY DATA'"&amp;"!D:D,$C646)&lt;&gt;1
    ),
    """",
    IFERROR(TEXTJOIN(CHAR(10),TRUE,FILTER('SUMMARY DATA'!E:E,'SUMMARY DATA'!D:D=$C646)),"""")
  )
)"),"")</f>
        <v/>
      </c>
      <c r="F646" s="2" t="str">
        <f>IFERROR(__xludf.DUMMYFUNCTION("IFERROR(
  TEXTJOIN(CHAR(10),TRUE,FILTER('SUMMARY DATA'!F:F,'SUMMARY DATA'!A:A=$A646,'SUMMARY DATA'!C:C=$B646)),
  IF(
    OR(
      ISNUMBER(SEARCH(""CDM CASH DEPOSIT"",$C646)),
      ISNUMBER(SEARCH(""CASH DEPOSIT"",$C646)),
      COUNTIF('SUMMARY DATA'"&amp;"!D:D,$C646)&lt;&gt;1
    ),
    """",
    IFERROR(TEXTJOIN(CHAR(10),TRUE,FILTER('SUMMARY DATA'!F:F,'SUMMARY DATA'!D:D=$C646)),"""")
  )
)"),"")</f>
        <v/>
      </c>
      <c r="G646" s="2" t="str">
        <f>IFERROR(__xludf.DUMMYFUNCTION("IFERROR(
  TEXTJOIN(CHAR(10),TRUE,FILTER('SUMMARY DATA'!G:G,'SUMMARY DATA'!A:A=$A646,'SUMMARY DATA'!C:C=$B646)),
  IF(
    OR(
      ISNUMBER(SEARCH(""CDM CASH DEPOSIT"",$C646)),
      ISNUMBER(SEARCH(""CASH DEPOSIT"",$C646)),
      COUNTIF('SUMMARY DATA'"&amp;"!D:D,$C646)&lt;&gt;1
    ),
    """",
    IFERROR(TEXTJOIN(CHAR(10),TRUE,FILTER('SUMMARY DATA'!G:G,'SUMMARY DATA'!D:D=$C646)),"""")
  )
)"),"")</f>
        <v/>
      </c>
      <c r="H646" s="6" t="str">
        <f>IFERROR(__xludf.DUMMYFUNCTION("IFERROR(
  TEXTJOIN(CHAR(10),TRUE,FILTER('SUMMARY DATA'!H:H,'SUMMARY DATA'!A:A=$A646,'SUMMARY DATA'!C:C=$B646)),
  IF(
    OR(
      ISNUMBER(SEARCH(""CDM CASH DEPOSIT"",$C646)),
      ISNUMBER(SEARCH(""CASH DEPOSIT"",$C646)),
      COUNTIF('SUMMARY DATA'"&amp;"!D:D,$C646)&lt;&gt;1
    ),
    """",
    IFERROR(TEXTJOIN(CHAR(10),TRUE,FILTER('SUMMARY DATA'!H:H,'SUMMARY DATA'!D:D=$C646)),"""")
  )
)"),"")</f>
        <v/>
      </c>
      <c r="I646" s="6" t="str">
        <f>IFERROR(__xludf.DUMMYFUNCTION("IF(H646="""","""",
SUM(ARRAYFORMULA(VALUE(SPLIT(H646,CHAR(10)))))
)"),"")</f>
        <v/>
      </c>
      <c r="J646" s="2" t="str">
        <f>IFERROR(__xludf.DUMMYFUNCTION("IFERROR(
  TEXTJOIN(CHAR(10),TRUE,FILTER('SUMMARY DATA'!I:I,'SUMMARY DATA'!A:A=$A646,'SUMMARY DATA'!C:C=$B646)),
  IF(
    OR(
      ISNUMBER(SEARCH(""CDM CASH DEPOSIT"",$C646)),
      ISNUMBER(SEARCH(""CASH DEPOSIT"",$C646)),
      COUNTIF('SUMMARY DATA'"&amp;"!D:D,$C646)&lt;&gt;1
    ),
    """",
    IFERROR(TEXTJOIN(CHAR(10),TRUE,FILTER('SUMMARY DATA'!I:I,'SUMMARY DATA'!D:D=$C646)),"""")
  )
)"),"")</f>
        <v/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 spans="1:27">
      <c r="A647" s="19"/>
      <c r="B647" s="37"/>
      <c r="C647" s="19"/>
      <c r="D647" s="33"/>
      <c r="E647" s="4" t="str">
        <f>IFERROR(__xludf.DUMMYFUNCTION("IFERROR(
  TEXTJOIN(CHAR(10),TRUE,FILTER('SUMMARY DATA'!E:E,'SUMMARY DATA'!A:A=$A647,'SUMMARY DATA'!C:C=$B647)),
  IF(
    OR(
      ISNUMBER(SEARCH(""CDM CASH DEPOSIT"",$C647)),
      ISNUMBER(SEARCH(""CASH DEPOSIT"",$C647)),
      COUNTIF('SUMMARY DATA'"&amp;"!D:D,$C647)&lt;&gt;1
    ),
    """",
    IFERROR(TEXTJOIN(CHAR(10),TRUE,FILTER('SUMMARY DATA'!E:E,'SUMMARY DATA'!D:D=$C647)),"""")
  )
)"),"")</f>
        <v/>
      </c>
      <c r="F647" s="2" t="str">
        <f>IFERROR(__xludf.DUMMYFUNCTION("IFERROR(
  TEXTJOIN(CHAR(10),TRUE,FILTER('SUMMARY DATA'!F:F,'SUMMARY DATA'!A:A=$A647,'SUMMARY DATA'!C:C=$B647)),
  IF(
    OR(
      ISNUMBER(SEARCH(""CDM CASH DEPOSIT"",$C647)),
      ISNUMBER(SEARCH(""CASH DEPOSIT"",$C647)),
      COUNTIF('SUMMARY DATA'"&amp;"!D:D,$C647)&lt;&gt;1
    ),
    """",
    IFERROR(TEXTJOIN(CHAR(10),TRUE,FILTER('SUMMARY DATA'!F:F,'SUMMARY DATA'!D:D=$C647)),"""")
  )
)"),"")</f>
        <v/>
      </c>
      <c r="G647" s="2" t="str">
        <f>IFERROR(__xludf.DUMMYFUNCTION("IFERROR(
  TEXTJOIN(CHAR(10),TRUE,FILTER('SUMMARY DATA'!G:G,'SUMMARY DATA'!A:A=$A647,'SUMMARY DATA'!C:C=$B647)),
  IF(
    OR(
      ISNUMBER(SEARCH(""CDM CASH DEPOSIT"",$C647)),
      ISNUMBER(SEARCH(""CASH DEPOSIT"",$C647)),
      COUNTIF('SUMMARY DATA'"&amp;"!D:D,$C647)&lt;&gt;1
    ),
    """",
    IFERROR(TEXTJOIN(CHAR(10),TRUE,FILTER('SUMMARY DATA'!G:G,'SUMMARY DATA'!D:D=$C647)),"""")
  )
)"),"")</f>
        <v/>
      </c>
      <c r="H647" s="6" t="str">
        <f>IFERROR(__xludf.DUMMYFUNCTION("IFERROR(
  TEXTJOIN(CHAR(10),TRUE,FILTER('SUMMARY DATA'!H:H,'SUMMARY DATA'!A:A=$A647,'SUMMARY DATA'!C:C=$B647)),
  IF(
    OR(
      ISNUMBER(SEARCH(""CDM CASH DEPOSIT"",$C647)),
      ISNUMBER(SEARCH(""CASH DEPOSIT"",$C647)),
      COUNTIF('SUMMARY DATA'"&amp;"!D:D,$C647)&lt;&gt;1
    ),
    """",
    IFERROR(TEXTJOIN(CHAR(10),TRUE,FILTER('SUMMARY DATA'!H:H,'SUMMARY DATA'!D:D=$C647)),"""")
  )
)"),"")</f>
        <v/>
      </c>
      <c r="I647" s="6" t="str">
        <f>IFERROR(__xludf.DUMMYFUNCTION("IF(H647="""","""",
SUM(ARRAYFORMULA(VALUE(SPLIT(H647,CHAR(10)))))
)"),"")</f>
        <v/>
      </c>
      <c r="J647" s="2" t="str">
        <f>IFERROR(__xludf.DUMMYFUNCTION("IFERROR(
  TEXTJOIN(CHAR(10),TRUE,FILTER('SUMMARY DATA'!I:I,'SUMMARY DATA'!A:A=$A647,'SUMMARY DATA'!C:C=$B647)),
  IF(
    OR(
      ISNUMBER(SEARCH(""CDM CASH DEPOSIT"",$C647)),
      ISNUMBER(SEARCH(""CASH DEPOSIT"",$C647)),
      COUNTIF('SUMMARY DATA'"&amp;"!D:D,$C647)&lt;&gt;1
    ),
    """",
    IFERROR(TEXTJOIN(CHAR(10),TRUE,FILTER('SUMMARY DATA'!I:I,'SUMMARY DATA'!D:D=$C647)),"""")
  )
)"),"")</f>
        <v/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 spans="1:27">
      <c r="A648" s="19"/>
      <c r="B648" s="37"/>
      <c r="C648" s="19"/>
      <c r="D648" s="33"/>
      <c r="E648" s="4" t="str">
        <f>IFERROR(__xludf.DUMMYFUNCTION("IFERROR(
  TEXTJOIN(CHAR(10),TRUE,FILTER('SUMMARY DATA'!E:E,'SUMMARY DATA'!A:A=$A648,'SUMMARY DATA'!C:C=$B648)),
  IF(
    OR(
      ISNUMBER(SEARCH(""CDM CASH DEPOSIT"",$C648)),
      ISNUMBER(SEARCH(""CASH DEPOSIT"",$C648)),
      COUNTIF('SUMMARY DATA'"&amp;"!D:D,$C648)&lt;&gt;1
    ),
    """",
    IFERROR(TEXTJOIN(CHAR(10),TRUE,FILTER('SUMMARY DATA'!E:E,'SUMMARY DATA'!D:D=$C648)),"""")
  )
)"),"")</f>
        <v/>
      </c>
      <c r="F648" s="2" t="str">
        <f>IFERROR(__xludf.DUMMYFUNCTION("IFERROR(
  TEXTJOIN(CHAR(10),TRUE,FILTER('SUMMARY DATA'!F:F,'SUMMARY DATA'!A:A=$A648,'SUMMARY DATA'!C:C=$B648)),
  IF(
    OR(
      ISNUMBER(SEARCH(""CDM CASH DEPOSIT"",$C648)),
      ISNUMBER(SEARCH(""CASH DEPOSIT"",$C648)),
      COUNTIF('SUMMARY DATA'"&amp;"!D:D,$C648)&lt;&gt;1
    ),
    """",
    IFERROR(TEXTJOIN(CHAR(10),TRUE,FILTER('SUMMARY DATA'!F:F,'SUMMARY DATA'!D:D=$C648)),"""")
  )
)"),"")</f>
        <v/>
      </c>
      <c r="G648" s="2" t="str">
        <f>IFERROR(__xludf.DUMMYFUNCTION("IFERROR(
  TEXTJOIN(CHAR(10),TRUE,FILTER('SUMMARY DATA'!G:G,'SUMMARY DATA'!A:A=$A648,'SUMMARY DATA'!C:C=$B648)),
  IF(
    OR(
      ISNUMBER(SEARCH(""CDM CASH DEPOSIT"",$C648)),
      ISNUMBER(SEARCH(""CASH DEPOSIT"",$C648)),
      COUNTIF('SUMMARY DATA'"&amp;"!D:D,$C648)&lt;&gt;1
    ),
    """",
    IFERROR(TEXTJOIN(CHAR(10),TRUE,FILTER('SUMMARY DATA'!G:G,'SUMMARY DATA'!D:D=$C648)),"""")
  )
)"),"")</f>
        <v/>
      </c>
      <c r="H648" s="6" t="str">
        <f>IFERROR(__xludf.DUMMYFUNCTION("IFERROR(
  TEXTJOIN(CHAR(10),TRUE,FILTER('SUMMARY DATA'!H:H,'SUMMARY DATA'!A:A=$A648,'SUMMARY DATA'!C:C=$B648)),
  IF(
    OR(
      ISNUMBER(SEARCH(""CDM CASH DEPOSIT"",$C648)),
      ISNUMBER(SEARCH(""CASH DEPOSIT"",$C648)),
      COUNTIF('SUMMARY DATA'"&amp;"!D:D,$C648)&lt;&gt;1
    ),
    """",
    IFERROR(TEXTJOIN(CHAR(10),TRUE,FILTER('SUMMARY DATA'!H:H,'SUMMARY DATA'!D:D=$C648)),"""")
  )
)"),"")</f>
        <v/>
      </c>
      <c r="I648" s="6" t="str">
        <f>IFERROR(__xludf.DUMMYFUNCTION("IF(H648="""","""",
SUM(ARRAYFORMULA(VALUE(SPLIT(H648,CHAR(10)))))
)"),"")</f>
        <v/>
      </c>
      <c r="J648" s="2" t="str">
        <f>IFERROR(__xludf.DUMMYFUNCTION("IFERROR(
  TEXTJOIN(CHAR(10),TRUE,FILTER('SUMMARY DATA'!I:I,'SUMMARY DATA'!A:A=$A648,'SUMMARY DATA'!C:C=$B648)),
  IF(
    OR(
      ISNUMBER(SEARCH(""CDM CASH DEPOSIT"",$C648)),
      ISNUMBER(SEARCH(""CASH DEPOSIT"",$C648)),
      COUNTIF('SUMMARY DATA'"&amp;"!D:D,$C648)&lt;&gt;1
    ),
    """",
    IFERROR(TEXTJOIN(CHAR(10),TRUE,FILTER('SUMMARY DATA'!I:I,'SUMMARY DATA'!D:D=$C648)),"""")
  )
)"),"")</f>
        <v/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 spans="1:27">
      <c r="A649" s="19"/>
      <c r="B649" s="37"/>
      <c r="C649" s="19"/>
      <c r="D649" s="33"/>
      <c r="E649" s="4" t="str">
        <f>IFERROR(__xludf.DUMMYFUNCTION("IFERROR(
  TEXTJOIN(CHAR(10),TRUE,FILTER('SUMMARY DATA'!E:E,'SUMMARY DATA'!A:A=$A649,'SUMMARY DATA'!C:C=$B649)),
  IF(
    OR(
      ISNUMBER(SEARCH(""CDM CASH DEPOSIT"",$C649)),
      ISNUMBER(SEARCH(""CASH DEPOSIT"",$C649)),
      COUNTIF('SUMMARY DATA'"&amp;"!D:D,$C649)&lt;&gt;1
    ),
    """",
    IFERROR(TEXTJOIN(CHAR(10),TRUE,FILTER('SUMMARY DATA'!E:E,'SUMMARY DATA'!D:D=$C649)),"""")
  )
)"),"")</f>
        <v/>
      </c>
      <c r="F649" s="2" t="str">
        <f>IFERROR(__xludf.DUMMYFUNCTION("IFERROR(
  TEXTJOIN(CHAR(10),TRUE,FILTER('SUMMARY DATA'!F:F,'SUMMARY DATA'!A:A=$A649,'SUMMARY DATA'!C:C=$B649)),
  IF(
    OR(
      ISNUMBER(SEARCH(""CDM CASH DEPOSIT"",$C649)),
      ISNUMBER(SEARCH(""CASH DEPOSIT"",$C649)),
      COUNTIF('SUMMARY DATA'"&amp;"!D:D,$C649)&lt;&gt;1
    ),
    """",
    IFERROR(TEXTJOIN(CHAR(10),TRUE,FILTER('SUMMARY DATA'!F:F,'SUMMARY DATA'!D:D=$C649)),"""")
  )
)"),"")</f>
        <v/>
      </c>
      <c r="G649" s="2" t="str">
        <f>IFERROR(__xludf.DUMMYFUNCTION("IFERROR(
  TEXTJOIN(CHAR(10),TRUE,FILTER('SUMMARY DATA'!G:G,'SUMMARY DATA'!A:A=$A649,'SUMMARY DATA'!C:C=$B649)),
  IF(
    OR(
      ISNUMBER(SEARCH(""CDM CASH DEPOSIT"",$C649)),
      ISNUMBER(SEARCH(""CASH DEPOSIT"",$C649)),
      COUNTIF('SUMMARY DATA'"&amp;"!D:D,$C649)&lt;&gt;1
    ),
    """",
    IFERROR(TEXTJOIN(CHAR(10),TRUE,FILTER('SUMMARY DATA'!G:G,'SUMMARY DATA'!D:D=$C649)),"""")
  )
)"),"")</f>
        <v/>
      </c>
      <c r="H649" s="6" t="str">
        <f>IFERROR(__xludf.DUMMYFUNCTION("IFERROR(
  TEXTJOIN(CHAR(10),TRUE,FILTER('SUMMARY DATA'!H:H,'SUMMARY DATA'!A:A=$A649,'SUMMARY DATA'!C:C=$B649)),
  IF(
    OR(
      ISNUMBER(SEARCH(""CDM CASH DEPOSIT"",$C649)),
      ISNUMBER(SEARCH(""CASH DEPOSIT"",$C649)),
      COUNTIF('SUMMARY DATA'"&amp;"!D:D,$C649)&lt;&gt;1
    ),
    """",
    IFERROR(TEXTJOIN(CHAR(10),TRUE,FILTER('SUMMARY DATA'!H:H,'SUMMARY DATA'!D:D=$C649)),"""")
  )
)"),"")</f>
        <v/>
      </c>
      <c r="I649" s="6" t="str">
        <f>IFERROR(__xludf.DUMMYFUNCTION("IF(H649="""","""",
SUM(ARRAYFORMULA(VALUE(SPLIT(H649,CHAR(10)))))
)"),"")</f>
        <v/>
      </c>
      <c r="J649" s="2" t="str">
        <f>IFERROR(__xludf.DUMMYFUNCTION("IFERROR(
  TEXTJOIN(CHAR(10),TRUE,FILTER('SUMMARY DATA'!I:I,'SUMMARY DATA'!A:A=$A649,'SUMMARY DATA'!C:C=$B649)),
  IF(
    OR(
      ISNUMBER(SEARCH(""CDM CASH DEPOSIT"",$C649)),
      ISNUMBER(SEARCH(""CASH DEPOSIT"",$C649)),
      COUNTIF('SUMMARY DATA'"&amp;"!D:D,$C649)&lt;&gt;1
    ),
    """",
    IFERROR(TEXTJOIN(CHAR(10),TRUE,FILTER('SUMMARY DATA'!I:I,'SUMMARY DATA'!D:D=$C649)),"""")
  )
)"),"")</f>
        <v/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 spans="1:27">
      <c r="A650" s="19"/>
      <c r="B650" s="37"/>
      <c r="C650" s="19"/>
      <c r="D650" s="33"/>
      <c r="E650" s="4" t="str">
        <f>IFERROR(__xludf.DUMMYFUNCTION("IFERROR(
  TEXTJOIN(CHAR(10),TRUE,FILTER('SUMMARY DATA'!E:E,'SUMMARY DATA'!A:A=$A650,'SUMMARY DATA'!C:C=$B650)),
  IF(
    OR(
      ISNUMBER(SEARCH(""CDM CASH DEPOSIT"",$C650)),
      ISNUMBER(SEARCH(""CASH DEPOSIT"",$C650)),
      COUNTIF('SUMMARY DATA'"&amp;"!D:D,$C650)&lt;&gt;1
    ),
    """",
    IFERROR(TEXTJOIN(CHAR(10),TRUE,FILTER('SUMMARY DATA'!E:E,'SUMMARY DATA'!D:D=$C650)),"""")
  )
)"),"")</f>
        <v/>
      </c>
      <c r="F650" s="2" t="str">
        <f>IFERROR(__xludf.DUMMYFUNCTION("IFERROR(
  TEXTJOIN(CHAR(10),TRUE,FILTER('SUMMARY DATA'!F:F,'SUMMARY DATA'!A:A=$A650,'SUMMARY DATA'!C:C=$B650)),
  IF(
    OR(
      ISNUMBER(SEARCH(""CDM CASH DEPOSIT"",$C650)),
      ISNUMBER(SEARCH(""CASH DEPOSIT"",$C650)),
      COUNTIF('SUMMARY DATA'"&amp;"!D:D,$C650)&lt;&gt;1
    ),
    """",
    IFERROR(TEXTJOIN(CHAR(10),TRUE,FILTER('SUMMARY DATA'!F:F,'SUMMARY DATA'!D:D=$C650)),"""")
  )
)"),"")</f>
        <v/>
      </c>
      <c r="G650" s="2" t="str">
        <f>IFERROR(__xludf.DUMMYFUNCTION("IFERROR(
  TEXTJOIN(CHAR(10),TRUE,FILTER('SUMMARY DATA'!G:G,'SUMMARY DATA'!A:A=$A650,'SUMMARY DATA'!C:C=$B650)),
  IF(
    OR(
      ISNUMBER(SEARCH(""CDM CASH DEPOSIT"",$C650)),
      ISNUMBER(SEARCH(""CASH DEPOSIT"",$C650)),
      COUNTIF('SUMMARY DATA'"&amp;"!D:D,$C650)&lt;&gt;1
    ),
    """",
    IFERROR(TEXTJOIN(CHAR(10),TRUE,FILTER('SUMMARY DATA'!G:G,'SUMMARY DATA'!D:D=$C650)),"""")
  )
)"),"")</f>
        <v/>
      </c>
      <c r="H650" s="6" t="str">
        <f>IFERROR(__xludf.DUMMYFUNCTION("IFERROR(
  TEXTJOIN(CHAR(10),TRUE,FILTER('SUMMARY DATA'!H:H,'SUMMARY DATA'!A:A=$A650,'SUMMARY DATA'!C:C=$B650)),
  IF(
    OR(
      ISNUMBER(SEARCH(""CDM CASH DEPOSIT"",$C650)),
      ISNUMBER(SEARCH(""CASH DEPOSIT"",$C650)),
      COUNTIF('SUMMARY DATA'"&amp;"!D:D,$C650)&lt;&gt;1
    ),
    """",
    IFERROR(TEXTJOIN(CHAR(10),TRUE,FILTER('SUMMARY DATA'!H:H,'SUMMARY DATA'!D:D=$C650)),"""")
  )
)"),"")</f>
        <v/>
      </c>
      <c r="I650" s="6" t="str">
        <f>IFERROR(__xludf.DUMMYFUNCTION("IF(H650="""","""",
SUM(ARRAYFORMULA(VALUE(SPLIT(H650,CHAR(10)))))
)"),"")</f>
        <v/>
      </c>
      <c r="J650" s="2" t="str">
        <f>IFERROR(__xludf.DUMMYFUNCTION("IFERROR(
  TEXTJOIN(CHAR(10),TRUE,FILTER('SUMMARY DATA'!I:I,'SUMMARY DATA'!A:A=$A650,'SUMMARY DATA'!C:C=$B650)),
  IF(
    OR(
      ISNUMBER(SEARCH(""CDM CASH DEPOSIT"",$C650)),
      ISNUMBER(SEARCH(""CASH DEPOSIT"",$C650)),
      COUNTIF('SUMMARY DATA'"&amp;"!D:D,$C650)&lt;&gt;1
    ),
    """",
    IFERROR(TEXTJOIN(CHAR(10),TRUE,FILTER('SUMMARY DATA'!I:I,'SUMMARY DATA'!D:D=$C650)),"""")
  )
)"),"")</f>
        <v/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 spans="1:27">
      <c r="A651" s="19"/>
      <c r="B651" s="37"/>
      <c r="C651" s="19"/>
      <c r="D651" s="33"/>
      <c r="E651" s="4" t="str">
        <f>IFERROR(__xludf.DUMMYFUNCTION("IFERROR(
  TEXTJOIN(CHAR(10),TRUE,FILTER('SUMMARY DATA'!E:E,'SUMMARY DATA'!A:A=$A651,'SUMMARY DATA'!C:C=$B651)),
  IF(
    OR(
      ISNUMBER(SEARCH(""CDM CASH DEPOSIT"",$C651)),
      ISNUMBER(SEARCH(""CASH DEPOSIT"",$C651)),
      COUNTIF('SUMMARY DATA'"&amp;"!D:D,$C651)&lt;&gt;1
    ),
    """",
    IFERROR(TEXTJOIN(CHAR(10),TRUE,FILTER('SUMMARY DATA'!E:E,'SUMMARY DATA'!D:D=$C651)),"""")
  )
)"),"")</f>
        <v/>
      </c>
      <c r="F651" s="2" t="str">
        <f>IFERROR(__xludf.DUMMYFUNCTION("IFERROR(
  TEXTJOIN(CHAR(10),TRUE,FILTER('SUMMARY DATA'!F:F,'SUMMARY DATA'!A:A=$A651,'SUMMARY DATA'!C:C=$B651)),
  IF(
    OR(
      ISNUMBER(SEARCH(""CDM CASH DEPOSIT"",$C651)),
      ISNUMBER(SEARCH(""CASH DEPOSIT"",$C651)),
      COUNTIF('SUMMARY DATA'"&amp;"!D:D,$C651)&lt;&gt;1
    ),
    """",
    IFERROR(TEXTJOIN(CHAR(10),TRUE,FILTER('SUMMARY DATA'!F:F,'SUMMARY DATA'!D:D=$C651)),"""")
  )
)"),"")</f>
        <v/>
      </c>
      <c r="G651" s="2" t="str">
        <f>IFERROR(__xludf.DUMMYFUNCTION("IFERROR(
  TEXTJOIN(CHAR(10),TRUE,FILTER('SUMMARY DATA'!G:G,'SUMMARY DATA'!A:A=$A651,'SUMMARY DATA'!C:C=$B651)),
  IF(
    OR(
      ISNUMBER(SEARCH(""CDM CASH DEPOSIT"",$C651)),
      ISNUMBER(SEARCH(""CASH DEPOSIT"",$C651)),
      COUNTIF('SUMMARY DATA'"&amp;"!D:D,$C651)&lt;&gt;1
    ),
    """",
    IFERROR(TEXTJOIN(CHAR(10),TRUE,FILTER('SUMMARY DATA'!G:G,'SUMMARY DATA'!D:D=$C651)),"""")
  )
)"),"")</f>
        <v/>
      </c>
      <c r="H651" s="6" t="str">
        <f>IFERROR(__xludf.DUMMYFUNCTION("IFERROR(
  TEXTJOIN(CHAR(10),TRUE,FILTER('SUMMARY DATA'!H:H,'SUMMARY DATA'!A:A=$A651,'SUMMARY DATA'!C:C=$B651)),
  IF(
    OR(
      ISNUMBER(SEARCH(""CDM CASH DEPOSIT"",$C651)),
      ISNUMBER(SEARCH(""CASH DEPOSIT"",$C651)),
      COUNTIF('SUMMARY DATA'"&amp;"!D:D,$C651)&lt;&gt;1
    ),
    """",
    IFERROR(TEXTJOIN(CHAR(10),TRUE,FILTER('SUMMARY DATA'!H:H,'SUMMARY DATA'!D:D=$C651)),"""")
  )
)"),"")</f>
        <v/>
      </c>
      <c r="I651" s="6" t="str">
        <f>IFERROR(__xludf.DUMMYFUNCTION("IF(H651="""","""",
SUM(ARRAYFORMULA(VALUE(SPLIT(H651,CHAR(10)))))
)"),"")</f>
        <v/>
      </c>
      <c r="J651" s="2" t="str">
        <f>IFERROR(__xludf.DUMMYFUNCTION("IFERROR(
  TEXTJOIN(CHAR(10),TRUE,FILTER('SUMMARY DATA'!I:I,'SUMMARY DATA'!A:A=$A651,'SUMMARY DATA'!C:C=$B651)),
  IF(
    OR(
      ISNUMBER(SEARCH(""CDM CASH DEPOSIT"",$C651)),
      ISNUMBER(SEARCH(""CASH DEPOSIT"",$C651)),
      COUNTIF('SUMMARY DATA'"&amp;"!D:D,$C651)&lt;&gt;1
    ),
    """",
    IFERROR(TEXTJOIN(CHAR(10),TRUE,FILTER('SUMMARY DATA'!I:I,'SUMMARY DATA'!D:D=$C651)),"""")
  )
)"),"")</f>
        <v/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 spans="1:27">
      <c r="A652" s="19"/>
      <c r="B652" s="37"/>
      <c r="C652" s="19"/>
      <c r="D652" s="33"/>
      <c r="E652" s="4" t="str">
        <f>IFERROR(__xludf.DUMMYFUNCTION("IFERROR(
  TEXTJOIN(CHAR(10),TRUE,FILTER('SUMMARY DATA'!E:E,'SUMMARY DATA'!A:A=$A652,'SUMMARY DATA'!C:C=$B652)),
  IF(
    OR(
      ISNUMBER(SEARCH(""CDM CASH DEPOSIT"",$C652)),
      ISNUMBER(SEARCH(""CASH DEPOSIT"",$C652)),
      COUNTIF('SUMMARY DATA'"&amp;"!D:D,$C652)&lt;&gt;1
    ),
    """",
    IFERROR(TEXTJOIN(CHAR(10),TRUE,FILTER('SUMMARY DATA'!E:E,'SUMMARY DATA'!D:D=$C652)),"""")
  )
)"),"")</f>
        <v/>
      </c>
      <c r="F652" s="2" t="str">
        <f>IFERROR(__xludf.DUMMYFUNCTION("IFERROR(
  TEXTJOIN(CHAR(10),TRUE,FILTER('SUMMARY DATA'!F:F,'SUMMARY DATA'!A:A=$A652,'SUMMARY DATA'!C:C=$B652)),
  IF(
    OR(
      ISNUMBER(SEARCH(""CDM CASH DEPOSIT"",$C652)),
      ISNUMBER(SEARCH(""CASH DEPOSIT"",$C652)),
      COUNTIF('SUMMARY DATA'"&amp;"!D:D,$C652)&lt;&gt;1
    ),
    """",
    IFERROR(TEXTJOIN(CHAR(10),TRUE,FILTER('SUMMARY DATA'!F:F,'SUMMARY DATA'!D:D=$C652)),"""")
  )
)"),"")</f>
        <v/>
      </c>
      <c r="G652" s="2" t="str">
        <f>IFERROR(__xludf.DUMMYFUNCTION("IFERROR(
  TEXTJOIN(CHAR(10),TRUE,FILTER('SUMMARY DATA'!G:G,'SUMMARY DATA'!A:A=$A652,'SUMMARY DATA'!C:C=$B652)),
  IF(
    OR(
      ISNUMBER(SEARCH(""CDM CASH DEPOSIT"",$C652)),
      ISNUMBER(SEARCH(""CASH DEPOSIT"",$C652)),
      COUNTIF('SUMMARY DATA'"&amp;"!D:D,$C652)&lt;&gt;1
    ),
    """",
    IFERROR(TEXTJOIN(CHAR(10),TRUE,FILTER('SUMMARY DATA'!G:G,'SUMMARY DATA'!D:D=$C652)),"""")
  )
)"),"")</f>
        <v/>
      </c>
      <c r="H652" s="6" t="str">
        <f>IFERROR(__xludf.DUMMYFUNCTION("IFERROR(
  TEXTJOIN(CHAR(10),TRUE,FILTER('SUMMARY DATA'!H:H,'SUMMARY DATA'!A:A=$A652,'SUMMARY DATA'!C:C=$B652)),
  IF(
    OR(
      ISNUMBER(SEARCH(""CDM CASH DEPOSIT"",$C652)),
      ISNUMBER(SEARCH(""CASH DEPOSIT"",$C652)),
      COUNTIF('SUMMARY DATA'"&amp;"!D:D,$C652)&lt;&gt;1
    ),
    """",
    IFERROR(TEXTJOIN(CHAR(10),TRUE,FILTER('SUMMARY DATA'!H:H,'SUMMARY DATA'!D:D=$C652)),"""")
  )
)"),"")</f>
        <v/>
      </c>
      <c r="I652" s="6" t="str">
        <f>IFERROR(__xludf.DUMMYFUNCTION("IF(H652="""","""",
SUM(ARRAYFORMULA(VALUE(SPLIT(H652,CHAR(10)))))
)"),"")</f>
        <v/>
      </c>
      <c r="J652" s="2" t="str">
        <f>IFERROR(__xludf.DUMMYFUNCTION("IFERROR(
  TEXTJOIN(CHAR(10),TRUE,FILTER('SUMMARY DATA'!I:I,'SUMMARY DATA'!A:A=$A652,'SUMMARY DATA'!C:C=$B652)),
  IF(
    OR(
      ISNUMBER(SEARCH(""CDM CASH DEPOSIT"",$C652)),
      ISNUMBER(SEARCH(""CASH DEPOSIT"",$C652)),
      COUNTIF('SUMMARY DATA'"&amp;"!D:D,$C652)&lt;&gt;1
    ),
    """",
    IFERROR(TEXTJOIN(CHAR(10),TRUE,FILTER('SUMMARY DATA'!I:I,'SUMMARY DATA'!D:D=$C652)),"""")
  )
)"),"")</f>
        <v/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 spans="1:27">
      <c r="A653" s="19"/>
      <c r="B653" s="37"/>
      <c r="C653" s="19"/>
      <c r="D653" s="33"/>
      <c r="E653" s="4" t="str">
        <f>IFERROR(__xludf.DUMMYFUNCTION("IFERROR(
  TEXTJOIN(CHAR(10),TRUE,FILTER('SUMMARY DATA'!E:E,'SUMMARY DATA'!A:A=$A653,'SUMMARY DATA'!C:C=$B653)),
  IF(
    OR(
      ISNUMBER(SEARCH(""CDM CASH DEPOSIT"",$C653)),
      ISNUMBER(SEARCH(""CASH DEPOSIT"",$C653)),
      COUNTIF('SUMMARY DATA'"&amp;"!D:D,$C653)&lt;&gt;1
    ),
    """",
    IFERROR(TEXTJOIN(CHAR(10),TRUE,FILTER('SUMMARY DATA'!E:E,'SUMMARY DATA'!D:D=$C653)),"""")
  )
)"),"")</f>
        <v/>
      </c>
      <c r="F653" s="2" t="str">
        <f>IFERROR(__xludf.DUMMYFUNCTION("IFERROR(
  TEXTJOIN(CHAR(10),TRUE,FILTER('SUMMARY DATA'!F:F,'SUMMARY DATA'!A:A=$A653,'SUMMARY DATA'!C:C=$B653)),
  IF(
    OR(
      ISNUMBER(SEARCH(""CDM CASH DEPOSIT"",$C653)),
      ISNUMBER(SEARCH(""CASH DEPOSIT"",$C653)),
      COUNTIF('SUMMARY DATA'"&amp;"!D:D,$C653)&lt;&gt;1
    ),
    """",
    IFERROR(TEXTJOIN(CHAR(10),TRUE,FILTER('SUMMARY DATA'!F:F,'SUMMARY DATA'!D:D=$C653)),"""")
  )
)"),"")</f>
        <v/>
      </c>
      <c r="G653" s="2" t="str">
        <f>IFERROR(__xludf.DUMMYFUNCTION("IFERROR(
  TEXTJOIN(CHAR(10),TRUE,FILTER('SUMMARY DATA'!G:G,'SUMMARY DATA'!A:A=$A653,'SUMMARY DATA'!C:C=$B653)),
  IF(
    OR(
      ISNUMBER(SEARCH(""CDM CASH DEPOSIT"",$C653)),
      ISNUMBER(SEARCH(""CASH DEPOSIT"",$C653)),
      COUNTIF('SUMMARY DATA'"&amp;"!D:D,$C653)&lt;&gt;1
    ),
    """",
    IFERROR(TEXTJOIN(CHAR(10),TRUE,FILTER('SUMMARY DATA'!G:G,'SUMMARY DATA'!D:D=$C653)),"""")
  )
)"),"")</f>
        <v/>
      </c>
      <c r="H653" s="6" t="str">
        <f>IFERROR(__xludf.DUMMYFUNCTION("IFERROR(
  TEXTJOIN(CHAR(10),TRUE,FILTER('SUMMARY DATA'!H:H,'SUMMARY DATA'!A:A=$A653,'SUMMARY DATA'!C:C=$B653)),
  IF(
    OR(
      ISNUMBER(SEARCH(""CDM CASH DEPOSIT"",$C653)),
      ISNUMBER(SEARCH(""CASH DEPOSIT"",$C653)),
      COUNTIF('SUMMARY DATA'"&amp;"!D:D,$C653)&lt;&gt;1
    ),
    """",
    IFERROR(TEXTJOIN(CHAR(10),TRUE,FILTER('SUMMARY DATA'!H:H,'SUMMARY DATA'!D:D=$C653)),"""")
  )
)"),"")</f>
        <v/>
      </c>
      <c r="I653" s="6" t="str">
        <f>IFERROR(__xludf.DUMMYFUNCTION("IF(H653="""","""",
SUM(ARRAYFORMULA(VALUE(SPLIT(H653,CHAR(10)))))
)"),"")</f>
        <v/>
      </c>
      <c r="J653" s="2" t="str">
        <f>IFERROR(__xludf.DUMMYFUNCTION("IFERROR(
  TEXTJOIN(CHAR(10),TRUE,FILTER('SUMMARY DATA'!I:I,'SUMMARY DATA'!A:A=$A653,'SUMMARY DATA'!C:C=$B653)),
  IF(
    OR(
      ISNUMBER(SEARCH(""CDM CASH DEPOSIT"",$C653)),
      ISNUMBER(SEARCH(""CASH DEPOSIT"",$C653)),
      COUNTIF('SUMMARY DATA'"&amp;"!D:D,$C653)&lt;&gt;1
    ),
    """",
    IFERROR(TEXTJOIN(CHAR(10),TRUE,FILTER('SUMMARY DATA'!I:I,'SUMMARY DATA'!D:D=$C653)),"""")
  )
)"),"")</f>
        <v/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 spans="1:27">
      <c r="A654" s="19"/>
      <c r="B654" s="37"/>
      <c r="C654" s="19"/>
      <c r="D654" s="33"/>
      <c r="E654" s="4" t="str">
        <f>IFERROR(__xludf.DUMMYFUNCTION("IFERROR(
  TEXTJOIN(CHAR(10),TRUE,FILTER('SUMMARY DATA'!E:E,'SUMMARY DATA'!A:A=$A654,'SUMMARY DATA'!C:C=$B654)),
  IF(
    OR(
      ISNUMBER(SEARCH(""CDM CASH DEPOSIT"",$C654)),
      ISNUMBER(SEARCH(""CASH DEPOSIT"",$C654)),
      COUNTIF('SUMMARY DATA'"&amp;"!D:D,$C654)&lt;&gt;1
    ),
    """",
    IFERROR(TEXTJOIN(CHAR(10),TRUE,FILTER('SUMMARY DATA'!E:E,'SUMMARY DATA'!D:D=$C654)),"""")
  )
)"),"")</f>
        <v/>
      </c>
      <c r="F654" s="2" t="str">
        <f>IFERROR(__xludf.DUMMYFUNCTION("IFERROR(
  TEXTJOIN(CHAR(10),TRUE,FILTER('SUMMARY DATA'!F:F,'SUMMARY DATA'!A:A=$A654,'SUMMARY DATA'!C:C=$B654)),
  IF(
    OR(
      ISNUMBER(SEARCH(""CDM CASH DEPOSIT"",$C654)),
      ISNUMBER(SEARCH(""CASH DEPOSIT"",$C654)),
      COUNTIF('SUMMARY DATA'"&amp;"!D:D,$C654)&lt;&gt;1
    ),
    """",
    IFERROR(TEXTJOIN(CHAR(10),TRUE,FILTER('SUMMARY DATA'!F:F,'SUMMARY DATA'!D:D=$C654)),"""")
  )
)"),"")</f>
        <v/>
      </c>
      <c r="G654" s="2" t="str">
        <f>IFERROR(__xludf.DUMMYFUNCTION("IFERROR(
  TEXTJOIN(CHAR(10),TRUE,FILTER('SUMMARY DATA'!G:G,'SUMMARY DATA'!A:A=$A654,'SUMMARY DATA'!C:C=$B654)),
  IF(
    OR(
      ISNUMBER(SEARCH(""CDM CASH DEPOSIT"",$C654)),
      ISNUMBER(SEARCH(""CASH DEPOSIT"",$C654)),
      COUNTIF('SUMMARY DATA'"&amp;"!D:D,$C654)&lt;&gt;1
    ),
    """",
    IFERROR(TEXTJOIN(CHAR(10),TRUE,FILTER('SUMMARY DATA'!G:G,'SUMMARY DATA'!D:D=$C654)),"""")
  )
)"),"")</f>
        <v/>
      </c>
      <c r="H654" s="6" t="str">
        <f>IFERROR(__xludf.DUMMYFUNCTION("IFERROR(
  TEXTJOIN(CHAR(10),TRUE,FILTER('SUMMARY DATA'!H:H,'SUMMARY DATA'!A:A=$A654,'SUMMARY DATA'!C:C=$B654)),
  IF(
    OR(
      ISNUMBER(SEARCH(""CDM CASH DEPOSIT"",$C654)),
      ISNUMBER(SEARCH(""CASH DEPOSIT"",$C654)),
      COUNTIF('SUMMARY DATA'"&amp;"!D:D,$C654)&lt;&gt;1
    ),
    """",
    IFERROR(TEXTJOIN(CHAR(10),TRUE,FILTER('SUMMARY DATA'!H:H,'SUMMARY DATA'!D:D=$C654)),"""")
  )
)"),"")</f>
        <v/>
      </c>
      <c r="I654" s="6" t="str">
        <f>IFERROR(__xludf.DUMMYFUNCTION("IF(H654="""","""",
SUM(ARRAYFORMULA(VALUE(SPLIT(H654,CHAR(10)))))
)"),"")</f>
        <v/>
      </c>
      <c r="J654" s="2" t="str">
        <f>IFERROR(__xludf.DUMMYFUNCTION("IFERROR(
  TEXTJOIN(CHAR(10),TRUE,FILTER('SUMMARY DATA'!I:I,'SUMMARY DATA'!A:A=$A654,'SUMMARY DATA'!C:C=$B654)),
  IF(
    OR(
      ISNUMBER(SEARCH(""CDM CASH DEPOSIT"",$C654)),
      ISNUMBER(SEARCH(""CASH DEPOSIT"",$C654)),
      COUNTIF('SUMMARY DATA'"&amp;"!D:D,$C654)&lt;&gt;1
    ),
    """",
    IFERROR(TEXTJOIN(CHAR(10),TRUE,FILTER('SUMMARY DATA'!I:I,'SUMMARY DATA'!D:D=$C654)),"""")
  )
)"),"")</f>
        <v/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 spans="1:27">
      <c r="A655" s="19"/>
      <c r="B655" s="37"/>
      <c r="C655" s="19"/>
      <c r="D655" s="33"/>
      <c r="E655" s="4" t="str">
        <f>IFERROR(__xludf.DUMMYFUNCTION("IFERROR(
  TEXTJOIN(CHAR(10),TRUE,FILTER('SUMMARY DATA'!E:E,'SUMMARY DATA'!A:A=$A655,'SUMMARY DATA'!C:C=$B655)),
  IF(
    OR(
      ISNUMBER(SEARCH(""CDM CASH DEPOSIT"",$C655)),
      ISNUMBER(SEARCH(""CASH DEPOSIT"",$C655)),
      COUNTIF('SUMMARY DATA'"&amp;"!D:D,$C655)&lt;&gt;1
    ),
    """",
    IFERROR(TEXTJOIN(CHAR(10),TRUE,FILTER('SUMMARY DATA'!E:E,'SUMMARY DATA'!D:D=$C655)),"""")
  )
)"),"")</f>
        <v/>
      </c>
      <c r="F655" s="2" t="str">
        <f>IFERROR(__xludf.DUMMYFUNCTION("IFERROR(
  TEXTJOIN(CHAR(10),TRUE,FILTER('SUMMARY DATA'!F:F,'SUMMARY DATA'!A:A=$A655,'SUMMARY DATA'!C:C=$B655)),
  IF(
    OR(
      ISNUMBER(SEARCH(""CDM CASH DEPOSIT"",$C655)),
      ISNUMBER(SEARCH(""CASH DEPOSIT"",$C655)),
      COUNTIF('SUMMARY DATA'"&amp;"!D:D,$C655)&lt;&gt;1
    ),
    """",
    IFERROR(TEXTJOIN(CHAR(10),TRUE,FILTER('SUMMARY DATA'!F:F,'SUMMARY DATA'!D:D=$C655)),"""")
  )
)"),"")</f>
        <v/>
      </c>
      <c r="G655" s="2" t="str">
        <f>IFERROR(__xludf.DUMMYFUNCTION("IFERROR(
  TEXTJOIN(CHAR(10),TRUE,FILTER('SUMMARY DATA'!G:G,'SUMMARY DATA'!A:A=$A655,'SUMMARY DATA'!C:C=$B655)),
  IF(
    OR(
      ISNUMBER(SEARCH(""CDM CASH DEPOSIT"",$C655)),
      ISNUMBER(SEARCH(""CASH DEPOSIT"",$C655)),
      COUNTIF('SUMMARY DATA'"&amp;"!D:D,$C655)&lt;&gt;1
    ),
    """",
    IFERROR(TEXTJOIN(CHAR(10),TRUE,FILTER('SUMMARY DATA'!G:G,'SUMMARY DATA'!D:D=$C655)),"""")
  )
)"),"")</f>
        <v/>
      </c>
      <c r="H655" s="6" t="str">
        <f>IFERROR(__xludf.DUMMYFUNCTION("IFERROR(
  TEXTJOIN(CHAR(10),TRUE,FILTER('SUMMARY DATA'!H:H,'SUMMARY DATA'!A:A=$A655,'SUMMARY DATA'!C:C=$B655)),
  IF(
    OR(
      ISNUMBER(SEARCH(""CDM CASH DEPOSIT"",$C655)),
      ISNUMBER(SEARCH(""CASH DEPOSIT"",$C655)),
      COUNTIF('SUMMARY DATA'"&amp;"!D:D,$C655)&lt;&gt;1
    ),
    """",
    IFERROR(TEXTJOIN(CHAR(10),TRUE,FILTER('SUMMARY DATA'!H:H,'SUMMARY DATA'!D:D=$C655)),"""")
  )
)"),"")</f>
        <v/>
      </c>
      <c r="I655" s="6" t="str">
        <f>IFERROR(__xludf.DUMMYFUNCTION("IF(H655="""","""",
SUM(ARRAYFORMULA(VALUE(SPLIT(H655,CHAR(10)))))
)"),"")</f>
        <v/>
      </c>
      <c r="J655" s="2" t="str">
        <f>IFERROR(__xludf.DUMMYFUNCTION("IFERROR(
  TEXTJOIN(CHAR(10),TRUE,FILTER('SUMMARY DATA'!I:I,'SUMMARY DATA'!A:A=$A655,'SUMMARY DATA'!C:C=$B655)),
  IF(
    OR(
      ISNUMBER(SEARCH(""CDM CASH DEPOSIT"",$C655)),
      ISNUMBER(SEARCH(""CASH DEPOSIT"",$C655)),
      COUNTIF('SUMMARY DATA'"&amp;"!D:D,$C655)&lt;&gt;1
    ),
    """",
    IFERROR(TEXTJOIN(CHAR(10),TRUE,FILTER('SUMMARY DATA'!I:I,'SUMMARY DATA'!D:D=$C655)),"""")
  )
)"),"")</f>
        <v/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 spans="1:27">
      <c r="A656" s="19"/>
      <c r="B656" s="37"/>
      <c r="C656" s="19"/>
      <c r="D656" s="33"/>
      <c r="E656" s="4" t="str">
        <f>IFERROR(__xludf.DUMMYFUNCTION("IFERROR(
  TEXTJOIN(CHAR(10),TRUE,FILTER('SUMMARY DATA'!E:E,'SUMMARY DATA'!A:A=$A656,'SUMMARY DATA'!C:C=$B656)),
  IF(
    OR(
      ISNUMBER(SEARCH(""CDM CASH DEPOSIT"",$C656)),
      ISNUMBER(SEARCH(""CASH DEPOSIT"",$C656)),
      COUNTIF('SUMMARY DATA'"&amp;"!D:D,$C656)&lt;&gt;1
    ),
    """",
    IFERROR(TEXTJOIN(CHAR(10),TRUE,FILTER('SUMMARY DATA'!E:E,'SUMMARY DATA'!D:D=$C656)),"""")
  )
)"),"")</f>
        <v/>
      </c>
      <c r="F656" s="2" t="str">
        <f>IFERROR(__xludf.DUMMYFUNCTION("IFERROR(
  TEXTJOIN(CHAR(10),TRUE,FILTER('SUMMARY DATA'!F:F,'SUMMARY DATA'!A:A=$A656,'SUMMARY DATA'!C:C=$B656)),
  IF(
    OR(
      ISNUMBER(SEARCH(""CDM CASH DEPOSIT"",$C656)),
      ISNUMBER(SEARCH(""CASH DEPOSIT"",$C656)),
      COUNTIF('SUMMARY DATA'"&amp;"!D:D,$C656)&lt;&gt;1
    ),
    """",
    IFERROR(TEXTJOIN(CHAR(10),TRUE,FILTER('SUMMARY DATA'!F:F,'SUMMARY DATA'!D:D=$C656)),"""")
  )
)"),"")</f>
        <v/>
      </c>
      <c r="G656" s="2" t="str">
        <f>IFERROR(__xludf.DUMMYFUNCTION("IFERROR(
  TEXTJOIN(CHAR(10),TRUE,FILTER('SUMMARY DATA'!G:G,'SUMMARY DATA'!A:A=$A656,'SUMMARY DATA'!C:C=$B656)),
  IF(
    OR(
      ISNUMBER(SEARCH(""CDM CASH DEPOSIT"",$C656)),
      ISNUMBER(SEARCH(""CASH DEPOSIT"",$C656)),
      COUNTIF('SUMMARY DATA'"&amp;"!D:D,$C656)&lt;&gt;1
    ),
    """",
    IFERROR(TEXTJOIN(CHAR(10),TRUE,FILTER('SUMMARY DATA'!G:G,'SUMMARY DATA'!D:D=$C656)),"""")
  )
)"),"")</f>
        <v/>
      </c>
      <c r="H656" s="6" t="str">
        <f>IFERROR(__xludf.DUMMYFUNCTION("IFERROR(
  TEXTJOIN(CHAR(10),TRUE,FILTER('SUMMARY DATA'!H:H,'SUMMARY DATA'!A:A=$A656,'SUMMARY DATA'!C:C=$B656)),
  IF(
    OR(
      ISNUMBER(SEARCH(""CDM CASH DEPOSIT"",$C656)),
      ISNUMBER(SEARCH(""CASH DEPOSIT"",$C656)),
      COUNTIF('SUMMARY DATA'"&amp;"!D:D,$C656)&lt;&gt;1
    ),
    """",
    IFERROR(TEXTJOIN(CHAR(10),TRUE,FILTER('SUMMARY DATA'!H:H,'SUMMARY DATA'!D:D=$C656)),"""")
  )
)"),"")</f>
        <v/>
      </c>
      <c r="I656" s="6" t="str">
        <f>IFERROR(__xludf.DUMMYFUNCTION("IF(H656="""","""",
SUM(ARRAYFORMULA(VALUE(SPLIT(H656,CHAR(10)))))
)"),"")</f>
        <v/>
      </c>
      <c r="J656" s="2" t="str">
        <f>IFERROR(__xludf.DUMMYFUNCTION("IFERROR(
  TEXTJOIN(CHAR(10),TRUE,FILTER('SUMMARY DATA'!I:I,'SUMMARY DATA'!A:A=$A656,'SUMMARY DATA'!C:C=$B656)),
  IF(
    OR(
      ISNUMBER(SEARCH(""CDM CASH DEPOSIT"",$C656)),
      ISNUMBER(SEARCH(""CASH DEPOSIT"",$C656)),
      COUNTIF('SUMMARY DATA'"&amp;"!D:D,$C656)&lt;&gt;1
    ),
    """",
    IFERROR(TEXTJOIN(CHAR(10),TRUE,FILTER('SUMMARY DATA'!I:I,'SUMMARY DATA'!D:D=$C656)),"""")
  )
)"),"")</f>
        <v/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 spans="1:27">
      <c r="A657" s="19"/>
      <c r="B657" s="37"/>
      <c r="C657" s="19"/>
      <c r="D657" s="33"/>
      <c r="E657" s="4" t="str">
        <f>IFERROR(__xludf.DUMMYFUNCTION("IFERROR(
  TEXTJOIN(CHAR(10),TRUE,FILTER('SUMMARY DATA'!E:E,'SUMMARY DATA'!A:A=$A657,'SUMMARY DATA'!C:C=$B657)),
  IF(
    OR(
      ISNUMBER(SEARCH(""CDM CASH DEPOSIT"",$C657)),
      ISNUMBER(SEARCH(""CASH DEPOSIT"",$C657)),
      COUNTIF('SUMMARY DATA'"&amp;"!D:D,$C657)&lt;&gt;1
    ),
    """",
    IFERROR(TEXTJOIN(CHAR(10),TRUE,FILTER('SUMMARY DATA'!E:E,'SUMMARY DATA'!D:D=$C657)),"""")
  )
)"),"")</f>
        <v/>
      </c>
      <c r="F657" s="2" t="str">
        <f>IFERROR(__xludf.DUMMYFUNCTION("IFERROR(
  TEXTJOIN(CHAR(10),TRUE,FILTER('SUMMARY DATA'!F:F,'SUMMARY DATA'!A:A=$A657,'SUMMARY DATA'!C:C=$B657)),
  IF(
    OR(
      ISNUMBER(SEARCH(""CDM CASH DEPOSIT"",$C657)),
      ISNUMBER(SEARCH(""CASH DEPOSIT"",$C657)),
      COUNTIF('SUMMARY DATA'"&amp;"!D:D,$C657)&lt;&gt;1
    ),
    """",
    IFERROR(TEXTJOIN(CHAR(10),TRUE,FILTER('SUMMARY DATA'!F:F,'SUMMARY DATA'!D:D=$C657)),"""")
  )
)"),"")</f>
        <v/>
      </c>
      <c r="G657" s="2" t="str">
        <f>IFERROR(__xludf.DUMMYFUNCTION("IFERROR(
  TEXTJOIN(CHAR(10),TRUE,FILTER('SUMMARY DATA'!G:G,'SUMMARY DATA'!A:A=$A657,'SUMMARY DATA'!C:C=$B657)),
  IF(
    OR(
      ISNUMBER(SEARCH(""CDM CASH DEPOSIT"",$C657)),
      ISNUMBER(SEARCH(""CASH DEPOSIT"",$C657)),
      COUNTIF('SUMMARY DATA'"&amp;"!D:D,$C657)&lt;&gt;1
    ),
    """",
    IFERROR(TEXTJOIN(CHAR(10),TRUE,FILTER('SUMMARY DATA'!G:G,'SUMMARY DATA'!D:D=$C657)),"""")
  )
)"),"")</f>
        <v/>
      </c>
      <c r="H657" s="6" t="str">
        <f>IFERROR(__xludf.DUMMYFUNCTION("IFERROR(
  TEXTJOIN(CHAR(10),TRUE,FILTER('SUMMARY DATA'!H:H,'SUMMARY DATA'!A:A=$A657,'SUMMARY DATA'!C:C=$B657)),
  IF(
    OR(
      ISNUMBER(SEARCH(""CDM CASH DEPOSIT"",$C657)),
      ISNUMBER(SEARCH(""CASH DEPOSIT"",$C657)),
      COUNTIF('SUMMARY DATA'"&amp;"!D:D,$C657)&lt;&gt;1
    ),
    """",
    IFERROR(TEXTJOIN(CHAR(10),TRUE,FILTER('SUMMARY DATA'!H:H,'SUMMARY DATA'!D:D=$C657)),"""")
  )
)"),"")</f>
        <v/>
      </c>
      <c r="I657" s="6" t="str">
        <f>IFERROR(__xludf.DUMMYFUNCTION("IF(H657="""","""",
SUM(ARRAYFORMULA(VALUE(SPLIT(H657,CHAR(10)))))
)"),"")</f>
        <v/>
      </c>
      <c r="J657" s="2" t="str">
        <f>IFERROR(__xludf.DUMMYFUNCTION("IFERROR(
  TEXTJOIN(CHAR(10),TRUE,FILTER('SUMMARY DATA'!I:I,'SUMMARY DATA'!A:A=$A657,'SUMMARY DATA'!C:C=$B657)),
  IF(
    OR(
      ISNUMBER(SEARCH(""CDM CASH DEPOSIT"",$C657)),
      ISNUMBER(SEARCH(""CASH DEPOSIT"",$C657)),
      COUNTIF('SUMMARY DATA'"&amp;"!D:D,$C657)&lt;&gt;1
    ),
    """",
    IFERROR(TEXTJOIN(CHAR(10),TRUE,FILTER('SUMMARY DATA'!I:I,'SUMMARY DATA'!D:D=$C657)),"""")
  )
)"),"")</f>
        <v/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 spans="1:27">
      <c r="A658" s="19"/>
      <c r="B658" s="37"/>
      <c r="C658" s="19"/>
      <c r="D658" s="33"/>
      <c r="E658" s="4" t="str">
        <f>IFERROR(__xludf.DUMMYFUNCTION("IFERROR(
  TEXTJOIN(CHAR(10),TRUE,FILTER('SUMMARY DATA'!E:E,'SUMMARY DATA'!A:A=$A658,'SUMMARY DATA'!C:C=$B658)),
  IF(
    OR(
      ISNUMBER(SEARCH(""CDM CASH DEPOSIT"",$C658)),
      ISNUMBER(SEARCH(""CASH DEPOSIT"",$C658)),
      COUNTIF('SUMMARY DATA'"&amp;"!D:D,$C658)&lt;&gt;1
    ),
    """",
    IFERROR(TEXTJOIN(CHAR(10),TRUE,FILTER('SUMMARY DATA'!E:E,'SUMMARY DATA'!D:D=$C658)),"""")
  )
)"),"")</f>
        <v/>
      </c>
      <c r="F658" s="2" t="str">
        <f>IFERROR(__xludf.DUMMYFUNCTION("IFERROR(
  TEXTJOIN(CHAR(10),TRUE,FILTER('SUMMARY DATA'!F:F,'SUMMARY DATA'!A:A=$A658,'SUMMARY DATA'!C:C=$B658)),
  IF(
    OR(
      ISNUMBER(SEARCH(""CDM CASH DEPOSIT"",$C658)),
      ISNUMBER(SEARCH(""CASH DEPOSIT"",$C658)),
      COUNTIF('SUMMARY DATA'"&amp;"!D:D,$C658)&lt;&gt;1
    ),
    """",
    IFERROR(TEXTJOIN(CHAR(10),TRUE,FILTER('SUMMARY DATA'!F:F,'SUMMARY DATA'!D:D=$C658)),"""")
  )
)"),"")</f>
        <v/>
      </c>
      <c r="G658" s="2" t="str">
        <f>IFERROR(__xludf.DUMMYFUNCTION("IFERROR(
  TEXTJOIN(CHAR(10),TRUE,FILTER('SUMMARY DATA'!G:G,'SUMMARY DATA'!A:A=$A658,'SUMMARY DATA'!C:C=$B658)),
  IF(
    OR(
      ISNUMBER(SEARCH(""CDM CASH DEPOSIT"",$C658)),
      ISNUMBER(SEARCH(""CASH DEPOSIT"",$C658)),
      COUNTIF('SUMMARY DATA'"&amp;"!D:D,$C658)&lt;&gt;1
    ),
    """",
    IFERROR(TEXTJOIN(CHAR(10),TRUE,FILTER('SUMMARY DATA'!G:G,'SUMMARY DATA'!D:D=$C658)),"""")
  )
)"),"")</f>
        <v/>
      </c>
      <c r="H658" s="6" t="str">
        <f>IFERROR(__xludf.DUMMYFUNCTION("IFERROR(
  TEXTJOIN(CHAR(10),TRUE,FILTER('SUMMARY DATA'!H:H,'SUMMARY DATA'!A:A=$A658,'SUMMARY DATA'!C:C=$B658)),
  IF(
    OR(
      ISNUMBER(SEARCH(""CDM CASH DEPOSIT"",$C658)),
      ISNUMBER(SEARCH(""CASH DEPOSIT"",$C658)),
      COUNTIF('SUMMARY DATA'"&amp;"!D:D,$C658)&lt;&gt;1
    ),
    """",
    IFERROR(TEXTJOIN(CHAR(10),TRUE,FILTER('SUMMARY DATA'!H:H,'SUMMARY DATA'!D:D=$C658)),"""")
  )
)"),"")</f>
        <v/>
      </c>
      <c r="I658" s="6" t="str">
        <f>IFERROR(__xludf.DUMMYFUNCTION("IF(H658="""","""",
SUM(ARRAYFORMULA(VALUE(SPLIT(H658,CHAR(10)))))
)"),"")</f>
        <v/>
      </c>
      <c r="J658" s="2" t="str">
        <f>IFERROR(__xludf.DUMMYFUNCTION("IFERROR(
  TEXTJOIN(CHAR(10),TRUE,FILTER('SUMMARY DATA'!I:I,'SUMMARY DATA'!A:A=$A658,'SUMMARY DATA'!C:C=$B658)),
  IF(
    OR(
      ISNUMBER(SEARCH(""CDM CASH DEPOSIT"",$C658)),
      ISNUMBER(SEARCH(""CASH DEPOSIT"",$C658)),
      COUNTIF('SUMMARY DATA'"&amp;"!D:D,$C658)&lt;&gt;1
    ),
    """",
    IFERROR(TEXTJOIN(CHAR(10),TRUE,FILTER('SUMMARY DATA'!I:I,'SUMMARY DATA'!D:D=$C658)),"""")
  )
)"),"")</f>
        <v/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 spans="1:27">
      <c r="A659" s="19"/>
      <c r="B659" s="37"/>
      <c r="C659" s="19"/>
      <c r="D659" s="33"/>
      <c r="E659" s="4" t="str">
        <f>IFERROR(__xludf.DUMMYFUNCTION("IFERROR(
  TEXTJOIN(CHAR(10),TRUE,FILTER('SUMMARY DATA'!E:E,'SUMMARY DATA'!A:A=$A659,'SUMMARY DATA'!C:C=$B659)),
  IF(
    OR(
      ISNUMBER(SEARCH(""CDM CASH DEPOSIT"",$C659)),
      ISNUMBER(SEARCH(""CASH DEPOSIT"",$C659)),
      COUNTIF('SUMMARY DATA'"&amp;"!D:D,$C659)&lt;&gt;1
    ),
    """",
    IFERROR(TEXTJOIN(CHAR(10),TRUE,FILTER('SUMMARY DATA'!E:E,'SUMMARY DATA'!D:D=$C659)),"""")
  )
)"),"")</f>
        <v/>
      </c>
      <c r="F659" s="2" t="str">
        <f>IFERROR(__xludf.DUMMYFUNCTION("IFERROR(
  TEXTJOIN(CHAR(10),TRUE,FILTER('SUMMARY DATA'!F:F,'SUMMARY DATA'!A:A=$A659,'SUMMARY DATA'!C:C=$B659)),
  IF(
    OR(
      ISNUMBER(SEARCH(""CDM CASH DEPOSIT"",$C659)),
      ISNUMBER(SEARCH(""CASH DEPOSIT"",$C659)),
      COUNTIF('SUMMARY DATA'"&amp;"!D:D,$C659)&lt;&gt;1
    ),
    """",
    IFERROR(TEXTJOIN(CHAR(10),TRUE,FILTER('SUMMARY DATA'!F:F,'SUMMARY DATA'!D:D=$C659)),"""")
  )
)"),"")</f>
        <v/>
      </c>
      <c r="G659" s="2" t="str">
        <f>IFERROR(__xludf.DUMMYFUNCTION("IFERROR(
  TEXTJOIN(CHAR(10),TRUE,FILTER('SUMMARY DATA'!G:G,'SUMMARY DATA'!A:A=$A659,'SUMMARY DATA'!C:C=$B659)),
  IF(
    OR(
      ISNUMBER(SEARCH(""CDM CASH DEPOSIT"",$C659)),
      ISNUMBER(SEARCH(""CASH DEPOSIT"",$C659)),
      COUNTIF('SUMMARY DATA'"&amp;"!D:D,$C659)&lt;&gt;1
    ),
    """",
    IFERROR(TEXTJOIN(CHAR(10),TRUE,FILTER('SUMMARY DATA'!G:G,'SUMMARY DATA'!D:D=$C659)),"""")
  )
)"),"")</f>
        <v/>
      </c>
      <c r="H659" s="6" t="str">
        <f>IFERROR(__xludf.DUMMYFUNCTION("IFERROR(
  TEXTJOIN(CHAR(10),TRUE,FILTER('SUMMARY DATA'!H:H,'SUMMARY DATA'!A:A=$A659,'SUMMARY DATA'!C:C=$B659)),
  IF(
    OR(
      ISNUMBER(SEARCH(""CDM CASH DEPOSIT"",$C659)),
      ISNUMBER(SEARCH(""CASH DEPOSIT"",$C659)),
      COUNTIF('SUMMARY DATA'"&amp;"!D:D,$C659)&lt;&gt;1
    ),
    """",
    IFERROR(TEXTJOIN(CHAR(10),TRUE,FILTER('SUMMARY DATA'!H:H,'SUMMARY DATA'!D:D=$C659)),"""")
  )
)"),"")</f>
        <v/>
      </c>
      <c r="I659" s="6" t="str">
        <f>IFERROR(__xludf.DUMMYFUNCTION("IF(H659="""","""",
SUM(ARRAYFORMULA(VALUE(SPLIT(H659,CHAR(10)))))
)"),"")</f>
        <v/>
      </c>
      <c r="J659" s="2" t="str">
        <f>IFERROR(__xludf.DUMMYFUNCTION("IFERROR(
  TEXTJOIN(CHAR(10),TRUE,FILTER('SUMMARY DATA'!I:I,'SUMMARY DATA'!A:A=$A659,'SUMMARY DATA'!C:C=$B659)),
  IF(
    OR(
      ISNUMBER(SEARCH(""CDM CASH DEPOSIT"",$C659)),
      ISNUMBER(SEARCH(""CASH DEPOSIT"",$C659)),
      COUNTIF('SUMMARY DATA'"&amp;"!D:D,$C659)&lt;&gt;1
    ),
    """",
    IFERROR(TEXTJOIN(CHAR(10),TRUE,FILTER('SUMMARY DATA'!I:I,'SUMMARY DATA'!D:D=$C659)),"""")
  )
)"),"")</f>
        <v/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 spans="1:27">
      <c r="A660" s="19"/>
      <c r="B660" s="37"/>
      <c r="C660" s="19"/>
      <c r="D660" s="33"/>
      <c r="E660" s="4" t="str">
        <f>IFERROR(__xludf.DUMMYFUNCTION("IFERROR(
  TEXTJOIN(CHAR(10),TRUE,FILTER('SUMMARY DATA'!E:E,'SUMMARY DATA'!A:A=$A660,'SUMMARY DATA'!C:C=$B660)),
  IF(
    OR(
      ISNUMBER(SEARCH(""CDM CASH DEPOSIT"",$C660)),
      ISNUMBER(SEARCH(""CASH DEPOSIT"",$C660)),
      COUNTIF('SUMMARY DATA'"&amp;"!D:D,$C660)&lt;&gt;1
    ),
    """",
    IFERROR(TEXTJOIN(CHAR(10),TRUE,FILTER('SUMMARY DATA'!E:E,'SUMMARY DATA'!D:D=$C660)),"""")
  )
)"),"")</f>
        <v/>
      </c>
      <c r="F660" s="2" t="str">
        <f>IFERROR(__xludf.DUMMYFUNCTION("IFERROR(
  TEXTJOIN(CHAR(10),TRUE,FILTER('SUMMARY DATA'!F:F,'SUMMARY DATA'!A:A=$A660,'SUMMARY DATA'!C:C=$B660)),
  IF(
    OR(
      ISNUMBER(SEARCH(""CDM CASH DEPOSIT"",$C660)),
      ISNUMBER(SEARCH(""CASH DEPOSIT"",$C660)),
      COUNTIF('SUMMARY DATA'"&amp;"!D:D,$C660)&lt;&gt;1
    ),
    """",
    IFERROR(TEXTJOIN(CHAR(10),TRUE,FILTER('SUMMARY DATA'!F:F,'SUMMARY DATA'!D:D=$C660)),"""")
  )
)"),"")</f>
        <v/>
      </c>
      <c r="G660" s="2" t="str">
        <f>IFERROR(__xludf.DUMMYFUNCTION("IFERROR(
  TEXTJOIN(CHAR(10),TRUE,FILTER('SUMMARY DATA'!G:G,'SUMMARY DATA'!A:A=$A660,'SUMMARY DATA'!C:C=$B660)),
  IF(
    OR(
      ISNUMBER(SEARCH(""CDM CASH DEPOSIT"",$C660)),
      ISNUMBER(SEARCH(""CASH DEPOSIT"",$C660)),
      COUNTIF('SUMMARY DATA'"&amp;"!D:D,$C660)&lt;&gt;1
    ),
    """",
    IFERROR(TEXTJOIN(CHAR(10),TRUE,FILTER('SUMMARY DATA'!G:G,'SUMMARY DATA'!D:D=$C660)),"""")
  )
)"),"")</f>
        <v/>
      </c>
      <c r="H660" s="6" t="str">
        <f>IFERROR(__xludf.DUMMYFUNCTION("IFERROR(
  TEXTJOIN(CHAR(10),TRUE,FILTER('SUMMARY DATA'!H:H,'SUMMARY DATA'!A:A=$A660,'SUMMARY DATA'!C:C=$B660)),
  IF(
    OR(
      ISNUMBER(SEARCH(""CDM CASH DEPOSIT"",$C660)),
      ISNUMBER(SEARCH(""CASH DEPOSIT"",$C660)),
      COUNTIF('SUMMARY DATA'"&amp;"!D:D,$C660)&lt;&gt;1
    ),
    """",
    IFERROR(TEXTJOIN(CHAR(10),TRUE,FILTER('SUMMARY DATA'!H:H,'SUMMARY DATA'!D:D=$C660)),"""")
  )
)"),"")</f>
        <v/>
      </c>
      <c r="I660" s="6" t="str">
        <f>IFERROR(__xludf.DUMMYFUNCTION("IF(H660="""","""",
SUM(ARRAYFORMULA(VALUE(SPLIT(H660,CHAR(10)))))
)"),"")</f>
        <v/>
      </c>
      <c r="J660" s="2" t="str">
        <f>IFERROR(__xludf.DUMMYFUNCTION("IFERROR(
  TEXTJOIN(CHAR(10),TRUE,FILTER('SUMMARY DATA'!I:I,'SUMMARY DATA'!A:A=$A660,'SUMMARY DATA'!C:C=$B660)),
  IF(
    OR(
      ISNUMBER(SEARCH(""CDM CASH DEPOSIT"",$C660)),
      ISNUMBER(SEARCH(""CASH DEPOSIT"",$C660)),
      COUNTIF('SUMMARY DATA'"&amp;"!D:D,$C660)&lt;&gt;1
    ),
    """",
    IFERROR(TEXTJOIN(CHAR(10),TRUE,FILTER('SUMMARY DATA'!I:I,'SUMMARY DATA'!D:D=$C660)),"""")
  )
)"),"")</f>
        <v/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 spans="1:27">
      <c r="A661" s="19"/>
      <c r="B661" s="37"/>
      <c r="C661" s="19"/>
      <c r="D661" s="33"/>
      <c r="E661" s="4" t="str">
        <f>IFERROR(__xludf.DUMMYFUNCTION("IFERROR(
  TEXTJOIN(CHAR(10),TRUE,FILTER('SUMMARY DATA'!E:E,'SUMMARY DATA'!A:A=$A661,'SUMMARY DATA'!C:C=$B661)),
  IF(
    OR(
      ISNUMBER(SEARCH(""CDM CASH DEPOSIT"",$C661)),
      ISNUMBER(SEARCH(""CASH DEPOSIT"",$C661)),
      COUNTIF('SUMMARY DATA'"&amp;"!D:D,$C661)&lt;&gt;1
    ),
    """",
    IFERROR(TEXTJOIN(CHAR(10),TRUE,FILTER('SUMMARY DATA'!E:E,'SUMMARY DATA'!D:D=$C661)),"""")
  )
)"),"")</f>
        <v/>
      </c>
      <c r="F661" s="2" t="str">
        <f>IFERROR(__xludf.DUMMYFUNCTION("IFERROR(
  TEXTJOIN(CHAR(10),TRUE,FILTER('SUMMARY DATA'!F:F,'SUMMARY DATA'!A:A=$A661,'SUMMARY DATA'!C:C=$B661)),
  IF(
    OR(
      ISNUMBER(SEARCH(""CDM CASH DEPOSIT"",$C661)),
      ISNUMBER(SEARCH(""CASH DEPOSIT"",$C661)),
      COUNTIF('SUMMARY DATA'"&amp;"!D:D,$C661)&lt;&gt;1
    ),
    """",
    IFERROR(TEXTJOIN(CHAR(10),TRUE,FILTER('SUMMARY DATA'!F:F,'SUMMARY DATA'!D:D=$C661)),"""")
  )
)"),"")</f>
        <v/>
      </c>
      <c r="G661" s="2" t="str">
        <f>IFERROR(__xludf.DUMMYFUNCTION("IFERROR(
  TEXTJOIN(CHAR(10),TRUE,FILTER('SUMMARY DATA'!G:G,'SUMMARY DATA'!A:A=$A661,'SUMMARY DATA'!C:C=$B661)),
  IF(
    OR(
      ISNUMBER(SEARCH(""CDM CASH DEPOSIT"",$C661)),
      ISNUMBER(SEARCH(""CASH DEPOSIT"",$C661)),
      COUNTIF('SUMMARY DATA'"&amp;"!D:D,$C661)&lt;&gt;1
    ),
    """",
    IFERROR(TEXTJOIN(CHAR(10),TRUE,FILTER('SUMMARY DATA'!G:G,'SUMMARY DATA'!D:D=$C661)),"""")
  )
)"),"")</f>
        <v/>
      </c>
      <c r="H661" s="6" t="str">
        <f>IFERROR(__xludf.DUMMYFUNCTION("IFERROR(
  TEXTJOIN(CHAR(10),TRUE,FILTER('SUMMARY DATA'!H:H,'SUMMARY DATA'!A:A=$A661,'SUMMARY DATA'!C:C=$B661)),
  IF(
    OR(
      ISNUMBER(SEARCH(""CDM CASH DEPOSIT"",$C661)),
      ISNUMBER(SEARCH(""CASH DEPOSIT"",$C661)),
      COUNTIF('SUMMARY DATA'"&amp;"!D:D,$C661)&lt;&gt;1
    ),
    """",
    IFERROR(TEXTJOIN(CHAR(10),TRUE,FILTER('SUMMARY DATA'!H:H,'SUMMARY DATA'!D:D=$C661)),"""")
  )
)"),"")</f>
        <v/>
      </c>
      <c r="I661" s="6" t="str">
        <f>IFERROR(__xludf.DUMMYFUNCTION("IF(H661="""","""",
SUM(ARRAYFORMULA(VALUE(SPLIT(H661,CHAR(10)))))
)"),"")</f>
        <v/>
      </c>
      <c r="J661" s="2" t="str">
        <f>IFERROR(__xludf.DUMMYFUNCTION("IFERROR(
  TEXTJOIN(CHAR(10),TRUE,FILTER('SUMMARY DATA'!I:I,'SUMMARY DATA'!A:A=$A661,'SUMMARY DATA'!C:C=$B661)),
  IF(
    OR(
      ISNUMBER(SEARCH(""CDM CASH DEPOSIT"",$C661)),
      ISNUMBER(SEARCH(""CASH DEPOSIT"",$C661)),
      COUNTIF('SUMMARY DATA'"&amp;"!D:D,$C661)&lt;&gt;1
    ),
    """",
    IFERROR(TEXTJOIN(CHAR(10),TRUE,FILTER('SUMMARY DATA'!I:I,'SUMMARY DATA'!D:D=$C661)),"""")
  )
)"),"")</f>
        <v/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 spans="1:27">
      <c r="A662" s="19"/>
      <c r="B662" s="37"/>
      <c r="C662" s="19"/>
      <c r="D662" s="33"/>
      <c r="E662" s="4" t="str">
        <f>IFERROR(__xludf.DUMMYFUNCTION("IFERROR(
  TEXTJOIN(CHAR(10),TRUE,FILTER('SUMMARY DATA'!E:E,'SUMMARY DATA'!A:A=$A662,'SUMMARY DATA'!C:C=$B662)),
  IF(
    OR(
      ISNUMBER(SEARCH(""CDM CASH DEPOSIT"",$C662)),
      ISNUMBER(SEARCH(""CASH DEPOSIT"",$C662)),
      COUNTIF('SUMMARY DATA'"&amp;"!D:D,$C662)&lt;&gt;1
    ),
    """",
    IFERROR(TEXTJOIN(CHAR(10),TRUE,FILTER('SUMMARY DATA'!E:E,'SUMMARY DATA'!D:D=$C662)),"""")
  )
)"),"")</f>
        <v/>
      </c>
      <c r="F662" s="2" t="str">
        <f>IFERROR(__xludf.DUMMYFUNCTION("IFERROR(
  TEXTJOIN(CHAR(10),TRUE,FILTER('SUMMARY DATA'!F:F,'SUMMARY DATA'!A:A=$A662,'SUMMARY DATA'!C:C=$B662)),
  IF(
    OR(
      ISNUMBER(SEARCH(""CDM CASH DEPOSIT"",$C662)),
      ISNUMBER(SEARCH(""CASH DEPOSIT"",$C662)),
      COUNTIF('SUMMARY DATA'"&amp;"!D:D,$C662)&lt;&gt;1
    ),
    """",
    IFERROR(TEXTJOIN(CHAR(10),TRUE,FILTER('SUMMARY DATA'!F:F,'SUMMARY DATA'!D:D=$C662)),"""")
  )
)"),"")</f>
        <v/>
      </c>
      <c r="G662" s="2" t="str">
        <f>IFERROR(__xludf.DUMMYFUNCTION("IFERROR(
  TEXTJOIN(CHAR(10),TRUE,FILTER('SUMMARY DATA'!G:G,'SUMMARY DATA'!A:A=$A662,'SUMMARY DATA'!C:C=$B662)),
  IF(
    OR(
      ISNUMBER(SEARCH(""CDM CASH DEPOSIT"",$C662)),
      ISNUMBER(SEARCH(""CASH DEPOSIT"",$C662)),
      COUNTIF('SUMMARY DATA'"&amp;"!D:D,$C662)&lt;&gt;1
    ),
    """",
    IFERROR(TEXTJOIN(CHAR(10),TRUE,FILTER('SUMMARY DATA'!G:G,'SUMMARY DATA'!D:D=$C662)),"""")
  )
)"),"")</f>
        <v/>
      </c>
      <c r="H662" s="6" t="str">
        <f>IFERROR(__xludf.DUMMYFUNCTION("IFERROR(
  TEXTJOIN(CHAR(10),TRUE,FILTER('SUMMARY DATA'!H:H,'SUMMARY DATA'!A:A=$A662,'SUMMARY DATA'!C:C=$B662)),
  IF(
    OR(
      ISNUMBER(SEARCH(""CDM CASH DEPOSIT"",$C662)),
      ISNUMBER(SEARCH(""CASH DEPOSIT"",$C662)),
      COUNTIF('SUMMARY DATA'"&amp;"!D:D,$C662)&lt;&gt;1
    ),
    """",
    IFERROR(TEXTJOIN(CHAR(10),TRUE,FILTER('SUMMARY DATA'!H:H,'SUMMARY DATA'!D:D=$C662)),"""")
  )
)"),"")</f>
        <v/>
      </c>
      <c r="I662" s="6" t="str">
        <f>IFERROR(__xludf.DUMMYFUNCTION("IF(H662="""","""",
SUM(ARRAYFORMULA(VALUE(SPLIT(H662,CHAR(10)))))
)"),"")</f>
        <v/>
      </c>
      <c r="J662" s="2" t="str">
        <f>IFERROR(__xludf.DUMMYFUNCTION("IFERROR(
  TEXTJOIN(CHAR(10),TRUE,FILTER('SUMMARY DATA'!I:I,'SUMMARY DATA'!A:A=$A662,'SUMMARY DATA'!C:C=$B662)),
  IF(
    OR(
      ISNUMBER(SEARCH(""CDM CASH DEPOSIT"",$C662)),
      ISNUMBER(SEARCH(""CASH DEPOSIT"",$C662)),
      COUNTIF('SUMMARY DATA'"&amp;"!D:D,$C662)&lt;&gt;1
    ),
    """",
    IFERROR(TEXTJOIN(CHAR(10),TRUE,FILTER('SUMMARY DATA'!I:I,'SUMMARY DATA'!D:D=$C662)),"""")
  )
)"),"")</f>
        <v/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 spans="1:27">
      <c r="A663" s="19"/>
      <c r="B663" s="37"/>
      <c r="C663" s="19"/>
      <c r="D663" s="33"/>
      <c r="E663" s="4" t="str">
        <f>IFERROR(__xludf.DUMMYFUNCTION("IFERROR(
  TEXTJOIN(CHAR(10),TRUE,FILTER('SUMMARY DATA'!E:E,'SUMMARY DATA'!A:A=$A663,'SUMMARY DATA'!C:C=$B663)),
  IF(
    OR(
      ISNUMBER(SEARCH(""CDM CASH DEPOSIT"",$C663)),
      ISNUMBER(SEARCH(""CASH DEPOSIT"",$C663)),
      COUNTIF('SUMMARY DATA'"&amp;"!D:D,$C663)&lt;&gt;1
    ),
    """",
    IFERROR(TEXTJOIN(CHAR(10),TRUE,FILTER('SUMMARY DATA'!E:E,'SUMMARY DATA'!D:D=$C663)),"""")
  )
)"),"")</f>
        <v/>
      </c>
      <c r="F663" s="2" t="str">
        <f>IFERROR(__xludf.DUMMYFUNCTION("IFERROR(
  TEXTJOIN(CHAR(10),TRUE,FILTER('SUMMARY DATA'!F:F,'SUMMARY DATA'!A:A=$A663,'SUMMARY DATA'!C:C=$B663)),
  IF(
    OR(
      ISNUMBER(SEARCH(""CDM CASH DEPOSIT"",$C663)),
      ISNUMBER(SEARCH(""CASH DEPOSIT"",$C663)),
      COUNTIF('SUMMARY DATA'"&amp;"!D:D,$C663)&lt;&gt;1
    ),
    """",
    IFERROR(TEXTJOIN(CHAR(10),TRUE,FILTER('SUMMARY DATA'!F:F,'SUMMARY DATA'!D:D=$C663)),"""")
  )
)"),"")</f>
        <v/>
      </c>
      <c r="G663" s="2" t="str">
        <f>IFERROR(__xludf.DUMMYFUNCTION("IFERROR(
  TEXTJOIN(CHAR(10),TRUE,FILTER('SUMMARY DATA'!G:G,'SUMMARY DATA'!A:A=$A663,'SUMMARY DATA'!C:C=$B663)),
  IF(
    OR(
      ISNUMBER(SEARCH(""CDM CASH DEPOSIT"",$C663)),
      ISNUMBER(SEARCH(""CASH DEPOSIT"",$C663)),
      COUNTIF('SUMMARY DATA'"&amp;"!D:D,$C663)&lt;&gt;1
    ),
    """",
    IFERROR(TEXTJOIN(CHAR(10),TRUE,FILTER('SUMMARY DATA'!G:G,'SUMMARY DATA'!D:D=$C663)),"""")
  )
)"),"")</f>
        <v/>
      </c>
      <c r="H663" s="6" t="str">
        <f>IFERROR(__xludf.DUMMYFUNCTION("IFERROR(
  TEXTJOIN(CHAR(10),TRUE,FILTER('SUMMARY DATA'!H:H,'SUMMARY DATA'!A:A=$A663,'SUMMARY DATA'!C:C=$B663)),
  IF(
    OR(
      ISNUMBER(SEARCH(""CDM CASH DEPOSIT"",$C663)),
      ISNUMBER(SEARCH(""CASH DEPOSIT"",$C663)),
      COUNTIF('SUMMARY DATA'"&amp;"!D:D,$C663)&lt;&gt;1
    ),
    """",
    IFERROR(TEXTJOIN(CHAR(10),TRUE,FILTER('SUMMARY DATA'!H:H,'SUMMARY DATA'!D:D=$C663)),"""")
  )
)"),"")</f>
        <v/>
      </c>
      <c r="I663" s="6" t="str">
        <f>IFERROR(__xludf.DUMMYFUNCTION("IF(H663="""","""",
SUM(ARRAYFORMULA(VALUE(SPLIT(H663,CHAR(10)))))
)"),"")</f>
        <v/>
      </c>
      <c r="J663" s="2" t="str">
        <f>IFERROR(__xludf.DUMMYFUNCTION("IFERROR(
  TEXTJOIN(CHAR(10),TRUE,FILTER('SUMMARY DATA'!I:I,'SUMMARY DATA'!A:A=$A663,'SUMMARY DATA'!C:C=$B663)),
  IF(
    OR(
      ISNUMBER(SEARCH(""CDM CASH DEPOSIT"",$C663)),
      ISNUMBER(SEARCH(""CASH DEPOSIT"",$C663)),
      COUNTIF('SUMMARY DATA'"&amp;"!D:D,$C663)&lt;&gt;1
    ),
    """",
    IFERROR(TEXTJOIN(CHAR(10),TRUE,FILTER('SUMMARY DATA'!I:I,'SUMMARY DATA'!D:D=$C663)),"""")
  )
)"),"")</f>
        <v/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 spans="1:27">
      <c r="A664" s="19"/>
      <c r="B664" s="37"/>
      <c r="C664" s="19"/>
      <c r="D664" s="33"/>
      <c r="E664" s="4" t="str">
        <f>IFERROR(__xludf.DUMMYFUNCTION("IFERROR(
  TEXTJOIN(CHAR(10),TRUE,FILTER('SUMMARY DATA'!E:E,'SUMMARY DATA'!A:A=$A664,'SUMMARY DATA'!C:C=$B664)),
  IF(
    OR(
      ISNUMBER(SEARCH(""CDM CASH DEPOSIT"",$C664)),
      ISNUMBER(SEARCH(""CASH DEPOSIT"",$C664)),
      COUNTIF('SUMMARY DATA'"&amp;"!D:D,$C664)&lt;&gt;1
    ),
    """",
    IFERROR(TEXTJOIN(CHAR(10),TRUE,FILTER('SUMMARY DATA'!E:E,'SUMMARY DATA'!D:D=$C664)),"""")
  )
)"),"")</f>
        <v/>
      </c>
      <c r="F664" s="2" t="str">
        <f>IFERROR(__xludf.DUMMYFUNCTION("IFERROR(
  TEXTJOIN(CHAR(10),TRUE,FILTER('SUMMARY DATA'!F:F,'SUMMARY DATA'!A:A=$A664,'SUMMARY DATA'!C:C=$B664)),
  IF(
    OR(
      ISNUMBER(SEARCH(""CDM CASH DEPOSIT"",$C664)),
      ISNUMBER(SEARCH(""CASH DEPOSIT"",$C664)),
      COUNTIF('SUMMARY DATA'"&amp;"!D:D,$C664)&lt;&gt;1
    ),
    """",
    IFERROR(TEXTJOIN(CHAR(10),TRUE,FILTER('SUMMARY DATA'!F:F,'SUMMARY DATA'!D:D=$C664)),"""")
  )
)"),"")</f>
        <v/>
      </c>
      <c r="G664" s="2" t="str">
        <f>IFERROR(__xludf.DUMMYFUNCTION("IFERROR(
  TEXTJOIN(CHAR(10),TRUE,FILTER('SUMMARY DATA'!G:G,'SUMMARY DATA'!A:A=$A664,'SUMMARY DATA'!C:C=$B664)),
  IF(
    OR(
      ISNUMBER(SEARCH(""CDM CASH DEPOSIT"",$C664)),
      ISNUMBER(SEARCH(""CASH DEPOSIT"",$C664)),
      COUNTIF('SUMMARY DATA'"&amp;"!D:D,$C664)&lt;&gt;1
    ),
    """",
    IFERROR(TEXTJOIN(CHAR(10),TRUE,FILTER('SUMMARY DATA'!G:G,'SUMMARY DATA'!D:D=$C664)),"""")
  )
)"),"")</f>
        <v/>
      </c>
      <c r="H664" s="6" t="str">
        <f>IFERROR(__xludf.DUMMYFUNCTION("IFERROR(
  TEXTJOIN(CHAR(10),TRUE,FILTER('SUMMARY DATA'!H:H,'SUMMARY DATA'!A:A=$A664,'SUMMARY DATA'!C:C=$B664)),
  IF(
    OR(
      ISNUMBER(SEARCH(""CDM CASH DEPOSIT"",$C664)),
      ISNUMBER(SEARCH(""CASH DEPOSIT"",$C664)),
      COUNTIF('SUMMARY DATA'"&amp;"!D:D,$C664)&lt;&gt;1
    ),
    """",
    IFERROR(TEXTJOIN(CHAR(10),TRUE,FILTER('SUMMARY DATA'!H:H,'SUMMARY DATA'!D:D=$C664)),"""")
  )
)"),"")</f>
        <v/>
      </c>
      <c r="I664" s="6" t="str">
        <f>IFERROR(__xludf.DUMMYFUNCTION("IF(H664="""","""",
SUM(ARRAYFORMULA(VALUE(SPLIT(H664,CHAR(10)))))
)"),"")</f>
        <v/>
      </c>
      <c r="J664" s="2" t="str">
        <f>IFERROR(__xludf.DUMMYFUNCTION("IFERROR(
  TEXTJOIN(CHAR(10),TRUE,FILTER('SUMMARY DATA'!I:I,'SUMMARY DATA'!A:A=$A664,'SUMMARY DATA'!C:C=$B664)),
  IF(
    OR(
      ISNUMBER(SEARCH(""CDM CASH DEPOSIT"",$C664)),
      ISNUMBER(SEARCH(""CASH DEPOSIT"",$C664)),
      COUNTIF('SUMMARY DATA'"&amp;"!D:D,$C664)&lt;&gt;1
    ),
    """",
    IFERROR(TEXTJOIN(CHAR(10),TRUE,FILTER('SUMMARY DATA'!I:I,'SUMMARY DATA'!D:D=$C664)),"""")
  )
)"),"")</f>
        <v/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 spans="1:27">
      <c r="A665" s="19"/>
      <c r="B665" s="37"/>
      <c r="C665" s="19"/>
      <c r="D665" s="33"/>
      <c r="E665" s="4" t="str">
        <f>IFERROR(__xludf.DUMMYFUNCTION("IFERROR(
  TEXTJOIN(CHAR(10),TRUE,FILTER('SUMMARY DATA'!E:E,'SUMMARY DATA'!A:A=$A665,'SUMMARY DATA'!C:C=$B665)),
  IF(
    OR(
      ISNUMBER(SEARCH(""CDM CASH DEPOSIT"",$C665)),
      ISNUMBER(SEARCH(""CASH DEPOSIT"",$C665)),
      COUNTIF('SUMMARY DATA'"&amp;"!D:D,$C665)&lt;&gt;1
    ),
    """",
    IFERROR(TEXTJOIN(CHAR(10),TRUE,FILTER('SUMMARY DATA'!E:E,'SUMMARY DATA'!D:D=$C665)),"""")
  )
)"),"")</f>
        <v/>
      </c>
      <c r="F665" s="2" t="str">
        <f>IFERROR(__xludf.DUMMYFUNCTION("IFERROR(
  TEXTJOIN(CHAR(10),TRUE,FILTER('SUMMARY DATA'!F:F,'SUMMARY DATA'!A:A=$A665,'SUMMARY DATA'!C:C=$B665)),
  IF(
    OR(
      ISNUMBER(SEARCH(""CDM CASH DEPOSIT"",$C665)),
      ISNUMBER(SEARCH(""CASH DEPOSIT"",$C665)),
      COUNTIF('SUMMARY DATA'"&amp;"!D:D,$C665)&lt;&gt;1
    ),
    """",
    IFERROR(TEXTJOIN(CHAR(10),TRUE,FILTER('SUMMARY DATA'!F:F,'SUMMARY DATA'!D:D=$C665)),"""")
  )
)"),"")</f>
        <v/>
      </c>
      <c r="G665" s="2" t="str">
        <f>IFERROR(__xludf.DUMMYFUNCTION("IFERROR(
  TEXTJOIN(CHAR(10),TRUE,FILTER('SUMMARY DATA'!G:G,'SUMMARY DATA'!A:A=$A665,'SUMMARY DATA'!C:C=$B665)),
  IF(
    OR(
      ISNUMBER(SEARCH(""CDM CASH DEPOSIT"",$C665)),
      ISNUMBER(SEARCH(""CASH DEPOSIT"",$C665)),
      COUNTIF('SUMMARY DATA'"&amp;"!D:D,$C665)&lt;&gt;1
    ),
    """",
    IFERROR(TEXTJOIN(CHAR(10),TRUE,FILTER('SUMMARY DATA'!G:G,'SUMMARY DATA'!D:D=$C665)),"""")
  )
)"),"")</f>
        <v/>
      </c>
      <c r="H665" s="6" t="str">
        <f>IFERROR(__xludf.DUMMYFUNCTION("IFERROR(
  TEXTJOIN(CHAR(10),TRUE,FILTER('SUMMARY DATA'!H:H,'SUMMARY DATA'!A:A=$A665,'SUMMARY DATA'!C:C=$B665)),
  IF(
    OR(
      ISNUMBER(SEARCH(""CDM CASH DEPOSIT"",$C665)),
      ISNUMBER(SEARCH(""CASH DEPOSIT"",$C665)),
      COUNTIF('SUMMARY DATA'"&amp;"!D:D,$C665)&lt;&gt;1
    ),
    """",
    IFERROR(TEXTJOIN(CHAR(10),TRUE,FILTER('SUMMARY DATA'!H:H,'SUMMARY DATA'!D:D=$C665)),"""")
  )
)"),"")</f>
        <v/>
      </c>
      <c r="I665" s="6" t="str">
        <f>IFERROR(__xludf.DUMMYFUNCTION("IF(H665="""","""",
SUM(ARRAYFORMULA(VALUE(SPLIT(H665,CHAR(10)))))
)"),"")</f>
        <v/>
      </c>
      <c r="J665" s="2" t="str">
        <f>IFERROR(__xludf.DUMMYFUNCTION("IFERROR(
  TEXTJOIN(CHAR(10),TRUE,FILTER('SUMMARY DATA'!I:I,'SUMMARY DATA'!A:A=$A665,'SUMMARY DATA'!C:C=$B665)),
  IF(
    OR(
      ISNUMBER(SEARCH(""CDM CASH DEPOSIT"",$C665)),
      ISNUMBER(SEARCH(""CASH DEPOSIT"",$C665)),
      COUNTIF('SUMMARY DATA'"&amp;"!D:D,$C665)&lt;&gt;1
    ),
    """",
    IFERROR(TEXTJOIN(CHAR(10),TRUE,FILTER('SUMMARY DATA'!I:I,'SUMMARY DATA'!D:D=$C665)),"""")
  )
)"),"")</f>
        <v/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 spans="1:27">
      <c r="A666" s="19"/>
      <c r="B666" s="37"/>
      <c r="C666" s="19"/>
      <c r="D666" s="33"/>
      <c r="E666" s="4" t="str">
        <f>IFERROR(__xludf.DUMMYFUNCTION("IFERROR(
  TEXTJOIN(CHAR(10),TRUE,FILTER('SUMMARY DATA'!E:E,'SUMMARY DATA'!A:A=$A666,'SUMMARY DATA'!C:C=$B666)),
  IF(
    OR(
      ISNUMBER(SEARCH(""CDM CASH DEPOSIT"",$C666)),
      ISNUMBER(SEARCH(""CASH DEPOSIT"",$C666)),
      COUNTIF('SUMMARY DATA'"&amp;"!D:D,$C666)&lt;&gt;1
    ),
    """",
    IFERROR(TEXTJOIN(CHAR(10),TRUE,FILTER('SUMMARY DATA'!E:E,'SUMMARY DATA'!D:D=$C666)),"""")
  )
)"),"")</f>
        <v/>
      </c>
      <c r="F666" s="2" t="str">
        <f>IFERROR(__xludf.DUMMYFUNCTION("IFERROR(
  TEXTJOIN(CHAR(10),TRUE,FILTER('SUMMARY DATA'!F:F,'SUMMARY DATA'!A:A=$A666,'SUMMARY DATA'!C:C=$B666)),
  IF(
    OR(
      ISNUMBER(SEARCH(""CDM CASH DEPOSIT"",$C666)),
      ISNUMBER(SEARCH(""CASH DEPOSIT"",$C666)),
      COUNTIF('SUMMARY DATA'"&amp;"!D:D,$C666)&lt;&gt;1
    ),
    """",
    IFERROR(TEXTJOIN(CHAR(10),TRUE,FILTER('SUMMARY DATA'!F:F,'SUMMARY DATA'!D:D=$C666)),"""")
  )
)"),"")</f>
        <v/>
      </c>
      <c r="G666" s="2" t="str">
        <f>IFERROR(__xludf.DUMMYFUNCTION("IFERROR(
  TEXTJOIN(CHAR(10),TRUE,FILTER('SUMMARY DATA'!G:G,'SUMMARY DATA'!A:A=$A666,'SUMMARY DATA'!C:C=$B666)),
  IF(
    OR(
      ISNUMBER(SEARCH(""CDM CASH DEPOSIT"",$C666)),
      ISNUMBER(SEARCH(""CASH DEPOSIT"",$C666)),
      COUNTIF('SUMMARY DATA'"&amp;"!D:D,$C666)&lt;&gt;1
    ),
    """",
    IFERROR(TEXTJOIN(CHAR(10),TRUE,FILTER('SUMMARY DATA'!G:G,'SUMMARY DATA'!D:D=$C666)),"""")
  )
)"),"")</f>
        <v/>
      </c>
      <c r="H666" s="6" t="str">
        <f>IFERROR(__xludf.DUMMYFUNCTION("IFERROR(
  TEXTJOIN(CHAR(10),TRUE,FILTER('SUMMARY DATA'!H:H,'SUMMARY DATA'!A:A=$A666,'SUMMARY DATA'!C:C=$B666)),
  IF(
    OR(
      ISNUMBER(SEARCH(""CDM CASH DEPOSIT"",$C666)),
      ISNUMBER(SEARCH(""CASH DEPOSIT"",$C666)),
      COUNTIF('SUMMARY DATA'"&amp;"!D:D,$C666)&lt;&gt;1
    ),
    """",
    IFERROR(TEXTJOIN(CHAR(10),TRUE,FILTER('SUMMARY DATA'!H:H,'SUMMARY DATA'!D:D=$C666)),"""")
  )
)"),"")</f>
        <v/>
      </c>
      <c r="I666" s="6" t="str">
        <f>IFERROR(__xludf.DUMMYFUNCTION("IF(H666="""","""",
SUM(ARRAYFORMULA(VALUE(SPLIT(H666,CHAR(10)))))
)"),"")</f>
        <v/>
      </c>
      <c r="J666" s="2" t="str">
        <f>IFERROR(__xludf.DUMMYFUNCTION("IFERROR(
  TEXTJOIN(CHAR(10),TRUE,FILTER('SUMMARY DATA'!I:I,'SUMMARY DATA'!A:A=$A666,'SUMMARY DATA'!C:C=$B666)),
  IF(
    OR(
      ISNUMBER(SEARCH(""CDM CASH DEPOSIT"",$C666)),
      ISNUMBER(SEARCH(""CASH DEPOSIT"",$C666)),
      COUNTIF('SUMMARY DATA'"&amp;"!D:D,$C666)&lt;&gt;1
    ),
    """",
    IFERROR(TEXTJOIN(CHAR(10),TRUE,FILTER('SUMMARY DATA'!I:I,'SUMMARY DATA'!D:D=$C666)),"""")
  )
)"),"")</f>
        <v/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 spans="1:27">
      <c r="A667" s="19"/>
      <c r="B667" s="37"/>
      <c r="C667" s="19"/>
      <c r="D667" s="33"/>
      <c r="E667" s="4" t="str">
        <f>IFERROR(__xludf.DUMMYFUNCTION("IFERROR(
  TEXTJOIN(CHAR(10),TRUE,FILTER('SUMMARY DATA'!E:E,'SUMMARY DATA'!A:A=$A667,'SUMMARY DATA'!C:C=$B667)),
  IF(
    OR(
      ISNUMBER(SEARCH(""CDM CASH DEPOSIT"",$C667)),
      ISNUMBER(SEARCH(""CASH DEPOSIT"",$C667)),
      COUNTIF('SUMMARY DATA'"&amp;"!D:D,$C667)&lt;&gt;1
    ),
    """",
    IFERROR(TEXTJOIN(CHAR(10),TRUE,FILTER('SUMMARY DATA'!E:E,'SUMMARY DATA'!D:D=$C667)),"""")
  )
)"),"")</f>
        <v/>
      </c>
      <c r="F667" s="2" t="str">
        <f>IFERROR(__xludf.DUMMYFUNCTION("IFERROR(
  TEXTJOIN(CHAR(10),TRUE,FILTER('SUMMARY DATA'!F:F,'SUMMARY DATA'!A:A=$A667,'SUMMARY DATA'!C:C=$B667)),
  IF(
    OR(
      ISNUMBER(SEARCH(""CDM CASH DEPOSIT"",$C667)),
      ISNUMBER(SEARCH(""CASH DEPOSIT"",$C667)),
      COUNTIF('SUMMARY DATA'"&amp;"!D:D,$C667)&lt;&gt;1
    ),
    """",
    IFERROR(TEXTJOIN(CHAR(10),TRUE,FILTER('SUMMARY DATA'!F:F,'SUMMARY DATA'!D:D=$C667)),"""")
  )
)"),"")</f>
        <v/>
      </c>
      <c r="G667" s="2" t="str">
        <f>IFERROR(__xludf.DUMMYFUNCTION("IFERROR(
  TEXTJOIN(CHAR(10),TRUE,FILTER('SUMMARY DATA'!G:G,'SUMMARY DATA'!A:A=$A667,'SUMMARY DATA'!C:C=$B667)),
  IF(
    OR(
      ISNUMBER(SEARCH(""CDM CASH DEPOSIT"",$C667)),
      ISNUMBER(SEARCH(""CASH DEPOSIT"",$C667)),
      COUNTIF('SUMMARY DATA'"&amp;"!D:D,$C667)&lt;&gt;1
    ),
    """",
    IFERROR(TEXTJOIN(CHAR(10),TRUE,FILTER('SUMMARY DATA'!G:G,'SUMMARY DATA'!D:D=$C667)),"""")
  )
)"),"")</f>
        <v/>
      </c>
      <c r="H667" s="6" t="str">
        <f>IFERROR(__xludf.DUMMYFUNCTION("IFERROR(
  TEXTJOIN(CHAR(10),TRUE,FILTER('SUMMARY DATA'!H:H,'SUMMARY DATA'!A:A=$A667,'SUMMARY DATA'!C:C=$B667)),
  IF(
    OR(
      ISNUMBER(SEARCH(""CDM CASH DEPOSIT"",$C667)),
      ISNUMBER(SEARCH(""CASH DEPOSIT"",$C667)),
      COUNTIF('SUMMARY DATA'"&amp;"!D:D,$C667)&lt;&gt;1
    ),
    """",
    IFERROR(TEXTJOIN(CHAR(10),TRUE,FILTER('SUMMARY DATA'!H:H,'SUMMARY DATA'!D:D=$C667)),"""")
  )
)"),"")</f>
        <v/>
      </c>
      <c r="I667" s="6" t="str">
        <f>IFERROR(__xludf.DUMMYFUNCTION("IF(H667="""","""",
SUM(ARRAYFORMULA(VALUE(SPLIT(H667,CHAR(10)))))
)"),"")</f>
        <v/>
      </c>
      <c r="J667" s="2" t="str">
        <f>IFERROR(__xludf.DUMMYFUNCTION("IFERROR(
  TEXTJOIN(CHAR(10),TRUE,FILTER('SUMMARY DATA'!I:I,'SUMMARY DATA'!A:A=$A667,'SUMMARY DATA'!C:C=$B667)),
  IF(
    OR(
      ISNUMBER(SEARCH(""CDM CASH DEPOSIT"",$C667)),
      ISNUMBER(SEARCH(""CASH DEPOSIT"",$C667)),
      COUNTIF('SUMMARY DATA'"&amp;"!D:D,$C667)&lt;&gt;1
    ),
    """",
    IFERROR(TEXTJOIN(CHAR(10),TRUE,FILTER('SUMMARY DATA'!I:I,'SUMMARY DATA'!D:D=$C667)),"""")
  )
)"),"")</f>
        <v/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 spans="1:27">
      <c r="A668" s="19"/>
      <c r="B668" s="37"/>
      <c r="C668" s="19"/>
      <c r="D668" s="33"/>
      <c r="E668" s="4" t="str">
        <f>IFERROR(__xludf.DUMMYFUNCTION("IFERROR(
  TEXTJOIN(CHAR(10),TRUE,FILTER('SUMMARY DATA'!E:E,'SUMMARY DATA'!A:A=$A668,'SUMMARY DATA'!C:C=$B668)),
  IF(
    OR(
      ISNUMBER(SEARCH(""CDM CASH DEPOSIT"",$C668)),
      ISNUMBER(SEARCH(""CASH DEPOSIT"",$C668)),
      COUNTIF('SUMMARY DATA'"&amp;"!D:D,$C668)&lt;&gt;1
    ),
    """",
    IFERROR(TEXTJOIN(CHAR(10),TRUE,FILTER('SUMMARY DATA'!E:E,'SUMMARY DATA'!D:D=$C668)),"""")
  )
)"),"")</f>
        <v/>
      </c>
      <c r="F668" s="2" t="str">
        <f>IFERROR(__xludf.DUMMYFUNCTION("IFERROR(
  TEXTJOIN(CHAR(10),TRUE,FILTER('SUMMARY DATA'!F:F,'SUMMARY DATA'!A:A=$A668,'SUMMARY DATA'!C:C=$B668)),
  IF(
    OR(
      ISNUMBER(SEARCH(""CDM CASH DEPOSIT"",$C668)),
      ISNUMBER(SEARCH(""CASH DEPOSIT"",$C668)),
      COUNTIF('SUMMARY DATA'"&amp;"!D:D,$C668)&lt;&gt;1
    ),
    """",
    IFERROR(TEXTJOIN(CHAR(10),TRUE,FILTER('SUMMARY DATA'!F:F,'SUMMARY DATA'!D:D=$C668)),"""")
  )
)"),"")</f>
        <v/>
      </c>
      <c r="G668" s="2" t="str">
        <f>IFERROR(__xludf.DUMMYFUNCTION("IFERROR(
  TEXTJOIN(CHAR(10),TRUE,FILTER('SUMMARY DATA'!G:G,'SUMMARY DATA'!A:A=$A668,'SUMMARY DATA'!C:C=$B668)),
  IF(
    OR(
      ISNUMBER(SEARCH(""CDM CASH DEPOSIT"",$C668)),
      ISNUMBER(SEARCH(""CASH DEPOSIT"",$C668)),
      COUNTIF('SUMMARY DATA'"&amp;"!D:D,$C668)&lt;&gt;1
    ),
    """",
    IFERROR(TEXTJOIN(CHAR(10),TRUE,FILTER('SUMMARY DATA'!G:G,'SUMMARY DATA'!D:D=$C668)),"""")
  )
)"),"")</f>
        <v/>
      </c>
      <c r="H668" s="6" t="str">
        <f>IFERROR(__xludf.DUMMYFUNCTION("IFERROR(
  TEXTJOIN(CHAR(10),TRUE,FILTER('SUMMARY DATA'!H:H,'SUMMARY DATA'!A:A=$A668,'SUMMARY DATA'!C:C=$B668)),
  IF(
    OR(
      ISNUMBER(SEARCH(""CDM CASH DEPOSIT"",$C668)),
      ISNUMBER(SEARCH(""CASH DEPOSIT"",$C668)),
      COUNTIF('SUMMARY DATA'"&amp;"!D:D,$C668)&lt;&gt;1
    ),
    """",
    IFERROR(TEXTJOIN(CHAR(10),TRUE,FILTER('SUMMARY DATA'!H:H,'SUMMARY DATA'!D:D=$C668)),"""")
  )
)"),"")</f>
        <v/>
      </c>
      <c r="I668" s="6" t="str">
        <f>IFERROR(__xludf.DUMMYFUNCTION("IF(H668="""","""",
SUM(ARRAYFORMULA(VALUE(SPLIT(H668,CHAR(10)))))
)"),"")</f>
        <v/>
      </c>
      <c r="J668" s="2" t="str">
        <f>IFERROR(__xludf.DUMMYFUNCTION("IFERROR(
  TEXTJOIN(CHAR(10),TRUE,FILTER('SUMMARY DATA'!I:I,'SUMMARY DATA'!A:A=$A668,'SUMMARY DATA'!C:C=$B668)),
  IF(
    OR(
      ISNUMBER(SEARCH(""CDM CASH DEPOSIT"",$C668)),
      ISNUMBER(SEARCH(""CASH DEPOSIT"",$C668)),
      COUNTIF('SUMMARY DATA'"&amp;"!D:D,$C668)&lt;&gt;1
    ),
    """",
    IFERROR(TEXTJOIN(CHAR(10),TRUE,FILTER('SUMMARY DATA'!I:I,'SUMMARY DATA'!D:D=$C668)),"""")
  )
)"),"")</f>
        <v/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 spans="1:27">
      <c r="A669" s="19"/>
      <c r="B669" s="37"/>
      <c r="C669" s="19"/>
      <c r="D669" s="33"/>
      <c r="E669" s="4" t="str">
        <f>IFERROR(__xludf.DUMMYFUNCTION("IFERROR(
  TEXTJOIN(CHAR(10),TRUE,FILTER('SUMMARY DATA'!E:E,'SUMMARY DATA'!A:A=$A669,'SUMMARY DATA'!C:C=$B669)),
  IF(
    OR(
      ISNUMBER(SEARCH(""CDM CASH DEPOSIT"",$C669)),
      ISNUMBER(SEARCH(""CASH DEPOSIT"",$C669)),
      COUNTIF('SUMMARY DATA'"&amp;"!D:D,$C669)&lt;&gt;1
    ),
    """",
    IFERROR(TEXTJOIN(CHAR(10),TRUE,FILTER('SUMMARY DATA'!E:E,'SUMMARY DATA'!D:D=$C669)),"""")
  )
)"),"")</f>
        <v/>
      </c>
      <c r="F669" s="2" t="str">
        <f>IFERROR(__xludf.DUMMYFUNCTION("IFERROR(
  TEXTJOIN(CHAR(10),TRUE,FILTER('SUMMARY DATA'!F:F,'SUMMARY DATA'!A:A=$A669,'SUMMARY DATA'!C:C=$B669)),
  IF(
    OR(
      ISNUMBER(SEARCH(""CDM CASH DEPOSIT"",$C669)),
      ISNUMBER(SEARCH(""CASH DEPOSIT"",$C669)),
      COUNTIF('SUMMARY DATA'"&amp;"!D:D,$C669)&lt;&gt;1
    ),
    """",
    IFERROR(TEXTJOIN(CHAR(10),TRUE,FILTER('SUMMARY DATA'!F:F,'SUMMARY DATA'!D:D=$C669)),"""")
  )
)"),"")</f>
        <v/>
      </c>
      <c r="G669" s="2" t="str">
        <f>IFERROR(__xludf.DUMMYFUNCTION("IFERROR(
  TEXTJOIN(CHAR(10),TRUE,FILTER('SUMMARY DATA'!G:G,'SUMMARY DATA'!A:A=$A669,'SUMMARY DATA'!C:C=$B669)),
  IF(
    OR(
      ISNUMBER(SEARCH(""CDM CASH DEPOSIT"",$C669)),
      ISNUMBER(SEARCH(""CASH DEPOSIT"",$C669)),
      COUNTIF('SUMMARY DATA'"&amp;"!D:D,$C669)&lt;&gt;1
    ),
    """",
    IFERROR(TEXTJOIN(CHAR(10),TRUE,FILTER('SUMMARY DATA'!G:G,'SUMMARY DATA'!D:D=$C669)),"""")
  )
)"),"")</f>
        <v/>
      </c>
      <c r="H669" s="6" t="str">
        <f>IFERROR(__xludf.DUMMYFUNCTION("IFERROR(
  TEXTJOIN(CHAR(10),TRUE,FILTER('SUMMARY DATA'!H:H,'SUMMARY DATA'!A:A=$A669,'SUMMARY DATA'!C:C=$B669)),
  IF(
    OR(
      ISNUMBER(SEARCH(""CDM CASH DEPOSIT"",$C669)),
      ISNUMBER(SEARCH(""CASH DEPOSIT"",$C669)),
      COUNTIF('SUMMARY DATA'"&amp;"!D:D,$C669)&lt;&gt;1
    ),
    """",
    IFERROR(TEXTJOIN(CHAR(10),TRUE,FILTER('SUMMARY DATA'!H:H,'SUMMARY DATA'!D:D=$C669)),"""")
  )
)"),"")</f>
        <v/>
      </c>
      <c r="I669" s="6" t="str">
        <f>IFERROR(__xludf.DUMMYFUNCTION("IF(H669="""","""",
SUM(ARRAYFORMULA(VALUE(SPLIT(H669,CHAR(10)))))
)"),"")</f>
        <v/>
      </c>
      <c r="J669" s="2" t="str">
        <f>IFERROR(__xludf.DUMMYFUNCTION("IFERROR(
  TEXTJOIN(CHAR(10),TRUE,FILTER('SUMMARY DATA'!I:I,'SUMMARY DATA'!A:A=$A669,'SUMMARY DATA'!C:C=$B669)),
  IF(
    OR(
      ISNUMBER(SEARCH(""CDM CASH DEPOSIT"",$C669)),
      ISNUMBER(SEARCH(""CASH DEPOSIT"",$C669)),
      COUNTIF('SUMMARY DATA'"&amp;"!D:D,$C669)&lt;&gt;1
    ),
    """",
    IFERROR(TEXTJOIN(CHAR(10),TRUE,FILTER('SUMMARY DATA'!I:I,'SUMMARY DATA'!D:D=$C669)),"""")
  )
)"),"")</f>
        <v/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 spans="1:27">
      <c r="A670" s="19"/>
      <c r="B670" s="37"/>
      <c r="C670" s="19"/>
      <c r="D670" s="33"/>
      <c r="E670" s="4" t="str">
        <f>IFERROR(__xludf.DUMMYFUNCTION("IFERROR(
  TEXTJOIN(CHAR(10),TRUE,FILTER('SUMMARY DATA'!E:E,'SUMMARY DATA'!A:A=$A670,'SUMMARY DATA'!C:C=$B670)),
  IF(
    OR(
      ISNUMBER(SEARCH(""CDM CASH DEPOSIT"",$C670)),
      ISNUMBER(SEARCH(""CASH DEPOSIT"",$C670)),
      COUNTIF('SUMMARY DATA'"&amp;"!D:D,$C670)&lt;&gt;1
    ),
    """",
    IFERROR(TEXTJOIN(CHAR(10),TRUE,FILTER('SUMMARY DATA'!E:E,'SUMMARY DATA'!D:D=$C670)),"""")
  )
)"),"")</f>
        <v/>
      </c>
      <c r="F670" s="2" t="str">
        <f>IFERROR(__xludf.DUMMYFUNCTION("IFERROR(
  TEXTJOIN(CHAR(10),TRUE,FILTER('SUMMARY DATA'!F:F,'SUMMARY DATA'!A:A=$A670,'SUMMARY DATA'!C:C=$B670)),
  IF(
    OR(
      ISNUMBER(SEARCH(""CDM CASH DEPOSIT"",$C670)),
      ISNUMBER(SEARCH(""CASH DEPOSIT"",$C670)),
      COUNTIF('SUMMARY DATA'"&amp;"!D:D,$C670)&lt;&gt;1
    ),
    """",
    IFERROR(TEXTJOIN(CHAR(10),TRUE,FILTER('SUMMARY DATA'!F:F,'SUMMARY DATA'!D:D=$C670)),"""")
  )
)"),"")</f>
        <v/>
      </c>
      <c r="G670" s="2" t="str">
        <f>IFERROR(__xludf.DUMMYFUNCTION("IFERROR(
  TEXTJOIN(CHAR(10),TRUE,FILTER('SUMMARY DATA'!G:G,'SUMMARY DATA'!A:A=$A670,'SUMMARY DATA'!C:C=$B670)),
  IF(
    OR(
      ISNUMBER(SEARCH(""CDM CASH DEPOSIT"",$C670)),
      ISNUMBER(SEARCH(""CASH DEPOSIT"",$C670)),
      COUNTIF('SUMMARY DATA'"&amp;"!D:D,$C670)&lt;&gt;1
    ),
    """",
    IFERROR(TEXTJOIN(CHAR(10),TRUE,FILTER('SUMMARY DATA'!G:G,'SUMMARY DATA'!D:D=$C670)),"""")
  )
)"),"")</f>
        <v/>
      </c>
      <c r="H670" s="6" t="str">
        <f>IFERROR(__xludf.DUMMYFUNCTION("IFERROR(
  TEXTJOIN(CHAR(10),TRUE,FILTER('SUMMARY DATA'!H:H,'SUMMARY DATA'!A:A=$A670,'SUMMARY DATA'!C:C=$B670)),
  IF(
    OR(
      ISNUMBER(SEARCH(""CDM CASH DEPOSIT"",$C670)),
      ISNUMBER(SEARCH(""CASH DEPOSIT"",$C670)),
      COUNTIF('SUMMARY DATA'"&amp;"!D:D,$C670)&lt;&gt;1
    ),
    """",
    IFERROR(TEXTJOIN(CHAR(10),TRUE,FILTER('SUMMARY DATA'!H:H,'SUMMARY DATA'!D:D=$C670)),"""")
  )
)"),"")</f>
        <v/>
      </c>
      <c r="I670" s="6" t="str">
        <f>IFERROR(__xludf.DUMMYFUNCTION("IF(H670="""","""",
SUM(ARRAYFORMULA(VALUE(SPLIT(H670,CHAR(10)))))
)"),"")</f>
        <v/>
      </c>
      <c r="J670" s="2" t="str">
        <f>IFERROR(__xludf.DUMMYFUNCTION("IFERROR(
  TEXTJOIN(CHAR(10),TRUE,FILTER('SUMMARY DATA'!I:I,'SUMMARY DATA'!A:A=$A670,'SUMMARY DATA'!C:C=$B670)),
  IF(
    OR(
      ISNUMBER(SEARCH(""CDM CASH DEPOSIT"",$C670)),
      ISNUMBER(SEARCH(""CASH DEPOSIT"",$C670)),
      COUNTIF('SUMMARY DATA'"&amp;"!D:D,$C670)&lt;&gt;1
    ),
    """",
    IFERROR(TEXTJOIN(CHAR(10),TRUE,FILTER('SUMMARY DATA'!I:I,'SUMMARY DATA'!D:D=$C670)),"""")
  )
)"),"")</f>
        <v/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 spans="1:27">
      <c r="A671" s="19"/>
      <c r="B671" s="37"/>
      <c r="C671" s="19"/>
      <c r="D671" s="33"/>
      <c r="E671" s="4" t="str">
        <f>IFERROR(__xludf.DUMMYFUNCTION("IFERROR(
  TEXTJOIN(CHAR(10),TRUE,FILTER('SUMMARY DATA'!E:E,'SUMMARY DATA'!A:A=$A671,'SUMMARY DATA'!C:C=$B671)),
  IF(
    OR(
      ISNUMBER(SEARCH(""CDM CASH DEPOSIT"",$C671)),
      ISNUMBER(SEARCH(""CASH DEPOSIT"",$C671)),
      COUNTIF('SUMMARY DATA'"&amp;"!D:D,$C671)&lt;&gt;1
    ),
    """",
    IFERROR(TEXTJOIN(CHAR(10),TRUE,FILTER('SUMMARY DATA'!E:E,'SUMMARY DATA'!D:D=$C671)),"""")
  )
)"),"")</f>
        <v/>
      </c>
      <c r="F671" s="2" t="str">
        <f>IFERROR(__xludf.DUMMYFUNCTION("IFERROR(
  TEXTJOIN(CHAR(10),TRUE,FILTER('SUMMARY DATA'!F:F,'SUMMARY DATA'!A:A=$A671,'SUMMARY DATA'!C:C=$B671)),
  IF(
    OR(
      ISNUMBER(SEARCH(""CDM CASH DEPOSIT"",$C671)),
      ISNUMBER(SEARCH(""CASH DEPOSIT"",$C671)),
      COUNTIF('SUMMARY DATA'"&amp;"!D:D,$C671)&lt;&gt;1
    ),
    """",
    IFERROR(TEXTJOIN(CHAR(10),TRUE,FILTER('SUMMARY DATA'!F:F,'SUMMARY DATA'!D:D=$C671)),"""")
  )
)"),"")</f>
        <v/>
      </c>
      <c r="G671" s="2" t="str">
        <f>IFERROR(__xludf.DUMMYFUNCTION("IFERROR(
  TEXTJOIN(CHAR(10),TRUE,FILTER('SUMMARY DATA'!G:G,'SUMMARY DATA'!A:A=$A671,'SUMMARY DATA'!C:C=$B671)),
  IF(
    OR(
      ISNUMBER(SEARCH(""CDM CASH DEPOSIT"",$C671)),
      ISNUMBER(SEARCH(""CASH DEPOSIT"",$C671)),
      COUNTIF('SUMMARY DATA'"&amp;"!D:D,$C671)&lt;&gt;1
    ),
    """",
    IFERROR(TEXTJOIN(CHAR(10),TRUE,FILTER('SUMMARY DATA'!G:G,'SUMMARY DATA'!D:D=$C671)),"""")
  )
)"),"")</f>
        <v/>
      </c>
      <c r="H671" s="6" t="str">
        <f>IFERROR(__xludf.DUMMYFUNCTION("IFERROR(
  TEXTJOIN(CHAR(10),TRUE,FILTER('SUMMARY DATA'!H:H,'SUMMARY DATA'!A:A=$A671,'SUMMARY DATA'!C:C=$B671)),
  IF(
    OR(
      ISNUMBER(SEARCH(""CDM CASH DEPOSIT"",$C671)),
      ISNUMBER(SEARCH(""CASH DEPOSIT"",$C671)),
      COUNTIF('SUMMARY DATA'"&amp;"!D:D,$C671)&lt;&gt;1
    ),
    """",
    IFERROR(TEXTJOIN(CHAR(10),TRUE,FILTER('SUMMARY DATA'!H:H,'SUMMARY DATA'!D:D=$C671)),"""")
  )
)"),"")</f>
        <v/>
      </c>
      <c r="I671" s="6" t="str">
        <f>IFERROR(__xludf.DUMMYFUNCTION("IF(H671="""","""",
SUM(ARRAYFORMULA(VALUE(SPLIT(H671,CHAR(10)))))
)"),"")</f>
        <v/>
      </c>
      <c r="J671" s="2" t="str">
        <f>IFERROR(__xludf.DUMMYFUNCTION("IFERROR(
  TEXTJOIN(CHAR(10),TRUE,FILTER('SUMMARY DATA'!I:I,'SUMMARY DATA'!A:A=$A671,'SUMMARY DATA'!C:C=$B671)),
  IF(
    OR(
      ISNUMBER(SEARCH(""CDM CASH DEPOSIT"",$C671)),
      ISNUMBER(SEARCH(""CASH DEPOSIT"",$C671)),
      COUNTIF('SUMMARY DATA'"&amp;"!D:D,$C671)&lt;&gt;1
    ),
    """",
    IFERROR(TEXTJOIN(CHAR(10),TRUE,FILTER('SUMMARY DATA'!I:I,'SUMMARY DATA'!D:D=$C671)),"""")
  )
)"),"")</f>
        <v/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 spans="1:27">
      <c r="A672" s="19"/>
      <c r="B672" s="37"/>
      <c r="C672" s="19"/>
      <c r="D672" s="33"/>
      <c r="E672" s="4" t="str">
        <f>IFERROR(__xludf.DUMMYFUNCTION("IFERROR(
  TEXTJOIN(CHAR(10),TRUE,FILTER('SUMMARY DATA'!E:E,'SUMMARY DATA'!A:A=$A672,'SUMMARY DATA'!C:C=$B672)),
  IF(
    OR(
      ISNUMBER(SEARCH(""CDM CASH DEPOSIT"",$C672)),
      ISNUMBER(SEARCH(""CASH DEPOSIT"",$C672)),
      COUNTIF('SUMMARY DATA'"&amp;"!D:D,$C672)&lt;&gt;1
    ),
    """",
    IFERROR(TEXTJOIN(CHAR(10),TRUE,FILTER('SUMMARY DATA'!E:E,'SUMMARY DATA'!D:D=$C672)),"""")
  )
)"),"")</f>
        <v/>
      </c>
      <c r="F672" s="2" t="str">
        <f>IFERROR(__xludf.DUMMYFUNCTION("IFERROR(
  TEXTJOIN(CHAR(10),TRUE,FILTER('SUMMARY DATA'!F:F,'SUMMARY DATA'!A:A=$A672,'SUMMARY DATA'!C:C=$B672)),
  IF(
    OR(
      ISNUMBER(SEARCH(""CDM CASH DEPOSIT"",$C672)),
      ISNUMBER(SEARCH(""CASH DEPOSIT"",$C672)),
      COUNTIF('SUMMARY DATA'"&amp;"!D:D,$C672)&lt;&gt;1
    ),
    """",
    IFERROR(TEXTJOIN(CHAR(10),TRUE,FILTER('SUMMARY DATA'!F:F,'SUMMARY DATA'!D:D=$C672)),"""")
  )
)"),"")</f>
        <v/>
      </c>
      <c r="G672" s="2" t="str">
        <f>IFERROR(__xludf.DUMMYFUNCTION("IFERROR(
  TEXTJOIN(CHAR(10),TRUE,FILTER('SUMMARY DATA'!G:G,'SUMMARY DATA'!A:A=$A672,'SUMMARY DATA'!C:C=$B672)),
  IF(
    OR(
      ISNUMBER(SEARCH(""CDM CASH DEPOSIT"",$C672)),
      ISNUMBER(SEARCH(""CASH DEPOSIT"",$C672)),
      COUNTIF('SUMMARY DATA'"&amp;"!D:D,$C672)&lt;&gt;1
    ),
    """",
    IFERROR(TEXTJOIN(CHAR(10),TRUE,FILTER('SUMMARY DATA'!G:G,'SUMMARY DATA'!D:D=$C672)),"""")
  )
)"),"")</f>
        <v/>
      </c>
      <c r="H672" s="6" t="str">
        <f>IFERROR(__xludf.DUMMYFUNCTION("IFERROR(
  TEXTJOIN(CHAR(10),TRUE,FILTER('SUMMARY DATA'!H:H,'SUMMARY DATA'!A:A=$A672,'SUMMARY DATA'!C:C=$B672)),
  IF(
    OR(
      ISNUMBER(SEARCH(""CDM CASH DEPOSIT"",$C672)),
      ISNUMBER(SEARCH(""CASH DEPOSIT"",$C672)),
      COUNTIF('SUMMARY DATA'"&amp;"!D:D,$C672)&lt;&gt;1
    ),
    """",
    IFERROR(TEXTJOIN(CHAR(10),TRUE,FILTER('SUMMARY DATA'!H:H,'SUMMARY DATA'!D:D=$C672)),"""")
  )
)"),"")</f>
        <v/>
      </c>
      <c r="I672" s="6" t="str">
        <f>IFERROR(__xludf.DUMMYFUNCTION("IF(H672="""","""",
SUM(ARRAYFORMULA(VALUE(SPLIT(H672,CHAR(10)))))
)"),"")</f>
        <v/>
      </c>
      <c r="J672" s="2" t="str">
        <f>IFERROR(__xludf.DUMMYFUNCTION("IFERROR(
  TEXTJOIN(CHAR(10),TRUE,FILTER('SUMMARY DATA'!I:I,'SUMMARY DATA'!A:A=$A672,'SUMMARY DATA'!C:C=$B672)),
  IF(
    OR(
      ISNUMBER(SEARCH(""CDM CASH DEPOSIT"",$C672)),
      ISNUMBER(SEARCH(""CASH DEPOSIT"",$C672)),
      COUNTIF('SUMMARY DATA'"&amp;"!D:D,$C672)&lt;&gt;1
    ),
    """",
    IFERROR(TEXTJOIN(CHAR(10),TRUE,FILTER('SUMMARY DATA'!I:I,'SUMMARY DATA'!D:D=$C672)),"""")
  )
)"),"")</f>
        <v/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 spans="1:27">
      <c r="A673" s="19"/>
      <c r="B673" s="37"/>
      <c r="C673" s="19"/>
      <c r="D673" s="33"/>
      <c r="E673" s="4" t="str">
        <f>IFERROR(__xludf.DUMMYFUNCTION("IFERROR(
  TEXTJOIN(CHAR(10),TRUE,FILTER('SUMMARY DATA'!E:E,'SUMMARY DATA'!A:A=$A673,'SUMMARY DATA'!C:C=$B673)),
  IF(
    OR(
      ISNUMBER(SEARCH(""CDM CASH DEPOSIT"",$C673)),
      ISNUMBER(SEARCH(""CASH DEPOSIT"",$C673)),
      COUNTIF('SUMMARY DATA'"&amp;"!D:D,$C673)&lt;&gt;1
    ),
    """",
    IFERROR(TEXTJOIN(CHAR(10),TRUE,FILTER('SUMMARY DATA'!E:E,'SUMMARY DATA'!D:D=$C673)),"""")
  )
)"),"")</f>
        <v/>
      </c>
      <c r="F673" s="2" t="str">
        <f>IFERROR(__xludf.DUMMYFUNCTION("IFERROR(
  TEXTJOIN(CHAR(10),TRUE,FILTER('SUMMARY DATA'!F:F,'SUMMARY DATA'!A:A=$A673,'SUMMARY DATA'!C:C=$B673)),
  IF(
    OR(
      ISNUMBER(SEARCH(""CDM CASH DEPOSIT"",$C673)),
      ISNUMBER(SEARCH(""CASH DEPOSIT"",$C673)),
      COUNTIF('SUMMARY DATA'"&amp;"!D:D,$C673)&lt;&gt;1
    ),
    """",
    IFERROR(TEXTJOIN(CHAR(10),TRUE,FILTER('SUMMARY DATA'!F:F,'SUMMARY DATA'!D:D=$C673)),"""")
  )
)"),"")</f>
        <v/>
      </c>
      <c r="G673" s="2" t="str">
        <f>IFERROR(__xludf.DUMMYFUNCTION("IFERROR(
  TEXTJOIN(CHAR(10),TRUE,FILTER('SUMMARY DATA'!G:G,'SUMMARY DATA'!A:A=$A673,'SUMMARY DATA'!C:C=$B673)),
  IF(
    OR(
      ISNUMBER(SEARCH(""CDM CASH DEPOSIT"",$C673)),
      ISNUMBER(SEARCH(""CASH DEPOSIT"",$C673)),
      COUNTIF('SUMMARY DATA'"&amp;"!D:D,$C673)&lt;&gt;1
    ),
    """",
    IFERROR(TEXTJOIN(CHAR(10),TRUE,FILTER('SUMMARY DATA'!G:G,'SUMMARY DATA'!D:D=$C673)),"""")
  )
)"),"")</f>
        <v/>
      </c>
      <c r="H673" s="6" t="str">
        <f>IFERROR(__xludf.DUMMYFUNCTION("IFERROR(
  TEXTJOIN(CHAR(10),TRUE,FILTER('SUMMARY DATA'!H:H,'SUMMARY DATA'!A:A=$A673,'SUMMARY DATA'!C:C=$B673)),
  IF(
    OR(
      ISNUMBER(SEARCH(""CDM CASH DEPOSIT"",$C673)),
      ISNUMBER(SEARCH(""CASH DEPOSIT"",$C673)),
      COUNTIF('SUMMARY DATA'"&amp;"!D:D,$C673)&lt;&gt;1
    ),
    """",
    IFERROR(TEXTJOIN(CHAR(10),TRUE,FILTER('SUMMARY DATA'!H:H,'SUMMARY DATA'!D:D=$C673)),"""")
  )
)"),"")</f>
        <v/>
      </c>
      <c r="I673" s="6" t="str">
        <f>IFERROR(__xludf.DUMMYFUNCTION("IF(H673="""","""",
SUM(ARRAYFORMULA(VALUE(SPLIT(H673,CHAR(10)))))
)"),"")</f>
        <v/>
      </c>
      <c r="J673" s="2" t="str">
        <f>IFERROR(__xludf.DUMMYFUNCTION("IFERROR(
  TEXTJOIN(CHAR(10),TRUE,FILTER('SUMMARY DATA'!I:I,'SUMMARY DATA'!A:A=$A673,'SUMMARY DATA'!C:C=$B673)),
  IF(
    OR(
      ISNUMBER(SEARCH(""CDM CASH DEPOSIT"",$C673)),
      ISNUMBER(SEARCH(""CASH DEPOSIT"",$C673)),
      COUNTIF('SUMMARY DATA'"&amp;"!D:D,$C673)&lt;&gt;1
    ),
    """",
    IFERROR(TEXTJOIN(CHAR(10),TRUE,FILTER('SUMMARY DATA'!I:I,'SUMMARY DATA'!D:D=$C673)),"""")
  )
)"),"")</f>
        <v/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 spans="1:27">
      <c r="A674" s="19"/>
      <c r="B674" s="37"/>
      <c r="C674" s="19"/>
      <c r="D674" s="33"/>
      <c r="E674" s="4" t="str">
        <f>IFERROR(__xludf.DUMMYFUNCTION("IFERROR(
  TEXTJOIN(CHAR(10),TRUE,FILTER('SUMMARY DATA'!E:E,'SUMMARY DATA'!A:A=$A674,'SUMMARY DATA'!C:C=$B674)),
  IF(
    OR(
      ISNUMBER(SEARCH(""CDM CASH DEPOSIT"",$C674)),
      ISNUMBER(SEARCH(""CASH DEPOSIT"",$C674)),
      COUNTIF('SUMMARY DATA'"&amp;"!D:D,$C674)&lt;&gt;1
    ),
    """",
    IFERROR(TEXTJOIN(CHAR(10),TRUE,FILTER('SUMMARY DATA'!E:E,'SUMMARY DATA'!D:D=$C674)),"""")
  )
)"),"")</f>
        <v/>
      </c>
      <c r="F674" s="2" t="str">
        <f>IFERROR(__xludf.DUMMYFUNCTION("IFERROR(
  TEXTJOIN(CHAR(10),TRUE,FILTER('SUMMARY DATA'!F:F,'SUMMARY DATA'!A:A=$A674,'SUMMARY DATA'!C:C=$B674)),
  IF(
    OR(
      ISNUMBER(SEARCH(""CDM CASH DEPOSIT"",$C674)),
      ISNUMBER(SEARCH(""CASH DEPOSIT"",$C674)),
      COUNTIF('SUMMARY DATA'"&amp;"!D:D,$C674)&lt;&gt;1
    ),
    """",
    IFERROR(TEXTJOIN(CHAR(10),TRUE,FILTER('SUMMARY DATA'!F:F,'SUMMARY DATA'!D:D=$C674)),"""")
  )
)"),"")</f>
        <v/>
      </c>
      <c r="G674" s="2" t="str">
        <f>IFERROR(__xludf.DUMMYFUNCTION("IFERROR(
  TEXTJOIN(CHAR(10),TRUE,FILTER('SUMMARY DATA'!G:G,'SUMMARY DATA'!A:A=$A674,'SUMMARY DATA'!C:C=$B674)),
  IF(
    OR(
      ISNUMBER(SEARCH(""CDM CASH DEPOSIT"",$C674)),
      ISNUMBER(SEARCH(""CASH DEPOSIT"",$C674)),
      COUNTIF('SUMMARY DATA'"&amp;"!D:D,$C674)&lt;&gt;1
    ),
    """",
    IFERROR(TEXTJOIN(CHAR(10),TRUE,FILTER('SUMMARY DATA'!G:G,'SUMMARY DATA'!D:D=$C674)),"""")
  )
)"),"")</f>
        <v/>
      </c>
      <c r="H674" s="6" t="str">
        <f>IFERROR(__xludf.DUMMYFUNCTION("IFERROR(
  TEXTJOIN(CHAR(10),TRUE,FILTER('SUMMARY DATA'!H:H,'SUMMARY DATA'!A:A=$A674,'SUMMARY DATA'!C:C=$B674)),
  IF(
    OR(
      ISNUMBER(SEARCH(""CDM CASH DEPOSIT"",$C674)),
      ISNUMBER(SEARCH(""CASH DEPOSIT"",$C674)),
      COUNTIF('SUMMARY DATA'"&amp;"!D:D,$C674)&lt;&gt;1
    ),
    """",
    IFERROR(TEXTJOIN(CHAR(10),TRUE,FILTER('SUMMARY DATA'!H:H,'SUMMARY DATA'!D:D=$C674)),"""")
  )
)"),"")</f>
        <v/>
      </c>
      <c r="I674" s="6" t="str">
        <f>IFERROR(__xludf.DUMMYFUNCTION("IF(H674="""","""",
SUM(ARRAYFORMULA(VALUE(SPLIT(H674,CHAR(10)))))
)"),"")</f>
        <v/>
      </c>
      <c r="J674" s="2" t="str">
        <f>IFERROR(__xludf.DUMMYFUNCTION("IFERROR(
  TEXTJOIN(CHAR(10),TRUE,FILTER('SUMMARY DATA'!I:I,'SUMMARY DATA'!A:A=$A674,'SUMMARY DATA'!C:C=$B674)),
  IF(
    OR(
      ISNUMBER(SEARCH(""CDM CASH DEPOSIT"",$C674)),
      ISNUMBER(SEARCH(""CASH DEPOSIT"",$C674)),
      COUNTIF('SUMMARY DATA'"&amp;"!D:D,$C674)&lt;&gt;1
    ),
    """",
    IFERROR(TEXTJOIN(CHAR(10),TRUE,FILTER('SUMMARY DATA'!I:I,'SUMMARY DATA'!D:D=$C674)),"""")
  )
)"),"")</f>
        <v/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 spans="1:27">
      <c r="A675" s="19"/>
      <c r="B675" s="37"/>
      <c r="C675" s="19"/>
      <c r="D675" s="33"/>
      <c r="E675" s="4" t="str">
        <f>IFERROR(__xludf.DUMMYFUNCTION("IFERROR(
  TEXTJOIN(CHAR(10),TRUE,FILTER('SUMMARY DATA'!E:E,'SUMMARY DATA'!A:A=$A675,'SUMMARY DATA'!C:C=$B675)),
  IF(
    OR(
      ISNUMBER(SEARCH(""CDM CASH DEPOSIT"",$C675)),
      ISNUMBER(SEARCH(""CASH DEPOSIT"",$C675)),
      COUNTIF('SUMMARY DATA'"&amp;"!D:D,$C675)&lt;&gt;1
    ),
    """",
    IFERROR(TEXTJOIN(CHAR(10),TRUE,FILTER('SUMMARY DATA'!E:E,'SUMMARY DATA'!D:D=$C675)),"""")
  )
)"),"")</f>
        <v/>
      </c>
      <c r="F675" s="2" t="str">
        <f>IFERROR(__xludf.DUMMYFUNCTION("IFERROR(
  TEXTJOIN(CHAR(10),TRUE,FILTER('SUMMARY DATA'!F:F,'SUMMARY DATA'!A:A=$A675,'SUMMARY DATA'!C:C=$B675)),
  IF(
    OR(
      ISNUMBER(SEARCH(""CDM CASH DEPOSIT"",$C675)),
      ISNUMBER(SEARCH(""CASH DEPOSIT"",$C675)),
      COUNTIF('SUMMARY DATA'"&amp;"!D:D,$C675)&lt;&gt;1
    ),
    """",
    IFERROR(TEXTJOIN(CHAR(10),TRUE,FILTER('SUMMARY DATA'!F:F,'SUMMARY DATA'!D:D=$C675)),"""")
  )
)"),"")</f>
        <v/>
      </c>
      <c r="G675" s="2" t="str">
        <f>IFERROR(__xludf.DUMMYFUNCTION("IFERROR(
  TEXTJOIN(CHAR(10),TRUE,FILTER('SUMMARY DATA'!G:G,'SUMMARY DATA'!A:A=$A675,'SUMMARY DATA'!C:C=$B675)),
  IF(
    OR(
      ISNUMBER(SEARCH(""CDM CASH DEPOSIT"",$C675)),
      ISNUMBER(SEARCH(""CASH DEPOSIT"",$C675)),
      COUNTIF('SUMMARY DATA'"&amp;"!D:D,$C675)&lt;&gt;1
    ),
    """",
    IFERROR(TEXTJOIN(CHAR(10),TRUE,FILTER('SUMMARY DATA'!G:G,'SUMMARY DATA'!D:D=$C675)),"""")
  )
)"),"")</f>
        <v/>
      </c>
      <c r="H675" s="6" t="str">
        <f>IFERROR(__xludf.DUMMYFUNCTION("IFERROR(
  TEXTJOIN(CHAR(10),TRUE,FILTER('SUMMARY DATA'!H:H,'SUMMARY DATA'!A:A=$A675,'SUMMARY DATA'!C:C=$B675)),
  IF(
    OR(
      ISNUMBER(SEARCH(""CDM CASH DEPOSIT"",$C675)),
      ISNUMBER(SEARCH(""CASH DEPOSIT"",$C675)),
      COUNTIF('SUMMARY DATA'"&amp;"!D:D,$C675)&lt;&gt;1
    ),
    """",
    IFERROR(TEXTJOIN(CHAR(10),TRUE,FILTER('SUMMARY DATA'!H:H,'SUMMARY DATA'!D:D=$C675)),"""")
  )
)"),"")</f>
        <v/>
      </c>
      <c r="I675" s="6" t="str">
        <f>IFERROR(__xludf.DUMMYFUNCTION("IF(H675="""","""",
SUM(ARRAYFORMULA(VALUE(SPLIT(H675,CHAR(10)))))
)"),"")</f>
        <v/>
      </c>
      <c r="J675" s="2" t="str">
        <f>IFERROR(__xludf.DUMMYFUNCTION("IFERROR(
  TEXTJOIN(CHAR(10),TRUE,FILTER('SUMMARY DATA'!I:I,'SUMMARY DATA'!A:A=$A675,'SUMMARY DATA'!C:C=$B675)),
  IF(
    OR(
      ISNUMBER(SEARCH(""CDM CASH DEPOSIT"",$C675)),
      ISNUMBER(SEARCH(""CASH DEPOSIT"",$C675)),
      COUNTIF('SUMMARY DATA'"&amp;"!D:D,$C675)&lt;&gt;1
    ),
    """",
    IFERROR(TEXTJOIN(CHAR(10),TRUE,FILTER('SUMMARY DATA'!I:I,'SUMMARY DATA'!D:D=$C675)),"""")
  )
)"),"")</f>
        <v/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 spans="1:27">
      <c r="A676" s="19"/>
      <c r="B676" s="37"/>
      <c r="C676" s="19"/>
      <c r="D676" s="33"/>
      <c r="E676" s="4" t="str">
        <f>IFERROR(__xludf.DUMMYFUNCTION("IFERROR(
  TEXTJOIN(CHAR(10),TRUE,FILTER('SUMMARY DATA'!E:E,'SUMMARY DATA'!A:A=$A676,'SUMMARY DATA'!C:C=$B676)),
  IF(
    OR(
      ISNUMBER(SEARCH(""CDM CASH DEPOSIT"",$C676)),
      ISNUMBER(SEARCH(""CASH DEPOSIT"",$C676)),
      COUNTIF('SUMMARY DATA'"&amp;"!D:D,$C676)&lt;&gt;1
    ),
    """",
    IFERROR(TEXTJOIN(CHAR(10),TRUE,FILTER('SUMMARY DATA'!E:E,'SUMMARY DATA'!D:D=$C676)),"""")
  )
)"),"")</f>
        <v/>
      </c>
      <c r="F676" s="2" t="str">
        <f>IFERROR(__xludf.DUMMYFUNCTION("IFERROR(
  TEXTJOIN(CHAR(10),TRUE,FILTER('SUMMARY DATA'!F:F,'SUMMARY DATA'!A:A=$A676,'SUMMARY DATA'!C:C=$B676)),
  IF(
    OR(
      ISNUMBER(SEARCH(""CDM CASH DEPOSIT"",$C676)),
      ISNUMBER(SEARCH(""CASH DEPOSIT"",$C676)),
      COUNTIF('SUMMARY DATA'"&amp;"!D:D,$C676)&lt;&gt;1
    ),
    """",
    IFERROR(TEXTJOIN(CHAR(10),TRUE,FILTER('SUMMARY DATA'!F:F,'SUMMARY DATA'!D:D=$C676)),"""")
  )
)"),"")</f>
        <v/>
      </c>
      <c r="G676" s="2" t="str">
        <f>IFERROR(__xludf.DUMMYFUNCTION("IFERROR(
  TEXTJOIN(CHAR(10),TRUE,FILTER('SUMMARY DATA'!G:G,'SUMMARY DATA'!A:A=$A676,'SUMMARY DATA'!C:C=$B676)),
  IF(
    OR(
      ISNUMBER(SEARCH(""CDM CASH DEPOSIT"",$C676)),
      ISNUMBER(SEARCH(""CASH DEPOSIT"",$C676)),
      COUNTIF('SUMMARY DATA'"&amp;"!D:D,$C676)&lt;&gt;1
    ),
    """",
    IFERROR(TEXTJOIN(CHAR(10),TRUE,FILTER('SUMMARY DATA'!G:G,'SUMMARY DATA'!D:D=$C676)),"""")
  )
)"),"")</f>
        <v/>
      </c>
      <c r="H676" s="6" t="str">
        <f>IFERROR(__xludf.DUMMYFUNCTION("IFERROR(
  TEXTJOIN(CHAR(10),TRUE,FILTER('SUMMARY DATA'!H:H,'SUMMARY DATA'!A:A=$A676,'SUMMARY DATA'!C:C=$B676)),
  IF(
    OR(
      ISNUMBER(SEARCH(""CDM CASH DEPOSIT"",$C676)),
      ISNUMBER(SEARCH(""CASH DEPOSIT"",$C676)),
      COUNTIF('SUMMARY DATA'"&amp;"!D:D,$C676)&lt;&gt;1
    ),
    """",
    IFERROR(TEXTJOIN(CHAR(10),TRUE,FILTER('SUMMARY DATA'!H:H,'SUMMARY DATA'!D:D=$C676)),"""")
  )
)"),"")</f>
        <v/>
      </c>
      <c r="I676" s="6" t="str">
        <f>IFERROR(__xludf.DUMMYFUNCTION("IF(H676="""","""",
SUM(ARRAYFORMULA(VALUE(SPLIT(H676,CHAR(10)))))
)"),"")</f>
        <v/>
      </c>
      <c r="J676" s="2" t="str">
        <f>IFERROR(__xludf.DUMMYFUNCTION("IFERROR(
  TEXTJOIN(CHAR(10),TRUE,FILTER('SUMMARY DATA'!I:I,'SUMMARY DATA'!A:A=$A676,'SUMMARY DATA'!C:C=$B676)),
  IF(
    OR(
      ISNUMBER(SEARCH(""CDM CASH DEPOSIT"",$C676)),
      ISNUMBER(SEARCH(""CASH DEPOSIT"",$C676)),
      COUNTIF('SUMMARY DATA'"&amp;"!D:D,$C676)&lt;&gt;1
    ),
    """",
    IFERROR(TEXTJOIN(CHAR(10),TRUE,FILTER('SUMMARY DATA'!I:I,'SUMMARY DATA'!D:D=$C676)),"""")
  )
)"),"")</f>
        <v/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 spans="1:27">
      <c r="A677" s="19"/>
      <c r="B677" s="37"/>
      <c r="C677" s="19"/>
      <c r="D677" s="33"/>
      <c r="E677" s="4" t="str">
        <f>IFERROR(__xludf.DUMMYFUNCTION("IFERROR(
  TEXTJOIN(CHAR(10),TRUE,FILTER('SUMMARY DATA'!E:E,'SUMMARY DATA'!A:A=$A677,'SUMMARY DATA'!C:C=$B677)),
  IF(
    OR(
      ISNUMBER(SEARCH(""CDM CASH DEPOSIT"",$C677)),
      ISNUMBER(SEARCH(""CASH DEPOSIT"",$C677)),
      COUNTIF('SUMMARY DATA'"&amp;"!D:D,$C677)&lt;&gt;1
    ),
    """",
    IFERROR(TEXTJOIN(CHAR(10),TRUE,FILTER('SUMMARY DATA'!E:E,'SUMMARY DATA'!D:D=$C677)),"""")
  )
)"),"")</f>
        <v/>
      </c>
      <c r="F677" s="2" t="str">
        <f>IFERROR(__xludf.DUMMYFUNCTION("IFERROR(
  TEXTJOIN(CHAR(10),TRUE,FILTER('SUMMARY DATA'!F:F,'SUMMARY DATA'!A:A=$A677,'SUMMARY DATA'!C:C=$B677)),
  IF(
    OR(
      ISNUMBER(SEARCH(""CDM CASH DEPOSIT"",$C677)),
      ISNUMBER(SEARCH(""CASH DEPOSIT"",$C677)),
      COUNTIF('SUMMARY DATA'"&amp;"!D:D,$C677)&lt;&gt;1
    ),
    """",
    IFERROR(TEXTJOIN(CHAR(10),TRUE,FILTER('SUMMARY DATA'!F:F,'SUMMARY DATA'!D:D=$C677)),"""")
  )
)"),"")</f>
        <v/>
      </c>
      <c r="G677" s="2" t="str">
        <f>IFERROR(__xludf.DUMMYFUNCTION("IFERROR(
  TEXTJOIN(CHAR(10),TRUE,FILTER('SUMMARY DATA'!G:G,'SUMMARY DATA'!A:A=$A677,'SUMMARY DATA'!C:C=$B677)),
  IF(
    OR(
      ISNUMBER(SEARCH(""CDM CASH DEPOSIT"",$C677)),
      ISNUMBER(SEARCH(""CASH DEPOSIT"",$C677)),
      COUNTIF('SUMMARY DATA'"&amp;"!D:D,$C677)&lt;&gt;1
    ),
    """",
    IFERROR(TEXTJOIN(CHAR(10),TRUE,FILTER('SUMMARY DATA'!G:G,'SUMMARY DATA'!D:D=$C677)),"""")
  )
)"),"")</f>
        <v/>
      </c>
      <c r="H677" s="6" t="str">
        <f>IFERROR(__xludf.DUMMYFUNCTION("IFERROR(
  TEXTJOIN(CHAR(10),TRUE,FILTER('SUMMARY DATA'!H:H,'SUMMARY DATA'!A:A=$A677,'SUMMARY DATA'!C:C=$B677)),
  IF(
    OR(
      ISNUMBER(SEARCH(""CDM CASH DEPOSIT"",$C677)),
      ISNUMBER(SEARCH(""CASH DEPOSIT"",$C677)),
      COUNTIF('SUMMARY DATA'"&amp;"!D:D,$C677)&lt;&gt;1
    ),
    """",
    IFERROR(TEXTJOIN(CHAR(10),TRUE,FILTER('SUMMARY DATA'!H:H,'SUMMARY DATA'!D:D=$C677)),"""")
  )
)"),"")</f>
        <v/>
      </c>
      <c r="I677" s="6" t="str">
        <f>IFERROR(__xludf.DUMMYFUNCTION("IF(H677="""","""",
SUM(ARRAYFORMULA(VALUE(SPLIT(H677,CHAR(10)))))
)"),"")</f>
        <v/>
      </c>
      <c r="J677" s="2" t="str">
        <f>IFERROR(__xludf.DUMMYFUNCTION("IFERROR(
  TEXTJOIN(CHAR(10),TRUE,FILTER('SUMMARY DATA'!I:I,'SUMMARY DATA'!A:A=$A677,'SUMMARY DATA'!C:C=$B677)),
  IF(
    OR(
      ISNUMBER(SEARCH(""CDM CASH DEPOSIT"",$C677)),
      ISNUMBER(SEARCH(""CASH DEPOSIT"",$C677)),
      COUNTIF('SUMMARY DATA'"&amp;"!D:D,$C677)&lt;&gt;1
    ),
    """",
    IFERROR(TEXTJOIN(CHAR(10),TRUE,FILTER('SUMMARY DATA'!I:I,'SUMMARY DATA'!D:D=$C677)),"""")
  )
)"),"")</f>
        <v/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 spans="1:27">
      <c r="A678" s="19"/>
      <c r="B678" s="37"/>
      <c r="C678" s="19"/>
      <c r="D678" s="33"/>
      <c r="E678" s="4" t="str">
        <f>IFERROR(__xludf.DUMMYFUNCTION("IFERROR(
  TEXTJOIN(CHAR(10),TRUE,FILTER('SUMMARY DATA'!E:E,'SUMMARY DATA'!A:A=$A678,'SUMMARY DATA'!C:C=$B678)),
  IF(
    OR(
      ISNUMBER(SEARCH(""CDM CASH DEPOSIT"",$C678)),
      ISNUMBER(SEARCH(""CASH DEPOSIT"",$C678)),
      COUNTIF('SUMMARY DATA'"&amp;"!D:D,$C678)&lt;&gt;1
    ),
    """",
    IFERROR(TEXTJOIN(CHAR(10),TRUE,FILTER('SUMMARY DATA'!E:E,'SUMMARY DATA'!D:D=$C678)),"""")
  )
)"),"")</f>
        <v/>
      </c>
      <c r="F678" s="2" t="str">
        <f>IFERROR(__xludf.DUMMYFUNCTION("IFERROR(
  TEXTJOIN(CHAR(10),TRUE,FILTER('SUMMARY DATA'!F:F,'SUMMARY DATA'!A:A=$A678,'SUMMARY DATA'!C:C=$B678)),
  IF(
    OR(
      ISNUMBER(SEARCH(""CDM CASH DEPOSIT"",$C678)),
      ISNUMBER(SEARCH(""CASH DEPOSIT"",$C678)),
      COUNTIF('SUMMARY DATA'"&amp;"!D:D,$C678)&lt;&gt;1
    ),
    """",
    IFERROR(TEXTJOIN(CHAR(10),TRUE,FILTER('SUMMARY DATA'!F:F,'SUMMARY DATA'!D:D=$C678)),"""")
  )
)"),"")</f>
        <v/>
      </c>
      <c r="G678" s="2" t="str">
        <f>IFERROR(__xludf.DUMMYFUNCTION("IFERROR(
  TEXTJOIN(CHAR(10),TRUE,FILTER('SUMMARY DATA'!G:G,'SUMMARY DATA'!A:A=$A678,'SUMMARY DATA'!C:C=$B678)),
  IF(
    OR(
      ISNUMBER(SEARCH(""CDM CASH DEPOSIT"",$C678)),
      ISNUMBER(SEARCH(""CASH DEPOSIT"",$C678)),
      COUNTIF('SUMMARY DATA'"&amp;"!D:D,$C678)&lt;&gt;1
    ),
    """",
    IFERROR(TEXTJOIN(CHAR(10),TRUE,FILTER('SUMMARY DATA'!G:G,'SUMMARY DATA'!D:D=$C678)),"""")
  )
)"),"")</f>
        <v/>
      </c>
      <c r="H678" s="6" t="str">
        <f>IFERROR(__xludf.DUMMYFUNCTION("IFERROR(
  TEXTJOIN(CHAR(10),TRUE,FILTER('SUMMARY DATA'!H:H,'SUMMARY DATA'!A:A=$A678,'SUMMARY DATA'!C:C=$B678)),
  IF(
    OR(
      ISNUMBER(SEARCH(""CDM CASH DEPOSIT"",$C678)),
      ISNUMBER(SEARCH(""CASH DEPOSIT"",$C678)),
      COUNTIF('SUMMARY DATA'"&amp;"!D:D,$C678)&lt;&gt;1
    ),
    """",
    IFERROR(TEXTJOIN(CHAR(10),TRUE,FILTER('SUMMARY DATA'!H:H,'SUMMARY DATA'!D:D=$C678)),"""")
  )
)"),"")</f>
        <v/>
      </c>
      <c r="I678" s="6" t="str">
        <f>IFERROR(__xludf.DUMMYFUNCTION("IF(H678="""","""",
SUM(ARRAYFORMULA(VALUE(SPLIT(H678,CHAR(10)))))
)"),"")</f>
        <v/>
      </c>
      <c r="J678" s="2" t="str">
        <f>IFERROR(__xludf.DUMMYFUNCTION("IFERROR(
  TEXTJOIN(CHAR(10),TRUE,FILTER('SUMMARY DATA'!I:I,'SUMMARY DATA'!A:A=$A678,'SUMMARY DATA'!C:C=$B678)),
  IF(
    OR(
      ISNUMBER(SEARCH(""CDM CASH DEPOSIT"",$C678)),
      ISNUMBER(SEARCH(""CASH DEPOSIT"",$C678)),
      COUNTIF('SUMMARY DATA'"&amp;"!D:D,$C678)&lt;&gt;1
    ),
    """",
    IFERROR(TEXTJOIN(CHAR(10),TRUE,FILTER('SUMMARY DATA'!I:I,'SUMMARY DATA'!D:D=$C678)),"""")
  )
)"),"")</f>
        <v/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 spans="1:27">
      <c r="A679" s="19"/>
      <c r="B679" s="37"/>
      <c r="C679" s="19"/>
      <c r="D679" s="33"/>
      <c r="E679" s="4" t="str">
        <f>IFERROR(__xludf.DUMMYFUNCTION("IFERROR(
  TEXTJOIN(CHAR(10),TRUE,FILTER('SUMMARY DATA'!E:E,'SUMMARY DATA'!A:A=$A679,'SUMMARY DATA'!C:C=$B679)),
  IF(
    OR(
      ISNUMBER(SEARCH(""CDM CASH DEPOSIT"",$C679)),
      ISNUMBER(SEARCH(""CASH DEPOSIT"",$C679)),
      COUNTIF('SUMMARY DATA'"&amp;"!D:D,$C679)&lt;&gt;1
    ),
    """",
    IFERROR(TEXTJOIN(CHAR(10),TRUE,FILTER('SUMMARY DATA'!E:E,'SUMMARY DATA'!D:D=$C679)),"""")
  )
)"),"")</f>
        <v/>
      </c>
      <c r="F679" s="2" t="str">
        <f>IFERROR(__xludf.DUMMYFUNCTION("IFERROR(
  TEXTJOIN(CHAR(10),TRUE,FILTER('SUMMARY DATA'!F:F,'SUMMARY DATA'!A:A=$A679,'SUMMARY DATA'!C:C=$B679)),
  IF(
    OR(
      ISNUMBER(SEARCH(""CDM CASH DEPOSIT"",$C679)),
      ISNUMBER(SEARCH(""CASH DEPOSIT"",$C679)),
      COUNTIF('SUMMARY DATA'"&amp;"!D:D,$C679)&lt;&gt;1
    ),
    """",
    IFERROR(TEXTJOIN(CHAR(10),TRUE,FILTER('SUMMARY DATA'!F:F,'SUMMARY DATA'!D:D=$C679)),"""")
  )
)"),"")</f>
        <v/>
      </c>
      <c r="G679" s="2" t="str">
        <f>IFERROR(__xludf.DUMMYFUNCTION("IFERROR(
  TEXTJOIN(CHAR(10),TRUE,FILTER('SUMMARY DATA'!G:G,'SUMMARY DATA'!A:A=$A679,'SUMMARY DATA'!C:C=$B679)),
  IF(
    OR(
      ISNUMBER(SEARCH(""CDM CASH DEPOSIT"",$C679)),
      ISNUMBER(SEARCH(""CASH DEPOSIT"",$C679)),
      COUNTIF('SUMMARY DATA'"&amp;"!D:D,$C679)&lt;&gt;1
    ),
    """",
    IFERROR(TEXTJOIN(CHAR(10),TRUE,FILTER('SUMMARY DATA'!G:G,'SUMMARY DATA'!D:D=$C679)),"""")
  )
)"),"")</f>
        <v/>
      </c>
      <c r="H679" s="6" t="str">
        <f>IFERROR(__xludf.DUMMYFUNCTION("IFERROR(
  TEXTJOIN(CHAR(10),TRUE,FILTER('SUMMARY DATA'!H:H,'SUMMARY DATA'!A:A=$A679,'SUMMARY DATA'!C:C=$B679)),
  IF(
    OR(
      ISNUMBER(SEARCH(""CDM CASH DEPOSIT"",$C679)),
      ISNUMBER(SEARCH(""CASH DEPOSIT"",$C679)),
      COUNTIF('SUMMARY DATA'"&amp;"!D:D,$C679)&lt;&gt;1
    ),
    """",
    IFERROR(TEXTJOIN(CHAR(10),TRUE,FILTER('SUMMARY DATA'!H:H,'SUMMARY DATA'!D:D=$C679)),"""")
  )
)"),"")</f>
        <v/>
      </c>
      <c r="I679" s="6" t="str">
        <f>IFERROR(__xludf.DUMMYFUNCTION("IF(H679="""","""",
SUM(ARRAYFORMULA(VALUE(SPLIT(H679,CHAR(10)))))
)"),"")</f>
        <v/>
      </c>
      <c r="J679" s="2" t="str">
        <f>IFERROR(__xludf.DUMMYFUNCTION("IFERROR(
  TEXTJOIN(CHAR(10),TRUE,FILTER('SUMMARY DATA'!I:I,'SUMMARY DATA'!A:A=$A679,'SUMMARY DATA'!C:C=$B679)),
  IF(
    OR(
      ISNUMBER(SEARCH(""CDM CASH DEPOSIT"",$C679)),
      ISNUMBER(SEARCH(""CASH DEPOSIT"",$C679)),
      COUNTIF('SUMMARY DATA'"&amp;"!D:D,$C679)&lt;&gt;1
    ),
    """",
    IFERROR(TEXTJOIN(CHAR(10),TRUE,FILTER('SUMMARY DATA'!I:I,'SUMMARY DATA'!D:D=$C679)),"""")
  )
)"),"")</f>
        <v/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 spans="1:27">
      <c r="A680" s="19"/>
      <c r="B680" s="37"/>
      <c r="C680" s="19"/>
      <c r="D680" s="33"/>
      <c r="E680" s="4" t="str">
        <f>IFERROR(__xludf.DUMMYFUNCTION("IFERROR(
  TEXTJOIN(CHAR(10),TRUE,FILTER('SUMMARY DATA'!E:E,'SUMMARY DATA'!A:A=$A680,'SUMMARY DATA'!C:C=$B680)),
  IF(
    OR(
      ISNUMBER(SEARCH(""CDM CASH DEPOSIT"",$C680)),
      ISNUMBER(SEARCH(""CASH DEPOSIT"",$C680)),
      COUNTIF('SUMMARY DATA'"&amp;"!D:D,$C680)&lt;&gt;1
    ),
    """",
    IFERROR(TEXTJOIN(CHAR(10),TRUE,FILTER('SUMMARY DATA'!E:E,'SUMMARY DATA'!D:D=$C680)),"""")
  )
)"),"")</f>
        <v/>
      </c>
      <c r="F680" s="2" t="str">
        <f>IFERROR(__xludf.DUMMYFUNCTION("IFERROR(
  TEXTJOIN(CHAR(10),TRUE,FILTER('SUMMARY DATA'!F:F,'SUMMARY DATA'!A:A=$A680,'SUMMARY DATA'!C:C=$B680)),
  IF(
    OR(
      ISNUMBER(SEARCH(""CDM CASH DEPOSIT"",$C680)),
      ISNUMBER(SEARCH(""CASH DEPOSIT"",$C680)),
      COUNTIF('SUMMARY DATA'"&amp;"!D:D,$C680)&lt;&gt;1
    ),
    """",
    IFERROR(TEXTJOIN(CHAR(10),TRUE,FILTER('SUMMARY DATA'!F:F,'SUMMARY DATA'!D:D=$C680)),"""")
  )
)"),"")</f>
        <v/>
      </c>
      <c r="G680" s="2" t="str">
        <f>IFERROR(__xludf.DUMMYFUNCTION("IFERROR(
  TEXTJOIN(CHAR(10),TRUE,FILTER('SUMMARY DATA'!G:G,'SUMMARY DATA'!A:A=$A680,'SUMMARY DATA'!C:C=$B680)),
  IF(
    OR(
      ISNUMBER(SEARCH(""CDM CASH DEPOSIT"",$C680)),
      ISNUMBER(SEARCH(""CASH DEPOSIT"",$C680)),
      COUNTIF('SUMMARY DATA'"&amp;"!D:D,$C680)&lt;&gt;1
    ),
    """",
    IFERROR(TEXTJOIN(CHAR(10),TRUE,FILTER('SUMMARY DATA'!G:G,'SUMMARY DATA'!D:D=$C680)),"""")
  )
)"),"")</f>
        <v/>
      </c>
      <c r="H680" s="6" t="str">
        <f>IFERROR(__xludf.DUMMYFUNCTION("IFERROR(
  TEXTJOIN(CHAR(10),TRUE,FILTER('SUMMARY DATA'!H:H,'SUMMARY DATA'!A:A=$A680,'SUMMARY DATA'!C:C=$B680)),
  IF(
    OR(
      ISNUMBER(SEARCH(""CDM CASH DEPOSIT"",$C680)),
      ISNUMBER(SEARCH(""CASH DEPOSIT"",$C680)),
      COUNTIF('SUMMARY DATA'"&amp;"!D:D,$C680)&lt;&gt;1
    ),
    """",
    IFERROR(TEXTJOIN(CHAR(10),TRUE,FILTER('SUMMARY DATA'!H:H,'SUMMARY DATA'!D:D=$C680)),"""")
  )
)"),"")</f>
        <v/>
      </c>
      <c r="I680" s="6" t="str">
        <f>IFERROR(__xludf.DUMMYFUNCTION("IF(H680="""","""",
SUM(ARRAYFORMULA(VALUE(SPLIT(H680,CHAR(10)))))
)"),"")</f>
        <v/>
      </c>
      <c r="J680" s="2" t="str">
        <f>IFERROR(__xludf.DUMMYFUNCTION("IFERROR(
  TEXTJOIN(CHAR(10),TRUE,FILTER('SUMMARY DATA'!I:I,'SUMMARY DATA'!A:A=$A680,'SUMMARY DATA'!C:C=$B680)),
  IF(
    OR(
      ISNUMBER(SEARCH(""CDM CASH DEPOSIT"",$C680)),
      ISNUMBER(SEARCH(""CASH DEPOSIT"",$C680)),
      COUNTIF('SUMMARY DATA'"&amp;"!D:D,$C680)&lt;&gt;1
    ),
    """",
    IFERROR(TEXTJOIN(CHAR(10),TRUE,FILTER('SUMMARY DATA'!I:I,'SUMMARY DATA'!D:D=$C680)),"""")
  )
)"),"")</f>
        <v/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 spans="1:27">
      <c r="A681" s="19"/>
      <c r="B681" s="37"/>
      <c r="C681" s="19"/>
      <c r="D681" s="33"/>
      <c r="E681" s="4" t="str">
        <f>IFERROR(__xludf.DUMMYFUNCTION("IFERROR(
  TEXTJOIN(CHAR(10),TRUE,FILTER('SUMMARY DATA'!E:E,'SUMMARY DATA'!A:A=$A681,'SUMMARY DATA'!C:C=$B681)),
  IF(
    OR(
      ISNUMBER(SEARCH(""CDM CASH DEPOSIT"",$C681)),
      ISNUMBER(SEARCH(""CASH DEPOSIT"",$C681)),
      COUNTIF('SUMMARY DATA'"&amp;"!D:D,$C681)&lt;&gt;1
    ),
    """",
    IFERROR(TEXTJOIN(CHAR(10),TRUE,FILTER('SUMMARY DATA'!E:E,'SUMMARY DATA'!D:D=$C681)),"""")
  )
)"),"")</f>
        <v/>
      </c>
      <c r="F681" s="2" t="str">
        <f>IFERROR(__xludf.DUMMYFUNCTION("IFERROR(
  TEXTJOIN(CHAR(10),TRUE,FILTER('SUMMARY DATA'!F:F,'SUMMARY DATA'!A:A=$A681,'SUMMARY DATA'!C:C=$B681)),
  IF(
    OR(
      ISNUMBER(SEARCH(""CDM CASH DEPOSIT"",$C681)),
      ISNUMBER(SEARCH(""CASH DEPOSIT"",$C681)),
      COUNTIF('SUMMARY DATA'"&amp;"!D:D,$C681)&lt;&gt;1
    ),
    """",
    IFERROR(TEXTJOIN(CHAR(10),TRUE,FILTER('SUMMARY DATA'!F:F,'SUMMARY DATA'!D:D=$C681)),"""")
  )
)"),"")</f>
        <v/>
      </c>
      <c r="G681" s="2" t="str">
        <f>IFERROR(__xludf.DUMMYFUNCTION("IFERROR(
  TEXTJOIN(CHAR(10),TRUE,FILTER('SUMMARY DATA'!G:G,'SUMMARY DATA'!A:A=$A681,'SUMMARY DATA'!C:C=$B681)),
  IF(
    OR(
      ISNUMBER(SEARCH(""CDM CASH DEPOSIT"",$C681)),
      ISNUMBER(SEARCH(""CASH DEPOSIT"",$C681)),
      COUNTIF('SUMMARY DATA'"&amp;"!D:D,$C681)&lt;&gt;1
    ),
    """",
    IFERROR(TEXTJOIN(CHAR(10),TRUE,FILTER('SUMMARY DATA'!G:G,'SUMMARY DATA'!D:D=$C681)),"""")
  )
)"),"")</f>
        <v/>
      </c>
      <c r="H681" s="6" t="str">
        <f>IFERROR(__xludf.DUMMYFUNCTION("IFERROR(
  TEXTJOIN(CHAR(10),TRUE,FILTER('SUMMARY DATA'!H:H,'SUMMARY DATA'!A:A=$A681,'SUMMARY DATA'!C:C=$B681)),
  IF(
    OR(
      ISNUMBER(SEARCH(""CDM CASH DEPOSIT"",$C681)),
      ISNUMBER(SEARCH(""CASH DEPOSIT"",$C681)),
      COUNTIF('SUMMARY DATA'"&amp;"!D:D,$C681)&lt;&gt;1
    ),
    """",
    IFERROR(TEXTJOIN(CHAR(10),TRUE,FILTER('SUMMARY DATA'!H:H,'SUMMARY DATA'!D:D=$C681)),"""")
  )
)"),"")</f>
        <v/>
      </c>
      <c r="I681" s="6" t="str">
        <f>IFERROR(__xludf.DUMMYFUNCTION("IF(H681="""","""",
SUM(ARRAYFORMULA(VALUE(SPLIT(H681,CHAR(10)))))
)"),"")</f>
        <v/>
      </c>
      <c r="J681" s="2" t="str">
        <f>IFERROR(__xludf.DUMMYFUNCTION("IFERROR(
  TEXTJOIN(CHAR(10),TRUE,FILTER('SUMMARY DATA'!I:I,'SUMMARY DATA'!A:A=$A681,'SUMMARY DATA'!C:C=$B681)),
  IF(
    OR(
      ISNUMBER(SEARCH(""CDM CASH DEPOSIT"",$C681)),
      ISNUMBER(SEARCH(""CASH DEPOSIT"",$C681)),
      COUNTIF('SUMMARY DATA'"&amp;"!D:D,$C681)&lt;&gt;1
    ),
    """",
    IFERROR(TEXTJOIN(CHAR(10),TRUE,FILTER('SUMMARY DATA'!I:I,'SUMMARY DATA'!D:D=$C681)),"""")
  )
)"),"")</f>
        <v/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 spans="1:27">
      <c r="A682" s="19"/>
      <c r="B682" s="37"/>
      <c r="C682" s="19"/>
      <c r="D682" s="33"/>
      <c r="E682" s="4" t="str">
        <f>IFERROR(__xludf.DUMMYFUNCTION("IFERROR(
  TEXTJOIN(CHAR(10),TRUE,FILTER('SUMMARY DATA'!E:E,'SUMMARY DATA'!A:A=$A682,'SUMMARY DATA'!C:C=$B682)),
  IF(
    OR(
      ISNUMBER(SEARCH(""CDM CASH DEPOSIT"",$C682)),
      ISNUMBER(SEARCH(""CASH DEPOSIT"",$C682)),
      COUNTIF('SUMMARY DATA'"&amp;"!D:D,$C682)&lt;&gt;1
    ),
    """",
    IFERROR(TEXTJOIN(CHAR(10),TRUE,FILTER('SUMMARY DATA'!E:E,'SUMMARY DATA'!D:D=$C682)),"""")
  )
)"),"")</f>
        <v/>
      </c>
      <c r="F682" s="2" t="str">
        <f>IFERROR(__xludf.DUMMYFUNCTION("IFERROR(
  TEXTJOIN(CHAR(10),TRUE,FILTER('SUMMARY DATA'!F:F,'SUMMARY DATA'!A:A=$A682,'SUMMARY DATA'!C:C=$B682)),
  IF(
    OR(
      ISNUMBER(SEARCH(""CDM CASH DEPOSIT"",$C682)),
      ISNUMBER(SEARCH(""CASH DEPOSIT"",$C682)),
      COUNTIF('SUMMARY DATA'"&amp;"!D:D,$C682)&lt;&gt;1
    ),
    """",
    IFERROR(TEXTJOIN(CHAR(10),TRUE,FILTER('SUMMARY DATA'!F:F,'SUMMARY DATA'!D:D=$C682)),"""")
  )
)"),"")</f>
        <v/>
      </c>
      <c r="G682" s="2" t="str">
        <f>IFERROR(__xludf.DUMMYFUNCTION("IFERROR(
  TEXTJOIN(CHAR(10),TRUE,FILTER('SUMMARY DATA'!G:G,'SUMMARY DATA'!A:A=$A682,'SUMMARY DATA'!C:C=$B682)),
  IF(
    OR(
      ISNUMBER(SEARCH(""CDM CASH DEPOSIT"",$C682)),
      ISNUMBER(SEARCH(""CASH DEPOSIT"",$C682)),
      COUNTIF('SUMMARY DATA'"&amp;"!D:D,$C682)&lt;&gt;1
    ),
    """",
    IFERROR(TEXTJOIN(CHAR(10),TRUE,FILTER('SUMMARY DATA'!G:G,'SUMMARY DATA'!D:D=$C682)),"""")
  )
)"),"")</f>
        <v/>
      </c>
      <c r="H682" s="6" t="str">
        <f>IFERROR(__xludf.DUMMYFUNCTION("IFERROR(
  TEXTJOIN(CHAR(10),TRUE,FILTER('SUMMARY DATA'!H:H,'SUMMARY DATA'!A:A=$A682,'SUMMARY DATA'!C:C=$B682)),
  IF(
    OR(
      ISNUMBER(SEARCH(""CDM CASH DEPOSIT"",$C682)),
      ISNUMBER(SEARCH(""CASH DEPOSIT"",$C682)),
      COUNTIF('SUMMARY DATA'"&amp;"!D:D,$C682)&lt;&gt;1
    ),
    """",
    IFERROR(TEXTJOIN(CHAR(10),TRUE,FILTER('SUMMARY DATA'!H:H,'SUMMARY DATA'!D:D=$C682)),"""")
  )
)"),"")</f>
        <v/>
      </c>
      <c r="I682" s="6" t="str">
        <f>IFERROR(__xludf.DUMMYFUNCTION("IF(H682="""","""",
SUM(ARRAYFORMULA(VALUE(SPLIT(H682,CHAR(10)))))
)"),"")</f>
        <v/>
      </c>
      <c r="J682" s="2" t="str">
        <f>IFERROR(__xludf.DUMMYFUNCTION("IFERROR(
  TEXTJOIN(CHAR(10),TRUE,FILTER('SUMMARY DATA'!I:I,'SUMMARY DATA'!A:A=$A682,'SUMMARY DATA'!C:C=$B682)),
  IF(
    OR(
      ISNUMBER(SEARCH(""CDM CASH DEPOSIT"",$C682)),
      ISNUMBER(SEARCH(""CASH DEPOSIT"",$C682)),
      COUNTIF('SUMMARY DATA'"&amp;"!D:D,$C682)&lt;&gt;1
    ),
    """",
    IFERROR(TEXTJOIN(CHAR(10),TRUE,FILTER('SUMMARY DATA'!I:I,'SUMMARY DATA'!D:D=$C682)),"""")
  )
)"),"")</f>
        <v/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 spans="1:27">
      <c r="A683" s="19"/>
      <c r="B683" s="37"/>
      <c r="C683" s="19"/>
      <c r="D683" s="33"/>
      <c r="E683" s="4" t="str">
        <f>IFERROR(__xludf.DUMMYFUNCTION("IFERROR(
  TEXTJOIN(CHAR(10),TRUE,FILTER('SUMMARY DATA'!E:E,'SUMMARY DATA'!A:A=$A683,'SUMMARY DATA'!C:C=$B683)),
  IF(
    OR(
      ISNUMBER(SEARCH(""CDM CASH DEPOSIT"",$C683)),
      ISNUMBER(SEARCH(""CASH DEPOSIT"",$C683)),
      COUNTIF('SUMMARY DATA'"&amp;"!D:D,$C683)&lt;&gt;1
    ),
    """",
    IFERROR(TEXTJOIN(CHAR(10),TRUE,FILTER('SUMMARY DATA'!E:E,'SUMMARY DATA'!D:D=$C683)),"""")
  )
)"),"")</f>
        <v/>
      </c>
      <c r="F683" s="2" t="str">
        <f>IFERROR(__xludf.DUMMYFUNCTION("IFERROR(
  TEXTJOIN(CHAR(10),TRUE,FILTER('SUMMARY DATA'!F:F,'SUMMARY DATA'!A:A=$A683,'SUMMARY DATA'!C:C=$B683)),
  IF(
    OR(
      ISNUMBER(SEARCH(""CDM CASH DEPOSIT"",$C683)),
      ISNUMBER(SEARCH(""CASH DEPOSIT"",$C683)),
      COUNTIF('SUMMARY DATA'"&amp;"!D:D,$C683)&lt;&gt;1
    ),
    """",
    IFERROR(TEXTJOIN(CHAR(10),TRUE,FILTER('SUMMARY DATA'!F:F,'SUMMARY DATA'!D:D=$C683)),"""")
  )
)"),"")</f>
        <v/>
      </c>
      <c r="G683" s="2" t="str">
        <f>IFERROR(__xludf.DUMMYFUNCTION("IFERROR(
  TEXTJOIN(CHAR(10),TRUE,FILTER('SUMMARY DATA'!G:G,'SUMMARY DATA'!A:A=$A683,'SUMMARY DATA'!C:C=$B683)),
  IF(
    OR(
      ISNUMBER(SEARCH(""CDM CASH DEPOSIT"",$C683)),
      ISNUMBER(SEARCH(""CASH DEPOSIT"",$C683)),
      COUNTIF('SUMMARY DATA'"&amp;"!D:D,$C683)&lt;&gt;1
    ),
    """",
    IFERROR(TEXTJOIN(CHAR(10),TRUE,FILTER('SUMMARY DATA'!G:G,'SUMMARY DATA'!D:D=$C683)),"""")
  )
)"),"")</f>
        <v/>
      </c>
      <c r="H683" s="6" t="str">
        <f>IFERROR(__xludf.DUMMYFUNCTION("IFERROR(
  TEXTJOIN(CHAR(10),TRUE,FILTER('SUMMARY DATA'!H:H,'SUMMARY DATA'!A:A=$A683,'SUMMARY DATA'!C:C=$B683)),
  IF(
    OR(
      ISNUMBER(SEARCH(""CDM CASH DEPOSIT"",$C683)),
      ISNUMBER(SEARCH(""CASH DEPOSIT"",$C683)),
      COUNTIF('SUMMARY DATA'"&amp;"!D:D,$C683)&lt;&gt;1
    ),
    """",
    IFERROR(TEXTJOIN(CHAR(10),TRUE,FILTER('SUMMARY DATA'!H:H,'SUMMARY DATA'!D:D=$C683)),"""")
  )
)"),"")</f>
        <v/>
      </c>
      <c r="I683" s="6" t="str">
        <f>IFERROR(__xludf.DUMMYFUNCTION("IF(H683="""","""",
SUM(ARRAYFORMULA(VALUE(SPLIT(H683,CHAR(10)))))
)"),"")</f>
        <v/>
      </c>
      <c r="J683" s="2" t="str">
        <f>IFERROR(__xludf.DUMMYFUNCTION("IFERROR(
  TEXTJOIN(CHAR(10),TRUE,FILTER('SUMMARY DATA'!I:I,'SUMMARY DATA'!A:A=$A683,'SUMMARY DATA'!C:C=$B683)),
  IF(
    OR(
      ISNUMBER(SEARCH(""CDM CASH DEPOSIT"",$C683)),
      ISNUMBER(SEARCH(""CASH DEPOSIT"",$C683)),
      COUNTIF('SUMMARY DATA'"&amp;"!D:D,$C683)&lt;&gt;1
    ),
    """",
    IFERROR(TEXTJOIN(CHAR(10),TRUE,FILTER('SUMMARY DATA'!I:I,'SUMMARY DATA'!D:D=$C683)),"""")
  )
)"),"")</f>
        <v/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 spans="1:27">
      <c r="A684" s="19"/>
      <c r="B684" s="37"/>
      <c r="C684" s="19"/>
      <c r="D684" s="33"/>
      <c r="E684" s="4" t="str">
        <f>IFERROR(__xludf.DUMMYFUNCTION("IFERROR(
  TEXTJOIN(CHAR(10),TRUE,FILTER('SUMMARY DATA'!E:E,'SUMMARY DATA'!A:A=$A684,'SUMMARY DATA'!C:C=$B684)),
  IF(
    OR(
      ISNUMBER(SEARCH(""CDM CASH DEPOSIT"",$C684)),
      ISNUMBER(SEARCH(""CASH DEPOSIT"",$C684)),
      COUNTIF('SUMMARY DATA'"&amp;"!D:D,$C684)&lt;&gt;1
    ),
    """",
    IFERROR(TEXTJOIN(CHAR(10),TRUE,FILTER('SUMMARY DATA'!E:E,'SUMMARY DATA'!D:D=$C684)),"""")
  )
)"),"")</f>
        <v/>
      </c>
      <c r="F684" s="2" t="str">
        <f>IFERROR(__xludf.DUMMYFUNCTION("IFERROR(
  TEXTJOIN(CHAR(10),TRUE,FILTER('SUMMARY DATA'!F:F,'SUMMARY DATA'!A:A=$A684,'SUMMARY DATA'!C:C=$B684)),
  IF(
    OR(
      ISNUMBER(SEARCH(""CDM CASH DEPOSIT"",$C684)),
      ISNUMBER(SEARCH(""CASH DEPOSIT"",$C684)),
      COUNTIF('SUMMARY DATA'"&amp;"!D:D,$C684)&lt;&gt;1
    ),
    """",
    IFERROR(TEXTJOIN(CHAR(10),TRUE,FILTER('SUMMARY DATA'!F:F,'SUMMARY DATA'!D:D=$C684)),"""")
  )
)"),"")</f>
        <v/>
      </c>
      <c r="G684" s="2" t="str">
        <f>IFERROR(__xludf.DUMMYFUNCTION("IFERROR(
  TEXTJOIN(CHAR(10),TRUE,FILTER('SUMMARY DATA'!G:G,'SUMMARY DATA'!A:A=$A684,'SUMMARY DATA'!C:C=$B684)),
  IF(
    OR(
      ISNUMBER(SEARCH(""CDM CASH DEPOSIT"",$C684)),
      ISNUMBER(SEARCH(""CASH DEPOSIT"",$C684)),
      COUNTIF('SUMMARY DATA'"&amp;"!D:D,$C684)&lt;&gt;1
    ),
    """",
    IFERROR(TEXTJOIN(CHAR(10),TRUE,FILTER('SUMMARY DATA'!G:G,'SUMMARY DATA'!D:D=$C684)),"""")
  )
)"),"")</f>
        <v/>
      </c>
      <c r="H684" s="6" t="str">
        <f>IFERROR(__xludf.DUMMYFUNCTION("IFERROR(
  TEXTJOIN(CHAR(10),TRUE,FILTER('SUMMARY DATA'!H:H,'SUMMARY DATA'!A:A=$A684,'SUMMARY DATA'!C:C=$B684)),
  IF(
    OR(
      ISNUMBER(SEARCH(""CDM CASH DEPOSIT"",$C684)),
      ISNUMBER(SEARCH(""CASH DEPOSIT"",$C684)),
      COUNTIF('SUMMARY DATA'"&amp;"!D:D,$C684)&lt;&gt;1
    ),
    """",
    IFERROR(TEXTJOIN(CHAR(10),TRUE,FILTER('SUMMARY DATA'!H:H,'SUMMARY DATA'!D:D=$C684)),"""")
  )
)"),"")</f>
        <v/>
      </c>
      <c r="I684" s="6" t="str">
        <f>IFERROR(__xludf.DUMMYFUNCTION("IF(H684="""","""",
SUM(ARRAYFORMULA(VALUE(SPLIT(H684,CHAR(10)))))
)"),"")</f>
        <v/>
      </c>
      <c r="J684" s="2" t="str">
        <f>IFERROR(__xludf.DUMMYFUNCTION("IFERROR(
  TEXTJOIN(CHAR(10),TRUE,FILTER('SUMMARY DATA'!I:I,'SUMMARY DATA'!A:A=$A684,'SUMMARY DATA'!C:C=$B684)),
  IF(
    OR(
      ISNUMBER(SEARCH(""CDM CASH DEPOSIT"",$C684)),
      ISNUMBER(SEARCH(""CASH DEPOSIT"",$C684)),
      COUNTIF('SUMMARY DATA'"&amp;"!D:D,$C684)&lt;&gt;1
    ),
    """",
    IFERROR(TEXTJOIN(CHAR(10),TRUE,FILTER('SUMMARY DATA'!I:I,'SUMMARY DATA'!D:D=$C684)),"""")
  )
)"),"")</f>
        <v/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 spans="1:27">
      <c r="A685" s="19"/>
      <c r="B685" s="37"/>
      <c r="C685" s="19"/>
      <c r="D685" s="33"/>
      <c r="E685" s="4" t="str">
        <f>IFERROR(__xludf.DUMMYFUNCTION("IFERROR(
  TEXTJOIN(CHAR(10),TRUE,FILTER('SUMMARY DATA'!E:E,'SUMMARY DATA'!A:A=$A685,'SUMMARY DATA'!C:C=$B685)),
  IF(
    OR(
      ISNUMBER(SEARCH(""CDM CASH DEPOSIT"",$C685)),
      ISNUMBER(SEARCH(""CASH DEPOSIT"",$C685)),
      COUNTIF('SUMMARY DATA'"&amp;"!D:D,$C685)&lt;&gt;1
    ),
    """",
    IFERROR(TEXTJOIN(CHAR(10),TRUE,FILTER('SUMMARY DATA'!E:E,'SUMMARY DATA'!D:D=$C685)),"""")
  )
)"),"")</f>
        <v/>
      </c>
      <c r="F685" s="2" t="str">
        <f>IFERROR(__xludf.DUMMYFUNCTION("IFERROR(
  TEXTJOIN(CHAR(10),TRUE,FILTER('SUMMARY DATA'!F:F,'SUMMARY DATA'!A:A=$A685,'SUMMARY DATA'!C:C=$B685)),
  IF(
    OR(
      ISNUMBER(SEARCH(""CDM CASH DEPOSIT"",$C685)),
      ISNUMBER(SEARCH(""CASH DEPOSIT"",$C685)),
      COUNTIF('SUMMARY DATA'"&amp;"!D:D,$C685)&lt;&gt;1
    ),
    """",
    IFERROR(TEXTJOIN(CHAR(10),TRUE,FILTER('SUMMARY DATA'!F:F,'SUMMARY DATA'!D:D=$C685)),"""")
  )
)"),"")</f>
        <v/>
      </c>
      <c r="G685" s="2" t="str">
        <f>IFERROR(__xludf.DUMMYFUNCTION("IFERROR(
  TEXTJOIN(CHAR(10),TRUE,FILTER('SUMMARY DATA'!G:G,'SUMMARY DATA'!A:A=$A685,'SUMMARY DATA'!C:C=$B685)),
  IF(
    OR(
      ISNUMBER(SEARCH(""CDM CASH DEPOSIT"",$C685)),
      ISNUMBER(SEARCH(""CASH DEPOSIT"",$C685)),
      COUNTIF('SUMMARY DATA'"&amp;"!D:D,$C685)&lt;&gt;1
    ),
    """",
    IFERROR(TEXTJOIN(CHAR(10),TRUE,FILTER('SUMMARY DATA'!G:G,'SUMMARY DATA'!D:D=$C685)),"""")
  )
)"),"")</f>
        <v/>
      </c>
      <c r="H685" s="6" t="str">
        <f>IFERROR(__xludf.DUMMYFUNCTION("IFERROR(
  TEXTJOIN(CHAR(10),TRUE,FILTER('SUMMARY DATA'!H:H,'SUMMARY DATA'!A:A=$A685,'SUMMARY DATA'!C:C=$B685)),
  IF(
    OR(
      ISNUMBER(SEARCH(""CDM CASH DEPOSIT"",$C685)),
      ISNUMBER(SEARCH(""CASH DEPOSIT"",$C685)),
      COUNTIF('SUMMARY DATA'"&amp;"!D:D,$C685)&lt;&gt;1
    ),
    """",
    IFERROR(TEXTJOIN(CHAR(10),TRUE,FILTER('SUMMARY DATA'!H:H,'SUMMARY DATA'!D:D=$C685)),"""")
  )
)"),"")</f>
        <v/>
      </c>
      <c r="I685" s="6" t="str">
        <f>IFERROR(__xludf.DUMMYFUNCTION("IF(H685="""","""",
SUM(ARRAYFORMULA(VALUE(SPLIT(H685,CHAR(10)))))
)"),"")</f>
        <v/>
      </c>
      <c r="J685" s="2" t="str">
        <f>IFERROR(__xludf.DUMMYFUNCTION("IFERROR(
  TEXTJOIN(CHAR(10),TRUE,FILTER('SUMMARY DATA'!I:I,'SUMMARY DATA'!A:A=$A685,'SUMMARY DATA'!C:C=$B685)),
  IF(
    OR(
      ISNUMBER(SEARCH(""CDM CASH DEPOSIT"",$C685)),
      ISNUMBER(SEARCH(""CASH DEPOSIT"",$C685)),
      COUNTIF('SUMMARY DATA'"&amp;"!D:D,$C685)&lt;&gt;1
    ),
    """",
    IFERROR(TEXTJOIN(CHAR(10),TRUE,FILTER('SUMMARY DATA'!I:I,'SUMMARY DATA'!D:D=$C685)),"""")
  )
)"),"")</f>
        <v/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 spans="1:27">
      <c r="A686" s="19"/>
      <c r="B686" s="37"/>
      <c r="C686" s="19"/>
      <c r="D686" s="33"/>
      <c r="E686" s="4" t="str">
        <f>IFERROR(__xludf.DUMMYFUNCTION("IFERROR(
  TEXTJOIN(CHAR(10),TRUE,FILTER('SUMMARY DATA'!E:E,'SUMMARY DATA'!A:A=$A686,'SUMMARY DATA'!C:C=$B686)),
  IF(
    OR(
      ISNUMBER(SEARCH(""CDM CASH DEPOSIT"",$C686)),
      ISNUMBER(SEARCH(""CASH DEPOSIT"",$C686)),
      COUNTIF('SUMMARY DATA'"&amp;"!D:D,$C686)&lt;&gt;1
    ),
    """",
    IFERROR(TEXTJOIN(CHAR(10),TRUE,FILTER('SUMMARY DATA'!E:E,'SUMMARY DATA'!D:D=$C686)),"""")
  )
)"),"")</f>
        <v/>
      </c>
      <c r="F686" s="2" t="str">
        <f>IFERROR(__xludf.DUMMYFUNCTION("IFERROR(
  TEXTJOIN(CHAR(10),TRUE,FILTER('SUMMARY DATA'!F:F,'SUMMARY DATA'!A:A=$A686,'SUMMARY DATA'!C:C=$B686)),
  IF(
    OR(
      ISNUMBER(SEARCH(""CDM CASH DEPOSIT"",$C686)),
      ISNUMBER(SEARCH(""CASH DEPOSIT"",$C686)),
      COUNTIF('SUMMARY DATA'"&amp;"!D:D,$C686)&lt;&gt;1
    ),
    """",
    IFERROR(TEXTJOIN(CHAR(10),TRUE,FILTER('SUMMARY DATA'!F:F,'SUMMARY DATA'!D:D=$C686)),"""")
  )
)"),"")</f>
        <v/>
      </c>
      <c r="G686" s="2" t="str">
        <f>IFERROR(__xludf.DUMMYFUNCTION("IFERROR(
  TEXTJOIN(CHAR(10),TRUE,FILTER('SUMMARY DATA'!G:G,'SUMMARY DATA'!A:A=$A686,'SUMMARY DATA'!C:C=$B686)),
  IF(
    OR(
      ISNUMBER(SEARCH(""CDM CASH DEPOSIT"",$C686)),
      ISNUMBER(SEARCH(""CASH DEPOSIT"",$C686)),
      COUNTIF('SUMMARY DATA'"&amp;"!D:D,$C686)&lt;&gt;1
    ),
    """",
    IFERROR(TEXTJOIN(CHAR(10),TRUE,FILTER('SUMMARY DATA'!G:G,'SUMMARY DATA'!D:D=$C686)),"""")
  )
)"),"")</f>
        <v/>
      </c>
      <c r="H686" s="6" t="str">
        <f>IFERROR(__xludf.DUMMYFUNCTION("IFERROR(
  TEXTJOIN(CHAR(10),TRUE,FILTER('SUMMARY DATA'!H:H,'SUMMARY DATA'!A:A=$A686,'SUMMARY DATA'!C:C=$B686)),
  IF(
    OR(
      ISNUMBER(SEARCH(""CDM CASH DEPOSIT"",$C686)),
      ISNUMBER(SEARCH(""CASH DEPOSIT"",$C686)),
      COUNTIF('SUMMARY DATA'"&amp;"!D:D,$C686)&lt;&gt;1
    ),
    """",
    IFERROR(TEXTJOIN(CHAR(10),TRUE,FILTER('SUMMARY DATA'!H:H,'SUMMARY DATA'!D:D=$C686)),"""")
  )
)"),"")</f>
        <v/>
      </c>
      <c r="I686" s="6" t="str">
        <f>IFERROR(__xludf.DUMMYFUNCTION("IF(H686="""","""",
SUM(ARRAYFORMULA(VALUE(SPLIT(H686,CHAR(10)))))
)"),"")</f>
        <v/>
      </c>
      <c r="J686" s="2" t="str">
        <f>IFERROR(__xludf.DUMMYFUNCTION("IFERROR(
  TEXTJOIN(CHAR(10),TRUE,FILTER('SUMMARY DATA'!I:I,'SUMMARY DATA'!A:A=$A686,'SUMMARY DATA'!C:C=$B686)),
  IF(
    OR(
      ISNUMBER(SEARCH(""CDM CASH DEPOSIT"",$C686)),
      ISNUMBER(SEARCH(""CASH DEPOSIT"",$C686)),
      COUNTIF('SUMMARY DATA'"&amp;"!D:D,$C686)&lt;&gt;1
    ),
    """",
    IFERROR(TEXTJOIN(CHAR(10),TRUE,FILTER('SUMMARY DATA'!I:I,'SUMMARY DATA'!D:D=$C686)),"""")
  )
)"),"")</f>
        <v/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 spans="1:27">
      <c r="A687" s="19"/>
      <c r="B687" s="37"/>
      <c r="C687" s="19"/>
      <c r="D687" s="33"/>
      <c r="E687" s="4" t="str">
        <f>IFERROR(__xludf.DUMMYFUNCTION("IFERROR(
  TEXTJOIN(CHAR(10),TRUE,FILTER('SUMMARY DATA'!E:E,'SUMMARY DATA'!A:A=$A687,'SUMMARY DATA'!C:C=$B687)),
  IF(
    OR(
      ISNUMBER(SEARCH(""CDM CASH DEPOSIT"",$C687)),
      ISNUMBER(SEARCH(""CASH DEPOSIT"",$C687)),
      COUNTIF('SUMMARY DATA'"&amp;"!D:D,$C687)&lt;&gt;1
    ),
    """",
    IFERROR(TEXTJOIN(CHAR(10),TRUE,FILTER('SUMMARY DATA'!E:E,'SUMMARY DATA'!D:D=$C687)),"""")
  )
)"),"")</f>
        <v/>
      </c>
      <c r="F687" s="2" t="str">
        <f>IFERROR(__xludf.DUMMYFUNCTION("IFERROR(
  TEXTJOIN(CHAR(10),TRUE,FILTER('SUMMARY DATA'!F:F,'SUMMARY DATA'!A:A=$A687,'SUMMARY DATA'!C:C=$B687)),
  IF(
    OR(
      ISNUMBER(SEARCH(""CDM CASH DEPOSIT"",$C687)),
      ISNUMBER(SEARCH(""CASH DEPOSIT"",$C687)),
      COUNTIF('SUMMARY DATA'"&amp;"!D:D,$C687)&lt;&gt;1
    ),
    """",
    IFERROR(TEXTJOIN(CHAR(10),TRUE,FILTER('SUMMARY DATA'!F:F,'SUMMARY DATA'!D:D=$C687)),"""")
  )
)"),"")</f>
        <v/>
      </c>
      <c r="G687" s="2" t="str">
        <f>IFERROR(__xludf.DUMMYFUNCTION("IFERROR(
  TEXTJOIN(CHAR(10),TRUE,FILTER('SUMMARY DATA'!G:G,'SUMMARY DATA'!A:A=$A687,'SUMMARY DATA'!C:C=$B687)),
  IF(
    OR(
      ISNUMBER(SEARCH(""CDM CASH DEPOSIT"",$C687)),
      ISNUMBER(SEARCH(""CASH DEPOSIT"",$C687)),
      COUNTIF('SUMMARY DATA'"&amp;"!D:D,$C687)&lt;&gt;1
    ),
    """",
    IFERROR(TEXTJOIN(CHAR(10),TRUE,FILTER('SUMMARY DATA'!G:G,'SUMMARY DATA'!D:D=$C687)),"""")
  )
)"),"")</f>
        <v/>
      </c>
      <c r="H687" s="6" t="str">
        <f>IFERROR(__xludf.DUMMYFUNCTION("IFERROR(
  TEXTJOIN(CHAR(10),TRUE,FILTER('SUMMARY DATA'!H:H,'SUMMARY DATA'!A:A=$A687,'SUMMARY DATA'!C:C=$B687)),
  IF(
    OR(
      ISNUMBER(SEARCH(""CDM CASH DEPOSIT"",$C687)),
      ISNUMBER(SEARCH(""CASH DEPOSIT"",$C687)),
      COUNTIF('SUMMARY DATA'"&amp;"!D:D,$C687)&lt;&gt;1
    ),
    """",
    IFERROR(TEXTJOIN(CHAR(10),TRUE,FILTER('SUMMARY DATA'!H:H,'SUMMARY DATA'!D:D=$C687)),"""")
  )
)"),"")</f>
        <v/>
      </c>
      <c r="I687" s="6" t="str">
        <f>IFERROR(__xludf.DUMMYFUNCTION("IF(H687="""","""",
SUM(ARRAYFORMULA(VALUE(SPLIT(H687,CHAR(10)))))
)"),"")</f>
        <v/>
      </c>
      <c r="J687" s="2" t="str">
        <f>IFERROR(__xludf.DUMMYFUNCTION("IFERROR(
  TEXTJOIN(CHAR(10),TRUE,FILTER('SUMMARY DATA'!I:I,'SUMMARY DATA'!A:A=$A687,'SUMMARY DATA'!C:C=$B687)),
  IF(
    OR(
      ISNUMBER(SEARCH(""CDM CASH DEPOSIT"",$C687)),
      ISNUMBER(SEARCH(""CASH DEPOSIT"",$C687)),
      COUNTIF('SUMMARY DATA'"&amp;"!D:D,$C687)&lt;&gt;1
    ),
    """",
    IFERROR(TEXTJOIN(CHAR(10),TRUE,FILTER('SUMMARY DATA'!I:I,'SUMMARY DATA'!D:D=$C687)),"""")
  )
)"),"")</f>
        <v/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 spans="1:27">
      <c r="A688" s="19"/>
      <c r="B688" s="37"/>
      <c r="C688" s="19"/>
      <c r="D688" s="33"/>
      <c r="E688" s="4" t="str">
        <f>IFERROR(__xludf.DUMMYFUNCTION("IFERROR(
  TEXTJOIN(CHAR(10),TRUE,FILTER('SUMMARY DATA'!E:E,'SUMMARY DATA'!A:A=$A688,'SUMMARY DATA'!C:C=$B688)),
  IF(
    OR(
      ISNUMBER(SEARCH(""CDM CASH DEPOSIT"",$C688)),
      ISNUMBER(SEARCH(""CASH DEPOSIT"",$C688)),
      COUNTIF('SUMMARY DATA'"&amp;"!D:D,$C688)&lt;&gt;1
    ),
    """",
    IFERROR(TEXTJOIN(CHAR(10),TRUE,FILTER('SUMMARY DATA'!E:E,'SUMMARY DATA'!D:D=$C688)),"""")
  )
)"),"")</f>
        <v/>
      </c>
      <c r="F688" s="2" t="str">
        <f>IFERROR(__xludf.DUMMYFUNCTION("IFERROR(
  TEXTJOIN(CHAR(10),TRUE,FILTER('SUMMARY DATA'!F:F,'SUMMARY DATA'!A:A=$A688,'SUMMARY DATA'!C:C=$B688)),
  IF(
    OR(
      ISNUMBER(SEARCH(""CDM CASH DEPOSIT"",$C688)),
      ISNUMBER(SEARCH(""CASH DEPOSIT"",$C688)),
      COUNTIF('SUMMARY DATA'"&amp;"!D:D,$C688)&lt;&gt;1
    ),
    """",
    IFERROR(TEXTJOIN(CHAR(10),TRUE,FILTER('SUMMARY DATA'!F:F,'SUMMARY DATA'!D:D=$C688)),"""")
  )
)"),"")</f>
        <v/>
      </c>
      <c r="G688" s="2" t="str">
        <f>IFERROR(__xludf.DUMMYFUNCTION("IFERROR(
  TEXTJOIN(CHAR(10),TRUE,FILTER('SUMMARY DATA'!G:G,'SUMMARY DATA'!A:A=$A688,'SUMMARY DATA'!C:C=$B688)),
  IF(
    OR(
      ISNUMBER(SEARCH(""CDM CASH DEPOSIT"",$C688)),
      ISNUMBER(SEARCH(""CASH DEPOSIT"",$C688)),
      COUNTIF('SUMMARY DATA'"&amp;"!D:D,$C688)&lt;&gt;1
    ),
    """",
    IFERROR(TEXTJOIN(CHAR(10),TRUE,FILTER('SUMMARY DATA'!G:G,'SUMMARY DATA'!D:D=$C688)),"""")
  )
)"),"")</f>
        <v/>
      </c>
      <c r="H688" s="6" t="str">
        <f>IFERROR(__xludf.DUMMYFUNCTION("IFERROR(
  TEXTJOIN(CHAR(10),TRUE,FILTER('SUMMARY DATA'!H:H,'SUMMARY DATA'!A:A=$A688,'SUMMARY DATA'!C:C=$B688)),
  IF(
    OR(
      ISNUMBER(SEARCH(""CDM CASH DEPOSIT"",$C688)),
      ISNUMBER(SEARCH(""CASH DEPOSIT"",$C688)),
      COUNTIF('SUMMARY DATA'"&amp;"!D:D,$C688)&lt;&gt;1
    ),
    """",
    IFERROR(TEXTJOIN(CHAR(10),TRUE,FILTER('SUMMARY DATA'!H:H,'SUMMARY DATA'!D:D=$C688)),"""")
  )
)"),"")</f>
        <v/>
      </c>
      <c r="I688" s="6" t="str">
        <f>IFERROR(__xludf.DUMMYFUNCTION("IF(H688="""","""",
SUM(ARRAYFORMULA(VALUE(SPLIT(H688,CHAR(10)))))
)"),"")</f>
        <v/>
      </c>
      <c r="J688" s="2" t="str">
        <f>IFERROR(__xludf.DUMMYFUNCTION("IFERROR(
  TEXTJOIN(CHAR(10),TRUE,FILTER('SUMMARY DATA'!I:I,'SUMMARY DATA'!A:A=$A688,'SUMMARY DATA'!C:C=$B688)),
  IF(
    OR(
      ISNUMBER(SEARCH(""CDM CASH DEPOSIT"",$C688)),
      ISNUMBER(SEARCH(""CASH DEPOSIT"",$C688)),
      COUNTIF('SUMMARY DATA'"&amp;"!D:D,$C688)&lt;&gt;1
    ),
    """",
    IFERROR(TEXTJOIN(CHAR(10),TRUE,FILTER('SUMMARY DATA'!I:I,'SUMMARY DATA'!D:D=$C688)),"""")
  )
)"),"")</f>
        <v/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 spans="1:27">
      <c r="A689" s="19"/>
      <c r="B689" s="37"/>
      <c r="C689" s="19"/>
      <c r="D689" s="33"/>
      <c r="E689" s="4" t="str">
        <f>IFERROR(__xludf.DUMMYFUNCTION("IFERROR(
  TEXTJOIN(CHAR(10),TRUE,FILTER('SUMMARY DATA'!E:E,'SUMMARY DATA'!A:A=$A689,'SUMMARY DATA'!C:C=$B689)),
  IF(
    OR(
      ISNUMBER(SEARCH(""CDM CASH DEPOSIT"",$C689)),
      ISNUMBER(SEARCH(""CASH DEPOSIT"",$C689)),
      COUNTIF('SUMMARY DATA'"&amp;"!D:D,$C689)&lt;&gt;1
    ),
    """",
    IFERROR(TEXTJOIN(CHAR(10),TRUE,FILTER('SUMMARY DATA'!E:E,'SUMMARY DATA'!D:D=$C689)),"""")
  )
)"),"")</f>
        <v/>
      </c>
      <c r="F689" s="2" t="str">
        <f>IFERROR(__xludf.DUMMYFUNCTION("IFERROR(
  TEXTJOIN(CHAR(10),TRUE,FILTER('SUMMARY DATA'!F:F,'SUMMARY DATA'!A:A=$A689,'SUMMARY DATA'!C:C=$B689)),
  IF(
    OR(
      ISNUMBER(SEARCH(""CDM CASH DEPOSIT"",$C689)),
      ISNUMBER(SEARCH(""CASH DEPOSIT"",$C689)),
      COUNTIF('SUMMARY DATA'"&amp;"!D:D,$C689)&lt;&gt;1
    ),
    """",
    IFERROR(TEXTJOIN(CHAR(10),TRUE,FILTER('SUMMARY DATA'!F:F,'SUMMARY DATA'!D:D=$C689)),"""")
  )
)"),"")</f>
        <v/>
      </c>
      <c r="G689" s="2" t="str">
        <f>IFERROR(__xludf.DUMMYFUNCTION("IFERROR(
  TEXTJOIN(CHAR(10),TRUE,FILTER('SUMMARY DATA'!G:G,'SUMMARY DATA'!A:A=$A689,'SUMMARY DATA'!C:C=$B689)),
  IF(
    OR(
      ISNUMBER(SEARCH(""CDM CASH DEPOSIT"",$C689)),
      ISNUMBER(SEARCH(""CASH DEPOSIT"",$C689)),
      COUNTIF('SUMMARY DATA'"&amp;"!D:D,$C689)&lt;&gt;1
    ),
    """",
    IFERROR(TEXTJOIN(CHAR(10),TRUE,FILTER('SUMMARY DATA'!G:G,'SUMMARY DATA'!D:D=$C689)),"""")
  )
)"),"")</f>
        <v/>
      </c>
      <c r="H689" s="6" t="str">
        <f>IFERROR(__xludf.DUMMYFUNCTION("IFERROR(
  TEXTJOIN(CHAR(10),TRUE,FILTER('SUMMARY DATA'!H:H,'SUMMARY DATA'!A:A=$A689,'SUMMARY DATA'!C:C=$B689)),
  IF(
    OR(
      ISNUMBER(SEARCH(""CDM CASH DEPOSIT"",$C689)),
      ISNUMBER(SEARCH(""CASH DEPOSIT"",$C689)),
      COUNTIF('SUMMARY DATA'"&amp;"!D:D,$C689)&lt;&gt;1
    ),
    """",
    IFERROR(TEXTJOIN(CHAR(10),TRUE,FILTER('SUMMARY DATA'!H:H,'SUMMARY DATA'!D:D=$C689)),"""")
  )
)"),"")</f>
        <v/>
      </c>
      <c r="I689" s="6" t="str">
        <f>IFERROR(__xludf.DUMMYFUNCTION("IF(H689="""","""",
SUM(ARRAYFORMULA(VALUE(SPLIT(H689,CHAR(10)))))
)"),"")</f>
        <v/>
      </c>
      <c r="J689" s="2" t="str">
        <f>IFERROR(__xludf.DUMMYFUNCTION("IFERROR(
  TEXTJOIN(CHAR(10),TRUE,FILTER('SUMMARY DATA'!I:I,'SUMMARY DATA'!A:A=$A689,'SUMMARY DATA'!C:C=$B689)),
  IF(
    OR(
      ISNUMBER(SEARCH(""CDM CASH DEPOSIT"",$C689)),
      ISNUMBER(SEARCH(""CASH DEPOSIT"",$C689)),
      COUNTIF('SUMMARY DATA'"&amp;"!D:D,$C689)&lt;&gt;1
    ),
    """",
    IFERROR(TEXTJOIN(CHAR(10),TRUE,FILTER('SUMMARY DATA'!I:I,'SUMMARY DATA'!D:D=$C689)),"""")
  )
)"),"")</f>
        <v/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 spans="1:27">
      <c r="A690" s="19"/>
      <c r="B690" s="37"/>
      <c r="C690" s="19"/>
      <c r="D690" s="33"/>
      <c r="E690" s="4" t="str">
        <f>IFERROR(__xludf.DUMMYFUNCTION("IFERROR(
  TEXTJOIN(CHAR(10),TRUE,FILTER('SUMMARY DATA'!E:E,'SUMMARY DATA'!A:A=$A690,'SUMMARY DATA'!C:C=$B690)),
  IF(
    OR(
      ISNUMBER(SEARCH(""CDM CASH DEPOSIT"",$C690)),
      ISNUMBER(SEARCH(""CASH DEPOSIT"",$C690)),
      COUNTIF('SUMMARY DATA'"&amp;"!D:D,$C690)&lt;&gt;1
    ),
    """",
    IFERROR(TEXTJOIN(CHAR(10),TRUE,FILTER('SUMMARY DATA'!E:E,'SUMMARY DATA'!D:D=$C690)),"""")
  )
)"),"")</f>
        <v/>
      </c>
      <c r="F690" s="2" t="str">
        <f>IFERROR(__xludf.DUMMYFUNCTION("IFERROR(
  TEXTJOIN(CHAR(10),TRUE,FILTER('SUMMARY DATA'!F:F,'SUMMARY DATA'!A:A=$A690,'SUMMARY DATA'!C:C=$B690)),
  IF(
    OR(
      ISNUMBER(SEARCH(""CDM CASH DEPOSIT"",$C690)),
      ISNUMBER(SEARCH(""CASH DEPOSIT"",$C690)),
      COUNTIF('SUMMARY DATA'"&amp;"!D:D,$C690)&lt;&gt;1
    ),
    """",
    IFERROR(TEXTJOIN(CHAR(10),TRUE,FILTER('SUMMARY DATA'!F:F,'SUMMARY DATA'!D:D=$C690)),"""")
  )
)"),"")</f>
        <v/>
      </c>
      <c r="G690" s="2" t="str">
        <f>IFERROR(__xludf.DUMMYFUNCTION("IFERROR(
  TEXTJOIN(CHAR(10),TRUE,FILTER('SUMMARY DATA'!G:G,'SUMMARY DATA'!A:A=$A690,'SUMMARY DATA'!C:C=$B690)),
  IF(
    OR(
      ISNUMBER(SEARCH(""CDM CASH DEPOSIT"",$C690)),
      ISNUMBER(SEARCH(""CASH DEPOSIT"",$C690)),
      COUNTIF('SUMMARY DATA'"&amp;"!D:D,$C690)&lt;&gt;1
    ),
    """",
    IFERROR(TEXTJOIN(CHAR(10),TRUE,FILTER('SUMMARY DATA'!G:G,'SUMMARY DATA'!D:D=$C690)),"""")
  )
)"),"")</f>
        <v/>
      </c>
      <c r="H690" s="6" t="str">
        <f>IFERROR(__xludf.DUMMYFUNCTION("IFERROR(
  TEXTJOIN(CHAR(10),TRUE,FILTER('SUMMARY DATA'!H:H,'SUMMARY DATA'!A:A=$A690,'SUMMARY DATA'!C:C=$B690)),
  IF(
    OR(
      ISNUMBER(SEARCH(""CDM CASH DEPOSIT"",$C690)),
      ISNUMBER(SEARCH(""CASH DEPOSIT"",$C690)),
      COUNTIF('SUMMARY DATA'"&amp;"!D:D,$C690)&lt;&gt;1
    ),
    """",
    IFERROR(TEXTJOIN(CHAR(10),TRUE,FILTER('SUMMARY DATA'!H:H,'SUMMARY DATA'!D:D=$C690)),"""")
  )
)"),"")</f>
        <v/>
      </c>
      <c r="I690" s="6" t="str">
        <f>IFERROR(__xludf.DUMMYFUNCTION("IF(H690="""","""",
SUM(ARRAYFORMULA(VALUE(SPLIT(H690,CHAR(10)))))
)"),"")</f>
        <v/>
      </c>
      <c r="J690" s="2" t="str">
        <f>IFERROR(__xludf.DUMMYFUNCTION("IFERROR(
  TEXTJOIN(CHAR(10),TRUE,FILTER('SUMMARY DATA'!I:I,'SUMMARY DATA'!A:A=$A690,'SUMMARY DATA'!C:C=$B690)),
  IF(
    OR(
      ISNUMBER(SEARCH(""CDM CASH DEPOSIT"",$C690)),
      ISNUMBER(SEARCH(""CASH DEPOSIT"",$C690)),
      COUNTIF('SUMMARY DATA'"&amp;"!D:D,$C690)&lt;&gt;1
    ),
    """",
    IFERROR(TEXTJOIN(CHAR(10),TRUE,FILTER('SUMMARY DATA'!I:I,'SUMMARY DATA'!D:D=$C690)),"""")
  )
)"),"")</f>
        <v/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 spans="1:27">
      <c r="A691" s="19"/>
      <c r="B691" s="37"/>
      <c r="C691" s="19"/>
      <c r="D691" s="33"/>
      <c r="E691" s="4" t="str">
        <f>IFERROR(__xludf.DUMMYFUNCTION("IFERROR(
  TEXTJOIN(CHAR(10),TRUE,FILTER('SUMMARY DATA'!E:E,'SUMMARY DATA'!A:A=$A691,'SUMMARY DATA'!C:C=$B691)),
  IF(
    OR(
      ISNUMBER(SEARCH(""CDM CASH DEPOSIT"",$C691)),
      ISNUMBER(SEARCH(""CASH DEPOSIT"",$C691)),
      COUNTIF('SUMMARY DATA'"&amp;"!D:D,$C691)&lt;&gt;1
    ),
    """",
    IFERROR(TEXTJOIN(CHAR(10),TRUE,FILTER('SUMMARY DATA'!E:E,'SUMMARY DATA'!D:D=$C691)),"""")
  )
)"),"")</f>
        <v/>
      </c>
      <c r="F691" s="2" t="str">
        <f>IFERROR(__xludf.DUMMYFUNCTION("IFERROR(
  TEXTJOIN(CHAR(10),TRUE,FILTER('SUMMARY DATA'!F:F,'SUMMARY DATA'!A:A=$A691,'SUMMARY DATA'!C:C=$B691)),
  IF(
    OR(
      ISNUMBER(SEARCH(""CDM CASH DEPOSIT"",$C691)),
      ISNUMBER(SEARCH(""CASH DEPOSIT"",$C691)),
      COUNTIF('SUMMARY DATA'"&amp;"!D:D,$C691)&lt;&gt;1
    ),
    """",
    IFERROR(TEXTJOIN(CHAR(10),TRUE,FILTER('SUMMARY DATA'!F:F,'SUMMARY DATA'!D:D=$C691)),"""")
  )
)"),"")</f>
        <v/>
      </c>
      <c r="G691" s="2" t="str">
        <f>IFERROR(__xludf.DUMMYFUNCTION("IFERROR(
  TEXTJOIN(CHAR(10),TRUE,FILTER('SUMMARY DATA'!G:G,'SUMMARY DATA'!A:A=$A691,'SUMMARY DATA'!C:C=$B691)),
  IF(
    OR(
      ISNUMBER(SEARCH(""CDM CASH DEPOSIT"",$C691)),
      ISNUMBER(SEARCH(""CASH DEPOSIT"",$C691)),
      COUNTIF('SUMMARY DATA'"&amp;"!D:D,$C691)&lt;&gt;1
    ),
    """",
    IFERROR(TEXTJOIN(CHAR(10),TRUE,FILTER('SUMMARY DATA'!G:G,'SUMMARY DATA'!D:D=$C691)),"""")
  )
)"),"")</f>
        <v/>
      </c>
      <c r="H691" s="6" t="str">
        <f>IFERROR(__xludf.DUMMYFUNCTION("IFERROR(
  TEXTJOIN(CHAR(10),TRUE,FILTER('SUMMARY DATA'!H:H,'SUMMARY DATA'!A:A=$A691,'SUMMARY DATA'!C:C=$B691)),
  IF(
    OR(
      ISNUMBER(SEARCH(""CDM CASH DEPOSIT"",$C691)),
      ISNUMBER(SEARCH(""CASH DEPOSIT"",$C691)),
      COUNTIF('SUMMARY DATA'"&amp;"!D:D,$C691)&lt;&gt;1
    ),
    """",
    IFERROR(TEXTJOIN(CHAR(10),TRUE,FILTER('SUMMARY DATA'!H:H,'SUMMARY DATA'!D:D=$C691)),"""")
  )
)"),"")</f>
        <v/>
      </c>
      <c r="I691" s="6" t="str">
        <f>IFERROR(__xludf.DUMMYFUNCTION("IF(H691="""","""",
SUM(ARRAYFORMULA(VALUE(SPLIT(H691,CHAR(10)))))
)"),"")</f>
        <v/>
      </c>
      <c r="J691" s="2" t="str">
        <f>IFERROR(__xludf.DUMMYFUNCTION("IFERROR(
  TEXTJOIN(CHAR(10),TRUE,FILTER('SUMMARY DATA'!I:I,'SUMMARY DATA'!A:A=$A691,'SUMMARY DATA'!C:C=$B691)),
  IF(
    OR(
      ISNUMBER(SEARCH(""CDM CASH DEPOSIT"",$C691)),
      ISNUMBER(SEARCH(""CASH DEPOSIT"",$C691)),
      COUNTIF('SUMMARY DATA'"&amp;"!D:D,$C691)&lt;&gt;1
    ),
    """",
    IFERROR(TEXTJOIN(CHAR(10),TRUE,FILTER('SUMMARY DATA'!I:I,'SUMMARY DATA'!D:D=$C691)),"""")
  )
)"),"")</f>
        <v/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 spans="1:27">
      <c r="A692" s="19"/>
      <c r="B692" s="37"/>
      <c r="C692" s="19"/>
      <c r="D692" s="33"/>
      <c r="E692" s="4" t="str">
        <f>IFERROR(__xludf.DUMMYFUNCTION("IFERROR(
  TEXTJOIN(CHAR(10),TRUE,FILTER('SUMMARY DATA'!E:E,'SUMMARY DATA'!A:A=$A692,'SUMMARY DATA'!C:C=$B692)),
  IF(
    OR(
      ISNUMBER(SEARCH(""CDM CASH DEPOSIT"",$C692)),
      ISNUMBER(SEARCH(""CASH DEPOSIT"",$C692)),
      COUNTIF('SUMMARY DATA'"&amp;"!D:D,$C692)&lt;&gt;1
    ),
    """",
    IFERROR(TEXTJOIN(CHAR(10),TRUE,FILTER('SUMMARY DATA'!E:E,'SUMMARY DATA'!D:D=$C692)),"""")
  )
)"),"")</f>
        <v/>
      </c>
      <c r="F692" s="2" t="str">
        <f>IFERROR(__xludf.DUMMYFUNCTION("IFERROR(
  TEXTJOIN(CHAR(10),TRUE,FILTER('SUMMARY DATA'!F:F,'SUMMARY DATA'!A:A=$A692,'SUMMARY DATA'!C:C=$B692)),
  IF(
    OR(
      ISNUMBER(SEARCH(""CDM CASH DEPOSIT"",$C692)),
      ISNUMBER(SEARCH(""CASH DEPOSIT"",$C692)),
      COUNTIF('SUMMARY DATA'"&amp;"!D:D,$C692)&lt;&gt;1
    ),
    """",
    IFERROR(TEXTJOIN(CHAR(10),TRUE,FILTER('SUMMARY DATA'!F:F,'SUMMARY DATA'!D:D=$C692)),"""")
  )
)"),"")</f>
        <v/>
      </c>
      <c r="G692" s="2" t="str">
        <f>IFERROR(__xludf.DUMMYFUNCTION("IFERROR(
  TEXTJOIN(CHAR(10),TRUE,FILTER('SUMMARY DATA'!G:G,'SUMMARY DATA'!A:A=$A692,'SUMMARY DATA'!C:C=$B692)),
  IF(
    OR(
      ISNUMBER(SEARCH(""CDM CASH DEPOSIT"",$C692)),
      ISNUMBER(SEARCH(""CASH DEPOSIT"",$C692)),
      COUNTIF('SUMMARY DATA'"&amp;"!D:D,$C692)&lt;&gt;1
    ),
    """",
    IFERROR(TEXTJOIN(CHAR(10),TRUE,FILTER('SUMMARY DATA'!G:G,'SUMMARY DATA'!D:D=$C692)),"""")
  )
)"),"")</f>
        <v/>
      </c>
      <c r="H692" s="6" t="str">
        <f>IFERROR(__xludf.DUMMYFUNCTION("IFERROR(
  TEXTJOIN(CHAR(10),TRUE,FILTER('SUMMARY DATA'!H:H,'SUMMARY DATA'!A:A=$A692,'SUMMARY DATA'!C:C=$B692)),
  IF(
    OR(
      ISNUMBER(SEARCH(""CDM CASH DEPOSIT"",$C692)),
      ISNUMBER(SEARCH(""CASH DEPOSIT"",$C692)),
      COUNTIF('SUMMARY DATA'"&amp;"!D:D,$C692)&lt;&gt;1
    ),
    """",
    IFERROR(TEXTJOIN(CHAR(10),TRUE,FILTER('SUMMARY DATA'!H:H,'SUMMARY DATA'!D:D=$C692)),"""")
  )
)"),"")</f>
        <v/>
      </c>
      <c r="I692" s="6" t="str">
        <f>IFERROR(__xludf.DUMMYFUNCTION("IF(H692="""","""",
SUM(ARRAYFORMULA(VALUE(SPLIT(H692,CHAR(10)))))
)"),"")</f>
        <v/>
      </c>
      <c r="J692" s="2" t="str">
        <f>IFERROR(__xludf.DUMMYFUNCTION("IFERROR(
  TEXTJOIN(CHAR(10),TRUE,FILTER('SUMMARY DATA'!I:I,'SUMMARY DATA'!A:A=$A692,'SUMMARY DATA'!C:C=$B692)),
  IF(
    OR(
      ISNUMBER(SEARCH(""CDM CASH DEPOSIT"",$C692)),
      ISNUMBER(SEARCH(""CASH DEPOSIT"",$C692)),
      COUNTIF('SUMMARY DATA'"&amp;"!D:D,$C692)&lt;&gt;1
    ),
    """",
    IFERROR(TEXTJOIN(CHAR(10),TRUE,FILTER('SUMMARY DATA'!I:I,'SUMMARY DATA'!D:D=$C692)),"""")
  )
)"),"")</f>
        <v/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 spans="1:27">
      <c r="A693" s="19"/>
      <c r="B693" s="37"/>
      <c r="C693" s="19"/>
      <c r="D693" s="33"/>
      <c r="E693" s="4" t="str">
        <f>IFERROR(__xludf.DUMMYFUNCTION("IFERROR(
  TEXTJOIN(CHAR(10),TRUE,FILTER('SUMMARY DATA'!E:E,'SUMMARY DATA'!A:A=$A693,'SUMMARY DATA'!C:C=$B693)),
  IF(
    OR(
      ISNUMBER(SEARCH(""CDM CASH DEPOSIT"",$C693)),
      ISNUMBER(SEARCH(""CASH DEPOSIT"",$C693)),
      COUNTIF('SUMMARY DATA'"&amp;"!D:D,$C693)&lt;&gt;1
    ),
    """",
    IFERROR(TEXTJOIN(CHAR(10),TRUE,FILTER('SUMMARY DATA'!E:E,'SUMMARY DATA'!D:D=$C693)),"""")
  )
)"),"")</f>
        <v/>
      </c>
      <c r="F693" s="2" t="str">
        <f>IFERROR(__xludf.DUMMYFUNCTION("IFERROR(
  TEXTJOIN(CHAR(10),TRUE,FILTER('SUMMARY DATA'!F:F,'SUMMARY DATA'!A:A=$A693,'SUMMARY DATA'!C:C=$B693)),
  IF(
    OR(
      ISNUMBER(SEARCH(""CDM CASH DEPOSIT"",$C693)),
      ISNUMBER(SEARCH(""CASH DEPOSIT"",$C693)),
      COUNTIF('SUMMARY DATA'"&amp;"!D:D,$C693)&lt;&gt;1
    ),
    """",
    IFERROR(TEXTJOIN(CHAR(10),TRUE,FILTER('SUMMARY DATA'!F:F,'SUMMARY DATA'!D:D=$C693)),"""")
  )
)"),"")</f>
        <v/>
      </c>
      <c r="G693" s="2" t="str">
        <f>IFERROR(__xludf.DUMMYFUNCTION("IFERROR(
  TEXTJOIN(CHAR(10),TRUE,FILTER('SUMMARY DATA'!G:G,'SUMMARY DATA'!A:A=$A693,'SUMMARY DATA'!C:C=$B693)),
  IF(
    OR(
      ISNUMBER(SEARCH(""CDM CASH DEPOSIT"",$C693)),
      ISNUMBER(SEARCH(""CASH DEPOSIT"",$C693)),
      COUNTIF('SUMMARY DATA'"&amp;"!D:D,$C693)&lt;&gt;1
    ),
    """",
    IFERROR(TEXTJOIN(CHAR(10),TRUE,FILTER('SUMMARY DATA'!G:G,'SUMMARY DATA'!D:D=$C693)),"""")
  )
)"),"")</f>
        <v/>
      </c>
      <c r="H693" s="6" t="str">
        <f>IFERROR(__xludf.DUMMYFUNCTION("IFERROR(
  TEXTJOIN(CHAR(10),TRUE,FILTER('SUMMARY DATA'!H:H,'SUMMARY DATA'!A:A=$A693,'SUMMARY DATA'!C:C=$B693)),
  IF(
    OR(
      ISNUMBER(SEARCH(""CDM CASH DEPOSIT"",$C693)),
      ISNUMBER(SEARCH(""CASH DEPOSIT"",$C693)),
      COUNTIF('SUMMARY DATA'"&amp;"!D:D,$C693)&lt;&gt;1
    ),
    """",
    IFERROR(TEXTJOIN(CHAR(10),TRUE,FILTER('SUMMARY DATA'!H:H,'SUMMARY DATA'!D:D=$C693)),"""")
  )
)"),"")</f>
        <v/>
      </c>
      <c r="I693" s="6" t="str">
        <f>IFERROR(__xludf.DUMMYFUNCTION("IF(H693="""","""",
SUM(ARRAYFORMULA(VALUE(SPLIT(H693,CHAR(10)))))
)"),"")</f>
        <v/>
      </c>
      <c r="J693" s="2" t="str">
        <f>IFERROR(__xludf.DUMMYFUNCTION("IFERROR(
  TEXTJOIN(CHAR(10),TRUE,FILTER('SUMMARY DATA'!I:I,'SUMMARY DATA'!A:A=$A693,'SUMMARY DATA'!C:C=$B693)),
  IF(
    OR(
      ISNUMBER(SEARCH(""CDM CASH DEPOSIT"",$C693)),
      ISNUMBER(SEARCH(""CASH DEPOSIT"",$C693)),
      COUNTIF('SUMMARY DATA'"&amp;"!D:D,$C693)&lt;&gt;1
    ),
    """",
    IFERROR(TEXTJOIN(CHAR(10),TRUE,FILTER('SUMMARY DATA'!I:I,'SUMMARY DATA'!D:D=$C693)),"""")
  )
)"),"")</f>
        <v/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 spans="1:27">
      <c r="A694" s="19"/>
      <c r="B694" s="37"/>
      <c r="C694" s="19"/>
      <c r="D694" s="33"/>
      <c r="E694" s="4" t="str">
        <f>IFERROR(__xludf.DUMMYFUNCTION("IFERROR(
  TEXTJOIN(CHAR(10),TRUE,FILTER('SUMMARY DATA'!E:E,'SUMMARY DATA'!A:A=$A694,'SUMMARY DATA'!C:C=$B694)),
  IF(
    OR(
      ISNUMBER(SEARCH(""CDM CASH DEPOSIT"",$C694)),
      ISNUMBER(SEARCH(""CASH DEPOSIT"",$C694)),
      COUNTIF('SUMMARY DATA'"&amp;"!D:D,$C694)&lt;&gt;1
    ),
    """",
    IFERROR(TEXTJOIN(CHAR(10),TRUE,FILTER('SUMMARY DATA'!E:E,'SUMMARY DATA'!D:D=$C694)),"""")
  )
)"),"")</f>
        <v/>
      </c>
      <c r="F694" s="2" t="str">
        <f>IFERROR(__xludf.DUMMYFUNCTION("IFERROR(
  TEXTJOIN(CHAR(10),TRUE,FILTER('SUMMARY DATA'!F:F,'SUMMARY DATA'!A:A=$A694,'SUMMARY DATA'!C:C=$B694)),
  IF(
    OR(
      ISNUMBER(SEARCH(""CDM CASH DEPOSIT"",$C694)),
      ISNUMBER(SEARCH(""CASH DEPOSIT"",$C694)),
      COUNTIF('SUMMARY DATA'"&amp;"!D:D,$C694)&lt;&gt;1
    ),
    """",
    IFERROR(TEXTJOIN(CHAR(10),TRUE,FILTER('SUMMARY DATA'!F:F,'SUMMARY DATA'!D:D=$C694)),"""")
  )
)"),"")</f>
        <v/>
      </c>
      <c r="G694" s="2" t="str">
        <f>IFERROR(__xludf.DUMMYFUNCTION("IFERROR(
  TEXTJOIN(CHAR(10),TRUE,FILTER('SUMMARY DATA'!G:G,'SUMMARY DATA'!A:A=$A694,'SUMMARY DATA'!C:C=$B694)),
  IF(
    OR(
      ISNUMBER(SEARCH(""CDM CASH DEPOSIT"",$C694)),
      ISNUMBER(SEARCH(""CASH DEPOSIT"",$C694)),
      COUNTIF('SUMMARY DATA'"&amp;"!D:D,$C694)&lt;&gt;1
    ),
    """",
    IFERROR(TEXTJOIN(CHAR(10),TRUE,FILTER('SUMMARY DATA'!G:G,'SUMMARY DATA'!D:D=$C694)),"""")
  )
)"),"")</f>
        <v/>
      </c>
      <c r="H694" s="6" t="str">
        <f>IFERROR(__xludf.DUMMYFUNCTION("IFERROR(
  TEXTJOIN(CHAR(10),TRUE,FILTER('SUMMARY DATA'!H:H,'SUMMARY DATA'!A:A=$A694,'SUMMARY DATA'!C:C=$B694)),
  IF(
    OR(
      ISNUMBER(SEARCH(""CDM CASH DEPOSIT"",$C694)),
      ISNUMBER(SEARCH(""CASH DEPOSIT"",$C694)),
      COUNTIF('SUMMARY DATA'"&amp;"!D:D,$C694)&lt;&gt;1
    ),
    """",
    IFERROR(TEXTJOIN(CHAR(10),TRUE,FILTER('SUMMARY DATA'!H:H,'SUMMARY DATA'!D:D=$C694)),"""")
  )
)"),"")</f>
        <v/>
      </c>
      <c r="I694" s="6" t="str">
        <f>IFERROR(__xludf.DUMMYFUNCTION("IF(H694="""","""",
SUM(ARRAYFORMULA(VALUE(SPLIT(H694,CHAR(10)))))
)"),"")</f>
        <v/>
      </c>
      <c r="J694" s="2" t="str">
        <f>IFERROR(__xludf.DUMMYFUNCTION("IFERROR(
  TEXTJOIN(CHAR(10),TRUE,FILTER('SUMMARY DATA'!I:I,'SUMMARY DATA'!A:A=$A694,'SUMMARY DATA'!C:C=$B694)),
  IF(
    OR(
      ISNUMBER(SEARCH(""CDM CASH DEPOSIT"",$C694)),
      ISNUMBER(SEARCH(""CASH DEPOSIT"",$C694)),
      COUNTIF('SUMMARY DATA'"&amp;"!D:D,$C694)&lt;&gt;1
    ),
    """",
    IFERROR(TEXTJOIN(CHAR(10),TRUE,FILTER('SUMMARY DATA'!I:I,'SUMMARY DATA'!D:D=$C694)),"""")
  )
)"),"")</f>
        <v/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 spans="1:27">
      <c r="A695" s="19"/>
      <c r="B695" s="37"/>
      <c r="C695" s="19"/>
      <c r="D695" s="33"/>
      <c r="E695" s="4" t="str">
        <f>IFERROR(__xludf.DUMMYFUNCTION("IFERROR(
  TEXTJOIN(CHAR(10),TRUE,FILTER('SUMMARY DATA'!E:E,'SUMMARY DATA'!A:A=$A695,'SUMMARY DATA'!C:C=$B695)),
  IF(
    OR(
      ISNUMBER(SEARCH(""CDM CASH DEPOSIT"",$C695)),
      ISNUMBER(SEARCH(""CASH DEPOSIT"",$C695)),
      COUNTIF('SUMMARY DATA'"&amp;"!D:D,$C695)&lt;&gt;1
    ),
    """",
    IFERROR(TEXTJOIN(CHAR(10),TRUE,FILTER('SUMMARY DATA'!E:E,'SUMMARY DATA'!D:D=$C695)),"""")
  )
)"),"")</f>
        <v/>
      </c>
      <c r="F695" s="2" t="str">
        <f>IFERROR(__xludf.DUMMYFUNCTION("IFERROR(
  TEXTJOIN(CHAR(10),TRUE,FILTER('SUMMARY DATA'!F:F,'SUMMARY DATA'!A:A=$A695,'SUMMARY DATA'!C:C=$B695)),
  IF(
    OR(
      ISNUMBER(SEARCH(""CDM CASH DEPOSIT"",$C695)),
      ISNUMBER(SEARCH(""CASH DEPOSIT"",$C695)),
      COUNTIF('SUMMARY DATA'"&amp;"!D:D,$C695)&lt;&gt;1
    ),
    """",
    IFERROR(TEXTJOIN(CHAR(10),TRUE,FILTER('SUMMARY DATA'!F:F,'SUMMARY DATA'!D:D=$C695)),"""")
  )
)"),"")</f>
        <v/>
      </c>
      <c r="G695" s="2" t="str">
        <f>IFERROR(__xludf.DUMMYFUNCTION("IFERROR(
  TEXTJOIN(CHAR(10),TRUE,FILTER('SUMMARY DATA'!G:G,'SUMMARY DATA'!A:A=$A695,'SUMMARY DATA'!C:C=$B695)),
  IF(
    OR(
      ISNUMBER(SEARCH(""CDM CASH DEPOSIT"",$C695)),
      ISNUMBER(SEARCH(""CASH DEPOSIT"",$C695)),
      COUNTIF('SUMMARY DATA'"&amp;"!D:D,$C695)&lt;&gt;1
    ),
    """",
    IFERROR(TEXTJOIN(CHAR(10),TRUE,FILTER('SUMMARY DATA'!G:G,'SUMMARY DATA'!D:D=$C695)),"""")
  )
)"),"")</f>
        <v/>
      </c>
      <c r="H695" s="6" t="str">
        <f>IFERROR(__xludf.DUMMYFUNCTION("IFERROR(
  TEXTJOIN(CHAR(10),TRUE,FILTER('SUMMARY DATA'!H:H,'SUMMARY DATA'!A:A=$A695,'SUMMARY DATA'!C:C=$B695)),
  IF(
    OR(
      ISNUMBER(SEARCH(""CDM CASH DEPOSIT"",$C695)),
      ISNUMBER(SEARCH(""CASH DEPOSIT"",$C695)),
      COUNTIF('SUMMARY DATA'"&amp;"!D:D,$C695)&lt;&gt;1
    ),
    """",
    IFERROR(TEXTJOIN(CHAR(10),TRUE,FILTER('SUMMARY DATA'!H:H,'SUMMARY DATA'!D:D=$C695)),"""")
  )
)"),"")</f>
        <v/>
      </c>
      <c r="I695" s="6" t="str">
        <f>IFERROR(__xludf.DUMMYFUNCTION("IF(H695="""","""",
SUM(ARRAYFORMULA(VALUE(SPLIT(H695,CHAR(10)))))
)"),"")</f>
        <v/>
      </c>
      <c r="J695" s="2" t="str">
        <f>IFERROR(__xludf.DUMMYFUNCTION("IFERROR(
  TEXTJOIN(CHAR(10),TRUE,FILTER('SUMMARY DATA'!I:I,'SUMMARY DATA'!A:A=$A695,'SUMMARY DATA'!C:C=$B695)),
  IF(
    OR(
      ISNUMBER(SEARCH(""CDM CASH DEPOSIT"",$C695)),
      ISNUMBER(SEARCH(""CASH DEPOSIT"",$C695)),
      COUNTIF('SUMMARY DATA'"&amp;"!D:D,$C695)&lt;&gt;1
    ),
    """",
    IFERROR(TEXTJOIN(CHAR(10),TRUE,FILTER('SUMMARY DATA'!I:I,'SUMMARY DATA'!D:D=$C695)),"""")
  )
)"),"")</f>
        <v/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 spans="1:27">
      <c r="A696" s="19"/>
      <c r="B696" s="37"/>
      <c r="C696" s="19"/>
      <c r="D696" s="33"/>
      <c r="E696" s="4" t="str">
        <f>IFERROR(__xludf.DUMMYFUNCTION("IFERROR(
  TEXTJOIN(CHAR(10),TRUE,FILTER('SUMMARY DATA'!E:E,'SUMMARY DATA'!A:A=$A696,'SUMMARY DATA'!C:C=$B696)),
  IF(
    OR(
      ISNUMBER(SEARCH(""CDM CASH DEPOSIT"",$C696)),
      ISNUMBER(SEARCH(""CASH DEPOSIT"",$C696)),
      COUNTIF('SUMMARY DATA'"&amp;"!D:D,$C696)&lt;&gt;1
    ),
    """",
    IFERROR(TEXTJOIN(CHAR(10),TRUE,FILTER('SUMMARY DATA'!E:E,'SUMMARY DATA'!D:D=$C696)),"""")
  )
)"),"")</f>
        <v/>
      </c>
      <c r="F696" s="2" t="str">
        <f>IFERROR(__xludf.DUMMYFUNCTION("IFERROR(
  TEXTJOIN(CHAR(10),TRUE,FILTER('SUMMARY DATA'!F:F,'SUMMARY DATA'!A:A=$A696,'SUMMARY DATA'!C:C=$B696)),
  IF(
    OR(
      ISNUMBER(SEARCH(""CDM CASH DEPOSIT"",$C696)),
      ISNUMBER(SEARCH(""CASH DEPOSIT"",$C696)),
      COUNTIF('SUMMARY DATA'"&amp;"!D:D,$C696)&lt;&gt;1
    ),
    """",
    IFERROR(TEXTJOIN(CHAR(10),TRUE,FILTER('SUMMARY DATA'!F:F,'SUMMARY DATA'!D:D=$C696)),"""")
  )
)"),"")</f>
        <v/>
      </c>
      <c r="G696" s="2" t="str">
        <f>IFERROR(__xludf.DUMMYFUNCTION("IFERROR(
  TEXTJOIN(CHAR(10),TRUE,FILTER('SUMMARY DATA'!G:G,'SUMMARY DATA'!A:A=$A696,'SUMMARY DATA'!C:C=$B696)),
  IF(
    OR(
      ISNUMBER(SEARCH(""CDM CASH DEPOSIT"",$C696)),
      ISNUMBER(SEARCH(""CASH DEPOSIT"",$C696)),
      COUNTIF('SUMMARY DATA'"&amp;"!D:D,$C696)&lt;&gt;1
    ),
    """",
    IFERROR(TEXTJOIN(CHAR(10),TRUE,FILTER('SUMMARY DATA'!G:G,'SUMMARY DATA'!D:D=$C696)),"""")
  )
)"),"")</f>
        <v/>
      </c>
      <c r="H696" s="6" t="str">
        <f>IFERROR(__xludf.DUMMYFUNCTION("IFERROR(
  TEXTJOIN(CHAR(10),TRUE,FILTER('SUMMARY DATA'!H:H,'SUMMARY DATA'!A:A=$A696,'SUMMARY DATA'!C:C=$B696)),
  IF(
    OR(
      ISNUMBER(SEARCH(""CDM CASH DEPOSIT"",$C696)),
      ISNUMBER(SEARCH(""CASH DEPOSIT"",$C696)),
      COUNTIF('SUMMARY DATA'"&amp;"!D:D,$C696)&lt;&gt;1
    ),
    """",
    IFERROR(TEXTJOIN(CHAR(10),TRUE,FILTER('SUMMARY DATA'!H:H,'SUMMARY DATA'!D:D=$C696)),"""")
  )
)"),"")</f>
        <v/>
      </c>
      <c r="I696" s="6" t="str">
        <f>IFERROR(__xludf.DUMMYFUNCTION("IF(H696="""","""",
SUM(ARRAYFORMULA(VALUE(SPLIT(H696,CHAR(10)))))
)"),"")</f>
        <v/>
      </c>
      <c r="J696" s="2" t="str">
        <f>IFERROR(__xludf.DUMMYFUNCTION("IFERROR(
  TEXTJOIN(CHAR(10),TRUE,FILTER('SUMMARY DATA'!I:I,'SUMMARY DATA'!A:A=$A696,'SUMMARY DATA'!C:C=$B696)),
  IF(
    OR(
      ISNUMBER(SEARCH(""CDM CASH DEPOSIT"",$C696)),
      ISNUMBER(SEARCH(""CASH DEPOSIT"",$C696)),
      COUNTIF('SUMMARY DATA'"&amp;"!D:D,$C696)&lt;&gt;1
    ),
    """",
    IFERROR(TEXTJOIN(CHAR(10),TRUE,FILTER('SUMMARY DATA'!I:I,'SUMMARY DATA'!D:D=$C696)),"""")
  )
)"),"")</f>
        <v/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 spans="1:27">
      <c r="A697" s="19"/>
      <c r="B697" s="37"/>
      <c r="C697" s="19"/>
      <c r="D697" s="33"/>
      <c r="E697" s="4" t="str">
        <f>IFERROR(__xludf.DUMMYFUNCTION("IFERROR(
  TEXTJOIN(CHAR(10),TRUE,FILTER('SUMMARY DATA'!E:E,'SUMMARY DATA'!A:A=$A697,'SUMMARY DATA'!C:C=$B697)),
  IF(
    OR(
      ISNUMBER(SEARCH(""CDM CASH DEPOSIT"",$C697)),
      ISNUMBER(SEARCH(""CASH DEPOSIT"",$C697)),
      COUNTIF('SUMMARY DATA'"&amp;"!D:D,$C697)&lt;&gt;1
    ),
    """",
    IFERROR(TEXTJOIN(CHAR(10),TRUE,FILTER('SUMMARY DATA'!E:E,'SUMMARY DATA'!D:D=$C697)),"""")
  )
)"),"")</f>
        <v/>
      </c>
      <c r="F697" s="2" t="str">
        <f>IFERROR(__xludf.DUMMYFUNCTION("IFERROR(
  TEXTJOIN(CHAR(10),TRUE,FILTER('SUMMARY DATA'!F:F,'SUMMARY DATA'!A:A=$A697,'SUMMARY DATA'!C:C=$B697)),
  IF(
    OR(
      ISNUMBER(SEARCH(""CDM CASH DEPOSIT"",$C697)),
      ISNUMBER(SEARCH(""CASH DEPOSIT"",$C697)),
      COUNTIF('SUMMARY DATA'"&amp;"!D:D,$C697)&lt;&gt;1
    ),
    """",
    IFERROR(TEXTJOIN(CHAR(10),TRUE,FILTER('SUMMARY DATA'!F:F,'SUMMARY DATA'!D:D=$C697)),"""")
  )
)"),"")</f>
        <v/>
      </c>
      <c r="G697" s="2" t="str">
        <f>IFERROR(__xludf.DUMMYFUNCTION("IFERROR(
  TEXTJOIN(CHAR(10),TRUE,FILTER('SUMMARY DATA'!G:G,'SUMMARY DATA'!A:A=$A697,'SUMMARY DATA'!C:C=$B697)),
  IF(
    OR(
      ISNUMBER(SEARCH(""CDM CASH DEPOSIT"",$C697)),
      ISNUMBER(SEARCH(""CASH DEPOSIT"",$C697)),
      COUNTIF('SUMMARY DATA'"&amp;"!D:D,$C697)&lt;&gt;1
    ),
    """",
    IFERROR(TEXTJOIN(CHAR(10),TRUE,FILTER('SUMMARY DATA'!G:G,'SUMMARY DATA'!D:D=$C697)),"""")
  )
)"),"")</f>
        <v/>
      </c>
      <c r="H697" s="6" t="str">
        <f>IFERROR(__xludf.DUMMYFUNCTION("IFERROR(
  TEXTJOIN(CHAR(10),TRUE,FILTER('SUMMARY DATA'!H:H,'SUMMARY DATA'!A:A=$A697,'SUMMARY DATA'!C:C=$B697)),
  IF(
    OR(
      ISNUMBER(SEARCH(""CDM CASH DEPOSIT"",$C697)),
      ISNUMBER(SEARCH(""CASH DEPOSIT"",$C697)),
      COUNTIF('SUMMARY DATA'"&amp;"!D:D,$C697)&lt;&gt;1
    ),
    """",
    IFERROR(TEXTJOIN(CHAR(10),TRUE,FILTER('SUMMARY DATA'!H:H,'SUMMARY DATA'!D:D=$C697)),"""")
  )
)"),"")</f>
        <v/>
      </c>
      <c r="I697" s="6" t="str">
        <f>IFERROR(__xludf.DUMMYFUNCTION("IF(H697="""","""",
SUM(ARRAYFORMULA(VALUE(SPLIT(H697,CHAR(10)))))
)"),"")</f>
        <v/>
      </c>
      <c r="J697" s="2" t="str">
        <f>IFERROR(__xludf.DUMMYFUNCTION("IFERROR(
  TEXTJOIN(CHAR(10),TRUE,FILTER('SUMMARY DATA'!I:I,'SUMMARY DATA'!A:A=$A697,'SUMMARY DATA'!C:C=$B697)),
  IF(
    OR(
      ISNUMBER(SEARCH(""CDM CASH DEPOSIT"",$C697)),
      ISNUMBER(SEARCH(""CASH DEPOSIT"",$C697)),
      COUNTIF('SUMMARY DATA'"&amp;"!D:D,$C697)&lt;&gt;1
    ),
    """",
    IFERROR(TEXTJOIN(CHAR(10),TRUE,FILTER('SUMMARY DATA'!I:I,'SUMMARY DATA'!D:D=$C697)),"""")
  )
)"),"")</f>
        <v/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 spans="1:27">
      <c r="A698" s="19"/>
      <c r="B698" s="37"/>
      <c r="C698" s="19"/>
      <c r="D698" s="33"/>
      <c r="E698" s="4" t="str">
        <f>IFERROR(__xludf.DUMMYFUNCTION("IFERROR(
  TEXTJOIN(CHAR(10),TRUE,FILTER('SUMMARY DATA'!E:E,'SUMMARY DATA'!A:A=$A698,'SUMMARY DATA'!C:C=$B698)),
  IF(
    OR(
      ISNUMBER(SEARCH(""CDM CASH DEPOSIT"",$C698)),
      ISNUMBER(SEARCH(""CASH DEPOSIT"",$C698)),
      COUNTIF('SUMMARY DATA'"&amp;"!D:D,$C698)&lt;&gt;1
    ),
    """",
    IFERROR(TEXTJOIN(CHAR(10),TRUE,FILTER('SUMMARY DATA'!E:E,'SUMMARY DATA'!D:D=$C698)),"""")
  )
)"),"")</f>
        <v/>
      </c>
      <c r="F698" s="2" t="str">
        <f>IFERROR(__xludf.DUMMYFUNCTION("IFERROR(
  TEXTJOIN(CHAR(10),TRUE,FILTER('SUMMARY DATA'!F:F,'SUMMARY DATA'!A:A=$A698,'SUMMARY DATA'!C:C=$B698)),
  IF(
    OR(
      ISNUMBER(SEARCH(""CDM CASH DEPOSIT"",$C698)),
      ISNUMBER(SEARCH(""CASH DEPOSIT"",$C698)),
      COUNTIF('SUMMARY DATA'"&amp;"!D:D,$C698)&lt;&gt;1
    ),
    """",
    IFERROR(TEXTJOIN(CHAR(10),TRUE,FILTER('SUMMARY DATA'!F:F,'SUMMARY DATA'!D:D=$C698)),"""")
  )
)"),"")</f>
        <v/>
      </c>
      <c r="G698" s="2" t="str">
        <f>IFERROR(__xludf.DUMMYFUNCTION("IFERROR(
  TEXTJOIN(CHAR(10),TRUE,FILTER('SUMMARY DATA'!G:G,'SUMMARY DATA'!A:A=$A698,'SUMMARY DATA'!C:C=$B698)),
  IF(
    OR(
      ISNUMBER(SEARCH(""CDM CASH DEPOSIT"",$C698)),
      ISNUMBER(SEARCH(""CASH DEPOSIT"",$C698)),
      COUNTIF('SUMMARY DATA'"&amp;"!D:D,$C698)&lt;&gt;1
    ),
    """",
    IFERROR(TEXTJOIN(CHAR(10),TRUE,FILTER('SUMMARY DATA'!G:G,'SUMMARY DATA'!D:D=$C698)),"""")
  )
)"),"")</f>
        <v/>
      </c>
      <c r="H698" s="6" t="str">
        <f>IFERROR(__xludf.DUMMYFUNCTION("IFERROR(
  TEXTJOIN(CHAR(10),TRUE,FILTER('SUMMARY DATA'!H:H,'SUMMARY DATA'!A:A=$A698,'SUMMARY DATA'!C:C=$B698)),
  IF(
    OR(
      ISNUMBER(SEARCH(""CDM CASH DEPOSIT"",$C698)),
      ISNUMBER(SEARCH(""CASH DEPOSIT"",$C698)),
      COUNTIF('SUMMARY DATA'"&amp;"!D:D,$C698)&lt;&gt;1
    ),
    """",
    IFERROR(TEXTJOIN(CHAR(10),TRUE,FILTER('SUMMARY DATA'!H:H,'SUMMARY DATA'!D:D=$C698)),"""")
  )
)"),"")</f>
        <v/>
      </c>
      <c r="I698" s="6" t="str">
        <f>IFERROR(__xludf.DUMMYFUNCTION("IF(H698="""","""",
SUM(ARRAYFORMULA(VALUE(SPLIT(H698,CHAR(10)))))
)"),"")</f>
        <v/>
      </c>
      <c r="J698" s="2" t="str">
        <f>IFERROR(__xludf.DUMMYFUNCTION("IFERROR(
  TEXTJOIN(CHAR(10),TRUE,FILTER('SUMMARY DATA'!I:I,'SUMMARY DATA'!A:A=$A698,'SUMMARY DATA'!C:C=$B698)),
  IF(
    OR(
      ISNUMBER(SEARCH(""CDM CASH DEPOSIT"",$C698)),
      ISNUMBER(SEARCH(""CASH DEPOSIT"",$C698)),
      COUNTIF('SUMMARY DATA'"&amp;"!D:D,$C698)&lt;&gt;1
    ),
    """",
    IFERROR(TEXTJOIN(CHAR(10),TRUE,FILTER('SUMMARY DATA'!I:I,'SUMMARY DATA'!D:D=$C698)),"""")
  )
)"),"")</f>
        <v/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 spans="1:27">
      <c r="A699" s="19"/>
      <c r="B699" s="37"/>
      <c r="C699" s="19"/>
      <c r="D699" s="33"/>
      <c r="E699" s="4" t="str">
        <f>IFERROR(__xludf.DUMMYFUNCTION("IFERROR(
  TEXTJOIN(CHAR(10),TRUE,FILTER('SUMMARY DATA'!E:E,'SUMMARY DATA'!A:A=$A699,'SUMMARY DATA'!C:C=$B699)),
  IF(
    OR(
      ISNUMBER(SEARCH(""CDM CASH DEPOSIT"",$C699)),
      ISNUMBER(SEARCH(""CASH DEPOSIT"",$C699)),
      COUNTIF('SUMMARY DATA'"&amp;"!D:D,$C699)&lt;&gt;1
    ),
    """",
    IFERROR(TEXTJOIN(CHAR(10),TRUE,FILTER('SUMMARY DATA'!E:E,'SUMMARY DATA'!D:D=$C699)),"""")
  )
)"),"")</f>
        <v/>
      </c>
      <c r="F699" s="2" t="str">
        <f>IFERROR(__xludf.DUMMYFUNCTION("IFERROR(
  TEXTJOIN(CHAR(10),TRUE,FILTER('SUMMARY DATA'!F:F,'SUMMARY DATA'!A:A=$A699,'SUMMARY DATA'!C:C=$B699)),
  IF(
    OR(
      ISNUMBER(SEARCH(""CDM CASH DEPOSIT"",$C699)),
      ISNUMBER(SEARCH(""CASH DEPOSIT"",$C699)),
      COUNTIF('SUMMARY DATA'"&amp;"!D:D,$C699)&lt;&gt;1
    ),
    """",
    IFERROR(TEXTJOIN(CHAR(10),TRUE,FILTER('SUMMARY DATA'!F:F,'SUMMARY DATA'!D:D=$C699)),"""")
  )
)"),"")</f>
        <v/>
      </c>
      <c r="G699" s="2" t="str">
        <f>IFERROR(__xludf.DUMMYFUNCTION("IFERROR(
  TEXTJOIN(CHAR(10),TRUE,FILTER('SUMMARY DATA'!G:G,'SUMMARY DATA'!A:A=$A699,'SUMMARY DATA'!C:C=$B699)),
  IF(
    OR(
      ISNUMBER(SEARCH(""CDM CASH DEPOSIT"",$C699)),
      ISNUMBER(SEARCH(""CASH DEPOSIT"",$C699)),
      COUNTIF('SUMMARY DATA'"&amp;"!D:D,$C699)&lt;&gt;1
    ),
    """",
    IFERROR(TEXTJOIN(CHAR(10),TRUE,FILTER('SUMMARY DATA'!G:G,'SUMMARY DATA'!D:D=$C699)),"""")
  )
)"),"")</f>
        <v/>
      </c>
      <c r="H699" s="6" t="str">
        <f>IFERROR(__xludf.DUMMYFUNCTION("IFERROR(
  TEXTJOIN(CHAR(10),TRUE,FILTER('SUMMARY DATA'!H:H,'SUMMARY DATA'!A:A=$A699,'SUMMARY DATA'!C:C=$B699)),
  IF(
    OR(
      ISNUMBER(SEARCH(""CDM CASH DEPOSIT"",$C699)),
      ISNUMBER(SEARCH(""CASH DEPOSIT"",$C699)),
      COUNTIF('SUMMARY DATA'"&amp;"!D:D,$C699)&lt;&gt;1
    ),
    """",
    IFERROR(TEXTJOIN(CHAR(10),TRUE,FILTER('SUMMARY DATA'!H:H,'SUMMARY DATA'!D:D=$C699)),"""")
  )
)"),"")</f>
        <v/>
      </c>
      <c r="I699" s="6" t="str">
        <f>IFERROR(__xludf.DUMMYFUNCTION("IF(H699="""","""",
SUM(ARRAYFORMULA(VALUE(SPLIT(H699,CHAR(10)))))
)"),"")</f>
        <v/>
      </c>
      <c r="J699" s="2" t="str">
        <f>IFERROR(__xludf.DUMMYFUNCTION("IFERROR(
  TEXTJOIN(CHAR(10),TRUE,FILTER('SUMMARY DATA'!I:I,'SUMMARY DATA'!A:A=$A699,'SUMMARY DATA'!C:C=$B699)),
  IF(
    OR(
      ISNUMBER(SEARCH(""CDM CASH DEPOSIT"",$C699)),
      ISNUMBER(SEARCH(""CASH DEPOSIT"",$C699)),
      COUNTIF('SUMMARY DATA'"&amp;"!D:D,$C699)&lt;&gt;1
    ),
    """",
    IFERROR(TEXTJOIN(CHAR(10),TRUE,FILTER('SUMMARY DATA'!I:I,'SUMMARY DATA'!D:D=$C699)),"""")
  )
)"),"")</f>
        <v/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 spans="1:27">
      <c r="A700" s="19"/>
      <c r="B700" s="37"/>
      <c r="C700" s="19"/>
      <c r="D700" s="33"/>
      <c r="E700" s="4" t="str">
        <f>IFERROR(__xludf.DUMMYFUNCTION("IFERROR(
  TEXTJOIN(CHAR(10),TRUE,FILTER('SUMMARY DATA'!E:E,'SUMMARY DATA'!A:A=$A700,'SUMMARY DATA'!C:C=$B700)),
  IF(
    OR(
      ISNUMBER(SEARCH(""CDM CASH DEPOSIT"",$C700)),
      ISNUMBER(SEARCH(""CASH DEPOSIT"",$C700)),
      COUNTIF('SUMMARY DATA'"&amp;"!D:D,$C700)&lt;&gt;1
    ),
    """",
    IFERROR(TEXTJOIN(CHAR(10),TRUE,FILTER('SUMMARY DATA'!E:E,'SUMMARY DATA'!D:D=$C700)),"""")
  )
)"),"")</f>
        <v/>
      </c>
      <c r="F700" s="2" t="str">
        <f>IFERROR(__xludf.DUMMYFUNCTION("IFERROR(
  TEXTJOIN(CHAR(10),TRUE,FILTER('SUMMARY DATA'!F:F,'SUMMARY DATA'!A:A=$A700,'SUMMARY DATA'!C:C=$B700)),
  IF(
    OR(
      ISNUMBER(SEARCH(""CDM CASH DEPOSIT"",$C700)),
      ISNUMBER(SEARCH(""CASH DEPOSIT"",$C700)),
      COUNTIF('SUMMARY DATA'"&amp;"!D:D,$C700)&lt;&gt;1
    ),
    """",
    IFERROR(TEXTJOIN(CHAR(10),TRUE,FILTER('SUMMARY DATA'!F:F,'SUMMARY DATA'!D:D=$C700)),"""")
  )
)"),"")</f>
        <v/>
      </c>
      <c r="G700" s="2" t="str">
        <f>IFERROR(__xludf.DUMMYFUNCTION("IFERROR(
  TEXTJOIN(CHAR(10),TRUE,FILTER('SUMMARY DATA'!G:G,'SUMMARY DATA'!A:A=$A700,'SUMMARY DATA'!C:C=$B700)),
  IF(
    OR(
      ISNUMBER(SEARCH(""CDM CASH DEPOSIT"",$C700)),
      ISNUMBER(SEARCH(""CASH DEPOSIT"",$C700)),
      COUNTIF('SUMMARY DATA'"&amp;"!D:D,$C700)&lt;&gt;1
    ),
    """",
    IFERROR(TEXTJOIN(CHAR(10),TRUE,FILTER('SUMMARY DATA'!G:G,'SUMMARY DATA'!D:D=$C700)),"""")
  )
)"),"")</f>
        <v/>
      </c>
      <c r="H700" s="6" t="str">
        <f>IFERROR(__xludf.DUMMYFUNCTION("IFERROR(
  TEXTJOIN(CHAR(10),TRUE,FILTER('SUMMARY DATA'!H:H,'SUMMARY DATA'!A:A=$A700,'SUMMARY DATA'!C:C=$B700)),
  IF(
    OR(
      ISNUMBER(SEARCH(""CDM CASH DEPOSIT"",$C700)),
      ISNUMBER(SEARCH(""CASH DEPOSIT"",$C700)),
      COUNTIF('SUMMARY DATA'"&amp;"!D:D,$C700)&lt;&gt;1
    ),
    """",
    IFERROR(TEXTJOIN(CHAR(10),TRUE,FILTER('SUMMARY DATA'!H:H,'SUMMARY DATA'!D:D=$C700)),"""")
  )
)"),"")</f>
        <v/>
      </c>
      <c r="I700" s="6" t="str">
        <f>IFERROR(__xludf.DUMMYFUNCTION("IF(H700="""","""",
SUM(ARRAYFORMULA(VALUE(SPLIT(H700,CHAR(10)))))
)"),"")</f>
        <v/>
      </c>
      <c r="J700" s="2" t="str">
        <f>IFERROR(__xludf.DUMMYFUNCTION("IFERROR(
  TEXTJOIN(CHAR(10),TRUE,FILTER('SUMMARY DATA'!I:I,'SUMMARY DATA'!A:A=$A700,'SUMMARY DATA'!C:C=$B700)),
  IF(
    OR(
      ISNUMBER(SEARCH(""CDM CASH DEPOSIT"",$C700)),
      ISNUMBER(SEARCH(""CASH DEPOSIT"",$C700)),
      COUNTIF('SUMMARY DATA'"&amp;"!D:D,$C700)&lt;&gt;1
    ),
    """",
    IFERROR(TEXTJOIN(CHAR(10),TRUE,FILTER('SUMMARY DATA'!I:I,'SUMMARY DATA'!D:D=$C700)),"""")
  )
)"),"")</f>
        <v/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 spans="1:27">
      <c r="A701" s="19"/>
      <c r="B701" s="37"/>
      <c r="C701" s="19"/>
      <c r="D701" s="33"/>
      <c r="E701" s="4" t="str">
        <f>IFERROR(__xludf.DUMMYFUNCTION("IFERROR(
  TEXTJOIN(CHAR(10),TRUE,FILTER('SUMMARY DATA'!E:E,'SUMMARY DATA'!A:A=$A701,'SUMMARY DATA'!C:C=$B701)),
  IF(
    OR(
      ISNUMBER(SEARCH(""CDM CASH DEPOSIT"",$C701)),
      ISNUMBER(SEARCH(""CASH DEPOSIT"",$C701)),
      COUNTIF('SUMMARY DATA'"&amp;"!D:D,$C701)&lt;&gt;1
    ),
    """",
    IFERROR(TEXTJOIN(CHAR(10),TRUE,FILTER('SUMMARY DATA'!E:E,'SUMMARY DATA'!D:D=$C701)),"""")
  )
)"),"")</f>
        <v/>
      </c>
      <c r="F701" s="2" t="str">
        <f>IFERROR(__xludf.DUMMYFUNCTION("IFERROR(
  TEXTJOIN(CHAR(10),TRUE,FILTER('SUMMARY DATA'!F:F,'SUMMARY DATA'!A:A=$A701,'SUMMARY DATA'!C:C=$B701)),
  IF(
    OR(
      ISNUMBER(SEARCH(""CDM CASH DEPOSIT"",$C701)),
      ISNUMBER(SEARCH(""CASH DEPOSIT"",$C701)),
      COUNTIF('SUMMARY DATA'"&amp;"!D:D,$C701)&lt;&gt;1
    ),
    """",
    IFERROR(TEXTJOIN(CHAR(10),TRUE,FILTER('SUMMARY DATA'!F:F,'SUMMARY DATA'!D:D=$C701)),"""")
  )
)"),"")</f>
        <v/>
      </c>
      <c r="G701" s="2" t="str">
        <f>IFERROR(__xludf.DUMMYFUNCTION("IFERROR(
  TEXTJOIN(CHAR(10),TRUE,FILTER('SUMMARY DATA'!G:G,'SUMMARY DATA'!A:A=$A701,'SUMMARY DATA'!C:C=$B701)),
  IF(
    OR(
      ISNUMBER(SEARCH(""CDM CASH DEPOSIT"",$C701)),
      ISNUMBER(SEARCH(""CASH DEPOSIT"",$C701)),
      COUNTIF('SUMMARY DATA'"&amp;"!D:D,$C701)&lt;&gt;1
    ),
    """",
    IFERROR(TEXTJOIN(CHAR(10),TRUE,FILTER('SUMMARY DATA'!G:G,'SUMMARY DATA'!D:D=$C701)),"""")
  )
)"),"")</f>
        <v/>
      </c>
      <c r="H701" s="6" t="str">
        <f>IFERROR(__xludf.DUMMYFUNCTION("IFERROR(
  TEXTJOIN(CHAR(10),TRUE,FILTER('SUMMARY DATA'!H:H,'SUMMARY DATA'!A:A=$A701,'SUMMARY DATA'!C:C=$B701)),
  IF(
    OR(
      ISNUMBER(SEARCH(""CDM CASH DEPOSIT"",$C701)),
      ISNUMBER(SEARCH(""CASH DEPOSIT"",$C701)),
      COUNTIF('SUMMARY DATA'"&amp;"!D:D,$C701)&lt;&gt;1
    ),
    """",
    IFERROR(TEXTJOIN(CHAR(10),TRUE,FILTER('SUMMARY DATA'!H:H,'SUMMARY DATA'!D:D=$C701)),"""")
  )
)"),"")</f>
        <v/>
      </c>
      <c r="I701" s="6" t="str">
        <f>IFERROR(__xludf.DUMMYFUNCTION("IF(H701="""","""",
SUM(ARRAYFORMULA(VALUE(SPLIT(H701,CHAR(10)))))
)"),"")</f>
        <v/>
      </c>
      <c r="J701" s="2" t="str">
        <f>IFERROR(__xludf.DUMMYFUNCTION("IFERROR(
  TEXTJOIN(CHAR(10),TRUE,FILTER('SUMMARY DATA'!I:I,'SUMMARY DATA'!A:A=$A701,'SUMMARY DATA'!C:C=$B701)),
  IF(
    OR(
      ISNUMBER(SEARCH(""CDM CASH DEPOSIT"",$C701)),
      ISNUMBER(SEARCH(""CASH DEPOSIT"",$C701)),
      COUNTIF('SUMMARY DATA'"&amp;"!D:D,$C701)&lt;&gt;1
    ),
    """",
    IFERROR(TEXTJOIN(CHAR(10),TRUE,FILTER('SUMMARY DATA'!I:I,'SUMMARY DATA'!D:D=$C701)),"""")
  )
)"),"")</f>
        <v/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 spans="1:27">
      <c r="A702" s="19"/>
      <c r="B702" s="37"/>
      <c r="C702" s="19"/>
      <c r="D702" s="33"/>
      <c r="E702" s="4" t="str">
        <f>IFERROR(__xludf.DUMMYFUNCTION("IFERROR(
  TEXTJOIN(CHAR(10),TRUE,FILTER('SUMMARY DATA'!E:E,'SUMMARY DATA'!A:A=$A702,'SUMMARY DATA'!C:C=$B702)),
  IF(
    OR(
      ISNUMBER(SEARCH(""CDM CASH DEPOSIT"",$C702)),
      ISNUMBER(SEARCH(""CASH DEPOSIT"",$C702)),
      COUNTIF('SUMMARY DATA'"&amp;"!D:D,$C702)&lt;&gt;1
    ),
    """",
    IFERROR(TEXTJOIN(CHAR(10),TRUE,FILTER('SUMMARY DATA'!E:E,'SUMMARY DATA'!D:D=$C702)),"""")
  )
)"),"")</f>
        <v/>
      </c>
      <c r="F702" s="2" t="str">
        <f>IFERROR(__xludf.DUMMYFUNCTION("IFERROR(
  TEXTJOIN(CHAR(10),TRUE,FILTER('SUMMARY DATA'!F:F,'SUMMARY DATA'!A:A=$A702,'SUMMARY DATA'!C:C=$B702)),
  IF(
    OR(
      ISNUMBER(SEARCH(""CDM CASH DEPOSIT"",$C702)),
      ISNUMBER(SEARCH(""CASH DEPOSIT"",$C702)),
      COUNTIF('SUMMARY DATA'"&amp;"!D:D,$C702)&lt;&gt;1
    ),
    """",
    IFERROR(TEXTJOIN(CHAR(10),TRUE,FILTER('SUMMARY DATA'!F:F,'SUMMARY DATA'!D:D=$C702)),"""")
  )
)"),"")</f>
        <v/>
      </c>
      <c r="G702" s="2" t="str">
        <f>IFERROR(__xludf.DUMMYFUNCTION("IFERROR(
  TEXTJOIN(CHAR(10),TRUE,FILTER('SUMMARY DATA'!G:G,'SUMMARY DATA'!A:A=$A702,'SUMMARY DATA'!C:C=$B702)),
  IF(
    OR(
      ISNUMBER(SEARCH(""CDM CASH DEPOSIT"",$C702)),
      ISNUMBER(SEARCH(""CASH DEPOSIT"",$C702)),
      COUNTIF('SUMMARY DATA'"&amp;"!D:D,$C702)&lt;&gt;1
    ),
    """",
    IFERROR(TEXTJOIN(CHAR(10),TRUE,FILTER('SUMMARY DATA'!G:G,'SUMMARY DATA'!D:D=$C702)),"""")
  )
)"),"")</f>
        <v/>
      </c>
      <c r="H702" s="6" t="str">
        <f>IFERROR(__xludf.DUMMYFUNCTION("IFERROR(
  TEXTJOIN(CHAR(10),TRUE,FILTER('SUMMARY DATA'!H:H,'SUMMARY DATA'!A:A=$A702,'SUMMARY DATA'!C:C=$B702)),
  IF(
    OR(
      ISNUMBER(SEARCH(""CDM CASH DEPOSIT"",$C702)),
      ISNUMBER(SEARCH(""CASH DEPOSIT"",$C702)),
      COUNTIF('SUMMARY DATA'"&amp;"!D:D,$C702)&lt;&gt;1
    ),
    """",
    IFERROR(TEXTJOIN(CHAR(10),TRUE,FILTER('SUMMARY DATA'!H:H,'SUMMARY DATA'!D:D=$C702)),"""")
  )
)"),"")</f>
        <v/>
      </c>
      <c r="I702" s="6" t="str">
        <f>IFERROR(__xludf.DUMMYFUNCTION("IF(H702="""","""",
SUM(ARRAYFORMULA(VALUE(SPLIT(H702,CHAR(10)))))
)"),"")</f>
        <v/>
      </c>
      <c r="J702" s="2" t="str">
        <f>IFERROR(__xludf.DUMMYFUNCTION("IFERROR(
  TEXTJOIN(CHAR(10),TRUE,FILTER('SUMMARY DATA'!I:I,'SUMMARY DATA'!A:A=$A702,'SUMMARY DATA'!C:C=$B702)),
  IF(
    OR(
      ISNUMBER(SEARCH(""CDM CASH DEPOSIT"",$C702)),
      ISNUMBER(SEARCH(""CASH DEPOSIT"",$C702)),
      COUNTIF('SUMMARY DATA'"&amp;"!D:D,$C702)&lt;&gt;1
    ),
    """",
    IFERROR(TEXTJOIN(CHAR(10),TRUE,FILTER('SUMMARY DATA'!I:I,'SUMMARY DATA'!D:D=$C702)),"""")
  )
)"),"")</f>
        <v/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 spans="1:27">
      <c r="A703" s="19"/>
      <c r="B703" s="37"/>
      <c r="C703" s="19"/>
      <c r="D703" s="33"/>
      <c r="E703" s="4" t="str">
        <f>IFERROR(__xludf.DUMMYFUNCTION("IFERROR(
  TEXTJOIN(CHAR(10),TRUE,FILTER('SUMMARY DATA'!E:E,'SUMMARY DATA'!A:A=$A703,'SUMMARY DATA'!C:C=$B703)),
  IF(
    OR(
      ISNUMBER(SEARCH(""CDM CASH DEPOSIT"",$C703)),
      ISNUMBER(SEARCH(""CASH DEPOSIT"",$C703)),
      COUNTIF('SUMMARY DATA'"&amp;"!D:D,$C703)&lt;&gt;1
    ),
    """",
    IFERROR(TEXTJOIN(CHAR(10),TRUE,FILTER('SUMMARY DATA'!E:E,'SUMMARY DATA'!D:D=$C703)),"""")
  )
)"),"")</f>
        <v/>
      </c>
      <c r="F703" s="2" t="str">
        <f>IFERROR(__xludf.DUMMYFUNCTION("IFERROR(
  TEXTJOIN(CHAR(10),TRUE,FILTER('SUMMARY DATA'!F:F,'SUMMARY DATA'!A:A=$A703,'SUMMARY DATA'!C:C=$B703)),
  IF(
    OR(
      ISNUMBER(SEARCH(""CDM CASH DEPOSIT"",$C703)),
      ISNUMBER(SEARCH(""CASH DEPOSIT"",$C703)),
      COUNTIF('SUMMARY DATA'"&amp;"!D:D,$C703)&lt;&gt;1
    ),
    """",
    IFERROR(TEXTJOIN(CHAR(10),TRUE,FILTER('SUMMARY DATA'!F:F,'SUMMARY DATA'!D:D=$C703)),"""")
  )
)"),"")</f>
        <v/>
      </c>
      <c r="G703" s="2" t="str">
        <f>IFERROR(__xludf.DUMMYFUNCTION("IFERROR(
  TEXTJOIN(CHAR(10),TRUE,FILTER('SUMMARY DATA'!G:G,'SUMMARY DATA'!A:A=$A703,'SUMMARY DATA'!C:C=$B703)),
  IF(
    OR(
      ISNUMBER(SEARCH(""CDM CASH DEPOSIT"",$C703)),
      ISNUMBER(SEARCH(""CASH DEPOSIT"",$C703)),
      COUNTIF('SUMMARY DATA'"&amp;"!D:D,$C703)&lt;&gt;1
    ),
    """",
    IFERROR(TEXTJOIN(CHAR(10),TRUE,FILTER('SUMMARY DATA'!G:G,'SUMMARY DATA'!D:D=$C703)),"""")
  )
)"),"")</f>
        <v/>
      </c>
      <c r="H703" s="6" t="str">
        <f>IFERROR(__xludf.DUMMYFUNCTION("IFERROR(
  TEXTJOIN(CHAR(10),TRUE,FILTER('SUMMARY DATA'!H:H,'SUMMARY DATA'!A:A=$A703,'SUMMARY DATA'!C:C=$B703)),
  IF(
    OR(
      ISNUMBER(SEARCH(""CDM CASH DEPOSIT"",$C703)),
      ISNUMBER(SEARCH(""CASH DEPOSIT"",$C703)),
      COUNTIF('SUMMARY DATA'"&amp;"!D:D,$C703)&lt;&gt;1
    ),
    """",
    IFERROR(TEXTJOIN(CHAR(10),TRUE,FILTER('SUMMARY DATA'!H:H,'SUMMARY DATA'!D:D=$C703)),"""")
  )
)"),"")</f>
        <v/>
      </c>
      <c r="I703" s="6" t="str">
        <f>IFERROR(__xludf.DUMMYFUNCTION("IF(H703="""","""",
SUM(ARRAYFORMULA(VALUE(SPLIT(H703,CHAR(10)))))
)"),"")</f>
        <v/>
      </c>
      <c r="J703" s="2" t="str">
        <f>IFERROR(__xludf.DUMMYFUNCTION("IFERROR(
  TEXTJOIN(CHAR(10),TRUE,FILTER('SUMMARY DATA'!I:I,'SUMMARY DATA'!A:A=$A703,'SUMMARY DATA'!C:C=$B703)),
  IF(
    OR(
      ISNUMBER(SEARCH(""CDM CASH DEPOSIT"",$C703)),
      ISNUMBER(SEARCH(""CASH DEPOSIT"",$C703)),
      COUNTIF('SUMMARY DATA'"&amp;"!D:D,$C703)&lt;&gt;1
    ),
    """",
    IFERROR(TEXTJOIN(CHAR(10),TRUE,FILTER('SUMMARY DATA'!I:I,'SUMMARY DATA'!D:D=$C703)),"""")
  )
)"),"")</f>
        <v/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 spans="1:27">
      <c r="A704" s="19"/>
      <c r="B704" s="37"/>
      <c r="C704" s="19"/>
      <c r="D704" s="33"/>
      <c r="E704" s="4" t="str">
        <f>IFERROR(__xludf.DUMMYFUNCTION("IFERROR(
  TEXTJOIN(CHAR(10),TRUE,FILTER('SUMMARY DATA'!E:E,'SUMMARY DATA'!A:A=$A704,'SUMMARY DATA'!C:C=$B704)),
  IF(
    OR(
      ISNUMBER(SEARCH(""CDM CASH DEPOSIT"",$C704)),
      ISNUMBER(SEARCH(""CASH DEPOSIT"",$C704)),
      COUNTIF('SUMMARY DATA'"&amp;"!D:D,$C704)&lt;&gt;1
    ),
    """",
    IFERROR(TEXTJOIN(CHAR(10),TRUE,FILTER('SUMMARY DATA'!E:E,'SUMMARY DATA'!D:D=$C704)),"""")
  )
)"),"")</f>
        <v/>
      </c>
      <c r="F704" s="2" t="str">
        <f>IFERROR(__xludf.DUMMYFUNCTION("IFERROR(
  TEXTJOIN(CHAR(10),TRUE,FILTER('SUMMARY DATA'!F:F,'SUMMARY DATA'!A:A=$A704,'SUMMARY DATA'!C:C=$B704)),
  IF(
    OR(
      ISNUMBER(SEARCH(""CDM CASH DEPOSIT"",$C704)),
      ISNUMBER(SEARCH(""CASH DEPOSIT"",$C704)),
      COUNTIF('SUMMARY DATA'"&amp;"!D:D,$C704)&lt;&gt;1
    ),
    """",
    IFERROR(TEXTJOIN(CHAR(10),TRUE,FILTER('SUMMARY DATA'!F:F,'SUMMARY DATA'!D:D=$C704)),"""")
  )
)"),"")</f>
        <v/>
      </c>
      <c r="G704" s="2" t="str">
        <f>IFERROR(__xludf.DUMMYFUNCTION("IFERROR(
  TEXTJOIN(CHAR(10),TRUE,FILTER('SUMMARY DATA'!G:G,'SUMMARY DATA'!A:A=$A704,'SUMMARY DATA'!C:C=$B704)),
  IF(
    OR(
      ISNUMBER(SEARCH(""CDM CASH DEPOSIT"",$C704)),
      ISNUMBER(SEARCH(""CASH DEPOSIT"",$C704)),
      COUNTIF('SUMMARY DATA'"&amp;"!D:D,$C704)&lt;&gt;1
    ),
    """",
    IFERROR(TEXTJOIN(CHAR(10),TRUE,FILTER('SUMMARY DATA'!G:G,'SUMMARY DATA'!D:D=$C704)),"""")
  )
)"),"")</f>
        <v/>
      </c>
      <c r="H704" s="6" t="str">
        <f>IFERROR(__xludf.DUMMYFUNCTION("IFERROR(
  TEXTJOIN(CHAR(10),TRUE,FILTER('SUMMARY DATA'!H:H,'SUMMARY DATA'!A:A=$A704,'SUMMARY DATA'!C:C=$B704)),
  IF(
    OR(
      ISNUMBER(SEARCH(""CDM CASH DEPOSIT"",$C704)),
      ISNUMBER(SEARCH(""CASH DEPOSIT"",$C704)),
      COUNTIF('SUMMARY DATA'"&amp;"!D:D,$C704)&lt;&gt;1
    ),
    """",
    IFERROR(TEXTJOIN(CHAR(10),TRUE,FILTER('SUMMARY DATA'!H:H,'SUMMARY DATA'!D:D=$C704)),"""")
  )
)"),"")</f>
        <v/>
      </c>
      <c r="I704" s="6" t="str">
        <f>IFERROR(__xludf.DUMMYFUNCTION("IF(H704="""","""",
SUM(ARRAYFORMULA(VALUE(SPLIT(H704,CHAR(10)))))
)"),"")</f>
        <v/>
      </c>
      <c r="J704" s="2" t="str">
        <f>IFERROR(__xludf.DUMMYFUNCTION("IFERROR(
  TEXTJOIN(CHAR(10),TRUE,FILTER('SUMMARY DATA'!I:I,'SUMMARY DATA'!A:A=$A704,'SUMMARY DATA'!C:C=$B704)),
  IF(
    OR(
      ISNUMBER(SEARCH(""CDM CASH DEPOSIT"",$C704)),
      ISNUMBER(SEARCH(""CASH DEPOSIT"",$C704)),
      COUNTIF('SUMMARY DATA'"&amp;"!D:D,$C704)&lt;&gt;1
    ),
    """",
    IFERROR(TEXTJOIN(CHAR(10),TRUE,FILTER('SUMMARY DATA'!I:I,'SUMMARY DATA'!D:D=$C704)),"""")
  )
)"),"")</f>
        <v/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 spans="1:27">
      <c r="A705" s="19"/>
      <c r="B705" s="37"/>
      <c r="C705" s="19"/>
      <c r="D705" s="33"/>
      <c r="E705" s="4" t="str">
        <f>IFERROR(__xludf.DUMMYFUNCTION("IFERROR(
  TEXTJOIN(CHAR(10),TRUE,FILTER('SUMMARY DATA'!E:E,'SUMMARY DATA'!A:A=$A705,'SUMMARY DATA'!C:C=$B705)),
  IF(
    OR(
      ISNUMBER(SEARCH(""CDM CASH DEPOSIT"",$C705)),
      ISNUMBER(SEARCH(""CASH DEPOSIT"",$C705)),
      COUNTIF('SUMMARY DATA'"&amp;"!D:D,$C705)&lt;&gt;1
    ),
    """",
    IFERROR(TEXTJOIN(CHAR(10),TRUE,FILTER('SUMMARY DATA'!E:E,'SUMMARY DATA'!D:D=$C705)),"""")
  )
)"),"")</f>
        <v/>
      </c>
      <c r="F705" s="2" t="str">
        <f>IFERROR(__xludf.DUMMYFUNCTION("IFERROR(
  TEXTJOIN(CHAR(10),TRUE,FILTER('SUMMARY DATA'!F:F,'SUMMARY DATA'!A:A=$A705,'SUMMARY DATA'!C:C=$B705)),
  IF(
    OR(
      ISNUMBER(SEARCH(""CDM CASH DEPOSIT"",$C705)),
      ISNUMBER(SEARCH(""CASH DEPOSIT"",$C705)),
      COUNTIF('SUMMARY DATA'"&amp;"!D:D,$C705)&lt;&gt;1
    ),
    """",
    IFERROR(TEXTJOIN(CHAR(10),TRUE,FILTER('SUMMARY DATA'!F:F,'SUMMARY DATA'!D:D=$C705)),"""")
  )
)"),"")</f>
        <v/>
      </c>
      <c r="G705" s="2" t="str">
        <f>IFERROR(__xludf.DUMMYFUNCTION("IFERROR(
  TEXTJOIN(CHAR(10),TRUE,FILTER('SUMMARY DATA'!G:G,'SUMMARY DATA'!A:A=$A705,'SUMMARY DATA'!C:C=$B705)),
  IF(
    OR(
      ISNUMBER(SEARCH(""CDM CASH DEPOSIT"",$C705)),
      ISNUMBER(SEARCH(""CASH DEPOSIT"",$C705)),
      COUNTIF('SUMMARY DATA'"&amp;"!D:D,$C705)&lt;&gt;1
    ),
    """",
    IFERROR(TEXTJOIN(CHAR(10),TRUE,FILTER('SUMMARY DATA'!G:G,'SUMMARY DATA'!D:D=$C705)),"""")
  )
)"),"")</f>
        <v/>
      </c>
      <c r="H705" s="6" t="str">
        <f>IFERROR(__xludf.DUMMYFUNCTION("IFERROR(
  TEXTJOIN(CHAR(10),TRUE,FILTER('SUMMARY DATA'!H:H,'SUMMARY DATA'!A:A=$A705,'SUMMARY DATA'!C:C=$B705)),
  IF(
    OR(
      ISNUMBER(SEARCH(""CDM CASH DEPOSIT"",$C705)),
      ISNUMBER(SEARCH(""CASH DEPOSIT"",$C705)),
      COUNTIF('SUMMARY DATA'"&amp;"!D:D,$C705)&lt;&gt;1
    ),
    """",
    IFERROR(TEXTJOIN(CHAR(10),TRUE,FILTER('SUMMARY DATA'!H:H,'SUMMARY DATA'!D:D=$C705)),"""")
  )
)"),"")</f>
        <v/>
      </c>
      <c r="I705" s="6" t="str">
        <f>IFERROR(__xludf.DUMMYFUNCTION("IF(H705="""","""",
SUM(ARRAYFORMULA(VALUE(SPLIT(H705,CHAR(10)))))
)"),"")</f>
        <v/>
      </c>
      <c r="J705" s="2" t="str">
        <f>IFERROR(__xludf.DUMMYFUNCTION("IFERROR(
  TEXTJOIN(CHAR(10),TRUE,FILTER('SUMMARY DATA'!I:I,'SUMMARY DATA'!A:A=$A705,'SUMMARY DATA'!C:C=$B705)),
  IF(
    OR(
      ISNUMBER(SEARCH(""CDM CASH DEPOSIT"",$C705)),
      ISNUMBER(SEARCH(""CASH DEPOSIT"",$C705)),
      COUNTIF('SUMMARY DATA'"&amp;"!D:D,$C705)&lt;&gt;1
    ),
    """",
    IFERROR(TEXTJOIN(CHAR(10),TRUE,FILTER('SUMMARY DATA'!I:I,'SUMMARY DATA'!D:D=$C705)),"""")
  )
)"),"")</f>
        <v/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 spans="1:27">
      <c r="A706" s="19"/>
      <c r="B706" s="37"/>
      <c r="C706" s="19"/>
      <c r="D706" s="33"/>
      <c r="E706" s="4" t="str">
        <f>IFERROR(__xludf.DUMMYFUNCTION("IFERROR(
  TEXTJOIN(CHAR(10),TRUE,FILTER('SUMMARY DATA'!E:E,'SUMMARY DATA'!A:A=$A706,'SUMMARY DATA'!C:C=$B706)),
  IF(
    OR(
      ISNUMBER(SEARCH(""CDM CASH DEPOSIT"",$C706)),
      ISNUMBER(SEARCH(""CASH DEPOSIT"",$C706)),
      COUNTIF('SUMMARY DATA'"&amp;"!D:D,$C706)&lt;&gt;1
    ),
    """",
    IFERROR(TEXTJOIN(CHAR(10),TRUE,FILTER('SUMMARY DATA'!E:E,'SUMMARY DATA'!D:D=$C706)),"""")
  )
)"),"")</f>
        <v/>
      </c>
      <c r="F706" s="2" t="str">
        <f>IFERROR(__xludf.DUMMYFUNCTION("IFERROR(
  TEXTJOIN(CHAR(10),TRUE,FILTER('SUMMARY DATA'!F:F,'SUMMARY DATA'!A:A=$A706,'SUMMARY DATA'!C:C=$B706)),
  IF(
    OR(
      ISNUMBER(SEARCH(""CDM CASH DEPOSIT"",$C706)),
      ISNUMBER(SEARCH(""CASH DEPOSIT"",$C706)),
      COUNTIF('SUMMARY DATA'"&amp;"!D:D,$C706)&lt;&gt;1
    ),
    """",
    IFERROR(TEXTJOIN(CHAR(10),TRUE,FILTER('SUMMARY DATA'!F:F,'SUMMARY DATA'!D:D=$C706)),"""")
  )
)"),"")</f>
        <v/>
      </c>
      <c r="G706" s="2" t="str">
        <f>IFERROR(__xludf.DUMMYFUNCTION("IFERROR(
  TEXTJOIN(CHAR(10),TRUE,FILTER('SUMMARY DATA'!G:G,'SUMMARY DATA'!A:A=$A706,'SUMMARY DATA'!C:C=$B706)),
  IF(
    OR(
      ISNUMBER(SEARCH(""CDM CASH DEPOSIT"",$C706)),
      ISNUMBER(SEARCH(""CASH DEPOSIT"",$C706)),
      COUNTIF('SUMMARY DATA'"&amp;"!D:D,$C706)&lt;&gt;1
    ),
    """",
    IFERROR(TEXTJOIN(CHAR(10),TRUE,FILTER('SUMMARY DATA'!G:G,'SUMMARY DATA'!D:D=$C706)),"""")
  )
)"),"")</f>
        <v/>
      </c>
      <c r="H706" s="6" t="str">
        <f>IFERROR(__xludf.DUMMYFUNCTION("IFERROR(
  TEXTJOIN(CHAR(10),TRUE,FILTER('SUMMARY DATA'!H:H,'SUMMARY DATA'!A:A=$A706,'SUMMARY DATA'!C:C=$B706)),
  IF(
    OR(
      ISNUMBER(SEARCH(""CDM CASH DEPOSIT"",$C706)),
      ISNUMBER(SEARCH(""CASH DEPOSIT"",$C706)),
      COUNTIF('SUMMARY DATA'"&amp;"!D:D,$C706)&lt;&gt;1
    ),
    """",
    IFERROR(TEXTJOIN(CHAR(10),TRUE,FILTER('SUMMARY DATA'!H:H,'SUMMARY DATA'!D:D=$C706)),"""")
  )
)"),"")</f>
        <v/>
      </c>
      <c r="I706" s="6" t="str">
        <f>IFERROR(__xludf.DUMMYFUNCTION("IF(H706="""","""",
SUM(ARRAYFORMULA(VALUE(SPLIT(H706,CHAR(10)))))
)"),"")</f>
        <v/>
      </c>
      <c r="J706" s="2" t="str">
        <f>IFERROR(__xludf.DUMMYFUNCTION("IFERROR(
  TEXTJOIN(CHAR(10),TRUE,FILTER('SUMMARY DATA'!I:I,'SUMMARY DATA'!A:A=$A706,'SUMMARY DATA'!C:C=$B706)),
  IF(
    OR(
      ISNUMBER(SEARCH(""CDM CASH DEPOSIT"",$C706)),
      ISNUMBER(SEARCH(""CASH DEPOSIT"",$C706)),
      COUNTIF('SUMMARY DATA'"&amp;"!D:D,$C706)&lt;&gt;1
    ),
    """",
    IFERROR(TEXTJOIN(CHAR(10),TRUE,FILTER('SUMMARY DATA'!I:I,'SUMMARY DATA'!D:D=$C706)),"""")
  )
)"),"")</f>
        <v/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 spans="1:27">
      <c r="A707" s="19"/>
      <c r="B707" s="37"/>
      <c r="C707" s="19"/>
      <c r="D707" s="33"/>
      <c r="E707" s="4" t="str">
        <f>IFERROR(__xludf.DUMMYFUNCTION("IFERROR(
  TEXTJOIN(CHAR(10),TRUE,FILTER('SUMMARY DATA'!E:E,'SUMMARY DATA'!A:A=$A707,'SUMMARY DATA'!C:C=$B707)),
  IF(
    OR(
      ISNUMBER(SEARCH(""CDM CASH DEPOSIT"",$C707)),
      ISNUMBER(SEARCH(""CASH DEPOSIT"",$C707)),
      COUNTIF('SUMMARY DATA'"&amp;"!D:D,$C707)&lt;&gt;1
    ),
    """",
    IFERROR(TEXTJOIN(CHAR(10),TRUE,FILTER('SUMMARY DATA'!E:E,'SUMMARY DATA'!D:D=$C707)),"""")
  )
)"),"")</f>
        <v/>
      </c>
      <c r="F707" s="2" t="str">
        <f>IFERROR(__xludf.DUMMYFUNCTION("IFERROR(
  TEXTJOIN(CHAR(10),TRUE,FILTER('SUMMARY DATA'!F:F,'SUMMARY DATA'!A:A=$A707,'SUMMARY DATA'!C:C=$B707)),
  IF(
    OR(
      ISNUMBER(SEARCH(""CDM CASH DEPOSIT"",$C707)),
      ISNUMBER(SEARCH(""CASH DEPOSIT"",$C707)),
      COUNTIF('SUMMARY DATA'"&amp;"!D:D,$C707)&lt;&gt;1
    ),
    """",
    IFERROR(TEXTJOIN(CHAR(10),TRUE,FILTER('SUMMARY DATA'!F:F,'SUMMARY DATA'!D:D=$C707)),"""")
  )
)"),"")</f>
        <v/>
      </c>
      <c r="G707" s="2" t="str">
        <f>IFERROR(__xludf.DUMMYFUNCTION("IFERROR(
  TEXTJOIN(CHAR(10),TRUE,FILTER('SUMMARY DATA'!G:G,'SUMMARY DATA'!A:A=$A707,'SUMMARY DATA'!C:C=$B707)),
  IF(
    OR(
      ISNUMBER(SEARCH(""CDM CASH DEPOSIT"",$C707)),
      ISNUMBER(SEARCH(""CASH DEPOSIT"",$C707)),
      COUNTIF('SUMMARY DATA'"&amp;"!D:D,$C707)&lt;&gt;1
    ),
    """",
    IFERROR(TEXTJOIN(CHAR(10),TRUE,FILTER('SUMMARY DATA'!G:G,'SUMMARY DATA'!D:D=$C707)),"""")
  )
)"),"")</f>
        <v/>
      </c>
      <c r="H707" s="6" t="str">
        <f>IFERROR(__xludf.DUMMYFUNCTION("IFERROR(
  TEXTJOIN(CHAR(10),TRUE,FILTER('SUMMARY DATA'!H:H,'SUMMARY DATA'!A:A=$A707,'SUMMARY DATA'!C:C=$B707)),
  IF(
    OR(
      ISNUMBER(SEARCH(""CDM CASH DEPOSIT"",$C707)),
      ISNUMBER(SEARCH(""CASH DEPOSIT"",$C707)),
      COUNTIF('SUMMARY DATA'"&amp;"!D:D,$C707)&lt;&gt;1
    ),
    """",
    IFERROR(TEXTJOIN(CHAR(10),TRUE,FILTER('SUMMARY DATA'!H:H,'SUMMARY DATA'!D:D=$C707)),"""")
  )
)"),"")</f>
        <v/>
      </c>
      <c r="I707" s="6" t="str">
        <f>IFERROR(__xludf.DUMMYFUNCTION("IF(H707="""","""",
SUM(ARRAYFORMULA(VALUE(SPLIT(H707,CHAR(10)))))
)"),"")</f>
        <v/>
      </c>
      <c r="J707" s="2" t="str">
        <f>IFERROR(__xludf.DUMMYFUNCTION("IFERROR(
  TEXTJOIN(CHAR(10),TRUE,FILTER('SUMMARY DATA'!I:I,'SUMMARY DATA'!A:A=$A707,'SUMMARY DATA'!C:C=$B707)),
  IF(
    OR(
      ISNUMBER(SEARCH(""CDM CASH DEPOSIT"",$C707)),
      ISNUMBER(SEARCH(""CASH DEPOSIT"",$C707)),
      COUNTIF('SUMMARY DATA'"&amp;"!D:D,$C707)&lt;&gt;1
    ),
    """",
    IFERROR(TEXTJOIN(CHAR(10),TRUE,FILTER('SUMMARY DATA'!I:I,'SUMMARY DATA'!D:D=$C707)),"""")
  )
)"),"")</f>
        <v/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 spans="1:27">
      <c r="A708" s="19"/>
      <c r="B708" s="37"/>
      <c r="C708" s="19"/>
      <c r="D708" s="33"/>
      <c r="E708" s="4" t="str">
        <f>IFERROR(__xludf.DUMMYFUNCTION("IFERROR(
  TEXTJOIN(CHAR(10),TRUE,FILTER('SUMMARY DATA'!E:E,'SUMMARY DATA'!A:A=$A708,'SUMMARY DATA'!C:C=$B708)),
  IF(
    OR(
      ISNUMBER(SEARCH(""CDM CASH DEPOSIT"",$C708)),
      ISNUMBER(SEARCH(""CASH DEPOSIT"",$C708)),
      COUNTIF('SUMMARY DATA'"&amp;"!D:D,$C708)&lt;&gt;1
    ),
    """",
    IFERROR(TEXTJOIN(CHAR(10),TRUE,FILTER('SUMMARY DATA'!E:E,'SUMMARY DATA'!D:D=$C708)),"""")
  )
)"),"")</f>
        <v/>
      </c>
      <c r="F708" s="2" t="str">
        <f>IFERROR(__xludf.DUMMYFUNCTION("IFERROR(
  TEXTJOIN(CHAR(10),TRUE,FILTER('SUMMARY DATA'!F:F,'SUMMARY DATA'!A:A=$A708,'SUMMARY DATA'!C:C=$B708)),
  IF(
    OR(
      ISNUMBER(SEARCH(""CDM CASH DEPOSIT"",$C708)),
      ISNUMBER(SEARCH(""CASH DEPOSIT"",$C708)),
      COUNTIF('SUMMARY DATA'"&amp;"!D:D,$C708)&lt;&gt;1
    ),
    """",
    IFERROR(TEXTJOIN(CHAR(10),TRUE,FILTER('SUMMARY DATA'!F:F,'SUMMARY DATA'!D:D=$C708)),"""")
  )
)"),"")</f>
        <v/>
      </c>
      <c r="G708" s="2" t="str">
        <f>IFERROR(__xludf.DUMMYFUNCTION("IFERROR(
  TEXTJOIN(CHAR(10),TRUE,FILTER('SUMMARY DATA'!G:G,'SUMMARY DATA'!A:A=$A708,'SUMMARY DATA'!C:C=$B708)),
  IF(
    OR(
      ISNUMBER(SEARCH(""CDM CASH DEPOSIT"",$C708)),
      ISNUMBER(SEARCH(""CASH DEPOSIT"",$C708)),
      COUNTIF('SUMMARY DATA'"&amp;"!D:D,$C708)&lt;&gt;1
    ),
    """",
    IFERROR(TEXTJOIN(CHAR(10),TRUE,FILTER('SUMMARY DATA'!G:G,'SUMMARY DATA'!D:D=$C708)),"""")
  )
)"),"")</f>
        <v/>
      </c>
      <c r="H708" s="6" t="str">
        <f>IFERROR(__xludf.DUMMYFUNCTION("IFERROR(
  TEXTJOIN(CHAR(10),TRUE,FILTER('SUMMARY DATA'!H:H,'SUMMARY DATA'!A:A=$A708,'SUMMARY DATA'!C:C=$B708)),
  IF(
    OR(
      ISNUMBER(SEARCH(""CDM CASH DEPOSIT"",$C708)),
      ISNUMBER(SEARCH(""CASH DEPOSIT"",$C708)),
      COUNTIF('SUMMARY DATA'"&amp;"!D:D,$C708)&lt;&gt;1
    ),
    """",
    IFERROR(TEXTJOIN(CHAR(10),TRUE,FILTER('SUMMARY DATA'!H:H,'SUMMARY DATA'!D:D=$C708)),"""")
  )
)"),"")</f>
        <v/>
      </c>
      <c r="I708" s="6" t="str">
        <f>IFERROR(__xludf.DUMMYFUNCTION("IF(H708="""","""",
SUM(ARRAYFORMULA(VALUE(SPLIT(H708,CHAR(10)))))
)"),"")</f>
        <v/>
      </c>
      <c r="J708" s="2" t="str">
        <f>IFERROR(__xludf.DUMMYFUNCTION("IFERROR(
  TEXTJOIN(CHAR(10),TRUE,FILTER('SUMMARY DATA'!I:I,'SUMMARY DATA'!A:A=$A708,'SUMMARY DATA'!C:C=$B708)),
  IF(
    OR(
      ISNUMBER(SEARCH(""CDM CASH DEPOSIT"",$C708)),
      ISNUMBER(SEARCH(""CASH DEPOSIT"",$C708)),
      COUNTIF('SUMMARY DATA'"&amp;"!D:D,$C708)&lt;&gt;1
    ),
    """",
    IFERROR(TEXTJOIN(CHAR(10),TRUE,FILTER('SUMMARY DATA'!I:I,'SUMMARY DATA'!D:D=$C708)),"""")
  )
)"),"")</f>
        <v/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 spans="1:27">
      <c r="A709" s="19"/>
      <c r="B709" s="37"/>
      <c r="C709" s="19"/>
      <c r="D709" s="33"/>
      <c r="E709" s="4" t="str">
        <f>IFERROR(__xludf.DUMMYFUNCTION("IFERROR(
  TEXTJOIN(CHAR(10),TRUE,FILTER('SUMMARY DATA'!E:E,'SUMMARY DATA'!A:A=$A709,'SUMMARY DATA'!C:C=$B709)),
  IF(
    OR(
      ISNUMBER(SEARCH(""CDM CASH DEPOSIT"",$C709)),
      ISNUMBER(SEARCH(""CASH DEPOSIT"",$C709)),
      COUNTIF('SUMMARY DATA'"&amp;"!D:D,$C709)&lt;&gt;1
    ),
    """",
    IFERROR(TEXTJOIN(CHAR(10),TRUE,FILTER('SUMMARY DATA'!E:E,'SUMMARY DATA'!D:D=$C709)),"""")
  )
)"),"")</f>
        <v/>
      </c>
      <c r="F709" s="2" t="str">
        <f>IFERROR(__xludf.DUMMYFUNCTION("IFERROR(
  TEXTJOIN(CHAR(10),TRUE,FILTER('SUMMARY DATA'!F:F,'SUMMARY DATA'!A:A=$A709,'SUMMARY DATA'!C:C=$B709)),
  IF(
    OR(
      ISNUMBER(SEARCH(""CDM CASH DEPOSIT"",$C709)),
      ISNUMBER(SEARCH(""CASH DEPOSIT"",$C709)),
      COUNTIF('SUMMARY DATA'"&amp;"!D:D,$C709)&lt;&gt;1
    ),
    """",
    IFERROR(TEXTJOIN(CHAR(10),TRUE,FILTER('SUMMARY DATA'!F:F,'SUMMARY DATA'!D:D=$C709)),"""")
  )
)"),"")</f>
        <v/>
      </c>
      <c r="G709" s="2" t="str">
        <f>IFERROR(__xludf.DUMMYFUNCTION("IFERROR(
  TEXTJOIN(CHAR(10),TRUE,FILTER('SUMMARY DATA'!G:G,'SUMMARY DATA'!A:A=$A709,'SUMMARY DATA'!C:C=$B709)),
  IF(
    OR(
      ISNUMBER(SEARCH(""CDM CASH DEPOSIT"",$C709)),
      ISNUMBER(SEARCH(""CASH DEPOSIT"",$C709)),
      COUNTIF('SUMMARY DATA'"&amp;"!D:D,$C709)&lt;&gt;1
    ),
    """",
    IFERROR(TEXTJOIN(CHAR(10),TRUE,FILTER('SUMMARY DATA'!G:G,'SUMMARY DATA'!D:D=$C709)),"""")
  )
)"),"")</f>
        <v/>
      </c>
      <c r="H709" s="6" t="str">
        <f>IFERROR(__xludf.DUMMYFUNCTION("IFERROR(
  TEXTJOIN(CHAR(10),TRUE,FILTER('SUMMARY DATA'!H:H,'SUMMARY DATA'!A:A=$A709,'SUMMARY DATA'!C:C=$B709)),
  IF(
    OR(
      ISNUMBER(SEARCH(""CDM CASH DEPOSIT"",$C709)),
      ISNUMBER(SEARCH(""CASH DEPOSIT"",$C709)),
      COUNTIF('SUMMARY DATA'"&amp;"!D:D,$C709)&lt;&gt;1
    ),
    """",
    IFERROR(TEXTJOIN(CHAR(10),TRUE,FILTER('SUMMARY DATA'!H:H,'SUMMARY DATA'!D:D=$C709)),"""")
  )
)"),"")</f>
        <v/>
      </c>
      <c r="I709" s="6" t="str">
        <f>IFERROR(__xludf.DUMMYFUNCTION("IF(H709="""","""",
SUM(ARRAYFORMULA(VALUE(SPLIT(H709,CHAR(10)))))
)"),"")</f>
        <v/>
      </c>
      <c r="J709" s="2" t="str">
        <f>IFERROR(__xludf.DUMMYFUNCTION("IFERROR(
  TEXTJOIN(CHAR(10),TRUE,FILTER('SUMMARY DATA'!I:I,'SUMMARY DATA'!A:A=$A709,'SUMMARY DATA'!C:C=$B709)),
  IF(
    OR(
      ISNUMBER(SEARCH(""CDM CASH DEPOSIT"",$C709)),
      ISNUMBER(SEARCH(""CASH DEPOSIT"",$C709)),
      COUNTIF('SUMMARY DATA'"&amp;"!D:D,$C709)&lt;&gt;1
    ),
    """",
    IFERROR(TEXTJOIN(CHAR(10),TRUE,FILTER('SUMMARY DATA'!I:I,'SUMMARY DATA'!D:D=$C709)),"""")
  )
)"),"")</f>
        <v/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 spans="1:27">
      <c r="A710" s="19"/>
      <c r="B710" s="37"/>
      <c r="C710" s="19"/>
      <c r="D710" s="33"/>
      <c r="E710" s="4" t="str">
        <f>IFERROR(__xludf.DUMMYFUNCTION("IFERROR(
  TEXTJOIN(CHAR(10),TRUE,FILTER('SUMMARY DATA'!E:E,'SUMMARY DATA'!A:A=$A710,'SUMMARY DATA'!C:C=$B710)),
  IF(
    OR(
      ISNUMBER(SEARCH(""CDM CASH DEPOSIT"",$C710)),
      ISNUMBER(SEARCH(""CASH DEPOSIT"",$C710)),
      COUNTIF('SUMMARY DATA'"&amp;"!D:D,$C710)&lt;&gt;1
    ),
    """",
    IFERROR(TEXTJOIN(CHAR(10),TRUE,FILTER('SUMMARY DATA'!E:E,'SUMMARY DATA'!D:D=$C710)),"""")
  )
)"),"")</f>
        <v/>
      </c>
      <c r="F710" s="2" t="str">
        <f>IFERROR(__xludf.DUMMYFUNCTION("IFERROR(
  TEXTJOIN(CHAR(10),TRUE,FILTER('SUMMARY DATA'!F:F,'SUMMARY DATA'!A:A=$A710,'SUMMARY DATA'!C:C=$B710)),
  IF(
    OR(
      ISNUMBER(SEARCH(""CDM CASH DEPOSIT"",$C710)),
      ISNUMBER(SEARCH(""CASH DEPOSIT"",$C710)),
      COUNTIF('SUMMARY DATA'"&amp;"!D:D,$C710)&lt;&gt;1
    ),
    """",
    IFERROR(TEXTJOIN(CHAR(10),TRUE,FILTER('SUMMARY DATA'!F:F,'SUMMARY DATA'!D:D=$C710)),"""")
  )
)"),"")</f>
        <v/>
      </c>
      <c r="G710" s="2" t="str">
        <f>IFERROR(__xludf.DUMMYFUNCTION("IFERROR(
  TEXTJOIN(CHAR(10),TRUE,FILTER('SUMMARY DATA'!G:G,'SUMMARY DATA'!A:A=$A710,'SUMMARY DATA'!C:C=$B710)),
  IF(
    OR(
      ISNUMBER(SEARCH(""CDM CASH DEPOSIT"",$C710)),
      ISNUMBER(SEARCH(""CASH DEPOSIT"",$C710)),
      COUNTIF('SUMMARY DATA'"&amp;"!D:D,$C710)&lt;&gt;1
    ),
    """",
    IFERROR(TEXTJOIN(CHAR(10),TRUE,FILTER('SUMMARY DATA'!G:G,'SUMMARY DATA'!D:D=$C710)),"""")
  )
)"),"")</f>
        <v/>
      </c>
      <c r="H710" s="6" t="str">
        <f>IFERROR(__xludf.DUMMYFUNCTION("IFERROR(
  TEXTJOIN(CHAR(10),TRUE,FILTER('SUMMARY DATA'!H:H,'SUMMARY DATA'!A:A=$A710,'SUMMARY DATA'!C:C=$B710)),
  IF(
    OR(
      ISNUMBER(SEARCH(""CDM CASH DEPOSIT"",$C710)),
      ISNUMBER(SEARCH(""CASH DEPOSIT"",$C710)),
      COUNTIF('SUMMARY DATA'"&amp;"!D:D,$C710)&lt;&gt;1
    ),
    """",
    IFERROR(TEXTJOIN(CHAR(10),TRUE,FILTER('SUMMARY DATA'!H:H,'SUMMARY DATA'!D:D=$C710)),"""")
  )
)"),"")</f>
        <v/>
      </c>
      <c r="I710" s="6" t="str">
        <f>IFERROR(__xludf.DUMMYFUNCTION("IF(H710="""","""",
SUM(ARRAYFORMULA(VALUE(SPLIT(H710,CHAR(10)))))
)"),"")</f>
        <v/>
      </c>
      <c r="J710" s="2" t="str">
        <f>IFERROR(__xludf.DUMMYFUNCTION("IFERROR(
  TEXTJOIN(CHAR(10),TRUE,FILTER('SUMMARY DATA'!I:I,'SUMMARY DATA'!A:A=$A710,'SUMMARY DATA'!C:C=$B710)),
  IF(
    OR(
      ISNUMBER(SEARCH(""CDM CASH DEPOSIT"",$C710)),
      ISNUMBER(SEARCH(""CASH DEPOSIT"",$C710)),
      COUNTIF('SUMMARY DATA'"&amp;"!D:D,$C710)&lt;&gt;1
    ),
    """",
    IFERROR(TEXTJOIN(CHAR(10),TRUE,FILTER('SUMMARY DATA'!I:I,'SUMMARY DATA'!D:D=$C710)),"""")
  )
)"),"")</f>
        <v/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 spans="1:27">
      <c r="A711" s="19"/>
      <c r="B711" s="37"/>
      <c r="C711" s="19"/>
      <c r="D711" s="33"/>
      <c r="E711" s="4" t="str">
        <f>IFERROR(__xludf.DUMMYFUNCTION("IFERROR(
  TEXTJOIN(CHAR(10),TRUE,FILTER('SUMMARY DATA'!E:E,'SUMMARY DATA'!A:A=$A711,'SUMMARY DATA'!C:C=$B711)),
  IF(
    OR(
      ISNUMBER(SEARCH(""CDM CASH DEPOSIT"",$C711)),
      ISNUMBER(SEARCH(""CASH DEPOSIT"",$C711)),
      COUNTIF('SUMMARY DATA'"&amp;"!D:D,$C711)&lt;&gt;1
    ),
    """",
    IFERROR(TEXTJOIN(CHAR(10),TRUE,FILTER('SUMMARY DATA'!E:E,'SUMMARY DATA'!D:D=$C711)),"""")
  )
)"),"")</f>
        <v/>
      </c>
      <c r="F711" s="2" t="str">
        <f>IFERROR(__xludf.DUMMYFUNCTION("IFERROR(
  TEXTJOIN(CHAR(10),TRUE,FILTER('SUMMARY DATA'!F:F,'SUMMARY DATA'!A:A=$A711,'SUMMARY DATA'!C:C=$B711)),
  IF(
    OR(
      ISNUMBER(SEARCH(""CDM CASH DEPOSIT"",$C711)),
      ISNUMBER(SEARCH(""CASH DEPOSIT"",$C711)),
      COUNTIF('SUMMARY DATA'"&amp;"!D:D,$C711)&lt;&gt;1
    ),
    """",
    IFERROR(TEXTJOIN(CHAR(10),TRUE,FILTER('SUMMARY DATA'!F:F,'SUMMARY DATA'!D:D=$C711)),"""")
  )
)"),"")</f>
        <v/>
      </c>
      <c r="G711" s="2" t="str">
        <f>IFERROR(__xludf.DUMMYFUNCTION("IFERROR(
  TEXTJOIN(CHAR(10),TRUE,FILTER('SUMMARY DATA'!G:G,'SUMMARY DATA'!A:A=$A711,'SUMMARY DATA'!C:C=$B711)),
  IF(
    OR(
      ISNUMBER(SEARCH(""CDM CASH DEPOSIT"",$C711)),
      ISNUMBER(SEARCH(""CASH DEPOSIT"",$C711)),
      COUNTIF('SUMMARY DATA'"&amp;"!D:D,$C711)&lt;&gt;1
    ),
    """",
    IFERROR(TEXTJOIN(CHAR(10),TRUE,FILTER('SUMMARY DATA'!G:G,'SUMMARY DATA'!D:D=$C711)),"""")
  )
)"),"")</f>
        <v/>
      </c>
      <c r="H711" s="6" t="str">
        <f>IFERROR(__xludf.DUMMYFUNCTION("IFERROR(
  TEXTJOIN(CHAR(10),TRUE,FILTER('SUMMARY DATA'!H:H,'SUMMARY DATA'!A:A=$A711,'SUMMARY DATA'!C:C=$B711)),
  IF(
    OR(
      ISNUMBER(SEARCH(""CDM CASH DEPOSIT"",$C711)),
      ISNUMBER(SEARCH(""CASH DEPOSIT"",$C711)),
      COUNTIF('SUMMARY DATA'"&amp;"!D:D,$C711)&lt;&gt;1
    ),
    """",
    IFERROR(TEXTJOIN(CHAR(10),TRUE,FILTER('SUMMARY DATA'!H:H,'SUMMARY DATA'!D:D=$C711)),"""")
  )
)"),"")</f>
        <v/>
      </c>
      <c r="I711" s="6" t="str">
        <f>IFERROR(__xludf.DUMMYFUNCTION("IF(H711="""","""",
SUM(ARRAYFORMULA(VALUE(SPLIT(H711,CHAR(10)))))
)"),"")</f>
        <v/>
      </c>
      <c r="J711" s="2" t="str">
        <f>IFERROR(__xludf.DUMMYFUNCTION("IFERROR(
  TEXTJOIN(CHAR(10),TRUE,FILTER('SUMMARY DATA'!I:I,'SUMMARY DATA'!A:A=$A711,'SUMMARY DATA'!C:C=$B711)),
  IF(
    OR(
      ISNUMBER(SEARCH(""CDM CASH DEPOSIT"",$C711)),
      ISNUMBER(SEARCH(""CASH DEPOSIT"",$C711)),
      COUNTIF('SUMMARY DATA'"&amp;"!D:D,$C711)&lt;&gt;1
    ),
    """",
    IFERROR(TEXTJOIN(CHAR(10),TRUE,FILTER('SUMMARY DATA'!I:I,'SUMMARY DATA'!D:D=$C711)),"""")
  )
)"),"")</f>
        <v/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 spans="1:27">
      <c r="A712" s="19"/>
      <c r="B712" s="37"/>
      <c r="C712" s="19"/>
      <c r="D712" s="33"/>
      <c r="E712" s="4" t="str">
        <f>IFERROR(__xludf.DUMMYFUNCTION("IFERROR(
  TEXTJOIN(CHAR(10),TRUE,FILTER('SUMMARY DATA'!E:E,'SUMMARY DATA'!A:A=$A712,'SUMMARY DATA'!C:C=$B712)),
  IF(
    OR(
      ISNUMBER(SEARCH(""CDM CASH DEPOSIT"",$C712)),
      ISNUMBER(SEARCH(""CASH DEPOSIT"",$C712)),
      COUNTIF('SUMMARY DATA'"&amp;"!D:D,$C712)&lt;&gt;1
    ),
    """",
    IFERROR(TEXTJOIN(CHAR(10),TRUE,FILTER('SUMMARY DATA'!E:E,'SUMMARY DATA'!D:D=$C712)),"""")
  )
)"),"")</f>
        <v/>
      </c>
      <c r="F712" s="2" t="str">
        <f>IFERROR(__xludf.DUMMYFUNCTION("IFERROR(
  TEXTJOIN(CHAR(10),TRUE,FILTER('SUMMARY DATA'!F:F,'SUMMARY DATA'!A:A=$A712,'SUMMARY DATA'!C:C=$B712)),
  IF(
    OR(
      ISNUMBER(SEARCH(""CDM CASH DEPOSIT"",$C712)),
      ISNUMBER(SEARCH(""CASH DEPOSIT"",$C712)),
      COUNTIF('SUMMARY DATA'"&amp;"!D:D,$C712)&lt;&gt;1
    ),
    """",
    IFERROR(TEXTJOIN(CHAR(10),TRUE,FILTER('SUMMARY DATA'!F:F,'SUMMARY DATA'!D:D=$C712)),"""")
  )
)"),"")</f>
        <v/>
      </c>
      <c r="G712" s="2" t="str">
        <f>IFERROR(__xludf.DUMMYFUNCTION("IFERROR(
  TEXTJOIN(CHAR(10),TRUE,FILTER('SUMMARY DATA'!G:G,'SUMMARY DATA'!A:A=$A712,'SUMMARY DATA'!C:C=$B712)),
  IF(
    OR(
      ISNUMBER(SEARCH(""CDM CASH DEPOSIT"",$C712)),
      ISNUMBER(SEARCH(""CASH DEPOSIT"",$C712)),
      COUNTIF('SUMMARY DATA'"&amp;"!D:D,$C712)&lt;&gt;1
    ),
    """",
    IFERROR(TEXTJOIN(CHAR(10),TRUE,FILTER('SUMMARY DATA'!G:G,'SUMMARY DATA'!D:D=$C712)),"""")
  )
)"),"")</f>
        <v/>
      </c>
      <c r="H712" s="6" t="str">
        <f>IFERROR(__xludf.DUMMYFUNCTION("IFERROR(
  TEXTJOIN(CHAR(10),TRUE,FILTER('SUMMARY DATA'!H:H,'SUMMARY DATA'!A:A=$A712,'SUMMARY DATA'!C:C=$B712)),
  IF(
    OR(
      ISNUMBER(SEARCH(""CDM CASH DEPOSIT"",$C712)),
      ISNUMBER(SEARCH(""CASH DEPOSIT"",$C712)),
      COUNTIF('SUMMARY DATA'"&amp;"!D:D,$C712)&lt;&gt;1
    ),
    """",
    IFERROR(TEXTJOIN(CHAR(10),TRUE,FILTER('SUMMARY DATA'!H:H,'SUMMARY DATA'!D:D=$C712)),"""")
  )
)"),"")</f>
        <v/>
      </c>
      <c r="I712" s="6" t="str">
        <f>IFERROR(__xludf.DUMMYFUNCTION("IF(H712="""","""",
SUM(ARRAYFORMULA(VALUE(SPLIT(H712,CHAR(10)))))
)"),"")</f>
        <v/>
      </c>
      <c r="J712" s="2" t="str">
        <f>IFERROR(__xludf.DUMMYFUNCTION("IFERROR(
  TEXTJOIN(CHAR(10),TRUE,FILTER('SUMMARY DATA'!I:I,'SUMMARY DATA'!A:A=$A712,'SUMMARY DATA'!C:C=$B712)),
  IF(
    OR(
      ISNUMBER(SEARCH(""CDM CASH DEPOSIT"",$C712)),
      ISNUMBER(SEARCH(""CASH DEPOSIT"",$C712)),
      COUNTIF('SUMMARY DATA'"&amp;"!D:D,$C712)&lt;&gt;1
    ),
    """",
    IFERROR(TEXTJOIN(CHAR(10),TRUE,FILTER('SUMMARY DATA'!I:I,'SUMMARY DATA'!D:D=$C712)),"""")
  )
)"),"")</f>
        <v/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 spans="1:27">
      <c r="A713" s="19"/>
      <c r="B713" s="37"/>
      <c r="C713" s="19"/>
      <c r="D713" s="33"/>
      <c r="E713" s="4" t="str">
        <f>IFERROR(__xludf.DUMMYFUNCTION("IFERROR(
  TEXTJOIN(CHAR(10),TRUE,FILTER('SUMMARY DATA'!E:E,'SUMMARY DATA'!A:A=$A713,'SUMMARY DATA'!C:C=$B713)),
  IF(
    OR(
      ISNUMBER(SEARCH(""CDM CASH DEPOSIT"",$C713)),
      ISNUMBER(SEARCH(""CASH DEPOSIT"",$C713)),
      COUNTIF('SUMMARY DATA'"&amp;"!D:D,$C713)&lt;&gt;1
    ),
    """",
    IFERROR(TEXTJOIN(CHAR(10),TRUE,FILTER('SUMMARY DATA'!E:E,'SUMMARY DATA'!D:D=$C713)),"""")
  )
)"),"")</f>
        <v/>
      </c>
      <c r="F713" s="2" t="str">
        <f>IFERROR(__xludf.DUMMYFUNCTION("IFERROR(
  TEXTJOIN(CHAR(10),TRUE,FILTER('SUMMARY DATA'!F:F,'SUMMARY DATA'!A:A=$A713,'SUMMARY DATA'!C:C=$B713)),
  IF(
    OR(
      ISNUMBER(SEARCH(""CDM CASH DEPOSIT"",$C713)),
      ISNUMBER(SEARCH(""CASH DEPOSIT"",$C713)),
      COUNTIF('SUMMARY DATA'"&amp;"!D:D,$C713)&lt;&gt;1
    ),
    """",
    IFERROR(TEXTJOIN(CHAR(10),TRUE,FILTER('SUMMARY DATA'!F:F,'SUMMARY DATA'!D:D=$C713)),"""")
  )
)"),"")</f>
        <v/>
      </c>
      <c r="G713" s="2" t="str">
        <f>IFERROR(__xludf.DUMMYFUNCTION("IFERROR(
  TEXTJOIN(CHAR(10),TRUE,FILTER('SUMMARY DATA'!G:G,'SUMMARY DATA'!A:A=$A713,'SUMMARY DATA'!C:C=$B713)),
  IF(
    OR(
      ISNUMBER(SEARCH(""CDM CASH DEPOSIT"",$C713)),
      ISNUMBER(SEARCH(""CASH DEPOSIT"",$C713)),
      COUNTIF('SUMMARY DATA'"&amp;"!D:D,$C713)&lt;&gt;1
    ),
    """",
    IFERROR(TEXTJOIN(CHAR(10),TRUE,FILTER('SUMMARY DATA'!G:G,'SUMMARY DATA'!D:D=$C713)),"""")
  )
)"),"")</f>
        <v/>
      </c>
      <c r="H713" s="6" t="str">
        <f>IFERROR(__xludf.DUMMYFUNCTION("IFERROR(
  TEXTJOIN(CHAR(10),TRUE,FILTER('SUMMARY DATA'!H:H,'SUMMARY DATA'!A:A=$A713,'SUMMARY DATA'!C:C=$B713)),
  IF(
    OR(
      ISNUMBER(SEARCH(""CDM CASH DEPOSIT"",$C713)),
      ISNUMBER(SEARCH(""CASH DEPOSIT"",$C713)),
      COUNTIF('SUMMARY DATA'"&amp;"!D:D,$C713)&lt;&gt;1
    ),
    """",
    IFERROR(TEXTJOIN(CHAR(10),TRUE,FILTER('SUMMARY DATA'!H:H,'SUMMARY DATA'!D:D=$C713)),"""")
  )
)"),"")</f>
        <v/>
      </c>
      <c r="I713" s="6" t="str">
        <f>IFERROR(__xludf.DUMMYFUNCTION("IF(H713="""","""",
SUM(ARRAYFORMULA(VALUE(SPLIT(H713,CHAR(10)))))
)"),"")</f>
        <v/>
      </c>
      <c r="J713" s="2" t="str">
        <f>IFERROR(__xludf.DUMMYFUNCTION("IFERROR(
  TEXTJOIN(CHAR(10),TRUE,FILTER('SUMMARY DATA'!I:I,'SUMMARY DATA'!A:A=$A713,'SUMMARY DATA'!C:C=$B713)),
  IF(
    OR(
      ISNUMBER(SEARCH(""CDM CASH DEPOSIT"",$C713)),
      ISNUMBER(SEARCH(""CASH DEPOSIT"",$C713)),
      COUNTIF('SUMMARY DATA'"&amp;"!D:D,$C713)&lt;&gt;1
    ),
    """",
    IFERROR(TEXTJOIN(CHAR(10),TRUE,FILTER('SUMMARY DATA'!I:I,'SUMMARY DATA'!D:D=$C713)),"""")
  )
)"),"")</f>
        <v/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 spans="1:27">
      <c r="A714" s="19"/>
      <c r="B714" s="37"/>
      <c r="C714" s="19"/>
      <c r="D714" s="33"/>
      <c r="E714" s="4" t="str">
        <f>IFERROR(__xludf.DUMMYFUNCTION("IFERROR(
  TEXTJOIN(CHAR(10),TRUE,FILTER('SUMMARY DATA'!E:E,'SUMMARY DATA'!A:A=$A714,'SUMMARY DATA'!C:C=$B714)),
  IF(
    OR(
      ISNUMBER(SEARCH(""CDM CASH DEPOSIT"",$C714)),
      ISNUMBER(SEARCH(""CASH DEPOSIT"",$C714)),
      COUNTIF('SUMMARY DATA'"&amp;"!D:D,$C714)&lt;&gt;1
    ),
    """",
    IFERROR(TEXTJOIN(CHAR(10),TRUE,FILTER('SUMMARY DATA'!E:E,'SUMMARY DATA'!D:D=$C714)),"""")
  )
)"),"")</f>
        <v/>
      </c>
      <c r="F714" s="2" t="str">
        <f>IFERROR(__xludf.DUMMYFUNCTION("IFERROR(
  TEXTJOIN(CHAR(10),TRUE,FILTER('SUMMARY DATA'!F:F,'SUMMARY DATA'!A:A=$A714,'SUMMARY DATA'!C:C=$B714)),
  IF(
    OR(
      ISNUMBER(SEARCH(""CDM CASH DEPOSIT"",$C714)),
      ISNUMBER(SEARCH(""CASH DEPOSIT"",$C714)),
      COUNTIF('SUMMARY DATA'"&amp;"!D:D,$C714)&lt;&gt;1
    ),
    """",
    IFERROR(TEXTJOIN(CHAR(10),TRUE,FILTER('SUMMARY DATA'!F:F,'SUMMARY DATA'!D:D=$C714)),"""")
  )
)"),"")</f>
        <v/>
      </c>
      <c r="G714" s="2" t="str">
        <f>IFERROR(__xludf.DUMMYFUNCTION("IFERROR(
  TEXTJOIN(CHAR(10),TRUE,FILTER('SUMMARY DATA'!G:G,'SUMMARY DATA'!A:A=$A714,'SUMMARY DATA'!C:C=$B714)),
  IF(
    OR(
      ISNUMBER(SEARCH(""CDM CASH DEPOSIT"",$C714)),
      ISNUMBER(SEARCH(""CASH DEPOSIT"",$C714)),
      COUNTIF('SUMMARY DATA'"&amp;"!D:D,$C714)&lt;&gt;1
    ),
    """",
    IFERROR(TEXTJOIN(CHAR(10),TRUE,FILTER('SUMMARY DATA'!G:G,'SUMMARY DATA'!D:D=$C714)),"""")
  )
)"),"")</f>
        <v/>
      </c>
      <c r="H714" s="6" t="str">
        <f>IFERROR(__xludf.DUMMYFUNCTION("IFERROR(
  TEXTJOIN(CHAR(10),TRUE,FILTER('SUMMARY DATA'!H:H,'SUMMARY DATA'!A:A=$A714,'SUMMARY DATA'!C:C=$B714)),
  IF(
    OR(
      ISNUMBER(SEARCH(""CDM CASH DEPOSIT"",$C714)),
      ISNUMBER(SEARCH(""CASH DEPOSIT"",$C714)),
      COUNTIF('SUMMARY DATA'"&amp;"!D:D,$C714)&lt;&gt;1
    ),
    """",
    IFERROR(TEXTJOIN(CHAR(10),TRUE,FILTER('SUMMARY DATA'!H:H,'SUMMARY DATA'!D:D=$C714)),"""")
  )
)"),"")</f>
        <v/>
      </c>
      <c r="I714" s="6" t="str">
        <f>IFERROR(__xludf.DUMMYFUNCTION("IF(H714="""","""",
SUM(ARRAYFORMULA(VALUE(SPLIT(H714,CHAR(10)))))
)"),"")</f>
        <v/>
      </c>
      <c r="J714" s="2" t="str">
        <f>IFERROR(__xludf.DUMMYFUNCTION("IFERROR(
  TEXTJOIN(CHAR(10),TRUE,FILTER('SUMMARY DATA'!I:I,'SUMMARY DATA'!A:A=$A714,'SUMMARY DATA'!C:C=$B714)),
  IF(
    OR(
      ISNUMBER(SEARCH(""CDM CASH DEPOSIT"",$C714)),
      ISNUMBER(SEARCH(""CASH DEPOSIT"",$C714)),
      COUNTIF('SUMMARY DATA'"&amp;"!D:D,$C714)&lt;&gt;1
    ),
    """",
    IFERROR(TEXTJOIN(CHAR(10),TRUE,FILTER('SUMMARY DATA'!I:I,'SUMMARY DATA'!D:D=$C714)),"""")
  )
)"),"")</f>
        <v/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 spans="1:27">
      <c r="A715" s="19"/>
      <c r="B715" s="37"/>
      <c r="C715" s="19"/>
      <c r="D715" s="33"/>
      <c r="E715" s="4" t="str">
        <f>IFERROR(__xludf.DUMMYFUNCTION("IFERROR(
  TEXTJOIN(CHAR(10),TRUE,FILTER('SUMMARY DATA'!E:E,'SUMMARY DATA'!A:A=$A715,'SUMMARY DATA'!C:C=$B715)),
  IF(
    OR(
      ISNUMBER(SEARCH(""CDM CASH DEPOSIT"",$C715)),
      ISNUMBER(SEARCH(""CASH DEPOSIT"",$C715)),
      COUNTIF('SUMMARY DATA'"&amp;"!D:D,$C715)&lt;&gt;1
    ),
    """",
    IFERROR(TEXTJOIN(CHAR(10),TRUE,FILTER('SUMMARY DATA'!E:E,'SUMMARY DATA'!D:D=$C715)),"""")
  )
)"),"")</f>
        <v/>
      </c>
      <c r="F715" s="2" t="str">
        <f>IFERROR(__xludf.DUMMYFUNCTION("IFERROR(
  TEXTJOIN(CHAR(10),TRUE,FILTER('SUMMARY DATA'!F:F,'SUMMARY DATA'!A:A=$A715,'SUMMARY DATA'!C:C=$B715)),
  IF(
    OR(
      ISNUMBER(SEARCH(""CDM CASH DEPOSIT"",$C715)),
      ISNUMBER(SEARCH(""CASH DEPOSIT"",$C715)),
      COUNTIF('SUMMARY DATA'"&amp;"!D:D,$C715)&lt;&gt;1
    ),
    """",
    IFERROR(TEXTJOIN(CHAR(10),TRUE,FILTER('SUMMARY DATA'!F:F,'SUMMARY DATA'!D:D=$C715)),"""")
  )
)"),"")</f>
        <v/>
      </c>
      <c r="G715" s="2" t="str">
        <f>IFERROR(__xludf.DUMMYFUNCTION("IFERROR(
  TEXTJOIN(CHAR(10),TRUE,FILTER('SUMMARY DATA'!G:G,'SUMMARY DATA'!A:A=$A715,'SUMMARY DATA'!C:C=$B715)),
  IF(
    OR(
      ISNUMBER(SEARCH(""CDM CASH DEPOSIT"",$C715)),
      ISNUMBER(SEARCH(""CASH DEPOSIT"",$C715)),
      COUNTIF('SUMMARY DATA'"&amp;"!D:D,$C715)&lt;&gt;1
    ),
    """",
    IFERROR(TEXTJOIN(CHAR(10),TRUE,FILTER('SUMMARY DATA'!G:G,'SUMMARY DATA'!D:D=$C715)),"""")
  )
)"),"")</f>
        <v/>
      </c>
      <c r="H715" s="6" t="str">
        <f>IFERROR(__xludf.DUMMYFUNCTION("IFERROR(
  TEXTJOIN(CHAR(10),TRUE,FILTER('SUMMARY DATA'!H:H,'SUMMARY DATA'!A:A=$A715,'SUMMARY DATA'!C:C=$B715)),
  IF(
    OR(
      ISNUMBER(SEARCH(""CDM CASH DEPOSIT"",$C715)),
      ISNUMBER(SEARCH(""CASH DEPOSIT"",$C715)),
      COUNTIF('SUMMARY DATA'"&amp;"!D:D,$C715)&lt;&gt;1
    ),
    """",
    IFERROR(TEXTJOIN(CHAR(10),TRUE,FILTER('SUMMARY DATA'!H:H,'SUMMARY DATA'!D:D=$C715)),"""")
  )
)"),"")</f>
        <v/>
      </c>
      <c r="I715" s="6" t="str">
        <f>IFERROR(__xludf.DUMMYFUNCTION("IF(H715="""","""",
SUM(ARRAYFORMULA(VALUE(SPLIT(H715,CHAR(10)))))
)"),"")</f>
        <v/>
      </c>
      <c r="J715" s="2" t="str">
        <f>IFERROR(__xludf.DUMMYFUNCTION("IFERROR(
  TEXTJOIN(CHAR(10),TRUE,FILTER('SUMMARY DATA'!I:I,'SUMMARY DATA'!A:A=$A715,'SUMMARY DATA'!C:C=$B715)),
  IF(
    OR(
      ISNUMBER(SEARCH(""CDM CASH DEPOSIT"",$C715)),
      ISNUMBER(SEARCH(""CASH DEPOSIT"",$C715)),
      COUNTIF('SUMMARY DATA'"&amp;"!D:D,$C715)&lt;&gt;1
    ),
    """",
    IFERROR(TEXTJOIN(CHAR(10),TRUE,FILTER('SUMMARY DATA'!I:I,'SUMMARY DATA'!D:D=$C715)),"""")
  )
)"),"")</f>
        <v/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 spans="1:27">
      <c r="A716" s="19"/>
      <c r="B716" s="37"/>
      <c r="C716" s="19"/>
      <c r="D716" s="33"/>
      <c r="E716" s="4" t="str">
        <f>IFERROR(__xludf.DUMMYFUNCTION("IFERROR(
  TEXTJOIN(CHAR(10),TRUE,FILTER('SUMMARY DATA'!E:E,'SUMMARY DATA'!A:A=$A716,'SUMMARY DATA'!C:C=$B716)),
  IF(
    OR(
      ISNUMBER(SEARCH(""CDM CASH DEPOSIT"",$C716)),
      ISNUMBER(SEARCH(""CASH DEPOSIT"",$C716)),
      COUNTIF('SUMMARY DATA'"&amp;"!D:D,$C716)&lt;&gt;1
    ),
    """",
    IFERROR(TEXTJOIN(CHAR(10),TRUE,FILTER('SUMMARY DATA'!E:E,'SUMMARY DATA'!D:D=$C716)),"""")
  )
)"),"")</f>
        <v/>
      </c>
      <c r="F716" s="2" t="str">
        <f>IFERROR(__xludf.DUMMYFUNCTION("IFERROR(
  TEXTJOIN(CHAR(10),TRUE,FILTER('SUMMARY DATA'!F:F,'SUMMARY DATA'!A:A=$A716,'SUMMARY DATA'!C:C=$B716)),
  IF(
    OR(
      ISNUMBER(SEARCH(""CDM CASH DEPOSIT"",$C716)),
      ISNUMBER(SEARCH(""CASH DEPOSIT"",$C716)),
      COUNTIF('SUMMARY DATA'"&amp;"!D:D,$C716)&lt;&gt;1
    ),
    """",
    IFERROR(TEXTJOIN(CHAR(10),TRUE,FILTER('SUMMARY DATA'!F:F,'SUMMARY DATA'!D:D=$C716)),"""")
  )
)"),"")</f>
        <v/>
      </c>
      <c r="G716" s="2" t="str">
        <f>IFERROR(__xludf.DUMMYFUNCTION("IFERROR(
  TEXTJOIN(CHAR(10),TRUE,FILTER('SUMMARY DATA'!G:G,'SUMMARY DATA'!A:A=$A716,'SUMMARY DATA'!C:C=$B716)),
  IF(
    OR(
      ISNUMBER(SEARCH(""CDM CASH DEPOSIT"",$C716)),
      ISNUMBER(SEARCH(""CASH DEPOSIT"",$C716)),
      COUNTIF('SUMMARY DATA'"&amp;"!D:D,$C716)&lt;&gt;1
    ),
    """",
    IFERROR(TEXTJOIN(CHAR(10),TRUE,FILTER('SUMMARY DATA'!G:G,'SUMMARY DATA'!D:D=$C716)),"""")
  )
)"),"")</f>
        <v/>
      </c>
      <c r="H716" s="6" t="str">
        <f>IFERROR(__xludf.DUMMYFUNCTION("IFERROR(
  TEXTJOIN(CHAR(10),TRUE,FILTER('SUMMARY DATA'!H:H,'SUMMARY DATA'!A:A=$A716,'SUMMARY DATA'!C:C=$B716)),
  IF(
    OR(
      ISNUMBER(SEARCH(""CDM CASH DEPOSIT"",$C716)),
      ISNUMBER(SEARCH(""CASH DEPOSIT"",$C716)),
      COUNTIF('SUMMARY DATA'"&amp;"!D:D,$C716)&lt;&gt;1
    ),
    """",
    IFERROR(TEXTJOIN(CHAR(10),TRUE,FILTER('SUMMARY DATA'!H:H,'SUMMARY DATA'!D:D=$C716)),"""")
  )
)"),"")</f>
        <v/>
      </c>
      <c r="I716" s="6" t="str">
        <f>IFERROR(__xludf.DUMMYFUNCTION("IF(H716="""","""",
SUM(ARRAYFORMULA(VALUE(SPLIT(H716,CHAR(10)))))
)"),"")</f>
        <v/>
      </c>
      <c r="J716" s="2" t="str">
        <f>IFERROR(__xludf.DUMMYFUNCTION("IFERROR(
  TEXTJOIN(CHAR(10),TRUE,FILTER('SUMMARY DATA'!I:I,'SUMMARY DATA'!A:A=$A716,'SUMMARY DATA'!C:C=$B716)),
  IF(
    OR(
      ISNUMBER(SEARCH(""CDM CASH DEPOSIT"",$C716)),
      ISNUMBER(SEARCH(""CASH DEPOSIT"",$C716)),
      COUNTIF('SUMMARY DATA'"&amp;"!D:D,$C716)&lt;&gt;1
    ),
    """",
    IFERROR(TEXTJOIN(CHAR(10),TRUE,FILTER('SUMMARY DATA'!I:I,'SUMMARY DATA'!D:D=$C716)),"""")
  )
)"),"")</f>
        <v/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 spans="1:27">
      <c r="A717" s="19"/>
      <c r="B717" s="37"/>
      <c r="C717" s="19"/>
      <c r="D717" s="33"/>
      <c r="E717" s="4" t="str">
        <f>IFERROR(__xludf.DUMMYFUNCTION("IFERROR(
  TEXTJOIN(CHAR(10),TRUE,FILTER('SUMMARY DATA'!E:E,'SUMMARY DATA'!A:A=$A717,'SUMMARY DATA'!C:C=$B717)),
  IF(
    OR(
      ISNUMBER(SEARCH(""CDM CASH DEPOSIT"",$C717)),
      ISNUMBER(SEARCH(""CASH DEPOSIT"",$C717)),
      COUNTIF('SUMMARY DATA'"&amp;"!D:D,$C717)&lt;&gt;1
    ),
    """",
    IFERROR(TEXTJOIN(CHAR(10),TRUE,FILTER('SUMMARY DATA'!E:E,'SUMMARY DATA'!D:D=$C717)),"""")
  )
)"),"")</f>
        <v/>
      </c>
      <c r="F717" s="2" t="str">
        <f>IFERROR(__xludf.DUMMYFUNCTION("IFERROR(
  TEXTJOIN(CHAR(10),TRUE,FILTER('SUMMARY DATA'!F:F,'SUMMARY DATA'!A:A=$A717,'SUMMARY DATA'!C:C=$B717)),
  IF(
    OR(
      ISNUMBER(SEARCH(""CDM CASH DEPOSIT"",$C717)),
      ISNUMBER(SEARCH(""CASH DEPOSIT"",$C717)),
      COUNTIF('SUMMARY DATA'"&amp;"!D:D,$C717)&lt;&gt;1
    ),
    """",
    IFERROR(TEXTJOIN(CHAR(10),TRUE,FILTER('SUMMARY DATA'!F:F,'SUMMARY DATA'!D:D=$C717)),"""")
  )
)"),"")</f>
        <v/>
      </c>
      <c r="G717" s="2" t="str">
        <f>IFERROR(__xludf.DUMMYFUNCTION("IFERROR(
  TEXTJOIN(CHAR(10),TRUE,FILTER('SUMMARY DATA'!G:G,'SUMMARY DATA'!A:A=$A717,'SUMMARY DATA'!C:C=$B717)),
  IF(
    OR(
      ISNUMBER(SEARCH(""CDM CASH DEPOSIT"",$C717)),
      ISNUMBER(SEARCH(""CASH DEPOSIT"",$C717)),
      COUNTIF('SUMMARY DATA'"&amp;"!D:D,$C717)&lt;&gt;1
    ),
    """",
    IFERROR(TEXTJOIN(CHAR(10),TRUE,FILTER('SUMMARY DATA'!G:G,'SUMMARY DATA'!D:D=$C717)),"""")
  )
)"),"")</f>
        <v/>
      </c>
      <c r="H717" s="6" t="str">
        <f>IFERROR(__xludf.DUMMYFUNCTION("IFERROR(
  TEXTJOIN(CHAR(10),TRUE,FILTER('SUMMARY DATA'!H:H,'SUMMARY DATA'!A:A=$A717,'SUMMARY DATA'!C:C=$B717)),
  IF(
    OR(
      ISNUMBER(SEARCH(""CDM CASH DEPOSIT"",$C717)),
      ISNUMBER(SEARCH(""CASH DEPOSIT"",$C717)),
      COUNTIF('SUMMARY DATA'"&amp;"!D:D,$C717)&lt;&gt;1
    ),
    """",
    IFERROR(TEXTJOIN(CHAR(10),TRUE,FILTER('SUMMARY DATA'!H:H,'SUMMARY DATA'!D:D=$C717)),"""")
  )
)"),"")</f>
        <v/>
      </c>
      <c r="I717" s="6" t="str">
        <f>IFERROR(__xludf.DUMMYFUNCTION("IF(H717="""","""",
SUM(ARRAYFORMULA(VALUE(SPLIT(H717,CHAR(10)))))
)"),"")</f>
        <v/>
      </c>
      <c r="J717" s="2" t="str">
        <f>IFERROR(__xludf.DUMMYFUNCTION("IFERROR(
  TEXTJOIN(CHAR(10),TRUE,FILTER('SUMMARY DATA'!I:I,'SUMMARY DATA'!A:A=$A717,'SUMMARY DATA'!C:C=$B717)),
  IF(
    OR(
      ISNUMBER(SEARCH(""CDM CASH DEPOSIT"",$C717)),
      ISNUMBER(SEARCH(""CASH DEPOSIT"",$C717)),
      COUNTIF('SUMMARY DATA'"&amp;"!D:D,$C717)&lt;&gt;1
    ),
    """",
    IFERROR(TEXTJOIN(CHAR(10),TRUE,FILTER('SUMMARY DATA'!I:I,'SUMMARY DATA'!D:D=$C717)),"""")
  )
)"),"")</f>
        <v/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 spans="1:27">
      <c r="A718" s="19"/>
      <c r="B718" s="37"/>
      <c r="C718" s="19"/>
      <c r="D718" s="33"/>
      <c r="E718" s="4" t="str">
        <f>IFERROR(__xludf.DUMMYFUNCTION("IFERROR(
  TEXTJOIN(CHAR(10),TRUE,FILTER('SUMMARY DATA'!E:E,'SUMMARY DATA'!A:A=$A718,'SUMMARY DATA'!C:C=$B718)),
  IF(
    OR(
      ISNUMBER(SEARCH(""CDM CASH DEPOSIT"",$C718)),
      ISNUMBER(SEARCH(""CASH DEPOSIT"",$C718)),
      COUNTIF('SUMMARY DATA'"&amp;"!D:D,$C718)&lt;&gt;1
    ),
    """",
    IFERROR(TEXTJOIN(CHAR(10),TRUE,FILTER('SUMMARY DATA'!E:E,'SUMMARY DATA'!D:D=$C718)),"""")
  )
)"),"")</f>
        <v/>
      </c>
      <c r="F718" s="2" t="str">
        <f>IFERROR(__xludf.DUMMYFUNCTION("IFERROR(
  TEXTJOIN(CHAR(10),TRUE,FILTER('SUMMARY DATA'!F:F,'SUMMARY DATA'!A:A=$A718,'SUMMARY DATA'!C:C=$B718)),
  IF(
    OR(
      ISNUMBER(SEARCH(""CDM CASH DEPOSIT"",$C718)),
      ISNUMBER(SEARCH(""CASH DEPOSIT"",$C718)),
      COUNTIF('SUMMARY DATA'"&amp;"!D:D,$C718)&lt;&gt;1
    ),
    """",
    IFERROR(TEXTJOIN(CHAR(10),TRUE,FILTER('SUMMARY DATA'!F:F,'SUMMARY DATA'!D:D=$C718)),"""")
  )
)"),"")</f>
        <v/>
      </c>
      <c r="G718" s="2" t="str">
        <f>IFERROR(__xludf.DUMMYFUNCTION("IFERROR(
  TEXTJOIN(CHAR(10),TRUE,FILTER('SUMMARY DATA'!G:G,'SUMMARY DATA'!A:A=$A718,'SUMMARY DATA'!C:C=$B718)),
  IF(
    OR(
      ISNUMBER(SEARCH(""CDM CASH DEPOSIT"",$C718)),
      ISNUMBER(SEARCH(""CASH DEPOSIT"",$C718)),
      COUNTIF('SUMMARY DATA'"&amp;"!D:D,$C718)&lt;&gt;1
    ),
    """",
    IFERROR(TEXTJOIN(CHAR(10),TRUE,FILTER('SUMMARY DATA'!G:G,'SUMMARY DATA'!D:D=$C718)),"""")
  )
)"),"")</f>
        <v/>
      </c>
      <c r="H718" s="6" t="str">
        <f>IFERROR(__xludf.DUMMYFUNCTION("IFERROR(
  TEXTJOIN(CHAR(10),TRUE,FILTER('SUMMARY DATA'!H:H,'SUMMARY DATA'!A:A=$A718,'SUMMARY DATA'!C:C=$B718)),
  IF(
    OR(
      ISNUMBER(SEARCH(""CDM CASH DEPOSIT"",$C718)),
      ISNUMBER(SEARCH(""CASH DEPOSIT"",$C718)),
      COUNTIF('SUMMARY DATA'"&amp;"!D:D,$C718)&lt;&gt;1
    ),
    """",
    IFERROR(TEXTJOIN(CHAR(10),TRUE,FILTER('SUMMARY DATA'!H:H,'SUMMARY DATA'!D:D=$C718)),"""")
  )
)"),"")</f>
        <v/>
      </c>
      <c r="I718" s="6" t="str">
        <f>IFERROR(__xludf.DUMMYFUNCTION("IF(H718="""","""",
SUM(ARRAYFORMULA(VALUE(SPLIT(H718,CHAR(10)))))
)"),"")</f>
        <v/>
      </c>
      <c r="J718" s="2" t="str">
        <f>IFERROR(__xludf.DUMMYFUNCTION("IFERROR(
  TEXTJOIN(CHAR(10),TRUE,FILTER('SUMMARY DATA'!I:I,'SUMMARY DATA'!A:A=$A718,'SUMMARY DATA'!C:C=$B718)),
  IF(
    OR(
      ISNUMBER(SEARCH(""CDM CASH DEPOSIT"",$C718)),
      ISNUMBER(SEARCH(""CASH DEPOSIT"",$C718)),
      COUNTIF('SUMMARY DATA'"&amp;"!D:D,$C718)&lt;&gt;1
    ),
    """",
    IFERROR(TEXTJOIN(CHAR(10),TRUE,FILTER('SUMMARY DATA'!I:I,'SUMMARY DATA'!D:D=$C718)),"""")
  )
)"),"")</f>
        <v/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 spans="1:27">
      <c r="A719" s="19"/>
      <c r="B719" s="37"/>
      <c r="C719" s="19"/>
      <c r="D719" s="33"/>
      <c r="E719" s="4" t="str">
        <f>IFERROR(__xludf.DUMMYFUNCTION("IFERROR(
  TEXTJOIN(CHAR(10),TRUE,FILTER('SUMMARY DATA'!E:E,'SUMMARY DATA'!A:A=$A719,'SUMMARY DATA'!C:C=$B719)),
  IF(
    OR(
      ISNUMBER(SEARCH(""CDM CASH DEPOSIT"",$C719)),
      ISNUMBER(SEARCH(""CASH DEPOSIT"",$C719)),
      COUNTIF('SUMMARY DATA'"&amp;"!D:D,$C719)&lt;&gt;1
    ),
    """",
    IFERROR(TEXTJOIN(CHAR(10),TRUE,FILTER('SUMMARY DATA'!E:E,'SUMMARY DATA'!D:D=$C719)),"""")
  )
)"),"")</f>
        <v/>
      </c>
      <c r="F719" s="2" t="str">
        <f>IFERROR(__xludf.DUMMYFUNCTION("IFERROR(
  TEXTJOIN(CHAR(10),TRUE,FILTER('SUMMARY DATA'!F:F,'SUMMARY DATA'!A:A=$A719,'SUMMARY DATA'!C:C=$B719)),
  IF(
    OR(
      ISNUMBER(SEARCH(""CDM CASH DEPOSIT"",$C719)),
      ISNUMBER(SEARCH(""CASH DEPOSIT"",$C719)),
      COUNTIF('SUMMARY DATA'"&amp;"!D:D,$C719)&lt;&gt;1
    ),
    """",
    IFERROR(TEXTJOIN(CHAR(10),TRUE,FILTER('SUMMARY DATA'!F:F,'SUMMARY DATA'!D:D=$C719)),"""")
  )
)"),"")</f>
        <v/>
      </c>
      <c r="G719" s="2" t="str">
        <f>IFERROR(__xludf.DUMMYFUNCTION("IFERROR(
  TEXTJOIN(CHAR(10),TRUE,FILTER('SUMMARY DATA'!G:G,'SUMMARY DATA'!A:A=$A719,'SUMMARY DATA'!C:C=$B719)),
  IF(
    OR(
      ISNUMBER(SEARCH(""CDM CASH DEPOSIT"",$C719)),
      ISNUMBER(SEARCH(""CASH DEPOSIT"",$C719)),
      COUNTIF('SUMMARY DATA'"&amp;"!D:D,$C719)&lt;&gt;1
    ),
    """",
    IFERROR(TEXTJOIN(CHAR(10),TRUE,FILTER('SUMMARY DATA'!G:G,'SUMMARY DATA'!D:D=$C719)),"""")
  )
)"),"")</f>
        <v/>
      </c>
      <c r="H719" s="6" t="str">
        <f>IFERROR(__xludf.DUMMYFUNCTION("IFERROR(
  TEXTJOIN(CHAR(10),TRUE,FILTER('SUMMARY DATA'!H:H,'SUMMARY DATA'!A:A=$A719,'SUMMARY DATA'!C:C=$B719)),
  IF(
    OR(
      ISNUMBER(SEARCH(""CDM CASH DEPOSIT"",$C719)),
      ISNUMBER(SEARCH(""CASH DEPOSIT"",$C719)),
      COUNTIF('SUMMARY DATA'"&amp;"!D:D,$C719)&lt;&gt;1
    ),
    """",
    IFERROR(TEXTJOIN(CHAR(10),TRUE,FILTER('SUMMARY DATA'!H:H,'SUMMARY DATA'!D:D=$C719)),"""")
  )
)"),"")</f>
        <v/>
      </c>
      <c r="I719" s="6" t="str">
        <f>IFERROR(__xludf.DUMMYFUNCTION("IF(H719="""","""",
SUM(ARRAYFORMULA(VALUE(SPLIT(H719,CHAR(10)))))
)"),"")</f>
        <v/>
      </c>
      <c r="J719" s="2" t="str">
        <f>IFERROR(__xludf.DUMMYFUNCTION("IFERROR(
  TEXTJOIN(CHAR(10),TRUE,FILTER('SUMMARY DATA'!I:I,'SUMMARY DATA'!A:A=$A719,'SUMMARY DATA'!C:C=$B719)),
  IF(
    OR(
      ISNUMBER(SEARCH(""CDM CASH DEPOSIT"",$C719)),
      ISNUMBER(SEARCH(""CASH DEPOSIT"",$C719)),
      COUNTIF('SUMMARY DATA'"&amp;"!D:D,$C719)&lt;&gt;1
    ),
    """",
    IFERROR(TEXTJOIN(CHAR(10),TRUE,FILTER('SUMMARY DATA'!I:I,'SUMMARY DATA'!D:D=$C719)),"""")
  )
)"),"")</f>
        <v/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 spans="1:27">
      <c r="A720" s="19"/>
      <c r="B720" s="37"/>
      <c r="C720" s="19"/>
      <c r="D720" s="33"/>
      <c r="E720" s="4" t="str">
        <f>IFERROR(__xludf.DUMMYFUNCTION("IFERROR(
  TEXTJOIN(CHAR(10),TRUE,FILTER('SUMMARY DATA'!E:E,'SUMMARY DATA'!A:A=$A720,'SUMMARY DATA'!C:C=$B720)),
  IF(
    OR(
      ISNUMBER(SEARCH(""CDM CASH DEPOSIT"",$C720)),
      ISNUMBER(SEARCH(""CASH DEPOSIT"",$C720)),
      COUNTIF('SUMMARY DATA'"&amp;"!D:D,$C720)&lt;&gt;1
    ),
    """",
    IFERROR(TEXTJOIN(CHAR(10),TRUE,FILTER('SUMMARY DATA'!E:E,'SUMMARY DATA'!D:D=$C720)),"""")
  )
)"),"")</f>
        <v/>
      </c>
      <c r="F720" s="2" t="str">
        <f>IFERROR(__xludf.DUMMYFUNCTION("IFERROR(
  TEXTJOIN(CHAR(10),TRUE,FILTER('SUMMARY DATA'!F:F,'SUMMARY DATA'!A:A=$A720,'SUMMARY DATA'!C:C=$B720)),
  IF(
    OR(
      ISNUMBER(SEARCH(""CDM CASH DEPOSIT"",$C720)),
      ISNUMBER(SEARCH(""CASH DEPOSIT"",$C720)),
      COUNTIF('SUMMARY DATA'"&amp;"!D:D,$C720)&lt;&gt;1
    ),
    """",
    IFERROR(TEXTJOIN(CHAR(10),TRUE,FILTER('SUMMARY DATA'!F:F,'SUMMARY DATA'!D:D=$C720)),"""")
  )
)"),"")</f>
        <v/>
      </c>
      <c r="G720" s="2" t="str">
        <f>IFERROR(__xludf.DUMMYFUNCTION("IFERROR(
  TEXTJOIN(CHAR(10),TRUE,FILTER('SUMMARY DATA'!G:G,'SUMMARY DATA'!A:A=$A720,'SUMMARY DATA'!C:C=$B720)),
  IF(
    OR(
      ISNUMBER(SEARCH(""CDM CASH DEPOSIT"",$C720)),
      ISNUMBER(SEARCH(""CASH DEPOSIT"",$C720)),
      COUNTIF('SUMMARY DATA'"&amp;"!D:D,$C720)&lt;&gt;1
    ),
    """",
    IFERROR(TEXTJOIN(CHAR(10),TRUE,FILTER('SUMMARY DATA'!G:G,'SUMMARY DATA'!D:D=$C720)),"""")
  )
)"),"")</f>
        <v/>
      </c>
      <c r="H720" s="6" t="str">
        <f>IFERROR(__xludf.DUMMYFUNCTION("IFERROR(
  TEXTJOIN(CHAR(10),TRUE,FILTER('SUMMARY DATA'!H:H,'SUMMARY DATA'!A:A=$A720,'SUMMARY DATA'!C:C=$B720)),
  IF(
    OR(
      ISNUMBER(SEARCH(""CDM CASH DEPOSIT"",$C720)),
      ISNUMBER(SEARCH(""CASH DEPOSIT"",$C720)),
      COUNTIF('SUMMARY DATA'"&amp;"!D:D,$C720)&lt;&gt;1
    ),
    """",
    IFERROR(TEXTJOIN(CHAR(10),TRUE,FILTER('SUMMARY DATA'!H:H,'SUMMARY DATA'!D:D=$C720)),"""")
  )
)"),"")</f>
        <v/>
      </c>
      <c r="I720" s="6" t="str">
        <f>IFERROR(__xludf.DUMMYFUNCTION("IF(H720="""","""",
SUM(ARRAYFORMULA(VALUE(SPLIT(H720,CHAR(10)))))
)"),"")</f>
        <v/>
      </c>
      <c r="J720" s="2" t="str">
        <f>IFERROR(__xludf.DUMMYFUNCTION("IFERROR(
  TEXTJOIN(CHAR(10),TRUE,FILTER('SUMMARY DATA'!I:I,'SUMMARY DATA'!A:A=$A720,'SUMMARY DATA'!C:C=$B720)),
  IF(
    OR(
      ISNUMBER(SEARCH(""CDM CASH DEPOSIT"",$C720)),
      ISNUMBER(SEARCH(""CASH DEPOSIT"",$C720)),
      COUNTIF('SUMMARY DATA'"&amp;"!D:D,$C720)&lt;&gt;1
    ),
    """",
    IFERROR(TEXTJOIN(CHAR(10),TRUE,FILTER('SUMMARY DATA'!I:I,'SUMMARY DATA'!D:D=$C720)),"""")
  )
)"),"")</f>
        <v/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 spans="1:27">
      <c r="A721" s="19"/>
      <c r="B721" s="37"/>
      <c r="C721" s="19"/>
      <c r="D721" s="33"/>
      <c r="E721" s="4" t="str">
        <f>IFERROR(__xludf.DUMMYFUNCTION("IFERROR(
  TEXTJOIN(CHAR(10),TRUE,FILTER('SUMMARY DATA'!E:E,'SUMMARY DATA'!A:A=$A721,'SUMMARY DATA'!C:C=$B721)),
  IF(
    OR(
      ISNUMBER(SEARCH(""CDM CASH DEPOSIT"",$C721)),
      ISNUMBER(SEARCH(""CASH DEPOSIT"",$C721)),
      COUNTIF('SUMMARY DATA'"&amp;"!D:D,$C721)&lt;&gt;1
    ),
    """",
    IFERROR(TEXTJOIN(CHAR(10),TRUE,FILTER('SUMMARY DATA'!E:E,'SUMMARY DATA'!D:D=$C721)),"""")
  )
)"),"")</f>
        <v/>
      </c>
      <c r="F721" s="2" t="str">
        <f>IFERROR(__xludf.DUMMYFUNCTION("IFERROR(
  TEXTJOIN(CHAR(10),TRUE,FILTER('SUMMARY DATA'!F:F,'SUMMARY DATA'!A:A=$A721,'SUMMARY DATA'!C:C=$B721)),
  IF(
    OR(
      ISNUMBER(SEARCH(""CDM CASH DEPOSIT"",$C721)),
      ISNUMBER(SEARCH(""CASH DEPOSIT"",$C721)),
      COUNTIF('SUMMARY DATA'"&amp;"!D:D,$C721)&lt;&gt;1
    ),
    """",
    IFERROR(TEXTJOIN(CHAR(10),TRUE,FILTER('SUMMARY DATA'!F:F,'SUMMARY DATA'!D:D=$C721)),"""")
  )
)"),"")</f>
        <v/>
      </c>
      <c r="G721" s="2" t="str">
        <f>IFERROR(__xludf.DUMMYFUNCTION("IFERROR(
  TEXTJOIN(CHAR(10),TRUE,FILTER('SUMMARY DATA'!G:G,'SUMMARY DATA'!A:A=$A721,'SUMMARY DATA'!C:C=$B721)),
  IF(
    OR(
      ISNUMBER(SEARCH(""CDM CASH DEPOSIT"",$C721)),
      ISNUMBER(SEARCH(""CASH DEPOSIT"",$C721)),
      COUNTIF('SUMMARY DATA'"&amp;"!D:D,$C721)&lt;&gt;1
    ),
    """",
    IFERROR(TEXTJOIN(CHAR(10),TRUE,FILTER('SUMMARY DATA'!G:G,'SUMMARY DATA'!D:D=$C721)),"""")
  )
)"),"")</f>
        <v/>
      </c>
      <c r="H721" s="6" t="str">
        <f>IFERROR(__xludf.DUMMYFUNCTION("IFERROR(
  TEXTJOIN(CHAR(10),TRUE,FILTER('SUMMARY DATA'!H:H,'SUMMARY DATA'!A:A=$A721,'SUMMARY DATA'!C:C=$B721)),
  IF(
    OR(
      ISNUMBER(SEARCH(""CDM CASH DEPOSIT"",$C721)),
      ISNUMBER(SEARCH(""CASH DEPOSIT"",$C721)),
      COUNTIF('SUMMARY DATA'"&amp;"!D:D,$C721)&lt;&gt;1
    ),
    """",
    IFERROR(TEXTJOIN(CHAR(10),TRUE,FILTER('SUMMARY DATA'!H:H,'SUMMARY DATA'!D:D=$C721)),"""")
  )
)"),"")</f>
        <v/>
      </c>
      <c r="I721" s="6" t="str">
        <f>IFERROR(__xludf.DUMMYFUNCTION("IF(H721="""","""",
SUM(ARRAYFORMULA(VALUE(SPLIT(H721,CHAR(10)))))
)"),"")</f>
        <v/>
      </c>
      <c r="J721" s="2" t="str">
        <f>IFERROR(__xludf.DUMMYFUNCTION("IFERROR(
  TEXTJOIN(CHAR(10),TRUE,FILTER('SUMMARY DATA'!I:I,'SUMMARY DATA'!A:A=$A721,'SUMMARY DATA'!C:C=$B721)),
  IF(
    OR(
      ISNUMBER(SEARCH(""CDM CASH DEPOSIT"",$C721)),
      ISNUMBER(SEARCH(""CASH DEPOSIT"",$C721)),
      COUNTIF('SUMMARY DATA'"&amp;"!D:D,$C721)&lt;&gt;1
    ),
    """",
    IFERROR(TEXTJOIN(CHAR(10),TRUE,FILTER('SUMMARY DATA'!I:I,'SUMMARY DATA'!D:D=$C721)),"""")
  )
)"),"")</f>
        <v/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 spans="1:27">
      <c r="A722" s="19"/>
      <c r="B722" s="37"/>
      <c r="C722" s="19"/>
      <c r="D722" s="33"/>
      <c r="E722" s="4" t="str">
        <f>IFERROR(__xludf.DUMMYFUNCTION("IFERROR(
  TEXTJOIN(CHAR(10),TRUE,FILTER('SUMMARY DATA'!E:E,'SUMMARY DATA'!A:A=$A722,'SUMMARY DATA'!C:C=$B722)),
  IF(
    OR(
      ISNUMBER(SEARCH(""CDM CASH DEPOSIT"",$C722)),
      ISNUMBER(SEARCH(""CASH DEPOSIT"",$C722)),
      COUNTIF('SUMMARY DATA'"&amp;"!D:D,$C722)&lt;&gt;1
    ),
    """",
    IFERROR(TEXTJOIN(CHAR(10),TRUE,FILTER('SUMMARY DATA'!E:E,'SUMMARY DATA'!D:D=$C722)),"""")
  )
)"),"")</f>
        <v/>
      </c>
      <c r="F722" s="2" t="str">
        <f>IFERROR(__xludf.DUMMYFUNCTION("IFERROR(
  TEXTJOIN(CHAR(10),TRUE,FILTER('SUMMARY DATA'!F:F,'SUMMARY DATA'!A:A=$A722,'SUMMARY DATA'!C:C=$B722)),
  IF(
    OR(
      ISNUMBER(SEARCH(""CDM CASH DEPOSIT"",$C722)),
      ISNUMBER(SEARCH(""CASH DEPOSIT"",$C722)),
      COUNTIF('SUMMARY DATA'"&amp;"!D:D,$C722)&lt;&gt;1
    ),
    """",
    IFERROR(TEXTJOIN(CHAR(10),TRUE,FILTER('SUMMARY DATA'!F:F,'SUMMARY DATA'!D:D=$C722)),"""")
  )
)"),"")</f>
        <v/>
      </c>
      <c r="G722" s="2" t="str">
        <f>IFERROR(__xludf.DUMMYFUNCTION("IFERROR(
  TEXTJOIN(CHAR(10),TRUE,FILTER('SUMMARY DATA'!G:G,'SUMMARY DATA'!A:A=$A722,'SUMMARY DATA'!C:C=$B722)),
  IF(
    OR(
      ISNUMBER(SEARCH(""CDM CASH DEPOSIT"",$C722)),
      ISNUMBER(SEARCH(""CASH DEPOSIT"",$C722)),
      COUNTIF('SUMMARY DATA'"&amp;"!D:D,$C722)&lt;&gt;1
    ),
    """",
    IFERROR(TEXTJOIN(CHAR(10),TRUE,FILTER('SUMMARY DATA'!G:G,'SUMMARY DATA'!D:D=$C722)),"""")
  )
)"),"")</f>
        <v/>
      </c>
      <c r="H722" s="6" t="str">
        <f>IFERROR(__xludf.DUMMYFUNCTION("IFERROR(
  TEXTJOIN(CHAR(10),TRUE,FILTER('SUMMARY DATA'!H:H,'SUMMARY DATA'!A:A=$A722,'SUMMARY DATA'!C:C=$B722)),
  IF(
    OR(
      ISNUMBER(SEARCH(""CDM CASH DEPOSIT"",$C722)),
      ISNUMBER(SEARCH(""CASH DEPOSIT"",$C722)),
      COUNTIF('SUMMARY DATA'"&amp;"!D:D,$C722)&lt;&gt;1
    ),
    """",
    IFERROR(TEXTJOIN(CHAR(10),TRUE,FILTER('SUMMARY DATA'!H:H,'SUMMARY DATA'!D:D=$C722)),"""")
  )
)"),"")</f>
        <v/>
      </c>
      <c r="I722" s="6" t="str">
        <f>IFERROR(__xludf.DUMMYFUNCTION("IF(H722="""","""",
SUM(ARRAYFORMULA(VALUE(SPLIT(H722,CHAR(10)))))
)"),"")</f>
        <v/>
      </c>
      <c r="J722" s="2" t="str">
        <f>IFERROR(__xludf.DUMMYFUNCTION("IFERROR(
  TEXTJOIN(CHAR(10),TRUE,FILTER('SUMMARY DATA'!I:I,'SUMMARY DATA'!A:A=$A722,'SUMMARY DATA'!C:C=$B722)),
  IF(
    OR(
      ISNUMBER(SEARCH(""CDM CASH DEPOSIT"",$C722)),
      ISNUMBER(SEARCH(""CASH DEPOSIT"",$C722)),
      COUNTIF('SUMMARY DATA'"&amp;"!D:D,$C722)&lt;&gt;1
    ),
    """",
    IFERROR(TEXTJOIN(CHAR(10),TRUE,FILTER('SUMMARY DATA'!I:I,'SUMMARY DATA'!D:D=$C722)),"""")
  )
)"),"")</f>
        <v/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 spans="1:27">
      <c r="A723" s="19"/>
      <c r="B723" s="37"/>
      <c r="C723" s="19"/>
      <c r="D723" s="33"/>
      <c r="E723" s="4" t="str">
        <f>IFERROR(__xludf.DUMMYFUNCTION("IFERROR(
  TEXTJOIN(CHAR(10),TRUE,FILTER('SUMMARY DATA'!E:E,'SUMMARY DATA'!A:A=$A723,'SUMMARY DATA'!C:C=$B723)),
  IF(
    OR(
      ISNUMBER(SEARCH(""CDM CASH DEPOSIT"",$C723)),
      ISNUMBER(SEARCH(""CASH DEPOSIT"",$C723)),
      COUNTIF('SUMMARY DATA'"&amp;"!D:D,$C723)&lt;&gt;1
    ),
    """",
    IFERROR(TEXTJOIN(CHAR(10),TRUE,FILTER('SUMMARY DATA'!E:E,'SUMMARY DATA'!D:D=$C723)),"""")
  )
)"),"")</f>
        <v/>
      </c>
      <c r="F723" s="2" t="str">
        <f>IFERROR(__xludf.DUMMYFUNCTION("IFERROR(
  TEXTJOIN(CHAR(10),TRUE,FILTER('SUMMARY DATA'!F:F,'SUMMARY DATA'!A:A=$A723,'SUMMARY DATA'!C:C=$B723)),
  IF(
    OR(
      ISNUMBER(SEARCH(""CDM CASH DEPOSIT"",$C723)),
      ISNUMBER(SEARCH(""CASH DEPOSIT"",$C723)),
      COUNTIF('SUMMARY DATA'"&amp;"!D:D,$C723)&lt;&gt;1
    ),
    """",
    IFERROR(TEXTJOIN(CHAR(10),TRUE,FILTER('SUMMARY DATA'!F:F,'SUMMARY DATA'!D:D=$C723)),"""")
  )
)"),"")</f>
        <v/>
      </c>
      <c r="G723" s="2" t="str">
        <f>IFERROR(__xludf.DUMMYFUNCTION("IFERROR(
  TEXTJOIN(CHAR(10),TRUE,FILTER('SUMMARY DATA'!G:G,'SUMMARY DATA'!A:A=$A723,'SUMMARY DATA'!C:C=$B723)),
  IF(
    OR(
      ISNUMBER(SEARCH(""CDM CASH DEPOSIT"",$C723)),
      ISNUMBER(SEARCH(""CASH DEPOSIT"",$C723)),
      COUNTIF('SUMMARY DATA'"&amp;"!D:D,$C723)&lt;&gt;1
    ),
    """",
    IFERROR(TEXTJOIN(CHAR(10),TRUE,FILTER('SUMMARY DATA'!G:G,'SUMMARY DATA'!D:D=$C723)),"""")
  )
)"),"")</f>
        <v/>
      </c>
      <c r="H723" s="6" t="str">
        <f>IFERROR(__xludf.DUMMYFUNCTION("IFERROR(
  TEXTJOIN(CHAR(10),TRUE,FILTER('SUMMARY DATA'!H:H,'SUMMARY DATA'!A:A=$A723,'SUMMARY DATA'!C:C=$B723)),
  IF(
    OR(
      ISNUMBER(SEARCH(""CDM CASH DEPOSIT"",$C723)),
      ISNUMBER(SEARCH(""CASH DEPOSIT"",$C723)),
      COUNTIF('SUMMARY DATA'"&amp;"!D:D,$C723)&lt;&gt;1
    ),
    """",
    IFERROR(TEXTJOIN(CHAR(10),TRUE,FILTER('SUMMARY DATA'!H:H,'SUMMARY DATA'!D:D=$C723)),"""")
  )
)"),"")</f>
        <v/>
      </c>
      <c r="I723" s="6" t="str">
        <f>IFERROR(__xludf.DUMMYFUNCTION("IF(H723="""","""",
SUM(ARRAYFORMULA(VALUE(SPLIT(H723,CHAR(10)))))
)"),"")</f>
        <v/>
      </c>
      <c r="J723" s="2" t="str">
        <f>IFERROR(__xludf.DUMMYFUNCTION("IFERROR(
  TEXTJOIN(CHAR(10),TRUE,FILTER('SUMMARY DATA'!I:I,'SUMMARY DATA'!A:A=$A723,'SUMMARY DATA'!C:C=$B723)),
  IF(
    OR(
      ISNUMBER(SEARCH(""CDM CASH DEPOSIT"",$C723)),
      ISNUMBER(SEARCH(""CASH DEPOSIT"",$C723)),
      COUNTIF('SUMMARY DATA'"&amp;"!D:D,$C723)&lt;&gt;1
    ),
    """",
    IFERROR(TEXTJOIN(CHAR(10),TRUE,FILTER('SUMMARY DATA'!I:I,'SUMMARY DATA'!D:D=$C723)),"""")
  )
)"),"")</f>
        <v/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 spans="1:27">
      <c r="A724" s="19"/>
      <c r="B724" s="37"/>
      <c r="C724" s="19"/>
      <c r="D724" s="33"/>
      <c r="E724" s="4" t="str">
        <f>IFERROR(__xludf.DUMMYFUNCTION("IFERROR(
  TEXTJOIN(CHAR(10),TRUE,FILTER('SUMMARY DATA'!E:E,'SUMMARY DATA'!A:A=$A724,'SUMMARY DATA'!C:C=$B724)),
  IF(
    OR(
      ISNUMBER(SEARCH(""CDM CASH DEPOSIT"",$C724)),
      ISNUMBER(SEARCH(""CASH DEPOSIT"",$C724)),
      COUNTIF('SUMMARY DATA'"&amp;"!D:D,$C724)&lt;&gt;1
    ),
    """",
    IFERROR(TEXTJOIN(CHAR(10),TRUE,FILTER('SUMMARY DATA'!E:E,'SUMMARY DATA'!D:D=$C724)),"""")
  )
)"),"")</f>
        <v/>
      </c>
      <c r="F724" s="2" t="str">
        <f>IFERROR(__xludf.DUMMYFUNCTION("IFERROR(
  TEXTJOIN(CHAR(10),TRUE,FILTER('SUMMARY DATA'!F:F,'SUMMARY DATA'!A:A=$A724,'SUMMARY DATA'!C:C=$B724)),
  IF(
    OR(
      ISNUMBER(SEARCH(""CDM CASH DEPOSIT"",$C724)),
      ISNUMBER(SEARCH(""CASH DEPOSIT"",$C724)),
      COUNTIF('SUMMARY DATA'"&amp;"!D:D,$C724)&lt;&gt;1
    ),
    """",
    IFERROR(TEXTJOIN(CHAR(10),TRUE,FILTER('SUMMARY DATA'!F:F,'SUMMARY DATA'!D:D=$C724)),"""")
  )
)"),"")</f>
        <v/>
      </c>
      <c r="G724" s="2" t="str">
        <f>IFERROR(__xludf.DUMMYFUNCTION("IFERROR(
  TEXTJOIN(CHAR(10),TRUE,FILTER('SUMMARY DATA'!G:G,'SUMMARY DATA'!A:A=$A724,'SUMMARY DATA'!C:C=$B724)),
  IF(
    OR(
      ISNUMBER(SEARCH(""CDM CASH DEPOSIT"",$C724)),
      ISNUMBER(SEARCH(""CASH DEPOSIT"",$C724)),
      COUNTIF('SUMMARY DATA'"&amp;"!D:D,$C724)&lt;&gt;1
    ),
    """",
    IFERROR(TEXTJOIN(CHAR(10),TRUE,FILTER('SUMMARY DATA'!G:G,'SUMMARY DATA'!D:D=$C724)),"""")
  )
)"),"")</f>
        <v/>
      </c>
      <c r="H724" s="6" t="str">
        <f>IFERROR(__xludf.DUMMYFUNCTION("IFERROR(
  TEXTJOIN(CHAR(10),TRUE,FILTER('SUMMARY DATA'!H:H,'SUMMARY DATA'!A:A=$A724,'SUMMARY DATA'!C:C=$B724)),
  IF(
    OR(
      ISNUMBER(SEARCH(""CDM CASH DEPOSIT"",$C724)),
      ISNUMBER(SEARCH(""CASH DEPOSIT"",$C724)),
      COUNTIF('SUMMARY DATA'"&amp;"!D:D,$C724)&lt;&gt;1
    ),
    """",
    IFERROR(TEXTJOIN(CHAR(10),TRUE,FILTER('SUMMARY DATA'!H:H,'SUMMARY DATA'!D:D=$C724)),"""")
  )
)"),"")</f>
        <v/>
      </c>
      <c r="I724" s="6" t="str">
        <f>IFERROR(__xludf.DUMMYFUNCTION("IF(H724="""","""",
SUM(ARRAYFORMULA(VALUE(SPLIT(H724,CHAR(10)))))
)"),"")</f>
        <v/>
      </c>
      <c r="J724" s="2" t="str">
        <f>IFERROR(__xludf.DUMMYFUNCTION("IFERROR(
  TEXTJOIN(CHAR(10),TRUE,FILTER('SUMMARY DATA'!I:I,'SUMMARY DATA'!A:A=$A724,'SUMMARY DATA'!C:C=$B724)),
  IF(
    OR(
      ISNUMBER(SEARCH(""CDM CASH DEPOSIT"",$C724)),
      ISNUMBER(SEARCH(""CASH DEPOSIT"",$C724)),
      COUNTIF('SUMMARY DATA'"&amp;"!D:D,$C724)&lt;&gt;1
    ),
    """",
    IFERROR(TEXTJOIN(CHAR(10),TRUE,FILTER('SUMMARY DATA'!I:I,'SUMMARY DATA'!D:D=$C724)),"""")
  )
)"),"")</f>
        <v/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 spans="1:27">
      <c r="A725" s="19"/>
      <c r="B725" s="37"/>
      <c r="C725" s="19"/>
      <c r="D725" s="33"/>
      <c r="E725" s="4" t="str">
        <f>IFERROR(__xludf.DUMMYFUNCTION("IFERROR(
  TEXTJOIN(CHAR(10),TRUE,FILTER('SUMMARY DATA'!E:E,'SUMMARY DATA'!A:A=$A725,'SUMMARY DATA'!C:C=$B725)),
  IF(
    OR(
      ISNUMBER(SEARCH(""CDM CASH DEPOSIT"",$C725)),
      ISNUMBER(SEARCH(""CASH DEPOSIT"",$C725)),
      COUNTIF('SUMMARY DATA'"&amp;"!D:D,$C725)&lt;&gt;1
    ),
    """",
    IFERROR(TEXTJOIN(CHAR(10),TRUE,FILTER('SUMMARY DATA'!E:E,'SUMMARY DATA'!D:D=$C725)),"""")
  )
)"),"")</f>
        <v/>
      </c>
      <c r="F725" s="2" t="str">
        <f>IFERROR(__xludf.DUMMYFUNCTION("IFERROR(
  TEXTJOIN(CHAR(10),TRUE,FILTER('SUMMARY DATA'!F:F,'SUMMARY DATA'!A:A=$A725,'SUMMARY DATA'!C:C=$B725)),
  IF(
    OR(
      ISNUMBER(SEARCH(""CDM CASH DEPOSIT"",$C725)),
      ISNUMBER(SEARCH(""CASH DEPOSIT"",$C725)),
      COUNTIF('SUMMARY DATA'"&amp;"!D:D,$C725)&lt;&gt;1
    ),
    """",
    IFERROR(TEXTJOIN(CHAR(10),TRUE,FILTER('SUMMARY DATA'!F:F,'SUMMARY DATA'!D:D=$C725)),"""")
  )
)"),"")</f>
        <v/>
      </c>
      <c r="G725" s="2" t="str">
        <f>IFERROR(__xludf.DUMMYFUNCTION("IFERROR(
  TEXTJOIN(CHAR(10),TRUE,FILTER('SUMMARY DATA'!G:G,'SUMMARY DATA'!A:A=$A725,'SUMMARY DATA'!C:C=$B725)),
  IF(
    OR(
      ISNUMBER(SEARCH(""CDM CASH DEPOSIT"",$C725)),
      ISNUMBER(SEARCH(""CASH DEPOSIT"",$C725)),
      COUNTIF('SUMMARY DATA'"&amp;"!D:D,$C725)&lt;&gt;1
    ),
    """",
    IFERROR(TEXTJOIN(CHAR(10),TRUE,FILTER('SUMMARY DATA'!G:G,'SUMMARY DATA'!D:D=$C725)),"""")
  )
)"),"")</f>
        <v/>
      </c>
      <c r="H725" s="6" t="str">
        <f>IFERROR(__xludf.DUMMYFUNCTION("IFERROR(
  TEXTJOIN(CHAR(10),TRUE,FILTER('SUMMARY DATA'!H:H,'SUMMARY DATA'!A:A=$A725,'SUMMARY DATA'!C:C=$B725)),
  IF(
    OR(
      ISNUMBER(SEARCH(""CDM CASH DEPOSIT"",$C725)),
      ISNUMBER(SEARCH(""CASH DEPOSIT"",$C725)),
      COUNTIF('SUMMARY DATA'"&amp;"!D:D,$C725)&lt;&gt;1
    ),
    """",
    IFERROR(TEXTJOIN(CHAR(10),TRUE,FILTER('SUMMARY DATA'!H:H,'SUMMARY DATA'!D:D=$C725)),"""")
  )
)"),"")</f>
        <v/>
      </c>
      <c r="I725" s="6" t="str">
        <f>IFERROR(__xludf.DUMMYFUNCTION("IF(H725="""","""",
SUM(ARRAYFORMULA(VALUE(SPLIT(H725,CHAR(10)))))
)"),"")</f>
        <v/>
      </c>
      <c r="J725" s="2" t="str">
        <f>IFERROR(__xludf.DUMMYFUNCTION("IFERROR(
  TEXTJOIN(CHAR(10),TRUE,FILTER('SUMMARY DATA'!I:I,'SUMMARY DATA'!A:A=$A725,'SUMMARY DATA'!C:C=$B725)),
  IF(
    OR(
      ISNUMBER(SEARCH(""CDM CASH DEPOSIT"",$C725)),
      ISNUMBER(SEARCH(""CASH DEPOSIT"",$C725)),
      COUNTIF('SUMMARY DATA'"&amp;"!D:D,$C725)&lt;&gt;1
    ),
    """",
    IFERROR(TEXTJOIN(CHAR(10),TRUE,FILTER('SUMMARY DATA'!I:I,'SUMMARY DATA'!D:D=$C725)),"""")
  )
)"),"")</f>
        <v/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 spans="1:27">
      <c r="A726" s="19"/>
      <c r="B726" s="37"/>
      <c r="C726" s="19"/>
      <c r="D726" s="33"/>
      <c r="E726" s="4" t="str">
        <f>IFERROR(__xludf.DUMMYFUNCTION("IFERROR(
  TEXTJOIN(CHAR(10),TRUE,FILTER('SUMMARY DATA'!E:E,'SUMMARY DATA'!A:A=$A726,'SUMMARY DATA'!C:C=$B726)),
  IF(
    OR(
      ISNUMBER(SEARCH(""CDM CASH DEPOSIT"",$C726)),
      ISNUMBER(SEARCH(""CASH DEPOSIT"",$C726)),
      COUNTIF('SUMMARY DATA'"&amp;"!D:D,$C726)&lt;&gt;1
    ),
    """",
    IFERROR(TEXTJOIN(CHAR(10),TRUE,FILTER('SUMMARY DATA'!E:E,'SUMMARY DATA'!D:D=$C726)),"""")
  )
)"),"")</f>
        <v/>
      </c>
      <c r="F726" s="2" t="str">
        <f>IFERROR(__xludf.DUMMYFUNCTION("IFERROR(
  TEXTJOIN(CHAR(10),TRUE,FILTER('SUMMARY DATA'!F:F,'SUMMARY DATA'!A:A=$A726,'SUMMARY DATA'!C:C=$B726)),
  IF(
    OR(
      ISNUMBER(SEARCH(""CDM CASH DEPOSIT"",$C726)),
      ISNUMBER(SEARCH(""CASH DEPOSIT"",$C726)),
      COUNTIF('SUMMARY DATA'"&amp;"!D:D,$C726)&lt;&gt;1
    ),
    """",
    IFERROR(TEXTJOIN(CHAR(10),TRUE,FILTER('SUMMARY DATA'!F:F,'SUMMARY DATA'!D:D=$C726)),"""")
  )
)"),"")</f>
        <v/>
      </c>
      <c r="G726" s="2" t="str">
        <f>IFERROR(__xludf.DUMMYFUNCTION("IFERROR(
  TEXTJOIN(CHAR(10),TRUE,FILTER('SUMMARY DATA'!G:G,'SUMMARY DATA'!A:A=$A726,'SUMMARY DATA'!C:C=$B726)),
  IF(
    OR(
      ISNUMBER(SEARCH(""CDM CASH DEPOSIT"",$C726)),
      ISNUMBER(SEARCH(""CASH DEPOSIT"",$C726)),
      COUNTIF('SUMMARY DATA'"&amp;"!D:D,$C726)&lt;&gt;1
    ),
    """",
    IFERROR(TEXTJOIN(CHAR(10),TRUE,FILTER('SUMMARY DATA'!G:G,'SUMMARY DATA'!D:D=$C726)),"""")
  )
)"),"")</f>
        <v/>
      </c>
      <c r="H726" s="6" t="str">
        <f>IFERROR(__xludf.DUMMYFUNCTION("IFERROR(
  TEXTJOIN(CHAR(10),TRUE,FILTER('SUMMARY DATA'!H:H,'SUMMARY DATA'!A:A=$A726,'SUMMARY DATA'!C:C=$B726)),
  IF(
    OR(
      ISNUMBER(SEARCH(""CDM CASH DEPOSIT"",$C726)),
      ISNUMBER(SEARCH(""CASH DEPOSIT"",$C726)),
      COUNTIF('SUMMARY DATA'"&amp;"!D:D,$C726)&lt;&gt;1
    ),
    """",
    IFERROR(TEXTJOIN(CHAR(10),TRUE,FILTER('SUMMARY DATA'!H:H,'SUMMARY DATA'!D:D=$C726)),"""")
  )
)"),"")</f>
        <v/>
      </c>
      <c r="I726" s="6" t="str">
        <f>IFERROR(__xludf.DUMMYFUNCTION("IF(H726="""","""",
SUM(ARRAYFORMULA(VALUE(SPLIT(H726,CHAR(10)))))
)"),"")</f>
        <v/>
      </c>
      <c r="J726" s="2" t="str">
        <f>IFERROR(__xludf.DUMMYFUNCTION("IFERROR(
  TEXTJOIN(CHAR(10),TRUE,FILTER('SUMMARY DATA'!I:I,'SUMMARY DATA'!A:A=$A726,'SUMMARY DATA'!C:C=$B726)),
  IF(
    OR(
      ISNUMBER(SEARCH(""CDM CASH DEPOSIT"",$C726)),
      ISNUMBER(SEARCH(""CASH DEPOSIT"",$C726)),
      COUNTIF('SUMMARY DATA'"&amp;"!D:D,$C726)&lt;&gt;1
    ),
    """",
    IFERROR(TEXTJOIN(CHAR(10),TRUE,FILTER('SUMMARY DATA'!I:I,'SUMMARY DATA'!D:D=$C726)),"""")
  )
)"),"")</f>
        <v/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 spans="1:27">
      <c r="A727" s="19"/>
      <c r="B727" s="37"/>
      <c r="C727" s="19"/>
      <c r="D727" s="33"/>
      <c r="E727" s="4" t="str">
        <f>IFERROR(__xludf.DUMMYFUNCTION("IFERROR(
  TEXTJOIN(CHAR(10),TRUE,FILTER('SUMMARY DATA'!E:E,'SUMMARY DATA'!A:A=$A727,'SUMMARY DATA'!C:C=$B727)),
  IF(
    OR(
      ISNUMBER(SEARCH(""CDM CASH DEPOSIT"",$C727)),
      ISNUMBER(SEARCH(""CASH DEPOSIT"",$C727)),
      COUNTIF('SUMMARY DATA'"&amp;"!D:D,$C727)&lt;&gt;1
    ),
    """",
    IFERROR(TEXTJOIN(CHAR(10),TRUE,FILTER('SUMMARY DATA'!E:E,'SUMMARY DATA'!D:D=$C727)),"""")
  )
)"),"")</f>
        <v/>
      </c>
      <c r="F727" s="2" t="str">
        <f>IFERROR(__xludf.DUMMYFUNCTION("IFERROR(
  TEXTJOIN(CHAR(10),TRUE,FILTER('SUMMARY DATA'!F:F,'SUMMARY DATA'!A:A=$A727,'SUMMARY DATA'!C:C=$B727)),
  IF(
    OR(
      ISNUMBER(SEARCH(""CDM CASH DEPOSIT"",$C727)),
      ISNUMBER(SEARCH(""CASH DEPOSIT"",$C727)),
      COUNTIF('SUMMARY DATA'"&amp;"!D:D,$C727)&lt;&gt;1
    ),
    """",
    IFERROR(TEXTJOIN(CHAR(10),TRUE,FILTER('SUMMARY DATA'!F:F,'SUMMARY DATA'!D:D=$C727)),"""")
  )
)"),"")</f>
        <v/>
      </c>
      <c r="G727" s="2" t="str">
        <f>IFERROR(__xludf.DUMMYFUNCTION("IFERROR(
  TEXTJOIN(CHAR(10),TRUE,FILTER('SUMMARY DATA'!G:G,'SUMMARY DATA'!A:A=$A727,'SUMMARY DATA'!C:C=$B727)),
  IF(
    OR(
      ISNUMBER(SEARCH(""CDM CASH DEPOSIT"",$C727)),
      ISNUMBER(SEARCH(""CASH DEPOSIT"",$C727)),
      COUNTIF('SUMMARY DATA'"&amp;"!D:D,$C727)&lt;&gt;1
    ),
    """",
    IFERROR(TEXTJOIN(CHAR(10),TRUE,FILTER('SUMMARY DATA'!G:G,'SUMMARY DATA'!D:D=$C727)),"""")
  )
)"),"")</f>
        <v/>
      </c>
      <c r="H727" s="6" t="str">
        <f>IFERROR(__xludf.DUMMYFUNCTION("IFERROR(
  TEXTJOIN(CHAR(10),TRUE,FILTER('SUMMARY DATA'!H:H,'SUMMARY DATA'!A:A=$A727,'SUMMARY DATA'!C:C=$B727)),
  IF(
    OR(
      ISNUMBER(SEARCH(""CDM CASH DEPOSIT"",$C727)),
      ISNUMBER(SEARCH(""CASH DEPOSIT"",$C727)),
      COUNTIF('SUMMARY DATA'"&amp;"!D:D,$C727)&lt;&gt;1
    ),
    """",
    IFERROR(TEXTJOIN(CHAR(10),TRUE,FILTER('SUMMARY DATA'!H:H,'SUMMARY DATA'!D:D=$C727)),"""")
  )
)"),"")</f>
        <v/>
      </c>
      <c r="I727" s="6" t="str">
        <f>IFERROR(__xludf.DUMMYFUNCTION("IF(H727="""","""",
SUM(ARRAYFORMULA(VALUE(SPLIT(H727,CHAR(10)))))
)"),"")</f>
        <v/>
      </c>
      <c r="J727" s="2" t="str">
        <f>IFERROR(__xludf.DUMMYFUNCTION("IFERROR(
  TEXTJOIN(CHAR(10),TRUE,FILTER('SUMMARY DATA'!I:I,'SUMMARY DATA'!A:A=$A727,'SUMMARY DATA'!C:C=$B727)),
  IF(
    OR(
      ISNUMBER(SEARCH(""CDM CASH DEPOSIT"",$C727)),
      ISNUMBER(SEARCH(""CASH DEPOSIT"",$C727)),
      COUNTIF('SUMMARY DATA'"&amp;"!D:D,$C727)&lt;&gt;1
    ),
    """",
    IFERROR(TEXTJOIN(CHAR(10),TRUE,FILTER('SUMMARY DATA'!I:I,'SUMMARY DATA'!D:D=$C727)),"""")
  )
)"),"")</f>
        <v/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 spans="1:27">
      <c r="A728" s="19"/>
      <c r="B728" s="37"/>
      <c r="C728" s="19"/>
      <c r="D728" s="33"/>
      <c r="E728" s="4" t="str">
        <f>IFERROR(__xludf.DUMMYFUNCTION("IFERROR(
  TEXTJOIN(CHAR(10),TRUE,FILTER('SUMMARY DATA'!E:E,'SUMMARY DATA'!A:A=$A728,'SUMMARY DATA'!C:C=$B728)),
  IF(
    OR(
      ISNUMBER(SEARCH(""CDM CASH DEPOSIT"",$C728)),
      ISNUMBER(SEARCH(""CASH DEPOSIT"",$C728)),
      COUNTIF('SUMMARY DATA'"&amp;"!D:D,$C728)&lt;&gt;1
    ),
    """",
    IFERROR(TEXTJOIN(CHAR(10),TRUE,FILTER('SUMMARY DATA'!E:E,'SUMMARY DATA'!D:D=$C728)),"""")
  )
)"),"")</f>
        <v/>
      </c>
      <c r="F728" s="2" t="str">
        <f>IFERROR(__xludf.DUMMYFUNCTION("IFERROR(
  TEXTJOIN(CHAR(10),TRUE,FILTER('SUMMARY DATA'!F:F,'SUMMARY DATA'!A:A=$A728,'SUMMARY DATA'!C:C=$B728)),
  IF(
    OR(
      ISNUMBER(SEARCH(""CDM CASH DEPOSIT"",$C728)),
      ISNUMBER(SEARCH(""CASH DEPOSIT"",$C728)),
      COUNTIF('SUMMARY DATA'"&amp;"!D:D,$C728)&lt;&gt;1
    ),
    """",
    IFERROR(TEXTJOIN(CHAR(10),TRUE,FILTER('SUMMARY DATA'!F:F,'SUMMARY DATA'!D:D=$C728)),"""")
  )
)"),"")</f>
        <v/>
      </c>
      <c r="G728" s="2" t="str">
        <f>IFERROR(__xludf.DUMMYFUNCTION("IFERROR(
  TEXTJOIN(CHAR(10),TRUE,FILTER('SUMMARY DATA'!G:G,'SUMMARY DATA'!A:A=$A728,'SUMMARY DATA'!C:C=$B728)),
  IF(
    OR(
      ISNUMBER(SEARCH(""CDM CASH DEPOSIT"",$C728)),
      ISNUMBER(SEARCH(""CASH DEPOSIT"",$C728)),
      COUNTIF('SUMMARY DATA'"&amp;"!D:D,$C728)&lt;&gt;1
    ),
    """",
    IFERROR(TEXTJOIN(CHAR(10),TRUE,FILTER('SUMMARY DATA'!G:G,'SUMMARY DATA'!D:D=$C728)),"""")
  )
)"),"")</f>
        <v/>
      </c>
      <c r="H728" s="6" t="str">
        <f>IFERROR(__xludf.DUMMYFUNCTION("IFERROR(
  TEXTJOIN(CHAR(10),TRUE,FILTER('SUMMARY DATA'!H:H,'SUMMARY DATA'!A:A=$A728,'SUMMARY DATA'!C:C=$B728)),
  IF(
    OR(
      ISNUMBER(SEARCH(""CDM CASH DEPOSIT"",$C728)),
      ISNUMBER(SEARCH(""CASH DEPOSIT"",$C728)),
      COUNTIF('SUMMARY DATA'"&amp;"!D:D,$C728)&lt;&gt;1
    ),
    """",
    IFERROR(TEXTJOIN(CHAR(10),TRUE,FILTER('SUMMARY DATA'!H:H,'SUMMARY DATA'!D:D=$C728)),"""")
  )
)"),"")</f>
        <v/>
      </c>
      <c r="I728" s="6" t="str">
        <f>IFERROR(__xludf.DUMMYFUNCTION("IF(H728="""","""",
SUM(ARRAYFORMULA(VALUE(SPLIT(H728,CHAR(10)))))
)"),"")</f>
        <v/>
      </c>
      <c r="J728" s="2" t="str">
        <f>IFERROR(__xludf.DUMMYFUNCTION("IFERROR(
  TEXTJOIN(CHAR(10),TRUE,FILTER('SUMMARY DATA'!I:I,'SUMMARY DATA'!A:A=$A728,'SUMMARY DATA'!C:C=$B728)),
  IF(
    OR(
      ISNUMBER(SEARCH(""CDM CASH DEPOSIT"",$C728)),
      ISNUMBER(SEARCH(""CASH DEPOSIT"",$C728)),
      COUNTIF('SUMMARY DATA'"&amp;"!D:D,$C728)&lt;&gt;1
    ),
    """",
    IFERROR(TEXTJOIN(CHAR(10),TRUE,FILTER('SUMMARY DATA'!I:I,'SUMMARY DATA'!D:D=$C728)),"""")
  )
)"),"")</f>
        <v/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 spans="1:27">
      <c r="A729" s="19"/>
      <c r="B729" s="37"/>
      <c r="C729" s="19"/>
      <c r="D729" s="33"/>
      <c r="E729" s="4" t="str">
        <f>IFERROR(__xludf.DUMMYFUNCTION("IFERROR(
  TEXTJOIN(CHAR(10),TRUE,FILTER('SUMMARY DATA'!E:E,'SUMMARY DATA'!A:A=$A729,'SUMMARY DATA'!C:C=$B729)),
  IF(
    OR(
      ISNUMBER(SEARCH(""CDM CASH DEPOSIT"",$C729)),
      ISNUMBER(SEARCH(""CASH DEPOSIT"",$C729)),
      COUNTIF('SUMMARY DATA'"&amp;"!D:D,$C729)&lt;&gt;1
    ),
    """",
    IFERROR(TEXTJOIN(CHAR(10),TRUE,FILTER('SUMMARY DATA'!E:E,'SUMMARY DATA'!D:D=$C729)),"""")
  )
)"),"")</f>
        <v/>
      </c>
      <c r="F729" s="2" t="str">
        <f>IFERROR(__xludf.DUMMYFUNCTION("IFERROR(
  TEXTJOIN(CHAR(10),TRUE,FILTER('SUMMARY DATA'!F:F,'SUMMARY DATA'!A:A=$A729,'SUMMARY DATA'!C:C=$B729)),
  IF(
    OR(
      ISNUMBER(SEARCH(""CDM CASH DEPOSIT"",$C729)),
      ISNUMBER(SEARCH(""CASH DEPOSIT"",$C729)),
      COUNTIF('SUMMARY DATA'"&amp;"!D:D,$C729)&lt;&gt;1
    ),
    """",
    IFERROR(TEXTJOIN(CHAR(10),TRUE,FILTER('SUMMARY DATA'!F:F,'SUMMARY DATA'!D:D=$C729)),"""")
  )
)"),"")</f>
        <v/>
      </c>
      <c r="G729" s="2" t="str">
        <f>IFERROR(__xludf.DUMMYFUNCTION("IFERROR(
  TEXTJOIN(CHAR(10),TRUE,FILTER('SUMMARY DATA'!G:G,'SUMMARY DATA'!A:A=$A729,'SUMMARY DATA'!C:C=$B729)),
  IF(
    OR(
      ISNUMBER(SEARCH(""CDM CASH DEPOSIT"",$C729)),
      ISNUMBER(SEARCH(""CASH DEPOSIT"",$C729)),
      COUNTIF('SUMMARY DATA'"&amp;"!D:D,$C729)&lt;&gt;1
    ),
    """",
    IFERROR(TEXTJOIN(CHAR(10),TRUE,FILTER('SUMMARY DATA'!G:G,'SUMMARY DATA'!D:D=$C729)),"""")
  )
)"),"")</f>
        <v/>
      </c>
      <c r="H729" s="6" t="str">
        <f>IFERROR(__xludf.DUMMYFUNCTION("IFERROR(
  TEXTJOIN(CHAR(10),TRUE,FILTER('SUMMARY DATA'!H:H,'SUMMARY DATA'!A:A=$A729,'SUMMARY DATA'!C:C=$B729)),
  IF(
    OR(
      ISNUMBER(SEARCH(""CDM CASH DEPOSIT"",$C729)),
      ISNUMBER(SEARCH(""CASH DEPOSIT"",$C729)),
      COUNTIF('SUMMARY DATA'"&amp;"!D:D,$C729)&lt;&gt;1
    ),
    """",
    IFERROR(TEXTJOIN(CHAR(10),TRUE,FILTER('SUMMARY DATA'!H:H,'SUMMARY DATA'!D:D=$C729)),"""")
  )
)"),"")</f>
        <v/>
      </c>
      <c r="I729" s="6" t="str">
        <f>IFERROR(__xludf.DUMMYFUNCTION("IF(H729="""","""",
SUM(ARRAYFORMULA(VALUE(SPLIT(H729,CHAR(10)))))
)"),"")</f>
        <v/>
      </c>
      <c r="J729" s="2" t="str">
        <f>IFERROR(__xludf.DUMMYFUNCTION("IFERROR(
  TEXTJOIN(CHAR(10),TRUE,FILTER('SUMMARY DATA'!I:I,'SUMMARY DATA'!A:A=$A729,'SUMMARY DATA'!C:C=$B729)),
  IF(
    OR(
      ISNUMBER(SEARCH(""CDM CASH DEPOSIT"",$C729)),
      ISNUMBER(SEARCH(""CASH DEPOSIT"",$C729)),
      COUNTIF('SUMMARY DATA'"&amp;"!D:D,$C729)&lt;&gt;1
    ),
    """",
    IFERROR(TEXTJOIN(CHAR(10),TRUE,FILTER('SUMMARY DATA'!I:I,'SUMMARY DATA'!D:D=$C729)),"""")
  )
)"),"")</f>
        <v/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 spans="1:27">
      <c r="A730" s="19"/>
      <c r="B730" s="37"/>
      <c r="C730" s="19"/>
      <c r="D730" s="33"/>
      <c r="E730" s="4" t="str">
        <f>IFERROR(__xludf.DUMMYFUNCTION("IFERROR(
  TEXTJOIN(CHAR(10),TRUE,FILTER('SUMMARY DATA'!E:E,'SUMMARY DATA'!A:A=$A730,'SUMMARY DATA'!C:C=$B730)),
  IF(
    OR(
      ISNUMBER(SEARCH(""CDM CASH DEPOSIT"",$C730)),
      ISNUMBER(SEARCH(""CASH DEPOSIT"",$C730)),
      COUNTIF('SUMMARY DATA'"&amp;"!D:D,$C730)&lt;&gt;1
    ),
    """",
    IFERROR(TEXTJOIN(CHAR(10),TRUE,FILTER('SUMMARY DATA'!E:E,'SUMMARY DATA'!D:D=$C730)),"""")
  )
)"),"")</f>
        <v/>
      </c>
      <c r="F730" s="2" t="str">
        <f>IFERROR(__xludf.DUMMYFUNCTION("IFERROR(
  TEXTJOIN(CHAR(10),TRUE,FILTER('SUMMARY DATA'!F:F,'SUMMARY DATA'!A:A=$A730,'SUMMARY DATA'!C:C=$B730)),
  IF(
    OR(
      ISNUMBER(SEARCH(""CDM CASH DEPOSIT"",$C730)),
      ISNUMBER(SEARCH(""CASH DEPOSIT"",$C730)),
      COUNTIF('SUMMARY DATA'"&amp;"!D:D,$C730)&lt;&gt;1
    ),
    """",
    IFERROR(TEXTJOIN(CHAR(10),TRUE,FILTER('SUMMARY DATA'!F:F,'SUMMARY DATA'!D:D=$C730)),"""")
  )
)"),"")</f>
        <v/>
      </c>
      <c r="G730" s="2" t="str">
        <f>IFERROR(__xludf.DUMMYFUNCTION("IFERROR(
  TEXTJOIN(CHAR(10),TRUE,FILTER('SUMMARY DATA'!G:G,'SUMMARY DATA'!A:A=$A730,'SUMMARY DATA'!C:C=$B730)),
  IF(
    OR(
      ISNUMBER(SEARCH(""CDM CASH DEPOSIT"",$C730)),
      ISNUMBER(SEARCH(""CASH DEPOSIT"",$C730)),
      COUNTIF('SUMMARY DATA'"&amp;"!D:D,$C730)&lt;&gt;1
    ),
    """",
    IFERROR(TEXTJOIN(CHAR(10),TRUE,FILTER('SUMMARY DATA'!G:G,'SUMMARY DATA'!D:D=$C730)),"""")
  )
)"),"")</f>
        <v/>
      </c>
      <c r="H730" s="6" t="str">
        <f>IFERROR(__xludf.DUMMYFUNCTION("IFERROR(
  TEXTJOIN(CHAR(10),TRUE,FILTER('SUMMARY DATA'!H:H,'SUMMARY DATA'!A:A=$A730,'SUMMARY DATA'!C:C=$B730)),
  IF(
    OR(
      ISNUMBER(SEARCH(""CDM CASH DEPOSIT"",$C730)),
      ISNUMBER(SEARCH(""CASH DEPOSIT"",$C730)),
      COUNTIF('SUMMARY DATA'"&amp;"!D:D,$C730)&lt;&gt;1
    ),
    """",
    IFERROR(TEXTJOIN(CHAR(10),TRUE,FILTER('SUMMARY DATA'!H:H,'SUMMARY DATA'!D:D=$C730)),"""")
  )
)"),"")</f>
        <v/>
      </c>
      <c r="I730" s="6" t="str">
        <f>IFERROR(__xludf.DUMMYFUNCTION("IF(H730="""","""",
SUM(ARRAYFORMULA(VALUE(SPLIT(H730,CHAR(10)))))
)"),"")</f>
        <v/>
      </c>
      <c r="J730" s="2" t="str">
        <f>IFERROR(__xludf.DUMMYFUNCTION("IFERROR(
  TEXTJOIN(CHAR(10),TRUE,FILTER('SUMMARY DATA'!I:I,'SUMMARY DATA'!A:A=$A730,'SUMMARY DATA'!C:C=$B730)),
  IF(
    OR(
      ISNUMBER(SEARCH(""CDM CASH DEPOSIT"",$C730)),
      ISNUMBER(SEARCH(""CASH DEPOSIT"",$C730)),
      COUNTIF('SUMMARY DATA'"&amp;"!D:D,$C730)&lt;&gt;1
    ),
    """",
    IFERROR(TEXTJOIN(CHAR(10),TRUE,FILTER('SUMMARY DATA'!I:I,'SUMMARY DATA'!D:D=$C730)),"""")
  )
)"),"")</f>
        <v/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 spans="1:27">
      <c r="A731" s="19"/>
      <c r="B731" s="37"/>
      <c r="C731" s="19"/>
      <c r="D731" s="33"/>
      <c r="E731" s="4" t="str">
        <f>IFERROR(__xludf.DUMMYFUNCTION("IFERROR(
  TEXTJOIN(CHAR(10),TRUE,FILTER('SUMMARY DATA'!E:E,'SUMMARY DATA'!A:A=$A731,'SUMMARY DATA'!C:C=$B731)),
  IF(
    OR(
      ISNUMBER(SEARCH(""CDM CASH DEPOSIT"",$C731)),
      ISNUMBER(SEARCH(""CASH DEPOSIT"",$C731)),
      COUNTIF('SUMMARY DATA'"&amp;"!D:D,$C731)&lt;&gt;1
    ),
    """",
    IFERROR(TEXTJOIN(CHAR(10),TRUE,FILTER('SUMMARY DATA'!E:E,'SUMMARY DATA'!D:D=$C731)),"""")
  )
)"),"")</f>
        <v/>
      </c>
      <c r="F731" s="2" t="str">
        <f>IFERROR(__xludf.DUMMYFUNCTION("IFERROR(
  TEXTJOIN(CHAR(10),TRUE,FILTER('SUMMARY DATA'!F:F,'SUMMARY DATA'!A:A=$A731,'SUMMARY DATA'!C:C=$B731)),
  IF(
    OR(
      ISNUMBER(SEARCH(""CDM CASH DEPOSIT"",$C731)),
      ISNUMBER(SEARCH(""CASH DEPOSIT"",$C731)),
      COUNTIF('SUMMARY DATA'"&amp;"!D:D,$C731)&lt;&gt;1
    ),
    """",
    IFERROR(TEXTJOIN(CHAR(10),TRUE,FILTER('SUMMARY DATA'!F:F,'SUMMARY DATA'!D:D=$C731)),"""")
  )
)"),"")</f>
        <v/>
      </c>
      <c r="G731" s="2" t="str">
        <f>IFERROR(__xludf.DUMMYFUNCTION("IFERROR(
  TEXTJOIN(CHAR(10),TRUE,FILTER('SUMMARY DATA'!G:G,'SUMMARY DATA'!A:A=$A731,'SUMMARY DATA'!C:C=$B731)),
  IF(
    OR(
      ISNUMBER(SEARCH(""CDM CASH DEPOSIT"",$C731)),
      ISNUMBER(SEARCH(""CASH DEPOSIT"",$C731)),
      COUNTIF('SUMMARY DATA'"&amp;"!D:D,$C731)&lt;&gt;1
    ),
    """",
    IFERROR(TEXTJOIN(CHAR(10),TRUE,FILTER('SUMMARY DATA'!G:G,'SUMMARY DATA'!D:D=$C731)),"""")
  )
)"),"")</f>
        <v/>
      </c>
      <c r="H731" s="6" t="str">
        <f>IFERROR(__xludf.DUMMYFUNCTION("IFERROR(
  TEXTJOIN(CHAR(10),TRUE,FILTER('SUMMARY DATA'!H:H,'SUMMARY DATA'!A:A=$A731,'SUMMARY DATA'!C:C=$B731)),
  IF(
    OR(
      ISNUMBER(SEARCH(""CDM CASH DEPOSIT"",$C731)),
      ISNUMBER(SEARCH(""CASH DEPOSIT"",$C731)),
      COUNTIF('SUMMARY DATA'"&amp;"!D:D,$C731)&lt;&gt;1
    ),
    """",
    IFERROR(TEXTJOIN(CHAR(10),TRUE,FILTER('SUMMARY DATA'!H:H,'SUMMARY DATA'!D:D=$C731)),"""")
  )
)"),"")</f>
        <v/>
      </c>
      <c r="I731" s="6" t="str">
        <f>IFERROR(__xludf.DUMMYFUNCTION("IF(H731="""","""",
SUM(ARRAYFORMULA(VALUE(SPLIT(H731,CHAR(10)))))
)"),"")</f>
        <v/>
      </c>
      <c r="J731" s="2" t="str">
        <f>IFERROR(__xludf.DUMMYFUNCTION("IFERROR(
  TEXTJOIN(CHAR(10),TRUE,FILTER('SUMMARY DATA'!I:I,'SUMMARY DATA'!A:A=$A731,'SUMMARY DATA'!C:C=$B731)),
  IF(
    OR(
      ISNUMBER(SEARCH(""CDM CASH DEPOSIT"",$C731)),
      ISNUMBER(SEARCH(""CASH DEPOSIT"",$C731)),
      COUNTIF('SUMMARY DATA'"&amp;"!D:D,$C731)&lt;&gt;1
    ),
    """",
    IFERROR(TEXTJOIN(CHAR(10),TRUE,FILTER('SUMMARY DATA'!I:I,'SUMMARY DATA'!D:D=$C731)),"""")
  )
)"),"")</f>
        <v/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 spans="1:27">
      <c r="A732" s="19"/>
      <c r="B732" s="37"/>
      <c r="C732" s="19"/>
      <c r="D732" s="33"/>
      <c r="E732" s="4" t="str">
        <f>IFERROR(__xludf.DUMMYFUNCTION("IFERROR(
  TEXTJOIN(CHAR(10),TRUE,FILTER('SUMMARY DATA'!E:E,'SUMMARY DATA'!A:A=$A732,'SUMMARY DATA'!C:C=$B732)),
  IF(
    OR(
      ISNUMBER(SEARCH(""CDM CASH DEPOSIT"",$C732)),
      ISNUMBER(SEARCH(""CASH DEPOSIT"",$C732)),
      COUNTIF('SUMMARY DATA'"&amp;"!D:D,$C732)&lt;&gt;1
    ),
    """",
    IFERROR(TEXTJOIN(CHAR(10),TRUE,FILTER('SUMMARY DATA'!E:E,'SUMMARY DATA'!D:D=$C732)),"""")
  )
)"),"")</f>
        <v/>
      </c>
      <c r="F732" s="2" t="str">
        <f>IFERROR(__xludf.DUMMYFUNCTION("IFERROR(
  TEXTJOIN(CHAR(10),TRUE,FILTER('SUMMARY DATA'!F:F,'SUMMARY DATA'!A:A=$A732,'SUMMARY DATA'!C:C=$B732)),
  IF(
    OR(
      ISNUMBER(SEARCH(""CDM CASH DEPOSIT"",$C732)),
      ISNUMBER(SEARCH(""CASH DEPOSIT"",$C732)),
      COUNTIF('SUMMARY DATA'"&amp;"!D:D,$C732)&lt;&gt;1
    ),
    """",
    IFERROR(TEXTJOIN(CHAR(10),TRUE,FILTER('SUMMARY DATA'!F:F,'SUMMARY DATA'!D:D=$C732)),"""")
  )
)"),"")</f>
        <v/>
      </c>
      <c r="G732" s="2" t="str">
        <f>IFERROR(__xludf.DUMMYFUNCTION("IFERROR(
  TEXTJOIN(CHAR(10),TRUE,FILTER('SUMMARY DATA'!G:G,'SUMMARY DATA'!A:A=$A732,'SUMMARY DATA'!C:C=$B732)),
  IF(
    OR(
      ISNUMBER(SEARCH(""CDM CASH DEPOSIT"",$C732)),
      ISNUMBER(SEARCH(""CASH DEPOSIT"",$C732)),
      COUNTIF('SUMMARY DATA'"&amp;"!D:D,$C732)&lt;&gt;1
    ),
    """",
    IFERROR(TEXTJOIN(CHAR(10),TRUE,FILTER('SUMMARY DATA'!G:G,'SUMMARY DATA'!D:D=$C732)),"""")
  )
)"),"")</f>
        <v/>
      </c>
      <c r="H732" s="6" t="str">
        <f>IFERROR(__xludf.DUMMYFUNCTION("IFERROR(
  TEXTJOIN(CHAR(10),TRUE,FILTER('SUMMARY DATA'!H:H,'SUMMARY DATA'!A:A=$A732,'SUMMARY DATA'!C:C=$B732)),
  IF(
    OR(
      ISNUMBER(SEARCH(""CDM CASH DEPOSIT"",$C732)),
      ISNUMBER(SEARCH(""CASH DEPOSIT"",$C732)),
      COUNTIF('SUMMARY DATA'"&amp;"!D:D,$C732)&lt;&gt;1
    ),
    """",
    IFERROR(TEXTJOIN(CHAR(10),TRUE,FILTER('SUMMARY DATA'!H:H,'SUMMARY DATA'!D:D=$C732)),"""")
  )
)"),"")</f>
        <v/>
      </c>
      <c r="I732" s="6" t="str">
        <f>IFERROR(__xludf.DUMMYFUNCTION("IF(H732="""","""",
SUM(ARRAYFORMULA(VALUE(SPLIT(H732,CHAR(10)))))
)"),"")</f>
        <v/>
      </c>
      <c r="J732" s="2" t="str">
        <f>IFERROR(__xludf.DUMMYFUNCTION("IFERROR(
  TEXTJOIN(CHAR(10),TRUE,FILTER('SUMMARY DATA'!I:I,'SUMMARY DATA'!A:A=$A732,'SUMMARY DATA'!C:C=$B732)),
  IF(
    OR(
      ISNUMBER(SEARCH(""CDM CASH DEPOSIT"",$C732)),
      ISNUMBER(SEARCH(""CASH DEPOSIT"",$C732)),
      COUNTIF('SUMMARY DATA'"&amp;"!D:D,$C732)&lt;&gt;1
    ),
    """",
    IFERROR(TEXTJOIN(CHAR(10),TRUE,FILTER('SUMMARY DATA'!I:I,'SUMMARY DATA'!D:D=$C732)),"""")
  )
)"),"")</f>
        <v/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 spans="1:27">
      <c r="A733" s="19"/>
      <c r="B733" s="37"/>
      <c r="C733" s="19"/>
      <c r="D733" s="33"/>
      <c r="E733" s="4" t="str">
        <f>IFERROR(__xludf.DUMMYFUNCTION("IFERROR(
  TEXTJOIN(CHAR(10),TRUE,FILTER('SUMMARY DATA'!E:E,'SUMMARY DATA'!A:A=$A733,'SUMMARY DATA'!C:C=$B733)),
  IF(
    OR(
      ISNUMBER(SEARCH(""CDM CASH DEPOSIT"",$C733)),
      ISNUMBER(SEARCH(""CASH DEPOSIT"",$C733)),
      COUNTIF('SUMMARY DATA'"&amp;"!D:D,$C733)&lt;&gt;1
    ),
    """",
    IFERROR(TEXTJOIN(CHAR(10),TRUE,FILTER('SUMMARY DATA'!E:E,'SUMMARY DATA'!D:D=$C733)),"""")
  )
)"),"")</f>
        <v/>
      </c>
      <c r="F733" s="2" t="str">
        <f>IFERROR(__xludf.DUMMYFUNCTION("IFERROR(
  TEXTJOIN(CHAR(10),TRUE,FILTER('SUMMARY DATA'!F:F,'SUMMARY DATA'!A:A=$A733,'SUMMARY DATA'!C:C=$B733)),
  IF(
    OR(
      ISNUMBER(SEARCH(""CDM CASH DEPOSIT"",$C733)),
      ISNUMBER(SEARCH(""CASH DEPOSIT"",$C733)),
      COUNTIF('SUMMARY DATA'"&amp;"!D:D,$C733)&lt;&gt;1
    ),
    """",
    IFERROR(TEXTJOIN(CHAR(10),TRUE,FILTER('SUMMARY DATA'!F:F,'SUMMARY DATA'!D:D=$C733)),"""")
  )
)"),"")</f>
        <v/>
      </c>
      <c r="G733" s="2" t="str">
        <f>IFERROR(__xludf.DUMMYFUNCTION("IFERROR(
  TEXTJOIN(CHAR(10),TRUE,FILTER('SUMMARY DATA'!G:G,'SUMMARY DATA'!A:A=$A733,'SUMMARY DATA'!C:C=$B733)),
  IF(
    OR(
      ISNUMBER(SEARCH(""CDM CASH DEPOSIT"",$C733)),
      ISNUMBER(SEARCH(""CASH DEPOSIT"",$C733)),
      COUNTIF('SUMMARY DATA'"&amp;"!D:D,$C733)&lt;&gt;1
    ),
    """",
    IFERROR(TEXTJOIN(CHAR(10),TRUE,FILTER('SUMMARY DATA'!G:G,'SUMMARY DATA'!D:D=$C733)),"""")
  )
)"),"")</f>
        <v/>
      </c>
      <c r="H733" s="6" t="str">
        <f>IFERROR(__xludf.DUMMYFUNCTION("IFERROR(
  TEXTJOIN(CHAR(10),TRUE,FILTER('SUMMARY DATA'!H:H,'SUMMARY DATA'!A:A=$A733,'SUMMARY DATA'!C:C=$B733)),
  IF(
    OR(
      ISNUMBER(SEARCH(""CDM CASH DEPOSIT"",$C733)),
      ISNUMBER(SEARCH(""CASH DEPOSIT"",$C733)),
      COUNTIF('SUMMARY DATA'"&amp;"!D:D,$C733)&lt;&gt;1
    ),
    """",
    IFERROR(TEXTJOIN(CHAR(10),TRUE,FILTER('SUMMARY DATA'!H:H,'SUMMARY DATA'!D:D=$C733)),"""")
  )
)"),"")</f>
        <v/>
      </c>
      <c r="I733" s="6" t="str">
        <f>IFERROR(__xludf.DUMMYFUNCTION("IF(H733="""","""",
SUM(ARRAYFORMULA(VALUE(SPLIT(H733,CHAR(10)))))
)"),"")</f>
        <v/>
      </c>
      <c r="J733" s="2" t="str">
        <f>IFERROR(__xludf.DUMMYFUNCTION("IFERROR(
  TEXTJOIN(CHAR(10),TRUE,FILTER('SUMMARY DATA'!I:I,'SUMMARY DATA'!A:A=$A733,'SUMMARY DATA'!C:C=$B733)),
  IF(
    OR(
      ISNUMBER(SEARCH(""CDM CASH DEPOSIT"",$C733)),
      ISNUMBER(SEARCH(""CASH DEPOSIT"",$C733)),
      COUNTIF('SUMMARY DATA'"&amp;"!D:D,$C733)&lt;&gt;1
    ),
    """",
    IFERROR(TEXTJOIN(CHAR(10),TRUE,FILTER('SUMMARY DATA'!I:I,'SUMMARY DATA'!D:D=$C733)),"""")
  )
)"),"")</f>
        <v/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 spans="1:27">
      <c r="A734" s="19"/>
      <c r="B734" s="37"/>
      <c r="C734" s="19"/>
      <c r="D734" s="33"/>
      <c r="E734" s="4" t="str">
        <f>IFERROR(__xludf.DUMMYFUNCTION("IFERROR(
  TEXTJOIN(CHAR(10),TRUE,FILTER('SUMMARY DATA'!E:E,'SUMMARY DATA'!A:A=$A734,'SUMMARY DATA'!C:C=$B734)),
  IF(
    OR(
      ISNUMBER(SEARCH(""CDM CASH DEPOSIT"",$C734)),
      ISNUMBER(SEARCH(""CASH DEPOSIT"",$C734)),
      COUNTIF('SUMMARY DATA'"&amp;"!D:D,$C734)&lt;&gt;1
    ),
    """",
    IFERROR(TEXTJOIN(CHAR(10),TRUE,FILTER('SUMMARY DATA'!E:E,'SUMMARY DATA'!D:D=$C734)),"""")
  )
)"),"")</f>
        <v/>
      </c>
      <c r="F734" s="2" t="str">
        <f>IFERROR(__xludf.DUMMYFUNCTION("IFERROR(
  TEXTJOIN(CHAR(10),TRUE,FILTER('SUMMARY DATA'!F:F,'SUMMARY DATA'!A:A=$A734,'SUMMARY DATA'!C:C=$B734)),
  IF(
    OR(
      ISNUMBER(SEARCH(""CDM CASH DEPOSIT"",$C734)),
      ISNUMBER(SEARCH(""CASH DEPOSIT"",$C734)),
      COUNTIF('SUMMARY DATA'"&amp;"!D:D,$C734)&lt;&gt;1
    ),
    """",
    IFERROR(TEXTJOIN(CHAR(10),TRUE,FILTER('SUMMARY DATA'!F:F,'SUMMARY DATA'!D:D=$C734)),"""")
  )
)"),"")</f>
        <v/>
      </c>
      <c r="G734" s="2" t="str">
        <f>IFERROR(__xludf.DUMMYFUNCTION("IFERROR(
  TEXTJOIN(CHAR(10),TRUE,FILTER('SUMMARY DATA'!G:G,'SUMMARY DATA'!A:A=$A734,'SUMMARY DATA'!C:C=$B734)),
  IF(
    OR(
      ISNUMBER(SEARCH(""CDM CASH DEPOSIT"",$C734)),
      ISNUMBER(SEARCH(""CASH DEPOSIT"",$C734)),
      COUNTIF('SUMMARY DATA'"&amp;"!D:D,$C734)&lt;&gt;1
    ),
    """",
    IFERROR(TEXTJOIN(CHAR(10),TRUE,FILTER('SUMMARY DATA'!G:G,'SUMMARY DATA'!D:D=$C734)),"""")
  )
)"),"")</f>
        <v/>
      </c>
      <c r="H734" s="6" t="str">
        <f>IFERROR(__xludf.DUMMYFUNCTION("IFERROR(
  TEXTJOIN(CHAR(10),TRUE,FILTER('SUMMARY DATA'!H:H,'SUMMARY DATA'!A:A=$A734,'SUMMARY DATA'!C:C=$B734)),
  IF(
    OR(
      ISNUMBER(SEARCH(""CDM CASH DEPOSIT"",$C734)),
      ISNUMBER(SEARCH(""CASH DEPOSIT"",$C734)),
      COUNTIF('SUMMARY DATA'"&amp;"!D:D,$C734)&lt;&gt;1
    ),
    """",
    IFERROR(TEXTJOIN(CHAR(10),TRUE,FILTER('SUMMARY DATA'!H:H,'SUMMARY DATA'!D:D=$C734)),"""")
  )
)"),"")</f>
        <v/>
      </c>
      <c r="I734" s="6" t="str">
        <f>IFERROR(__xludf.DUMMYFUNCTION("IF(H734="""","""",
SUM(ARRAYFORMULA(VALUE(SPLIT(H734,CHAR(10)))))
)"),"")</f>
        <v/>
      </c>
      <c r="J734" s="2" t="str">
        <f>IFERROR(__xludf.DUMMYFUNCTION("IFERROR(
  TEXTJOIN(CHAR(10),TRUE,FILTER('SUMMARY DATA'!I:I,'SUMMARY DATA'!A:A=$A734,'SUMMARY DATA'!C:C=$B734)),
  IF(
    OR(
      ISNUMBER(SEARCH(""CDM CASH DEPOSIT"",$C734)),
      ISNUMBER(SEARCH(""CASH DEPOSIT"",$C734)),
      COUNTIF('SUMMARY DATA'"&amp;"!D:D,$C734)&lt;&gt;1
    ),
    """",
    IFERROR(TEXTJOIN(CHAR(10),TRUE,FILTER('SUMMARY DATA'!I:I,'SUMMARY DATA'!D:D=$C734)),"""")
  )
)"),"")</f>
        <v/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 spans="1:27">
      <c r="A735" s="19"/>
      <c r="B735" s="37"/>
      <c r="C735" s="19"/>
      <c r="D735" s="33"/>
      <c r="E735" s="4" t="str">
        <f>IFERROR(__xludf.DUMMYFUNCTION("IFERROR(
  TEXTJOIN(CHAR(10),TRUE,FILTER('SUMMARY DATA'!E:E,'SUMMARY DATA'!A:A=$A735,'SUMMARY DATA'!C:C=$B735)),
  IF(
    OR(
      ISNUMBER(SEARCH(""CDM CASH DEPOSIT"",$C735)),
      ISNUMBER(SEARCH(""CASH DEPOSIT"",$C735)),
      COUNTIF('SUMMARY DATA'"&amp;"!D:D,$C735)&lt;&gt;1
    ),
    """",
    IFERROR(TEXTJOIN(CHAR(10),TRUE,FILTER('SUMMARY DATA'!E:E,'SUMMARY DATA'!D:D=$C735)),"""")
  )
)"),"")</f>
        <v/>
      </c>
      <c r="F735" s="2" t="str">
        <f>IFERROR(__xludf.DUMMYFUNCTION("IFERROR(
  TEXTJOIN(CHAR(10),TRUE,FILTER('SUMMARY DATA'!F:F,'SUMMARY DATA'!A:A=$A735,'SUMMARY DATA'!C:C=$B735)),
  IF(
    OR(
      ISNUMBER(SEARCH(""CDM CASH DEPOSIT"",$C735)),
      ISNUMBER(SEARCH(""CASH DEPOSIT"",$C735)),
      COUNTIF('SUMMARY DATA'"&amp;"!D:D,$C735)&lt;&gt;1
    ),
    """",
    IFERROR(TEXTJOIN(CHAR(10),TRUE,FILTER('SUMMARY DATA'!F:F,'SUMMARY DATA'!D:D=$C735)),"""")
  )
)"),"")</f>
        <v/>
      </c>
      <c r="G735" s="2" t="str">
        <f>IFERROR(__xludf.DUMMYFUNCTION("IFERROR(
  TEXTJOIN(CHAR(10),TRUE,FILTER('SUMMARY DATA'!G:G,'SUMMARY DATA'!A:A=$A735,'SUMMARY DATA'!C:C=$B735)),
  IF(
    OR(
      ISNUMBER(SEARCH(""CDM CASH DEPOSIT"",$C735)),
      ISNUMBER(SEARCH(""CASH DEPOSIT"",$C735)),
      COUNTIF('SUMMARY DATA'"&amp;"!D:D,$C735)&lt;&gt;1
    ),
    """",
    IFERROR(TEXTJOIN(CHAR(10),TRUE,FILTER('SUMMARY DATA'!G:G,'SUMMARY DATA'!D:D=$C735)),"""")
  )
)"),"")</f>
        <v/>
      </c>
      <c r="H735" s="6" t="str">
        <f>IFERROR(__xludf.DUMMYFUNCTION("IFERROR(
  TEXTJOIN(CHAR(10),TRUE,FILTER('SUMMARY DATA'!H:H,'SUMMARY DATA'!A:A=$A735,'SUMMARY DATA'!C:C=$B735)),
  IF(
    OR(
      ISNUMBER(SEARCH(""CDM CASH DEPOSIT"",$C735)),
      ISNUMBER(SEARCH(""CASH DEPOSIT"",$C735)),
      COUNTIF('SUMMARY DATA'"&amp;"!D:D,$C735)&lt;&gt;1
    ),
    """",
    IFERROR(TEXTJOIN(CHAR(10),TRUE,FILTER('SUMMARY DATA'!H:H,'SUMMARY DATA'!D:D=$C735)),"""")
  )
)"),"")</f>
        <v/>
      </c>
      <c r="I735" s="6" t="str">
        <f>IFERROR(__xludf.DUMMYFUNCTION("IF(H735="""","""",
SUM(ARRAYFORMULA(VALUE(SPLIT(H735,CHAR(10)))))
)"),"")</f>
        <v/>
      </c>
      <c r="J735" s="2" t="str">
        <f>IFERROR(__xludf.DUMMYFUNCTION("IFERROR(
  TEXTJOIN(CHAR(10),TRUE,FILTER('SUMMARY DATA'!I:I,'SUMMARY DATA'!A:A=$A735,'SUMMARY DATA'!C:C=$B735)),
  IF(
    OR(
      ISNUMBER(SEARCH(""CDM CASH DEPOSIT"",$C735)),
      ISNUMBER(SEARCH(""CASH DEPOSIT"",$C735)),
      COUNTIF('SUMMARY DATA'"&amp;"!D:D,$C735)&lt;&gt;1
    ),
    """",
    IFERROR(TEXTJOIN(CHAR(10),TRUE,FILTER('SUMMARY DATA'!I:I,'SUMMARY DATA'!D:D=$C735)),"""")
  )
)"),"")</f>
        <v/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 spans="1:27">
      <c r="A736" s="19"/>
      <c r="B736" s="37"/>
      <c r="C736" s="19"/>
      <c r="D736" s="33"/>
      <c r="E736" s="4" t="str">
        <f>IFERROR(__xludf.DUMMYFUNCTION("IFERROR(
  TEXTJOIN(CHAR(10),TRUE,FILTER('SUMMARY DATA'!E:E,'SUMMARY DATA'!A:A=$A736,'SUMMARY DATA'!C:C=$B736)),
  IF(
    OR(
      ISNUMBER(SEARCH(""CDM CASH DEPOSIT"",$C736)),
      ISNUMBER(SEARCH(""CASH DEPOSIT"",$C736)),
      COUNTIF('SUMMARY DATA'"&amp;"!D:D,$C736)&lt;&gt;1
    ),
    """",
    IFERROR(TEXTJOIN(CHAR(10),TRUE,FILTER('SUMMARY DATA'!E:E,'SUMMARY DATA'!D:D=$C736)),"""")
  )
)"),"")</f>
        <v/>
      </c>
      <c r="F736" s="2" t="str">
        <f>IFERROR(__xludf.DUMMYFUNCTION("IFERROR(
  TEXTJOIN(CHAR(10),TRUE,FILTER('SUMMARY DATA'!F:F,'SUMMARY DATA'!A:A=$A736,'SUMMARY DATA'!C:C=$B736)),
  IF(
    OR(
      ISNUMBER(SEARCH(""CDM CASH DEPOSIT"",$C736)),
      ISNUMBER(SEARCH(""CASH DEPOSIT"",$C736)),
      COUNTIF('SUMMARY DATA'"&amp;"!D:D,$C736)&lt;&gt;1
    ),
    """",
    IFERROR(TEXTJOIN(CHAR(10),TRUE,FILTER('SUMMARY DATA'!F:F,'SUMMARY DATA'!D:D=$C736)),"""")
  )
)"),"")</f>
        <v/>
      </c>
      <c r="G736" s="2" t="str">
        <f>IFERROR(__xludf.DUMMYFUNCTION("IFERROR(
  TEXTJOIN(CHAR(10),TRUE,FILTER('SUMMARY DATA'!G:G,'SUMMARY DATA'!A:A=$A736,'SUMMARY DATA'!C:C=$B736)),
  IF(
    OR(
      ISNUMBER(SEARCH(""CDM CASH DEPOSIT"",$C736)),
      ISNUMBER(SEARCH(""CASH DEPOSIT"",$C736)),
      COUNTIF('SUMMARY DATA'"&amp;"!D:D,$C736)&lt;&gt;1
    ),
    """",
    IFERROR(TEXTJOIN(CHAR(10),TRUE,FILTER('SUMMARY DATA'!G:G,'SUMMARY DATA'!D:D=$C736)),"""")
  )
)"),"")</f>
        <v/>
      </c>
      <c r="H736" s="6" t="str">
        <f>IFERROR(__xludf.DUMMYFUNCTION("IFERROR(
  TEXTJOIN(CHAR(10),TRUE,FILTER('SUMMARY DATA'!H:H,'SUMMARY DATA'!A:A=$A736,'SUMMARY DATA'!C:C=$B736)),
  IF(
    OR(
      ISNUMBER(SEARCH(""CDM CASH DEPOSIT"",$C736)),
      ISNUMBER(SEARCH(""CASH DEPOSIT"",$C736)),
      COUNTIF('SUMMARY DATA'"&amp;"!D:D,$C736)&lt;&gt;1
    ),
    """",
    IFERROR(TEXTJOIN(CHAR(10),TRUE,FILTER('SUMMARY DATA'!H:H,'SUMMARY DATA'!D:D=$C736)),"""")
  )
)"),"")</f>
        <v/>
      </c>
      <c r="I736" s="6" t="str">
        <f>IFERROR(__xludf.DUMMYFUNCTION("IF(H736="""","""",
SUM(ARRAYFORMULA(VALUE(SPLIT(H736,CHAR(10)))))
)"),"")</f>
        <v/>
      </c>
      <c r="J736" s="2" t="str">
        <f>IFERROR(__xludf.DUMMYFUNCTION("IFERROR(
  TEXTJOIN(CHAR(10),TRUE,FILTER('SUMMARY DATA'!I:I,'SUMMARY DATA'!A:A=$A736,'SUMMARY DATA'!C:C=$B736)),
  IF(
    OR(
      ISNUMBER(SEARCH(""CDM CASH DEPOSIT"",$C736)),
      ISNUMBER(SEARCH(""CASH DEPOSIT"",$C736)),
      COUNTIF('SUMMARY DATA'"&amp;"!D:D,$C736)&lt;&gt;1
    ),
    """",
    IFERROR(TEXTJOIN(CHAR(10),TRUE,FILTER('SUMMARY DATA'!I:I,'SUMMARY DATA'!D:D=$C736)),"""")
  )
)"),"")</f>
        <v/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 spans="1:27">
      <c r="A737" s="19"/>
      <c r="B737" s="37"/>
      <c r="C737" s="19"/>
      <c r="D737" s="33"/>
      <c r="E737" s="4" t="str">
        <f>IFERROR(__xludf.DUMMYFUNCTION("IFERROR(
  TEXTJOIN(CHAR(10),TRUE,FILTER('SUMMARY DATA'!E:E,'SUMMARY DATA'!A:A=$A737,'SUMMARY DATA'!C:C=$B737)),
  IF(
    OR(
      ISNUMBER(SEARCH(""CDM CASH DEPOSIT"",$C737)),
      ISNUMBER(SEARCH(""CASH DEPOSIT"",$C737)),
      COUNTIF('SUMMARY DATA'"&amp;"!D:D,$C737)&lt;&gt;1
    ),
    """",
    IFERROR(TEXTJOIN(CHAR(10),TRUE,FILTER('SUMMARY DATA'!E:E,'SUMMARY DATA'!D:D=$C737)),"""")
  )
)"),"")</f>
        <v/>
      </c>
      <c r="F737" s="2" t="str">
        <f>IFERROR(__xludf.DUMMYFUNCTION("IFERROR(
  TEXTJOIN(CHAR(10),TRUE,FILTER('SUMMARY DATA'!F:F,'SUMMARY DATA'!A:A=$A737,'SUMMARY DATA'!C:C=$B737)),
  IF(
    OR(
      ISNUMBER(SEARCH(""CDM CASH DEPOSIT"",$C737)),
      ISNUMBER(SEARCH(""CASH DEPOSIT"",$C737)),
      COUNTIF('SUMMARY DATA'"&amp;"!D:D,$C737)&lt;&gt;1
    ),
    """",
    IFERROR(TEXTJOIN(CHAR(10),TRUE,FILTER('SUMMARY DATA'!F:F,'SUMMARY DATA'!D:D=$C737)),"""")
  )
)"),"")</f>
        <v/>
      </c>
      <c r="G737" s="2" t="str">
        <f>IFERROR(__xludf.DUMMYFUNCTION("IFERROR(
  TEXTJOIN(CHAR(10),TRUE,FILTER('SUMMARY DATA'!G:G,'SUMMARY DATA'!A:A=$A737,'SUMMARY DATA'!C:C=$B737)),
  IF(
    OR(
      ISNUMBER(SEARCH(""CDM CASH DEPOSIT"",$C737)),
      ISNUMBER(SEARCH(""CASH DEPOSIT"",$C737)),
      COUNTIF('SUMMARY DATA'"&amp;"!D:D,$C737)&lt;&gt;1
    ),
    """",
    IFERROR(TEXTJOIN(CHAR(10),TRUE,FILTER('SUMMARY DATA'!G:G,'SUMMARY DATA'!D:D=$C737)),"""")
  )
)"),"")</f>
        <v/>
      </c>
      <c r="H737" s="6" t="str">
        <f>IFERROR(__xludf.DUMMYFUNCTION("IFERROR(
  TEXTJOIN(CHAR(10),TRUE,FILTER('SUMMARY DATA'!H:H,'SUMMARY DATA'!A:A=$A737,'SUMMARY DATA'!C:C=$B737)),
  IF(
    OR(
      ISNUMBER(SEARCH(""CDM CASH DEPOSIT"",$C737)),
      ISNUMBER(SEARCH(""CASH DEPOSIT"",$C737)),
      COUNTIF('SUMMARY DATA'"&amp;"!D:D,$C737)&lt;&gt;1
    ),
    """",
    IFERROR(TEXTJOIN(CHAR(10),TRUE,FILTER('SUMMARY DATA'!H:H,'SUMMARY DATA'!D:D=$C737)),"""")
  )
)"),"")</f>
        <v/>
      </c>
      <c r="I737" s="6" t="str">
        <f>IFERROR(__xludf.DUMMYFUNCTION("IF(H737="""","""",
SUM(ARRAYFORMULA(VALUE(SPLIT(H737,CHAR(10)))))
)"),"")</f>
        <v/>
      </c>
      <c r="J737" s="2" t="str">
        <f>IFERROR(__xludf.DUMMYFUNCTION("IFERROR(
  TEXTJOIN(CHAR(10),TRUE,FILTER('SUMMARY DATA'!I:I,'SUMMARY DATA'!A:A=$A737,'SUMMARY DATA'!C:C=$B737)),
  IF(
    OR(
      ISNUMBER(SEARCH(""CDM CASH DEPOSIT"",$C737)),
      ISNUMBER(SEARCH(""CASH DEPOSIT"",$C737)),
      COUNTIF('SUMMARY DATA'"&amp;"!D:D,$C737)&lt;&gt;1
    ),
    """",
    IFERROR(TEXTJOIN(CHAR(10),TRUE,FILTER('SUMMARY DATA'!I:I,'SUMMARY DATA'!D:D=$C737)),"""")
  )
)"),"")</f>
        <v/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 spans="1:27">
      <c r="A738" s="19"/>
      <c r="B738" s="37"/>
      <c r="C738" s="19"/>
      <c r="D738" s="33"/>
      <c r="E738" s="4" t="str">
        <f>IFERROR(__xludf.DUMMYFUNCTION("IFERROR(
  TEXTJOIN(CHAR(10),TRUE,FILTER('SUMMARY DATA'!E:E,'SUMMARY DATA'!A:A=$A738,'SUMMARY DATA'!C:C=$B738)),
  IF(
    OR(
      ISNUMBER(SEARCH(""CDM CASH DEPOSIT"",$C738)),
      ISNUMBER(SEARCH(""CASH DEPOSIT"",$C738)),
      COUNTIF('SUMMARY DATA'"&amp;"!D:D,$C738)&lt;&gt;1
    ),
    """",
    IFERROR(TEXTJOIN(CHAR(10),TRUE,FILTER('SUMMARY DATA'!E:E,'SUMMARY DATA'!D:D=$C738)),"""")
  )
)"),"")</f>
        <v/>
      </c>
      <c r="F738" s="2" t="str">
        <f>IFERROR(__xludf.DUMMYFUNCTION("IFERROR(
  TEXTJOIN(CHAR(10),TRUE,FILTER('SUMMARY DATA'!F:F,'SUMMARY DATA'!A:A=$A738,'SUMMARY DATA'!C:C=$B738)),
  IF(
    OR(
      ISNUMBER(SEARCH(""CDM CASH DEPOSIT"",$C738)),
      ISNUMBER(SEARCH(""CASH DEPOSIT"",$C738)),
      COUNTIF('SUMMARY DATA'"&amp;"!D:D,$C738)&lt;&gt;1
    ),
    """",
    IFERROR(TEXTJOIN(CHAR(10),TRUE,FILTER('SUMMARY DATA'!F:F,'SUMMARY DATA'!D:D=$C738)),"""")
  )
)"),"")</f>
        <v/>
      </c>
      <c r="G738" s="2" t="str">
        <f>IFERROR(__xludf.DUMMYFUNCTION("IFERROR(
  TEXTJOIN(CHAR(10),TRUE,FILTER('SUMMARY DATA'!G:G,'SUMMARY DATA'!A:A=$A738,'SUMMARY DATA'!C:C=$B738)),
  IF(
    OR(
      ISNUMBER(SEARCH(""CDM CASH DEPOSIT"",$C738)),
      ISNUMBER(SEARCH(""CASH DEPOSIT"",$C738)),
      COUNTIF('SUMMARY DATA'"&amp;"!D:D,$C738)&lt;&gt;1
    ),
    """",
    IFERROR(TEXTJOIN(CHAR(10),TRUE,FILTER('SUMMARY DATA'!G:G,'SUMMARY DATA'!D:D=$C738)),"""")
  )
)"),"")</f>
        <v/>
      </c>
      <c r="H738" s="6" t="str">
        <f>IFERROR(__xludf.DUMMYFUNCTION("IFERROR(
  TEXTJOIN(CHAR(10),TRUE,FILTER('SUMMARY DATA'!H:H,'SUMMARY DATA'!A:A=$A738,'SUMMARY DATA'!C:C=$B738)),
  IF(
    OR(
      ISNUMBER(SEARCH(""CDM CASH DEPOSIT"",$C738)),
      ISNUMBER(SEARCH(""CASH DEPOSIT"",$C738)),
      COUNTIF('SUMMARY DATA'"&amp;"!D:D,$C738)&lt;&gt;1
    ),
    """",
    IFERROR(TEXTJOIN(CHAR(10),TRUE,FILTER('SUMMARY DATA'!H:H,'SUMMARY DATA'!D:D=$C738)),"""")
  )
)"),"")</f>
        <v/>
      </c>
      <c r="I738" s="6" t="str">
        <f>IFERROR(__xludf.DUMMYFUNCTION("IF(H738="""","""",
SUM(ARRAYFORMULA(VALUE(SPLIT(H738,CHAR(10)))))
)"),"")</f>
        <v/>
      </c>
      <c r="J738" s="2" t="str">
        <f>IFERROR(__xludf.DUMMYFUNCTION("IFERROR(
  TEXTJOIN(CHAR(10),TRUE,FILTER('SUMMARY DATA'!I:I,'SUMMARY DATA'!A:A=$A738,'SUMMARY DATA'!C:C=$B738)),
  IF(
    OR(
      ISNUMBER(SEARCH(""CDM CASH DEPOSIT"",$C738)),
      ISNUMBER(SEARCH(""CASH DEPOSIT"",$C738)),
      COUNTIF('SUMMARY DATA'"&amp;"!D:D,$C738)&lt;&gt;1
    ),
    """",
    IFERROR(TEXTJOIN(CHAR(10),TRUE,FILTER('SUMMARY DATA'!I:I,'SUMMARY DATA'!D:D=$C738)),"""")
  )
)"),"")</f>
        <v/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 spans="1:27">
      <c r="A739" s="19"/>
      <c r="B739" s="37"/>
      <c r="C739" s="19"/>
      <c r="D739" s="33"/>
      <c r="E739" s="4" t="str">
        <f>IFERROR(__xludf.DUMMYFUNCTION("IFERROR(
  TEXTJOIN(CHAR(10),TRUE,FILTER('SUMMARY DATA'!E:E,'SUMMARY DATA'!A:A=$A739,'SUMMARY DATA'!C:C=$B739)),
  IF(
    OR(
      ISNUMBER(SEARCH(""CDM CASH DEPOSIT"",$C739)),
      ISNUMBER(SEARCH(""CASH DEPOSIT"",$C739)),
      COUNTIF('SUMMARY DATA'"&amp;"!D:D,$C739)&lt;&gt;1
    ),
    """",
    IFERROR(TEXTJOIN(CHAR(10),TRUE,FILTER('SUMMARY DATA'!E:E,'SUMMARY DATA'!D:D=$C739)),"""")
  )
)"),"")</f>
        <v/>
      </c>
      <c r="F739" s="2" t="str">
        <f>IFERROR(__xludf.DUMMYFUNCTION("IFERROR(
  TEXTJOIN(CHAR(10),TRUE,FILTER('SUMMARY DATA'!F:F,'SUMMARY DATA'!A:A=$A739,'SUMMARY DATA'!C:C=$B739)),
  IF(
    OR(
      ISNUMBER(SEARCH(""CDM CASH DEPOSIT"",$C739)),
      ISNUMBER(SEARCH(""CASH DEPOSIT"",$C739)),
      COUNTIF('SUMMARY DATA'"&amp;"!D:D,$C739)&lt;&gt;1
    ),
    """",
    IFERROR(TEXTJOIN(CHAR(10),TRUE,FILTER('SUMMARY DATA'!F:F,'SUMMARY DATA'!D:D=$C739)),"""")
  )
)"),"")</f>
        <v/>
      </c>
      <c r="G739" s="2" t="str">
        <f>IFERROR(__xludf.DUMMYFUNCTION("IFERROR(
  TEXTJOIN(CHAR(10),TRUE,FILTER('SUMMARY DATA'!G:G,'SUMMARY DATA'!A:A=$A739,'SUMMARY DATA'!C:C=$B739)),
  IF(
    OR(
      ISNUMBER(SEARCH(""CDM CASH DEPOSIT"",$C739)),
      ISNUMBER(SEARCH(""CASH DEPOSIT"",$C739)),
      COUNTIF('SUMMARY DATA'"&amp;"!D:D,$C739)&lt;&gt;1
    ),
    """",
    IFERROR(TEXTJOIN(CHAR(10),TRUE,FILTER('SUMMARY DATA'!G:G,'SUMMARY DATA'!D:D=$C739)),"""")
  )
)"),"")</f>
        <v/>
      </c>
      <c r="H739" s="6" t="str">
        <f>IFERROR(__xludf.DUMMYFUNCTION("IFERROR(
  TEXTJOIN(CHAR(10),TRUE,FILTER('SUMMARY DATA'!H:H,'SUMMARY DATA'!A:A=$A739,'SUMMARY DATA'!C:C=$B739)),
  IF(
    OR(
      ISNUMBER(SEARCH(""CDM CASH DEPOSIT"",$C739)),
      ISNUMBER(SEARCH(""CASH DEPOSIT"",$C739)),
      COUNTIF('SUMMARY DATA'"&amp;"!D:D,$C739)&lt;&gt;1
    ),
    """",
    IFERROR(TEXTJOIN(CHAR(10),TRUE,FILTER('SUMMARY DATA'!H:H,'SUMMARY DATA'!D:D=$C739)),"""")
  )
)"),"")</f>
        <v/>
      </c>
      <c r="I739" s="6" t="str">
        <f>IFERROR(__xludf.DUMMYFUNCTION("IF(H739="""","""",
SUM(ARRAYFORMULA(VALUE(SPLIT(H739,CHAR(10)))))
)"),"")</f>
        <v/>
      </c>
      <c r="J739" s="2" t="str">
        <f>IFERROR(__xludf.DUMMYFUNCTION("IFERROR(
  TEXTJOIN(CHAR(10),TRUE,FILTER('SUMMARY DATA'!I:I,'SUMMARY DATA'!A:A=$A739,'SUMMARY DATA'!C:C=$B739)),
  IF(
    OR(
      ISNUMBER(SEARCH(""CDM CASH DEPOSIT"",$C739)),
      ISNUMBER(SEARCH(""CASH DEPOSIT"",$C739)),
      COUNTIF('SUMMARY DATA'"&amp;"!D:D,$C739)&lt;&gt;1
    ),
    """",
    IFERROR(TEXTJOIN(CHAR(10),TRUE,FILTER('SUMMARY DATA'!I:I,'SUMMARY DATA'!D:D=$C739)),"""")
  )
)"),"")</f>
        <v/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 spans="1:27">
      <c r="A740" s="19"/>
      <c r="B740" s="37"/>
      <c r="C740" s="19"/>
      <c r="D740" s="33"/>
      <c r="E740" s="4" t="str">
        <f>IFERROR(__xludf.DUMMYFUNCTION("IFERROR(
  TEXTJOIN(CHAR(10),TRUE,FILTER('SUMMARY DATA'!E:E,'SUMMARY DATA'!A:A=$A740,'SUMMARY DATA'!C:C=$B740)),
  IF(
    OR(
      ISNUMBER(SEARCH(""CDM CASH DEPOSIT"",$C740)),
      ISNUMBER(SEARCH(""CASH DEPOSIT"",$C740)),
      COUNTIF('SUMMARY DATA'"&amp;"!D:D,$C740)&lt;&gt;1
    ),
    """",
    IFERROR(TEXTJOIN(CHAR(10),TRUE,FILTER('SUMMARY DATA'!E:E,'SUMMARY DATA'!D:D=$C740)),"""")
  )
)"),"")</f>
        <v/>
      </c>
      <c r="F740" s="2" t="str">
        <f>IFERROR(__xludf.DUMMYFUNCTION("IFERROR(
  TEXTJOIN(CHAR(10),TRUE,FILTER('SUMMARY DATA'!F:F,'SUMMARY DATA'!A:A=$A740,'SUMMARY DATA'!C:C=$B740)),
  IF(
    OR(
      ISNUMBER(SEARCH(""CDM CASH DEPOSIT"",$C740)),
      ISNUMBER(SEARCH(""CASH DEPOSIT"",$C740)),
      COUNTIF('SUMMARY DATA'"&amp;"!D:D,$C740)&lt;&gt;1
    ),
    """",
    IFERROR(TEXTJOIN(CHAR(10),TRUE,FILTER('SUMMARY DATA'!F:F,'SUMMARY DATA'!D:D=$C740)),"""")
  )
)"),"")</f>
        <v/>
      </c>
      <c r="G740" s="2" t="str">
        <f>IFERROR(__xludf.DUMMYFUNCTION("IFERROR(
  TEXTJOIN(CHAR(10),TRUE,FILTER('SUMMARY DATA'!G:G,'SUMMARY DATA'!A:A=$A740,'SUMMARY DATA'!C:C=$B740)),
  IF(
    OR(
      ISNUMBER(SEARCH(""CDM CASH DEPOSIT"",$C740)),
      ISNUMBER(SEARCH(""CASH DEPOSIT"",$C740)),
      COUNTIF('SUMMARY DATA'"&amp;"!D:D,$C740)&lt;&gt;1
    ),
    """",
    IFERROR(TEXTJOIN(CHAR(10),TRUE,FILTER('SUMMARY DATA'!G:G,'SUMMARY DATA'!D:D=$C740)),"""")
  )
)"),"")</f>
        <v/>
      </c>
      <c r="H740" s="6" t="str">
        <f>IFERROR(__xludf.DUMMYFUNCTION("IFERROR(
  TEXTJOIN(CHAR(10),TRUE,FILTER('SUMMARY DATA'!H:H,'SUMMARY DATA'!A:A=$A740,'SUMMARY DATA'!C:C=$B740)),
  IF(
    OR(
      ISNUMBER(SEARCH(""CDM CASH DEPOSIT"",$C740)),
      ISNUMBER(SEARCH(""CASH DEPOSIT"",$C740)),
      COUNTIF('SUMMARY DATA'"&amp;"!D:D,$C740)&lt;&gt;1
    ),
    """",
    IFERROR(TEXTJOIN(CHAR(10),TRUE,FILTER('SUMMARY DATA'!H:H,'SUMMARY DATA'!D:D=$C740)),"""")
  )
)"),"")</f>
        <v/>
      </c>
      <c r="I740" s="6" t="str">
        <f>IFERROR(__xludf.DUMMYFUNCTION("IF(H740="""","""",
SUM(ARRAYFORMULA(VALUE(SPLIT(H740,CHAR(10)))))
)"),"")</f>
        <v/>
      </c>
      <c r="J740" s="2" t="str">
        <f>IFERROR(__xludf.DUMMYFUNCTION("IFERROR(
  TEXTJOIN(CHAR(10),TRUE,FILTER('SUMMARY DATA'!I:I,'SUMMARY DATA'!A:A=$A740,'SUMMARY DATA'!C:C=$B740)),
  IF(
    OR(
      ISNUMBER(SEARCH(""CDM CASH DEPOSIT"",$C740)),
      ISNUMBER(SEARCH(""CASH DEPOSIT"",$C740)),
      COUNTIF('SUMMARY DATA'"&amp;"!D:D,$C740)&lt;&gt;1
    ),
    """",
    IFERROR(TEXTJOIN(CHAR(10),TRUE,FILTER('SUMMARY DATA'!I:I,'SUMMARY DATA'!D:D=$C740)),"""")
  )
)"),"")</f>
        <v/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 spans="1:27">
      <c r="A741" s="19"/>
      <c r="B741" s="37"/>
      <c r="C741" s="19"/>
      <c r="D741" s="33"/>
      <c r="E741" s="4" t="str">
        <f>IFERROR(__xludf.DUMMYFUNCTION("IFERROR(
  TEXTJOIN(CHAR(10),TRUE,FILTER('SUMMARY DATA'!E:E,'SUMMARY DATA'!A:A=$A741,'SUMMARY DATA'!C:C=$B741)),
  IF(
    OR(
      ISNUMBER(SEARCH(""CDM CASH DEPOSIT"",$C741)),
      ISNUMBER(SEARCH(""CASH DEPOSIT"",$C741)),
      COUNTIF('SUMMARY DATA'"&amp;"!D:D,$C741)&lt;&gt;1
    ),
    """",
    IFERROR(TEXTJOIN(CHAR(10),TRUE,FILTER('SUMMARY DATA'!E:E,'SUMMARY DATA'!D:D=$C741)),"""")
  )
)"),"")</f>
        <v/>
      </c>
      <c r="F741" s="2" t="str">
        <f>IFERROR(__xludf.DUMMYFUNCTION("IFERROR(
  TEXTJOIN(CHAR(10),TRUE,FILTER('SUMMARY DATA'!F:F,'SUMMARY DATA'!A:A=$A741,'SUMMARY DATA'!C:C=$B741)),
  IF(
    OR(
      ISNUMBER(SEARCH(""CDM CASH DEPOSIT"",$C741)),
      ISNUMBER(SEARCH(""CASH DEPOSIT"",$C741)),
      COUNTIF('SUMMARY DATA'"&amp;"!D:D,$C741)&lt;&gt;1
    ),
    """",
    IFERROR(TEXTJOIN(CHAR(10),TRUE,FILTER('SUMMARY DATA'!F:F,'SUMMARY DATA'!D:D=$C741)),"""")
  )
)"),"")</f>
        <v/>
      </c>
      <c r="G741" s="2" t="str">
        <f>IFERROR(__xludf.DUMMYFUNCTION("IFERROR(
  TEXTJOIN(CHAR(10),TRUE,FILTER('SUMMARY DATA'!G:G,'SUMMARY DATA'!A:A=$A741,'SUMMARY DATA'!C:C=$B741)),
  IF(
    OR(
      ISNUMBER(SEARCH(""CDM CASH DEPOSIT"",$C741)),
      ISNUMBER(SEARCH(""CASH DEPOSIT"",$C741)),
      COUNTIF('SUMMARY DATA'"&amp;"!D:D,$C741)&lt;&gt;1
    ),
    """",
    IFERROR(TEXTJOIN(CHAR(10),TRUE,FILTER('SUMMARY DATA'!G:G,'SUMMARY DATA'!D:D=$C741)),"""")
  )
)"),"")</f>
        <v/>
      </c>
      <c r="H741" s="6" t="str">
        <f>IFERROR(__xludf.DUMMYFUNCTION("IFERROR(
  TEXTJOIN(CHAR(10),TRUE,FILTER('SUMMARY DATA'!H:H,'SUMMARY DATA'!A:A=$A741,'SUMMARY DATA'!C:C=$B741)),
  IF(
    OR(
      ISNUMBER(SEARCH(""CDM CASH DEPOSIT"",$C741)),
      ISNUMBER(SEARCH(""CASH DEPOSIT"",$C741)),
      COUNTIF('SUMMARY DATA'"&amp;"!D:D,$C741)&lt;&gt;1
    ),
    """",
    IFERROR(TEXTJOIN(CHAR(10),TRUE,FILTER('SUMMARY DATA'!H:H,'SUMMARY DATA'!D:D=$C741)),"""")
  )
)"),"")</f>
        <v/>
      </c>
      <c r="I741" s="6" t="str">
        <f>IFERROR(__xludf.DUMMYFUNCTION("IF(H741="""","""",
SUM(ARRAYFORMULA(VALUE(SPLIT(H741,CHAR(10)))))
)"),"")</f>
        <v/>
      </c>
      <c r="J741" s="2" t="str">
        <f>IFERROR(__xludf.DUMMYFUNCTION("IFERROR(
  TEXTJOIN(CHAR(10),TRUE,FILTER('SUMMARY DATA'!I:I,'SUMMARY DATA'!A:A=$A741,'SUMMARY DATA'!C:C=$B741)),
  IF(
    OR(
      ISNUMBER(SEARCH(""CDM CASH DEPOSIT"",$C741)),
      ISNUMBER(SEARCH(""CASH DEPOSIT"",$C741)),
      COUNTIF('SUMMARY DATA'"&amp;"!D:D,$C741)&lt;&gt;1
    ),
    """",
    IFERROR(TEXTJOIN(CHAR(10),TRUE,FILTER('SUMMARY DATA'!I:I,'SUMMARY DATA'!D:D=$C741)),"""")
  )
)"),"")</f>
        <v/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 spans="1:27">
      <c r="A742" s="19"/>
      <c r="B742" s="37"/>
      <c r="C742" s="19"/>
      <c r="D742" s="33"/>
      <c r="E742" s="4" t="str">
        <f>IFERROR(__xludf.DUMMYFUNCTION("IFERROR(
  TEXTJOIN(CHAR(10),TRUE,FILTER('SUMMARY DATA'!E:E,'SUMMARY DATA'!A:A=$A742,'SUMMARY DATA'!C:C=$B742)),
  IF(
    OR(
      ISNUMBER(SEARCH(""CDM CASH DEPOSIT"",$C742)),
      ISNUMBER(SEARCH(""CASH DEPOSIT"",$C742)),
      COUNTIF('SUMMARY DATA'"&amp;"!D:D,$C742)&lt;&gt;1
    ),
    """",
    IFERROR(TEXTJOIN(CHAR(10),TRUE,FILTER('SUMMARY DATA'!E:E,'SUMMARY DATA'!D:D=$C742)),"""")
  )
)"),"")</f>
        <v/>
      </c>
      <c r="F742" s="2" t="str">
        <f>IFERROR(__xludf.DUMMYFUNCTION("IFERROR(
  TEXTJOIN(CHAR(10),TRUE,FILTER('SUMMARY DATA'!F:F,'SUMMARY DATA'!A:A=$A742,'SUMMARY DATA'!C:C=$B742)),
  IF(
    OR(
      ISNUMBER(SEARCH(""CDM CASH DEPOSIT"",$C742)),
      ISNUMBER(SEARCH(""CASH DEPOSIT"",$C742)),
      COUNTIF('SUMMARY DATA'"&amp;"!D:D,$C742)&lt;&gt;1
    ),
    """",
    IFERROR(TEXTJOIN(CHAR(10),TRUE,FILTER('SUMMARY DATA'!F:F,'SUMMARY DATA'!D:D=$C742)),"""")
  )
)"),"")</f>
        <v/>
      </c>
      <c r="G742" s="2" t="str">
        <f>IFERROR(__xludf.DUMMYFUNCTION("IFERROR(
  TEXTJOIN(CHAR(10),TRUE,FILTER('SUMMARY DATA'!G:G,'SUMMARY DATA'!A:A=$A742,'SUMMARY DATA'!C:C=$B742)),
  IF(
    OR(
      ISNUMBER(SEARCH(""CDM CASH DEPOSIT"",$C742)),
      ISNUMBER(SEARCH(""CASH DEPOSIT"",$C742)),
      COUNTIF('SUMMARY DATA'"&amp;"!D:D,$C742)&lt;&gt;1
    ),
    """",
    IFERROR(TEXTJOIN(CHAR(10),TRUE,FILTER('SUMMARY DATA'!G:G,'SUMMARY DATA'!D:D=$C742)),"""")
  )
)"),"")</f>
        <v/>
      </c>
      <c r="H742" s="6" t="str">
        <f>IFERROR(__xludf.DUMMYFUNCTION("IFERROR(
  TEXTJOIN(CHAR(10),TRUE,FILTER('SUMMARY DATA'!H:H,'SUMMARY DATA'!A:A=$A742,'SUMMARY DATA'!C:C=$B742)),
  IF(
    OR(
      ISNUMBER(SEARCH(""CDM CASH DEPOSIT"",$C742)),
      ISNUMBER(SEARCH(""CASH DEPOSIT"",$C742)),
      COUNTIF('SUMMARY DATA'"&amp;"!D:D,$C742)&lt;&gt;1
    ),
    """",
    IFERROR(TEXTJOIN(CHAR(10),TRUE,FILTER('SUMMARY DATA'!H:H,'SUMMARY DATA'!D:D=$C742)),"""")
  )
)"),"")</f>
        <v/>
      </c>
      <c r="I742" s="6" t="str">
        <f>IFERROR(__xludf.DUMMYFUNCTION("IF(H742="""","""",
SUM(ARRAYFORMULA(VALUE(SPLIT(H742,CHAR(10)))))
)"),"")</f>
        <v/>
      </c>
      <c r="J742" s="2" t="str">
        <f>IFERROR(__xludf.DUMMYFUNCTION("IFERROR(
  TEXTJOIN(CHAR(10),TRUE,FILTER('SUMMARY DATA'!I:I,'SUMMARY DATA'!A:A=$A742,'SUMMARY DATA'!C:C=$B742)),
  IF(
    OR(
      ISNUMBER(SEARCH(""CDM CASH DEPOSIT"",$C742)),
      ISNUMBER(SEARCH(""CASH DEPOSIT"",$C742)),
      COUNTIF('SUMMARY DATA'"&amp;"!D:D,$C742)&lt;&gt;1
    ),
    """",
    IFERROR(TEXTJOIN(CHAR(10),TRUE,FILTER('SUMMARY DATA'!I:I,'SUMMARY DATA'!D:D=$C742)),"""")
  )
)"),"")</f>
        <v/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 spans="1:27">
      <c r="A743" s="19"/>
      <c r="B743" s="37"/>
      <c r="C743" s="19"/>
      <c r="D743" s="33"/>
      <c r="E743" s="4" t="str">
        <f>IFERROR(__xludf.DUMMYFUNCTION("IFERROR(
  TEXTJOIN(CHAR(10),TRUE,FILTER('SUMMARY DATA'!E:E,'SUMMARY DATA'!A:A=$A743,'SUMMARY DATA'!C:C=$B743)),
  IF(
    OR(
      ISNUMBER(SEARCH(""CDM CASH DEPOSIT"",$C743)),
      ISNUMBER(SEARCH(""CASH DEPOSIT"",$C743)),
      COUNTIF('SUMMARY DATA'"&amp;"!D:D,$C743)&lt;&gt;1
    ),
    """",
    IFERROR(TEXTJOIN(CHAR(10),TRUE,FILTER('SUMMARY DATA'!E:E,'SUMMARY DATA'!D:D=$C743)),"""")
  )
)"),"")</f>
        <v/>
      </c>
      <c r="F743" s="2" t="str">
        <f>IFERROR(__xludf.DUMMYFUNCTION("IFERROR(
  TEXTJOIN(CHAR(10),TRUE,FILTER('SUMMARY DATA'!F:F,'SUMMARY DATA'!A:A=$A743,'SUMMARY DATA'!C:C=$B743)),
  IF(
    OR(
      ISNUMBER(SEARCH(""CDM CASH DEPOSIT"",$C743)),
      ISNUMBER(SEARCH(""CASH DEPOSIT"",$C743)),
      COUNTIF('SUMMARY DATA'"&amp;"!D:D,$C743)&lt;&gt;1
    ),
    """",
    IFERROR(TEXTJOIN(CHAR(10),TRUE,FILTER('SUMMARY DATA'!F:F,'SUMMARY DATA'!D:D=$C743)),"""")
  )
)"),"")</f>
        <v/>
      </c>
      <c r="G743" s="2" t="str">
        <f>IFERROR(__xludf.DUMMYFUNCTION("IFERROR(
  TEXTJOIN(CHAR(10),TRUE,FILTER('SUMMARY DATA'!G:G,'SUMMARY DATA'!A:A=$A743,'SUMMARY DATA'!C:C=$B743)),
  IF(
    OR(
      ISNUMBER(SEARCH(""CDM CASH DEPOSIT"",$C743)),
      ISNUMBER(SEARCH(""CASH DEPOSIT"",$C743)),
      COUNTIF('SUMMARY DATA'"&amp;"!D:D,$C743)&lt;&gt;1
    ),
    """",
    IFERROR(TEXTJOIN(CHAR(10),TRUE,FILTER('SUMMARY DATA'!G:G,'SUMMARY DATA'!D:D=$C743)),"""")
  )
)"),"")</f>
        <v/>
      </c>
      <c r="H743" s="6" t="str">
        <f>IFERROR(__xludf.DUMMYFUNCTION("IFERROR(
  TEXTJOIN(CHAR(10),TRUE,FILTER('SUMMARY DATA'!H:H,'SUMMARY DATA'!A:A=$A743,'SUMMARY DATA'!C:C=$B743)),
  IF(
    OR(
      ISNUMBER(SEARCH(""CDM CASH DEPOSIT"",$C743)),
      ISNUMBER(SEARCH(""CASH DEPOSIT"",$C743)),
      COUNTIF('SUMMARY DATA'"&amp;"!D:D,$C743)&lt;&gt;1
    ),
    """",
    IFERROR(TEXTJOIN(CHAR(10),TRUE,FILTER('SUMMARY DATA'!H:H,'SUMMARY DATA'!D:D=$C743)),"""")
  )
)"),"")</f>
        <v/>
      </c>
      <c r="I743" s="6" t="str">
        <f>IFERROR(__xludf.DUMMYFUNCTION("IF(H743="""","""",
SUM(ARRAYFORMULA(VALUE(SPLIT(H743,CHAR(10)))))
)"),"")</f>
        <v/>
      </c>
      <c r="J743" s="2" t="str">
        <f>IFERROR(__xludf.DUMMYFUNCTION("IFERROR(
  TEXTJOIN(CHAR(10),TRUE,FILTER('SUMMARY DATA'!I:I,'SUMMARY DATA'!A:A=$A743,'SUMMARY DATA'!C:C=$B743)),
  IF(
    OR(
      ISNUMBER(SEARCH(""CDM CASH DEPOSIT"",$C743)),
      ISNUMBER(SEARCH(""CASH DEPOSIT"",$C743)),
      COUNTIF('SUMMARY DATA'"&amp;"!D:D,$C743)&lt;&gt;1
    ),
    """",
    IFERROR(TEXTJOIN(CHAR(10),TRUE,FILTER('SUMMARY DATA'!I:I,'SUMMARY DATA'!D:D=$C743)),"""")
  )
)"),"")</f>
        <v/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 spans="1:27">
      <c r="A744" s="19"/>
      <c r="B744" s="37"/>
      <c r="C744" s="19"/>
      <c r="D744" s="33"/>
      <c r="E744" s="4" t="str">
        <f>IFERROR(__xludf.DUMMYFUNCTION("IFERROR(
  TEXTJOIN(CHAR(10),TRUE,FILTER('SUMMARY DATA'!E:E,'SUMMARY DATA'!A:A=$A744,'SUMMARY DATA'!C:C=$B744)),
  IF(
    OR(
      ISNUMBER(SEARCH(""CDM CASH DEPOSIT"",$C744)),
      ISNUMBER(SEARCH(""CASH DEPOSIT"",$C744)),
      COUNTIF('SUMMARY DATA'"&amp;"!D:D,$C744)&lt;&gt;1
    ),
    """",
    IFERROR(TEXTJOIN(CHAR(10),TRUE,FILTER('SUMMARY DATA'!E:E,'SUMMARY DATA'!D:D=$C744)),"""")
  )
)"),"")</f>
        <v/>
      </c>
      <c r="F744" s="2" t="str">
        <f>IFERROR(__xludf.DUMMYFUNCTION("IFERROR(
  TEXTJOIN(CHAR(10),TRUE,FILTER('SUMMARY DATA'!F:F,'SUMMARY DATA'!A:A=$A744,'SUMMARY DATA'!C:C=$B744)),
  IF(
    OR(
      ISNUMBER(SEARCH(""CDM CASH DEPOSIT"",$C744)),
      ISNUMBER(SEARCH(""CASH DEPOSIT"",$C744)),
      COUNTIF('SUMMARY DATA'"&amp;"!D:D,$C744)&lt;&gt;1
    ),
    """",
    IFERROR(TEXTJOIN(CHAR(10),TRUE,FILTER('SUMMARY DATA'!F:F,'SUMMARY DATA'!D:D=$C744)),"""")
  )
)"),"")</f>
        <v/>
      </c>
      <c r="G744" s="2" t="str">
        <f>IFERROR(__xludf.DUMMYFUNCTION("IFERROR(
  TEXTJOIN(CHAR(10),TRUE,FILTER('SUMMARY DATA'!G:G,'SUMMARY DATA'!A:A=$A744,'SUMMARY DATA'!C:C=$B744)),
  IF(
    OR(
      ISNUMBER(SEARCH(""CDM CASH DEPOSIT"",$C744)),
      ISNUMBER(SEARCH(""CASH DEPOSIT"",$C744)),
      COUNTIF('SUMMARY DATA'"&amp;"!D:D,$C744)&lt;&gt;1
    ),
    """",
    IFERROR(TEXTJOIN(CHAR(10),TRUE,FILTER('SUMMARY DATA'!G:G,'SUMMARY DATA'!D:D=$C744)),"""")
  )
)"),"")</f>
        <v/>
      </c>
      <c r="H744" s="6" t="str">
        <f>IFERROR(__xludf.DUMMYFUNCTION("IFERROR(
  TEXTJOIN(CHAR(10),TRUE,FILTER('SUMMARY DATA'!H:H,'SUMMARY DATA'!A:A=$A744,'SUMMARY DATA'!C:C=$B744)),
  IF(
    OR(
      ISNUMBER(SEARCH(""CDM CASH DEPOSIT"",$C744)),
      ISNUMBER(SEARCH(""CASH DEPOSIT"",$C744)),
      COUNTIF('SUMMARY DATA'"&amp;"!D:D,$C744)&lt;&gt;1
    ),
    """",
    IFERROR(TEXTJOIN(CHAR(10),TRUE,FILTER('SUMMARY DATA'!H:H,'SUMMARY DATA'!D:D=$C744)),"""")
  )
)"),"")</f>
        <v/>
      </c>
      <c r="I744" s="6" t="str">
        <f>IFERROR(__xludf.DUMMYFUNCTION("IF(H744="""","""",
SUM(ARRAYFORMULA(VALUE(SPLIT(H744,CHAR(10)))))
)"),"")</f>
        <v/>
      </c>
      <c r="J744" s="2" t="str">
        <f>IFERROR(__xludf.DUMMYFUNCTION("IFERROR(
  TEXTJOIN(CHAR(10),TRUE,FILTER('SUMMARY DATA'!I:I,'SUMMARY DATA'!A:A=$A744,'SUMMARY DATA'!C:C=$B744)),
  IF(
    OR(
      ISNUMBER(SEARCH(""CDM CASH DEPOSIT"",$C744)),
      ISNUMBER(SEARCH(""CASH DEPOSIT"",$C744)),
      COUNTIF('SUMMARY DATA'"&amp;"!D:D,$C744)&lt;&gt;1
    ),
    """",
    IFERROR(TEXTJOIN(CHAR(10),TRUE,FILTER('SUMMARY DATA'!I:I,'SUMMARY DATA'!D:D=$C744)),"""")
  )
)"),"")</f>
        <v/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 spans="1:27">
      <c r="A745" s="19"/>
      <c r="B745" s="37"/>
      <c r="C745" s="19"/>
      <c r="D745" s="33"/>
      <c r="E745" s="4" t="str">
        <f>IFERROR(__xludf.DUMMYFUNCTION("IFERROR(
  TEXTJOIN(CHAR(10),TRUE,FILTER('SUMMARY DATA'!E:E,'SUMMARY DATA'!A:A=$A745,'SUMMARY DATA'!C:C=$B745)),
  IF(
    OR(
      ISNUMBER(SEARCH(""CDM CASH DEPOSIT"",$C745)),
      ISNUMBER(SEARCH(""CASH DEPOSIT"",$C745)),
      COUNTIF('SUMMARY DATA'"&amp;"!D:D,$C745)&lt;&gt;1
    ),
    """",
    IFERROR(TEXTJOIN(CHAR(10),TRUE,FILTER('SUMMARY DATA'!E:E,'SUMMARY DATA'!D:D=$C745)),"""")
  )
)"),"")</f>
        <v/>
      </c>
      <c r="F745" s="2" t="str">
        <f>IFERROR(__xludf.DUMMYFUNCTION("IFERROR(
  TEXTJOIN(CHAR(10),TRUE,FILTER('SUMMARY DATA'!F:F,'SUMMARY DATA'!A:A=$A745,'SUMMARY DATA'!C:C=$B745)),
  IF(
    OR(
      ISNUMBER(SEARCH(""CDM CASH DEPOSIT"",$C745)),
      ISNUMBER(SEARCH(""CASH DEPOSIT"",$C745)),
      COUNTIF('SUMMARY DATA'"&amp;"!D:D,$C745)&lt;&gt;1
    ),
    """",
    IFERROR(TEXTJOIN(CHAR(10),TRUE,FILTER('SUMMARY DATA'!F:F,'SUMMARY DATA'!D:D=$C745)),"""")
  )
)"),"")</f>
        <v/>
      </c>
      <c r="G745" s="2" t="str">
        <f>IFERROR(__xludf.DUMMYFUNCTION("IFERROR(
  TEXTJOIN(CHAR(10),TRUE,FILTER('SUMMARY DATA'!G:G,'SUMMARY DATA'!A:A=$A745,'SUMMARY DATA'!C:C=$B745)),
  IF(
    OR(
      ISNUMBER(SEARCH(""CDM CASH DEPOSIT"",$C745)),
      ISNUMBER(SEARCH(""CASH DEPOSIT"",$C745)),
      COUNTIF('SUMMARY DATA'"&amp;"!D:D,$C745)&lt;&gt;1
    ),
    """",
    IFERROR(TEXTJOIN(CHAR(10),TRUE,FILTER('SUMMARY DATA'!G:G,'SUMMARY DATA'!D:D=$C745)),"""")
  )
)"),"")</f>
        <v/>
      </c>
      <c r="H745" s="6" t="str">
        <f>IFERROR(__xludf.DUMMYFUNCTION("IFERROR(
  TEXTJOIN(CHAR(10),TRUE,FILTER('SUMMARY DATA'!H:H,'SUMMARY DATA'!A:A=$A745,'SUMMARY DATA'!C:C=$B745)),
  IF(
    OR(
      ISNUMBER(SEARCH(""CDM CASH DEPOSIT"",$C745)),
      ISNUMBER(SEARCH(""CASH DEPOSIT"",$C745)),
      COUNTIF('SUMMARY DATA'"&amp;"!D:D,$C745)&lt;&gt;1
    ),
    """",
    IFERROR(TEXTJOIN(CHAR(10),TRUE,FILTER('SUMMARY DATA'!H:H,'SUMMARY DATA'!D:D=$C745)),"""")
  )
)"),"")</f>
        <v/>
      </c>
      <c r="I745" s="6" t="str">
        <f>IFERROR(__xludf.DUMMYFUNCTION("IF(H745="""","""",
SUM(ARRAYFORMULA(VALUE(SPLIT(H745,CHAR(10)))))
)"),"")</f>
        <v/>
      </c>
      <c r="J745" s="2" t="str">
        <f>IFERROR(__xludf.DUMMYFUNCTION("IFERROR(
  TEXTJOIN(CHAR(10),TRUE,FILTER('SUMMARY DATA'!I:I,'SUMMARY DATA'!A:A=$A745,'SUMMARY DATA'!C:C=$B745)),
  IF(
    OR(
      ISNUMBER(SEARCH(""CDM CASH DEPOSIT"",$C745)),
      ISNUMBER(SEARCH(""CASH DEPOSIT"",$C745)),
      COUNTIF('SUMMARY DATA'"&amp;"!D:D,$C745)&lt;&gt;1
    ),
    """",
    IFERROR(TEXTJOIN(CHAR(10),TRUE,FILTER('SUMMARY DATA'!I:I,'SUMMARY DATA'!D:D=$C745)),"""")
  )
)"),"")</f>
        <v/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 spans="1:27">
      <c r="A746" s="19"/>
      <c r="B746" s="37"/>
      <c r="C746" s="19"/>
      <c r="D746" s="33"/>
      <c r="E746" s="4" t="str">
        <f>IFERROR(__xludf.DUMMYFUNCTION("IFERROR(
  TEXTJOIN(CHAR(10),TRUE,FILTER('SUMMARY DATA'!E:E,'SUMMARY DATA'!A:A=$A746,'SUMMARY DATA'!C:C=$B746)),
  IF(
    OR(
      ISNUMBER(SEARCH(""CDM CASH DEPOSIT"",$C746)),
      ISNUMBER(SEARCH(""CASH DEPOSIT"",$C746)),
      COUNTIF('SUMMARY DATA'"&amp;"!D:D,$C746)&lt;&gt;1
    ),
    """",
    IFERROR(TEXTJOIN(CHAR(10),TRUE,FILTER('SUMMARY DATA'!E:E,'SUMMARY DATA'!D:D=$C746)),"""")
  )
)"),"")</f>
        <v/>
      </c>
      <c r="F746" s="2" t="str">
        <f>IFERROR(__xludf.DUMMYFUNCTION("IFERROR(
  TEXTJOIN(CHAR(10),TRUE,FILTER('SUMMARY DATA'!F:F,'SUMMARY DATA'!A:A=$A746,'SUMMARY DATA'!C:C=$B746)),
  IF(
    OR(
      ISNUMBER(SEARCH(""CDM CASH DEPOSIT"",$C746)),
      ISNUMBER(SEARCH(""CASH DEPOSIT"",$C746)),
      COUNTIF('SUMMARY DATA'"&amp;"!D:D,$C746)&lt;&gt;1
    ),
    """",
    IFERROR(TEXTJOIN(CHAR(10),TRUE,FILTER('SUMMARY DATA'!F:F,'SUMMARY DATA'!D:D=$C746)),"""")
  )
)"),"")</f>
        <v/>
      </c>
      <c r="G746" s="2" t="str">
        <f>IFERROR(__xludf.DUMMYFUNCTION("IFERROR(
  TEXTJOIN(CHAR(10),TRUE,FILTER('SUMMARY DATA'!G:G,'SUMMARY DATA'!A:A=$A746,'SUMMARY DATA'!C:C=$B746)),
  IF(
    OR(
      ISNUMBER(SEARCH(""CDM CASH DEPOSIT"",$C746)),
      ISNUMBER(SEARCH(""CASH DEPOSIT"",$C746)),
      COUNTIF('SUMMARY DATA'"&amp;"!D:D,$C746)&lt;&gt;1
    ),
    """",
    IFERROR(TEXTJOIN(CHAR(10),TRUE,FILTER('SUMMARY DATA'!G:G,'SUMMARY DATA'!D:D=$C746)),"""")
  )
)"),"")</f>
        <v/>
      </c>
      <c r="H746" s="6" t="str">
        <f>IFERROR(__xludf.DUMMYFUNCTION("IFERROR(
  TEXTJOIN(CHAR(10),TRUE,FILTER('SUMMARY DATA'!H:H,'SUMMARY DATA'!A:A=$A746,'SUMMARY DATA'!C:C=$B746)),
  IF(
    OR(
      ISNUMBER(SEARCH(""CDM CASH DEPOSIT"",$C746)),
      ISNUMBER(SEARCH(""CASH DEPOSIT"",$C746)),
      COUNTIF('SUMMARY DATA'"&amp;"!D:D,$C746)&lt;&gt;1
    ),
    """",
    IFERROR(TEXTJOIN(CHAR(10),TRUE,FILTER('SUMMARY DATA'!H:H,'SUMMARY DATA'!D:D=$C746)),"""")
  )
)"),"")</f>
        <v/>
      </c>
      <c r="I746" s="6" t="str">
        <f>IFERROR(__xludf.DUMMYFUNCTION("IF(H746="""","""",
SUM(ARRAYFORMULA(VALUE(SPLIT(H746,CHAR(10)))))
)"),"")</f>
        <v/>
      </c>
      <c r="J746" s="2" t="str">
        <f>IFERROR(__xludf.DUMMYFUNCTION("IFERROR(
  TEXTJOIN(CHAR(10),TRUE,FILTER('SUMMARY DATA'!I:I,'SUMMARY DATA'!A:A=$A746,'SUMMARY DATA'!C:C=$B746)),
  IF(
    OR(
      ISNUMBER(SEARCH(""CDM CASH DEPOSIT"",$C746)),
      ISNUMBER(SEARCH(""CASH DEPOSIT"",$C746)),
      COUNTIF('SUMMARY DATA'"&amp;"!D:D,$C746)&lt;&gt;1
    ),
    """",
    IFERROR(TEXTJOIN(CHAR(10),TRUE,FILTER('SUMMARY DATA'!I:I,'SUMMARY DATA'!D:D=$C746)),"""")
  )
)"),"")</f>
        <v/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 spans="1:27">
      <c r="A747" s="19"/>
      <c r="B747" s="37"/>
      <c r="C747" s="19"/>
      <c r="D747" s="33"/>
      <c r="E747" s="4" t="str">
        <f>IFERROR(__xludf.DUMMYFUNCTION("IFERROR(
  TEXTJOIN(CHAR(10),TRUE,FILTER('SUMMARY DATA'!E:E,'SUMMARY DATA'!A:A=$A747,'SUMMARY DATA'!C:C=$B747)),
  IF(
    OR(
      ISNUMBER(SEARCH(""CDM CASH DEPOSIT"",$C747)),
      ISNUMBER(SEARCH(""CASH DEPOSIT"",$C747)),
      COUNTIF('SUMMARY DATA'"&amp;"!D:D,$C747)&lt;&gt;1
    ),
    """",
    IFERROR(TEXTJOIN(CHAR(10),TRUE,FILTER('SUMMARY DATA'!E:E,'SUMMARY DATA'!D:D=$C747)),"""")
  )
)"),"")</f>
        <v/>
      </c>
      <c r="F747" s="2" t="str">
        <f>IFERROR(__xludf.DUMMYFUNCTION("IFERROR(
  TEXTJOIN(CHAR(10),TRUE,FILTER('SUMMARY DATA'!F:F,'SUMMARY DATA'!A:A=$A747,'SUMMARY DATA'!C:C=$B747)),
  IF(
    OR(
      ISNUMBER(SEARCH(""CDM CASH DEPOSIT"",$C747)),
      ISNUMBER(SEARCH(""CASH DEPOSIT"",$C747)),
      COUNTIF('SUMMARY DATA'"&amp;"!D:D,$C747)&lt;&gt;1
    ),
    """",
    IFERROR(TEXTJOIN(CHAR(10),TRUE,FILTER('SUMMARY DATA'!F:F,'SUMMARY DATA'!D:D=$C747)),"""")
  )
)"),"")</f>
        <v/>
      </c>
      <c r="G747" s="2" t="str">
        <f>IFERROR(__xludf.DUMMYFUNCTION("IFERROR(
  TEXTJOIN(CHAR(10),TRUE,FILTER('SUMMARY DATA'!G:G,'SUMMARY DATA'!A:A=$A747,'SUMMARY DATA'!C:C=$B747)),
  IF(
    OR(
      ISNUMBER(SEARCH(""CDM CASH DEPOSIT"",$C747)),
      ISNUMBER(SEARCH(""CASH DEPOSIT"",$C747)),
      COUNTIF('SUMMARY DATA'"&amp;"!D:D,$C747)&lt;&gt;1
    ),
    """",
    IFERROR(TEXTJOIN(CHAR(10),TRUE,FILTER('SUMMARY DATA'!G:G,'SUMMARY DATA'!D:D=$C747)),"""")
  )
)"),"")</f>
        <v/>
      </c>
      <c r="H747" s="6" t="str">
        <f>IFERROR(__xludf.DUMMYFUNCTION("IFERROR(
  TEXTJOIN(CHAR(10),TRUE,FILTER('SUMMARY DATA'!H:H,'SUMMARY DATA'!A:A=$A747,'SUMMARY DATA'!C:C=$B747)),
  IF(
    OR(
      ISNUMBER(SEARCH(""CDM CASH DEPOSIT"",$C747)),
      ISNUMBER(SEARCH(""CASH DEPOSIT"",$C747)),
      COUNTIF('SUMMARY DATA'"&amp;"!D:D,$C747)&lt;&gt;1
    ),
    """",
    IFERROR(TEXTJOIN(CHAR(10),TRUE,FILTER('SUMMARY DATA'!H:H,'SUMMARY DATA'!D:D=$C747)),"""")
  )
)"),"")</f>
        <v/>
      </c>
      <c r="I747" s="6" t="str">
        <f>IFERROR(__xludf.DUMMYFUNCTION("IF(H747="""","""",
SUM(ARRAYFORMULA(VALUE(SPLIT(H747,CHAR(10)))))
)"),"")</f>
        <v/>
      </c>
      <c r="J747" s="2" t="str">
        <f>IFERROR(__xludf.DUMMYFUNCTION("IFERROR(
  TEXTJOIN(CHAR(10),TRUE,FILTER('SUMMARY DATA'!I:I,'SUMMARY DATA'!A:A=$A747,'SUMMARY DATA'!C:C=$B747)),
  IF(
    OR(
      ISNUMBER(SEARCH(""CDM CASH DEPOSIT"",$C747)),
      ISNUMBER(SEARCH(""CASH DEPOSIT"",$C747)),
      COUNTIF('SUMMARY DATA'"&amp;"!D:D,$C747)&lt;&gt;1
    ),
    """",
    IFERROR(TEXTJOIN(CHAR(10),TRUE,FILTER('SUMMARY DATA'!I:I,'SUMMARY DATA'!D:D=$C747)),"""")
  )
)"),"")</f>
        <v/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 spans="1:27">
      <c r="A748" s="19"/>
      <c r="B748" s="37"/>
      <c r="C748" s="19"/>
      <c r="D748" s="33"/>
      <c r="E748" s="4" t="str">
        <f>IFERROR(__xludf.DUMMYFUNCTION("IFERROR(
  TEXTJOIN(CHAR(10),TRUE,FILTER('SUMMARY DATA'!E:E,'SUMMARY DATA'!A:A=$A748,'SUMMARY DATA'!C:C=$B748)),
  IF(
    OR(
      ISNUMBER(SEARCH(""CDM CASH DEPOSIT"",$C748)),
      ISNUMBER(SEARCH(""CASH DEPOSIT"",$C748)),
      COUNTIF('SUMMARY DATA'"&amp;"!D:D,$C748)&lt;&gt;1
    ),
    """",
    IFERROR(TEXTJOIN(CHAR(10),TRUE,FILTER('SUMMARY DATA'!E:E,'SUMMARY DATA'!D:D=$C748)),"""")
  )
)"),"")</f>
        <v/>
      </c>
      <c r="F748" s="2" t="str">
        <f>IFERROR(__xludf.DUMMYFUNCTION("IFERROR(
  TEXTJOIN(CHAR(10),TRUE,FILTER('SUMMARY DATA'!F:F,'SUMMARY DATA'!A:A=$A748,'SUMMARY DATA'!C:C=$B748)),
  IF(
    OR(
      ISNUMBER(SEARCH(""CDM CASH DEPOSIT"",$C748)),
      ISNUMBER(SEARCH(""CASH DEPOSIT"",$C748)),
      COUNTIF('SUMMARY DATA'"&amp;"!D:D,$C748)&lt;&gt;1
    ),
    """",
    IFERROR(TEXTJOIN(CHAR(10),TRUE,FILTER('SUMMARY DATA'!F:F,'SUMMARY DATA'!D:D=$C748)),"""")
  )
)"),"")</f>
        <v/>
      </c>
      <c r="G748" s="2" t="str">
        <f>IFERROR(__xludf.DUMMYFUNCTION("IFERROR(
  TEXTJOIN(CHAR(10),TRUE,FILTER('SUMMARY DATA'!G:G,'SUMMARY DATA'!A:A=$A748,'SUMMARY DATA'!C:C=$B748)),
  IF(
    OR(
      ISNUMBER(SEARCH(""CDM CASH DEPOSIT"",$C748)),
      ISNUMBER(SEARCH(""CASH DEPOSIT"",$C748)),
      COUNTIF('SUMMARY DATA'"&amp;"!D:D,$C748)&lt;&gt;1
    ),
    """",
    IFERROR(TEXTJOIN(CHAR(10),TRUE,FILTER('SUMMARY DATA'!G:G,'SUMMARY DATA'!D:D=$C748)),"""")
  )
)"),"")</f>
        <v/>
      </c>
      <c r="H748" s="6" t="str">
        <f>IFERROR(__xludf.DUMMYFUNCTION("IFERROR(
  TEXTJOIN(CHAR(10),TRUE,FILTER('SUMMARY DATA'!H:H,'SUMMARY DATA'!A:A=$A748,'SUMMARY DATA'!C:C=$B748)),
  IF(
    OR(
      ISNUMBER(SEARCH(""CDM CASH DEPOSIT"",$C748)),
      ISNUMBER(SEARCH(""CASH DEPOSIT"",$C748)),
      COUNTIF('SUMMARY DATA'"&amp;"!D:D,$C748)&lt;&gt;1
    ),
    """",
    IFERROR(TEXTJOIN(CHAR(10),TRUE,FILTER('SUMMARY DATA'!H:H,'SUMMARY DATA'!D:D=$C748)),"""")
  )
)"),"")</f>
        <v/>
      </c>
      <c r="I748" s="6" t="str">
        <f>IFERROR(__xludf.DUMMYFUNCTION("IF(H748="""","""",
SUM(ARRAYFORMULA(VALUE(SPLIT(H748,CHAR(10)))))
)"),"")</f>
        <v/>
      </c>
      <c r="J748" s="2" t="str">
        <f>IFERROR(__xludf.DUMMYFUNCTION("IFERROR(
  TEXTJOIN(CHAR(10),TRUE,FILTER('SUMMARY DATA'!I:I,'SUMMARY DATA'!A:A=$A748,'SUMMARY DATA'!C:C=$B748)),
  IF(
    OR(
      ISNUMBER(SEARCH(""CDM CASH DEPOSIT"",$C748)),
      ISNUMBER(SEARCH(""CASH DEPOSIT"",$C748)),
      COUNTIF('SUMMARY DATA'"&amp;"!D:D,$C748)&lt;&gt;1
    ),
    """",
    IFERROR(TEXTJOIN(CHAR(10),TRUE,FILTER('SUMMARY DATA'!I:I,'SUMMARY DATA'!D:D=$C748)),"""")
  )
)"),"")</f>
        <v/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 spans="1:27">
      <c r="A749" s="19"/>
      <c r="B749" s="37"/>
      <c r="C749" s="19"/>
      <c r="D749" s="33"/>
      <c r="E749" s="4" t="str">
        <f>IFERROR(__xludf.DUMMYFUNCTION("IFERROR(
  TEXTJOIN(CHAR(10),TRUE,FILTER('SUMMARY DATA'!E:E,'SUMMARY DATA'!A:A=$A749,'SUMMARY DATA'!C:C=$B749)),
  IF(
    OR(
      ISNUMBER(SEARCH(""CDM CASH DEPOSIT"",$C749)),
      ISNUMBER(SEARCH(""CASH DEPOSIT"",$C749)),
      COUNTIF('SUMMARY DATA'"&amp;"!D:D,$C749)&lt;&gt;1
    ),
    """",
    IFERROR(TEXTJOIN(CHAR(10),TRUE,FILTER('SUMMARY DATA'!E:E,'SUMMARY DATA'!D:D=$C749)),"""")
  )
)"),"")</f>
        <v/>
      </c>
      <c r="F749" s="2" t="str">
        <f>IFERROR(__xludf.DUMMYFUNCTION("IFERROR(
  TEXTJOIN(CHAR(10),TRUE,FILTER('SUMMARY DATA'!F:F,'SUMMARY DATA'!A:A=$A749,'SUMMARY DATA'!C:C=$B749)),
  IF(
    OR(
      ISNUMBER(SEARCH(""CDM CASH DEPOSIT"",$C749)),
      ISNUMBER(SEARCH(""CASH DEPOSIT"",$C749)),
      COUNTIF('SUMMARY DATA'"&amp;"!D:D,$C749)&lt;&gt;1
    ),
    """",
    IFERROR(TEXTJOIN(CHAR(10),TRUE,FILTER('SUMMARY DATA'!F:F,'SUMMARY DATA'!D:D=$C749)),"""")
  )
)"),"")</f>
        <v/>
      </c>
      <c r="G749" s="2" t="str">
        <f>IFERROR(__xludf.DUMMYFUNCTION("IFERROR(
  TEXTJOIN(CHAR(10),TRUE,FILTER('SUMMARY DATA'!G:G,'SUMMARY DATA'!A:A=$A749,'SUMMARY DATA'!C:C=$B749)),
  IF(
    OR(
      ISNUMBER(SEARCH(""CDM CASH DEPOSIT"",$C749)),
      ISNUMBER(SEARCH(""CASH DEPOSIT"",$C749)),
      COUNTIF('SUMMARY DATA'"&amp;"!D:D,$C749)&lt;&gt;1
    ),
    """",
    IFERROR(TEXTJOIN(CHAR(10),TRUE,FILTER('SUMMARY DATA'!G:G,'SUMMARY DATA'!D:D=$C749)),"""")
  )
)"),"")</f>
        <v/>
      </c>
      <c r="H749" s="6" t="str">
        <f>IFERROR(__xludf.DUMMYFUNCTION("IFERROR(
  TEXTJOIN(CHAR(10),TRUE,FILTER('SUMMARY DATA'!H:H,'SUMMARY DATA'!A:A=$A749,'SUMMARY DATA'!C:C=$B749)),
  IF(
    OR(
      ISNUMBER(SEARCH(""CDM CASH DEPOSIT"",$C749)),
      ISNUMBER(SEARCH(""CASH DEPOSIT"",$C749)),
      COUNTIF('SUMMARY DATA'"&amp;"!D:D,$C749)&lt;&gt;1
    ),
    """",
    IFERROR(TEXTJOIN(CHAR(10),TRUE,FILTER('SUMMARY DATA'!H:H,'SUMMARY DATA'!D:D=$C749)),"""")
  )
)"),"")</f>
        <v/>
      </c>
      <c r="I749" s="6" t="str">
        <f>IFERROR(__xludf.DUMMYFUNCTION("IF(H749="""","""",
SUM(ARRAYFORMULA(VALUE(SPLIT(H749,CHAR(10)))))
)"),"")</f>
        <v/>
      </c>
      <c r="J749" s="2" t="str">
        <f>IFERROR(__xludf.DUMMYFUNCTION("IFERROR(
  TEXTJOIN(CHAR(10),TRUE,FILTER('SUMMARY DATA'!I:I,'SUMMARY DATA'!A:A=$A749,'SUMMARY DATA'!C:C=$B749)),
  IF(
    OR(
      ISNUMBER(SEARCH(""CDM CASH DEPOSIT"",$C749)),
      ISNUMBER(SEARCH(""CASH DEPOSIT"",$C749)),
      COUNTIF('SUMMARY DATA'"&amp;"!D:D,$C749)&lt;&gt;1
    ),
    """",
    IFERROR(TEXTJOIN(CHAR(10),TRUE,FILTER('SUMMARY DATA'!I:I,'SUMMARY DATA'!D:D=$C749)),"""")
  )
)"),"")</f>
        <v/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 spans="1:27">
      <c r="A750" s="19"/>
      <c r="B750" s="37"/>
      <c r="C750" s="19"/>
      <c r="D750" s="33"/>
      <c r="E750" s="4" t="str">
        <f>IFERROR(__xludf.DUMMYFUNCTION("IFERROR(
  TEXTJOIN(CHAR(10),TRUE,FILTER('SUMMARY DATA'!E:E,'SUMMARY DATA'!A:A=$A750,'SUMMARY DATA'!C:C=$B750)),
  IF(
    OR(
      ISNUMBER(SEARCH(""CDM CASH DEPOSIT"",$C750)),
      ISNUMBER(SEARCH(""CASH DEPOSIT"",$C750)),
      COUNTIF('SUMMARY DATA'"&amp;"!D:D,$C750)&lt;&gt;1
    ),
    """",
    IFERROR(TEXTJOIN(CHAR(10),TRUE,FILTER('SUMMARY DATA'!E:E,'SUMMARY DATA'!D:D=$C750)),"""")
  )
)"),"")</f>
        <v/>
      </c>
      <c r="F750" s="2" t="str">
        <f>IFERROR(__xludf.DUMMYFUNCTION("IFERROR(
  TEXTJOIN(CHAR(10),TRUE,FILTER('SUMMARY DATA'!F:F,'SUMMARY DATA'!A:A=$A750,'SUMMARY DATA'!C:C=$B750)),
  IF(
    OR(
      ISNUMBER(SEARCH(""CDM CASH DEPOSIT"",$C750)),
      ISNUMBER(SEARCH(""CASH DEPOSIT"",$C750)),
      COUNTIF('SUMMARY DATA'"&amp;"!D:D,$C750)&lt;&gt;1
    ),
    """",
    IFERROR(TEXTJOIN(CHAR(10),TRUE,FILTER('SUMMARY DATA'!F:F,'SUMMARY DATA'!D:D=$C750)),"""")
  )
)"),"")</f>
        <v/>
      </c>
      <c r="G750" s="2" t="str">
        <f>IFERROR(__xludf.DUMMYFUNCTION("IFERROR(
  TEXTJOIN(CHAR(10),TRUE,FILTER('SUMMARY DATA'!G:G,'SUMMARY DATA'!A:A=$A750,'SUMMARY DATA'!C:C=$B750)),
  IF(
    OR(
      ISNUMBER(SEARCH(""CDM CASH DEPOSIT"",$C750)),
      ISNUMBER(SEARCH(""CASH DEPOSIT"",$C750)),
      COUNTIF('SUMMARY DATA'"&amp;"!D:D,$C750)&lt;&gt;1
    ),
    """",
    IFERROR(TEXTJOIN(CHAR(10),TRUE,FILTER('SUMMARY DATA'!G:G,'SUMMARY DATA'!D:D=$C750)),"""")
  )
)"),"")</f>
        <v/>
      </c>
      <c r="H750" s="6" t="str">
        <f>IFERROR(__xludf.DUMMYFUNCTION("IFERROR(
  TEXTJOIN(CHAR(10),TRUE,FILTER('SUMMARY DATA'!H:H,'SUMMARY DATA'!A:A=$A750,'SUMMARY DATA'!C:C=$B750)),
  IF(
    OR(
      ISNUMBER(SEARCH(""CDM CASH DEPOSIT"",$C750)),
      ISNUMBER(SEARCH(""CASH DEPOSIT"",$C750)),
      COUNTIF('SUMMARY DATA'"&amp;"!D:D,$C750)&lt;&gt;1
    ),
    """",
    IFERROR(TEXTJOIN(CHAR(10),TRUE,FILTER('SUMMARY DATA'!H:H,'SUMMARY DATA'!D:D=$C750)),"""")
  )
)"),"")</f>
        <v/>
      </c>
      <c r="I750" s="6" t="str">
        <f>IFERROR(__xludf.DUMMYFUNCTION("IF(H750="""","""",
SUM(ARRAYFORMULA(VALUE(SPLIT(H750,CHAR(10)))))
)"),"")</f>
        <v/>
      </c>
      <c r="J750" s="2" t="str">
        <f>IFERROR(__xludf.DUMMYFUNCTION("IFERROR(
  TEXTJOIN(CHAR(10),TRUE,FILTER('SUMMARY DATA'!I:I,'SUMMARY DATA'!A:A=$A750,'SUMMARY DATA'!C:C=$B750)),
  IF(
    OR(
      ISNUMBER(SEARCH(""CDM CASH DEPOSIT"",$C750)),
      ISNUMBER(SEARCH(""CASH DEPOSIT"",$C750)),
      COUNTIF('SUMMARY DATA'"&amp;"!D:D,$C750)&lt;&gt;1
    ),
    """",
    IFERROR(TEXTJOIN(CHAR(10),TRUE,FILTER('SUMMARY DATA'!I:I,'SUMMARY DATA'!D:D=$C750)),"""")
  )
)"),"")</f>
        <v/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 spans="1:27">
      <c r="A751" s="19"/>
      <c r="B751" s="37"/>
      <c r="C751" s="19"/>
      <c r="D751" s="33"/>
      <c r="E751" s="4" t="str">
        <f>IFERROR(__xludf.DUMMYFUNCTION("IFERROR(
  TEXTJOIN(CHAR(10),TRUE,FILTER('SUMMARY DATA'!E:E,'SUMMARY DATA'!A:A=$A751,'SUMMARY DATA'!C:C=$B751)),
  IF(
    OR(
      ISNUMBER(SEARCH(""CDM CASH DEPOSIT"",$C751)),
      ISNUMBER(SEARCH(""CASH DEPOSIT"",$C751)),
      COUNTIF('SUMMARY DATA'"&amp;"!D:D,$C751)&lt;&gt;1
    ),
    """",
    IFERROR(TEXTJOIN(CHAR(10),TRUE,FILTER('SUMMARY DATA'!E:E,'SUMMARY DATA'!D:D=$C751)),"""")
  )
)"),"")</f>
        <v/>
      </c>
      <c r="F751" s="2" t="str">
        <f>IFERROR(__xludf.DUMMYFUNCTION("IFERROR(
  TEXTJOIN(CHAR(10),TRUE,FILTER('SUMMARY DATA'!F:F,'SUMMARY DATA'!A:A=$A751,'SUMMARY DATA'!C:C=$B751)),
  IF(
    OR(
      ISNUMBER(SEARCH(""CDM CASH DEPOSIT"",$C751)),
      ISNUMBER(SEARCH(""CASH DEPOSIT"",$C751)),
      COUNTIF('SUMMARY DATA'"&amp;"!D:D,$C751)&lt;&gt;1
    ),
    """",
    IFERROR(TEXTJOIN(CHAR(10),TRUE,FILTER('SUMMARY DATA'!F:F,'SUMMARY DATA'!D:D=$C751)),"""")
  )
)"),"")</f>
        <v/>
      </c>
      <c r="G751" s="2" t="str">
        <f>IFERROR(__xludf.DUMMYFUNCTION("IFERROR(
  TEXTJOIN(CHAR(10),TRUE,FILTER('SUMMARY DATA'!G:G,'SUMMARY DATA'!A:A=$A751,'SUMMARY DATA'!C:C=$B751)),
  IF(
    OR(
      ISNUMBER(SEARCH(""CDM CASH DEPOSIT"",$C751)),
      ISNUMBER(SEARCH(""CASH DEPOSIT"",$C751)),
      COUNTIF('SUMMARY DATA'"&amp;"!D:D,$C751)&lt;&gt;1
    ),
    """",
    IFERROR(TEXTJOIN(CHAR(10),TRUE,FILTER('SUMMARY DATA'!G:G,'SUMMARY DATA'!D:D=$C751)),"""")
  )
)"),"")</f>
        <v/>
      </c>
      <c r="H751" s="6" t="str">
        <f>IFERROR(__xludf.DUMMYFUNCTION("IFERROR(
  TEXTJOIN(CHAR(10),TRUE,FILTER('SUMMARY DATA'!H:H,'SUMMARY DATA'!A:A=$A751,'SUMMARY DATA'!C:C=$B751)),
  IF(
    OR(
      ISNUMBER(SEARCH(""CDM CASH DEPOSIT"",$C751)),
      ISNUMBER(SEARCH(""CASH DEPOSIT"",$C751)),
      COUNTIF('SUMMARY DATA'"&amp;"!D:D,$C751)&lt;&gt;1
    ),
    """",
    IFERROR(TEXTJOIN(CHAR(10),TRUE,FILTER('SUMMARY DATA'!H:H,'SUMMARY DATA'!D:D=$C751)),"""")
  )
)"),"")</f>
        <v/>
      </c>
      <c r="I751" s="6" t="str">
        <f>IFERROR(__xludf.DUMMYFUNCTION("IF(H751="""","""",
SUM(ARRAYFORMULA(VALUE(SPLIT(H751,CHAR(10)))))
)"),"")</f>
        <v/>
      </c>
      <c r="J751" s="2" t="str">
        <f>IFERROR(__xludf.DUMMYFUNCTION("IFERROR(
  TEXTJOIN(CHAR(10),TRUE,FILTER('SUMMARY DATA'!I:I,'SUMMARY DATA'!A:A=$A751,'SUMMARY DATA'!C:C=$B751)),
  IF(
    OR(
      ISNUMBER(SEARCH(""CDM CASH DEPOSIT"",$C751)),
      ISNUMBER(SEARCH(""CASH DEPOSIT"",$C751)),
      COUNTIF('SUMMARY DATA'"&amp;"!D:D,$C751)&lt;&gt;1
    ),
    """",
    IFERROR(TEXTJOIN(CHAR(10),TRUE,FILTER('SUMMARY DATA'!I:I,'SUMMARY DATA'!D:D=$C751)),"""")
  )
)"),"")</f>
        <v/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 spans="1:27">
      <c r="A752" s="19"/>
      <c r="B752" s="37"/>
      <c r="C752" s="19"/>
      <c r="D752" s="33"/>
      <c r="E752" s="4" t="str">
        <f>IFERROR(__xludf.DUMMYFUNCTION("IFERROR(
  TEXTJOIN(CHAR(10),TRUE,FILTER('SUMMARY DATA'!E:E,'SUMMARY DATA'!A:A=$A752,'SUMMARY DATA'!C:C=$B752)),
  IF(
    OR(
      ISNUMBER(SEARCH(""CDM CASH DEPOSIT"",$C752)),
      ISNUMBER(SEARCH(""CASH DEPOSIT"",$C752)),
      COUNTIF('SUMMARY DATA'"&amp;"!D:D,$C752)&lt;&gt;1
    ),
    """",
    IFERROR(TEXTJOIN(CHAR(10),TRUE,FILTER('SUMMARY DATA'!E:E,'SUMMARY DATA'!D:D=$C752)),"""")
  )
)"),"")</f>
        <v/>
      </c>
      <c r="F752" s="2" t="str">
        <f>IFERROR(__xludf.DUMMYFUNCTION("IFERROR(
  TEXTJOIN(CHAR(10),TRUE,FILTER('SUMMARY DATA'!F:F,'SUMMARY DATA'!A:A=$A752,'SUMMARY DATA'!C:C=$B752)),
  IF(
    OR(
      ISNUMBER(SEARCH(""CDM CASH DEPOSIT"",$C752)),
      ISNUMBER(SEARCH(""CASH DEPOSIT"",$C752)),
      COUNTIF('SUMMARY DATA'"&amp;"!D:D,$C752)&lt;&gt;1
    ),
    """",
    IFERROR(TEXTJOIN(CHAR(10),TRUE,FILTER('SUMMARY DATA'!F:F,'SUMMARY DATA'!D:D=$C752)),"""")
  )
)"),"")</f>
        <v/>
      </c>
      <c r="G752" s="2" t="str">
        <f>IFERROR(__xludf.DUMMYFUNCTION("IFERROR(
  TEXTJOIN(CHAR(10),TRUE,FILTER('SUMMARY DATA'!G:G,'SUMMARY DATA'!A:A=$A752,'SUMMARY DATA'!C:C=$B752)),
  IF(
    OR(
      ISNUMBER(SEARCH(""CDM CASH DEPOSIT"",$C752)),
      ISNUMBER(SEARCH(""CASH DEPOSIT"",$C752)),
      COUNTIF('SUMMARY DATA'"&amp;"!D:D,$C752)&lt;&gt;1
    ),
    """",
    IFERROR(TEXTJOIN(CHAR(10),TRUE,FILTER('SUMMARY DATA'!G:G,'SUMMARY DATA'!D:D=$C752)),"""")
  )
)"),"")</f>
        <v/>
      </c>
      <c r="H752" s="6" t="str">
        <f>IFERROR(__xludf.DUMMYFUNCTION("IFERROR(
  TEXTJOIN(CHAR(10),TRUE,FILTER('SUMMARY DATA'!H:H,'SUMMARY DATA'!A:A=$A752,'SUMMARY DATA'!C:C=$B752)),
  IF(
    OR(
      ISNUMBER(SEARCH(""CDM CASH DEPOSIT"",$C752)),
      ISNUMBER(SEARCH(""CASH DEPOSIT"",$C752)),
      COUNTIF('SUMMARY DATA'"&amp;"!D:D,$C752)&lt;&gt;1
    ),
    """",
    IFERROR(TEXTJOIN(CHAR(10),TRUE,FILTER('SUMMARY DATA'!H:H,'SUMMARY DATA'!D:D=$C752)),"""")
  )
)"),"")</f>
        <v/>
      </c>
      <c r="I752" s="6" t="str">
        <f>IFERROR(__xludf.DUMMYFUNCTION("IF(H752="""","""",
SUM(ARRAYFORMULA(VALUE(SPLIT(H752,CHAR(10)))))
)"),"")</f>
        <v/>
      </c>
      <c r="J752" s="2" t="str">
        <f>IFERROR(__xludf.DUMMYFUNCTION("IFERROR(
  TEXTJOIN(CHAR(10),TRUE,FILTER('SUMMARY DATA'!I:I,'SUMMARY DATA'!A:A=$A752,'SUMMARY DATA'!C:C=$B752)),
  IF(
    OR(
      ISNUMBER(SEARCH(""CDM CASH DEPOSIT"",$C752)),
      ISNUMBER(SEARCH(""CASH DEPOSIT"",$C752)),
      COUNTIF('SUMMARY DATA'"&amp;"!D:D,$C752)&lt;&gt;1
    ),
    """",
    IFERROR(TEXTJOIN(CHAR(10),TRUE,FILTER('SUMMARY DATA'!I:I,'SUMMARY DATA'!D:D=$C752)),"""")
  )
)"),"")</f>
        <v/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 spans="1:27">
      <c r="A753" s="19"/>
      <c r="B753" s="37"/>
      <c r="C753" s="19"/>
      <c r="D753" s="33"/>
      <c r="E753" s="4" t="str">
        <f>IFERROR(__xludf.DUMMYFUNCTION("IFERROR(
  TEXTJOIN(CHAR(10),TRUE,FILTER('SUMMARY DATA'!E:E,'SUMMARY DATA'!A:A=$A753,'SUMMARY DATA'!C:C=$B753)),
  IF(
    OR(
      ISNUMBER(SEARCH(""CDM CASH DEPOSIT"",$C753)),
      ISNUMBER(SEARCH(""CASH DEPOSIT"",$C753)),
      COUNTIF('SUMMARY DATA'"&amp;"!D:D,$C753)&lt;&gt;1
    ),
    """",
    IFERROR(TEXTJOIN(CHAR(10),TRUE,FILTER('SUMMARY DATA'!E:E,'SUMMARY DATA'!D:D=$C753)),"""")
  )
)"),"")</f>
        <v/>
      </c>
      <c r="F753" s="2" t="str">
        <f>IFERROR(__xludf.DUMMYFUNCTION("IFERROR(
  TEXTJOIN(CHAR(10),TRUE,FILTER('SUMMARY DATA'!F:F,'SUMMARY DATA'!A:A=$A753,'SUMMARY DATA'!C:C=$B753)),
  IF(
    OR(
      ISNUMBER(SEARCH(""CDM CASH DEPOSIT"",$C753)),
      ISNUMBER(SEARCH(""CASH DEPOSIT"",$C753)),
      COUNTIF('SUMMARY DATA'"&amp;"!D:D,$C753)&lt;&gt;1
    ),
    """",
    IFERROR(TEXTJOIN(CHAR(10),TRUE,FILTER('SUMMARY DATA'!F:F,'SUMMARY DATA'!D:D=$C753)),"""")
  )
)"),"")</f>
        <v/>
      </c>
      <c r="G753" s="2" t="str">
        <f>IFERROR(__xludf.DUMMYFUNCTION("IFERROR(
  TEXTJOIN(CHAR(10),TRUE,FILTER('SUMMARY DATA'!G:G,'SUMMARY DATA'!A:A=$A753,'SUMMARY DATA'!C:C=$B753)),
  IF(
    OR(
      ISNUMBER(SEARCH(""CDM CASH DEPOSIT"",$C753)),
      ISNUMBER(SEARCH(""CASH DEPOSIT"",$C753)),
      COUNTIF('SUMMARY DATA'"&amp;"!D:D,$C753)&lt;&gt;1
    ),
    """",
    IFERROR(TEXTJOIN(CHAR(10),TRUE,FILTER('SUMMARY DATA'!G:G,'SUMMARY DATA'!D:D=$C753)),"""")
  )
)"),"")</f>
        <v/>
      </c>
      <c r="H753" s="6" t="str">
        <f>IFERROR(__xludf.DUMMYFUNCTION("IFERROR(
  TEXTJOIN(CHAR(10),TRUE,FILTER('SUMMARY DATA'!H:H,'SUMMARY DATA'!A:A=$A753,'SUMMARY DATA'!C:C=$B753)),
  IF(
    OR(
      ISNUMBER(SEARCH(""CDM CASH DEPOSIT"",$C753)),
      ISNUMBER(SEARCH(""CASH DEPOSIT"",$C753)),
      COUNTIF('SUMMARY DATA'"&amp;"!D:D,$C753)&lt;&gt;1
    ),
    """",
    IFERROR(TEXTJOIN(CHAR(10),TRUE,FILTER('SUMMARY DATA'!H:H,'SUMMARY DATA'!D:D=$C753)),"""")
  )
)"),"")</f>
        <v/>
      </c>
      <c r="I753" s="6" t="str">
        <f>IFERROR(__xludf.DUMMYFUNCTION("IF(H753="""","""",
SUM(ARRAYFORMULA(VALUE(SPLIT(H753,CHAR(10)))))
)"),"")</f>
        <v/>
      </c>
      <c r="J753" s="2" t="str">
        <f>IFERROR(__xludf.DUMMYFUNCTION("IFERROR(
  TEXTJOIN(CHAR(10),TRUE,FILTER('SUMMARY DATA'!I:I,'SUMMARY DATA'!A:A=$A753,'SUMMARY DATA'!C:C=$B753)),
  IF(
    OR(
      ISNUMBER(SEARCH(""CDM CASH DEPOSIT"",$C753)),
      ISNUMBER(SEARCH(""CASH DEPOSIT"",$C753)),
      COUNTIF('SUMMARY DATA'"&amp;"!D:D,$C753)&lt;&gt;1
    ),
    """",
    IFERROR(TEXTJOIN(CHAR(10),TRUE,FILTER('SUMMARY DATA'!I:I,'SUMMARY DATA'!D:D=$C753)),"""")
  )
)"),"")</f>
        <v/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 spans="1:27">
      <c r="A754" s="19"/>
      <c r="B754" s="37"/>
      <c r="C754" s="19"/>
      <c r="D754" s="33"/>
      <c r="E754" s="4" t="str">
        <f>IFERROR(__xludf.DUMMYFUNCTION("IFERROR(
  TEXTJOIN(CHAR(10),TRUE,FILTER('SUMMARY DATA'!E:E,'SUMMARY DATA'!A:A=$A754,'SUMMARY DATA'!C:C=$B754)),
  IF(
    OR(
      ISNUMBER(SEARCH(""CDM CASH DEPOSIT"",$C754)),
      ISNUMBER(SEARCH(""CASH DEPOSIT"",$C754)),
      COUNTIF('SUMMARY DATA'"&amp;"!D:D,$C754)&lt;&gt;1
    ),
    """",
    IFERROR(TEXTJOIN(CHAR(10),TRUE,FILTER('SUMMARY DATA'!E:E,'SUMMARY DATA'!D:D=$C754)),"""")
  )
)"),"")</f>
        <v/>
      </c>
      <c r="F754" s="2" t="str">
        <f>IFERROR(__xludf.DUMMYFUNCTION("IFERROR(
  TEXTJOIN(CHAR(10),TRUE,FILTER('SUMMARY DATA'!F:F,'SUMMARY DATA'!A:A=$A754,'SUMMARY DATA'!C:C=$B754)),
  IF(
    OR(
      ISNUMBER(SEARCH(""CDM CASH DEPOSIT"",$C754)),
      ISNUMBER(SEARCH(""CASH DEPOSIT"",$C754)),
      COUNTIF('SUMMARY DATA'"&amp;"!D:D,$C754)&lt;&gt;1
    ),
    """",
    IFERROR(TEXTJOIN(CHAR(10),TRUE,FILTER('SUMMARY DATA'!F:F,'SUMMARY DATA'!D:D=$C754)),"""")
  )
)"),"")</f>
        <v/>
      </c>
      <c r="G754" s="2" t="str">
        <f>IFERROR(__xludf.DUMMYFUNCTION("IFERROR(
  TEXTJOIN(CHAR(10),TRUE,FILTER('SUMMARY DATA'!G:G,'SUMMARY DATA'!A:A=$A754,'SUMMARY DATA'!C:C=$B754)),
  IF(
    OR(
      ISNUMBER(SEARCH(""CDM CASH DEPOSIT"",$C754)),
      ISNUMBER(SEARCH(""CASH DEPOSIT"",$C754)),
      COUNTIF('SUMMARY DATA'"&amp;"!D:D,$C754)&lt;&gt;1
    ),
    """",
    IFERROR(TEXTJOIN(CHAR(10),TRUE,FILTER('SUMMARY DATA'!G:G,'SUMMARY DATA'!D:D=$C754)),"""")
  )
)"),"")</f>
        <v/>
      </c>
      <c r="H754" s="6" t="str">
        <f>IFERROR(__xludf.DUMMYFUNCTION("IFERROR(
  TEXTJOIN(CHAR(10),TRUE,FILTER('SUMMARY DATA'!H:H,'SUMMARY DATA'!A:A=$A754,'SUMMARY DATA'!C:C=$B754)),
  IF(
    OR(
      ISNUMBER(SEARCH(""CDM CASH DEPOSIT"",$C754)),
      ISNUMBER(SEARCH(""CASH DEPOSIT"",$C754)),
      COUNTIF('SUMMARY DATA'"&amp;"!D:D,$C754)&lt;&gt;1
    ),
    """",
    IFERROR(TEXTJOIN(CHAR(10),TRUE,FILTER('SUMMARY DATA'!H:H,'SUMMARY DATA'!D:D=$C754)),"""")
  )
)"),"")</f>
        <v/>
      </c>
      <c r="I754" s="6" t="str">
        <f>IFERROR(__xludf.DUMMYFUNCTION("IF(H754="""","""",
SUM(ARRAYFORMULA(VALUE(SPLIT(H754,CHAR(10)))))
)"),"")</f>
        <v/>
      </c>
      <c r="J754" s="2" t="str">
        <f>IFERROR(__xludf.DUMMYFUNCTION("IFERROR(
  TEXTJOIN(CHAR(10),TRUE,FILTER('SUMMARY DATA'!I:I,'SUMMARY DATA'!A:A=$A754,'SUMMARY DATA'!C:C=$B754)),
  IF(
    OR(
      ISNUMBER(SEARCH(""CDM CASH DEPOSIT"",$C754)),
      ISNUMBER(SEARCH(""CASH DEPOSIT"",$C754)),
      COUNTIF('SUMMARY DATA'"&amp;"!D:D,$C754)&lt;&gt;1
    ),
    """",
    IFERROR(TEXTJOIN(CHAR(10),TRUE,FILTER('SUMMARY DATA'!I:I,'SUMMARY DATA'!D:D=$C754)),"""")
  )
)"),"")</f>
        <v/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 spans="1:27">
      <c r="A755" s="19"/>
      <c r="B755" s="37"/>
      <c r="C755" s="19"/>
      <c r="D755" s="33"/>
      <c r="E755" s="4" t="str">
        <f>IFERROR(__xludf.DUMMYFUNCTION("IFERROR(
  TEXTJOIN(CHAR(10),TRUE,FILTER('SUMMARY DATA'!E:E,'SUMMARY DATA'!A:A=$A755,'SUMMARY DATA'!C:C=$B755)),
  IF(
    OR(
      ISNUMBER(SEARCH(""CDM CASH DEPOSIT"",$C755)),
      ISNUMBER(SEARCH(""CASH DEPOSIT"",$C755)),
      COUNTIF('SUMMARY DATA'"&amp;"!D:D,$C755)&lt;&gt;1
    ),
    """",
    IFERROR(TEXTJOIN(CHAR(10),TRUE,FILTER('SUMMARY DATA'!E:E,'SUMMARY DATA'!D:D=$C755)),"""")
  )
)"),"")</f>
        <v/>
      </c>
      <c r="F755" s="2" t="str">
        <f>IFERROR(__xludf.DUMMYFUNCTION("IFERROR(
  TEXTJOIN(CHAR(10),TRUE,FILTER('SUMMARY DATA'!F:F,'SUMMARY DATA'!A:A=$A755,'SUMMARY DATA'!C:C=$B755)),
  IF(
    OR(
      ISNUMBER(SEARCH(""CDM CASH DEPOSIT"",$C755)),
      ISNUMBER(SEARCH(""CASH DEPOSIT"",$C755)),
      COUNTIF('SUMMARY DATA'"&amp;"!D:D,$C755)&lt;&gt;1
    ),
    """",
    IFERROR(TEXTJOIN(CHAR(10),TRUE,FILTER('SUMMARY DATA'!F:F,'SUMMARY DATA'!D:D=$C755)),"""")
  )
)"),"")</f>
        <v/>
      </c>
      <c r="G755" s="2" t="str">
        <f>IFERROR(__xludf.DUMMYFUNCTION("IFERROR(
  TEXTJOIN(CHAR(10),TRUE,FILTER('SUMMARY DATA'!G:G,'SUMMARY DATA'!A:A=$A755,'SUMMARY DATA'!C:C=$B755)),
  IF(
    OR(
      ISNUMBER(SEARCH(""CDM CASH DEPOSIT"",$C755)),
      ISNUMBER(SEARCH(""CASH DEPOSIT"",$C755)),
      COUNTIF('SUMMARY DATA'"&amp;"!D:D,$C755)&lt;&gt;1
    ),
    """",
    IFERROR(TEXTJOIN(CHAR(10),TRUE,FILTER('SUMMARY DATA'!G:G,'SUMMARY DATA'!D:D=$C755)),"""")
  )
)"),"")</f>
        <v/>
      </c>
      <c r="H755" s="6" t="str">
        <f>IFERROR(__xludf.DUMMYFUNCTION("IFERROR(
  TEXTJOIN(CHAR(10),TRUE,FILTER('SUMMARY DATA'!H:H,'SUMMARY DATA'!A:A=$A755,'SUMMARY DATA'!C:C=$B755)),
  IF(
    OR(
      ISNUMBER(SEARCH(""CDM CASH DEPOSIT"",$C755)),
      ISNUMBER(SEARCH(""CASH DEPOSIT"",$C755)),
      COUNTIF('SUMMARY DATA'"&amp;"!D:D,$C755)&lt;&gt;1
    ),
    """",
    IFERROR(TEXTJOIN(CHAR(10),TRUE,FILTER('SUMMARY DATA'!H:H,'SUMMARY DATA'!D:D=$C755)),"""")
  )
)"),"")</f>
        <v/>
      </c>
      <c r="I755" s="6" t="str">
        <f>IFERROR(__xludf.DUMMYFUNCTION("IF(H755="""","""",
SUM(ARRAYFORMULA(VALUE(SPLIT(H755,CHAR(10)))))
)"),"")</f>
        <v/>
      </c>
      <c r="J755" s="2" t="str">
        <f>IFERROR(__xludf.DUMMYFUNCTION("IFERROR(
  TEXTJOIN(CHAR(10),TRUE,FILTER('SUMMARY DATA'!I:I,'SUMMARY DATA'!A:A=$A755,'SUMMARY DATA'!C:C=$B755)),
  IF(
    OR(
      ISNUMBER(SEARCH(""CDM CASH DEPOSIT"",$C755)),
      ISNUMBER(SEARCH(""CASH DEPOSIT"",$C755)),
      COUNTIF('SUMMARY DATA'"&amp;"!D:D,$C755)&lt;&gt;1
    ),
    """",
    IFERROR(TEXTJOIN(CHAR(10),TRUE,FILTER('SUMMARY DATA'!I:I,'SUMMARY DATA'!D:D=$C755)),"""")
  )
)"),"")</f>
        <v/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 spans="1:27">
      <c r="A756" s="19"/>
      <c r="B756" s="37"/>
      <c r="C756" s="19"/>
      <c r="D756" s="33"/>
      <c r="E756" s="4" t="str">
        <f>IFERROR(__xludf.DUMMYFUNCTION("IFERROR(
  TEXTJOIN(CHAR(10),TRUE,FILTER('SUMMARY DATA'!E:E,'SUMMARY DATA'!A:A=$A756,'SUMMARY DATA'!C:C=$B756)),
  IF(
    OR(
      ISNUMBER(SEARCH(""CDM CASH DEPOSIT"",$C756)),
      ISNUMBER(SEARCH(""CASH DEPOSIT"",$C756)),
      COUNTIF('SUMMARY DATA'"&amp;"!D:D,$C756)&lt;&gt;1
    ),
    """",
    IFERROR(TEXTJOIN(CHAR(10),TRUE,FILTER('SUMMARY DATA'!E:E,'SUMMARY DATA'!D:D=$C756)),"""")
  )
)"),"")</f>
        <v/>
      </c>
      <c r="F756" s="2" t="str">
        <f>IFERROR(__xludf.DUMMYFUNCTION("IFERROR(
  TEXTJOIN(CHAR(10),TRUE,FILTER('SUMMARY DATA'!F:F,'SUMMARY DATA'!A:A=$A756,'SUMMARY DATA'!C:C=$B756)),
  IF(
    OR(
      ISNUMBER(SEARCH(""CDM CASH DEPOSIT"",$C756)),
      ISNUMBER(SEARCH(""CASH DEPOSIT"",$C756)),
      COUNTIF('SUMMARY DATA'"&amp;"!D:D,$C756)&lt;&gt;1
    ),
    """",
    IFERROR(TEXTJOIN(CHAR(10),TRUE,FILTER('SUMMARY DATA'!F:F,'SUMMARY DATA'!D:D=$C756)),"""")
  )
)"),"")</f>
        <v/>
      </c>
      <c r="G756" s="2" t="str">
        <f>IFERROR(__xludf.DUMMYFUNCTION("IFERROR(
  TEXTJOIN(CHAR(10),TRUE,FILTER('SUMMARY DATA'!G:G,'SUMMARY DATA'!A:A=$A756,'SUMMARY DATA'!C:C=$B756)),
  IF(
    OR(
      ISNUMBER(SEARCH(""CDM CASH DEPOSIT"",$C756)),
      ISNUMBER(SEARCH(""CASH DEPOSIT"",$C756)),
      COUNTIF('SUMMARY DATA'"&amp;"!D:D,$C756)&lt;&gt;1
    ),
    """",
    IFERROR(TEXTJOIN(CHAR(10),TRUE,FILTER('SUMMARY DATA'!G:G,'SUMMARY DATA'!D:D=$C756)),"""")
  )
)"),"")</f>
        <v/>
      </c>
      <c r="H756" s="6" t="str">
        <f>IFERROR(__xludf.DUMMYFUNCTION("IFERROR(
  TEXTJOIN(CHAR(10),TRUE,FILTER('SUMMARY DATA'!H:H,'SUMMARY DATA'!A:A=$A756,'SUMMARY DATA'!C:C=$B756)),
  IF(
    OR(
      ISNUMBER(SEARCH(""CDM CASH DEPOSIT"",$C756)),
      ISNUMBER(SEARCH(""CASH DEPOSIT"",$C756)),
      COUNTIF('SUMMARY DATA'"&amp;"!D:D,$C756)&lt;&gt;1
    ),
    """",
    IFERROR(TEXTJOIN(CHAR(10),TRUE,FILTER('SUMMARY DATA'!H:H,'SUMMARY DATA'!D:D=$C756)),"""")
  )
)"),"")</f>
        <v/>
      </c>
      <c r="I756" s="6" t="str">
        <f>IFERROR(__xludf.DUMMYFUNCTION("IF(H756="""","""",
SUM(ARRAYFORMULA(VALUE(SPLIT(H756,CHAR(10)))))
)"),"")</f>
        <v/>
      </c>
      <c r="J756" s="2" t="str">
        <f>IFERROR(__xludf.DUMMYFUNCTION("IFERROR(
  TEXTJOIN(CHAR(10),TRUE,FILTER('SUMMARY DATA'!I:I,'SUMMARY DATA'!A:A=$A756,'SUMMARY DATA'!C:C=$B756)),
  IF(
    OR(
      ISNUMBER(SEARCH(""CDM CASH DEPOSIT"",$C756)),
      ISNUMBER(SEARCH(""CASH DEPOSIT"",$C756)),
      COUNTIF('SUMMARY DATA'"&amp;"!D:D,$C756)&lt;&gt;1
    ),
    """",
    IFERROR(TEXTJOIN(CHAR(10),TRUE,FILTER('SUMMARY DATA'!I:I,'SUMMARY DATA'!D:D=$C756)),"""")
  )
)"),"")</f>
        <v/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 spans="1:27">
      <c r="A757" s="19"/>
      <c r="B757" s="37"/>
      <c r="C757" s="19"/>
      <c r="D757" s="33"/>
      <c r="E757" s="4" t="str">
        <f>IFERROR(__xludf.DUMMYFUNCTION("IFERROR(
  TEXTJOIN(CHAR(10),TRUE,FILTER('SUMMARY DATA'!E:E,'SUMMARY DATA'!A:A=$A757,'SUMMARY DATA'!C:C=$B757)),
  IF(
    OR(
      ISNUMBER(SEARCH(""CDM CASH DEPOSIT"",$C757)),
      ISNUMBER(SEARCH(""CASH DEPOSIT"",$C757)),
      COUNTIF('SUMMARY DATA'"&amp;"!D:D,$C757)&lt;&gt;1
    ),
    """",
    IFERROR(TEXTJOIN(CHAR(10),TRUE,FILTER('SUMMARY DATA'!E:E,'SUMMARY DATA'!D:D=$C757)),"""")
  )
)"),"")</f>
        <v/>
      </c>
      <c r="F757" s="2" t="str">
        <f>IFERROR(__xludf.DUMMYFUNCTION("IFERROR(
  TEXTJOIN(CHAR(10),TRUE,FILTER('SUMMARY DATA'!F:F,'SUMMARY DATA'!A:A=$A757,'SUMMARY DATA'!C:C=$B757)),
  IF(
    OR(
      ISNUMBER(SEARCH(""CDM CASH DEPOSIT"",$C757)),
      ISNUMBER(SEARCH(""CASH DEPOSIT"",$C757)),
      COUNTIF('SUMMARY DATA'"&amp;"!D:D,$C757)&lt;&gt;1
    ),
    """",
    IFERROR(TEXTJOIN(CHAR(10),TRUE,FILTER('SUMMARY DATA'!F:F,'SUMMARY DATA'!D:D=$C757)),"""")
  )
)"),"")</f>
        <v/>
      </c>
      <c r="G757" s="2" t="str">
        <f>IFERROR(__xludf.DUMMYFUNCTION("IFERROR(
  TEXTJOIN(CHAR(10),TRUE,FILTER('SUMMARY DATA'!G:G,'SUMMARY DATA'!A:A=$A757,'SUMMARY DATA'!C:C=$B757)),
  IF(
    OR(
      ISNUMBER(SEARCH(""CDM CASH DEPOSIT"",$C757)),
      ISNUMBER(SEARCH(""CASH DEPOSIT"",$C757)),
      COUNTIF('SUMMARY DATA'"&amp;"!D:D,$C757)&lt;&gt;1
    ),
    """",
    IFERROR(TEXTJOIN(CHAR(10),TRUE,FILTER('SUMMARY DATA'!G:G,'SUMMARY DATA'!D:D=$C757)),"""")
  )
)"),"")</f>
        <v/>
      </c>
      <c r="H757" s="6" t="str">
        <f>IFERROR(__xludf.DUMMYFUNCTION("IFERROR(
  TEXTJOIN(CHAR(10),TRUE,FILTER('SUMMARY DATA'!H:H,'SUMMARY DATA'!A:A=$A757,'SUMMARY DATA'!C:C=$B757)),
  IF(
    OR(
      ISNUMBER(SEARCH(""CDM CASH DEPOSIT"",$C757)),
      ISNUMBER(SEARCH(""CASH DEPOSIT"",$C757)),
      COUNTIF('SUMMARY DATA'"&amp;"!D:D,$C757)&lt;&gt;1
    ),
    """",
    IFERROR(TEXTJOIN(CHAR(10),TRUE,FILTER('SUMMARY DATA'!H:H,'SUMMARY DATA'!D:D=$C757)),"""")
  )
)"),"")</f>
        <v/>
      </c>
      <c r="I757" s="6" t="str">
        <f>IFERROR(__xludf.DUMMYFUNCTION("IF(H757="""","""",
SUM(ARRAYFORMULA(VALUE(SPLIT(H757,CHAR(10)))))
)"),"")</f>
        <v/>
      </c>
      <c r="J757" s="2" t="str">
        <f>IFERROR(__xludf.DUMMYFUNCTION("IFERROR(
  TEXTJOIN(CHAR(10),TRUE,FILTER('SUMMARY DATA'!I:I,'SUMMARY DATA'!A:A=$A757,'SUMMARY DATA'!C:C=$B757)),
  IF(
    OR(
      ISNUMBER(SEARCH(""CDM CASH DEPOSIT"",$C757)),
      ISNUMBER(SEARCH(""CASH DEPOSIT"",$C757)),
      COUNTIF('SUMMARY DATA'"&amp;"!D:D,$C757)&lt;&gt;1
    ),
    """",
    IFERROR(TEXTJOIN(CHAR(10),TRUE,FILTER('SUMMARY DATA'!I:I,'SUMMARY DATA'!D:D=$C757)),"""")
  )
)"),"")</f>
        <v/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 spans="1:27">
      <c r="A758" s="19"/>
      <c r="B758" s="39"/>
      <c r="C758" s="19"/>
      <c r="D758" s="33"/>
      <c r="E758" s="37" t="str">
        <f>IFERROR(__xludf.DUMMYFUNCTION("IFERROR(
  TEXTJOIN(CHAR(10),TRUE,FILTER('SUMMARY DATA'!E:E,'SUMMARY DATA'!A:A=$A758,'SUMMARY DATA'!C:C=$B758)),
  IF(
    OR(
      ISNUMBER(SEARCH(""CDM CASH DEPOSIT"",$C758)),
      ISNUMBER(SEARCH(""CASH DEPOSIT"",$C758)),
      COUNTIF('SUMMARY DATA'"&amp;"!D:D,$C758)&lt;&gt;1
    ),
    """",
    IFERROR(TEXTJOIN(CHAR(10),TRUE,FILTER('SUMMARY DATA'!E:E,'SUMMARY DATA'!D:D=$C758)),"""")
  )
)"),"")</f>
        <v/>
      </c>
      <c r="F758" s="19" t="str">
        <f>IFERROR(__xludf.DUMMYFUNCTION("IFERROR(
  TEXTJOIN(CHAR(10),TRUE,FILTER('SUMMARY DATA'!F:F,'SUMMARY DATA'!A:A=$A758,'SUMMARY DATA'!C:C=$B758)),
  IF(
    OR(
      ISNUMBER(SEARCH(""CDM CASH DEPOSIT"",$C758)),
      ISNUMBER(SEARCH(""CASH DEPOSIT"",$C758)),
      COUNTIF('SUMMARY DATA'"&amp;"!D:D,$C758)&lt;&gt;1
    ),
    """",
    IFERROR(TEXTJOIN(CHAR(10),TRUE,FILTER('SUMMARY DATA'!F:F,'SUMMARY DATA'!D:D=$C758)),"""")
  )
)"),"")</f>
        <v/>
      </c>
      <c r="G758" s="19" t="str">
        <f>IFERROR(__xludf.DUMMYFUNCTION("IFERROR(
  TEXTJOIN(CHAR(10),TRUE,FILTER('SUMMARY DATA'!G:G,'SUMMARY DATA'!A:A=$A758,'SUMMARY DATA'!C:C=$B758)),
  IF(
    OR(
      ISNUMBER(SEARCH(""CDM CASH DEPOSIT"",$C758)),
      ISNUMBER(SEARCH(""CASH DEPOSIT"",$C758)),
      COUNTIF('SUMMARY DATA'"&amp;"!D:D,$C758)&lt;&gt;1
    ),
    """",
    IFERROR(TEXTJOIN(CHAR(10),TRUE,FILTER('SUMMARY DATA'!G:G,'SUMMARY DATA'!D:D=$C758)),"""")
  )
)"),"")</f>
        <v/>
      </c>
      <c r="H758" s="33" t="str">
        <f>IFERROR(__xludf.DUMMYFUNCTION("IFERROR(
  TEXTJOIN(CHAR(10),TRUE,FILTER('SUMMARY DATA'!H:H,'SUMMARY DATA'!A:A=$A758,'SUMMARY DATA'!C:C=$B758)),
  IF(
    OR(
      ISNUMBER(SEARCH(""CDM CASH DEPOSIT"",$C758)),
      ISNUMBER(SEARCH(""CASH DEPOSIT"",$C758)),
      COUNTIF('SUMMARY DATA'"&amp;"!D:D,$C758)&lt;&gt;1
    ),
    """",
    IFERROR(TEXTJOIN(CHAR(10),TRUE,FILTER('SUMMARY DATA'!H:H,'SUMMARY DATA'!D:D=$C758)),"""")
  )
)"),"")</f>
        <v/>
      </c>
      <c r="I758" s="33" t="str">
        <f>IFERROR(__xludf.DUMMYFUNCTION("IF(H758="""","""",
SUM(ARRAYFORMULA(VALUE(SPLIT(H758,CHAR(10)))))
)"),"")</f>
        <v/>
      </c>
      <c r="J758" s="19" t="str">
        <f>IFERROR(__xludf.DUMMYFUNCTION("IFERROR(
  TEXTJOIN(CHAR(10),TRUE,FILTER('SUMMARY DATA'!I:I,'SUMMARY DATA'!A:A=$A758,'SUMMARY DATA'!C:C=$B758)),
  IF(
    OR(
      ISNUMBER(SEARCH(""CDM CASH DEPOSIT"",$C758)),
      ISNUMBER(SEARCH(""CASH DEPOSIT"",$C758)),
      COUNTIF('SUMMARY DATA'"&amp;"!D:D,$C758)&lt;&gt;1
    ),
    """",
    IFERROR(TEXTJOIN(CHAR(10),TRUE,FILTER('SUMMARY DATA'!I:I,'SUMMARY DATA'!D:D=$C758)),"""")
  )
)"),"")</f>
        <v/>
      </c>
      <c r="K758" s="19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 spans="1:27">
      <c r="A759" s="25"/>
      <c r="B759" s="40"/>
      <c r="C759" s="25"/>
      <c r="D759" s="34"/>
      <c r="E759" s="38" t="str">
        <f>IFERROR(__xludf.DUMMYFUNCTION("IFERROR(
  TEXTJOIN(CHAR(10),TRUE,FILTER('SUMMARY DATA'!E:E,'SUMMARY DATA'!A:A=$A759,'SUMMARY DATA'!C:C=$B759)),
  IF(
    OR(
      ISNUMBER(SEARCH(""CDM CASH DEPOSIT"",$C759)),
      ISNUMBER(SEARCH(""CASH DEPOSIT"",$C759)),
      COUNTIF('SUMMARY DATA'"&amp;"!D:D,$C759)&lt;&gt;1
    ),
    """",
    IFERROR(TEXTJOIN(CHAR(10),TRUE,FILTER('SUMMARY DATA'!E:E,'SUMMARY DATA'!D:D=$C759)),"""")
  )
)"),"")</f>
        <v/>
      </c>
      <c r="F759" s="25" t="str">
        <f>IFERROR(__xludf.DUMMYFUNCTION("IFERROR(
  TEXTJOIN(CHAR(10),TRUE,FILTER('SUMMARY DATA'!F:F,'SUMMARY DATA'!A:A=$A759,'SUMMARY DATA'!C:C=$B759)),
  IF(
    OR(
      ISNUMBER(SEARCH(""CDM CASH DEPOSIT"",$C759)),
      ISNUMBER(SEARCH(""CASH DEPOSIT"",$C759)),
      COUNTIF('SUMMARY DATA'"&amp;"!D:D,$C759)&lt;&gt;1
    ),
    """",
    IFERROR(TEXTJOIN(CHAR(10),TRUE,FILTER('SUMMARY DATA'!F:F,'SUMMARY DATA'!D:D=$C759)),"""")
  )
)"),"")</f>
        <v/>
      </c>
      <c r="G759" s="25" t="str">
        <f>IFERROR(__xludf.DUMMYFUNCTION("IFERROR(
  TEXTJOIN(CHAR(10),TRUE,FILTER('SUMMARY DATA'!G:G,'SUMMARY DATA'!A:A=$A759,'SUMMARY DATA'!C:C=$B759)),
  IF(
    OR(
      ISNUMBER(SEARCH(""CDM CASH DEPOSIT"",$C759)),
      ISNUMBER(SEARCH(""CASH DEPOSIT"",$C759)),
      COUNTIF('SUMMARY DATA'"&amp;"!D:D,$C759)&lt;&gt;1
    ),
    """",
    IFERROR(TEXTJOIN(CHAR(10),TRUE,FILTER('SUMMARY DATA'!G:G,'SUMMARY DATA'!D:D=$C759)),"""")
  )
)"),"")</f>
        <v/>
      </c>
      <c r="H759" s="34" t="str">
        <f>IFERROR(__xludf.DUMMYFUNCTION("IFERROR(
  TEXTJOIN(CHAR(10),TRUE,FILTER('SUMMARY DATA'!H:H,'SUMMARY DATA'!A:A=$A759,'SUMMARY DATA'!C:C=$B759)),
  IF(
    OR(
      ISNUMBER(SEARCH(""CDM CASH DEPOSIT"",$C759)),
      ISNUMBER(SEARCH(""CASH DEPOSIT"",$C759)),
      COUNTIF('SUMMARY DATA'"&amp;"!D:D,$C759)&lt;&gt;1
    ),
    """",
    IFERROR(TEXTJOIN(CHAR(10),TRUE,FILTER('SUMMARY DATA'!H:H,'SUMMARY DATA'!D:D=$C759)),"""")
  )
)"),"")</f>
        <v/>
      </c>
      <c r="I759" s="34" t="str">
        <f>IFERROR(__xludf.DUMMYFUNCTION("IF(H759="""","""",
SUM(ARRAYFORMULA(VALUE(SPLIT(H759,CHAR(10)))))
)"),"")</f>
        <v/>
      </c>
      <c r="J759" s="25" t="str">
        <f>IFERROR(__xludf.DUMMYFUNCTION("IFERROR(
  TEXTJOIN(CHAR(10),TRUE,FILTER('SUMMARY DATA'!I:I,'SUMMARY DATA'!A:A=$A759,'SUMMARY DATA'!C:C=$B759)),
  IF(
    OR(
      ISNUMBER(SEARCH(""CDM CASH DEPOSIT"",$C759)),
      ISNUMBER(SEARCH(""CASH DEPOSIT"",$C759)),
      COUNTIF('SUMMARY DATA'"&amp;"!D:D,$C759)&lt;&gt;1
    ),
    """",
    IFERROR(TEXTJOIN(CHAR(10),TRUE,FILTER('SUMMARY DATA'!I:I,'SUMMARY DATA'!D:D=$C759)),"""")
  )
)"),"")</f>
        <v/>
      </c>
      <c r="K759" s="25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 spans="1:27">
      <c r="A760" s="19"/>
      <c r="B760" s="39"/>
      <c r="C760" s="19"/>
      <c r="D760" s="33"/>
      <c r="E760" s="4" t="str">
        <f>IFERROR(__xludf.DUMMYFUNCTION("IFERROR(
  TEXTJOIN(CHAR(10),TRUE,FILTER('SUMMARY DATA'!E:E,'SUMMARY DATA'!A:A=$A760,'SUMMARY DATA'!C:C=$B760)),
  IF(
    OR(
      ISNUMBER(SEARCH(""CDM CASH DEPOSIT"",$C760)),
      ISNUMBER(SEARCH(""CASH DEPOSIT"",$C760)),
      COUNTIF('SUMMARY DATA'"&amp;"!D:D,$C760)&lt;&gt;1
    ),
    """",
    IFERROR(TEXTJOIN(CHAR(10),TRUE,FILTER('SUMMARY DATA'!E:E,'SUMMARY DATA'!D:D=$C760)),"""")
  )
)"),"")</f>
        <v/>
      </c>
      <c r="F760" s="2" t="str">
        <f>IFERROR(__xludf.DUMMYFUNCTION("IFERROR(
  TEXTJOIN(CHAR(10),TRUE,FILTER('SUMMARY DATA'!F:F,'SUMMARY DATA'!A:A=$A760,'SUMMARY DATA'!C:C=$B760)),
  IF(
    OR(
      ISNUMBER(SEARCH(""CDM CASH DEPOSIT"",$C760)),
      ISNUMBER(SEARCH(""CASH DEPOSIT"",$C760)),
      COUNTIF('SUMMARY DATA'"&amp;"!D:D,$C760)&lt;&gt;1
    ),
    """",
    IFERROR(TEXTJOIN(CHAR(10),TRUE,FILTER('SUMMARY DATA'!F:F,'SUMMARY DATA'!D:D=$C760)),"""")
  )
)"),"")</f>
        <v/>
      </c>
      <c r="G760" s="2" t="str">
        <f>IFERROR(__xludf.DUMMYFUNCTION("IFERROR(
  TEXTJOIN(CHAR(10),TRUE,FILTER('SUMMARY DATA'!G:G,'SUMMARY DATA'!A:A=$A760,'SUMMARY DATA'!C:C=$B760)),
  IF(
    OR(
      ISNUMBER(SEARCH(""CDM CASH DEPOSIT"",$C760)),
      ISNUMBER(SEARCH(""CASH DEPOSIT"",$C760)),
      COUNTIF('SUMMARY DATA'"&amp;"!D:D,$C760)&lt;&gt;1
    ),
    """",
    IFERROR(TEXTJOIN(CHAR(10),TRUE,FILTER('SUMMARY DATA'!G:G,'SUMMARY DATA'!D:D=$C760)),"""")
  )
)"),"")</f>
        <v/>
      </c>
      <c r="H760" s="6" t="str">
        <f>IFERROR(__xludf.DUMMYFUNCTION("IFERROR(
  TEXTJOIN(CHAR(10),TRUE,FILTER('SUMMARY DATA'!H:H,'SUMMARY DATA'!A:A=$A760,'SUMMARY DATA'!C:C=$B760)),
  IF(
    OR(
      ISNUMBER(SEARCH(""CDM CASH DEPOSIT"",$C760)),
      ISNUMBER(SEARCH(""CASH DEPOSIT"",$C760)),
      COUNTIF('SUMMARY DATA'"&amp;"!D:D,$C760)&lt;&gt;1
    ),
    """",
    IFERROR(TEXTJOIN(CHAR(10),TRUE,FILTER('SUMMARY DATA'!H:H,'SUMMARY DATA'!D:D=$C760)),"""")
  )
)"),"")</f>
        <v/>
      </c>
      <c r="I760" s="6" t="str">
        <f>IFERROR(__xludf.DUMMYFUNCTION("IF(H760="""","""",
SUM(ARRAYFORMULA(VALUE(SPLIT(H760,CHAR(10)))))
)"),"")</f>
        <v/>
      </c>
      <c r="J760" s="2" t="str">
        <f>IFERROR(__xludf.DUMMYFUNCTION("IFERROR(
  TEXTJOIN(CHAR(10),TRUE,FILTER('SUMMARY DATA'!I:I,'SUMMARY DATA'!A:A=$A760,'SUMMARY DATA'!C:C=$B760)),
  IF(
    OR(
      ISNUMBER(SEARCH(""CDM CASH DEPOSIT"",$C760)),
      ISNUMBER(SEARCH(""CASH DEPOSIT"",$C760)),
      COUNTIF('SUMMARY DATA'"&amp;"!D:D,$C760)&lt;&gt;1
    ),
    """",
    IFERROR(TEXTJOIN(CHAR(10),TRUE,FILTER('SUMMARY DATA'!I:I,'SUMMARY DATA'!D:D=$C760)),"""")
  )
)"),"")</f>
        <v/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 spans="1:27">
      <c r="A761" s="25"/>
      <c r="B761" s="40"/>
      <c r="C761" s="25"/>
      <c r="D761" s="34"/>
      <c r="E761" s="4" t="str">
        <f>IFERROR(__xludf.DUMMYFUNCTION("IFERROR(
  TEXTJOIN(CHAR(10),TRUE,FILTER('SUMMARY DATA'!E:E,'SUMMARY DATA'!A:A=$A761,'SUMMARY DATA'!C:C=$B761)),
  IF(
    OR(
      ISNUMBER(SEARCH(""CDM CASH DEPOSIT"",$C761)),
      ISNUMBER(SEARCH(""CASH DEPOSIT"",$C761)),
      COUNTIF('SUMMARY DATA'"&amp;"!D:D,$C761)&lt;&gt;1
    ),
    """",
    IFERROR(TEXTJOIN(CHAR(10),TRUE,FILTER('SUMMARY DATA'!E:E,'SUMMARY DATA'!D:D=$C761)),"""")
  )
)"),"")</f>
        <v/>
      </c>
      <c r="F761" s="2" t="str">
        <f>IFERROR(__xludf.DUMMYFUNCTION("IFERROR(
  TEXTJOIN(CHAR(10),TRUE,FILTER('SUMMARY DATA'!F:F,'SUMMARY DATA'!A:A=$A761,'SUMMARY DATA'!C:C=$B761)),
  IF(
    OR(
      ISNUMBER(SEARCH(""CDM CASH DEPOSIT"",$C761)),
      ISNUMBER(SEARCH(""CASH DEPOSIT"",$C761)),
      COUNTIF('SUMMARY DATA'"&amp;"!D:D,$C761)&lt;&gt;1
    ),
    """",
    IFERROR(TEXTJOIN(CHAR(10),TRUE,FILTER('SUMMARY DATA'!F:F,'SUMMARY DATA'!D:D=$C761)),"""")
  )
)"),"")</f>
        <v/>
      </c>
      <c r="G761" s="2" t="str">
        <f>IFERROR(__xludf.DUMMYFUNCTION("IFERROR(
  TEXTJOIN(CHAR(10),TRUE,FILTER('SUMMARY DATA'!G:G,'SUMMARY DATA'!A:A=$A761,'SUMMARY DATA'!C:C=$B761)),
  IF(
    OR(
      ISNUMBER(SEARCH(""CDM CASH DEPOSIT"",$C761)),
      ISNUMBER(SEARCH(""CASH DEPOSIT"",$C761)),
      COUNTIF('SUMMARY DATA'"&amp;"!D:D,$C761)&lt;&gt;1
    ),
    """",
    IFERROR(TEXTJOIN(CHAR(10),TRUE,FILTER('SUMMARY DATA'!G:G,'SUMMARY DATA'!D:D=$C761)),"""")
  )
)"),"")</f>
        <v/>
      </c>
      <c r="H761" s="6" t="str">
        <f>IFERROR(__xludf.DUMMYFUNCTION("IFERROR(
  TEXTJOIN(CHAR(10),TRUE,FILTER('SUMMARY DATA'!H:H,'SUMMARY DATA'!A:A=$A761,'SUMMARY DATA'!C:C=$B761)),
  IF(
    OR(
      ISNUMBER(SEARCH(""CDM CASH DEPOSIT"",$C761)),
      ISNUMBER(SEARCH(""CASH DEPOSIT"",$C761)),
      COUNTIF('SUMMARY DATA'"&amp;"!D:D,$C761)&lt;&gt;1
    ),
    """",
    IFERROR(TEXTJOIN(CHAR(10),TRUE,FILTER('SUMMARY DATA'!H:H,'SUMMARY DATA'!D:D=$C761)),"""")
  )
)"),"")</f>
        <v/>
      </c>
      <c r="I761" s="6" t="str">
        <f>IFERROR(__xludf.DUMMYFUNCTION("IF(H761="""","""",
SUM(ARRAYFORMULA(VALUE(SPLIT(H761,CHAR(10)))))
)"),"")</f>
        <v/>
      </c>
      <c r="J761" s="2" t="str">
        <f>IFERROR(__xludf.DUMMYFUNCTION("IFERROR(
  TEXTJOIN(CHAR(10),TRUE,FILTER('SUMMARY DATA'!I:I,'SUMMARY DATA'!A:A=$A761,'SUMMARY DATA'!C:C=$B761)),
  IF(
    OR(
      ISNUMBER(SEARCH(""CDM CASH DEPOSIT"",$C761)),
      ISNUMBER(SEARCH(""CASH DEPOSIT"",$C761)),
      COUNTIF('SUMMARY DATA'"&amp;"!D:D,$C761)&lt;&gt;1
    ),
    """",
    IFERROR(TEXTJOIN(CHAR(10),TRUE,FILTER('SUMMARY DATA'!I:I,'SUMMARY DATA'!D:D=$C761)),"""")
  )
)"),"")</f>
        <v/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 spans="1:27">
      <c r="A762" s="19"/>
      <c r="B762" s="39"/>
      <c r="C762" s="19"/>
      <c r="D762" s="33"/>
      <c r="E762" s="4" t="str">
        <f>IFERROR(__xludf.DUMMYFUNCTION("IFERROR(
  TEXTJOIN(CHAR(10),TRUE,FILTER('SUMMARY DATA'!E:E,'SUMMARY DATA'!A:A=$A762,'SUMMARY DATA'!C:C=$B762)),
  IF(
    OR(
      ISNUMBER(SEARCH(""CDM CASH DEPOSIT"",$C762)),
      ISNUMBER(SEARCH(""CASH DEPOSIT"",$C762)),
      COUNTIF('SUMMARY DATA'"&amp;"!D:D,$C762)&lt;&gt;1
    ),
    """",
    IFERROR(TEXTJOIN(CHAR(10),TRUE,FILTER('SUMMARY DATA'!E:E,'SUMMARY DATA'!D:D=$C762)),"""")
  )
)"),"")</f>
        <v/>
      </c>
      <c r="F762" s="2" t="str">
        <f>IFERROR(__xludf.DUMMYFUNCTION("IFERROR(
  TEXTJOIN(CHAR(10),TRUE,FILTER('SUMMARY DATA'!F:F,'SUMMARY DATA'!A:A=$A762,'SUMMARY DATA'!C:C=$B762)),
  IF(
    OR(
      ISNUMBER(SEARCH(""CDM CASH DEPOSIT"",$C762)),
      ISNUMBER(SEARCH(""CASH DEPOSIT"",$C762)),
      COUNTIF('SUMMARY DATA'"&amp;"!D:D,$C762)&lt;&gt;1
    ),
    """",
    IFERROR(TEXTJOIN(CHAR(10),TRUE,FILTER('SUMMARY DATA'!F:F,'SUMMARY DATA'!D:D=$C762)),"""")
  )
)"),"")</f>
        <v/>
      </c>
      <c r="G762" s="2" t="str">
        <f>IFERROR(__xludf.DUMMYFUNCTION("IFERROR(
  TEXTJOIN(CHAR(10),TRUE,FILTER('SUMMARY DATA'!G:G,'SUMMARY DATA'!A:A=$A762,'SUMMARY DATA'!C:C=$B762)),
  IF(
    OR(
      ISNUMBER(SEARCH(""CDM CASH DEPOSIT"",$C762)),
      ISNUMBER(SEARCH(""CASH DEPOSIT"",$C762)),
      COUNTIF('SUMMARY DATA'"&amp;"!D:D,$C762)&lt;&gt;1
    ),
    """",
    IFERROR(TEXTJOIN(CHAR(10),TRUE,FILTER('SUMMARY DATA'!G:G,'SUMMARY DATA'!D:D=$C762)),"""")
  )
)"),"")</f>
        <v/>
      </c>
      <c r="H762" s="6" t="str">
        <f>IFERROR(__xludf.DUMMYFUNCTION("IFERROR(
  TEXTJOIN(CHAR(10),TRUE,FILTER('SUMMARY DATA'!H:H,'SUMMARY DATA'!A:A=$A762,'SUMMARY DATA'!C:C=$B762)),
  IF(
    OR(
      ISNUMBER(SEARCH(""CDM CASH DEPOSIT"",$C762)),
      ISNUMBER(SEARCH(""CASH DEPOSIT"",$C762)),
      COUNTIF('SUMMARY DATA'"&amp;"!D:D,$C762)&lt;&gt;1
    ),
    """",
    IFERROR(TEXTJOIN(CHAR(10),TRUE,FILTER('SUMMARY DATA'!H:H,'SUMMARY DATA'!D:D=$C762)),"""")
  )
)"),"")</f>
        <v/>
      </c>
      <c r="I762" s="6" t="str">
        <f>IFERROR(__xludf.DUMMYFUNCTION("IF(H762="""","""",
SUM(ARRAYFORMULA(VALUE(SPLIT(H762,CHAR(10)))))
)"),"")</f>
        <v/>
      </c>
      <c r="J762" s="2" t="str">
        <f>IFERROR(__xludf.DUMMYFUNCTION("IFERROR(
  TEXTJOIN(CHAR(10),TRUE,FILTER('SUMMARY DATA'!I:I,'SUMMARY DATA'!A:A=$A762,'SUMMARY DATA'!C:C=$B762)),
  IF(
    OR(
      ISNUMBER(SEARCH(""CDM CASH DEPOSIT"",$C762)),
      ISNUMBER(SEARCH(""CASH DEPOSIT"",$C762)),
      COUNTIF('SUMMARY DATA'"&amp;"!D:D,$C762)&lt;&gt;1
    ),
    """",
    IFERROR(TEXTJOIN(CHAR(10),TRUE,FILTER('SUMMARY DATA'!I:I,'SUMMARY DATA'!D:D=$C762)),"""")
  )
)"),"")</f>
        <v/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 spans="1:27">
      <c r="A763" s="25"/>
      <c r="B763" s="40"/>
      <c r="C763" s="25"/>
      <c r="D763" s="34"/>
      <c r="E763" s="4" t="str">
        <f>IFERROR(__xludf.DUMMYFUNCTION("IFERROR(
  TEXTJOIN(CHAR(10),TRUE,FILTER('SUMMARY DATA'!E:E,'SUMMARY DATA'!A:A=$A763,'SUMMARY DATA'!C:C=$B763)),
  IF(
    OR(
      ISNUMBER(SEARCH(""CDM CASH DEPOSIT"",$C763)),
      ISNUMBER(SEARCH(""CASH DEPOSIT"",$C763)),
      COUNTIF('SUMMARY DATA'"&amp;"!D:D,$C763)&lt;&gt;1
    ),
    """",
    IFERROR(TEXTJOIN(CHAR(10),TRUE,FILTER('SUMMARY DATA'!E:E,'SUMMARY DATA'!D:D=$C763)),"""")
  )
)"),"")</f>
        <v/>
      </c>
      <c r="F763" s="2" t="str">
        <f>IFERROR(__xludf.DUMMYFUNCTION("IFERROR(
  TEXTJOIN(CHAR(10),TRUE,FILTER('SUMMARY DATA'!F:F,'SUMMARY DATA'!A:A=$A763,'SUMMARY DATA'!C:C=$B763)),
  IF(
    OR(
      ISNUMBER(SEARCH(""CDM CASH DEPOSIT"",$C763)),
      ISNUMBER(SEARCH(""CASH DEPOSIT"",$C763)),
      COUNTIF('SUMMARY DATA'"&amp;"!D:D,$C763)&lt;&gt;1
    ),
    """",
    IFERROR(TEXTJOIN(CHAR(10),TRUE,FILTER('SUMMARY DATA'!F:F,'SUMMARY DATA'!D:D=$C763)),"""")
  )
)"),"")</f>
        <v/>
      </c>
      <c r="G763" s="2" t="str">
        <f>IFERROR(__xludf.DUMMYFUNCTION("IFERROR(
  TEXTJOIN(CHAR(10),TRUE,FILTER('SUMMARY DATA'!G:G,'SUMMARY DATA'!A:A=$A763,'SUMMARY DATA'!C:C=$B763)),
  IF(
    OR(
      ISNUMBER(SEARCH(""CDM CASH DEPOSIT"",$C763)),
      ISNUMBER(SEARCH(""CASH DEPOSIT"",$C763)),
      COUNTIF('SUMMARY DATA'"&amp;"!D:D,$C763)&lt;&gt;1
    ),
    """",
    IFERROR(TEXTJOIN(CHAR(10),TRUE,FILTER('SUMMARY DATA'!G:G,'SUMMARY DATA'!D:D=$C763)),"""")
  )
)"),"")</f>
        <v/>
      </c>
      <c r="H763" s="6" t="str">
        <f>IFERROR(__xludf.DUMMYFUNCTION("IFERROR(
  TEXTJOIN(CHAR(10),TRUE,FILTER('SUMMARY DATA'!H:H,'SUMMARY DATA'!A:A=$A763,'SUMMARY DATA'!C:C=$B763)),
  IF(
    OR(
      ISNUMBER(SEARCH(""CDM CASH DEPOSIT"",$C763)),
      ISNUMBER(SEARCH(""CASH DEPOSIT"",$C763)),
      COUNTIF('SUMMARY DATA'"&amp;"!D:D,$C763)&lt;&gt;1
    ),
    """",
    IFERROR(TEXTJOIN(CHAR(10),TRUE,FILTER('SUMMARY DATA'!H:H,'SUMMARY DATA'!D:D=$C763)),"""")
  )
)"),"")</f>
        <v/>
      </c>
      <c r="I763" s="6" t="str">
        <f>IFERROR(__xludf.DUMMYFUNCTION("IF(H763="""","""",
SUM(ARRAYFORMULA(VALUE(SPLIT(H763,CHAR(10)))))
)"),"")</f>
        <v/>
      </c>
      <c r="J763" s="2" t="str">
        <f>IFERROR(__xludf.DUMMYFUNCTION("IFERROR(
  TEXTJOIN(CHAR(10),TRUE,FILTER('SUMMARY DATA'!I:I,'SUMMARY DATA'!A:A=$A763,'SUMMARY DATA'!C:C=$B763)),
  IF(
    OR(
      ISNUMBER(SEARCH(""CDM CASH DEPOSIT"",$C763)),
      ISNUMBER(SEARCH(""CASH DEPOSIT"",$C763)),
      COUNTIF('SUMMARY DATA'"&amp;"!D:D,$C763)&lt;&gt;1
    ),
    """",
    IFERROR(TEXTJOIN(CHAR(10),TRUE,FILTER('SUMMARY DATA'!I:I,'SUMMARY DATA'!D:D=$C763)),"""")
  )
)"),"")</f>
        <v/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 spans="1:27">
      <c r="A764" s="19"/>
      <c r="B764" s="39"/>
      <c r="C764" s="19"/>
      <c r="D764" s="33"/>
      <c r="E764" s="4" t="str">
        <f>IFERROR(__xludf.DUMMYFUNCTION("IFERROR(
  TEXTJOIN(CHAR(10),TRUE,FILTER('SUMMARY DATA'!E:E,'SUMMARY DATA'!A:A=$A764,'SUMMARY DATA'!C:C=$B764)),
  IF(
    OR(
      ISNUMBER(SEARCH(""CDM CASH DEPOSIT"",$C764)),
      ISNUMBER(SEARCH(""CASH DEPOSIT"",$C764)),
      COUNTIF('SUMMARY DATA'"&amp;"!D:D,$C764)&lt;&gt;1
    ),
    """",
    IFERROR(TEXTJOIN(CHAR(10),TRUE,FILTER('SUMMARY DATA'!E:E,'SUMMARY DATA'!D:D=$C764)),"""")
  )
)"),"")</f>
        <v/>
      </c>
      <c r="F764" s="2" t="str">
        <f>IFERROR(__xludf.DUMMYFUNCTION("IFERROR(
  TEXTJOIN(CHAR(10),TRUE,FILTER('SUMMARY DATA'!F:F,'SUMMARY DATA'!A:A=$A764,'SUMMARY DATA'!C:C=$B764)),
  IF(
    OR(
      ISNUMBER(SEARCH(""CDM CASH DEPOSIT"",$C764)),
      ISNUMBER(SEARCH(""CASH DEPOSIT"",$C764)),
      COUNTIF('SUMMARY DATA'"&amp;"!D:D,$C764)&lt;&gt;1
    ),
    """",
    IFERROR(TEXTJOIN(CHAR(10),TRUE,FILTER('SUMMARY DATA'!F:F,'SUMMARY DATA'!D:D=$C764)),"""")
  )
)"),"")</f>
        <v/>
      </c>
      <c r="G764" s="2" t="str">
        <f>IFERROR(__xludf.DUMMYFUNCTION("IFERROR(
  TEXTJOIN(CHAR(10),TRUE,FILTER('SUMMARY DATA'!G:G,'SUMMARY DATA'!A:A=$A764,'SUMMARY DATA'!C:C=$B764)),
  IF(
    OR(
      ISNUMBER(SEARCH(""CDM CASH DEPOSIT"",$C764)),
      ISNUMBER(SEARCH(""CASH DEPOSIT"",$C764)),
      COUNTIF('SUMMARY DATA'"&amp;"!D:D,$C764)&lt;&gt;1
    ),
    """",
    IFERROR(TEXTJOIN(CHAR(10),TRUE,FILTER('SUMMARY DATA'!G:G,'SUMMARY DATA'!D:D=$C764)),"""")
  )
)"),"")</f>
        <v/>
      </c>
      <c r="H764" s="6" t="str">
        <f>IFERROR(__xludf.DUMMYFUNCTION("IFERROR(
  TEXTJOIN(CHAR(10),TRUE,FILTER('SUMMARY DATA'!H:H,'SUMMARY DATA'!A:A=$A764,'SUMMARY DATA'!C:C=$B764)),
  IF(
    OR(
      ISNUMBER(SEARCH(""CDM CASH DEPOSIT"",$C764)),
      ISNUMBER(SEARCH(""CASH DEPOSIT"",$C764)),
      COUNTIF('SUMMARY DATA'"&amp;"!D:D,$C764)&lt;&gt;1
    ),
    """",
    IFERROR(TEXTJOIN(CHAR(10),TRUE,FILTER('SUMMARY DATA'!H:H,'SUMMARY DATA'!D:D=$C764)),"""")
  )
)"),"")</f>
        <v/>
      </c>
      <c r="I764" s="6" t="str">
        <f>IFERROR(__xludf.DUMMYFUNCTION("IF(H764="""","""",
SUM(ARRAYFORMULA(VALUE(SPLIT(H764,CHAR(10)))))
)"),"")</f>
        <v/>
      </c>
      <c r="J764" s="2" t="str">
        <f>IFERROR(__xludf.DUMMYFUNCTION("IFERROR(
  TEXTJOIN(CHAR(10),TRUE,FILTER('SUMMARY DATA'!I:I,'SUMMARY DATA'!A:A=$A764,'SUMMARY DATA'!C:C=$B764)),
  IF(
    OR(
      ISNUMBER(SEARCH(""CDM CASH DEPOSIT"",$C764)),
      ISNUMBER(SEARCH(""CASH DEPOSIT"",$C764)),
      COUNTIF('SUMMARY DATA'"&amp;"!D:D,$C764)&lt;&gt;1
    ),
    """",
    IFERROR(TEXTJOIN(CHAR(10),TRUE,FILTER('SUMMARY DATA'!I:I,'SUMMARY DATA'!D:D=$C764)),"""")
  )
)"),"")</f>
        <v/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 spans="1:27">
      <c r="A765" s="25"/>
      <c r="B765" s="40"/>
      <c r="C765" s="25"/>
      <c r="D765" s="34"/>
      <c r="E765" s="4" t="str">
        <f>IFERROR(__xludf.DUMMYFUNCTION("IFERROR(
  TEXTJOIN(CHAR(10),TRUE,FILTER('SUMMARY DATA'!E:E,'SUMMARY DATA'!A:A=$A765,'SUMMARY DATA'!C:C=$B765)),
  IF(
    OR(
      ISNUMBER(SEARCH(""CDM CASH DEPOSIT"",$C765)),
      ISNUMBER(SEARCH(""CASH DEPOSIT"",$C765)),
      COUNTIF('SUMMARY DATA'"&amp;"!D:D,$C765)&lt;&gt;1
    ),
    """",
    IFERROR(TEXTJOIN(CHAR(10),TRUE,FILTER('SUMMARY DATA'!E:E,'SUMMARY DATA'!D:D=$C765)),"""")
  )
)"),"")</f>
        <v/>
      </c>
      <c r="F765" s="2" t="str">
        <f>IFERROR(__xludf.DUMMYFUNCTION("IFERROR(
  TEXTJOIN(CHAR(10),TRUE,FILTER('SUMMARY DATA'!F:F,'SUMMARY DATA'!A:A=$A765,'SUMMARY DATA'!C:C=$B765)),
  IF(
    OR(
      ISNUMBER(SEARCH(""CDM CASH DEPOSIT"",$C765)),
      ISNUMBER(SEARCH(""CASH DEPOSIT"",$C765)),
      COUNTIF('SUMMARY DATA'"&amp;"!D:D,$C765)&lt;&gt;1
    ),
    """",
    IFERROR(TEXTJOIN(CHAR(10),TRUE,FILTER('SUMMARY DATA'!F:F,'SUMMARY DATA'!D:D=$C765)),"""")
  )
)"),"")</f>
        <v/>
      </c>
      <c r="G765" s="2" t="str">
        <f>IFERROR(__xludf.DUMMYFUNCTION("IFERROR(
  TEXTJOIN(CHAR(10),TRUE,FILTER('SUMMARY DATA'!G:G,'SUMMARY DATA'!A:A=$A765,'SUMMARY DATA'!C:C=$B765)),
  IF(
    OR(
      ISNUMBER(SEARCH(""CDM CASH DEPOSIT"",$C765)),
      ISNUMBER(SEARCH(""CASH DEPOSIT"",$C765)),
      COUNTIF('SUMMARY DATA'"&amp;"!D:D,$C765)&lt;&gt;1
    ),
    """",
    IFERROR(TEXTJOIN(CHAR(10),TRUE,FILTER('SUMMARY DATA'!G:G,'SUMMARY DATA'!D:D=$C765)),"""")
  )
)"),"")</f>
        <v/>
      </c>
      <c r="H765" s="6" t="str">
        <f>IFERROR(__xludf.DUMMYFUNCTION("IFERROR(
  TEXTJOIN(CHAR(10),TRUE,FILTER('SUMMARY DATA'!H:H,'SUMMARY DATA'!A:A=$A765,'SUMMARY DATA'!C:C=$B765)),
  IF(
    OR(
      ISNUMBER(SEARCH(""CDM CASH DEPOSIT"",$C765)),
      ISNUMBER(SEARCH(""CASH DEPOSIT"",$C765)),
      COUNTIF('SUMMARY DATA'"&amp;"!D:D,$C765)&lt;&gt;1
    ),
    """",
    IFERROR(TEXTJOIN(CHAR(10),TRUE,FILTER('SUMMARY DATA'!H:H,'SUMMARY DATA'!D:D=$C765)),"""")
  )
)"),"")</f>
        <v/>
      </c>
      <c r="I765" s="6" t="str">
        <f>IFERROR(__xludf.DUMMYFUNCTION("IF(H765="""","""",
SUM(ARRAYFORMULA(VALUE(SPLIT(H765,CHAR(10)))))
)"),"")</f>
        <v/>
      </c>
      <c r="J765" s="2" t="str">
        <f>IFERROR(__xludf.DUMMYFUNCTION("IFERROR(
  TEXTJOIN(CHAR(10),TRUE,FILTER('SUMMARY DATA'!I:I,'SUMMARY DATA'!A:A=$A765,'SUMMARY DATA'!C:C=$B765)),
  IF(
    OR(
      ISNUMBER(SEARCH(""CDM CASH DEPOSIT"",$C765)),
      ISNUMBER(SEARCH(""CASH DEPOSIT"",$C765)),
      COUNTIF('SUMMARY DATA'"&amp;"!D:D,$C765)&lt;&gt;1
    ),
    """",
    IFERROR(TEXTJOIN(CHAR(10),TRUE,FILTER('SUMMARY DATA'!I:I,'SUMMARY DATA'!D:D=$C765)),"""")
  )
)"),"")</f>
        <v/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 spans="1:27">
      <c r="A766" s="19"/>
      <c r="B766" s="39"/>
      <c r="C766" s="19"/>
      <c r="D766" s="33"/>
      <c r="E766" s="4" t="str">
        <f>IFERROR(__xludf.DUMMYFUNCTION("IFERROR(
  TEXTJOIN(CHAR(10),TRUE,FILTER('SUMMARY DATA'!E:E,'SUMMARY DATA'!A:A=$A766,'SUMMARY DATA'!C:C=$B766)),
  IF(
    OR(
      ISNUMBER(SEARCH(""CDM CASH DEPOSIT"",$C766)),
      ISNUMBER(SEARCH(""CASH DEPOSIT"",$C766)),
      COUNTIF('SUMMARY DATA'"&amp;"!D:D,$C766)&lt;&gt;1
    ),
    """",
    IFERROR(TEXTJOIN(CHAR(10),TRUE,FILTER('SUMMARY DATA'!E:E,'SUMMARY DATA'!D:D=$C766)),"""")
  )
)"),"")</f>
        <v/>
      </c>
      <c r="F766" s="2" t="str">
        <f>IFERROR(__xludf.DUMMYFUNCTION("IFERROR(
  TEXTJOIN(CHAR(10),TRUE,FILTER('SUMMARY DATA'!F:F,'SUMMARY DATA'!A:A=$A766,'SUMMARY DATA'!C:C=$B766)),
  IF(
    OR(
      ISNUMBER(SEARCH(""CDM CASH DEPOSIT"",$C766)),
      ISNUMBER(SEARCH(""CASH DEPOSIT"",$C766)),
      COUNTIF('SUMMARY DATA'"&amp;"!D:D,$C766)&lt;&gt;1
    ),
    """",
    IFERROR(TEXTJOIN(CHAR(10),TRUE,FILTER('SUMMARY DATA'!F:F,'SUMMARY DATA'!D:D=$C766)),"""")
  )
)"),"")</f>
        <v/>
      </c>
      <c r="G766" s="2" t="str">
        <f>IFERROR(__xludf.DUMMYFUNCTION("IFERROR(
  TEXTJOIN(CHAR(10),TRUE,FILTER('SUMMARY DATA'!G:G,'SUMMARY DATA'!A:A=$A766,'SUMMARY DATA'!C:C=$B766)),
  IF(
    OR(
      ISNUMBER(SEARCH(""CDM CASH DEPOSIT"",$C766)),
      ISNUMBER(SEARCH(""CASH DEPOSIT"",$C766)),
      COUNTIF('SUMMARY DATA'"&amp;"!D:D,$C766)&lt;&gt;1
    ),
    """",
    IFERROR(TEXTJOIN(CHAR(10),TRUE,FILTER('SUMMARY DATA'!G:G,'SUMMARY DATA'!D:D=$C766)),"""")
  )
)"),"")</f>
        <v/>
      </c>
      <c r="H766" s="6" t="str">
        <f>IFERROR(__xludf.DUMMYFUNCTION("IFERROR(
  TEXTJOIN(CHAR(10),TRUE,FILTER('SUMMARY DATA'!H:H,'SUMMARY DATA'!A:A=$A766,'SUMMARY DATA'!C:C=$B766)),
  IF(
    OR(
      ISNUMBER(SEARCH(""CDM CASH DEPOSIT"",$C766)),
      ISNUMBER(SEARCH(""CASH DEPOSIT"",$C766)),
      COUNTIF('SUMMARY DATA'"&amp;"!D:D,$C766)&lt;&gt;1
    ),
    """",
    IFERROR(TEXTJOIN(CHAR(10),TRUE,FILTER('SUMMARY DATA'!H:H,'SUMMARY DATA'!D:D=$C766)),"""")
  )
)"),"")</f>
        <v/>
      </c>
      <c r="I766" s="6" t="str">
        <f>IFERROR(__xludf.DUMMYFUNCTION("IF(H766="""","""",
SUM(ARRAYFORMULA(VALUE(SPLIT(H766,CHAR(10)))))
)"),"")</f>
        <v/>
      </c>
      <c r="J766" s="2" t="str">
        <f>IFERROR(__xludf.DUMMYFUNCTION("IFERROR(
  TEXTJOIN(CHAR(10),TRUE,FILTER('SUMMARY DATA'!I:I,'SUMMARY DATA'!A:A=$A766,'SUMMARY DATA'!C:C=$B766)),
  IF(
    OR(
      ISNUMBER(SEARCH(""CDM CASH DEPOSIT"",$C766)),
      ISNUMBER(SEARCH(""CASH DEPOSIT"",$C766)),
      COUNTIF('SUMMARY DATA'"&amp;"!D:D,$C766)&lt;&gt;1
    ),
    """",
    IFERROR(TEXTJOIN(CHAR(10),TRUE,FILTER('SUMMARY DATA'!I:I,'SUMMARY DATA'!D:D=$C766)),"""")
  )
)"),"")</f>
        <v/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 spans="1:27">
      <c r="A767" s="25"/>
      <c r="B767" s="40"/>
      <c r="C767" s="25"/>
      <c r="D767" s="34"/>
      <c r="E767" s="4" t="str">
        <f>IFERROR(__xludf.DUMMYFUNCTION("IFERROR(
  TEXTJOIN(CHAR(10),TRUE,FILTER('SUMMARY DATA'!E:E,'SUMMARY DATA'!A:A=$A767,'SUMMARY DATA'!C:C=$B767)),
  IF(
    OR(
      ISNUMBER(SEARCH(""CDM CASH DEPOSIT"",$C767)),
      ISNUMBER(SEARCH(""CASH DEPOSIT"",$C767)),
      COUNTIF('SUMMARY DATA'"&amp;"!D:D,$C767)&lt;&gt;1
    ),
    """",
    IFERROR(TEXTJOIN(CHAR(10),TRUE,FILTER('SUMMARY DATA'!E:E,'SUMMARY DATA'!D:D=$C767)),"""")
  )
)"),"")</f>
        <v/>
      </c>
      <c r="F767" s="2" t="str">
        <f>IFERROR(__xludf.DUMMYFUNCTION("IFERROR(
  TEXTJOIN(CHAR(10),TRUE,FILTER('SUMMARY DATA'!F:F,'SUMMARY DATA'!A:A=$A767,'SUMMARY DATA'!C:C=$B767)),
  IF(
    OR(
      ISNUMBER(SEARCH(""CDM CASH DEPOSIT"",$C767)),
      ISNUMBER(SEARCH(""CASH DEPOSIT"",$C767)),
      COUNTIF('SUMMARY DATA'"&amp;"!D:D,$C767)&lt;&gt;1
    ),
    """",
    IFERROR(TEXTJOIN(CHAR(10),TRUE,FILTER('SUMMARY DATA'!F:F,'SUMMARY DATA'!D:D=$C767)),"""")
  )
)"),"")</f>
        <v/>
      </c>
      <c r="G767" s="2" t="str">
        <f>IFERROR(__xludf.DUMMYFUNCTION("IFERROR(
  TEXTJOIN(CHAR(10),TRUE,FILTER('SUMMARY DATA'!G:G,'SUMMARY DATA'!A:A=$A767,'SUMMARY DATA'!C:C=$B767)),
  IF(
    OR(
      ISNUMBER(SEARCH(""CDM CASH DEPOSIT"",$C767)),
      ISNUMBER(SEARCH(""CASH DEPOSIT"",$C767)),
      COUNTIF('SUMMARY DATA'"&amp;"!D:D,$C767)&lt;&gt;1
    ),
    """",
    IFERROR(TEXTJOIN(CHAR(10),TRUE,FILTER('SUMMARY DATA'!G:G,'SUMMARY DATA'!D:D=$C767)),"""")
  )
)"),"")</f>
        <v/>
      </c>
      <c r="H767" s="6" t="str">
        <f>IFERROR(__xludf.DUMMYFUNCTION("IFERROR(
  TEXTJOIN(CHAR(10),TRUE,FILTER('SUMMARY DATA'!H:H,'SUMMARY DATA'!A:A=$A767,'SUMMARY DATA'!C:C=$B767)),
  IF(
    OR(
      ISNUMBER(SEARCH(""CDM CASH DEPOSIT"",$C767)),
      ISNUMBER(SEARCH(""CASH DEPOSIT"",$C767)),
      COUNTIF('SUMMARY DATA'"&amp;"!D:D,$C767)&lt;&gt;1
    ),
    """",
    IFERROR(TEXTJOIN(CHAR(10),TRUE,FILTER('SUMMARY DATA'!H:H,'SUMMARY DATA'!D:D=$C767)),"""")
  )
)"),"")</f>
        <v/>
      </c>
      <c r="I767" s="6" t="str">
        <f>IFERROR(__xludf.DUMMYFUNCTION("IF(H767="""","""",
SUM(ARRAYFORMULA(VALUE(SPLIT(H767,CHAR(10)))))
)"),"")</f>
        <v/>
      </c>
      <c r="J767" s="2" t="str">
        <f>IFERROR(__xludf.DUMMYFUNCTION("IFERROR(
  TEXTJOIN(CHAR(10),TRUE,FILTER('SUMMARY DATA'!I:I,'SUMMARY DATA'!A:A=$A767,'SUMMARY DATA'!C:C=$B767)),
  IF(
    OR(
      ISNUMBER(SEARCH(""CDM CASH DEPOSIT"",$C767)),
      ISNUMBER(SEARCH(""CASH DEPOSIT"",$C767)),
      COUNTIF('SUMMARY DATA'"&amp;"!D:D,$C767)&lt;&gt;1
    ),
    """",
    IFERROR(TEXTJOIN(CHAR(10),TRUE,FILTER('SUMMARY DATA'!I:I,'SUMMARY DATA'!D:D=$C767)),"""")
  )
)"),"")</f>
        <v/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 spans="1:27">
      <c r="A768" s="19"/>
      <c r="B768" s="39"/>
      <c r="C768" s="19"/>
      <c r="D768" s="33"/>
      <c r="E768" s="4" t="str">
        <f>IFERROR(__xludf.DUMMYFUNCTION("IFERROR(
  TEXTJOIN(CHAR(10),TRUE,FILTER('SUMMARY DATA'!E:E,'SUMMARY DATA'!A:A=$A768,'SUMMARY DATA'!C:C=$B768)),
  IF(
    OR(
      ISNUMBER(SEARCH(""CDM CASH DEPOSIT"",$C768)),
      ISNUMBER(SEARCH(""CASH DEPOSIT"",$C768)),
      COUNTIF('SUMMARY DATA'"&amp;"!D:D,$C768)&lt;&gt;1
    ),
    """",
    IFERROR(TEXTJOIN(CHAR(10),TRUE,FILTER('SUMMARY DATA'!E:E,'SUMMARY DATA'!D:D=$C768)),"""")
  )
)"),"")</f>
        <v/>
      </c>
      <c r="F768" s="2" t="str">
        <f>IFERROR(__xludf.DUMMYFUNCTION("IFERROR(
  TEXTJOIN(CHAR(10),TRUE,FILTER('SUMMARY DATA'!F:F,'SUMMARY DATA'!A:A=$A768,'SUMMARY DATA'!C:C=$B768)),
  IF(
    OR(
      ISNUMBER(SEARCH(""CDM CASH DEPOSIT"",$C768)),
      ISNUMBER(SEARCH(""CASH DEPOSIT"",$C768)),
      COUNTIF('SUMMARY DATA'"&amp;"!D:D,$C768)&lt;&gt;1
    ),
    """",
    IFERROR(TEXTJOIN(CHAR(10),TRUE,FILTER('SUMMARY DATA'!F:F,'SUMMARY DATA'!D:D=$C768)),"""")
  )
)"),"")</f>
        <v/>
      </c>
      <c r="G768" s="2" t="str">
        <f>IFERROR(__xludf.DUMMYFUNCTION("IFERROR(
  TEXTJOIN(CHAR(10),TRUE,FILTER('SUMMARY DATA'!G:G,'SUMMARY DATA'!A:A=$A768,'SUMMARY DATA'!C:C=$B768)),
  IF(
    OR(
      ISNUMBER(SEARCH(""CDM CASH DEPOSIT"",$C768)),
      ISNUMBER(SEARCH(""CASH DEPOSIT"",$C768)),
      COUNTIF('SUMMARY DATA'"&amp;"!D:D,$C768)&lt;&gt;1
    ),
    """",
    IFERROR(TEXTJOIN(CHAR(10),TRUE,FILTER('SUMMARY DATA'!G:G,'SUMMARY DATA'!D:D=$C768)),"""")
  )
)"),"")</f>
        <v/>
      </c>
      <c r="H768" s="6" t="str">
        <f>IFERROR(__xludf.DUMMYFUNCTION("IFERROR(
  TEXTJOIN(CHAR(10),TRUE,FILTER('SUMMARY DATA'!H:H,'SUMMARY DATA'!A:A=$A768,'SUMMARY DATA'!C:C=$B768)),
  IF(
    OR(
      ISNUMBER(SEARCH(""CDM CASH DEPOSIT"",$C768)),
      ISNUMBER(SEARCH(""CASH DEPOSIT"",$C768)),
      COUNTIF('SUMMARY DATA'"&amp;"!D:D,$C768)&lt;&gt;1
    ),
    """",
    IFERROR(TEXTJOIN(CHAR(10),TRUE,FILTER('SUMMARY DATA'!H:H,'SUMMARY DATA'!D:D=$C768)),"""")
  )
)"),"")</f>
        <v/>
      </c>
      <c r="I768" s="6" t="str">
        <f>IFERROR(__xludf.DUMMYFUNCTION("IF(H768="""","""",
SUM(ARRAYFORMULA(VALUE(SPLIT(H768,CHAR(10)))))
)"),"")</f>
        <v/>
      </c>
      <c r="J768" s="2" t="str">
        <f>IFERROR(__xludf.DUMMYFUNCTION("IFERROR(
  TEXTJOIN(CHAR(10),TRUE,FILTER('SUMMARY DATA'!I:I,'SUMMARY DATA'!A:A=$A768,'SUMMARY DATA'!C:C=$B768)),
  IF(
    OR(
      ISNUMBER(SEARCH(""CDM CASH DEPOSIT"",$C768)),
      ISNUMBER(SEARCH(""CASH DEPOSIT"",$C768)),
      COUNTIF('SUMMARY DATA'"&amp;"!D:D,$C768)&lt;&gt;1
    ),
    """",
    IFERROR(TEXTJOIN(CHAR(10),TRUE,FILTER('SUMMARY DATA'!I:I,'SUMMARY DATA'!D:D=$C768)),"""")
  )
)"),"")</f>
        <v/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 spans="1:27">
      <c r="A769" s="25"/>
      <c r="B769" s="40"/>
      <c r="C769" s="25"/>
      <c r="D769" s="34"/>
      <c r="E769" s="4" t="str">
        <f>IFERROR(__xludf.DUMMYFUNCTION("IFERROR(
  TEXTJOIN(CHAR(10),TRUE,FILTER('SUMMARY DATA'!E:E,'SUMMARY DATA'!A:A=$A769,'SUMMARY DATA'!C:C=$B769)),
  IF(
    OR(
      ISNUMBER(SEARCH(""CDM CASH DEPOSIT"",$C769)),
      ISNUMBER(SEARCH(""CASH DEPOSIT"",$C769)),
      COUNTIF('SUMMARY DATA'"&amp;"!D:D,$C769)&lt;&gt;1
    ),
    """",
    IFERROR(TEXTJOIN(CHAR(10),TRUE,FILTER('SUMMARY DATA'!E:E,'SUMMARY DATA'!D:D=$C769)),"""")
  )
)"),"")</f>
        <v/>
      </c>
      <c r="F769" s="2" t="str">
        <f>IFERROR(__xludf.DUMMYFUNCTION("IFERROR(
  TEXTJOIN(CHAR(10),TRUE,FILTER('SUMMARY DATA'!F:F,'SUMMARY DATA'!A:A=$A769,'SUMMARY DATA'!C:C=$B769)),
  IF(
    OR(
      ISNUMBER(SEARCH(""CDM CASH DEPOSIT"",$C769)),
      ISNUMBER(SEARCH(""CASH DEPOSIT"",$C769)),
      COUNTIF('SUMMARY DATA'"&amp;"!D:D,$C769)&lt;&gt;1
    ),
    """",
    IFERROR(TEXTJOIN(CHAR(10),TRUE,FILTER('SUMMARY DATA'!F:F,'SUMMARY DATA'!D:D=$C769)),"""")
  )
)"),"")</f>
        <v/>
      </c>
      <c r="G769" s="2" t="str">
        <f>IFERROR(__xludf.DUMMYFUNCTION("IFERROR(
  TEXTJOIN(CHAR(10),TRUE,FILTER('SUMMARY DATA'!G:G,'SUMMARY DATA'!A:A=$A769,'SUMMARY DATA'!C:C=$B769)),
  IF(
    OR(
      ISNUMBER(SEARCH(""CDM CASH DEPOSIT"",$C769)),
      ISNUMBER(SEARCH(""CASH DEPOSIT"",$C769)),
      COUNTIF('SUMMARY DATA'"&amp;"!D:D,$C769)&lt;&gt;1
    ),
    """",
    IFERROR(TEXTJOIN(CHAR(10),TRUE,FILTER('SUMMARY DATA'!G:G,'SUMMARY DATA'!D:D=$C769)),"""")
  )
)"),"")</f>
        <v/>
      </c>
      <c r="H769" s="6" t="str">
        <f>IFERROR(__xludf.DUMMYFUNCTION("IFERROR(
  TEXTJOIN(CHAR(10),TRUE,FILTER('SUMMARY DATA'!H:H,'SUMMARY DATA'!A:A=$A769,'SUMMARY DATA'!C:C=$B769)),
  IF(
    OR(
      ISNUMBER(SEARCH(""CDM CASH DEPOSIT"",$C769)),
      ISNUMBER(SEARCH(""CASH DEPOSIT"",$C769)),
      COUNTIF('SUMMARY DATA'"&amp;"!D:D,$C769)&lt;&gt;1
    ),
    """",
    IFERROR(TEXTJOIN(CHAR(10),TRUE,FILTER('SUMMARY DATA'!H:H,'SUMMARY DATA'!D:D=$C769)),"""")
  )
)"),"")</f>
        <v/>
      </c>
      <c r="I769" s="6" t="str">
        <f>IFERROR(__xludf.DUMMYFUNCTION("IF(H769="""","""",
SUM(ARRAYFORMULA(VALUE(SPLIT(H769,CHAR(10)))))
)"),"")</f>
        <v/>
      </c>
      <c r="J769" s="2" t="str">
        <f>IFERROR(__xludf.DUMMYFUNCTION("IFERROR(
  TEXTJOIN(CHAR(10),TRUE,FILTER('SUMMARY DATA'!I:I,'SUMMARY DATA'!A:A=$A769,'SUMMARY DATA'!C:C=$B769)),
  IF(
    OR(
      ISNUMBER(SEARCH(""CDM CASH DEPOSIT"",$C769)),
      ISNUMBER(SEARCH(""CASH DEPOSIT"",$C769)),
      COUNTIF('SUMMARY DATA'"&amp;"!D:D,$C769)&lt;&gt;1
    ),
    """",
    IFERROR(TEXTJOIN(CHAR(10),TRUE,FILTER('SUMMARY DATA'!I:I,'SUMMARY DATA'!D:D=$C769)),"""")
  )
)"),"")</f>
        <v/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 spans="1:27">
      <c r="A770" s="19"/>
      <c r="B770" s="39"/>
      <c r="C770" s="19"/>
      <c r="D770" s="33"/>
      <c r="E770" s="4" t="str">
        <f>IFERROR(__xludf.DUMMYFUNCTION("IFERROR(
  TEXTJOIN(CHAR(10),TRUE,FILTER('SUMMARY DATA'!E:E,'SUMMARY DATA'!A:A=$A770,'SUMMARY DATA'!C:C=$B770)),
  IF(
    OR(
      ISNUMBER(SEARCH(""CDM CASH DEPOSIT"",$C770)),
      ISNUMBER(SEARCH(""CASH DEPOSIT"",$C770)),
      COUNTIF('SUMMARY DATA'"&amp;"!D:D,$C770)&lt;&gt;1
    ),
    """",
    IFERROR(TEXTJOIN(CHAR(10),TRUE,FILTER('SUMMARY DATA'!E:E,'SUMMARY DATA'!D:D=$C770)),"""")
  )
)"),"")</f>
        <v/>
      </c>
      <c r="F770" s="2" t="str">
        <f>IFERROR(__xludf.DUMMYFUNCTION("IFERROR(
  TEXTJOIN(CHAR(10),TRUE,FILTER('SUMMARY DATA'!F:F,'SUMMARY DATA'!A:A=$A770,'SUMMARY DATA'!C:C=$B770)),
  IF(
    OR(
      ISNUMBER(SEARCH(""CDM CASH DEPOSIT"",$C770)),
      ISNUMBER(SEARCH(""CASH DEPOSIT"",$C770)),
      COUNTIF('SUMMARY DATA'"&amp;"!D:D,$C770)&lt;&gt;1
    ),
    """",
    IFERROR(TEXTJOIN(CHAR(10),TRUE,FILTER('SUMMARY DATA'!F:F,'SUMMARY DATA'!D:D=$C770)),"""")
  )
)"),"")</f>
        <v/>
      </c>
      <c r="G770" s="2" t="str">
        <f>IFERROR(__xludf.DUMMYFUNCTION("IFERROR(
  TEXTJOIN(CHAR(10),TRUE,FILTER('SUMMARY DATA'!G:G,'SUMMARY DATA'!A:A=$A770,'SUMMARY DATA'!C:C=$B770)),
  IF(
    OR(
      ISNUMBER(SEARCH(""CDM CASH DEPOSIT"",$C770)),
      ISNUMBER(SEARCH(""CASH DEPOSIT"",$C770)),
      COUNTIF('SUMMARY DATA'"&amp;"!D:D,$C770)&lt;&gt;1
    ),
    """",
    IFERROR(TEXTJOIN(CHAR(10),TRUE,FILTER('SUMMARY DATA'!G:G,'SUMMARY DATA'!D:D=$C770)),"""")
  )
)"),"")</f>
        <v/>
      </c>
      <c r="H770" s="6" t="str">
        <f>IFERROR(__xludf.DUMMYFUNCTION("IFERROR(
  TEXTJOIN(CHAR(10),TRUE,FILTER('SUMMARY DATA'!H:H,'SUMMARY DATA'!A:A=$A770,'SUMMARY DATA'!C:C=$B770)),
  IF(
    OR(
      ISNUMBER(SEARCH(""CDM CASH DEPOSIT"",$C770)),
      ISNUMBER(SEARCH(""CASH DEPOSIT"",$C770)),
      COUNTIF('SUMMARY DATA'"&amp;"!D:D,$C770)&lt;&gt;1
    ),
    """",
    IFERROR(TEXTJOIN(CHAR(10),TRUE,FILTER('SUMMARY DATA'!H:H,'SUMMARY DATA'!D:D=$C770)),"""")
  )
)"),"")</f>
        <v/>
      </c>
      <c r="I770" s="6" t="str">
        <f>IFERROR(__xludf.DUMMYFUNCTION("IF(H770="""","""",
SUM(ARRAYFORMULA(VALUE(SPLIT(H770,CHAR(10)))))
)"),"")</f>
        <v/>
      </c>
      <c r="J770" s="2" t="str">
        <f>IFERROR(__xludf.DUMMYFUNCTION("IFERROR(
  TEXTJOIN(CHAR(10),TRUE,FILTER('SUMMARY DATA'!I:I,'SUMMARY DATA'!A:A=$A770,'SUMMARY DATA'!C:C=$B770)),
  IF(
    OR(
      ISNUMBER(SEARCH(""CDM CASH DEPOSIT"",$C770)),
      ISNUMBER(SEARCH(""CASH DEPOSIT"",$C770)),
      COUNTIF('SUMMARY DATA'"&amp;"!D:D,$C770)&lt;&gt;1
    ),
    """",
    IFERROR(TEXTJOIN(CHAR(10),TRUE,FILTER('SUMMARY DATA'!I:I,'SUMMARY DATA'!D:D=$C770)),"""")
  )
)"),"")</f>
        <v/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 spans="1:27">
      <c r="A771" s="25"/>
      <c r="B771" s="40"/>
      <c r="C771" s="25"/>
      <c r="D771" s="34"/>
      <c r="E771" s="4" t="str">
        <f>IFERROR(__xludf.DUMMYFUNCTION("IFERROR(
  TEXTJOIN(CHAR(10),TRUE,FILTER('SUMMARY DATA'!E:E,'SUMMARY DATA'!A:A=$A771,'SUMMARY DATA'!C:C=$B771)),
  IF(
    OR(
      ISNUMBER(SEARCH(""CDM CASH DEPOSIT"",$C771)),
      ISNUMBER(SEARCH(""CASH DEPOSIT"",$C771)),
      COUNTIF('SUMMARY DATA'"&amp;"!D:D,$C771)&lt;&gt;1
    ),
    """",
    IFERROR(TEXTJOIN(CHAR(10),TRUE,FILTER('SUMMARY DATA'!E:E,'SUMMARY DATA'!D:D=$C771)),"""")
  )
)"),"")</f>
        <v/>
      </c>
      <c r="F771" s="2" t="str">
        <f>IFERROR(__xludf.DUMMYFUNCTION("IFERROR(
  TEXTJOIN(CHAR(10),TRUE,FILTER('SUMMARY DATA'!F:F,'SUMMARY DATA'!A:A=$A771,'SUMMARY DATA'!C:C=$B771)),
  IF(
    OR(
      ISNUMBER(SEARCH(""CDM CASH DEPOSIT"",$C771)),
      ISNUMBER(SEARCH(""CASH DEPOSIT"",$C771)),
      COUNTIF('SUMMARY DATA'"&amp;"!D:D,$C771)&lt;&gt;1
    ),
    """",
    IFERROR(TEXTJOIN(CHAR(10),TRUE,FILTER('SUMMARY DATA'!F:F,'SUMMARY DATA'!D:D=$C771)),"""")
  )
)"),"")</f>
        <v/>
      </c>
      <c r="G771" s="2" t="str">
        <f>IFERROR(__xludf.DUMMYFUNCTION("IFERROR(
  TEXTJOIN(CHAR(10),TRUE,FILTER('SUMMARY DATA'!G:G,'SUMMARY DATA'!A:A=$A771,'SUMMARY DATA'!C:C=$B771)),
  IF(
    OR(
      ISNUMBER(SEARCH(""CDM CASH DEPOSIT"",$C771)),
      ISNUMBER(SEARCH(""CASH DEPOSIT"",$C771)),
      COUNTIF('SUMMARY DATA'"&amp;"!D:D,$C771)&lt;&gt;1
    ),
    """",
    IFERROR(TEXTJOIN(CHAR(10),TRUE,FILTER('SUMMARY DATA'!G:G,'SUMMARY DATA'!D:D=$C771)),"""")
  )
)"),"")</f>
        <v/>
      </c>
      <c r="H771" s="6" t="str">
        <f>IFERROR(__xludf.DUMMYFUNCTION("IFERROR(
  TEXTJOIN(CHAR(10),TRUE,FILTER('SUMMARY DATA'!H:H,'SUMMARY DATA'!A:A=$A771,'SUMMARY DATA'!C:C=$B771)),
  IF(
    OR(
      ISNUMBER(SEARCH(""CDM CASH DEPOSIT"",$C771)),
      ISNUMBER(SEARCH(""CASH DEPOSIT"",$C771)),
      COUNTIF('SUMMARY DATA'"&amp;"!D:D,$C771)&lt;&gt;1
    ),
    """",
    IFERROR(TEXTJOIN(CHAR(10),TRUE,FILTER('SUMMARY DATA'!H:H,'SUMMARY DATA'!D:D=$C771)),"""")
  )
)"),"")</f>
        <v/>
      </c>
      <c r="I771" s="6" t="str">
        <f>IFERROR(__xludf.DUMMYFUNCTION("IF(H771="""","""",
SUM(ARRAYFORMULA(VALUE(SPLIT(H771,CHAR(10)))))
)"),"")</f>
        <v/>
      </c>
      <c r="J771" s="2" t="str">
        <f>IFERROR(__xludf.DUMMYFUNCTION("IFERROR(
  TEXTJOIN(CHAR(10),TRUE,FILTER('SUMMARY DATA'!I:I,'SUMMARY DATA'!A:A=$A771,'SUMMARY DATA'!C:C=$B771)),
  IF(
    OR(
      ISNUMBER(SEARCH(""CDM CASH DEPOSIT"",$C771)),
      ISNUMBER(SEARCH(""CASH DEPOSIT"",$C771)),
      COUNTIF('SUMMARY DATA'"&amp;"!D:D,$C771)&lt;&gt;1
    ),
    """",
    IFERROR(TEXTJOIN(CHAR(10),TRUE,FILTER('SUMMARY DATA'!I:I,'SUMMARY DATA'!D:D=$C771)),"""")
  )
)"),"")</f>
        <v/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 spans="1:27">
      <c r="A772" s="19"/>
      <c r="B772" s="39"/>
      <c r="C772" s="19"/>
      <c r="D772" s="33"/>
      <c r="E772" s="4" t="str">
        <f>IFERROR(__xludf.DUMMYFUNCTION("IFERROR(
  TEXTJOIN(CHAR(10),TRUE,FILTER('SUMMARY DATA'!E:E,'SUMMARY DATA'!A:A=$A772,'SUMMARY DATA'!C:C=$B772)),
  IF(
    OR(
      ISNUMBER(SEARCH(""CDM CASH DEPOSIT"",$C772)),
      ISNUMBER(SEARCH(""CASH DEPOSIT"",$C772)),
      COUNTIF('SUMMARY DATA'"&amp;"!D:D,$C772)&lt;&gt;1
    ),
    """",
    IFERROR(TEXTJOIN(CHAR(10),TRUE,FILTER('SUMMARY DATA'!E:E,'SUMMARY DATA'!D:D=$C772)),"""")
  )
)"),"")</f>
        <v/>
      </c>
      <c r="F772" s="2" t="str">
        <f>IFERROR(__xludf.DUMMYFUNCTION("IFERROR(
  TEXTJOIN(CHAR(10),TRUE,FILTER('SUMMARY DATA'!F:F,'SUMMARY DATA'!A:A=$A772,'SUMMARY DATA'!C:C=$B772)),
  IF(
    OR(
      ISNUMBER(SEARCH(""CDM CASH DEPOSIT"",$C772)),
      ISNUMBER(SEARCH(""CASH DEPOSIT"",$C772)),
      COUNTIF('SUMMARY DATA'"&amp;"!D:D,$C772)&lt;&gt;1
    ),
    """",
    IFERROR(TEXTJOIN(CHAR(10),TRUE,FILTER('SUMMARY DATA'!F:F,'SUMMARY DATA'!D:D=$C772)),"""")
  )
)"),"")</f>
        <v/>
      </c>
      <c r="G772" s="2" t="str">
        <f>IFERROR(__xludf.DUMMYFUNCTION("IFERROR(
  TEXTJOIN(CHAR(10),TRUE,FILTER('SUMMARY DATA'!G:G,'SUMMARY DATA'!A:A=$A772,'SUMMARY DATA'!C:C=$B772)),
  IF(
    OR(
      ISNUMBER(SEARCH(""CDM CASH DEPOSIT"",$C772)),
      ISNUMBER(SEARCH(""CASH DEPOSIT"",$C772)),
      COUNTIF('SUMMARY DATA'"&amp;"!D:D,$C772)&lt;&gt;1
    ),
    """",
    IFERROR(TEXTJOIN(CHAR(10),TRUE,FILTER('SUMMARY DATA'!G:G,'SUMMARY DATA'!D:D=$C772)),"""")
  )
)"),"")</f>
        <v/>
      </c>
      <c r="H772" s="6" t="str">
        <f>IFERROR(__xludf.DUMMYFUNCTION("IFERROR(
  TEXTJOIN(CHAR(10),TRUE,FILTER('SUMMARY DATA'!H:H,'SUMMARY DATA'!A:A=$A772,'SUMMARY DATA'!C:C=$B772)),
  IF(
    OR(
      ISNUMBER(SEARCH(""CDM CASH DEPOSIT"",$C772)),
      ISNUMBER(SEARCH(""CASH DEPOSIT"",$C772)),
      COUNTIF('SUMMARY DATA'"&amp;"!D:D,$C772)&lt;&gt;1
    ),
    """",
    IFERROR(TEXTJOIN(CHAR(10),TRUE,FILTER('SUMMARY DATA'!H:H,'SUMMARY DATA'!D:D=$C772)),"""")
  )
)"),"")</f>
        <v/>
      </c>
      <c r="I772" s="6" t="str">
        <f>IFERROR(__xludf.DUMMYFUNCTION("IF(H772="""","""",
SUM(ARRAYFORMULA(VALUE(SPLIT(H772,CHAR(10)))))
)"),"")</f>
        <v/>
      </c>
      <c r="J772" s="2" t="str">
        <f>IFERROR(__xludf.DUMMYFUNCTION("IFERROR(
  TEXTJOIN(CHAR(10),TRUE,FILTER('SUMMARY DATA'!I:I,'SUMMARY DATA'!A:A=$A772,'SUMMARY DATA'!C:C=$B772)),
  IF(
    OR(
      ISNUMBER(SEARCH(""CDM CASH DEPOSIT"",$C772)),
      ISNUMBER(SEARCH(""CASH DEPOSIT"",$C772)),
      COUNTIF('SUMMARY DATA'"&amp;"!D:D,$C772)&lt;&gt;1
    ),
    """",
    IFERROR(TEXTJOIN(CHAR(10),TRUE,FILTER('SUMMARY DATA'!I:I,'SUMMARY DATA'!D:D=$C772)),"""")
  )
)"),"")</f>
        <v/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 spans="1:27">
      <c r="A773" s="25"/>
      <c r="B773" s="40"/>
      <c r="C773" s="25"/>
      <c r="D773" s="34"/>
      <c r="E773" s="4" t="str">
        <f>IFERROR(__xludf.DUMMYFUNCTION("IFERROR(
  TEXTJOIN(CHAR(10),TRUE,FILTER('SUMMARY DATA'!E:E,'SUMMARY DATA'!A:A=$A773,'SUMMARY DATA'!C:C=$B773)),
  IF(
    OR(
      ISNUMBER(SEARCH(""CDM CASH DEPOSIT"",$C773)),
      ISNUMBER(SEARCH(""CASH DEPOSIT"",$C773)),
      COUNTIF('SUMMARY DATA'"&amp;"!D:D,$C773)&lt;&gt;1
    ),
    """",
    IFERROR(TEXTJOIN(CHAR(10),TRUE,FILTER('SUMMARY DATA'!E:E,'SUMMARY DATA'!D:D=$C773)),"""")
  )
)"),"")</f>
        <v/>
      </c>
      <c r="F773" s="2" t="str">
        <f>IFERROR(__xludf.DUMMYFUNCTION("IFERROR(
  TEXTJOIN(CHAR(10),TRUE,FILTER('SUMMARY DATA'!F:F,'SUMMARY DATA'!A:A=$A773,'SUMMARY DATA'!C:C=$B773)),
  IF(
    OR(
      ISNUMBER(SEARCH(""CDM CASH DEPOSIT"",$C773)),
      ISNUMBER(SEARCH(""CASH DEPOSIT"",$C773)),
      COUNTIF('SUMMARY DATA'"&amp;"!D:D,$C773)&lt;&gt;1
    ),
    """",
    IFERROR(TEXTJOIN(CHAR(10),TRUE,FILTER('SUMMARY DATA'!F:F,'SUMMARY DATA'!D:D=$C773)),"""")
  )
)"),"")</f>
        <v/>
      </c>
      <c r="G773" s="2" t="str">
        <f>IFERROR(__xludf.DUMMYFUNCTION("IFERROR(
  TEXTJOIN(CHAR(10),TRUE,FILTER('SUMMARY DATA'!G:G,'SUMMARY DATA'!A:A=$A773,'SUMMARY DATA'!C:C=$B773)),
  IF(
    OR(
      ISNUMBER(SEARCH(""CDM CASH DEPOSIT"",$C773)),
      ISNUMBER(SEARCH(""CASH DEPOSIT"",$C773)),
      COUNTIF('SUMMARY DATA'"&amp;"!D:D,$C773)&lt;&gt;1
    ),
    """",
    IFERROR(TEXTJOIN(CHAR(10),TRUE,FILTER('SUMMARY DATA'!G:G,'SUMMARY DATA'!D:D=$C773)),"""")
  )
)"),"")</f>
        <v/>
      </c>
      <c r="H773" s="6" t="str">
        <f>IFERROR(__xludf.DUMMYFUNCTION("IFERROR(
  TEXTJOIN(CHAR(10),TRUE,FILTER('SUMMARY DATA'!H:H,'SUMMARY DATA'!A:A=$A773,'SUMMARY DATA'!C:C=$B773)),
  IF(
    OR(
      ISNUMBER(SEARCH(""CDM CASH DEPOSIT"",$C773)),
      ISNUMBER(SEARCH(""CASH DEPOSIT"",$C773)),
      COUNTIF('SUMMARY DATA'"&amp;"!D:D,$C773)&lt;&gt;1
    ),
    """",
    IFERROR(TEXTJOIN(CHAR(10),TRUE,FILTER('SUMMARY DATA'!H:H,'SUMMARY DATA'!D:D=$C773)),"""")
  )
)"),"")</f>
        <v/>
      </c>
      <c r="I773" s="6" t="str">
        <f>IFERROR(__xludf.DUMMYFUNCTION("IF(H773="""","""",
SUM(ARRAYFORMULA(VALUE(SPLIT(H773,CHAR(10)))))
)"),"")</f>
        <v/>
      </c>
      <c r="J773" s="2" t="str">
        <f>IFERROR(__xludf.DUMMYFUNCTION("IFERROR(
  TEXTJOIN(CHAR(10),TRUE,FILTER('SUMMARY DATA'!I:I,'SUMMARY DATA'!A:A=$A773,'SUMMARY DATA'!C:C=$B773)),
  IF(
    OR(
      ISNUMBER(SEARCH(""CDM CASH DEPOSIT"",$C773)),
      ISNUMBER(SEARCH(""CASH DEPOSIT"",$C773)),
      COUNTIF('SUMMARY DATA'"&amp;"!D:D,$C773)&lt;&gt;1
    ),
    """",
    IFERROR(TEXTJOIN(CHAR(10),TRUE,FILTER('SUMMARY DATA'!I:I,'SUMMARY DATA'!D:D=$C773)),"""")
  )
)"),"")</f>
        <v/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 spans="1:27">
      <c r="A774" s="19"/>
      <c r="B774" s="39"/>
      <c r="C774" s="19"/>
      <c r="D774" s="33"/>
      <c r="E774" s="4" t="str">
        <f>IFERROR(__xludf.DUMMYFUNCTION("IFERROR(
  TEXTJOIN(CHAR(10),TRUE,FILTER('SUMMARY DATA'!E:E,'SUMMARY DATA'!A:A=$A774,'SUMMARY DATA'!C:C=$B774)),
  IF(
    OR(
      ISNUMBER(SEARCH(""CDM CASH DEPOSIT"",$C774)),
      ISNUMBER(SEARCH(""CASH DEPOSIT"",$C774)),
      COUNTIF('SUMMARY DATA'"&amp;"!D:D,$C774)&lt;&gt;1
    ),
    """",
    IFERROR(TEXTJOIN(CHAR(10),TRUE,FILTER('SUMMARY DATA'!E:E,'SUMMARY DATA'!D:D=$C774)),"""")
  )
)"),"")</f>
        <v/>
      </c>
      <c r="F774" s="2" t="str">
        <f>IFERROR(__xludf.DUMMYFUNCTION("IFERROR(
  TEXTJOIN(CHAR(10),TRUE,FILTER('SUMMARY DATA'!F:F,'SUMMARY DATA'!A:A=$A774,'SUMMARY DATA'!C:C=$B774)),
  IF(
    OR(
      ISNUMBER(SEARCH(""CDM CASH DEPOSIT"",$C774)),
      ISNUMBER(SEARCH(""CASH DEPOSIT"",$C774)),
      COUNTIF('SUMMARY DATA'"&amp;"!D:D,$C774)&lt;&gt;1
    ),
    """",
    IFERROR(TEXTJOIN(CHAR(10),TRUE,FILTER('SUMMARY DATA'!F:F,'SUMMARY DATA'!D:D=$C774)),"""")
  )
)"),"")</f>
        <v/>
      </c>
      <c r="G774" s="2" t="str">
        <f>IFERROR(__xludf.DUMMYFUNCTION("IFERROR(
  TEXTJOIN(CHAR(10),TRUE,FILTER('SUMMARY DATA'!G:G,'SUMMARY DATA'!A:A=$A774,'SUMMARY DATA'!C:C=$B774)),
  IF(
    OR(
      ISNUMBER(SEARCH(""CDM CASH DEPOSIT"",$C774)),
      ISNUMBER(SEARCH(""CASH DEPOSIT"",$C774)),
      COUNTIF('SUMMARY DATA'"&amp;"!D:D,$C774)&lt;&gt;1
    ),
    """",
    IFERROR(TEXTJOIN(CHAR(10),TRUE,FILTER('SUMMARY DATA'!G:G,'SUMMARY DATA'!D:D=$C774)),"""")
  )
)"),"")</f>
        <v/>
      </c>
      <c r="H774" s="6" t="str">
        <f>IFERROR(__xludf.DUMMYFUNCTION("IFERROR(
  TEXTJOIN(CHAR(10),TRUE,FILTER('SUMMARY DATA'!H:H,'SUMMARY DATA'!A:A=$A774,'SUMMARY DATA'!C:C=$B774)),
  IF(
    OR(
      ISNUMBER(SEARCH(""CDM CASH DEPOSIT"",$C774)),
      ISNUMBER(SEARCH(""CASH DEPOSIT"",$C774)),
      COUNTIF('SUMMARY DATA'"&amp;"!D:D,$C774)&lt;&gt;1
    ),
    """",
    IFERROR(TEXTJOIN(CHAR(10),TRUE,FILTER('SUMMARY DATA'!H:H,'SUMMARY DATA'!D:D=$C774)),"""")
  )
)"),"")</f>
        <v/>
      </c>
      <c r="I774" s="6" t="str">
        <f>IFERROR(__xludf.DUMMYFUNCTION("IF(H774="""","""",
SUM(ARRAYFORMULA(VALUE(SPLIT(H774,CHAR(10)))))
)"),"")</f>
        <v/>
      </c>
      <c r="J774" s="2" t="str">
        <f>IFERROR(__xludf.DUMMYFUNCTION("IFERROR(
  TEXTJOIN(CHAR(10),TRUE,FILTER('SUMMARY DATA'!I:I,'SUMMARY DATA'!A:A=$A774,'SUMMARY DATA'!C:C=$B774)),
  IF(
    OR(
      ISNUMBER(SEARCH(""CDM CASH DEPOSIT"",$C774)),
      ISNUMBER(SEARCH(""CASH DEPOSIT"",$C774)),
      COUNTIF('SUMMARY DATA'"&amp;"!D:D,$C774)&lt;&gt;1
    ),
    """",
    IFERROR(TEXTJOIN(CHAR(10),TRUE,FILTER('SUMMARY DATA'!I:I,'SUMMARY DATA'!D:D=$C774)),"""")
  )
)"),"")</f>
        <v/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 spans="1:27">
      <c r="A775" s="25"/>
      <c r="B775" s="40"/>
      <c r="C775" s="25"/>
      <c r="D775" s="34"/>
      <c r="E775" s="4" t="str">
        <f>IFERROR(__xludf.DUMMYFUNCTION("IFERROR(
  TEXTJOIN(CHAR(10),TRUE,FILTER('SUMMARY DATA'!E:E,'SUMMARY DATA'!A:A=$A775,'SUMMARY DATA'!C:C=$B775)),
  IF(
    OR(
      ISNUMBER(SEARCH(""CDM CASH DEPOSIT"",$C775)),
      ISNUMBER(SEARCH(""CASH DEPOSIT"",$C775)),
      COUNTIF('SUMMARY DATA'"&amp;"!D:D,$C775)&lt;&gt;1
    ),
    """",
    IFERROR(TEXTJOIN(CHAR(10),TRUE,FILTER('SUMMARY DATA'!E:E,'SUMMARY DATA'!D:D=$C775)),"""")
  )
)"),"")</f>
        <v/>
      </c>
      <c r="F775" s="2" t="str">
        <f>IFERROR(__xludf.DUMMYFUNCTION("IFERROR(
  TEXTJOIN(CHAR(10),TRUE,FILTER('SUMMARY DATA'!F:F,'SUMMARY DATA'!A:A=$A775,'SUMMARY DATA'!C:C=$B775)),
  IF(
    OR(
      ISNUMBER(SEARCH(""CDM CASH DEPOSIT"",$C775)),
      ISNUMBER(SEARCH(""CASH DEPOSIT"",$C775)),
      COUNTIF('SUMMARY DATA'"&amp;"!D:D,$C775)&lt;&gt;1
    ),
    """",
    IFERROR(TEXTJOIN(CHAR(10),TRUE,FILTER('SUMMARY DATA'!F:F,'SUMMARY DATA'!D:D=$C775)),"""")
  )
)"),"")</f>
        <v/>
      </c>
      <c r="G775" s="2" t="str">
        <f>IFERROR(__xludf.DUMMYFUNCTION("IFERROR(
  TEXTJOIN(CHAR(10),TRUE,FILTER('SUMMARY DATA'!G:G,'SUMMARY DATA'!A:A=$A775,'SUMMARY DATA'!C:C=$B775)),
  IF(
    OR(
      ISNUMBER(SEARCH(""CDM CASH DEPOSIT"",$C775)),
      ISNUMBER(SEARCH(""CASH DEPOSIT"",$C775)),
      COUNTIF('SUMMARY DATA'"&amp;"!D:D,$C775)&lt;&gt;1
    ),
    """",
    IFERROR(TEXTJOIN(CHAR(10),TRUE,FILTER('SUMMARY DATA'!G:G,'SUMMARY DATA'!D:D=$C775)),"""")
  )
)"),"")</f>
        <v/>
      </c>
      <c r="H775" s="6" t="str">
        <f>IFERROR(__xludf.DUMMYFUNCTION("IFERROR(
  TEXTJOIN(CHAR(10),TRUE,FILTER('SUMMARY DATA'!H:H,'SUMMARY DATA'!A:A=$A775,'SUMMARY DATA'!C:C=$B775)),
  IF(
    OR(
      ISNUMBER(SEARCH(""CDM CASH DEPOSIT"",$C775)),
      ISNUMBER(SEARCH(""CASH DEPOSIT"",$C775)),
      COUNTIF('SUMMARY DATA'"&amp;"!D:D,$C775)&lt;&gt;1
    ),
    """",
    IFERROR(TEXTJOIN(CHAR(10),TRUE,FILTER('SUMMARY DATA'!H:H,'SUMMARY DATA'!D:D=$C775)),"""")
  )
)"),"")</f>
        <v/>
      </c>
      <c r="I775" s="6" t="str">
        <f>IFERROR(__xludf.DUMMYFUNCTION("IF(H775="""","""",
SUM(ARRAYFORMULA(VALUE(SPLIT(H775,CHAR(10)))))
)"),"")</f>
        <v/>
      </c>
      <c r="J775" s="2" t="str">
        <f>IFERROR(__xludf.DUMMYFUNCTION("IFERROR(
  TEXTJOIN(CHAR(10),TRUE,FILTER('SUMMARY DATA'!I:I,'SUMMARY DATA'!A:A=$A775,'SUMMARY DATA'!C:C=$B775)),
  IF(
    OR(
      ISNUMBER(SEARCH(""CDM CASH DEPOSIT"",$C775)),
      ISNUMBER(SEARCH(""CASH DEPOSIT"",$C775)),
      COUNTIF('SUMMARY DATA'"&amp;"!D:D,$C775)&lt;&gt;1
    ),
    """",
    IFERROR(TEXTJOIN(CHAR(10),TRUE,FILTER('SUMMARY DATA'!I:I,'SUMMARY DATA'!D:D=$C775)),"""")
  )
)"),"")</f>
        <v/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 spans="1:27">
      <c r="A776" s="19"/>
      <c r="B776" s="39"/>
      <c r="C776" s="19"/>
      <c r="D776" s="33"/>
      <c r="E776" s="4" t="str">
        <f>IFERROR(__xludf.DUMMYFUNCTION("IFERROR(
  TEXTJOIN(CHAR(10),TRUE,FILTER('SUMMARY DATA'!E:E,'SUMMARY DATA'!A:A=$A776,'SUMMARY DATA'!C:C=$B776)),
  IF(
    OR(
      ISNUMBER(SEARCH(""CDM CASH DEPOSIT"",$C776)),
      ISNUMBER(SEARCH(""CASH DEPOSIT"",$C776)),
      COUNTIF('SUMMARY DATA'"&amp;"!D:D,$C776)&lt;&gt;1
    ),
    """",
    IFERROR(TEXTJOIN(CHAR(10),TRUE,FILTER('SUMMARY DATA'!E:E,'SUMMARY DATA'!D:D=$C776)),"""")
  )
)"),"")</f>
        <v/>
      </c>
      <c r="F776" s="2" t="str">
        <f>IFERROR(__xludf.DUMMYFUNCTION("IFERROR(
  TEXTJOIN(CHAR(10),TRUE,FILTER('SUMMARY DATA'!F:F,'SUMMARY DATA'!A:A=$A776,'SUMMARY DATA'!C:C=$B776)),
  IF(
    OR(
      ISNUMBER(SEARCH(""CDM CASH DEPOSIT"",$C776)),
      ISNUMBER(SEARCH(""CASH DEPOSIT"",$C776)),
      COUNTIF('SUMMARY DATA'"&amp;"!D:D,$C776)&lt;&gt;1
    ),
    """",
    IFERROR(TEXTJOIN(CHAR(10),TRUE,FILTER('SUMMARY DATA'!F:F,'SUMMARY DATA'!D:D=$C776)),"""")
  )
)"),"")</f>
        <v/>
      </c>
      <c r="G776" s="2" t="str">
        <f>IFERROR(__xludf.DUMMYFUNCTION("IFERROR(
  TEXTJOIN(CHAR(10),TRUE,FILTER('SUMMARY DATA'!G:G,'SUMMARY DATA'!A:A=$A776,'SUMMARY DATA'!C:C=$B776)),
  IF(
    OR(
      ISNUMBER(SEARCH(""CDM CASH DEPOSIT"",$C776)),
      ISNUMBER(SEARCH(""CASH DEPOSIT"",$C776)),
      COUNTIF('SUMMARY DATA'"&amp;"!D:D,$C776)&lt;&gt;1
    ),
    """",
    IFERROR(TEXTJOIN(CHAR(10),TRUE,FILTER('SUMMARY DATA'!G:G,'SUMMARY DATA'!D:D=$C776)),"""")
  )
)"),"")</f>
        <v/>
      </c>
      <c r="H776" s="6" t="str">
        <f>IFERROR(__xludf.DUMMYFUNCTION("IFERROR(
  TEXTJOIN(CHAR(10),TRUE,FILTER('SUMMARY DATA'!H:H,'SUMMARY DATA'!A:A=$A776,'SUMMARY DATA'!C:C=$B776)),
  IF(
    OR(
      ISNUMBER(SEARCH(""CDM CASH DEPOSIT"",$C776)),
      ISNUMBER(SEARCH(""CASH DEPOSIT"",$C776)),
      COUNTIF('SUMMARY DATA'"&amp;"!D:D,$C776)&lt;&gt;1
    ),
    """",
    IFERROR(TEXTJOIN(CHAR(10),TRUE,FILTER('SUMMARY DATA'!H:H,'SUMMARY DATA'!D:D=$C776)),"""")
  )
)"),"")</f>
        <v/>
      </c>
      <c r="I776" s="6" t="str">
        <f>IFERROR(__xludf.DUMMYFUNCTION("IF(H776="""","""",
SUM(ARRAYFORMULA(VALUE(SPLIT(H776,CHAR(10)))))
)"),"")</f>
        <v/>
      </c>
      <c r="J776" s="2" t="str">
        <f>IFERROR(__xludf.DUMMYFUNCTION("IFERROR(
  TEXTJOIN(CHAR(10),TRUE,FILTER('SUMMARY DATA'!I:I,'SUMMARY DATA'!A:A=$A776,'SUMMARY DATA'!C:C=$B776)),
  IF(
    OR(
      ISNUMBER(SEARCH(""CDM CASH DEPOSIT"",$C776)),
      ISNUMBER(SEARCH(""CASH DEPOSIT"",$C776)),
      COUNTIF('SUMMARY DATA'"&amp;"!D:D,$C776)&lt;&gt;1
    ),
    """",
    IFERROR(TEXTJOIN(CHAR(10),TRUE,FILTER('SUMMARY DATA'!I:I,'SUMMARY DATA'!D:D=$C776)),"""")
  )
)"),"")</f>
        <v/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 spans="1:27">
      <c r="A777" s="25"/>
      <c r="B777" s="40"/>
      <c r="C777" s="25"/>
      <c r="D777" s="34"/>
      <c r="E777" s="4" t="str">
        <f>IFERROR(__xludf.DUMMYFUNCTION("IFERROR(
  TEXTJOIN(CHAR(10),TRUE,FILTER('SUMMARY DATA'!E:E,'SUMMARY DATA'!A:A=$A777,'SUMMARY DATA'!C:C=$B777)),
  IF(
    OR(
      ISNUMBER(SEARCH(""CDM CASH DEPOSIT"",$C777)),
      ISNUMBER(SEARCH(""CASH DEPOSIT"",$C777)),
      COUNTIF('SUMMARY DATA'"&amp;"!D:D,$C777)&lt;&gt;1
    ),
    """",
    IFERROR(TEXTJOIN(CHAR(10),TRUE,FILTER('SUMMARY DATA'!E:E,'SUMMARY DATA'!D:D=$C777)),"""")
  )
)"),"")</f>
        <v/>
      </c>
      <c r="F777" s="2" t="str">
        <f>IFERROR(__xludf.DUMMYFUNCTION("IFERROR(
  TEXTJOIN(CHAR(10),TRUE,FILTER('SUMMARY DATA'!F:F,'SUMMARY DATA'!A:A=$A777,'SUMMARY DATA'!C:C=$B777)),
  IF(
    OR(
      ISNUMBER(SEARCH(""CDM CASH DEPOSIT"",$C777)),
      ISNUMBER(SEARCH(""CASH DEPOSIT"",$C777)),
      COUNTIF('SUMMARY DATA'"&amp;"!D:D,$C777)&lt;&gt;1
    ),
    """",
    IFERROR(TEXTJOIN(CHAR(10),TRUE,FILTER('SUMMARY DATA'!F:F,'SUMMARY DATA'!D:D=$C777)),"""")
  )
)"),"")</f>
        <v/>
      </c>
      <c r="G777" s="2" t="str">
        <f>IFERROR(__xludf.DUMMYFUNCTION("IFERROR(
  TEXTJOIN(CHAR(10),TRUE,FILTER('SUMMARY DATA'!G:G,'SUMMARY DATA'!A:A=$A777,'SUMMARY DATA'!C:C=$B777)),
  IF(
    OR(
      ISNUMBER(SEARCH(""CDM CASH DEPOSIT"",$C777)),
      ISNUMBER(SEARCH(""CASH DEPOSIT"",$C777)),
      COUNTIF('SUMMARY DATA'"&amp;"!D:D,$C777)&lt;&gt;1
    ),
    """",
    IFERROR(TEXTJOIN(CHAR(10),TRUE,FILTER('SUMMARY DATA'!G:G,'SUMMARY DATA'!D:D=$C777)),"""")
  )
)"),"")</f>
        <v/>
      </c>
      <c r="H777" s="6" t="str">
        <f>IFERROR(__xludf.DUMMYFUNCTION("IFERROR(
  TEXTJOIN(CHAR(10),TRUE,FILTER('SUMMARY DATA'!H:H,'SUMMARY DATA'!A:A=$A777,'SUMMARY DATA'!C:C=$B777)),
  IF(
    OR(
      ISNUMBER(SEARCH(""CDM CASH DEPOSIT"",$C777)),
      ISNUMBER(SEARCH(""CASH DEPOSIT"",$C777)),
      COUNTIF('SUMMARY DATA'"&amp;"!D:D,$C777)&lt;&gt;1
    ),
    """",
    IFERROR(TEXTJOIN(CHAR(10),TRUE,FILTER('SUMMARY DATA'!H:H,'SUMMARY DATA'!D:D=$C777)),"""")
  )
)"),"")</f>
        <v/>
      </c>
      <c r="I777" s="6" t="str">
        <f>IFERROR(__xludf.DUMMYFUNCTION("IF(H777="""","""",
SUM(ARRAYFORMULA(VALUE(SPLIT(H777,CHAR(10)))))
)"),"")</f>
        <v/>
      </c>
      <c r="J777" s="2" t="str">
        <f>IFERROR(__xludf.DUMMYFUNCTION("IFERROR(
  TEXTJOIN(CHAR(10),TRUE,FILTER('SUMMARY DATA'!I:I,'SUMMARY DATA'!A:A=$A777,'SUMMARY DATA'!C:C=$B777)),
  IF(
    OR(
      ISNUMBER(SEARCH(""CDM CASH DEPOSIT"",$C777)),
      ISNUMBER(SEARCH(""CASH DEPOSIT"",$C777)),
      COUNTIF('SUMMARY DATA'"&amp;"!D:D,$C777)&lt;&gt;1
    ),
    """",
    IFERROR(TEXTJOIN(CHAR(10),TRUE,FILTER('SUMMARY DATA'!I:I,'SUMMARY DATA'!D:D=$C777)),"""")
  )
)"),"")</f>
        <v/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 spans="1:27">
      <c r="A778" s="19"/>
      <c r="B778" s="39"/>
      <c r="C778" s="19"/>
      <c r="D778" s="33"/>
      <c r="E778" s="4" t="str">
        <f>IFERROR(__xludf.DUMMYFUNCTION("IFERROR(
  TEXTJOIN(CHAR(10),TRUE,FILTER('SUMMARY DATA'!E:E,'SUMMARY DATA'!A:A=$A778,'SUMMARY DATA'!C:C=$B778)),
  IF(
    OR(
      ISNUMBER(SEARCH(""CDM CASH DEPOSIT"",$C778)),
      ISNUMBER(SEARCH(""CASH DEPOSIT"",$C778)),
      COUNTIF('SUMMARY DATA'"&amp;"!D:D,$C778)&lt;&gt;1
    ),
    """",
    IFERROR(TEXTJOIN(CHAR(10),TRUE,FILTER('SUMMARY DATA'!E:E,'SUMMARY DATA'!D:D=$C778)),"""")
  )
)"),"")</f>
        <v/>
      </c>
      <c r="F778" s="2" t="str">
        <f>IFERROR(__xludf.DUMMYFUNCTION("IFERROR(
  TEXTJOIN(CHAR(10),TRUE,FILTER('SUMMARY DATA'!F:F,'SUMMARY DATA'!A:A=$A778,'SUMMARY DATA'!C:C=$B778)),
  IF(
    OR(
      ISNUMBER(SEARCH(""CDM CASH DEPOSIT"",$C778)),
      ISNUMBER(SEARCH(""CASH DEPOSIT"",$C778)),
      COUNTIF('SUMMARY DATA'"&amp;"!D:D,$C778)&lt;&gt;1
    ),
    """",
    IFERROR(TEXTJOIN(CHAR(10),TRUE,FILTER('SUMMARY DATA'!F:F,'SUMMARY DATA'!D:D=$C778)),"""")
  )
)"),"")</f>
        <v/>
      </c>
      <c r="G778" s="2" t="str">
        <f>IFERROR(__xludf.DUMMYFUNCTION("IFERROR(
  TEXTJOIN(CHAR(10),TRUE,FILTER('SUMMARY DATA'!G:G,'SUMMARY DATA'!A:A=$A778,'SUMMARY DATA'!C:C=$B778)),
  IF(
    OR(
      ISNUMBER(SEARCH(""CDM CASH DEPOSIT"",$C778)),
      ISNUMBER(SEARCH(""CASH DEPOSIT"",$C778)),
      COUNTIF('SUMMARY DATA'"&amp;"!D:D,$C778)&lt;&gt;1
    ),
    """",
    IFERROR(TEXTJOIN(CHAR(10),TRUE,FILTER('SUMMARY DATA'!G:G,'SUMMARY DATA'!D:D=$C778)),"""")
  )
)"),"")</f>
        <v/>
      </c>
      <c r="H778" s="6" t="str">
        <f>IFERROR(__xludf.DUMMYFUNCTION("IFERROR(
  TEXTJOIN(CHAR(10),TRUE,FILTER('SUMMARY DATA'!H:H,'SUMMARY DATA'!A:A=$A778,'SUMMARY DATA'!C:C=$B778)),
  IF(
    OR(
      ISNUMBER(SEARCH(""CDM CASH DEPOSIT"",$C778)),
      ISNUMBER(SEARCH(""CASH DEPOSIT"",$C778)),
      COUNTIF('SUMMARY DATA'"&amp;"!D:D,$C778)&lt;&gt;1
    ),
    """",
    IFERROR(TEXTJOIN(CHAR(10),TRUE,FILTER('SUMMARY DATA'!H:H,'SUMMARY DATA'!D:D=$C778)),"""")
  )
)"),"")</f>
        <v/>
      </c>
      <c r="I778" s="6" t="str">
        <f>IFERROR(__xludf.DUMMYFUNCTION("IF(H778="""","""",
SUM(ARRAYFORMULA(VALUE(SPLIT(H778,CHAR(10)))))
)"),"")</f>
        <v/>
      </c>
      <c r="J778" s="2" t="str">
        <f>IFERROR(__xludf.DUMMYFUNCTION("IFERROR(
  TEXTJOIN(CHAR(10),TRUE,FILTER('SUMMARY DATA'!I:I,'SUMMARY DATA'!A:A=$A778,'SUMMARY DATA'!C:C=$B778)),
  IF(
    OR(
      ISNUMBER(SEARCH(""CDM CASH DEPOSIT"",$C778)),
      ISNUMBER(SEARCH(""CASH DEPOSIT"",$C778)),
      COUNTIF('SUMMARY DATA'"&amp;"!D:D,$C778)&lt;&gt;1
    ),
    """",
    IFERROR(TEXTJOIN(CHAR(10),TRUE,FILTER('SUMMARY DATA'!I:I,'SUMMARY DATA'!D:D=$C778)),"""")
  )
)"),"")</f>
        <v/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 spans="1:27">
      <c r="A779" s="25"/>
      <c r="B779" s="40"/>
      <c r="C779" s="25"/>
      <c r="D779" s="34"/>
      <c r="E779" s="4" t="str">
        <f>IFERROR(__xludf.DUMMYFUNCTION("IFERROR(
  TEXTJOIN(CHAR(10),TRUE,FILTER('SUMMARY DATA'!E:E,'SUMMARY DATA'!A:A=$A779,'SUMMARY DATA'!C:C=$B779)),
  IF(
    OR(
      ISNUMBER(SEARCH(""CDM CASH DEPOSIT"",$C779)),
      ISNUMBER(SEARCH(""CASH DEPOSIT"",$C779)),
      COUNTIF('SUMMARY DATA'"&amp;"!D:D,$C779)&lt;&gt;1
    ),
    """",
    IFERROR(TEXTJOIN(CHAR(10),TRUE,FILTER('SUMMARY DATA'!E:E,'SUMMARY DATA'!D:D=$C779)),"""")
  )
)"),"")</f>
        <v/>
      </c>
      <c r="F779" s="2" t="str">
        <f>IFERROR(__xludf.DUMMYFUNCTION("IFERROR(
  TEXTJOIN(CHAR(10),TRUE,FILTER('SUMMARY DATA'!F:F,'SUMMARY DATA'!A:A=$A779,'SUMMARY DATA'!C:C=$B779)),
  IF(
    OR(
      ISNUMBER(SEARCH(""CDM CASH DEPOSIT"",$C779)),
      ISNUMBER(SEARCH(""CASH DEPOSIT"",$C779)),
      COUNTIF('SUMMARY DATA'"&amp;"!D:D,$C779)&lt;&gt;1
    ),
    """",
    IFERROR(TEXTJOIN(CHAR(10),TRUE,FILTER('SUMMARY DATA'!F:F,'SUMMARY DATA'!D:D=$C779)),"""")
  )
)"),"")</f>
        <v/>
      </c>
      <c r="G779" s="2" t="str">
        <f>IFERROR(__xludf.DUMMYFUNCTION("IFERROR(
  TEXTJOIN(CHAR(10),TRUE,FILTER('SUMMARY DATA'!G:G,'SUMMARY DATA'!A:A=$A779,'SUMMARY DATA'!C:C=$B779)),
  IF(
    OR(
      ISNUMBER(SEARCH(""CDM CASH DEPOSIT"",$C779)),
      ISNUMBER(SEARCH(""CASH DEPOSIT"",$C779)),
      COUNTIF('SUMMARY DATA'"&amp;"!D:D,$C779)&lt;&gt;1
    ),
    """",
    IFERROR(TEXTJOIN(CHAR(10),TRUE,FILTER('SUMMARY DATA'!G:G,'SUMMARY DATA'!D:D=$C779)),"""")
  )
)"),"")</f>
        <v/>
      </c>
      <c r="H779" s="6" t="str">
        <f>IFERROR(__xludf.DUMMYFUNCTION("IFERROR(
  TEXTJOIN(CHAR(10),TRUE,FILTER('SUMMARY DATA'!H:H,'SUMMARY DATA'!A:A=$A779,'SUMMARY DATA'!C:C=$B779)),
  IF(
    OR(
      ISNUMBER(SEARCH(""CDM CASH DEPOSIT"",$C779)),
      ISNUMBER(SEARCH(""CASH DEPOSIT"",$C779)),
      COUNTIF('SUMMARY DATA'"&amp;"!D:D,$C779)&lt;&gt;1
    ),
    """",
    IFERROR(TEXTJOIN(CHAR(10),TRUE,FILTER('SUMMARY DATA'!H:H,'SUMMARY DATA'!D:D=$C779)),"""")
  )
)"),"")</f>
        <v/>
      </c>
      <c r="I779" s="6" t="str">
        <f>IFERROR(__xludf.DUMMYFUNCTION("IF(H779="""","""",
SUM(ARRAYFORMULA(VALUE(SPLIT(H779,CHAR(10)))))
)"),"")</f>
        <v/>
      </c>
      <c r="J779" s="2" t="str">
        <f>IFERROR(__xludf.DUMMYFUNCTION("IFERROR(
  TEXTJOIN(CHAR(10),TRUE,FILTER('SUMMARY DATA'!I:I,'SUMMARY DATA'!A:A=$A779,'SUMMARY DATA'!C:C=$B779)),
  IF(
    OR(
      ISNUMBER(SEARCH(""CDM CASH DEPOSIT"",$C779)),
      ISNUMBER(SEARCH(""CASH DEPOSIT"",$C779)),
      COUNTIF('SUMMARY DATA'"&amp;"!D:D,$C779)&lt;&gt;1
    ),
    """",
    IFERROR(TEXTJOIN(CHAR(10),TRUE,FILTER('SUMMARY DATA'!I:I,'SUMMARY DATA'!D:D=$C779)),"""")
  )
)"),"")</f>
        <v/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 spans="1:27">
      <c r="A780" s="19"/>
      <c r="B780" s="39"/>
      <c r="C780" s="19"/>
      <c r="D780" s="33"/>
      <c r="E780" s="4" t="str">
        <f>IFERROR(__xludf.DUMMYFUNCTION("IFERROR(
  TEXTJOIN(CHAR(10),TRUE,FILTER('SUMMARY DATA'!E:E,'SUMMARY DATA'!A:A=$A780,'SUMMARY DATA'!C:C=$B780)),
  IF(
    OR(
      ISNUMBER(SEARCH(""CDM CASH DEPOSIT"",$C780)),
      ISNUMBER(SEARCH(""CASH DEPOSIT"",$C780)),
      COUNTIF('SUMMARY DATA'"&amp;"!D:D,$C780)&lt;&gt;1
    ),
    """",
    IFERROR(TEXTJOIN(CHAR(10),TRUE,FILTER('SUMMARY DATA'!E:E,'SUMMARY DATA'!D:D=$C780)),"""")
  )
)"),"")</f>
        <v/>
      </c>
      <c r="F780" s="2" t="str">
        <f>IFERROR(__xludf.DUMMYFUNCTION("IFERROR(
  TEXTJOIN(CHAR(10),TRUE,FILTER('SUMMARY DATA'!F:F,'SUMMARY DATA'!A:A=$A780,'SUMMARY DATA'!C:C=$B780)),
  IF(
    OR(
      ISNUMBER(SEARCH(""CDM CASH DEPOSIT"",$C780)),
      ISNUMBER(SEARCH(""CASH DEPOSIT"",$C780)),
      COUNTIF('SUMMARY DATA'"&amp;"!D:D,$C780)&lt;&gt;1
    ),
    """",
    IFERROR(TEXTJOIN(CHAR(10),TRUE,FILTER('SUMMARY DATA'!F:F,'SUMMARY DATA'!D:D=$C780)),"""")
  )
)"),"")</f>
        <v/>
      </c>
      <c r="G780" s="2" t="str">
        <f>IFERROR(__xludf.DUMMYFUNCTION("IFERROR(
  TEXTJOIN(CHAR(10),TRUE,FILTER('SUMMARY DATA'!G:G,'SUMMARY DATA'!A:A=$A780,'SUMMARY DATA'!C:C=$B780)),
  IF(
    OR(
      ISNUMBER(SEARCH(""CDM CASH DEPOSIT"",$C780)),
      ISNUMBER(SEARCH(""CASH DEPOSIT"",$C780)),
      COUNTIF('SUMMARY DATA'"&amp;"!D:D,$C780)&lt;&gt;1
    ),
    """",
    IFERROR(TEXTJOIN(CHAR(10),TRUE,FILTER('SUMMARY DATA'!G:G,'SUMMARY DATA'!D:D=$C780)),"""")
  )
)"),"")</f>
        <v/>
      </c>
      <c r="H780" s="6" t="str">
        <f>IFERROR(__xludf.DUMMYFUNCTION("IFERROR(
  TEXTJOIN(CHAR(10),TRUE,FILTER('SUMMARY DATA'!H:H,'SUMMARY DATA'!A:A=$A780,'SUMMARY DATA'!C:C=$B780)),
  IF(
    OR(
      ISNUMBER(SEARCH(""CDM CASH DEPOSIT"",$C780)),
      ISNUMBER(SEARCH(""CASH DEPOSIT"",$C780)),
      COUNTIF('SUMMARY DATA'"&amp;"!D:D,$C780)&lt;&gt;1
    ),
    """",
    IFERROR(TEXTJOIN(CHAR(10),TRUE,FILTER('SUMMARY DATA'!H:H,'SUMMARY DATA'!D:D=$C780)),"""")
  )
)"),"")</f>
        <v/>
      </c>
      <c r="I780" s="6" t="str">
        <f>IFERROR(__xludf.DUMMYFUNCTION("IF(H780="""","""",
SUM(ARRAYFORMULA(VALUE(SPLIT(H780,CHAR(10)))))
)"),"")</f>
        <v/>
      </c>
      <c r="J780" s="2" t="str">
        <f>IFERROR(__xludf.DUMMYFUNCTION("IFERROR(
  TEXTJOIN(CHAR(10),TRUE,FILTER('SUMMARY DATA'!I:I,'SUMMARY DATA'!A:A=$A780,'SUMMARY DATA'!C:C=$B780)),
  IF(
    OR(
      ISNUMBER(SEARCH(""CDM CASH DEPOSIT"",$C780)),
      ISNUMBER(SEARCH(""CASH DEPOSIT"",$C780)),
      COUNTIF('SUMMARY DATA'"&amp;"!D:D,$C780)&lt;&gt;1
    ),
    """",
    IFERROR(TEXTJOIN(CHAR(10),TRUE,FILTER('SUMMARY DATA'!I:I,'SUMMARY DATA'!D:D=$C780)),"""")
  )
)"),"")</f>
        <v/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 spans="1:27">
      <c r="A781" s="25"/>
      <c r="B781" s="40"/>
      <c r="C781" s="25"/>
      <c r="D781" s="34"/>
      <c r="E781" s="4" t="str">
        <f>IFERROR(__xludf.DUMMYFUNCTION("IFERROR(
  TEXTJOIN(CHAR(10),TRUE,FILTER('SUMMARY DATA'!E:E,'SUMMARY DATA'!A:A=$A781,'SUMMARY DATA'!C:C=$B781)),
  IF(
    OR(
      ISNUMBER(SEARCH(""CDM CASH DEPOSIT"",$C781)),
      ISNUMBER(SEARCH(""CASH DEPOSIT"",$C781)),
      COUNTIF('SUMMARY DATA'"&amp;"!D:D,$C781)&lt;&gt;1
    ),
    """",
    IFERROR(TEXTJOIN(CHAR(10),TRUE,FILTER('SUMMARY DATA'!E:E,'SUMMARY DATA'!D:D=$C781)),"""")
  )
)"),"")</f>
        <v/>
      </c>
      <c r="F781" s="2" t="str">
        <f>IFERROR(__xludf.DUMMYFUNCTION("IFERROR(
  TEXTJOIN(CHAR(10),TRUE,FILTER('SUMMARY DATA'!F:F,'SUMMARY DATA'!A:A=$A781,'SUMMARY DATA'!C:C=$B781)),
  IF(
    OR(
      ISNUMBER(SEARCH(""CDM CASH DEPOSIT"",$C781)),
      ISNUMBER(SEARCH(""CASH DEPOSIT"",$C781)),
      COUNTIF('SUMMARY DATA'"&amp;"!D:D,$C781)&lt;&gt;1
    ),
    """",
    IFERROR(TEXTJOIN(CHAR(10),TRUE,FILTER('SUMMARY DATA'!F:F,'SUMMARY DATA'!D:D=$C781)),"""")
  )
)"),"")</f>
        <v/>
      </c>
      <c r="G781" s="2" t="str">
        <f>IFERROR(__xludf.DUMMYFUNCTION("IFERROR(
  TEXTJOIN(CHAR(10),TRUE,FILTER('SUMMARY DATA'!G:G,'SUMMARY DATA'!A:A=$A781,'SUMMARY DATA'!C:C=$B781)),
  IF(
    OR(
      ISNUMBER(SEARCH(""CDM CASH DEPOSIT"",$C781)),
      ISNUMBER(SEARCH(""CASH DEPOSIT"",$C781)),
      COUNTIF('SUMMARY DATA'"&amp;"!D:D,$C781)&lt;&gt;1
    ),
    """",
    IFERROR(TEXTJOIN(CHAR(10),TRUE,FILTER('SUMMARY DATA'!G:G,'SUMMARY DATA'!D:D=$C781)),"""")
  )
)"),"")</f>
        <v/>
      </c>
      <c r="H781" s="6" t="str">
        <f>IFERROR(__xludf.DUMMYFUNCTION("IFERROR(
  TEXTJOIN(CHAR(10),TRUE,FILTER('SUMMARY DATA'!H:H,'SUMMARY DATA'!A:A=$A781,'SUMMARY DATA'!C:C=$B781)),
  IF(
    OR(
      ISNUMBER(SEARCH(""CDM CASH DEPOSIT"",$C781)),
      ISNUMBER(SEARCH(""CASH DEPOSIT"",$C781)),
      COUNTIF('SUMMARY DATA'"&amp;"!D:D,$C781)&lt;&gt;1
    ),
    """",
    IFERROR(TEXTJOIN(CHAR(10),TRUE,FILTER('SUMMARY DATA'!H:H,'SUMMARY DATA'!D:D=$C781)),"""")
  )
)"),"")</f>
        <v/>
      </c>
      <c r="I781" s="6" t="str">
        <f>IFERROR(__xludf.DUMMYFUNCTION("IF(H781="""","""",
SUM(ARRAYFORMULA(VALUE(SPLIT(H781,CHAR(10)))))
)"),"")</f>
        <v/>
      </c>
      <c r="J781" s="2" t="str">
        <f>IFERROR(__xludf.DUMMYFUNCTION("IFERROR(
  TEXTJOIN(CHAR(10),TRUE,FILTER('SUMMARY DATA'!I:I,'SUMMARY DATA'!A:A=$A781,'SUMMARY DATA'!C:C=$B781)),
  IF(
    OR(
      ISNUMBER(SEARCH(""CDM CASH DEPOSIT"",$C781)),
      ISNUMBER(SEARCH(""CASH DEPOSIT"",$C781)),
      COUNTIF('SUMMARY DATA'"&amp;"!D:D,$C781)&lt;&gt;1
    ),
    """",
    IFERROR(TEXTJOIN(CHAR(10),TRUE,FILTER('SUMMARY DATA'!I:I,'SUMMARY DATA'!D:D=$C781)),"""")
  )
)"),"")</f>
        <v/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 spans="1:27">
      <c r="A782" s="19"/>
      <c r="B782" s="39"/>
      <c r="C782" s="19"/>
      <c r="D782" s="33"/>
      <c r="E782" s="4" t="str">
        <f>IFERROR(__xludf.DUMMYFUNCTION("IFERROR(
  TEXTJOIN(CHAR(10),TRUE,FILTER('SUMMARY DATA'!E:E,'SUMMARY DATA'!A:A=$A782,'SUMMARY DATA'!C:C=$B782)),
  IF(
    OR(
      ISNUMBER(SEARCH(""CDM CASH DEPOSIT"",$C782)),
      ISNUMBER(SEARCH(""CASH DEPOSIT"",$C782)),
      COUNTIF('SUMMARY DATA'"&amp;"!D:D,$C782)&lt;&gt;1
    ),
    """",
    IFERROR(TEXTJOIN(CHAR(10),TRUE,FILTER('SUMMARY DATA'!E:E,'SUMMARY DATA'!D:D=$C782)),"""")
  )
)"),"")</f>
        <v/>
      </c>
      <c r="F782" s="2" t="str">
        <f>IFERROR(__xludf.DUMMYFUNCTION("IFERROR(
  TEXTJOIN(CHAR(10),TRUE,FILTER('SUMMARY DATA'!F:F,'SUMMARY DATA'!A:A=$A782,'SUMMARY DATA'!C:C=$B782)),
  IF(
    OR(
      ISNUMBER(SEARCH(""CDM CASH DEPOSIT"",$C782)),
      ISNUMBER(SEARCH(""CASH DEPOSIT"",$C782)),
      COUNTIF('SUMMARY DATA'"&amp;"!D:D,$C782)&lt;&gt;1
    ),
    """",
    IFERROR(TEXTJOIN(CHAR(10),TRUE,FILTER('SUMMARY DATA'!F:F,'SUMMARY DATA'!D:D=$C782)),"""")
  )
)"),"")</f>
        <v/>
      </c>
      <c r="G782" s="2" t="str">
        <f>IFERROR(__xludf.DUMMYFUNCTION("IFERROR(
  TEXTJOIN(CHAR(10),TRUE,FILTER('SUMMARY DATA'!G:G,'SUMMARY DATA'!A:A=$A782,'SUMMARY DATA'!C:C=$B782)),
  IF(
    OR(
      ISNUMBER(SEARCH(""CDM CASH DEPOSIT"",$C782)),
      ISNUMBER(SEARCH(""CASH DEPOSIT"",$C782)),
      COUNTIF('SUMMARY DATA'"&amp;"!D:D,$C782)&lt;&gt;1
    ),
    """",
    IFERROR(TEXTJOIN(CHAR(10),TRUE,FILTER('SUMMARY DATA'!G:G,'SUMMARY DATA'!D:D=$C782)),"""")
  )
)"),"")</f>
        <v/>
      </c>
      <c r="H782" s="6" t="str">
        <f>IFERROR(__xludf.DUMMYFUNCTION("IFERROR(
  TEXTJOIN(CHAR(10),TRUE,FILTER('SUMMARY DATA'!H:H,'SUMMARY DATA'!A:A=$A782,'SUMMARY DATA'!C:C=$B782)),
  IF(
    OR(
      ISNUMBER(SEARCH(""CDM CASH DEPOSIT"",$C782)),
      ISNUMBER(SEARCH(""CASH DEPOSIT"",$C782)),
      COUNTIF('SUMMARY DATA'"&amp;"!D:D,$C782)&lt;&gt;1
    ),
    """",
    IFERROR(TEXTJOIN(CHAR(10),TRUE,FILTER('SUMMARY DATA'!H:H,'SUMMARY DATA'!D:D=$C782)),"""")
  )
)"),"")</f>
        <v/>
      </c>
      <c r="I782" s="6" t="str">
        <f>IFERROR(__xludf.DUMMYFUNCTION("IF(H782="""","""",
SUM(ARRAYFORMULA(VALUE(SPLIT(H782,CHAR(10)))))
)"),"")</f>
        <v/>
      </c>
      <c r="J782" s="2" t="str">
        <f>IFERROR(__xludf.DUMMYFUNCTION("IFERROR(
  TEXTJOIN(CHAR(10),TRUE,FILTER('SUMMARY DATA'!I:I,'SUMMARY DATA'!A:A=$A782,'SUMMARY DATA'!C:C=$B782)),
  IF(
    OR(
      ISNUMBER(SEARCH(""CDM CASH DEPOSIT"",$C782)),
      ISNUMBER(SEARCH(""CASH DEPOSIT"",$C782)),
      COUNTIF('SUMMARY DATA'"&amp;"!D:D,$C782)&lt;&gt;1
    ),
    """",
    IFERROR(TEXTJOIN(CHAR(10),TRUE,FILTER('SUMMARY DATA'!I:I,'SUMMARY DATA'!D:D=$C782)),"""")
  )
)"),"")</f>
        <v/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 spans="1:27">
      <c r="A783" s="25"/>
      <c r="B783" s="40"/>
      <c r="C783" s="25"/>
      <c r="D783" s="34"/>
      <c r="E783" s="4" t="str">
        <f>IFERROR(__xludf.DUMMYFUNCTION("IFERROR(
  TEXTJOIN(CHAR(10),TRUE,FILTER('SUMMARY DATA'!E:E,'SUMMARY DATA'!A:A=$A783,'SUMMARY DATA'!C:C=$B783)),
  IF(
    OR(
      ISNUMBER(SEARCH(""CDM CASH DEPOSIT"",$C783)),
      ISNUMBER(SEARCH(""CASH DEPOSIT"",$C783)),
      COUNTIF('SUMMARY DATA'"&amp;"!D:D,$C783)&lt;&gt;1
    ),
    """",
    IFERROR(TEXTJOIN(CHAR(10),TRUE,FILTER('SUMMARY DATA'!E:E,'SUMMARY DATA'!D:D=$C783)),"""")
  )
)"),"")</f>
        <v/>
      </c>
      <c r="F783" s="2" t="str">
        <f>IFERROR(__xludf.DUMMYFUNCTION("IFERROR(
  TEXTJOIN(CHAR(10),TRUE,FILTER('SUMMARY DATA'!F:F,'SUMMARY DATA'!A:A=$A783,'SUMMARY DATA'!C:C=$B783)),
  IF(
    OR(
      ISNUMBER(SEARCH(""CDM CASH DEPOSIT"",$C783)),
      ISNUMBER(SEARCH(""CASH DEPOSIT"",$C783)),
      COUNTIF('SUMMARY DATA'"&amp;"!D:D,$C783)&lt;&gt;1
    ),
    """",
    IFERROR(TEXTJOIN(CHAR(10),TRUE,FILTER('SUMMARY DATA'!F:F,'SUMMARY DATA'!D:D=$C783)),"""")
  )
)"),"")</f>
        <v/>
      </c>
      <c r="G783" s="2" t="str">
        <f>IFERROR(__xludf.DUMMYFUNCTION("IFERROR(
  TEXTJOIN(CHAR(10),TRUE,FILTER('SUMMARY DATA'!G:G,'SUMMARY DATA'!A:A=$A783,'SUMMARY DATA'!C:C=$B783)),
  IF(
    OR(
      ISNUMBER(SEARCH(""CDM CASH DEPOSIT"",$C783)),
      ISNUMBER(SEARCH(""CASH DEPOSIT"",$C783)),
      COUNTIF('SUMMARY DATA'"&amp;"!D:D,$C783)&lt;&gt;1
    ),
    """",
    IFERROR(TEXTJOIN(CHAR(10),TRUE,FILTER('SUMMARY DATA'!G:G,'SUMMARY DATA'!D:D=$C783)),"""")
  )
)"),"")</f>
        <v/>
      </c>
      <c r="H783" s="6" t="str">
        <f>IFERROR(__xludf.DUMMYFUNCTION("IFERROR(
  TEXTJOIN(CHAR(10),TRUE,FILTER('SUMMARY DATA'!H:H,'SUMMARY DATA'!A:A=$A783,'SUMMARY DATA'!C:C=$B783)),
  IF(
    OR(
      ISNUMBER(SEARCH(""CDM CASH DEPOSIT"",$C783)),
      ISNUMBER(SEARCH(""CASH DEPOSIT"",$C783)),
      COUNTIF('SUMMARY DATA'"&amp;"!D:D,$C783)&lt;&gt;1
    ),
    """",
    IFERROR(TEXTJOIN(CHAR(10),TRUE,FILTER('SUMMARY DATA'!H:H,'SUMMARY DATA'!D:D=$C783)),"""")
  )
)"),"")</f>
        <v/>
      </c>
      <c r="I783" s="6" t="str">
        <f>IFERROR(__xludf.DUMMYFUNCTION("IF(H783="""","""",
SUM(ARRAYFORMULA(VALUE(SPLIT(H783,CHAR(10)))))
)"),"")</f>
        <v/>
      </c>
      <c r="J783" s="2" t="str">
        <f>IFERROR(__xludf.DUMMYFUNCTION("IFERROR(
  TEXTJOIN(CHAR(10),TRUE,FILTER('SUMMARY DATA'!I:I,'SUMMARY DATA'!A:A=$A783,'SUMMARY DATA'!C:C=$B783)),
  IF(
    OR(
      ISNUMBER(SEARCH(""CDM CASH DEPOSIT"",$C783)),
      ISNUMBER(SEARCH(""CASH DEPOSIT"",$C783)),
      COUNTIF('SUMMARY DATA'"&amp;"!D:D,$C783)&lt;&gt;1
    ),
    """",
    IFERROR(TEXTJOIN(CHAR(10),TRUE,FILTER('SUMMARY DATA'!I:I,'SUMMARY DATA'!D:D=$C783)),"""")
  )
)"),"")</f>
        <v/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 spans="1:27">
      <c r="A784" s="19"/>
      <c r="B784" s="39"/>
      <c r="C784" s="19"/>
      <c r="D784" s="33"/>
      <c r="E784" s="4" t="str">
        <f>IFERROR(__xludf.DUMMYFUNCTION("IFERROR(
  TEXTJOIN(CHAR(10),TRUE,FILTER('SUMMARY DATA'!E:E,'SUMMARY DATA'!A:A=$A784,'SUMMARY DATA'!C:C=$B784)),
  IF(
    OR(
      ISNUMBER(SEARCH(""CDM CASH DEPOSIT"",$C784)),
      ISNUMBER(SEARCH(""CASH DEPOSIT"",$C784)),
      COUNTIF('SUMMARY DATA'"&amp;"!D:D,$C784)&lt;&gt;1
    ),
    """",
    IFERROR(TEXTJOIN(CHAR(10),TRUE,FILTER('SUMMARY DATA'!E:E,'SUMMARY DATA'!D:D=$C784)),"""")
  )
)"),"")</f>
        <v/>
      </c>
      <c r="F784" s="2" t="str">
        <f>IFERROR(__xludf.DUMMYFUNCTION("IFERROR(
  TEXTJOIN(CHAR(10),TRUE,FILTER('SUMMARY DATA'!F:F,'SUMMARY DATA'!A:A=$A784,'SUMMARY DATA'!C:C=$B784)),
  IF(
    OR(
      ISNUMBER(SEARCH(""CDM CASH DEPOSIT"",$C784)),
      ISNUMBER(SEARCH(""CASH DEPOSIT"",$C784)),
      COUNTIF('SUMMARY DATA'"&amp;"!D:D,$C784)&lt;&gt;1
    ),
    """",
    IFERROR(TEXTJOIN(CHAR(10),TRUE,FILTER('SUMMARY DATA'!F:F,'SUMMARY DATA'!D:D=$C784)),"""")
  )
)"),"")</f>
        <v/>
      </c>
      <c r="G784" s="2" t="str">
        <f>IFERROR(__xludf.DUMMYFUNCTION("IFERROR(
  TEXTJOIN(CHAR(10),TRUE,FILTER('SUMMARY DATA'!G:G,'SUMMARY DATA'!A:A=$A784,'SUMMARY DATA'!C:C=$B784)),
  IF(
    OR(
      ISNUMBER(SEARCH(""CDM CASH DEPOSIT"",$C784)),
      ISNUMBER(SEARCH(""CASH DEPOSIT"",$C784)),
      COUNTIF('SUMMARY DATA'"&amp;"!D:D,$C784)&lt;&gt;1
    ),
    """",
    IFERROR(TEXTJOIN(CHAR(10),TRUE,FILTER('SUMMARY DATA'!G:G,'SUMMARY DATA'!D:D=$C784)),"""")
  )
)"),"")</f>
        <v/>
      </c>
      <c r="H784" s="6" t="str">
        <f>IFERROR(__xludf.DUMMYFUNCTION("IFERROR(
  TEXTJOIN(CHAR(10),TRUE,FILTER('SUMMARY DATA'!H:H,'SUMMARY DATA'!A:A=$A784,'SUMMARY DATA'!C:C=$B784)),
  IF(
    OR(
      ISNUMBER(SEARCH(""CDM CASH DEPOSIT"",$C784)),
      ISNUMBER(SEARCH(""CASH DEPOSIT"",$C784)),
      COUNTIF('SUMMARY DATA'"&amp;"!D:D,$C784)&lt;&gt;1
    ),
    """",
    IFERROR(TEXTJOIN(CHAR(10),TRUE,FILTER('SUMMARY DATA'!H:H,'SUMMARY DATA'!D:D=$C784)),"""")
  )
)"),"")</f>
        <v/>
      </c>
      <c r="I784" s="6" t="str">
        <f>IFERROR(__xludf.DUMMYFUNCTION("IF(H784="""","""",
SUM(ARRAYFORMULA(VALUE(SPLIT(H784,CHAR(10)))))
)"),"")</f>
        <v/>
      </c>
      <c r="J784" s="2" t="str">
        <f>IFERROR(__xludf.DUMMYFUNCTION("IFERROR(
  TEXTJOIN(CHAR(10),TRUE,FILTER('SUMMARY DATA'!I:I,'SUMMARY DATA'!A:A=$A784,'SUMMARY DATA'!C:C=$B784)),
  IF(
    OR(
      ISNUMBER(SEARCH(""CDM CASH DEPOSIT"",$C784)),
      ISNUMBER(SEARCH(""CASH DEPOSIT"",$C784)),
      COUNTIF('SUMMARY DATA'"&amp;"!D:D,$C784)&lt;&gt;1
    ),
    """",
    IFERROR(TEXTJOIN(CHAR(10),TRUE,FILTER('SUMMARY DATA'!I:I,'SUMMARY DATA'!D:D=$C784)),"""")
  )
)"),"")</f>
        <v/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 spans="1:27">
      <c r="A785" s="25"/>
      <c r="B785" s="40"/>
      <c r="C785" s="25"/>
      <c r="D785" s="34"/>
      <c r="E785" s="4" t="str">
        <f>IFERROR(__xludf.DUMMYFUNCTION("IFERROR(
  TEXTJOIN(CHAR(10),TRUE,FILTER('SUMMARY DATA'!E:E,'SUMMARY DATA'!A:A=$A785,'SUMMARY DATA'!C:C=$B785)),
  IF(
    OR(
      ISNUMBER(SEARCH(""CDM CASH DEPOSIT"",$C785)),
      ISNUMBER(SEARCH(""CASH DEPOSIT"",$C785)),
      COUNTIF('SUMMARY DATA'"&amp;"!D:D,$C785)&lt;&gt;1
    ),
    """",
    IFERROR(TEXTJOIN(CHAR(10),TRUE,FILTER('SUMMARY DATA'!E:E,'SUMMARY DATA'!D:D=$C785)),"""")
  )
)"),"")</f>
        <v/>
      </c>
      <c r="F785" s="2" t="str">
        <f>IFERROR(__xludf.DUMMYFUNCTION("IFERROR(
  TEXTJOIN(CHAR(10),TRUE,FILTER('SUMMARY DATA'!F:F,'SUMMARY DATA'!A:A=$A785,'SUMMARY DATA'!C:C=$B785)),
  IF(
    OR(
      ISNUMBER(SEARCH(""CDM CASH DEPOSIT"",$C785)),
      ISNUMBER(SEARCH(""CASH DEPOSIT"",$C785)),
      COUNTIF('SUMMARY DATA'"&amp;"!D:D,$C785)&lt;&gt;1
    ),
    """",
    IFERROR(TEXTJOIN(CHAR(10),TRUE,FILTER('SUMMARY DATA'!F:F,'SUMMARY DATA'!D:D=$C785)),"""")
  )
)"),"")</f>
        <v/>
      </c>
      <c r="G785" s="2" t="str">
        <f>IFERROR(__xludf.DUMMYFUNCTION("IFERROR(
  TEXTJOIN(CHAR(10),TRUE,FILTER('SUMMARY DATA'!G:G,'SUMMARY DATA'!A:A=$A785,'SUMMARY DATA'!C:C=$B785)),
  IF(
    OR(
      ISNUMBER(SEARCH(""CDM CASH DEPOSIT"",$C785)),
      ISNUMBER(SEARCH(""CASH DEPOSIT"",$C785)),
      COUNTIF('SUMMARY DATA'"&amp;"!D:D,$C785)&lt;&gt;1
    ),
    """",
    IFERROR(TEXTJOIN(CHAR(10),TRUE,FILTER('SUMMARY DATA'!G:G,'SUMMARY DATA'!D:D=$C785)),"""")
  )
)"),"")</f>
        <v/>
      </c>
      <c r="H785" s="6" t="str">
        <f>IFERROR(__xludf.DUMMYFUNCTION("IFERROR(
  TEXTJOIN(CHAR(10),TRUE,FILTER('SUMMARY DATA'!H:H,'SUMMARY DATA'!A:A=$A785,'SUMMARY DATA'!C:C=$B785)),
  IF(
    OR(
      ISNUMBER(SEARCH(""CDM CASH DEPOSIT"",$C785)),
      ISNUMBER(SEARCH(""CASH DEPOSIT"",$C785)),
      COUNTIF('SUMMARY DATA'"&amp;"!D:D,$C785)&lt;&gt;1
    ),
    """",
    IFERROR(TEXTJOIN(CHAR(10),TRUE,FILTER('SUMMARY DATA'!H:H,'SUMMARY DATA'!D:D=$C785)),"""")
  )
)"),"")</f>
        <v/>
      </c>
      <c r="I785" s="6" t="str">
        <f>IFERROR(__xludf.DUMMYFUNCTION("IF(H785="""","""",
SUM(ARRAYFORMULA(VALUE(SPLIT(H785,CHAR(10)))))
)"),"")</f>
        <v/>
      </c>
      <c r="J785" s="2" t="str">
        <f>IFERROR(__xludf.DUMMYFUNCTION("IFERROR(
  TEXTJOIN(CHAR(10),TRUE,FILTER('SUMMARY DATA'!I:I,'SUMMARY DATA'!A:A=$A785,'SUMMARY DATA'!C:C=$B785)),
  IF(
    OR(
      ISNUMBER(SEARCH(""CDM CASH DEPOSIT"",$C785)),
      ISNUMBER(SEARCH(""CASH DEPOSIT"",$C785)),
      COUNTIF('SUMMARY DATA'"&amp;"!D:D,$C785)&lt;&gt;1
    ),
    """",
    IFERROR(TEXTJOIN(CHAR(10),TRUE,FILTER('SUMMARY DATA'!I:I,'SUMMARY DATA'!D:D=$C785)),"""")
  )
)"),"")</f>
        <v/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 spans="1:27">
      <c r="A786" s="19"/>
      <c r="B786" s="39"/>
      <c r="C786" s="19"/>
      <c r="D786" s="33"/>
      <c r="E786" s="4" t="str">
        <f>IFERROR(__xludf.DUMMYFUNCTION("IFERROR(
  TEXTJOIN(CHAR(10),TRUE,FILTER('SUMMARY DATA'!E:E,'SUMMARY DATA'!A:A=$A786,'SUMMARY DATA'!C:C=$B786)),
  IF(
    OR(
      ISNUMBER(SEARCH(""CDM CASH DEPOSIT"",$C786)),
      ISNUMBER(SEARCH(""CASH DEPOSIT"",$C786)),
      COUNTIF('SUMMARY DATA'"&amp;"!D:D,$C786)&lt;&gt;1
    ),
    """",
    IFERROR(TEXTJOIN(CHAR(10),TRUE,FILTER('SUMMARY DATA'!E:E,'SUMMARY DATA'!D:D=$C786)),"""")
  )
)"),"")</f>
        <v/>
      </c>
      <c r="F786" s="2" t="str">
        <f>IFERROR(__xludf.DUMMYFUNCTION("IFERROR(
  TEXTJOIN(CHAR(10),TRUE,FILTER('SUMMARY DATA'!F:F,'SUMMARY DATA'!A:A=$A786,'SUMMARY DATA'!C:C=$B786)),
  IF(
    OR(
      ISNUMBER(SEARCH(""CDM CASH DEPOSIT"",$C786)),
      ISNUMBER(SEARCH(""CASH DEPOSIT"",$C786)),
      COUNTIF('SUMMARY DATA'"&amp;"!D:D,$C786)&lt;&gt;1
    ),
    """",
    IFERROR(TEXTJOIN(CHAR(10),TRUE,FILTER('SUMMARY DATA'!F:F,'SUMMARY DATA'!D:D=$C786)),"""")
  )
)"),"")</f>
        <v/>
      </c>
      <c r="G786" s="2" t="str">
        <f>IFERROR(__xludf.DUMMYFUNCTION("IFERROR(
  TEXTJOIN(CHAR(10),TRUE,FILTER('SUMMARY DATA'!G:G,'SUMMARY DATA'!A:A=$A786,'SUMMARY DATA'!C:C=$B786)),
  IF(
    OR(
      ISNUMBER(SEARCH(""CDM CASH DEPOSIT"",$C786)),
      ISNUMBER(SEARCH(""CASH DEPOSIT"",$C786)),
      COUNTIF('SUMMARY DATA'"&amp;"!D:D,$C786)&lt;&gt;1
    ),
    """",
    IFERROR(TEXTJOIN(CHAR(10),TRUE,FILTER('SUMMARY DATA'!G:G,'SUMMARY DATA'!D:D=$C786)),"""")
  )
)"),"")</f>
        <v/>
      </c>
      <c r="H786" s="6" t="str">
        <f>IFERROR(__xludf.DUMMYFUNCTION("IFERROR(
  TEXTJOIN(CHAR(10),TRUE,FILTER('SUMMARY DATA'!H:H,'SUMMARY DATA'!A:A=$A786,'SUMMARY DATA'!C:C=$B786)),
  IF(
    OR(
      ISNUMBER(SEARCH(""CDM CASH DEPOSIT"",$C786)),
      ISNUMBER(SEARCH(""CASH DEPOSIT"",$C786)),
      COUNTIF('SUMMARY DATA'"&amp;"!D:D,$C786)&lt;&gt;1
    ),
    """",
    IFERROR(TEXTJOIN(CHAR(10),TRUE,FILTER('SUMMARY DATA'!H:H,'SUMMARY DATA'!D:D=$C786)),"""")
  )
)"),"")</f>
        <v/>
      </c>
      <c r="I786" s="6" t="str">
        <f>IFERROR(__xludf.DUMMYFUNCTION("IF(H786="""","""",
SUM(ARRAYFORMULA(VALUE(SPLIT(H786,CHAR(10)))))
)"),"")</f>
        <v/>
      </c>
      <c r="J786" s="2" t="str">
        <f>IFERROR(__xludf.DUMMYFUNCTION("IFERROR(
  TEXTJOIN(CHAR(10),TRUE,FILTER('SUMMARY DATA'!I:I,'SUMMARY DATA'!A:A=$A786,'SUMMARY DATA'!C:C=$B786)),
  IF(
    OR(
      ISNUMBER(SEARCH(""CDM CASH DEPOSIT"",$C786)),
      ISNUMBER(SEARCH(""CASH DEPOSIT"",$C786)),
      COUNTIF('SUMMARY DATA'"&amp;"!D:D,$C786)&lt;&gt;1
    ),
    """",
    IFERROR(TEXTJOIN(CHAR(10),TRUE,FILTER('SUMMARY DATA'!I:I,'SUMMARY DATA'!D:D=$C786)),"""")
  )
)"),"")</f>
        <v/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 spans="1:27">
      <c r="A787" s="25"/>
      <c r="B787" s="40"/>
      <c r="C787" s="25"/>
      <c r="D787" s="34"/>
      <c r="E787" s="4" t="str">
        <f>IFERROR(__xludf.DUMMYFUNCTION("IFERROR(
  TEXTJOIN(CHAR(10),TRUE,FILTER('SUMMARY DATA'!E:E,'SUMMARY DATA'!A:A=$A787,'SUMMARY DATA'!C:C=$B787)),
  IF(
    OR(
      ISNUMBER(SEARCH(""CDM CASH DEPOSIT"",$C787)),
      ISNUMBER(SEARCH(""CASH DEPOSIT"",$C787)),
      COUNTIF('SUMMARY DATA'"&amp;"!D:D,$C787)&lt;&gt;1
    ),
    """",
    IFERROR(TEXTJOIN(CHAR(10),TRUE,FILTER('SUMMARY DATA'!E:E,'SUMMARY DATA'!D:D=$C787)),"""")
  )
)"),"")</f>
        <v/>
      </c>
      <c r="F787" s="2" t="str">
        <f>IFERROR(__xludf.DUMMYFUNCTION("IFERROR(
  TEXTJOIN(CHAR(10),TRUE,FILTER('SUMMARY DATA'!F:F,'SUMMARY DATA'!A:A=$A787,'SUMMARY DATA'!C:C=$B787)),
  IF(
    OR(
      ISNUMBER(SEARCH(""CDM CASH DEPOSIT"",$C787)),
      ISNUMBER(SEARCH(""CASH DEPOSIT"",$C787)),
      COUNTIF('SUMMARY DATA'"&amp;"!D:D,$C787)&lt;&gt;1
    ),
    """",
    IFERROR(TEXTJOIN(CHAR(10),TRUE,FILTER('SUMMARY DATA'!F:F,'SUMMARY DATA'!D:D=$C787)),"""")
  )
)"),"")</f>
        <v/>
      </c>
      <c r="G787" s="2" t="str">
        <f>IFERROR(__xludf.DUMMYFUNCTION("IFERROR(
  TEXTJOIN(CHAR(10),TRUE,FILTER('SUMMARY DATA'!G:G,'SUMMARY DATA'!A:A=$A787,'SUMMARY DATA'!C:C=$B787)),
  IF(
    OR(
      ISNUMBER(SEARCH(""CDM CASH DEPOSIT"",$C787)),
      ISNUMBER(SEARCH(""CASH DEPOSIT"",$C787)),
      COUNTIF('SUMMARY DATA'"&amp;"!D:D,$C787)&lt;&gt;1
    ),
    """",
    IFERROR(TEXTJOIN(CHAR(10),TRUE,FILTER('SUMMARY DATA'!G:G,'SUMMARY DATA'!D:D=$C787)),"""")
  )
)"),"")</f>
        <v/>
      </c>
      <c r="H787" s="6" t="str">
        <f>IFERROR(__xludf.DUMMYFUNCTION("IFERROR(
  TEXTJOIN(CHAR(10),TRUE,FILTER('SUMMARY DATA'!H:H,'SUMMARY DATA'!A:A=$A787,'SUMMARY DATA'!C:C=$B787)),
  IF(
    OR(
      ISNUMBER(SEARCH(""CDM CASH DEPOSIT"",$C787)),
      ISNUMBER(SEARCH(""CASH DEPOSIT"",$C787)),
      COUNTIF('SUMMARY DATA'"&amp;"!D:D,$C787)&lt;&gt;1
    ),
    """",
    IFERROR(TEXTJOIN(CHAR(10),TRUE,FILTER('SUMMARY DATA'!H:H,'SUMMARY DATA'!D:D=$C787)),"""")
  )
)"),"")</f>
        <v/>
      </c>
      <c r="I787" s="6" t="str">
        <f>IFERROR(__xludf.DUMMYFUNCTION("IF(H787="""","""",
SUM(ARRAYFORMULA(VALUE(SPLIT(H787,CHAR(10)))))
)"),"")</f>
        <v/>
      </c>
      <c r="J787" s="2" t="str">
        <f>IFERROR(__xludf.DUMMYFUNCTION("IFERROR(
  TEXTJOIN(CHAR(10),TRUE,FILTER('SUMMARY DATA'!I:I,'SUMMARY DATA'!A:A=$A787,'SUMMARY DATA'!C:C=$B787)),
  IF(
    OR(
      ISNUMBER(SEARCH(""CDM CASH DEPOSIT"",$C787)),
      ISNUMBER(SEARCH(""CASH DEPOSIT"",$C787)),
      COUNTIF('SUMMARY DATA'"&amp;"!D:D,$C787)&lt;&gt;1
    ),
    """",
    IFERROR(TEXTJOIN(CHAR(10),TRUE,FILTER('SUMMARY DATA'!I:I,'SUMMARY DATA'!D:D=$C787)),"""")
  )
)"),"")</f>
        <v/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 spans="1:27">
      <c r="A788" s="19"/>
      <c r="B788" s="39"/>
      <c r="C788" s="19"/>
      <c r="D788" s="33"/>
      <c r="E788" s="4" t="str">
        <f>IFERROR(__xludf.DUMMYFUNCTION("IFERROR(
  TEXTJOIN(CHAR(10),TRUE,FILTER('SUMMARY DATA'!E:E,'SUMMARY DATA'!A:A=$A788,'SUMMARY DATA'!C:C=$B788)),
  IF(
    OR(
      ISNUMBER(SEARCH(""CDM CASH DEPOSIT"",$C788)),
      ISNUMBER(SEARCH(""CASH DEPOSIT"",$C788)),
      COUNTIF('SUMMARY DATA'"&amp;"!D:D,$C788)&lt;&gt;1
    ),
    """",
    IFERROR(TEXTJOIN(CHAR(10),TRUE,FILTER('SUMMARY DATA'!E:E,'SUMMARY DATA'!D:D=$C788)),"""")
  )
)"),"")</f>
        <v/>
      </c>
      <c r="F788" s="2" t="str">
        <f>IFERROR(__xludf.DUMMYFUNCTION("IFERROR(
  TEXTJOIN(CHAR(10),TRUE,FILTER('SUMMARY DATA'!F:F,'SUMMARY DATA'!A:A=$A788,'SUMMARY DATA'!C:C=$B788)),
  IF(
    OR(
      ISNUMBER(SEARCH(""CDM CASH DEPOSIT"",$C788)),
      ISNUMBER(SEARCH(""CASH DEPOSIT"",$C788)),
      COUNTIF('SUMMARY DATA'"&amp;"!D:D,$C788)&lt;&gt;1
    ),
    """",
    IFERROR(TEXTJOIN(CHAR(10),TRUE,FILTER('SUMMARY DATA'!F:F,'SUMMARY DATA'!D:D=$C788)),"""")
  )
)"),"")</f>
        <v/>
      </c>
      <c r="G788" s="2" t="str">
        <f>IFERROR(__xludf.DUMMYFUNCTION("IFERROR(
  TEXTJOIN(CHAR(10),TRUE,FILTER('SUMMARY DATA'!G:G,'SUMMARY DATA'!A:A=$A788,'SUMMARY DATA'!C:C=$B788)),
  IF(
    OR(
      ISNUMBER(SEARCH(""CDM CASH DEPOSIT"",$C788)),
      ISNUMBER(SEARCH(""CASH DEPOSIT"",$C788)),
      COUNTIF('SUMMARY DATA'"&amp;"!D:D,$C788)&lt;&gt;1
    ),
    """",
    IFERROR(TEXTJOIN(CHAR(10),TRUE,FILTER('SUMMARY DATA'!G:G,'SUMMARY DATA'!D:D=$C788)),"""")
  )
)"),"")</f>
        <v/>
      </c>
      <c r="H788" s="6" t="str">
        <f>IFERROR(__xludf.DUMMYFUNCTION("IFERROR(
  TEXTJOIN(CHAR(10),TRUE,FILTER('SUMMARY DATA'!H:H,'SUMMARY DATA'!A:A=$A788,'SUMMARY DATA'!C:C=$B788)),
  IF(
    OR(
      ISNUMBER(SEARCH(""CDM CASH DEPOSIT"",$C788)),
      ISNUMBER(SEARCH(""CASH DEPOSIT"",$C788)),
      COUNTIF('SUMMARY DATA'"&amp;"!D:D,$C788)&lt;&gt;1
    ),
    """",
    IFERROR(TEXTJOIN(CHAR(10),TRUE,FILTER('SUMMARY DATA'!H:H,'SUMMARY DATA'!D:D=$C788)),"""")
  )
)"),"")</f>
        <v/>
      </c>
      <c r="I788" s="6" t="str">
        <f>IFERROR(__xludf.DUMMYFUNCTION("IF(H788="""","""",
SUM(ARRAYFORMULA(VALUE(SPLIT(H788,CHAR(10)))))
)"),"")</f>
        <v/>
      </c>
      <c r="J788" s="2" t="str">
        <f>IFERROR(__xludf.DUMMYFUNCTION("IFERROR(
  TEXTJOIN(CHAR(10),TRUE,FILTER('SUMMARY DATA'!I:I,'SUMMARY DATA'!A:A=$A788,'SUMMARY DATA'!C:C=$B788)),
  IF(
    OR(
      ISNUMBER(SEARCH(""CDM CASH DEPOSIT"",$C788)),
      ISNUMBER(SEARCH(""CASH DEPOSIT"",$C788)),
      COUNTIF('SUMMARY DATA'"&amp;"!D:D,$C788)&lt;&gt;1
    ),
    """",
    IFERROR(TEXTJOIN(CHAR(10),TRUE,FILTER('SUMMARY DATA'!I:I,'SUMMARY DATA'!D:D=$C788)),"""")
  )
)"),"")</f>
        <v/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 spans="1:27">
      <c r="A789" s="25"/>
      <c r="B789" s="40"/>
      <c r="C789" s="25"/>
      <c r="D789" s="34"/>
      <c r="E789" s="4" t="str">
        <f>IFERROR(__xludf.DUMMYFUNCTION("IFERROR(
  TEXTJOIN(CHAR(10),TRUE,FILTER('SUMMARY DATA'!E:E,'SUMMARY DATA'!A:A=$A789,'SUMMARY DATA'!C:C=$B789)),
  IF(
    OR(
      ISNUMBER(SEARCH(""CDM CASH DEPOSIT"",$C789)),
      ISNUMBER(SEARCH(""CASH DEPOSIT"",$C789)),
      COUNTIF('SUMMARY DATA'"&amp;"!D:D,$C789)&lt;&gt;1
    ),
    """",
    IFERROR(TEXTJOIN(CHAR(10),TRUE,FILTER('SUMMARY DATA'!E:E,'SUMMARY DATA'!D:D=$C789)),"""")
  )
)"),"")</f>
        <v/>
      </c>
      <c r="F789" s="2" t="str">
        <f>IFERROR(__xludf.DUMMYFUNCTION("IFERROR(
  TEXTJOIN(CHAR(10),TRUE,FILTER('SUMMARY DATA'!F:F,'SUMMARY DATA'!A:A=$A789,'SUMMARY DATA'!C:C=$B789)),
  IF(
    OR(
      ISNUMBER(SEARCH(""CDM CASH DEPOSIT"",$C789)),
      ISNUMBER(SEARCH(""CASH DEPOSIT"",$C789)),
      COUNTIF('SUMMARY DATA'"&amp;"!D:D,$C789)&lt;&gt;1
    ),
    """",
    IFERROR(TEXTJOIN(CHAR(10),TRUE,FILTER('SUMMARY DATA'!F:F,'SUMMARY DATA'!D:D=$C789)),"""")
  )
)"),"")</f>
        <v/>
      </c>
      <c r="G789" s="2" t="str">
        <f>IFERROR(__xludf.DUMMYFUNCTION("IFERROR(
  TEXTJOIN(CHAR(10),TRUE,FILTER('SUMMARY DATA'!G:G,'SUMMARY DATA'!A:A=$A789,'SUMMARY DATA'!C:C=$B789)),
  IF(
    OR(
      ISNUMBER(SEARCH(""CDM CASH DEPOSIT"",$C789)),
      ISNUMBER(SEARCH(""CASH DEPOSIT"",$C789)),
      COUNTIF('SUMMARY DATA'"&amp;"!D:D,$C789)&lt;&gt;1
    ),
    """",
    IFERROR(TEXTJOIN(CHAR(10),TRUE,FILTER('SUMMARY DATA'!G:G,'SUMMARY DATA'!D:D=$C789)),"""")
  )
)"),"")</f>
        <v/>
      </c>
      <c r="H789" s="6" t="str">
        <f>IFERROR(__xludf.DUMMYFUNCTION("IFERROR(
  TEXTJOIN(CHAR(10),TRUE,FILTER('SUMMARY DATA'!H:H,'SUMMARY DATA'!A:A=$A789,'SUMMARY DATA'!C:C=$B789)),
  IF(
    OR(
      ISNUMBER(SEARCH(""CDM CASH DEPOSIT"",$C789)),
      ISNUMBER(SEARCH(""CASH DEPOSIT"",$C789)),
      COUNTIF('SUMMARY DATA'"&amp;"!D:D,$C789)&lt;&gt;1
    ),
    """",
    IFERROR(TEXTJOIN(CHAR(10),TRUE,FILTER('SUMMARY DATA'!H:H,'SUMMARY DATA'!D:D=$C789)),"""")
  )
)"),"")</f>
        <v/>
      </c>
      <c r="I789" s="6" t="str">
        <f>IFERROR(__xludf.DUMMYFUNCTION("IF(H789="""","""",
SUM(ARRAYFORMULA(VALUE(SPLIT(H789,CHAR(10)))))
)"),"")</f>
        <v/>
      </c>
      <c r="J789" s="2" t="str">
        <f>IFERROR(__xludf.DUMMYFUNCTION("IFERROR(
  TEXTJOIN(CHAR(10),TRUE,FILTER('SUMMARY DATA'!I:I,'SUMMARY DATA'!A:A=$A789,'SUMMARY DATA'!C:C=$B789)),
  IF(
    OR(
      ISNUMBER(SEARCH(""CDM CASH DEPOSIT"",$C789)),
      ISNUMBER(SEARCH(""CASH DEPOSIT"",$C789)),
      COUNTIF('SUMMARY DATA'"&amp;"!D:D,$C789)&lt;&gt;1
    ),
    """",
    IFERROR(TEXTJOIN(CHAR(10),TRUE,FILTER('SUMMARY DATA'!I:I,'SUMMARY DATA'!D:D=$C789)),"""")
  )
)"),"")</f>
        <v/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 spans="1:27">
      <c r="A790" s="19"/>
      <c r="B790" s="39"/>
      <c r="C790" s="19"/>
      <c r="D790" s="33"/>
      <c r="E790" s="37" t="str">
        <f>IFERROR(__xludf.DUMMYFUNCTION("IFERROR(
  TEXTJOIN(CHAR(10),TRUE,FILTER('SUMMARY DATA'!E:E,'SUMMARY DATA'!A:A=$A790,'SUMMARY DATA'!C:C=$B790)),
  IF(
    OR(
      ISNUMBER(SEARCH(""CDM CASH DEPOSIT"",$C790)),
      ISNUMBER(SEARCH(""CASH DEPOSIT"",$C790)),
      COUNTIF('SUMMARY DATA'"&amp;"!D:D,$C790)&lt;&gt;1
    ),
    """",
    IFERROR(TEXTJOIN(CHAR(10),TRUE,FILTER('SUMMARY DATA'!E:E,'SUMMARY DATA'!D:D=$C790)),"""")
  )
)"),"")</f>
        <v/>
      </c>
      <c r="F790" s="19" t="str">
        <f>IFERROR(__xludf.DUMMYFUNCTION("IFERROR(
  TEXTJOIN(CHAR(10),TRUE,FILTER('SUMMARY DATA'!F:F,'SUMMARY DATA'!A:A=$A790,'SUMMARY DATA'!C:C=$B790)),
  IF(
    OR(
      ISNUMBER(SEARCH(""CDM CASH DEPOSIT"",$C790)),
      ISNUMBER(SEARCH(""CASH DEPOSIT"",$C790)),
      COUNTIF('SUMMARY DATA'"&amp;"!D:D,$C790)&lt;&gt;1
    ),
    """",
    IFERROR(TEXTJOIN(CHAR(10),TRUE,FILTER('SUMMARY DATA'!F:F,'SUMMARY DATA'!D:D=$C790)),"""")
  )
)"),"")</f>
        <v/>
      </c>
      <c r="G790" s="19" t="str">
        <f>IFERROR(__xludf.DUMMYFUNCTION("IFERROR(
  TEXTJOIN(CHAR(10),TRUE,FILTER('SUMMARY DATA'!G:G,'SUMMARY DATA'!A:A=$A790,'SUMMARY DATA'!C:C=$B790)),
  IF(
    OR(
      ISNUMBER(SEARCH(""CDM CASH DEPOSIT"",$C790)),
      ISNUMBER(SEARCH(""CASH DEPOSIT"",$C790)),
      COUNTIF('SUMMARY DATA'"&amp;"!D:D,$C790)&lt;&gt;1
    ),
    """",
    IFERROR(TEXTJOIN(CHAR(10),TRUE,FILTER('SUMMARY DATA'!G:G,'SUMMARY DATA'!D:D=$C790)),"""")
  )
)"),"")</f>
        <v/>
      </c>
      <c r="H790" s="6" t="str">
        <f>IFERROR(__xludf.DUMMYFUNCTION("IFERROR(
  TEXTJOIN(CHAR(10),TRUE,FILTER('SUMMARY DATA'!H:H,'SUMMARY DATA'!A:A=$A790,'SUMMARY DATA'!C:C=$B790)),
  IF(
    OR(
      ISNUMBER(SEARCH(""CDM CASH DEPOSIT"",$C790)),
      ISNUMBER(SEARCH(""CASH DEPOSIT"",$C790)),
      COUNTIF('SUMMARY DATA'"&amp;"!D:D,$C790)&lt;&gt;1
    ),
    """",
    IFERROR(TEXTJOIN(CHAR(10),TRUE,FILTER('SUMMARY DATA'!H:H,'SUMMARY DATA'!D:D=$C790)),"""")
  )
)"),"")</f>
        <v/>
      </c>
      <c r="I790" s="6" t="str">
        <f>IFERROR(__xludf.DUMMYFUNCTION("IF(H790="""","""",
SUM(ARRAYFORMULA(VALUE(SPLIT(H790,CHAR(10)))))
)"),"")</f>
        <v/>
      </c>
      <c r="J790" s="2" t="str">
        <f>IFERROR(__xludf.DUMMYFUNCTION("IFERROR(
  TEXTJOIN(CHAR(10),TRUE,FILTER('SUMMARY DATA'!I:I,'SUMMARY DATA'!A:A=$A790,'SUMMARY DATA'!C:C=$B790)),
  IF(
    OR(
      ISNUMBER(SEARCH(""CDM CASH DEPOSIT"",$C790)),
      ISNUMBER(SEARCH(""CASH DEPOSIT"",$C790)),
      COUNTIF('SUMMARY DATA'"&amp;"!D:D,$C790)&lt;&gt;1
    ),
    """",
    IFERROR(TEXTJOIN(CHAR(10),TRUE,FILTER('SUMMARY DATA'!I:I,'SUMMARY DATA'!D:D=$C790)),"""")
  )
)"),"")</f>
        <v/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 spans="1:27">
      <c r="A791" s="25"/>
      <c r="B791" s="40"/>
      <c r="C791" s="25"/>
      <c r="D791" s="34"/>
      <c r="E791" s="38" t="str">
        <f>IFERROR(__xludf.DUMMYFUNCTION("IFERROR(
  TEXTJOIN(CHAR(10),TRUE,FILTER('SUMMARY DATA'!E:E,'SUMMARY DATA'!A:A=$A791,'SUMMARY DATA'!C:C=$B791)),
  IF(
    OR(
      ISNUMBER(SEARCH(""CDM CASH DEPOSIT"",$C791)),
      ISNUMBER(SEARCH(""CASH DEPOSIT"",$C791)),
      COUNTIF('SUMMARY DATA'"&amp;"!D:D,$C791)&lt;&gt;1
    ),
    """",
    IFERROR(TEXTJOIN(CHAR(10),TRUE,FILTER('SUMMARY DATA'!E:E,'SUMMARY DATA'!D:D=$C791)),"""")
  )
)"),"")</f>
        <v/>
      </c>
      <c r="F791" s="25" t="str">
        <f>IFERROR(__xludf.DUMMYFUNCTION("IFERROR(
  TEXTJOIN(CHAR(10),TRUE,FILTER('SUMMARY DATA'!F:F,'SUMMARY DATA'!A:A=$A791,'SUMMARY DATA'!C:C=$B791)),
  IF(
    OR(
      ISNUMBER(SEARCH(""CDM CASH DEPOSIT"",$C791)),
      ISNUMBER(SEARCH(""CASH DEPOSIT"",$C791)),
      COUNTIF('SUMMARY DATA'"&amp;"!D:D,$C791)&lt;&gt;1
    ),
    """",
    IFERROR(TEXTJOIN(CHAR(10),TRUE,FILTER('SUMMARY DATA'!F:F,'SUMMARY DATA'!D:D=$C791)),"""")
  )
)"),"")</f>
        <v/>
      </c>
      <c r="G791" s="25" t="str">
        <f>IFERROR(__xludf.DUMMYFUNCTION("IFERROR(
  TEXTJOIN(CHAR(10),TRUE,FILTER('SUMMARY DATA'!G:G,'SUMMARY DATA'!A:A=$A791,'SUMMARY DATA'!C:C=$B791)),
  IF(
    OR(
      ISNUMBER(SEARCH(""CDM CASH DEPOSIT"",$C791)),
      ISNUMBER(SEARCH(""CASH DEPOSIT"",$C791)),
      COUNTIF('SUMMARY DATA'"&amp;"!D:D,$C791)&lt;&gt;1
    ),
    """",
    IFERROR(TEXTJOIN(CHAR(10),TRUE,FILTER('SUMMARY DATA'!G:G,'SUMMARY DATA'!D:D=$C791)),"""")
  )
)"),"")</f>
        <v/>
      </c>
      <c r="H791" s="6" t="str">
        <f>IFERROR(__xludf.DUMMYFUNCTION("IFERROR(
  TEXTJOIN(CHAR(10),TRUE,FILTER('SUMMARY DATA'!H:H,'SUMMARY DATA'!A:A=$A791,'SUMMARY DATA'!C:C=$B791)),
  IF(
    OR(
      ISNUMBER(SEARCH(""CDM CASH DEPOSIT"",$C791)),
      ISNUMBER(SEARCH(""CASH DEPOSIT"",$C791)),
      COUNTIF('SUMMARY DATA'"&amp;"!D:D,$C791)&lt;&gt;1
    ),
    """",
    IFERROR(TEXTJOIN(CHAR(10),TRUE,FILTER('SUMMARY DATA'!H:H,'SUMMARY DATA'!D:D=$C791)),"""")
  )
)"),"")</f>
        <v/>
      </c>
      <c r="I791" s="6" t="str">
        <f>IFERROR(__xludf.DUMMYFUNCTION("IF(H791="""","""",
SUM(ARRAYFORMULA(VALUE(SPLIT(H791,CHAR(10)))))
)"),"")</f>
        <v/>
      </c>
      <c r="J791" s="2" t="str">
        <f>IFERROR(__xludf.DUMMYFUNCTION("IFERROR(
  TEXTJOIN(CHAR(10),TRUE,FILTER('SUMMARY DATA'!I:I,'SUMMARY DATA'!A:A=$A791,'SUMMARY DATA'!C:C=$B791)),
  IF(
    OR(
      ISNUMBER(SEARCH(""CDM CASH DEPOSIT"",$C791)),
      ISNUMBER(SEARCH(""CASH DEPOSIT"",$C791)),
      COUNTIF('SUMMARY DATA'"&amp;"!D:D,$C791)&lt;&gt;1
    ),
    """",
    IFERROR(TEXTJOIN(CHAR(10),TRUE,FILTER('SUMMARY DATA'!I:I,'SUMMARY DATA'!D:D=$C791)),"""")
  )
)"),"")</f>
        <v/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 spans="1:27">
      <c r="A792" s="19"/>
      <c r="B792" s="39"/>
      <c r="C792" s="19"/>
      <c r="D792" s="33"/>
      <c r="E792" s="37" t="str">
        <f>IFERROR(__xludf.DUMMYFUNCTION("IFERROR(
  TEXTJOIN(CHAR(10),TRUE,FILTER('SUMMARY DATA'!E:E,'SUMMARY DATA'!A:A=$A792,'SUMMARY DATA'!C:C=$B792)),
  IF(
    OR(
      ISNUMBER(SEARCH(""CDM CASH DEPOSIT"",$C792)),
      ISNUMBER(SEARCH(""CASH DEPOSIT"",$C792)),
      COUNTIF('SUMMARY DATA'"&amp;"!D:D,$C792)&lt;&gt;1
    ),
    """",
    IFERROR(TEXTJOIN(CHAR(10),TRUE,FILTER('SUMMARY DATA'!E:E,'SUMMARY DATA'!D:D=$C792)),"""")
  )
)"),"")</f>
        <v/>
      </c>
      <c r="F792" s="19" t="str">
        <f>IFERROR(__xludf.DUMMYFUNCTION("IFERROR(
  TEXTJOIN(CHAR(10),TRUE,FILTER('SUMMARY DATA'!F:F,'SUMMARY DATA'!A:A=$A792,'SUMMARY DATA'!C:C=$B792)),
  IF(
    OR(
      ISNUMBER(SEARCH(""CDM CASH DEPOSIT"",$C792)),
      ISNUMBER(SEARCH(""CASH DEPOSIT"",$C792)),
      COUNTIF('SUMMARY DATA'"&amp;"!D:D,$C792)&lt;&gt;1
    ),
    """",
    IFERROR(TEXTJOIN(CHAR(10),TRUE,FILTER('SUMMARY DATA'!F:F,'SUMMARY DATA'!D:D=$C792)),"""")
  )
)"),"")</f>
        <v/>
      </c>
      <c r="G792" s="19" t="str">
        <f>IFERROR(__xludf.DUMMYFUNCTION("IFERROR(
  TEXTJOIN(CHAR(10),TRUE,FILTER('SUMMARY DATA'!G:G,'SUMMARY DATA'!A:A=$A792,'SUMMARY DATA'!C:C=$B792)),
  IF(
    OR(
      ISNUMBER(SEARCH(""CDM CASH DEPOSIT"",$C792)),
      ISNUMBER(SEARCH(""CASH DEPOSIT"",$C792)),
      COUNTIF('SUMMARY DATA'"&amp;"!D:D,$C792)&lt;&gt;1
    ),
    """",
    IFERROR(TEXTJOIN(CHAR(10),TRUE,FILTER('SUMMARY DATA'!G:G,'SUMMARY DATA'!D:D=$C792)),"""")
  )
)"),"")</f>
        <v/>
      </c>
      <c r="H792" s="6" t="str">
        <f>IFERROR(__xludf.DUMMYFUNCTION("IFERROR(
  TEXTJOIN(CHAR(10),TRUE,FILTER('SUMMARY DATA'!H:H,'SUMMARY DATA'!A:A=$A792,'SUMMARY DATA'!C:C=$B792)),
  IF(
    OR(
      ISNUMBER(SEARCH(""CDM CASH DEPOSIT"",$C792)),
      ISNUMBER(SEARCH(""CASH DEPOSIT"",$C792)),
      COUNTIF('SUMMARY DATA'"&amp;"!D:D,$C792)&lt;&gt;1
    ),
    """",
    IFERROR(TEXTJOIN(CHAR(10),TRUE,FILTER('SUMMARY DATA'!H:H,'SUMMARY DATA'!D:D=$C792)),"""")
  )
)"),"")</f>
        <v/>
      </c>
      <c r="I792" s="6" t="str">
        <f>IFERROR(__xludf.DUMMYFUNCTION("IF(H792="""","""",
SUM(ARRAYFORMULA(VALUE(SPLIT(H792,CHAR(10)))))
)"),"")</f>
        <v/>
      </c>
      <c r="J792" s="2" t="str">
        <f>IFERROR(__xludf.DUMMYFUNCTION("IFERROR(
  TEXTJOIN(CHAR(10),TRUE,FILTER('SUMMARY DATA'!I:I,'SUMMARY DATA'!A:A=$A792,'SUMMARY DATA'!C:C=$B792)),
  IF(
    OR(
      ISNUMBER(SEARCH(""CDM CASH DEPOSIT"",$C792)),
      ISNUMBER(SEARCH(""CASH DEPOSIT"",$C792)),
      COUNTIF('SUMMARY DATA'"&amp;"!D:D,$C792)&lt;&gt;1
    ),
    """",
    IFERROR(TEXTJOIN(CHAR(10),TRUE,FILTER('SUMMARY DATA'!I:I,'SUMMARY DATA'!D:D=$C792)),"""")
  )
)"),"")</f>
        <v/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 spans="1:27">
      <c r="A793" s="25"/>
      <c r="B793" s="40"/>
      <c r="C793" s="25"/>
      <c r="D793" s="34"/>
      <c r="E793" s="38" t="str">
        <f>IFERROR(__xludf.DUMMYFUNCTION("IFERROR(
  TEXTJOIN(CHAR(10),TRUE,FILTER('SUMMARY DATA'!E:E,'SUMMARY DATA'!A:A=$A793,'SUMMARY DATA'!C:C=$B793)),
  IF(
    OR(
      ISNUMBER(SEARCH(""CDM CASH DEPOSIT"",$C793)),
      ISNUMBER(SEARCH(""CASH DEPOSIT"",$C793)),
      COUNTIF('SUMMARY DATA'"&amp;"!D:D,$C793)&lt;&gt;1
    ),
    """",
    IFERROR(TEXTJOIN(CHAR(10),TRUE,FILTER('SUMMARY DATA'!E:E,'SUMMARY DATA'!D:D=$C793)),"""")
  )
)"),"")</f>
        <v/>
      </c>
      <c r="F793" s="25" t="str">
        <f>IFERROR(__xludf.DUMMYFUNCTION("IFERROR(
  TEXTJOIN(CHAR(10),TRUE,FILTER('SUMMARY DATA'!F:F,'SUMMARY DATA'!A:A=$A793,'SUMMARY DATA'!C:C=$B793)),
  IF(
    OR(
      ISNUMBER(SEARCH(""CDM CASH DEPOSIT"",$C793)),
      ISNUMBER(SEARCH(""CASH DEPOSIT"",$C793)),
      COUNTIF('SUMMARY DATA'"&amp;"!D:D,$C793)&lt;&gt;1
    ),
    """",
    IFERROR(TEXTJOIN(CHAR(10),TRUE,FILTER('SUMMARY DATA'!F:F,'SUMMARY DATA'!D:D=$C793)),"""")
  )
)"),"")</f>
        <v/>
      </c>
      <c r="G793" s="25" t="str">
        <f>IFERROR(__xludf.DUMMYFUNCTION("IFERROR(
  TEXTJOIN(CHAR(10),TRUE,FILTER('SUMMARY DATA'!G:G,'SUMMARY DATA'!A:A=$A793,'SUMMARY DATA'!C:C=$B793)),
  IF(
    OR(
      ISNUMBER(SEARCH(""CDM CASH DEPOSIT"",$C793)),
      ISNUMBER(SEARCH(""CASH DEPOSIT"",$C793)),
      COUNTIF('SUMMARY DATA'"&amp;"!D:D,$C793)&lt;&gt;1
    ),
    """",
    IFERROR(TEXTJOIN(CHAR(10),TRUE,FILTER('SUMMARY DATA'!G:G,'SUMMARY DATA'!D:D=$C793)),"""")
  )
)"),"")</f>
        <v/>
      </c>
      <c r="H793" s="6" t="str">
        <f>IFERROR(__xludf.DUMMYFUNCTION("IFERROR(
  TEXTJOIN(CHAR(10),TRUE,FILTER('SUMMARY DATA'!H:H,'SUMMARY DATA'!A:A=$A793,'SUMMARY DATA'!C:C=$B793)),
  IF(
    OR(
      ISNUMBER(SEARCH(""CDM CASH DEPOSIT"",$C793)),
      ISNUMBER(SEARCH(""CASH DEPOSIT"",$C793)),
      COUNTIF('SUMMARY DATA'"&amp;"!D:D,$C793)&lt;&gt;1
    ),
    """",
    IFERROR(TEXTJOIN(CHAR(10),TRUE,FILTER('SUMMARY DATA'!H:H,'SUMMARY DATA'!D:D=$C793)),"""")
  )
)"),"")</f>
        <v/>
      </c>
      <c r="I793" s="6" t="str">
        <f>IFERROR(__xludf.DUMMYFUNCTION("IF(H793="""","""",
SUM(ARRAYFORMULA(VALUE(SPLIT(H793,CHAR(10)))))
)"),"")</f>
        <v/>
      </c>
      <c r="J793" s="2" t="str">
        <f>IFERROR(__xludf.DUMMYFUNCTION("IFERROR(
  TEXTJOIN(CHAR(10),TRUE,FILTER('SUMMARY DATA'!I:I,'SUMMARY DATA'!A:A=$A793,'SUMMARY DATA'!C:C=$B793)),
  IF(
    OR(
      ISNUMBER(SEARCH(""CDM CASH DEPOSIT"",$C793)),
      ISNUMBER(SEARCH(""CASH DEPOSIT"",$C793)),
      COUNTIF('SUMMARY DATA'"&amp;"!D:D,$C793)&lt;&gt;1
    ),
    """",
    IFERROR(TEXTJOIN(CHAR(10),TRUE,FILTER('SUMMARY DATA'!I:I,'SUMMARY DATA'!D:D=$C793)),"""")
  )
)"),"")</f>
        <v/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 spans="1:27">
      <c r="A794" s="19"/>
      <c r="B794" s="39"/>
      <c r="C794" s="19"/>
      <c r="D794" s="33"/>
      <c r="E794" s="37" t="str">
        <f>IFERROR(__xludf.DUMMYFUNCTION("IFERROR(
  TEXTJOIN(CHAR(10),TRUE,FILTER('SUMMARY DATA'!E:E,'SUMMARY DATA'!A:A=$A794,'SUMMARY DATA'!C:C=$B794)),
  IF(
    OR(
      ISNUMBER(SEARCH(""CDM CASH DEPOSIT"",$C794)),
      ISNUMBER(SEARCH(""CASH DEPOSIT"",$C794)),
      COUNTIF('SUMMARY DATA'"&amp;"!D:D,$C794)&lt;&gt;1
    ),
    """",
    IFERROR(TEXTJOIN(CHAR(10),TRUE,FILTER('SUMMARY DATA'!E:E,'SUMMARY DATA'!D:D=$C794)),"""")
  )
)"),"")</f>
        <v/>
      </c>
      <c r="F794" s="19" t="str">
        <f>IFERROR(__xludf.DUMMYFUNCTION("IFERROR(
  TEXTJOIN(CHAR(10),TRUE,FILTER('SUMMARY DATA'!F:F,'SUMMARY DATA'!A:A=$A794,'SUMMARY DATA'!C:C=$B794)),
  IF(
    OR(
      ISNUMBER(SEARCH(""CDM CASH DEPOSIT"",$C794)),
      ISNUMBER(SEARCH(""CASH DEPOSIT"",$C794)),
      COUNTIF('SUMMARY DATA'"&amp;"!D:D,$C794)&lt;&gt;1
    ),
    """",
    IFERROR(TEXTJOIN(CHAR(10),TRUE,FILTER('SUMMARY DATA'!F:F,'SUMMARY DATA'!D:D=$C794)),"""")
  )
)"),"")</f>
        <v/>
      </c>
      <c r="G794" s="19" t="str">
        <f>IFERROR(__xludf.DUMMYFUNCTION("IFERROR(
  TEXTJOIN(CHAR(10),TRUE,FILTER('SUMMARY DATA'!G:G,'SUMMARY DATA'!A:A=$A794,'SUMMARY DATA'!C:C=$B794)),
  IF(
    OR(
      ISNUMBER(SEARCH(""CDM CASH DEPOSIT"",$C794)),
      ISNUMBER(SEARCH(""CASH DEPOSIT"",$C794)),
      COUNTIF('SUMMARY DATA'"&amp;"!D:D,$C794)&lt;&gt;1
    ),
    """",
    IFERROR(TEXTJOIN(CHAR(10),TRUE,FILTER('SUMMARY DATA'!G:G,'SUMMARY DATA'!D:D=$C794)),"""")
  )
)"),"")</f>
        <v/>
      </c>
      <c r="H794" s="6" t="str">
        <f>IFERROR(__xludf.DUMMYFUNCTION("IFERROR(
  TEXTJOIN(CHAR(10),TRUE,FILTER('SUMMARY DATA'!H:H,'SUMMARY DATA'!A:A=$A794,'SUMMARY DATA'!C:C=$B794)),
  IF(
    OR(
      ISNUMBER(SEARCH(""CDM CASH DEPOSIT"",$C794)),
      ISNUMBER(SEARCH(""CASH DEPOSIT"",$C794)),
      COUNTIF('SUMMARY DATA'"&amp;"!D:D,$C794)&lt;&gt;1
    ),
    """",
    IFERROR(TEXTJOIN(CHAR(10),TRUE,FILTER('SUMMARY DATA'!H:H,'SUMMARY DATA'!D:D=$C794)),"""")
  )
)"),"")</f>
        <v/>
      </c>
      <c r="I794" s="6" t="str">
        <f>IFERROR(__xludf.DUMMYFUNCTION("IF(H794="""","""",
SUM(ARRAYFORMULA(VALUE(SPLIT(H794,CHAR(10)))))
)"),"")</f>
        <v/>
      </c>
      <c r="J794" s="2" t="str">
        <f>IFERROR(__xludf.DUMMYFUNCTION("IFERROR(
  TEXTJOIN(CHAR(10),TRUE,FILTER('SUMMARY DATA'!I:I,'SUMMARY DATA'!A:A=$A794,'SUMMARY DATA'!C:C=$B794)),
  IF(
    OR(
      ISNUMBER(SEARCH(""CDM CASH DEPOSIT"",$C794)),
      ISNUMBER(SEARCH(""CASH DEPOSIT"",$C794)),
      COUNTIF('SUMMARY DATA'"&amp;"!D:D,$C794)&lt;&gt;1
    ),
    """",
    IFERROR(TEXTJOIN(CHAR(10),TRUE,FILTER('SUMMARY DATA'!I:I,'SUMMARY DATA'!D:D=$C794)),"""")
  )
)"),"")</f>
        <v/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 spans="1:27">
      <c r="A795" s="25"/>
      <c r="B795" s="40"/>
      <c r="C795" s="25"/>
      <c r="D795" s="34"/>
      <c r="E795" s="38" t="str">
        <f>IFERROR(__xludf.DUMMYFUNCTION("IFERROR(
  TEXTJOIN(CHAR(10),TRUE,FILTER('SUMMARY DATA'!E:E,'SUMMARY DATA'!A:A=$A795,'SUMMARY DATA'!C:C=$B795)),
  IF(
    OR(
      ISNUMBER(SEARCH(""CDM CASH DEPOSIT"",$C795)),
      ISNUMBER(SEARCH(""CASH DEPOSIT"",$C795)),
      COUNTIF('SUMMARY DATA'"&amp;"!D:D,$C795)&lt;&gt;1
    ),
    """",
    IFERROR(TEXTJOIN(CHAR(10),TRUE,FILTER('SUMMARY DATA'!E:E,'SUMMARY DATA'!D:D=$C795)),"""")
  )
)"),"")</f>
        <v/>
      </c>
      <c r="F795" s="25" t="str">
        <f>IFERROR(__xludf.DUMMYFUNCTION("IFERROR(
  TEXTJOIN(CHAR(10),TRUE,FILTER('SUMMARY DATA'!F:F,'SUMMARY DATA'!A:A=$A795,'SUMMARY DATA'!C:C=$B795)),
  IF(
    OR(
      ISNUMBER(SEARCH(""CDM CASH DEPOSIT"",$C795)),
      ISNUMBER(SEARCH(""CASH DEPOSIT"",$C795)),
      COUNTIF('SUMMARY DATA'"&amp;"!D:D,$C795)&lt;&gt;1
    ),
    """",
    IFERROR(TEXTJOIN(CHAR(10),TRUE,FILTER('SUMMARY DATA'!F:F,'SUMMARY DATA'!D:D=$C795)),"""")
  )
)"),"")</f>
        <v/>
      </c>
      <c r="G795" s="25" t="str">
        <f>IFERROR(__xludf.DUMMYFUNCTION("IFERROR(
  TEXTJOIN(CHAR(10),TRUE,FILTER('SUMMARY DATA'!G:G,'SUMMARY DATA'!A:A=$A795,'SUMMARY DATA'!C:C=$B795)),
  IF(
    OR(
      ISNUMBER(SEARCH(""CDM CASH DEPOSIT"",$C795)),
      ISNUMBER(SEARCH(""CASH DEPOSIT"",$C795)),
      COUNTIF('SUMMARY DATA'"&amp;"!D:D,$C795)&lt;&gt;1
    ),
    """",
    IFERROR(TEXTJOIN(CHAR(10),TRUE,FILTER('SUMMARY DATA'!G:G,'SUMMARY DATA'!D:D=$C795)),"""")
  )
)"),"")</f>
        <v/>
      </c>
      <c r="H795" s="6" t="str">
        <f>IFERROR(__xludf.DUMMYFUNCTION("IFERROR(
  TEXTJOIN(CHAR(10),TRUE,FILTER('SUMMARY DATA'!H:H,'SUMMARY DATA'!A:A=$A795,'SUMMARY DATA'!C:C=$B795)),
  IF(
    OR(
      ISNUMBER(SEARCH(""CDM CASH DEPOSIT"",$C795)),
      ISNUMBER(SEARCH(""CASH DEPOSIT"",$C795)),
      COUNTIF('SUMMARY DATA'"&amp;"!D:D,$C795)&lt;&gt;1
    ),
    """",
    IFERROR(TEXTJOIN(CHAR(10),TRUE,FILTER('SUMMARY DATA'!H:H,'SUMMARY DATA'!D:D=$C795)),"""")
  )
)"),"")</f>
        <v/>
      </c>
      <c r="I795" s="6" t="str">
        <f>IFERROR(__xludf.DUMMYFUNCTION("IF(H795="""","""",
SUM(ARRAYFORMULA(VALUE(SPLIT(H795,CHAR(10)))))
)"),"")</f>
        <v/>
      </c>
      <c r="J795" s="2" t="str">
        <f>IFERROR(__xludf.DUMMYFUNCTION("IFERROR(
  TEXTJOIN(CHAR(10),TRUE,FILTER('SUMMARY DATA'!I:I,'SUMMARY DATA'!A:A=$A795,'SUMMARY DATA'!C:C=$B795)),
  IF(
    OR(
      ISNUMBER(SEARCH(""CDM CASH DEPOSIT"",$C795)),
      ISNUMBER(SEARCH(""CASH DEPOSIT"",$C795)),
      COUNTIF('SUMMARY DATA'"&amp;"!D:D,$C795)&lt;&gt;1
    ),
    """",
    IFERROR(TEXTJOIN(CHAR(10),TRUE,FILTER('SUMMARY DATA'!I:I,'SUMMARY DATA'!D:D=$C795)),"""")
  )
)"),"")</f>
        <v/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 spans="1:27">
      <c r="A796" s="19"/>
      <c r="B796" s="39"/>
      <c r="C796" s="19"/>
      <c r="D796" s="33"/>
      <c r="E796" s="37" t="str">
        <f>IFERROR(__xludf.DUMMYFUNCTION("IFERROR(
  TEXTJOIN(CHAR(10),TRUE,FILTER('SUMMARY DATA'!E:E,'SUMMARY DATA'!A:A=$A796,'SUMMARY DATA'!C:C=$B796)),
  IF(
    OR(
      ISNUMBER(SEARCH(""CDM CASH DEPOSIT"",$C796)),
      ISNUMBER(SEARCH(""CASH DEPOSIT"",$C796)),
      COUNTIF('SUMMARY DATA'"&amp;"!D:D,$C796)&lt;&gt;1
    ),
    """",
    IFERROR(TEXTJOIN(CHAR(10),TRUE,FILTER('SUMMARY DATA'!E:E,'SUMMARY DATA'!D:D=$C796)),"""")
  )
)"),"")</f>
        <v/>
      </c>
      <c r="F796" s="19" t="str">
        <f>IFERROR(__xludf.DUMMYFUNCTION("IFERROR(
  TEXTJOIN(CHAR(10),TRUE,FILTER('SUMMARY DATA'!F:F,'SUMMARY DATA'!A:A=$A796,'SUMMARY DATA'!C:C=$B796)),
  IF(
    OR(
      ISNUMBER(SEARCH(""CDM CASH DEPOSIT"",$C796)),
      ISNUMBER(SEARCH(""CASH DEPOSIT"",$C796)),
      COUNTIF('SUMMARY DATA'"&amp;"!D:D,$C796)&lt;&gt;1
    ),
    """",
    IFERROR(TEXTJOIN(CHAR(10),TRUE,FILTER('SUMMARY DATA'!F:F,'SUMMARY DATA'!D:D=$C796)),"""")
  )
)"),"")</f>
        <v/>
      </c>
      <c r="G796" s="19" t="str">
        <f>IFERROR(__xludf.DUMMYFUNCTION("IFERROR(
  TEXTJOIN(CHAR(10),TRUE,FILTER('SUMMARY DATA'!G:G,'SUMMARY DATA'!A:A=$A796,'SUMMARY DATA'!C:C=$B796)),
  IF(
    OR(
      ISNUMBER(SEARCH(""CDM CASH DEPOSIT"",$C796)),
      ISNUMBER(SEARCH(""CASH DEPOSIT"",$C796)),
      COUNTIF('SUMMARY DATA'"&amp;"!D:D,$C796)&lt;&gt;1
    ),
    """",
    IFERROR(TEXTJOIN(CHAR(10),TRUE,FILTER('SUMMARY DATA'!G:G,'SUMMARY DATA'!D:D=$C796)),"""")
  )
)"),"")</f>
        <v/>
      </c>
      <c r="H796" s="6" t="str">
        <f>IFERROR(__xludf.DUMMYFUNCTION("IFERROR(
  TEXTJOIN(CHAR(10),TRUE,FILTER('SUMMARY DATA'!H:H,'SUMMARY DATA'!A:A=$A796,'SUMMARY DATA'!C:C=$B796)),
  IF(
    OR(
      ISNUMBER(SEARCH(""CDM CASH DEPOSIT"",$C796)),
      ISNUMBER(SEARCH(""CASH DEPOSIT"",$C796)),
      COUNTIF('SUMMARY DATA'"&amp;"!D:D,$C796)&lt;&gt;1
    ),
    """",
    IFERROR(TEXTJOIN(CHAR(10),TRUE,FILTER('SUMMARY DATA'!H:H,'SUMMARY DATA'!D:D=$C796)),"""")
  )
)"),"")</f>
        <v/>
      </c>
      <c r="I796" s="6" t="str">
        <f>IFERROR(__xludf.DUMMYFUNCTION("IF(H796="""","""",
SUM(ARRAYFORMULA(VALUE(SPLIT(H796,CHAR(10)))))
)"),"")</f>
        <v/>
      </c>
      <c r="J796" s="2" t="str">
        <f>IFERROR(__xludf.DUMMYFUNCTION("IFERROR(
  TEXTJOIN(CHAR(10),TRUE,FILTER('SUMMARY DATA'!I:I,'SUMMARY DATA'!A:A=$A796,'SUMMARY DATA'!C:C=$B796)),
  IF(
    OR(
      ISNUMBER(SEARCH(""CDM CASH DEPOSIT"",$C796)),
      ISNUMBER(SEARCH(""CASH DEPOSIT"",$C796)),
      COUNTIF('SUMMARY DATA'"&amp;"!D:D,$C796)&lt;&gt;1
    ),
    """",
    IFERROR(TEXTJOIN(CHAR(10),TRUE,FILTER('SUMMARY DATA'!I:I,'SUMMARY DATA'!D:D=$C796)),"""")
  )
)"),"")</f>
        <v/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 spans="1:27">
      <c r="A797" s="25"/>
      <c r="B797" s="40"/>
      <c r="C797" s="25"/>
      <c r="D797" s="34"/>
      <c r="E797" s="38" t="str">
        <f>IFERROR(__xludf.DUMMYFUNCTION("IFERROR(
  TEXTJOIN(CHAR(10),TRUE,FILTER('SUMMARY DATA'!E:E,'SUMMARY DATA'!A:A=$A797,'SUMMARY DATA'!C:C=$B797)),
  IF(
    OR(
      ISNUMBER(SEARCH(""CDM CASH DEPOSIT"",$C797)),
      ISNUMBER(SEARCH(""CASH DEPOSIT"",$C797)),
      COUNTIF('SUMMARY DATA'"&amp;"!D:D,$C797)&lt;&gt;1
    ),
    """",
    IFERROR(TEXTJOIN(CHAR(10),TRUE,FILTER('SUMMARY DATA'!E:E,'SUMMARY DATA'!D:D=$C797)),"""")
  )
)"),"")</f>
        <v/>
      </c>
      <c r="F797" s="25" t="str">
        <f>IFERROR(__xludf.DUMMYFUNCTION("IFERROR(
  TEXTJOIN(CHAR(10),TRUE,FILTER('SUMMARY DATA'!F:F,'SUMMARY DATA'!A:A=$A797,'SUMMARY DATA'!C:C=$B797)),
  IF(
    OR(
      ISNUMBER(SEARCH(""CDM CASH DEPOSIT"",$C797)),
      ISNUMBER(SEARCH(""CASH DEPOSIT"",$C797)),
      COUNTIF('SUMMARY DATA'"&amp;"!D:D,$C797)&lt;&gt;1
    ),
    """",
    IFERROR(TEXTJOIN(CHAR(10),TRUE,FILTER('SUMMARY DATA'!F:F,'SUMMARY DATA'!D:D=$C797)),"""")
  )
)"),"")</f>
        <v/>
      </c>
      <c r="G797" s="25" t="str">
        <f>IFERROR(__xludf.DUMMYFUNCTION("IFERROR(
  TEXTJOIN(CHAR(10),TRUE,FILTER('SUMMARY DATA'!G:G,'SUMMARY DATA'!A:A=$A797,'SUMMARY DATA'!C:C=$B797)),
  IF(
    OR(
      ISNUMBER(SEARCH(""CDM CASH DEPOSIT"",$C797)),
      ISNUMBER(SEARCH(""CASH DEPOSIT"",$C797)),
      COUNTIF('SUMMARY DATA'"&amp;"!D:D,$C797)&lt;&gt;1
    ),
    """",
    IFERROR(TEXTJOIN(CHAR(10),TRUE,FILTER('SUMMARY DATA'!G:G,'SUMMARY DATA'!D:D=$C797)),"""")
  )
)"),"")</f>
        <v/>
      </c>
      <c r="H797" s="6" t="str">
        <f>IFERROR(__xludf.DUMMYFUNCTION("IFERROR(
  TEXTJOIN(CHAR(10),TRUE,FILTER('SUMMARY DATA'!H:H,'SUMMARY DATA'!A:A=$A797,'SUMMARY DATA'!C:C=$B797)),
  IF(
    OR(
      ISNUMBER(SEARCH(""CDM CASH DEPOSIT"",$C797)),
      ISNUMBER(SEARCH(""CASH DEPOSIT"",$C797)),
      COUNTIF('SUMMARY DATA'"&amp;"!D:D,$C797)&lt;&gt;1
    ),
    """",
    IFERROR(TEXTJOIN(CHAR(10),TRUE,FILTER('SUMMARY DATA'!H:H,'SUMMARY DATA'!D:D=$C797)),"""")
  )
)"),"")</f>
        <v/>
      </c>
      <c r="I797" s="6" t="str">
        <f>IFERROR(__xludf.DUMMYFUNCTION("IF(H797="""","""",
SUM(ARRAYFORMULA(VALUE(SPLIT(H797,CHAR(10)))))
)"),"")</f>
        <v/>
      </c>
      <c r="J797" s="2" t="str">
        <f>IFERROR(__xludf.DUMMYFUNCTION("IFERROR(
  TEXTJOIN(CHAR(10),TRUE,FILTER('SUMMARY DATA'!I:I,'SUMMARY DATA'!A:A=$A797,'SUMMARY DATA'!C:C=$B797)),
  IF(
    OR(
      ISNUMBER(SEARCH(""CDM CASH DEPOSIT"",$C797)),
      ISNUMBER(SEARCH(""CASH DEPOSIT"",$C797)),
      COUNTIF('SUMMARY DATA'"&amp;"!D:D,$C797)&lt;&gt;1
    ),
    """",
    IFERROR(TEXTJOIN(CHAR(10),TRUE,FILTER('SUMMARY DATA'!I:I,'SUMMARY DATA'!D:D=$C797)),"""")
  )
)"),"")</f>
        <v/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 spans="1:27">
      <c r="A798" s="19"/>
      <c r="B798" s="39"/>
      <c r="C798" s="19"/>
      <c r="D798" s="33"/>
      <c r="E798" s="37" t="str">
        <f>IFERROR(__xludf.DUMMYFUNCTION("IFERROR(
  TEXTJOIN(CHAR(10),TRUE,FILTER('SUMMARY DATA'!E:E,'SUMMARY DATA'!A:A=$A798,'SUMMARY DATA'!C:C=$B798)),
  IF(
    OR(
      ISNUMBER(SEARCH(""CDM CASH DEPOSIT"",$C798)),
      ISNUMBER(SEARCH(""CASH DEPOSIT"",$C798)),
      COUNTIF('SUMMARY DATA'"&amp;"!D:D,$C798)&lt;&gt;1
    ),
    """",
    IFERROR(TEXTJOIN(CHAR(10),TRUE,FILTER('SUMMARY DATA'!E:E,'SUMMARY DATA'!D:D=$C798)),"""")
  )
)"),"")</f>
        <v/>
      </c>
      <c r="F798" s="19" t="str">
        <f>IFERROR(__xludf.DUMMYFUNCTION("IFERROR(
  TEXTJOIN(CHAR(10),TRUE,FILTER('SUMMARY DATA'!F:F,'SUMMARY DATA'!A:A=$A798,'SUMMARY DATA'!C:C=$B798)),
  IF(
    OR(
      ISNUMBER(SEARCH(""CDM CASH DEPOSIT"",$C798)),
      ISNUMBER(SEARCH(""CASH DEPOSIT"",$C798)),
      COUNTIF('SUMMARY DATA'"&amp;"!D:D,$C798)&lt;&gt;1
    ),
    """",
    IFERROR(TEXTJOIN(CHAR(10),TRUE,FILTER('SUMMARY DATA'!F:F,'SUMMARY DATA'!D:D=$C798)),"""")
  )
)"),"")</f>
        <v/>
      </c>
      <c r="G798" s="19" t="str">
        <f>IFERROR(__xludf.DUMMYFUNCTION("IFERROR(
  TEXTJOIN(CHAR(10),TRUE,FILTER('SUMMARY DATA'!G:G,'SUMMARY DATA'!A:A=$A798,'SUMMARY DATA'!C:C=$B798)),
  IF(
    OR(
      ISNUMBER(SEARCH(""CDM CASH DEPOSIT"",$C798)),
      ISNUMBER(SEARCH(""CASH DEPOSIT"",$C798)),
      COUNTIF('SUMMARY DATA'"&amp;"!D:D,$C798)&lt;&gt;1
    ),
    """",
    IFERROR(TEXTJOIN(CHAR(10),TRUE,FILTER('SUMMARY DATA'!G:G,'SUMMARY DATA'!D:D=$C798)),"""")
  )
)"),"")</f>
        <v/>
      </c>
      <c r="H798" s="6" t="str">
        <f>IFERROR(__xludf.DUMMYFUNCTION("IFERROR(
  TEXTJOIN(CHAR(10),TRUE,FILTER('SUMMARY DATA'!H:H,'SUMMARY DATA'!A:A=$A798,'SUMMARY DATA'!C:C=$B798)),
  IF(
    OR(
      ISNUMBER(SEARCH(""CDM CASH DEPOSIT"",$C798)),
      ISNUMBER(SEARCH(""CASH DEPOSIT"",$C798)),
      COUNTIF('SUMMARY DATA'"&amp;"!D:D,$C798)&lt;&gt;1
    ),
    """",
    IFERROR(TEXTJOIN(CHAR(10),TRUE,FILTER('SUMMARY DATA'!H:H,'SUMMARY DATA'!D:D=$C798)),"""")
  )
)"),"")</f>
        <v/>
      </c>
      <c r="I798" s="6" t="str">
        <f>IFERROR(__xludf.DUMMYFUNCTION("IF(H798="""","""",
SUM(ARRAYFORMULA(VALUE(SPLIT(H798,CHAR(10)))))
)"),"")</f>
        <v/>
      </c>
      <c r="J798" s="2" t="str">
        <f>IFERROR(__xludf.DUMMYFUNCTION("IFERROR(
  TEXTJOIN(CHAR(10),TRUE,FILTER('SUMMARY DATA'!I:I,'SUMMARY DATA'!A:A=$A798,'SUMMARY DATA'!C:C=$B798)),
  IF(
    OR(
      ISNUMBER(SEARCH(""CDM CASH DEPOSIT"",$C798)),
      ISNUMBER(SEARCH(""CASH DEPOSIT"",$C798)),
      COUNTIF('SUMMARY DATA'"&amp;"!D:D,$C798)&lt;&gt;1
    ),
    """",
    IFERROR(TEXTJOIN(CHAR(10),TRUE,FILTER('SUMMARY DATA'!I:I,'SUMMARY DATA'!D:D=$C798)),"""")
  )
)"),"")</f>
        <v/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 spans="1:27">
      <c r="A799" s="25"/>
      <c r="B799" s="40"/>
      <c r="C799" s="25"/>
      <c r="D799" s="34"/>
      <c r="E799" s="38" t="str">
        <f>IFERROR(__xludf.DUMMYFUNCTION("IFERROR(
  TEXTJOIN(CHAR(10),TRUE,FILTER('SUMMARY DATA'!E:E,'SUMMARY DATA'!A:A=$A799,'SUMMARY DATA'!C:C=$B799)),
  IF(
    OR(
      ISNUMBER(SEARCH(""CDM CASH DEPOSIT"",$C799)),
      ISNUMBER(SEARCH(""CASH DEPOSIT"",$C799)),
      COUNTIF('SUMMARY DATA'"&amp;"!D:D,$C799)&lt;&gt;1
    ),
    """",
    IFERROR(TEXTJOIN(CHAR(10),TRUE,FILTER('SUMMARY DATA'!E:E,'SUMMARY DATA'!D:D=$C799)),"""")
  )
)"),"")</f>
        <v/>
      </c>
      <c r="F799" s="25" t="str">
        <f>IFERROR(__xludf.DUMMYFUNCTION("IFERROR(
  TEXTJOIN(CHAR(10),TRUE,FILTER('SUMMARY DATA'!F:F,'SUMMARY DATA'!A:A=$A799,'SUMMARY DATA'!C:C=$B799)),
  IF(
    OR(
      ISNUMBER(SEARCH(""CDM CASH DEPOSIT"",$C799)),
      ISNUMBER(SEARCH(""CASH DEPOSIT"",$C799)),
      COUNTIF('SUMMARY DATA'"&amp;"!D:D,$C799)&lt;&gt;1
    ),
    """",
    IFERROR(TEXTJOIN(CHAR(10),TRUE,FILTER('SUMMARY DATA'!F:F,'SUMMARY DATA'!D:D=$C799)),"""")
  )
)"),"")</f>
        <v/>
      </c>
      <c r="G799" s="25" t="str">
        <f>IFERROR(__xludf.DUMMYFUNCTION("IFERROR(
  TEXTJOIN(CHAR(10),TRUE,FILTER('SUMMARY DATA'!G:G,'SUMMARY DATA'!A:A=$A799,'SUMMARY DATA'!C:C=$B799)),
  IF(
    OR(
      ISNUMBER(SEARCH(""CDM CASH DEPOSIT"",$C799)),
      ISNUMBER(SEARCH(""CASH DEPOSIT"",$C799)),
      COUNTIF('SUMMARY DATA'"&amp;"!D:D,$C799)&lt;&gt;1
    ),
    """",
    IFERROR(TEXTJOIN(CHAR(10),TRUE,FILTER('SUMMARY DATA'!G:G,'SUMMARY DATA'!D:D=$C799)),"""")
  )
)"),"")</f>
        <v/>
      </c>
      <c r="H799" s="6" t="str">
        <f>IFERROR(__xludf.DUMMYFUNCTION("IFERROR(
  TEXTJOIN(CHAR(10),TRUE,FILTER('SUMMARY DATA'!H:H,'SUMMARY DATA'!A:A=$A799,'SUMMARY DATA'!C:C=$B799)),
  IF(
    OR(
      ISNUMBER(SEARCH(""CDM CASH DEPOSIT"",$C799)),
      ISNUMBER(SEARCH(""CASH DEPOSIT"",$C799)),
      COUNTIF('SUMMARY DATA'"&amp;"!D:D,$C799)&lt;&gt;1
    ),
    """",
    IFERROR(TEXTJOIN(CHAR(10),TRUE,FILTER('SUMMARY DATA'!H:H,'SUMMARY DATA'!D:D=$C799)),"""")
  )
)"),"")</f>
        <v/>
      </c>
      <c r="I799" s="6" t="str">
        <f>IFERROR(__xludf.DUMMYFUNCTION("IF(H799="""","""",
SUM(ARRAYFORMULA(VALUE(SPLIT(H799,CHAR(10)))))
)"),"")</f>
        <v/>
      </c>
      <c r="J799" s="2" t="str">
        <f>IFERROR(__xludf.DUMMYFUNCTION("IFERROR(
  TEXTJOIN(CHAR(10),TRUE,FILTER('SUMMARY DATA'!I:I,'SUMMARY DATA'!A:A=$A799,'SUMMARY DATA'!C:C=$B799)),
  IF(
    OR(
      ISNUMBER(SEARCH(""CDM CASH DEPOSIT"",$C799)),
      ISNUMBER(SEARCH(""CASH DEPOSIT"",$C799)),
      COUNTIF('SUMMARY DATA'"&amp;"!D:D,$C799)&lt;&gt;1
    ),
    """",
    IFERROR(TEXTJOIN(CHAR(10),TRUE,FILTER('SUMMARY DATA'!I:I,'SUMMARY DATA'!D:D=$C799)),"""")
  )
)"),"")</f>
        <v/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 spans="1:27">
      <c r="A800" s="2"/>
      <c r="B800" s="41"/>
      <c r="C800" s="2"/>
      <c r="D800" s="6"/>
      <c r="E800" s="4" t="str">
        <f>IFERROR(__xludf.DUMMYFUNCTION("IFERROR(
  TEXTJOIN(CHAR(10),TRUE,FILTER('SUMMARY DATA'!E:E,'SUMMARY DATA'!A:A=$A800,'SUMMARY DATA'!C:C=$B800)),
  IF(
    OR(
      ISNUMBER(SEARCH(""CDM CASH DEPOSIT"",$C800)),
      ISNUMBER(SEARCH(""CASH DEPOSIT"",$C800)),
      COUNTIF('SUMMARY DATA'"&amp;"!D:D,$C800)&lt;&gt;1
    ),
    """",
    IFERROR(TEXTJOIN(CHAR(10),TRUE,FILTER('SUMMARY DATA'!E:E,'SUMMARY DATA'!D:D=$C800)),"""")
  )
)"),"")</f>
        <v/>
      </c>
      <c r="F800" s="2" t="str">
        <f>IFERROR(__xludf.DUMMYFUNCTION("IFERROR(
  TEXTJOIN(CHAR(10),TRUE,FILTER('SUMMARY DATA'!F:F,'SUMMARY DATA'!A:A=$A800,'SUMMARY DATA'!C:C=$B800)),
  IF(
    OR(
      ISNUMBER(SEARCH(""CDM CASH DEPOSIT"",$C800)),
      ISNUMBER(SEARCH(""CASH DEPOSIT"",$C800)),
      COUNTIF('SUMMARY DATA'"&amp;"!D:D,$C800)&lt;&gt;1
    ),
    """",
    IFERROR(TEXTJOIN(CHAR(10),TRUE,FILTER('SUMMARY DATA'!F:F,'SUMMARY DATA'!D:D=$C800)),"""")
  )
)"),"")</f>
        <v/>
      </c>
      <c r="G800" s="2" t="str">
        <f>IFERROR(__xludf.DUMMYFUNCTION("IFERROR(
  TEXTJOIN(CHAR(10),TRUE,FILTER('SUMMARY DATA'!G:G,'SUMMARY DATA'!A:A=$A800,'SUMMARY DATA'!C:C=$B800)),
  IF(
    OR(
      ISNUMBER(SEARCH(""CDM CASH DEPOSIT"",$C800)),
      ISNUMBER(SEARCH(""CASH DEPOSIT"",$C800)),
      COUNTIF('SUMMARY DATA'"&amp;"!D:D,$C800)&lt;&gt;1
    ),
    """",
    IFERROR(TEXTJOIN(CHAR(10),TRUE,FILTER('SUMMARY DATA'!G:G,'SUMMARY DATA'!D:D=$C800)),"""")
  )
)"),"")</f>
        <v/>
      </c>
      <c r="H800" s="6" t="str">
        <f>IFERROR(__xludf.DUMMYFUNCTION("IFERROR(
  TEXTJOIN(CHAR(10),TRUE,FILTER('SUMMARY DATA'!H:H,'SUMMARY DATA'!A:A=$A800,'SUMMARY DATA'!C:C=$B800)),
  IF(
    OR(
      ISNUMBER(SEARCH(""CDM CASH DEPOSIT"",$C800)),
      ISNUMBER(SEARCH(""CASH DEPOSIT"",$C800)),
      COUNTIF('SUMMARY DATA'"&amp;"!D:D,$C800)&lt;&gt;1
    ),
    """",
    IFERROR(TEXTJOIN(CHAR(10),TRUE,FILTER('SUMMARY DATA'!H:H,'SUMMARY DATA'!D:D=$C800)),"""")
  )
)"),"")</f>
        <v/>
      </c>
      <c r="I800" s="6" t="str">
        <f>IFERROR(__xludf.DUMMYFUNCTION("IF(H800="""","""",
SUM(ARRAYFORMULA(VALUE(SPLIT(H800,CHAR(10)))))
)"),"")</f>
        <v/>
      </c>
      <c r="J800" s="2" t="str">
        <f>IFERROR(__xludf.DUMMYFUNCTION("IFERROR(
  TEXTJOIN(CHAR(10),TRUE,FILTER('SUMMARY DATA'!I:I,'SUMMARY DATA'!A:A=$A800,'SUMMARY DATA'!C:C=$B800)),
  IF(
    OR(
      ISNUMBER(SEARCH(""CDM CASH DEPOSIT"",$C800)),
      ISNUMBER(SEARCH(""CASH DEPOSIT"",$C800)),
      COUNTIF('SUMMARY DATA'"&amp;"!D:D,$C800)&lt;&gt;1
    ),
    """",
    IFERROR(TEXTJOIN(CHAR(10),TRUE,FILTER('SUMMARY DATA'!I:I,'SUMMARY DATA'!D:D=$C800)),"""")
  )
)"),"")</f>
        <v/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 spans="1:27">
      <c r="A801" s="2"/>
      <c r="B801" s="41"/>
      <c r="C801" s="2"/>
      <c r="D801" s="6"/>
      <c r="E801" s="4" t="str">
        <f>IFERROR(__xludf.DUMMYFUNCTION("IFERROR(
  TEXTJOIN(CHAR(10),TRUE,FILTER('SUMMARY DATA'!E:E,'SUMMARY DATA'!A:A=$A801,'SUMMARY DATA'!C:C=$B801)),
  IF(
    OR(
      ISNUMBER(SEARCH(""CDM CASH DEPOSIT"",$C801)),
      ISNUMBER(SEARCH(""CASH DEPOSIT"",$C801)),
      COUNTIF('SUMMARY DATA'"&amp;"!D:D,$C801)&lt;&gt;1
    ),
    """",
    IFERROR(TEXTJOIN(CHAR(10),TRUE,FILTER('SUMMARY DATA'!E:E,'SUMMARY DATA'!D:D=$C801)),"""")
  )
)"),"")</f>
        <v/>
      </c>
      <c r="F801" s="2" t="str">
        <f>IFERROR(__xludf.DUMMYFUNCTION("IFERROR(
  TEXTJOIN(CHAR(10),TRUE,FILTER('SUMMARY DATA'!F:F,'SUMMARY DATA'!A:A=$A801,'SUMMARY DATA'!C:C=$B801)),
  IF(
    OR(
      ISNUMBER(SEARCH(""CDM CASH DEPOSIT"",$C801)),
      ISNUMBER(SEARCH(""CASH DEPOSIT"",$C801)),
      COUNTIF('SUMMARY DATA'"&amp;"!D:D,$C801)&lt;&gt;1
    ),
    """",
    IFERROR(TEXTJOIN(CHAR(10),TRUE,FILTER('SUMMARY DATA'!F:F,'SUMMARY DATA'!D:D=$C801)),"""")
  )
)"),"")</f>
        <v/>
      </c>
      <c r="G801" s="2" t="str">
        <f>IFERROR(__xludf.DUMMYFUNCTION("IFERROR(
  TEXTJOIN(CHAR(10),TRUE,FILTER('SUMMARY DATA'!G:G,'SUMMARY DATA'!A:A=$A801,'SUMMARY DATA'!C:C=$B801)),
  IF(
    OR(
      ISNUMBER(SEARCH(""CDM CASH DEPOSIT"",$C801)),
      ISNUMBER(SEARCH(""CASH DEPOSIT"",$C801)),
      COUNTIF('SUMMARY DATA'"&amp;"!D:D,$C801)&lt;&gt;1
    ),
    """",
    IFERROR(TEXTJOIN(CHAR(10),TRUE,FILTER('SUMMARY DATA'!G:G,'SUMMARY DATA'!D:D=$C801)),"""")
  )
)"),"")</f>
        <v/>
      </c>
      <c r="H801" s="6" t="str">
        <f>IFERROR(__xludf.DUMMYFUNCTION("IFERROR(
  TEXTJOIN(CHAR(10),TRUE,FILTER('SUMMARY DATA'!H:H,'SUMMARY DATA'!A:A=$A801,'SUMMARY DATA'!C:C=$B801)),
  IF(
    OR(
      ISNUMBER(SEARCH(""CDM CASH DEPOSIT"",$C801)),
      ISNUMBER(SEARCH(""CASH DEPOSIT"",$C801)),
      COUNTIF('SUMMARY DATA'"&amp;"!D:D,$C801)&lt;&gt;1
    ),
    """",
    IFERROR(TEXTJOIN(CHAR(10),TRUE,FILTER('SUMMARY DATA'!H:H,'SUMMARY DATA'!D:D=$C801)),"""")
  )
)"),"")</f>
        <v/>
      </c>
      <c r="I801" s="6" t="str">
        <f>IFERROR(__xludf.DUMMYFUNCTION("IF(H801="""","""",
SUM(ARRAYFORMULA(VALUE(SPLIT(H801,CHAR(10)))))
)"),"")</f>
        <v/>
      </c>
      <c r="J801" s="2" t="str">
        <f>IFERROR(__xludf.DUMMYFUNCTION("IFERROR(
  TEXTJOIN(CHAR(10),TRUE,FILTER('SUMMARY DATA'!I:I,'SUMMARY DATA'!A:A=$A801,'SUMMARY DATA'!C:C=$B801)),
  IF(
    OR(
      ISNUMBER(SEARCH(""CDM CASH DEPOSIT"",$C801)),
      ISNUMBER(SEARCH(""CASH DEPOSIT"",$C801)),
      COUNTIF('SUMMARY DATA'"&amp;"!D:D,$C801)&lt;&gt;1
    ),
    """",
    IFERROR(TEXTJOIN(CHAR(10),TRUE,FILTER('SUMMARY DATA'!I:I,'SUMMARY DATA'!D:D=$C801)),"""")
  )
)"),"")</f>
        <v/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 spans="1:27">
      <c r="A802" s="2"/>
      <c r="B802" s="41"/>
      <c r="C802" s="2"/>
      <c r="D802" s="6"/>
      <c r="E802" s="4" t="str">
        <f>IFERROR(__xludf.DUMMYFUNCTION("IFERROR(
  TEXTJOIN(CHAR(10),TRUE,FILTER('SUMMARY DATA'!E:E,'SUMMARY DATA'!A:A=$A802,'SUMMARY DATA'!C:C=$B802)),
  IF(
    OR(
      ISNUMBER(SEARCH(""CDM CASH DEPOSIT"",$C802)),
      ISNUMBER(SEARCH(""CASH DEPOSIT"",$C802)),
      COUNTIF('SUMMARY DATA'"&amp;"!D:D,$C802)&lt;&gt;1
    ),
    """",
    IFERROR(TEXTJOIN(CHAR(10),TRUE,FILTER('SUMMARY DATA'!E:E,'SUMMARY DATA'!D:D=$C802)),"""")
  )
)"),"")</f>
        <v/>
      </c>
      <c r="F802" s="2" t="str">
        <f>IFERROR(__xludf.DUMMYFUNCTION("IFERROR(
  TEXTJOIN(CHAR(10),TRUE,FILTER('SUMMARY DATA'!F:F,'SUMMARY DATA'!A:A=$A802,'SUMMARY DATA'!C:C=$B802)),
  IF(
    OR(
      ISNUMBER(SEARCH(""CDM CASH DEPOSIT"",$C802)),
      ISNUMBER(SEARCH(""CASH DEPOSIT"",$C802)),
      COUNTIF('SUMMARY DATA'"&amp;"!D:D,$C802)&lt;&gt;1
    ),
    """",
    IFERROR(TEXTJOIN(CHAR(10),TRUE,FILTER('SUMMARY DATA'!F:F,'SUMMARY DATA'!D:D=$C802)),"""")
  )
)"),"")</f>
        <v/>
      </c>
      <c r="G802" s="2" t="str">
        <f>IFERROR(__xludf.DUMMYFUNCTION("IFERROR(
  TEXTJOIN(CHAR(10),TRUE,FILTER('SUMMARY DATA'!G:G,'SUMMARY DATA'!A:A=$A802,'SUMMARY DATA'!C:C=$B802)),
  IF(
    OR(
      ISNUMBER(SEARCH(""CDM CASH DEPOSIT"",$C802)),
      ISNUMBER(SEARCH(""CASH DEPOSIT"",$C802)),
      COUNTIF('SUMMARY DATA'"&amp;"!D:D,$C802)&lt;&gt;1
    ),
    """",
    IFERROR(TEXTJOIN(CHAR(10),TRUE,FILTER('SUMMARY DATA'!G:G,'SUMMARY DATA'!D:D=$C802)),"""")
  )
)"),"")</f>
        <v/>
      </c>
      <c r="H802" s="6" t="str">
        <f>IFERROR(__xludf.DUMMYFUNCTION("IFERROR(
  TEXTJOIN(CHAR(10),TRUE,FILTER('SUMMARY DATA'!H:H,'SUMMARY DATA'!A:A=$A802,'SUMMARY DATA'!C:C=$B802)),
  IF(
    OR(
      ISNUMBER(SEARCH(""CDM CASH DEPOSIT"",$C802)),
      ISNUMBER(SEARCH(""CASH DEPOSIT"",$C802)),
      COUNTIF('SUMMARY DATA'"&amp;"!D:D,$C802)&lt;&gt;1
    ),
    """",
    IFERROR(TEXTJOIN(CHAR(10),TRUE,FILTER('SUMMARY DATA'!H:H,'SUMMARY DATA'!D:D=$C802)),"""")
  )
)"),"")</f>
        <v/>
      </c>
      <c r="I802" s="6" t="str">
        <f>IFERROR(__xludf.DUMMYFUNCTION("IF(H802="""","""",
SUM(ARRAYFORMULA(VALUE(SPLIT(H802,CHAR(10)))))
)"),"")</f>
        <v/>
      </c>
      <c r="J802" s="2" t="str">
        <f>IFERROR(__xludf.DUMMYFUNCTION("IFERROR(
  TEXTJOIN(CHAR(10),TRUE,FILTER('SUMMARY DATA'!I:I,'SUMMARY DATA'!A:A=$A802,'SUMMARY DATA'!C:C=$B802)),
  IF(
    OR(
      ISNUMBER(SEARCH(""CDM CASH DEPOSIT"",$C802)),
      ISNUMBER(SEARCH(""CASH DEPOSIT"",$C802)),
      COUNTIF('SUMMARY DATA'"&amp;"!D:D,$C802)&lt;&gt;1
    ),
    """",
    IFERROR(TEXTJOIN(CHAR(10),TRUE,FILTER('SUMMARY DATA'!I:I,'SUMMARY DATA'!D:D=$C802)),"""")
  )
)"),"")</f>
        <v/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 spans="1:27">
      <c r="A803" s="2"/>
      <c r="B803" s="41"/>
      <c r="C803" s="2"/>
      <c r="D803" s="6"/>
      <c r="E803" s="4" t="str">
        <f>IFERROR(__xludf.DUMMYFUNCTION("IFERROR(
  TEXTJOIN(CHAR(10),TRUE,FILTER('SUMMARY DATA'!E:E,'SUMMARY DATA'!A:A=$A803,'SUMMARY DATA'!C:C=$B803)),
  IF(
    OR(
      ISNUMBER(SEARCH(""CDM CASH DEPOSIT"",$C803)),
      ISNUMBER(SEARCH(""CASH DEPOSIT"",$C803)),
      COUNTIF('SUMMARY DATA'"&amp;"!D:D,$C803)&lt;&gt;1
    ),
    """",
    IFERROR(TEXTJOIN(CHAR(10),TRUE,FILTER('SUMMARY DATA'!E:E,'SUMMARY DATA'!D:D=$C803)),"""")
  )
)"),"")</f>
        <v/>
      </c>
      <c r="F803" s="2" t="str">
        <f>IFERROR(__xludf.DUMMYFUNCTION("IFERROR(
  TEXTJOIN(CHAR(10),TRUE,FILTER('SUMMARY DATA'!F:F,'SUMMARY DATA'!A:A=$A803,'SUMMARY DATA'!C:C=$B803)),
  IF(
    OR(
      ISNUMBER(SEARCH(""CDM CASH DEPOSIT"",$C803)),
      ISNUMBER(SEARCH(""CASH DEPOSIT"",$C803)),
      COUNTIF('SUMMARY DATA'"&amp;"!D:D,$C803)&lt;&gt;1
    ),
    """",
    IFERROR(TEXTJOIN(CHAR(10),TRUE,FILTER('SUMMARY DATA'!F:F,'SUMMARY DATA'!D:D=$C803)),"""")
  )
)"),"")</f>
        <v/>
      </c>
      <c r="G803" s="2" t="str">
        <f>IFERROR(__xludf.DUMMYFUNCTION("IFERROR(
  TEXTJOIN(CHAR(10),TRUE,FILTER('SUMMARY DATA'!G:G,'SUMMARY DATA'!A:A=$A803,'SUMMARY DATA'!C:C=$B803)),
  IF(
    OR(
      ISNUMBER(SEARCH(""CDM CASH DEPOSIT"",$C803)),
      ISNUMBER(SEARCH(""CASH DEPOSIT"",$C803)),
      COUNTIF('SUMMARY DATA'"&amp;"!D:D,$C803)&lt;&gt;1
    ),
    """",
    IFERROR(TEXTJOIN(CHAR(10),TRUE,FILTER('SUMMARY DATA'!G:G,'SUMMARY DATA'!D:D=$C803)),"""")
  )
)"),"")</f>
        <v/>
      </c>
      <c r="H803" s="6" t="str">
        <f>IFERROR(__xludf.DUMMYFUNCTION("IFERROR(
  TEXTJOIN(CHAR(10),TRUE,FILTER('SUMMARY DATA'!H:H,'SUMMARY DATA'!A:A=$A803,'SUMMARY DATA'!C:C=$B803)),
  IF(
    OR(
      ISNUMBER(SEARCH(""CDM CASH DEPOSIT"",$C803)),
      ISNUMBER(SEARCH(""CASH DEPOSIT"",$C803)),
      COUNTIF('SUMMARY DATA'"&amp;"!D:D,$C803)&lt;&gt;1
    ),
    """",
    IFERROR(TEXTJOIN(CHAR(10),TRUE,FILTER('SUMMARY DATA'!H:H,'SUMMARY DATA'!D:D=$C803)),"""")
  )
)"),"")</f>
        <v/>
      </c>
      <c r="I803" s="6" t="str">
        <f>IFERROR(__xludf.DUMMYFUNCTION("IF(H803="""","""",
SUM(ARRAYFORMULA(VALUE(SPLIT(H803,CHAR(10)))))
)"),"")</f>
        <v/>
      </c>
      <c r="J803" s="2" t="str">
        <f>IFERROR(__xludf.DUMMYFUNCTION("IFERROR(
  TEXTJOIN(CHAR(10),TRUE,FILTER('SUMMARY DATA'!I:I,'SUMMARY DATA'!A:A=$A803,'SUMMARY DATA'!C:C=$B803)),
  IF(
    OR(
      ISNUMBER(SEARCH(""CDM CASH DEPOSIT"",$C803)),
      ISNUMBER(SEARCH(""CASH DEPOSIT"",$C803)),
      COUNTIF('SUMMARY DATA'"&amp;"!D:D,$C803)&lt;&gt;1
    ),
    """",
    IFERROR(TEXTJOIN(CHAR(10),TRUE,FILTER('SUMMARY DATA'!I:I,'SUMMARY DATA'!D:D=$C803)),"""")
  )
)"),"")</f>
        <v/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 spans="1:27">
      <c r="A804" s="2"/>
      <c r="B804" s="41"/>
      <c r="C804" s="2"/>
      <c r="D804" s="6"/>
      <c r="E804" s="4" t="str">
        <f>IFERROR(__xludf.DUMMYFUNCTION("IFERROR(
  TEXTJOIN(CHAR(10),TRUE,FILTER('SUMMARY DATA'!E:E,'SUMMARY DATA'!A:A=$A804,'SUMMARY DATA'!C:C=$B804)),
  IF(
    OR(
      ISNUMBER(SEARCH(""CDM CASH DEPOSIT"",$C804)),
      ISNUMBER(SEARCH(""CASH DEPOSIT"",$C804)),
      COUNTIF('SUMMARY DATA'"&amp;"!D:D,$C804)&lt;&gt;1
    ),
    """",
    IFERROR(TEXTJOIN(CHAR(10),TRUE,FILTER('SUMMARY DATA'!E:E,'SUMMARY DATA'!D:D=$C804)),"""")
  )
)"),"")</f>
        <v/>
      </c>
      <c r="F804" s="2" t="str">
        <f>IFERROR(__xludf.DUMMYFUNCTION("IFERROR(
  TEXTJOIN(CHAR(10),TRUE,FILTER('SUMMARY DATA'!F:F,'SUMMARY DATA'!A:A=$A804,'SUMMARY DATA'!C:C=$B804)),
  IF(
    OR(
      ISNUMBER(SEARCH(""CDM CASH DEPOSIT"",$C804)),
      ISNUMBER(SEARCH(""CASH DEPOSIT"",$C804)),
      COUNTIF('SUMMARY DATA'"&amp;"!D:D,$C804)&lt;&gt;1
    ),
    """",
    IFERROR(TEXTJOIN(CHAR(10),TRUE,FILTER('SUMMARY DATA'!F:F,'SUMMARY DATA'!D:D=$C804)),"""")
  )
)"),"")</f>
        <v/>
      </c>
      <c r="G804" s="2" t="str">
        <f>IFERROR(__xludf.DUMMYFUNCTION("IFERROR(
  TEXTJOIN(CHAR(10),TRUE,FILTER('SUMMARY DATA'!G:G,'SUMMARY DATA'!A:A=$A804,'SUMMARY DATA'!C:C=$B804)),
  IF(
    OR(
      ISNUMBER(SEARCH(""CDM CASH DEPOSIT"",$C804)),
      ISNUMBER(SEARCH(""CASH DEPOSIT"",$C804)),
      COUNTIF('SUMMARY DATA'"&amp;"!D:D,$C804)&lt;&gt;1
    ),
    """",
    IFERROR(TEXTJOIN(CHAR(10),TRUE,FILTER('SUMMARY DATA'!G:G,'SUMMARY DATA'!D:D=$C804)),"""")
  )
)"),"")</f>
        <v/>
      </c>
      <c r="H804" s="6" t="str">
        <f>IFERROR(__xludf.DUMMYFUNCTION("IFERROR(
  TEXTJOIN(CHAR(10),TRUE,FILTER('SUMMARY DATA'!H:H,'SUMMARY DATA'!A:A=$A804,'SUMMARY DATA'!C:C=$B804)),
  IF(
    OR(
      ISNUMBER(SEARCH(""CDM CASH DEPOSIT"",$C804)),
      ISNUMBER(SEARCH(""CASH DEPOSIT"",$C804)),
      COUNTIF('SUMMARY DATA'"&amp;"!D:D,$C804)&lt;&gt;1
    ),
    """",
    IFERROR(TEXTJOIN(CHAR(10),TRUE,FILTER('SUMMARY DATA'!H:H,'SUMMARY DATA'!D:D=$C804)),"""")
  )
)"),"")</f>
        <v/>
      </c>
      <c r="I804" s="6" t="str">
        <f>IFERROR(__xludf.DUMMYFUNCTION("IF(H804="""","""",
SUM(ARRAYFORMULA(VALUE(SPLIT(H804,CHAR(10)))))
)"),"")</f>
        <v/>
      </c>
      <c r="J804" s="2" t="str">
        <f>IFERROR(__xludf.DUMMYFUNCTION("IFERROR(
  TEXTJOIN(CHAR(10),TRUE,FILTER('SUMMARY DATA'!I:I,'SUMMARY DATA'!A:A=$A804,'SUMMARY DATA'!C:C=$B804)),
  IF(
    OR(
      ISNUMBER(SEARCH(""CDM CASH DEPOSIT"",$C804)),
      ISNUMBER(SEARCH(""CASH DEPOSIT"",$C804)),
      COUNTIF('SUMMARY DATA'"&amp;"!D:D,$C804)&lt;&gt;1
    ),
    """",
    IFERROR(TEXTJOIN(CHAR(10),TRUE,FILTER('SUMMARY DATA'!I:I,'SUMMARY DATA'!D:D=$C804)),"""")
  )
)"),"")</f>
        <v/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 spans="1:27">
      <c r="A805" s="2"/>
      <c r="B805" s="41"/>
      <c r="C805" s="2"/>
      <c r="D805" s="6"/>
      <c r="E805" s="4" t="str">
        <f>IFERROR(__xludf.DUMMYFUNCTION("IFERROR(
  TEXTJOIN(CHAR(10),TRUE,FILTER('SUMMARY DATA'!E:E,'SUMMARY DATA'!A:A=$A805,'SUMMARY DATA'!C:C=$B805)),
  IF(
    OR(
      ISNUMBER(SEARCH(""CDM CASH DEPOSIT"",$C805)),
      ISNUMBER(SEARCH(""CASH DEPOSIT"",$C805)),
      COUNTIF('SUMMARY DATA'"&amp;"!D:D,$C805)&lt;&gt;1
    ),
    """",
    IFERROR(TEXTJOIN(CHAR(10),TRUE,FILTER('SUMMARY DATA'!E:E,'SUMMARY DATA'!D:D=$C805)),"""")
  )
)"),"")</f>
        <v/>
      </c>
      <c r="F805" s="2" t="str">
        <f>IFERROR(__xludf.DUMMYFUNCTION("IFERROR(
  TEXTJOIN(CHAR(10),TRUE,FILTER('SUMMARY DATA'!F:F,'SUMMARY DATA'!A:A=$A805,'SUMMARY DATA'!C:C=$B805)),
  IF(
    OR(
      ISNUMBER(SEARCH(""CDM CASH DEPOSIT"",$C805)),
      ISNUMBER(SEARCH(""CASH DEPOSIT"",$C805)),
      COUNTIF('SUMMARY DATA'"&amp;"!D:D,$C805)&lt;&gt;1
    ),
    """",
    IFERROR(TEXTJOIN(CHAR(10),TRUE,FILTER('SUMMARY DATA'!F:F,'SUMMARY DATA'!D:D=$C805)),"""")
  )
)"),"")</f>
        <v/>
      </c>
      <c r="G805" s="2" t="str">
        <f>IFERROR(__xludf.DUMMYFUNCTION("IFERROR(
  TEXTJOIN(CHAR(10),TRUE,FILTER('SUMMARY DATA'!G:G,'SUMMARY DATA'!A:A=$A805,'SUMMARY DATA'!C:C=$B805)),
  IF(
    OR(
      ISNUMBER(SEARCH(""CDM CASH DEPOSIT"",$C805)),
      ISNUMBER(SEARCH(""CASH DEPOSIT"",$C805)),
      COUNTIF('SUMMARY DATA'"&amp;"!D:D,$C805)&lt;&gt;1
    ),
    """",
    IFERROR(TEXTJOIN(CHAR(10),TRUE,FILTER('SUMMARY DATA'!G:G,'SUMMARY DATA'!D:D=$C805)),"""")
  )
)"),"")</f>
        <v/>
      </c>
      <c r="H805" s="6" t="str">
        <f>IFERROR(__xludf.DUMMYFUNCTION("IFERROR(
  TEXTJOIN(CHAR(10),TRUE,FILTER('SUMMARY DATA'!H:H,'SUMMARY DATA'!A:A=$A805,'SUMMARY DATA'!C:C=$B805)),
  IF(
    OR(
      ISNUMBER(SEARCH(""CDM CASH DEPOSIT"",$C805)),
      ISNUMBER(SEARCH(""CASH DEPOSIT"",$C805)),
      COUNTIF('SUMMARY DATA'"&amp;"!D:D,$C805)&lt;&gt;1
    ),
    """",
    IFERROR(TEXTJOIN(CHAR(10),TRUE,FILTER('SUMMARY DATA'!H:H,'SUMMARY DATA'!D:D=$C805)),"""")
  )
)"),"")</f>
        <v/>
      </c>
      <c r="I805" s="6" t="str">
        <f>IFERROR(__xludf.DUMMYFUNCTION("IF(H805="""","""",
SUM(ARRAYFORMULA(VALUE(SPLIT(H805,CHAR(10)))))
)"),"")</f>
        <v/>
      </c>
      <c r="J805" s="2" t="str">
        <f>IFERROR(__xludf.DUMMYFUNCTION("IFERROR(
  TEXTJOIN(CHAR(10),TRUE,FILTER('SUMMARY DATA'!I:I,'SUMMARY DATA'!A:A=$A805,'SUMMARY DATA'!C:C=$B805)),
  IF(
    OR(
      ISNUMBER(SEARCH(""CDM CASH DEPOSIT"",$C805)),
      ISNUMBER(SEARCH(""CASH DEPOSIT"",$C805)),
      COUNTIF('SUMMARY DATA'"&amp;"!D:D,$C805)&lt;&gt;1
    ),
    """",
    IFERROR(TEXTJOIN(CHAR(10),TRUE,FILTER('SUMMARY DATA'!I:I,'SUMMARY DATA'!D:D=$C805)),"""")
  )
)"),"")</f>
        <v/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 spans="1:27">
      <c r="A806" s="2"/>
      <c r="B806" s="41"/>
      <c r="C806" s="2"/>
      <c r="D806" s="6"/>
      <c r="E806" s="4" t="str">
        <f>IFERROR(__xludf.DUMMYFUNCTION("IFERROR(
  TEXTJOIN(CHAR(10),TRUE,FILTER('SUMMARY DATA'!E:E,'SUMMARY DATA'!A:A=$A806,'SUMMARY DATA'!C:C=$B806)),
  IF(
    OR(
      ISNUMBER(SEARCH(""CDM CASH DEPOSIT"",$C806)),
      ISNUMBER(SEARCH(""CASH DEPOSIT"",$C806)),
      COUNTIF('SUMMARY DATA'"&amp;"!D:D,$C806)&lt;&gt;1
    ),
    """",
    IFERROR(TEXTJOIN(CHAR(10),TRUE,FILTER('SUMMARY DATA'!E:E,'SUMMARY DATA'!D:D=$C806)),"""")
  )
)"),"")</f>
        <v/>
      </c>
      <c r="F806" s="2" t="str">
        <f>IFERROR(__xludf.DUMMYFUNCTION("IFERROR(
  TEXTJOIN(CHAR(10),TRUE,FILTER('SUMMARY DATA'!F:F,'SUMMARY DATA'!A:A=$A806,'SUMMARY DATA'!C:C=$B806)),
  IF(
    OR(
      ISNUMBER(SEARCH(""CDM CASH DEPOSIT"",$C806)),
      ISNUMBER(SEARCH(""CASH DEPOSIT"",$C806)),
      COUNTIF('SUMMARY DATA'"&amp;"!D:D,$C806)&lt;&gt;1
    ),
    """",
    IFERROR(TEXTJOIN(CHAR(10),TRUE,FILTER('SUMMARY DATA'!F:F,'SUMMARY DATA'!D:D=$C806)),"""")
  )
)"),"")</f>
        <v/>
      </c>
      <c r="G806" s="2" t="str">
        <f>IFERROR(__xludf.DUMMYFUNCTION("IFERROR(
  TEXTJOIN(CHAR(10),TRUE,FILTER('SUMMARY DATA'!G:G,'SUMMARY DATA'!A:A=$A806,'SUMMARY DATA'!C:C=$B806)),
  IF(
    OR(
      ISNUMBER(SEARCH(""CDM CASH DEPOSIT"",$C806)),
      ISNUMBER(SEARCH(""CASH DEPOSIT"",$C806)),
      COUNTIF('SUMMARY DATA'"&amp;"!D:D,$C806)&lt;&gt;1
    ),
    """",
    IFERROR(TEXTJOIN(CHAR(10),TRUE,FILTER('SUMMARY DATA'!G:G,'SUMMARY DATA'!D:D=$C806)),"""")
  )
)"),"")</f>
        <v/>
      </c>
      <c r="H806" s="6" t="str">
        <f>IFERROR(__xludf.DUMMYFUNCTION("IFERROR(
  TEXTJOIN(CHAR(10),TRUE,FILTER('SUMMARY DATA'!H:H,'SUMMARY DATA'!A:A=$A806,'SUMMARY DATA'!C:C=$B806)),
  IF(
    OR(
      ISNUMBER(SEARCH(""CDM CASH DEPOSIT"",$C806)),
      ISNUMBER(SEARCH(""CASH DEPOSIT"",$C806)),
      COUNTIF('SUMMARY DATA'"&amp;"!D:D,$C806)&lt;&gt;1
    ),
    """",
    IFERROR(TEXTJOIN(CHAR(10),TRUE,FILTER('SUMMARY DATA'!H:H,'SUMMARY DATA'!D:D=$C806)),"""")
  )
)"),"")</f>
        <v/>
      </c>
      <c r="I806" s="6" t="str">
        <f>IFERROR(__xludf.DUMMYFUNCTION("IF(H806="""","""",
SUM(ARRAYFORMULA(VALUE(SPLIT(H806,CHAR(10)))))
)"),"")</f>
        <v/>
      </c>
      <c r="J806" s="2" t="str">
        <f>IFERROR(__xludf.DUMMYFUNCTION("IFERROR(
  TEXTJOIN(CHAR(10),TRUE,FILTER('SUMMARY DATA'!I:I,'SUMMARY DATA'!A:A=$A806,'SUMMARY DATA'!C:C=$B806)),
  IF(
    OR(
      ISNUMBER(SEARCH(""CDM CASH DEPOSIT"",$C806)),
      ISNUMBER(SEARCH(""CASH DEPOSIT"",$C806)),
      COUNTIF('SUMMARY DATA'"&amp;"!D:D,$C806)&lt;&gt;1
    ),
    """",
    IFERROR(TEXTJOIN(CHAR(10),TRUE,FILTER('SUMMARY DATA'!I:I,'SUMMARY DATA'!D:D=$C806)),"""")
  )
)"),"")</f>
        <v/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 spans="1:27">
      <c r="A807" s="2"/>
      <c r="B807" s="41"/>
      <c r="C807" s="2"/>
      <c r="D807" s="6"/>
      <c r="E807" s="4" t="str">
        <f>IFERROR(__xludf.DUMMYFUNCTION("IFERROR(
  TEXTJOIN(CHAR(10),TRUE,FILTER('SUMMARY DATA'!E:E,'SUMMARY DATA'!A:A=$A807,'SUMMARY DATA'!C:C=$B807)),
  IF(
    OR(
      ISNUMBER(SEARCH(""CDM CASH DEPOSIT"",$C807)),
      ISNUMBER(SEARCH(""CASH DEPOSIT"",$C807)),
      COUNTIF('SUMMARY DATA'"&amp;"!D:D,$C807)&lt;&gt;1
    ),
    """",
    IFERROR(TEXTJOIN(CHAR(10),TRUE,FILTER('SUMMARY DATA'!E:E,'SUMMARY DATA'!D:D=$C807)),"""")
  )
)"),"")</f>
        <v/>
      </c>
      <c r="F807" s="2" t="str">
        <f>IFERROR(__xludf.DUMMYFUNCTION("IFERROR(
  TEXTJOIN(CHAR(10),TRUE,FILTER('SUMMARY DATA'!F:F,'SUMMARY DATA'!A:A=$A807,'SUMMARY DATA'!C:C=$B807)),
  IF(
    OR(
      ISNUMBER(SEARCH(""CDM CASH DEPOSIT"",$C807)),
      ISNUMBER(SEARCH(""CASH DEPOSIT"",$C807)),
      COUNTIF('SUMMARY DATA'"&amp;"!D:D,$C807)&lt;&gt;1
    ),
    """",
    IFERROR(TEXTJOIN(CHAR(10),TRUE,FILTER('SUMMARY DATA'!F:F,'SUMMARY DATA'!D:D=$C807)),"""")
  )
)"),"")</f>
        <v/>
      </c>
      <c r="G807" s="2" t="str">
        <f>IFERROR(__xludf.DUMMYFUNCTION("IFERROR(
  TEXTJOIN(CHAR(10),TRUE,FILTER('SUMMARY DATA'!G:G,'SUMMARY DATA'!A:A=$A807,'SUMMARY DATA'!C:C=$B807)),
  IF(
    OR(
      ISNUMBER(SEARCH(""CDM CASH DEPOSIT"",$C807)),
      ISNUMBER(SEARCH(""CASH DEPOSIT"",$C807)),
      COUNTIF('SUMMARY DATA'"&amp;"!D:D,$C807)&lt;&gt;1
    ),
    """",
    IFERROR(TEXTJOIN(CHAR(10),TRUE,FILTER('SUMMARY DATA'!G:G,'SUMMARY DATA'!D:D=$C807)),"""")
  )
)"),"")</f>
        <v/>
      </c>
      <c r="H807" s="6" t="str">
        <f>IFERROR(__xludf.DUMMYFUNCTION("IFERROR(
  TEXTJOIN(CHAR(10),TRUE,FILTER('SUMMARY DATA'!H:H,'SUMMARY DATA'!A:A=$A807,'SUMMARY DATA'!C:C=$B807)),
  IF(
    OR(
      ISNUMBER(SEARCH(""CDM CASH DEPOSIT"",$C807)),
      ISNUMBER(SEARCH(""CASH DEPOSIT"",$C807)),
      COUNTIF('SUMMARY DATA'"&amp;"!D:D,$C807)&lt;&gt;1
    ),
    """",
    IFERROR(TEXTJOIN(CHAR(10),TRUE,FILTER('SUMMARY DATA'!H:H,'SUMMARY DATA'!D:D=$C807)),"""")
  )
)"),"")</f>
        <v/>
      </c>
      <c r="I807" s="6" t="str">
        <f>IFERROR(__xludf.DUMMYFUNCTION("IF(H807="""","""",
SUM(ARRAYFORMULA(VALUE(SPLIT(H807,CHAR(10)))))
)"),"")</f>
        <v/>
      </c>
      <c r="J807" s="2" t="str">
        <f>IFERROR(__xludf.DUMMYFUNCTION("IFERROR(
  TEXTJOIN(CHAR(10),TRUE,FILTER('SUMMARY DATA'!I:I,'SUMMARY DATA'!A:A=$A807,'SUMMARY DATA'!C:C=$B807)),
  IF(
    OR(
      ISNUMBER(SEARCH(""CDM CASH DEPOSIT"",$C807)),
      ISNUMBER(SEARCH(""CASH DEPOSIT"",$C807)),
      COUNTIF('SUMMARY DATA'"&amp;"!D:D,$C807)&lt;&gt;1
    ),
    """",
    IFERROR(TEXTJOIN(CHAR(10),TRUE,FILTER('SUMMARY DATA'!I:I,'SUMMARY DATA'!D:D=$C807)),"""")
  )
)"),"")</f>
        <v/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 spans="1:27">
      <c r="A808" s="2"/>
      <c r="B808" s="41"/>
      <c r="C808" s="2"/>
      <c r="D808" s="6"/>
      <c r="E808" s="4" t="str">
        <f>IFERROR(__xludf.DUMMYFUNCTION("IFERROR(
  TEXTJOIN(CHAR(10),TRUE,FILTER('SUMMARY DATA'!E:E,'SUMMARY DATA'!A:A=$A808,'SUMMARY DATA'!C:C=$B808)),
  IF(
    OR(
      ISNUMBER(SEARCH(""CDM CASH DEPOSIT"",$C808)),
      ISNUMBER(SEARCH(""CASH DEPOSIT"",$C808)),
      COUNTIF('SUMMARY DATA'"&amp;"!D:D,$C808)&lt;&gt;1
    ),
    """",
    IFERROR(TEXTJOIN(CHAR(10),TRUE,FILTER('SUMMARY DATA'!E:E,'SUMMARY DATA'!D:D=$C808)),"""")
  )
)"),"")</f>
        <v/>
      </c>
      <c r="F808" s="2" t="str">
        <f>IFERROR(__xludf.DUMMYFUNCTION("IFERROR(
  TEXTJOIN(CHAR(10),TRUE,FILTER('SUMMARY DATA'!F:F,'SUMMARY DATA'!A:A=$A808,'SUMMARY DATA'!C:C=$B808)),
  IF(
    OR(
      ISNUMBER(SEARCH(""CDM CASH DEPOSIT"",$C808)),
      ISNUMBER(SEARCH(""CASH DEPOSIT"",$C808)),
      COUNTIF('SUMMARY DATA'"&amp;"!D:D,$C808)&lt;&gt;1
    ),
    """",
    IFERROR(TEXTJOIN(CHAR(10),TRUE,FILTER('SUMMARY DATA'!F:F,'SUMMARY DATA'!D:D=$C808)),"""")
  )
)"),"")</f>
        <v/>
      </c>
      <c r="G808" s="2" t="str">
        <f>IFERROR(__xludf.DUMMYFUNCTION("IFERROR(
  TEXTJOIN(CHAR(10),TRUE,FILTER('SUMMARY DATA'!G:G,'SUMMARY DATA'!A:A=$A808,'SUMMARY DATA'!C:C=$B808)),
  IF(
    OR(
      ISNUMBER(SEARCH(""CDM CASH DEPOSIT"",$C808)),
      ISNUMBER(SEARCH(""CASH DEPOSIT"",$C808)),
      COUNTIF('SUMMARY DATA'"&amp;"!D:D,$C808)&lt;&gt;1
    ),
    """",
    IFERROR(TEXTJOIN(CHAR(10),TRUE,FILTER('SUMMARY DATA'!G:G,'SUMMARY DATA'!D:D=$C808)),"""")
  )
)"),"")</f>
        <v/>
      </c>
      <c r="H808" s="6" t="str">
        <f>IFERROR(__xludf.DUMMYFUNCTION("IFERROR(
  TEXTJOIN(CHAR(10),TRUE,FILTER('SUMMARY DATA'!H:H,'SUMMARY DATA'!A:A=$A808,'SUMMARY DATA'!C:C=$B808)),
  IF(
    OR(
      ISNUMBER(SEARCH(""CDM CASH DEPOSIT"",$C808)),
      ISNUMBER(SEARCH(""CASH DEPOSIT"",$C808)),
      COUNTIF('SUMMARY DATA'"&amp;"!D:D,$C808)&lt;&gt;1
    ),
    """",
    IFERROR(TEXTJOIN(CHAR(10),TRUE,FILTER('SUMMARY DATA'!H:H,'SUMMARY DATA'!D:D=$C808)),"""")
  )
)"),"")</f>
        <v/>
      </c>
      <c r="I808" s="6" t="str">
        <f>IFERROR(__xludf.DUMMYFUNCTION("IF(H808="""","""",
SUM(ARRAYFORMULA(VALUE(SPLIT(H808,CHAR(10)))))
)"),"")</f>
        <v/>
      </c>
      <c r="J808" s="2" t="str">
        <f>IFERROR(__xludf.DUMMYFUNCTION("IFERROR(
  TEXTJOIN(CHAR(10),TRUE,FILTER('SUMMARY DATA'!I:I,'SUMMARY DATA'!A:A=$A808,'SUMMARY DATA'!C:C=$B808)),
  IF(
    OR(
      ISNUMBER(SEARCH(""CDM CASH DEPOSIT"",$C808)),
      ISNUMBER(SEARCH(""CASH DEPOSIT"",$C808)),
      COUNTIF('SUMMARY DATA'"&amp;"!D:D,$C808)&lt;&gt;1
    ),
    """",
    IFERROR(TEXTJOIN(CHAR(10),TRUE,FILTER('SUMMARY DATA'!I:I,'SUMMARY DATA'!D:D=$C808)),"""")
  )
)"),"")</f>
        <v/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 spans="1:27">
      <c r="A809" s="2"/>
      <c r="B809" s="41"/>
      <c r="C809" s="2"/>
      <c r="D809" s="6"/>
      <c r="E809" s="4" t="str">
        <f>IFERROR(__xludf.DUMMYFUNCTION("IFERROR(
  TEXTJOIN(CHAR(10),TRUE,FILTER('SUMMARY DATA'!E:E,'SUMMARY DATA'!A:A=$A809,'SUMMARY DATA'!C:C=$B809)),
  IF(
    OR(
      ISNUMBER(SEARCH(""CDM CASH DEPOSIT"",$C809)),
      ISNUMBER(SEARCH(""CASH DEPOSIT"",$C809)),
      COUNTIF('SUMMARY DATA'"&amp;"!D:D,$C809)&lt;&gt;1
    ),
    """",
    IFERROR(TEXTJOIN(CHAR(10),TRUE,FILTER('SUMMARY DATA'!E:E,'SUMMARY DATA'!D:D=$C809)),"""")
  )
)"),"")</f>
        <v/>
      </c>
      <c r="F809" s="2" t="str">
        <f>IFERROR(__xludf.DUMMYFUNCTION("IFERROR(
  TEXTJOIN(CHAR(10),TRUE,FILTER('SUMMARY DATA'!F:F,'SUMMARY DATA'!A:A=$A809,'SUMMARY DATA'!C:C=$B809)),
  IF(
    OR(
      ISNUMBER(SEARCH(""CDM CASH DEPOSIT"",$C809)),
      ISNUMBER(SEARCH(""CASH DEPOSIT"",$C809)),
      COUNTIF('SUMMARY DATA'"&amp;"!D:D,$C809)&lt;&gt;1
    ),
    """",
    IFERROR(TEXTJOIN(CHAR(10),TRUE,FILTER('SUMMARY DATA'!F:F,'SUMMARY DATA'!D:D=$C809)),"""")
  )
)"),"")</f>
        <v/>
      </c>
      <c r="G809" s="2" t="str">
        <f>IFERROR(__xludf.DUMMYFUNCTION("IFERROR(
  TEXTJOIN(CHAR(10),TRUE,FILTER('SUMMARY DATA'!G:G,'SUMMARY DATA'!A:A=$A809,'SUMMARY DATA'!C:C=$B809)),
  IF(
    OR(
      ISNUMBER(SEARCH(""CDM CASH DEPOSIT"",$C809)),
      ISNUMBER(SEARCH(""CASH DEPOSIT"",$C809)),
      COUNTIF('SUMMARY DATA'"&amp;"!D:D,$C809)&lt;&gt;1
    ),
    """",
    IFERROR(TEXTJOIN(CHAR(10),TRUE,FILTER('SUMMARY DATA'!G:G,'SUMMARY DATA'!D:D=$C809)),"""")
  )
)"),"")</f>
        <v/>
      </c>
      <c r="H809" s="6" t="str">
        <f>IFERROR(__xludf.DUMMYFUNCTION("IFERROR(
  TEXTJOIN(CHAR(10),TRUE,FILTER('SUMMARY DATA'!H:H,'SUMMARY DATA'!A:A=$A809,'SUMMARY DATA'!C:C=$B809)),
  IF(
    OR(
      ISNUMBER(SEARCH(""CDM CASH DEPOSIT"",$C809)),
      ISNUMBER(SEARCH(""CASH DEPOSIT"",$C809)),
      COUNTIF('SUMMARY DATA'"&amp;"!D:D,$C809)&lt;&gt;1
    ),
    """",
    IFERROR(TEXTJOIN(CHAR(10),TRUE,FILTER('SUMMARY DATA'!H:H,'SUMMARY DATA'!D:D=$C809)),"""")
  )
)"),"")</f>
        <v/>
      </c>
      <c r="I809" s="6" t="str">
        <f>IFERROR(__xludf.DUMMYFUNCTION("IF(H809="""","""",
SUM(ARRAYFORMULA(VALUE(SPLIT(H809,CHAR(10)))))
)"),"")</f>
        <v/>
      </c>
      <c r="J809" s="2" t="str">
        <f>IFERROR(__xludf.DUMMYFUNCTION("IFERROR(
  TEXTJOIN(CHAR(10),TRUE,FILTER('SUMMARY DATA'!I:I,'SUMMARY DATA'!A:A=$A809,'SUMMARY DATA'!C:C=$B809)),
  IF(
    OR(
      ISNUMBER(SEARCH(""CDM CASH DEPOSIT"",$C809)),
      ISNUMBER(SEARCH(""CASH DEPOSIT"",$C809)),
      COUNTIF('SUMMARY DATA'"&amp;"!D:D,$C809)&lt;&gt;1
    ),
    """",
    IFERROR(TEXTJOIN(CHAR(10),TRUE,FILTER('SUMMARY DATA'!I:I,'SUMMARY DATA'!D:D=$C809)),"""")
  )
)"),"")</f>
        <v/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 spans="1:27">
      <c r="A810" s="2"/>
      <c r="B810" s="41"/>
      <c r="C810" s="2"/>
      <c r="D810" s="6"/>
      <c r="E810" s="4" t="str">
        <f>IFERROR(__xludf.DUMMYFUNCTION("IFERROR(
  TEXTJOIN(CHAR(10),TRUE,FILTER('SUMMARY DATA'!E:E,'SUMMARY DATA'!A:A=$A810,'SUMMARY DATA'!C:C=$B810)),
  IF(
    OR(
      ISNUMBER(SEARCH(""CDM CASH DEPOSIT"",$C810)),
      ISNUMBER(SEARCH(""CASH DEPOSIT"",$C810)),
      COUNTIF('SUMMARY DATA'"&amp;"!D:D,$C810)&lt;&gt;1
    ),
    """",
    IFERROR(TEXTJOIN(CHAR(10),TRUE,FILTER('SUMMARY DATA'!E:E,'SUMMARY DATA'!D:D=$C810)),"""")
  )
)"),"")</f>
        <v/>
      </c>
      <c r="F810" s="2" t="str">
        <f>IFERROR(__xludf.DUMMYFUNCTION("IFERROR(
  TEXTJOIN(CHAR(10),TRUE,FILTER('SUMMARY DATA'!F:F,'SUMMARY DATA'!A:A=$A810,'SUMMARY DATA'!C:C=$B810)),
  IF(
    OR(
      ISNUMBER(SEARCH(""CDM CASH DEPOSIT"",$C810)),
      ISNUMBER(SEARCH(""CASH DEPOSIT"",$C810)),
      COUNTIF('SUMMARY DATA'"&amp;"!D:D,$C810)&lt;&gt;1
    ),
    """",
    IFERROR(TEXTJOIN(CHAR(10),TRUE,FILTER('SUMMARY DATA'!F:F,'SUMMARY DATA'!D:D=$C810)),"""")
  )
)"),"")</f>
        <v/>
      </c>
      <c r="G810" s="2" t="str">
        <f>IFERROR(__xludf.DUMMYFUNCTION("IFERROR(
  TEXTJOIN(CHAR(10),TRUE,FILTER('SUMMARY DATA'!G:G,'SUMMARY DATA'!A:A=$A810,'SUMMARY DATA'!C:C=$B810)),
  IF(
    OR(
      ISNUMBER(SEARCH(""CDM CASH DEPOSIT"",$C810)),
      ISNUMBER(SEARCH(""CASH DEPOSIT"",$C810)),
      COUNTIF('SUMMARY DATA'"&amp;"!D:D,$C810)&lt;&gt;1
    ),
    """",
    IFERROR(TEXTJOIN(CHAR(10),TRUE,FILTER('SUMMARY DATA'!G:G,'SUMMARY DATA'!D:D=$C810)),"""")
  )
)"),"")</f>
        <v/>
      </c>
      <c r="H810" s="6" t="str">
        <f>IFERROR(__xludf.DUMMYFUNCTION("IFERROR(
  TEXTJOIN(CHAR(10),TRUE,FILTER('SUMMARY DATA'!H:H,'SUMMARY DATA'!A:A=$A810,'SUMMARY DATA'!C:C=$B810)),
  IF(
    OR(
      ISNUMBER(SEARCH(""CDM CASH DEPOSIT"",$C810)),
      ISNUMBER(SEARCH(""CASH DEPOSIT"",$C810)),
      COUNTIF('SUMMARY DATA'"&amp;"!D:D,$C810)&lt;&gt;1
    ),
    """",
    IFERROR(TEXTJOIN(CHAR(10),TRUE,FILTER('SUMMARY DATA'!H:H,'SUMMARY DATA'!D:D=$C810)),"""")
  )
)"),"")</f>
        <v/>
      </c>
      <c r="I810" s="6" t="str">
        <f>IFERROR(__xludf.DUMMYFUNCTION("IF(H810="""","""",
SUM(ARRAYFORMULA(VALUE(SPLIT(H810,CHAR(10)))))
)"),"")</f>
        <v/>
      </c>
      <c r="J810" s="2" t="str">
        <f>IFERROR(__xludf.DUMMYFUNCTION("IFERROR(
  TEXTJOIN(CHAR(10),TRUE,FILTER('SUMMARY DATA'!I:I,'SUMMARY DATA'!A:A=$A810,'SUMMARY DATA'!C:C=$B810)),
  IF(
    OR(
      ISNUMBER(SEARCH(""CDM CASH DEPOSIT"",$C810)),
      ISNUMBER(SEARCH(""CASH DEPOSIT"",$C810)),
      COUNTIF('SUMMARY DATA'"&amp;"!D:D,$C810)&lt;&gt;1
    ),
    """",
    IFERROR(TEXTJOIN(CHAR(10),TRUE,FILTER('SUMMARY DATA'!I:I,'SUMMARY DATA'!D:D=$C810)),"""")
  )
)"),"")</f>
        <v/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 spans="1:27">
      <c r="A811" s="2"/>
      <c r="B811" s="41"/>
      <c r="C811" s="2"/>
      <c r="D811" s="6"/>
      <c r="E811" s="4" t="str">
        <f>IFERROR(__xludf.DUMMYFUNCTION("IFERROR(
  TEXTJOIN(CHAR(10),TRUE,FILTER('SUMMARY DATA'!E:E,'SUMMARY DATA'!A:A=$A811,'SUMMARY DATA'!C:C=$B811)),
  IF(
    OR(
      ISNUMBER(SEARCH(""CDM CASH DEPOSIT"",$C811)),
      ISNUMBER(SEARCH(""CASH DEPOSIT"",$C811)),
      COUNTIF('SUMMARY DATA'"&amp;"!D:D,$C811)&lt;&gt;1
    ),
    """",
    IFERROR(TEXTJOIN(CHAR(10),TRUE,FILTER('SUMMARY DATA'!E:E,'SUMMARY DATA'!D:D=$C811)),"""")
  )
)"),"")</f>
        <v/>
      </c>
      <c r="F811" s="2" t="str">
        <f>IFERROR(__xludf.DUMMYFUNCTION("IFERROR(
  TEXTJOIN(CHAR(10),TRUE,FILTER('SUMMARY DATA'!F:F,'SUMMARY DATA'!A:A=$A811,'SUMMARY DATA'!C:C=$B811)),
  IF(
    OR(
      ISNUMBER(SEARCH(""CDM CASH DEPOSIT"",$C811)),
      ISNUMBER(SEARCH(""CASH DEPOSIT"",$C811)),
      COUNTIF('SUMMARY DATA'"&amp;"!D:D,$C811)&lt;&gt;1
    ),
    """",
    IFERROR(TEXTJOIN(CHAR(10),TRUE,FILTER('SUMMARY DATA'!F:F,'SUMMARY DATA'!D:D=$C811)),"""")
  )
)"),"")</f>
        <v/>
      </c>
      <c r="G811" s="2" t="str">
        <f>IFERROR(__xludf.DUMMYFUNCTION("IFERROR(
  TEXTJOIN(CHAR(10),TRUE,FILTER('SUMMARY DATA'!G:G,'SUMMARY DATA'!A:A=$A811,'SUMMARY DATA'!C:C=$B811)),
  IF(
    OR(
      ISNUMBER(SEARCH(""CDM CASH DEPOSIT"",$C811)),
      ISNUMBER(SEARCH(""CASH DEPOSIT"",$C811)),
      COUNTIF('SUMMARY DATA'"&amp;"!D:D,$C811)&lt;&gt;1
    ),
    """",
    IFERROR(TEXTJOIN(CHAR(10),TRUE,FILTER('SUMMARY DATA'!G:G,'SUMMARY DATA'!D:D=$C811)),"""")
  )
)"),"")</f>
        <v/>
      </c>
      <c r="H811" s="6" t="str">
        <f>IFERROR(__xludf.DUMMYFUNCTION("IFERROR(
  TEXTJOIN(CHAR(10),TRUE,FILTER('SUMMARY DATA'!H:H,'SUMMARY DATA'!A:A=$A811,'SUMMARY DATA'!C:C=$B811)),
  IF(
    OR(
      ISNUMBER(SEARCH(""CDM CASH DEPOSIT"",$C811)),
      ISNUMBER(SEARCH(""CASH DEPOSIT"",$C811)),
      COUNTIF('SUMMARY DATA'"&amp;"!D:D,$C811)&lt;&gt;1
    ),
    """",
    IFERROR(TEXTJOIN(CHAR(10),TRUE,FILTER('SUMMARY DATA'!H:H,'SUMMARY DATA'!D:D=$C811)),"""")
  )
)"),"")</f>
        <v/>
      </c>
      <c r="I811" s="6" t="str">
        <f>IFERROR(__xludf.DUMMYFUNCTION("IF(H811="""","""",
SUM(ARRAYFORMULA(VALUE(SPLIT(H811,CHAR(10)))))
)"),"")</f>
        <v/>
      </c>
      <c r="J811" s="2" t="str">
        <f>IFERROR(__xludf.DUMMYFUNCTION("IFERROR(
  TEXTJOIN(CHAR(10),TRUE,FILTER('SUMMARY DATA'!I:I,'SUMMARY DATA'!A:A=$A811,'SUMMARY DATA'!C:C=$B811)),
  IF(
    OR(
      ISNUMBER(SEARCH(""CDM CASH DEPOSIT"",$C811)),
      ISNUMBER(SEARCH(""CASH DEPOSIT"",$C811)),
      COUNTIF('SUMMARY DATA'"&amp;"!D:D,$C811)&lt;&gt;1
    ),
    """",
    IFERROR(TEXTJOIN(CHAR(10),TRUE,FILTER('SUMMARY DATA'!I:I,'SUMMARY DATA'!D:D=$C811)),"""")
  )
)"),"")</f>
        <v/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 spans="1:27">
      <c r="A812" s="2"/>
      <c r="B812" s="41"/>
      <c r="C812" s="2"/>
      <c r="D812" s="6"/>
      <c r="E812" s="4" t="str">
        <f>IFERROR(__xludf.DUMMYFUNCTION("IFERROR(
  TEXTJOIN(CHAR(10),TRUE,FILTER('SUMMARY DATA'!E:E,'SUMMARY DATA'!A:A=$A812,'SUMMARY DATA'!C:C=$B812)),
  IF(
    OR(
      ISNUMBER(SEARCH(""CDM CASH DEPOSIT"",$C812)),
      ISNUMBER(SEARCH(""CASH DEPOSIT"",$C812)),
      COUNTIF('SUMMARY DATA'"&amp;"!D:D,$C812)&lt;&gt;1
    ),
    """",
    IFERROR(TEXTJOIN(CHAR(10),TRUE,FILTER('SUMMARY DATA'!E:E,'SUMMARY DATA'!D:D=$C812)),"""")
  )
)"),"")</f>
        <v/>
      </c>
      <c r="F812" s="2" t="str">
        <f>IFERROR(__xludf.DUMMYFUNCTION("IFERROR(
  TEXTJOIN(CHAR(10),TRUE,FILTER('SUMMARY DATA'!F:F,'SUMMARY DATA'!A:A=$A812,'SUMMARY DATA'!C:C=$B812)),
  IF(
    OR(
      ISNUMBER(SEARCH(""CDM CASH DEPOSIT"",$C812)),
      ISNUMBER(SEARCH(""CASH DEPOSIT"",$C812)),
      COUNTIF('SUMMARY DATA'"&amp;"!D:D,$C812)&lt;&gt;1
    ),
    """",
    IFERROR(TEXTJOIN(CHAR(10),TRUE,FILTER('SUMMARY DATA'!F:F,'SUMMARY DATA'!D:D=$C812)),"""")
  )
)"),"")</f>
        <v/>
      </c>
      <c r="G812" s="2" t="str">
        <f>IFERROR(__xludf.DUMMYFUNCTION("IFERROR(
  TEXTJOIN(CHAR(10),TRUE,FILTER('SUMMARY DATA'!G:G,'SUMMARY DATA'!A:A=$A812,'SUMMARY DATA'!C:C=$B812)),
  IF(
    OR(
      ISNUMBER(SEARCH(""CDM CASH DEPOSIT"",$C812)),
      ISNUMBER(SEARCH(""CASH DEPOSIT"",$C812)),
      COUNTIF('SUMMARY DATA'"&amp;"!D:D,$C812)&lt;&gt;1
    ),
    """",
    IFERROR(TEXTJOIN(CHAR(10),TRUE,FILTER('SUMMARY DATA'!G:G,'SUMMARY DATA'!D:D=$C812)),"""")
  )
)"),"")</f>
        <v/>
      </c>
      <c r="H812" s="6" t="str">
        <f>IFERROR(__xludf.DUMMYFUNCTION("IFERROR(
  TEXTJOIN(CHAR(10),TRUE,FILTER('SUMMARY DATA'!H:H,'SUMMARY DATA'!A:A=$A812,'SUMMARY DATA'!C:C=$B812)),
  IF(
    OR(
      ISNUMBER(SEARCH(""CDM CASH DEPOSIT"",$C812)),
      ISNUMBER(SEARCH(""CASH DEPOSIT"",$C812)),
      COUNTIF('SUMMARY DATA'"&amp;"!D:D,$C812)&lt;&gt;1
    ),
    """",
    IFERROR(TEXTJOIN(CHAR(10),TRUE,FILTER('SUMMARY DATA'!H:H,'SUMMARY DATA'!D:D=$C812)),"""")
  )
)"),"")</f>
        <v/>
      </c>
      <c r="I812" s="6" t="str">
        <f>IFERROR(__xludf.DUMMYFUNCTION("IF(H812="""","""",
SUM(ARRAYFORMULA(VALUE(SPLIT(H812,CHAR(10)))))
)"),"")</f>
        <v/>
      </c>
      <c r="J812" s="2" t="str">
        <f>IFERROR(__xludf.DUMMYFUNCTION("IFERROR(
  TEXTJOIN(CHAR(10),TRUE,FILTER('SUMMARY DATA'!I:I,'SUMMARY DATA'!A:A=$A812,'SUMMARY DATA'!C:C=$B812)),
  IF(
    OR(
      ISNUMBER(SEARCH(""CDM CASH DEPOSIT"",$C812)),
      ISNUMBER(SEARCH(""CASH DEPOSIT"",$C812)),
      COUNTIF('SUMMARY DATA'"&amp;"!D:D,$C812)&lt;&gt;1
    ),
    """",
    IFERROR(TEXTJOIN(CHAR(10),TRUE,FILTER('SUMMARY DATA'!I:I,'SUMMARY DATA'!D:D=$C812)),"""")
  )
)"),"")</f>
        <v/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 spans="1:27">
      <c r="A813" s="2"/>
      <c r="B813" s="41"/>
      <c r="C813" s="2"/>
      <c r="D813" s="6"/>
      <c r="E813" s="4" t="str">
        <f>IFERROR(__xludf.DUMMYFUNCTION("IFERROR(
  TEXTJOIN(CHAR(10),TRUE,FILTER('SUMMARY DATA'!E:E,'SUMMARY DATA'!A:A=$A813,'SUMMARY DATA'!C:C=$B813)),
  IF(
    OR(
      ISNUMBER(SEARCH(""CDM CASH DEPOSIT"",$C813)),
      ISNUMBER(SEARCH(""CASH DEPOSIT"",$C813)),
      COUNTIF('SUMMARY DATA'"&amp;"!D:D,$C813)&lt;&gt;1
    ),
    """",
    IFERROR(TEXTJOIN(CHAR(10),TRUE,FILTER('SUMMARY DATA'!E:E,'SUMMARY DATA'!D:D=$C813)),"""")
  )
)"),"")</f>
        <v/>
      </c>
      <c r="F813" s="2" t="str">
        <f>IFERROR(__xludf.DUMMYFUNCTION("IFERROR(
  TEXTJOIN(CHAR(10),TRUE,FILTER('SUMMARY DATA'!F:F,'SUMMARY DATA'!A:A=$A813,'SUMMARY DATA'!C:C=$B813)),
  IF(
    OR(
      ISNUMBER(SEARCH(""CDM CASH DEPOSIT"",$C813)),
      ISNUMBER(SEARCH(""CASH DEPOSIT"",$C813)),
      COUNTIF('SUMMARY DATA'"&amp;"!D:D,$C813)&lt;&gt;1
    ),
    """",
    IFERROR(TEXTJOIN(CHAR(10),TRUE,FILTER('SUMMARY DATA'!F:F,'SUMMARY DATA'!D:D=$C813)),"""")
  )
)"),"")</f>
        <v/>
      </c>
      <c r="G813" s="2" t="str">
        <f>IFERROR(__xludf.DUMMYFUNCTION("IFERROR(
  TEXTJOIN(CHAR(10),TRUE,FILTER('SUMMARY DATA'!G:G,'SUMMARY DATA'!A:A=$A813,'SUMMARY DATA'!C:C=$B813)),
  IF(
    OR(
      ISNUMBER(SEARCH(""CDM CASH DEPOSIT"",$C813)),
      ISNUMBER(SEARCH(""CASH DEPOSIT"",$C813)),
      COUNTIF('SUMMARY DATA'"&amp;"!D:D,$C813)&lt;&gt;1
    ),
    """",
    IFERROR(TEXTJOIN(CHAR(10),TRUE,FILTER('SUMMARY DATA'!G:G,'SUMMARY DATA'!D:D=$C813)),"""")
  )
)"),"")</f>
        <v/>
      </c>
      <c r="H813" s="6" t="str">
        <f>IFERROR(__xludf.DUMMYFUNCTION("IFERROR(
  TEXTJOIN(CHAR(10),TRUE,FILTER('SUMMARY DATA'!H:H,'SUMMARY DATA'!A:A=$A813,'SUMMARY DATA'!C:C=$B813)),
  IF(
    OR(
      ISNUMBER(SEARCH(""CDM CASH DEPOSIT"",$C813)),
      ISNUMBER(SEARCH(""CASH DEPOSIT"",$C813)),
      COUNTIF('SUMMARY DATA'"&amp;"!D:D,$C813)&lt;&gt;1
    ),
    """",
    IFERROR(TEXTJOIN(CHAR(10),TRUE,FILTER('SUMMARY DATA'!H:H,'SUMMARY DATA'!D:D=$C813)),"""")
  )
)"),"")</f>
        <v/>
      </c>
      <c r="I813" s="6" t="str">
        <f>IFERROR(__xludf.DUMMYFUNCTION("IF(H813="""","""",
SUM(ARRAYFORMULA(VALUE(SPLIT(H813,CHAR(10)))))
)"),"")</f>
        <v/>
      </c>
      <c r="J813" s="2" t="str">
        <f>IFERROR(__xludf.DUMMYFUNCTION("IFERROR(
  TEXTJOIN(CHAR(10),TRUE,FILTER('SUMMARY DATA'!I:I,'SUMMARY DATA'!A:A=$A813,'SUMMARY DATA'!C:C=$B813)),
  IF(
    OR(
      ISNUMBER(SEARCH(""CDM CASH DEPOSIT"",$C813)),
      ISNUMBER(SEARCH(""CASH DEPOSIT"",$C813)),
      COUNTIF('SUMMARY DATA'"&amp;"!D:D,$C813)&lt;&gt;1
    ),
    """",
    IFERROR(TEXTJOIN(CHAR(10),TRUE,FILTER('SUMMARY DATA'!I:I,'SUMMARY DATA'!D:D=$C813)),"""")
  )
)"),"")</f>
        <v/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 spans="1:27">
      <c r="A814" s="2"/>
      <c r="B814" s="41"/>
      <c r="C814" s="2"/>
      <c r="D814" s="6"/>
      <c r="E814" s="4" t="str">
        <f>IFERROR(__xludf.DUMMYFUNCTION("IFERROR(
  TEXTJOIN(CHAR(10),TRUE,FILTER('SUMMARY DATA'!E:E,'SUMMARY DATA'!A:A=$A814,'SUMMARY DATA'!C:C=$B814)),
  IF(
    OR(
      ISNUMBER(SEARCH(""CDM CASH DEPOSIT"",$C814)),
      ISNUMBER(SEARCH(""CASH DEPOSIT"",$C814)),
      COUNTIF('SUMMARY DATA'"&amp;"!D:D,$C814)&lt;&gt;1
    ),
    """",
    IFERROR(TEXTJOIN(CHAR(10),TRUE,FILTER('SUMMARY DATA'!E:E,'SUMMARY DATA'!D:D=$C814)),"""")
  )
)"),"")</f>
        <v/>
      </c>
      <c r="F814" s="2" t="str">
        <f>IFERROR(__xludf.DUMMYFUNCTION("IFERROR(
  TEXTJOIN(CHAR(10),TRUE,FILTER('SUMMARY DATA'!F:F,'SUMMARY DATA'!A:A=$A814,'SUMMARY DATA'!C:C=$B814)),
  IF(
    OR(
      ISNUMBER(SEARCH(""CDM CASH DEPOSIT"",$C814)),
      ISNUMBER(SEARCH(""CASH DEPOSIT"",$C814)),
      COUNTIF('SUMMARY DATA'"&amp;"!D:D,$C814)&lt;&gt;1
    ),
    """",
    IFERROR(TEXTJOIN(CHAR(10),TRUE,FILTER('SUMMARY DATA'!F:F,'SUMMARY DATA'!D:D=$C814)),"""")
  )
)"),"")</f>
        <v/>
      </c>
      <c r="G814" s="2" t="str">
        <f>IFERROR(__xludf.DUMMYFUNCTION("IFERROR(
  TEXTJOIN(CHAR(10),TRUE,FILTER('SUMMARY DATA'!G:G,'SUMMARY DATA'!A:A=$A814,'SUMMARY DATA'!C:C=$B814)),
  IF(
    OR(
      ISNUMBER(SEARCH(""CDM CASH DEPOSIT"",$C814)),
      ISNUMBER(SEARCH(""CASH DEPOSIT"",$C814)),
      COUNTIF('SUMMARY DATA'"&amp;"!D:D,$C814)&lt;&gt;1
    ),
    """",
    IFERROR(TEXTJOIN(CHAR(10),TRUE,FILTER('SUMMARY DATA'!G:G,'SUMMARY DATA'!D:D=$C814)),"""")
  )
)"),"")</f>
        <v/>
      </c>
      <c r="H814" s="6" t="str">
        <f>IFERROR(__xludf.DUMMYFUNCTION("IFERROR(
  TEXTJOIN(CHAR(10),TRUE,FILTER('SUMMARY DATA'!H:H,'SUMMARY DATA'!A:A=$A814,'SUMMARY DATA'!C:C=$B814)),
  IF(
    OR(
      ISNUMBER(SEARCH(""CDM CASH DEPOSIT"",$C814)),
      ISNUMBER(SEARCH(""CASH DEPOSIT"",$C814)),
      COUNTIF('SUMMARY DATA'"&amp;"!D:D,$C814)&lt;&gt;1
    ),
    """",
    IFERROR(TEXTJOIN(CHAR(10),TRUE,FILTER('SUMMARY DATA'!H:H,'SUMMARY DATA'!D:D=$C814)),"""")
  )
)"),"")</f>
        <v/>
      </c>
      <c r="I814" s="6" t="str">
        <f>IFERROR(__xludf.DUMMYFUNCTION("IF(H814="""","""",
SUM(ARRAYFORMULA(VALUE(SPLIT(H814,CHAR(10)))))
)"),"")</f>
        <v/>
      </c>
      <c r="J814" s="2" t="str">
        <f>IFERROR(__xludf.DUMMYFUNCTION("IFERROR(
  TEXTJOIN(CHAR(10),TRUE,FILTER('SUMMARY DATA'!I:I,'SUMMARY DATA'!A:A=$A814,'SUMMARY DATA'!C:C=$B814)),
  IF(
    OR(
      ISNUMBER(SEARCH(""CDM CASH DEPOSIT"",$C814)),
      ISNUMBER(SEARCH(""CASH DEPOSIT"",$C814)),
      COUNTIF('SUMMARY DATA'"&amp;"!D:D,$C814)&lt;&gt;1
    ),
    """",
    IFERROR(TEXTJOIN(CHAR(10),TRUE,FILTER('SUMMARY DATA'!I:I,'SUMMARY DATA'!D:D=$C814)),"""")
  )
)"),"")</f>
        <v/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 spans="1:27">
      <c r="A815" s="2"/>
      <c r="B815" s="41"/>
      <c r="C815" s="2"/>
      <c r="D815" s="6"/>
      <c r="E815" s="4" t="str">
        <f>IFERROR(__xludf.DUMMYFUNCTION("IFERROR(
  TEXTJOIN(CHAR(10),TRUE,FILTER('SUMMARY DATA'!E:E,'SUMMARY DATA'!A:A=$A815,'SUMMARY DATA'!C:C=$B815)),
  IF(
    OR(
      ISNUMBER(SEARCH(""CDM CASH DEPOSIT"",$C815)),
      ISNUMBER(SEARCH(""CASH DEPOSIT"",$C815)),
      COUNTIF('SUMMARY DATA'"&amp;"!D:D,$C815)&lt;&gt;1
    ),
    """",
    IFERROR(TEXTJOIN(CHAR(10),TRUE,FILTER('SUMMARY DATA'!E:E,'SUMMARY DATA'!D:D=$C815)),"""")
  )
)"),"")</f>
        <v/>
      </c>
      <c r="F815" s="2" t="str">
        <f>IFERROR(__xludf.DUMMYFUNCTION("IFERROR(
  TEXTJOIN(CHAR(10),TRUE,FILTER('SUMMARY DATA'!F:F,'SUMMARY DATA'!A:A=$A815,'SUMMARY DATA'!C:C=$B815)),
  IF(
    OR(
      ISNUMBER(SEARCH(""CDM CASH DEPOSIT"",$C815)),
      ISNUMBER(SEARCH(""CASH DEPOSIT"",$C815)),
      COUNTIF('SUMMARY DATA'"&amp;"!D:D,$C815)&lt;&gt;1
    ),
    """",
    IFERROR(TEXTJOIN(CHAR(10),TRUE,FILTER('SUMMARY DATA'!F:F,'SUMMARY DATA'!D:D=$C815)),"""")
  )
)"),"")</f>
        <v/>
      </c>
      <c r="G815" s="2" t="str">
        <f>IFERROR(__xludf.DUMMYFUNCTION("IFERROR(
  TEXTJOIN(CHAR(10),TRUE,FILTER('SUMMARY DATA'!G:G,'SUMMARY DATA'!A:A=$A815,'SUMMARY DATA'!C:C=$B815)),
  IF(
    OR(
      ISNUMBER(SEARCH(""CDM CASH DEPOSIT"",$C815)),
      ISNUMBER(SEARCH(""CASH DEPOSIT"",$C815)),
      COUNTIF('SUMMARY DATA'"&amp;"!D:D,$C815)&lt;&gt;1
    ),
    """",
    IFERROR(TEXTJOIN(CHAR(10),TRUE,FILTER('SUMMARY DATA'!G:G,'SUMMARY DATA'!D:D=$C815)),"""")
  )
)"),"")</f>
        <v/>
      </c>
      <c r="H815" s="6" t="str">
        <f>IFERROR(__xludf.DUMMYFUNCTION("IFERROR(
  TEXTJOIN(CHAR(10),TRUE,FILTER('SUMMARY DATA'!H:H,'SUMMARY DATA'!A:A=$A815,'SUMMARY DATA'!C:C=$B815)),
  IF(
    OR(
      ISNUMBER(SEARCH(""CDM CASH DEPOSIT"",$C815)),
      ISNUMBER(SEARCH(""CASH DEPOSIT"",$C815)),
      COUNTIF('SUMMARY DATA'"&amp;"!D:D,$C815)&lt;&gt;1
    ),
    """",
    IFERROR(TEXTJOIN(CHAR(10),TRUE,FILTER('SUMMARY DATA'!H:H,'SUMMARY DATA'!D:D=$C815)),"""")
  )
)"),"")</f>
        <v/>
      </c>
      <c r="I815" s="6" t="str">
        <f>IFERROR(__xludf.DUMMYFUNCTION("IF(H815="""","""",
SUM(ARRAYFORMULA(VALUE(SPLIT(H815,CHAR(10)))))
)"),"")</f>
        <v/>
      </c>
      <c r="J815" s="2" t="str">
        <f>IFERROR(__xludf.DUMMYFUNCTION("IFERROR(
  TEXTJOIN(CHAR(10),TRUE,FILTER('SUMMARY DATA'!I:I,'SUMMARY DATA'!A:A=$A815,'SUMMARY DATA'!C:C=$B815)),
  IF(
    OR(
      ISNUMBER(SEARCH(""CDM CASH DEPOSIT"",$C815)),
      ISNUMBER(SEARCH(""CASH DEPOSIT"",$C815)),
      COUNTIF('SUMMARY DATA'"&amp;"!D:D,$C815)&lt;&gt;1
    ),
    """",
    IFERROR(TEXTJOIN(CHAR(10),TRUE,FILTER('SUMMARY DATA'!I:I,'SUMMARY DATA'!D:D=$C815)),"""")
  )
)"),"")</f>
        <v/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 spans="1:27">
      <c r="A816" s="2"/>
      <c r="B816" s="41"/>
      <c r="C816" s="2"/>
      <c r="D816" s="6"/>
      <c r="E816" s="4" t="str">
        <f>IFERROR(__xludf.DUMMYFUNCTION("IFERROR(
  TEXTJOIN(CHAR(10),TRUE,FILTER('SUMMARY DATA'!E:E,'SUMMARY DATA'!A:A=$A816,'SUMMARY DATA'!C:C=$B816)),
  IF(
    OR(
      ISNUMBER(SEARCH(""CDM CASH DEPOSIT"",$C816)),
      ISNUMBER(SEARCH(""CASH DEPOSIT"",$C816)),
      COUNTIF('SUMMARY DATA'"&amp;"!D:D,$C816)&lt;&gt;1
    ),
    """",
    IFERROR(TEXTJOIN(CHAR(10),TRUE,FILTER('SUMMARY DATA'!E:E,'SUMMARY DATA'!D:D=$C816)),"""")
  )
)"),"")</f>
        <v/>
      </c>
      <c r="F816" s="2" t="str">
        <f>IFERROR(__xludf.DUMMYFUNCTION("IFERROR(
  TEXTJOIN(CHAR(10),TRUE,FILTER('SUMMARY DATA'!F:F,'SUMMARY DATA'!A:A=$A816,'SUMMARY DATA'!C:C=$B816)),
  IF(
    OR(
      ISNUMBER(SEARCH(""CDM CASH DEPOSIT"",$C816)),
      ISNUMBER(SEARCH(""CASH DEPOSIT"",$C816)),
      COUNTIF('SUMMARY DATA'"&amp;"!D:D,$C816)&lt;&gt;1
    ),
    """",
    IFERROR(TEXTJOIN(CHAR(10),TRUE,FILTER('SUMMARY DATA'!F:F,'SUMMARY DATA'!D:D=$C816)),"""")
  )
)"),"")</f>
        <v/>
      </c>
      <c r="G816" s="2" t="str">
        <f>IFERROR(__xludf.DUMMYFUNCTION("IFERROR(
  TEXTJOIN(CHAR(10),TRUE,FILTER('SUMMARY DATA'!G:G,'SUMMARY DATA'!A:A=$A816,'SUMMARY DATA'!C:C=$B816)),
  IF(
    OR(
      ISNUMBER(SEARCH(""CDM CASH DEPOSIT"",$C816)),
      ISNUMBER(SEARCH(""CASH DEPOSIT"",$C816)),
      COUNTIF('SUMMARY DATA'"&amp;"!D:D,$C816)&lt;&gt;1
    ),
    """",
    IFERROR(TEXTJOIN(CHAR(10),TRUE,FILTER('SUMMARY DATA'!G:G,'SUMMARY DATA'!D:D=$C816)),"""")
  )
)"),"")</f>
        <v/>
      </c>
      <c r="H816" s="6" t="str">
        <f>IFERROR(__xludf.DUMMYFUNCTION("IFERROR(
  TEXTJOIN(CHAR(10),TRUE,FILTER('SUMMARY DATA'!H:H,'SUMMARY DATA'!A:A=$A816,'SUMMARY DATA'!C:C=$B816)),
  IF(
    OR(
      ISNUMBER(SEARCH(""CDM CASH DEPOSIT"",$C816)),
      ISNUMBER(SEARCH(""CASH DEPOSIT"",$C816)),
      COUNTIF('SUMMARY DATA'"&amp;"!D:D,$C816)&lt;&gt;1
    ),
    """",
    IFERROR(TEXTJOIN(CHAR(10),TRUE,FILTER('SUMMARY DATA'!H:H,'SUMMARY DATA'!D:D=$C816)),"""")
  )
)"),"")</f>
        <v/>
      </c>
      <c r="I816" s="6" t="str">
        <f>IFERROR(__xludf.DUMMYFUNCTION("IF(H816="""","""",
SUM(ARRAYFORMULA(VALUE(SPLIT(H816,CHAR(10)))))
)"),"")</f>
        <v/>
      </c>
      <c r="J816" s="2" t="str">
        <f>IFERROR(__xludf.DUMMYFUNCTION("IFERROR(
  TEXTJOIN(CHAR(10),TRUE,FILTER('SUMMARY DATA'!I:I,'SUMMARY DATA'!A:A=$A816,'SUMMARY DATA'!C:C=$B816)),
  IF(
    OR(
      ISNUMBER(SEARCH(""CDM CASH DEPOSIT"",$C816)),
      ISNUMBER(SEARCH(""CASH DEPOSIT"",$C816)),
      COUNTIF('SUMMARY DATA'"&amp;"!D:D,$C816)&lt;&gt;1
    ),
    """",
    IFERROR(TEXTJOIN(CHAR(10),TRUE,FILTER('SUMMARY DATA'!I:I,'SUMMARY DATA'!D:D=$C816)),"""")
  )
)"),"")</f>
        <v/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 spans="1:27">
      <c r="A817" s="2"/>
      <c r="B817" s="41"/>
      <c r="C817" s="2"/>
      <c r="D817" s="6"/>
      <c r="E817" s="4" t="str">
        <f>IFERROR(__xludf.DUMMYFUNCTION("IFERROR(
  TEXTJOIN(CHAR(10),TRUE,FILTER('SUMMARY DATA'!E:E,'SUMMARY DATA'!A:A=$A817,'SUMMARY DATA'!C:C=$B817)),
  IF(
    OR(
      ISNUMBER(SEARCH(""CDM CASH DEPOSIT"",$C817)),
      ISNUMBER(SEARCH(""CASH DEPOSIT"",$C817)),
      COUNTIF('SUMMARY DATA'"&amp;"!D:D,$C817)&lt;&gt;1
    ),
    """",
    IFERROR(TEXTJOIN(CHAR(10),TRUE,FILTER('SUMMARY DATA'!E:E,'SUMMARY DATA'!D:D=$C817)),"""")
  )
)"),"")</f>
        <v/>
      </c>
      <c r="F817" s="2" t="str">
        <f>IFERROR(__xludf.DUMMYFUNCTION("IFERROR(
  TEXTJOIN(CHAR(10),TRUE,FILTER('SUMMARY DATA'!F:F,'SUMMARY DATA'!A:A=$A817,'SUMMARY DATA'!C:C=$B817)),
  IF(
    OR(
      ISNUMBER(SEARCH(""CDM CASH DEPOSIT"",$C817)),
      ISNUMBER(SEARCH(""CASH DEPOSIT"",$C817)),
      COUNTIF('SUMMARY DATA'"&amp;"!D:D,$C817)&lt;&gt;1
    ),
    """",
    IFERROR(TEXTJOIN(CHAR(10),TRUE,FILTER('SUMMARY DATA'!F:F,'SUMMARY DATA'!D:D=$C817)),"""")
  )
)"),"")</f>
        <v/>
      </c>
      <c r="G817" s="2" t="str">
        <f>IFERROR(__xludf.DUMMYFUNCTION("IFERROR(
  TEXTJOIN(CHAR(10),TRUE,FILTER('SUMMARY DATA'!G:G,'SUMMARY DATA'!A:A=$A817,'SUMMARY DATA'!C:C=$B817)),
  IF(
    OR(
      ISNUMBER(SEARCH(""CDM CASH DEPOSIT"",$C817)),
      ISNUMBER(SEARCH(""CASH DEPOSIT"",$C817)),
      COUNTIF('SUMMARY DATA'"&amp;"!D:D,$C817)&lt;&gt;1
    ),
    """",
    IFERROR(TEXTJOIN(CHAR(10),TRUE,FILTER('SUMMARY DATA'!G:G,'SUMMARY DATA'!D:D=$C817)),"""")
  )
)"),"")</f>
        <v/>
      </c>
      <c r="H817" s="6" t="str">
        <f>IFERROR(__xludf.DUMMYFUNCTION("IFERROR(
  TEXTJOIN(CHAR(10),TRUE,FILTER('SUMMARY DATA'!H:H,'SUMMARY DATA'!A:A=$A817,'SUMMARY DATA'!C:C=$B817)),
  IF(
    OR(
      ISNUMBER(SEARCH(""CDM CASH DEPOSIT"",$C817)),
      ISNUMBER(SEARCH(""CASH DEPOSIT"",$C817)),
      COUNTIF('SUMMARY DATA'"&amp;"!D:D,$C817)&lt;&gt;1
    ),
    """",
    IFERROR(TEXTJOIN(CHAR(10),TRUE,FILTER('SUMMARY DATA'!H:H,'SUMMARY DATA'!D:D=$C817)),"""")
  )
)"),"")</f>
        <v/>
      </c>
      <c r="I817" s="6" t="str">
        <f>IFERROR(__xludf.DUMMYFUNCTION("IF(H817="""","""",
SUM(ARRAYFORMULA(VALUE(SPLIT(H817,CHAR(10)))))
)"),"")</f>
        <v/>
      </c>
      <c r="J817" s="2" t="str">
        <f>IFERROR(__xludf.DUMMYFUNCTION("IFERROR(
  TEXTJOIN(CHAR(10),TRUE,FILTER('SUMMARY DATA'!I:I,'SUMMARY DATA'!A:A=$A817,'SUMMARY DATA'!C:C=$B817)),
  IF(
    OR(
      ISNUMBER(SEARCH(""CDM CASH DEPOSIT"",$C817)),
      ISNUMBER(SEARCH(""CASH DEPOSIT"",$C817)),
      COUNTIF('SUMMARY DATA'"&amp;"!D:D,$C817)&lt;&gt;1
    ),
    """",
    IFERROR(TEXTJOIN(CHAR(10),TRUE,FILTER('SUMMARY DATA'!I:I,'SUMMARY DATA'!D:D=$C817)),"""")
  )
)"),"")</f>
        <v/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 spans="1:27">
      <c r="A818" s="2"/>
      <c r="B818" s="41"/>
      <c r="C818" s="2"/>
      <c r="D818" s="6"/>
      <c r="E818" s="4" t="str">
        <f>IFERROR(__xludf.DUMMYFUNCTION("IFERROR(
  TEXTJOIN(CHAR(10),TRUE,FILTER('SUMMARY DATA'!E:E,'SUMMARY DATA'!A:A=$A818,'SUMMARY DATA'!C:C=$B818)),
  IF(
    OR(
      ISNUMBER(SEARCH(""CDM CASH DEPOSIT"",$C818)),
      ISNUMBER(SEARCH(""CASH DEPOSIT"",$C818)),
      COUNTIF('SUMMARY DATA'"&amp;"!D:D,$C818)&lt;&gt;1
    ),
    """",
    IFERROR(TEXTJOIN(CHAR(10),TRUE,FILTER('SUMMARY DATA'!E:E,'SUMMARY DATA'!D:D=$C818)),"""")
  )
)"),"")</f>
        <v/>
      </c>
      <c r="F818" s="2" t="str">
        <f>IFERROR(__xludf.DUMMYFUNCTION("IFERROR(
  TEXTJOIN(CHAR(10),TRUE,FILTER('SUMMARY DATA'!F:F,'SUMMARY DATA'!A:A=$A818,'SUMMARY DATA'!C:C=$B818)),
  IF(
    OR(
      ISNUMBER(SEARCH(""CDM CASH DEPOSIT"",$C818)),
      ISNUMBER(SEARCH(""CASH DEPOSIT"",$C818)),
      COUNTIF('SUMMARY DATA'"&amp;"!D:D,$C818)&lt;&gt;1
    ),
    """",
    IFERROR(TEXTJOIN(CHAR(10),TRUE,FILTER('SUMMARY DATA'!F:F,'SUMMARY DATA'!D:D=$C818)),"""")
  )
)"),"")</f>
        <v/>
      </c>
      <c r="G818" s="2" t="str">
        <f>IFERROR(__xludf.DUMMYFUNCTION("IFERROR(
  TEXTJOIN(CHAR(10),TRUE,FILTER('SUMMARY DATA'!G:G,'SUMMARY DATA'!A:A=$A818,'SUMMARY DATA'!C:C=$B818)),
  IF(
    OR(
      ISNUMBER(SEARCH(""CDM CASH DEPOSIT"",$C818)),
      ISNUMBER(SEARCH(""CASH DEPOSIT"",$C818)),
      COUNTIF('SUMMARY DATA'"&amp;"!D:D,$C818)&lt;&gt;1
    ),
    """",
    IFERROR(TEXTJOIN(CHAR(10),TRUE,FILTER('SUMMARY DATA'!G:G,'SUMMARY DATA'!D:D=$C818)),"""")
  )
)"),"")</f>
        <v/>
      </c>
      <c r="H818" s="6" t="str">
        <f>IFERROR(__xludf.DUMMYFUNCTION("IFERROR(
  TEXTJOIN(CHAR(10),TRUE,FILTER('SUMMARY DATA'!H:H,'SUMMARY DATA'!A:A=$A818,'SUMMARY DATA'!C:C=$B818)),
  IF(
    OR(
      ISNUMBER(SEARCH(""CDM CASH DEPOSIT"",$C818)),
      ISNUMBER(SEARCH(""CASH DEPOSIT"",$C818)),
      COUNTIF('SUMMARY DATA'"&amp;"!D:D,$C818)&lt;&gt;1
    ),
    """",
    IFERROR(TEXTJOIN(CHAR(10),TRUE,FILTER('SUMMARY DATA'!H:H,'SUMMARY DATA'!D:D=$C818)),"""")
  )
)"),"")</f>
        <v/>
      </c>
      <c r="I818" s="6" t="str">
        <f>IFERROR(__xludf.DUMMYFUNCTION("IF(H818="""","""",
SUM(ARRAYFORMULA(VALUE(SPLIT(H818,CHAR(10)))))
)"),"")</f>
        <v/>
      </c>
      <c r="J818" s="2" t="str">
        <f>IFERROR(__xludf.DUMMYFUNCTION("IFERROR(
  TEXTJOIN(CHAR(10),TRUE,FILTER('SUMMARY DATA'!I:I,'SUMMARY DATA'!A:A=$A818,'SUMMARY DATA'!C:C=$B818)),
  IF(
    OR(
      ISNUMBER(SEARCH(""CDM CASH DEPOSIT"",$C818)),
      ISNUMBER(SEARCH(""CASH DEPOSIT"",$C818)),
      COUNTIF('SUMMARY DATA'"&amp;"!D:D,$C818)&lt;&gt;1
    ),
    """",
    IFERROR(TEXTJOIN(CHAR(10),TRUE,FILTER('SUMMARY DATA'!I:I,'SUMMARY DATA'!D:D=$C818)),"""")
  )
)"),"")</f>
        <v/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 spans="1:27">
      <c r="A819" s="2"/>
      <c r="B819" s="41"/>
      <c r="C819" s="2"/>
      <c r="D819" s="6"/>
      <c r="E819" s="4" t="str">
        <f>IFERROR(__xludf.DUMMYFUNCTION("IFERROR(
  TEXTJOIN(CHAR(10),TRUE,FILTER('SUMMARY DATA'!E:E,'SUMMARY DATA'!A:A=$A819,'SUMMARY DATA'!C:C=$B819)),
  IF(
    OR(
      ISNUMBER(SEARCH(""CDM CASH DEPOSIT"",$C819)),
      ISNUMBER(SEARCH(""CASH DEPOSIT"",$C819)),
      COUNTIF('SUMMARY DATA'"&amp;"!D:D,$C819)&lt;&gt;1
    ),
    """",
    IFERROR(TEXTJOIN(CHAR(10),TRUE,FILTER('SUMMARY DATA'!E:E,'SUMMARY DATA'!D:D=$C819)),"""")
  )
)"),"")</f>
        <v/>
      </c>
      <c r="F819" s="2" t="str">
        <f>IFERROR(__xludf.DUMMYFUNCTION("IFERROR(
  TEXTJOIN(CHAR(10),TRUE,FILTER('SUMMARY DATA'!F:F,'SUMMARY DATA'!A:A=$A819,'SUMMARY DATA'!C:C=$B819)),
  IF(
    OR(
      ISNUMBER(SEARCH(""CDM CASH DEPOSIT"",$C819)),
      ISNUMBER(SEARCH(""CASH DEPOSIT"",$C819)),
      COUNTIF('SUMMARY DATA'"&amp;"!D:D,$C819)&lt;&gt;1
    ),
    """",
    IFERROR(TEXTJOIN(CHAR(10),TRUE,FILTER('SUMMARY DATA'!F:F,'SUMMARY DATA'!D:D=$C819)),"""")
  )
)"),"")</f>
        <v/>
      </c>
      <c r="G819" s="2" t="str">
        <f>IFERROR(__xludf.DUMMYFUNCTION("IFERROR(
  TEXTJOIN(CHAR(10),TRUE,FILTER('SUMMARY DATA'!G:G,'SUMMARY DATA'!A:A=$A819,'SUMMARY DATA'!C:C=$B819)),
  IF(
    OR(
      ISNUMBER(SEARCH(""CDM CASH DEPOSIT"",$C819)),
      ISNUMBER(SEARCH(""CASH DEPOSIT"",$C819)),
      COUNTIF('SUMMARY DATA'"&amp;"!D:D,$C819)&lt;&gt;1
    ),
    """",
    IFERROR(TEXTJOIN(CHAR(10),TRUE,FILTER('SUMMARY DATA'!G:G,'SUMMARY DATA'!D:D=$C819)),"""")
  )
)"),"")</f>
        <v/>
      </c>
      <c r="H819" s="6" t="str">
        <f>IFERROR(__xludf.DUMMYFUNCTION("IFERROR(
  TEXTJOIN(CHAR(10),TRUE,FILTER('SUMMARY DATA'!H:H,'SUMMARY DATA'!A:A=$A819,'SUMMARY DATA'!C:C=$B819)),
  IF(
    OR(
      ISNUMBER(SEARCH(""CDM CASH DEPOSIT"",$C819)),
      ISNUMBER(SEARCH(""CASH DEPOSIT"",$C819)),
      COUNTIF('SUMMARY DATA'"&amp;"!D:D,$C819)&lt;&gt;1
    ),
    """",
    IFERROR(TEXTJOIN(CHAR(10),TRUE,FILTER('SUMMARY DATA'!H:H,'SUMMARY DATA'!D:D=$C819)),"""")
  )
)"),"")</f>
        <v/>
      </c>
      <c r="I819" s="6" t="str">
        <f>IFERROR(__xludf.DUMMYFUNCTION("IF(H819="""","""",
SUM(ARRAYFORMULA(VALUE(SPLIT(H819,CHAR(10)))))
)"),"")</f>
        <v/>
      </c>
      <c r="J819" s="2" t="str">
        <f>IFERROR(__xludf.DUMMYFUNCTION("IFERROR(
  TEXTJOIN(CHAR(10),TRUE,FILTER('SUMMARY DATA'!I:I,'SUMMARY DATA'!A:A=$A819,'SUMMARY DATA'!C:C=$B819)),
  IF(
    OR(
      ISNUMBER(SEARCH(""CDM CASH DEPOSIT"",$C819)),
      ISNUMBER(SEARCH(""CASH DEPOSIT"",$C819)),
      COUNTIF('SUMMARY DATA'"&amp;"!D:D,$C819)&lt;&gt;1
    ),
    """",
    IFERROR(TEXTJOIN(CHAR(10),TRUE,FILTER('SUMMARY DATA'!I:I,'SUMMARY DATA'!D:D=$C819)),"""")
  )
)"),"")</f>
        <v/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 spans="1:27">
      <c r="A820" s="2"/>
      <c r="B820" s="41"/>
      <c r="C820" s="2"/>
      <c r="D820" s="6"/>
      <c r="E820" s="4" t="str">
        <f>IFERROR(__xludf.DUMMYFUNCTION("IFERROR(
  TEXTJOIN(CHAR(10),TRUE,FILTER('SUMMARY DATA'!E:E,'SUMMARY DATA'!A:A=$A820,'SUMMARY DATA'!C:C=$B820)),
  IF(
    OR(
      ISNUMBER(SEARCH(""CDM CASH DEPOSIT"",$C820)),
      ISNUMBER(SEARCH(""CASH DEPOSIT"",$C820)),
      COUNTIF('SUMMARY DATA'"&amp;"!D:D,$C820)&lt;&gt;1
    ),
    """",
    IFERROR(TEXTJOIN(CHAR(10),TRUE,FILTER('SUMMARY DATA'!E:E,'SUMMARY DATA'!D:D=$C820)),"""")
  )
)"),"")</f>
        <v/>
      </c>
      <c r="F820" s="2" t="str">
        <f>IFERROR(__xludf.DUMMYFUNCTION("IFERROR(
  TEXTJOIN(CHAR(10),TRUE,FILTER('SUMMARY DATA'!F:F,'SUMMARY DATA'!A:A=$A820,'SUMMARY DATA'!C:C=$B820)),
  IF(
    OR(
      ISNUMBER(SEARCH(""CDM CASH DEPOSIT"",$C820)),
      ISNUMBER(SEARCH(""CASH DEPOSIT"",$C820)),
      COUNTIF('SUMMARY DATA'"&amp;"!D:D,$C820)&lt;&gt;1
    ),
    """",
    IFERROR(TEXTJOIN(CHAR(10),TRUE,FILTER('SUMMARY DATA'!F:F,'SUMMARY DATA'!D:D=$C820)),"""")
  )
)"),"")</f>
        <v/>
      </c>
      <c r="G820" s="2" t="str">
        <f>IFERROR(__xludf.DUMMYFUNCTION("IFERROR(
  TEXTJOIN(CHAR(10),TRUE,FILTER('SUMMARY DATA'!G:G,'SUMMARY DATA'!A:A=$A820,'SUMMARY DATA'!C:C=$B820)),
  IF(
    OR(
      ISNUMBER(SEARCH(""CDM CASH DEPOSIT"",$C820)),
      ISNUMBER(SEARCH(""CASH DEPOSIT"",$C820)),
      COUNTIF('SUMMARY DATA'"&amp;"!D:D,$C820)&lt;&gt;1
    ),
    """",
    IFERROR(TEXTJOIN(CHAR(10),TRUE,FILTER('SUMMARY DATA'!G:G,'SUMMARY DATA'!D:D=$C820)),"""")
  )
)"),"")</f>
        <v/>
      </c>
      <c r="H820" s="6" t="str">
        <f>IFERROR(__xludf.DUMMYFUNCTION("IFERROR(
  TEXTJOIN(CHAR(10),TRUE,FILTER('SUMMARY DATA'!H:H,'SUMMARY DATA'!A:A=$A820,'SUMMARY DATA'!C:C=$B820)),
  IF(
    OR(
      ISNUMBER(SEARCH(""CDM CASH DEPOSIT"",$C820)),
      ISNUMBER(SEARCH(""CASH DEPOSIT"",$C820)),
      COUNTIF('SUMMARY DATA'"&amp;"!D:D,$C820)&lt;&gt;1
    ),
    """",
    IFERROR(TEXTJOIN(CHAR(10),TRUE,FILTER('SUMMARY DATA'!H:H,'SUMMARY DATA'!D:D=$C820)),"""")
  )
)"),"")</f>
        <v/>
      </c>
      <c r="I820" s="6" t="str">
        <f>IFERROR(__xludf.DUMMYFUNCTION("IF(H820="""","""",
SUM(ARRAYFORMULA(VALUE(SPLIT(H820,CHAR(10)))))
)"),"")</f>
        <v/>
      </c>
      <c r="J820" s="2" t="str">
        <f>IFERROR(__xludf.DUMMYFUNCTION("IFERROR(
  TEXTJOIN(CHAR(10),TRUE,FILTER('SUMMARY DATA'!I:I,'SUMMARY DATA'!A:A=$A820,'SUMMARY DATA'!C:C=$B820)),
  IF(
    OR(
      ISNUMBER(SEARCH(""CDM CASH DEPOSIT"",$C820)),
      ISNUMBER(SEARCH(""CASH DEPOSIT"",$C820)),
      COUNTIF('SUMMARY DATA'"&amp;"!D:D,$C820)&lt;&gt;1
    ),
    """",
    IFERROR(TEXTJOIN(CHAR(10),TRUE,FILTER('SUMMARY DATA'!I:I,'SUMMARY DATA'!D:D=$C820)),"""")
  )
)"),"")</f>
        <v/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 spans="1:27">
      <c r="A821" s="2"/>
      <c r="B821" s="41"/>
      <c r="C821" s="2"/>
      <c r="D821" s="6"/>
      <c r="E821" s="4" t="str">
        <f>IFERROR(__xludf.DUMMYFUNCTION("IFERROR(
  TEXTJOIN(CHAR(10),TRUE,FILTER('SUMMARY DATA'!E:E,'SUMMARY DATA'!A:A=$A821,'SUMMARY DATA'!C:C=$B821)),
  IF(
    OR(
      ISNUMBER(SEARCH(""CDM CASH DEPOSIT"",$C821)),
      ISNUMBER(SEARCH(""CASH DEPOSIT"",$C821)),
      COUNTIF('SUMMARY DATA'"&amp;"!D:D,$C821)&lt;&gt;1
    ),
    """",
    IFERROR(TEXTJOIN(CHAR(10),TRUE,FILTER('SUMMARY DATA'!E:E,'SUMMARY DATA'!D:D=$C821)),"""")
  )
)"),"")</f>
        <v/>
      </c>
      <c r="F821" s="2" t="str">
        <f>IFERROR(__xludf.DUMMYFUNCTION("IFERROR(
  TEXTJOIN(CHAR(10),TRUE,FILTER('SUMMARY DATA'!F:F,'SUMMARY DATA'!A:A=$A821,'SUMMARY DATA'!C:C=$B821)),
  IF(
    OR(
      ISNUMBER(SEARCH(""CDM CASH DEPOSIT"",$C821)),
      ISNUMBER(SEARCH(""CASH DEPOSIT"",$C821)),
      COUNTIF('SUMMARY DATA'"&amp;"!D:D,$C821)&lt;&gt;1
    ),
    """",
    IFERROR(TEXTJOIN(CHAR(10),TRUE,FILTER('SUMMARY DATA'!F:F,'SUMMARY DATA'!D:D=$C821)),"""")
  )
)"),"")</f>
        <v/>
      </c>
      <c r="G821" s="2" t="str">
        <f>IFERROR(__xludf.DUMMYFUNCTION("IFERROR(
  TEXTJOIN(CHAR(10),TRUE,FILTER('SUMMARY DATA'!G:G,'SUMMARY DATA'!A:A=$A821,'SUMMARY DATA'!C:C=$B821)),
  IF(
    OR(
      ISNUMBER(SEARCH(""CDM CASH DEPOSIT"",$C821)),
      ISNUMBER(SEARCH(""CASH DEPOSIT"",$C821)),
      COUNTIF('SUMMARY DATA'"&amp;"!D:D,$C821)&lt;&gt;1
    ),
    """",
    IFERROR(TEXTJOIN(CHAR(10),TRUE,FILTER('SUMMARY DATA'!G:G,'SUMMARY DATA'!D:D=$C821)),"""")
  )
)"),"")</f>
        <v/>
      </c>
      <c r="H821" s="6" t="str">
        <f>IFERROR(__xludf.DUMMYFUNCTION("IFERROR(
  TEXTJOIN(CHAR(10),TRUE,FILTER('SUMMARY DATA'!H:H,'SUMMARY DATA'!A:A=$A821,'SUMMARY DATA'!C:C=$B821)),
  IF(
    OR(
      ISNUMBER(SEARCH(""CDM CASH DEPOSIT"",$C821)),
      ISNUMBER(SEARCH(""CASH DEPOSIT"",$C821)),
      COUNTIF('SUMMARY DATA'"&amp;"!D:D,$C821)&lt;&gt;1
    ),
    """",
    IFERROR(TEXTJOIN(CHAR(10),TRUE,FILTER('SUMMARY DATA'!H:H,'SUMMARY DATA'!D:D=$C821)),"""")
  )
)"),"")</f>
        <v/>
      </c>
      <c r="I821" s="6" t="str">
        <f>IFERROR(__xludf.DUMMYFUNCTION("IF(H821="""","""",
SUM(ARRAYFORMULA(VALUE(SPLIT(H821,CHAR(10)))))
)"),"")</f>
        <v/>
      </c>
      <c r="J821" s="2" t="str">
        <f>IFERROR(__xludf.DUMMYFUNCTION("IFERROR(
  TEXTJOIN(CHAR(10),TRUE,FILTER('SUMMARY DATA'!I:I,'SUMMARY DATA'!A:A=$A821,'SUMMARY DATA'!C:C=$B821)),
  IF(
    OR(
      ISNUMBER(SEARCH(""CDM CASH DEPOSIT"",$C821)),
      ISNUMBER(SEARCH(""CASH DEPOSIT"",$C821)),
      COUNTIF('SUMMARY DATA'"&amp;"!D:D,$C821)&lt;&gt;1
    ),
    """",
    IFERROR(TEXTJOIN(CHAR(10),TRUE,FILTER('SUMMARY DATA'!I:I,'SUMMARY DATA'!D:D=$C821)),"""")
  )
)"),"")</f>
        <v/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 spans="1:27">
      <c r="A822" s="2"/>
      <c r="B822" s="41"/>
      <c r="C822" s="2"/>
      <c r="D822" s="6"/>
      <c r="E822" s="4" t="str">
        <f>IFERROR(__xludf.DUMMYFUNCTION("IFERROR(
  TEXTJOIN(CHAR(10),TRUE,FILTER('SUMMARY DATA'!E:E,'SUMMARY DATA'!A:A=$A822,'SUMMARY DATA'!C:C=$B822)),
  IF(
    OR(
      ISNUMBER(SEARCH(""CDM CASH DEPOSIT"",$C822)),
      ISNUMBER(SEARCH(""CASH DEPOSIT"",$C822)),
      COUNTIF('SUMMARY DATA'"&amp;"!D:D,$C822)&lt;&gt;1
    ),
    """",
    IFERROR(TEXTJOIN(CHAR(10),TRUE,FILTER('SUMMARY DATA'!E:E,'SUMMARY DATA'!D:D=$C822)),"""")
  )
)"),"")</f>
        <v/>
      </c>
      <c r="F822" s="2" t="str">
        <f>IFERROR(__xludf.DUMMYFUNCTION("IFERROR(
  TEXTJOIN(CHAR(10),TRUE,FILTER('SUMMARY DATA'!F:F,'SUMMARY DATA'!A:A=$A822,'SUMMARY DATA'!C:C=$B822)),
  IF(
    OR(
      ISNUMBER(SEARCH(""CDM CASH DEPOSIT"",$C822)),
      ISNUMBER(SEARCH(""CASH DEPOSIT"",$C822)),
      COUNTIF('SUMMARY DATA'"&amp;"!D:D,$C822)&lt;&gt;1
    ),
    """",
    IFERROR(TEXTJOIN(CHAR(10),TRUE,FILTER('SUMMARY DATA'!F:F,'SUMMARY DATA'!D:D=$C822)),"""")
  )
)"),"")</f>
        <v/>
      </c>
      <c r="G822" s="2" t="str">
        <f>IFERROR(__xludf.DUMMYFUNCTION("IFERROR(
  TEXTJOIN(CHAR(10),TRUE,FILTER('SUMMARY DATA'!G:G,'SUMMARY DATA'!A:A=$A822,'SUMMARY DATA'!C:C=$B822)),
  IF(
    OR(
      ISNUMBER(SEARCH(""CDM CASH DEPOSIT"",$C822)),
      ISNUMBER(SEARCH(""CASH DEPOSIT"",$C822)),
      COUNTIF('SUMMARY DATA'"&amp;"!D:D,$C822)&lt;&gt;1
    ),
    """",
    IFERROR(TEXTJOIN(CHAR(10),TRUE,FILTER('SUMMARY DATA'!G:G,'SUMMARY DATA'!D:D=$C822)),"""")
  )
)"),"")</f>
        <v/>
      </c>
      <c r="H822" s="6" t="str">
        <f>IFERROR(__xludf.DUMMYFUNCTION("IFERROR(
  TEXTJOIN(CHAR(10),TRUE,FILTER('SUMMARY DATA'!H:H,'SUMMARY DATA'!A:A=$A822,'SUMMARY DATA'!C:C=$B822)),
  IF(
    OR(
      ISNUMBER(SEARCH(""CDM CASH DEPOSIT"",$C822)),
      ISNUMBER(SEARCH(""CASH DEPOSIT"",$C822)),
      COUNTIF('SUMMARY DATA'"&amp;"!D:D,$C822)&lt;&gt;1
    ),
    """",
    IFERROR(TEXTJOIN(CHAR(10),TRUE,FILTER('SUMMARY DATA'!H:H,'SUMMARY DATA'!D:D=$C822)),"""")
  )
)"),"")</f>
        <v/>
      </c>
      <c r="I822" s="6" t="str">
        <f>IFERROR(__xludf.DUMMYFUNCTION("IF(H822="""","""",
SUM(ARRAYFORMULA(VALUE(SPLIT(H822,CHAR(10)))))
)"),"")</f>
        <v/>
      </c>
      <c r="J822" s="2" t="str">
        <f>IFERROR(__xludf.DUMMYFUNCTION("IFERROR(
  TEXTJOIN(CHAR(10),TRUE,FILTER('SUMMARY DATA'!I:I,'SUMMARY DATA'!A:A=$A822,'SUMMARY DATA'!C:C=$B822)),
  IF(
    OR(
      ISNUMBER(SEARCH(""CDM CASH DEPOSIT"",$C822)),
      ISNUMBER(SEARCH(""CASH DEPOSIT"",$C822)),
      COUNTIF('SUMMARY DATA'"&amp;"!D:D,$C822)&lt;&gt;1
    ),
    """",
    IFERROR(TEXTJOIN(CHAR(10),TRUE,FILTER('SUMMARY DATA'!I:I,'SUMMARY DATA'!D:D=$C822)),"""")
  )
)"),"")</f>
        <v/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 spans="1:27">
      <c r="A823" s="2"/>
      <c r="B823" s="41"/>
      <c r="C823" s="2"/>
      <c r="D823" s="6"/>
      <c r="E823" s="4" t="str">
        <f>IFERROR(__xludf.DUMMYFUNCTION("IFERROR(
  TEXTJOIN(CHAR(10),TRUE,FILTER('SUMMARY DATA'!E:E,'SUMMARY DATA'!A:A=$A823,'SUMMARY DATA'!C:C=$B823)),
  IF(
    OR(
      ISNUMBER(SEARCH(""CDM CASH DEPOSIT"",$C823)),
      ISNUMBER(SEARCH(""CASH DEPOSIT"",$C823)),
      COUNTIF('SUMMARY DATA'"&amp;"!D:D,$C823)&lt;&gt;1
    ),
    """",
    IFERROR(TEXTJOIN(CHAR(10),TRUE,FILTER('SUMMARY DATA'!E:E,'SUMMARY DATA'!D:D=$C823)),"""")
  )
)"),"")</f>
        <v/>
      </c>
      <c r="F823" s="2" t="str">
        <f>IFERROR(__xludf.DUMMYFUNCTION("IFERROR(
  TEXTJOIN(CHAR(10),TRUE,FILTER('SUMMARY DATA'!F:F,'SUMMARY DATA'!A:A=$A823,'SUMMARY DATA'!C:C=$B823)),
  IF(
    OR(
      ISNUMBER(SEARCH(""CDM CASH DEPOSIT"",$C823)),
      ISNUMBER(SEARCH(""CASH DEPOSIT"",$C823)),
      COUNTIF('SUMMARY DATA'"&amp;"!D:D,$C823)&lt;&gt;1
    ),
    """",
    IFERROR(TEXTJOIN(CHAR(10),TRUE,FILTER('SUMMARY DATA'!F:F,'SUMMARY DATA'!D:D=$C823)),"""")
  )
)"),"")</f>
        <v/>
      </c>
      <c r="G823" s="2" t="str">
        <f>IFERROR(__xludf.DUMMYFUNCTION("IFERROR(
  TEXTJOIN(CHAR(10),TRUE,FILTER('SUMMARY DATA'!G:G,'SUMMARY DATA'!A:A=$A823,'SUMMARY DATA'!C:C=$B823)),
  IF(
    OR(
      ISNUMBER(SEARCH(""CDM CASH DEPOSIT"",$C823)),
      ISNUMBER(SEARCH(""CASH DEPOSIT"",$C823)),
      COUNTIF('SUMMARY DATA'"&amp;"!D:D,$C823)&lt;&gt;1
    ),
    """",
    IFERROR(TEXTJOIN(CHAR(10),TRUE,FILTER('SUMMARY DATA'!G:G,'SUMMARY DATA'!D:D=$C823)),"""")
  )
)"),"")</f>
        <v/>
      </c>
      <c r="H823" s="6" t="str">
        <f>IFERROR(__xludf.DUMMYFUNCTION("IFERROR(
  TEXTJOIN(CHAR(10),TRUE,FILTER('SUMMARY DATA'!H:H,'SUMMARY DATA'!A:A=$A823,'SUMMARY DATA'!C:C=$B823)),
  IF(
    OR(
      ISNUMBER(SEARCH(""CDM CASH DEPOSIT"",$C823)),
      ISNUMBER(SEARCH(""CASH DEPOSIT"",$C823)),
      COUNTIF('SUMMARY DATA'"&amp;"!D:D,$C823)&lt;&gt;1
    ),
    """",
    IFERROR(TEXTJOIN(CHAR(10),TRUE,FILTER('SUMMARY DATA'!H:H,'SUMMARY DATA'!D:D=$C823)),"""")
  )
)"),"")</f>
        <v/>
      </c>
      <c r="I823" s="6" t="str">
        <f>IFERROR(__xludf.DUMMYFUNCTION("IF(H823="""","""",
SUM(ARRAYFORMULA(VALUE(SPLIT(H823,CHAR(10)))))
)"),"")</f>
        <v/>
      </c>
      <c r="J823" s="2" t="str">
        <f>IFERROR(__xludf.DUMMYFUNCTION("IFERROR(
  TEXTJOIN(CHAR(10),TRUE,FILTER('SUMMARY DATA'!I:I,'SUMMARY DATA'!A:A=$A823,'SUMMARY DATA'!C:C=$B823)),
  IF(
    OR(
      ISNUMBER(SEARCH(""CDM CASH DEPOSIT"",$C823)),
      ISNUMBER(SEARCH(""CASH DEPOSIT"",$C823)),
      COUNTIF('SUMMARY DATA'"&amp;"!D:D,$C823)&lt;&gt;1
    ),
    """",
    IFERROR(TEXTJOIN(CHAR(10),TRUE,FILTER('SUMMARY DATA'!I:I,'SUMMARY DATA'!D:D=$C823)),"""")
  )
)"),"")</f>
        <v/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 spans="1:27">
      <c r="A824" s="2"/>
      <c r="B824" s="41"/>
      <c r="C824" s="2"/>
      <c r="D824" s="6"/>
      <c r="E824" s="4" t="str">
        <f>IFERROR(__xludf.DUMMYFUNCTION("IFERROR(
  TEXTJOIN(CHAR(10),TRUE,FILTER('SUMMARY DATA'!E:E,'SUMMARY DATA'!A:A=$A824,'SUMMARY DATA'!C:C=$B824)),
  IF(
    OR(
      ISNUMBER(SEARCH(""CDM CASH DEPOSIT"",$C824)),
      ISNUMBER(SEARCH(""CASH DEPOSIT"",$C824)),
      COUNTIF('SUMMARY DATA'"&amp;"!D:D,$C824)&lt;&gt;1
    ),
    """",
    IFERROR(TEXTJOIN(CHAR(10),TRUE,FILTER('SUMMARY DATA'!E:E,'SUMMARY DATA'!D:D=$C824)),"""")
  )
)"),"")</f>
        <v/>
      </c>
      <c r="F824" s="2" t="str">
        <f>IFERROR(__xludf.DUMMYFUNCTION("IFERROR(
  TEXTJOIN(CHAR(10),TRUE,FILTER('SUMMARY DATA'!F:F,'SUMMARY DATA'!A:A=$A824,'SUMMARY DATA'!C:C=$B824)),
  IF(
    OR(
      ISNUMBER(SEARCH(""CDM CASH DEPOSIT"",$C824)),
      ISNUMBER(SEARCH(""CASH DEPOSIT"",$C824)),
      COUNTIF('SUMMARY DATA'"&amp;"!D:D,$C824)&lt;&gt;1
    ),
    """",
    IFERROR(TEXTJOIN(CHAR(10),TRUE,FILTER('SUMMARY DATA'!F:F,'SUMMARY DATA'!D:D=$C824)),"""")
  )
)"),"")</f>
        <v/>
      </c>
      <c r="G824" s="2" t="str">
        <f>IFERROR(__xludf.DUMMYFUNCTION("IFERROR(
  TEXTJOIN(CHAR(10),TRUE,FILTER('SUMMARY DATA'!G:G,'SUMMARY DATA'!A:A=$A824,'SUMMARY DATA'!C:C=$B824)),
  IF(
    OR(
      ISNUMBER(SEARCH(""CDM CASH DEPOSIT"",$C824)),
      ISNUMBER(SEARCH(""CASH DEPOSIT"",$C824)),
      COUNTIF('SUMMARY DATA'"&amp;"!D:D,$C824)&lt;&gt;1
    ),
    """",
    IFERROR(TEXTJOIN(CHAR(10),TRUE,FILTER('SUMMARY DATA'!G:G,'SUMMARY DATA'!D:D=$C824)),"""")
  )
)"),"")</f>
        <v/>
      </c>
      <c r="H824" s="6" t="str">
        <f>IFERROR(__xludf.DUMMYFUNCTION("IFERROR(
  TEXTJOIN(CHAR(10),TRUE,FILTER('SUMMARY DATA'!H:H,'SUMMARY DATA'!A:A=$A824,'SUMMARY DATA'!C:C=$B824)),
  IF(
    OR(
      ISNUMBER(SEARCH(""CDM CASH DEPOSIT"",$C824)),
      ISNUMBER(SEARCH(""CASH DEPOSIT"",$C824)),
      COUNTIF('SUMMARY DATA'"&amp;"!D:D,$C824)&lt;&gt;1
    ),
    """",
    IFERROR(TEXTJOIN(CHAR(10),TRUE,FILTER('SUMMARY DATA'!H:H,'SUMMARY DATA'!D:D=$C824)),"""")
  )
)"),"")</f>
        <v/>
      </c>
      <c r="I824" s="6" t="str">
        <f>IFERROR(__xludf.DUMMYFUNCTION("IF(H824="""","""",
SUM(ARRAYFORMULA(VALUE(SPLIT(H824,CHAR(10)))))
)"),"")</f>
        <v/>
      </c>
      <c r="J824" s="2" t="str">
        <f>IFERROR(__xludf.DUMMYFUNCTION("IFERROR(
  TEXTJOIN(CHAR(10),TRUE,FILTER('SUMMARY DATA'!I:I,'SUMMARY DATA'!A:A=$A824,'SUMMARY DATA'!C:C=$B824)),
  IF(
    OR(
      ISNUMBER(SEARCH(""CDM CASH DEPOSIT"",$C824)),
      ISNUMBER(SEARCH(""CASH DEPOSIT"",$C824)),
      COUNTIF('SUMMARY DATA'"&amp;"!D:D,$C824)&lt;&gt;1
    ),
    """",
    IFERROR(TEXTJOIN(CHAR(10),TRUE,FILTER('SUMMARY DATA'!I:I,'SUMMARY DATA'!D:D=$C824)),"""")
  )
)"),"")</f>
        <v/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 spans="1:27">
      <c r="A825" s="2"/>
      <c r="B825" s="41"/>
      <c r="C825" s="2"/>
      <c r="D825" s="6"/>
      <c r="E825" s="4" t="str">
        <f>IFERROR(__xludf.DUMMYFUNCTION("IFERROR(
  TEXTJOIN(CHAR(10),TRUE,FILTER('SUMMARY DATA'!E:E,'SUMMARY DATA'!A:A=$A825,'SUMMARY DATA'!C:C=$B825)),
  IF(
    OR(
      ISNUMBER(SEARCH(""CDM CASH DEPOSIT"",$C825)),
      ISNUMBER(SEARCH(""CASH DEPOSIT"",$C825)),
      COUNTIF('SUMMARY DATA'"&amp;"!D:D,$C825)&lt;&gt;1
    ),
    """",
    IFERROR(TEXTJOIN(CHAR(10),TRUE,FILTER('SUMMARY DATA'!E:E,'SUMMARY DATA'!D:D=$C825)),"""")
  )
)"),"")</f>
        <v/>
      </c>
      <c r="F825" s="2" t="str">
        <f>IFERROR(__xludf.DUMMYFUNCTION("IFERROR(
  TEXTJOIN(CHAR(10),TRUE,FILTER('SUMMARY DATA'!F:F,'SUMMARY DATA'!A:A=$A825,'SUMMARY DATA'!C:C=$B825)),
  IF(
    OR(
      ISNUMBER(SEARCH(""CDM CASH DEPOSIT"",$C825)),
      ISNUMBER(SEARCH(""CASH DEPOSIT"",$C825)),
      COUNTIF('SUMMARY DATA'"&amp;"!D:D,$C825)&lt;&gt;1
    ),
    """",
    IFERROR(TEXTJOIN(CHAR(10),TRUE,FILTER('SUMMARY DATA'!F:F,'SUMMARY DATA'!D:D=$C825)),"""")
  )
)"),"")</f>
        <v/>
      </c>
      <c r="G825" s="2" t="str">
        <f>IFERROR(__xludf.DUMMYFUNCTION("IFERROR(
  TEXTJOIN(CHAR(10),TRUE,FILTER('SUMMARY DATA'!G:G,'SUMMARY DATA'!A:A=$A825,'SUMMARY DATA'!C:C=$B825)),
  IF(
    OR(
      ISNUMBER(SEARCH(""CDM CASH DEPOSIT"",$C825)),
      ISNUMBER(SEARCH(""CASH DEPOSIT"",$C825)),
      COUNTIF('SUMMARY DATA'"&amp;"!D:D,$C825)&lt;&gt;1
    ),
    """",
    IFERROR(TEXTJOIN(CHAR(10),TRUE,FILTER('SUMMARY DATA'!G:G,'SUMMARY DATA'!D:D=$C825)),"""")
  )
)"),"")</f>
        <v/>
      </c>
      <c r="H825" s="6" t="str">
        <f>IFERROR(__xludf.DUMMYFUNCTION("IFERROR(
  TEXTJOIN(CHAR(10),TRUE,FILTER('SUMMARY DATA'!H:H,'SUMMARY DATA'!A:A=$A825,'SUMMARY DATA'!C:C=$B825)),
  IF(
    OR(
      ISNUMBER(SEARCH(""CDM CASH DEPOSIT"",$C825)),
      ISNUMBER(SEARCH(""CASH DEPOSIT"",$C825)),
      COUNTIF('SUMMARY DATA'"&amp;"!D:D,$C825)&lt;&gt;1
    ),
    """",
    IFERROR(TEXTJOIN(CHAR(10),TRUE,FILTER('SUMMARY DATA'!H:H,'SUMMARY DATA'!D:D=$C825)),"""")
  )
)"),"")</f>
        <v/>
      </c>
      <c r="I825" s="6" t="str">
        <f>IFERROR(__xludf.DUMMYFUNCTION("IF(H825="""","""",
SUM(ARRAYFORMULA(VALUE(SPLIT(H825,CHAR(10)))))
)"),"")</f>
        <v/>
      </c>
      <c r="J825" s="2" t="str">
        <f>IFERROR(__xludf.DUMMYFUNCTION("IFERROR(
  TEXTJOIN(CHAR(10),TRUE,FILTER('SUMMARY DATA'!I:I,'SUMMARY DATA'!A:A=$A825,'SUMMARY DATA'!C:C=$B825)),
  IF(
    OR(
      ISNUMBER(SEARCH(""CDM CASH DEPOSIT"",$C825)),
      ISNUMBER(SEARCH(""CASH DEPOSIT"",$C825)),
      COUNTIF('SUMMARY DATA'"&amp;"!D:D,$C825)&lt;&gt;1
    ),
    """",
    IFERROR(TEXTJOIN(CHAR(10),TRUE,FILTER('SUMMARY DATA'!I:I,'SUMMARY DATA'!D:D=$C825)),"""")
  )
)"),"")</f>
        <v/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 spans="1:27">
      <c r="A826" s="2"/>
      <c r="B826" s="41"/>
      <c r="C826" s="2"/>
      <c r="D826" s="6"/>
      <c r="E826" s="4" t="str">
        <f>IFERROR(__xludf.DUMMYFUNCTION("IFERROR(
  TEXTJOIN(CHAR(10),TRUE,FILTER('SUMMARY DATA'!E:E,'SUMMARY DATA'!A:A=$A826,'SUMMARY DATA'!C:C=$B826)),
  IF(
    OR(
      ISNUMBER(SEARCH(""CDM CASH DEPOSIT"",$C826)),
      ISNUMBER(SEARCH(""CASH DEPOSIT"",$C826)),
      COUNTIF('SUMMARY DATA'"&amp;"!D:D,$C826)&lt;&gt;1
    ),
    """",
    IFERROR(TEXTJOIN(CHAR(10),TRUE,FILTER('SUMMARY DATA'!E:E,'SUMMARY DATA'!D:D=$C826)),"""")
  )
)"),"")</f>
        <v/>
      </c>
      <c r="F826" s="2" t="str">
        <f>IFERROR(__xludf.DUMMYFUNCTION("IFERROR(
  TEXTJOIN(CHAR(10),TRUE,FILTER('SUMMARY DATA'!F:F,'SUMMARY DATA'!A:A=$A826,'SUMMARY DATA'!C:C=$B826)),
  IF(
    OR(
      ISNUMBER(SEARCH(""CDM CASH DEPOSIT"",$C826)),
      ISNUMBER(SEARCH(""CASH DEPOSIT"",$C826)),
      COUNTIF('SUMMARY DATA'"&amp;"!D:D,$C826)&lt;&gt;1
    ),
    """",
    IFERROR(TEXTJOIN(CHAR(10),TRUE,FILTER('SUMMARY DATA'!F:F,'SUMMARY DATA'!D:D=$C826)),"""")
  )
)"),"")</f>
        <v/>
      </c>
      <c r="G826" s="2" t="str">
        <f>IFERROR(__xludf.DUMMYFUNCTION("IFERROR(
  TEXTJOIN(CHAR(10),TRUE,FILTER('SUMMARY DATA'!G:G,'SUMMARY DATA'!A:A=$A826,'SUMMARY DATA'!C:C=$B826)),
  IF(
    OR(
      ISNUMBER(SEARCH(""CDM CASH DEPOSIT"",$C826)),
      ISNUMBER(SEARCH(""CASH DEPOSIT"",$C826)),
      COUNTIF('SUMMARY DATA'"&amp;"!D:D,$C826)&lt;&gt;1
    ),
    """",
    IFERROR(TEXTJOIN(CHAR(10),TRUE,FILTER('SUMMARY DATA'!G:G,'SUMMARY DATA'!D:D=$C826)),"""")
  )
)"),"")</f>
        <v/>
      </c>
      <c r="H826" s="6" t="str">
        <f>IFERROR(__xludf.DUMMYFUNCTION("IFERROR(
  TEXTJOIN(CHAR(10),TRUE,FILTER('SUMMARY DATA'!H:H,'SUMMARY DATA'!A:A=$A826,'SUMMARY DATA'!C:C=$B826)),
  IF(
    OR(
      ISNUMBER(SEARCH(""CDM CASH DEPOSIT"",$C826)),
      ISNUMBER(SEARCH(""CASH DEPOSIT"",$C826)),
      COUNTIF('SUMMARY DATA'"&amp;"!D:D,$C826)&lt;&gt;1
    ),
    """",
    IFERROR(TEXTJOIN(CHAR(10),TRUE,FILTER('SUMMARY DATA'!H:H,'SUMMARY DATA'!D:D=$C826)),"""")
  )
)"),"")</f>
        <v/>
      </c>
      <c r="I826" s="6" t="str">
        <f>IFERROR(__xludf.DUMMYFUNCTION("IF(H826="""","""",
SUM(ARRAYFORMULA(VALUE(SPLIT(H826,CHAR(10)))))
)"),"")</f>
        <v/>
      </c>
      <c r="J826" s="2" t="str">
        <f>IFERROR(__xludf.DUMMYFUNCTION("IFERROR(
  TEXTJOIN(CHAR(10),TRUE,FILTER('SUMMARY DATA'!I:I,'SUMMARY DATA'!A:A=$A826,'SUMMARY DATA'!C:C=$B826)),
  IF(
    OR(
      ISNUMBER(SEARCH(""CDM CASH DEPOSIT"",$C826)),
      ISNUMBER(SEARCH(""CASH DEPOSIT"",$C826)),
      COUNTIF('SUMMARY DATA'"&amp;"!D:D,$C826)&lt;&gt;1
    ),
    """",
    IFERROR(TEXTJOIN(CHAR(10),TRUE,FILTER('SUMMARY DATA'!I:I,'SUMMARY DATA'!D:D=$C826)),"""")
  )
)"),"")</f>
        <v/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 spans="1:27">
      <c r="A827" s="2"/>
      <c r="B827" s="41"/>
      <c r="C827" s="2"/>
      <c r="D827" s="6"/>
      <c r="E827" s="4" t="str">
        <f>IFERROR(__xludf.DUMMYFUNCTION("IFERROR(
  TEXTJOIN(CHAR(10),TRUE,FILTER('SUMMARY DATA'!E:E,'SUMMARY DATA'!A:A=$A827,'SUMMARY DATA'!C:C=$B827)),
  IF(
    OR(
      ISNUMBER(SEARCH(""CDM CASH DEPOSIT"",$C827)),
      ISNUMBER(SEARCH(""CASH DEPOSIT"",$C827)),
      COUNTIF('SUMMARY DATA'"&amp;"!D:D,$C827)&lt;&gt;1
    ),
    """",
    IFERROR(TEXTJOIN(CHAR(10),TRUE,FILTER('SUMMARY DATA'!E:E,'SUMMARY DATA'!D:D=$C827)),"""")
  )
)"),"")</f>
        <v/>
      </c>
      <c r="F827" s="2" t="str">
        <f>IFERROR(__xludf.DUMMYFUNCTION("IFERROR(
  TEXTJOIN(CHAR(10),TRUE,FILTER('SUMMARY DATA'!F:F,'SUMMARY DATA'!A:A=$A827,'SUMMARY DATA'!C:C=$B827)),
  IF(
    OR(
      ISNUMBER(SEARCH(""CDM CASH DEPOSIT"",$C827)),
      ISNUMBER(SEARCH(""CASH DEPOSIT"",$C827)),
      COUNTIF('SUMMARY DATA'"&amp;"!D:D,$C827)&lt;&gt;1
    ),
    """",
    IFERROR(TEXTJOIN(CHAR(10),TRUE,FILTER('SUMMARY DATA'!F:F,'SUMMARY DATA'!D:D=$C827)),"""")
  )
)"),"")</f>
        <v/>
      </c>
      <c r="G827" s="2" t="str">
        <f>IFERROR(__xludf.DUMMYFUNCTION("IFERROR(
  TEXTJOIN(CHAR(10),TRUE,FILTER('SUMMARY DATA'!G:G,'SUMMARY DATA'!A:A=$A827,'SUMMARY DATA'!C:C=$B827)),
  IF(
    OR(
      ISNUMBER(SEARCH(""CDM CASH DEPOSIT"",$C827)),
      ISNUMBER(SEARCH(""CASH DEPOSIT"",$C827)),
      COUNTIF('SUMMARY DATA'"&amp;"!D:D,$C827)&lt;&gt;1
    ),
    """",
    IFERROR(TEXTJOIN(CHAR(10),TRUE,FILTER('SUMMARY DATA'!G:G,'SUMMARY DATA'!D:D=$C827)),"""")
  )
)"),"")</f>
        <v/>
      </c>
      <c r="H827" s="6" t="str">
        <f>IFERROR(__xludf.DUMMYFUNCTION("IFERROR(
  TEXTJOIN(CHAR(10),TRUE,FILTER('SUMMARY DATA'!H:H,'SUMMARY DATA'!A:A=$A827,'SUMMARY DATA'!C:C=$B827)),
  IF(
    OR(
      ISNUMBER(SEARCH(""CDM CASH DEPOSIT"",$C827)),
      ISNUMBER(SEARCH(""CASH DEPOSIT"",$C827)),
      COUNTIF('SUMMARY DATA'"&amp;"!D:D,$C827)&lt;&gt;1
    ),
    """",
    IFERROR(TEXTJOIN(CHAR(10),TRUE,FILTER('SUMMARY DATA'!H:H,'SUMMARY DATA'!D:D=$C827)),"""")
  )
)"),"")</f>
        <v/>
      </c>
      <c r="I827" s="6" t="str">
        <f>IFERROR(__xludf.DUMMYFUNCTION("IF(H827="""","""",
SUM(ARRAYFORMULA(VALUE(SPLIT(H827,CHAR(10)))))
)"),"")</f>
        <v/>
      </c>
      <c r="J827" s="2" t="str">
        <f>IFERROR(__xludf.DUMMYFUNCTION("IFERROR(
  TEXTJOIN(CHAR(10),TRUE,FILTER('SUMMARY DATA'!I:I,'SUMMARY DATA'!A:A=$A827,'SUMMARY DATA'!C:C=$B827)),
  IF(
    OR(
      ISNUMBER(SEARCH(""CDM CASH DEPOSIT"",$C827)),
      ISNUMBER(SEARCH(""CASH DEPOSIT"",$C827)),
      COUNTIF('SUMMARY DATA'"&amp;"!D:D,$C827)&lt;&gt;1
    ),
    """",
    IFERROR(TEXTJOIN(CHAR(10),TRUE,FILTER('SUMMARY DATA'!I:I,'SUMMARY DATA'!D:D=$C827)),"""")
  )
)"),"")</f>
        <v/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 spans="1:27">
      <c r="A828" s="2"/>
      <c r="B828" s="41"/>
      <c r="C828" s="2"/>
      <c r="D828" s="6"/>
      <c r="E828" s="4" t="str">
        <f>IFERROR(__xludf.DUMMYFUNCTION("IFERROR(
  TEXTJOIN(CHAR(10),TRUE,FILTER('SUMMARY DATA'!E:E,'SUMMARY DATA'!A:A=$A828,'SUMMARY DATA'!C:C=$B828)),
  IF(
    OR(
      ISNUMBER(SEARCH(""CDM CASH DEPOSIT"",$C828)),
      ISNUMBER(SEARCH(""CASH DEPOSIT"",$C828)),
      COUNTIF('SUMMARY DATA'"&amp;"!D:D,$C828)&lt;&gt;1
    ),
    """",
    IFERROR(TEXTJOIN(CHAR(10),TRUE,FILTER('SUMMARY DATA'!E:E,'SUMMARY DATA'!D:D=$C828)),"""")
  )
)"),"")</f>
        <v/>
      </c>
      <c r="F828" s="2" t="str">
        <f>IFERROR(__xludf.DUMMYFUNCTION("IFERROR(
  TEXTJOIN(CHAR(10),TRUE,FILTER('SUMMARY DATA'!F:F,'SUMMARY DATA'!A:A=$A828,'SUMMARY DATA'!C:C=$B828)),
  IF(
    OR(
      ISNUMBER(SEARCH(""CDM CASH DEPOSIT"",$C828)),
      ISNUMBER(SEARCH(""CASH DEPOSIT"",$C828)),
      COUNTIF('SUMMARY DATA'"&amp;"!D:D,$C828)&lt;&gt;1
    ),
    """",
    IFERROR(TEXTJOIN(CHAR(10),TRUE,FILTER('SUMMARY DATA'!F:F,'SUMMARY DATA'!D:D=$C828)),"""")
  )
)"),"")</f>
        <v/>
      </c>
      <c r="G828" s="2" t="str">
        <f>IFERROR(__xludf.DUMMYFUNCTION("IFERROR(
  TEXTJOIN(CHAR(10),TRUE,FILTER('SUMMARY DATA'!G:G,'SUMMARY DATA'!A:A=$A828,'SUMMARY DATA'!C:C=$B828)),
  IF(
    OR(
      ISNUMBER(SEARCH(""CDM CASH DEPOSIT"",$C828)),
      ISNUMBER(SEARCH(""CASH DEPOSIT"",$C828)),
      COUNTIF('SUMMARY DATA'"&amp;"!D:D,$C828)&lt;&gt;1
    ),
    """",
    IFERROR(TEXTJOIN(CHAR(10),TRUE,FILTER('SUMMARY DATA'!G:G,'SUMMARY DATA'!D:D=$C828)),"""")
  )
)"),"")</f>
        <v/>
      </c>
      <c r="H828" s="6" t="str">
        <f>IFERROR(__xludf.DUMMYFUNCTION("IFERROR(
  TEXTJOIN(CHAR(10),TRUE,FILTER('SUMMARY DATA'!H:H,'SUMMARY DATA'!A:A=$A828,'SUMMARY DATA'!C:C=$B828)),
  IF(
    OR(
      ISNUMBER(SEARCH(""CDM CASH DEPOSIT"",$C828)),
      ISNUMBER(SEARCH(""CASH DEPOSIT"",$C828)),
      COUNTIF('SUMMARY DATA'"&amp;"!D:D,$C828)&lt;&gt;1
    ),
    """",
    IFERROR(TEXTJOIN(CHAR(10),TRUE,FILTER('SUMMARY DATA'!H:H,'SUMMARY DATA'!D:D=$C828)),"""")
  )
)"),"")</f>
        <v/>
      </c>
      <c r="I828" s="6" t="str">
        <f>IFERROR(__xludf.DUMMYFUNCTION("IF(H828="""","""",
SUM(ARRAYFORMULA(VALUE(SPLIT(H828,CHAR(10)))))
)"),"")</f>
        <v/>
      </c>
      <c r="J828" s="2" t="str">
        <f>IFERROR(__xludf.DUMMYFUNCTION("IFERROR(
  TEXTJOIN(CHAR(10),TRUE,FILTER('SUMMARY DATA'!I:I,'SUMMARY DATA'!A:A=$A828,'SUMMARY DATA'!C:C=$B828)),
  IF(
    OR(
      ISNUMBER(SEARCH(""CDM CASH DEPOSIT"",$C828)),
      ISNUMBER(SEARCH(""CASH DEPOSIT"",$C828)),
      COUNTIF('SUMMARY DATA'"&amp;"!D:D,$C828)&lt;&gt;1
    ),
    """",
    IFERROR(TEXTJOIN(CHAR(10),TRUE,FILTER('SUMMARY DATA'!I:I,'SUMMARY DATA'!D:D=$C828)),"""")
  )
)"),"")</f>
        <v/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 spans="1:27">
      <c r="A829" s="2"/>
      <c r="B829" s="41"/>
      <c r="C829" s="2"/>
      <c r="D829" s="6"/>
      <c r="E829" s="4" t="str">
        <f>IFERROR(__xludf.DUMMYFUNCTION("IFERROR(
  TEXTJOIN(CHAR(10),TRUE,FILTER('SUMMARY DATA'!E:E,'SUMMARY DATA'!A:A=$A829,'SUMMARY DATA'!C:C=$B829)),
  IF(
    OR(
      ISNUMBER(SEARCH(""CDM CASH DEPOSIT"",$C829)),
      ISNUMBER(SEARCH(""CASH DEPOSIT"",$C829)),
      COUNTIF('SUMMARY DATA'"&amp;"!D:D,$C829)&lt;&gt;1
    ),
    """",
    IFERROR(TEXTJOIN(CHAR(10),TRUE,FILTER('SUMMARY DATA'!E:E,'SUMMARY DATA'!D:D=$C829)),"""")
  )
)"),"")</f>
        <v/>
      </c>
      <c r="F829" s="2" t="str">
        <f>IFERROR(__xludf.DUMMYFUNCTION("IFERROR(
  TEXTJOIN(CHAR(10),TRUE,FILTER('SUMMARY DATA'!F:F,'SUMMARY DATA'!A:A=$A829,'SUMMARY DATA'!C:C=$B829)),
  IF(
    OR(
      ISNUMBER(SEARCH(""CDM CASH DEPOSIT"",$C829)),
      ISNUMBER(SEARCH(""CASH DEPOSIT"",$C829)),
      COUNTIF('SUMMARY DATA'"&amp;"!D:D,$C829)&lt;&gt;1
    ),
    """",
    IFERROR(TEXTJOIN(CHAR(10),TRUE,FILTER('SUMMARY DATA'!F:F,'SUMMARY DATA'!D:D=$C829)),"""")
  )
)"),"")</f>
        <v/>
      </c>
      <c r="G829" s="2" t="str">
        <f>IFERROR(__xludf.DUMMYFUNCTION("IFERROR(
  TEXTJOIN(CHAR(10),TRUE,FILTER('SUMMARY DATA'!G:G,'SUMMARY DATA'!A:A=$A829,'SUMMARY DATA'!C:C=$B829)),
  IF(
    OR(
      ISNUMBER(SEARCH(""CDM CASH DEPOSIT"",$C829)),
      ISNUMBER(SEARCH(""CASH DEPOSIT"",$C829)),
      COUNTIF('SUMMARY DATA'"&amp;"!D:D,$C829)&lt;&gt;1
    ),
    """",
    IFERROR(TEXTJOIN(CHAR(10),TRUE,FILTER('SUMMARY DATA'!G:G,'SUMMARY DATA'!D:D=$C829)),"""")
  )
)"),"")</f>
        <v/>
      </c>
      <c r="H829" s="6" t="str">
        <f>IFERROR(__xludf.DUMMYFUNCTION("IFERROR(
  TEXTJOIN(CHAR(10),TRUE,FILTER('SUMMARY DATA'!H:H,'SUMMARY DATA'!A:A=$A829,'SUMMARY DATA'!C:C=$B829)),
  IF(
    OR(
      ISNUMBER(SEARCH(""CDM CASH DEPOSIT"",$C829)),
      ISNUMBER(SEARCH(""CASH DEPOSIT"",$C829)),
      COUNTIF('SUMMARY DATA'"&amp;"!D:D,$C829)&lt;&gt;1
    ),
    """",
    IFERROR(TEXTJOIN(CHAR(10),TRUE,FILTER('SUMMARY DATA'!H:H,'SUMMARY DATA'!D:D=$C829)),"""")
  )
)"),"")</f>
        <v/>
      </c>
      <c r="I829" s="6" t="str">
        <f>IFERROR(__xludf.DUMMYFUNCTION("IF(H829="""","""",
SUM(ARRAYFORMULA(VALUE(SPLIT(H829,CHAR(10)))))
)"),"")</f>
        <v/>
      </c>
      <c r="J829" s="2" t="str">
        <f>IFERROR(__xludf.DUMMYFUNCTION("IFERROR(
  TEXTJOIN(CHAR(10),TRUE,FILTER('SUMMARY DATA'!I:I,'SUMMARY DATA'!A:A=$A829,'SUMMARY DATA'!C:C=$B829)),
  IF(
    OR(
      ISNUMBER(SEARCH(""CDM CASH DEPOSIT"",$C829)),
      ISNUMBER(SEARCH(""CASH DEPOSIT"",$C829)),
      COUNTIF('SUMMARY DATA'"&amp;"!D:D,$C829)&lt;&gt;1
    ),
    """",
    IFERROR(TEXTJOIN(CHAR(10),TRUE,FILTER('SUMMARY DATA'!I:I,'SUMMARY DATA'!D:D=$C829)),"""")
  )
)"),"")</f>
        <v/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 spans="1:27">
      <c r="A830" s="2"/>
      <c r="B830" s="41"/>
      <c r="C830" s="2"/>
      <c r="D830" s="6"/>
      <c r="E830" s="4" t="str">
        <f>IFERROR(__xludf.DUMMYFUNCTION("IFERROR(
  TEXTJOIN(CHAR(10),TRUE,FILTER('SUMMARY DATA'!E:E,'SUMMARY DATA'!A:A=$A830,'SUMMARY DATA'!C:C=$B830)),
  IF(
    OR(
      ISNUMBER(SEARCH(""CDM CASH DEPOSIT"",$C830)),
      ISNUMBER(SEARCH(""CASH DEPOSIT"",$C830)),
      COUNTIF('SUMMARY DATA'"&amp;"!D:D,$C830)&lt;&gt;1
    ),
    """",
    IFERROR(TEXTJOIN(CHAR(10),TRUE,FILTER('SUMMARY DATA'!E:E,'SUMMARY DATA'!D:D=$C830)),"""")
  )
)"),"")</f>
        <v/>
      </c>
      <c r="F830" s="2" t="str">
        <f>IFERROR(__xludf.DUMMYFUNCTION("IFERROR(
  TEXTJOIN(CHAR(10),TRUE,FILTER('SUMMARY DATA'!F:F,'SUMMARY DATA'!A:A=$A830,'SUMMARY DATA'!C:C=$B830)),
  IF(
    OR(
      ISNUMBER(SEARCH(""CDM CASH DEPOSIT"",$C830)),
      ISNUMBER(SEARCH(""CASH DEPOSIT"",$C830)),
      COUNTIF('SUMMARY DATA'"&amp;"!D:D,$C830)&lt;&gt;1
    ),
    """",
    IFERROR(TEXTJOIN(CHAR(10),TRUE,FILTER('SUMMARY DATA'!F:F,'SUMMARY DATA'!D:D=$C830)),"""")
  )
)"),"")</f>
        <v/>
      </c>
      <c r="G830" s="2" t="str">
        <f>IFERROR(__xludf.DUMMYFUNCTION("IFERROR(
  TEXTJOIN(CHAR(10),TRUE,FILTER('SUMMARY DATA'!G:G,'SUMMARY DATA'!A:A=$A830,'SUMMARY DATA'!C:C=$B830)),
  IF(
    OR(
      ISNUMBER(SEARCH(""CDM CASH DEPOSIT"",$C830)),
      ISNUMBER(SEARCH(""CASH DEPOSIT"",$C830)),
      COUNTIF('SUMMARY DATA'"&amp;"!D:D,$C830)&lt;&gt;1
    ),
    """",
    IFERROR(TEXTJOIN(CHAR(10),TRUE,FILTER('SUMMARY DATA'!G:G,'SUMMARY DATA'!D:D=$C830)),"""")
  )
)"),"")</f>
        <v/>
      </c>
      <c r="H830" s="6" t="str">
        <f>IFERROR(__xludf.DUMMYFUNCTION("IFERROR(
  TEXTJOIN(CHAR(10),TRUE,FILTER('SUMMARY DATA'!H:H,'SUMMARY DATA'!A:A=$A830,'SUMMARY DATA'!C:C=$B830)),
  IF(
    OR(
      ISNUMBER(SEARCH(""CDM CASH DEPOSIT"",$C830)),
      ISNUMBER(SEARCH(""CASH DEPOSIT"",$C830)),
      COUNTIF('SUMMARY DATA'"&amp;"!D:D,$C830)&lt;&gt;1
    ),
    """",
    IFERROR(TEXTJOIN(CHAR(10),TRUE,FILTER('SUMMARY DATA'!H:H,'SUMMARY DATA'!D:D=$C830)),"""")
  )
)"),"")</f>
        <v/>
      </c>
      <c r="I830" s="6" t="str">
        <f>IFERROR(__xludf.DUMMYFUNCTION("IF(H830="""","""",
SUM(ARRAYFORMULA(VALUE(SPLIT(H830,CHAR(10)))))
)"),"")</f>
        <v/>
      </c>
      <c r="J830" s="2" t="str">
        <f>IFERROR(__xludf.DUMMYFUNCTION("IFERROR(
  TEXTJOIN(CHAR(10),TRUE,FILTER('SUMMARY DATA'!I:I,'SUMMARY DATA'!A:A=$A830,'SUMMARY DATA'!C:C=$B830)),
  IF(
    OR(
      ISNUMBER(SEARCH(""CDM CASH DEPOSIT"",$C830)),
      ISNUMBER(SEARCH(""CASH DEPOSIT"",$C830)),
      COUNTIF('SUMMARY DATA'"&amp;"!D:D,$C830)&lt;&gt;1
    ),
    """",
    IFERROR(TEXTJOIN(CHAR(10),TRUE,FILTER('SUMMARY DATA'!I:I,'SUMMARY DATA'!D:D=$C830)),"""")
  )
)"),"")</f>
        <v/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 spans="1:27">
      <c r="A831" s="2"/>
      <c r="B831" s="41"/>
      <c r="C831" s="2"/>
      <c r="D831" s="6"/>
      <c r="E831" s="4" t="str">
        <f>IFERROR(__xludf.DUMMYFUNCTION("IFERROR(
  TEXTJOIN(CHAR(10),TRUE,FILTER('SUMMARY DATA'!E:E,'SUMMARY DATA'!A:A=$A831,'SUMMARY DATA'!C:C=$B831)),
  IF(
    OR(
      ISNUMBER(SEARCH(""CDM CASH DEPOSIT"",$C831)),
      ISNUMBER(SEARCH(""CASH DEPOSIT"",$C831)),
      COUNTIF('SUMMARY DATA'"&amp;"!D:D,$C831)&lt;&gt;1
    ),
    """",
    IFERROR(TEXTJOIN(CHAR(10),TRUE,FILTER('SUMMARY DATA'!E:E,'SUMMARY DATA'!D:D=$C831)),"""")
  )
)"),"")</f>
        <v/>
      </c>
      <c r="F831" s="2" t="str">
        <f>IFERROR(__xludf.DUMMYFUNCTION("IFERROR(
  TEXTJOIN(CHAR(10),TRUE,FILTER('SUMMARY DATA'!F:F,'SUMMARY DATA'!A:A=$A831,'SUMMARY DATA'!C:C=$B831)),
  IF(
    OR(
      ISNUMBER(SEARCH(""CDM CASH DEPOSIT"",$C831)),
      ISNUMBER(SEARCH(""CASH DEPOSIT"",$C831)),
      COUNTIF('SUMMARY DATA'"&amp;"!D:D,$C831)&lt;&gt;1
    ),
    """",
    IFERROR(TEXTJOIN(CHAR(10),TRUE,FILTER('SUMMARY DATA'!F:F,'SUMMARY DATA'!D:D=$C831)),"""")
  )
)"),"")</f>
        <v/>
      </c>
      <c r="G831" s="2" t="str">
        <f>IFERROR(__xludf.DUMMYFUNCTION("IFERROR(
  TEXTJOIN(CHAR(10),TRUE,FILTER('SUMMARY DATA'!G:G,'SUMMARY DATA'!A:A=$A831,'SUMMARY DATA'!C:C=$B831)),
  IF(
    OR(
      ISNUMBER(SEARCH(""CDM CASH DEPOSIT"",$C831)),
      ISNUMBER(SEARCH(""CASH DEPOSIT"",$C831)),
      COUNTIF('SUMMARY DATA'"&amp;"!D:D,$C831)&lt;&gt;1
    ),
    """",
    IFERROR(TEXTJOIN(CHAR(10),TRUE,FILTER('SUMMARY DATA'!G:G,'SUMMARY DATA'!D:D=$C831)),"""")
  )
)"),"")</f>
        <v/>
      </c>
      <c r="H831" s="6" t="str">
        <f>IFERROR(__xludf.DUMMYFUNCTION("IFERROR(
  TEXTJOIN(CHAR(10),TRUE,FILTER('SUMMARY DATA'!H:H,'SUMMARY DATA'!A:A=$A831,'SUMMARY DATA'!C:C=$B831)),
  IF(
    OR(
      ISNUMBER(SEARCH(""CDM CASH DEPOSIT"",$C831)),
      ISNUMBER(SEARCH(""CASH DEPOSIT"",$C831)),
      COUNTIF('SUMMARY DATA'"&amp;"!D:D,$C831)&lt;&gt;1
    ),
    """",
    IFERROR(TEXTJOIN(CHAR(10),TRUE,FILTER('SUMMARY DATA'!H:H,'SUMMARY DATA'!D:D=$C831)),"""")
  )
)"),"")</f>
        <v/>
      </c>
      <c r="I831" s="6" t="str">
        <f>IFERROR(__xludf.DUMMYFUNCTION("IF(H831="""","""",
SUM(ARRAYFORMULA(VALUE(SPLIT(H831,CHAR(10)))))
)"),"")</f>
        <v/>
      </c>
      <c r="J831" s="2" t="str">
        <f>IFERROR(__xludf.DUMMYFUNCTION("IFERROR(
  TEXTJOIN(CHAR(10),TRUE,FILTER('SUMMARY DATA'!I:I,'SUMMARY DATA'!A:A=$A831,'SUMMARY DATA'!C:C=$B831)),
  IF(
    OR(
      ISNUMBER(SEARCH(""CDM CASH DEPOSIT"",$C831)),
      ISNUMBER(SEARCH(""CASH DEPOSIT"",$C831)),
      COUNTIF('SUMMARY DATA'"&amp;"!D:D,$C831)&lt;&gt;1
    ),
    """",
    IFERROR(TEXTJOIN(CHAR(10),TRUE,FILTER('SUMMARY DATA'!I:I,'SUMMARY DATA'!D:D=$C831)),"""")
  )
)"),"")</f>
        <v/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 spans="1:27">
      <c r="A832" s="2"/>
      <c r="B832" s="41"/>
      <c r="C832" s="2"/>
      <c r="D832" s="6"/>
      <c r="E832" s="4" t="str">
        <f>IFERROR(__xludf.DUMMYFUNCTION("IFERROR(
  TEXTJOIN(CHAR(10),TRUE,FILTER('SUMMARY DATA'!E:E,'SUMMARY DATA'!A:A=$A832,'SUMMARY DATA'!C:C=$B832)),
  IF(
    OR(
      ISNUMBER(SEARCH(""CDM CASH DEPOSIT"",$C832)),
      ISNUMBER(SEARCH(""CASH DEPOSIT"",$C832)),
      COUNTIF('SUMMARY DATA'"&amp;"!D:D,$C832)&lt;&gt;1
    ),
    """",
    IFERROR(TEXTJOIN(CHAR(10),TRUE,FILTER('SUMMARY DATA'!E:E,'SUMMARY DATA'!D:D=$C832)),"""")
  )
)"),"")</f>
        <v/>
      </c>
      <c r="F832" s="2" t="str">
        <f>IFERROR(__xludf.DUMMYFUNCTION("IFERROR(
  TEXTJOIN(CHAR(10),TRUE,FILTER('SUMMARY DATA'!F:F,'SUMMARY DATA'!A:A=$A832,'SUMMARY DATA'!C:C=$B832)),
  IF(
    OR(
      ISNUMBER(SEARCH(""CDM CASH DEPOSIT"",$C832)),
      ISNUMBER(SEARCH(""CASH DEPOSIT"",$C832)),
      COUNTIF('SUMMARY DATA'"&amp;"!D:D,$C832)&lt;&gt;1
    ),
    """",
    IFERROR(TEXTJOIN(CHAR(10),TRUE,FILTER('SUMMARY DATA'!F:F,'SUMMARY DATA'!D:D=$C832)),"""")
  )
)"),"")</f>
        <v/>
      </c>
      <c r="G832" s="2" t="str">
        <f>IFERROR(__xludf.DUMMYFUNCTION("IFERROR(
  TEXTJOIN(CHAR(10),TRUE,FILTER('SUMMARY DATA'!G:G,'SUMMARY DATA'!A:A=$A832,'SUMMARY DATA'!C:C=$B832)),
  IF(
    OR(
      ISNUMBER(SEARCH(""CDM CASH DEPOSIT"",$C832)),
      ISNUMBER(SEARCH(""CASH DEPOSIT"",$C832)),
      COUNTIF('SUMMARY DATA'"&amp;"!D:D,$C832)&lt;&gt;1
    ),
    """",
    IFERROR(TEXTJOIN(CHAR(10),TRUE,FILTER('SUMMARY DATA'!G:G,'SUMMARY DATA'!D:D=$C832)),"""")
  )
)"),"")</f>
        <v/>
      </c>
      <c r="H832" s="6" t="str">
        <f>IFERROR(__xludf.DUMMYFUNCTION("IFERROR(
  TEXTJOIN(CHAR(10),TRUE,FILTER('SUMMARY DATA'!H:H,'SUMMARY DATA'!A:A=$A832,'SUMMARY DATA'!C:C=$B832)),
  IF(
    OR(
      ISNUMBER(SEARCH(""CDM CASH DEPOSIT"",$C832)),
      ISNUMBER(SEARCH(""CASH DEPOSIT"",$C832)),
      COUNTIF('SUMMARY DATA'"&amp;"!D:D,$C832)&lt;&gt;1
    ),
    """",
    IFERROR(TEXTJOIN(CHAR(10),TRUE,FILTER('SUMMARY DATA'!H:H,'SUMMARY DATA'!D:D=$C832)),"""")
  )
)"),"")</f>
        <v/>
      </c>
      <c r="I832" s="6" t="str">
        <f>IFERROR(__xludf.DUMMYFUNCTION("IF(H832="""","""",
SUM(ARRAYFORMULA(VALUE(SPLIT(H832,CHAR(10)))))
)"),"")</f>
        <v/>
      </c>
      <c r="J832" s="2" t="str">
        <f>IFERROR(__xludf.DUMMYFUNCTION("IFERROR(
  TEXTJOIN(CHAR(10),TRUE,FILTER('SUMMARY DATA'!I:I,'SUMMARY DATA'!A:A=$A832,'SUMMARY DATA'!C:C=$B832)),
  IF(
    OR(
      ISNUMBER(SEARCH(""CDM CASH DEPOSIT"",$C832)),
      ISNUMBER(SEARCH(""CASH DEPOSIT"",$C832)),
      COUNTIF('SUMMARY DATA'"&amp;"!D:D,$C832)&lt;&gt;1
    ),
    """",
    IFERROR(TEXTJOIN(CHAR(10),TRUE,FILTER('SUMMARY DATA'!I:I,'SUMMARY DATA'!D:D=$C832)),"""")
  )
)"),"")</f>
        <v/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 spans="1:27">
      <c r="A833" s="2"/>
      <c r="B833" s="41"/>
      <c r="C833" s="2"/>
      <c r="D833" s="6"/>
      <c r="E833" s="4" t="str">
        <f>IFERROR(__xludf.DUMMYFUNCTION("IFERROR(
  TEXTJOIN(CHAR(10),TRUE,FILTER('SUMMARY DATA'!E:E,'SUMMARY DATA'!A:A=$A833,'SUMMARY DATA'!C:C=$B833)),
  IF(
    OR(
      ISNUMBER(SEARCH(""CDM CASH DEPOSIT"",$C833)),
      ISNUMBER(SEARCH(""CASH DEPOSIT"",$C833)),
      COUNTIF('SUMMARY DATA'"&amp;"!D:D,$C833)&lt;&gt;1
    ),
    """",
    IFERROR(TEXTJOIN(CHAR(10),TRUE,FILTER('SUMMARY DATA'!E:E,'SUMMARY DATA'!D:D=$C833)),"""")
  )
)"),"")</f>
        <v/>
      </c>
      <c r="F833" s="2" t="str">
        <f>IFERROR(__xludf.DUMMYFUNCTION("IFERROR(
  TEXTJOIN(CHAR(10),TRUE,FILTER('SUMMARY DATA'!F:F,'SUMMARY DATA'!A:A=$A833,'SUMMARY DATA'!C:C=$B833)),
  IF(
    OR(
      ISNUMBER(SEARCH(""CDM CASH DEPOSIT"",$C833)),
      ISNUMBER(SEARCH(""CASH DEPOSIT"",$C833)),
      COUNTIF('SUMMARY DATA'"&amp;"!D:D,$C833)&lt;&gt;1
    ),
    """",
    IFERROR(TEXTJOIN(CHAR(10),TRUE,FILTER('SUMMARY DATA'!F:F,'SUMMARY DATA'!D:D=$C833)),"""")
  )
)"),"")</f>
        <v/>
      </c>
      <c r="G833" s="2" t="str">
        <f>IFERROR(__xludf.DUMMYFUNCTION("IFERROR(
  TEXTJOIN(CHAR(10),TRUE,FILTER('SUMMARY DATA'!G:G,'SUMMARY DATA'!A:A=$A833,'SUMMARY DATA'!C:C=$B833)),
  IF(
    OR(
      ISNUMBER(SEARCH(""CDM CASH DEPOSIT"",$C833)),
      ISNUMBER(SEARCH(""CASH DEPOSIT"",$C833)),
      COUNTIF('SUMMARY DATA'"&amp;"!D:D,$C833)&lt;&gt;1
    ),
    """",
    IFERROR(TEXTJOIN(CHAR(10),TRUE,FILTER('SUMMARY DATA'!G:G,'SUMMARY DATA'!D:D=$C833)),"""")
  )
)"),"")</f>
        <v/>
      </c>
      <c r="H833" s="6" t="str">
        <f>IFERROR(__xludf.DUMMYFUNCTION("IFERROR(
  TEXTJOIN(CHAR(10),TRUE,FILTER('SUMMARY DATA'!H:H,'SUMMARY DATA'!A:A=$A833,'SUMMARY DATA'!C:C=$B833)),
  IF(
    OR(
      ISNUMBER(SEARCH(""CDM CASH DEPOSIT"",$C833)),
      ISNUMBER(SEARCH(""CASH DEPOSIT"",$C833)),
      COUNTIF('SUMMARY DATA'"&amp;"!D:D,$C833)&lt;&gt;1
    ),
    """",
    IFERROR(TEXTJOIN(CHAR(10),TRUE,FILTER('SUMMARY DATA'!H:H,'SUMMARY DATA'!D:D=$C833)),"""")
  )
)"),"")</f>
        <v/>
      </c>
      <c r="I833" s="6" t="str">
        <f>IFERROR(__xludf.DUMMYFUNCTION("IF(H833="""","""",
SUM(ARRAYFORMULA(VALUE(SPLIT(H833,CHAR(10)))))
)"),"")</f>
        <v/>
      </c>
      <c r="J833" s="2" t="str">
        <f>IFERROR(__xludf.DUMMYFUNCTION("IFERROR(
  TEXTJOIN(CHAR(10),TRUE,FILTER('SUMMARY DATA'!I:I,'SUMMARY DATA'!A:A=$A833,'SUMMARY DATA'!C:C=$B833)),
  IF(
    OR(
      ISNUMBER(SEARCH(""CDM CASH DEPOSIT"",$C833)),
      ISNUMBER(SEARCH(""CASH DEPOSIT"",$C833)),
      COUNTIF('SUMMARY DATA'"&amp;"!D:D,$C833)&lt;&gt;1
    ),
    """",
    IFERROR(TEXTJOIN(CHAR(10),TRUE,FILTER('SUMMARY DATA'!I:I,'SUMMARY DATA'!D:D=$C833)),"""")
  )
)"),"")</f>
        <v/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 spans="1:27">
      <c r="A834" s="2"/>
      <c r="B834" s="41"/>
      <c r="C834" s="2"/>
      <c r="D834" s="6"/>
      <c r="E834" s="4" t="str">
        <f>IFERROR(__xludf.DUMMYFUNCTION("IFERROR(
  TEXTJOIN(CHAR(10),TRUE,FILTER('SUMMARY DATA'!E:E,'SUMMARY DATA'!A:A=$A834,'SUMMARY DATA'!C:C=$B834)),
  IF(
    OR(
      ISNUMBER(SEARCH(""CDM CASH DEPOSIT"",$C834)),
      ISNUMBER(SEARCH(""CASH DEPOSIT"",$C834)),
      COUNTIF('SUMMARY DATA'"&amp;"!D:D,$C834)&lt;&gt;1
    ),
    """",
    IFERROR(TEXTJOIN(CHAR(10),TRUE,FILTER('SUMMARY DATA'!E:E,'SUMMARY DATA'!D:D=$C834)),"""")
  )
)"),"")</f>
        <v/>
      </c>
      <c r="F834" s="2" t="str">
        <f>IFERROR(__xludf.DUMMYFUNCTION("IFERROR(
  TEXTJOIN(CHAR(10),TRUE,FILTER('SUMMARY DATA'!F:F,'SUMMARY DATA'!A:A=$A834,'SUMMARY DATA'!C:C=$B834)),
  IF(
    OR(
      ISNUMBER(SEARCH(""CDM CASH DEPOSIT"",$C834)),
      ISNUMBER(SEARCH(""CASH DEPOSIT"",$C834)),
      COUNTIF('SUMMARY DATA'"&amp;"!D:D,$C834)&lt;&gt;1
    ),
    """",
    IFERROR(TEXTJOIN(CHAR(10),TRUE,FILTER('SUMMARY DATA'!F:F,'SUMMARY DATA'!D:D=$C834)),"""")
  )
)"),"")</f>
        <v/>
      </c>
      <c r="G834" s="2" t="str">
        <f>IFERROR(__xludf.DUMMYFUNCTION("IFERROR(
  TEXTJOIN(CHAR(10),TRUE,FILTER('SUMMARY DATA'!G:G,'SUMMARY DATA'!A:A=$A834,'SUMMARY DATA'!C:C=$B834)),
  IF(
    OR(
      ISNUMBER(SEARCH(""CDM CASH DEPOSIT"",$C834)),
      ISNUMBER(SEARCH(""CASH DEPOSIT"",$C834)),
      COUNTIF('SUMMARY DATA'"&amp;"!D:D,$C834)&lt;&gt;1
    ),
    """",
    IFERROR(TEXTJOIN(CHAR(10),TRUE,FILTER('SUMMARY DATA'!G:G,'SUMMARY DATA'!D:D=$C834)),"""")
  )
)"),"")</f>
        <v/>
      </c>
      <c r="H834" s="6" t="str">
        <f>IFERROR(__xludf.DUMMYFUNCTION("IFERROR(
  TEXTJOIN(CHAR(10),TRUE,FILTER('SUMMARY DATA'!H:H,'SUMMARY DATA'!A:A=$A834,'SUMMARY DATA'!C:C=$B834)),
  IF(
    OR(
      ISNUMBER(SEARCH(""CDM CASH DEPOSIT"",$C834)),
      ISNUMBER(SEARCH(""CASH DEPOSIT"",$C834)),
      COUNTIF('SUMMARY DATA'"&amp;"!D:D,$C834)&lt;&gt;1
    ),
    """",
    IFERROR(TEXTJOIN(CHAR(10),TRUE,FILTER('SUMMARY DATA'!H:H,'SUMMARY DATA'!D:D=$C834)),"""")
  )
)"),"")</f>
        <v/>
      </c>
      <c r="I834" s="6" t="str">
        <f>IFERROR(__xludf.DUMMYFUNCTION("IF(H834="""","""",
SUM(ARRAYFORMULA(VALUE(SPLIT(H834,CHAR(10)))))
)"),"")</f>
        <v/>
      </c>
      <c r="J834" s="2" t="str">
        <f>IFERROR(__xludf.DUMMYFUNCTION("IFERROR(
  TEXTJOIN(CHAR(10),TRUE,FILTER('SUMMARY DATA'!I:I,'SUMMARY DATA'!A:A=$A834,'SUMMARY DATA'!C:C=$B834)),
  IF(
    OR(
      ISNUMBER(SEARCH(""CDM CASH DEPOSIT"",$C834)),
      ISNUMBER(SEARCH(""CASH DEPOSIT"",$C834)),
      COUNTIF('SUMMARY DATA'"&amp;"!D:D,$C834)&lt;&gt;1
    ),
    """",
    IFERROR(TEXTJOIN(CHAR(10),TRUE,FILTER('SUMMARY DATA'!I:I,'SUMMARY DATA'!D:D=$C834)),"""")
  )
)"),"")</f>
        <v/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 spans="1:27">
      <c r="A835" s="2"/>
      <c r="B835" s="41"/>
      <c r="C835" s="2"/>
      <c r="D835" s="6"/>
      <c r="E835" s="4" t="str">
        <f>IFERROR(__xludf.DUMMYFUNCTION("IFERROR(
  TEXTJOIN(CHAR(10),TRUE,FILTER('SUMMARY DATA'!E:E,'SUMMARY DATA'!A:A=$A835,'SUMMARY DATA'!C:C=$B835)),
  IF(
    OR(
      ISNUMBER(SEARCH(""CDM CASH DEPOSIT"",$C835)),
      ISNUMBER(SEARCH(""CASH DEPOSIT"",$C835)),
      COUNTIF('SUMMARY DATA'"&amp;"!D:D,$C835)&lt;&gt;1
    ),
    """",
    IFERROR(TEXTJOIN(CHAR(10),TRUE,FILTER('SUMMARY DATA'!E:E,'SUMMARY DATA'!D:D=$C835)),"""")
  )
)"),"")</f>
        <v/>
      </c>
      <c r="F835" s="2" t="str">
        <f>IFERROR(__xludf.DUMMYFUNCTION("IFERROR(
  TEXTJOIN(CHAR(10),TRUE,FILTER('SUMMARY DATA'!F:F,'SUMMARY DATA'!A:A=$A835,'SUMMARY DATA'!C:C=$B835)),
  IF(
    OR(
      ISNUMBER(SEARCH(""CDM CASH DEPOSIT"",$C835)),
      ISNUMBER(SEARCH(""CASH DEPOSIT"",$C835)),
      COUNTIF('SUMMARY DATA'"&amp;"!D:D,$C835)&lt;&gt;1
    ),
    """",
    IFERROR(TEXTJOIN(CHAR(10),TRUE,FILTER('SUMMARY DATA'!F:F,'SUMMARY DATA'!D:D=$C835)),"""")
  )
)"),"")</f>
        <v/>
      </c>
      <c r="G835" s="2" t="str">
        <f>IFERROR(__xludf.DUMMYFUNCTION("IFERROR(
  TEXTJOIN(CHAR(10),TRUE,FILTER('SUMMARY DATA'!G:G,'SUMMARY DATA'!A:A=$A835,'SUMMARY DATA'!C:C=$B835)),
  IF(
    OR(
      ISNUMBER(SEARCH(""CDM CASH DEPOSIT"",$C835)),
      ISNUMBER(SEARCH(""CASH DEPOSIT"",$C835)),
      COUNTIF('SUMMARY DATA'"&amp;"!D:D,$C835)&lt;&gt;1
    ),
    """",
    IFERROR(TEXTJOIN(CHAR(10),TRUE,FILTER('SUMMARY DATA'!G:G,'SUMMARY DATA'!D:D=$C835)),"""")
  )
)"),"")</f>
        <v/>
      </c>
      <c r="H835" s="6" t="str">
        <f>IFERROR(__xludf.DUMMYFUNCTION("IFERROR(
  TEXTJOIN(CHAR(10),TRUE,FILTER('SUMMARY DATA'!H:H,'SUMMARY DATA'!A:A=$A835,'SUMMARY DATA'!C:C=$B835)),
  IF(
    OR(
      ISNUMBER(SEARCH(""CDM CASH DEPOSIT"",$C835)),
      ISNUMBER(SEARCH(""CASH DEPOSIT"",$C835)),
      COUNTIF('SUMMARY DATA'"&amp;"!D:D,$C835)&lt;&gt;1
    ),
    """",
    IFERROR(TEXTJOIN(CHAR(10),TRUE,FILTER('SUMMARY DATA'!H:H,'SUMMARY DATA'!D:D=$C835)),"""")
  )
)"),"")</f>
        <v/>
      </c>
      <c r="I835" s="6" t="str">
        <f>IFERROR(__xludf.DUMMYFUNCTION("IF(H835="""","""",
SUM(ARRAYFORMULA(VALUE(SPLIT(H835,CHAR(10)))))
)"),"")</f>
        <v/>
      </c>
      <c r="J835" s="2" t="str">
        <f>IFERROR(__xludf.DUMMYFUNCTION("IFERROR(
  TEXTJOIN(CHAR(10),TRUE,FILTER('SUMMARY DATA'!I:I,'SUMMARY DATA'!A:A=$A835,'SUMMARY DATA'!C:C=$B835)),
  IF(
    OR(
      ISNUMBER(SEARCH(""CDM CASH DEPOSIT"",$C835)),
      ISNUMBER(SEARCH(""CASH DEPOSIT"",$C835)),
      COUNTIF('SUMMARY DATA'"&amp;"!D:D,$C835)&lt;&gt;1
    ),
    """",
    IFERROR(TEXTJOIN(CHAR(10),TRUE,FILTER('SUMMARY DATA'!I:I,'SUMMARY DATA'!D:D=$C835)),"""")
  )
)"),"")</f>
        <v/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 spans="1:27">
      <c r="A836" s="2"/>
      <c r="B836" s="41"/>
      <c r="C836" s="2"/>
      <c r="D836" s="6"/>
      <c r="E836" s="4" t="str">
        <f>IFERROR(__xludf.DUMMYFUNCTION("IFERROR(
  TEXTJOIN(CHAR(10),TRUE,FILTER('SUMMARY DATA'!E:E,'SUMMARY DATA'!A:A=$A836,'SUMMARY DATA'!C:C=$B836)),
  IF(
    OR(
      ISNUMBER(SEARCH(""CDM CASH DEPOSIT"",$C836)),
      ISNUMBER(SEARCH(""CASH DEPOSIT"",$C836)),
      COUNTIF('SUMMARY DATA'"&amp;"!D:D,$C836)&lt;&gt;1
    ),
    """",
    IFERROR(TEXTJOIN(CHAR(10),TRUE,FILTER('SUMMARY DATA'!E:E,'SUMMARY DATA'!D:D=$C836)),"""")
  )
)"),"")</f>
        <v/>
      </c>
      <c r="F836" s="2" t="str">
        <f>IFERROR(__xludf.DUMMYFUNCTION("IFERROR(
  TEXTJOIN(CHAR(10),TRUE,FILTER('SUMMARY DATA'!F:F,'SUMMARY DATA'!A:A=$A836,'SUMMARY DATA'!C:C=$B836)),
  IF(
    OR(
      ISNUMBER(SEARCH(""CDM CASH DEPOSIT"",$C836)),
      ISNUMBER(SEARCH(""CASH DEPOSIT"",$C836)),
      COUNTIF('SUMMARY DATA'"&amp;"!D:D,$C836)&lt;&gt;1
    ),
    """",
    IFERROR(TEXTJOIN(CHAR(10),TRUE,FILTER('SUMMARY DATA'!F:F,'SUMMARY DATA'!D:D=$C836)),"""")
  )
)"),"")</f>
        <v/>
      </c>
      <c r="G836" s="2" t="str">
        <f>IFERROR(__xludf.DUMMYFUNCTION("IFERROR(
  TEXTJOIN(CHAR(10),TRUE,FILTER('SUMMARY DATA'!G:G,'SUMMARY DATA'!A:A=$A836,'SUMMARY DATA'!C:C=$B836)),
  IF(
    OR(
      ISNUMBER(SEARCH(""CDM CASH DEPOSIT"",$C836)),
      ISNUMBER(SEARCH(""CASH DEPOSIT"",$C836)),
      COUNTIF('SUMMARY DATA'"&amp;"!D:D,$C836)&lt;&gt;1
    ),
    """",
    IFERROR(TEXTJOIN(CHAR(10),TRUE,FILTER('SUMMARY DATA'!G:G,'SUMMARY DATA'!D:D=$C836)),"""")
  )
)"),"")</f>
        <v/>
      </c>
      <c r="H836" s="6" t="str">
        <f>IFERROR(__xludf.DUMMYFUNCTION("IFERROR(
  TEXTJOIN(CHAR(10),TRUE,FILTER('SUMMARY DATA'!H:H,'SUMMARY DATA'!A:A=$A836,'SUMMARY DATA'!C:C=$B836)),
  IF(
    OR(
      ISNUMBER(SEARCH(""CDM CASH DEPOSIT"",$C836)),
      ISNUMBER(SEARCH(""CASH DEPOSIT"",$C836)),
      COUNTIF('SUMMARY DATA'"&amp;"!D:D,$C836)&lt;&gt;1
    ),
    """",
    IFERROR(TEXTJOIN(CHAR(10),TRUE,FILTER('SUMMARY DATA'!H:H,'SUMMARY DATA'!D:D=$C836)),"""")
  )
)"),"")</f>
        <v/>
      </c>
      <c r="I836" s="6" t="str">
        <f>IFERROR(__xludf.DUMMYFUNCTION("IF(H836="""","""",
SUM(ARRAYFORMULA(VALUE(SPLIT(H836,CHAR(10)))))
)"),"")</f>
        <v/>
      </c>
      <c r="J836" s="2" t="str">
        <f>IFERROR(__xludf.DUMMYFUNCTION("IFERROR(
  TEXTJOIN(CHAR(10),TRUE,FILTER('SUMMARY DATA'!I:I,'SUMMARY DATA'!A:A=$A836,'SUMMARY DATA'!C:C=$B836)),
  IF(
    OR(
      ISNUMBER(SEARCH(""CDM CASH DEPOSIT"",$C836)),
      ISNUMBER(SEARCH(""CASH DEPOSIT"",$C836)),
      COUNTIF('SUMMARY DATA'"&amp;"!D:D,$C836)&lt;&gt;1
    ),
    """",
    IFERROR(TEXTJOIN(CHAR(10),TRUE,FILTER('SUMMARY DATA'!I:I,'SUMMARY DATA'!D:D=$C836)),"""")
  )
)"),"")</f>
        <v/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 spans="1:27">
      <c r="A837" s="2"/>
      <c r="B837" s="41"/>
      <c r="C837" s="2"/>
      <c r="D837" s="6"/>
      <c r="E837" s="4" t="str">
        <f>IFERROR(__xludf.DUMMYFUNCTION("IFERROR(
  TEXTJOIN(CHAR(10),TRUE,FILTER('SUMMARY DATA'!E:E,'SUMMARY DATA'!A:A=$A837,'SUMMARY DATA'!C:C=$B837)),
  IF(
    OR(
      ISNUMBER(SEARCH(""CDM CASH DEPOSIT"",$C837)),
      ISNUMBER(SEARCH(""CASH DEPOSIT"",$C837)),
      COUNTIF('SUMMARY DATA'"&amp;"!D:D,$C837)&lt;&gt;1
    ),
    """",
    IFERROR(TEXTJOIN(CHAR(10),TRUE,FILTER('SUMMARY DATA'!E:E,'SUMMARY DATA'!D:D=$C837)),"""")
  )
)"),"")</f>
        <v/>
      </c>
      <c r="F837" s="2" t="str">
        <f>IFERROR(__xludf.DUMMYFUNCTION("IFERROR(
  TEXTJOIN(CHAR(10),TRUE,FILTER('SUMMARY DATA'!F:F,'SUMMARY DATA'!A:A=$A837,'SUMMARY DATA'!C:C=$B837)),
  IF(
    OR(
      ISNUMBER(SEARCH(""CDM CASH DEPOSIT"",$C837)),
      ISNUMBER(SEARCH(""CASH DEPOSIT"",$C837)),
      COUNTIF('SUMMARY DATA'"&amp;"!D:D,$C837)&lt;&gt;1
    ),
    """",
    IFERROR(TEXTJOIN(CHAR(10),TRUE,FILTER('SUMMARY DATA'!F:F,'SUMMARY DATA'!D:D=$C837)),"""")
  )
)"),"")</f>
        <v/>
      </c>
      <c r="G837" s="2" t="str">
        <f>IFERROR(__xludf.DUMMYFUNCTION("IFERROR(
  TEXTJOIN(CHAR(10),TRUE,FILTER('SUMMARY DATA'!G:G,'SUMMARY DATA'!A:A=$A837,'SUMMARY DATA'!C:C=$B837)),
  IF(
    OR(
      ISNUMBER(SEARCH(""CDM CASH DEPOSIT"",$C837)),
      ISNUMBER(SEARCH(""CASH DEPOSIT"",$C837)),
      COUNTIF('SUMMARY DATA'"&amp;"!D:D,$C837)&lt;&gt;1
    ),
    """",
    IFERROR(TEXTJOIN(CHAR(10),TRUE,FILTER('SUMMARY DATA'!G:G,'SUMMARY DATA'!D:D=$C837)),"""")
  )
)"),"")</f>
        <v/>
      </c>
      <c r="H837" s="6" t="str">
        <f>IFERROR(__xludf.DUMMYFUNCTION("IFERROR(
  TEXTJOIN(CHAR(10),TRUE,FILTER('SUMMARY DATA'!H:H,'SUMMARY DATA'!A:A=$A837,'SUMMARY DATA'!C:C=$B837)),
  IF(
    OR(
      ISNUMBER(SEARCH(""CDM CASH DEPOSIT"",$C837)),
      ISNUMBER(SEARCH(""CASH DEPOSIT"",$C837)),
      COUNTIF('SUMMARY DATA'"&amp;"!D:D,$C837)&lt;&gt;1
    ),
    """",
    IFERROR(TEXTJOIN(CHAR(10),TRUE,FILTER('SUMMARY DATA'!H:H,'SUMMARY DATA'!D:D=$C837)),"""")
  )
)"),"")</f>
        <v/>
      </c>
      <c r="I837" s="6" t="str">
        <f>IFERROR(__xludf.DUMMYFUNCTION("IF(H837="""","""",
SUM(ARRAYFORMULA(VALUE(SPLIT(H837,CHAR(10)))))
)"),"")</f>
        <v/>
      </c>
      <c r="J837" s="2" t="str">
        <f>IFERROR(__xludf.DUMMYFUNCTION("IFERROR(
  TEXTJOIN(CHAR(10),TRUE,FILTER('SUMMARY DATA'!I:I,'SUMMARY DATA'!A:A=$A837,'SUMMARY DATA'!C:C=$B837)),
  IF(
    OR(
      ISNUMBER(SEARCH(""CDM CASH DEPOSIT"",$C837)),
      ISNUMBER(SEARCH(""CASH DEPOSIT"",$C837)),
      COUNTIF('SUMMARY DATA'"&amp;"!D:D,$C837)&lt;&gt;1
    ),
    """",
    IFERROR(TEXTJOIN(CHAR(10),TRUE,FILTER('SUMMARY DATA'!I:I,'SUMMARY DATA'!D:D=$C837)),"""")
  )
)"),"")</f>
        <v/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 spans="1:27">
      <c r="A838" s="2"/>
      <c r="B838" s="41"/>
      <c r="C838" s="2"/>
      <c r="D838" s="6"/>
      <c r="E838" s="4" t="str">
        <f>IFERROR(__xludf.DUMMYFUNCTION("IFERROR(
  TEXTJOIN(CHAR(10),TRUE,FILTER('SUMMARY DATA'!E:E,'SUMMARY DATA'!A:A=$A838,'SUMMARY DATA'!C:C=$B838)),
  IF(
    OR(
      ISNUMBER(SEARCH(""CDM CASH DEPOSIT"",$C838)),
      ISNUMBER(SEARCH(""CASH DEPOSIT"",$C838)),
      COUNTIF('SUMMARY DATA'"&amp;"!D:D,$C838)&lt;&gt;1
    ),
    """",
    IFERROR(TEXTJOIN(CHAR(10),TRUE,FILTER('SUMMARY DATA'!E:E,'SUMMARY DATA'!D:D=$C838)),"""")
  )
)"),"")</f>
        <v/>
      </c>
      <c r="F838" s="2" t="str">
        <f>IFERROR(__xludf.DUMMYFUNCTION("IFERROR(
  TEXTJOIN(CHAR(10),TRUE,FILTER('SUMMARY DATA'!F:F,'SUMMARY DATA'!A:A=$A838,'SUMMARY DATA'!C:C=$B838)),
  IF(
    OR(
      ISNUMBER(SEARCH(""CDM CASH DEPOSIT"",$C838)),
      ISNUMBER(SEARCH(""CASH DEPOSIT"",$C838)),
      COUNTIF('SUMMARY DATA'"&amp;"!D:D,$C838)&lt;&gt;1
    ),
    """",
    IFERROR(TEXTJOIN(CHAR(10),TRUE,FILTER('SUMMARY DATA'!F:F,'SUMMARY DATA'!D:D=$C838)),"""")
  )
)"),"")</f>
        <v/>
      </c>
      <c r="G838" s="2" t="str">
        <f>IFERROR(__xludf.DUMMYFUNCTION("IFERROR(
  TEXTJOIN(CHAR(10),TRUE,FILTER('SUMMARY DATA'!G:G,'SUMMARY DATA'!A:A=$A838,'SUMMARY DATA'!C:C=$B838)),
  IF(
    OR(
      ISNUMBER(SEARCH(""CDM CASH DEPOSIT"",$C838)),
      ISNUMBER(SEARCH(""CASH DEPOSIT"",$C838)),
      COUNTIF('SUMMARY DATA'"&amp;"!D:D,$C838)&lt;&gt;1
    ),
    """",
    IFERROR(TEXTJOIN(CHAR(10),TRUE,FILTER('SUMMARY DATA'!G:G,'SUMMARY DATA'!D:D=$C838)),"""")
  )
)"),"")</f>
        <v/>
      </c>
      <c r="H838" s="6" t="str">
        <f>IFERROR(__xludf.DUMMYFUNCTION("IFERROR(
  TEXTJOIN(CHAR(10),TRUE,FILTER('SUMMARY DATA'!H:H,'SUMMARY DATA'!A:A=$A838,'SUMMARY DATA'!C:C=$B838)),
  IF(
    OR(
      ISNUMBER(SEARCH(""CDM CASH DEPOSIT"",$C838)),
      ISNUMBER(SEARCH(""CASH DEPOSIT"",$C838)),
      COUNTIF('SUMMARY DATA'"&amp;"!D:D,$C838)&lt;&gt;1
    ),
    """",
    IFERROR(TEXTJOIN(CHAR(10),TRUE,FILTER('SUMMARY DATA'!H:H,'SUMMARY DATA'!D:D=$C838)),"""")
  )
)"),"")</f>
        <v/>
      </c>
      <c r="I838" s="6" t="str">
        <f>IFERROR(__xludf.DUMMYFUNCTION("IF(H838="""","""",
SUM(ARRAYFORMULA(VALUE(SPLIT(H838,CHAR(10)))))
)"),"")</f>
        <v/>
      </c>
      <c r="J838" s="2" t="str">
        <f>IFERROR(__xludf.DUMMYFUNCTION("IFERROR(
  TEXTJOIN(CHAR(10),TRUE,FILTER('SUMMARY DATA'!I:I,'SUMMARY DATA'!A:A=$A838,'SUMMARY DATA'!C:C=$B838)),
  IF(
    OR(
      ISNUMBER(SEARCH(""CDM CASH DEPOSIT"",$C838)),
      ISNUMBER(SEARCH(""CASH DEPOSIT"",$C838)),
      COUNTIF('SUMMARY DATA'"&amp;"!D:D,$C838)&lt;&gt;1
    ),
    """",
    IFERROR(TEXTJOIN(CHAR(10),TRUE,FILTER('SUMMARY DATA'!I:I,'SUMMARY DATA'!D:D=$C838)),"""")
  )
)"),"")</f>
        <v/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 spans="1:27">
      <c r="A839" s="2"/>
      <c r="B839" s="41"/>
      <c r="C839" s="2"/>
      <c r="D839" s="6"/>
      <c r="E839" s="4" t="str">
        <f>IFERROR(__xludf.DUMMYFUNCTION("IFERROR(
  TEXTJOIN(CHAR(10),TRUE,FILTER('SUMMARY DATA'!E:E,'SUMMARY DATA'!A:A=$A839,'SUMMARY DATA'!C:C=$B839)),
  IF(
    OR(
      ISNUMBER(SEARCH(""CDM CASH DEPOSIT"",$C839)),
      ISNUMBER(SEARCH(""CASH DEPOSIT"",$C839)),
      COUNTIF('SUMMARY DATA'"&amp;"!D:D,$C839)&lt;&gt;1
    ),
    """",
    IFERROR(TEXTJOIN(CHAR(10),TRUE,FILTER('SUMMARY DATA'!E:E,'SUMMARY DATA'!D:D=$C839)),"""")
  )
)"),"")</f>
        <v/>
      </c>
      <c r="F839" s="2" t="str">
        <f>IFERROR(__xludf.DUMMYFUNCTION("IFERROR(
  TEXTJOIN(CHAR(10),TRUE,FILTER('SUMMARY DATA'!F:F,'SUMMARY DATA'!A:A=$A839,'SUMMARY DATA'!C:C=$B839)),
  IF(
    OR(
      ISNUMBER(SEARCH(""CDM CASH DEPOSIT"",$C839)),
      ISNUMBER(SEARCH(""CASH DEPOSIT"",$C839)),
      COUNTIF('SUMMARY DATA'"&amp;"!D:D,$C839)&lt;&gt;1
    ),
    """",
    IFERROR(TEXTJOIN(CHAR(10),TRUE,FILTER('SUMMARY DATA'!F:F,'SUMMARY DATA'!D:D=$C839)),"""")
  )
)"),"")</f>
        <v/>
      </c>
      <c r="G839" s="2" t="str">
        <f>IFERROR(__xludf.DUMMYFUNCTION("IFERROR(
  TEXTJOIN(CHAR(10),TRUE,FILTER('SUMMARY DATA'!G:G,'SUMMARY DATA'!A:A=$A839,'SUMMARY DATA'!C:C=$B839)),
  IF(
    OR(
      ISNUMBER(SEARCH(""CDM CASH DEPOSIT"",$C839)),
      ISNUMBER(SEARCH(""CASH DEPOSIT"",$C839)),
      COUNTIF('SUMMARY DATA'"&amp;"!D:D,$C839)&lt;&gt;1
    ),
    """",
    IFERROR(TEXTJOIN(CHAR(10),TRUE,FILTER('SUMMARY DATA'!G:G,'SUMMARY DATA'!D:D=$C839)),"""")
  )
)"),"")</f>
        <v/>
      </c>
      <c r="H839" s="6" t="str">
        <f>IFERROR(__xludf.DUMMYFUNCTION("IFERROR(
  TEXTJOIN(CHAR(10),TRUE,FILTER('SUMMARY DATA'!H:H,'SUMMARY DATA'!A:A=$A839,'SUMMARY DATA'!C:C=$B839)),
  IF(
    OR(
      ISNUMBER(SEARCH(""CDM CASH DEPOSIT"",$C839)),
      ISNUMBER(SEARCH(""CASH DEPOSIT"",$C839)),
      COUNTIF('SUMMARY DATA'"&amp;"!D:D,$C839)&lt;&gt;1
    ),
    """",
    IFERROR(TEXTJOIN(CHAR(10),TRUE,FILTER('SUMMARY DATA'!H:H,'SUMMARY DATA'!D:D=$C839)),"""")
  )
)"),"")</f>
        <v/>
      </c>
      <c r="I839" s="6" t="str">
        <f>IFERROR(__xludf.DUMMYFUNCTION("IF(H839="""","""",
SUM(ARRAYFORMULA(VALUE(SPLIT(H839,CHAR(10)))))
)"),"")</f>
        <v/>
      </c>
      <c r="J839" s="2" t="str">
        <f>IFERROR(__xludf.DUMMYFUNCTION("IFERROR(
  TEXTJOIN(CHAR(10),TRUE,FILTER('SUMMARY DATA'!I:I,'SUMMARY DATA'!A:A=$A839,'SUMMARY DATA'!C:C=$B839)),
  IF(
    OR(
      ISNUMBER(SEARCH(""CDM CASH DEPOSIT"",$C839)),
      ISNUMBER(SEARCH(""CASH DEPOSIT"",$C839)),
      COUNTIF('SUMMARY DATA'"&amp;"!D:D,$C839)&lt;&gt;1
    ),
    """",
    IFERROR(TEXTJOIN(CHAR(10),TRUE,FILTER('SUMMARY DATA'!I:I,'SUMMARY DATA'!D:D=$C839)),"""")
  )
)"),"")</f>
        <v/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 spans="1:27">
      <c r="A840" s="2"/>
      <c r="B840" s="41"/>
      <c r="C840" s="2"/>
      <c r="D840" s="6"/>
      <c r="E840" s="4" t="str">
        <f>IFERROR(__xludf.DUMMYFUNCTION("IFERROR(
  TEXTJOIN(CHAR(10),TRUE,FILTER('SUMMARY DATA'!E:E,'SUMMARY DATA'!A:A=$A840,'SUMMARY DATA'!C:C=$B840)),
  IF(
    OR(
      ISNUMBER(SEARCH(""CDM CASH DEPOSIT"",$C840)),
      ISNUMBER(SEARCH(""CASH DEPOSIT"",$C840)),
      COUNTIF('SUMMARY DATA'"&amp;"!D:D,$C840)&lt;&gt;1
    ),
    """",
    IFERROR(TEXTJOIN(CHAR(10),TRUE,FILTER('SUMMARY DATA'!E:E,'SUMMARY DATA'!D:D=$C840)),"""")
  )
)"),"")</f>
        <v/>
      </c>
      <c r="F840" s="2" t="str">
        <f>IFERROR(__xludf.DUMMYFUNCTION("IFERROR(
  TEXTJOIN(CHAR(10),TRUE,FILTER('SUMMARY DATA'!F:F,'SUMMARY DATA'!A:A=$A840,'SUMMARY DATA'!C:C=$B840)),
  IF(
    OR(
      ISNUMBER(SEARCH(""CDM CASH DEPOSIT"",$C840)),
      ISNUMBER(SEARCH(""CASH DEPOSIT"",$C840)),
      COUNTIF('SUMMARY DATA'"&amp;"!D:D,$C840)&lt;&gt;1
    ),
    """",
    IFERROR(TEXTJOIN(CHAR(10),TRUE,FILTER('SUMMARY DATA'!F:F,'SUMMARY DATA'!D:D=$C840)),"""")
  )
)"),"")</f>
        <v/>
      </c>
      <c r="G840" s="2" t="str">
        <f>IFERROR(__xludf.DUMMYFUNCTION("IFERROR(
  TEXTJOIN(CHAR(10),TRUE,FILTER('SUMMARY DATA'!G:G,'SUMMARY DATA'!A:A=$A840,'SUMMARY DATA'!C:C=$B840)),
  IF(
    OR(
      ISNUMBER(SEARCH(""CDM CASH DEPOSIT"",$C840)),
      ISNUMBER(SEARCH(""CASH DEPOSIT"",$C840)),
      COUNTIF('SUMMARY DATA'"&amp;"!D:D,$C840)&lt;&gt;1
    ),
    """",
    IFERROR(TEXTJOIN(CHAR(10),TRUE,FILTER('SUMMARY DATA'!G:G,'SUMMARY DATA'!D:D=$C840)),"""")
  )
)"),"")</f>
        <v/>
      </c>
      <c r="H840" s="6" t="str">
        <f>IFERROR(__xludf.DUMMYFUNCTION("IFERROR(
  TEXTJOIN(CHAR(10),TRUE,FILTER('SUMMARY DATA'!H:H,'SUMMARY DATA'!A:A=$A840,'SUMMARY DATA'!C:C=$B840)),
  IF(
    OR(
      ISNUMBER(SEARCH(""CDM CASH DEPOSIT"",$C840)),
      ISNUMBER(SEARCH(""CASH DEPOSIT"",$C840)),
      COUNTIF('SUMMARY DATA'"&amp;"!D:D,$C840)&lt;&gt;1
    ),
    """",
    IFERROR(TEXTJOIN(CHAR(10),TRUE,FILTER('SUMMARY DATA'!H:H,'SUMMARY DATA'!D:D=$C840)),"""")
  )
)"),"")</f>
        <v/>
      </c>
      <c r="I840" s="6" t="str">
        <f>IFERROR(__xludf.DUMMYFUNCTION("IF(H840="""","""",
SUM(ARRAYFORMULA(VALUE(SPLIT(H840,CHAR(10)))))
)"),"")</f>
        <v/>
      </c>
      <c r="J840" s="2" t="str">
        <f>IFERROR(__xludf.DUMMYFUNCTION("IFERROR(
  TEXTJOIN(CHAR(10),TRUE,FILTER('SUMMARY DATA'!I:I,'SUMMARY DATA'!A:A=$A840,'SUMMARY DATA'!C:C=$B840)),
  IF(
    OR(
      ISNUMBER(SEARCH(""CDM CASH DEPOSIT"",$C840)),
      ISNUMBER(SEARCH(""CASH DEPOSIT"",$C840)),
      COUNTIF('SUMMARY DATA'"&amp;"!D:D,$C840)&lt;&gt;1
    ),
    """",
    IFERROR(TEXTJOIN(CHAR(10),TRUE,FILTER('SUMMARY DATA'!I:I,'SUMMARY DATA'!D:D=$C840)),"""")
  )
)"),"")</f>
        <v/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 spans="1:27">
      <c r="A841" s="2"/>
      <c r="B841" s="41"/>
      <c r="C841" s="2"/>
      <c r="D841" s="6"/>
      <c r="E841" s="4" t="str">
        <f>IFERROR(__xludf.DUMMYFUNCTION("IFERROR(
  TEXTJOIN(CHAR(10),TRUE,FILTER('SUMMARY DATA'!E:E,'SUMMARY DATA'!A:A=$A841,'SUMMARY DATA'!C:C=$B841)),
  IF(
    OR(
      ISNUMBER(SEARCH(""CDM CASH DEPOSIT"",$C841)),
      ISNUMBER(SEARCH(""CASH DEPOSIT"",$C841)),
      COUNTIF('SUMMARY DATA'"&amp;"!D:D,$C841)&lt;&gt;1
    ),
    """",
    IFERROR(TEXTJOIN(CHAR(10),TRUE,FILTER('SUMMARY DATA'!E:E,'SUMMARY DATA'!D:D=$C841)),"""")
  )
)"),"")</f>
        <v/>
      </c>
      <c r="F841" s="2" t="str">
        <f>IFERROR(__xludf.DUMMYFUNCTION("IFERROR(
  TEXTJOIN(CHAR(10),TRUE,FILTER('SUMMARY DATA'!F:F,'SUMMARY DATA'!A:A=$A841,'SUMMARY DATA'!C:C=$B841)),
  IF(
    OR(
      ISNUMBER(SEARCH(""CDM CASH DEPOSIT"",$C841)),
      ISNUMBER(SEARCH(""CASH DEPOSIT"",$C841)),
      COUNTIF('SUMMARY DATA'"&amp;"!D:D,$C841)&lt;&gt;1
    ),
    """",
    IFERROR(TEXTJOIN(CHAR(10),TRUE,FILTER('SUMMARY DATA'!F:F,'SUMMARY DATA'!D:D=$C841)),"""")
  )
)"),"")</f>
        <v/>
      </c>
      <c r="G841" s="2" t="str">
        <f>IFERROR(__xludf.DUMMYFUNCTION("IFERROR(
  TEXTJOIN(CHAR(10),TRUE,FILTER('SUMMARY DATA'!G:G,'SUMMARY DATA'!A:A=$A841,'SUMMARY DATA'!C:C=$B841)),
  IF(
    OR(
      ISNUMBER(SEARCH(""CDM CASH DEPOSIT"",$C841)),
      ISNUMBER(SEARCH(""CASH DEPOSIT"",$C841)),
      COUNTIF('SUMMARY DATA'"&amp;"!D:D,$C841)&lt;&gt;1
    ),
    """",
    IFERROR(TEXTJOIN(CHAR(10),TRUE,FILTER('SUMMARY DATA'!G:G,'SUMMARY DATA'!D:D=$C841)),"""")
  )
)"),"")</f>
        <v/>
      </c>
      <c r="H841" s="6" t="str">
        <f>IFERROR(__xludf.DUMMYFUNCTION("IFERROR(
  TEXTJOIN(CHAR(10),TRUE,FILTER('SUMMARY DATA'!H:H,'SUMMARY DATA'!A:A=$A841,'SUMMARY DATA'!C:C=$B841)),
  IF(
    OR(
      ISNUMBER(SEARCH(""CDM CASH DEPOSIT"",$C841)),
      ISNUMBER(SEARCH(""CASH DEPOSIT"",$C841)),
      COUNTIF('SUMMARY DATA'"&amp;"!D:D,$C841)&lt;&gt;1
    ),
    """",
    IFERROR(TEXTJOIN(CHAR(10),TRUE,FILTER('SUMMARY DATA'!H:H,'SUMMARY DATA'!D:D=$C841)),"""")
  )
)"),"")</f>
        <v/>
      </c>
      <c r="I841" s="6" t="str">
        <f>IFERROR(__xludf.DUMMYFUNCTION("IF(H841="""","""",
SUM(ARRAYFORMULA(VALUE(SPLIT(H841,CHAR(10)))))
)"),"")</f>
        <v/>
      </c>
      <c r="J841" s="2" t="str">
        <f>IFERROR(__xludf.DUMMYFUNCTION("IFERROR(
  TEXTJOIN(CHAR(10),TRUE,FILTER('SUMMARY DATA'!I:I,'SUMMARY DATA'!A:A=$A841,'SUMMARY DATA'!C:C=$B841)),
  IF(
    OR(
      ISNUMBER(SEARCH(""CDM CASH DEPOSIT"",$C841)),
      ISNUMBER(SEARCH(""CASH DEPOSIT"",$C841)),
      COUNTIF('SUMMARY DATA'"&amp;"!D:D,$C841)&lt;&gt;1
    ),
    """",
    IFERROR(TEXTJOIN(CHAR(10),TRUE,FILTER('SUMMARY DATA'!I:I,'SUMMARY DATA'!D:D=$C841)),"""")
  )
)"),"")</f>
        <v/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 spans="1:27">
      <c r="A842" s="2"/>
      <c r="B842" s="41"/>
      <c r="C842" s="2"/>
      <c r="D842" s="6"/>
      <c r="E842" s="4" t="str">
        <f>IFERROR(__xludf.DUMMYFUNCTION("IFERROR(
  TEXTJOIN(CHAR(10),TRUE,FILTER('SUMMARY DATA'!E:E,'SUMMARY DATA'!A:A=$A842,'SUMMARY DATA'!C:C=$B842)),
  IF(
    OR(
      ISNUMBER(SEARCH(""CDM CASH DEPOSIT"",$C842)),
      ISNUMBER(SEARCH(""CASH DEPOSIT"",$C842)),
      COUNTIF('SUMMARY DATA'"&amp;"!D:D,$C842)&lt;&gt;1
    ),
    """",
    IFERROR(TEXTJOIN(CHAR(10),TRUE,FILTER('SUMMARY DATA'!E:E,'SUMMARY DATA'!D:D=$C842)),"""")
  )
)"),"")</f>
        <v/>
      </c>
      <c r="F842" s="2" t="str">
        <f>IFERROR(__xludf.DUMMYFUNCTION("IFERROR(
  TEXTJOIN(CHAR(10),TRUE,FILTER('SUMMARY DATA'!F:F,'SUMMARY DATA'!A:A=$A842,'SUMMARY DATA'!C:C=$B842)),
  IF(
    OR(
      ISNUMBER(SEARCH(""CDM CASH DEPOSIT"",$C842)),
      ISNUMBER(SEARCH(""CASH DEPOSIT"",$C842)),
      COUNTIF('SUMMARY DATA'"&amp;"!D:D,$C842)&lt;&gt;1
    ),
    """",
    IFERROR(TEXTJOIN(CHAR(10),TRUE,FILTER('SUMMARY DATA'!F:F,'SUMMARY DATA'!D:D=$C842)),"""")
  )
)"),"")</f>
        <v/>
      </c>
      <c r="G842" s="2" t="str">
        <f>IFERROR(__xludf.DUMMYFUNCTION("IFERROR(
  TEXTJOIN(CHAR(10),TRUE,FILTER('SUMMARY DATA'!G:G,'SUMMARY DATA'!A:A=$A842,'SUMMARY DATA'!C:C=$B842)),
  IF(
    OR(
      ISNUMBER(SEARCH(""CDM CASH DEPOSIT"",$C842)),
      ISNUMBER(SEARCH(""CASH DEPOSIT"",$C842)),
      COUNTIF('SUMMARY DATA'"&amp;"!D:D,$C842)&lt;&gt;1
    ),
    """",
    IFERROR(TEXTJOIN(CHAR(10),TRUE,FILTER('SUMMARY DATA'!G:G,'SUMMARY DATA'!D:D=$C842)),"""")
  )
)"),"")</f>
        <v/>
      </c>
      <c r="H842" s="6" t="str">
        <f>IFERROR(__xludf.DUMMYFUNCTION("IFERROR(
  TEXTJOIN(CHAR(10),TRUE,FILTER('SUMMARY DATA'!H:H,'SUMMARY DATA'!A:A=$A842,'SUMMARY DATA'!C:C=$B842)),
  IF(
    OR(
      ISNUMBER(SEARCH(""CDM CASH DEPOSIT"",$C842)),
      ISNUMBER(SEARCH(""CASH DEPOSIT"",$C842)),
      COUNTIF('SUMMARY DATA'"&amp;"!D:D,$C842)&lt;&gt;1
    ),
    """",
    IFERROR(TEXTJOIN(CHAR(10),TRUE,FILTER('SUMMARY DATA'!H:H,'SUMMARY DATA'!D:D=$C842)),"""")
  )
)"),"")</f>
        <v/>
      </c>
      <c r="I842" s="6" t="str">
        <f>IFERROR(__xludf.DUMMYFUNCTION("IF(H842="""","""",
SUM(ARRAYFORMULA(VALUE(SPLIT(H842,CHAR(10)))))
)"),"")</f>
        <v/>
      </c>
      <c r="J842" s="2" t="str">
        <f>IFERROR(__xludf.DUMMYFUNCTION("IFERROR(
  TEXTJOIN(CHAR(10),TRUE,FILTER('SUMMARY DATA'!I:I,'SUMMARY DATA'!A:A=$A842,'SUMMARY DATA'!C:C=$B842)),
  IF(
    OR(
      ISNUMBER(SEARCH(""CDM CASH DEPOSIT"",$C842)),
      ISNUMBER(SEARCH(""CASH DEPOSIT"",$C842)),
      COUNTIF('SUMMARY DATA'"&amp;"!D:D,$C842)&lt;&gt;1
    ),
    """",
    IFERROR(TEXTJOIN(CHAR(10),TRUE,FILTER('SUMMARY DATA'!I:I,'SUMMARY DATA'!D:D=$C842)),"""")
  )
)"),"")</f>
        <v/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 spans="1:27">
      <c r="A843" s="2"/>
      <c r="B843" s="41"/>
      <c r="C843" s="2"/>
      <c r="D843" s="6"/>
      <c r="E843" s="4" t="str">
        <f>IFERROR(__xludf.DUMMYFUNCTION("IFERROR(
  TEXTJOIN(CHAR(10),TRUE,FILTER('SUMMARY DATA'!E:E,'SUMMARY DATA'!A:A=$A843,'SUMMARY DATA'!C:C=$B843)),
  IF(
    OR(
      ISNUMBER(SEARCH(""CDM CASH DEPOSIT"",$C843)),
      ISNUMBER(SEARCH(""CASH DEPOSIT"",$C843)),
      COUNTIF('SUMMARY DATA'"&amp;"!D:D,$C843)&lt;&gt;1
    ),
    """",
    IFERROR(TEXTJOIN(CHAR(10),TRUE,FILTER('SUMMARY DATA'!E:E,'SUMMARY DATA'!D:D=$C843)),"""")
  )
)"),"")</f>
        <v/>
      </c>
      <c r="F843" s="2" t="str">
        <f>IFERROR(__xludf.DUMMYFUNCTION("IFERROR(
  TEXTJOIN(CHAR(10),TRUE,FILTER('SUMMARY DATA'!F:F,'SUMMARY DATA'!A:A=$A843,'SUMMARY DATA'!C:C=$B843)),
  IF(
    OR(
      ISNUMBER(SEARCH(""CDM CASH DEPOSIT"",$C843)),
      ISNUMBER(SEARCH(""CASH DEPOSIT"",$C843)),
      COUNTIF('SUMMARY DATA'"&amp;"!D:D,$C843)&lt;&gt;1
    ),
    """",
    IFERROR(TEXTJOIN(CHAR(10),TRUE,FILTER('SUMMARY DATA'!F:F,'SUMMARY DATA'!D:D=$C843)),"""")
  )
)"),"")</f>
        <v/>
      </c>
      <c r="G843" s="2" t="str">
        <f>IFERROR(__xludf.DUMMYFUNCTION("IFERROR(
  TEXTJOIN(CHAR(10),TRUE,FILTER('SUMMARY DATA'!G:G,'SUMMARY DATA'!A:A=$A843,'SUMMARY DATA'!C:C=$B843)),
  IF(
    OR(
      ISNUMBER(SEARCH(""CDM CASH DEPOSIT"",$C843)),
      ISNUMBER(SEARCH(""CASH DEPOSIT"",$C843)),
      COUNTIF('SUMMARY DATA'"&amp;"!D:D,$C843)&lt;&gt;1
    ),
    """",
    IFERROR(TEXTJOIN(CHAR(10),TRUE,FILTER('SUMMARY DATA'!G:G,'SUMMARY DATA'!D:D=$C843)),"""")
  )
)"),"")</f>
        <v/>
      </c>
      <c r="H843" s="6" t="str">
        <f>IFERROR(__xludf.DUMMYFUNCTION("IFERROR(
  TEXTJOIN(CHAR(10),TRUE,FILTER('SUMMARY DATA'!H:H,'SUMMARY DATA'!A:A=$A843,'SUMMARY DATA'!C:C=$B843)),
  IF(
    OR(
      ISNUMBER(SEARCH(""CDM CASH DEPOSIT"",$C843)),
      ISNUMBER(SEARCH(""CASH DEPOSIT"",$C843)),
      COUNTIF('SUMMARY DATA'"&amp;"!D:D,$C843)&lt;&gt;1
    ),
    """",
    IFERROR(TEXTJOIN(CHAR(10),TRUE,FILTER('SUMMARY DATA'!H:H,'SUMMARY DATA'!D:D=$C843)),"""")
  )
)"),"")</f>
        <v/>
      </c>
      <c r="I843" s="6" t="str">
        <f>IFERROR(__xludf.DUMMYFUNCTION("IF(H843="""","""",
SUM(ARRAYFORMULA(VALUE(SPLIT(H843,CHAR(10)))))
)"),"")</f>
        <v/>
      </c>
      <c r="J843" s="2" t="str">
        <f>IFERROR(__xludf.DUMMYFUNCTION("IFERROR(
  TEXTJOIN(CHAR(10),TRUE,FILTER('SUMMARY DATA'!I:I,'SUMMARY DATA'!A:A=$A843,'SUMMARY DATA'!C:C=$B843)),
  IF(
    OR(
      ISNUMBER(SEARCH(""CDM CASH DEPOSIT"",$C843)),
      ISNUMBER(SEARCH(""CASH DEPOSIT"",$C843)),
      COUNTIF('SUMMARY DATA'"&amp;"!D:D,$C843)&lt;&gt;1
    ),
    """",
    IFERROR(TEXTJOIN(CHAR(10),TRUE,FILTER('SUMMARY DATA'!I:I,'SUMMARY DATA'!D:D=$C843)),"""")
  )
)"),"")</f>
        <v/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 spans="1:27">
      <c r="A844" s="2"/>
      <c r="B844" s="41"/>
      <c r="C844" s="2"/>
      <c r="D844" s="6"/>
      <c r="E844" s="4" t="str">
        <f>IFERROR(__xludf.DUMMYFUNCTION("IFERROR(
  TEXTJOIN(CHAR(10),TRUE,FILTER('SUMMARY DATA'!E:E,'SUMMARY DATA'!A:A=$A844,'SUMMARY DATA'!C:C=$B844)),
  IF(
    OR(
      ISNUMBER(SEARCH(""CDM CASH DEPOSIT"",$C844)),
      ISNUMBER(SEARCH(""CASH DEPOSIT"",$C844)),
      COUNTIF('SUMMARY DATA'"&amp;"!D:D,$C844)&lt;&gt;1
    ),
    """",
    IFERROR(TEXTJOIN(CHAR(10),TRUE,FILTER('SUMMARY DATA'!E:E,'SUMMARY DATA'!D:D=$C844)),"""")
  )
)"),"")</f>
        <v/>
      </c>
      <c r="F844" s="2" t="str">
        <f>IFERROR(__xludf.DUMMYFUNCTION("IFERROR(
  TEXTJOIN(CHAR(10),TRUE,FILTER('SUMMARY DATA'!F:F,'SUMMARY DATA'!A:A=$A844,'SUMMARY DATA'!C:C=$B844)),
  IF(
    OR(
      ISNUMBER(SEARCH(""CDM CASH DEPOSIT"",$C844)),
      ISNUMBER(SEARCH(""CASH DEPOSIT"",$C844)),
      COUNTIF('SUMMARY DATA'"&amp;"!D:D,$C844)&lt;&gt;1
    ),
    """",
    IFERROR(TEXTJOIN(CHAR(10),TRUE,FILTER('SUMMARY DATA'!F:F,'SUMMARY DATA'!D:D=$C844)),"""")
  )
)"),"")</f>
        <v/>
      </c>
      <c r="G844" s="2" t="str">
        <f>IFERROR(__xludf.DUMMYFUNCTION("IFERROR(
  TEXTJOIN(CHAR(10),TRUE,FILTER('SUMMARY DATA'!G:G,'SUMMARY DATA'!A:A=$A844,'SUMMARY DATA'!C:C=$B844)),
  IF(
    OR(
      ISNUMBER(SEARCH(""CDM CASH DEPOSIT"",$C844)),
      ISNUMBER(SEARCH(""CASH DEPOSIT"",$C844)),
      COUNTIF('SUMMARY DATA'"&amp;"!D:D,$C844)&lt;&gt;1
    ),
    """",
    IFERROR(TEXTJOIN(CHAR(10),TRUE,FILTER('SUMMARY DATA'!G:G,'SUMMARY DATA'!D:D=$C844)),"""")
  )
)"),"")</f>
        <v/>
      </c>
      <c r="H844" s="6" t="str">
        <f>IFERROR(__xludf.DUMMYFUNCTION("IFERROR(
  TEXTJOIN(CHAR(10),TRUE,FILTER('SUMMARY DATA'!H:H,'SUMMARY DATA'!A:A=$A844,'SUMMARY DATA'!C:C=$B844)),
  IF(
    OR(
      ISNUMBER(SEARCH(""CDM CASH DEPOSIT"",$C844)),
      ISNUMBER(SEARCH(""CASH DEPOSIT"",$C844)),
      COUNTIF('SUMMARY DATA'"&amp;"!D:D,$C844)&lt;&gt;1
    ),
    """",
    IFERROR(TEXTJOIN(CHAR(10),TRUE,FILTER('SUMMARY DATA'!H:H,'SUMMARY DATA'!D:D=$C844)),"""")
  )
)"),"")</f>
        <v/>
      </c>
      <c r="I844" s="6" t="str">
        <f>IFERROR(__xludf.DUMMYFUNCTION("IF(H844="""","""",
SUM(ARRAYFORMULA(VALUE(SPLIT(H844,CHAR(10)))))
)"),"")</f>
        <v/>
      </c>
      <c r="J844" s="2" t="str">
        <f>IFERROR(__xludf.DUMMYFUNCTION("IFERROR(
  TEXTJOIN(CHAR(10),TRUE,FILTER('SUMMARY DATA'!I:I,'SUMMARY DATA'!A:A=$A844,'SUMMARY DATA'!C:C=$B844)),
  IF(
    OR(
      ISNUMBER(SEARCH(""CDM CASH DEPOSIT"",$C844)),
      ISNUMBER(SEARCH(""CASH DEPOSIT"",$C844)),
      COUNTIF('SUMMARY DATA'"&amp;"!D:D,$C844)&lt;&gt;1
    ),
    """",
    IFERROR(TEXTJOIN(CHAR(10),TRUE,FILTER('SUMMARY DATA'!I:I,'SUMMARY DATA'!D:D=$C844)),"""")
  )
)"),"")</f>
        <v/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 spans="1:27">
      <c r="A845" s="2"/>
      <c r="B845" s="41"/>
      <c r="C845" s="2"/>
      <c r="D845" s="6"/>
      <c r="E845" s="4" t="str">
        <f>IFERROR(__xludf.DUMMYFUNCTION("IFERROR(
  TEXTJOIN(CHAR(10),TRUE,FILTER('SUMMARY DATA'!E:E,'SUMMARY DATA'!A:A=$A845,'SUMMARY DATA'!C:C=$B845)),
  IF(
    OR(
      ISNUMBER(SEARCH(""CDM CASH DEPOSIT"",$C845)),
      ISNUMBER(SEARCH(""CASH DEPOSIT"",$C845)),
      COUNTIF('SUMMARY DATA'"&amp;"!D:D,$C845)&lt;&gt;1
    ),
    """",
    IFERROR(TEXTJOIN(CHAR(10),TRUE,FILTER('SUMMARY DATA'!E:E,'SUMMARY DATA'!D:D=$C845)),"""")
  )
)"),"")</f>
        <v/>
      </c>
      <c r="F845" s="2" t="str">
        <f>IFERROR(__xludf.DUMMYFUNCTION("IFERROR(
  TEXTJOIN(CHAR(10),TRUE,FILTER('SUMMARY DATA'!F:F,'SUMMARY DATA'!A:A=$A845,'SUMMARY DATA'!C:C=$B845)),
  IF(
    OR(
      ISNUMBER(SEARCH(""CDM CASH DEPOSIT"",$C845)),
      ISNUMBER(SEARCH(""CASH DEPOSIT"",$C845)),
      COUNTIF('SUMMARY DATA'"&amp;"!D:D,$C845)&lt;&gt;1
    ),
    """",
    IFERROR(TEXTJOIN(CHAR(10),TRUE,FILTER('SUMMARY DATA'!F:F,'SUMMARY DATA'!D:D=$C845)),"""")
  )
)"),"")</f>
        <v/>
      </c>
      <c r="G845" s="2" t="str">
        <f>IFERROR(__xludf.DUMMYFUNCTION("IFERROR(
  TEXTJOIN(CHAR(10),TRUE,FILTER('SUMMARY DATA'!G:G,'SUMMARY DATA'!A:A=$A845,'SUMMARY DATA'!C:C=$B845)),
  IF(
    OR(
      ISNUMBER(SEARCH(""CDM CASH DEPOSIT"",$C845)),
      ISNUMBER(SEARCH(""CASH DEPOSIT"",$C845)),
      COUNTIF('SUMMARY DATA'"&amp;"!D:D,$C845)&lt;&gt;1
    ),
    """",
    IFERROR(TEXTJOIN(CHAR(10),TRUE,FILTER('SUMMARY DATA'!G:G,'SUMMARY DATA'!D:D=$C845)),"""")
  )
)"),"")</f>
        <v/>
      </c>
      <c r="H845" s="6" t="str">
        <f>IFERROR(__xludf.DUMMYFUNCTION("IFERROR(
  TEXTJOIN(CHAR(10),TRUE,FILTER('SUMMARY DATA'!H:H,'SUMMARY DATA'!A:A=$A845,'SUMMARY DATA'!C:C=$B845)),
  IF(
    OR(
      ISNUMBER(SEARCH(""CDM CASH DEPOSIT"",$C845)),
      ISNUMBER(SEARCH(""CASH DEPOSIT"",$C845)),
      COUNTIF('SUMMARY DATA'"&amp;"!D:D,$C845)&lt;&gt;1
    ),
    """",
    IFERROR(TEXTJOIN(CHAR(10),TRUE,FILTER('SUMMARY DATA'!H:H,'SUMMARY DATA'!D:D=$C845)),"""")
  )
)"),"")</f>
        <v/>
      </c>
      <c r="I845" s="6" t="str">
        <f>IFERROR(__xludf.DUMMYFUNCTION("IF(H845="""","""",
SUM(ARRAYFORMULA(VALUE(SPLIT(H845,CHAR(10)))))
)"),"")</f>
        <v/>
      </c>
      <c r="J845" s="2" t="str">
        <f>IFERROR(__xludf.DUMMYFUNCTION("IFERROR(
  TEXTJOIN(CHAR(10),TRUE,FILTER('SUMMARY DATA'!I:I,'SUMMARY DATA'!A:A=$A845,'SUMMARY DATA'!C:C=$B845)),
  IF(
    OR(
      ISNUMBER(SEARCH(""CDM CASH DEPOSIT"",$C845)),
      ISNUMBER(SEARCH(""CASH DEPOSIT"",$C845)),
      COUNTIF('SUMMARY DATA'"&amp;"!D:D,$C845)&lt;&gt;1
    ),
    """",
    IFERROR(TEXTJOIN(CHAR(10),TRUE,FILTER('SUMMARY DATA'!I:I,'SUMMARY DATA'!D:D=$C845)),"""")
  )
)"),"")</f>
        <v/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 spans="1:27">
      <c r="A846" s="2"/>
      <c r="B846" s="41"/>
      <c r="C846" s="2"/>
      <c r="D846" s="6"/>
      <c r="E846" s="4" t="str">
        <f>IFERROR(__xludf.DUMMYFUNCTION("IFERROR(
  TEXTJOIN(CHAR(10),TRUE,FILTER('SUMMARY DATA'!E:E,'SUMMARY DATA'!A:A=$A846,'SUMMARY DATA'!C:C=$B846)),
  IF(
    OR(
      ISNUMBER(SEARCH(""CDM CASH DEPOSIT"",$C846)),
      ISNUMBER(SEARCH(""CASH DEPOSIT"",$C846)),
      COUNTIF('SUMMARY DATA'"&amp;"!D:D,$C846)&lt;&gt;1
    ),
    """",
    IFERROR(TEXTJOIN(CHAR(10),TRUE,FILTER('SUMMARY DATA'!E:E,'SUMMARY DATA'!D:D=$C846)),"""")
  )
)"),"")</f>
        <v/>
      </c>
      <c r="F846" s="2" t="str">
        <f>IFERROR(__xludf.DUMMYFUNCTION("IFERROR(
  TEXTJOIN(CHAR(10),TRUE,FILTER('SUMMARY DATA'!F:F,'SUMMARY DATA'!A:A=$A846,'SUMMARY DATA'!C:C=$B846)),
  IF(
    OR(
      ISNUMBER(SEARCH(""CDM CASH DEPOSIT"",$C846)),
      ISNUMBER(SEARCH(""CASH DEPOSIT"",$C846)),
      COUNTIF('SUMMARY DATA'"&amp;"!D:D,$C846)&lt;&gt;1
    ),
    """",
    IFERROR(TEXTJOIN(CHAR(10),TRUE,FILTER('SUMMARY DATA'!F:F,'SUMMARY DATA'!D:D=$C846)),"""")
  )
)"),"")</f>
        <v/>
      </c>
      <c r="G846" s="2" t="str">
        <f>IFERROR(__xludf.DUMMYFUNCTION("IFERROR(
  TEXTJOIN(CHAR(10),TRUE,FILTER('SUMMARY DATA'!G:G,'SUMMARY DATA'!A:A=$A846,'SUMMARY DATA'!C:C=$B846)),
  IF(
    OR(
      ISNUMBER(SEARCH(""CDM CASH DEPOSIT"",$C846)),
      ISNUMBER(SEARCH(""CASH DEPOSIT"",$C846)),
      COUNTIF('SUMMARY DATA'"&amp;"!D:D,$C846)&lt;&gt;1
    ),
    """",
    IFERROR(TEXTJOIN(CHAR(10),TRUE,FILTER('SUMMARY DATA'!G:G,'SUMMARY DATA'!D:D=$C846)),"""")
  )
)"),"")</f>
        <v/>
      </c>
      <c r="H846" s="6" t="str">
        <f>IFERROR(__xludf.DUMMYFUNCTION("IFERROR(
  TEXTJOIN(CHAR(10),TRUE,FILTER('SUMMARY DATA'!H:H,'SUMMARY DATA'!A:A=$A846,'SUMMARY DATA'!C:C=$B846)),
  IF(
    OR(
      ISNUMBER(SEARCH(""CDM CASH DEPOSIT"",$C846)),
      ISNUMBER(SEARCH(""CASH DEPOSIT"",$C846)),
      COUNTIF('SUMMARY DATA'"&amp;"!D:D,$C846)&lt;&gt;1
    ),
    """",
    IFERROR(TEXTJOIN(CHAR(10),TRUE,FILTER('SUMMARY DATA'!H:H,'SUMMARY DATA'!D:D=$C846)),"""")
  )
)"),"")</f>
        <v/>
      </c>
      <c r="I846" s="6" t="str">
        <f>IFERROR(__xludf.DUMMYFUNCTION("IF(H846="""","""",
SUM(ARRAYFORMULA(VALUE(SPLIT(H846,CHAR(10)))))
)"),"")</f>
        <v/>
      </c>
      <c r="J846" s="2" t="str">
        <f>IFERROR(__xludf.DUMMYFUNCTION("IFERROR(
  TEXTJOIN(CHAR(10),TRUE,FILTER('SUMMARY DATA'!I:I,'SUMMARY DATA'!A:A=$A846,'SUMMARY DATA'!C:C=$B846)),
  IF(
    OR(
      ISNUMBER(SEARCH(""CDM CASH DEPOSIT"",$C846)),
      ISNUMBER(SEARCH(""CASH DEPOSIT"",$C846)),
      COUNTIF('SUMMARY DATA'"&amp;"!D:D,$C846)&lt;&gt;1
    ),
    """",
    IFERROR(TEXTJOIN(CHAR(10),TRUE,FILTER('SUMMARY DATA'!I:I,'SUMMARY DATA'!D:D=$C846)),"""")
  )
)"),"")</f>
        <v/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 spans="1:27">
      <c r="A847" s="2"/>
      <c r="B847" s="41"/>
      <c r="C847" s="2"/>
      <c r="D847" s="6"/>
      <c r="E847" s="4" t="str">
        <f>IFERROR(__xludf.DUMMYFUNCTION("IFERROR(
  TEXTJOIN(CHAR(10),TRUE,FILTER('SUMMARY DATA'!E:E,'SUMMARY DATA'!A:A=$A847,'SUMMARY DATA'!C:C=$B847)),
  IF(
    OR(
      ISNUMBER(SEARCH(""CDM CASH DEPOSIT"",$C847)),
      ISNUMBER(SEARCH(""CASH DEPOSIT"",$C847)),
      COUNTIF('SUMMARY DATA'"&amp;"!D:D,$C847)&lt;&gt;1
    ),
    """",
    IFERROR(TEXTJOIN(CHAR(10),TRUE,FILTER('SUMMARY DATA'!E:E,'SUMMARY DATA'!D:D=$C847)),"""")
  )
)"),"")</f>
        <v/>
      </c>
      <c r="F847" s="2" t="str">
        <f>IFERROR(__xludf.DUMMYFUNCTION("IFERROR(
  TEXTJOIN(CHAR(10),TRUE,FILTER('SUMMARY DATA'!F:F,'SUMMARY DATA'!A:A=$A847,'SUMMARY DATA'!C:C=$B847)),
  IF(
    OR(
      ISNUMBER(SEARCH(""CDM CASH DEPOSIT"",$C847)),
      ISNUMBER(SEARCH(""CASH DEPOSIT"",$C847)),
      COUNTIF('SUMMARY DATA'"&amp;"!D:D,$C847)&lt;&gt;1
    ),
    """",
    IFERROR(TEXTJOIN(CHAR(10),TRUE,FILTER('SUMMARY DATA'!F:F,'SUMMARY DATA'!D:D=$C847)),"""")
  )
)"),"")</f>
        <v/>
      </c>
      <c r="G847" s="2" t="str">
        <f>IFERROR(__xludf.DUMMYFUNCTION("IFERROR(
  TEXTJOIN(CHAR(10),TRUE,FILTER('SUMMARY DATA'!G:G,'SUMMARY DATA'!A:A=$A847,'SUMMARY DATA'!C:C=$B847)),
  IF(
    OR(
      ISNUMBER(SEARCH(""CDM CASH DEPOSIT"",$C847)),
      ISNUMBER(SEARCH(""CASH DEPOSIT"",$C847)),
      COUNTIF('SUMMARY DATA'"&amp;"!D:D,$C847)&lt;&gt;1
    ),
    """",
    IFERROR(TEXTJOIN(CHAR(10),TRUE,FILTER('SUMMARY DATA'!G:G,'SUMMARY DATA'!D:D=$C847)),"""")
  )
)"),"")</f>
        <v/>
      </c>
      <c r="H847" s="6" t="str">
        <f>IFERROR(__xludf.DUMMYFUNCTION("IFERROR(
  TEXTJOIN(CHAR(10),TRUE,FILTER('SUMMARY DATA'!H:H,'SUMMARY DATA'!A:A=$A847,'SUMMARY DATA'!C:C=$B847)),
  IF(
    OR(
      ISNUMBER(SEARCH(""CDM CASH DEPOSIT"",$C847)),
      ISNUMBER(SEARCH(""CASH DEPOSIT"",$C847)),
      COUNTIF('SUMMARY DATA'"&amp;"!D:D,$C847)&lt;&gt;1
    ),
    """",
    IFERROR(TEXTJOIN(CHAR(10),TRUE,FILTER('SUMMARY DATA'!H:H,'SUMMARY DATA'!D:D=$C847)),"""")
  )
)"),"")</f>
        <v/>
      </c>
      <c r="I847" s="6" t="str">
        <f>IFERROR(__xludf.DUMMYFUNCTION("IF(H847="""","""",
SUM(ARRAYFORMULA(VALUE(SPLIT(H847,CHAR(10)))))
)"),"")</f>
        <v/>
      </c>
      <c r="J847" s="2" t="str">
        <f>IFERROR(__xludf.DUMMYFUNCTION("IFERROR(
  TEXTJOIN(CHAR(10),TRUE,FILTER('SUMMARY DATA'!I:I,'SUMMARY DATA'!A:A=$A847,'SUMMARY DATA'!C:C=$B847)),
  IF(
    OR(
      ISNUMBER(SEARCH(""CDM CASH DEPOSIT"",$C847)),
      ISNUMBER(SEARCH(""CASH DEPOSIT"",$C847)),
      COUNTIF('SUMMARY DATA'"&amp;"!D:D,$C847)&lt;&gt;1
    ),
    """",
    IFERROR(TEXTJOIN(CHAR(10),TRUE,FILTER('SUMMARY DATA'!I:I,'SUMMARY DATA'!D:D=$C847)),"""")
  )
)"),"")</f>
        <v/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 spans="1:27">
      <c r="A848" s="2"/>
      <c r="B848" s="41"/>
      <c r="C848" s="2"/>
      <c r="D848" s="6"/>
      <c r="E848" s="4" t="str">
        <f>IFERROR(__xludf.DUMMYFUNCTION("IFERROR(
  TEXTJOIN(CHAR(10),TRUE,FILTER('SUMMARY DATA'!E:E,'SUMMARY DATA'!A:A=$A848,'SUMMARY DATA'!C:C=$B848)),
  IF(
    OR(
      ISNUMBER(SEARCH(""CDM CASH DEPOSIT"",$C848)),
      ISNUMBER(SEARCH(""CASH DEPOSIT"",$C848)),
      COUNTIF('SUMMARY DATA'"&amp;"!D:D,$C848)&lt;&gt;1
    ),
    """",
    IFERROR(TEXTJOIN(CHAR(10),TRUE,FILTER('SUMMARY DATA'!E:E,'SUMMARY DATA'!D:D=$C848)),"""")
  )
)"),"")</f>
        <v/>
      </c>
      <c r="F848" s="2" t="str">
        <f>IFERROR(__xludf.DUMMYFUNCTION("IFERROR(
  TEXTJOIN(CHAR(10),TRUE,FILTER('SUMMARY DATA'!F:F,'SUMMARY DATA'!A:A=$A848,'SUMMARY DATA'!C:C=$B848)),
  IF(
    OR(
      ISNUMBER(SEARCH(""CDM CASH DEPOSIT"",$C848)),
      ISNUMBER(SEARCH(""CASH DEPOSIT"",$C848)),
      COUNTIF('SUMMARY DATA'"&amp;"!D:D,$C848)&lt;&gt;1
    ),
    """",
    IFERROR(TEXTJOIN(CHAR(10),TRUE,FILTER('SUMMARY DATA'!F:F,'SUMMARY DATA'!D:D=$C848)),"""")
  )
)"),"")</f>
        <v/>
      </c>
      <c r="G848" s="2" t="str">
        <f>IFERROR(__xludf.DUMMYFUNCTION("IFERROR(
  TEXTJOIN(CHAR(10),TRUE,FILTER('SUMMARY DATA'!G:G,'SUMMARY DATA'!A:A=$A848,'SUMMARY DATA'!C:C=$B848)),
  IF(
    OR(
      ISNUMBER(SEARCH(""CDM CASH DEPOSIT"",$C848)),
      ISNUMBER(SEARCH(""CASH DEPOSIT"",$C848)),
      COUNTIF('SUMMARY DATA'"&amp;"!D:D,$C848)&lt;&gt;1
    ),
    """",
    IFERROR(TEXTJOIN(CHAR(10),TRUE,FILTER('SUMMARY DATA'!G:G,'SUMMARY DATA'!D:D=$C848)),"""")
  )
)"),"")</f>
        <v/>
      </c>
      <c r="H848" s="6" t="str">
        <f>IFERROR(__xludf.DUMMYFUNCTION("IFERROR(
  TEXTJOIN(CHAR(10),TRUE,FILTER('SUMMARY DATA'!H:H,'SUMMARY DATA'!A:A=$A848,'SUMMARY DATA'!C:C=$B848)),
  IF(
    OR(
      ISNUMBER(SEARCH(""CDM CASH DEPOSIT"",$C848)),
      ISNUMBER(SEARCH(""CASH DEPOSIT"",$C848)),
      COUNTIF('SUMMARY DATA'"&amp;"!D:D,$C848)&lt;&gt;1
    ),
    """",
    IFERROR(TEXTJOIN(CHAR(10),TRUE,FILTER('SUMMARY DATA'!H:H,'SUMMARY DATA'!D:D=$C848)),"""")
  )
)"),"")</f>
        <v/>
      </c>
      <c r="I848" s="6" t="str">
        <f>IFERROR(__xludf.DUMMYFUNCTION("IF(H848="""","""",
SUM(ARRAYFORMULA(VALUE(SPLIT(H848,CHAR(10)))))
)"),"")</f>
        <v/>
      </c>
      <c r="J848" s="2" t="str">
        <f>IFERROR(__xludf.DUMMYFUNCTION("IFERROR(
  TEXTJOIN(CHAR(10),TRUE,FILTER('SUMMARY DATA'!I:I,'SUMMARY DATA'!A:A=$A848,'SUMMARY DATA'!C:C=$B848)),
  IF(
    OR(
      ISNUMBER(SEARCH(""CDM CASH DEPOSIT"",$C848)),
      ISNUMBER(SEARCH(""CASH DEPOSIT"",$C848)),
      COUNTIF('SUMMARY DATA'"&amp;"!D:D,$C848)&lt;&gt;1
    ),
    """",
    IFERROR(TEXTJOIN(CHAR(10),TRUE,FILTER('SUMMARY DATA'!I:I,'SUMMARY DATA'!D:D=$C848)),"""")
  )
)"),"")</f>
        <v/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 spans="1:27">
      <c r="A849" s="2"/>
      <c r="B849" s="41"/>
      <c r="C849" s="2"/>
      <c r="D849" s="6"/>
      <c r="E849" s="4" t="str">
        <f>IFERROR(__xludf.DUMMYFUNCTION("IFERROR(
  TEXTJOIN(CHAR(10),TRUE,FILTER('SUMMARY DATA'!E:E,'SUMMARY DATA'!A:A=$A849,'SUMMARY DATA'!C:C=$B849)),
  IF(
    OR(
      ISNUMBER(SEARCH(""CDM CASH DEPOSIT"",$C849)),
      ISNUMBER(SEARCH(""CASH DEPOSIT"",$C849)),
      COUNTIF('SUMMARY DATA'"&amp;"!D:D,$C849)&lt;&gt;1
    ),
    """",
    IFERROR(TEXTJOIN(CHAR(10),TRUE,FILTER('SUMMARY DATA'!E:E,'SUMMARY DATA'!D:D=$C849)),"""")
  )
)"),"")</f>
        <v/>
      </c>
      <c r="F849" s="2" t="str">
        <f>IFERROR(__xludf.DUMMYFUNCTION("IFERROR(
  TEXTJOIN(CHAR(10),TRUE,FILTER('SUMMARY DATA'!F:F,'SUMMARY DATA'!A:A=$A849,'SUMMARY DATA'!C:C=$B849)),
  IF(
    OR(
      ISNUMBER(SEARCH(""CDM CASH DEPOSIT"",$C849)),
      ISNUMBER(SEARCH(""CASH DEPOSIT"",$C849)),
      COUNTIF('SUMMARY DATA'"&amp;"!D:D,$C849)&lt;&gt;1
    ),
    """",
    IFERROR(TEXTJOIN(CHAR(10),TRUE,FILTER('SUMMARY DATA'!F:F,'SUMMARY DATA'!D:D=$C849)),"""")
  )
)"),"")</f>
        <v/>
      </c>
      <c r="G849" s="2" t="str">
        <f>IFERROR(__xludf.DUMMYFUNCTION("IFERROR(
  TEXTJOIN(CHAR(10),TRUE,FILTER('SUMMARY DATA'!G:G,'SUMMARY DATA'!A:A=$A849,'SUMMARY DATA'!C:C=$B849)),
  IF(
    OR(
      ISNUMBER(SEARCH(""CDM CASH DEPOSIT"",$C849)),
      ISNUMBER(SEARCH(""CASH DEPOSIT"",$C849)),
      COUNTIF('SUMMARY DATA'"&amp;"!D:D,$C849)&lt;&gt;1
    ),
    """",
    IFERROR(TEXTJOIN(CHAR(10),TRUE,FILTER('SUMMARY DATA'!G:G,'SUMMARY DATA'!D:D=$C849)),"""")
  )
)"),"")</f>
        <v/>
      </c>
      <c r="H849" s="6" t="str">
        <f>IFERROR(__xludf.DUMMYFUNCTION("IFERROR(
  TEXTJOIN(CHAR(10),TRUE,FILTER('SUMMARY DATA'!H:H,'SUMMARY DATA'!A:A=$A849,'SUMMARY DATA'!C:C=$B849)),
  IF(
    OR(
      ISNUMBER(SEARCH(""CDM CASH DEPOSIT"",$C849)),
      ISNUMBER(SEARCH(""CASH DEPOSIT"",$C849)),
      COUNTIF('SUMMARY DATA'"&amp;"!D:D,$C849)&lt;&gt;1
    ),
    """",
    IFERROR(TEXTJOIN(CHAR(10),TRUE,FILTER('SUMMARY DATA'!H:H,'SUMMARY DATA'!D:D=$C849)),"""")
  )
)"),"")</f>
        <v/>
      </c>
      <c r="I849" s="6" t="str">
        <f>IFERROR(__xludf.DUMMYFUNCTION("IF(H849="""","""",
SUM(ARRAYFORMULA(VALUE(SPLIT(H849,CHAR(10)))))
)"),"")</f>
        <v/>
      </c>
      <c r="J849" s="2" t="str">
        <f>IFERROR(__xludf.DUMMYFUNCTION("IFERROR(
  TEXTJOIN(CHAR(10),TRUE,FILTER('SUMMARY DATA'!I:I,'SUMMARY DATA'!A:A=$A849,'SUMMARY DATA'!C:C=$B849)),
  IF(
    OR(
      ISNUMBER(SEARCH(""CDM CASH DEPOSIT"",$C849)),
      ISNUMBER(SEARCH(""CASH DEPOSIT"",$C849)),
      COUNTIF('SUMMARY DATA'"&amp;"!D:D,$C849)&lt;&gt;1
    ),
    """",
    IFERROR(TEXTJOIN(CHAR(10),TRUE,FILTER('SUMMARY DATA'!I:I,'SUMMARY DATA'!D:D=$C849)),"""")
  )
)"),"")</f>
        <v/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 spans="1:27">
      <c r="A850" s="2"/>
      <c r="B850" s="41"/>
      <c r="C850" s="2"/>
      <c r="D850" s="6"/>
      <c r="E850" s="4" t="str">
        <f>IFERROR(__xludf.DUMMYFUNCTION("IFERROR(
  TEXTJOIN(CHAR(10),TRUE,FILTER('SUMMARY DATA'!E:E,'SUMMARY DATA'!A:A=$A850,'SUMMARY DATA'!C:C=$B850)),
  IF(
    OR(
      ISNUMBER(SEARCH(""CDM CASH DEPOSIT"",$C850)),
      ISNUMBER(SEARCH(""CASH DEPOSIT"",$C850)),
      COUNTIF('SUMMARY DATA'"&amp;"!D:D,$C850)&lt;&gt;1
    ),
    """",
    IFERROR(TEXTJOIN(CHAR(10),TRUE,FILTER('SUMMARY DATA'!E:E,'SUMMARY DATA'!D:D=$C850)),"""")
  )
)"),"")</f>
        <v/>
      </c>
      <c r="F850" s="2" t="str">
        <f>IFERROR(__xludf.DUMMYFUNCTION("IFERROR(
  TEXTJOIN(CHAR(10),TRUE,FILTER('SUMMARY DATA'!F:F,'SUMMARY DATA'!A:A=$A850,'SUMMARY DATA'!C:C=$B850)),
  IF(
    OR(
      ISNUMBER(SEARCH(""CDM CASH DEPOSIT"",$C850)),
      ISNUMBER(SEARCH(""CASH DEPOSIT"",$C850)),
      COUNTIF('SUMMARY DATA'"&amp;"!D:D,$C850)&lt;&gt;1
    ),
    """",
    IFERROR(TEXTJOIN(CHAR(10),TRUE,FILTER('SUMMARY DATA'!F:F,'SUMMARY DATA'!D:D=$C850)),"""")
  )
)"),"")</f>
        <v/>
      </c>
      <c r="G850" s="2" t="str">
        <f>IFERROR(__xludf.DUMMYFUNCTION("IFERROR(
  TEXTJOIN(CHAR(10),TRUE,FILTER('SUMMARY DATA'!G:G,'SUMMARY DATA'!A:A=$A850,'SUMMARY DATA'!C:C=$B850)),
  IF(
    OR(
      ISNUMBER(SEARCH(""CDM CASH DEPOSIT"",$C850)),
      ISNUMBER(SEARCH(""CASH DEPOSIT"",$C850)),
      COUNTIF('SUMMARY DATA'"&amp;"!D:D,$C850)&lt;&gt;1
    ),
    """",
    IFERROR(TEXTJOIN(CHAR(10),TRUE,FILTER('SUMMARY DATA'!G:G,'SUMMARY DATA'!D:D=$C850)),"""")
  )
)"),"")</f>
        <v/>
      </c>
      <c r="H850" s="6" t="str">
        <f>IFERROR(__xludf.DUMMYFUNCTION("IFERROR(
  TEXTJOIN(CHAR(10),TRUE,FILTER('SUMMARY DATA'!H:H,'SUMMARY DATA'!A:A=$A850,'SUMMARY DATA'!C:C=$B850)),
  IF(
    OR(
      ISNUMBER(SEARCH(""CDM CASH DEPOSIT"",$C850)),
      ISNUMBER(SEARCH(""CASH DEPOSIT"",$C850)),
      COUNTIF('SUMMARY DATA'"&amp;"!D:D,$C850)&lt;&gt;1
    ),
    """",
    IFERROR(TEXTJOIN(CHAR(10),TRUE,FILTER('SUMMARY DATA'!H:H,'SUMMARY DATA'!D:D=$C850)),"""")
  )
)"),"")</f>
        <v/>
      </c>
      <c r="I850" s="6" t="str">
        <f>IFERROR(__xludf.DUMMYFUNCTION("IF(H850="""","""",
SUM(ARRAYFORMULA(VALUE(SPLIT(H850,CHAR(10)))))
)"),"")</f>
        <v/>
      </c>
      <c r="J850" s="2" t="str">
        <f>IFERROR(__xludf.DUMMYFUNCTION("IFERROR(
  TEXTJOIN(CHAR(10),TRUE,FILTER('SUMMARY DATA'!I:I,'SUMMARY DATA'!A:A=$A850,'SUMMARY DATA'!C:C=$B850)),
  IF(
    OR(
      ISNUMBER(SEARCH(""CDM CASH DEPOSIT"",$C850)),
      ISNUMBER(SEARCH(""CASH DEPOSIT"",$C850)),
      COUNTIF('SUMMARY DATA'"&amp;"!D:D,$C850)&lt;&gt;1
    ),
    """",
    IFERROR(TEXTJOIN(CHAR(10),TRUE,FILTER('SUMMARY DATA'!I:I,'SUMMARY DATA'!D:D=$C850)),"""")
  )
)"),"")</f>
        <v/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 spans="1:27">
      <c r="A851" s="2"/>
      <c r="B851" s="41"/>
      <c r="C851" s="2"/>
      <c r="D851" s="6"/>
      <c r="E851" s="4" t="str">
        <f>IFERROR(__xludf.DUMMYFUNCTION("IFERROR(
  TEXTJOIN(CHAR(10),TRUE,FILTER('SUMMARY DATA'!E:E,'SUMMARY DATA'!A:A=$A851,'SUMMARY DATA'!C:C=$B851)),
  IF(
    OR(
      ISNUMBER(SEARCH(""CDM CASH DEPOSIT"",$C851)),
      ISNUMBER(SEARCH(""CASH DEPOSIT"",$C851)),
      COUNTIF('SUMMARY DATA'"&amp;"!D:D,$C851)&lt;&gt;1
    ),
    """",
    IFERROR(TEXTJOIN(CHAR(10),TRUE,FILTER('SUMMARY DATA'!E:E,'SUMMARY DATA'!D:D=$C851)),"""")
  )
)"),"")</f>
        <v/>
      </c>
      <c r="F851" s="2" t="str">
        <f>IFERROR(__xludf.DUMMYFUNCTION("IFERROR(
  TEXTJOIN(CHAR(10),TRUE,FILTER('SUMMARY DATA'!F:F,'SUMMARY DATA'!A:A=$A851,'SUMMARY DATA'!C:C=$B851)),
  IF(
    OR(
      ISNUMBER(SEARCH(""CDM CASH DEPOSIT"",$C851)),
      ISNUMBER(SEARCH(""CASH DEPOSIT"",$C851)),
      COUNTIF('SUMMARY DATA'"&amp;"!D:D,$C851)&lt;&gt;1
    ),
    """",
    IFERROR(TEXTJOIN(CHAR(10),TRUE,FILTER('SUMMARY DATA'!F:F,'SUMMARY DATA'!D:D=$C851)),"""")
  )
)"),"")</f>
        <v/>
      </c>
      <c r="G851" s="2" t="str">
        <f>IFERROR(__xludf.DUMMYFUNCTION("IFERROR(
  TEXTJOIN(CHAR(10),TRUE,FILTER('SUMMARY DATA'!G:G,'SUMMARY DATA'!A:A=$A851,'SUMMARY DATA'!C:C=$B851)),
  IF(
    OR(
      ISNUMBER(SEARCH(""CDM CASH DEPOSIT"",$C851)),
      ISNUMBER(SEARCH(""CASH DEPOSIT"",$C851)),
      COUNTIF('SUMMARY DATA'"&amp;"!D:D,$C851)&lt;&gt;1
    ),
    """",
    IFERROR(TEXTJOIN(CHAR(10),TRUE,FILTER('SUMMARY DATA'!G:G,'SUMMARY DATA'!D:D=$C851)),"""")
  )
)"),"")</f>
        <v/>
      </c>
      <c r="H851" s="6" t="str">
        <f>IFERROR(__xludf.DUMMYFUNCTION("IFERROR(
  TEXTJOIN(CHAR(10),TRUE,FILTER('SUMMARY DATA'!H:H,'SUMMARY DATA'!A:A=$A851,'SUMMARY DATA'!C:C=$B851)),
  IF(
    OR(
      ISNUMBER(SEARCH(""CDM CASH DEPOSIT"",$C851)),
      ISNUMBER(SEARCH(""CASH DEPOSIT"",$C851)),
      COUNTIF('SUMMARY DATA'"&amp;"!D:D,$C851)&lt;&gt;1
    ),
    """",
    IFERROR(TEXTJOIN(CHAR(10),TRUE,FILTER('SUMMARY DATA'!H:H,'SUMMARY DATA'!D:D=$C851)),"""")
  )
)"),"")</f>
        <v/>
      </c>
      <c r="I851" s="6" t="str">
        <f>IFERROR(__xludf.DUMMYFUNCTION("IF(H851="""","""",
SUM(ARRAYFORMULA(VALUE(SPLIT(H851,CHAR(10)))))
)"),"")</f>
        <v/>
      </c>
      <c r="J851" s="2" t="str">
        <f>IFERROR(__xludf.DUMMYFUNCTION("IFERROR(
  TEXTJOIN(CHAR(10),TRUE,FILTER('SUMMARY DATA'!I:I,'SUMMARY DATA'!A:A=$A851,'SUMMARY DATA'!C:C=$B851)),
  IF(
    OR(
      ISNUMBER(SEARCH(""CDM CASH DEPOSIT"",$C851)),
      ISNUMBER(SEARCH(""CASH DEPOSIT"",$C851)),
      COUNTIF('SUMMARY DATA'"&amp;"!D:D,$C851)&lt;&gt;1
    ),
    """",
    IFERROR(TEXTJOIN(CHAR(10),TRUE,FILTER('SUMMARY DATA'!I:I,'SUMMARY DATA'!D:D=$C851)),"""")
  )
)"),"")</f>
        <v/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 spans="1:27">
      <c r="A852" s="2"/>
      <c r="B852" s="41"/>
      <c r="C852" s="2"/>
      <c r="D852" s="6"/>
      <c r="E852" s="4" t="str">
        <f>IFERROR(__xludf.DUMMYFUNCTION("IFERROR(
  TEXTJOIN(CHAR(10),TRUE,FILTER('SUMMARY DATA'!E:E,'SUMMARY DATA'!A:A=$A852,'SUMMARY DATA'!C:C=$B852)),
  IF(
    OR(
      ISNUMBER(SEARCH(""CDM CASH DEPOSIT"",$C852)),
      ISNUMBER(SEARCH(""CASH DEPOSIT"",$C852)),
      COUNTIF('SUMMARY DATA'"&amp;"!D:D,$C852)&lt;&gt;1
    ),
    """",
    IFERROR(TEXTJOIN(CHAR(10),TRUE,FILTER('SUMMARY DATA'!E:E,'SUMMARY DATA'!D:D=$C852)),"""")
  )
)"),"")</f>
        <v/>
      </c>
      <c r="F852" s="2" t="str">
        <f>IFERROR(__xludf.DUMMYFUNCTION("IFERROR(
  TEXTJOIN(CHAR(10),TRUE,FILTER('SUMMARY DATA'!F:F,'SUMMARY DATA'!A:A=$A852,'SUMMARY DATA'!C:C=$B852)),
  IF(
    OR(
      ISNUMBER(SEARCH(""CDM CASH DEPOSIT"",$C852)),
      ISNUMBER(SEARCH(""CASH DEPOSIT"",$C852)),
      COUNTIF('SUMMARY DATA'"&amp;"!D:D,$C852)&lt;&gt;1
    ),
    """",
    IFERROR(TEXTJOIN(CHAR(10),TRUE,FILTER('SUMMARY DATA'!F:F,'SUMMARY DATA'!D:D=$C852)),"""")
  )
)"),"")</f>
        <v/>
      </c>
      <c r="G852" s="2" t="str">
        <f>IFERROR(__xludf.DUMMYFUNCTION("IFERROR(
  TEXTJOIN(CHAR(10),TRUE,FILTER('SUMMARY DATA'!G:G,'SUMMARY DATA'!A:A=$A852,'SUMMARY DATA'!C:C=$B852)),
  IF(
    OR(
      ISNUMBER(SEARCH(""CDM CASH DEPOSIT"",$C852)),
      ISNUMBER(SEARCH(""CASH DEPOSIT"",$C852)),
      COUNTIF('SUMMARY DATA'"&amp;"!D:D,$C852)&lt;&gt;1
    ),
    """",
    IFERROR(TEXTJOIN(CHAR(10),TRUE,FILTER('SUMMARY DATA'!G:G,'SUMMARY DATA'!D:D=$C852)),"""")
  )
)"),"")</f>
        <v/>
      </c>
      <c r="H852" s="6" t="str">
        <f>IFERROR(__xludf.DUMMYFUNCTION("IFERROR(
  TEXTJOIN(CHAR(10),TRUE,FILTER('SUMMARY DATA'!H:H,'SUMMARY DATA'!A:A=$A852,'SUMMARY DATA'!C:C=$B852)),
  IF(
    OR(
      ISNUMBER(SEARCH(""CDM CASH DEPOSIT"",$C852)),
      ISNUMBER(SEARCH(""CASH DEPOSIT"",$C852)),
      COUNTIF('SUMMARY DATA'"&amp;"!D:D,$C852)&lt;&gt;1
    ),
    """",
    IFERROR(TEXTJOIN(CHAR(10),TRUE,FILTER('SUMMARY DATA'!H:H,'SUMMARY DATA'!D:D=$C852)),"""")
  )
)"),"")</f>
        <v/>
      </c>
      <c r="I852" s="6" t="str">
        <f>IFERROR(__xludf.DUMMYFUNCTION("IF(H852="""","""",
SUM(ARRAYFORMULA(VALUE(SPLIT(H852,CHAR(10)))))
)"),"")</f>
        <v/>
      </c>
      <c r="J852" s="2" t="str">
        <f>IFERROR(__xludf.DUMMYFUNCTION("IFERROR(
  TEXTJOIN(CHAR(10),TRUE,FILTER('SUMMARY DATA'!I:I,'SUMMARY DATA'!A:A=$A852,'SUMMARY DATA'!C:C=$B852)),
  IF(
    OR(
      ISNUMBER(SEARCH(""CDM CASH DEPOSIT"",$C852)),
      ISNUMBER(SEARCH(""CASH DEPOSIT"",$C852)),
      COUNTIF('SUMMARY DATA'"&amp;"!D:D,$C852)&lt;&gt;1
    ),
    """",
    IFERROR(TEXTJOIN(CHAR(10),TRUE,FILTER('SUMMARY DATA'!I:I,'SUMMARY DATA'!D:D=$C852)),"""")
  )
)"),"")</f>
        <v/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 spans="1:27">
      <c r="A853" s="2"/>
      <c r="B853" s="41"/>
      <c r="C853" s="2"/>
      <c r="D853" s="6"/>
      <c r="E853" s="4" t="str">
        <f>IFERROR(__xludf.DUMMYFUNCTION("IFERROR(
  TEXTJOIN(CHAR(10),TRUE,FILTER('SUMMARY DATA'!E:E,'SUMMARY DATA'!A:A=$A853,'SUMMARY DATA'!C:C=$B853)),
  IF(
    OR(
      ISNUMBER(SEARCH(""CDM CASH DEPOSIT"",$C853)),
      ISNUMBER(SEARCH(""CASH DEPOSIT"",$C853)),
      COUNTIF('SUMMARY DATA'"&amp;"!D:D,$C853)&lt;&gt;1
    ),
    """",
    IFERROR(TEXTJOIN(CHAR(10),TRUE,FILTER('SUMMARY DATA'!E:E,'SUMMARY DATA'!D:D=$C853)),"""")
  )
)"),"")</f>
        <v/>
      </c>
      <c r="F853" s="2" t="str">
        <f>IFERROR(__xludf.DUMMYFUNCTION("IFERROR(
  TEXTJOIN(CHAR(10),TRUE,FILTER('SUMMARY DATA'!F:F,'SUMMARY DATA'!A:A=$A853,'SUMMARY DATA'!C:C=$B853)),
  IF(
    OR(
      ISNUMBER(SEARCH(""CDM CASH DEPOSIT"",$C853)),
      ISNUMBER(SEARCH(""CASH DEPOSIT"",$C853)),
      COUNTIF('SUMMARY DATA'"&amp;"!D:D,$C853)&lt;&gt;1
    ),
    """",
    IFERROR(TEXTJOIN(CHAR(10),TRUE,FILTER('SUMMARY DATA'!F:F,'SUMMARY DATA'!D:D=$C853)),"""")
  )
)"),"")</f>
        <v/>
      </c>
      <c r="G853" s="2" t="str">
        <f>IFERROR(__xludf.DUMMYFUNCTION("IFERROR(
  TEXTJOIN(CHAR(10),TRUE,FILTER('SUMMARY DATA'!G:G,'SUMMARY DATA'!A:A=$A853,'SUMMARY DATA'!C:C=$B853)),
  IF(
    OR(
      ISNUMBER(SEARCH(""CDM CASH DEPOSIT"",$C853)),
      ISNUMBER(SEARCH(""CASH DEPOSIT"",$C853)),
      COUNTIF('SUMMARY DATA'"&amp;"!D:D,$C853)&lt;&gt;1
    ),
    """",
    IFERROR(TEXTJOIN(CHAR(10),TRUE,FILTER('SUMMARY DATA'!G:G,'SUMMARY DATA'!D:D=$C853)),"""")
  )
)"),"")</f>
        <v/>
      </c>
      <c r="H853" s="6" t="str">
        <f>IFERROR(__xludf.DUMMYFUNCTION("IFERROR(
  TEXTJOIN(CHAR(10),TRUE,FILTER('SUMMARY DATA'!H:H,'SUMMARY DATA'!A:A=$A853,'SUMMARY DATA'!C:C=$B853)),
  IF(
    OR(
      ISNUMBER(SEARCH(""CDM CASH DEPOSIT"",$C853)),
      ISNUMBER(SEARCH(""CASH DEPOSIT"",$C853)),
      COUNTIF('SUMMARY DATA'"&amp;"!D:D,$C853)&lt;&gt;1
    ),
    """",
    IFERROR(TEXTJOIN(CHAR(10),TRUE,FILTER('SUMMARY DATA'!H:H,'SUMMARY DATA'!D:D=$C853)),"""")
  )
)"),"")</f>
        <v/>
      </c>
      <c r="I853" s="6" t="str">
        <f>IFERROR(__xludf.DUMMYFUNCTION("IF(H853="""","""",
SUM(ARRAYFORMULA(VALUE(SPLIT(H853,CHAR(10)))))
)"),"")</f>
        <v/>
      </c>
      <c r="J853" s="2" t="str">
        <f>IFERROR(__xludf.DUMMYFUNCTION("IFERROR(
  TEXTJOIN(CHAR(10),TRUE,FILTER('SUMMARY DATA'!I:I,'SUMMARY DATA'!A:A=$A853,'SUMMARY DATA'!C:C=$B853)),
  IF(
    OR(
      ISNUMBER(SEARCH(""CDM CASH DEPOSIT"",$C853)),
      ISNUMBER(SEARCH(""CASH DEPOSIT"",$C853)),
      COUNTIF('SUMMARY DATA'"&amp;"!D:D,$C853)&lt;&gt;1
    ),
    """",
    IFERROR(TEXTJOIN(CHAR(10),TRUE,FILTER('SUMMARY DATA'!I:I,'SUMMARY DATA'!D:D=$C853)),"""")
  )
)"),"")</f>
        <v/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 spans="1:27">
      <c r="A854" s="2"/>
      <c r="B854" s="41"/>
      <c r="C854" s="2"/>
      <c r="D854" s="6"/>
      <c r="E854" s="4" t="str">
        <f>IFERROR(__xludf.DUMMYFUNCTION("IFERROR(
  TEXTJOIN(CHAR(10),TRUE,FILTER('SUMMARY DATA'!E:E,'SUMMARY DATA'!A:A=$A854,'SUMMARY DATA'!C:C=$B854)),
  IF(
    OR(
      ISNUMBER(SEARCH(""CDM CASH DEPOSIT"",$C854)),
      ISNUMBER(SEARCH(""CASH DEPOSIT"",$C854)),
      COUNTIF('SUMMARY DATA'"&amp;"!D:D,$C854)&lt;&gt;1
    ),
    """",
    IFERROR(TEXTJOIN(CHAR(10),TRUE,FILTER('SUMMARY DATA'!E:E,'SUMMARY DATA'!D:D=$C854)),"""")
  )
)"),"")</f>
        <v/>
      </c>
      <c r="F854" s="2" t="str">
        <f>IFERROR(__xludf.DUMMYFUNCTION("IFERROR(
  TEXTJOIN(CHAR(10),TRUE,FILTER('SUMMARY DATA'!F:F,'SUMMARY DATA'!A:A=$A854,'SUMMARY DATA'!C:C=$B854)),
  IF(
    OR(
      ISNUMBER(SEARCH(""CDM CASH DEPOSIT"",$C854)),
      ISNUMBER(SEARCH(""CASH DEPOSIT"",$C854)),
      COUNTIF('SUMMARY DATA'"&amp;"!D:D,$C854)&lt;&gt;1
    ),
    """",
    IFERROR(TEXTJOIN(CHAR(10),TRUE,FILTER('SUMMARY DATA'!F:F,'SUMMARY DATA'!D:D=$C854)),"""")
  )
)"),"")</f>
        <v/>
      </c>
      <c r="G854" s="2" t="str">
        <f>IFERROR(__xludf.DUMMYFUNCTION("IFERROR(
  TEXTJOIN(CHAR(10),TRUE,FILTER('SUMMARY DATA'!G:G,'SUMMARY DATA'!A:A=$A854,'SUMMARY DATA'!C:C=$B854)),
  IF(
    OR(
      ISNUMBER(SEARCH(""CDM CASH DEPOSIT"",$C854)),
      ISNUMBER(SEARCH(""CASH DEPOSIT"",$C854)),
      COUNTIF('SUMMARY DATA'"&amp;"!D:D,$C854)&lt;&gt;1
    ),
    """",
    IFERROR(TEXTJOIN(CHAR(10),TRUE,FILTER('SUMMARY DATA'!G:G,'SUMMARY DATA'!D:D=$C854)),"""")
  )
)"),"")</f>
        <v/>
      </c>
      <c r="H854" s="6" t="str">
        <f>IFERROR(__xludf.DUMMYFUNCTION("IFERROR(
  TEXTJOIN(CHAR(10),TRUE,FILTER('SUMMARY DATA'!H:H,'SUMMARY DATA'!A:A=$A854,'SUMMARY DATA'!C:C=$B854)),
  IF(
    OR(
      ISNUMBER(SEARCH(""CDM CASH DEPOSIT"",$C854)),
      ISNUMBER(SEARCH(""CASH DEPOSIT"",$C854)),
      COUNTIF('SUMMARY DATA'"&amp;"!D:D,$C854)&lt;&gt;1
    ),
    """",
    IFERROR(TEXTJOIN(CHAR(10),TRUE,FILTER('SUMMARY DATA'!H:H,'SUMMARY DATA'!D:D=$C854)),"""")
  )
)"),"")</f>
        <v/>
      </c>
      <c r="I854" s="6" t="str">
        <f>IFERROR(__xludf.DUMMYFUNCTION("IF(H854="""","""",
SUM(ARRAYFORMULA(VALUE(SPLIT(H854,CHAR(10)))))
)"),"")</f>
        <v/>
      </c>
      <c r="J854" s="2" t="str">
        <f>IFERROR(__xludf.DUMMYFUNCTION("IFERROR(
  TEXTJOIN(CHAR(10),TRUE,FILTER('SUMMARY DATA'!I:I,'SUMMARY DATA'!A:A=$A854,'SUMMARY DATA'!C:C=$B854)),
  IF(
    OR(
      ISNUMBER(SEARCH(""CDM CASH DEPOSIT"",$C854)),
      ISNUMBER(SEARCH(""CASH DEPOSIT"",$C854)),
      COUNTIF('SUMMARY DATA'"&amp;"!D:D,$C854)&lt;&gt;1
    ),
    """",
    IFERROR(TEXTJOIN(CHAR(10),TRUE,FILTER('SUMMARY DATA'!I:I,'SUMMARY DATA'!D:D=$C854)),"""")
  )
)"),"")</f>
        <v/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 spans="1:27">
      <c r="A855" s="2"/>
      <c r="B855" s="41"/>
      <c r="C855" s="2"/>
      <c r="D855" s="6"/>
      <c r="E855" s="4" t="str">
        <f>IFERROR(__xludf.DUMMYFUNCTION("IFERROR(
  TEXTJOIN(CHAR(10),TRUE,FILTER('SUMMARY DATA'!E:E,'SUMMARY DATA'!A:A=$A855,'SUMMARY DATA'!C:C=$B855)),
  IF(
    OR(
      ISNUMBER(SEARCH(""CDM CASH DEPOSIT"",$C855)),
      ISNUMBER(SEARCH(""CASH DEPOSIT"",$C855)),
      COUNTIF('SUMMARY DATA'"&amp;"!D:D,$C855)&lt;&gt;1
    ),
    """",
    IFERROR(TEXTJOIN(CHAR(10),TRUE,FILTER('SUMMARY DATA'!E:E,'SUMMARY DATA'!D:D=$C855)),"""")
  )
)"),"")</f>
        <v/>
      </c>
      <c r="F855" s="2" t="str">
        <f>IFERROR(__xludf.DUMMYFUNCTION("IFERROR(
  TEXTJOIN(CHAR(10),TRUE,FILTER('SUMMARY DATA'!F:F,'SUMMARY DATA'!A:A=$A855,'SUMMARY DATA'!C:C=$B855)),
  IF(
    OR(
      ISNUMBER(SEARCH(""CDM CASH DEPOSIT"",$C855)),
      ISNUMBER(SEARCH(""CASH DEPOSIT"",$C855)),
      COUNTIF('SUMMARY DATA'"&amp;"!D:D,$C855)&lt;&gt;1
    ),
    """",
    IFERROR(TEXTJOIN(CHAR(10),TRUE,FILTER('SUMMARY DATA'!F:F,'SUMMARY DATA'!D:D=$C855)),"""")
  )
)"),"")</f>
        <v/>
      </c>
      <c r="G855" s="2" t="str">
        <f>IFERROR(__xludf.DUMMYFUNCTION("IFERROR(
  TEXTJOIN(CHAR(10),TRUE,FILTER('SUMMARY DATA'!G:G,'SUMMARY DATA'!A:A=$A855,'SUMMARY DATA'!C:C=$B855)),
  IF(
    OR(
      ISNUMBER(SEARCH(""CDM CASH DEPOSIT"",$C855)),
      ISNUMBER(SEARCH(""CASH DEPOSIT"",$C855)),
      COUNTIF('SUMMARY DATA'"&amp;"!D:D,$C855)&lt;&gt;1
    ),
    """",
    IFERROR(TEXTJOIN(CHAR(10),TRUE,FILTER('SUMMARY DATA'!G:G,'SUMMARY DATA'!D:D=$C855)),"""")
  )
)"),"")</f>
        <v/>
      </c>
      <c r="H855" s="6" t="str">
        <f>IFERROR(__xludf.DUMMYFUNCTION("IFERROR(
  TEXTJOIN(CHAR(10),TRUE,FILTER('SUMMARY DATA'!H:H,'SUMMARY DATA'!A:A=$A855,'SUMMARY DATA'!C:C=$B855)),
  IF(
    OR(
      ISNUMBER(SEARCH(""CDM CASH DEPOSIT"",$C855)),
      ISNUMBER(SEARCH(""CASH DEPOSIT"",$C855)),
      COUNTIF('SUMMARY DATA'"&amp;"!D:D,$C855)&lt;&gt;1
    ),
    """",
    IFERROR(TEXTJOIN(CHAR(10),TRUE,FILTER('SUMMARY DATA'!H:H,'SUMMARY DATA'!D:D=$C855)),"""")
  )
)"),"")</f>
        <v/>
      </c>
      <c r="I855" s="6" t="str">
        <f>IFERROR(__xludf.DUMMYFUNCTION("IF(H855="""","""",
SUM(ARRAYFORMULA(VALUE(SPLIT(H855,CHAR(10)))))
)"),"")</f>
        <v/>
      </c>
      <c r="J855" s="2" t="str">
        <f>IFERROR(__xludf.DUMMYFUNCTION("IFERROR(
  TEXTJOIN(CHAR(10),TRUE,FILTER('SUMMARY DATA'!I:I,'SUMMARY DATA'!A:A=$A855,'SUMMARY DATA'!C:C=$B855)),
  IF(
    OR(
      ISNUMBER(SEARCH(""CDM CASH DEPOSIT"",$C855)),
      ISNUMBER(SEARCH(""CASH DEPOSIT"",$C855)),
      COUNTIF('SUMMARY DATA'"&amp;"!D:D,$C855)&lt;&gt;1
    ),
    """",
    IFERROR(TEXTJOIN(CHAR(10),TRUE,FILTER('SUMMARY DATA'!I:I,'SUMMARY DATA'!D:D=$C855)),"""")
  )
)"),"")</f>
        <v/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 spans="1:27">
      <c r="A856" s="2"/>
      <c r="B856" s="41"/>
      <c r="C856" s="2"/>
      <c r="D856" s="6"/>
      <c r="E856" s="4" t="str">
        <f>IFERROR(__xludf.DUMMYFUNCTION("IFERROR(
  TEXTJOIN(CHAR(10),TRUE,FILTER('SUMMARY DATA'!E:E,'SUMMARY DATA'!A:A=$A856,'SUMMARY DATA'!C:C=$B856)),
  IF(
    OR(
      ISNUMBER(SEARCH(""CDM CASH DEPOSIT"",$C856)),
      ISNUMBER(SEARCH(""CASH DEPOSIT"",$C856)),
      COUNTIF('SUMMARY DATA'"&amp;"!D:D,$C856)&lt;&gt;1
    ),
    """",
    IFERROR(TEXTJOIN(CHAR(10),TRUE,FILTER('SUMMARY DATA'!E:E,'SUMMARY DATA'!D:D=$C856)),"""")
  )
)"),"")</f>
        <v/>
      </c>
      <c r="F856" s="2" t="str">
        <f>IFERROR(__xludf.DUMMYFUNCTION("IFERROR(
  TEXTJOIN(CHAR(10),TRUE,FILTER('SUMMARY DATA'!F:F,'SUMMARY DATA'!A:A=$A856,'SUMMARY DATA'!C:C=$B856)),
  IF(
    OR(
      ISNUMBER(SEARCH(""CDM CASH DEPOSIT"",$C856)),
      ISNUMBER(SEARCH(""CASH DEPOSIT"",$C856)),
      COUNTIF('SUMMARY DATA'"&amp;"!D:D,$C856)&lt;&gt;1
    ),
    """",
    IFERROR(TEXTJOIN(CHAR(10),TRUE,FILTER('SUMMARY DATA'!F:F,'SUMMARY DATA'!D:D=$C856)),"""")
  )
)"),"")</f>
        <v/>
      </c>
      <c r="G856" s="2" t="str">
        <f>IFERROR(__xludf.DUMMYFUNCTION("IFERROR(
  TEXTJOIN(CHAR(10),TRUE,FILTER('SUMMARY DATA'!G:G,'SUMMARY DATA'!A:A=$A856,'SUMMARY DATA'!C:C=$B856)),
  IF(
    OR(
      ISNUMBER(SEARCH(""CDM CASH DEPOSIT"",$C856)),
      ISNUMBER(SEARCH(""CASH DEPOSIT"",$C856)),
      COUNTIF('SUMMARY DATA'"&amp;"!D:D,$C856)&lt;&gt;1
    ),
    """",
    IFERROR(TEXTJOIN(CHAR(10),TRUE,FILTER('SUMMARY DATA'!G:G,'SUMMARY DATA'!D:D=$C856)),"""")
  )
)"),"")</f>
        <v/>
      </c>
      <c r="H856" s="6" t="str">
        <f>IFERROR(__xludf.DUMMYFUNCTION("IFERROR(
  TEXTJOIN(CHAR(10),TRUE,FILTER('SUMMARY DATA'!H:H,'SUMMARY DATA'!A:A=$A856,'SUMMARY DATA'!C:C=$B856)),
  IF(
    OR(
      ISNUMBER(SEARCH(""CDM CASH DEPOSIT"",$C856)),
      ISNUMBER(SEARCH(""CASH DEPOSIT"",$C856)),
      COUNTIF('SUMMARY DATA'"&amp;"!D:D,$C856)&lt;&gt;1
    ),
    """",
    IFERROR(TEXTJOIN(CHAR(10),TRUE,FILTER('SUMMARY DATA'!H:H,'SUMMARY DATA'!D:D=$C856)),"""")
  )
)"),"")</f>
        <v/>
      </c>
      <c r="I856" s="6" t="str">
        <f>IFERROR(__xludf.DUMMYFUNCTION("IF(H856="""","""",
SUM(ARRAYFORMULA(VALUE(SPLIT(H856,CHAR(10)))))
)"),"")</f>
        <v/>
      </c>
      <c r="J856" s="2" t="str">
        <f>IFERROR(__xludf.DUMMYFUNCTION("IFERROR(
  TEXTJOIN(CHAR(10),TRUE,FILTER('SUMMARY DATA'!I:I,'SUMMARY DATA'!A:A=$A856,'SUMMARY DATA'!C:C=$B856)),
  IF(
    OR(
      ISNUMBER(SEARCH(""CDM CASH DEPOSIT"",$C856)),
      ISNUMBER(SEARCH(""CASH DEPOSIT"",$C856)),
      COUNTIF('SUMMARY DATA'"&amp;"!D:D,$C856)&lt;&gt;1
    ),
    """",
    IFERROR(TEXTJOIN(CHAR(10),TRUE,FILTER('SUMMARY DATA'!I:I,'SUMMARY DATA'!D:D=$C856)),"""")
  )
)"),"")</f>
        <v/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 spans="1:27">
      <c r="A857" s="2"/>
      <c r="B857" s="41"/>
      <c r="C857" s="2"/>
      <c r="D857" s="6"/>
      <c r="E857" s="4" t="str">
        <f>IFERROR(__xludf.DUMMYFUNCTION("IFERROR(
  TEXTJOIN(CHAR(10),TRUE,FILTER('SUMMARY DATA'!E:E,'SUMMARY DATA'!A:A=$A857,'SUMMARY DATA'!C:C=$B857)),
  IF(
    OR(
      ISNUMBER(SEARCH(""CDM CASH DEPOSIT"",$C857)),
      ISNUMBER(SEARCH(""CASH DEPOSIT"",$C857)),
      COUNTIF('SUMMARY DATA'"&amp;"!D:D,$C857)&lt;&gt;1
    ),
    """",
    IFERROR(TEXTJOIN(CHAR(10),TRUE,FILTER('SUMMARY DATA'!E:E,'SUMMARY DATA'!D:D=$C857)),"""")
  )
)"),"")</f>
        <v/>
      </c>
      <c r="F857" s="2" t="str">
        <f>IFERROR(__xludf.DUMMYFUNCTION("IFERROR(
  TEXTJOIN(CHAR(10),TRUE,FILTER('SUMMARY DATA'!F:F,'SUMMARY DATA'!A:A=$A857,'SUMMARY DATA'!C:C=$B857)),
  IF(
    OR(
      ISNUMBER(SEARCH(""CDM CASH DEPOSIT"",$C857)),
      ISNUMBER(SEARCH(""CASH DEPOSIT"",$C857)),
      COUNTIF('SUMMARY DATA'"&amp;"!D:D,$C857)&lt;&gt;1
    ),
    """",
    IFERROR(TEXTJOIN(CHAR(10),TRUE,FILTER('SUMMARY DATA'!F:F,'SUMMARY DATA'!D:D=$C857)),"""")
  )
)"),"")</f>
        <v/>
      </c>
      <c r="G857" s="2" t="str">
        <f>IFERROR(__xludf.DUMMYFUNCTION("IFERROR(
  TEXTJOIN(CHAR(10),TRUE,FILTER('SUMMARY DATA'!G:G,'SUMMARY DATA'!A:A=$A857,'SUMMARY DATA'!C:C=$B857)),
  IF(
    OR(
      ISNUMBER(SEARCH(""CDM CASH DEPOSIT"",$C857)),
      ISNUMBER(SEARCH(""CASH DEPOSIT"",$C857)),
      COUNTIF('SUMMARY DATA'"&amp;"!D:D,$C857)&lt;&gt;1
    ),
    """",
    IFERROR(TEXTJOIN(CHAR(10),TRUE,FILTER('SUMMARY DATA'!G:G,'SUMMARY DATA'!D:D=$C857)),"""")
  )
)"),"")</f>
        <v/>
      </c>
      <c r="H857" s="6" t="str">
        <f>IFERROR(__xludf.DUMMYFUNCTION("IFERROR(
  TEXTJOIN(CHAR(10),TRUE,FILTER('SUMMARY DATA'!H:H,'SUMMARY DATA'!A:A=$A857,'SUMMARY DATA'!C:C=$B857)),
  IF(
    OR(
      ISNUMBER(SEARCH(""CDM CASH DEPOSIT"",$C857)),
      ISNUMBER(SEARCH(""CASH DEPOSIT"",$C857)),
      COUNTIF('SUMMARY DATA'"&amp;"!D:D,$C857)&lt;&gt;1
    ),
    """",
    IFERROR(TEXTJOIN(CHAR(10),TRUE,FILTER('SUMMARY DATA'!H:H,'SUMMARY DATA'!D:D=$C857)),"""")
  )
)"),"")</f>
        <v/>
      </c>
      <c r="I857" s="6" t="str">
        <f>IFERROR(__xludf.DUMMYFUNCTION("IF(H857="""","""",
SUM(ARRAYFORMULA(VALUE(SPLIT(H857,CHAR(10)))))
)"),"")</f>
        <v/>
      </c>
      <c r="J857" s="2" t="str">
        <f>IFERROR(__xludf.DUMMYFUNCTION("IFERROR(
  TEXTJOIN(CHAR(10),TRUE,FILTER('SUMMARY DATA'!I:I,'SUMMARY DATA'!A:A=$A857,'SUMMARY DATA'!C:C=$B857)),
  IF(
    OR(
      ISNUMBER(SEARCH(""CDM CASH DEPOSIT"",$C857)),
      ISNUMBER(SEARCH(""CASH DEPOSIT"",$C857)),
      COUNTIF('SUMMARY DATA'"&amp;"!D:D,$C857)&lt;&gt;1
    ),
    """",
    IFERROR(TEXTJOIN(CHAR(10),TRUE,FILTER('SUMMARY DATA'!I:I,'SUMMARY DATA'!D:D=$C857)),"""")
  )
)"),"")</f>
        <v/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 spans="1:27">
      <c r="A858" s="2"/>
      <c r="B858" s="41"/>
      <c r="C858" s="2"/>
      <c r="D858" s="6"/>
      <c r="E858" s="4" t="str">
        <f>IFERROR(__xludf.DUMMYFUNCTION("IFERROR(
  TEXTJOIN(CHAR(10),TRUE,FILTER('SUMMARY DATA'!E:E,'SUMMARY DATA'!A:A=$A858,'SUMMARY DATA'!C:C=$B858)),
  IF(
    OR(
      ISNUMBER(SEARCH(""CDM CASH DEPOSIT"",$C858)),
      ISNUMBER(SEARCH(""CASH DEPOSIT"",$C858)),
      COUNTIF('SUMMARY DATA'"&amp;"!D:D,$C858)&lt;&gt;1
    ),
    """",
    IFERROR(TEXTJOIN(CHAR(10),TRUE,FILTER('SUMMARY DATA'!E:E,'SUMMARY DATA'!D:D=$C858)),"""")
  )
)"),"")</f>
        <v/>
      </c>
      <c r="F858" s="2" t="str">
        <f>IFERROR(__xludf.DUMMYFUNCTION("IFERROR(
  TEXTJOIN(CHAR(10),TRUE,FILTER('SUMMARY DATA'!F:F,'SUMMARY DATA'!A:A=$A858,'SUMMARY DATA'!C:C=$B858)),
  IF(
    OR(
      ISNUMBER(SEARCH(""CDM CASH DEPOSIT"",$C858)),
      ISNUMBER(SEARCH(""CASH DEPOSIT"",$C858)),
      COUNTIF('SUMMARY DATA'"&amp;"!D:D,$C858)&lt;&gt;1
    ),
    """",
    IFERROR(TEXTJOIN(CHAR(10),TRUE,FILTER('SUMMARY DATA'!F:F,'SUMMARY DATA'!D:D=$C858)),"""")
  )
)"),"")</f>
        <v/>
      </c>
      <c r="G858" s="2" t="str">
        <f>IFERROR(__xludf.DUMMYFUNCTION("IFERROR(
  TEXTJOIN(CHAR(10),TRUE,FILTER('SUMMARY DATA'!G:G,'SUMMARY DATA'!A:A=$A858,'SUMMARY DATA'!C:C=$B858)),
  IF(
    OR(
      ISNUMBER(SEARCH(""CDM CASH DEPOSIT"",$C858)),
      ISNUMBER(SEARCH(""CASH DEPOSIT"",$C858)),
      COUNTIF('SUMMARY DATA'"&amp;"!D:D,$C858)&lt;&gt;1
    ),
    """",
    IFERROR(TEXTJOIN(CHAR(10),TRUE,FILTER('SUMMARY DATA'!G:G,'SUMMARY DATA'!D:D=$C858)),"""")
  )
)"),"")</f>
        <v/>
      </c>
      <c r="H858" s="6" t="str">
        <f>IFERROR(__xludf.DUMMYFUNCTION("IFERROR(
  TEXTJOIN(CHAR(10),TRUE,FILTER('SUMMARY DATA'!H:H,'SUMMARY DATA'!A:A=$A858,'SUMMARY DATA'!C:C=$B858)),
  IF(
    OR(
      ISNUMBER(SEARCH(""CDM CASH DEPOSIT"",$C858)),
      ISNUMBER(SEARCH(""CASH DEPOSIT"",$C858)),
      COUNTIF('SUMMARY DATA'"&amp;"!D:D,$C858)&lt;&gt;1
    ),
    """",
    IFERROR(TEXTJOIN(CHAR(10),TRUE,FILTER('SUMMARY DATA'!H:H,'SUMMARY DATA'!D:D=$C858)),"""")
  )
)"),"")</f>
        <v/>
      </c>
      <c r="I858" s="6" t="str">
        <f>IFERROR(__xludf.DUMMYFUNCTION("IF(H858="""","""",
SUM(ARRAYFORMULA(VALUE(SPLIT(H858,CHAR(10)))))
)"),"")</f>
        <v/>
      </c>
      <c r="J858" s="2" t="str">
        <f>IFERROR(__xludf.DUMMYFUNCTION("IFERROR(
  TEXTJOIN(CHAR(10),TRUE,FILTER('SUMMARY DATA'!I:I,'SUMMARY DATA'!A:A=$A858,'SUMMARY DATA'!C:C=$B858)),
  IF(
    OR(
      ISNUMBER(SEARCH(""CDM CASH DEPOSIT"",$C858)),
      ISNUMBER(SEARCH(""CASH DEPOSIT"",$C858)),
      COUNTIF('SUMMARY DATA'"&amp;"!D:D,$C858)&lt;&gt;1
    ),
    """",
    IFERROR(TEXTJOIN(CHAR(10),TRUE,FILTER('SUMMARY DATA'!I:I,'SUMMARY DATA'!D:D=$C858)),"""")
  )
)"),"")</f>
        <v/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 spans="1:27">
      <c r="A859" s="2"/>
      <c r="B859" s="41"/>
      <c r="C859" s="2"/>
      <c r="D859" s="6"/>
      <c r="E859" s="4" t="str">
        <f>IFERROR(__xludf.DUMMYFUNCTION("IFERROR(
  TEXTJOIN(CHAR(10),TRUE,FILTER('SUMMARY DATA'!E:E,'SUMMARY DATA'!A:A=$A859,'SUMMARY DATA'!C:C=$B859)),
  IF(
    OR(
      ISNUMBER(SEARCH(""CDM CASH DEPOSIT"",$C859)),
      ISNUMBER(SEARCH(""CASH DEPOSIT"",$C859)),
      COUNTIF('SUMMARY DATA'"&amp;"!D:D,$C859)&lt;&gt;1
    ),
    """",
    IFERROR(TEXTJOIN(CHAR(10),TRUE,FILTER('SUMMARY DATA'!E:E,'SUMMARY DATA'!D:D=$C859)),"""")
  )
)"),"")</f>
        <v/>
      </c>
      <c r="F859" s="2" t="str">
        <f>IFERROR(__xludf.DUMMYFUNCTION("IFERROR(
  TEXTJOIN(CHAR(10),TRUE,FILTER('SUMMARY DATA'!F:F,'SUMMARY DATA'!A:A=$A859,'SUMMARY DATA'!C:C=$B859)),
  IF(
    OR(
      ISNUMBER(SEARCH(""CDM CASH DEPOSIT"",$C859)),
      ISNUMBER(SEARCH(""CASH DEPOSIT"",$C859)),
      COUNTIF('SUMMARY DATA'"&amp;"!D:D,$C859)&lt;&gt;1
    ),
    """",
    IFERROR(TEXTJOIN(CHAR(10),TRUE,FILTER('SUMMARY DATA'!F:F,'SUMMARY DATA'!D:D=$C859)),"""")
  )
)"),"")</f>
        <v/>
      </c>
      <c r="G859" s="2" t="str">
        <f>IFERROR(__xludf.DUMMYFUNCTION("IFERROR(
  TEXTJOIN(CHAR(10),TRUE,FILTER('SUMMARY DATA'!G:G,'SUMMARY DATA'!A:A=$A859,'SUMMARY DATA'!C:C=$B859)),
  IF(
    OR(
      ISNUMBER(SEARCH(""CDM CASH DEPOSIT"",$C859)),
      ISNUMBER(SEARCH(""CASH DEPOSIT"",$C859)),
      COUNTIF('SUMMARY DATA'"&amp;"!D:D,$C859)&lt;&gt;1
    ),
    """",
    IFERROR(TEXTJOIN(CHAR(10),TRUE,FILTER('SUMMARY DATA'!G:G,'SUMMARY DATA'!D:D=$C859)),"""")
  )
)"),"")</f>
        <v/>
      </c>
      <c r="H859" s="6" t="str">
        <f>IFERROR(__xludf.DUMMYFUNCTION("IFERROR(
  TEXTJOIN(CHAR(10),TRUE,FILTER('SUMMARY DATA'!H:H,'SUMMARY DATA'!A:A=$A859,'SUMMARY DATA'!C:C=$B859)),
  IF(
    OR(
      ISNUMBER(SEARCH(""CDM CASH DEPOSIT"",$C859)),
      ISNUMBER(SEARCH(""CASH DEPOSIT"",$C859)),
      COUNTIF('SUMMARY DATA'"&amp;"!D:D,$C859)&lt;&gt;1
    ),
    """",
    IFERROR(TEXTJOIN(CHAR(10),TRUE,FILTER('SUMMARY DATA'!H:H,'SUMMARY DATA'!D:D=$C859)),"""")
  )
)"),"")</f>
        <v/>
      </c>
      <c r="I859" s="6" t="str">
        <f>IFERROR(__xludf.DUMMYFUNCTION("IF(H859="""","""",
SUM(ARRAYFORMULA(VALUE(SPLIT(H859,CHAR(10)))))
)"),"")</f>
        <v/>
      </c>
      <c r="J859" s="2" t="str">
        <f>IFERROR(__xludf.DUMMYFUNCTION("IFERROR(
  TEXTJOIN(CHAR(10),TRUE,FILTER('SUMMARY DATA'!I:I,'SUMMARY DATA'!A:A=$A859,'SUMMARY DATA'!C:C=$B859)),
  IF(
    OR(
      ISNUMBER(SEARCH(""CDM CASH DEPOSIT"",$C859)),
      ISNUMBER(SEARCH(""CASH DEPOSIT"",$C859)),
      COUNTIF('SUMMARY DATA'"&amp;"!D:D,$C859)&lt;&gt;1
    ),
    """",
    IFERROR(TEXTJOIN(CHAR(10),TRUE,FILTER('SUMMARY DATA'!I:I,'SUMMARY DATA'!D:D=$C859)),"""")
  )
)"),"")</f>
        <v/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 spans="1:27">
      <c r="A860" s="2"/>
      <c r="B860" s="41"/>
      <c r="C860" s="2"/>
      <c r="D860" s="6"/>
      <c r="E860" s="4" t="str">
        <f>IFERROR(__xludf.DUMMYFUNCTION("IFERROR(
  TEXTJOIN(CHAR(10),TRUE,FILTER('SUMMARY DATA'!E:E,'SUMMARY DATA'!A:A=$A860,'SUMMARY DATA'!C:C=$B860)),
  IF(
    OR(
      ISNUMBER(SEARCH(""CDM CASH DEPOSIT"",$C860)),
      ISNUMBER(SEARCH(""CASH DEPOSIT"",$C860)),
      COUNTIF('SUMMARY DATA'"&amp;"!D:D,$C860)&lt;&gt;1
    ),
    """",
    IFERROR(TEXTJOIN(CHAR(10),TRUE,FILTER('SUMMARY DATA'!E:E,'SUMMARY DATA'!D:D=$C860)),"""")
  )
)"),"")</f>
        <v/>
      </c>
      <c r="F860" s="2" t="str">
        <f>IFERROR(__xludf.DUMMYFUNCTION("IFERROR(
  TEXTJOIN(CHAR(10),TRUE,FILTER('SUMMARY DATA'!F:F,'SUMMARY DATA'!A:A=$A860,'SUMMARY DATA'!C:C=$B860)),
  IF(
    OR(
      ISNUMBER(SEARCH(""CDM CASH DEPOSIT"",$C860)),
      ISNUMBER(SEARCH(""CASH DEPOSIT"",$C860)),
      COUNTIF('SUMMARY DATA'"&amp;"!D:D,$C860)&lt;&gt;1
    ),
    """",
    IFERROR(TEXTJOIN(CHAR(10),TRUE,FILTER('SUMMARY DATA'!F:F,'SUMMARY DATA'!D:D=$C860)),"""")
  )
)"),"")</f>
        <v/>
      </c>
      <c r="G860" s="2" t="str">
        <f>IFERROR(__xludf.DUMMYFUNCTION("IFERROR(
  TEXTJOIN(CHAR(10),TRUE,FILTER('SUMMARY DATA'!G:G,'SUMMARY DATA'!A:A=$A860,'SUMMARY DATA'!C:C=$B860)),
  IF(
    OR(
      ISNUMBER(SEARCH(""CDM CASH DEPOSIT"",$C860)),
      ISNUMBER(SEARCH(""CASH DEPOSIT"",$C860)),
      COUNTIF('SUMMARY DATA'"&amp;"!D:D,$C860)&lt;&gt;1
    ),
    """",
    IFERROR(TEXTJOIN(CHAR(10),TRUE,FILTER('SUMMARY DATA'!G:G,'SUMMARY DATA'!D:D=$C860)),"""")
  )
)"),"")</f>
        <v/>
      </c>
      <c r="H860" s="6" t="str">
        <f>IFERROR(__xludf.DUMMYFUNCTION("IFERROR(
  TEXTJOIN(CHAR(10),TRUE,FILTER('SUMMARY DATA'!H:H,'SUMMARY DATA'!A:A=$A860,'SUMMARY DATA'!C:C=$B860)),
  IF(
    OR(
      ISNUMBER(SEARCH(""CDM CASH DEPOSIT"",$C860)),
      ISNUMBER(SEARCH(""CASH DEPOSIT"",$C860)),
      COUNTIF('SUMMARY DATA'"&amp;"!D:D,$C860)&lt;&gt;1
    ),
    """",
    IFERROR(TEXTJOIN(CHAR(10),TRUE,FILTER('SUMMARY DATA'!H:H,'SUMMARY DATA'!D:D=$C860)),"""")
  )
)"),"")</f>
        <v/>
      </c>
      <c r="I860" s="6" t="str">
        <f>IFERROR(__xludf.DUMMYFUNCTION("IF(H860="""","""",
SUM(ARRAYFORMULA(VALUE(SPLIT(H860,CHAR(10)))))
)"),"")</f>
        <v/>
      </c>
      <c r="J860" s="2" t="str">
        <f>IFERROR(__xludf.DUMMYFUNCTION("IFERROR(
  TEXTJOIN(CHAR(10),TRUE,FILTER('SUMMARY DATA'!I:I,'SUMMARY DATA'!A:A=$A860,'SUMMARY DATA'!C:C=$B860)),
  IF(
    OR(
      ISNUMBER(SEARCH(""CDM CASH DEPOSIT"",$C860)),
      ISNUMBER(SEARCH(""CASH DEPOSIT"",$C860)),
      COUNTIF('SUMMARY DATA'"&amp;"!D:D,$C860)&lt;&gt;1
    ),
    """",
    IFERROR(TEXTJOIN(CHAR(10),TRUE,FILTER('SUMMARY DATA'!I:I,'SUMMARY DATA'!D:D=$C860)),"""")
  )
)"),"")</f>
        <v/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 spans="1:27">
      <c r="A861" s="2"/>
      <c r="B861" s="41"/>
      <c r="C861" s="2"/>
      <c r="D861" s="6"/>
      <c r="E861" s="4" t="str">
        <f>IFERROR(__xludf.DUMMYFUNCTION("IFERROR(
  TEXTJOIN(CHAR(10),TRUE,FILTER('SUMMARY DATA'!E:E,'SUMMARY DATA'!A:A=$A861,'SUMMARY DATA'!C:C=$B861)),
  IF(
    OR(
      ISNUMBER(SEARCH(""CDM CASH DEPOSIT"",$C861)),
      ISNUMBER(SEARCH(""CASH DEPOSIT"",$C861)),
      COUNTIF('SUMMARY DATA'"&amp;"!D:D,$C861)&lt;&gt;1
    ),
    """",
    IFERROR(TEXTJOIN(CHAR(10),TRUE,FILTER('SUMMARY DATA'!E:E,'SUMMARY DATA'!D:D=$C861)),"""")
  )
)"),"")</f>
        <v/>
      </c>
      <c r="F861" s="2" t="str">
        <f>IFERROR(__xludf.DUMMYFUNCTION("IFERROR(
  TEXTJOIN(CHAR(10),TRUE,FILTER('SUMMARY DATA'!F:F,'SUMMARY DATA'!A:A=$A861,'SUMMARY DATA'!C:C=$B861)),
  IF(
    OR(
      ISNUMBER(SEARCH(""CDM CASH DEPOSIT"",$C861)),
      ISNUMBER(SEARCH(""CASH DEPOSIT"",$C861)),
      COUNTIF('SUMMARY DATA'"&amp;"!D:D,$C861)&lt;&gt;1
    ),
    """",
    IFERROR(TEXTJOIN(CHAR(10),TRUE,FILTER('SUMMARY DATA'!F:F,'SUMMARY DATA'!D:D=$C861)),"""")
  )
)"),"")</f>
        <v/>
      </c>
      <c r="G861" s="2" t="str">
        <f>IFERROR(__xludf.DUMMYFUNCTION("IFERROR(
  TEXTJOIN(CHAR(10),TRUE,FILTER('SUMMARY DATA'!G:G,'SUMMARY DATA'!A:A=$A861,'SUMMARY DATA'!C:C=$B861)),
  IF(
    OR(
      ISNUMBER(SEARCH(""CDM CASH DEPOSIT"",$C861)),
      ISNUMBER(SEARCH(""CASH DEPOSIT"",$C861)),
      COUNTIF('SUMMARY DATA'"&amp;"!D:D,$C861)&lt;&gt;1
    ),
    """",
    IFERROR(TEXTJOIN(CHAR(10),TRUE,FILTER('SUMMARY DATA'!G:G,'SUMMARY DATA'!D:D=$C861)),"""")
  )
)"),"")</f>
        <v/>
      </c>
      <c r="H861" s="6" t="str">
        <f>IFERROR(__xludf.DUMMYFUNCTION("IFERROR(
  TEXTJOIN(CHAR(10),TRUE,FILTER('SUMMARY DATA'!H:H,'SUMMARY DATA'!A:A=$A861,'SUMMARY DATA'!C:C=$B861)),
  IF(
    OR(
      ISNUMBER(SEARCH(""CDM CASH DEPOSIT"",$C861)),
      ISNUMBER(SEARCH(""CASH DEPOSIT"",$C861)),
      COUNTIF('SUMMARY DATA'"&amp;"!D:D,$C861)&lt;&gt;1
    ),
    """",
    IFERROR(TEXTJOIN(CHAR(10),TRUE,FILTER('SUMMARY DATA'!H:H,'SUMMARY DATA'!D:D=$C861)),"""")
  )
)"),"")</f>
        <v/>
      </c>
      <c r="I861" s="6" t="str">
        <f>IFERROR(__xludf.DUMMYFUNCTION("IF(H861="""","""",
SUM(ARRAYFORMULA(VALUE(SPLIT(H861,CHAR(10)))))
)"),"")</f>
        <v/>
      </c>
      <c r="J861" s="2" t="str">
        <f>IFERROR(__xludf.DUMMYFUNCTION("IFERROR(
  TEXTJOIN(CHAR(10),TRUE,FILTER('SUMMARY DATA'!I:I,'SUMMARY DATA'!A:A=$A861,'SUMMARY DATA'!C:C=$B861)),
  IF(
    OR(
      ISNUMBER(SEARCH(""CDM CASH DEPOSIT"",$C861)),
      ISNUMBER(SEARCH(""CASH DEPOSIT"",$C861)),
      COUNTIF('SUMMARY DATA'"&amp;"!D:D,$C861)&lt;&gt;1
    ),
    """",
    IFERROR(TEXTJOIN(CHAR(10),TRUE,FILTER('SUMMARY DATA'!I:I,'SUMMARY DATA'!D:D=$C861)),"""")
  )
)"),"")</f>
        <v/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 spans="1:27">
      <c r="A862" s="2"/>
      <c r="B862" s="41"/>
      <c r="C862" s="2"/>
      <c r="D862" s="6"/>
      <c r="E862" s="4" t="str">
        <f>IFERROR(__xludf.DUMMYFUNCTION("IFERROR(
  TEXTJOIN(CHAR(10),TRUE,FILTER('SUMMARY DATA'!E:E,'SUMMARY DATA'!A:A=$A862,'SUMMARY DATA'!C:C=$B862)),
  IF(
    OR(
      ISNUMBER(SEARCH(""CDM CASH DEPOSIT"",$C862)),
      ISNUMBER(SEARCH(""CASH DEPOSIT"",$C862)),
      COUNTIF('SUMMARY DATA'"&amp;"!D:D,$C862)&lt;&gt;1
    ),
    """",
    IFERROR(TEXTJOIN(CHAR(10),TRUE,FILTER('SUMMARY DATA'!E:E,'SUMMARY DATA'!D:D=$C862)),"""")
  )
)"),"")</f>
        <v/>
      </c>
      <c r="F862" s="2" t="str">
        <f>IFERROR(__xludf.DUMMYFUNCTION("IFERROR(
  TEXTJOIN(CHAR(10),TRUE,FILTER('SUMMARY DATA'!F:F,'SUMMARY DATA'!A:A=$A862,'SUMMARY DATA'!C:C=$B862)),
  IF(
    OR(
      ISNUMBER(SEARCH(""CDM CASH DEPOSIT"",$C862)),
      ISNUMBER(SEARCH(""CASH DEPOSIT"",$C862)),
      COUNTIF('SUMMARY DATA'"&amp;"!D:D,$C862)&lt;&gt;1
    ),
    """",
    IFERROR(TEXTJOIN(CHAR(10),TRUE,FILTER('SUMMARY DATA'!F:F,'SUMMARY DATA'!D:D=$C862)),"""")
  )
)"),"")</f>
        <v/>
      </c>
      <c r="G862" s="2" t="str">
        <f>IFERROR(__xludf.DUMMYFUNCTION("IFERROR(
  TEXTJOIN(CHAR(10),TRUE,FILTER('SUMMARY DATA'!G:G,'SUMMARY DATA'!A:A=$A862,'SUMMARY DATA'!C:C=$B862)),
  IF(
    OR(
      ISNUMBER(SEARCH(""CDM CASH DEPOSIT"",$C862)),
      ISNUMBER(SEARCH(""CASH DEPOSIT"",$C862)),
      COUNTIF('SUMMARY DATA'"&amp;"!D:D,$C862)&lt;&gt;1
    ),
    """",
    IFERROR(TEXTJOIN(CHAR(10),TRUE,FILTER('SUMMARY DATA'!G:G,'SUMMARY DATA'!D:D=$C862)),"""")
  )
)"),"")</f>
        <v/>
      </c>
      <c r="H862" s="6" t="str">
        <f>IFERROR(__xludf.DUMMYFUNCTION("IFERROR(
  TEXTJOIN(CHAR(10),TRUE,FILTER('SUMMARY DATA'!H:H,'SUMMARY DATA'!A:A=$A862,'SUMMARY DATA'!C:C=$B862)),
  IF(
    OR(
      ISNUMBER(SEARCH(""CDM CASH DEPOSIT"",$C862)),
      ISNUMBER(SEARCH(""CASH DEPOSIT"",$C862)),
      COUNTIF('SUMMARY DATA'"&amp;"!D:D,$C862)&lt;&gt;1
    ),
    """",
    IFERROR(TEXTJOIN(CHAR(10),TRUE,FILTER('SUMMARY DATA'!H:H,'SUMMARY DATA'!D:D=$C862)),"""")
  )
)"),"")</f>
        <v/>
      </c>
      <c r="I862" s="6" t="str">
        <f>IFERROR(__xludf.DUMMYFUNCTION("IF(H862="""","""",
SUM(ARRAYFORMULA(VALUE(SPLIT(H862,CHAR(10)))))
)"),"")</f>
        <v/>
      </c>
      <c r="J862" s="2" t="str">
        <f>IFERROR(__xludf.DUMMYFUNCTION("IFERROR(
  TEXTJOIN(CHAR(10),TRUE,FILTER('SUMMARY DATA'!I:I,'SUMMARY DATA'!A:A=$A862,'SUMMARY DATA'!C:C=$B862)),
  IF(
    OR(
      ISNUMBER(SEARCH(""CDM CASH DEPOSIT"",$C862)),
      ISNUMBER(SEARCH(""CASH DEPOSIT"",$C862)),
      COUNTIF('SUMMARY DATA'"&amp;"!D:D,$C862)&lt;&gt;1
    ),
    """",
    IFERROR(TEXTJOIN(CHAR(10),TRUE,FILTER('SUMMARY DATA'!I:I,'SUMMARY DATA'!D:D=$C862)),"""")
  )
)"),"")</f>
        <v/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 spans="1:27">
      <c r="A863" s="2"/>
      <c r="B863" s="41"/>
      <c r="C863" s="2"/>
      <c r="D863" s="6"/>
      <c r="E863" s="4" t="str">
        <f>IFERROR(__xludf.DUMMYFUNCTION("IFERROR(
  TEXTJOIN(CHAR(10),TRUE,FILTER('SUMMARY DATA'!E:E,'SUMMARY DATA'!A:A=$A863,'SUMMARY DATA'!C:C=$B863)),
  IF(
    OR(
      ISNUMBER(SEARCH(""CDM CASH DEPOSIT"",$C863)),
      ISNUMBER(SEARCH(""CASH DEPOSIT"",$C863)),
      COUNTIF('SUMMARY DATA'"&amp;"!D:D,$C863)&lt;&gt;1
    ),
    """",
    IFERROR(TEXTJOIN(CHAR(10),TRUE,FILTER('SUMMARY DATA'!E:E,'SUMMARY DATA'!D:D=$C863)),"""")
  )
)"),"")</f>
        <v/>
      </c>
      <c r="F863" s="2" t="str">
        <f>IFERROR(__xludf.DUMMYFUNCTION("IFERROR(
  TEXTJOIN(CHAR(10),TRUE,FILTER('SUMMARY DATA'!F:F,'SUMMARY DATA'!A:A=$A863,'SUMMARY DATA'!C:C=$B863)),
  IF(
    OR(
      ISNUMBER(SEARCH(""CDM CASH DEPOSIT"",$C863)),
      ISNUMBER(SEARCH(""CASH DEPOSIT"",$C863)),
      COUNTIF('SUMMARY DATA'"&amp;"!D:D,$C863)&lt;&gt;1
    ),
    """",
    IFERROR(TEXTJOIN(CHAR(10),TRUE,FILTER('SUMMARY DATA'!F:F,'SUMMARY DATA'!D:D=$C863)),"""")
  )
)"),"")</f>
        <v/>
      </c>
      <c r="G863" s="2" t="str">
        <f>IFERROR(__xludf.DUMMYFUNCTION("IFERROR(
  TEXTJOIN(CHAR(10),TRUE,FILTER('SUMMARY DATA'!G:G,'SUMMARY DATA'!A:A=$A863,'SUMMARY DATA'!C:C=$B863)),
  IF(
    OR(
      ISNUMBER(SEARCH(""CDM CASH DEPOSIT"",$C863)),
      ISNUMBER(SEARCH(""CASH DEPOSIT"",$C863)),
      COUNTIF('SUMMARY DATA'"&amp;"!D:D,$C863)&lt;&gt;1
    ),
    """",
    IFERROR(TEXTJOIN(CHAR(10),TRUE,FILTER('SUMMARY DATA'!G:G,'SUMMARY DATA'!D:D=$C863)),"""")
  )
)"),"")</f>
        <v/>
      </c>
      <c r="H863" s="6" t="str">
        <f>IFERROR(__xludf.DUMMYFUNCTION("IFERROR(
  TEXTJOIN(CHAR(10),TRUE,FILTER('SUMMARY DATA'!H:H,'SUMMARY DATA'!A:A=$A863,'SUMMARY DATA'!C:C=$B863)),
  IF(
    OR(
      ISNUMBER(SEARCH(""CDM CASH DEPOSIT"",$C863)),
      ISNUMBER(SEARCH(""CASH DEPOSIT"",$C863)),
      COUNTIF('SUMMARY DATA'"&amp;"!D:D,$C863)&lt;&gt;1
    ),
    """",
    IFERROR(TEXTJOIN(CHAR(10),TRUE,FILTER('SUMMARY DATA'!H:H,'SUMMARY DATA'!D:D=$C863)),"""")
  )
)"),"")</f>
        <v/>
      </c>
      <c r="I863" s="6" t="str">
        <f>IFERROR(__xludf.DUMMYFUNCTION("IF(H863="""","""",
SUM(ARRAYFORMULA(VALUE(SPLIT(H863,CHAR(10)))))
)"),"")</f>
        <v/>
      </c>
      <c r="J863" s="2" t="str">
        <f>IFERROR(__xludf.DUMMYFUNCTION("IFERROR(
  TEXTJOIN(CHAR(10),TRUE,FILTER('SUMMARY DATA'!I:I,'SUMMARY DATA'!A:A=$A863,'SUMMARY DATA'!C:C=$B863)),
  IF(
    OR(
      ISNUMBER(SEARCH(""CDM CASH DEPOSIT"",$C863)),
      ISNUMBER(SEARCH(""CASH DEPOSIT"",$C863)),
      COUNTIF('SUMMARY DATA'"&amp;"!D:D,$C863)&lt;&gt;1
    ),
    """",
    IFERROR(TEXTJOIN(CHAR(10),TRUE,FILTER('SUMMARY DATA'!I:I,'SUMMARY DATA'!D:D=$C863)),"""")
  )
)"),"")</f>
        <v/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 spans="1:27">
      <c r="A864" s="2"/>
      <c r="B864" s="41"/>
      <c r="C864" s="2"/>
      <c r="D864" s="6"/>
      <c r="E864" s="4" t="str">
        <f>IFERROR(__xludf.DUMMYFUNCTION("IFERROR(
  TEXTJOIN(CHAR(10),TRUE,FILTER('SUMMARY DATA'!E:E,'SUMMARY DATA'!A:A=$A864,'SUMMARY DATA'!C:C=$B864)),
  IF(
    OR(
      ISNUMBER(SEARCH(""CDM CASH DEPOSIT"",$C864)),
      ISNUMBER(SEARCH(""CASH DEPOSIT"",$C864)),
      COUNTIF('SUMMARY DATA'"&amp;"!D:D,$C864)&lt;&gt;1
    ),
    """",
    IFERROR(TEXTJOIN(CHAR(10),TRUE,FILTER('SUMMARY DATA'!E:E,'SUMMARY DATA'!D:D=$C864)),"""")
  )
)"),"")</f>
        <v/>
      </c>
      <c r="F864" s="2" t="str">
        <f>IFERROR(__xludf.DUMMYFUNCTION("IFERROR(
  TEXTJOIN(CHAR(10),TRUE,FILTER('SUMMARY DATA'!F:F,'SUMMARY DATA'!A:A=$A864,'SUMMARY DATA'!C:C=$B864)),
  IF(
    OR(
      ISNUMBER(SEARCH(""CDM CASH DEPOSIT"",$C864)),
      ISNUMBER(SEARCH(""CASH DEPOSIT"",$C864)),
      COUNTIF('SUMMARY DATA'"&amp;"!D:D,$C864)&lt;&gt;1
    ),
    """",
    IFERROR(TEXTJOIN(CHAR(10),TRUE,FILTER('SUMMARY DATA'!F:F,'SUMMARY DATA'!D:D=$C864)),"""")
  )
)"),"")</f>
        <v/>
      </c>
      <c r="G864" s="2" t="str">
        <f>IFERROR(__xludf.DUMMYFUNCTION("IFERROR(
  TEXTJOIN(CHAR(10),TRUE,FILTER('SUMMARY DATA'!G:G,'SUMMARY DATA'!A:A=$A864,'SUMMARY DATA'!C:C=$B864)),
  IF(
    OR(
      ISNUMBER(SEARCH(""CDM CASH DEPOSIT"",$C864)),
      ISNUMBER(SEARCH(""CASH DEPOSIT"",$C864)),
      COUNTIF('SUMMARY DATA'"&amp;"!D:D,$C864)&lt;&gt;1
    ),
    """",
    IFERROR(TEXTJOIN(CHAR(10),TRUE,FILTER('SUMMARY DATA'!G:G,'SUMMARY DATA'!D:D=$C864)),"""")
  )
)"),"")</f>
        <v/>
      </c>
      <c r="H864" s="6" t="str">
        <f>IFERROR(__xludf.DUMMYFUNCTION("IFERROR(
  TEXTJOIN(CHAR(10),TRUE,FILTER('SUMMARY DATA'!H:H,'SUMMARY DATA'!A:A=$A864,'SUMMARY DATA'!C:C=$B864)),
  IF(
    OR(
      ISNUMBER(SEARCH(""CDM CASH DEPOSIT"",$C864)),
      ISNUMBER(SEARCH(""CASH DEPOSIT"",$C864)),
      COUNTIF('SUMMARY DATA'"&amp;"!D:D,$C864)&lt;&gt;1
    ),
    """",
    IFERROR(TEXTJOIN(CHAR(10),TRUE,FILTER('SUMMARY DATA'!H:H,'SUMMARY DATA'!D:D=$C864)),"""")
  )
)"),"")</f>
        <v/>
      </c>
      <c r="I864" s="6" t="str">
        <f>IFERROR(__xludf.DUMMYFUNCTION("IF(H864="""","""",
SUM(ARRAYFORMULA(VALUE(SPLIT(H864,CHAR(10)))))
)"),"")</f>
        <v/>
      </c>
      <c r="J864" s="2" t="str">
        <f>IFERROR(__xludf.DUMMYFUNCTION("IFERROR(
  TEXTJOIN(CHAR(10),TRUE,FILTER('SUMMARY DATA'!I:I,'SUMMARY DATA'!A:A=$A864,'SUMMARY DATA'!C:C=$B864)),
  IF(
    OR(
      ISNUMBER(SEARCH(""CDM CASH DEPOSIT"",$C864)),
      ISNUMBER(SEARCH(""CASH DEPOSIT"",$C864)),
      COUNTIF('SUMMARY DATA'"&amp;"!D:D,$C864)&lt;&gt;1
    ),
    """",
    IFERROR(TEXTJOIN(CHAR(10),TRUE,FILTER('SUMMARY DATA'!I:I,'SUMMARY DATA'!D:D=$C864)),"""")
  )
)"),"")</f>
        <v/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 spans="1:27">
      <c r="A865" s="2"/>
      <c r="B865" s="41"/>
      <c r="C865" s="2"/>
      <c r="D865" s="6"/>
      <c r="E865" s="4" t="str">
        <f>IFERROR(__xludf.DUMMYFUNCTION("IFERROR(
  TEXTJOIN(CHAR(10),TRUE,FILTER('SUMMARY DATA'!E:E,'SUMMARY DATA'!A:A=$A865,'SUMMARY DATA'!C:C=$B865)),
  IF(
    OR(
      ISNUMBER(SEARCH(""CDM CASH DEPOSIT"",$C865)),
      ISNUMBER(SEARCH(""CASH DEPOSIT"",$C865)),
      COUNTIF('SUMMARY DATA'"&amp;"!D:D,$C865)&lt;&gt;1
    ),
    """",
    IFERROR(TEXTJOIN(CHAR(10),TRUE,FILTER('SUMMARY DATA'!E:E,'SUMMARY DATA'!D:D=$C865)),"""")
  )
)"),"")</f>
        <v/>
      </c>
      <c r="F865" s="2" t="str">
        <f>IFERROR(__xludf.DUMMYFUNCTION("IFERROR(
  TEXTJOIN(CHAR(10),TRUE,FILTER('SUMMARY DATA'!F:F,'SUMMARY DATA'!A:A=$A865,'SUMMARY DATA'!C:C=$B865)),
  IF(
    OR(
      ISNUMBER(SEARCH(""CDM CASH DEPOSIT"",$C865)),
      ISNUMBER(SEARCH(""CASH DEPOSIT"",$C865)),
      COUNTIF('SUMMARY DATA'"&amp;"!D:D,$C865)&lt;&gt;1
    ),
    """",
    IFERROR(TEXTJOIN(CHAR(10),TRUE,FILTER('SUMMARY DATA'!F:F,'SUMMARY DATA'!D:D=$C865)),"""")
  )
)"),"")</f>
        <v/>
      </c>
      <c r="G865" s="2" t="str">
        <f>IFERROR(__xludf.DUMMYFUNCTION("IFERROR(
  TEXTJOIN(CHAR(10),TRUE,FILTER('SUMMARY DATA'!G:G,'SUMMARY DATA'!A:A=$A865,'SUMMARY DATA'!C:C=$B865)),
  IF(
    OR(
      ISNUMBER(SEARCH(""CDM CASH DEPOSIT"",$C865)),
      ISNUMBER(SEARCH(""CASH DEPOSIT"",$C865)),
      COUNTIF('SUMMARY DATA'"&amp;"!D:D,$C865)&lt;&gt;1
    ),
    """",
    IFERROR(TEXTJOIN(CHAR(10),TRUE,FILTER('SUMMARY DATA'!G:G,'SUMMARY DATA'!D:D=$C865)),"""")
  )
)"),"")</f>
        <v/>
      </c>
      <c r="H865" s="6" t="str">
        <f>IFERROR(__xludf.DUMMYFUNCTION("IFERROR(
  TEXTJOIN(CHAR(10),TRUE,FILTER('SUMMARY DATA'!H:H,'SUMMARY DATA'!A:A=$A865,'SUMMARY DATA'!C:C=$B865)),
  IF(
    OR(
      ISNUMBER(SEARCH(""CDM CASH DEPOSIT"",$C865)),
      ISNUMBER(SEARCH(""CASH DEPOSIT"",$C865)),
      COUNTIF('SUMMARY DATA'"&amp;"!D:D,$C865)&lt;&gt;1
    ),
    """",
    IFERROR(TEXTJOIN(CHAR(10),TRUE,FILTER('SUMMARY DATA'!H:H,'SUMMARY DATA'!D:D=$C865)),"""")
  )
)"),"")</f>
        <v/>
      </c>
      <c r="I865" s="6" t="str">
        <f>IFERROR(__xludf.DUMMYFUNCTION("IF(H865="""","""",
SUM(ARRAYFORMULA(VALUE(SPLIT(H865,CHAR(10)))))
)"),"")</f>
        <v/>
      </c>
      <c r="J865" s="2" t="str">
        <f>IFERROR(__xludf.DUMMYFUNCTION("IFERROR(
  TEXTJOIN(CHAR(10),TRUE,FILTER('SUMMARY DATA'!I:I,'SUMMARY DATA'!A:A=$A865,'SUMMARY DATA'!C:C=$B865)),
  IF(
    OR(
      ISNUMBER(SEARCH(""CDM CASH DEPOSIT"",$C865)),
      ISNUMBER(SEARCH(""CASH DEPOSIT"",$C865)),
      COUNTIF('SUMMARY DATA'"&amp;"!D:D,$C865)&lt;&gt;1
    ),
    """",
    IFERROR(TEXTJOIN(CHAR(10),TRUE,FILTER('SUMMARY DATA'!I:I,'SUMMARY DATA'!D:D=$C865)),"""")
  )
)"),"")</f>
        <v/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 spans="1:27">
      <c r="A866" s="2"/>
      <c r="B866" s="41"/>
      <c r="C866" s="2"/>
      <c r="D866" s="6"/>
      <c r="E866" s="4" t="str">
        <f>IFERROR(__xludf.DUMMYFUNCTION("IFERROR(
  TEXTJOIN(CHAR(10),TRUE,FILTER('SUMMARY DATA'!E:E,'SUMMARY DATA'!A:A=$A866,'SUMMARY DATA'!C:C=$B866)),
  IF(
    OR(
      ISNUMBER(SEARCH(""CDM CASH DEPOSIT"",$C866)),
      ISNUMBER(SEARCH(""CASH DEPOSIT"",$C866)),
      COUNTIF('SUMMARY DATA'"&amp;"!D:D,$C866)&lt;&gt;1
    ),
    """",
    IFERROR(TEXTJOIN(CHAR(10),TRUE,FILTER('SUMMARY DATA'!E:E,'SUMMARY DATA'!D:D=$C866)),"""")
  )
)"),"")</f>
        <v/>
      </c>
      <c r="F866" s="2" t="str">
        <f>IFERROR(__xludf.DUMMYFUNCTION("IFERROR(
  TEXTJOIN(CHAR(10),TRUE,FILTER('SUMMARY DATA'!F:F,'SUMMARY DATA'!A:A=$A866,'SUMMARY DATA'!C:C=$B866)),
  IF(
    OR(
      ISNUMBER(SEARCH(""CDM CASH DEPOSIT"",$C866)),
      ISNUMBER(SEARCH(""CASH DEPOSIT"",$C866)),
      COUNTIF('SUMMARY DATA'"&amp;"!D:D,$C866)&lt;&gt;1
    ),
    """",
    IFERROR(TEXTJOIN(CHAR(10),TRUE,FILTER('SUMMARY DATA'!F:F,'SUMMARY DATA'!D:D=$C866)),"""")
  )
)"),"")</f>
        <v/>
      </c>
      <c r="G866" s="2" t="str">
        <f>IFERROR(__xludf.DUMMYFUNCTION("IFERROR(
  TEXTJOIN(CHAR(10),TRUE,FILTER('SUMMARY DATA'!G:G,'SUMMARY DATA'!A:A=$A866,'SUMMARY DATA'!C:C=$B866)),
  IF(
    OR(
      ISNUMBER(SEARCH(""CDM CASH DEPOSIT"",$C866)),
      ISNUMBER(SEARCH(""CASH DEPOSIT"",$C866)),
      COUNTIF('SUMMARY DATA'"&amp;"!D:D,$C866)&lt;&gt;1
    ),
    """",
    IFERROR(TEXTJOIN(CHAR(10),TRUE,FILTER('SUMMARY DATA'!G:G,'SUMMARY DATA'!D:D=$C866)),"""")
  )
)"),"")</f>
        <v/>
      </c>
      <c r="H866" s="6" t="str">
        <f>IFERROR(__xludf.DUMMYFUNCTION("IFERROR(
  TEXTJOIN(CHAR(10),TRUE,FILTER('SUMMARY DATA'!H:H,'SUMMARY DATA'!A:A=$A866,'SUMMARY DATA'!C:C=$B866)),
  IF(
    OR(
      ISNUMBER(SEARCH(""CDM CASH DEPOSIT"",$C866)),
      ISNUMBER(SEARCH(""CASH DEPOSIT"",$C866)),
      COUNTIF('SUMMARY DATA'"&amp;"!D:D,$C866)&lt;&gt;1
    ),
    """",
    IFERROR(TEXTJOIN(CHAR(10),TRUE,FILTER('SUMMARY DATA'!H:H,'SUMMARY DATA'!D:D=$C866)),"""")
  )
)"),"")</f>
        <v/>
      </c>
      <c r="I866" s="6" t="str">
        <f>IFERROR(__xludf.DUMMYFUNCTION("IF(H866="""","""",
SUM(ARRAYFORMULA(VALUE(SPLIT(H866,CHAR(10)))))
)"),"")</f>
        <v/>
      </c>
      <c r="J866" s="2" t="str">
        <f>IFERROR(__xludf.DUMMYFUNCTION("IFERROR(
  TEXTJOIN(CHAR(10),TRUE,FILTER('SUMMARY DATA'!I:I,'SUMMARY DATA'!A:A=$A866,'SUMMARY DATA'!C:C=$B866)),
  IF(
    OR(
      ISNUMBER(SEARCH(""CDM CASH DEPOSIT"",$C866)),
      ISNUMBER(SEARCH(""CASH DEPOSIT"",$C866)),
      COUNTIF('SUMMARY DATA'"&amp;"!D:D,$C866)&lt;&gt;1
    ),
    """",
    IFERROR(TEXTJOIN(CHAR(10),TRUE,FILTER('SUMMARY DATA'!I:I,'SUMMARY DATA'!D:D=$C866)),"""")
  )
)"),"")</f>
        <v/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 spans="1:27">
      <c r="A867" s="2"/>
      <c r="B867" s="41"/>
      <c r="C867" s="2"/>
      <c r="D867" s="6"/>
      <c r="E867" s="4" t="str">
        <f>IFERROR(__xludf.DUMMYFUNCTION("IFERROR(
  TEXTJOIN(CHAR(10),TRUE,FILTER('SUMMARY DATA'!E:E,'SUMMARY DATA'!A:A=$A867,'SUMMARY DATA'!C:C=$B867)),
  IF(
    OR(
      ISNUMBER(SEARCH(""CDM CASH DEPOSIT"",$C867)),
      ISNUMBER(SEARCH(""CASH DEPOSIT"",$C867)),
      COUNTIF('SUMMARY DATA'"&amp;"!D:D,$C867)&lt;&gt;1
    ),
    """",
    IFERROR(TEXTJOIN(CHAR(10),TRUE,FILTER('SUMMARY DATA'!E:E,'SUMMARY DATA'!D:D=$C867)),"""")
  )
)"),"")</f>
        <v/>
      </c>
      <c r="F867" s="2" t="str">
        <f>IFERROR(__xludf.DUMMYFUNCTION("IFERROR(
  TEXTJOIN(CHAR(10),TRUE,FILTER('SUMMARY DATA'!F:F,'SUMMARY DATA'!A:A=$A867,'SUMMARY DATA'!C:C=$B867)),
  IF(
    OR(
      ISNUMBER(SEARCH(""CDM CASH DEPOSIT"",$C867)),
      ISNUMBER(SEARCH(""CASH DEPOSIT"",$C867)),
      COUNTIF('SUMMARY DATA'"&amp;"!D:D,$C867)&lt;&gt;1
    ),
    """",
    IFERROR(TEXTJOIN(CHAR(10),TRUE,FILTER('SUMMARY DATA'!F:F,'SUMMARY DATA'!D:D=$C867)),"""")
  )
)"),"")</f>
        <v/>
      </c>
      <c r="G867" s="2" t="str">
        <f>IFERROR(__xludf.DUMMYFUNCTION("IFERROR(
  TEXTJOIN(CHAR(10),TRUE,FILTER('SUMMARY DATA'!G:G,'SUMMARY DATA'!A:A=$A867,'SUMMARY DATA'!C:C=$B867)),
  IF(
    OR(
      ISNUMBER(SEARCH(""CDM CASH DEPOSIT"",$C867)),
      ISNUMBER(SEARCH(""CASH DEPOSIT"",$C867)),
      COUNTIF('SUMMARY DATA'"&amp;"!D:D,$C867)&lt;&gt;1
    ),
    """",
    IFERROR(TEXTJOIN(CHAR(10),TRUE,FILTER('SUMMARY DATA'!G:G,'SUMMARY DATA'!D:D=$C867)),"""")
  )
)"),"")</f>
        <v/>
      </c>
      <c r="H867" s="6" t="str">
        <f>IFERROR(__xludf.DUMMYFUNCTION("IFERROR(
  TEXTJOIN(CHAR(10),TRUE,FILTER('SUMMARY DATA'!H:H,'SUMMARY DATA'!A:A=$A867,'SUMMARY DATA'!C:C=$B867)),
  IF(
    OR(
      ISNUMBER(SEARCH(""CDM CASH DEPOSIT"",$C867)),
      ISNUMBER(SEARCH(""CASH DEPOSIT"",$C867)),
      COUNTIF('SUMMARY DATA'"&amp;"!D:D,$C867)&lt;&gt;1
    ),
    """",
    IFERROR(TEXTJOIN(CHAR(10),TRUE,FILTER('SUMMARY DATA'!H:H,'SUMMARY DATA'!D:D=$C867)),"""")
  )
)"),"")</f>
        <v/>
      </c>
      <c r="I867" s="6" t="str">
        <f>IFERROR(__xludf.DUMMYFUNCTION("IF(H867="""","""",
SUM(ARRAYFORMULA(VALUE(SPLIT(H867,CHAR(10)))))
)"),"")</f>
        <v/>
      </c>
      <c r="J867" s="2" t="str">
        <f>IFERROR(__xludf.DUMMYFUNCTION("IFERROR(
  TEXTJOIN(CHAR(10),TRUE,FILTER('SUMMARY DATA'!I:I,'SUMMARY DATA'!A:A=$A867,'SUMMARY DATA'!C:C=$B867)),
  IF(
    OR(
      ISNUMBER(SEARCH(""CDM CASH DEPOSIT"",$C867)),
      ISNUMBER(SEARCH(""CASH DEPOSIT"",$C867)),
      COUNTIF('SUMMARY DATA'"&amp;"!D:D,$C867)&lt;&gt;1
    ),
    """",
    IFERROR(TEXTJOIN(CHAR(10),TRUE,FILTER('SUMMARY DATA'!I:I,'SUMMARY DATA'!D:D=$C867)),"""")
  )
)"),"")</f>
        <v/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 spans="1:27">
      <c r="A868" s="2"/>
      <c r="B868" s="41"/>
      <c r="C868" s="2"/>
      <c r="D868" s="6"/>
      <c r="E868" s="4" t="str">
        <f>IFERROR(__xludf.DUMMYFUNCTION("IFERROR(
  TEXTJOIN(CHAR(10),TRUE,FILTER('SUMMARY DATA'!E:E,'SUMMARY DATA'!A:A=$A868,'SUMMARY DATA'!C:C=$B868)),
  IF(
    OR(
      ISNUMBER(SEARCH(""CDM CASH DEPOSIT"",$C868)),
      ISNUMBER(SEARCH(""CASH DEPOSIT"",$C868)),
      COUNTIF('SUMMARY DATA'"&amp;"!D:D,$C868)&lt;&gt;1
    ),
    """",
    IFERROR(TEXTJOIN(CHAR(10),TRUE,FILTER('SUMMARY DATA'!E:E,'SUMMARY DATA'!D:D=$C868)),"""")
  )
)"),"")</f>
        <v/>
      </c>
      <c r="F868" s="2" t="str">
        <f>IFERROR(__xludf.DUMMYFUNCTION("IFERROR(
  TEXTJOIN(CHAR(10),TRUE,FILTER('SUMMARY DATA'!F:F,'SUMMARY DATA'!A:A=$A868,'SUMMARY DATA'!C:C=$B868)),
  IF(
    OR(
      ISNUMBER(SEARCH(""CDM CASH DEPOSIT"",$C868)),
      ISNUMBER(SEARCH(""CASH DEPOSIT"",$C868)),
      COUNTIF('SUMMARY DATA'"&amp;"!D:D,$C868)&lt;&gt;1
    ),
    """",
    IFERROR(TEXTJOIN(CHAR(10),TRUE,FILTER('SUMMARY DATA'!F:F,'SUMMARY DATA'!D:D=$C868)),"""")
  )
)"),"")</f>
        <v/>
      </c>
      <c r="G868" s="2" t="str">
        <f>IFERROR(__xludf.DUMMYFUNCTION("IFERROR(
  TEXTJOIN(CHAR(10),TRUE,FILTER('SUMMARY DATA'!G:G,'SUMMARY DATA'!A:A=$A868,'SUMMARY DATA'!C:C=$B868)),
  IF(
    OR(
      ISNUMBER(SEARCH(""CDM CASH DEPOSIT"",$C868)),
      ISNUMBER(SEARCH(""CASH DEPOSIT"",$C868)),
      COUNTIF('SUMMARY DATA'"&amp;"!D:D,$C868)&lt;&gt;1
    ),
    """",
    IFERROR(TEXTJOIN(CHAR(10),TRUE,FILTER('SUMMARY DATA'!G:G,'SUMMARY DATA'!D:D=$C868)),"""")
  )
)"),"")</f>
        <v/>
      </c>
      <c r="H868" s="6" t="str">
        <f>IFERROR(__xludf.DUMMYFUNCTION("IFERROR(
  TEXTJOIN(CHAR(10),TRUE,FILTER('SUMMARY DATA'!H:H,'SUMMARY DATA'!A:A=$A868,'SUMMARY DATA'!C:C=$B868)),
  IF(
    OR(
      ISNUMBER(SEARCH(""CDM CASH DEPOSIT"",$C868)),
      ISNUMBER(SEARCH(""CASH DEPOSIT"",$C868)),
      COUNTIF('SUMMARY DATA'"&amp;"!D:D,$C868)&lt;&gt;1
    ),
    """",
    IFERROR(TEXTJOIN(CHAR(10),TRUE,FILTER('SUMMARY DATA'!H:H,'SUMMARY DATA'!D:D=$C868)),"""")
  )
)"),"")</f>
        <v/>
      </c>
      <c r="I868" s="6" t="str">
        <f>IFERROR(__xludf.DUMMYFUNCTION("IF(H868="""","""",
SUM(ARRAYFORMULA(VALUE(SPLIT(H868,CHAR(10)))))
)"),"")</f>
        <v/>
      </c>
      <c r="J868" s="2" t="str">
        <f>IFERROR(__xludf.DUMMYFUNCTION("IFERROR(
  TEXTJOIN(CHAR(10),TRUE,FILTER('SUMMARY DATA'!I:I,'SUMMARY DATA'!A:A=$A868,'SUMMARY DATA'!C:C=$B868)),
  IF(
    OR(
      ISNUMBER(SEARCH(""CDM CASH DEPOSIT"",$C868)),
      ISNUMBER(SEARCH(""CASH DEPOSIT"",$C868)),
      COUNTIF('SUMMARY DATA'"&amp;"!D:D,$C868)&lt;&gt;1
    ),
    """",
    IFERROR(TEXTJOIN(CHAR(10),TRUE,FILTER('SUMMARY DATA'!I:I,'SUMMARY DATA'!D:D=$C868)),"""")
  )
)"),"")</f>
        <v/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 spans="1:27">
      <c r="A869" s="2"/>
      <c r="B869" s="41"/>
      <c r="C869" s="2"/>
      <c r="D869" s="6"/>
      <c r="E869" s="4" t="str">
        <f>IFERROR(__xludf.DUMMYFUNCTION("IFERROR(
  TEXTJOIN(CHAR(10),TRUE,FILTER('SUMMARY DATA'!E:E,'SUMMARY DATA'!A:A=$A869,'SUMMARY DATA'!C:C=$B869)),
  IF(
    OR(
      ISNUMBER(SEARCH(""CDM CASH DEPOSIT"",$C869)),
      ISNUMBER(SEARCH(""CASH DEPOSIT"",$C869)),
      COUNTIF('SUMMARY DATA'"&amp;"!D:D,$C869)&lt;&gt;1
    ),
    """",
    IFERROR(TEXTJOIN(CHAR(10),TRUE,FILTER('SUMMARY DATA'!E:E,'SUMMARY DATA'!D:D=$C869)),"""")
  )
)"),"")</f>
        <v/>
      </c>
      <c r="F869" s="2" t="str">
        <f>IFERROR(__xludf.DUMMYFUNCTION("IFERROR(
  TEXTJOIN(CHAR(10),TRUE,FILTER('SUMMARY DATA'!F:F,'SUMMARY DATA'!A:A=$A869,'SUMMARY DATA'!C:C=$B869)),
  IF(
    OR(
      ISNUMBER(SEARCH(""CDM CASH DEPOSIT"",$C869)),
      ISNUMBER(SEARCH(""CASH DEPOSIT"",$C869)),
      COUNTIF('SUMMARY DATA'"&amp;"!D:D,$C869)&lt;&gt;1
    ),
    """",
    IFERROR(TEXTJOIN(CHAR(10),TRUE,FILTER('SUMMARY DATA'!F:F,'SUMMARY DATA'!D:D=$C869)),"""")
  )
)"),"")</f>
        <v/>
      </c>
      <c r="G869" s="2" t="str">
        <f>IFERROR(__xludf.DUMMYFUNCTION("IFERROR(
  TEXTJOIN(CHAR(10),TRUE,FILTER('SUMMARY DATA'!G:G,'SUMMARY DATA'!A:A=$A869,'SUMMARY DATA'!C:C=$B869)),
  IF(
    OR(
      ISNUMBER(SEARCH(""CDM CASH DEPOSIT"",$C869)),
      ISNUMBER(SEARCH(""CASH DEPOSIT"",$C869)),
      COUNTIF('SUMMARY DATA'"&amp;"!D:D,$C869)&lt;&gt;1
    ),
    """",
    IFERROR(TEXTJOIN(CHAR(10),TRUE,FILTER('SUMMARY DATA'!G:G,'SUMMARY DATA'!D:D=$C869)),"""")
  )
)"),"")</f>
        <v/>
      </c>
      <c r="H869" s="6" t="str">
        <f>IFERROR(__xludf.DUMMYFUNCTION("IFERROR(
  TEXTJOIN(CHAR(10),TRUE,FILTER('SUMMARY DATA'!H:H,'SUMMARY DATA'!A:A=$A869,'SUMMARY DATA'!C:C=$B869)),
  IF(
    OR(
      ISNUMBER(SEARCH(""CDM CASH DEPOSIT"",$C869)),
      ISNUMBER(SEARCH(""CASH DEPOSIT"",$C869)),
      COUNTIF('SUMMARY DATA'"&amp;"!D:D,$C869)&lt;&gt;1
    ),
    """",
    IFERROR(TEXTJOIN(CHAR(10),TRUE,FILTER('SUMMARY DATA'!H:H,'SUMMARY DATA'!D:D=$C869)),"""")
  )
)"),"")</f>
        <v/>
      </c>
      <c r="I869" s="6" t="str">
        <f>IFERROR(__xludf.DUMMYFUNCTION("IF(H869="""","""",
SUM(ARRAYFORMULA(VALUE(SPLIT(H869,CHAR(10)))))
)"),"")</f>
        <v/>
      </c>
      <c r="J869" s="2" t="str">
        <f>IFERROR(__xludf.DUMMYFUNCTION("IFERROR(
  TEXTJOIN(CHAR(10),TRUE,FILTER('SUMMARY DATA'!I:I,'SUMMARY DATA'!A:A=$A869,'SUMMARY DATA'!C:C=$B869)),
  IF(
    OR(
      ISNUMBER(SEARCH(""CDM CASH DEPOSIT"",$C869)),
      ISNUMBER(SEARCH(""CASH DEPOSIT"",$C869)),
      COUNTIF('SUMMARY DATA'"&amp;"!D:D,$C869)&lt;&gt;1
    ),
    """",
    IFERROR(TEXTJOIN(CHAR(10),TRUE,FILTER('SUMMARY DATA'!I:I,'SUMMARY DATA'!D:D=$C869)),"""")
  )
)"),"")</f>
        <v/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 spans="1:27">
      <c r="A870" s="2"/>
      <c r="B870" s="41"/>
      <c r="C870" s="2"/>
      <c r="D870" s="6"/>
      <c r="E870" s="4" t="str">
        <f>IFERROR(__xludf.DUMMYFUNCTION("IFERROR(
  TEXTJOIN(CHAR(10),TRUE,FILTER('SUMMARY DATA'!E:E,'SUMMARY DATA'!A:A=$A870,'SUMMARY DATA'!C:C=$B870)),
  IF(
    OR(
      ISNUMBER(SEARCH(""CDM CASH DEPOSIT"",$C870)),
      ISNUMBER(SEARCH(""CASH DEPOSIT"",$C870)),
      COUNTIF('SUMMARY DATA'"&amp;"!D:D,$C870)&lt;&gt;1
    ),
    """",
    IFERROR(TEXTJOIN(CHAR(10),TRUE,FILTER('SUMMARY DATA'!E:E,'SUMMARY DATA'!D:D=$C870)),"""")
  )
)"),"")</f>
        <v/>
      </c>
      <c r="F870" s="2" t="str">
        <f>IFERROR(__xludf.DUMMYFUNCTION("IFERROR(
  TEXTJOIN(CHAR(10),TRUE,FILTER('SUMMARY DATA'!F:F,'SUMMARY DATA'!A:A=$A870,'SUMMARY DATA'!C:C=$B870)),
  IF(
    OR(
      ISNUMBER(SEARCH(""CDM CASH DEPOSIT"",$C870)),
      ISNUMBER(SEARCH(""CASH DEPOSIT"",$C870)),
      COUNTIF('SUMMARY DATA'"&amp;"!D:D,$C870)&lt;&gt;1
    ),
    """",
    IFERROR(TEXTJOIN(CHAR(10),TRUE,FILTER('SUMMARY DATA'!F:F,'SUMMARY DATA'!D:D=$C870)),"""")
  )
)"),"")</f>
        <v/>
      </c>
      <c r="G870" s="2" t="str">
        <f>IFERROR(__xludf.DUMMYFUNCTION("IFERROR(
  TEXTJOIN(CHAR(10),TRUE,FILTER('SUMMARY DATA'!G:G,'SUMMARY DATA'!A:A=$A870,'SUMMARY DATA'!C:C=$B870)),
  IF(
    OR(
      ISNUMBER(SEARCH(""CDM CASH DEPOSIT"",$C870)),
      ISNUMBER(SEARCH(""CASH DEPOSIT"",$C870)),
      COUNTIF('SUMMARY DATA'"&amp;"!D:D,$C870)&lt;&gt;1
    ),
    """",
    IFERROR(TEXTJOIN(CHAR(10),TRUE,FILTER('SUMMARY DATA'!G:G,'SUMMARY DATA'!D:D=$C870)),"""")
  )
)"),"")</f>
        <v/>
      </c>
      <c r="H870" s="6" t="str">
        <f>IFERROR(__xludf.DUMMYFUNCTION("IFERROR(
  TEXTJOIN(CHAR(10),TRUE,FILTER('SUMMARY DATA'!H:H,'SUMMARY DATA'!A:A=$A870,'SUMMARY DATA'!C:C=$B870)),
  IF(
    OR(
      ISNUMBER(SEARCH(""CDM CASH DEPOSIT"",$C870)),
      ISNUMBER(SEARCH(""CASH DEPOSIT"",$C870)),
      COUNTIF('SUMMARY DATA'"&amp;"!D:D,$C870)&lt;&gt;1
    ),
    """",
    IFERROR(TEXTJOIN(CHAR(10),TRUE,FILTER('SUMMARY DATA'!H:H,'SUMMARY DATA'!D:D=$C870)),"""")
  )
)"),"")</f>
        <v/>
      </c>
      <c r="I870" s="6" t="str">
        <f>IFERROR(__xludf.DUMMYFUNCTION("IF(H870="""","""",
SUM(ARRAYFORMULA(VALUE(SPLIT(H870,CHAR(10)))))
)"),"")</f>
        <v/>
      </c>
      <c r="J870" s="2" t="str">
        <f>IFERROR(__xludf.DUMMYFUNCTION("IFERROR(
  TEXTJOIN(CHAR(10),TRUE,FILTER('SUMMARY DATA'!I:I,'SUMMARY DATA'!A:A=$A870,'SUMMARY DATA'!C:C=$B870)),
  IF(
    OR(
      ISNUMBER(SEARCH(""CDM CASH DEPOSIT"",$C870)),
      ISNUMBER(SEARCH(""CASH DEPOSIT"",$C870)),
      COUNTIF('SUMMARY DATA'"&amp;"!D:D,$C870)&lt;&gt;1
    ),
    """",
    IFERROR(TEXTJOIN(CHAR(10),TRUE,FILTER('SUMMARY DATA'!I:I,'SUMMARY DATA'!D:D=$C870)),"""")
  )
)"),"")</f>
        <v/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 spans="1:27">
      <c r="A871" s="2"/>
      <c r="B871" s="41"/>
      <c r="C871" s="2"/>
      <c r="D871" s="6"/>
      <c r="E871" s="4" t="str">
        <f>IFERROR(__xludf.DUMMYFUNCTION("IFERROR(
  TEXTJOIN(CHAR(10),TRUE,FILTER('SUMMARY DATA'!E:E,'SUMMARY DATA'!A:A=$A871,'SUMMARY DATA'!C:C=$B871)),
  IF(
    OR(
      ISNUMBER(SEARCH(""CDM CASH DEPOSIT"",$C871)),
      ISNUMBER(SEARCH(""CASH DEPOSIT"",$C871)),
      COUNTIF('SUMMARY DATA'"&amp;"!D:D,$C871)&lt;&gt;1
    ),
    """",
    IFERROR(TEXTJOIN(CHAR(10),TRUE,FILTER('SUMMARY DATA'!E:E,'SUMMARY DATA'!D:D=$C871)),"""")
  )
)"),"")</f>
        <v/>
      </c>
      <c r="F871" s="2" t="str">
        <f>IFERROR(__xludf.DUMMYFUNCTION("IFERROR(
  TEXTJOIN(CHAR(10),TRUE,FILTER('SUMMARY DATA'!F:F,'SUMMARY DATA'!A:A=$A871,'SUMMARY DATA'!C:C=$B871)),
  IF(
    OR(
      ISNUMBER(SEARCH(""CDM CASH DEPOSIT"",$C871)),
      ISNUMBER(SEARCH(""CASH DEPOSIT"",$C871)),
      COUNTIF('SUMMARY DATA'"&amp;"!D:D,$C871)&lt;&gt;1
    ),
    """",
    IFERROR(TEXTJOIN(CHAR(10),TRUE,FILTER('SUMMARY DATA'!F:F,'SUMMARY DATA'!D:D=$C871)),"""")
  )
)"),"")</f>
        <v/>
      </c>
      <c r="G871" s="2" t="str">
        <f>IFERROR(__xludf.DUMMYFUNCTION("IFERROR(
  TEXTJOIN(CHAR(10),TRUE,FILTER('SUMMARY DATA'!G:G,'SUMMARY DATA'!A:A=$A871,'SUMMARY DATA'!C:C=$B871)),
  IF(
    OR(
      ISNUMBER(SEARCH(""CDM CASH DEPOSIT"",$C871)),
      ISNUMBER(SEARCH(""CASH DEPOSIT"",$C871)),
      COUNTIF('SUMMARY DATA'"&amp;"!D:D,$C871)&lt;&gt;1
    ),
    """",
    IFERROR(TEXTJOIN(CHAR(10),TRUE,FILTER('SUMMARY DATA'!G:G,'SUMMARY DATA'!D:D=$C871)),"""")
  )
)"),"")</f>
        <v/>
      </c>
      <c r="H871" s="6" t="str">
        <f>IFERROR(__xludf.DUMMYFUNCTION("IFERROR(
  TEXTJOIN(CHAR(10),TRUE,FILTER('SUMMARY DATA'!H:H,'SUMMARY DATA'!A:A=$A871,'SUMMARY DATA'!C:C=$B871)),
  IF(
    OR(
      ISNUMBER(SEARCH(""CDM CASH DEPOSIT"",$C871)),
      ISNUMBER(SEARCH(""CASH DEPOSIT"",$C871)),
      COUNTIF('SUMMARY DATA'"&amp;"!D:D,$C871)&lt;&gt;1
    ),
    """",
    IFERROR(TEXTJOIN(CHAR(10),TRUE,FILTER('SUMMARY DATA'!H:H,'SUMMARY DATA'!D:D=$C871)),"""")
  )
)"),"")</f>
        <v/>
      </c>
      <c r="I871" s="6" t="str">
        <f>IFERROR(__xludf.DUMMYFUNCTION("IF(H871="""","""",
SUM(ARRAYFORMULA(VALUE(SPLIT(H871,CHAR(10)))))
)"),"")</f>
        <v/>
      </c>
      <c r="J871" s="2" t="str">
        <f>IFERROR(__xludf.DUMMYFUNCTION("IFERROR(
  TEXTJOIN(CHAR(10),TRUE,FILTER('SUMMARY DATA'!I:I,'SUMMARY DATA'!A:A=$A871,'SUMMARY DATA'!C:C=$B871)),
  IF(
    OR(
      ISNUMBER(SEARCH(""CDM CASH DEPOSIT"",$C871)),
      ISNUMBER(SEARCH(""CASH DEPOSIT"",$C871)),
      COUNTIF('SUMMARY DATA'"&amp;"!D:D,$C871)&lt;&gt;1
    ),
    """",
    IFERROR(TEXTJOIN(CHAR(10),TRUE,FILTER('SUMMARY DATA'!I:I,'SUMMARY DATA'!D:D=$C871)),"""")
  )
)"),"")</f>
        <v/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 spans="1:27">
      <c r="A872" s="2"/>
      <c r="B872" s="41"/>
      <c r="C872" s="2"/>
      <c r="D872" s="6"/>
      <c r="E872" s="4" t="str">
        <f>IFERROR(__xludf.DUMMYFUNCTION("IFERROR(
  TEXTJOIN(CHAR(10),TRUE,FILTER('SUMMARY DATA'!E:E,'SUMMARY DATA'!A:A=$A872,'SUMMARY DATA'!C:C=$B872)),
  IF(
    OR(
      ISNUMBER(SEARCH(""CDM CASH DEPOSIT"",$C872)),
      ISNUMBER(SEARCH(""CASH DEPOSIT"",$C872)),
      COUNTIF('SUMMARY DATA'"&amp;"!D:D,$C872)&lt;&gt;1
    ),
    """",
    IFERROR(TEXTJOIN(CHAR(10),TRUE,FILTER('SUMMARY DATA'!E:E,'SUMMARY DATA'!D:D=$C872)),"""")
  )
)"),"")</f>
        <v/>
      </c>
      <c r="F872" s="2" t="str">
        <f>IFERROR(__xludf.DUMMYFUNCTION("IFERROR(
  TEXTJOIN(CHAR(10),TRUE,FILTER('SUMMARY DATA'!F:F,'SUMMARY DATA'!A:A=$A872,'SUMMARY DATA'!C:C=$B872)),
  IF(
    OR(
      ISNUMBER(SEARCH(""CDM CASH DEPOSIT"",$C872)),
      ISNUMBER(SEARCH(""CASH DEPOSIT"",$C872)),
      COUNTIF('SUMMARY DATA'"&amp;"!D:D,$C872)&lt;&gt;1
    ),
    """",
    IFERROR(TEXTJOIN(CHAR(10),TRUE,FILTER('SUMMARY DATA'!F:F,'SUMMARY DATA'!D:D=$C872)),"""")
  )
)"),"")</f>
        <v/>
      </c>
      <c r="G872" s="2" t="str">
        <f>IFERROR(__xludf.DUMMYFUNCTION("IFERROR(
  TEXTJOIN(CHAR(10),TRUE,FILTER('SUMMARY DATA'!G:G,'SUMMARY DATA'!A:A=$A872,'SUMMARY DATA'!C:C=$B872)),
  IF(
    OR(
      ISNUMBER(SEARCH(""CDM CASH DEPOSIT"",$C872)),
      ISNUMBER(SEARCH(""CASH DEPOSIT"",$C872)),
      COUNTIF('SUMMARY DATA'"&amp;"!D:D,$C872)&lt;&gt;1
    ),
    """",
    IFERROR(TEXTJOIN(CHAR(10),TRUE,FILTER('SUMMARY DATA'!G:G,'SUMMARY DATA'!D:D=$C872)),"""")
  )
)"),"")</f>
        <v/>
      </c>
      <c r="H872" s="6" t="str">
        <f>IFERROR(__xludf.DUMMYFUNCTION("IFERROR(
  TEXTJOIN(CHAR(10),TRUE,FILTER('SUMMARY DATA'!H:H,'SUMMARY DATA'!A:A=$A872,'SUMMARY DATA'!C:C=$B872)),
  IF(
    OR(
      ISNUMBER(SEARCH(""CDM CASH DEPOSIT"",$C872)),
      ISNUMBER(SEARCH(""CASH DEPOSIT"",$C872)),
      COUNTIF('SUMMARY DATA'"&amp;"!D:D,$C872)&lt;&gt;1
    ),
    """",
    IFERROR(TEXTJOIN(CHAR(10),TRUE,FILTER('SUMMARY DATA'!H:H,'SUMMARY DATA'!D:D=$C872)),"""")
  )
)"),"")</f>
        <v/>
      </c>
      <c r="I872" s="6" t="str">
        <f>IFERROR(__xludf.DUMMYFUNCTION("IF(H872="""","""",
SUM(ARRAYFORMULA(VALUE(SPLIT(H872,CHAR(10)))))
)"),"")</f>
        <v/>
      </c>
      <c r="J872" s="2" t="str">
        <f>IFERROR(__xludf.DUMMYFUNCTION("IFERROR(
  TEXTJOIN(CHAR(10),TRUE,FILTER('SUMMARY DATA'!I:I,'SUMMARY DATA'!A:A=$A872,'SUMMARY DATA'!C:C=$B872)),
  IF(
    OR(
      ISNUMBER(SEARCH(""CDM CASH DEPOSIT"",$C872)),
      ISNUMBER(SEARCH(""CASH DEPOSIT"",$C872)),
      COUNTIF('SUMMARY DATA'"&amp;"!D:D,$C872)&lt;&gt;1
    ),
    """",
    IFERROR(TEXTJOIN(CHAR(10),TRUE,FILTER('SUMMARY DATA'!I:I,'SUMMARY DATA'!D:D=$C872)),"""")
  )
)"),"")</f>
        <v/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 spans="1:27">
      <c r="A873" s="2"/>
      <c r="B873" s="41"/>
      <c r="C873" s="2"/>
      <c r="D873" s="6"/>
      <c r="E873" s="4" t="str">
        <f>IFERROR(__xludf.DUMMYFUNCTION("IFERROR(
  TEXTJOIN(CHAR(10),TRUE,FILTER('SUMMARY DATA'!E:E,'SUMMARY DATA'!A:A=$A873,'SUMMARY DATA'!C:C=$B873)),
  IF(
    OR(
      ISNUMBER(SEARCH(""CDM CASH DEPOSIT"",$C873)),
      ISNUMBER(SEARCH(""CASH DEPOSIT"",$C873)),
      COUNTIF('SUMMARY DATA'"&amp;"!D:D,$C873)&lt;&gt;1
    ),
    """",
    IFERROR(TEXTJOIN(CHAR(10),TRUE,FILTER('SUMMARY DATA'!E:E,'SUMMARY DATA'!D:D=$C873)),"""")
  )
)"),"")</f>
        <v/>
      </c>
      <c r="F873" s="2" t="str">
        <f>IFERROR(__xludf.DUMMYFUNCTION("IFERROR(
  TEXTJOIN(CHAR(10),TRUE,FILTER('SUMMARY DATA'!F:F,'SUMMARY DATA'!A:A=$A873,'SUMMARY DATA'!C:C=$B873)),
  IF(
    OR(
      ISNUMBER(SEARCH(""CDM CASH DEPOSIT"",$C873)),
      ISNUMBER(SEARCH(""CASH DEPOSIT"",$C873)),
      COUNTIF('SUMMARY DATA'"&amp;"!D:D,$C873)&lt;&gt;1
    ),
    """",
    IFERROR(TEXTJOIN(CHAR(10),TRUE,FILTER('SUMMARY DATA'!F:F,'SUMMARY DATA'!D:D=$C873)),"""")
  )
)"),"")</f>
        <v/>
      </c>
      <c r="G873" s="2" t="str">
        <f>IFERROR(__xludf.DUMMYFUNCTION("IFERROR(
  TEXTJOIN(CHAR(10),TRUE,FILTER('SUMMARY DATA'!G:G,'SUMMARY DATA'!A:A=$A873,'SUMMARY DATA'!C:C=$B873)),
  IF(
    OR(
      ISNUMBER(SEARCH(""CDM CASH DEPOSIT"",$C873)),
      ISNUMBER(SEARCH(""CASH DEPOSIT"",$C873)),
      COUNTIF('SUMMARY DATA'"&amp;"!D:D,$C873)&lt;&gt;1
    ),
    """",
    IFERROR(TEXTJOIN(CHAR(10),TRUE,FILTER('SUMMARY DATA'!G:G,'SUMMARY DATA'!D:D=$C873)),"""")
  )
)"),"")</f>
        <v/>
      </c>
      <c r="H873" s="6" t="str">
        <f>IFERROR(__xludf.DUMMYFUNCTION("IFERROR(
  TEXTJOIN(CHAR(10),TRUE,FILTER('SUMMARY DATA'!H:H,'SUMMARY DATA'!A:A=$A873,'SUMMARY DATA'!C:C=$B873)),
  IF(
    OR(
      ISNUMBER(SEARCH(""CDM CASH DEPOSIT"",$C873)),
      ISNUMBER(SEARCH(""CASH DEPOSIT"",$C873)),
      COUNTIF('SUMMARY DATA'"&amp;"!D:D,$C873)&lt;&gt;1
    ),
    """",
    IFERROR(TEXTJOIN(CHAR(10),TRUE,FILTER('SUMMARY DATA'!H:H,'SUMMARY DATA'!D:D=$C873)),"""")
  )
)"),"")</f>
        <v/>
      </c>
      <c r="I873" s="6" t="str">
        <f>IFERROR(__xludf.DUMMYFUNCTION("IF(H873="""","""",
SUM(ARRAYFORMULA(VALUE(SPLIT(H873,CHAR(10)))))
)"),"")</f>
        <v/>
      </c>
      <c r="J873" s="2" t="str">
        <f>IFERROR(__xludf.DUMMYFUNCTION("IFERROR(
  TEXTJOIN(CHAR(10),TRUE,FILTER('SUMMARY DATA'!I:I,'SUMMARY DATA'!A:A=$A873,'SUMMARY DATA'!C:C=$B873)),
  IF(
    OR(
      ISNUMBER(SEARCH(""CDM CASH DEPOSIT"",$C873)),
      ISNUMBER(SEARCH(""CASH DEPOSIT"",$C873)),
      COUNTIF('SUMMARY DATA'"&amp;"!D:D,$C873)&lt;&gt;1
    ),
    """",
    IFERROR(TEXTJOIN(CHAR(10),TRUE,FILTER('SUMMARY DATA'!I:I,'SUMMARY DATA'!D:D=$C873)),"""")
  )
)"),"")</f>
        <v/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 spans="1:27">
      <c r="A874" s="2"/>
      <c r="B874" s="41"/>
      <c r="C874" s="2"/>
      <c r="D874" s="6"/>
      <c r="E874" s="4" t="str">
        <f>IFERROR(__xludf.DUMMYFUNCTION("IFERROR(
  TEXTJOIN(CHAR(10),TRUE,FILTER('SUMMARY DATA'!E:E,'SUMMARY DATA'!A:A=$A874,'SUMMARY DATA'!C:C=$B874)),
  IF(
    OR(
      ISNUMBER(SEARCH(""CDM CASH DEPOSIT"",$C874)),
      ISNUMBER(SEARCH(""CASH DEPOSIT"",$C874)),
      COUNTIF('SUMMARY DATA'"&amp;"!D:D,$C874)&lt;&gt;1
    ),
    """",
    IFERROR(TEXTJOIN(CHAR(10),TRUE,FILTER('SUMMARY DATA'!E:E,'SUMMARY DATA'!D:D=$C874)),"""")
  )
)"),"")</f>
        <v/>
      </c>
      <c r="F874" s="2" t="str">
        <f>IFERROR(__xludf.DUMMYFUNCTION("IFERROR(
  TEXTJOIN(CHAR(10),TRUE,FILTER('SUMMARY DATA'!F:F,'SUMMARY DATA'!A:A=$A874,'SUMMARY DATA'!C:C=$B874)),
  IF(
    OR(
      ISNUMBER(SEARCH(""CDM CASH DEPOSIT"",$C874)),
      ISNUMBER(SEARCH(""CASH DEPOSIT"",$C874)),
      COUNTIF('SUMMARY DATA'"&amp;"!D:D,$C874)&lt;&gt;1
    ),
    """",
    IFERROR(TEXTJOIN(CHAR(10),TRUE,FILTER('SUMMARY DATA'!F:F,'SUMMARY DATA'!D:D=$C874)),"""")
  )
)"),"")</f>
        <v/>
      </c>
      <c r="G874" s="2" t="str">
        <f>IFERROR(__xludf.DUMMYFUNCTION("IFERROR(
  TEXTJOIN(CHAR(10),TRUE,FILTER('SUMMARY DATA'!G:G,'SUMMARY DATA'!A:A=$A874,'SUMMARY DATA'!C:C=$B874)),
  IF(
    OR(
      ISNUMBER(SEARCH(""CDM CASH DEPOSIT"",$C874)),
      ISNUMBER(SEARCH(""CASH DEPOSIT"",$C874)),
      COUNTIF('SUMMARY DATA'"&amp;"!D:D,$C874)&lt;&gt;1
    ),
    """",
    IFERROR(TEXTJOIN(CHAR(10),TRUE,FILTER('SUMMARY DATA'!G:G,'SUMMARY DATA'!D:D=$C874)),"""")
  )
)"),"")</f>
        <v/>
      </c>
      <c r="H874" s="6" t="str">
        <f>IFERROR(__xludf.DUMMYFUNCTION("IFERROR(
  TEXTJOIN(CHAR(10),TRUE,FILTER('SUMMARY DATA'!H:H,'SUMMARY DATA'!A:A=$A874,'SUMMARY DATA'!C:C=$B874)),
  IF(
    OR(
      ISNUMBER(SEARCH(""CDM CASH DEPOSIT"",$C874)),
      ISNUMBER(SEARCH(""CASH DEPOSIT"",$C874)),
      COUNTIF('SUMMARY DATA'"&amp;"!D:D,$C874)&lt;&gt;1
    ),
    """",
    IFERROR(TEXTJOIN(CHAR(10),TRUE,FILTER('SUMMARY DATA'!H:H,'SUMMARY DATA'!D:D=$C874)),"""")
  )
)"),"")</f>
        <v/>
      </c>
      <c r="I874" s="6" t="str">
        <f>IFERROR(__xludf.DUMMYFUNCTION("IF(H874="""","""",
SUM(ARRAYFORMULA(VALUE(SPLIT(H874,CHAR(10)))))
)"),"")</f>
        <v/>
      </c>
      <c r="J874" s="2" t="str">
        <f>IFERROR(__xludf.DUMMYFUNCTION("IFERROR(
  TEXTJOIN(CHAR(10),TRUE,FILTER('SUMMARY DATA'!I:I,'SUMMARY DATA'!A:A=$A874,'SUMMARY DATA'!C:C=$B874)),
  IF(
    OR(
      ISNUMBER(SEARCH(""CDM CASH DEPOSIT"",$C874)),
      ISNUMBER(SEARCH(""CASH DEPOSIT"",$C874)),
      COUNTIF('SUMMARY DATA'"&amp;"!D:D,$C874)&lt;&gt;1
    ),
    """",
    IFERROR(TEXTJOIN(CHAR(10),TRUE,FILTER('SUMMARY DATA'!I:I,'SUMMARY DATA'!D:D=$C874)),"""")
  )
)"),"")</f>
        <v/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 spans="1:27">
      <c r="A875" s="2"/>
      <c r="B875" s="41"/>
      <c r="C875" s="2"/>
      <c r="D875" s="6"/>
      <c r="E875" s="4" t="str">
        <f>IFERROR(__xludf.DUMMYFUNCTION("IFERROR(
  TEXTJOIN(CHAR(10),TRUE,FILTER('SUMMARY DATA'!E:E,'SUMMARY DATA'!A:A=$A875,'SUMMARY DATA'!C:C=$B875)),
  IF(
    OR(
      ISNUMBER(SEARCH(""CDM CASH DEPOSIT"",$C875)),
      ISNUMBER(SEARCH(""CASH DEPOSIT"",$C875)),
      COUNTIF('SUMMARY DATA'"&amp;"!D:D,$C875)&lt;&gt;1
    ),
    """",
    IFERROR(TEXTJOIN(CHAR(10),TRUE,FILTER('SUMMARY DATA'!E:E,'SUMMARY DATA'!D:D=$C875)),"""")
  )
)"),"")</f>
        <v/>
      </c>
      <c r="F875" s="2" t="str">
        <f>IFERROR(__xludf.DUMMYFUNCTION("IFERROR(
  TEXTJOIN(CHAR(10),TRUE,FILTER('SUMMARY DATA'!F:F,'SUMMARY DATA'!A:A=$A875,'SUMMARY DATA'!C:C=$B875)),
  IF(
    OR(
      ISNUMBER(SEARCH(""CDM CASH DEPOSIT"",$C875)),
      ISNUMBER(SEARCH(""CASH DEPOSIT"",$C875)),
      COUNTIF('SUMMARY DATA'"&amp;"!D:D,$C875)&lt;&gt;1
    ),
    """",
    IFERROR(TEXTJOIN(CHAR(10),TRUE,FILTER('SUMMARY DATA'!F:F,'SUMMARY DATA'!D:D=$C875)),"""")
  )
)"),"")</f>
        <v/>
      </c>
      <c r="G875" s="2" t="str">
        <f>IFERROR(__xludf.DUMMYFUNCTION("IFERROR(
  TEXTJOIN(CHAR(10),TRUE,FILTER('SUMMARY DATA'!G:G,'SUMMARY DATA'!A:A=$A875,'SUMMARY DATA'!C:C=$B875)),
  IF(
    OR(
      ISNUMBER(SEARCH(""CDM CASH DEPOSIT"",$C875)),
      ISNUMBER(SEARCH(""CASH DEPOSIT"",$C875)),
      COUNTIF('SUMMARY DATA'"&amp;"!D:D,$C875)&lt;&gt;1
    ),
    """",
    IFERROR(TEXTJOIN(CHAR(10),TRUE,FILTER('SUMMARY DATA'!G:G,'SUMMARY DATA'!D:D=$C875)),"""")
  )
)"),"")</f>
        <v/>
      </c>
      <c r="H875" s="6" t="str">
        <f>IFERROR(__xludf.DUMMYFUNCTION("IFERROR(
  TEXTJOIN(CHAR(10),TRUE,FILTER('SUMMARY DATA'!H:H,'SUMMARY DATA'!A:A=$A875,'SUMMARY DATA'!C:C=$B875)),
  IF(
    OR(
      ISNUMBER(SEARCH(""CDM CASH DEPOSIT"",$C875)),
      ISNUMBER(SEARCH(""CASH DEPOSIT"",$C875)),
      COUNTIF('SUMMARY DATA'"&amp;"!D:D,$C875)&lt;&gt;1
    ),
    """",
    IFERROR(TEXTJOIN(CHAR(10),TRUE,FILTER('SUMMARY DATA'!H:H,'SUMMARY DATA'!D:D=$C875)),"""")
  )
)"),"")</f>
        <v/>
      </c>
      <c r="I875" s="6" t="str">
        <f>IFERROR(__xludf.DUMMYFUNCTION("IF(H875="""","""",
SUM(ARRAYFORMULA(VALUE(SPLIT(H875,CHAR(10)))))
)"),"")</f>
        <v/>
      </c>
      <c r="J875" s="2" t="str">
        <f>IFERROR(__xludf.DUMMYFUNCTION("IFERROR(
  TEXTJOIN(CHAR(10),TRUE,FILTER('SUMMARY DATA'!I:I,'SUMMARY DATA'!A:A=$A875,'SUMMARY DATA'!C:C=$B875)),
  IF(
    OR(
      ISNUMBER(SEARCH(""CDM CASH DEPOSIT"",$C875)),
      ISNUMBER(SEARCH(""CASH DEPOSIT"",$C875)),
      COUNTIF('SUMMARY DATA'"&amp;"!D:D,$C875)&lt;&gt;1
    ),
    """",
    IFERROR(TEXTJOIN(CHAR(10),TRUE,FILTER('SUMMARY DATA'!I:I,'SUMMARY DATA'!D:D=$C875)),"""")
  )
)"),"")</f>
        <v/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 spans="1:27">
      <c r="A876" s="2"/>
      <c r="B876" s="41"/>
      <c r="C876" s="2"/>
      <c r="D876" s="6"/>
      <c r="E876" s="4" t="str">
        <f>IFERROR(__xludf.DUMMYFUNCTION("IFERROR(
  TEXTJOIN(CHAR(10),TRUE,FILTER('SUMMARY DATA'!E:E,'SUMMARY DATA'!A:A=$A876,'SUMMARY DATA'!C:C=$B876)),
  IF(
    OR(
      ISNUMBER(SEARCH(""CDM CASH DEPOSIT"",$C876)),
      ISNUMBER(SEARCH(""CASH DEPOSIT"",$C876)),
      COUNTIF('SUMMARY DATA'"&amp;"!D:D,$C876)&lt;&gt;1
    ),
    """",
    IFERROR(TEXTJOIN(CHAR(10),TRUE,FILTER('SUMMARY DATA'!E:E,'SUMMARY DATA'!D:D=$C876)),"""")
  )
)"),"")</f>
        <v/>
      </c>
      <c r="F876" s="2" t="str">
        <f>IFERROR(__xludf.DUMMYFUNCTION("IFERROR(
  TEXTJOIN(CHAR(10),TRUE,FILTER('SUMMARY DATA'!F:F,'SUMMARY DATA'!A:A=$A876,'SUMMARY DATA'!C:C=$B876)),
  IF(
    OR(
      ISNUMBER(SEARCH(""CDM CASH DEPOSIT"",$C876)),
      ISNUMBER(SEARCH(""CASH DEPOSIT"",$C876)),
      COUNTIF('SUMMARY DATA'"&amp;"!D:D,$C876)&lt;&gt;1
    ),
    """",
    IFERROR(TEXTJOIN(CHAR(10),TRUE,FILTER('SUMMARY DATA'!F:F,'SUMMARY DATA'!D:D=$C876)),"""")
  )
)"),"")</f>
        <v/>
      </c>
      <c r="G876" s="2" t="str">
        <f>IFERROR(__xludf.DUMMYFUNCTION("IFERROR(
  TEXTJOIN(CHAR(10),TRUE,FILTER('SUMMARY DATA'!G:G,'SUMMARY DATA'!A:A=$A876,'SUMMARY DATA'!C:C=$B876)),
  IF(
    OR(
      ISNUMBER(SEARCH(""CDM CASH DEPOSIT"",$C876)),
      ISNUMBER(SEARCH(""CASH DEPOSIT"",$C876)),
      COUNTIF('SUMMARY DATA'"&amp;"!D:D,$C876)&lt;&gt;1
    ),
    """",
    IFERROR(TEXTJOIN(CHAR(10),TRUE,FILTER('SUMMARY DATA'!G:G,'SUMMARY DATA'!D:D=$C876)),"""")
  )
)"),"")</f>
        <v/>
      </c>
      <c r="H876" s="6" t="str">
        <f>IFERROR(__xludf.DUMMYFUNCTION("IFERROR(
  TEXTJOIN(CHAR(10),TRUE,FILTER('SUMMARY DATA'!H:H,'SUMMARY DATA'!A:A=$A876,'SUMMARY DATA'!C:C=$B876)),
  IF(
    OR(
      ISNUMBER(SEARCH(""CDM CASH DEPOSIT"",$C876)),
      ISNUMBER(SEARCH(""CASH DEPOSIT"",$C876)),
      COUNTIF('SUMMARY DATA'"&amp;"!D:D,$C876)&lt;&gt;1
    ),
    """",
    IFERROR(TEXTJOIN(CHAR(10),TRUE,FILTER('SUMMARY DATA'!H:H,'SUMMARY DATA'!D:D=$C876)),"""")
  )
)"),"")</f>
        <v/>
      </c>
      <c r="I876" s="6" t="str">
        <f>IFERROR(__xludf.DUMMYFUNCTION("IF(H876="""","""",
SUM(ARRAYFORMULA(VALUE(SPLIT(H876,CHAR(10)))))
)"),"")</f>
        <v/>
      </c>
      <c r="J876" s="2" t="str">
        <f>IFERROR(__xludf.DUMMYFUNCTION("IFERROR(
  TEXTJOIN(CHAR(10),TRUE,FILTER('SUMMARY DATA'!I:I,'SUMMARY DATA'!A:A=$A876,'SUMMARY DATA'!C:C=$B876)),
  IF(
    OR(
      ISNUMBER(SEARCH(""CDM CASH DEPOSIT"",$C876)),
      ISNUMBER(SEARCH(""CASH DEPOSIT"",$C876)),
      COUNTIF('SUMMARY DATA'"&amp;"!D:D,$C876)&lt;&gt;1
    ),
    """",
    IFERROR(TEXTJOIN(CHAR(10),TRUE,FILTER('SUMMARY DATA'!I:I,'SUMMARY DATA'!D:D=$C876)),"""")
  )
)"),"")</f>
        <v/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 spans="1:27">
      <c r="A877" s="2"/>
      <c r="B877" s="41"/>
      <c r="C877" s="2"/>
      <c r="D877" s="6"/>
      <c r="E877" s="4" t="str">
        <f>IFERROR(__xludf.DUMMYFUNCTION("IFERROR(
  TEXTJOIN(CHAR(10),TRUE,FILTER('SUMMARY DATA'!E:E,'SUMMARY DATA'!A:A=$A877,'SUMMARY DATA'!C:C=$B877)),
  IF(
    OR(
      ISNUMBER(SEARCH(""CDM CASH DEPOSIT"",$C877)),
      ISNUMBER(SEARCH(""CASH DEPOSIT"",$C877)),
      COUNTIF('SUMMARY DATA'"&amp;"!D:D,$C877)&lt;&gt;1
    ),
    """",
    IFERROR(TEXTJOIN(CHAR(10),TRUE,FILTER('SUMMARY DATA'!E:E,'SUMMARY DATA'!D:D=$C877)),"""")
  )
)"),"")</f>
        <v/>
      </c>
      <c r="F877" s="2" t="str">
        <f>IFERROR(__xludf.DUMMYFUNCTION("IFERROR(
  TEXTJOIN(CHAR(10),TRUE,FILTER('SUMMARY DATA'!F:F,'SUMMARY DATA'!A:A=$A877,'SUMMARY DATA'!C:C=$B877)),
  IF(
    OR(
      ISNUMBER(SEARCH(""CDM CASH DEPOSIT"",$C877)),
      ISNUMBER(SEARCH(""CASH DEPOSIT"",$C877)),
      COUNTIF('SUMMARY DATA'"&amp;"!D:D,$C877)&lt;&gt;1
    ),
    """",
    IFERROR(TEXTJOIN(CHAR(10),TRUE,FILTER('SUMMARY DATA'!F:F,'SUMMARY DATA'!D:D=$C877)),"""")
  )
)"),"")</f>
        <v/>
      </c>
      <c r="G877" s="2" t="str">
        <f>IFERROR(__xludf.DUMMYFUNCTION("IFERROR(
  TEXTJOIN(CHAR(10),TRUE,FILTER('SUMMARY DATA'!G:G,'SUMMARY DATA'!A:A=$A877,'SUMMARY DATA'!C:C=$B877)),
  IF(
    OR(
      ISNUMBER(SEARCH(""CDM CASH DEPOSIT"",$C877)),
      ISNUMBER(SEARCH(""CASH DEPOSIT"",$C877)),
      COUNTIF('SUMMARY DATA'"&amp;"!D:D,$C877)&lt;&gt;1
    ),
    """",
    IFERROR(TEXTJOIN(CHAR(10),TRUE,FILTER('SUMMARY DATA'!G:G,'SUMMARY DATA'!D:D=$C877)),"""")
  )
)"),"")</f>
        <v/>
      </c>
      <c r="H877" s="6" t="str">
        <f>IFERROR(__xludf.DUMMYFUNCTION("IFERROR(
  TEXTJOIN(CHAR(10),TRUE,FILTER('SUMMARY DATA'!H:H,'SUMMARY DATA'!A:A=$A877,'SUMMARY DATA'!C:C=$B877)),
  IF(
    OR(
      ISNUMBER(SEARCH(""CDM CASH DEPOSIT"",$C877)),
      ISNUMBER(SEARCH(""CASH DEPOSIT"",$C877)),
      COUNTIF('SUMMARY DATA'"&amp;"!D:D,$C877)&lt;&gt;1
    ),
    """",
    IFERROR(TEXTJOIN(CHAR(10),TRUE,FILTER('SUMMARY DATA'!H:H,'SUMMARY DATA'!D:D=$C877)),"""")
  )
)"),"")</f>
        <v/>
      </c>
      <c r="I877" s="6" t="str">
        <f>IFERROR(__xludf.DUMMYFUNCTION("IF(H877="""","""",
SUM(ARRAYFORMULA(VALUE(SPLIT(H877,CHAR(10)))))
)"),"")</f>
        <v/>
      </c>
      <c r="J877" s="2" t="str">
        <f>IFERROR(__xludf.DUMMYFUNCTION("IFERROR(
  TEXTJOIN(CHAR(10),TRUE,FILTER('SUMMARY DATA'!I:I,'SUMMARY DATA'!A:A=$A877,'SUMMARY DATA'!C:C=$B877)),
  IF(
    OR(
      ISNUMBER(SEARCH(""CDM CASH DEPOSIT"",$C877)),
      ISNUMBER(SEARCH(""CASH DEPOSIT"",$C877)),
      COUNTIF('SUMMARY DATA'"&amp;"!D:D,$C877)&lt;&gt;1
    ),
    """",
    IFERROR(TEXTJOIN(CHAR(10),TRUE,FILTER('SUMMARY DATA'!I:I,'SUMMARY DATA'!D:D=$C877)),"""")
  )
)"),"")</f>
        <v/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 spans="1:27">
      <c r="A878" s="2"/>
      <c r="B878" s="41"/>
      <c r="C878" s="2"/>
      <c r="D878" s="6"/>
      <c r="E878" s="4" t="str">
        <f>IFERROR(__xludf.DUMMYFUNCTION("IFERROR(
  TEXTJOIN(CHAR(10),TRUE,FILTER('SUMMARY DATA'!E:E,'SUMMARY DATA'!A:A=$A878,'SUMMARY DATA'!C:C=$B878)),
  IF(
    OR(
      ISNUMBER(SEARCH(""CDM CASH DEPOSIT"",$C878)),
      ISNUMBER(SEARCH(""CASH DEPOSIT"",$C878)),
      COUNTIF('SUMMARY DATA'"&amp;"!D:D,$C878)&lt;&gt;1
    ),
    """",
    IFERROR(TEXTJOIN(CHAR(10),TRUE,FILTER('SUMMARY DATA'!E:E,'SUMMARY DATA'!D:D=$C878)),"""")
  )
)"),"")</f>
        <v/>
      </c>
      <c r="F878" s="2" t="str">
        <f>IFERROR(__xludf.DUMMYFUNCTION("IFERROR(
  TEXTJOIN(CHAR(10),TRUE,FILTER('SUMMARY DATA'!F:F,'SUMMARY DATA'!A:A=$A878,'SUMMARY DATA'!C:C=$B878)),
  IF(
    OR(
      ISNUMBER(SEARCH(""CDM CASH DEPOSIT"",$C878)),
      ISNUMBER(SEARCH(""CASH DEPOSIT"",$C878)),
      COUNTIF('SUMMARY DATA'"&amp;"!D:D,$C878)&lt;&gt;1
    ),
    """",
    IFERROR(TEXTJOIN(CHAR(10),TRUE,FILTER('SUMMARY DATA'!F:F,'SUMMARY DATA'!D:D=$C878)),"""")
  )
)"),"")</f>
        <v/>
      </c>
      <c r="G878" s="2" t="str">
        <f>IFERROR(__xludf.DUMMYFUNCTION("IFERROR(
  TEXTJOIN(CHAR(10),TRUE,FILTER('SUMMARY DATA'!G:G,'SUMMARY DATA'!A:A=$A878,'SUMMARY DATA'!C:C=$B878)),
  IF(
    OR(
      ISNUMBER(SEARCH(""CDM CASH DEPOSIT"",$C878)),
      ISNUMBER(SEARCH(""CASH DEPOSIT"",$C878)),
      COUNTIF('SUMMARY DATA'"&amp;"!D:D,$C878)&lt;&gt;1
    ),
    """",
    IFERROR(TEXTJOIN(CHAR(10),TRUE,FILTER('SUMMARY DATA'!G:G,'SUMMARY DATA'!D:D=$C878)),"""")
  )
)"),"")</f>
        <v/>
      </c>
      <c r="H878" s="6" t="str">
        <f>IFERROR(__xludf.DUMMYFUNCTION("IFERROR(
  TEXTJOIN(CHAR(10),TRUE,FILTER('SUMMARY DATA'!H:H,'SUMMARY DATA'!A:A=$A878,'SUMMARY DATA'!C:C=$B878)),
  IF(
    OR(
      ISNUMBER(SEARCH(""CDM CASH DEPOSIT"",$C878)),
      ISNUMBER(SEARCH(""CASH DEPOSIT"",$C878)),
      COUNTIF('SUMMARY DATA'"&amp;"!D:D,$C878)&lt;&gt;1
    ),
    """",
    IFERROR(TEXTJOIN(CHAR(10),TRUE,FILTER('SUMMARY DATA'!H:H,'SUMMARY DATA'!D:D=$C878)),"""")
  )
)"),"")</f>
        <v/>
      </c>
      <c r="I878" s="6" t="str">
        <f>IFERROR(__xludf.DUMMYFUNCTION("IF(H878="""","""",
SUM(ARRAYFORMULA(VALUE(SPLIT(H878,CHAR(10)))))
)"),"")</f>
        <v/>
      </c>
      <c r="J878" s="2" t="str">
        <f>IFERROR(__xludf.DUMMYFUNCTION("IFERROR(
  TEXTJOIN(CHAR(10),TRUE,FILTER('SUMMARY DATA'!I:I,'SUMMARY DATA'!A:A=$A878,'SUMMARY DATA'!C:C=$B878)),
  IF(
    OR(
      ISNUMBER(SEARCH(""CDM CASH DEPOSIT"",$C878)),
      ISNUMBER(SEARCH(""CASH DEPOSIT"",$C878)),
      COUNTIF('SUMMARY DATA'"&amp;"!D:D,$C878)&lt;&gt;1
    ),
    """",
    IFERROR(TEXTJOIN(CHAR(10),TRUE,FILTER('SUMMARY DATA'!I:I,'SUMMARY DATA'!D:D=$C878)),"""")
  )
)"),"")</f>
        <v/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 spans="1:27">
      <c r="A879" s="2"/>
      <c r="B879" s="41"/>
      <c r="C879" s="2"/>
      <c r="D879" s="6"/>
      <c r="E879" s="4" t="str">
        <f>IFERROR(__xludf.DUMMYFUNCTION("IFERROR(
  TEXTJOIN(CHAR(10),TRUE,FILTER('SUMMARY DATA'!E:E,'SUMMARY DATA'!A:A=$A879,'SUMMARY DATA'!C:C=$B879)),
  IF(
    OR(
      ISNUMBER(SEARCH(""CDM CASH DEPOSIT"",$C879)),
      ISNUMBER(SEARCH(""CASH DEPOSIT"",$C879)),
      COUNTIF('SUMMARY DATA'"&amp;"!D:D,$C879)&lt;&gt;1
    ),
    """",
    IFERROR(TEXTJOIN(CHAR(10),TRUE,FILTER('SUMMARY DATA'!E:E,'SUMMARY DATA'!D:D=$C879)),"""")
  )
)"),"")</f>
        <v/>
      </c>
      <c r="F879" s="2" t="str">
        <f>IFERROR(__xludf.DUMMYFUNCTION("IFERROR(
  TEXTJOIN(CHAR(10),TRUE,FILTER('SUMMARY DATA'!F:F,'SUMMARY DATA'!A:A=$A879,'SUMMARY DATA'!C:C=$B879)),
  IF(
    OR(
      ISNUMBER(SEARCH(""CDM CASH DEPOSIT"",$C879)),
      ISNUMBER(SEARCH(""CASH DEPOSIT"",$C879)),
      COUNTIF('SUMMARY DATA'"&amp;"!D:D,$C879)&lt;&gt;1
    ),
    """",
    IFERROR(TEXTJOIN(CHAR(10),TRUE,FILTER('SUMMARY DATA'!F:F,'SUMMARY DATA'!D:D=$C879)),"""")
  )
)"),"")</f>
        <v/>
      </c>
      <c r="G879" s="2" t="str">
        <f>IFERROR(__xludf.DUMMYFUNCTION("IFERROR(
  TEXTJOIN(CHAR(10),TRUE,FILTER('SUMMARY DATA'!G:G,'SUMMARY DATA'!A:A=$A879,'SUMMARY DATA'!C:C=$B879)),
  IF(
    OR(
      ISNUMBER(SEARCH(""CDM CASH DEPOSIT"",$C879)),
      ISNUMBER(SEARCH(""CASH DEPOSIT"",$C879)),
      COUNTIF('SUMMARY DATA'"&amp;"!D:D,$C879)&lt;&gt;1
    ),
    """",
    IFERROR(TEXTJOIN(CHAR(10),TRUE,FILTER('SUMMARY DATA'!G:G,'SUMMARY DATA'!D:D=$C879)),"""")
  )
)"),"")</f>
        <v/>
      </c>
      <c r="H879" s="6" t="str">
        <f>IFERROR(__xludf.DUMMYFUNCTION("IFERROR(
  TEXTJOIN(CHAR(10),TRUE,FILTER('SUMMARY DATA'!H:H,'SUMMARY DATA'!A:A=$A879,'SUMMARY DATA'!C:C=$B879)),
  IF(
    OR(
      ISNUMBER(SEARCH(""CDM CASH DEPOSIT"",$C879)),
      ISNUMBER(SEARCH(""CASH DEPOSIT"",$C879)),
      COUNTIF('SUMMARY DATA'"&amp;"!D:D,$C879)&lt;&gt;1
    ),
    """",
    IFERROR(TEXTJOIN(CHAR(10),TRUE,FILTER('SUMMARY DATA'!H:H,'SUMMARY DATA'!D:D=$C879)),"""")
  )
)"),"")</f>
        <v/>
      </c>
      <c r="I879" s="6" t="str">
        <f>IFERROR(__xludf.DUMMYFUNCTION("IF(H879="""","""",
SUM(ARRAYFORMULA(VALUE(SPLIT(H879,CHAR(10)))))
)"),"")</f>
        <v/>
      </c>
      <c r="J879" s="2" t="str">
        <f>IFERROR(__xludf.DUMMYFUNCTION("IFERROR(
  TEXTJOIN(CHAR(10),TRUE,FILTER('SUMMARY DATA'!I:I,'SUMMARY DATA'!A:A=$A879,'SUMMARY DATA'!C:C=$B879)),
  IF(
    OR(
      ISNUMBER(SEARCH(""CDM CASH DEPOSIT"",$C879)),
      ISNUMBER(SEARCH(""CASH DEPOSIT"",$C879)),
      COUNTIF('SUMMARY DATA'"&amp;"!D:D,$C879)&lt;&gt;1
    ),
    """",
    IFERROR(TEXTJOIN(CHAR(10),TRUE,FILTER('SUMMARY DATA'!I:I,'SUMMARY DATA'!D:D=$C879)),"""")
  )
)"),"")</f>
        <v/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 spans="1:27">
      <c r="A880" s="2"/>
      <c r="B880" s="41"/>
      <c r="C880" s="2"/>
      <c r="D880" s="6"/>
      <c r="E880" s="4" t="str">
        <f>IFERROR(__xludf.DUMMYFUNCTION("IFERROR(
  TEXTJOIN(CHAR(10),TRUE,FILTER('SUMMARY DATA'!E:E,'SUMMARY DATA'!A:A=$A880,'SUMMARY DATA'!C:C=$B880)),
  IF(
    OR(
      ISNUMBER(SEARCH(""CDM CASH DEPOSIT"",$C880)),
      ISNUMBER(SEARCH(""CASH DEPOSIT"",$C880)),
      COUNTIF('SUMMARY DATA'"&amp;"!D:D,$C880)&lt;&gt;1
    ),
    """",
    IFERROR(TEXTJOIN(CHAR(10),TRUE,FILTER('SUMMARY DATA'!E:E,'SUMMARY DATA'!D:D=$C880)),"""")
  )
)"),"")</f>
        <v/>
      </c>
      <c r="F880" s="2" t="str">
        <f>IFERROR(__xludf.DUMMYFUNCTION("IFERROR(
  TEXTJOIN(CHAR(10),TRUE,FILTER('SUMMARY DATA'!F:F,'SUMMARY DATA'!A:A=$A880,'SUMMARY DATA'!C:C=$B880)),
  IF(
    OR(
      ISNUMBER(SEARCH(""CDM CASH DEPOSIT"",$C880)),
      ISNUMBER(SEARCH(""CASH DEPOSIT"",$C880)),
      COUNTIF('SUMMARY DATA'"&amp;"!D:D,$C880)&lt;&gt;1
    ),
    """",
    IFERROR(TEXTJOIN(CHAR(10),TRUE,FILTER('SUMMARY DATA'!F:F,'SUMMARY DATA'!D:D=$C880)),"""")
  )
)"),"")</f>
        <v/>
      </c>
      <c r="G880" s="2" t="str">
        <f>IFERROR(__xludf.DUMMYFUNCTION("IFERROR(
  TEXTJOIN(CHAR(10),TRUE,FILTER('SUMMARY DATA'!G:G,'SUMMARY DATA'!A:A=$A880,'SUMMARY DATA'!C:C=$B880)),
  IF(
    OR(
      ISNUMBER(SEARCH(""CDM CASH DEPOSIT"",$C880)),
      ISNUMBER(SEARCH(""CASH DEPOSIT"",$C880)),
      COUNTIF('SUMMARY DATA'"&amp;"!D:D,$C880)&lt;&gt;1
    ),
    """",
    IFERROR(TEXTJOIN(CHAR(10),TRUE,FILTER('SUMMARY DATA'!G:G,'SUMMARY DATA'!D:D=$C880)),"""")
  )
)"),"")</f>
        <v/>
      </c>
      <c r="H880" s="6" t="str">
        <f>IFERROR(__xludf.DUMMYFUNCTION("IFERROR(
  TEXTJOIN(CHAR(10),TRUE,FILTER('SUMMARY DATA'!H:H,'SUMMARY DATA'!A:A=$A880,'SUMMARY DATA'!C:C=$B880)),
  IF(
    OR(
      ISNUMBER(SEARCH(""CDM CASH DEPOSIT"",$C880)),
      ISNUMBER(SEARCH(""CASH DEPOSIT"",$C880)),
      COUNTIF('SUMMARY DATA'"&amp;"!D:D,$C880)&lt;&gt;1
    ),
    """",
    IFERROR(TEXTJOIN(CHAR(10),TRUE,FILTER('SUMMARY DATA'!H:H,'SUMMARY DATA'!D:D=$C880)),"""")
  )
)"),"")</f>
        <v/>
      </c>
      <c r="I880" s="6" t="str">
        <f>IFERROR(__xludf.DUMMYFUNCTION("IF(H880="""","""",
SUM(ARRAYFORMULA(VALUE(SPLIT(H880,CHAR(10)))))
)"),"")</f>
        <v/>
      </c>
      <c r="J880" s="2" t="str">
        <f>IFERROR(__xludf.DUMMYFUNCTION("IFERROR(
  TEXTJOIN(CHAR(10),TRUE,FILTER('SUMMARY DATA'!I:I,'SUMMARY DATA'!A:A=$A880,'SUMMARY DATA'!C:C=$B880)),
  IF(
    OR(
      ISNUMBER(SEARCH(""CDM CASH DEPOSIT"",$C880)),
      ISNUMBER(SEARCH(""CASH DEPOSIT"",$C880)),
      COUNTIF('SUMMARY DATA'"&amp;"!D:D,$C880)&lt;&gt;1
    ),
    """",
    IFERROR(TEXTJOIN(CHAR(10),TRUE,FILTER('SUMMARY DATA'!I:I,'SUMMARY DATA'!D:D=$C880)),"""")
  )
)"),"")</f>
        <v/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 spans="1:27">
      <c r="A881" s="2"/>
      <c r="B881" s="41"/>
      <c r="C881" s="2"/>
      <c r="D881" s="6"/>
      <c r="E881" s="4" t="str">
        <f>IFERROR(__xludf.DUMMYFUNCTION("IFERROR(
  TEXTJOIN(CHAR(10),TRUE,FILTER('SUMMARY DATA'!E:E,'SUMMARY DATA'!A:A=$A881,'SUMMARY DATA'!C:C=$B881)),
  IF(
    OR(
      ISNUMBER(SEARCH(""CDM CASH DEPOSIT"",$C881)),
      ISNUMBER(SEARCH(""CASH DEPOSIT"",$C881)),
      COUNTIF('SUMMARY DATA'"&amp;"!D:D,$C881)&lt;&gt;1
    ),
    """",
    IFERROR(TEXTJOIN(CHAR(10),TRUE,FILTER('SUMMARY DATA'!E:E,'SUMMARY DATA'!D:D=$C881)),"""")
  )
)"),"")</f>
        <v/>
      </c>
      <c r="F881" s="2" t="str">
        <f>IFERROR(__xludf.DUMMYFUNCTION("IFERROR(
  TEXTJOIN(CHAR(10),TRUE,FILTER('SUMMARY DATA'!F:F,'SUMMARY DATA'!A:A=$A881,'SUMMARY DATA'!C:C=$B881)),
  IF(
    OR(
      ISNUMBER(SEARCH(""CDM CASH DEPOSIT"",$C881)),
      ISNUMBER(SEARCH(""CASH DEPOSIT"",$C881)),
      COUNTIF('SUMMARY DATA'"&amp;"!D:D,$C881)&lt;&gt;1
    ),
    """",
    IFERROR(TEXTJOIN(CHAR(10),TRUE,FILTER('SUMMARY DATA'!F:F,'SUMMARY DATA'!D:D=$C881)),"""")
  )
)"),"")</f>
        <v/>
      </c>
      <c r="G881" s="2" t="str">
        <f>IFERROR(__xludf.DUMMYFUNCTION("IFERROR(
  TEXTJOIN(CHAR(10),TRUE,FILTER('SUMMARY DATA'!G:G,'SUMMARY DATA'!A:A=$A881,'SUMMARY DATA'!C:C=$B881)),
  IF(
    OR(
      ISNUMBER(SEARCH(""CDM CASH DEPOSIT"",$C881)),
      ISNUMBER(SEARCH(""CASH DEPOSIT"",$C881)),
      COUNTIF('SUMMARY DATA'"&amp;"!D:D,$C881)&lt;&gt;1
    ),
    """",
    IFERROR(TEXTJOIN(CHAR(10),TRUE,FILTER('SUMMARY DATA'!G:G,'SUMMARY DATA'!D:D=$C881)),"""")
  )
)"),"")</f>
        <v/>
      </c>
      <c r="H881" s="6" t="str">
        <f>IFERROR(__xludf.DUMMYFUNCTION("IFERROR(
  TEXTJOIN(CHAR(10),TRUE,FILTER('SUMMARY DATA'!H:H,'SUMMARY DATA'!A:A=$A881,'SUMMARY DATA'!C:C=$B881)),
  IF(
    OR(
      ISNUMBER(SEARCH(""CDM CASH DEPOSIT"",$C881)),
      ISNUMBER(SEARCH(""CASH DEPOSIT"",$C881)),
      COUNTIF('SUMMARY DATA'"&amp;"!D:D,$C881)&lt;&gt;1
    ),
    """",
    IFERROR(TEXTJOIN(CHAR(10),TRUE,FILTER('SUMMARY DATA'!H:H,'SUMMARY DATA'!D:D=$C881)),"""")
  )
)"),"")</f>
        <v/>
      </c>
      <c r="I881" s="6" t="str">
        <f>IFERROR(__xludf.DUMMYFUNCTION("IF(H881="""","""",
SUM(ARRAYFORMULA(VALUE(SPLIT(H881,CHAR(10)))))
)"),"")</f>
        <v/>
      </c>
      <c r="J881" s="2" t="str">
        <f>IFERROR(__xludf.DUMMYFUNCTION("IFERROR(
  TEXTJOIN(CHAR(10),TRUE,FILTER('SUMMARY DATA'!I:I,'SUMMARY DATA'!A:A=$A881,'SUMMARY DATA'!C:C=$B881)),
  IF(
    OR(
      ISNUMBER(SEARCH(""CDM CASH DEPOSIT"",$C881)),
      ISNUMBER(SEARCH(""CASH DEPOSIT"",$C881)),
      COUNTIF('SUMMARY DATA'"&amp;"!D:D,$C881)&lt;&gt;1
    ),
    """",
    IFERROR(TEXTJOIN(CHAR(10),TRUE,FILTER('SUMMARY DATA'!I:I,'SUMMARY DATA'!D:D=$C881)),"""")
  )
)"),"")</f>
        <v/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 spans="1:27">
      <c r="A882" s="2"/>
      <c r="B882" s="41"/>
      <c r="C882" s="2"/>
      <c r="D882" s="6"/>
      <c r="E882" s="4" t="str">
        <f>IFERROR(__xludf.DUMMYFUNCTION("IFERROR(
  TEXTJOIN(CHAR(10),TRUE,FILTER('SUMMARY DATA'!E:E,'SUMMARY DATA'!A:A=$A882,'SUMMARY DATA'!C:C=$B882)),
  IF(
    OR(
      ISNUMBER(SEARCH(""CDM CASH DEPOSIT"",$C882)),
      ISNUMBER(SEARCH(""CASH DEPOSIT"",$C882)),
      COUNTIF('SUMMARY DATA'"&amp;"!D:D,$C882)&lt;&gt;1
    ),
    """",
    IFERROR(TEXTJOIN(CHAR(10),TRUE,FILTER('SUMMARY DATA'!E:E,'SUMMARY DATA'!D:D=$C882)),"""")
  )
)"),"")</f>
        <v/>
      </c>
      <c r="F882" s="2" t="str">
        <f>IFERROR(__xludf.DUMMYFUNCTION("IFERROR(
  TEXTJOIN(CHAR(10),TRUE,FILTER('SUMMARY DATA'!F:F,'SUMMARY DATA'!A:A=$A882,'SUMMARY DATA'!C:C=$B882)),
  IF(
    OR(
      ISNUMBER(SEARCH(""CDM CASH DEPOSIT"",$C882)),
      ISNUMBER(SEARCH(""CASH DEPOSIT"",$C882)),
      COUNTIF('SUMMARY DATA'"&amp;"!D:D,$C882)&lt;&gt;1
    ),
    """",
    IFERROR(TEXTJOIN(CHAR(10),TRUE,FILTER('SUMMARY DATA'!F:F,'SUMMARY DATA'!D:D=$C882)),"""")
  )
)"),"")</f>
        <v/>
      </c>
      <c r="G882" s="2" t="str">
        <f>IFERROR(__xludf.DUMMYFUNCTION("IFERROR(
  TEXTJOIN(CHAR(10),TRUE,FILTER('SUMMARY DATA'!G:G,'SUMMARY DATA'!A:A=$A882,'SUMMARY DATA'!C:C=$B882)),
  IF(
    OR(
      ISNUMBER(SEARCH(""CDM CASH DEPOSIT"",$C882)),
      ISNUMBER(SEARCH(""CASH DEPOSIT"",$C882)),
      COUNTIF('SUMMARY DATA'"&amp;"!D:D,$C882)&lt;&gt;1
    ),
    """",
    IFERROR(TEXTJOIN(CHAR(10),TRUE,FILTER('SUMMARY DATA'!G:G,'SUMMARY DATA'!D:D=$C882)),"""")
  )
)"),"")</f>
        <v/>
      </c>
      <c r="H882" s="6" t="str">
        <f>IFERROR(__xludf.DUMMYFUNCTION("IFERROR(
  TEXTJOIN(CHAR(10),TRUE,FILTER('SUMMARY DATA'!H:H,'SUMMARY DATA'!A:A=$A882,'SUMMARY DATA'!C:C=$B882)),
  IF(
    OR(
      ISNUMBER(SEARCH(""CDM CASH DEPOSIT"",$C882)),
      ISNUMBER(SEARCH(""CASH DEPOSIT"",$C882)),
      COUNTIF('SUMMARY DATA'"&amp;"!D:D,$C882)&lt;&gt;1
    ),
    """",
    IFERROR(TEXTJOIN(CHAR(10),TRUE,FILTER('SUMMARY DATA'!H:H,'SUMMARY DATA'!D:D=$C882)),"""")
  )
)"),"")</f>
        <v/>
      </c>
      <c r="I882" s="6" t="str">
        <f>IFERROR(__xludf.DUMMYFUNCTION("IF(H882="""","""",
SUM(ARRAYFORMULA(VALUE(SPLIT(H882,CHAR(10)))))
)"),"")</f>
        <v/>
      </c>
      <c r="J882" s="2" t="str">
        <f>IFERROR(__xludf.DUMMYFUNCTION("IFERROR(
  TEXTJOIN(CHAR(10),TRUE,FILTER('SUMMARY DATA'!I:I,'SUMMARY DATA'!A:A=$A882,'SUMMARY DATA'!C:C=$B882)),
  IF(
    OR(
      ISNUMBER(SEARCH(""CDM CASH DEPOSIT"",$C882)),
      ISNUMBER(SEARCH(""CASH DEPOSIT"",$C882)),
      COUNTIF('SUMMARY DATA'"&amp;"!D:D,$C882)&lt;&gt;1
    ),
    """",
    IFERROR(TEXTJOIN(CHAR(10),TRUE,FILTER('SUMMARY DATA'!I:I,'SUMMARY DATA'!D:D=$C882)),"""")
  )
)"),"")</f>
        <v/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 spans="1:27">
      <c r="A883" s="2"/>
      <c r="B883" s="41"/>
      <c r="C883" s="2"/>
      <c r="D883" s="6"/>
      <c r="E883" s="4" t="str">
        <f>IFERROR(__xludf.DUMMYFUNCTION("IFERROR(
  TEXTJOIN(CHAR(10),TRUE,FILTER('SUMMARY DATA'!E:E,'SUMMARY DATA'!A:A=$A883,'SUMMARY DATA'!C:C=$B883)),
  IF(
    OR(
      ISNUMBER(SEARCH(""CDM CASH DEPOSIT"",$C883)),
      ISNUMBER(SEARCH(""CASH DEPOSIT"",$C883)),
      COUNTIF('SUMMARY DATA'"&amp;"!D:D,$C883)&lt;&gt;1
    ),
    """",
    IFERROR(TEXTJOIN(CHAR(10),TRUE,FILTER('SUMMARY DATA'!E:E,'SUMMARY DATA'!D:D=$C883)),"""")
  )
)"),"")</f>
        <v/>
      </c>
      <c r="F883" s="2" t="str">
        <f>IFERROR(__xludf.DUMMYFUNCTION("IFERROR(
  TEXTJOIN(CHAR(10),TRUE,FILTER('SUMMARY DATA'!F:F,'SUMMARY DATA'!A:A=$A883,'SUMMARY DATA'!C:C=$B883)),
  IF(
    OR(
      ISNUMBER(SEARCH(""CDM CASH DEPOSIT"",$C883)),
      ISNUMBER(SEARCH(""CASH DEPOSIT"",$C883)),
      COUNTIF('SUMMARY DATA'"&amp;"!D:D,$C883)&lt;&gt;1
    ),
    """",
    IFERROR(TEXTJOIN(CHAR(10),TRUE,FILTER('SUMMARY DATA'!F:F,'SUMMARY DATA'!D:D=$C883)),"""")
  )
)"),"")</f>
        <v/>
      </c>
      <c r="G883" s="2" t="str">
        <f>IFERROR(__xludf.DUMMYFUNCTION("IFERROR(
  TEXTJOIN(CHAR(10),TRUE,FILTER('SUMMARY DATA'!G:G,'SUMMARY DATA'!A:A=$A883,'SUMMARY DATA'!C:C=$B883)),
  IF(
    OR(
      ISNUMBER(SEARCH(""CDM CASH DEPOSIT"",$C883)),
      ISNUMBER(SEARCH(""CASH DEPOSIT"",$C883)),
      COUNTIF('SUMMARY DATA'"&amp;"!D:D,$C883)&lt;&gt;1
    ),
    """",
    IFERROR(TEXTJOIN(CHAR(10),TRUE,FILTER('SUMMARY DATA'!G:G,'SUMMARY DATA'!D:D=$C883)),"""")
  )
)"),"")</f>
        <v/>
      </c>
      <c r="H883" s="6" t="str">
        <f>IFERROR(__xludf.DUMMYFUNCTION("IFERROR(
  TEXTJOIN(CHAR(10),TRUE,FILTER('SUMMARY DATA'!H:H,'SUMMARY DATA'!A:A=$A883,'SUMMARY DATA'!C:C=$B883)),
  IF(
    OR(
      ISNUMBER(SEARCH(""CDM CASH DEPOSIT"",$C883)),
      ISNUMBER(SEARCH(""CASH DEPOSIT"",$C883)),
      COUNTIF('SUMMARY DATA'"&amp;"!D:D,$C883)&lt;&gt;1
    ),
    """",
    IFERROR(TEXTJOIN(CHAR(10),TRUE,FILTER('SUMMARY DATA'!H:H,'SUMMARY DATA'!D:D=$C883)),"""")
  )
)"),"")</f>
        <v/>
      </c>
      <c r="I883" s="6" t="str">
        <f>IFERROR(__xludf.DUMMYFUNCTION("IF(H883="""","""",
SUM(ARRAYFORMULA(VALUE(SPLIT(H883,CHAR(10)))))
)"),"")</f>
        <v/>
      </c>
      <c r="J883" s="2" t="str">
        <f>IFERROR(__xludf.DUMMYFUNCTION("IFERROR(
  TEXTJOIN(CHAR(10),TRUE,FILTER('SUMMARY DATA'!I:I,'SUMMARY DATA'!A:A=$A883,'SUMMARY DATA'!C:C=$B883)),
  IF(
    OR(
      ISNUMBER(SEARCH(""CDM CASH DEPOSIT"",$C883)),
      ISNUMBER(SEARCH(""CASH DEPOSIT"",$C883)),
      COUNTIF('SUMMARY DATA'"&amp;"!D:D,$C883)&lt;&gt;1
    ),
    """",
    IFERROR(TEXTJOIN(CHAR(10),TRUE,FILTER('SUMMARY DATA'!I:I,'SUMMARY DATA'!D:D=$C883)),"""")
  )
)"),"")</f>
        <v/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 spans="1:27">
      <c r="A884" s="2"/>
      <c r="B884" s="41"/>
      <c r="C884" s="2"/>
      <c r="D884" s="6"/>
      <c r="E884" s="4" t="str">
        <f>IFERROR(__xludf.DUMMYFUNCTION("IFERROR(
  TEXTJOIN(CHAR(10),TRUE,FILTER('SUMMARY DATA'!E:E,'SUMMARY DATA'!A:A=$A884,'SUMMARY DATA'!C:C=$B884)),
  IF(
    OR(
      ISNUMBER(SEARCH(""CDM CASH DEPOSIT"",$C884)),
      ISNUMBER(SEARCH(""CASH DEPOSIT"",$C884)),
      COUNTIF('SUMMARY DATA'"&amp;"!D:D,$C884)&lt;&gt;1
    ),
    """",
    IFERROR(TEXTJOIN(CHAR(10),TRUE,FILTER('SUMMARY DATA'!E:E,'SUMMARY DATA'!D:D=$C884)),"""")
  )
)"),"")</f>
        <v/>
      </c>
      <c r="F884" s="2" t="str">
        <f>IFERROR(__xludf.DUMMYFUNCTION("IFERROR(
  TEXTJOIN(CHAR(10),TRUE,FILTER('SUMMARY DATA'!F:F,'SUMMARY DATA'!A:A=$A884,'SUMMARY DATA'!C:C=$B884)),
  IF(
    OR(
      ISNUMBER(SEARCH(""CDM CASH DEPOSIT"",$C884)),
      ISNUMBER(SEARCH(""CASH DEPOSIT"",$C884)),
      COUNTIF('SUMMARY DATA'"&amp;"!D:D,$C884)&lt;&gt;1
    ),
    """",
    IFERROR(TEXTJOIN(CHAR(10),TRUE,FILTER('SUMMARY DATA'!F:F,'SUMMARY DATA'!D:D=$C884)),"""")
  )
)"),"")</f>
        <v/>
      </c>
      <c r="G884" s="2" t="str">
        <f>IFERROR(__xludf.DUMMYFUNCTION("IFERROR(
  TEXTJOIN(CHAR(10),TRUE,FILTER('SUMMARY DATA'!G:G,'SUMMARY DATA'!A:A=$A884,'SUMMARY DATA'!C:C=$B884)),
  IF(
    OR(
      ISNUMBER(SEARCH(""CDM CASH DEPOSIT"",$C884)),
      ISNUMBER(SEARCH(""CASH DEPOSIT"",$C884)),
      COUNTIF('SUMMARY DATA'"&amp;"!D:D,$C884)&lt;&gt;1
    ),
    """",
    IFERROR(TEXTJOIN(CHAR(10),TRUE,FILTER('SUMMARY DATA'!G:G,'SUMMARY DATA'!D:D=$C884)),"""")
  )
)"),"")</f>
        <v/>
      </c>
      <c r="H884" s="6" t="str">
        <f>IFERROR(__xludf.DUMMYFUNCTION("IFERROR(
  TEXTJOIN(CHAR(10),TRUE,FILTER('SUMMARY DATA'!H:H,'SUMMARY DATA'!A:A=$A884,'SUMMARY DATA'!C:C=$B884)),
  IF(
    OR(
      ISNUMBER(SEARCH(""CDM CASH DEPOSIT"",$C884)),
      ISNUMBER(SEARCH(""CASH DEPOSIT"",$C884)),
      COUNTIF('SUMMARY DATA'"&amp;"!D:D,$C884)&lt;&gt;1
    ),
    """",
    IFERROR(TEXTJOIN(CHAR(10),TRUE,FILTER('SUMMARY DATA'!H:H,'SUMMARY DATA'!D:D=$C884)),"""")
  )
)"),"")</f>
        <v/>
      </c>
      <c r="I884" s="6" t="str">
        <f>IFERROR(__xludf.DUMMYFUNCTION("IF(H884="""","""",
SUM(ARRAYFORMULA(VALUE(SPLIT(H884,CHAR(10)))))
)"),"")</f>
        <v/>
      </c>
      <c r="J884" s="2" t="str">
        <f>IFERROR(__xludf.DUMMYFUNCTION("IFERROR(
  TEXTJOIN(CHAR(10),TRUE,FILTER('SUMMARY DATA'!I:I,'SUMMARY DATA'!A:A=$A884,'SUMMARY DATA'!C:C=$B884)),
  IF(
    OR(
      ISNUMBER(SEARCH(""CDM CASH DEPOSIT"",$C884)),
      ISNUMBER(SEARCH(""CASH DEPOSIT"",$C884)),
      COUNTIF('SUMMARY DATA'"&amp;"!D:D,$C884)&lt;&gt;1
    ),
    """",
    IFERROR(TEXTJOIN(CHAR(10),TRUE,FILTER('SUMMARY DATA'!I:I,'SUMMARY DATA'!D:D=$C884)),"""")
  )
)"),"")</f>
        <v/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 spans="1:27">
      <c r="A885" s="2"/>
      <c r="B885" s="41"/>
      <c r="C885" s="2"/>
      <c r="D885" s="6"/>
      <c r="E885" s="4" t="str">
        <f>IFERROR(__xludf.DUMMYFUNCTION("IFERROR(
  TEXTJOIN(CHAR(10),TRUE,FILTER('SUMMARY DATA'!E:E,'SUMMARY DATA'!A:A=$A885,'SUMMARY DATA'!C:C=$B885)),
  IF(
    OR(
      ISNUMBER(SEARCH(""CDM CASH DEPOSIT"",$C885)),
      ISNUMBER(SEARCH(""CASH DEPOSIT"",$C885)),
      COUNTIF('SUMMARY DATA'"&amp;"!D:D,$C885)&lt;&gt;1
    ),
    """",
    IFERROR(TEXTJOIN(CHAR(10),TRUE,FILTER('SUMMARY DATA'!E:E,'SUMMARY DATA'!D:D=$C885)),"""")
  )
)"),"")</f>
        <v/>
      </c>
      <c r="F885" s="2" t="str">
        <f>IFERROR(__xludf.DUMMYFUNCTION("IFERROR(
  TEXTJOIN(CHAR(10),TRUE,FILTER('SUMMARY DATA'!F:F,'SUMMARY DATA'!A:A=$A885,'SUMMARY DATA'!C:C=$B885)),
  IF(
    OR(
      ISNUMBER(SEARCH(""CDM CASH DEPOSIT"",$C885)),
      ISNUMBER(SEARCH(""CASH DEPOSIT"",$C885)),
      COUNTIF('SUMMARY DATA'"&amp;"!D:D,$C885)&lt;&gt;1
    ),
    """",
    IFERROR(TEXTJOIN(CHAR(10),TRUE,FILTER('SUMMARY DATA'!F:F,'SUMMARY DATA'!D:D=$C885)),"""")
  )
)"),"")</f>
        <v/>
      </c>
      <c r="G885" s="2" t="str">
        <f>IFERROR(__xludf.DUMMYFUNCTION("IFERROR(
  TEXTJOIN(CHAR(10),TRUE,FILTER('SUMMARY DATA'!G:G,'SUMMARY DATA'!A:A=$A885,'SUMMARY DATA'!C:C=$B885)),
  IF(
    OR(
      ISNUMBER(SEARCH(""CDM CASH DEPOSIT"",$C885)),
      ISNUMBER(SEARCH(""CASH DEPOSIT"",$C885)),
      COUNTIF('SUMMARY DATA'"&amp;"!D:D,$C885)&lt;&gt;1
    ),
    """",
    IFERROR(TEXTJOIN(CHAR(10),TRUE,FILTER('SUMMARY DATA'!G:G,'SUMMARY DATA'!D:D=$C885)),"""")
  )
)"),"")</f>
        <v/>
      </c>
      <c r="H885" s="6" t="str">
        <f>IFERROR(__xludf.DUMMYFUNCTION("IFERROR(
  TEXTJOIN(CHAR(10),TRUE,FILTER('SUMMARY DATA'!H:H,'SUMMARY DATA'!A:A=$A885,'SUMMARY DATA'!C:C=$B885)),
  IF(
    OR(
      ISNUMBER(SEARCH(""CDM CASH DEPOSIT"",$C885)),
      ISNUMBER(SEARCH(""CASH DEPOSIT"",$C885)),
      COUNTIF('SUMMARY DATA'"&amp;"!D:D,$C885)&lt;&gt;1
    ),
    """",
    IFERROR(TEXTJOIN(CHAR(10),TRUE,FILTER('SUMMARY DATA'!H:H,'SUMMARY DATA'!D:D=$C885)),"""")
  )
)"),"")</f>
        <v/>
      </c>
      <c r="I885" s="6" t="str">
        <f>IFERROR(__xludf.DUMMYFUNCTION("IF(H885="""","""",
SUM(ARRAYFORMULA(VALUE(SPLIT(H885,CHAR(10)))))
)"),"")</f>
        <v/>
      </c>
      <c r="J885" s="2" t="str">
        <f>IFERROR(__xludf.DUMMYFUNCTION("IFERROR(
  TEXTJOIN(CHAR(10),TRUE,FILTER('SUMMARY DATA'!I:I,'SUMMARY DATA'!A:A=$A885,'SUMMARY DATA'!C:C=$B885)),
  IF(
    OR(
      ISNUMBER(SEARCH(""CDM CASH DEPOSIT"",$C885)),
      ISNUMBER(SEARCH(""CASH DEPOSIT"",$C885)),
      COUNTIF('SUMMARY DATA'"&amp;"!D:D,$C885)&lt;&gt;1
    ),
    """",
    IFERROR(TEXTJOIN(CHAR(10),TRUE,FILTER('SUMMARY DATA'!I:I,'SUMMARY DATA'!D:D=$C885)),"""")
  )
)"),"")</f>
        <v/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 spans="1:27">
      <c r="A886" s="2"/>
      <c r="B886" s="41"/>
      <c r="C886" s="2"/>
      <c r="D886" s="6"/>
      <c r="E886" s="4" t="str">
        <f>IFERROR(__xludf.DUMMYFUNCTION("IFERROR(
  TEXTJOIN(CHAR(10),TRUE,FILTER('SUMMARY DATA'!E:E,'SUMMARY DATA'!A:A=$A886,'SUMMARY DATA'!C:C=$B886)),
  IF(
    OR(
      ISNUMBER(SEARCH(""CDM CASH DEPOSIT"",$C886)),
      ISNUMBER(SEARCH(""CASH DEPOSIT"",$C886)),
      COUNTIF('SUMMARY DATA'"&amp;"!D:D,$C886)&lt;&gt;1
    ),
    """",
    IFERROR(TEXTJOIN(CHAR(10),TRUE,FILTER('SUMMARY DATA'!E:E,'SUMMARY DATA'!D:D=$C886)),"""")
  )
)"),"")</f>
        <v/>
      </c>
      <c r="F886" s="2" t="str">
        <f>IFERROR(__xludf.DUMMYFUNCTION("IFERROR(
  TEXTJOIN(CHAR(10),TRUE,FILTER('SUMMARY DATA'!F:F,'SUMMARY DATA'!A:A=$A886,'SUMMARY DATA'!C:C=$B886)),
  IF(
    OR(
      ISNUMBER(SEARCH(""CDM CASH DEPOSIT"",$C886)),
      ISNUMBER(SEARCH(""CASH DEPOSIT"",$C886)),
      COUNTIF('SUMMARY DATA'"&amp;"!D:D,$C886)&lt;&gt;1
    ),
    """",
    IFERROR(TEXTJOIN(CHAR(10),TRUE,FILTER('SUMMARY DATA'!F:F,'SUMMARY DATA'!D:D=$C886)),"""")
  )
)"),"")</f>
        <v/>
      </c>
      <c r="G886" s="2" t="str">
        <f>IFERROR(__xludf.DUMMYFUNCTION("IFERROR(
  TEXTJOIN(CHAR(10),TRUE,FILTER('SUMMARY DATA'!G:G,'SUMMARY DATA'!A:A=$A886,'SUMMARY DATA'!C:C=$B886)),
  IF(
    OR(
      ISNUMBER(SEARCH(""CDM CASH DEPOSIT"",$C886)),
      ISNUMBER(SEARCH(""CASH DEPOSIT"",$C886)),
      COUNTIF('SUMMARY DATA'"&amp;"!D:D,$C886)&lt;&gt;1
    ),
    """",
    IFERROR(TEXTJOIN(CHAR(10),TRUE,FILTER('SUMMARY DATA'!G:G,'SUMMARY DATA'!D:D=$C886)),"""")
  )
)"),"")</f>
        <v/>
      </c>
      <c r="H886" s="6" t="str">
        <f>IFERROR(__xludf.DUMMYFUNCTION("IFERROR(
  TEXTJOIN(CHAR(10),TRUE,FILTER('SUMMARY DATA'!H:H,'SUMMARY DATA'!A:A=$A886,'SUMMARY DATA'!C:C=$B886)),
  IF(
    OR(
      ISNUMBER(SEARCH(""CDM CASH DEPOSIT"",$C886)),
      ISNUMBER(SEARCH(""CASH DEPOSIT"",$C886)),
      COUNTIF('SUMMARY DATA'"&amp;"!D:D,$C886)&lt;&gt;1
    ),
    """",
    IFERROR(TEXTJOIN(CHAR(10),TRUE,FILTER('SUMMARY DATA'!H:H,'SUMMARY DATA'!D:D=$C886)),"""")
  )
)"),"")</f>
        <v/>
      </c>
      <c r="I886" s="6" t="str">
        <f>IFERROR(__xludf.DUMMYFUNCTION("IF(H886="""","""",
SUM(ARRAYFORMULA(VALUE(SPLIT(H886,CHAR(10)))))
)"),"")</f>
        <v/>
      </c>
      <c r="J886" s="2" t="str">
        <f>IFERROR(__xludf.DUMMYFUNCTION("IFERROR(
  TEXTJOIN(CHAR(10),TRUE,FILTER('SUMMARY DATA'!I:I,'SUMMARY DATA'!A:A=$A886,'SUMMARY DATA'!C:C=$B886)),
  IF(
    OR(
      ISNUMBER(SEARCH(""CDM CASH DEPOSIT"",$C886)),
      ISNUMBER(SEARCH(""CASH DEPOSIT"",$C886)),
      COUNTIF('SUMMARY DATA'"&amp;"!D:D,$C886)&lt;&gt;1
    ),
    """",
    IFERROR(TEXTJOIN(CHAR(10),TRUE,FILTER('SUMMARY DATA'!I:I,'SUMMARY DATA'!D:D=$C886)),"""")
  )
)"),"")</f>
        <v/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 spans="1:27">
      <c r="A887" s="2"/>
      <c r="B887" s="41"/>
      <c r="C887" s="2"/>
      <c r="D887" s="6"/>
      <c r="E887" s="4" t="str">
        <f>IFERROR(__xludf.DUMMYFUNCTION("IFERROR(
  TEXTJOIN(CHAR(10),TRUE,FILTER('SUMMARY DATA'!E:E,'SUMMARY DATA'!A:A=$A887,'SUMMARY DATA'!C:C=$B887)),
  IF(
    OR(
      ISNUMBER(SEARCH(""CDM CASH DEPOSIT"",$C887)),
      ISNUMBER(SEARCH(""CASH DEPOSIT"",$C887)),
      COUNTIF('SUMMARY DATA'"&amp;"!D:D,$C887)&lt;&gt;1
    ),
    """",
    IFERROR(TEXTJOIN(CHAR(10),TRUE,FILTER('SUMMARY DATA'!E:E,'SUMMARY DATA'!D:D=$C887)),"""")
  )
)"),"")</f>
        <v/>
      </c>
      <c r="F887" s="2" t="str">
        <f>IFERROR(__xludf.DUMMYFUNCTION("IFERROR(
  TEXTJOIN(CHAR(10),TRUE,FILTER('SUMMARY DATA'!F:F,'SUMMARY DATA'!A:A=$A887,'SUMMARY DATA'!C:C=$B887)),
  IF(
    OR(
      ISNUMBER(SEARCH(""CDM CASH DEPOSIT"",$C887)),
      ISNUMBER(SEARCH(""CASH DEPOSIT"",$C887)),
      COUNTIF('SUMMARY DATA'"&amp;"!D:D,$C887)&lt;&gt;1
    ),
    """",
    IFERROR(TEXTJOIN(CHAR(10),TRUE,FILTER('SUMMARY DATA'!F:F,'SUMMARY DATA'!D:D=$C887)),"""")
  )
)"),"")</f>
        <v/>
      </c>
      <c r="G887" s="2" t="str">
        <f>IFERROR(__xludf.DUMMYFUNCTION("IFERROR(
  TEXTJOIN(CHAR(10),TRUE,FILTER('SUMMARY DATA'!G:G,'SUMMARY DATA'!A:A=$A887,'SUMMARY DATA'!C:C=$B887)),
  IF(
    OR(
      ISNUMBER(SEARCH(""CDM CASH DEPOSIT"",$C887)),
      ISNUMBER(SEARCH(""CASH DEPOSIT"",$C887)),
      COUNTIF('SUMMARY DATA'"&amp;"!D:D,$C887)&lt;&gt;1
    ),
    """",
    IFERROR(TEXTJOIN(CHAR(10),TRUE,FILTER('SUMMARY DATA'!G:G,'SUMMARY DATA'!D:D=$C887)),"""")
  )
)"),"")</f>
        <v/>
      </c>
      <c r="H887" s="6" t="str">
        <f>IFERROR(__xludf.DUMMYFUNCTION("IFERROR(
  TEXTJOIN(CHAR(10),TRUE,FILTER('SUMMARY DATA'!H:H,'SUMMARY DATA'!A:A=$A887,'SUMMARY DATA'!C:C=$B887)),
  IF(
    OR(
      ISNUMBER(SEARCH(""CDM CASH DEPOSIT"",$C887)),
      ISNUMBER(SEARCH(""CASH DEPOSIT"",$C887)),
      COUNTIF('SUMMARY DATA'"&amp;"!D:D,$C887)&lt;&gt;1
    ),
    """",
    IFERROR(TEXTJOIN(CHAR(10),TRUE,FILTER('SUMMARY DATA'!H:H,'SUMMARY DATA'!D:D=$C887)),"""")
  )
)"),"")</f>
        <v/>
      </c>
      <c r="I887" s="6" t="str">
        <f>IFERROR(__xludf.DUMMYFUNCTION("IF(H887="""","""",
SUM(ARRAYFORMULA(VALUE(SPLIT(H887,CHAR(10)))))
)"),"")</f>
        <v/>
      </c>
      <c r="J887" s="2" t="str">
        <f>IFERROR(__xludf.DUMMYFUNCTION("IFERROR(
  TEXTJOIN(CHAR(10),TRUE,FILTER('SUMMARY DATA'!I:I,'SUMMARY DATA'!A:A=$A887,'SUMMARY DATA'!C:C=$B887)),
  IF(
    OR(
      ISNUMBER(SEARCH(""CDM CASH DEPOSIT"",$C887)),
      ISNUMBER(SEARCH(""CASH DEPOSIT"",$C887)),
      COUNTIF('SUMMARY DATA'"&amp;"!D:D,$C887)&lt;&gt;1
    ),
    """",
    IFERROR(TEXTJOIN(CHAR(10),TRUE,FILTER('SUMMARY DATA'!I:I,'SUMMARY DATA'!D:D=$C887)),"""")
  )
)"),"")</f>
        <v/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 spans="1:27">
      <c r="A888" s="2"/>
      <c r="B888" s="41"/>
      <c r="C888" s="2"/>
      <c r="D888" s="6"/>
      <c r="E888" s="4" t="str">
        <f>IFERROR(__xludf.DUMMYFUNCTION("IFERROR(
  TEXTJOIN(CHAR(10),TRUE,FILTER('SUMMARY DATA'!E:E,'SUMMARY DATA'!A:A=$A888,'SUMMARY DATA'!C:C=$B888)),
  IF(
    OR(
      ISNUMBER(SEARCH(""CDM CASH DEPOSIT"",$C888)),
      ISNUMBER(SEARCH(""CASH DEPOSIT"",$C888)),
      COUNTIF('SUMMARY DATA'"&amp;"!D:D,$C888)&lt;&gt;1
    ),
    """",
    IFERROR(TEXTJOIN(CHAR(10),TRUE,FILTER('SUMMARY DATA'!E:E,'SUMMARY DATA'!D:D=$C888)),"""")
  )
)"),"")</f>
        <v/>
      </c>
      <c r="F888" s="2" t="str">
        <f>IFERROR(__xludf.DUMMYFUNCTION("IFERROR(
  TEXTJOIN(CHAR(10),TRUE,FILTER('SUMMARY DATA'!F:F,'SUMMARY DATA'!A:A=$A888,'SUMMARY DATA'!C:C=$B888)),
  IF(
    OR(
      ISNUMBER(SEARCH(""CDM CASH DEPOSIT"",$C888)),
      ISNUMBER(SEARCH(""CASH DEPOSIT"",$C888)),
      COUNTIF('SUMMARY DATA'"&amp;"!D:D,$C888)&lt;&gt;1
    ),
    """",
    IFERROR(TEXTJOIN(CHAR(10),TRUE,FILTER('SUMMARY DATA'!F:F,'SUMMARY DATA'!D:D=$C888)),"""")
  )
)"),"")</f>
        <v/>
      </c>
      <c r="G888" s="2" t="str">
        <f>IFERROR(__xludf.DUMMYFUNCTION("IFERROR(
  TEXTJOIN(CHAR(10),TRUE,FILTER('SUMMARY DATA'!G:G,'SUMMARY DATA'!A:A=$A888,'SUMMARY DATA'!C:C=$B888)),
  IF(
    OR(
      ISNUMBER(SEARCH(""CDM CASH DEPOSIT"",$C888)),
      ISNUMBER(SEARCH(""CASH DEPOSIT"",$C888)),
      COUNTIF('SUMMARY DATA'"&amp;"!D:D,$C888)&lt;&gt;1
    ),
    """",
    IFERROR(TEXTJOIN(CHAR(10),TRUE,FILTER('SUMMARY DATA'!G:G,'SUMMARY DATA'!D:D=$C888)),"""")
  )
)"),"")</f>
        <v/>
      </c>
      <c r="H888" s="6" t="str">
        <f>IFERROR(__xludf.DUMMYFUNCTION("IFERROR(
  TEXTJOIN(CHAR(10),TRUE,FILTER('SUMMARY DATA'!H:H,'SUMMARY DATA'!A:A=$A888,'SUMMARY DATA'!C:C=$B888)),
  IF(
    OR(
      ISNUMBER(SEARCH(""CDM CASH DEPOSIT"",$C888)),
      ISNUMBER(SEARCH(""CASH DEPOSIT"",$C888)),
      COUNTIF('SUMMARY DATA'"&amp;"!D:D,$C888)&lt;&gt;1
    ),
    """",
    IFERROR(TEXTJOIN(CHAR(10),TRUE,FILTER('SUMMARY DATA'!H:H,'SUMMARY DATA'!D:D=$C888)),"""")
  )
)"),"")</f>
        <v/>
      </c>
      <c r="I888" s="6" t="str">
        <f>IFERROR(__xludf.DUMMYFUNCTION("IF(H888="""","""",
SUM(ARRAYFORMULA(VALUE(SPLIT(H888,CHAR(10)))))
)"),"")</f>
        <v/>
      </c>
      <c r="J888" s="2" t="str">
        <f>IFERROR(__xludf.DUMMYFUNCTION("IFERROR(
  TEXTJOIN(CHAR(10),TRUE,FILTER('SUMMARY DATA'!I:I,'SUMMARY DATA'!A:A=$A888,'SUMMARY DATA'!C:C=$B888)),
  IF(
    OR(
      ISNUMBER(SEARCH(""CDM CASH DEPOSIT"",$C888)),
      ISNUMBER(SEARCH(""CASH DEPOSIT"",$C888)),
      COUNTIF('SUMMARY DATA'"&amp;"!D:D,$C888)&lt;&gt;1
    ),
    """",
    IFERROR(TEXTJOIN(CHAR(10),TRUE,FILTER('SUMMARY DATA'!I:I,'SUMMARY DATA'!D:D=$C888)),"""")
  )
)"),"")</f>
        <v/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 spans="1:27">
      <c r="A889" s="2"/>
      <c r="B889" s="41"/>
      <c r="C889" s="2"/>
      <c r="D889" s="6"/>
      <c r="E889" s="4" t="str">
        <f>IFERROR(__xludf.DUMMYFUNCTION("IFERROR(
  TEXTJOIN(CHAR(10),TRUE,FILTER('SUMMARY DATA'!E:E,'SUMMARY DATA'!A:A=$A889,'SUMMARY DATA'!C:C=$B889)),
  IF(
    OR(
      ISNUMBER(SEARCH(""CDM CASH DEPOSIT"",$C889)),
      ISNUMBER(SEARCH(""CASH DEPOSIT"",$C889)),
      COUNTIF('SUMMARY DATA'"&amp;"!D:D,$C889)&lt;&gt;1
    ),
    """",
    IFERROR(TEXTJOIN(CHAR(10),TRUE,FILTER('SUMMARY DATA'!E:E,'SUMMARY DATA'!D:D=$C889)),"""")
  )
)"),"")</f>
        <v/>
      </c>
      <c r="F889" s="2" t="str">
        <f>IFERROR(__xludf.DUMMYFUNCTION("IFERROR(
  TEXTJOIN(CHAR(10),TRUE,FILTER('SUMMARY DATA'!F:F,'SUMMARY DATA'!A:A=$A889,'SUMMARY DATA'!C:C=$B889)),
  IF(
    OR(
      ISNUMBER(SEARCH(""CDM CASH DEPOSIT"",$C889)),
      ISNUMBER(SEARCH(""CASH DEPOSIT"",$C889)),
      COUNTIF('SUMMARY DATA'"&amp;"!D:D,$C889)&lt;&gt;1
    ),
    """",
    IFERROR(TEXTJOIN(CHAR(10),TRUE,FILTER('SUMMARY DATA'!F:F,'SUMMARY DATA'!D:D=$C889)),"""")
  )
)"),"")</f>
        <v/>
      </c>
      <c r="G889" s="2" t="str">
        <f>IFERROR(__xludf.DUMMYFUNCTION("IFERROR(
  TEXTJOIN(CHAR(10),TRUE,FILTER('SUMMARY DATA'!G:G,'SUMMARY DATA'!A:A=$A889,'SUMMARY DATA'!C:C=$B889)),
  IF(
    OR(
      ISNUMBER(SEARCH(""CDM CASH DEPOSIT"",$C889)),
      ISNUMBER(SEARCH(""CASH DEPOSIT"",$C889)),
      COUNTIF('SUMMARY DATA'"&amp;"!D:D,$C889)&lt;&gt;1
    ),
    """",
    IFERROR(TEXTJOIN(CHAR(10),TRUE,FILTER('SUMMARY DATA'!G:G,'SUMMARY DATA'!D:D=$C889)),"""")
  )
)"),"")</f>
        <v/>
      </c>
      <c r="H889" s="6" t="str">
        <f>IFERROR(__xludf.DUMMYFUNCTION("IFERROR(
  TEXTJOIN(CHAR(10),TRUE,FILTER('SUMMARY DATA'!H:H,'SUMMARY DATA'!A:A=$A889,'SUMMARY DATA'!C:C=$B889)),
  IF(
    OR(
      ISNUMBER(SEARCH(""CDM CASH DEPOSIT"",$C889)),
      ISNUMBER(SEARCH(""CASH DEPOSIT"",$C889)),
      COUNTIF('SUMMARY DATA'"&amp;"!D:D,$C889)&lt;&gt;1
    ),
    """",
    IFERROR(TEXTJOIN(CHAR(10),TRUE,FILTER('SUMMARY DATA'!H:H,'SUMMARY DATA'!D:D=$C889)),"""")
  )
)"),"")</f>
        <v/>
      </c>
      <c r="I889" s="6" t="str">
        <f>IFERROR(__xludf.DUMMYFUNCTION("IF(H889="""","""",
SUM(ARRAYFORMULA(VALUE(SPLIT(H889,CHAR(10)))))
)"),"")</f>
        <v/>
      </c>
      <c r="J889" s="2" t="str">
        <f>IFERROR(__xludf.DUMMYFUNCTION("IFERROR(
  TEXTJOIN(CHAR(10),TRUE,FILTER('SUMMARY DATA'!I:I,'SUMMARY DATA'!A:A=$A889,'SUMMARY DATA'!C:C=$B889)),
  IF(
    OR(
      ISNUMBER(SEARCH(""CDM CASH DEPOSIT"",$C889)),
      ISNUMBER(SEARCH(""CASH DEPOSIT"",$C889)),
      COUNTIF('SUMMARY DATA'"&amp;"!D:D,$C889)&lt;&gt;1
    ),
    """",
    IFERROR(TEXTJOIN(CHAR(10),TRUE,FILTER('SUMMARY DATA'!I:I,'SUMMARY DATA'!D:D=$C889)),"""")
  )
)"),"")</f>
        <v/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 spans="1:27">
      <c r="A890" s="2"/>
      <c r="B890" s="41"/>
      <c r="C890" s="2"/>
      <c r="D890" s="6"/>
      <c r="E890" s="4" t="str">
        <f>IFERROR(__xludf.DUMMYFUNCTION("IFERROR(
  TEXTJOIN(CHAR(10),TRUE,FILTER('SUMMARY DATA'!E:E,'SUMMARY DATA'!A:A=$A890,'SUMMARY DATA'!C:C=$B890)),
  IF(
    OR(
      ISNUMBER(SEARCH(""CDM CASH DEPOSIT"",$C890)),
      ISNUMBER(SEARCH(""CASH DEPOSIT"",$C890)),
      COUNTIF('SUMMARY DATA'"&amp;"!D:D,$C890)&lt;&gt;1
    ),
    """",
    IFERROR(TEXTJOIN(CHAR(10),TRUE,FILTER('SUMMARY DATA'!E:E,'SUMMARY DATA'!D:D=$C890)),"""")
  )
)"),"")</f>
        <v/>
      </c>
      <c r="F890" s="2" t="str">
        <f>IFERROR(__xludf.DUMMYFUNCTION("IFERROR(
  TEXTJOIN(CHAR(10),TRUE,FILTER('SUMMARY DATA'!F:F,'SUMMARY DATA'!A:A=$A890,'SUMMARY DATA'!C:C=$B890)),
  IF(
    OR(
      ISNUMBER(SEARCH(""CDM CASH DEPOSIT"",$C890)),
      ISNUMBER(SEARCH(""CASH DEPOSIT"",$C890)),
      COUNTIF('SUMMARY DATA'"&amp;"!D:D,$C890)&lt;&gt;1
    ),
    """",
    IFERROR(TEXTJOIN(CHAR(10),TRUE,FILTER('SUMMARY DATA'!F:F,'SUMMARY DATA'!D:D=$C890)),"""")
  )
)"),"")</f>
        <v/>
      </c>
      <c r="G890" s="2" t="str">
        <f>IFERROR(__xludf.DUMMYFUNCTION("IFERROR(
  TEXTJOIN(CHAR(10),TRUE,FILTER('SUMMARY DATA'!G:G,'SUMMARY DATA'!A:A=$A890,'SUMMARY DATA'!C:C=$B890)),
  IF(
    OR(
      ISNUMBER(SEARCH(""CDM CASH DEPOSIT"",$C890)),
      ISNUMBER(SEARCH(""CASH DEPOSIT"",$C890)),
      COUNTIF('SUMMARY DATA'"&amp;"!D:D,$C890)&lt;&gt;1
    ),
    """",
    IFERROR(TEXTJOIN(CHAR(10),TRUE,FILTER('SUMMARY DATA'!G:G,'SUMMARY DATA'!D:D=$C890)),"""")
  )
)"),"")</f>
        <v/>
      </c>
      <c r="H890" s="6" t="str">
        <f>IFERROR(__xludf.DUMMYFUNCTION("IFERROR(
  TEXTJOIN(CHAR(10),TRUE,FILTER('SUMMARY DATA'!H:H,'SUMMARY DATA'!A:A=$A890,'SUMMARY DATA'!C:C=$B890)),
  IF(
    OR(
      ISNUMBER(SEARCH(""CDM CASH DEPOSIT"",$C890)),
      ISNUMBER(SEARCH(""CASH DEPOSIT"",$C890)),
      COUNTIF('SUMMARY DATA'"&amp;"!D:D,$C890)&lt;&gt;1
    ),
    """",
    IFERROR(TEXTJOIN(CHAR(10),TRUE,FILTER('SUMMARY DATA'!H:H,'SUMMARY DATA'!D:D=$C890)),"""")
  )
)"),"")</f>
        <v/>
      </c>
      <c r="I890" s="6" t="str">
        <f>IFERROR(__xludf.DUMMYFUNCTION("IF(H890="""","""",
SUM(ARRAYFORMULA(VALUE(SPLIT(H890,CHAR(10)))))
)"),"")</f>
        <v/>
      </c>
      <c r="J890" s="2" t="str">
        <f>IFERROR(__xludf.DUMMYFUNCTION("IFERROR(
  TEXTJOIN(CHAR(10),TRUE,FILTER('SUMMARY DATA'!I:I,'SUMMARY DATA'!A:A=$A890,'SUMMARY DATA'!C:C=$B890)),
  IF(
    OR(
      ISNUMBER(SEARCH(""CDM CASH DEPOSIT"",$C890)),
      ISNUMBER(SEARCH(""CASH DEPOSIT"",$C890)),
      COUNTIF('SUMMARY DATA'"&amp;"!D:D,$C890)&lt;&gt;1
    ),
    """",
    IFERROR(TEXTJOIN(CHAR(10),TRUE,FILTER('SUMMARY DATA'!I:I,'SUMMARY DATA'!D:D=$C890)),"""")
  )
)"),"")</f>
        <v/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 spans="1:27">
      <c r="A891" s="2"/>
      <c r="B891" s="41"/>
      <c r="C891" s="2"/>
      <c r="D891" s="6"/>
      <c r="E891" s="4" t="str">
        <f>IFERROR(__xludf.DUMMYFUNCTION("IFERROR(
  TEXTJOIN(CHAR(10),TRUE,FILTER('SUMMARY DATA'!E:E,'SUMMARY DATA'!A:A=$A891,'SUMMARY DATA'!C:C=$B891)),
  IF(
    OR(
      ISNUMBER(SEARCH(""CDM CASH DEPOSIT"",$C891)),
      ISNUMBER(SEARCH(""CASH DEPOSIT"",$C891)),
      COUNTIF('SUMMARY DATA'"&amp;"!D:D,$C891)&lt;&gt;1
    ),
    """",
    IFERROR(TEXTJOIN(CHAR(10),TRUE,FILTER('SUMMARY DATA'!E:E,'SUMMARY DATA'!D:D=$C891)),"""")
  )
)"),"")</f>
        <v/>
      </c>
      <c r="F891" s="2" t="str">
        <f>IFERROR(__xludf.DUMMYFUNCTION("IFERROR(
  TEXTJOIN(CHAR(10),TRUE,FILTER('SUMMARY DATA'!F:F,'SUMMARY DATA'!A:A=$A891,'SUMMARY DATA'!C:C=$B891)),
  IF(
    OR(
      ISNUMBER(SEARCH(""CDM CASH DEPOSIT"",$C891)),
      ISNUMBER(SEARCH(""CASH DEPOSIT"",$C891)),
      COUNTIF('SUMMARY DATA'"&amp;"!D:D,$C891)&lt;&gt;1
    ),
    """",
    IFERROR(TEXTJOIN(CHAR(10),TRUE,FILTER('SUMMARY DATA'!F:F,'SUMMARY DATA'!D:D=$C891)),"""")
  )
)"),"")</f>
        <v/>
      </c>
      <c r="G891" s="2" t="str">
        <f>IFERROR(__xludf.DUMMYFUNCTION("IFERROR(
  TEXTJOIN(CHAR(10),TRUE,FILTER('SUMMARY DATA'!G:G,'SUMMARY DATA'!A:A=$A891,'SUMMARY DATA'!C:C=$B891)),
  IF(
    OR(
      ISNUMBER(SEARCH(""CDM CASH DEPOSIT"",$C891)),
      ISNUMBER(SEARCH(""CASH DEPOSIT"",$C891)),
      COUNTIF('SUMMARY DATA'"&amp;"!D:D,$C891)&lt;&gt;1
    ),
    """",
    IFERROR(TEXTJOIN(CHAR(10),TRUE,FILTER('SUMMARY DATA'!G:G,'SUMMARY DATA'!D:D=$C891)),"""")
  )
)"),"")</f>
        <v/>
      </c>
      <c r="H891" s="6" t="str">
        <f>IFERROR(__xludf.DUMMYFUNCTION("IFERROR(
  TEXTJOIN(CHAR(10),TRUE,FILTER('SUMMARY DATA'!H:H,'SUMMARY DATA'!A:A=$A891,'SUMMARY DATA'!C:C=$B891)),
  IF(
    OR(
      ISNUMBER(SEARCH(""CDM CASH DEPOSIT"",$C891)),
      ISNUMBER(SEARCH(""CASH DEPOSIT"",$C891)),
      COUNTIF('SUMMARY DATA'"&amp;"!D:D,$C891)&lt;&gt;1
    ),
    """",
    IFERROR(TEXTJOIN(CHAR(10),TRUE,FILTER('SUMMARY DATA'!H:H,'SUMMARY DATA'!D:D=$C891)),"""")
  )
)"),"")</f>
        <v/>
      </c>
      <c r="I891" s="6" t="str">
        <f>IFERROR(__xludf.DUMMYFUNCTION("IF(H891="""","""",
SUM(ARRAYFORMULA(VALUE(SPLIT(H891,CHAR(10)))))
)"),"")</f>
        <v/>
      </c>
      <c r="J891" s="2" t="str">
        <f>IFERROR(__xludf.DUMMYFUNCTION("IFERROR(
  TEXTJOIN(CHAR(10),TRUE,FILTER('SUMMARY DATA'!I:I,'SUMMARY DATA'!A:A=$A891,'SUMMARY DATA'!C:C=$B891)),
  IF(
    OR(
      ISNUMBER(SEARCH(""CDM CASH DEPOSIT"",$C891)),
      ISNUMBER(SEARCH(""CASH DEPOSIT"",$C891)),
      COUNTIF('SUMMARY DATA'"&amp;"!D:D,$C891)&lt;&gt;1
    ),
    """",
    IFERROR(TEXTJOIN(CHAR(10),TRUE,FILTER('SUMMARY DATA'!I:I,'SUMMARY DATA'!D:D=$C891)),"""")
  )
)"),"")</f>
        <v/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 spans="1:27">
      <c r="A892" s="2"/>
      <c r="B892" s="41"/>
      <c r="C892" s="2"/>
      <c r="D892" s="6"/>
      <c r="E892" s="4" t="str">
        <f>IFERROR(__xludf.DUMMYFUNCTION("IFERROR(
  TEXTJOIN(CHAR(10),TRUE,FILTER('SUMMARY DATA'!E:E,'SUMMARY DATA'!A:A=$A892,'SUMMARY DATA'!C:C=$B892)),
  IF(
    OR(
      ISNUMBER(SEARCH(""CDM CASH DEPOSIT"",$C892)),
      ISNUMBER(SEARCH(""CASH DEPOSIT"",$C892)),
      COUNTIF('SUMMARY DATA'"&amp;"!D:D,$C892)&lt;&gt;1
    ),
    """",
    IFERROR(TEXTJOIN(CHAR(10),TRUE,FILTER('SUMMARY DATA'!E:E,'SUMMARY DATA'!D:D=$C892)),"""")
  )
)"),"")</f>
        <v/>
      </c>
      <c r="F892" s="2" t="str">
        <f>IFERROR(__xludf.DUMMYFUNCTION("IFERROR(
  TEXTJOIN(CHAR(10),TRUE,FILTER('SUMMARY DATA'!F:F,'SUMMARY DATA'!A:A=$A892,'SUMMARY DATA'!C:C=$B892)),
  IF(
    OR(
      ISNUMBER(SEARCH(""CDM CASH DEPOSIT"",$C892)),
      ISNUMBER(SEARCH(""CASH DEPOSIT"",$C892)),
      COUNTIF('SUMMARY DATA'"&amp;"!D:D,$C892)&lt;&gt;1
    ),
    """",
    IFERROR(TEXTJOIN(CHAR(10),TRUE,FILTER('SUMMARY DATA'!F:F,'SUMMARY DATA'!D:D=$C892)),"""")
  )
)"),"")</f>
        <v/>
      </c>
      <c r="G892" s="2" t="str">
        <f>IFERROR(__xludf.DUMMYFUNCTION("IFERROR(
  TEXTJOIN(CHAR(10),TRUE,FILTER('SUMMARY DATA'!G:G,'SUMMARY DATA'!A:A=$A892,'SUMMARY DATA'!C:C=$B892)),
  IF(
    OR(
      ISNUMBER(SEARCH(""CDM CASH DEPOSIT"",$C892)),
      ISNUMBER(SEARCH(""CASH DEPOSIT"",$C892)),
      COUNTIF('SUMMARY DATA'"&amp;"!D:D,$C892)&lt;&gt;1
    ),
    """",
    IFERROR(TEXTJOIN(CHAR(10),TRUE,FILTER('SUMMARY DATA'!G:G,'SUMMARY DATA'!D:D=$C892)),"""")
  )
)"),"")</f>
        <v/>
      </c>
      <c r="H892" s="6" t="str">
        <f>IFERROR(__xludf.DUMMYFUNCTION("IFERROR(
  TEXTJOIN(CHAR(10),TRUE,FILTER('SUMMARY DATA'!H:H,'SUMMARY DATA'!A:A=$A892,'SUMMARY DATA'!C:C=$B892)),
  IF(
    OR(
      ISNUMBER(SEARCH(""CDM CASH DEPOSIT"",$C892)),
      ISNUMBER(SEARCH(""CASH DEPOSIT"",$C892)),
      COUNTIF('SUMMARY DATA'"&amp;"!D:D,$C892)&lt;&gt;1
    ),
    """",
    IFERROR(TEXTJOIN(CHAR(10),TRUE,FILTER('SUMMARY DATA'!H:H,'SUMMARY DATA'!D:D=$C892)),"""")
  )
)"),"")</f>
        <v/>
      </c>
      <c r="I892" s="6" t="str">
        <f>IFERROR(__xludf.DUMMYFUNCTION("IF(H892="""","""",
SUM(ARRAYFORMULA(VALUE(SPLIT(H892,CHAR(10)))))
)"),"")</f>
        <v/>
      </c>
      <c r="J892" s="2" t="str">
        <f>IFERROR(__xludf.DUMMYFUNCTION("IFERROR(
  TEXTJOIN(CHAR(10),TRUE,FILTER('SUMMARY DATA'!I:I,'SUMMARY DATA'!A:A=$A892,'SUMMARY DATA'!C:C=$B892)),
  IF(
    OR(
      ISNUMBER(SEARCH(""CDM CASH DEPOSIT"",$C892)),
      ISNUMBER(SEARCH(""CASH DEPOSIT"",$C892)),
      COUNTIF('SUMMARY DATA'"&amp;"!D:D,$C892)&lt;&gt;1
    ),
    """",
    IFERROR(TEXTJOIN(CHAR(10),TRUE,FILTER('SUMMARY DATA'!I:I,'SUMMARY DATA'!D:D=$C892)),"""")
  )
)"),"")</f>
        <v/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 spans="1:27">
      <c r="A893" s="2"/>
      <c r="B893" s="41"/>
      <c r="C893" s="2"/>
      <c r="D893" s="6"/>
      <c r="E893" s="4" t="str">
        <f>IFERROR(__xludf.DUMMYFUNCTION("IFERROR(
  TEXTJOIN(CHAR(10),TRUE,FILTER('SUMMARY DATA'!E:E,'SUMMARY DATA'!A:A=$A893,'SUMMARY DATA'!C:C=$B893)),
  IF(
    OR(
      ISNUMBER(SEARCH(""CDM CASH DEPOSIT"",$C893)),
      ISNUMBER(SEARCH(""CASH DEPOSIT"",$C893)),
      COUNTIF('SUMMARY DATA'"&amp;"!D:D,$C893)&lt;&gt;1
    ),
    """",
    IFERROR(TEXTJOIN(CHAR(10),TRUE,FILTER('SUMMARY DATA'!E:E,'SUMMARY DATA'!D:D=$C893)),"""")
  )
)"),"")</f>
        <v/>
      </c>
      <c r="F893" s="2" t="str">
        <f>IFERROR(__xludf.DUMMYFUNCTION("IFERROR(
  TEXTJOIN(CHAR(10),TRUE,FILTER('SUMMARY DATA'!F:F,'SUMMARY DATA'!A:A=$A893,'SUMMARY DATA'!C:C=$B893)),
  IF(
    OR(
      ISNUMBER(SEARCH(""CDM CASH DEPOSIT"",$C893)),
      ISNUMBER(SEARCH(""CASH DEPOSIT"",$C893)),
      COUNTIF('SUMMARY DATA'"&amp;"!D:D,$C893)&lt;&gt;1
    ),
    """",
    IFERROR(TEXTJOIN(CHAR(10),TRUE,FILTER('SUMMARY DATA'!F:F,'SUMMARY DATA'!D:D=$C893)),"""")
  )
)"),"")</f>
        <v/>
      </c>
      <c r="G893" s="2" t="str">
        <f>IFERROR(__xludf.DUMMYFUNCTION("IFERROR(
  TEXTJOIN(CHAR(10),TRUE,FILTER('SUMMARY DATA'!G:G,'SUMMARY DATA'!A:A=$A893,'SUMMARY DATA'!C:C=$B893)),
  IF(
    OR(
      ISNUMBER(SEARCH(""CDM CASH DEPOSIT"",$C893)),
      ISNUMBER(SEARCH(""CASH DEPOSIT"",$C893)),
      COUNTIF('SUMMARY DATA'"&amp;"!D:D,$C893)&lt;&gt;1
    ),
    """",
    IFERROR(TEXTJOIN(CHAR(10),TRUE,FILTER('SUMMARY DATA'!G:G,'SUMMARY DATA'!D:D=$C893)),"""")
  )
)"),"")</f>
        <v/>
      </c>
      <c r="H893" s="6" t="str">
        <f>IFERROR(__xludf.DUMMYFUNCTION("IFERROR(
  TEXTJOIN(CHAR(10),TRUE,FILTER('SUMMARY DATA'!H:H,'SUMMARY DATA'!A:A=$A893,'SUMMARY DATA'!C:C=$B893)),
  IF(
    OR(
      ISNUMBER(SEARCH(""CDM CASH DEPOSIT"",$C893)),
      ISNUMBER(SEARCH(""CASH DEPOSIT"",$C893)),
      COUNTIF('SUMMARY DATA'"&amp;"!D:D,$C893)&lt;&gt;1
    ),
    """",
    IFERROR(TEXTJOIN(CHAR(10),TRUE,FILTER('SUMMARY DATA'!H:H,'SUMMARY DATA'!D:D=$C893)),"""")
  )
)"),"")</f>
        <v/>
      </c>
      <c r="I893" s="6" t="str">
        <f>IFERROR(__xludf.DUMMYFUNCTION("IF(H893="""","""",
SUM(ARRAYFORMULA(VALUE(SPLIT(H893,CHAR(10)))))
)"),"")</f>
        <v/>
      </c>
      <c r="J893" s="2" t="str">
        <f>IFERROR(__xludf.DUMMYFUNCTION("IFERROR(
  TEXTJOIN(CHAR(10),TRUE,FILTER('SUMMARY DATA'!I:I,'SUMMARY DATA'!A:A=$A893,'SUMMARY DATA'!C:C=$B893)),
  IF(
    OR(
      ISNUMBER(SEARCH(""CDM CASH DEPOSIT"",$C893)),
      ISNUMBER(SEARCH(""CASH DEPOSIT"",$C893)),
      COUNTIF('SUMMARY DATA'"&amp;"!D:D,$C893)&lt;&gt;1
    ),
    """",
    IFERROR(TEXTJOIN(CHAR(10),TRUE,FILTER('SUMMARY DATA'!I:I,'SUMMARY DATA'!D:D=$C893)),"""")
  )
)"),"")</f>
        <v/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 spans="1:27">
      <c r="A894" s="2"/>
      <c r="B894" s="41"/>
      <c r="C894" s="2"/>
      <c r="D894" s="6"/>
      <c r="E894" s="4" t="str">
        <f>IFERROR(__xludf.DUMMYFUNCTION("IFERROR(
  TEXTJOIN(CHAR(10),TRUE,FILTER('SUMMARY DATA'!E:E,'SUMMARY DATA'!A:A=$A894,'SUMMARY DATA'!C:C=$B894)),
  IF(
    OR(
      ISNUMBER(SEARCH(""CDM CASH DEPOSIT"",$C894)),
      ISNUMBER(SEARCH(""CASH DEPOSIT"",$C894)),
      COUNTIF('SUMMARY DATA'"&amp;"!D:D,$C894)&lt;&gt;1
    ),
    """",
    IFERROR(TEXTJOIN(CHAR(10),TRUE,FILTER('SUMMARY DATA'!E:E,'SUMMARY DATA'!D:D=$C894)),"""")
  )
)"),"")</f>
        <v/>
      </c>
      <c r="F894" s="2" t="str">
        <f>IFERROR(__xludf.DUMMYFUNCTION("IFERROR(
  TEXTJOIN(CHAR(10),TRUE,FILTER('SUMMARY DATA'!F:F,'SUMMARY DATA'!A:A=$A894,'SUMMARY DATA'!C:C=$B894)),
  IF(
    OR(
      ISNUMBER(SEARCH(""CDM CASH DEPOSIT"",$C894)),
      ISNUMBER(SEARCH(""CASH DEPOSIT"",$C894)),
      COUNTIF('SUMMARY DATA'"&amp;"!D:D,$C894)&lt;&gt;1
    ),
    """",
    IFERROR(TEXTJOIN(CHAR(10),TRUE,FILTER('SUMMARY DATA'!F:F,'SUMMARY DATA'!D:D=$C894)),"""")
  )
)"),"")</f>
        <v/>
      </c>
      <c r="G894" s="2" t="str">
        <f>IFERROR(__xludf.DUMMYFUNCTION("IFERROR(
  TEXTJOIN(CHAR(10),TRUE,FILTER('SUMMARY DATA'!G:G,'SUMMARY DATA'!A:A=$A894,'SUMMARY DATA'!C:C=$B894)),
  IF(
    OR(
      ISNUMBER(SEARCH(""CDM CASH DEPOSIT"",$C894)),
      ISNUMBER(SEARCH(""CASH DEPOSIT"",$C894)),
      COUNTIF('SUMMARY DATA'"&amp;"!D:D,$C894)&lt;&gt;1
    ),
    """",
    IFERROR(TEXTJOIN(CHAR(10),TRUE,FILTER('SUMMARY DATA'!G:G,'SUMMARY DATA'!D:D=$C894)),"""")
  )
)"),"")</f>
        <v/>
      </c>
      <c r="H894" s="6" t="str">
        <f>IFERROR(__xludf.DUMMYFUNCTION("IFERROR(
  TEXTJOIN(CHAR(10),TRUE,FILTER('SUMMARY DATA'!H:H,'SUMMARY DATA'!A:A=$A894,'SUMMARY DATA'!C:C=$B894)),
  IF(
    OR(
      ISNUMBER(SEARCH(""CDM CASH DEPOSIT"",$C894)),
      ISNUMBER(SEARCH(""CASH DEPOSIT"",$C894)),
      COUNTIF('SUMMARY DATA'"&amp;"!D:D,$C894)&lt;&gt;1
    ),
    """",
    IFERROR(TEXTJOIN(CHAR(10),TRUE,FILTER('SUMMARY DATA'!H:H,'SUMMARY DATA'!D:D=$C894)),"""")
  )
)"),"")</f>
        <v/>
      </c>
      <c r="I894" s="6" t="str">
        <f>IFERROR(__xludf.DUMMYFUNCTION("IF(H894="""","""",
SUM(ARRAYFORMULA(VALUE(SPLIT(H894,CHAR(10)))))
)"),"")</f>
        <v/>
      </c>
      <c r="J894" s="2" t="str">
        <f>IFERROR(__xludf.DUMMYFUNCTION("IFERROR(
  TEXTJOIN(CHAR(10),TRUE,FILTER('SUMMARY DATA'!I:I,'SUMMARY DATA'!A:A=$A894,'SUMMARY DATA'!C:C=$B894)),
  IF(
    OR(
      ISNUMBER(SEARCH(""CDM CASH DEPOSIT"",$C894)),
      ISNUMBER(SEARCH(""CASH DEPOSIT"",$C894)),
      COUNTIF('SUMMARY DATA'"&amp;"!D:D,$C894)&lt;&gt;1
    ),
    """",
    IFERROR(TEXTJOIN(CHAR(10),TRUE,FILTER('SUMMARY DATA'!I:I,'SUMMARY DATA'!D:D=$C894)),"""")
  )
)"),"")</f>
        <v/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 spans="1:27">
      <c r="A895" s="2"/>
      <c r="B895" s="41"/>
      <c r="C895" s="2"/>
      <c r="D895" s="6"/>
      <c r="E895" s="4" t="str">
        <f>IFERROR(__xludf.DUMMYFUNCTION("IFERROR(
  TEXTJOIN(CHAR(10),TRUE,FILTER('SUMMARY DATA'!E:E,'SUMMARY DATA'!A:A=$A895,'SUMMARY DATA'!C:C=$B895)),
  IF(
    OR(
      ISNUMBER(SEARCH(""CDM CASH DEPOSIT"",$C895)),
      ISNUMBER(SEARCH(""CASH DEPOSIT"",$C895)),
      COUNTIF('SUMMARY DATA'"&amp;"!D:D,$C895)&lt;&gt;1
    ),
    """",
    IFERROR(TEXTJOIN(CHAR(10),TRUE,FILTER('SUMMARY DATA'!E:E,'SUMMARY DATA'!D:D=$C895)),"""")
  )
)"),"")</f>
        <v/>
      </c>
      <c r="F895" s="2" t="str">
        <f>IFERROR(__xludf.DUMMYFUNCTION("IFERROR(
  TEXTJOIN(CHAR(10),TRUE,FILTER('SUMMARY DATA'!F:F,'SUMMARY DATA'!A:A=$A895,'SUMMARY DATA'!C:C=$B895)),
  IF(
    OR(
      ISNUMBER(SEARCH(""CDM CASH DEPOSIT"",$C895)),
      ISNUMBER(SEARCH(""CASH DEPOSIT"",$C895)),
      COUNTIF('SUMMARY DATA'"&amp;"!D:D,$C895)&lt;&gt;1
    ),
    """",
    IFERROR(TEXTJOIN(CHAR(10),TRUE,FILTER('SUMMARY DATA'!F:F,'SUMMARY DATA'!D:D=$C895)),"""")
  )
)"),"")</f>
        <v/>
      </c>
      <c r="G895" s="2" t="str">
        <f>IFERROR(__xludf.DUMMYFUNCTION("IFERROR(
  TEXTJOIN(CHAR(10),TRUE,FILTER('SUMMARY DATA'!G:G,'SUMMARY DATA'!A:A=$A895,'SUMMARY DATA'!C:C=$B895)),
  IF(
    OR(
      ISNUMBER(SEARCH(""CDM CASH DEPOSIT"",$C895)),
      ISNUMBER(SEARCH(""CASH DEPOSIT"",$C895)),
      COUNTIF('SUMMARY DATA'"&amp;"!D:D,$C895)&lt;&gt;1
    ),
    """",
    IFERROR(TEXTJOIN(CHAR(10),TRUE,FILTER('SUMMARY DATA'!G:G,'SUMMARY DATA'!D:D=$C895)),"""")
  )
)"),"")</f>
        <v/>
      </c>
      <c r="H895" s="6" t="str">
        <f>IFERROR(__xludf.DUMMYFUNCTION("IFERROR(
  TEXTJOIN(CHAR(10),TRUE,FILTER('SUMMARY DATA'!H:H,'SUMMARY DATA'!A:A=$A895,'SUMMARY DATA'!C:C=$B895)),
  IF(
    OR(
      ISNUMBER(SEARCH(""CDM CASH DEPOSIT"",$C895)),
      ISNUMBER(SEARCH(""CASH DEPOSIT"",$C895)),
      COUNTIF('SUMMARY DATA'"&amp;"!D:D,$C895)&lt;&gt;1
    ),
    """",
    IFERROR(TEXTJOIN(CHAR(10),TRUE,FILTER('SUMMARY DATA'!H:H,'SUMMARY DATA'!D:D=$C895)),"""")
  )
)"),"")</f>
        <v/>
      </c>
      <c r="I895" s="6" t="str">
        <f>IFERROR(__xludf.DUMMYFUNCTION("IF(H895="""","""",
SUM(ARRAYFORMULA(VALUE(SPLIT(H895,CHAR(10)))))
)"),"")</f>
        <v/>
      </c>
      <c r="J895" s="2" t="str">
        <f>IFERROR(__xludf.DUMMYFUNCTION("IFERROR(
  TEXTJOIN(CHAR(10),TRUE,FILTER('SUMMARY DATA'!I:I,'SUMMARY DATA'!A:A=$A895,'SUMMARY DATA'!C:C=$B895)),
  IF(
    OR(
      ISNUMBER(SEARCH(""CDM CASH DEPOSIT"",$C895)),
      ISNUMBER(SEARCH(""CASH DEPOSIT"",$C895)),
      COUNTIF('SUMMARY DATA'"&amp;"!D:D,$C895)&lt;&gt;1
    ),
    """",
    IFERROR(TEXTJOIN(CHAR(10),TRUE,FILTER('SUMMARY DATA'!I:I,'SUMMARY DATA'!D:D=$C895)),"""")
  )
)"),"")</f>
        <v/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 spans="1:27">
      <c r="A896" s="2"/>
      <c r="B896" s="41"/>
      <c r="C896" s="2"/>
      <c r="D896" s="6"/>
      <c r="E896" s="4" t="str">
        <f>IFERROR(__xludf.DUMMYFUNCTION("IFERROR(
  TEXTJOIN(CHAR(10),TRUE,FILTER('SUMMARY DATA'!E:E,'SUMMARY DATA'!A:A=$A896,'SUMMARY DATA'!C:C=$B896)),
  IF(
    OR(
      ISNUMBER(SEARCH(""CDM CASH DEPOSIT"",$C896)),
      ISNUMBER(SEARCH(""CASH DEPOSIT"",$C896)),
      COUNTIF('SUMMARY DATA'"&amp;"!D:D,$C896)&lt;&gt;1
    ),
    """",
    IFERROR(TEXTJOIN(CHAR(10),TRUE,FILTER('SUMMARY DATA'!E:E,'SUMMARY DATA'!D:D=$C896)),"""")
  )
)"),"")</f>
        <v/>
      </c>
      <c r="F896" s="2" t="str">
        <f>IFERROR(__xludf.DUMMYFUNCTION("IFERROR(
  TEXTJOIN(CHAR(10),TRUE,FILTER('SUMMARY DATA'!F:F,'SUMMARY DATA'!A:A=$A896,'SUMMARY DATA'!C:C=$B896)),
  IF(
    OR(
      ISNUMBER(SEARCH(""CDM CASH DEPOSIT"",$C896)),
      ISNUMBER(SEARCH(""CASH DEPOSIT"",$C896)),
      COUNTIF('SUMMARY DATA'"&amp;"!D:D,$C896)&lt;&gt;1
    ),
    """",
    IFERROR(TEXTJOIN(CHAR(10),TRUE,FILTER('SUMMARY DATA'!F:F,'SUMMARY DATA'!D:D=$C896)),"""")
  )
)"),"")</f>
        <v/>
      </c>
      <c r="G896" s="2" t="str">
        <f>IFERROR(__xludf.DUMMYFUNCTION("IFERROR(
  TEXTJOIN(CHAR(10),TRUE,FILTER('SUMMARY DATA'!G:G,'SUMMARY DATA'!A:A=$A896,'SUMMARY DATA'!C:C=$B896)),
  IF(
    OR(
      ISNUMBER(SEARCH(""CDM CASH DEPOSIT"",$C896)),
      ISNUMBER(SEARCH(""CASH DEPOSIT"",$C896)),
      COUNTIF('SUMMARY DATA'"&amp;"!D:D,$C896)&lt;&gt;1
    ),
    """",
    IFERROR(TEXTJOIN(CHAR(10),TRUE,FILTER('SUMMARY DATA'!G:G,'SUMMARY DATA'!D:D=$C896)),"""")
  )
)"),"")</f>
        <v/>
      </c>
      <c r="H896" s="6" t="str">
        <f>IFERROR(__xludf.DUMMYFUNCTION("IFERROR(
  TEXTJOIN(CHAR(10),TRUE,FILTER('SUMMARY DATA'!H:H,'SUMMARY DATA'!A:A=$A896,'SUMMARY DATA'!C:C=$B896)),
  IF(
    OR(
      ISNUMBER(SEARCH(""CDM CASH DEPOSIT"",$C896)),
      ISNUMBER(SEARCH(""CASH DEPOSIT"",$C896)),
      COUNTIF('SUMMARY DATA'"&amp;"!D:D,$C896)&lt;&gt;1
    ),
    """",
    IFERROR(TEXTJOIN(CHAR(10),TRUE,FILTER('SUMMARY DATA'!H:H,'SUMMARY DATA'!D:D=$C896)),"""")
  )
)"),"")</f>
        <v/>
      </c>
      <c r="I896" s="6" t="str">
        <f>IFERROR(__xludf.DUMMYFUNCTION("IF(H896="""","""",
SUM(ARRAYFORMULA(VALUE(SPLIT(H896,CHAR(10)))))
)"),"")</f>
        <v/>
      </c>
      <c r="J896" s="2" t="str">
        <f>IFERROR(__xludf.DUMMYFUNCTION("IFERROR(
  TEXTJOIN(CHAR(10),TRUE,FILTER('SUMMARY DATA'!I:I,'SUMMARY DATA'!A:A=$A896,'SUMMARY DATA'!C:C=$B896)),
  IF(
    OR(
      ISNUMBER(SEARCH(""CDM CASH DEPOSIT"",$C896)),
      ISNUMBER(SEARCH(""CASH DEPOSIT"",$C896)),
      COUNTIF('SUMMARY DATA'"&amp;"!D:D,$C896)&lt;&gt;1
    ),
    """",
    IFERROR(TEXTJOIN(CHAR(10),TRUE,FILTER('SUMMARY DATA'!I:I,'SUMMARY DATA'!D:D=$C896)),"""")
  )
)"),"")</f>
        <v/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 spans="1:27">
      <c r="A897" s="2"/>
      <c r="B897" s="41"/>
      <c r="C897" s="2"/>
      <c r="D897" s="6"/>
      <c r="E897" s="4" t="str">
        <f>IFERROR(__xludf.DUMMYFUNCTION("IFERROR(
  TEXTJOIN(CHAR(10),TRUE,FILTER('SUMMARY DATA'!E:E,'SUMMARY DATA'!A:A=$A897,'SUMMARY DATA'!C:C=$B897)),
  IF(
    OR(
      ISNUMBER(SEARCH(""CDM CASH DEPOSIT"",$C897)),
      ISNUMBER(SEARCH(""CASH DEPOSIT"",$C897)),
      COUNTIF('SUMMARY DATA'"&amp;"!D:D,$C897)&lt;&gt;1
    ),
    """",
    IFERROR(TEXTJOIN(CHAR(10),TRUE,FILTER('SUMMARY DATA'!E:E,'SUMMARY DATA'!D:D=$C897)),"""")
  )
)"),"")</f>
        <v/>
      </c>
      <c r="F897" s="2" t="str">
        <f>IFERROR(__xludf.DUMMYFUNCTION("IFERROR(
  TEXTJOIN(CHAR(10),TRUE,FILTER('SUMMARY DATA'!F:F,'SUMMARY DATA'!A:A=$A897,'SUMMARY DATA'!C:C=$B897)),
  IF(
    OR(
      ISNUMBER(SEARCH(""CDM CASH DEPOSIT"",$C897)),
      ISNUMBER(SEARCH(""CASH DEPOSIT"",$C897)),
      COUNTIF('SUMMARY DATA'"&amp;"!D:D,$C897)&lt;&gt;1
    ),
    """",
    IFERROR(TEXTJOIN(CHAR(10),TRUE,FILTER('SUMMARY DATA'!F:F,'SUMMARY DATA'!D:D=$C897)),"""")
  )
)"),"")</f>
        <v/>
      </c>
      <c r="G897" s="2" t="str">
        <f>IFERROR(__xludf.DUMMYFUNCTION("IFERROR(
  TEXTJOIN(CHAR(10),TRUE,FILTER('SUMMARY DATA'!G:G,'SUMMARY DATA'!A:A=$A897,'SUMMARY DATA'!C:C=$B897)),
  IF(
    OR(
      ISNUMBER(SEARCH(""CDM CASH DEPOSIT"",$C897)),
      ISNUMBER(SEARCH(""CASH DEPOSIT"",$C897)),
      COUNTIF('SUMMARY DATA'"&amp;"!D:D,$C897)&lt;&gt;1
    ),
    """",
    IFERROR(TEXTJOIN(CHAR(10),TRUE,FILTER('SUMMARY DATA'!G:G,'SUMMARY DATA'!D:D=$C897)),"""")
  )
)"),"")</f>
        <v/>
      </c>
      <c r="H897" s="6" t="str">
        <f>IFERROR(__xludf.DUMMYFUNCTION("IFERROR(
  TEXTJOIN(CHAR(10),TRUE,FILTER('SUMMARY DATA'!H:H,'SUMMARY DATA'!A:A=$A897,'SUMMARY DATA'!C:C=$B897)),
  IF(
    OR(
      ISNUMBER(SEARCH(""CDM CASH DEPOSIT"",$C897)),
      ISNUMBER(SEARCH(""CASH DEPOSIT"",$C897)),
      COUNTIF('SUMMARY DATA'"&amp;"!D:D,$C897)&lt;&gt;1
    ),
    """",
    IFERROR(TEXTJOIN(CHAR(10),TRUE,FILTER('SUMMARY DATA'!H:H,'SUMMARY DATA'!D:D=$C897)),"""")
  )
)"),"")</f>
        <v/>
      </c>
      <c r="I897" s="6" t="str">
        <f>IFERROR(__xludf.DUMMYFUNCTION("IF(H897="""","""",
SUM(ARRAYFORMULA(VALUE(SPLIT(H897,CHAR(10)))))
)"),"")</f>
        <v/>
      </c>
      <c r="J897" s="2" t="str">
        <f>IFERROR(__xludf.DUMMYFUNCTION("IFERROR(
  TEXTJOIN(CHAR(10),TRUE,FILTER('SUMMARY DATA'!I:I,'SUMMARY DATA'!A:A=$A897,'SUMMARY DATA'!C:C=$B897)),
  IF(
    OR(
      ISNUMBER(SEARCH(""CDM CASH DEPOSIT"",$C897)),
      ISNUMBER(SEARCH(""CASH DEPOSIT"",$C897)),
      COUNTIF('SUMMARY DATA'"&amp;"!D:D,$C897)&lt;&gt;1
    ),
    """",
    IFERROR(TEXTJOIN(CHAR(10),TRUE,FILTER('SUMMARY DATA'!I:I,'SUMMARY DATA'!D:D=$C897)),"""")
  )
)"),"")</f>
        <v/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 spans="1:27">
      <c r="A898" s="2"/>
      <c r="B898" s="41"/>
      <c r="C898" s="2"/>
      <c r="D898" s="6"/>
      <c r="E898" s="4" t="str">
        <f>IFERROR(__xludf.DUMMYFUNCTION("IFERROR(
  TEXTJOIN(CHAR(10),TRUE,FILTER('SUMMARY DATA'!E:E,'SUMMARY DATA'!A:A=$A898,'SUMMARY DATA'!C:C=$B898)),
  IF(
    OR(
      ISNUMBER(SEARCH(""CDM CASH DEPOSIT"",$C898)),
      ISNUMBER(SEARCH(""CASH DEPOSIT"",$C898)),
      COUNTIF('SUMMARY DATA'"&amp;"!D:D,$C898)&lt;&gt;1
    ),
    """",
    IFERROR(TEXTJOIN(CHAR(10),TRUE,FILTER('SUMMARY DATA'!E:E,'SUMMARY DATA'!D:D=$C898)),"""")
  )
)"),"")</f>
        <v/>
      </c>
      <c r="F898" s="2" t="str">
        <f>IFERROR(__xludf.DUMMYFUNCTION("IFERROR(
  TEXTJOIN(CHAR(10),TRUE,FILTER('SUMMARY DATA'!F:F,'SUMMARY DATA'!A:A=$A898,'SUMMARY DATA'!C:C=$B898)),
  IF(
    OR(
      ISNUMBER(SEARCH(""CDM CASH DEPOSIT"",$C898)),
      ISNUMBER(SEARCH(""CASH DEPOSIT"",$C898)),
      COUNTIF('SUMMARY DATA'"&amp;"!D:D,$C898)&lt;&gt;1
    ),
    """",
    IFERROR(TEXTJOIN(CHAR(10),TRUE,FILTER('SUMMARY DATA'!F:F,'SUMMARY DATA'!D:D=$C898)),"""")
  )
)"),"")</f>
        <v/>
      </c>
      <c r="G898" s="2" t="str">
        <f>IFERROR(__xludf.DUMMYFUNCTION("IFERROR(
  TEXTJOIN(CHAR(10),TRUE,FILTER('SUMMARY DATA'!G:G,'SUMMARY DATA'!A:A=$A898,'SUMMARY DATA'!C:C=$B898)),
  IF(
    OR(
      ISNUMBER(SEARCH(""CDM CASH DEPOSIT"",$C898)),
      ISNUMBER(SEARCH(""CASH DEPOSIT"",$C898)),
      COUNTIF('SUMMARY DATA'"&amp;"!D:D,$C898)&lt;&gt;1
    ),
    """",
    IFERROR(TEXTJOIN(CHAR(10),TRUE,FILTER('SUMMARY DATA'!G:G,'SUMMARY DATA'!D:D=$C898)),"""")
  )
)"),"")</f>
        <v/>
      </c>
      <c r="H898" s="6" t="str">
        <f>IFERROR(__xludf.DUMMYFUNCTION("IFERROR(
  TEXTJOIN(CHAR(10),TRUE,FILTER('SUMMARY DATA'!H:H,'SUMMARY DATA'!A:A=$A898,'SUMMARY DATA'!C:C=$B898)),
  IF(
    OR(
      ISNUMBER(SEARCH(""CDM CASH DEPOSIT"",$C898)),
      ISNUMBER(SEARCH(""CASH DEPOSIT"",$C898)),
      COUNTIF('SUMMARY DATA'"&amp;"!D:D,$C898)&lt;&gt;1
    ),
    """",
    IFERROR(TEXTJOIN(CHAR(10),TRUE,FILTER('SUMMARY DATA'!H:H,'SUMMARY DATA'!D:D=$C898)),"""")
  )
)"),"")</f>
        <v/>
      </c>
      <c r="I898" s="6" t="str">
        <f>IFERROR(__xludf.DUMMYFUNCTION("IF(H898="""","""",
SUM(ARRAYFORMULA(VALUE(SPLIT(H898,CHAR(10)))))
)"),"")</f>
        <v/>
      </c>
      <c r="J898" s="2" t="str">
        <f>IFERROR(__xludf.DUMMYFUNCTION("IFERROR(
  TEXTJOIN(CHAR(10),TRUE,FILTER('SUMMARY DATA'!I:I,'SUMMARY DATA'!A:A=$A898,'SUMMARY DATA'!C:C=$B898)),
  IF(
    OR(
      ISNUMBER(SEARCH(""CDM CASH DEPOSIT"",$C898)),
      ISNUMBER(SEARCH(""CASH DEPOSIT"",$C898)),
      COUNTIF('SUMMARY DATA'"&amp;"!D:D,$C898)&lt;&gt;1
    ),
    """",
    IFERROR(TEXTJOIN(CHAR(10),TRUE,FILTER('SUMMARY DATA'!I:I,'SUMMARY DATA'!D:D=$C898)),"""")
  )
)"),"")</f>
        <v/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 spans="1:27">
      <c r="A899" s="2"/>
      <c r="B899" s="41"/>
      <c r="C899" s="2"/>
      <c r="D899" s="6"/>
      <c r="E899" s="4" t="str">
        <f>IFERROR(__xludf.DUMMYFUNCTION("IFERROR(
  TEXTJOIN(CHAR(10),TRUE,FILTER('SUMMARY DATA'!E:E,'SUMMARY DATA'!A:A=$A899,'SUMMARY DATA'!C:C=$B899)),
  IF(
    OR(
      ISNUMBER(SEARCH(""CDM CASH DEPOSIT"",$C899)),
      ISNUMBER(SEARCH(""CASH DEPOSIT"",$C899)),
      COUNTIF('SUMMARY DATA'"&amp;"!D:D,$C899)&lt;&gt;1
    ),
    """",
    IFERROR(TEXTJOIN(CHAR(10),TRUE,FILTER('SUMMARY DATA'!E:E,'SUMMARY DATA'!D:D=$C899)),"""")
  )
)"),"")</f>
        <v/>
      </c>
      <c r="F899" s="2" t="str">
        <f>IFERROR(__xludf.DUMMYFUNCTION("IFERROR(
  TEXTJOIN(CHAR(10),TRUE,FILTER('SUMMARY DATA'!F:F,'SUMMARY DATA'!A:A=$A899,'SUMMARY DATA'!C:C=$B899)),
  IF(
    OR(
      ISNUMBER(SEARCH(""CDM CASH DEPOSIT"",$C899)),
      ISNUMBER(SEARCH(""CASH DEPOSIT"",$C899)),
      COUNTIF('SUMMARY DATA'"&amp;"!D:D,$C899)&lt;&gt;1
    ),
    """",
    IFERROR(TEXTJOIN(CHAR(10),TRUE,FILTER('SUMMARY DATA'!F:F,'SUMMARY DATA'!D:D=$C899)),"""")
  )
)"),"")</f>
        <v/>
      </c>
      <c r="G899" s="2" t="str">
        <f>IFERROR(__xludf.DUMMYFUNCTION("IFERROR(
  TEXTJOIN(CHAR(10),TRUE,FILTER('SUMMARY DATA'!G:G,'SUMMARY DATA'!A:A=$A899,'SUMMARY DATA'!C:C=$B899)),
  IF(
    OR(
      ISNUMBER(SEARCH(""CDM CASH DEPOSIT"",$C899)),
      ISNUMBER(SEARCH(""CASH DEPOSIT"",$C899)),
      COUNTIF('SUMMARY DATA'"&amp;"!D:D,$C899)&lt;&gt;1
    ),
    """",
    IFERROR(TEXTJOIN(CHAR(10),TRUE,FILTER('SUMMARY DATA'!G:G,'SUMMARY DATA'!D:D=$C899)),"""")
  )
)"),"")</f>
        <v/>
      </c>
      <c r="H899" s="6" t="str">
        <f>IFERROR(__xludf.DUMMYFUNCTION("IFERROR(
  TEXTJOIN(CHAR(10),TRUE,FILTER('SUMMARY DATA'!H:H,'SUMMARY DATA'!A:A=$A899,'SUMMARY DATA'!C:C=$B899)),
  IF(
    OR(
      ISNUMBER(SEARCH(""CDM CASH DEPOSIT"",$C899)),
      ISNUMBER(SEARCH(""CASH DEPOSIT"",$C899)),
      COUNTIF('SUMMARY DATA'"&amp;"!D:D,$C899)&lt;&gt;1
    ),
    """",
    IFERROR(TEXTJOIN(CHAR(10),TRUE,FILTER('SUMMARY DATA'!H:H,'SUMMARY DATA'!D:D=$C899)),"""")
  )
)"),"")</f>
        <v/>
      </c>
      <c r="I899" s="6" t="str">
        <f>IFERROR(__xludf.DUMMYFUNCTION("IF(H899="""","""",
SUM(ARRAYFORMULA(VALUE(SPLIT(H899,CHAR(10)))))
)"),"")</f>
        <v/>
      </c>
      <c r="J899" s="2" t="str">
        <f>IFERROR(__xludf.DUMMYFUNCTION("IFERROR(
  TEXTJOIN(CHAR(10),TRUE,FILTER('SUMMARY DATA'!I:I,'SUMMARY DATA'!A:A=$A899,'SUMMARY DATA'!C:C=$B899)),
  IF(
    OR(
      ISNUMBER(SEARCH(""CDM CASH DEPOSIT"",$C899)),
      ISNUMBER(SEARCH(""CASH DEPOSIT"",$C899)),
      COUNTIF('SUMMARY DATA'"&amp;"!D:D,$C899)&lt;&gt;1
    ),
    """",
    IFERROR(TEXTJOIN(CHAR(10),TRUE,FILTER('SUMMARY DATA'!I:I,'SUMMARY DATA'!D:D=$C899)),"""")
  )
)"),"")</f>
        <v/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 spans="1:27">
      <c r="A900" s="2"/>
      <c r="B900" s="41"/>
      <c r="C900" s="2"/>
      <c r="D900" s="6"/>
      <c r="E900" s="4" t="str">
        <f>IFERROR(__xludf.DUMMYFUNCTION("IFERROR(
  TEXTJOIN(CHAR(10),TRUE,FILTER('SUMMARY DATA'!E:E,'SUMMARY DATA'!A:A=$A900,'SUMMARY DATA'!C:C=$B900)),
  IF(
    OR(
      ISNUMBER(SEARCH(""CDM CASH DEPOSIT"",$C900)),
      ISNUMBER(SEARCH(""CASH DEPOSIT"",$C900)),
      COUNTIF('SUMMARY DATA'"&amp;"!D:D,$C900)&lt;&gt;1
    ),
    """",
    IFERROR(TEXTJOIN(CHAR(10),TRUE,FILTER('SUMMARY DATA'!E:E,'SUMMARY DATA'!D:D=$C900)),"""")
  )
)"),"")</f>
        <v/>
      </c>
      <c r="F900" s="2" t="str">
        <f>IFERROR(__xludf.DUMMYFUNCTION("IFERROR(
  TEXTJOIN(CHAR(10),TRUE,FILTER('SUMMARY DATA'!F:F,'SUMMARY DATA'!A:A=$A900,'SUMMARY DATA'!C:C=$B900)),
  IF(
    OR(
      ISNUMBER(SEARCH(""CDM CASH DEPOSIT"",$C900)),
      ISNUMBER(SEARCH(""CASH DEPOSIT"",$C900)),
      COUNTIF('SUMMARY DATA'"&amp;"!D:D,$C900)&lt;&gt;1
    ),
    """",
    IFERROR(TEXTJOIN(CHAR(10),TRUE,FILTER('SUMMARY DATA'!F:F,'SUMMARY DATA'!D:D=$C900)),"""")
  )
)"),"")</f>
        <v/>
      </c>
      <c r="G900" s="2" t="str">
        <f>IFERROR(__xludf.DUMMYFUNCTION("IFERROR(
  TEXTJOIN(CHAR(10),TRUE,FILTER('SUMMARY DATA'!G:G,'SUMMARY DATA'!A:A=$A900,'SUMMARY DATA'!C:C=$B900)),
  IF(
    OR(
      ISNUMBER(SEARCH(""CDM CASH DEPOSIT"",$C900)),
      ISNUMBER(SEARCH(""CASH DEPOSIT"",$C900)),
      COUNTIF('SUMMARY DATA'"&amp;"!D:D,$C900)&lt;&gt;1
    ),
    """",
    IFERROR(TEXTJOIN(CHAR(10),TRUE,FILTER('SUMMARY DATA'!G:G,'SUMMARY DATA'!D:D=$C900)),"""")
  )
)"),"")</f>
        <v/>
      </c>
      <c r="H900" s="6" t="str">
        <f>IFERROR(__xludf.DUMMYFUNCTION("IFERROR(
  TEXTJOIN(CHAR(10),TRUE,FILTER('SUMMARY DATA'!H:H,'SUMMARY DATA'!A:A=$A900,'SUMMARY DATA'!C:C=$B900)),
  IF(
    OR(
      ISNUMBER(SEARCH(""CDM CASH DEPOSIT"",$C900)),
      ISNUMBER(SEARCH(""CASH DEPOSIT"",$C900)),
      COUNTIF('SUMMARY DATA'"&amp;"!D:D,$C900)&lt;&gt;1
    ),
    """",
    IFERROR(TEXTJOIN(CHAR(10),TRUE,FILTER('SUMMARY DATA'!H:H,'SUMMARY DATA'!D:D=$C900)),"""")
  )
)"),"")</f>
        <v/>
      </c>
      <c r="I900" s="6" t="str">
        <f>IFERROR(__xludf.DUMMYFUNCTION("IF(H900="""","""",
SUM(ARRAYFORMULA(VALUE(SPLIT(H900,CHAR(10)))))
)"),"")</f>
        <v/>
      </c>
      <c r="J900" s="2" t="str">
        <f>IFERROR(__xludf.DUMMYFUNCTION("IFERROR(
  TEXTJOIN(CHAR(10),TRUE,FILTER('SUMMARY DATA'!I:I,'SUMMARY DATA'!A:A=$A900,'SUMMARY DATA'!C:C=$B900)),
  IF(
    OR(
      ISNUMBER(SEARCH(""CDM CASH DEPOSIT"",$C900)),
      ISNUMBER(SEARCH(""CASH DEPOSIT"",$C900)),
      COUNTIF('SUMMARY DATA'"&amp;"!D:D,$C900)&lt;&gt;1
    ),
    """",
    IFERROR(TEXTJOIN(CHAR(10),TRUE,FILTER('SUMMARY DATA'!I:I,'SUMMARY DATA'!D:D=$C900)),"""")
  )
)"),"")</f>
        <v/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 spans="1:27">
      <c r="A901" s="2"/>
      <c r="B901" s="41"/>
      <c r="C901" s="2"/>
      <c r="D901" s="6"/>
      <c r="E901" s="4" t="str">
        <f>IFERROR(__xludf.DUMMYFUNCTION("IFERROR(
  TEXTJOIN(CHAR(10),TRUE,FILTER('SUMMARY DATA'!E:E,'SUMMARY DATA'!A:A=$A901,'SUMMARY DATA'!C:C=$B901)),
  IF(
    OR(
      ISNUMBER(SEARCH(""CDM CASH DEPOSIT"",$C901)),
      ISNUMBER(SEARCH(""CASH DEPOSIT"",$C901)),
      COUNTIF('SUMMARY DATA'"&amp;"!D:D,$C901)&lt;&gt;1
    ),
    """",
    IFERROR(TEXTJOIN(CHAR(10),TRUE,FILTER('SUMMARY DATA'!E:E,'SUMMARY DATA'!D:D=$C901)),"""")
  )
)"),"")</f>
        <v/>
      </c>
      <c r="F901" s="2" t="str">
        <f>IFERROR(__xludf.DUMMYFUNCTION("IFERROR(
  TEXTJOIN(CHAR(10),TRUE,FILTER('SUMMARY DATA'!F:F,'SUMMARY DATA'!A:A=$A901,'SUMMARY DATA'!C:C=$B901)),
  IF(
    OR(
      ISNUMBER(SEARCH(""CDM CASH DEPOSIT"",$C901)),
      ISNUMBER(SEARCH(""CASH DEPOSIT"",$C901)),
      COUNTIF('SUMMARY DATA'"&amp;"!D:D,$C901)&lt;&gt;1
    ),
    """",
    IFERROR(TEXTJOIN(CHAR(10),TRUE,FILTER('SUMMARY DATA'!F:F,'SUMMARY DATA'!D:D=$C901)),"""")
  )
)"),"")</f>
        <v/>
      </c>
      <c r="G901" s="2" t="str">
        <f>IFERROR(__xludf.DUMMYFUNCTION("IFERROR(
  TEXTJOIN(CHAR(10),TRUE,FILTER('SUMMARY DATA'!G:G,'SUMMARY DATA'!A:A=$A901,'SUMMARY DATA'!C:C=$B901)),
  IF(
    OR(
      ISNUMBER(SEARCH(""CDM CASH DEPOSIT"",$C901)),
      ISNUMBER(SEARCH(""CASH DEPOSIT"",$C901)),
      COUNTIF('SUMMARY DATA'"&amp;"!D:D,$C901)&lt;&gt;1
    ),
    """",
    IFERROR(TEXTJOIN(CHAR(10),TRUE,FILTER('SUMMARY DATA'!G:G,'SUMMARY DATA'!D:D=$C901)),"""")
  )
)"),"")</f>
        <v/>
      </c>
      <c r="H901" s="6" t="str">
        <f>IFERROR(__xludf.DUMMYFUNCTION("IFERROR(
  TEXTJOIN(CHAR(10),TRUE,FILTER('SUMMARY DATA'!H:H,'SUMMARY DATA'!A:A=$A901,'SUMMARY DATA'!C:C=$B901)),
  IF(
    OR(
      ISNUMBER(SEARCH(""CDM CASH DEPOSIT"",$C901)),
      ISNUMBER(SEARCH(""CASH DEPOSIT"",$C901)),
      COUNTIF('SUMMARY DATA'"&amp;"!D:D,$C901)&lt;&gt;1
    ),
    """",
    IFERROR(TEXTJOIN(CHAR(10),TRUE,FILTER('SUMMARY DATA'!H:H,'SUMMARY DATA'!D:D=$C901)),"""")
  )
)"),"")</f>
        <v/>
      </c>
      <c r="I901" s="6" t="str">
        <f>IFERROR(__xludf.DUMMYFUNCTION("IF(H901="""","""",
SUM(ARRAYFORMULA(VALUE(SPLIT(H901,CHAR(10)))))
)"),"")</f>
        <v/>
      </c>
      <c r="J901" s="2" t="str">
        <f>IFERROR(__xludf.DUMMYFUNCTION("IFERROR(
  TEXTJOIN(CHAR(10),TRUE,FILTER('SUMMARY DATA'!I:I,'SUMMARY DATA'!A:A=$A901,'SUMMARY DATA'!C:C=$B901)),
  IF(
    OR(
      ISNUMBER(SEARCH(""CDM CASH DEPOSIT"",$C901)),
      ISNUMBER(SEARCH(""CASH DEPOSIT"",$C901)),
      COUNTIF('SUMMARY DATA'"&amp;"!D:D,$C901)&lt;&gt;1
    ),
    """",
    IFERROR(TEXTJOIN(CHAR(10),TRUE,FILTER('SUMMARY DATA'!I:I,'SUMMARY DATA'!D:D=$C901)),"""")
  )
)"),"")</f>
        <v/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 spans="1:27">
      <c r="A902" s="2"/>
      <c r="B902" s="41"/>
      <c r="C902" s="2"/>
      <c r="D902" s="6"/>
      <c r="E902" s="4" t="str">
        <f>IFERROR(__xludf.DUMMYFUNCTION("IFERROR(
  TEXTJOIN(CHAR(10),TRUE,FILTER('SUMMARY DATA'!E:E,'SUMMARY DATA'!A:A=$A902,'SUMMARY DATA'!C:C=$B902)),
  IF(
    OR(
      ISNUMBER(SEARCH(""CDM CASH DEPOSIT"",$C902)),
      ISNUMBER(SEARCH(""CASH DEPOSIT"",$C902)),
      COUNTIF('SUMMARY DATA'"&amp;"!D:D,$C902)&lt;&gt;1
    ),
    """",
    IFERROR(TEXTJOIN(CHAR(10),TRUE,FILTER('SUMMARY DATA'!E:E,'SUMMARY DATA'!D:D=$C902)),"""")
  )
)"),"")</f>
        <v/>
      </c>
      <c r="F902" s="2" t="str">
        <f>IFERROR(__xludf.DUMMYFUNCTION("IFERROR(
  TEXTJOIN(CHAR(10),TRUE,FILTER('SUMMARY DATA'!F:F,'SUMMARY DATA'!A:A=$A902,'SUMMARY DATA'!C:C=$B902)),
  IF(
    OR(
      ISNUMBER(SEARCH(""CDM CASH DEPOSIT"",$C902)),
      ISNUMBER(SEARCH(""CASH DEPOSIT"",$C902)),
      COUNTIF('SUMMARY DATA'"&amp;"!D:D,$C902)&lt;&gt;1
    ),
    """",
    IFERROR(TEXTJOIN(CHAR(10),TRUE,FILTER('SUMMARY DATA'!F:F,'SUMMARY DATA'!D:D=$C902)),"""")
  )
)"),"")</f>
        <v/>
      </c>
      <c r="G902" s="2" t="str">
        <f>IFERROR(__xludf.DUMMYFUNCTION("IFERROR(
  TEXTJOIN(CHAR(10),TRUE,FILTER('SUMMARY DATA'!G:G,'SUMMARY DATA'!A:A=$A902,'SUMMARY DATA'!C:C=$B902)),
  IF(
    OR(
      ISNUMBER(SEARCH(""CDM CASH DEPOSIT"",$C902)),
      ISNUMBER(SEARCH(""CASH DEPOSIT"",$C902)),
      COUNTIF('SUMMARY DATA'"&amp;"!D:D,$C902)&lt;&gt;1
    ),
    """",
    IFERROR(TEXTJOIN(CHAR(10),TRUE,FILTER('SUMMARY DATA'!G:G,'SUMMARY DATA'!D:D=$C902)),"""")
  )
)"),"")</f>
        <v/>
      </c>
      <c r="H902" s="6" t="str">
        <f>IFERROR(__xludf.DUMMYFUNCTION("IFERROR(
  TEXTJOIN(CHAR(10),TRUE,FILTER('SUMMARY DATA'!H:H,'SUMMARY DATA'!A:A=$A902,'SUMMARY DATA'!C:C=$B902)),
  IF(
    OR(
      ISNUMBER(SEARCH(""CDM CASH DEPOSIT"",$C902)),
      ISNUMBER(SEARCH(""CASH DEPOSIT"",$C902)),
      COUNTIF('SUMMARY DATA'"&amp;"!D:D,$C902)&lt;&gt;1
    ),
    """",
    IFERROR(TEXTJOIN(CHAR(10),TRUE,FILTER('SUMMARY DATA'!H:H,'SUMMARY DATA'!D:D=$C902)),"""")
  )
)"),"")</f>
        <v/>
      </c>
      <c r="I902" s="6" t="str">
        <f>IFERROR(__xludf.DUMMYFUNCTION("IF(H902="""","""",
SUM(ARRAYFORMULA(VALUE(SPLIT(H902,CHAR(10)))))
)"),"")</f>
        <v/>
      </c>
      <c r="J902" s="2" t="str">
        <f>IFERROR(__xludf.DUMMYFUNCTION("IFERROR(
  TEXTJOIN(CHAR(10),TRUE,FILTER('SUMMARY DATA'!I:I,'SUMMARY DATA'!A:A=$A902,'SUMMARY DATA'!C:C=$B902)),
  IF(
    OR(
      ISNUMBER(SEARCH(""CDM CASH DEPOSIT"",$C902)),
      ISNUMBER(SEARCH(""CASH DEPOSIT"",$C902)),
      COUNTIF('SUMMARY DATA'"&amp;"!D:D,$C902)&lt;&gt;1
    ),
    """",
    IFERROR(TEXTJOIN(CHAR(10),TRUE,FILTER('SUMMARY DATA'!I:I,'SUMMARY DATA'!D:D=$C902)),"""")
  )
)"),"")</f>
        <v/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 spans="1:27">
      <c r="A903" s="2"/>
      <c r="B903" s="41"/>
      <c r="C903" s="2"/>
      <c r="D903" s="6"/>
      <c r="E903" s="4" t="str">
        <f>IFERROR(__xludf.DUMMYFUNCTION("IFERROR(
  TEXTJOIN(CHAR(10),TRUE,FILTER('SUMMARY DATA'!E:E,'SUMMARY DATA'!A:A=$A903,'SUMMARY DATA'!C:C=$B903)),
  IF(
    OR(
      ISNUMBER(SEARCH(""CDM CASH DEPOSIT"",$C903)),
      ISNUMBER(SEARCH(""CASH DEPOSIT"",$C903)),
      COUNTIF('SUMMARY DATA'"&amp;"!D:D,$C903)&lt;&gt;1
    ),
    """",
    IFERROR(TEXTJOIN(CHAR(10),TRUE,FILTER('SUMMARY DATA'!E:E,'SUMMARY DATA'!D:D=$C903)),"""")
  )
)"),"")</f>
        <v/>
      </c>
      <c r="F903" s="2" t="str">
        <f>IFERROR(__xludf.DUMMYFUNCTION("IFERROR(
  TEXTJOIN(CHAR(10),TRUE,FILTER('SUMMARY DATA'!F:F,'SUMMARY DATA'!A:A=$A903,'SUMMARY DATA'!C:C=$B903)),
  IF(
    OR(
      ISNUMBER(SEARCH(""CDM CASH DEPOSIT"",$C903)),
      ISNUMBER(SEARCH(""CASH DEPOSIT"",$C903)),
      COUNTIF('SUMMARY DATA'"&amp;"!D:D,$C903)&lt;&gt;1
    ),
    """",
    IFERROR(TEXTJOIN(CHAR(10),TRUE,FILTER('SUMMARY DATA'!F:F,'SUMMARY DATA'!D:D=$C903)),"""")
  )
)"),"")</f>
        <v/>
      </c>
      <c r="G903" s="2" t="str">
        <f>IFERROR(__xludf.DUMMYFUNCTION("IFERROR(
  TEXTJOIN(CHAR(10),TRUE,FILTER('SUMMARY DATA'!G:G,'SUMMARY DATA'!A:A=$A903,'SUMMARY DATA'!C:C=$B903)),
  IF(
    OR(
      ISNUMBER(SEARCH(""CDM CASH DEPOSIT"",$C903)),
      ISNUMBER(SEARCH(""CASH DEPOSIT"",$C903)),
      COUNTIF('SUMMARY DATA'"&amp;"!D:D,$C903)&lt;&gt;1
    ),
    """",
    IFERROR(TEXTJOIN(CHAR(10),TRUE,FILTER('SUMMARY DATA'!G:G,'SUMMARY DATA'!D:D=$C903)),"""")
  )
)"),"")</f>
        <v/>
      </c>
      <c r="H903" s="6" t="str">
        <f>IFERROR(__xludf.DUMMYFUNCTION("IFERROR(
  TEXTJOIN(CHAR(10),TRUE,FILTER('SUMMARY DATA'!H:H,'SUMMARY DATA'!A:A=$A903,'SUMMARY DATA'!C:C=$B903)),
  IF(
    OR(
      ISNUMBER(SEARCH(""CDM CASH DEPOSIT"",$C903)),
      ISNUMBER(SEARCH(""CASH DEPOSIT"",$C903)),
      COUNTIF('SUMMARY DATA'"&amp;"!D:D,$C903)&lt;&gt;1
    ),
    """",
    IFERROR(TEXTJOIN(CHAR(10),TRUE,FILTER('SUMMARY DATA'!H:H,'SUMMARY DATA'!D:D=$C903)),"""")
  )
)"),"")</f>
        <v/>
      </c>
      <c r="I903" s="6" t="str">
        <f>IFERROR(__xludf.DUMMYFUNCTION("IF(H903="""","""",
SUM(ARRAYFORMULA(VALUE(SPLIT(H903,CHAR(10)))))
)"),"")</f>
        <v/>
      </c>
      <c r="J903" s="2" t="str">
        <f>IFERROR(__xludf.DUMMYFUNCTION("IFERROR(
  TEXTJOIN(CHAR(10),TRUE,FILTER('SUMMARY DATA'!I:I,'SUMMARY DATA'!A:A=$A903,'SUMMARY DATA'!C:C=$B903)),
  IF(
    OR(
      ISNUMBER(SEARCH(""CDM CASH DEPOSIT"",$C903)),
      ISNUMBER(SEARCH(""CASH DEPOSIT"",$C903)),
      COUNTIF('SUMMARY DATA'"&amp;"!D:D,$C903)&lt;&gt;1
    ),
    """",
    IFERROR(TEXTJOIN(CHAR(10),TRUE,FILTER('SUMMARY DATA'!I:I,'SUMMARY DATA'!D:D=$C903)),"""")
  )
)"),"")</f>
        <v/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 spans="1:27">
      <c r="A904" s="2"/>
      <c r="B904" s="41"/>
      <c r="C904" s="2"/>
      <c r="D904" s="6"/>
      <c r="E904" s="4" t="str">
        <f>IFERROR(__xludf.DUMMYFUNCTION("IFERROR(
  TEXTJOIN(CHAR(10),TRUE,FILTER('SUMMARY DATA'!E:E,'SUMMARY DATA'!A:A=$A904,'SUMMARY DATA'!C:C=$B904)),
  IF(
    OR(
      ISNUMBER(SEARCH(""CDM CASH DEPOSIT"",$C904)),
      ISNUMBER(SEARCH(""CASH DEPOSIT"",$C904)),
      COUNTIF('SUMMARY DATA'"&amp;"!D:D,$C904)&lt;&gt;1
    ),
    """",
    IFERROR(TEXTJOIN(CHAR(10),TRUE,FILTER('SUMMARY DATA'!E:E,'SUMMARY DATA'!D:D=$C904)),"""")
  )
)"),"")</f>
        <v/>
      </c>
      <c r="F904" s="2" t="str">
        <f>IFERROR(__xludf.DUMMYFUNCTION("IFERROR(
  TEXTJOIN(CHAR(10),TRUE,FILTER('SUMMARY DATA'!F:F,'SUMMARY DATA'!A:A=$A904,'SUMMARY DATA'!C:C=$B904)),
  IF(
    OR(
      ISNUMBER(SEARCH(""CDM CASH DEPOSIT"",$C904)),
      ISNUMBER(SEARCH(""CASH DEPOSIT"",$C904)),
      COUNTIF('SUMMARY DATA'"&amp;"!D:D,$C904)&lt;&gt;1
    ),
    """",
    IFERROR(TEXTJOIN(CHAR(10),TRUE,FILTER('SUMMARY DATA'!F:F,'SUMMARY DATA'!D:D=$C904)),"""")
  )
)"),"")</f>
        <v/>
      </c>
      <c r="G904" s="2" t="str">
        <f>IFERROR(__xludf.DUMMYFUNCTION("IFERROR(
  TEXTJOIN(CHAR(10),TRUE,FILTER('SUMMARY DATA'!G:G,'SUMMARY DATA'!A:A=$A904,'SUMMARY DATA'!C:C=$B904)),
  IF(
    OR(
      ISNUMBER(SEARCH(""CDM CASH DEPOSIT"",$C904)),
      ISNUMBER(SEARCH(""CASH DEPOSIT"",$C904)),
      COUNTIF('SUMMARY DATA'"&amp;"!D:D,$C904)&lt;&gt;1
    ),
    """",
    IFERROR(TEXTJOIN(CHAR(10),TRUE,FILTER('SUMMARY DATA'!G:G,'SUMMARY DATA'!D:D=$C904)),"""")
  )
)"),"")</f>
        <v/>
      </c>
      <c r="H904" s="6" t="str">
        <f>IFERROR(__xludf.DUMMYFUNCTION("IFERROR(
  TEXTJOIN(CHAR(10),TRUE,FILTER('SUMMARY DATA'!H:H,'SUMMARY DATA'!A:A=$A904,'SUMMARY DATA'!C:C=$B904)),
  IF(
    OR(
      ISNUMBER(SEARCH(""CDM CASH DEPOSIT"",$C904)),
      ISNUMBER(SEARCH(""CASH DEPOSIT"",$C904)),
      COUNTIF('SUMMARY DATA'"&amp;"!D:D,$C904)&lt;&gt;1
    ),
    """",
    IFERROR(TEXTJOIN(CHAR(10),TRUE,FILTER('SUMMARY DATA'!H:H,'SUMMARY DATA'!D:D=$C904)),"""")
  )
)"),"")</f>
        <v/>
      </c>
      <c r="I904" s="6" t="str">
        <f>IFERROR(__xludf.DUMMYFUNCTION("IF(H904="""","""",
SUM(ARRAYFORMULA(VALUE(SPLIT(H904,CHAR(10)))))
)"),"")</f>
        <v/>
      </c>
      <c r="J904" s="2" t="str">
        <f>IFERROR(__xludf.DUMMYFUNCTION("IFERROR(
  TEXTJOIN(CHAR(10),TRUE,FILTER('SUMMARY DATA'!I:I,'SUMMARY DATA'!A:A=$A904,'SUMMARY DATA'!C:C=$B904)),
  IF(
    OR(
      ISNUMBER(SEARCH(""CDM CASH DEPOSIT"",$C904)),
      ISNUMBER(SEARCH(""CASH DEPOSIT"",$C904)),
      COUNTIF('SUMMARY DATA'"&amp;"!D:D,$C904)&lt;&gt;1
    ),
    """",
    IFERROR(TEXTJOIN(CHAR(10),TRUE,FILTER('SUMMARY DATA'!I:I,'SUMMARY DATA'!D:D=$C904)),"""")
  )
)"),"")</f>
        <v/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 spans="1:27">
      <c r="A905" s="2"/>
      <c r="B905" s="41"/>
      <c r="C905" s="2"/>
      <c r="D905" s="6"/>
      <c r="E905" s="4" t="str">
        <f>IFERROR(__xludf.DUMMYFUNCTION("IFERROR(
  TEXTJOIN(CHAR(10),TRUE,FILTER('SUMMARY DATA'!E:E,'SUMMARY DATA'!A:A=$A905,'SUMMARY DATA'!C:C=$B905)),
  IF(
    OR(
      ISNUMBER(SEARCH(""CDM CASH DEPOSIT"",$C905)),
      ISNUMBER(SEARCH(""CASH DEPOSIT"",$C905)),
      COUNTIF('SUMMARY DATA'"&amp;"!D:D,$C905)&lt;&gt;1
    ),
    """",
    IFERROR(TEXTJOIN(CHAR(10),TRUE,FILTER('SUMMARY DATA'!E:E,'SUMMARY DATA'!D:D=$C905)),"""")
  )
)"),"")</f>
        <v/>
      </c>
      <c r="F905" s="2" t="str">
        <f>IFERROR(__xludf.DUMMYFUNCTION("IFERROR(
  TEXTJOIN(CHAR(10),TRUE,FILTER('SUMMARY DATA'!F:F,'SUMMARY DATA'!A:A=$A905,'SUMMARY DATA'!C:C=$B905)),
  IF(
    OR(
      ISNUMBER(SEARCH(""CDM CASH DEPOSIT"",$C905)),
      ISNUMBER(SEARCH(""CASH DEPOSIT"",$C905)),
      COUNTIF('SUMMARY DATA'"&amp;"!D:D,$C905)&lt;&gt;1
    ),
    """",
    IFERROR(TEXTJOIN(CHAR(10),TRUE,FILTER('SUMMARY DATA'!F:F,'SUMMARY DATA'!D:D=$C905)),"""")
  )
)"),"")</f>
        <v/>
      </c>
      <c r="G905" s="2" t="str">
        <f>IFERROR(__xludf.DUMMYFUNCTION("IFERROR(
  TEXTJOIN(CHAR(10),TRUE,FILTER('SUMMARY DATA'!G:G,'SUMMARY DATA'!A:A=$A905,'SUMMARY DATA'!C:C=$B905)),
  IF(
    OR(
      ISNUMBER(SEARCH(""CDM CASH DEPOSIT"",$C905)),
      ISNUMBER(SEARCH(""CASH DEPOSIT"",$C905)),
      COUNTIF('SUMMARY DATA'"&amp;"!D:D,$C905)&lt;&gt;1
    ),
    """",
    IFERROR(TEXTJOIN(CHAR(10),TRUE,FILTER('SUMMARY DATA'!G:G,'SUMMARY DATA'!D:D=$C905)),"""")
  )
)"),"")</f>
        <v/>
      </c>
      <c r="H905" s="6" t="str">
        <f>IFERROR(__xludf.DUMMYFUNCTION("IFERROR(
  TEXTJOIN(CHAR(10),TRUE,FILTER('SUMMARY DATA'!H:H,'SUMMARY DATA'!A:A=$A905,'SUMMARY DATA'!C:C=$B905)),
  IF(
    OR(
      ISNUMBER(SEARCH(""CDM CASH DEPOSIT"",$C905)),
      ISNUMBER(SEARCH(""CASH DEPOSIT"",$C905)),
      COUNTIF('SUMMARY DATA'"&amp;"!D:D,$C905)&lt;&gt;1
    ),
    """",
    IFERROR(TEXTJOIN(CHAR(10),TRUE,FILTER('SUMMARY DATA'!H:H,'SUMMARY DATA'!D:D=$C905)),"""")
  )
)"),"")</f>
        <v/>
      </c>
      <c r="I905" s="6" t="str">
        <f>IFERROR(__xludf.DUMMYFUNCTION("IF(H905="""","""",
SUM(ARRAYFORMULA(VALUE(SPLIT(H905,CHAR(10)))))
)"),"")</f>
        <v/>
      </c>
      <c r="J905" s="2" t="str">
        <f>IFERROR(__xludf.DUMMYFUNCTION("IFERROR(
  TEXTJOIN(CHAR(10),TRUE,FILTER('SUMMARY DATA'!I:I,'SUMMARY DATA'!A:A=$A905,'SUMMARY DATA'!C:C=$B905)),
  IF(
    OR(
      ISNUMBER(SEARCH(""CDM CASH DEPOSIT"",$C905)),
      ISNUMBER(SEARCH(""CASH DEPOSIT"",$C905)),
      COUNTIF('SUMMARY DATA'"&amp;"!D:D,$C905)&lt;&gt;1
    ),
    """",
    IFERROR(TEXTJOIN(CHAR(10),TRUE,FILTER('SUMMARY DATA'!I:I,'SUMMARY DATA'!D:D=$C905)),"""")
  )
)"),"")</f>
        <v/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 spans="1:27">
      <c r="A906" s="2"/>
      <c r="B906" s="41"/>
      <c r="C906" s="2"/>
      <c r="D906" s="6"/>
      <c r="E906" s="4" t="str">
        <f>IFERROR(__xludf.DUMMYFUNCTION("IFERROR(
  TEXTJOIN(CHAR(10),TRUE,FILTER('SUMMARY DATA'!E:E,'SUMMARY DATA'!A:A=$A906,'SUMMARY DATA'!C:C=$B906)),
  IF(
    OR(
      ISNUMBER(SEARCH(""CDM CASH DEPOSIT"",$C906)),
      ISNUMBER(SEARCH(""CASH DEPOSIT"",$C906)),
      COUNTIF('SUMMARY DATA'"&amp;"!D:D,$C906)&lt;&gt;1
    ),
    """",
    IFERROR(TEXTJOIN(CHAR(10),TRUE,FILTER('SUMMARY DATA'!E:E,'SUMMARY DATA'!D:D=$C906)),"""")
  )
)"),"")</f>
        <v/>
      </c>
      <c r="F906" s="2" t="str">
        <f>IFERROR(__xludf.DUMMYFUNCTION("IFERROR(
  TEXTJOIN(CHAR(10),TRUE,FILTER('SUMMARY DATA'!F:F,'SUMMARY DATA'!A:A=$A906,'SUMMARY DATA'!C:C=$B906)),
  IF(
    OR(
      ISNUMBER(SEARCH(""CDM CASH DEPOSIT"",$C906)),
      ISNUMBER(SEARCH(""CASH DEPOSIT"",$C906)),
      COUNTIF('SUMMARY DATA'"&amp;"!D:D,$C906)&lt;&gt;1
    ),
    """",
    IFERROR(TEXTJOIN(CHAR(10),TRUE,FILTER('SUMMARY DATA'!F:F,'SUMMARY DATA'!D:D=$C906)),"""")
  )
)"),"")</f>
        <v/>
      </c>
      <c r="G906" s="2" t="str">
        <f>IFERROR(__xludf.DUMMYFUNCTION("IFERROR(
  TEXTJOIN(CHAR(10),TRUE,FILTER('SUMMARY DATA'!G:G,'SUMMARY DATA'!A:A=$A906,'SUMMARY DATA'!C:C=$B906)),
  IF(
    OR(
      ISNUMBER(SEARCH(""CDM CASH DEPOSIT"",$C906)),
      ISNUMBER(SEARCH(""CASH DEPOSIT"",$C906)),
      COUNTIF('SUMMARY DATA'"&amp;"!D:D,$C906)&lt;&gt;1
    ),
    """",
    IFERROR(TEXTJOIN(CHAR(10),TRUE,FILTER('SUMMARY DATA'!G:G,'SUMMARY DATA'!D:D=$C906)),"""")
  )
)"),"")</f>
        <v/>
      </c>
      <c r="H906" s="6" t="str">
        <f>IFERROR(__xludf.DUMMYFUNCTION("IFERROR(
  TEXTJOIN(CHAR(10),TRUE,FILTER('SUMMARY DATA'!H:H,'SUMMARY DATA'!A:A=$A906,'SUMMARY DATA'!C:C=$B906)),
  IF(
    OR(
      ISNUMBER(SEARCH(""CDM CASH DEPOSIT"",$C906)),
      ISNUMBER(SEARCH(""CASH DEPOSIT"",$C906)),
      COUNTIF('SUMMARY DATA'"&amp;"!D:D,$C906)&lt;&gt;1
    ),
    """",
    IFERROR(TEXTJOIN(CHAR(10),TRUE,FILTER('SUMMARY DATA'!H:H,'SUMMARY DATA'!D:D=$C906)),"""")
  )
)"),"")</f>
        <v/>
      </c>
      <c r="I906" s="6" t="str">
        <f>IFERROR(__xludf.DUMMYFUNCTION("IF(H906="""","""",
SUM(ARRAYFORMULA(VALUE(SPLIT(H906,CHAR(10)))))
)"),"")</f>
        <v/>
      </c>
      <c r="J906" s="2" t="str">
        <f>IFERROR(__xludf.DUMMYFUNCTION("IFERROR(
  TEXTJOIN(CHAR(10),TRUE,FILTER('SUMMARY DATA'!I:I,'SUMMARY DATA'!A:A=$A906,'SUMMARY DATA'!C:C=$B906)),
  IF(
    OR(
      ISNUMBER(SEARCH(""CDM CASH DEPOSIT"",$C906)),
      ISNUMBER(SEARCH(""CASH DEPOSIT"",$C906)),
      COUNTIF('SUMMARY DATA'"&amp;"!D:D,$C906)&lt;&gt;1
    ),
    """",
    IFERROR(TEXTJOIN(CHAR(10),TRUE,FILTER('SUMMARY DATA'!I:I,'SUMMARY DATA'!D:D=$C906)),"""")
  )
)"),"")</f>
        <v/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 spans="1:27">
      <c r="A907" s="2"/>
      <c r="B907" s="41"/>
      <c r="C907" s="2"/>
      <c r="D907" s="6"/>
      <c r="E907" s="4" t="str">
        <f>IFERROR(__xludf.DUMMYFUNCTION("IFERROR(
  TEXTJOIN(CHAR(10),TRUE,FILTER('SUMMARY DATA'!E:E,'SUMMARY DATA'!A:A=$A907,'SUMMARY DATA'!C:C=$B907)),
  IF(
    OR(
      ISNUMBER(SEARCH(""CDM CASH DEPOSIT"",$C907)),
      ISNUMBER(SEARCH(""CASH DEPOSIT"",$C907)),
      COUNTIF('SUMMARY DATA'"&amp;"!D:D,$C907)&lt;&gt;1
    ),
    """",
    IFERROR(TEXTJOIN(CHAR(10),TRUE,FILTER('SUMMARY DATA'!E:E,'SUMMARY DATA'!D:D=$C907)),"""")
  )
)"),"")</f>
        <v/>
      </c>
      <c r="F907" s="2" t="str">
        <f>IFERROR(__xludf.DUMMYFUNCTION("IFERROR(
  TEXTJOIN(CHAR(10),TRUE,FILTER('SUMMARY DATA'!F:F,'SUMMARY DATA'!A:A=$A907,'SUMMARY DATA'!C:C=$B907)),
  IF(
    OR(
      ISNUMBER(SEARCH(""CDM CASH DEPOSIT"",$C907)),
      ISNUMBER(SEARCH(""CASH DEPOSIT"",$C907)),
      COUNTIF('SUMMARY DATA'"&amp;"!D:D,$C907)&lt;&gt;1
    ),
    """",
    IFERROR(TEXTJOIN(CHAR(10),TRUE,FILTER('SUMMARY DATA'!F:F,'SUMMARY DATA'!D:D=$C907)),"""")
  )
)"),"")</f>
        <v/>
      </c>
      <c r="G907" s="2" t="str">
        <f>IFERROR(__xludf.DUMMYFUNCTION("IFERROR(
  TEXTJOIN(CHAR(10),TRUE,FILTER('SUMMARY DATA'!G:G,'SUMMARY DATA'!A:A=$A907,'SUMMARY DATA'!C:C=$B907)),
  IF(
    OR(
      ISNUMBER(SEARCH(""CDM CASH DEPOSIT"",$C907)),
      ISNUMBER(SEARCH(""CASH DEPOSIT"",$C907)),
      COUNTIF('SUMMARY DATA'"&amp;"!D:D,$C907)&lt;&gt;1
    ),
    """",
    IFERROR(TEXTJOIN(CHAR(10),TRUE,FILTER('SUMMARY DATA'!G:G,'SUMMARY DATA'!D:D=$C907)),"""")
  )
)"),"")</f>
        <v/>
      </c>
      <c r="H907" s="6" t="str">
        <f>IFERROR(__xludf.DUMMYFUNCTION("IFERROR(
  TEXTJOIN(CHAR(10),TRUE,FILTER('SUMMARY DATA'!H:H,'SUMMARY DATA'!A:A=$A907,'SUMMARY DATA'!C:C=$B907)),
  IF(
    OR(
      ISNUMBER(SEARCH(""CDM CASH DEPOSIT"",$C907)),
      ISNUMBER(SEARCH(""CASH DEPOSIT"",$C907)),
      COUNTIF('SUMMARY DATA'"&amp;"!D:D,$C907)&lt;&gt;1
    ),
    """",
    IFERROR(TEXTJOIN(CHAR(10),TRUE,FILTER('SUMMARY DATA'!H:H,'SUMMARY DATA'!D:D=$C907)),"""")
  )
)"),"")</f>
        <v/>
      </c>
      <c r="I907" s="6" t="str">
        <f>IFERROR(__xludf.DUMMYFUNCTION("IF(H907="""","""",
SUM(ARRAYFORMULA(VALUE(SPLIT(H907,CHAR(10)))))
)"),"")</f>
        <v/>
      </c>
      <c r="J907" s="2" t="str">
        <f>IFERROR(__xludf.DUMMYFUNCTION("IFERROR(
  TEXTJOIN(CHAR(10),TRUE,FILTER('SUMMARY DATA'!I:I,'SUMMARY DATA'!A:A=$A907,'SUMMARY DATA'!C:C=$B907)),
  IF(
    OR(
      ISNUMBER(SEARCH(""CDM CASH DEPOSIT"",$C907)),
      ISNUMBER(SEARCH(""CASH DEPOSIT"",$C907)),
      COUNTIF('SUMMARY DATA'"&amp;"!D:D,$C907)&lt;&gt;1
    ),
    """",
    IFERROR(TEXTJOIN(CHAR(10),TRUE,FILTER('SUMMARY DATA'!I:I,'SUMMARY DATA'!D:D=$C907)),"""")
  )
)"),"")</f>
        <v/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 spans="1:27">
      <c r="A908" s="2"/>
      <c r="B908" s="41"/>
      <c r="C908" s="2"/>
      <c r="D908" s="6"/>
      <c r="E908" s="4" t="str">
        <f>IFERROR(__xludf.DUMMYFUNCTION("IFERROR(
  TEXTJOIN(CHAR(10),TRUE,FILTER('SUMMARY DATA'!E:E,'SUMMARY DATA'!A:A=$A908,'SUMMARY DATA'!C:C=$B908)),
  IF(
    OR(
      ISNUMBER(SEARCH(""CDM CASH DEPOSIT"",$C908)),
      ISNUMBER(SEARCH(""CASH DEPOSIT"",$C908)),
      COUNTIF('SUMMARY DATA'"&amp;"!D:D,$C908)&lt;&gt;1
    ),
    """",
    IFERROR(TEXTJOIN(CHAR(10),TRUE,FILTER('SUMMARY DATA'!E:E,'SUMMARY DATA'!D:D=$C908)),"""")
  )
)"),"")</f>
        <v/>
      </c>
      <c r="F908" s="2" t="str">
        <f>IFERROR(__xludf.DUMMYFUNCTION("IFERROR(
  TEXTJOIN(CHAR(10),TRUE,FILTER('SUMMARY DATA'!F:F,'SUMMARY DATA'!A:A=$A908,'SUMMARY DATA'!C:C=$B908)),
  IF(
    OR(
      ISNUMBER(SEARCH(""CDM CASH DEPOSIT"",$C908)),
      ISNUMBER(SEARCH(""CASH DEPOSIT"",$C908)),
      COUNTIF('SUMMARY DATA'"&amp;"!D:D,$C908)&lt;&gt;1
    ),
    """",
    IFERROR(TEXTJOIN(CHAR(10),TRUE,FILTER('SUMMARY DATA'!F:F,'SUMMARY DATA'!D:D=$C908)),"""")
  )
)"),"")</f>
        <v/>
      </c>
      <c r="G908" s="2" t="str">
        <f>IFERROR(__xludf.DUMMYFUNCTION("IFERROR(
  TEXTJOIN(CHAR(10),TRUE,FILTER('SUMMARY DATA'!G:G,'SUMMARY DATA'!A:A=$A908,'SUMMARY DATA'!C:C=$B908)),
  IF(
    OR(
      ISNUMBER(SEARCH(""CDM CASH DEPOSIT"",$C908)),
      ISNUMBER(SEARCH(""CASH DEPOSIT"",$C908)),
      COUNTIF('SUMMARY DATA'"&amp;"!D:D,$C908)&lt;&gt;1
    ),
    """",
    IFERROR(TEXTJOIN(CHAR(10),TRUE,FILTER('SUMMARY DATA'!G:G,'SUMMARY DATA'!D:D=$C908)),"""")
  )
)"),"")</f>
        <v/>
      </c>
      <c r="H908" s="6" t="str">
        <f>IFERROR(__xludf.DUMMYFUNCTION("IFERROR(
  TEXTJOIN(CHAR(10),TRUE,FILTER('SUMMARY DATA'!H:H,'SUMMARY DATA'!A:A=$A908,'SUMMARY DATA'!C:C=$B908)),
  IF(
    OR(
      ISNUMBER(SEARCH(""CDM CASH DEPOSIT"",$C908)),
      ISNUMBER(SEARCH(""CASH DEPOSIT"",$C908)),
      COUNTIF('SUMMARY DATA'"&amp;"!D:D,$C908)&lt;&gt;1
    ),
    """",
    IFERROR(TEXTJOIN(CHAR(10),TRUE,FILTER('SUMMARY DATA'!H:H,'SUMMARY DATA'!D:D=$C908)),"""")
  )
)"),"")</f>
        <v/>
      </c>
      <c r="I908" s="6" t="str">
        <f>IFERROR(__xludf.DUMMYFUNCTION("IF(H908="""","""",
SUM(ARRAYFORMULA(VALUE(SPLIT(H908,CHAR(10)))))
)"),"")</f>
        <v/>
      </c>
      <c r="J908" s="2" t="str">
        <f>IFERROR(__xludf.DUMMYFUNCTION("IFERROR(
  TEXTJOIN(CHAR(10),TRUE,FILTER('SUMMARY DATA'!I:I,'SUMMARY DATA'!A:A=$A908,'SUMMARY DATA'!C:C=$B908)),
  IF(
    OR(
      ISNUMBER(SEARCH(""CDM CASH DEPOSIT"",$C908)),
      ISNUMBER(SEARCH(""CASH DEPOSIT"",$C908)),
      COUNTIF('SUMMARY DATA'"&amp;"!D:D,$C908)&lt;&gt;1
    ),
    """",
    IFERROR(TEXTJOIN(CHAR(10),TRUE,FILTER('SUMMARY DATA'!I:I,'SUMMARY DATA'!D:D=$C908)),"""")
  )
)"),"")</f>
        <v/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 spans="1:27">
      <c r="A909" s="2"/>
      <c r="B909" s="41"/>
      <c r="C909" s="2"/>
      <c r="D909" s="6"/>
      <c r="E909" s="4" t="str">
        <f>IFERROR(__xludf.DUMMYFUNCTION("IFERROR(
  TEXTJOIN(CHAR(10),TRUE,FILTER('SUMMARY DATA'!E:E,'SUMMARY DATA'!A:A=$A909,'SUMMARY DATA'!C:C=$B909)),
  IF(
    OR(
      ISNUMBER(SEARCH(""CDM CASH DEPOSIT"",$C909)),
      ISNUMBER(SEARCH(""CASH DEPOSIT"",$C909)),
      COUNTIF('SUMMARY DATA'"&amp;"!D:D,$C909)&lt;&gt;1
    ),
    """",
    IFERROR(TEXTJOIN(CHAR(10),TRUE,FILTER('SUMMARY DATA'!E:E,'SUMMARY DATA'!D:D=$C909)),"""")
  )
)"),"")</f>
        <v/>
      </c>
      <c r="F909" s="2" t="str">
        <f>IFERROR(__xludf.DUMMYFUNCTION("IFERROR(
  TEXTJOIN(CHAR(10),TRUE,FILTER('SUMMARY DATA'!F:F,'SUMMARY DATA'!A:A=$A909,'SUMMARY DATA'!C:C=$B909)),
  IF(
    OR(
      ISNUMBER(SEARCH(""CDM CASH DEPOSIT"",$C909)),
      ISNUMBER(SEARCH(""CASH DEPOSIT"",$C909)),
      COUNTIF('SUMMARY DATA'"&amp;"!D:D,$C909)&lt;&gt;1
    ),
    """",
    IFERROR(TEXTJOIN(CHAR(10),TRUE,FILTER('SUMMARY DATA'!F:F,'SUMMARY DATA'!D:D=$C909)),"""")
  )
)"),"")</f>
        <v/>
      </c>
      <c r="G909" s="2" t="str">
        <f>IFERROR(__xludf.DUMMYFUNCTION("IFERROR(
  TEXTJOIN(CHAR(10),TRUE,FILTER('SUMMARY DATA'!G:G,'SUMMARY DATA'!A:A=$A909,'SUMMARY DATA'!C:C=$B909)),
  IF(
    OR(
      ISNUMBER(SEARCH(""CDM CASH DEPOSIT"",$C909)),
      ISNUMBER(SEARCH(""CASH DEPOSIT"",$C909)),
      COUNTIF('SUMMARY DATA'"&amp;"!D:D,$C909)&lt;&gt;1
    ),
    """",
    IFERROR(TEXTJOIN(CHAR(10),TRUE,FILTER('SUMMARY DATA'!G:G,'SUMMARY DATA'!D:D=$C909)),"""")
  )
)"),"")</f>
        <v/>
      </c>
      <c r="H909" s="6" t="str">
        <f>IFERROR(__xludf.DUMMYFUNCTION("IFERROR(
  TEXTJOIN(CHAR(10),TRUE,FILTER('SUMMARY DATA'!H:H,'SUMMARY DATA'!A:A=$A909,'SUMMARY DATA'!C:C=$B909)),
  IF(
    OR(
      ISNUMBER(SEARCH(""CDM CASH DEPOSIT"",$C909)),
      ISNUMBER(SEARCH(""CASH DEPOSIT"",$C909)),
      COUNTIF('SUMMARY DATA'"&amp;"!D:D,$C909)&lt;&gt;1
    ),
    """",
    IFERROR(TEXTJOIN(CHAR(10),TRUE,FILTER('SUMMARY DATA'!H:H,'SUMMARY DATA'!D:D=$C909)),"""")
  )
)"),"")</f>
        <v/>
      </c>
      <c r="I909" s="6" t="str">
        <f>IFERROR(__xludf.DUMMYFUNCTION("IF(H909="""","""",
SUM(ARRAYFORMULA(VALUE(SPLIT(H909,CHAR(10)))))
)"),"")</f>
        <v/>
      </c>
      <c r="J909" s="2" t="str">
        <f>IFERROR(__xludf.DUMMYFUNCTION("IFERROR(
  TEXTJOIN(CHAR(10),TRUE,FILTER('SUMMARY DATA'!I:I,'SUMMARY DATA'!A:A=$A909,'SUMMARY DATA'!C:C=$B909)),
  IF(
    OR(
      ISNUMBER(SEARCH(""CDM CASH DEPOSIT"",$C909)),
      ISNUMBER(SEARCH(""CASH DEPOSIT"",$C909)),
      COUNTIF('SUMMARY DATA'"&amp;"!D:D,$C909)&lt;&gt;1
    ),
    """",
    IFERROR(TEXTJOIN(CHAR(10),TRUE,FILTER('SUMMARY DATA'!I:I,'SUMMARY DATA'!D:D=$C909)),"""")
  )
)"),"")</f>
        <v/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 spans="1:27">
      <c r="A910" s="2"/>
      <c r="B910" s="41"/>
      <c r="C910" s="2"/>
      <c r="D910" s="6"/>
      <c r="E910" s="4" t="str">
        <f>IFERROR(__xludf.DUMMYFUNCTION("IFERROR(
  TEXTJOIN(CHAR(10),TRUE,FILTER('SUMMARY DATA'!E:E,'SUMMARY DATA'!A:A=$A910,'SUMMARY DATA'!C:C=$B910)),
  IF(
    OR(
      ISNUMBER(SEARCH(""CDM CASH DEPOSIT"",$C910)),
      ISNUMBER(SEARCH(""CASH DEPOSIT"",$C910)),
      COUNTIF('SUMMARY DATA'"&amp;"!D:D,$C910)&lt;&gt;1
    ),
    """",
    IFERROR(TEXTJOIN(CHAR(10),TRUE,FILTER('SUMMARY DATA'!E:E,'SUMMARY DATA'!D:D=$C910)),"""")
  )
)"),"")</f>
        <v/>
      </c>
      <c r="F910" s="2" t="str">
        <f>IFERROR(__xludf.DUMMYFUNCTION("IFERROR(
  TEXTJOIN(CHAR(10),TRUE,FILTER('SUMMARY DATA'!F:F,'SUMMARY DATA'!A:A=$A910,'SUMMARY DATA'!C:C=$B910)),
  IF(
    OR(
      ISNUMBER(SEARCH(""CDM CASH DEPOSIT"",$C910)),
      ISNUMBER(SEARCH(""CASH DEPOSIT"",$C910)),
      COUNTIF('SUMMARY DATA'"&amp;"!D:D,$C910)&lt;&gt;1
    ),
    """",
    IFERROR(TEXTJOIN(CHAR(10),TRUE,FILTER('SUMMARY DATA'!F:F,'SUMMARY DATA'!D:D=$C910)),"""")
  )
)"),"")</f>
        <v/>
      </c>
      <c r="G910" s="2" t="str">
        <f>IFERROR(__xludf.DUMMYFUNCTION("IFERROR(
  TEXTJOIN(CHAR(10),TRUE,FILTER('SUMMARY DATA'!G:G,'SUMMARY DATA'!A:A=$A910,'SUMMARY DATA'!C:C=$B910)),
  IF(
    OR(
      ISNUMBER(SEARCH(""CDM CASH DEPOSIT"",$C910)),
      ISNUMBER(SEARCH(""CASH DEPOSIT"",$C910)),
      COUNTIF('SUMMARY DATA'"&amp;"!D:D,$C910)&lt;&gt;1
    ),
    """",
    IFERROR(TEXTJOIN(CHAR(10),TRUE,FILTER('SUMMARY DATA'!G:G,'SUMMARY DATA'!D:D=$C910)),"""")
  )
)"),"")</f>
        <v/>
      </c>
      <c r="H910" s="6" t="str">
        <f>IFERROR(__xludf.DUMMYFUNCTION("IFERROR(
  TEXTJOIN(CHAR(10),TRUE,FILTER('SUMMARY DATA'!H:H,'SUMMARY DATA'!A:A=$A910,'SUMMARY DATA'!C:C=$B910)),
  IF(
    OR(
      ISNUMBER(SEARCH(""CDM CASH DEPOSIT"",$C910)),
      ISNUMBER(SEARCH(""CASH DEPOSIT"",$C910)),
      COUNTIF('SUMMARY DATA'"&amp;"!D:D,$C910)&lt;&gt;1
    ),
    """",
    IFERROR(TEXTJOIN(CHAR(10),TRUE,FILTER('SUMMARY DATA'!H:H,'SUMMARY DATA'!D:D=$C910)),"""")
  )
)"),"")</f>
        <v/>
      </c>
      <c r="I910" s="6" t="str">
        <f>IFERROR(__xludf.DUMMYFUNCTION("IF(H910="""","""",
SUM(ARRAYFORMULA(VALUE(SPLIT(H910,CHAR(10)))))
)"),"")</f>
        <v/>
      </c>
      <c r="J910" s="2" t="str">
        <f>IFERROR(__xludf.DUMMYFUNCTION("IFERROR(
  TEXTJOIN(CHAR(10),TRUE,FILTER('SUMMARY DATA'!I:I,'SUMMARY DATA'!A:A=$A910,'SUMMARY DATA'!C:C=$B910)),
  IF(
    OR(
      ISNUMBER(SEARCH(""CDM CASH DEPOSIT"",$C910)),
      ISNUMBER(SEARCH(""CASH DEPOSIT"",$C910)),
      COUNTIF('SUMMARY DATA'"&amp;"!D:D,$C910)&lt;&gt;1
    ),
    """",
    IFERROR(TEXTJOIN(CHAR(10),TRUE,FILTER('SUMMARY DATA'!I:I,'SUMMARY DATA'!D:D=$C910)),"""")
  )
)"),"")</f>
        <v/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 spans="1:27">
      <c r="A911" s="2"/>
      <c r="B911" s="41"/>
      <c r="C911" s="2"/>
      <c r="D911" s="6"/>
      <c r="E911" s="4" t="str">
        <f>IFERROR(__xludf.DUMMYFUNCTION("IFERROR(
  TEXTJOIN(CHAR(10),TRUE,FILTER('SUMMARY DATA'!E:E,'SUMMARY DATA'!A:A=$A911,'SUMMARY DATA'!C:C=$B911)),
  IF(
    OR(
      ISNUMBER(SEARCH(""CDM CASH DEPOSIT"",$C911)),
      ISNUMBER(SEARCH(""CASH DEPOSIT"",$C911)),
      COUNTIF('SUMMARY DATA'"&amp;"!D:D,$C911)&lt;&gt;1
    ),
    """",
    IFERROR(TEXTJOIN(CHAR(10),TRUE,FILTER('SUMMARY DATA'!E:E,'SUMMARY DATA'!D:D=$C911)),"""")
  )
)"),"")</f>
        <v/>
      </c>
      <c r="F911" s="2" t="str">
        <f>IFERROR(__xludf.DUMMYFUNCTION("IFERROR(
  TEXTJOIN(CHAR(10),TRUE,FILTER('SUMMARY DATA'!F:F,'SUMMARY DATA'!A:A=$A911,'SUMMARY DATA'!C:C=$B911)),
  IF(
    OR(
      ISNUMBER(SEARCH(""CDM CASH DEPOSIT"",$C911)),
      ISNUMBER(SEARCH(""CASH DEPOSIT"",$C911)),
      COUNTIF('SUMMARY DATA'"&amp;"!D:D,$C911)&lt;&gt;1
    ),
    """",
    IFERROR(TEXTJOIN(CHAR(10),TRUE,FILTER('SUMMARY DATA'!F:F,'SUMMARY DATA'!D:D=$C911)),"""")
  )
)"),"")</f>
        <v/>
      </c>
      <c r="G911" s="2" t="str">
        <f>IFERROR(__xludf.DUMMYFUNCTION("IFERROR(
  TEXTJOIN(CHAR(10),TRUE,FILTER('SUMMARY DATA'!G:G,'SUMMARY DATA'!A:A=$A911,'SUMMARY DATA'!C:C=$B911)),
  IF(
    OR(
      ISNUMBER(SEARCH(""CDM CASH DEPOSIT"",$C911)),
      ISNUMBER(SEARCH(""CASH DEPOSIT"",$C911)),
      COUNTIF('SUMMARY DATA'"&amp;"!D:D,$C911)&lt;&gt;1
    ),
    """",
    IFERROR(TEXTJOIN(CHAR(10),TRUE,FILTER('SUMMARY DATA'!G:G,'SUMMARY DATA'!D:D=$C911)),"""")
  )
)"),"")</f>
        <v/>
      </c>
      <c r="H911" s="6" t="str">
        <f>IFERROR(__xludf.DUMMYFUNCTION("IFERROR(
  TEXTJOIN(CHAR(10),TRUE,FILTER('SUMMARY DATA'!H:H,'SUMMARY DATA'!A:A=$A911,'SUMMARY DATA'!C:C=$B911)),
  IF(
    OR(
      ISNUMBER(SEARCH(""CDM CASH DEPOSIT"",$C911)),
      ISNUMBER(SEARCH(""CASH DEPOSIT"",$C911)),
      COUNTIF('SUMMARY DATA'"&amp;"!D:D,$C911)&lt;&gt;1
    ),
    """",
    IFERROR(TEXTJOIN(CHAR(10),TRUE,FILTER('SUMMARY DATA'!H:H,'SUMMARY DATA'!D:D=$C911)),"""")
  )
)"),"")</f>
        <v/>
      </c>
      <c r="I911" s="6" t="str">
        <f>IFERROR(__xludf.DUMMYFUNCTION("IF(H911="""","""",
SUM(ARRAYFORMULA(VALUE(SPLIT(H911,CHAR(10)))))
)"),"")</f>
        <v/>
      </c>
      <c r="J911" s="2" t="str">
        <f>IFERROR(__xludf.DUMMYFUNCTION("IFERROR(
  TEXTJOIN(CHAR(10),TRUE,FILTER('SUMMARY DATA'!I:I,'SUMMARY DATA'!A:A=$A911,'SUMMARY DATA'!C:C=$B911)),
  IF(
    OR(
      ISNUMBER(SEARCH(""CDM CASH DEPOSIT"",$C911)),
      ISNUMBER(SEARCH(""CASH DEPOSIT"",$C911)),
      COUNTIF('SUMMARY DATA'"&amp;"!D:D,$C911)&lt;&gt;1
    ),
    """",
    IFERROR(TEXTJOIN(CHAR(10),TRUE,FILTER('SUMMARY DATA'!I:I,'SUMMARY DATA'!D:D=$C911)),"""")
  )
)"),"")</f>
        <v/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 spans="1:27">
      <c r="A912" s="2"/>
      <c r="B912" s="41"/>
      <c r="C912" s="2"/>
      <c r="D912" s="6"/>
      <c r="E912" s="4" t="str">
        <f>IFERROR(__xludf.DUMMYFUNCTION("IFERROR(
  TEXTJOIN(CHAR(10),TRUE,FILTER('SUMMARY DATA'!E:E,'SUMMARY DATA'!A:A=$A912,'SUMMARY DATA'!C:C=$B912)),
  IF(
    OR(
      ISNUMBER(SEARCH(""CDM CASH DEPOSIT"",$C912)),
      ISNUMBER(SEARCH(""CASH DEPOSIT"",$C912)),
      COUNTIF('SUMMARY DATA'"&amp;"!D:D,$C912)&lt;&gt;1
    ),
    """",
    IFERROR(TEXTJOIN(CHAR(10),TRUE,FILTER('SUMMARY DATA'!E:E,'SUMMARY DATA'!D:D=$C912)),"""")
  )
)"),"")</f>
        <v/>
      </c>
      <c r="F912" s="2" t="str">
        <f>IFERROR(__xludf.DUMMYFUNCTION("IFERROR(
  TEXTJOIN(CHAR(10),TRUE,FILTER('SUMMARY DATA'!F:F,'SUMMARY DATA'!A:A=$A912,'SUMMARY DATA'!C:C=$B912)),
  IF(
    OR(
      ISNUMBER(SEARCH(""CDM CASH DEPOSIT"",$C912)),
      ISNUMBER(SEARCH(""CASH DEPOSIT"",$C912)),
      COUNTIF('SUMMARY DATA'"&amp;"!D:D,$C912)&lt;&gt;1
    ),
    """",
    IFERROR(TEXTJOIN(CHAR(10),TRUE,FILTER('SUMMARY DATA'!F:F,'SUMMARY DATA'!D:D=$C912)),"""")
  )
)"),"")</f>
        <v/>
      </c>
      <c r="G912" s="2" t="str">
        <f>IFERROR(__xludf.DUMMYFUNCTION("IFERROR(
  TEXTJOIN(CHAR(10),TRUE,FILTER('SUMMARY DATA'!G:G,'SUMMARY DATA'!A:A=$A912,'SUMMARY DATA'!C:C=$B912)),
  IF(
    OR(
      ISNUMBER(SEARCH(""CDM CASH DEPOSIT"",$C912)),
      ISNUMBER(SEARCH(""CASH DEPOSIT"",$C912)),
      COUNTIF('SUMMARY DATA'"&amp;"!D:D,$C912)&lt;&gt;1
    ),
    """",
    IFERROR(TEXTJOIN(CHAR(10),TRUE,FILTER('SUMMARY DATA'!G:G,'SUMMARY DATA'!D:D=$C912)),"""")
  )
)"),"")</f>
        <v/>
      </c>
      <c r="H912" s="6" t="str">
        <f>IFERROR(__xludf.DUMMYFUNCTION("IFERROR(
  TEXTJOIN(CHAR(10),TRUE,FILTER('SUMMARY DATA'!H:H,'SUMMARY DATA'!A:A=$A912,'SUMMARY DATA'!C:C=$B912)),
  IF(
    OR(
      ISNUMBER(SEARCH(""CDM CASH DEPOSIT"",$C912)),
      ISNUMBER(SEARCH(""CASH DEPOSIT"",$C912)),
      COUNTIF('SUMMARY DATA'"&amp;"!D:D,$C912)&lt;&gt;1
    ),
    """",
    IFERROR(TEXTJOIN(CHAR(10),TRUE,FILTER('SUMMARY DATA'!H:H,'SUMMARY DATA'!D:D=$C912)),"""")
  )
)"),"")</f>
        <v/>
      </c>
      <c r="I912" s="6" t="str">
        <f>IFERROR(__xludf.DUMMYFUNCTION("IF(H912="""","""",
SUM(ARRAYFORMULA(VALUE(SPLIT(H912,CHAR(10)))))
)"),"")</f>
        <v/>
      </c>
      <c r="J912" s="2" t="str">
        <f>IFERROR(__xludf.DUMMYFUNCTION("IFERROR(
  TEXTJOIN(CHAR(10),TRUE,FILTER('SUMMARY DATA'!I:I,'SUMMARY DATA'!A:A=$A912,'SUMMARY DATA'!C:C=$B912)),
  IF(
    OR(
      ISNUMBER(SEARCH(""CDM CASH DEPOSIT"",$C912)),
      ISNUMBER(SEARCH(""CASH DEPOSIT"",$C912)),
      COUNTIF('SUMMARY DATA'"&amp;"!D:D,$C912)&lt;&gt;1
    ),
    """",
    IFERROR(TEXTJOIN(CHAR(10),TRUE,FILTER('SUMMARY DATA'!I:I,'SUMMARY DATA'!D:D=$C912)),"""")
  )
)"),"")</f>
        <v/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 spans="1:27">
      <c r="A913" s="2"/>
      <c r="B913" s="41"/>
      <c r="C913" s="2"/>
      <c r="D913" s="6"/>
      <c r="E913" s="4" t="str">
        <f>IFERROR(__xludf.DUMMYFUNCTION("IFERROR(
  TEXTJOIN(CHAR(10),TRUE,FILTER('SUMMARY DATA'!E:E,'SUMMARY DATA'!A:A=$A913,'SUMMARY DATA'!C:C=$B913)),
  IF(
    OR(
      ISNUMBER(SEARCH(""CDM CASH DEPOSIT"",$C913)),
      ISNUMBER(SEARCH(""CASH DEPOSIT"",$C913)),
      COUNTIF('SUMMARY DATA'"&amp;"!D:D,$C913)&lt;&gt;1
    ),
    """",
    IFERROR(TEXTJOIN(CHAR(10),TRUE,FILTER('SUMMARY DATA'!E:E,'SUMMARY DATA'!D:D=$C913)),"""")
  )
)"),"")</f>
        <v/>
      </c>
      <c r="F913" s="2" t="str">
        <f>IFERROR(__xludf.DUMMYFUNCTION("IFERROR(
  TEXTJOIN(CHAR(10),TRUE,FILTER('SUMMARY DATA'!F:F,'SUMMARY DATA'!A:A=$A913,'SUMMARY DATA'!C:C=$B913)),
  IF(
    OR(
      ISNUMBER(SEARCH(""CDM CASH DEPOSIT"",$C913)),
      ISNUMBER(SEARCH(""CASH DEPOSIT"",$C913)),
      COUNTIF('SUMMARY DATA'"&amp;"!D:D,$C913)&lt;&gt;1
    ),
    """",
    IFERROR(TEXTJOIN(CHAR(10),TRUE,FILTER('SUMMARY DATA'!F:F,'SUMMARY DATA'!D:D=$C913)),"""")
  )
)"),"")</f>
        <v/>
      </c>
      <c r="G913" s="2" t="str">
        <f>IFERROR(__xludf.DUMMYFUNCTION("IFERROR(
  TEXTJOIN(CHAR(10),TRUE,FILTER('SUMMARY DATA'!G:G,'SUMMARY DATA'!A:A=$A913,'SUMMARY DATA'!C:C=$B913)),
  IF(
    OR(
      ISNUMBER(SEARCH(""CDM CASH DEPOSIT"",$C913)),
      ISNUMBER(SEARCH(""CASH DEPOSIT"",$C913)),
      COUNTIF('SUMMARY DATA'"&amp;"!D:D,$C913)&lt;&gt;1
    ),
    """",
    IFERROR(TEXTJOIN(CHAR(10),TRUE,FILTER('SUMMARY DATA'!G:G,'SUMMARY DATA'!D:D=$C913)),"""")
  )
)"),"")</f>
        <v/>
      </c>
      <c r="H913" s="6" t="str">
        <f>IFERROR(__xludf.DUMMYFUNCTION("IFERROR(
  TEXTJOIN(CHAR(10),TRUE,FILTER('SUMMARY DATA'!H:H,'SUMMARY DATA'!A:A=$A913,'SUMMARY DATA'!C:C=$B913)),
  IF(
    OR(
      ISNUMBER(SEARCH(""CDM CASH DEPOSIT"",$C913)),
      ISNUMBER(SEARCH(""CASH DEPOSIT"",$C913)),
      COUNTIF('SUMMARY DATA'"&amp;"!D:D,$C913)&lt;&gt;1
    ),
    """",
    IFERROR(TEXTJOIN(CHAR(10),TRUE,FILTER('SUMMARY DATA'!H:H,'SUMMARY DATA'!D:D=$C913)),"""")
  )
)"),"")</f>
        <v/>
      </c>
      <c r="I913" s="6" t="str">
        <f>IFERROR(__xludf.DUMMYFUNCTION("IF(H913="""","""",
SUM(ARRAYFORMULA(VALUE(SPLIT(H913,CHAR(10)))))
)"),"")</f>
        <v/>
      </c>
      <c r="J913" s="2" t="str">
        <f>IFERROR(__xludf.DUMMYFUNCTION("IFERROR(
  TEXTJOIN(CHAR(10),TRUE,FILTER('SUMMARY DATA'!I:I,'SUMMARY DATA'!A:A=$A913,'SUMMARY DATA'!C:C=$B913)),
  IF(
    OR(
      ISNUMBER(SEARCH(""CDM CASH DEPOSIT"",$C913)),
      ISNUMBER(SEARCH(""CASH DEPOSIT"",$C913)),
      COUNTIF('SUMMARY DATA'"&amp;"!D:D,$C913)&lt;&gt;1
    ),
    """",
    IFERROR(TEXTJOIN(CHAR(10),TRUE,FILTER('SUMMARY DATA'!I:I,'SUMMARY DATA'!D:D=$C913)),"""")
  )
)"),"")</f>
        <v/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 spans="1:27">
      <c r="A914" s="2"/>
      <c r="B914" s="41"/>
      <c r="C914" s="2"/>
      <c r="D914" s="6"/>
      <c r="E914" s="4" t="str">
        <f>IFERROR(__xludf.DUMMYFUNCTION("IFERROR(
  TEXTJOIN(CHAR(10),TRUE,FILTER('SUMMARY DATA'!E:E,'SUMMARY DATA'!A:A=$A914,'SUMMARY DATA'!C:C=$B914)),
  IF(
    OR(
      ISNUMBER(SEARCH(""CDM CASH DEPOSIT"",$C914)),
      ISNUMBER(SEARCH(""CASH DEPOSIT"",$C914)),
      COUNTIF('SUMMARY DATA'"&amp;"!D:D,$C914)&lt;&gt;1
    ),
    """",
    IFERROR(TEXTJOIN(CHAR(10),TRUE,FILTER('SUMMARY DATA'!E:E,'SUMMARY DATA'!D:D=$C914)),"""")
  )
)"),"")</f>
        <v/>
      </c>
      <c r="F914" s="2" t="str">
        <f>IFERROR(__xludf.DUMMYFUNCTION("IFERROR(
  TEXTJOIN(CHAR(10),TRUE,FILTER('SUMMARY DATA'!F:F,'SUMMARY DATA'!A:A=$A914,'SUMMARY DATA'!C:C=$B914)),
  IF(
    OR(
      ISNUMBER(SEARCH(""CDM CASH DEPOSIT"",$C914)),
      ISNUMBER(SEARCH(""CASH DEPOSIT"",$C914)),
      COUNTIF('SUMMARY DATA'"&amp;"!D:D,$C914)&lt;&gt;1
    ),
    """",
    IFERROR(TEXTJOIN(CHAR(10),TRUE,FILTER('SUMMARY DATA'!F:F,'SUMMARY DATA'!D:D=$C914)),"""")
  )
)"),"")</f>
        <v/>
      </c>
      <c r="G914" s="2" t="str">
        <f>IFERROR(__xludf.DUMMYFUNCTION("IFERROR(
  TEXTJOIN(CHAR(10),TRUE,FILTER('SUMMARY DATA'!G:G,'SUMMARY DATA'!A:A=$A914,'SUMMARY DATA'!C:C=$B914)),
  IF(
    OR(
      ISNUMBER(SEARCH(""CDM CASH DEPOSIT"",$C914)),
      ISNUMBER(SEARCH(""CASH DEPOSIT"",$C914)),
      COUNTIF('SUMMARY DATA'"&amp;"!D:D,$C914)&lt;&gt;1
    ),
    """",
    IFERROR(TEXTJOIN(CHAR(10),TRUE,FILTER('SUMMARY DATA'!G:G,'SUMMARY DATA'!D:D=$C914)),"""")
  )
)"),"")</f>
        <v/>
      </c>
      <c r="H914" s="6" t="str">
        <f>IFERROR(__xludf.DUMMYFUNCTION("IFERROR(
  TEXTJOIN(CHAR(10),TRUE,FILTER('SUMMARY DATA'!H:H,'SUMMARY DATA'!A:A=$A914,'SUMMARY DATA'!C:C=$B914)),
  IF(
    OR(
      ISNUMBER(SEARCH(""CDM CASH DEPOSIT"",$C914)),
      ISNUMBER(SEARCH(""CASH DEPOSIT"",$C914)),
      COUNTIF('SUMMARY DATA'"&amp;"!D:D,$C914)&lt;&gt;1
    ),
    """",
    IFERROR(TEXTJOIN(CHAR(10),TRUE,FILTER('SUMMARY DATA'!H:H,'SUMMARY DATA'!D:D=$C914)),"""")
  )
)"),"")</f>
        <v/>
      </c>
      <c r="I914" s="6" t="str">
        <f>IFERROR(__xludf.DUMMYFUNCTION("IF(H914="""","""",
SUM(ARRAYFORMULA(VALUE(SPLIT(H914,CHAR(10)))))
)"),"")</f>
        <v/>
      </c>
      <c r="J914" s="2" t="str">
        <f>IFERROR(__xludf.DUMMYFUNCTION("IFERROR(
  TEXTJOIN(CHAR(10),TRUE,FILTER('SUMMARY DATA'!I:I,'SUMMARY DATA'!A:A=$A914,'SUMMARY DATA'!C:C=$B914)),
  IF(
    OR(
      ISNUMBER(SEARCH(""CDM CASH DEPOSIT"",$C914)),
      ISNUMBER(SEARCH(""CASH DEPOSIT"",$C914)),
      COUNTIF('SUMMARY DATA'"&amp;"!D:D,$C914)&lt;&gt;1
    ),
    """",
    IFERROR(TEXTJOIN(CHAR(10),TRUE,FILTER('SUMMARY DATA'!I:I,'SUMMARY DATA'!D:D=$C914)),"""")
  )
)"),"")</f>
        <v/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 spans="1:27">
      <c r="A915" s="2"/>
      <c r="B915" s="41"/>
      <c r="C915" s="2"/>
      <c r="D915" s="6"/>
      <c r="E915" s="4" t="str">
        <f>IFERROR(__xludf.DUMMYFUNCTION("IFERROR(
  TEXTJOIN(CHAR(10),TRUE,FILTER('SUMMARY DATA'!E:E,'SUMMARY DATA'!A:A=$A915,'SUMMARY DATA'!C:C=$B915)),
  IF(
    OR(
      ISNUMBER(SEARCH(""CDM CASH DEPOSIT"",$C915)),
      ISNUMBER(SEARCH(""CASH DEPOSIT"",$C915)),
      COUNTIF('SUMMARY DATA'"&amp;"!D:D,$C915)&lt;&gt;1
    ),
    """",
    IFERROR(TEXTJOIN(CHAR(10),TRUE,FILTER('SUMMARY DATA'!E:E,'SUMMARY DATA'!D:D=$C915)),"""")
  )
)"),"")</f>
        <v/>
      </c>
      <c r="F915" s="2" t="str">
        <f>IFERROR(__xludf.DUMMYFUNCTION("IFERROR(
  TEXTJOIN(CHAR(10),TRUE,FILTER('SUMMARY DATA'!F:F,'SUMMARY DATA'!A:A=$A915,'SUMMARY DATA'!C:C=$B915)),
  IF(
    OR(
      ISNUMBER(SEARCH(""CDM CASH DEPOSIT"",$C915)),
      ISNUMBER(SEARCH(""CASH DEPOSIT"",$C915)),
      COUNTIF('SUMMARY DATA'"&amp;"!D:D,$C915)&lt;&gt;1
    ),
    """",
    IFERROR(TEXTJOIN(CHAR(10),TRUE,FILTER('SUMMARY DATA'!F:F,'SUMMARY DATA'!D:D=$C915)),"""")
  )
)"),"")</f>
        <v/>
      </c>
      <c r="G915" s="2" t="str">
        <f>IFERROR(__xludf.DUMMYFUNCTION("IFERROR(
  TEXTJOIN(CHAR(10),TRUE,FILTER('SUMMARY DATA'!G:G,'SUMMARY DATA'!A:A=$A915,'SUMMARY DATA'!C:C=$B915)),
  IF(
    OR(
      ISNUMBER(SEARCH(""CDM CASH DEPOSIT"",$C915)),
      ISNUMBER(SEARCH(""CASH DEPOSIT"",$C915)),
      COUNTIF('SUMMARY DATA'"&amp;"!D:D,$C915)&lt;&gt;1
    ),
    """",
    IFERROR(TEXTJOIN(CHAR(10),TRUE,FILTER('SUMMARY DATA'!G:G,'SUMMARY DATA'!D:D=$C915)),"""")
  )
)"),"")</f>
        <v/>
      </c>
      <c r="H915" s="6" t="str">
        <f>IFERROR(__xludf.DUMMYFUNCTION("IFERROR(
  TEXTJOIN(CHAR(10),TRUE,FILTER('SUMMARY DATA'!H:H,'SUMMARY DATA'!A:A=$A915,'SUMMARY DATA'!C:C=$B915)),
  IF(
    OR(
      ISNUMBER(SEARCH(""CDM CASH DEPOSIT"",$C915)),
      ISNUMBER(SEARCH(""CASH DEPOSIT"",$C915)),
      COUNTIF('SUMMARY DATA'"&amp;"!D:D,$C915)&lt;&gt;1
    ),
    """",
    IFERROR(TEXTJOIN(CHAR(10),TRUE,FILTER('SUMMARY DATA'!H:H,'SUMMARY DATA'!D:D=$C915)),"""")
  )
)"),"")</f>
        <v/>
      </c>
      <c r="I915" s="6" t="str">
        <f>IFERROR(__xludf.DUMMYFUNCTION("IF(H915="""","""",
SUM(ARRAYFORMULA(VALUE(SPLIT(H915,CHAR(10)))))
)"),"")</f>
        <v/>
      </c>
      <c r="J915" s="2" t="str">
        <f>IFERROR(__xludf.DUMMYFUNCTION("IFERROR(
  TEXTJOIN(CHAR(10),TRUE,FILTER('SUMMARY DATA'!I:I,'SUMMARY DATA'!A:A=$A915,'SUMMARY DATA'!C:C=$B915)),
  IF(
    OR(
      ISNUMBER(SEARCH(""CDM CASH DEPOSIT"",$C915)),
      ISNUMBER(SEARCH(""CASH DEPOSIT"",$C915)),
      COUNTIF('SUMMARY DATA'"&amp;"!D:D,$C915)&lt;&gt;1
    ),
    """",
    IFERROR(TEXTJOIN(CHAR(10),TRUE,FILTER('SUMMARY DATA'!I:I,'SUMMARY DATA'!D:D=$C915)),"""")
  )
)"),"")</f>
        <v/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 spans="1:27">
      <c r="A916" s="2"/>
      <c r="B916" s="41"/>
      <c r="C916" s="2"/>
      <c r="D916" s="6"/>
      <c r="E916" s="4" t="str">
        <f>IFERROR(__xludf.DUMMYFUNCTION("IFERROR(
  TEXTJOIN(CHAR(10),TRUE,FILTER('SUMMARY DATA'!E:E,'SUMMARY DATA'!A:A=$A916,'SUMMARY DATA'!C:C=$B916)),
  IF(
    OR(
      ISNUMBER(SEARCH(""CDM CASH DEPOSIT"",$C916)),
      ISNUMBER(SEARCH(""CASH DEPOSIT"",$C916)),
      COUNTIF('SUMMARY DATA'"&amp;"!D:D,$C916)&lt;&gt;1
    ),
    """",
    IFERROR(TEXTJOIN(CHAR(10),TRUE,FILTER('SUMMARY DATA'!E:E,'SUMMARY DATA'!D:D=$C916)),"""")
  )
)"),"")</f>
        <v/>
      </c>
      <c r="F916" s="2" t="str">
        <f>IFERROR(__xludf.DUMMYFUNCTION("IFERROR(
  TEXTJOIN(CHAR(10),TRUE,FILTER('SUMMARY DATA'!F:F,'SUMMARY DATA'!A:A=$A916,'SUMMARY DATA'!C:C=$B916)),
  IF(
    OR(
      ISNUMBER(SEARCH(""CDM CASH DEPOSIT"",$C916)),
      ISNUMBER(SEARCH(""CASH DEPOSIT"",$C916)),
      COUNTIF('SUMMARY DATA'"&amp;"!D:D,$C916)&lt;&gt;1
    ),
    """",
    IFERROR(TEXTJOIN(CHAR(10),TRUE,FILTER('SUMMARY DATA'!F:F,'SUMMARY DATA'!D:D=$C916)),"""")
  )
)"),"")</f>
        <v/>
      </c>
      <c r="G916" s="2" t="str">
        <f>IFERROR(__xludf.DUMMYFUNCTION("IFERROR(
  TEXTJOIN(CHAR(10),TRUE,FILTER('SUMMARY DATA'!G:G,'SUMMARY DATA'!A:A=$A916,'SUMMARY DATA'!C:C=$B916)),
  IF(
    OR(
      ISNUMBER(SEARCH(""CDM CASH DEPOSIT"",$C916)),
      ISNUMBER(SEARCH(""CASH DEPOSIT"",$C916)),
      COUNTIF('SUMMARY DATA'"&amp;"!D:D,$C916)&lt;&gt;1
    ),
    """",
    IFERROR(TEXTJOIN(CHAR(10),TRUE,FILTER('SUMMARY DATA'!G:G,'SUMMARY DATA'!D:D=$C916)),"""")
  )
)"),"")</f>
        <v/>
      </c>
      <c r="H916" s="6" t="str">
        <f>IFERROR(__xludf.DUMMYFUNCTION("IFERROR(
  TEXTJOIN(CHAR(10),TRUE,FILTER('SUMMARY DATA'!H:H,'SUMMARY DATA'!A:A=$A916,'SUMMARY DATA'!C:C=$B916)),
  IF(
    OR(
      ISNUMBER(SEARCH(""CDM CASH DEPOSIT"",$C916)),
      ISNUMBER(SEARCH(""CASH DEPOSIT"",$C916)),
      COUNTIF('SUMMARY DATA'"&amp;"!D:D,$C916)&lt;&gt;1
    ),
    """",
    IFERROR(TEXTJOIN(CHAR(10),TRUE,FILTER('SUMMARY DATA'!H:H,'SUMMARY DATA'!D:D=$C916)),"""")
  )
)"),"")</f>
        <v/>
      </c>
      <c r="I916" s="6" t="str">
        <f>IFERROR(__xludf.DUMMYFUNCTION("IF(H916="""","""",
SUM(ARRAYFORMULA(VALUE(SPLIT(H916,CHAR(10)))))
)"),"")</f>
        <v/>
      </c>
      <c r="J916" s="2" t="str">
        <f>IFERROR(__xludf.DUMMYFUNCTION("IFERROR(
  TEXTJOIN(CHAR(10),TRUE,FILTER('SUMMARY DATA'!I:I,'SUMMARY DATA'!A:A=$A916,'SUMMARY DATA'!C:C=$B916)),
  IF(
    OR(
      ISNUMBER(SEARCH(""CDM CASH DEPOSIT"",$C916)),
      ISNUMBER(SEARCH(""CASH DEPOSIT"",$C916)),
      COUNTIF('SUMMARY DATA'"&amp;"!D:D,$C916)&lt;&gt;1
    ),
    """",
    IFERROR(TEXTJOIN(CHAR(10),TRUE,FILTER('SUMMARY DATA'!I:I,'SUMMARY DATA'!D:D=$C916)),"""")
  )
)"),"")</f>
        <v/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 spans="1:27">
      <c r="A917" s="2"/>
      <c r="B917" s="41"/>
      <c r="C917" s="2"/>
      <c r="D917" s="6"/>
      <c r="E917" s="4" t="str">
        <f>IFERROR(__xludf.DUMMYFUNCTION("IFERROR(
  TEXTJOIN(CHAR(10),TRUE,FILTER('SUMMARY DATA'!E:E,'SUMMARY DATA'!A:A=$A917,'SUMMARY DATA'!C:C=$B917)),
  IF(
    OR(
      ISNUMBER(SEARCH(""CDM CASH DEPOSIT"",$C917)),
      ISNUMBER(SEARCH(""CASH DEPOSIT"",$C917)),
      COUNTIF('SUMMARY DATA'"&amp;"!D:D,$C917)&lt;&gt;1
    ),
    """",
    IFERROR(TEXTJOIN(CHAR(10),TRUE,FILTER('SUMMARY DATA'!E:E,'SUMMARY DATA'!D:D=$C917)),"""")
  )
)"),"")</f>
        <v/>
      </c>
      <c r="F917" s="2" t="str">
        <f>IFERROR(__xludf.DUMMYFUNCTION("IFERROR(
  TEXTJOIN(CHAR(10),TRUE,FILTER('SUMMARY DATA'!F:F,'SUMMARY DATA'!A:A=$A917,'SUMMARY DATA'!C:C=$B917)),
  IF(
    OR(
      ISNUMBER(SEARCH(""CDM CASH DEPOSIT"",$C917)),
      ISNUMBER(SEARCH(""CASH DEPOSIT"",$C917)),
      COUNTIF('SUMMARY DATA'"&amp;"!D:D,$C917)&lt;&gt;1
    ),
    """",
    IFERROR(TEXTJOIN(CHAR(10),TRUE,FILTER('SUMMARY DATA'!F:F,'SUMMARY DATA'!D:D=$C917)),"""")
  )
)"),"")</f>
        <v/>
      </c>
      <c r="G917" s="2" t="str">
        <f>IFERROR(__xludf.DUMMYFUNCTION("IFERROR(
  TEXTJOIN(CHAR(10),TRUE,FILTER('SUMMARY DATA'!G:G,'SUMMARY DATA'!A:A=$A917,'SUMMARY DATA'!C:C=$B917)),
  IF(
    OR(
      ISNUMBER(SEARCH(""CDM CASH DEPOSIT"",$C917)),
      ISNUMBER(SEARCH(""CASH DEPOSIT"",$C917)),
      COUNTIF('SUMMARY DATA'"&amp;"!D:D,$C917)&lt;&gt;1
    ),
    """",
    IFERROR(TEXTJOIN(CHAR(10),TRUE,FILTER('SUMMARY DATA'!G:G,'SUMMARY DATA'!D:D=$C917)),"""")
  )
)"),"")</f>
        <v/>
      </c>
      <c r="H917" s="6" t="str">
        <f>IFERROR(__xludf.DUMMYFUNCTION("IFERROR(
  TEXTJOIN(CHAR(10),TRUE,FILTER('SUMMARY DATA'!H:H,'SUMMARY DATA'!A:A=$A917,'SUMMARY DATA'!C:C=$B917)),
  IF(
    OR(
      ISNUMBER(SEARCH(""CDM CASH DEPOSIT"",$C917)),
      ISNUMBER(SEARCH(""CASH DEPOSIT"",$C917)),
      COUNTIF('SUMMARY DATA'"&amp;"!D:D,$C917)&lt;&gt;1
    ),
    """",
    IFERROR(TEXTJOIN(CHAR(10),TRUE,FILTER('SUMMARY DATA'!H:H,'SUMMARY DATA'!D:D=$C917)),"""")
  )
)"),"")</f>
        <v/>
      </c>
      <c r="I917" s="6" t="str">
        <f>IFERROR(__xludf.DUMMYFUNCTION("IF(H917="""","""",
SUM(ARRAYFORMULA(VALUE(SPLIT(H917,CHAR(10)))))
)"),"")</f>
        <v/>
      </c>
      <c r="J917" s="2" t="str">
        <f>IFERROR(__xludf.DUMMYFUNCTION("IFERROR(
  TEXTJOIN(CHAR(10),TRUE,FILTER('SUMMARY DATA'!I:I,'SUMMARY DATA'!A:A=$A917,'SUMMARY DATA'!C:C=$B917)),
  IF(
    OR(
      ISNUMBER(SEARCH(""CDM CASH DEPOSIT"",$C917)),
      ISNUMBER(SEARCH(""CASH DEPOSIT"",$C917)),
      COUNTIF('SUMMARY DATA'"&amp;"!D:D,$C917)&lt;&gt;1
    ),
    """",
    IFERROR(TEXTJOIN(CHAR(10),TRUE,FILTER('SUMMARY DATA'!I:I,'SUMMARY DATA'!D:D=$C917)),"""")
  )
)"),"")</f>
        <v/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 spans="1:27">
      <c r="A918" s="2"/>
      <c r="B918" s="41"/>
      <c r="C918" s="2"/>
      <c r="D918" s="6"/>
      <c r="E918" s="4" t="str">
        <f>IFERROR(__xludf.DUMMYFUNCTION("IFERROR(
  TEXTJOIN(CHAR(10),TRUE,FILTER('SUMMARY DATA'!E:E,'SUMMARY DATA'!A:A=$A918,'SUMMARY DATA'!C:C=$B918)),
  IF(
    OR(
      ISNUMBER(SEARCH(""CDM CASH DEPOSIT"",$C918)),
      ISNUMBER(SEARCH(""CASH DEPOSIT"",$C918)),
      COUNTIF('SUMMARY DATA'"&amp;"!D:D,$C918)&lt;&gt;1
    ),
    """",
    IFERROR(TEXTJOIN(CHAR(10),TRUE,FILTER('SUMMARY DATA'!E:E,'SUMMARY DATA'!D:D=$C918)),"""")
  )
)"),"")</f>
        <v/>
      </c>
      <c r="F918" s="2" t="str">
        <f>IFERROR(__xludf.DUMMYFUNCTION("IFERROR(
  TEXTJOIN(CHAR(10),TRUE,FILTER('SUMMARY DATA'!F:F,'SUMMARY DATA'!A:A=$A918,'SUMMARY DATA'!C:C=$B918)),
  IF(
    OR(
      ISNUMBER(SEARCH(""CDM CASH DEPOSIT"",$C918)),
      ISNUMBER(SEARCH(""CASH DEPOSIT"",$C918)),
      COUNTIF('SUMMARY DATA'"&amp;"!D:D,$C918)&lt;&gt;1
    ),
    """",
    IFERROR(TEXTJOIN(CHAR(10),TRUE,FILTER('SUMMARY DATA'!F:F,'SUMMARY DATA'!D:D=$C918)),"""")
  )
)"),"")</f>
        <v/>
      </c>
      <c r="G918" s="2" t="str">
        <f>IFERROR(__xludf.DUMMYFUNCTION("IFERROR(
  TEXTJOIN(CHAR(10),TRUE,FILTER('SUMMARY DATA'!G:G,'SUMMARY DATA'!A:A=$A918,'SUMMARY DATA'!C:C=$B918)),
  IF(
    OR(
      ISNUMBER(SEARCH(""CDM CASH DEPOSIT"",$C918)),
      ISNUMBER(SEARCH(""CASH DEPOSIT"",$C918)),
      COUNTIF('SUMMARY DATA'"&amp;"!D:D,$C918)&lt;&gt;1
    ),
    """",
    IFERROR(TEXTJOIN(CHAR(10),TRUE,FILTER('SUMMARY DATA'!G:G,'SUMMARY DATA'!D:D=$C918)),"""")
  )
)"),"")</f>
        <v/>
      </c>
      <c r="H918" s="6" t="str">
        <f>IFERROR(__xludf.DUMMYFUNCTION("IFERROR(
  TEXTJOIN(CHAR(10),TRUE,FILTER('SUMMARY DATA'!H:H,'SUMMARY DATA'!A:A=$A918,'SUMMARY DATA'!C:C=$B918)),
  IF(
    OR(
      ISNUMBER(SEARCH(""CDM CASH DEPOSIT"",$C918)),
      ISNUMBER(SEARCH(""CASH DEPOSIT"",$C918)),
      COUNTIF('SUMMARY DATA'"&amp;"!D:D,$C918)&lt;&gt;1
    ),
    """",
    IFERROR(TEXTJOIN(CHAR(10),TRUE,FILTER('SUMMARY DATA'!H:H,'SUMMARY DATA'!D:D=$C918)),"""")
  )
)"),"")</f>
        <v/>
      </c>
      <c r="I918" s="6" t="str">
        <f>IFERROR(__xludf.DUMMYFUNCTION("IF(H918="""","""",
SUM(ARRAYFORMULA(VALUE(SPLIT(H918,CHAR(10)))))
)"),"")</f>
        <v/>
      </c>
      <c r="J918" s="2" t="str">
        <f>IFERROR(__xludf.DUMMYFUNCTION("IFERROR(
  TEXTJOIN(CHAR(10),TRUE,FILTER('SUMMARY DATA'!I:I,'SUMMARY DATA'!A:A=$A918,'SUMMARY DATA'!C:C=$B918)),
  IF(
    OR(
      ISNUMBER(SEARCH(""CDM CASH DEPOSIT"",$C918)),
      ISNUMBER(SEARCH(""CASH DEPOSIT"",$C918)),
      COUNTIF('SUMMARY DATA'"&amp;"!D:D,$C918)&lt;&gt;1
    ),
    """",
    IFERROR(TEXTJOIN(CHAR(10),TRUE,FILTER('SUMMARY DATA'!I:I,'SUMMARY DATA'!D:D=$C918)),"""")
  )
)"),"")</f>
        <v/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 spans="1:27">
      <c r="A919" s="2"/>
      <c r="B919" s="41"/>
      <c r="C919" s="2"/>
      <c r="D919" s="6"/>
      <c r="E919" s="4" t="str">
        <f>IFERROR(__xludf.DUMMYFUNCTION("IFERROR(
  TEXTJOIN(CHAR(10),TRUE,FILTER('SUMMARY DATA'!E:E,'SUMMARY DATA'!A:A=$A919,'SUMMARY DATA'!C:C=$B919)),
  IF(
    OR(
      ISNUMBER(SEARCH(""CDM CASH DEPOSIT"",$C919)),
      ISNUMBER(SEARCH(""CASH DEPOSIT"",$C919)),
      COUNTIF('SUMMARY DATA'"&amp;"!D:D,$C919)&lt;&gt;1
    ),
    """",
    IFERROR(TEXTJOIN(CHAR(10),TRUE,FILTER('SUMMARY DATA'!E:E,'SUMMARY DATA'!D:D=$C919)),"""")
  )
)"),"")</f>
        <v/>
      </c>
      <c r="F919" s="2" t="str">
        <f>IFERROR(__xludf.DUMMYFUNCTION("IFERROR(
  TEXTJOIN(CHAR(10),TRUE,FILTER('SUMMARY DATA'!F:F,'SUMMARY DATA'!A:A=$A919,'SUMMARY DATA'!C:C=$B919)),
  IF(
    OR(
      ISNUMBER(SEARCH(""CDM CASH DEPOSIT"",$C919)),
      ISNUMBER(SEARCH(""CASH DEPOSIT"",$C919)),
      COUNTIF('SUMMARY DATA'"&amp;"!D:D,$C919)&lt;&gt;1
    ),
    """",
    IFERROR(TEXTJOIN(CHAR(10),TRUE,FILTER('SUMMARY DATA'!F:F,'SUMMARY DATA'!D:D=$C919)),"""")
  )
)"),"")</f>
        <v/>
      </c>
      <c r="G919" s="2" t="str">
        <f>IFERROR(__xludf.DUMMYFUNCTION("IFERROR(
  TEXTJOIN(CHAR(10),TRUE,FILTER('SUMMARY DATA'!G:G,'SUMMARY DATA'!A:A=$A919,'SUMMARY DATA'!C:C=$B919)),
  IF(
    OR(
      ISNUMBER(SEARCH(""CDM CASH DEPOSIT"",$C919)),
      ISNUMBER(SEARCH(""CASH DEPOSIT"",$C919)),
      COUNTIF('SUMMARY DATA'"&amp;"!D:D,$C919)&lt;&gt;1
    ),
    """",
    IFERROR(TEXTJOIN(CHAR(10),TRUE,FILTER('SUMMARY DATA'!G:G,'SUMMARY DATA'!D:D=$C919)),"""")
  )
)"),"")</f>
        <v/>
      </c>
      <c r="H919" s="6" t="str">
        <f>IFERROR(__xludf.DUMMYFUNCTION("IFERROR(
  TEXTJOIN(CHAR(10),TRUE,FILTER('SUMMARY DATA'!H:H,'SUMMARY DATA'!A:A=$A919,'SUMMARY DATA'!C:C=$B919)),
  IF(
    OR(
      ISNUMBER(SEARCH(""CDM CASH DEPOSIT"",$C919)),
      ISNUMBER(SEARCH(""CASH DEPOSIT"",$C919)),
      COUNTIF('SUMMARY DATA'"&amp;"!D:D,$C919)&lt;&gt;1
    ),
    """",
    IFERROR(TEXTJOIN(CHAR(10),TRUE,FILTER('SUMMARY DATA'!H:H,'SUMMARY DATA'!D:D=$C919)),"""")
  )
)"),"")</f>
        <v/>
      </c>
      <c r="I919" s="6" t="str">
        <f>IFERROR(__xludf.DUMMYFUNCTION("IF(H919="""","""",
SUM(ARRAYFORMULA(VALUE(SPLIT(H919,CHAR(10)))))
)"),"")</f>
        <v/>
      </c>
      <c r="J919" s="2" t="str">
        <f>IFERROR(__xludf.DUMMYFUNCTION("IFERROR(
  TEXTJOIN(CHAR(10),TRUE,FILTER('SUMMARY DATA'!I:I,'SUMMARY DATA'!A:A=$A919,'SUMMARY DATA'!C:C=$B919)),
  IF(
    OR(
      ISNUMBER(SEARCH(""CDM CASH DEPOSIT"",$C919)),
      ISNUMBER(SEARCH(""CASH DEPOSIT"",$C919)),
      COUNTIF('SUMMARY DATA'"&amp;"!D:D,$C919)&lt;&gt;1
    ),
    """",
    IFERROR(TEXTJOIN(CHAR(10),TRUE,FILTER('SUMMARY DATA'!I:I,'SUMMARY DATA'!D:D=$C919)),"""")
  )
)"),"")</f>
        <v/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 spans="1:27">
      <c r="A920" s="2"/>
      <c r="B920" s="4"/>
      <c r="C920" s="2"/>
      <c r="D920" s="6"/>
      <c r="E920" s="4" t="str">
        <f>IFERROR(__xludf.DUMMYFUNCTION("IFERROR(
  TEXTJOIN(CHAR(10),TRUE,FILTER('SUMMARY DATA'!E:E,'SUMMARY DATA'!A:A=$A920,'SUMMARY DATA'!C:C=$B920)),
  IF(
    OR(
      ISNUMBER(SEARCH(""CDM CASH DEPOSIT"",$C920)),
      ISNUMBER(SEARCH(""CASH DEPOSIT"",$C920)),
      COUNTIF('SUMMARY DATA'"&amp;"!D:D,$C920)&lt;&gt;1
    ),
    """",
    IFERROR(TEXTJOIN(CHAR(10),TRUE,FILTER('SUMMARY DATA'!E:E,'SUMMARY DATA'!D:D=$C920)),"""")
  )
)"),"")</f>
        <v/>
      </c>
      <c r="F920" s="2" t="str">
        <f>IFERROR(__xludf.DUMMYFUNCTION("IFERROR(
  TEXTJOIN(CHAR(10),TRUE,FILTER('SUMMARY DATA'!F:F,'SUMMARY DATA'!A:A=$A920,'SUMMARY DATA'!C:C=$B920)),
  IF(
    OR(
      ISNUMBER(SEARCH(""CDM CASH DEPOSIT"",$C920)),
      ISNUMBER(SEARCH(""CASH DEPOSIT"",$C920)),
      COUNTIF('SUMMARY DATA'"&amp;"!D:D,$C920)&lt;&gt;1
    ),
    """",
    IFERROR(TEXTJOIN(CHAR(10),TRUE,FILTER('SUMMARY DATA'!F:F,'SUMMARY DATA'!D:D=$C920)),"""")
  )
)"),"")</f>
        <v/>
      </c>
      <c r="G920" s="2" t="str">
        <f>IFERROR(__xludf.DUMMYFUNCTION("IFERROR(
  TEXTJOIN(CHAR(10),TRUE,FILTER('SUMMARY DATA'!G:G,'SUMMARY DATA'!A:A=$A920,'SUMMARY DATA'!C:C=$B920)),
  IF(
    OR(
      ISNUMBER(SEARCH(""CDM CASH DEPOSIT"",$C920)),
      ISNUMBER(SEARCH(""CASH DEPOSIT"",$C920)),
      COUNTIF('SUMMARY DATA'"&amp;"!D:D,$C920)&lt;&gt;1
    ),
    """",
    IFERROR(TEXTJOIN(CHAR(10),TRUE,FILTER('SUMMARY DATA'!G:G,'SUMMARY DATA'!D:D=$C920)),"""")
  )
)"),"")</f>
        <v/>
      </c>
      <c r="H920" s="6" t="str">
        <f>IFERROR(__xludf.DUMMYFUNCTION("IFERROR(
  TEXTJOIN(CHAR(10),TRUE,FILTER('SUMMARY DATA'!H:H,'SUMMARY DATA'!A:A=$A920,'SUMMARY DATA'!C:C=$B920)),
  IF(
    OR(
      ISNUMBER(SEARCH(""CDM CASH DEPOSIT"",$C920)),
      ISNUMBER(SEARCH(""CASH DEPOSIT"",$C920)),
      COUNTIF('SUMMARY DATA'"&amp;"!D:D,$C920)&lt;&gt;1
    ),
    """",
    IFERROR(TEXTJOIN(CHAR(10),TRUE,FILTER('SUMMARY DATA'!H:H,'SUMMARY DATA'!D:D=$C920)),"""")
  )
)"),"")</f>
        <v/>
      </c>
      <c r="I920" s="6" t="str">
        <f>IFERROR(__xludf.DUMMYFUNCTION("IF(H920="""","""",
SUM(ARRAYFORMULA(VALUE(SPLIT(H920,CHAR(10)))))
)"),"")</f>
        <v/>
      </c>
      <c r="J920" s="2" t="str">
        <f>IFERROR(__xludf.DUMMYFUNCTION("IFERROR(
  TEXTJOIN(CHAR(10),TRUE,FILTER('SUMMARY DATA'!I:I,'SUMMARY DATA'!A:A=$A920,'SUMMARY DATA'!C:C=$B920)),
  IF(
    OR(
      ISNUMBER(SEARCH(""CDM CASH DEPOSIT"",$C920)),
      ISNUMBER(SEARCH(""CASH DEPOSIT"",$C920)),
      COUNTIF('SUMMARY DATA'"&amp;"!D:D,$C920)&lt;&gt;1
    ),
    """",
    IFERROR(TEXTJOIN(CHAR(10),TRUE,FILTER('SUMMARY DATA'!I:I,'SUMMARY DATA'!D:D=$C920)),"""")
  )
)"),"")</f>
        <v/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 spans="1:27">
      <c r="A921" s="2"/>
      <c r="B921" s="4"/>
      <c r="C921" s="2"/>
      <c r="D921" s="6"/>
      <c r="E921" s="4" t="str">
        <f>IFERROR(__xludf.DUMMYFUNCTION("IFERROR(
  TEXTJOIN(CHAR(10),TRUE,FILTER('SUMMARY DATA'!E:E,'SUMMARY DATA'!A:A=$A921,'SUMMARY DATA'!C:C=$B921)),
  IF(
    OR(
      ISNUMBER(SEARCH(""CDM CASH DEPOSIT"",$C921)),
      ISNUMBER(SEARCH(""CASH DEPOSIT"",$C921)),
      COUNTIF('SUMMARY DATA'"&amp;"!D:D,$C921)&lt;&gt;1
    ),
    """",
    IFERROR(TEXTJOIN(CHAR(10),TRUE,FILTER('SUMMARY DATA'!E:E,'SUMMARY DATA'!D:D=$C921)),"""")
  )
)"),"")</f>
        <v/>
      </c>
      <c r="F921" s="2" t="str">
        <f>IFERROR(__xludf.DUMMYFUNCTION("IFERROR(
  TEXTJOIN(CHAR(10),TRUE,FILTER('SUMMARY DATA'!F:F,'SUMMARY DATA'!A:A=$A921,'SUMMARY DATA'!C:C=$B921)),
  IF(
    OR(
      ISNUMBER(SEARCH(""CDM CASH DEPOSIT"",$C921)),
      ISNUMBER(SEARCH(""CASH DEPOSIT"",$C921)),
      COUNTIF('SUMMARY DATA'"&amp;"!D:D,$C921)&lt;&gt;1
    ),
    """",
    IFERROR(TEXTJOIN(CHAR(10),TRUE,FILTER('SUMMARY DATA'!F:F,'SUMMARY DATA'!D:D=$C921)),"""")
  )
)"),"")</f>
        <v/>
      </c>
      <c r="G921" s="2" t="str">
        <f>IFERROR(__xludf.DUMMYFUNCTION("IFERROR(
  TEXTJOIN(CHAR(10),TRUE,FILTER('SUMMARY DATA'!G:G,'SUMMARY DATA'!A:A=$A921,'SUMMARY DATA'!C:C=$B921)),
  IF(
    OR(
      ISNUMBER(SEARCH(""CDM CASH DEPOSIT"",$C921)),
      ISNUMBER(SEARCH(""CASH DEPOSIT"",$C921)),
      COUNTIF('SUMMARY DATA'"&amp;"!D:D,$C921)&lt;&gt;1
    ),
    """",
    IFERROR(TEXTJOIN(CHAR(10),TRUE,FILTER('SUMMARY DATA'!G:G,'SUMMARY DATA'!D:D=$C921)),"""")
  )
)"),"")</f>
        <v/>
      </c>
      <c r="H921" s="6" t="str">
        <f>IFERROR(__xludf.DUMMYFUNCTION("IFERROR(
  TEXTJOIN(CHAR(10),TRUE,FILTER('SUMMARY DATA'!H:H,'SUMMARY DATA'!A:A=$A921,'SUMMARY DATA'!C:C=$B921)),
  IF(
    OR(
      ISNUMBER(SEARCH(""CDM CASH DEPOSIT"",$C921)),
      ISNUMBER(SEARCH(""CASH DEPOSIT"",$C921)),
      COUNTIF('SUMMARY DATA'"&amp;"!D:D,$C921)&lt;&gt;1
    ),
    """",
    IFERROR(TEXTJOIN(CHAR(10),TRUE,FILTER('SUMMARY DATA'!H:H,'SUMMARY DATA'!D:D=$C921)),"""")
  )
)"),"")</f>
        <v/>
      </c>
      <c r="I921" s="6" t="str">
        <f>IFERROR(__xludf.DUMMYFUNCTION("IF(H921="""","""",
SUM(ARRAYFORMULA(VALUE(SPLIT(H921,CHAR(10)))))
)"),"")</f>
        <v/>
      </c>
      <c r="J921" s="2" t="str">
        <f>IFERROR(__xludf.DUMMYFUNCTION("IFERROR(
  TEXTJOIN(CHAR(10),TRUE,FILTER('SUMMARY DATA'!I:I,'SUMMARY DATA'!A:A=$A921,'SUMMARY DATA'!C:C=$B921)),
  IF(
    OR(
      ISNUMBER(SEARCH(""CDM CASH DEPOSIT"",$C921)),
      ISNUMBER(SEARCH(""CASH DEPOSIT"",$C921)),
      COUNTIF('SUMMARY DATA'"&amp;"!D:D,$C921)&lt;&gt;1
    ),
    """",
    IFERROR(TEXTJOIN(CHAR(10),TRUE,FILTER('SUMMARY DATA'!I:I,'SUMMARY DATA'!D:D=$C921)),"""")
  )
)"),"")</f>
        <v/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 spans="1:27">
      <c r="A922" s="2"/>
      <c r="B922" s="4"/>
      <c r="C922" s="2"/>
      <c r="D922" s="6"/>
      <c r="E922" s="4" t="str">
        <f>IFERROR(__xludf.DUMMYFUNCTION("IFERROR(
  TEXTJOIN(CHAR(10),TRUE,FILTER('SUMMARY DATA'!E:E,'SUMMARY DATA'!A:A=$A922,'SUMMARY DATA'!C:C=$B922)),
  IF(
    OR(
      ISNUMBER(SEARCH(""CDM CASH DEPOSIT"",$C922)),
      ISNUMBER(SEARCH(""CASH DEPOSIT"",$C922)),
      COUNTIF('SUMMARY DATA'"&amp;"!D:D,$C922)&lt;&gt;1
    ),
    """",
    IFERROR(TEXTJOIN(CHAR(10),TRUE,FILTER('SUMMARY DATA'!E:E,'SUMMARY DATA'!D:D=$C922)),"""")
  )
)"),"")</f>
        <v/>
      </c>
      <c r="F922" s="2" t="str">
        <f>IFERROR(__xludf.DUMMYFUNCTION("IFERROR(
  TEXTJOIN(CHAR(10),TRUE,FILTER('SUMMARY DATA'!F:F,'SUMMARY DATA'!A:A=$A922,'SUMMARY DATA'!C:C=$B922)),
  IF(
    OR(
      ISNUMBER(SEARCH(""CDM CASH DEPOSIT"",$C922)),
      ISNUMBER(SEARCH(""CASH DEPOSIT"",$C922)),
      COUNTIF('SUMMARY DATA'"&amp;"!D:D,$C922)&lt;&gt;1
    ),
    """",
    IFERROR(TEXTJOIN(CHAR(10),TRUE,FILTER('SUMMARY DATA'!F:F,'SUMMARY DATA'!D:D=$C922)),"""")
  )
)"),"")</f>
        <v/>
      </c>
      <c r="G922" s="2" t="str">
        <f>IFERROR(__xludf.DUMMYFUNCTION("IFERROR(
  TEXTJOIN(CHAR(10),TRUE,FILTER('SUMMARY DATA'!G:G,'SUMMARY DATA'!A:A=$A922,'SUMMARY DATA'!C:C=$B922)),
  IF(
    OR(
      ISNUMBER(SEARCH(""CDM CASH DEPOSIT"",$C922)),
      ISNUMBER(SEARCH(""CASH DEPOSIT"",$C922)),
      COUNTIF('SUMMARY DATA'"&amp;"!D:D,$C922)&lt;&gt;1
    ),
    """",
    IFERROR(TEXTJOIN(CHAR(10),TRUE,FILTER('SUMMARY DATA'!G:G,'SUMMARY DATA'!D:D=$C922)),"""")
  )
)"),"")</f>
        <v/>
      </c>
      <c r="H922" s="6" t="str">
        <f>IFERROR(__xludf.DUMMYFUNCTION("IFERROR(
  TEXTJOIN(CHAR(10),TRUE,FILTER('SUMMARY DATA'!H:H,'SUMMARY DATA'!A:A=$A922,'SUMMARY DATA'!C:C=$B922)),
  IF(
    OR(
      ISNUMBER(SEARCH(""CDM CASH DEPOSIT"",$C922)),
      ISNUMBER(SEARCH(""CASH DEPOSIT"",$C922)),
      COUNTIF('SUMMARY DATA'"&amp;"!D:D,$C922)&lt;&gt;1
    ),
    """",
    IFERROR(TEXTJOIN(CHAR(10),TRUE,FILTER('SUMMARY DATA'!H:H,'SUMMARY DATA'!D:D=$C922)),"""")
  )
)"),"")</f>
        <v/>
      </c>
      <c r="I922" s="6" t="str">
        <f>IFERROR(__xludf.DUMMYFUNCTION("IF(H922="""","""",
SUM(ARRAYFORMULA(VALUE(SPLIT(H922,CHAR(10)))))
)"),"")</f>
        <v/>
      </c>
      <c r="J922" s="2" t="str">
        <f>IFERROR(__xludf.DUMMYFUNCTION("IFERROR(
  TEXTJOIN(CHAR(10),TRUE,FILTER('SUMMARY DATA'!I:I,'SUMMARY DATA'!A:A=$A922,'SUMMARY DATA'!C:C=$B922)),
  IF(
    OR(
      ISNUMBER(SEARCH(""CDM CASH DEPOSIT"",$C922)),
      ISNUMBER(SEARCH(""CASH DEPOSIT"",$C922)),
      COUNTIF('SUMMARY DATA'"&amp;"!D:D,$C922)&lt;&gt;1
    ),
    """",
    IFERROR(TEXTJOIN(CHAR(10),TRUE,FILTER('SUMMARY DATA'!I:I,'SUMMARY DATA'!D:D=$C922)),"""")
  )
)"),"")</f>
        <v/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 spans="1:27">
      <c r="A923" s="2"/>
      <c r="B923" s="4"/>
      <c r="C923" s="2"/>
      <c r="D923" s="6"/>
      <c r="E923" s="4" t="str">
        <f>IFERROR(__xludf.DUMMYFUNCTION("IFERROR(
  TEXTJOIN(CHAR(10),TRUE,FILTER('SUMMARY DATA'!E:E,'SUMMARY DATA'!A:A=$A923,'SUMMARY DATA'!C:C=$B923)),
  IF(
    OR(
      ISNUMBER(SEARCH(""CDM CASH DEPOSIT"",$C923)),
      ISNUMBER(SEARCH(""CASH DEPOSIT"",$C923)),
      COUNTIF('SUMMARY DATA'"&amp;"!D:D,$C923)&lt;&gt;1
    ),
    """",
    IFERROR(TEXTJOIN(CHAR(10),TRUE,FILTER('SUMMARY DATA'!E:E,'SUMMARY DATA'!D:D=$C923)),"""")
  )
)"),"")</f>
        <v/>
      </c>
      <c r="F923" s="2" t="str">
        <f>IFERROR(__xludf.DUMMYFUNCTION("IFERROR(
  TEXTJOIN(CHAR(10),TRUE,FILTER('SUMMARY DATA'!F:F,'SUMMARY DATA'!A:A=$A923,'SUMMARY DATA'!C:C=$B923)),
  IF(
    OR(
      ISNUMBER(SEARCH(""CDM CASH DEPOSIT"",$C923)),
      ISNUMBER(SEARCH(""CASH DEPOSIT"",$C923)),
      COUNTIF('SUMMARY DATA'"&amp;"!D:D,$C923)&lt;&gt;1
    ),
    """",
    IFERROR(TEXTJOIN(CHAR(10),TRUE,FILTER('SUMMARY DATA'!F:F,'SUMMARY DATA'!D:D=$C923)),"""")
  )
)"),"")</f>
        <v/>
      </c>
      <c r="G923" s="2" t="str">
        <f>IFERROR(__xludf.DUMMYFUNCTION("IFERROR(
  TEXTJOIN(CHAR(10),TRUE,FILTER('SUMMARY DATA'!G:G,'SUMMARY DATA'!A:A=$A923,'SUMMARY DATA'!C:C=$B923)),
  IF(
    OR(
      ISNUMBER(SEARCH(""CDM CASH DEPOSIT"",$C923)),
      ISNUMBER(SEARCH(""CASH DEPOSIT"",$C923)),
      COUNTIF('SUMMARY DATA'"&amp;"!D:D,$C923)&lt;&gt;1
    ),
    """",
    IFERROR(TEXTJOIN(CHAR(10),TRUE,FILTER('SUMMARY DATA'!G:G,'SUMMARY DATA'!D:D=$C923)),"""")
  )
)"),"")</f>
        <v/>
      </c>
      <c r="H923" s="6" t="str">
        <f>IFERROR(__xludf.DUMMYFUNCTION("IFERROR(
  TEXTJOIN(CHAR(10),TRUE,FILTER('SUMMARY DATA'!H:H,'SUMMARY DATA'!A:A=$A923,'SUMMARY DATA'!C:C=$B923)),
  IF(
    OR(
      ISNUMBER(SEARCH(""CDM CASH DEPOSIT"",$C923)),
      ISNUMBER(SEARCH(""CASH DEPOSIT"",$C923)),
      COUNTIF('SUMMARY DATA'"&amp;"!D:D,$C923)&lt;&gt;1
    ),
    """",
    IFERROR(TEXTJOIN(CHAR(10),TRUE,FILTER('SUMMARY DATA'!H:H,'SUMMARY DATA'!D:D=$C923)),"""")
  )
)"),"")</f>
        <v/>
      </c>
      <c r="I923" s="6" t="str">
        <f>IFERROR(__xludf.DUMMYFUNCTION("IF(H923="""","""",
SUM(ARRAYFORMULA(VALUE(SPLIT(H923,CHAR(10)))))
)"),"")</f>
        <v/>
      </c>
      <c r="J923" s="2" t="str">
        <f>IFERROR(__xludf.DUMMYFUNCTION("IFERROR(
  TEXTJOIN(CHAR(10),TRUE,FILTER('SUMMARY DATA'!I:I,'SUMMARY DATA'!A:A=$A923,'SUMMARY DATA'!C:C=$B923)),
  IF(
    OR(
      ISNUMBER(SEARCH(""CDM CASH DEPOSIT"",$C923)),
      ISNUMBER(SEARCH(""CASH DEPOSIT"",$C923)),
      COUNTIF('SUMMARY DATA'"&amp;"!D:D,$C923)&lt;&gt;1
    ),
    """",
    IFERROR(TEXTJOIN(CHAR(10),TRUE,FILTER('SUMMARY DATA'!I:I,'SUMMARY DATA'!D:D=$C923)),"""")
  )
)"),"")</f>
        <v/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 spans="1:27">
      <c r="A924" s="2"/>
      <c r="B924" s="4"/>
      <c r="C924" s="2"/>
      <c r="D924" s="6"/>
      <c r="E924" s="4" t="str">
        <f>IFERROR(__xludf.DUMMYFUNCTION("IFERROR(
  TEXTJOIN(CHAR(10),TRUE,FILTER('SUMMARY DATA'!E:E,'SUMMARY DATA'!A:A=$A924,'SUMMARY DATA'!C:C=$B924)),
  IF(
    OR(
      ISNUMBER(SEARCH(""CDM CASH DEPOSIT"",$C924)),
      ISNUMBER(SEARCH(""CASH DEPOSIT"",$C924)),
      COUNTIF('SUMMARY DATA'"&amp;"!D:D,$C924)&lt;&gt;1
    ),
    """",
    IFERROR(TEXTJOIN(CHAR(10),TRUE,FILTER('SUMMARY DATA'!E:E,'SUMMARY DATA'!D:D=$C924)),"""")
  )
)"),"")</f>
        <v/>
      </c>
      <c r="F924" s="2" t="str">
        <f>IFERROR(__xludf.DUMMYFUNCTION("IFERROR(
  TEXTJOIN(CHAR(10),TRUE,FILTER('SUMMARY DATA'!F:F,'SUMMARY DATA'!A:A=$A924,'SUMMARY DATA'!C:C=$B924)),
  IF(
    OR(
      ISNUMBER(SEARCH(""CDM CASH DEPOSIT"",$C924)),
      ISNUMBER(SEARCH(""CASH DEPOSIT"",$C924)),
      COUNTIF('SUMMARY DATA'"&amp;"!D:D,$C924)&lt;&gt;1
    ),
    """",
    IFERROR(TEXTJOIN(CHAR(10),TRUE,FILTER('SUMMARY DATA'!F:F,'SUMMARY DATA'!D:D=$C924)),"""")
  )
)"),"")</f>
        <v/>
      </c>
      <c r="G924" s="2" t="str">
        <f>IFERROR(__xludf.DUMMYFUNCTION("IFERROR(
  TEXTJOIN(CHAR(10),TRUE,FILTER('SUMMARY DATA'!G:G,'SUMMARY DATA'!A:A=$A924,'SUMMARY DATA'!C:C=$B924)),
  IF(
    OR(
      ISNUMBER(SEARCH(""CDM CASH DEPOSIT"",$C924)),
      ISNUMBER(SEARCH(""CASH DEPOSIT"",$C924)),
      COUNTIF('SUMMARY DATA'"&amp;"!D:D,$C924)&lt;&gt;1
    ),
    """",
    IFERROR(TEXTJOIN(CHAR(10),TRUE,FILTER('SUMMARY DATA'!G:G,'SUMMARY DATA'!D:D=$C924)),"""")
  )
)"),"")</f>
        <v/>
      </c>
      <c r="H924" s="6" t="str">
        <f>IFERROR(__xludf.DUMMYFUNCTION("IFERROR(
  TEXTJOIN(CHAR(10),TRUE,FILTER('SUMMARY DATA'!H:H,'SUMMARY DATA'!A:A=$A924,'SUMMARY DATA'!C:C=$B924)),
  IF(
    OR(
      ISNUMBER(SEARCH(""CDM CASH DEPOSIT"",$C924)),
      ISNUMBER(SEARCH(""CASH DEPOSIT"",$C924)),
      COUNTIF('SUMMARY DATA'"&amp;"!D:D,$C924)&lt;&gt;1
    ),
    """",
    IFERROR(TEXTJOIN(CHAR(10),TRUE,FILTER('SUMMARY DATA'!H:H,'SUMMARY DATA'!D:D=$C924)),"""")
  )
)"),"")</f>
        <v/>
      </c>
      <c r="I924" s="6" t="str">
        <f>IFERROR(__xludf.DUMMYFUNCTION("IF(H924="""","""",
SUM(ARRAYFORMULA(VALUE(SPLIT(H924,CHAR(10)))))
)"),"")</f>
        <v/>
      </c>
      <c r="J924" s="2" t="str">
        <f>IFERROR(__xludf.DUMMYFUNCTION("IFERROR(
  TEXTJOIN(CHAR(10),TRUE,FILTER('SUMMARY DATA'!I:I,'SUMMARY DATA'!A:A=$A924,'SUMMARY DATA'!C:C=$B924)),
  IF(
    OR(
      ISNUMBER(SEARCH(""CDM CASH DEPOSIT"",$C924)),
      ISNUMBER(SEARCH(""CASH DEPOSIT"",$C924)),
      COUNTIF('SUMMARY DATA'"&amp;"!D:D,$C924)&lt;&gt;1
    ),
    """",
    IFERROR(TEXTJOIN(CHAR(10),TRUE,FILTER('SUMMARY DATA'!I:I,'SUMMARY DATA'!D:D=$C924)),"""")
  )
)"),"")</f>
        <v/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 spans="1:27">
      <c r="A925" s="2"/>
      <c r="B925" s="4"/>
      <c r="C925" s="2"/>
      <c r="D925" s="6"/>
      <c r="E925" s="4" t="str">
        <f>IFERROR(__xludf.DUMMYFUNCTION("IFERROR(
  TEXTJOIN(CHAR(10),TRUE,FILTER('SUMMARY DATA'!E:E,'SUMMARY DATA'!A:A=$A925,'SUMMARY DATA'!C:C=$B925)),
  IF(
    OR(
      ISNUMBER(SEARCH(""CDM CASH DEPOSIT"",$C925)),
      ISNUMBER(SEARCH(""CASH DEPOSIT"",$C925)),
      COUNTIF('SUMMARY DATA'"&amp;"!D:D,$C925)&lt;&gt;1
    ),
    """",
    IFERROR(TEXTJOIN(CHAR(10),TRUE,FILTER('SUMMARY DATA'!E:E,'SUMMARY DATA'!D:D=$C925)),"""")
  )
)"),"")</f>
        <v/>
      </c>
      <c r="F925" s="2" t="str">
        <f>IFERROR(__xludf.DUMMYFUNCTION("IFERROR(
  TEXTJOIN(CHAR(10),TRUE,FILTER('SUMMARY DATA'!F:F,'SUMMARY DATA'!A:A=$A925,'SUMMARY DATA'!C:C=$B925)),
  IF(
    OR(
      ISNUMBER(SEARCH(""CDM CASH DEPOSIT"",$C925)),
      ISNUMBER(SEARCH(""CASH DEPOSIT"",$C925)),
      COUNTIF('SUMMARY DATA'"&amp;"!D:D,$C925)&lt;&gt;1
    ),
    """",
    IFERROR(TEXTJOIN(CHAR(10),TRUE,FILTER('SUMMARY DATA'!F:F,'SUMMARY DATA'!D:D=$C925)),"""")
  )
)"),"")</f>
        <v/>
      </c>
      <c r="G925" s="2" t="str">
        <f>IFERROR(__xludf.DUMMYFUNCTION("IFERROR(
  TEXTJOIN(CHAR(10),TRUE,FILTER('SUMMARY DATA'!G:G,'SUMMARY DATA'!A:A=$A925,'SUMMARY DATA'!C:C=$B925)),
  IF(
    OR(
      ISNUMBER(SEARCH(""CDM CASH DEPOSIT"",$C925)),
      ISNUMBER(SEARCH(""CASH DEPOSIT"",$C925)),
      COUNTIF('SUMMARY DATA'"&amp;"!D:D,$C925)&lt;&gt;1
    ),
    """",
    IFERROR(TEXTJOIN(CHAR(10),TRUE,FILTER('SUMMARY DATA'!G:G,'SUMMARY DATA'!D:D=$C925)),"""")
  )
)"),"")</f>
        <v/>
      </c>
      <c r="H925" s="6" t="str">
        <f>IFERROR(__xludf.DUMMYFUNCTION("IFERROR(
  TEXTJOIN(CHAR(10),TRUE,FILTER('SUMMARY DATA'!H:H,'SUMMARY DATA'!A:A=$A925,'SUMMARY DATA'!C:C=$B925)),
  IF(
    OR(
      ISNUMBER(SEARCH(""CDM CASH DEPOSIT"",$C925)),
      ISNUMBER(SEARCH(""CASH DEPOSIT"",$C925)),
      COUNTIF('SUMMARY DATA'"&amp;"!D:D,$C925)&lt;&gt;1
    ),
    """",
    IFERROR(TEXTJOIN(CHAR(10),TRUE,FILTER('SUMMARY DATA'!H:H,'SUMMARY DATA'!D:D=$C925)),"""")
  )
)"),"")</f>
        <v/>
      </c>
      <c r="I925" s="6" t="str">
        <f>IFERROR(__xludf.DUMMYFUNCTION("IF(H925="""","""",
SUM(ARRAYFORMULA(VALUE(SPLIT(H925,CHAR(10)))))
)"),"")</f>
        <v/>
      </c>
      <c r="J925" s="2" t="str">
        <f>IFERROR(__xludf.DUMMYFUNCTION("IFERROR(
  TEXTJOIN(CHAR(10),TRUE,FILTER('SUMMARY DATA'!I:I,'SUMMARY DATA'!A:A=$A925,'SUMMARY DATA'!C:C=$B925)),
  IF(
    OR(
      ISNUMBER(SEARCH(""CDM CASH DEPOSIT"",$C925)),
      ISNUMBER(SEARCH(""CASH DEPOSIT"",$C925)),
      COUNTIF('SUMMARY DATA'"&amp;"!D:D,$C925)&lt;&gt;1
    ),
    """",
    IFERROR(TEXTJOIN(CHAR(10),TRUE,FILTER('SUMMARY DATA'!I:I,'SUMMARY DATA'!D:D=$C925)),"""")
  )
)"),"")</f>
        <v/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 spans="1:27">
      <c r="A926" s="2"/>
      <c r="B926" s="4"/>
      <c r="C926" s="2"/>
      <c r="D926" s="6"/>
      <c r="E926" s="4" t="str">
        <f>IFERROR(__xludf.DUMMYFUNCTION("IFERROR(
  TEXTJOIN(CHAR(10),TRUE,FILTER('SUMMARY DATA'!E:E,'SUMMARY DATA'!A:A=$A926,'SUMMARY DATA'!C:C=$B926)),
  IF(
    OR(
      ISNUMBER(SEARCH(""CDM CASH DEPOSIT"",$C926)),
      ISNUMBER(SEARCH(""CASH DEPOSIT"",$C926)),
      COUNTIF('SUMMARY DATA'"&amp;"!D:D,$C926)&lt;&gt;1
    ),
    """",
    IFERROR(TEXTJOIN(CHAR(10),TRUE,FILTER('SUMMARY DATA'!E:E,'SUMMARY DATA'!D:D=$C926)),"""")
  )
)"),"")</f>
        <v/>
      </c>
      <c r="F926" s="2" t="str">
        <f>IFERROR(__xludf.DUMMYFUNCTION("IFERROR(
  TEXTJOIN(CHAR(10),TRUE,FILTER('SUMMARY DATA'!F:F,'SUMMARY DATA'!A:A=$A926,'SUMMARY DATA'!C:C=$B926)),
  IF(
    OR(
      ISNUMBER(SEARCH(""CDM CASH DEPOSIT"",$C926)),
      ISNUMBER(SEARCH(""CASH DEPOSIT"",$C926)),
      COUNTIF('SUMMARY DATA'"&amp;"!D:D,$C926)&lt;&gt;1
    ),
    """",
    IFERROR(TEXTJOIN(CHAR(10),TRUE,FILTER('SUMMARY DATA'!F:F,'SUMMARY DATA'!D:D=$C926)),"""")
  )
)"),"")</f>
        <v/>
      </c>
      <c r="G926" s="2" t="str">
        <f>IFERROR(__xludf.DUMMYFUNCTION("IFERROR(
  TEXTJOIN(CHAR(10),TRUE,FILTER('SUMMARY DATA'!G:G,'SUMMARY DATA'!A:A=$A926,'SUMMARY DATA'!C:C=$B926)),
  IF(
    OR(
      ISNUMBER(SEARCH(""CDM CASH DEPOSIT"",$C926)),
      ISNUMBER(SEARCH(""CASH DEPOSIT"",$C926)),
      COUNTIF('SUMMARY DATA'"&amp;"!D:D,$C926)&lt;&gt;1
    ),
    """",
    IFERROR(TEXTJOIN(CHAR(10),TRUE,FILTER('SUMMARY DATA'!G:G,'SUMMARY DATA'!D:D=$C926)),"""")
  )
)"),"")</f>
        <v/>
      </c>
      <c r="H926" s="6" t="str">
        <f>IFERROR(__xludf.DUMMYFUNCTION("IFERROR(
  TEXTJOIN(CHAR(10),TRUE,FILTER('SUMMARY DATA'!H:H,'SUMMARY DATA'!A:A=$A926,'SUMMARY DATA'!C:C=$B926)),
  IF(
    OR(
      ISNUMBER(SEARCH(""CDM CASH DEPOSIT"",$C926)),
      ISNUMBER(SEARCH(""CASH DEPOSIT"",$C926)),
      COUNTIF('SUMMARY DATA'"&amp;"!D:D,$C926)&lt;&gt;1
    ),
    """",
    IFERROR(TEXTJOIN(CHAR(10),TRUE,FILTER('SUMMARY DATA'!H:H,'SUMMARY DATA'!D:D=$C926)),"""")
  )
)"),"")</f>
        <v/>
      </c>
      <c r="I926" s="6" t="str">
        <f>IFERROR(__xludf.DUMMYFUNCTION("IF(H926="""","""",
SUM(ARRAYFORMULA(VALUE(SPLIT(H926,CHAR(10)))))
)"),"")</f>
        <v/>
      </c>
      <c r="J926" s="2" t="str">
        <f>IFERROR(__xludf.DUMMYFUNCTION("IFERROR(
  TEXTJOIN(CHAR(10),TRUE,FILTER('SUMMARY DATA'!I:I,'SUMMARY DATA'!A:A=$A926,'SUMMARY DATA'!C:C=$B926)),
  IF(
    OR(
      ISNUMBER(SEARCH(""CDM CASH DEPOSIT"",$C926)),
      ISNUMBER(SEARCH(""CASH DEPOSIT"",$C926)),
      COUNTIF('SUMMARY DATA'"&amp;"!D:D,$C926)&lt;&gt;1
    ),
    """",
    IFERROR(TEXTJOIN(CHAR(10),TRUE,FILTER('SUMMARY DATA'!I:I,'SUMMARY DATA'!D:D=$C926)),"""")
  )
)"),"")</f>
        <v/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 spans="1:27">
      <c r="A927" s="2"/>
      <c r="B927" s="4"/>
      <c r="C927" s="2"/>
      <c r="D927" s="6"/>
      <c r="E927" s="4" t="str">
        <f>IFERROR(__xludf.DUMMYFUNCTION("IFERROR(
  TEXTJOIN(CHAR(10),TRUE,FILTER('SUMMARY DATA'!E:E,'SUMMARY DATA'!A:A=$A927,'SUMMARY DATA'!C:C=$B927)),
  IF(
    OR(
      ISNUMBER(SEARCH(""CDM CASH DEPOSIT"",$C927)),
      ISNUMBER(SEARCH(""CASH DEPOSIT"",$C927)),
      COUNTIF('SUMMARY DATA'"&amp;"!D:D,$C927)&lt;&gt;1
    ),
    """",
    IFERROR(TEXTJOIN(CHAR(10),TRUE,FILTER('SUMMARY DATA'!E:E,'SUMMARY DATA'!D:D=$C927)),"""")
  )
)"),"")</f>
        <v/>
      </c>
      <c r="F927" s="2" t="str">
        <f>IFERROR(__xludf.DUMMYFUNCTION("IFERROR(
  TEXTJOIN(CHAR(10),TRUE,FILTER('SUMMARY DATA'!F:F,'SUMMARY DATA'!A:A=$A927,'SUMMARY DATA'!C:C=$B927)),
  IF(
    OR(
      ISNUMBER(SEARCH(""CDM CASH DEPOSIT"",$C927)),
      ISNUMBER(SEARCH(""CASH DEPOSIT"",$C927)),
      COUNTIF('SUMMARY DATA'"&amp;"!D:D,$C927)&lt;&gt;1
    ),
    """",
    IFERROR(TEXTJOIN(CHAR(10),TRUE,FILTER('SUMMARY DATA'!F:F,'SUMMARY DATA'!D:D=$C927)),"""")
  )
)"),"")</f>
        <v/>
      </c>
      <c r="G927" s="2" t="str">
        <f>IFERROR(__xludf.DUMMYFUNCTION("IFERROR(
  TEXTJOIN(CHAR(10),TRUE,FILTER('SUMMARY DATA'!G:G,'SUMMARY DATA'!A:A=$A927,'SUMMARY DATA'!C:C=$B927)),
  IF(
    OR(
      ISNUMBER(SEARCH(""CDM CASH DEPOSIT"",$C927)),
      ISNUMBER(SEARCH(""CASH DEPOSIT"",$C927)),
      COUNTIF('SUMMARY DATA'"&amp;"!D:D,$C927)&lt;&gt;1
    ),
    """",
    IFERROR(TEXTJOIN(CHAR(10),TRUE,FILTER('SUMMARY DATA'!G:G,'SUMMARY DATA'!D:D=$C927)),"""")
  )
)"),"")</f>
        <v/>
      </c>
      <c r="H927" s="6" t="str">
        <f>IFERROR(__xludf.DUMMYFUNCTION("IFERROR(
  TEXTJOIN(CHAR(10),TRUE,FILTER('SUMMARY DATA'!H:H,'SUMMARY DATA'!A:A=$A927,'SUMMARY DATA'!C:C=$B927)),
  IF(
    OR(
      ISNUMBER(SEARCH(""CDM CASH DEPOSIT"",$C927)),
      ISNUMBER(SEARCH(""CASH DEPOSIT"",$C927)),
      COUNTIF('SUMMARY DATA'"&amp;"!D:D,$C927)&lt;&gt;1
    ),
    """",
    IFERROR(TEXTJOIN(CHAR(10),TRUE,FILTER('SUMMARY DATA'!H:H,'SUMMARY DATA'!D:D=$C927)),"""")
  )
)"),"")</f>
        <v/>
      </c>
      <c r="I927" s="6" t="str">
        <f>IFERROR(__xludf.DUMMYFUNCTION("IF(H927="""","""",
SUM(ARRAYFORMULA(VALUE(SPLIT(H927,CHAR(10)))))
)"),"")</f>
        <v/>
      </c>
      <c r="J927" s="2" t="str">
        <f>IFERROR(__xludf.DUMMYFUNCTION("IFERROR(
  TEXTJOIN(CHAR(10),TRUE,FILTER('SUMMARY DATA'!I:I,'SUMMARY DATA'!A:A=$A927,'SUMMARY DATA'!C:C=$B927)),
  IF(
    OR(
      ISNUMBER(SEARCH(""CDM CASH DEPOSIT"",$C927)),
      ISNUMBER(SEARCH(""CASH DEPOSIT"",$C927)),
      COUNTIF('SUMMARY DATA'"&amp;"!D:D,$C927)&lt;&gt;1
    ),
    """",
    IFERROR(TEXTJOIN(CHAR(10),TRUE,FILTER('SUMMARY DATA'!I:I,'SUMMARY DATA'!D:D=$C927)),"""")
  )
)"),"")</f>
        <v/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 spans="1:27">
      <c r="A928" s="2"/>
      <c r="B928" s="4"/>
      <c r="C928" s="2"/>
      <c r="D928" s="6"/>
      <c r="E928" s="4" t="str">
        <f>IFERROR(__xludf.DUMMYFUNCTION("IFERROR(
  TEXTJOIN(CHAR(10),TRUE,FILTER('SUMMARY DATA'!E:E,'SUMMARY DATA'!A:A=$A928,'SUMMARY DATA'!C:C=$B928)),
  IF(
    OR(
      ISNUMBER(SEARCH(""CDM CASH DEPOSIT"",$C928)),
      ISNUMBER(SEARCH(""CASH DEPOSIT"",$C928)),
      COUNTIF('SUMMARY DATA'"&amp;"!D:D,$C928)&lt;&gt;1
    ),
    """",
    IFERROR(TEXTJOIN(CHAR(10),TRUE,FILTER('SUMMARY DATA'!E:E,'SUMMARY DATA'!D:D=$C928)),"""")
  )
)"),"")</f>
        <v/>
      </c>
      <c r="F928" s="2" t="str">
        <f>IFERROR(__xludf.DUMMYFUNCTION("IFERROR(
  TEXTJOIN(CHAR(10),TRUE,FILTER('SUMMARY DATA'!F:F,'SUMMARY DATA'!A:A=$A928,'SUMMARY DATA'!C:C=$B928)),
  IF(
    OR(
      ISNUMBER(SEARCH(""CDM CASH DEPOSIT"",$C928)),
      ISNUMBER(SEARCH(""CASH DEPOSIT"",$C928)),
      COUNTIF('SUMMARY DATA'"&amp;"!D:D,$C928)&lt;&gt;1
    ),
    """",
    IFERROR(TEXTJOIN(CHAR(10),TRUE,FILTER('SUMMARY DATA'!F:F,'SUMMARY DATA'!D:D=$C928)),"""")
  )
)"),"")</f>
        <v/>
      </c>
      <c r="G928" s="2" t="str">
        <f>IFERROR(__xludf.DUMMYFUNCTION("IFERROR(
  TEXTJOIN(CHAR(10),TRUE,FILTER('SUMMARY DATA'!G:G,'SUMMARY DATA'!A:A=$A928,'SUMMARY DATA'!C:C=$B928)),
  IF(
    OR(
      ISNUMBER(SEARCH(""CDM CASH DEPOSIT"",$C928)),
      ISNUMBER(SEARCH(""CASH DEPOSIT"",$C928)),
      COUNTIF('SUMMARY DATA'"&amp;"!D:D,$C928)&lt;&gt;1
    ),
    """",
    IFERROR(TEXTJOIN(CHAR(10),TRUE,FILTER('SUMMARY DATA'!G:G,'SUMMARY DATA'!D:D=$C928)),"""")
  )
)"),"")</f>
        <v/>
      </c>
      <c r="H928" s="6" t="str">
        <f>IFERROR(__xludf.DUMMYFUNCTION("IFERROR(
  TEXTJOIN(CHAR(10),TRUE,FILTER('SUMMARY DATA'!H:H,'SUMMARY DATA'!A:A=$A928,'SUMMARY DATA'!C:C=$B928)),
  IF(
    OR(
      ISNUMBER(SEARCH(""CDM CASH DEPOSIT"",$C928)),
      ISNUMBER(SEARCH(""CASH DEPOSIT"",$C928)),
      COUNTIF('SUMMARY DATA'"&amp;"!D:D,$C928)&lt;&gt;1
    ),
    """",
    IFERROR(TEXTJOIN(CHAR(10),TRUE,FILTER('SUMMARY DATA'!H:H,'SUMMARY DATA'!D:D=$C928)),"""")
  )
)"),"")</f>
        <v/>
      </c>
      <c r="I928" s="6" t="str">
        <f>IFERROR(__xludf.DUMMYFUNCTION("IF(H928="""","""",
SUM(ARRAYFORMULA(VALUE(SPLIT(H928,CHAR(10)))))
)"),"")</f>
        <v/>
      </c>
      <c r="J928" s="2" t="str">
        <f>IFERROR(__xludf.DUMMYFUNCTION("IFERROR(
  TEXTJOIN(CHAR(10),TRUE,FILTER('SUMMARY DATA'!I:I,'SUMMARY DATA'!A:A=$A928,'SUMMARY DATA'!C:C=$B928)),
  IF(
    OR(
      ISNUMBER(SEARCH(""CDM CASH DEPOSIT"",$C928)),
      ISNUMBER(SEARCH(""CASH DEPOSIT"",$C928)),
      COUNTIF('SUMMARY DATA'"&amp;"!D:D,$C928)&lt;&gt;1
    ),
    """",
    IFERROR(TEXTJOIN(CHAR(10),TRUE,FILTER('SUMMARY DATA'!I:I,'SUMMARY DATA'!D:D=$C928)),"""")
  )
)"),"")</f>
        <v/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 spans="1:27">
      <c r="A929" s="2"/>
      <c r="B929" s="4"/>
      <c r="C929" s="2"/>
      <c r="D929" s="6"/>
      <c r="E929" s="4" t="str">
        <f>IFERROR(__xludf.DUMMYFUNCTION("IFERROR(
  TEXTJOIN(CHAR(10),TRUE,FILTER('SUMMARY DATA'!E:E,'SUMMARY DATA'!A:A=$A929,'SUMMARY DATA'!C:C=$B929)),
  IF(
    OR(
      ISNUMBER(SEARCH(""CDM CASH DEPOSIT"",$C929)),
      ISNUMBER(SEARCH(""CASH DEPOSIT"",$C929)),
      COUNTIF('SUMMARY DATA'"&amp;"!D:D,$C929)&lt;&gt;1
    ),
    """",
    IFERROR(TEXTJOIN(CHAR(10),TRUE,FILTER('SUMMARY DATA'!E:E,'SUMMARY DATA'!D:D=$C929)),"""")
  )
)"),"")</f>
        <v/>
      </c>
      <c r="F929" s="2" t="str">
        <f>IFERROR(__xludf.DUMMYFUNCTION("IFERROR(
  TEXTJOIN(CHAR(10),TRUE,FILTER('SUMMARY DATA'!F:F,'SUMMARY DATA'!A:A=$A929,'SUMMARY DATA'!C:C=$B929)),
  IF(
    OR(
      ISNUMBER(SEARCH(""CDM CASH DEPOSIT"",$C929)),
      ISNUMBER(SEARCH(""CASH DEPOSIT"",$C929)),
      COUNTIF('SUMMARY DATA'"&amp;"!D:D,$C929)&lt;&gt;1
    ),
    """",
    IFERROR(TEXTJOIN(CHAR(10),TRUE,FILTER('SUMMARY DATA'!F:F,'SUMMARY DATA'!D:D=$C929)),"""")
  )
)"),"")</f>
        <v/>
      </c>
      <c r="G929" s="2" t="str">
        <f>IFERROR(__xludf.DUMMYFUNCTION("IFERROR(
  TEXTJOIN(CHAR(10),TRUE,FILTER('SUMMARY DATA'!G:G,'SUMMARY DATA'!A:A=$A929,'SUMMARY DATA'!C:C=$B929)),
  IF(
    OR(
      ISNUMBER(SEARCH(""CDM CASH DEPOSIT"",$C929)),
      ISNUMBER(SEARCH(""CASH DEPOSIT"",$C929)),
      COUNTIF('SUMMARY DATA'"&amp;"!D:D,$C929)&lt;&gt;1
    ),
    """",
    IFERROR(TEXTJOIN(CHAR(10),TRUE,FILTER('SUMMARY DATA'!G:G,'SUMMARY DATA'!D:D=$C929)),"""")
  )
)"),"")</f>
        <v/>
      </c>
      <c r="H929" s="6" t="str">
        <f>IFERROR(__xludf.DUMMYFUNCTION("IFERROR(
  TEXTJOIN(CHAR(10),TRUE,FILTER('SUMMARY DATA'!H:H,'SUMMARY DATA'!A:A=$A929,'SUMMARY DATA'!C:C=$B929)),
  IF(
    OR(
      ISNUMBER(SEARCH(""CDM CASH DEPOSIT"",$C929)),
      ISNUMBER(SEARCH(""CASH DEPOSIT"",$C929)),
      COUNTIF('SUMMARY DATA'"&amp;"!D:D,$C929)&lt;&gt;1
    ),
    """",
    IFERROR(TEXTJOIN(CHAR(10),TRUE,FILTER('SUMMARY DATA'!H:H,'SUMMARY DATA'!D:D=$C929)),"""")
  )
)"),"")</f>
        <v/>
      </c>
      <c r="I929" s="6" t="str">
        <f>IFERROR(__xludf.DUMMYFUNCTION("IF(H929="""","""",
SUM(ARRAYFORMULA(VALUE(SPLIT(H929,CHAR(10)))))
)"),"")</f>
        <v/>
      </c>
      <c r="J929" s="2" t="str">
        <f>IFERROR(__xludf.DUMMYFUNCTION("IFERROR(
  TEXTJOIN(CHAR(10),TRUE,FILTER('SUMMARY DATA'!I:I,'SUMMARY DATA'!A:A=$A929,'SUMMARY DATA'!C:C=$B929)),
  IF(
    OR(
      ISNUMBER(SEARCH(""CDM CASH DEPOSIT"",$C929)),
      ISNUMBER(SEARCH(""CASH DEPOSIT"",$C929)),
      COUNTIF('SUMMARY DATA'"&amp;"!D:D,$C929)&lt;&gt;1
    ),
    """",
    IFERROR(TEXTJOIN(CHAR(10),TRUE,FILTER('SUMMARY DATA'!I:I,'SUMMARY DATA'!D:D=$C929)),"""")
  )
)"),"")</f>
        <v/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 spans="1:27">
      <c r="A930" s="2"/>
      <c r="B930" s="4"/>
      <c r="C930" s="2"/>
      <c r="D930" s="6"/>
      <c r="E930" s="4" t="str">
        <f>IFERROR(__xludf.DUMMYFUNCTION("IFERROR(
  TEXTJOIN(CHAR(10),TRUE,FILTER('SUMMARY DATA'!E:E,'SUMMARY DATA'!A:A=$A930,'SUMMARY DATA'!C:C=$B930)),
  IF(
    OR(
      ISNUMBER(SEARCH(""CDM CASH DEPOSIT"",$C930)),
      ISNUMBER(SEARCH(""CASH DEPOSIT"",$C930)),
      COUNTIF('SUMMARY DATA'"&amp;"!D:D,$C930)&lt;&gt;1
    ),
    """",
    IFERROR(TEXTJOIN(CHAR(10),TRUE,FILTER('SUMMARY DATA'!E:E,'SUMMARY DATA'!D:D=$C930)),"""")
  )
)"),"")</f>
        <v/>
      </c>
      <c r="F930" s="2" t="str">
        <f>IFERROR(__xludf.DUMMYFUNCTION("IFERROR(
  TEXTJOIN(CHAR(10),TRUE,FILTER('SUMMARY DATA'!F:F,'SUMMARY DATA'!A:A=$A930,'SUMMARY DATA'!C:C=$B930)),
  IF(
    OR(
      ISNUMBER(SEARCH(""CDM CASH DEPOSIT"",$C930)),
      ISNUMBER(SEARCH(""CASH DEPOSIT"",$C930)),
      COUNTIF('SUMMARY DATA'"&amp;"!D:D,$C930)&lt;&gt;1
    ),
    """",
    IFERROR(TEXTJOIN(CHAR(10),TRUE,FILTER('SUMMARY DATA'!F:F,'SUMMARY DATA'!D:D=$C930)),"""")
  )
)"),"")</f>
        <v/>
      </c>
      <c r="G930" s="2" t="str">
        <f>IFERROR(__xludf.DUMMYFUNCTION("IFERROR(
  TEXTJOIN(CHAR(10),TRUE,FILTER('SUMMARY DATA'!G:G,'SUMMARY DATA'!A:A=$A930,'SUMMARY DATA'!C:C=$B930)),
  IF(
    OR(
      ISNUMBER(SEARCH(""CDM CASH DEPOSIT"",$C930)),
      ISNUMBER(SEARCH(""CASH DEPOSIT"",$C930)),
      COUNTIF('SUMMARY DATA'"&amp;"!D:D,$C930)&lt;&gt;1
    ),
    """",
    IFERROR(TEXTJOIN(CHAR(10),TRUE,FILTER('SUMMARY DATA'!G:G,'SUMMARY DATA'!D:D=$C930)),"""")
  )
)"),"")</f>
        <v/>
      </c>
      <c r="H930" s="6" t="str">
        <f>IFERROR(__xludf.DUMMYFUNCTION("IFERROR(
  TEXTJOIN(CHAR(10),TRUE,FILTER('SUMMARY DATA'!H:H,'SUMMARY DATA'!A:A=$A930,'SUMMARY DATA'!C:C=$B930)),
  IF(
    OR(
      ISNUMBER(SEARCH(""CDM CASH DEPOSIT"",$C930)),
      ISNUMBER(SEARCH(""CASH DEPOSIT"",$C930)),
      COUNTIF('SUMMARY DATA'"&amp;"!D:D,$C930)&lt;&gt;1
    ),
    """",
    IFERROR(TEXTJOIN(CHAR(10),TRUE,FILTER('SUMMARY DATA'!H:H,'SUMMARY DATA'!D:D=$C930)),"""")
  )
)"),"")</f>
        <v/>
      </c>
      <c r="I930" s="6" t="str">
        <f>IFERROR(__xludf.DUMMYFUNCTION("IF(H930="""","""",
SUM(ARRAYFORMULA(VALUE(SPLIT(H930,CHAR(10)))))
)"),"")</f>
        <v/>
      </c>
      <c r="J930" s="2" t="str">
        <f>IFERROR(__xludf.DUMMYFUNCTION("IFERROR(
  TEXTJOIN(CHAR(10),TRUE,FILTER('SUMMARY DATA'!I:I,'SUMMARY DATA'!A:A=$A930,'SUMMARY DATA'!C:C=$B930)),
  IF(
    OR(
      ISNUMBER(SEARCH(""CDM CASH DEPOSIT"",$C930)),
      ISNUMBER(SEARCH(""CASH DEPOSIT"",$C930)),
      COUNTIF('SUMMARY DATA'"&amp;"!D:D,$C930)&lt;&gt;1
    ),
    """",
    IFERROR(TEXTJOIN(CHAR(10),TRUE,FILTER('SUMMARY DATA'!I:I,'SUMMARY DATA'!D:D=$C930)),"""")
  )
)"),"")</f>
        <v/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 spans="1:27">
      <c r="A931" s="2"/>
      <c r="B931" s="4"/>
      <c r="C931" s="2"/>
      <c r="D931" s="6"/>
      <c r="E931" s="4" t="str">
        <f>IFERROR(__xludf.DUMMYFUNCTION("IFERROR(
  TEXTJOIN(CHAR(10),TRUE,FILTER('SUMMARY DATA'!E:E,'SUMMARY DATA'!A:A=$A931,'SUMMARY DATA'!C:C=$B931)),
  IF(
    OR(
      ISNUMBER(SEARCH(""CDM CASH DEPOSIT"",$C931)),
      ISNUMBER(SEARCH(""CASH DEPOSIT"",$C931)),
      COUNTIF('SUMMARY DATA'"&amp;"!D:D,$C931)&lt;&gt;1
    ),
    """",
    IFERROR(TEXTJOIN(CHAR(10),TRUE,FILTER('SUMMARY DATA'!E:E,'SUMMARY DATA'!D:D=$C931)),"""")
  )
)"),"")</f>
        <v/>
      </c>
      <c r="F931" s="2" t="str">
        <f>IFERROR(__xludf.DUMMYFUNCTION("IFERROR(
  TEXTJOIN(CHAR(10),TRUE,FILTER('SUMMARY DATA'!F:F,'SUMMARY DATA'!A:A=$A931,'SUMMARY DATA'!C:C=$B931)),
  IF(
    OR(
      ISNUMBER(SEARCH(""CDM CASH DEPOSIT"",$C931)),
      ISNUMBER(SEARCH(""CASH DEPOSIT"",$C931)),
      COUNTIF('SUMMARY DATA'"&amp;"!D:D,$C931)&lt;&gt;1
    ),
    """",
    IFERROR(TEXTJOIN(CHAR(10),TRUE,FILTER('SUMMARY DATA'!F:F,'SUMMARY DATA'!D:D=$C931)),"""")
  )
)"),"")</f>
        <v/>
      </c>
      <c r="G931" s="2" t="str">
        <f>IFERROR(__xludf.DUMMYFUNCTION("IFERROR(
  TEXTJOIN(CHAR(10),TRUE,FILTER('SUMMARY DATA'!G:G,'SUMMARY DATA'!A:A=$A931,'SUMMARY DATA'!C:C=$B931)),
  IF(
    OR(
      ISNUMBER(SEARCH(""CDM CASH DEPOSIT"",$C931)),
      ISNUMBER(SEARCH(""CASH DEPOSIT"",$C931)),
      COUNTIF('SUMMARY DATA'"&amp;"!D:D,$C931)&lt;&gt;1
    ),
    """",
    IFERROR(TEXTJOIN(CHAR(10),TRUE,FILTER('SUMMARY DATA'!G:G,'SUMMARY DATA'!D:D=$C931)),"""")
  )
)"),"")</f>
        <v/>
      </c>
      <c r="H931" s="6" t="str">
        <f>IFERROR(__xludf.DUMMYFUNCTION("IFERROR(
  TEXTJOIN(CHAR(10),TRUE,FILTER('SUMMARY DATA'!H:H,'SUMMARY DATA'!A:A=$A931,'SUMMARY DATA'!C:C=$B931)),
  IF(
    OR(
      ISNUMBER(SEARCH(""CDM CASH DEPOSIT"",$C931)),
      ISNUMBER(SEARCH(""CASH DEPOSIT"",$C931)),
      COUNTIF('SUMMARY DATA'"&amp;"!D:D,$C931)&lt;&gt;1
    ),
    """",
    IFERROR(TEXTJOIN(CHAR(10),TRUE,FILTER('SUMMARY DATA'!H:H,'SUMMARY DATA'!D:D=$C931)),"""")
  )
)"),"")</f>
        <v/>
      </c>
      <c r="I931" s="6" t="str">
        <f>IFERROR(__xludf.DUMMYFUNCTION("IF(H931="""","""",
SUM(ARRAYFORMULA(VALUE(SPLIT(H931,CHAR(10)))))
)"),"")</f>
        <v/>
      </c>
      <c r="J931" s="2" t="str">
        <f>IFERROR(__xludf.DUMMYFUNCTION("IFERROR(
  TEXTJOIN(CHAR(10),TRUE,FILTER('SUMMARY DATA'!I:I,'SUMMARY DATA'!A:A=$A931,'SUMMARY DATA'!C:C=$B931)),
  IF(
    OR(
      ISNUMBER(SEARCH(""CDM CASH DEPOSIT"",$C931)),
      ISNUMBER(SEARCH(""CASH DEPOSIT"",$C931)),
      COUNTIF('SUMMARY DATA'"&amp;"!D:D,$C931)&lt;&gt;1
    ),
    """",
    IFERROR(TEXTJOIN(CHAR(10),TRUE,FILTER('SUMMARY DATA'!I:I,'SUMMARY DATA'!D:D=$C931)),"""")
  )
)"),"")</f>
        <v/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 spans="1:27">
      <c r="A932" s="2"/>
      <c r="B932" s="4"/>
      <c r="C932" s="2"/>
      <c r="D932" s="6"/>
      <c r="E932" s="4" t="str">
        <f>IFERROR(__xludf.DUMMYFUNCTION("IFERROR(
  TEXTJOIN(CHAR(10),TRUE,FILTER('SUMMARY DATA'!E:E,'SUMMARY DATA'!A:A=$A932,'SUMMARY DATA'!C:C=$B932)),
  IF(
    OR(
      ISNUMBER(SEARCH(""CDM CASH DEPOSIT"",$C932)),
      ISNUMBER(SEARCH(""CASH DEPOSIT"",$C932)),
      COUNTIF('SUMMARY DATA'"&amp;"!D:D,$C932)&lt;&gt;1
    ),
    """",
    IFERROR(TEXTJOIN(CHAR(10),TRUE,FILTER('SUMMARY DATA'!E:E,'SUMMARY DATA'!D:D=$C932)),"""")
  )
)"),"")</f>
        <v/>
      </c>
      <c r="F932" s="2" t="str">
        <f>IFERROR(__xludf.DUMMYFUNCTION("IFERROR(
  TEXTJOIN(CHAR(10),TRUE,FILTER('SUMMARY DATA'!F:F,'SUMMARY DATA'!A:A=$A932,'SUMMARY DATA'!C:C=$B932)),
  IF(
    OR(
      ISNUMBER(SEARCH(""CDM CASH DEPOSIT"",$C932)),
      ISNUMBER(SEARCH(""CASH DEPOSIT"",$C932)),
      COUNTIF('SUMMARY DATA'"&amp;"!D:D,$C932)&lt;&gt;1
    ),
    """",
    IFERROR(TEXTJOIN(CHAR(10),TRUE,FILTER('SUMMARY DATA'!F:F,'SUMMARY DATA'!D:D=$C932)),"""")
  )
)"),"")</f>
        <v/>
      </c>
      <c r="G932" s="2" t="str">
        <f>IFERROR(__xludf.DUMMYFUNCTION("IFERROR(
  TEXTJOIN(CHAR(10),TRUE,FILTER('SUMMARY DATA'!G:G,'SUMMARY DATA'!A:A=$A932,'SUMMARY DATA'!C:C=$B932)),
  IF(
    OR(
      ISNUMBER(SEARCH(""CDM CASH DEPOSIT"",$C932)),
      ISNUMBER(SEARCH(""CASH DEPOSIT"",$C932)),
      COUNTIF('SUMMARY DATA'"&amp;"!D:D,$C932)&lt;&gt;1
    ),
    """",
    IFERROR(TEXTJOIN(CHAR(10),TRUE,FILTER('SUMMARY DATA'!G:G,'SUMMARY DATA'!D:D=$C932)),"""")
  )
)"),"")</f>
        <v/>
      </c>
      <c r="H932" s="6" t="str">
        <f>IFERROR(__xludf.DUMMYFUNCTION("IFERROR(
  TEXTJOIN(CHAR(10),TRUE,FILTER('SUMMARY DATA'!H:H,'SUMMARY DATA'!A:A=$A932,'SUMMARY DATA'!C:C=$B932)),
  IF(
    OR(
      ISNUMBER(SEARCH(""CDM CASH DEPOSIT"",$C932)),
      ISNUMBER(SEARCH(""CASH DEPOSIT"",$C932)),
      COUNTIF('SUMMARY DATA'"&amp;"!D:D,$C932)&lt;&gt;1
    ),
    """",
    IFERROR(TEXTJOIN(CHAR(10),TRUE,FILTER('SUMMARY DATA'!H:H,'SUMMARY DATA'!D:D=$C932)),"""")
  )
)"),"")</f>
        <v/>
      </c>
      <c r="I932" s="6" t="str">
        <f>IFERROR(__xludf.DUMMYFUNCTION("IF(H932="""","""",
SUM(ARRAYFORMULA(VALUE(SPLIT(H932,CHAR(10)))))
)"),"")</f>
        <v/>
      </c>
      <c r="J932" s="2" t="str">
        <f>IFERROR(__xludf.DUMMYFUNCTION("IFERROR(
  TEXTJOIN(CHAR(10),TRUE,FILTER('SUMMARY DATA'!I:I,'SUMMARY DATA'!A:A=$A932,'SUMMARY DATA'!C:C=$B932)),
  IF(
    OR(
      ISNUMBER(SEARCH(""CDM CASH DEPOSIT"",$C932)),
      ISNUMBER(SEARCH(""CASH DEPOSIT"",$C932)),
      COUNTIF('SUMMARY DATA'"&amp;"!D:D,$C932)&lt;&gt;1
    ),
    """",
    IFERROR(TEXTJOIN(CHAR(10),TRUE,FILTER('SUMMARY DATA'!I:I,'SUMMARY DATA'!D:D=$C932)),"""")
  )
)"),"")</f>
        <v/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 spans="1:27">
      <c r="A933" s="2"/>
      <c r="B933" s="4"/>
      <c r="C933" s="2"/>
      <c r="D933" s="6"/>
      <c r="E933" s="4" t="str">
        <f>IFERROR(__xludf.DUMMYFUNCTION("IFERROR(
  TEXTJOIN(CHAR(10),TRUE,FILTER('SUMMARY DATA'!E:E,'SUMMARY DATA'!A:A=$A933,'SUMMARY DATA'!C:C=$B933)),
  IF(
    OR(
      ISNUMBER(SEARCH(""CDM CASH DEPOSIT"",$C933)),
      ISNUMBER(SEARCH(""CASH DEPOSIT"",$C933)),
      COUNTIF('SUMMARY DATA'"&amp;"!D:D,$C933)&lt;&gt;1
    ),
    """",
    IFERROR(TEXTJOIN(CHAR(10),TRUE,FILTER('SUMMARY DATA'!E:E,'SUMMARY DATA'!D:D=$C933)),"""")
  )
)"),"")</f>
        <v/>
      </c>
      <c r="F933" s="2" t="str">
        <f>IFERROR(__xludf.DUMMYFUNCTION("IFERROR(
  TEXTJOIN(CHAR(10),TRUE,FILTER('SUMMARY DATA'!F:F,'SUMMARY DATA'!A:A=$A933,'SUMMARY DATA'!C:C=$B933)),
  IF(
    OR(
      ISNUMBER(SEARCH(""CDM CASH DEPOSIT"",$C933)),
      ISNUMBER(SEARCH(""CASH DEPOSIT"",$C933)),
      COUNTIF('SUMMARY DATA'"&amp;"!D:D,$C933)&lt;&gt;1
    ),
    """",
    IFERROR(TEXTJOIN(CHAR(10),TRUE,FILTER('SUMMARY DATA'!F:F,'SUMMARY DATA'!D:D=$C933)),"""")
  )
)"),"")</f>
        <v/>
      </c>
      <c r="G933" s="2" t="str">
        <f>IFERROR(__xludf.DUMMYFUNCTION("IFERROR(
  TEXTJOIN(CHAR(10),TRUE,FILTER('SUMMARY DATA'!G:G,'SUMMARY DATA'!A:A=$A933,'SUMMARY DATA'!C:C=$B933)),
  IF(
    OR(
      ISNUMBER(SEARCH(""CDM CASH DEPOSIT"",$C933)),
      ISNUMBER(SEARCH(""CASH DEPOSIT"",$C933)),
      COUNTIF('SUMMARY DATA'"&amp;"!D:D,$C933)&lt;&gt;1
    ),
    """",
    IFERROR(TEXTJOIN(CHAR(10),TRUE,FILTER('SUMMARY DATA'!G:G,'SUMMARY DATA'!D:D=$C933)),"""")
  )
)"),"")</f>
        <v/>
      </c>
      <c r="H933" s="6" t="str">
        <f>IFERROR(__xludf.DUMMYFUNCTION("IFERROR(
  TEXTJOIN(CHAR(10),TRUE,FILTER('SUMMARY DATA'!H:H,'SUMMARY DATA'!A:A=$A933,'SUMMARY DATA'!C:C=$B933)),
  IF(
    OR(
      ISNUMBER(SEARCH(""CDM CASH DEPOSIT"",$C933)),
      ISNUMBER(SEARCH(""CASH DEPOSIT"",$C933)),
      COUNTIF('SUMMARY DATA'"&amp;"!D:D,$C933)&lt;&gt;1
    ),
    """",
    IFERROR(TEXTJOIN(CHAR(10),TRUE,FILTER('SUMMARY DATA'!H:H,'SUMMARY DATA'!D:D=$C933)),"""")
  )
)"),"")</f>
        <v/>
      </c>
      <c r="I933" s="6" t="str">
        <f>IFERROR(__xludf.DUMMYFUNCTION("IF(H933="""","""",
SUM(ARRAYFORMULA(VALUE(SPLIT(H933,CHAR(10)))))
)"),"")</f>
        <v/>
      </c>
      <c r="J933" s="2" t="str">
        <f>IFERROR(__xludf.DUMMYFUNCTION("IFERROR(
  TEXTJOIN(CHAR(10),TRUE,FILTER('SUMMARY DATA'!I:I,'SUMMARY DATA'!A:A=$A933,'SUMMARY DATA'!C:C=$B933)),
  IF(
    OR(
      ISNUMBER(SEARCH(""CDM CASH DEPOSIT"",$C933)),
      ISNUMBER(SEARCH(""CASH DEPOSIT"",$C933)),
      COUNTIF('SUMMARY DATA'"&amp;"!D:D,$C933)&lt;&gt;1
    ),
    """",
    IFERROR(TEXTJOIN(CHAR(10),TRUE,FILTER('SUMMARY DATA'!I:I,'SUMMARY DATA'!D:D=$C933)),"""")
  )
)"),"")</f>
        <v/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 spans="1:27">
      <c r="A934" s="2"/>
      <c r="B934" s="4"/>
      <c r="C934" s="2"/>
      <c r="D934" s="6"/>
      <c r="E934" s="4" t="str">
        <f>IFERROR(__xludf.DUMMYFUNCTION("IFERROR(
  TEXTJOIN(CHAR(10),TRUE,FILTER('SUMMARY DATA'!E:E,'SUMMARY DATA'!A:A=$A934,'SUMMARY DATA'!C:C=$B934)),
  IF(
    OR(
      ISNUMBER(SEARCH(""CDM CASH DEPOSIT"",$C934)),
      ISNUMBER(SEARCH(""CASH DEPOSIT"",$C934)),
      COUNTIF('SUMMARY DATA'"&amp;"!D:D,$C934)&lt;&gt;1
    ),
    """",
    IFERROR(TEXTJOIN(CHAR(10),TRUE,FILTER('SUMMARY DATA'!E:E,'SUMMARY DATA'!D:D=$C934)),"""")
  )
)"),"")</f>
        <v/>
      </c>
      <c r="F934" s="2" t="str">
        <f>IFERROR(__xludf.DUMMYFUNCTION("IFERROR(
  TEXTJOIN(CHAR(10),TRUE,FILTER('SUMMARY DATA'!F:F,'SUMMARY DATA'!A:A=$A934,'SUMMARY DATA'!C:C=$B934)),
  IF(
    OR(
      ISNUMBER(SEARCH(""CDM CASH DEPOSIT"",$C934)),
      ISNUMBER(SEARCH(""CASH DEPOSIT"",$C934)),
      COUNTIF('SUMMARY DATA'"&amp;"!D:D,$C934)&lt;&gt;1
    ),
    """",
    IFERROR(TEXTJOIN(CHAR(10),TRUE,FILTER('SUMMARY DATA'!F:F,'SUMMARY DATA'!D:D=$C934)),"""")
  )
)"),"")</f>
        <v/>
      </c>
      <c r="G934" s="2" t="str">
        <f>IFERROR(__xludf.DUMMYFUNCTION("IFERROR(
  TEXTJOIN(CHAR(10),TRUE,FILTER('SUMMARY DATA'!G:G,'SUMMARY DATA'!A:A=$A934,'SUMMARY DATA'!C:C=$B934)),
  IF(
    OR(
      ISNUMBER(SEARCH(""CDM CASH DEPOSIT"",$C934)),
      ISNUMBER(SEARCH(""CASH DEPOSIT"",$C934)),
      COUNTIF('SUMMARY DATA'"&amp;"!D:D,$C934)&lt;&gt;1
    ),
    """",
    IFERROR(TEXTJOIN(CHAR(10),TRUE,FILTER('SUMMARY DATA'!G:G,'SUMMARY DATA'!D:D=$C934)),"""")
  )
)"),"")</f>
        <v/>
      </c>
      <c r="H934" s="6" t="str">
        <f>IFERROR(__xludf.DUMMYFUNCTION("IFERROR(
  TEXTJOIN(CHAR(10),TRUE,FILTER('SUMMARY DATA'!H:H,'SUMMARY DATA'!A:A=$A934,'SUMMARY DATA'!C:C=$B934)),
  IF(
    OR(
      ISNUMBER(SEARCH(""CDM CASH DEPOSIT"",$C934)),
      ISNUMBER(SEARCH(""CASH DEPOSIT"",$C934)),
      COUNTIF('SUMMARY DATA'"&amp;"!D:D,$C934)&lt;&gt;1
    ),
    """",
    IFERROR(TEXTJOIN(CHAR(10),TRUE,FILTER('SUMMARY DATA'!H:H,'SUMMARY DATA'!D:D=$C934)),"""")
  )
)"),"")</f>
        <v/>
      </c>
      <c r="I934" s="6" t="str">
        <f>IFERROR(__xludf.DUMMYFUNCTION("IF(H934="""","""",
SUM(ARRAYFORMULA(VALUE(SPLIT(H934,CHAR(10)))))
)"),"")</f>
        <v/>
      </c>
      <c r="J934" s="2" t="str">
        <f>IFERROR(__xludf.DUMMYFUNCTION("IFERROR(
  TEXTJOIN(CHAR(10),TRUE,FILTER('SUMMARY DATA'!I:I,'SUMMARY DATA'!A:A=$A934,'SUMMARY DATA'!C:C=$B934)),
  IF(
    OR(
      ISNUMBER(SEARCH(""CDM CASH DEPOSIT"",$C934)),
      ISNUMBER(SEARCH(""CASH DEPOSIT"",$C934)),
      COUNTIF('SUMMARY DATA'"&amp;"!D:D,$C934)&lt;&gt;1
    ),
    """",
    IFERROR(TEXTJOIN(CHAR(10),TRUE,FILTER('SUMMARY DATA'!I:I,'SUMMARY DATA'!D:D=$C934)),"""")
  )
)"),"")</f>
        <v/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 spans="1:27">
      <c r="A935" s="2"/>
      <c r="B935" s="4"/>
      <c r="C935" s="2"/>
      <c r="D935" s="6"/>
      <c r="E935" s="4" t="str">
        <f>IFERROR(__xludf.DUMMYFUNCTION("IFERROR(
  TEXTJOIN(CHAR(10),TRUE,FILTER('SUMMARY DATA'!E:E,'SUMMARY DATA'!A:A=$A935,'SUMMARY DATA'!C:C=$B935)),
  IF(
    OR(
      ISNUMBER(SEARCH(""CDM CASH DEPOSIT"",$C935)),
      ISNUMBER(SEARCH(""CASH DEPOSIT"",$C935)),
      COUNTIF('SUMMARY DATA'"&amp;"!D:D,$C935)&lt;&gt;1
    ),
    """",
    IFERROR(TEXTJOIN(CHAR(10),TRUE,FILTER('SUMMARY DATA'!E:E,'SUMMARY DATA'!D:D=$C935)),"""")
  )
)"),"")</f>
        <v/>
      </c>
      <c r="F935" s="2" t="str">
        <f>IFERROR(__xludf.DUMMYFUNCTION("IFERROR(
  TEXTJOIN(CHAR(10),TRUE,FILTER('SUMMARY DATA'!F:F,'SUMMARY DATA'!A:A=$A935,'SUMMARY DATA'!C:C=$B935)),
  IF(
    OR(
      ISNUMBER(SEARCH(""CDM CASH DEPOSIT"",$C935)),
      ISNUMBER(SEARCH(""CASH DEPOSIT"",$C935)),
      COUNTIF('SUMMARY DATA'"&amp;"!D:D,$C935)&lt;&gt;1
    ),
    """",
    IFERROR(TEXTJOIN(CHAR(10),TRUE,FILTER('SUMMARY DATA'!F:F,'SUMMARY DATA'!D:D=$C935)),"""")
  )
)"),"")</f>
        <v/>
      </c>
      <c r="G935" s="2" t="str">
        <f>IFERROR(__xludf.DUMMYFUNCTION("IFERROR(
  TEXTJOIN(CHAR(10),TRUE,FILTER('SUMMARY DATA'!G:G,'SUMMARY DATA'!A:A=$A935,'SUMMARY DATA'!C:C=$B935)),
  IF(
    OR(
      ISNUMBER(SEARCH(""CDM CASH DEPOSIT"",$C935)),
      ISNUMBER(SEARCH(""CASH DEPOSIT"",$C935)),
      COUNTIF('SUMMARY DATA'"&amp;"!D:D,$C935)&lt;&gt;1
    ),
    """",
    IFERROR(TEXTJOIN(CHAR(10),TRUE,FILTER('SUMMARY DATA'!G:G,'SUMMARY DATA'!D:D=$C935)),"""")
  )
)"),"")</f>
        <v/>
      </c>
      <c r="H935" s="6" t="str">
        <f>IFERROR(__xludf.DUMMYFUNCTION("IFERROR(
  TEXTJOIN(CHAR(10),TRUE,FILTER('SUMMARY DATA'!H:H,'SUMMARY DATA'!A:A=$A935,'SUMMARY DATA'!C:C=$B935)),
  IF(
    OR(
      ISNUMBER(SEARCH(""CDM CASH DEPOSIT"",$C935)),
      ISNUMBER(SEARCH(""CASH DEPOSIT"",$C935)),
      COUNTIF('SUMMARY DATA'"&amp;"!D:D,$C935)&lt;&gt;1
    ),
    """",
    IFERROR(TEXTJOIN(CHAR(10),TRUE,FILTER('SUMMARY DATA'!H:H,'SUMMARY DATA'!D:D=$C935)),"""")
  )
)"),"")</f>
        <v/>
      </c>
      <c r="I935" s="6" t="str">
        <f>IFERROR(__xludf.DUMMYFUNCTION("IF(H935="""","""",
SUM(ARRAYFORMULA(VALUE(SPLIT(H935,CHAR(10)))))
)"),"")</f>
        <v/>
      </c>
      <c r="J935" s="2" t="str">
        <f>IFERROR(__xludf.DUMMYFUNCTION("IFERROR(
  TEXTJOIN(CHAR(10),TRUE,FILTER('SUMMARY DATA'!I:I,'SUMMARY DATA'!A:A=$A935,'SUMMARY DATA'!C:C=$B935)),
  IF(
    OR(
      ISNUMBER(SEARCH(""CDM CASH DEPOSIT"",$C935)),
      ISNUMBER(SEARCH(""CASH DEPOSIT"",$C935)),
      COUNTIF('SUMMARY DATA'"&amp;"!D:D,$C935)&lt;&gt;1
    ),
    """",
    IFERROR(TEXTJOIN(CHAR(10),TRUE,FILTER('SUMMARY DATA'!I:I,'SUMMARY DATA'!D:D=$C935)),"""")
  )
)"),"")</f>
        <v/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 spans="1:27">
      <c r="A936" s="2"/>
      <c r="B936" s="4"/>
      <c r="C936" s="2"/>
      <c r="D936" s="6"/>
      <c r="E936" s="4" t="str">
        <f>IFERROR(__xludf.DUMMYFUNCTION("IFERROR(
  TEXTJOIN(CHAR(10),TRUE,FILTER('SUMMARY DATA'!E:E,'SUMMARY DATA'!A:A=$A936,'SUMMARY DATA'!C:C=$B936)),
  IF(
    OR(
      ISNUMBER(SEARCH(""CDM CASH DEPOSIT"",$C936)),
      ISNUMBER(SEARCH(""CASH DEPOSIT"",$C936)),
      COUNTIF('SUMMARY DATA'"&amp;"!D:D,$C936)&lt;&gt;1
    ),
    """",
    IFERROR(TEXTJOIN(CHAR(10),TRUE,FILTER('SUMMARY DATA'!E:E,'SUMMARY DATA'!D:D=$C936)),"""")
  )
)"),"")</f>
        <v/>
      </c>
      <c r="F936" s="2" t="str">
        <f>IFERROR(__xludf.DUMMYFUNCTION("IFERROR(
  TEXTJOIN(CHAR(10),TRUE,FILTER('SUMMARY DATA'!F:F,'SUMMARY DATA'!A:A=$A936,'SUMMARY DATA'!C:C=$B936)),
  IF(
    OR(
      ISNUMBER(SEARCH(""CDM CASH DEPOSIT"",$C936)),
      ISNUMBER(SEARCH(""CASH DEPOSIT"",$C936)),
      COUNTIF('SUMMARY DATA'"&amp;"!D:D,$C936)&lt;&gt;1
    ),
    """",
    IFERROR(TEXTJOIN(CHAR(10),TRUE,FILTER('SUMMARY DATA'!F:F,'SUMMARY DATA'!D:D=$C936)),"""")
  )
)"),"")</f>
        <v/>
      </c>
      <c r="G936" s="2" t="str">
        <f>IFERROR(__xludf.DUMMYFUNCTION("IFERROR(
  TEXTJOIN(CHAR(10),TRUE,FILTER('SUMMARY DATA'!G:G,'SUMMARY DATA'!A:A=$A936,'SUMMARY DATA'!C:C=$B936)),
  IF(
    OR(
      ISNUMBER(SEARCH(""CDM CASH DEPOSIT"",$C936)),
      ISNUMBER(SEARCH(""CASH DEPOSIT"",$C936)),
      COUNTIF('SUMMARY DATA'"&amp;"!D:D,$C936)&lt;&gt;1
    ),
    """",
    IFERROR(TEXTJOIN(CHAR(10),TRUE,FILTER('SUMMARY DATA'!G:G,'SUMMARY DATA'!D:D=$C936)),"""")
  )
)"),"")</f>
        <v/>
      </c>
      <c r="H936" s="6" t="str">
        <f>IFERROR(__xludf.DUMMYFUNCTION("IFERROR(
  TEXTJOIN(CHAR(10),TRUE,FILTER('SUMMARY DATA'!H:H,'SUMMARY DATA'!A:A=$A936,'SUMMARY DATA'!C:C=$B936)),
  IF(
    OR(
      ISNUMBER(SEARCH(""CDM CASH DEPOSIT"",$C936)),
      ISNUMBER(SEARCH(""CASH DEPOSIT"",$C936)),
      COUNTIF('SUMMARY DATA'"&amp;"!D:D,$C936)&lt;&gt;1
    ),
    """",
    IFERROR(TEXTJOIN(CHAR(10),TRUE,FILTER('SUMMARY DATA'!H:H,'SUMMARY DATA'!D:D=$C936)),"""")
  )
)"),"")</f>
        <v/>
      </c>
      <c r="I936" s="6" t="str">
        <f>IFERROR(__xludf.DUMMYFUNCTION("IF(H936="""","""",
SUM(ARRAYFORMULA(VALUE(SPLIT(H936,CHAR(10)))))
)"),"")</f>
        <v/>
      </c>
      <c r="J936" s="2" t="str">
        <f>IFERROR(__xludf.DUMMYFUNCTION("IFERROR(
  TEXTJOIN(CHAR(10),TRUE,FILTER('SUMMARY DATA'!I:I,'SUMMARY DATA'!A:A=$A936,'SUMMARY DATA'!C:C=$B936)),
  IF(
    OR(
      ISNUMBER(SEARCH(""CDM CASH DEPOSIT"",$C936)),
      ISNUMBER(SEARCH(""CASH DEPOSIT"",$C936)),
      COUNTIF('SUMMARY DATA'"&amp;"!D:D,$C936)&lt;&gt;1
    ),
    """",
    IFERROR(TEXTJOIN(CHAR(10),TRUE,FILTER('SUMMARY DATA'!I:I,'SUMMARY DATA'!D:D=$C936)),"""")
  )
)"),"")</f>
        <v/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 spans="1:27">
      <c r="A937" s="2"/>
      <c r="B937" s="4"/>
      <c r="C937" s="2"/>
      <c r="D937" s="6"/>
      <c r="E937" s="4" t="str">
        <f>IFERROR(__xludf.DUMMYFUNCTION("IFERROR(
  TEXTJOIN(CHAR(10),TRUE,FILTER('SUMMARY DATA'!E:E,'SUMMARY DATA'!A:A=$A937,'SUMMARY DATA'!C:C=$B937)),
  IF(
    OR(
      ISNUMBER(SEARCH(""CDM CASH DEPOSIT"",$C937)),
      ISNUMBER(SEARCH(""CASH DEPOSIT"",$C937)),
      COUNTIF('SUMMARY DATA'"&amp;"!D:D,$C937)&lt;&gt;1
    ),
    """",
    IFERROR(TEXTJOIN(CHAR(10),TRUE,FILTER('SUMMARY DATA'!E:E,'SUMMARY DATA'!D:D=$C937)),"""")
  )
)"),"")</f>
        <v/>
      </c>
      <c r="F937" s="2" t="str">
        <f>IFERROR(__xludf.DUMMYFUNCTION("IFERROR(
  TEXTJOIN(CHAR(10),TRUE,FILTER('SUMMARY DATA'!F:F,'SUMMARY DATA'!A:A=$A937,'SUMMARY DATA'!C:C=$B937)),
  IF(
    OR(
      ISNUMBER(SEARCH(""CDM CASH DEPOSIT"",$C937)),
      ISNUMBER(SEARCH(""CASH DEPOSIT"",$C937)),
      COUNTIF('SUMMARY DATA'"&amp;"!D:D,$C937)&lt;&gt;1
    ),
    """",
    IFERROR(TEXTJOIN(CHAR(10),TRUE,FILTER('SUMMARY DATA'!F:F,'SUMMARY DATA'!D:D=$C937)),"""")
  )
)"),"")</f>
        <v/>
      </c>
      <c r="G937" s="2" t="str">
        <f>IFERROR(__xludf.DUMMYFUNCTION("IFERROR(
  TEXTJOIN(CHAR(10),TRUE,FILTER('SUMMARY DATA'!G:G,'SUMMARY DATA'!A:A=$A937,'SUMMARY DATA'!C:C=$B937)),
  IF(
    OR(
      ISNUMBER(SEARCH(""CDM CASH DEPOSIT"",$C937)),
      ISNUMBER(SEARCH(""CASH DEPOSIT"",$C937)),
      COUNTIF('SUMMARY DATA'"&amp;"!D:D,$C937)&lt;&gt;1
    ),
    """",
    IFERROR(TEXTJOIN(CHAR(10),TRUE,FILTER('SUMMARY DATA'!G:G,'SUMMARY DATA'!D:D=$C937)),"""")
  )
)"),"")</f>
        <v/>
      </c>
      <c r="H937" s="6" t="str">
        <f>IFERROR(__xludf.DUMMYFUNCTION("IFERROR(
  TEXTJOIN(CHAR(10),TRUE,FILTER('SUMMARY DATA'!H:H,'SUMMARY DATA'!A:A=$A937,'SUMMARY DATA'!C:C=$B937)),
  IF(
    OR(
      ISNUMBER(SEARCH(""CDM CASH DEPOSIT"",$C937)),
      ISNUMBER(SEARCH(""CASH DEPOSIT"",$C937)),
      COUNTIF('SUMMARY DATA'"&amp;"!D:D,$C937)&lt;&gt;1
    ),
    """",
    IFERROR(TEXTJOIN(CHAR(10),TRUE,FILTER('SUMMARY DATA'!H:H,'SUMMARY DATA'!D:D=$C937)),"""")
  )
)"),"")</f>
        <v/>
      </c>
      <c r="I937" s="6" t="str">
        <f>IFERROR(__xludf.DUMMYFUNCTION("IF(H937="""","""",
SUM(ARRAYFORMULA(VALUE(SPLIT(H937,CHAR(10)))))
)"),"")</f>
        <v/>
      </c>
      <c r="J937" s="2" t="str">
        <f>IFERROR(__xludf.DUMMYFUNCTION("IFERROR(
  TEXTJOIN(CHAR(10),TRUE,FILTER('SUMMARY DATA'!I:I,'SUMMARY DATA'!A:A=$A937,'SUMMARY DATA'!C:C=$B937)),
  IF(
    OR(
      ISNUMBER(SEARCH(""CDM CASH DEPOSIT"",$C937)),
      ISNUMBER(SEARCH(""CASH DEPOSIT"",$C937)),
      COUNTIF('SUMMARY DATA'"&amp;"!D:D,$C937)&lt;&gt;1
    ),
    """",
    IFERROR(TEXTJOIN(CHAR(10),TRUE,FILTER('SUMMARY DATA'!I:I,'SUMMARY DATA'!D:D=$C937)),"""")
  )
)"),"")</f>
        <v/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 spans="1:27">
      <c r="A938" s="2"/>
      <c r="B938" s="4"/>
      <c r="C938" s="2"/>
      <c r="D938" s="6"/>
      <c r="E938" s="4" t="str">
        <f>IFERROR(__xludf.DUMMYFUNCTION("IFERROR(
  TEXTJOIN(CHAR(10),TRUE,FILTER('SUMMARY DATA'!E:E,'SUMMARY DATA'!A:A=$A938,'SUMMARY DATA'!C:C=$B938)),
  IF(
    OR(
      ISNUMBER(SEARCH(""CDM CASH DEPOSIT"",$C938)),
      ISNUMBER(SEARCH(""CASH DEPOSIT"",$C938)),
      COUNTIF('SUMMARY DATA'"&amp;"!D:D,$C938)&lt;&gt;1
    ),
    """",
    IFERROR(TEXTJOIN(CHAR(10),TRUE,FILTER('SUMMARY DATA'!E:E,'SUMMARY DATA'!D:D=$C938)),"""")
  )
)"),"")</f>
        <v/>
      </c>
      <c r="F938" s="2" t="str">
        <f>IFERROR(__xludf.DUMMYFUNCTION("IFERROR(
  TEXTJOIN(CHAR(10),TRUE,FILTER('SUMMARY DATA'!F:F,'SUMMARY DATA'!A:A=$A938,'SUMMARY DATA'!C:C=$B938)),
  IF(
    OR(
      ISNUMBER(SEARCH(""CDM CASH DEPOSIT"",$C938)),
      ISNUMBER(SEARCH(""CASH DEPOSIT"",$C938)),
      COUNTIF('SUMMARY DATA'"&amp;"!D:D,$C938)&lt;&gt;1
    ),
    """",
    IFERROR(TEXTJOIN(CHAR(10),TRUE,FILTER('SUMMARY DATA'!F:F,'SUMMARY DATA'!D:D=$C938)),"""")
  )
)"),"")</f>
        <v/>
      </c>
      <c r="G938" s="2" t="str">
        <f>IFERROR(__xludf.DUMMYFUNCTION("IFERROR(
  TEXTJOIN(CHAR(10),TRUE,FILTER('SUMMARY DATA'!G:G,'SUMMARY DATA'!A:A=$A938,'SUMMARY DATA'!C:C=$B938)),
  IF(
    OR(
      ISNUMBER(SEARCH(""CDM CASH DEPOSIT"",$C938)),
      ISNUMBER(SEARCH(""CASH DEPOSIT"",$C938)),
      COUNTIF('SUMMARY DATA'"&amp;"!D:D,$C938)&lt;&gt;1
    ),
    """",
    IFERROR(TEXTJOIN(CHAR(10),TRUE,FILTER('SUMMARY DATA'!G:G,'SUMMARY DATA'!D:D=$C938)),"""")
  )
)"),"")</f>
        <v/>
      </c>
      <c r="H938" s="6" t="str">
        <f>IFERROR(__xludf.DUMMYFUNCTION("IFERROR(
  TEXTJOIN(CHAR(10),TRUE,FILTER('SUMMARY DATA'!H:H,'SUMMARY DATA'!A:A=$A938,'SUMMARY DATA'!C:C=$B938)),
  IF(
    OR(
      ISNUMBER(SEARCH(""CDM CASH DEPOSIT"",$C938)),
      ISNUMBER(SEARCH(""CASH DEPOSIT"",$C938)),
      COUNTIF('SUMMARY DATA'"&amp;"!D:D,$C938)&lt;&gt;1
    ),
    """",
    IFERROR(TEXTJOIN(CHAR(10),TRUE,FILTER('SUMMARY DATA'!H:H,'SUMMARY DATA'!D:D=$C938)),"""")
  )
)"),"")</f>
        <v/>
      </c>
      <c r="I938" s="6" t="str">
        <f>IFERROR(__xludf.DUMMYFUNCTION("IF(H938="""","""",
SUM(ARRAYFORMULA(VALUE(SPLIT(H938,CHAR(10)))))
)"),"")</f>
        <v/>
      </c>
      <c r="J938" s="2" t="str">
        <f>IFERROR(__xludf.DUMMYFUNCTION("IFERROR(
  TEXTJOIN(CHAR(10),TRUE,FILTER('SUMMARY DATA'!I:I,'SUMMARY DATA'!A:A=$A938,'SUMMARY DATA'!C:C=$B938)),
  IF(
    OR(
      ISNUMBER(SEARCH(""CDM CASH DEPOSIT"",$C938)),
      ISNUMBER(SEARCH(""CASH DEPOSIT"",$C938)),
      COUNTIF('SUMMARY DATA'"&amp;"!D:D,$C938)&lt;&gt;1
    ),
    """",
    IFERROR(TEXTJOIN(CHAR(10),TRUE,FILTER('SUMMARY DATA'!I:I,'SUMMARY DATA'!D:D=$C938)),"""")
  )
)"),"")</f>
        <v/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 spans="1:27">
      <c r="A939" s="2"/>
      <c r="B939" s="4"/>
      <c r="C939" s="2"/>
      <c r="D939" s="6"/>
      <c r="E939" s="4" t="str">
        <f>IFERROR(__xludf.DUMMYFUNCTION("IFERROR(
  TEXTJOIN(CHAR(10),TRUE,FILTER('SUMMARY DATA'!E:E,'SUMMARY DATA'!A:A=$A939,'SUMMARY DATA'!C:C=$B939)),
  IF(
    OR(
      ISNUMBER(SEARCH(""CDM CASH DEPOSIT"",$C939)),
      ISNUMBER(SEARCH(""CASH DEPOSIT"",$C939)),
      COUNTIF('SUMMARY DATA'"&amp;"!D:D,$C939)&lt;&gt;1
    ),
    """",
    IFERROR(TEXTJOIN(CHAR(10),TRUE,FILTER('SUMMARY DATA'!E:E,'SUMMARY DATA'!D:D=$C939)),"""")
  )
)"),"")</f>
        <v/>
      </c>
      <c r="F939" s="2" t="str">
        <f>IFERROR(__xludf.DUMMYFUNCTION("IFERROR(
  TEXTJOIN(CHAR(10),TRUE,FILTER('SUMMARY DATA'!F:F,'SUMMARY DATA'!A:A=$A939,'SUMMARY DATA'!C:C=$B939)),
  IF(
    OR(
      ISNUMBER(SEARCH(""CDM CASH DEPOSIT"",$C939)),
      ISNUMBER(SEARCH(""CASH DEPOSIT"",$C939)),
      COUNTIF('SUMMARY DATA'"&amp;"!D:D,$C939)&lt;&gt;1
    ),
    """",
    IFERROR(TEXTJOIN(CHAR(10),TRUE,FILTER('SUMMARY DATA'!F:F,'SUMMARY DATA'!D:D=$C939)),"""")
  )
)"),"")</f>
        <v/>
      </c>
      <c r="G939" s="2" t="str">
        <f>IFERROR(__xludf.DUMMYFUNCTION("IFERROR(
  TEXTJOIN(CHAR(10),TRUE,FILTER('SUMMARY DATA'!G:G,'SUMMARY DATA'!A:A=$A939,'SUMMARY DATA'!C:C=$B939)),
  IF(
    OR(
      ISNUMBER(SEARCH(""CDM CASH DEPOSIT"",$C939)),
      ISNUMBER(SEARCH(""CASH DEPOSIT"",$C939)),
      COUNTIF('SUMMARY DATA'"&amp;"!D:D,$C939)&lt;&gt;1
    ),
    """",
    IFERROR(TEXTJOIN(CHAR(10),TRUE,FILTER('SUMMARY DATA'!G:G,'SUMMARY DATA'!D:D=$C939)),"""")
  )
)"),"")</f>
        <v/>
      </c>
      <c r="H939" s="6" t="str">
        <f>IFERROR(__xludf.DUMMYFUNCTION("IFERROR(
  TEXTJOIN(CHAR(10),TRUE,FILTER('SUMMARY DATA'!H:H,'SUMMARY DATA'!A:A=$A939,'SUMMARY DATA'!C:C=$B939)),
  IF(
    OR(
      ISNUMBER(SEARCH(""CDM CASH DEPOSIT"",$C939)),
      ISNUMBER(SEARCH(""CASH DEPOSIT"",$C939)),
      COUNTIF('SUMMARY DATA'"&amp;"!D:D,$C939)&lt;&gt;1
    ),
    """",
    IFERROR(TEXTJOIN(CHAR(10),TRUE,FILTER('SUMMARY DATA'!H:H,'SUMMARY DATA'!D:D=$C939)),"""")
  )
)"),"")</f>
        <v/>
      </c>
      <c r="I939" s="6" t="str">
        <f>IFERROR(__xludf.DUMMYFUNCTION("IF(H939="""","""",
SUM(ARRAYFORMULA(VALUE(SPLIT(H939,CHAR(10)))))
)"),"")</f>
        <v/>
      </c>
      <c r="J939" s="2" t="str">
        <f>IFERROR(__xludf.DUMMYFUNCTION("IFERROR(
  TEXTJOIN(CHAR(10),TRUE,FILTER('SUMMARY DATA'!I:I,'SUMMARY DATA'!A:A=$A939,'SUMMARY DATA'!C:C=$B939)),
  IF(
    OR(
      ISNUMBER(SEARCH(""CDM CASH DEPOSIT"",$C939)),
      ISNUMBER(SEARCH(""CASH DEPOSIT"",$C939)),
      COUNTIF('SUMMARY DATA'"&amp;"!D:D,$C939)&lt;&gt;1
    ),
    """",
    IFERROR(TEXTJOIN(CHAR(10),TRUE,FILTER('SUMMARY DATA'!I:I,'SUMMARY DATA'!D:D=$C939)),"""")
  )
)"),"")</f>
        <v/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 spans="1:27">
      <c r="A940" s="2"/>
      <c r="B940" s="4"/>
      <c r="C940" s="2"/>
      <c r="D940" s="6"/>
      <c r="E940" s="4" t="str">
        <f>IFERROR(__xludf.DUMMYFUNCTION("IFERROR(
  TEXTJOIN(CHAR(10),TRUE,FILTER('SUMMARY DATA'!E:E,'SUMMARY DATA'!A:A=$A940,'SUMMARY DATA'!C:C=$B940)),
  IF(
    OR(
      ISNUMBER(SEARCH(""CDM CASH DEPOSIT"",$C940)),
      ISNUMBER(SEARCH(""CASH DEPOSIT"",$C940)),
      COUNTIF('SUMMARY DATA'"&amp;"!D:D,$C940)&lt;&gt;1
    ),
    """",
    IFERROR(TEXTJOIN(CHAR(10),TRUE,FILTER('SUMMARY DATA'!E:E,'SUMMARY DATA'!D:D=$C940)),"""")
  )
)"),"")</f>
        <v/>
      </c>
      <c r="F940" s="2" t="str">
        <f>IFERROR(__xludf.DUMMYFUNCTION("IFERROR(
  TEXTJOIN(CHAR(10),TRUE,FILTER('SUMMARY DATA'!F:F,'SUMMARY DATA'!A:A=$A940,'SUMMARY DATA'!C:C=$B940)),
  IF(
    OR(
      ISNUMBER(SEARCH(""CDM CASH DEPOSIT"",$C940)),
      ISNUMBER(SEARCH(""CASH DEPOSIT"",$C940)),
      COUNTIF('SUMMARY DATA'"&amp;"!D:D,$C940)&lt;&gt;1
    ),
    """",
    IFERROR(TEXTJOIN(CHAR(10),TRUE,FILTER('SUMMARY DATA'!F:F,'SUMMARY DATA'!D:D=$C940)),"""")
  )
)"),"")</f>
        <v/>
      </c>
      <c r="G940" s="2" t="str">
        <f>IFERROR(__xludf.DUMMYFUNCTION("IFERROR(
  TEXTJOIN(CHAR(10),TRUE,FILTER('SUMMARY DATA'!G:G,'SUMMARY DATA'!A:A=$A940,'SUMMARY DATA'!C:C=$B940)),
  IF(
    OR(
      ISNUMBER(SEARCH(""CDM CASH DEPOSIT"",$C940)),
      ISNUMBER(SEARCH(""CASH DEPOSIT"",$C940)),
      COUNTIF('SUMMARY DATA'"&amp;"!D:D,$C940)&lt;&gt;1
    ),
    """",
    IFERROR(TEXTJOIN(CHAR(10),TRUE,FILTER('SUMMARY DATA'!G:G,'SUMMARY DATA'!D:D=$C940)),"""")
  )
)"),"")</f>
        <v/>
      </c>
      <c r="H940" s="6" t="str">
        <f>IFERROR(__xludf.DUMMYFUNCTION("IFERROR(
  TEXTJOIN(CHAR(10),TRUE,FILTER('SUMMARY DATA'!H:H,'SUMMARY DATA'!A:A=$A940,'SUMMARY DATA'!C:C=$B940)),
  IF(
    OR(
      ISNUMBER(SEARCH(""CDM CASH DEPOSIT"",$C940)),
      ISNUMBER(SEARCH(""CASH DEPOSIT"",$C940)),
      COUNTIF('SUMMARY DATA'"&amp;"!D:D,$C940)&lt;&gt;1
    ),
    """",
    IFERROR(TEXTJOIN(CHAR(10),TRUE,FILTER('SUMMARY DATA'!H:H,'SUMMARY DATA'!D:D=$C940)),"""")
  )
)"),"")</f>
        <v/>
      </c>
      <c r="I940" s="6" t="str">
        <f>IFERROR(__xludf.DUMMYFUNCTION("IF(H940="""","""",
SUM(ARRAYFORMULA(VALUE(SPLIT(H940,CHAR(10)))))
)"),"")</f>
        <v/>
      </c>
      <c r="J940" s="2" t="str">
        <f>IFERROR(__xludf.DUMMYFUNCTION("IFERROR(
  TEXTJOIN(CHAR(10),TRUE,FILTER('SUMMARY DATA'!I:I,'SUMMARY DATA'!A:A=$A940,'SUMMARY DATA'!C:C=$B940)),
  IF(
    OR(
      ISNUMBER(SEARCH(""CDM CASH DEPOSIT"",$C940)),
      ISNUMBER(SEARCH(""CASH DEPOSIT"",$C940)),
      COUNTIF('SUMMARY DATA'"&amp;"!D:D,$C940)&lt;&gt;1
    ),
    """",
    IFERROR(TEXTJOIN(CHAR(10),TRUE,FILTER('SUMMARY DATA'!I:I,'SUMMARY DATA'!D:D=$C940)),"""")
  )
)"),"")</f>
        <v/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 spans="1:27">
      <c r="A941" s="2"/>
      <c r="B941" s="4"/>
      <c r="C941" s="2"/>
      <c r="D941" s="6"/>
      <c r="E941" s="4" t="str">
        <f>IFERROR(__xludf.DUMMYFUNCTION("IFERROR(
  TEXTJOIN(CHAR(10),TRUE,FILTER('SUMMARY DATA'!E:E,'SUMMARY DATA'!A:A=$A941,'SUMMARY DATA'!C:C=$B941)),
  IF(
    OR(
      ISNUMBER(SEARCH(""CDM CASH DEPOSIT"",$C941)),
      ISNUMBER(SEARCH(""CASH DEPOSIT"",$C941)),
      COUNTIF('SUMMARY DATA'"&amp;"!D:D,$C941)&lt;&gt;1
    ),
    """",
    IFERROR(TEXTJOIN(CHAR(10),TRUE,FILTER('SUMMARY DATA'!E:E,'SUMMARY DATA'!D:D=$C941)),"""")
  )
)"),"")</f>
        <v/>
      </c>
      <c r="F941" s="2" t="str">
        <f>IFERROR(__xludf.DUMMYFUNCTION("IFERROR(
  TEXTJOIN(CHAR(10),TRUE,FILTER('SUMMARY DATA'!F:F,'SUMMARY DATA'!A:A=$A941,'SUMMARY DATA'!C:C=$B941)),
  IF(
    OR(
      ISNUMBER(SEARCH(""CDM CASH DEPOSIT"",$C941)),
      ISNUMBER(SEARCH(""CASH DEPOSIT"",$C941)),
      COUNTIF('SUMMARY DATA'"&amp;"!D:D,$C941)&lt;&gt;1
    ),
    """",
    IFERROR(TEXTJOIN(CHAR(10),TRUE,FILTER('SUMMARY DATA'!F:F,'SUMMARY DATA'!D:D=$C941)),"""")
  )
)"),"")</f>
        <v/>
      </c>
      <c r="G941" s="2" t="str">
        <f>IFERROR(__xludf.DUMMYFUNCTION("IFERROR(
  TEXTJOIN(CHAR(10),TRUE,FILTER('SUMMARY DATA'!G:G,'SUMMARY DATA'!A:A=$A941,'SUMMARY DATA'!C:C=$B941)),
  IF(
    OR(
      ISNUMBER(SEARCH(""CDM CASH DEPOSIT"",$C941)),
      ISNUMBER(SEARCH(""CASH DEPOSIT"",$C941)),
      COUNTIF('SUMMARY DATA'"&amp;"!D:D,$C941)&lt;&gt;1
    ),
    """",
    IFERROR(TEXTJOIN(CHAR(10),TRUE,FILTER('SUMMARY DATA'!G:G,'SUMMARY DATA'!D:D=$C941)),"""")
  )
)"),"")</f>
        <v/>
      </c>
      <c r="H941" s="6" t="str">
        <f>IFERROR(__xludf.DUMMYFUNCTION("IFERROR(
  TEXTJOIN(CHAR(10),TRUE,FILTER('SUMMARY DATA'!H:H,'SUMMARY DATA'!A:A=$A941,'SUMMARY DATA'!C:C=$B941)),
  IF(
    OR(
      ISNUMBER(SEARCH(""CDM CASH DEPOSIT"",$C941)),
      ISNUMBER(SEARCH(""CASH DEPOSIT"",$C941)),
      COUNTIF('SUMMARY DATA'"&amp;"!D:D,$C941)&lt;&gt;1
    ),
    """",
    IFERROR(TEXTJOIN(CHAR(10),TRUE,FILTER('SUMMARY DATA'!H:H,'SUMMARY DATA'!D:D=$C941)),"""")
  )
)"),"")</f>
        <v/>
      </c>
      <c r="I941" s="6" t="str">
        <f>IFERROR(__xludf.DUMMYFUNCTION("IF(H941="""","""",
SUM(ARRAYFORMULA(VALUE(SPLIT(H941,CHAR(10)))))
)"),"")</f>
        <v/>
      </c>
      <c r="J941" s="2" t="str">
        <f>IFERROR(__xludf.DUMMYFUNCTION("IFERROR(
  TEXTJOIN(CHAR(10),TRUE,FILTER('SUMMARY DATA'!I:I,'SUMMARY DATA'!A:A=$A941,'SUMMARY DATA'!C:C=$B941)),
  IF(
    OR(
      ISNUMBER(SEARCH(""CDM CASH DEPOSIT"",$C941)),
      ISNUMBER(SEARCH(""CASH DEPOSIT"",$C941)),
      COUNTIF('SUMMARY DATA'"&amp;"!D:D,$C941)&lt;&gt;1
    ),
    """",
    IFERROR(TEXTJOIN(CHAR(10),TRUE,FILTER('SUMMARY DATA'!I:I,'SUMMARY DATA'!D:D=$C941)),"""")
  )
)"),"")</f>
        <v/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 spans="1:27">
      <c r="A942" s="2"/>
      <c r="B942" s="4"/>
      <c r="C942" s="2"/>
      <c r="D942" s="6"/>
      <c r="E942" s="4" t="str">
        <f>IFERROR(__xludf.DUMMYFUNCTION("IFERROR(
  TEXTJOIN(CHAR(10),TRUE,FILTER('SUMMARY DATA'!E:E,'SUMMARY DATA'!A:A=$A942,'SUMMARY DATA'!C:C=$B942)),
  IF(
    OR(
      ISNUMBER(SEARCH(""CDM CASH DEPOSIT"",$C942)),
      ISNUMBER(SEARCH(""CASH DEPOSIT"",$C942)),
      COUNTIF('SUMMARY DATA'"&amp;"!D:D,$C942)&lt;&gt;1
    ),
    """",
    IFERROR(TEXTJOIN(CHAR(10),TRUE,FILTER('SUMMARY DATA'!E:E,'SUMMARY DATA'!D:D=$C942)),"""")
  )
)"),"")</f>
        <v/>
      </c>
      <c r="F942" s="2" t="str">
        <f>IFERROR(__xludf.DUMMYFUNCTION("IFERROR(
  TEXTJOIN(CHAR(10),TRUE,FILTER('SUMMARY DATA'!F:F,'SUMMARY DATA'!A:A=$A942,'SUMMARY DATA'!C:C=$B942)),
  IF(
    OR(
      ISNUMBER(SEARCH(""CDM CASH DEPOSIT"",$C942)),
      ISNUMBER(SEARCH(""CASH DEPOSIT"",$C942)),
      COUNTIF('SUMMARY DATA'"&amp;"!D:D,$C942)&lt;&gt;1
    ),
    """",
    IFERROR(TEXTJOIN(CHAR(10),TRUE,FILTER('SUMMARY DATA'!F:F,'SUMMARY DATA'!D:D=$C942)),"""")
  )
)"),"")</f>
        <v/>
      </c>
      <c r="G942" s="2" t="str">
        <f>IFERROR(__xludf.DUMMYFUNCTION("IFERROR(
  TEXTJOIN(CHAR(10),TRUE,FILTER('SUMMARY DATA'!G:G,'SUMMARY DATA'!A:A=$A942,'SUMMARY DATA'!C:C=$B942)),
  IF(
    OR(
      ISNUMBER(SEARCH(""CDM CASH DEPOSIT"",$C942)),
      ISNUMBER(SEARCH(""CASH DEPOSIT"",$C942)),
      COUNTIF('SUMMARY DATA'"&amp;"!D:D,$C942)&lt;&gt;1
    ),
    """",
    IFERROR(TEXTJOIN(CHAR(10),TRUE,FILTER('SUMMARY DATA'!G:G,'SUMMARY DATA'!D:D=$C942)),"""")
  )
)"),"")</f>
        <v/>
      </c>
      <c r="H942" s="6" t="str">
        <f>IFERROR(__xludf.DUMMYFUNCTION("IFERROR(
  TEXTJOIN(CHAR(10),TRUE,FILTER('SUMMARY DATA'!H:H,'SUMMARY DATA'!A:A=$A942,'SUMMARY DATA'!C:C=$B942)),
  IF(
    OR(
      ISNUMBER(SEARCH(""CDM CASH DEPOSIT"",$C942)),
      ISNUMBER(SEARCH(""CASH DEPOSIT"",$C942)),
      COUNTIF('SUMMARY DATA'"&amp;"!D:D,$C942)&lt;&gt;1
    ),
    """",
    IFERROR(TEXTJOIN(CHAR(10),TRUE,FILTER('SUMMARY DATA'!H:H,'SUMMARY DATA'!D:D=$C942)),"""")
  )
)"),"")</f>
        <v/>
      </c>
      <c r="I942" s="6" t="str">
        <f>IFERROR(__xludf.DUMMYFUNCTION("IF(H942="""","""",
SUM(ARRAYFORMULA(VALUE(SPLIT(H942,CHAR(10)))))
)"),"")</f>
        <v/>
      </c>
      <c r="J942" s="2" t="str">
        <f>IFERROR(__xludf.DUMMYFUNCTION("IFERROR(
  TEXTJOIN(CHAR(10),TRUE,FILTER('SUMMARY DATA'!I:I,'SUMMARY DATA'!A:A=$A942,'SUMMARY DATA'!C:C=$B942)),
  IF(
    OR(
      ISNUMBER(SEARCH(""CDM CASH DEPOSIT"",$C942)),
      ISNUMBER(SEARCH(""CASH DEPOSIT"",$C942)),
      COUNTIF('SUMMARY DATA'"&amp;"!D:D,$C942)&lt;&gt;1
    ),
    """",
    IFERROR(TEXTJOIN(CHAR(10),TRUE,FILTER('SUMMARY DATA'!I:I,'SUMMARY DATA'!D:D=$C942)),"""")
  )
)"),"")</f>
        <v/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 spans="1:27">
      <c r="A943" s="2"/>
      <c r="B943" s="4"/>
      <c r="C943" s="2"/>
      <c r="D943" s="6"/>
      <c r="E943" s="4" t="str">
        <f>IFERROR(__xludf.DUMMYFUNCTION("IFERROR(
  TEXTJOIN(CHAR(10),TRUE,FILTER('SUMMARY DATA'!E:E,'SUMMARY DATA'!A:A=$A943,'SUMMARY DATA'!C:C=$B943)),
  IF(
    OR(
      ISNUMBER(SEARCH(""CDM CASH DEPOSIT"",$C943)),
      ISNUMBER(SEARCH(""CASH DEPOSIT"",$C943)),
      COUNTIF('SUMMARY DATA'"&amp;"!D:D,$C943)&lt;&gt;1
    ),
    """",
    IFERROR(TEXTJOIN(CHAR(10),TRUE,FILTER('SUMMARY DATA'!E:E,'SUMMARY DATA'!D:D=$C943)),"""")
  )
)"),"")</f>
        <v/>
      </c>
      <c r="F943" s="2" t="str">
        <f>IFERROR(__xludf.DUMMYFUNCTION("IFERROR(
  TEXTJOIN(CHAR(10),TRUE,FILTER('SUMMARY DATA'!F:F,'SUMMARY DATA'!A:A=$A943,'SUMMARY DATA'!C:C=$B943)),
  IF(
    OR(
      ISNUMBER(SEARCH(""CDM CASH DEPOSIT"",$C943)),
      ISNUMBER(SEARCH(""CASH DEPOSIT"",$C943)),
      COUNTIF('SUMMARY DATA'"&amp;"!D:D,$C943)&lt;&gt;1
    ),
    """",
    IFERROR(TEXTJOIN(CHAR(10),TRUE,FILTER('SUMMARY DATA'!F:F,'SUMMARY DATA'!D:D=$C943)),"""")
  )
)"),"")</f>
        <v/>
      </c>
      <c r="G943" s="2" t="str">
        <f>IFERROR(__xludf.DUMMYFUNCTION("IFERROR(
  TEXTJOIN(CHAR(10),TRUE,FILTER('SUMMARY DATA'!G:G,'SUMMARY DATA'!A:A=$A943,'SUMMARY DATA'!C:C=$B943)),
  IF(
    OR(
      ISNUMBER(SEARCH(""CDM CASH DEPOSIT"",$C943)),
      ISNUMBER(SEARCH(""CASH DEPOSIT"",$C943)),
      COUNTIF('SUMMARY DATA'"&amp;"!D:D,$C943)&lt;&gt;1
    ),
    """",
    IFERROR(TEXTJOIN(CHAR(10),TRUE,FILTER('SUMMARY DATA'!G:G,'SUMMARY DATA'!D:D=$C943)),"""")
  )
)"),"")</f>
        <v/>
      </c>
      <c r="H943" s="6" t="str">
        <f>IFERROR(__xludf.DUMMYFUNCTION("IFERROR(
  TEXTJOIN(CHAR(10),TRUE,FILTER('SUMMARY DATA'!H:H,'SUMMARY DATA'!A:A=$A943,'SUMMARY DATA'!C:C=$B943)),
  IF(
    OR(
      ISNUMBER(SEARCH(""CDM CASH DEPOSIT"",$C943)),
      ISNUMBER(SEARCH(""CASH DEPOSIT"",$C943)),
      COUNTIF('SUMMARY DATA'"&amp;"!D:D,$C943)&lt;&gt;1
    ),
    """",
    IFERROR(TEXTJOIN(CHAR(10),TRUE,FILTER('SUMMARY DATA'!H:H,'SUMMARY DATA'!D:D=$C943)),"""")
  )
)"),"")</f>
        <v/>
      </c>
      <c r="I943" s="6" t="str">
        <f>IFERROR(__xludf.DUMMYFUNCTION("IF(H943="""","""",
SUM(ARRAYFORMULA(VALUE(SPLIT(H943,CHAR(10)))))
)"),"")</f>
        <v/>
      </c>
      <c r="J943" s="2" t="str">
        <f>IFERROR(__xludf.DUMMYFUNCTION("IFERROR(
  TEXTJOIN(CHAR(10),TRUE,FILTER('SUMMARY DATA'!I:I,'SUMMARY DATA'!A:A=$A943,'SUMMARY DATA'!C:C=$B943)),
  IF(
    OR(
      ISNUMBER(SEARCH(""CDM CASH DEPOSIT"",$C943)),
      ISNUMBER(SEARCH(""CASH DEPOSIT"",$C943)),
      COUNTIF('SUMMARY DATA'"&amp;"!D:D,$C943)&lt;&gt;1
    ),
    """",
    IFERROR(TEXTJOIN(CHAR(10),TRUE,FILTER('SUMMARY DATA'!I:I,'SUMMARY DATA'!D:D=$C943)),"""")
  )
)"),"")</f>
        <v/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 spans="1:27">
      <c r="A944" s="2"/>
      <c r="B944" s="4"/>
      <c r="C944" s="2"/>
      <c r="D944" s="6"/>
      <c r="E944" s="4" t="str">
        <f>IFERROR(__xludf.DUMMYFUNCTION("IFERROR(
  TEXTJOIN(CHAR(10),TRUE,FILTER('SUMMARY DATA'!E:E,'SUMMARY DATA'!A:A=$A944,'SUMMARY DATA'!C:C=$B944)),
  IF(
    OR(
      ISNUMBER(SEARCH(""CDM CASH DEPOSIT"",$C944)),
      ISNUMBER(SEARCH(""CASH DEPOSIT"",$C944)),
      COUNTIF('SUMMARY DATA'"&amp;"!D:D,$C944)&lt;&gt;1
    ),
    """",
    IFERROR(TEXTJOIN(CHAR(10),TRUE,FILTER('SUMMARY DATA'!E:E,'SUMMARY DATA'!D:D=$C944)),"""")
  )
)"),"")</f>
        <v/>
      </c>
      <c r="F944" s="2" t="str">
        <f>IFERROR(__xludf.DUMMYFUNCTION("IFERROR(
  TEXTJOIN(CHAR(10),TRUE,FILTER('SUMMARY DATA'!F:F,'SUMMARY DATA'!A:A=$A944,'SUMMARY DATA'!C:C=$B944)),
  IF(
    OR(
      ISNUMBER(SEARCH(""CDM CASH DEPOSIT"",$C944)),
      ISNUMBER(SEARCH(""CASH DEPOSIT"",$C944)),
      COUNTIF('SUMMARY DATA'"&amp;"!D:D,$C944)&lt;&gt;1
    ),
    """",
    IFERROR(TEXTJOIN(CHAR(10),TRUE,FILTER('SUMMARY DATA'!F:F,'SUMMARY DATA'!D:D=$C944)),"""")
  )
)"),"")</f>
        <v/>
      </c>
      <c r="G944" s="2" t="str">
        <f>IFERROR(__xludf.DUMMYFUNCTION("IFERROR(
  TEXTJOIN(CHAR(10),TRUE,FILTER('SUMMARY DATA'!G:G,'SUMMARY DATA'!A:A=$A944,'SUMMARY DATA'!C:C=$B944)),
  IF(
    OR(
      ISNUMBER(SEARCH(""CDM CASH DEPOSIT"",$C944)),
      ISNUMBER(SEARCH(""CASH DEPOSIT"",$C944)),
      COUNTIF('SUMMARY DATA'"&amp;"!D:D,$C944)&lt;&gt;1
    ),
    """",
    IFERROR(TEXTJOIN(CHAR(10),TRUE,FILTER('SUMMARY DATA'!G:G,'SUMMARY DATA'!D:D=$C944)),"""")
  )
)"),"")</f>
        <v/>
      </c>
      <c r="H944" s="6" t="str">
        <f>IFERROR(__xludf.DUMMYFUNCTION("IFERROR(
  TEXTJOIN(CHAR(10),TRUE,FILTER('SUMMARY DATA'!H:H,'SUMMARY DATA'!A:A=$A944,'SUMMARY DATA'!C:C=$B944)),
  IF(
    OR(
      ISNUMBER(SEARCH(""CDM CASH DEPOSIT"",$C944)),
      ISNUMBER(SEARCH(""CASH DEPOSIT"",$C944)),
      COUNTIF('SUMMARY DATA'"&amp;"!D:D,$C944)&lt;&gt;1
    ),
    """",
    IFERROR(TEXTJOIN(CHAR(10),TRUE,FILTER('SUMMARY DATA'!H:H,'SUMMARY DATA'!D:D=$C944)),"""")
  )
)"),"")</f>
        <v/>
      </c>
      <c r="I944" s="6" t="str">
        <f>IFERROR(__xludf.DUMMYFUNCTION("IF(H944="""","""",
SUM(ARRAYFORMULA(VALUE(SPLIT(H944,CHAR(10)))))
)"),"")</f>
        <v/>
      </c>
      <c r="J944" s="2" t="str">
        <f>IFERROR(__xludf.DUMMYFUNCTION("IFERROR(
  TEXTJOIN(CHAR(10),TRUE,FILTER('SUMMARY DATA'!I:I,'SUMMARY DATA'!A:A=$A944,'SUMMARY DATA'!C:C=$B944)),
  IF(
    OR(
      ISNUMBER(SEARCH(""CDM CASH DEPOSIT"",$C944)),
      ISNUMBER(SEARCH(""CASH DEPOSIT"",$C944)),
      COUNTIF('SUMMARY DATA'"&amp;"!D:D,$C944)&lt;&gt;1
    ),
    """",
    IFERROR(TEXTJOIN(CHAR(10),TRUE,FILTER('SUMMARY DATA'!I:I,'SUMMARY DATA'!D:D=$C944)),"""")
  )
)"),"")</f>
        <v/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 spans="1:27">
      <c r="A945" s="2"/>
      <c r="B945" s="4"/>
      <c r="C945" s="2"/>
      <c r="D945" s="6"/>
      <c r="E945" s="4" t="str">
        <f>IFERROR(__xludf.DUMMYFUNCTION("IFERROR(
  TEXTJOIN(CHAR(10),TRUE,FILTER('SUMMARY DATA'!E:E,'SUMMARY DATA'!A:A=$A945,'SUMMARY DATA'!C:C=$B945)),
  IF(
    OR(
      ISNUMBER(SEARCH(""CDM CASH DEPOSIT"",$C945)),
      ISNUMBER(SEARCH(""CASH DEPOSIT"",$C945)),
      COUNTIF('SUMMARY DATA'"&amp;"!D:D,$C945)&lt;&gt;1
    ),
    """",
    IFERROR(TEXTJOIN(CHAR(10),TRUE,FILTER('SUMMARY DATA'!E:E,'SUMMARY DATA'!D:D=$C945)),"""")
  )
)"),"")</f>
        <v/>
      </c>
      <c r="F945" s="2" t="str">
        <f>IFERROR(__xludf.DUMMYFUNCTION("IFERROR(
  TEXTJOIN(CHAR(10),TRUE,FILTER('SUMMARY DATA'!F:F,'SUMMARY DATA'!A:A=$A945,'SUMMARY DATA'!C:C=$B945)),
  IF(
    OR(
      ISNUMBER(SEARCH(""CDM CASH DEPOSIT"",$C945)),
      ISNUMBER(SEARCH(""CASH DEPOSIT"",$C945)),
      COUNTIF('SUMMARY DATA'"&amp;"!D:D,$C945)&lt;&gt;1
    ),
    """",
    IFERROR(TEXTJOIN(CHAR(10),TRUE,FILTER('SUMMARY DATA'!F:F,'SUMMARY DATA'!D:D=$C945)),"""")
  )
)"),"")</f>
        <v/>
      </c>
      <c r="G945" s="2" t="str">
        <f>IFERROR(__xludf.DUMMYFUNCTION("IFERROR(
  TEXTJOIN(CHAR(10),TRUE,FILTER('SUMMARY DATA'!G:G,'SUMMARY DATA'!A:A=$A945,'SUMMARY DATA'!C:C=$B945)),
  IF(
    OR(
      ISNUMBER(SEARCH(""CDM CASH DEPOSIT"",$C945)),
      ISNUMBER(SEARCH(""CASH DEPOSIT"",$C945)),
      COUNTIF('SUMMARY DATA'"&amp;"!D:D,$C945)&lt;&gt;1
    ),
    """",
    IFERROR(TEXTJOIN(CHAR(10),TRUE,FILTER('SUMMARY DATA'!G:G,'SUMMARY DATA'!D:D=$C945)),"""")
  )
)"),"")</f>
        <v/>
      </c>
      <c r="H945" s="6" t="str">
        <f>IFERROR(__xludf.DUMMYFUNCTION("IFERROR(
  TEXTJOIN(CHAR(10),TRUE,FILTER('SUMMARY DATA'!H:H,'SUMMARY DATA'!A:A=$A945,'SUMMARY DATA'!C:C=$B945)),
  IF(
    OR(
      ISNUMBER(SEARCH(""CDM CASH DEPOSIT"",$C945)),
      ISNUMBER(SEARCH(""CASH DEPOSIT"",$C945)),
      COUNTIF('SUMMARY DATA'"&amp;"!D:D,$C945)&lt;&gt;1
    ),
    """",
    IFERROR(TEXTJOIN(CHAR(10),TRUE,FILTER('SUMMARY DATA'!H:H,'SUMMARY DATA'!D:D=$C945)),"""")
  )
)"),"")</f>
        <v/>
      </c>
      <c r="I945" s="6" t="str">
        <f>IFERROR(__xludf.DUMMYFUNCTION("IF(H945="""","""",
SUM(ARRAYFORMULA(VALUE(SPLIT(H945,CHAR(10)))))
)"),"")</f>
        <v/>
      </c>
      <c r="J945" s="2" t="str">
        <f>IFERROR(__xludf.DUMMYFUNCTION("IFERROR(
  TEXTJOIN(CHAR(10),TRUE,FILTER('SUMMARY DATA'!I:I,'SUMMARY DATA'!A:A=$A945,'SUMMARY DATA'!C:C=$B945)),
  IF(
    OR(
      ISNUMBER(SEARCH(""CDM CASH DEPOSIT"",$C945)),
      ISNUMBER(SEARCH(""CASH DEPOSIT"",$C945)),
      COUNTIF('SUMMARY DATA'"&amp;"!D:D,$C945)&lt;&gt;1
    ),
    """",
    IFERROR(TEXTJOIN(CHAR(10),TRUE,FILTER('SUMMARY DATA'!I:I,'SUMMARY DATA'!D:D=$C945)),"""")
  )
)"),"")</f>
        <v/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 spans="1:27">
      <c r="A946" s="2"/>
      <c r="B946" s="4"/>
      <c r="C946" s="2"/>
      <c r="D946" s="6"/>
      <c r="E946" s="4" t="str">
        <f>IFERROR(__xludf.DUMMYFUNCTION("IFERROR(
  TEXTJOIN(CHAR(10),TRUE,FILTER('SUMMARY DATA'!E:E,'SUMMARY DATA'!A:A=$A946,'SUMMARY DATA'!C:C=$B946)),
  IF(
    OR(
      ISNUMBER(SEARCH(""CDM CASH DEPOSIT"",$C946)),
      ISNUMBER(SEARCH(""CASH DEPOSIT"",$C946)),
      COUNTIF('SUMMARY DATA'"&amp;"!D:D,$C946)&lt;&gt;1
    ),
    """",
    IFERROR(TEXTJOIN(CHAR(10),TRUE,FILTER('SUMMARY DATA'!E:E,'SUMMARY DATA'!D:D=$C946)),"""")
  )
)"),"")</f>
        <v/>
      </c>
      <c r="F946" s="2" t="str">
        <f>IFERROR(__xludf.DUMMYFUNCTION("IFERROR(
  TEXTJOIN(CHAR(10),TRUE,FILTER('SUMMARY DATA'!F:F,'SUMMARY DATA'!A:A=$A946,'SUMMARY DATA'!C:C=$B946)),
  IF(
    OR(
      ISNUMBER(SEARCH(""CDM CASH DEPOSIT"",$C946)),
      ISNUMBER(SEARCH(""CASH DEPOSIT"",$C946)),
      COUNTIF('SUMMARY DATA'"&amp;"!D:D,$C946)&lt;&gt;1
    ),
    """",
    IFERROR(TEXTJOIN(CHAR(10),TRUE,FILTER('SUMMARY DATA'!F:F,'SUMMARY DATA'!D:D=$C946)),"""")
  )
)"),"")</f>
        <v/>
      </c>
      <c r="G946" s="2" t="str">
        <f>IFERROR(__xludf.DUMMYFUNCTION("IFERROR(
  TEXTJOIN(CHAR(10),TRUE,FILTER('SUMMARY DATA'!G:G,'SUMMARY DATA'!A:A=$A946,'SUMMARY DATA'!C:C=$B946)),
  IF(
    OR(
      ISNUMBER(SEARCH(""CDM CASH DEPOSIT"",$C946)),
      ISNUMBER(SEARCH(""CASH DEPOSIT"",$C946)),
      COUNTIF('SUMMARY DATA'"&amp;"!D:D,$C946)&lt;&gt;1
    ),
    """",
    IFERROR(TEXTJOIN(CHAR(10),TRUE,FILTER('SUMMARY DATA'!G:G,'SUMMARY DATA'!D:D=$C946)),"""")
  )
)"),"")</f>
        <v/>
      </c>
      <c r="H946" s="6" t="str">
        <f>IFERROR(__xludf.DUMMYFUNCTION("IFERROR(
  TEXTJOIN(CHAR(10),TRUE,FILTER('SUMMARY DATA'!H:H,'SUMMARY DATA'!A:A=$A946,'SUMMARY DATA'!C:C=$B946)),
  IF(
    OR(
      ISNUMBER(SEARCH(""CDM CASH DEPOSIT"",$C946)),
      ISNUMBER(SEARCH(""CASH DEPOSIT"",$C946)),
      COUNTIF('SUMMARY DATA'"&amp;"!D:D,$C946)&lt;&gt;1
    ),
    """",
    IFERROR(TEXTJOIN(CHAR(10),TRUE,FILTER('SUMMARY DATA'!H:H,'SUMMARY DATA'!D:D=$C946)),"""")
  )
)"),"")</f>
        <v/>
      </c>
      <c r="I946" s="6" t="str">
        <f>IFERROR(__xludf.DUMMYFUNCTION("IF(H946="""","""",
SUM(ARRAYFORMULA(VALUE(SPLIT(H946,CHAR(10)))))
)"),"")</f>
        <v/>
      </c>
      <c r="J946" s="2" t="str">
        <f>IFERROR(__xludf.DUMMYFUNCTION("IFERROR(
  TEXTJOIN(CHAR(10),TRUE,FILTER('SUMMARY DATA'!I:I,'SUMMARY DATA'!A:A=$A946,'SUMMARY DATA'!C:C=$B946)),
  IF(
    OR(
      ISNUMBER(SEARCH(""CDM CASH DEPOSIT"",$C946)),
      ISNUMBER(SEARCH(""CASH DEPOSIT"",$C946)),
      COUNTIF('SUMMARY DATA'"&amp;"!D:D,$C946)&lt;&gt;1
    ),
    """",
    IFERROR(TEXTJOIN(CHAR(10),TRUE,FILTER('SUMMARY DATA'!I:I,'SUMMARY DATA'!D:D=$C946)),"""")
  )
)"),"")</f>
        <v/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 spans="1:27">
      <c r="A947" s="2"/>
      <c r="B947" s="4"/>
      <c r="C947" s="2"/>
      <c r="D947" s="6"/>
      <c r="E947" s="4" t="str">
        <f>IFERROR(__xludf.DUMMYFUNCTION("IFERROR(
  TEXTJOIN(CHAR(10),TRUE,FILTER('SUMMARY DATA'!E:E,'SUMMARY DATA'!A:A=$A947,'SUMMARY DATA'!C:C=$B947)),
  IF(
    OR(
      ISNUMBER(SEARCH(""CDM CASH DEPOSIT"",$C947)),
      ISNUMBER(SEARCH(""CASH DEPOSIT"",$C947)),
      COUNTIF('SUMMARY DATA'"&amp;"!D:D,$C947)&lt;&gt;1
    ),
    """",
    IFERROR(TEXTJOIN(CHAR(10),TRUE,FILTER('SUMMARY DATA'!E:E,'SUMMARY DATA'!D:D=$C947)),"""")
  )
)"),"")</f>
        <v/>
      </c>
      <c r="F947" s="2" t="str">
        <f>IFERROR(__xludf.DUMMYFUNCTION("IFERROR(
  TEXTJOIN(CHAR(10),TRUE,FILTER('SUMMARY DATA'!F:F,'SUMMARY DATA'!A:A=$A947,'SUMMARY DATA'!C:C=$B947)),
  IF(
    OR(
      ISNUMBER(SEARCH(""CDM CASH DEPOSIT"",$C947)),
      ISNUMBER(SEARCH(""CASH DEPOSIT"",$C947)),
      COUNTIF('SUMMARY DATA'"&amp;"!D:D,$C947)&lt;&gt;1
    ),
    """",
    IFERROR(TEXTJOIN(CHAR(10),TRUE,FILTER('SUMMARY DATA'!F:F,'SUMMARY DATA'!D:D=$C947)),"""")
  )
)"),"")</f>
        <v/>
      </c>
      <c r="G947" s="2" t="str">
        <f>IFERROR(__xludf.DUMMYFUNCTION("IFERROR(
  TEXTJOIN(CHAR(10),TRUE,FILTER('SUMMARY DATA'!G:G,'SUMMARY DATA'!A:A=$A947,'SUMMARY DATA'!C:C=$B947)),
  IF(
    OR(
      ISNUMBER(SEARCH(""CDM CASH DEPOSIT"",$C947)),
      ISNUMBER(SEARCH(""CASH DEPOSIT"",$C947)),
      COUNTIF('SUMMARY DATA'"&amp;"!D:D,$C947)&lt;&gt;1
    ),
    """",
    IFERROR(TEXTJOIN(CHAR(10),TRUE,FILTER('SUMMARY DATA'!G:G,'SUMMARY DATA'!D:D=$C947)),"""")
  )
)"),"")</f>
        <v/>
      </c>
      <c r="H947" s="6" t="str">
        <f>IFERROR(__xludf.DUMMYFUNCTION("IFERROR(
  TEXTJOIN(CHAR(10),TRUE,FILTER('SUMMARY DATA'!H:H,'SUMMARY DATA'!A:A=$A947,'SUMMARY DATA'!C:C=$B947)),
  IF(
    OR(
      ISNUMBER(SEARCH(""CDM CASH DEPOSIT"",$C947)),
      ISNUMBER(SEARCH(""CASH DEPOSIT"",$C947)),
      COUNTIF('SUMMARY DATA'"&amp;"!D:D,$C947)&lt;&gt;1
    ),
    """",
    IFERROR(TEXTJOIN(CHAR(10),TRUE,FILTER('SUMMARY DATA'!H:H,'SUMMARY DATA'!D:D=$C947)),"""")
  )
)"),"")</f>
        <v/>
      </c>
      <c r="I947" s="6" t="str">
        <f>IFERROR(__xludf.DUMMYFUNCTION("IF(H947="""","""",
SUM(ARRAYFORMULA(VALUE(SPLIT(H947,CHAR(10)))))
)"),"")</f>
        <v/>
      </c>
      <c r="J947" s="2" t="str">
        <f>IFERROR(__xludf.DUMMYFUNCTION("IFERROR(
  TEXTJOIN(CHAR(10),TRUE,FILTER('SUMMARY DATA'!I:I,'SUMMARY DATA'!A:A=$A947,'SUMMARY DATA'!C:C=$B947)),
  IF(
    OR(
      ISNUMBER(SEARCH(""CDM CASH DEPOSIT"",$C947)),
      ISNUMBER(SEARCH(""CASH DEPOSIT"",$C947)),
      COUNTIF('SUMMARY DATA'"&amp;"!D:D,$C947)&lt;&gt;1
    ),
    """",
    IFERROR(TEXTJOIN(CHAR(10),TRUE,FILTER('SUMMARY DATA'!I:I,'SUMMARY DATA'!D:D=$C947)),"""")
  )
)"),"")</f>
        <v/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 spans="1:27">
      <c r="A948" s="2"/>
      <c r="B948" s="4"/>
      <c r="C948" s="2"/>
      <c r="D948" s="6"/>
      <c r="E948" s="4" t="str">
        <f>IFERROR(__xludf.DUMMYFUNCTION("IFERROR(
  TEXTJOIN(CHAR(10),TRUE,FILTER('SUMMARY DATA'!E:E,'SUMMARY DATA'!A:A=$A948,'SUMMARY DATA'!C:C=$B948)),
  IF(
    OR(
      ISNUMBER(SEARCH(""CDM CASH DEPOSIT"",$C948)),
      ISNUMBER(SEARCH(""CASH DEPOSIT"",$C948)),
      COUNTIF('SUMMARY DATA'"&amp;"!D:D,$C948)&lt;&gt;1
    ),
    """",
    IFERROR(TEXTJOIN(CHAR(10),TRUE,FILTER('SUMMARY DATA'!E:E,'SUMMARY DATA'!D:D=$C948)),"""")
  )
)"),"")</f>
        <v/>
      </c>
      <c r="F948" s="2" t="str">
        <f>IFERROR(__xludf.DUMMYFUNCTION("IFERROR(
  TEXTJOIN(CHAR(10),TRUE,FILTER('SUMMARY DATA'!F:F,'SUMMARY DATA'!A:A=$A948,'SUMMARY DATA'!C:C=$B948)),
  IF(
    OR(
      ISNUMBER(SEARCH(""CDM CASH DEPOSIT"",$C948)),
      ISNUMBER(SEARCH(""CASH DEPOSIT"",$C948)),
      COUNTIF('SUMMARY DATA'"&amp;"!D:D,$C948)&lt;&gt;1
    ),
    """",
    IFERROR(TEXTJOIN(CHAR(10),TRUE,FILTER('SUMMARY DATA'!F:F,'SUMMARY DATA'!D:D=$C948)),"""")
  )
)"),"")</f>
        <v/>
      </c>
      <c r="G948" s="2" t="str">
        <f>IFERROR(__xludf.DUMMYFUNCTION("IFERROR(
  TEXTJOIN(CHAR(10),TRUE,FILTER('SUMMARY DATA'!G:G,'SUMMARY DATA'!A:A=$A948,'SUMMARY DATA'!C:C=$B948)),
  IF(
    OR(
      ISNUMBER(SEARCH(""CDM CASH DEPOSIT"",$C948)),
      ISNUMBER(SEARCH(""CASH DEPOSIT"",$C948)),
      COUNTIF('SUMMARY DATA'"&amp;"!D:D,$C948)&lt;&gt;1
    ),
    """",
    IFERROR(TEXTJOIN(CHAR(10),TRUE,FILTER('SUMMARY DATA'!G:G,'SUMMARY DATA'!D:D=$C948)),"""")
  )
)"),"")</f>
        <v/>
      </c>
      <c r="H948" s="6" t="str">
        <f>IFERROR(__xludf.DUMMYFUNCTION("IFERROR(
  TEXTJOIN(CHAR(10),TRUE,FILTER('SUMMARY DATA'!H:H,'SUMMARY DATA'!A:A=$A948,'SUMMARY DATA'!C:C=$B948)),
  IF(
    OR(
      ISNUMBER(SEARCH(""CDM CASH DEPOSIT"",$C948)),
      ISNUMBER(SEARCH(""CASH DEPOSIT"",$C948)),
      COUNTIF('SUMMARY DATA'"&amp;"!D:D,$C948)&lt;&gt;1
    ),
    """",
    IFERROR(TEXTJOIN(CHAR(10),TRUE,FILTER('SUMMARY DATA'!H:H,'SUMMARY DATA'!D:D=$C948)),"""")
  )
)"),"")</f>
        <v/>
      </c>
      <c r="I948" s="6" t="str">
        <f>IFERROR(__xludf.DUMMYFUNCTION("IF(H948="""","""",
SUM(ARRAYFORMULA(VALUE(SPLIT(H948,CHAR(10)))))
)"),"")</f>
        <v/>
      </c>
      <c r="J948" s="2" t="str">
        <f>IFERROR(__xludf.DUMMYFUNCTION("IFERROR(
  TEXTJOIN(CHAR(10),TRUE,FILTER('SUMMARY DATA'!I:I,'SUMMARY DATA'!A:A=$A948,'SUMMARY DATA'!C:C=$B948)),
  IF(
    OR(
      ISNUMBER(SEARCH(""CDM CASH DEPOSIT"",$C948)),
      ISNUMBER(SEARCH(""CASH DEPOSIT"",$C948)),
      COUNTIF('SUMMARY DATA'"&amp;"!D:D,$C948)&lt;&gt;1
    ),
    """",
    IFERROR(TEXTJOIN(CHAR(10),TRUE,FILTER('SUMMARY DATA'!I:I,'SUMMARY DATA'!D:D=$C948)),"""")
  )
)"),"")</f>
        <v/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 spans="1:27">
      <c r="A949" s="2"/>
      <c r="B949" s="4"/>
      <c r="C949" s="2"/>
      <c r="D949" s="6"/>
      <c r="E949" s="4" t="str">
        <f>IFERROR(__xludf.DUMMYFUNCTION("IFERROR(
  TEXTJOIN(CHAR(10),TRUE,FILTER('SUMMARY DATA'!E:E,'SUMMARY DATA'!A:A=$A949,'SUMMARY DATA'!C:C=$B949)),
  IF(
    OR(
      ISNUMBER(SEARCH(""CDM CASH DEPOSIT"",$C949)),
      ISNUMBER(SEARCH(""CASH DEPOSIT"",$C949)),
      COUNTIF('SUMMARY DATA'"&amp;"!D:D,$C949)&lt;&gt;1
    ),
    """",
    IFERROR(TEXTJOIN(CHAR(10),TRUE,FILTER('SUMMARY DATA'!E:E,'SUMMARY DATA'!D:D=$C949)),"""")
  )
)"),"")</f>
        <v/>
      </c>
      <c r="F949" s="2" t="str">
        <f>IFERROR(__xludf.DUMMYFUNCTION("IFERROR(
  TEXTJOIN(CHAR(10),TRUE,FILTER('SUMMARY DATA'!F:F,'SUMMARY DATA'!A:A=$A949,'SUMMARY DATA'!C:C=$B949)),
  IF(
    OR(
      ISNUMBER(SEARCH(""CDM CASH DEPOSIT"",$C949)),
      ISNUMBER(SEARCH(""CASH DEPOSIT"",$C949)),
      COUNTIF('SUMMARY DATA'"&amp;"!D:D,$C949)&lt;&gt;1
    ),
    """",
    IFERROR(TEXTJOIN(CHAR(10),TRUE,FILTER('SUMMARY DATA'!F:F,'SUMMARY DATA'!D:D=$C949)),"""")
  )
)"),"")</f>
        <v/>
      </c>
      <c r="G949" s="2" t="str">
        <f>IFERROR(__xludf.DUMMYFUNCTION("IFERROR(
  TEXTJOIN(CHAR(10),TRUE,FILTER('SUMMARY DATA'!G:G,'SUMMARY DATA'!A:A=$A949,'SUMMARY DATA'!C:C=$B949)),
  IF(
    OR(
      ISNUMBER(SEARCH(""CDM CASH DEPOSIT"",$C949)),
      ISNUMBER(SEARCH(""CASH DEPOSIT"",$C949)),
      COUNTIF('SUMMARY DATA'"&amp;"!D:D,$C949)&lt;&gt;1
    ),
    """",
    IFERROR(TEXTJOIN(CHAR(10),TRUE,FILTER('SUMMARY DATA'!G:G,'SUMMARY DATA'!D:D=$C949)),"""")
  )
)"),"")</f>
        <v/>
      </c>
      <c r="H949" s="6" t="str">
        <f>IFERROR(__xludf.DUMMYFUNCTION("IFERROR(
  TEXTJOIN(CHAR(10),TRUE,FILTER('SUMMARY DATA'!H:H,'SUMMARY DATA'!A:A=$A949,'SUMMARY DATA'!C:C=$B949)),
  IF(
    OR(
      ISNUMBER(SEARCH(""CDM CASH DEPOSIT"",$C949)),
      ISNUMBER(SEARCH(""CASH DEPOSIT"",$C949)),
      COUNTIF('SUMMARY DATA'"&amp;"!D:D,$C949)&lt;&gt;1
    ),
    """",
    IFERROR(TEXTJOIN(CHAR(10),TRUE,FILTER('SUMMARY DATA'!H:H,'SUMMARY DATA'!D:D=$C949)),"""")
  )
)"),"")</f>
        <v/>
      </c>
      <c r="I949" s="6" t="str">
        <f>IFERROR(__xludf.DUMMYFUNCTION("IF(H949="""","""",
SUM(ARRAYFORMULA(VALUE(SPLIT(H949,CHAR(10)))))
)"),"")</f>
        <v/>
      </c>
      <c r="J949" s="2" t="str">
        <f>IFERROR(__xludf.DUMMYFUNCTION("IFERROR(
  TEXTJOIN(CHAR(10),TRUE,FILTER('SUMMARY DATA'!I:I,'SUMMARY DATA'!A:A=$A949,'SUMMARY DATA'!C:C=$B949)),
  IF(
    OR(
      ISNUMBER(SEARCH(""CDM CASH DEPOSIT"",$C949)),
      ISNUMBER(SEARCH(""CASH DEPOSIT"",$C949)),
      COUNTIF('SUMMARY DATA'"&amp;"!D:D,$C949)&lt;&gt;1
    ),
    """",
    IFERROR(TEXTJOIN(CHAR(10),TRUE,FILTER('SUMMARY DATA'!I:I,'SUMMARY DATA'!D:D=$C949)),"""")
  )
)"),"")</f>
        <v/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 spans="1:27">
      <c r="A950" s="2"/>
      <c r="B950" s="4"/>
      <c r="C950" s="2"/>
      <c r="D950" s="6"/>
      <c r="E950" s="4" t="str">
        <f>IFERROR(__xludf.DUMMYFUNCTION("IFERROR(
  TEXTJOIN(CHAR(10),TRUE,FILTER('SUMMARY DATA'!E:E,'SUMMARY DATA'!A:A=$A950,'SUMMARY DATA'!C:C=$B950)),
  IF(
    OR(
      ISNUMBER(SEARCH(""CDM CASH DEPOSIT"",$C950)),
      ISNUMBER(SEARCH(""CASH DEPOSIT"",$C950)),
      COUNTIF('SUMMARY DATA'"&amp;"!D:D,$C950)&lt;&gt;1
    ),
    """",
    IFERROR(TEXTJOIN(CHAR(10),TRUE,FILTER('SUMMARY DATA'!E:E,'SUMMARY DATA'!D:D=$C950)),"""")
  )
)"),"")</f>
        <v/>
      </c>
      <c r="F950" s="2" t="str">
        <f>IFERROR(__xludf.DUMMYFUNCTION("IFERROR(
  TEXTJOIN(CHAR(10),TRUE,FILTER('SUMMARY DATA'!F:F,'SUMMARY DATA'!A:A=$A950,'SUMMARY DATA'!C:C=$B950)),
  IF(
    OR(
      ISNUMBER(SEARCH(""CDM CASH DEPOSIT"",$C950)),
      ISNUMBER(SEARCH(""CASH DEPOSIT"",$C950)),
      COUNTIF('SUMMARY DATA'"&amp;"!D:D,$C950)&lt;&gt;1
    ),
    """",
    IFERROR(TEXTJOIN(CHAR(10),TRUE,FILTER('SUMMARY DATA'!F:F,'SUMMARY DATA'!D:D=$C950)),"""")
  )
)"),"")</f>
        <v/>
      </c>
      <c r="G950" s="2" t="str">
        <f>IFERROR(__xludf.DUMMYFUNCTION("IFERROR(
  TEXTJOIN(CHAR(10),TRUE,FILTER('SUMMARY DATA'!G:G,'SUMMARY DATA'!A:A=$A950,'SUMMARY DATA'!C:C=$B950)),
  IF(
    OR(
      ISNUMBER(SEARCH(""CDM CASH DEPOSIT"",$C950)),
      ISNUMBER(SEARCH(""CASH DEPOSIT"",$C950)),
      COUNTIF('SUMMARY DATA'"&amp;"!D:D,$C950)&lt;&gt;1
    ),
    """",
    IFERROR(TEXTJOIN(CHAR(10),TRUE,FILTER('SUMMARY DATA'!G:G,'SUMMARY DATA'!D:D=$C950)),"""")
  )
)"),"")</f>
        <v/>
      </c>
      <c r="H950" s="6" t="str">
        <f>IFERROR(__xludf.DUMMYFUNCTION("IFERROR(
  TEXTJOIN(CHAR(10),TRUE,FILTER('SUMMARY DATA'!H:H,'SUMMARY DATA'!A:A=$A950,'SUMMARY DATA'!C:C=$B950)),
  IF(
    OR(
      ISNUMBER(SEARCH(""CDM CASH DEPOSIT"",$C950)),
      ISNUMBER(SEARCH(""CASH DEPOSIT"",$C950)),
      COUNTIF('SUMMARY DATA'"&amp;"!D:D,$C950)&lt;&gt;1
    ),
    """",
    IFERROR(TEXTJOIN(CHAR(10),TRUE,FILTER('SUMMARY DATA'!H:H,'SUMMARY DATA'!D:D=$C950)),"""")
  )
)"),"")</f>
        <v/>
      </c>
      <c r="I950" s="6" t="str">
        <f>IFERROR(__xludf.DUMMYFUNCTION("IF(H950="""","""",
SUM(ARRAYFORMULA(VALUE(SPLIT(H950,CHAR(10)))))
)"),"")</f>
        <v/>
      </c>
      <c r="J950" s="2" t="str">
        <f>IFERROR(__xludf.DUMMYFUNCTION("IFERROR(
  TEXTJOIN(CHAR(10),TRUE,FILTER('SUMMARY DATA'!I:I,'SUMMARY DATA'!A:A=$A950,'SUMMARY DATA'!C:C=$B950)),
  IF(
    OR(
      ISNUMBER(SEARCH(""CDM CASH DEPOSIT"",$C950)),
      ISNUMBER(SEARCH(""CASH DEPOSIT"",$C950)),
      COUNTIF('SUMMARY DATA'"&amp;"!D:D,$C950)&lt;&gt;1
    ),
    """",
    IFERROR(TEXTJOIN(CHAR(10),TRUE,FILTER('SUMMARY DATA'!I:I,'SUMMARY DATA'!D:D=$C950)),"""")
  )
)"),"")</f>
        <v/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 spans="1:27">
      <c r="A951" s="2"/>
      <c r="B951" s="4"/>
      <c r="C951" s="2"/>
      <c r="D951" s="6"/>
      <c r="E951" s="4" t="str">
        <f>IFERROR(__xludf.DUMMYFUNCTION("IFERROR(
  TEXTJOIN(CHAR(10),TRUE,FILTER('SUMMARY DATA'!E:E,'SUMMARY DATA'!A:A=$A951,'SUMMARY DATA'!C:C=$B951)),
  IF(
    OR(
      ISNUMBER(SEARCH(""CDM CASH DEPOSIT"",$C951)),
      ISNUMBER(SEARCH(""CASH DEPOSIT"",$C951)),
      COUNTIF('SUMMARY DATA'"&amp;"!D:D,$C951)&lt;&gt;1
    ),
    """",
    IFERROR(TEXTJOIN(CHAR(10),TRUE,FILTER('SUMMARY DATA'!E:E,'SUMMARY DATA'!D:D=$C951)),"""")
  )
)"),"")</f>
        <v/>
      </c>
      <c r="F951" s="2" t="str">
        <f>IFERROR(__xludf.DUMMYFUNCTION("IFERROR(
  TEXTJOIN(CHAR(10),TRUE,FILTER('SUMMARY DATA'!F:F,'SUMMARY DATA'!A:A=$A951,'SUMMARY DATA'!C:C=$B951)),
  IF(
    OR(
      ISNUMBER(SEARCH(""CDM CASH DEPOSIT"",$C951)),
      ISNUMBER(SEARCH(""CASH DEPOSIT"",$C951)),
      COUNTIF('SUMMARY DATA'"&amp;"!D:D,$C951)&lt;&gt;1
    ),
    """",
    IFERROR(TEXTJOIN(CHAR(10),TRUE,FILTER('SUMMARY DATA'!F:F,'SUMMARY DATA'!D:D=$C951)),"""")
  )
)"),"")</f>
        <v/>
      </c>
      <c r="G951" s="2" t="str">
        <f>IFERROR(__xludf.DUMMYFUNCTION("IFERROR(
  TEXTJOIN(CHAR(10),TRUE,FILTER('SUMMARY DATA'!G:G,'SUMMARY DATA'!A:A=$A951,'SUMMARY DATA'!C:C=$B951)),
  IF(
    OR(
      ISNUMBER(SEARCH(""CDM CASH DEPOSIT"",$C951)),
      ISNUMBER(SEARCH(""CASH DEPOSIT"",$C951)),
      COUNTIF('SUMMARY DATA'"&amp;"!D:D,$C951)&lt;&gt;1
    ),
    """",
    IFERROR(TEXTJOIN(CHAR(10),TRUE,FILTER('SUMMARY DATA'!G:G,'SUMMARY DATA'!D:D=$C951)),"""")
  )
)"),"")</f>
        <v/>
      </c>
      <c r="H951" s="6" t="str">
        <f>IFERROR(__xludf.DUMMYFUNCTION("IFERROR(
  TEXTJOIN(CHAR(10),TRUE,FILTER('SUMMARY DATA'!H:H,'SUMMARY DATA'!A:A=$A951,'SUMMARY DATA'!C:C=$B951)),
  IF(
    OR(
      ISNUMBER(SEARCH(""CDM CASH DEPOSIT"",$C951)),
      ISNUMBER(SEARCH(""CASH DEPOSIT"",$C951)),
      COUNTIF('SUMMARY DATA'"&amp;"!D:D,$C951)&lt;&gt;1
    ),
    """",
    IFERROR(TEXTJOIN(CHAR(10),TRUE,FILTER('SUMMARY DATA'!H:H,'SUMMARY DATA'!D:D=$C951)),"""")
  )
)"),"")</f>
        <v/>
      </c>
      <c r="I951" s="6" t="str">
        <f>IFERROR(__xludf.DUMMYFUNCTION("IF(H951="""","""",
SUM(ARRAYFORMULA(VALUE(SPLIT(H951,CHAR(10)))))
)"),"")</f>
        <v/>
      </c>
      <c r="J951" s="2" t="str">
        <f>IFERROR(__xludf.DUMMYFUNCTION("IFERROR(
  TEXTJOIN(CHAR(10),TRUE,FILTER('SUMMARY DATA'!I:I,'SUMMARY DATA'!A:A=$A951,'SUMMARY DATA'!C:C=$B951)),
  IF(
    OR(
      ISNUMBER(SEARCH(""CDM CASH DEPOSIT"",$C951)),
      ISNUMBER(SEARCH(""CASH DEPOSIT"",$C951)),
      COUNTIF('SUMMARY DATA'"&amp;"!D:D,$C951)&lt;&gt;1
    ),
    """",
    IFERROR(TEXTJOIN(CHAR(10),TRUE,FILTER('SUMMARY DATA'!I:I,'SUMMARY DATA'!D:D=$C951)),"""")
  )
)"),"")</f>
        <v/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 spans="1:27">
      <c r="A952" s="2"/>
      <c r="B952" s="4"/>
      <c r="C952" s="2"/>
      <c r="D952" s="6"/>
      <c r="E952" s="4" t="str">
        <f>IFERROR(__xludf.DUMMYFUNCTION("IFERROR(
  TEXTJOIN(CHAR(10),TRUE,FILTER('SUMMARY DATA'!E:E,'SUMMARY DATA'!A:A=$A952,'SUMMARY DATA'!C:C=$B952)),
  IF(
    OR(
      ISNUMBER(SEARCH(""CDM CASH DEPOSIT"",$C952)),
      ISNUMBER(SEARCH(""CASH DEPOSIT"",$C952)),
      COUNTIF('SUMMARY DATA'"&amp;"!D:D,$C952)&lt;&gt;1
    ),
    """",
    IFERROR(TEXTJOIN(CHAR(10),TRUE,FILTER('SUMMARY DATA'!E:E,'SUMMARY DATA'!D:D=$C952)),"""")
  )
)"),"")</f>
        <v/>
      </c>
      <c r="F952" s="2" t="str">
        <f>IFERROR(__xludf.DUMMYFUNCTION("IFERROR(
  TEXTJOIN(CHAR(10),TRUE,FILTER('SUMMARY DATA'!F:F,'SUMMARY DATA'!A:A=$A952,'SUMMARY DATA'!C:C=$B952)),
  IF(
    OR(
      ISNUMBER(SEARCH(""CDM CASH DEPOSIT"",$C952)),
      ISNUMBER(SEARCH(""CASH DEPOSIT"",$C952)),
      COUNTIF('SUMMARY DATA'"&amp;"!D:D,$C952)&lt;&gt;1
    ),
    """",
    IFERROR(TEXTJOIN(CHAR(10),TRUE,FILTER('SUMMARY DATA'!F:F,'SUMMARY DATA'!D:D=$C952)),"""")
  )
)"),"")</f>
        <v/>
      </c>
      <c r="G952" s="2" t="str">
        <f>IFERROR(__xludf.DUMMYFUNCTION("IFERROR(
  TEXTJOIN(CHAR(10),TRUE,FILTER('SUMMARY DATA'!G:G,'SUMMARY DATA'!A:A=$A952,'SUMMARY DATA'!C:C=$B952)),
  IF(
    OR(
      ISNUMBER(SEARCH(""CDM CASH DEPOSIT"",$C952)),
      ISNUMBER(SEARCH(""CASH DEPOSIT"",$C952)),
      COUNTIF('SUMMARY DATA'"&amp;"!D:D,$C952)&lt;&gt;1
    ),
    """",
    IFERROR(TEXTJOIN(CHAR(10),TRUE,FILTER('SUMMARY DATA'!G:G,'SUMMARY DATA'!D:D=$C952)),"""")
  )
)"),"")</f>
        <v/>
      </c>
      <c r="H952" s="6" t="str">
        <f>IFERROR(__xludf.DUMMYFUNCTION("IFERROR(
  TEXTJOIN(CHAR(10),TRUE,FILTER('SUMMARY DATA'!H:H,'SUMMARY DATA'!A:A=$A952,'SUMMARY DATA'!C:C=$B952)),
  IF(
    OR(
      ISNUMBER(SEARCH(""CDM CASH DEPOSIT"",$C952)),
      ISNUMBER(SEARCH(""CASH DEPOSIT"",$C952)),
      COUNTIF('SUMMARY DATA'"&amp;"!D:D,$C952)&lt;&gt;1
    ),
    """",
    IFERROR(TEXTJOIN(CHAR(10),TRUE,FILTER('SUMMARY DATA'!H:H,'SUMMARY DATA'!D:D=$C952)),"""")
  )
)"),"")</f>
        <v/>
      </c>
      <c r="I952" s="6" t="str">
        <f>IFERROR(__xludf.DUMMYFUNCTION("IF(H952="""","""",
SUM(ARRAYFORMULA(VALUE(SPLIT(H952,CHAR(10)))))
)"),"")</f>
        <v/>
      </c>
      <c r="J952" s="2" t="str">
        <f>IFERROR(__xludf.DUMMYFUNCTION("IFERROR(
  TEXTJOIN(CHAR(10),TRUE,FILTER('SUMMARY DATA'!I:I,'SUMMARY DATA'!A:A=$A952,'SUMMARY DATA'!C:C=$B952)),
  IF(
    OR(
      ISNUMBER(SEARCH(""CDM CASH DEPOSIT"",$C952)),
      ISNUMBER(SEARCH(""CASH DEPOSIT"",$C952)),
      COUNTIF('SUMMARY DATA'"&amp;"!D:D,$C952)&lt;&gt;1
    ),
    """",
    IFERROR(TEXTJOIN(CHAR(10),TRUE,FILTER('SUMMARY DATA'!I:I,'SUMMARY DATA'!D:D=$C952)),"""")
  )
)"),"")</f>
        <v/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 spans="1:27">
      <c r="A953" s="2"/>
      <c r="B953" s="4"/>
      <c r="C953" s="2"/>
      <c r="D953" s="6"/>
      <c r="E953" s="4" t="str">
        <f>IFERROR(__xludf.DUMMYFUNCTION("IFERROR(
  TEXTJOIN(CHAR(10),TRUE,FILTER('SUMMARY DATA'!E:E,'SUMMARY DATA'!A:A=$A953,'SUMMARY DATA'!C:C=$B953)),
  IF(
    OR(
      ISNUMBER(SEARCH(""CDM CASH DEPOSIT"",$C953)),
      ISNUMBER(SEARCH(""CASH DEPOSIT"",$C953)),
      COUNTIF('SUMMARY DATA'"&amp;"!D:D,$C953)&lt;&gt;1
    ),
    """",
    IFERROR(TEXTJOIN(CHAR(10),TRUE,FILTER('SUMMARY DATA'!E:E,'SUMMARY DATA'!D:D=$C953)),"""")
  )
)"),"")</f>
        <v/>
      </c>
      <c r="F953" s="2" t="str">
        <f>IFERROR(__xludf.DUMMYFUNCTION("IFERROR(
  TEXTJOIN(CHAR(10),TRUE,FILTER('SUMMARY DATA'!F:F,'SUMMARY DATA'!A:A=$A953,'SUMMARY DATA'!C:C=$B953)),
  IF(
    OR(
      ISNUMBER(SEARCH(""CDM CASH DEPOSIT"",$C953)),
      ISNUMBER(SEARCH(""CASH DEPOSIT"",$C953)),
      COUNTIF('SUMMARY DATA'"&amp;"!D:D,$C953)&lt;&gt;1
    ),
    """",
    IFERROR(TEXTJOIN(CHAR(10),TRUE,FILTER('SUMMARY DATA'!F:F,'SUMMARY DATA'!D:D=$C953)),"""")
  )
)"),"")</f>
        <v/>
      </c>
      <c r="G953" s="2" t="str">
        <f>IFERROR(__xludf.DUMMYFUNCTION("IFERROR(
  TEXTJOIN(CHAR(10),TRUE,FILTER('SUMMARY DATA'!G:G,'SUMMARY DATA'!A:A=$A953,'SUMMARY DATA'!C:C=$B953)),
  IF(
    OR(
      ISNUMBER(SEARCH(""CDM CASH DEPOSIT"",$C953)),
      ISNUMBER(SEARCH(""CASH DEPOSIT"",$C953)),
      COUNTIF('SUMMARY DATA'"&amp;"!D:D,$C953)&lt;&gt;1
    ),
    """",
    IFERROR(TEXTJOIN(CHAR(10),TRUE,FILTER('SUMMARY DATA'!G:G,'SUMMARY DATA'!D:D=$C953)),"""")
  )
)"),"")</f>
        <v/>
      </c>
      <c r="H953" s="6" t="str">
        <f>IFERROR(__xludf.DUMMYFUNCTION("IFERROR(
  TEXTJOIN(CHAR(10),TRUE,FILTER('SUMMARY DATA'!H:H,'SUMMARY DATA'!A:A=$A953,'SUMMARY DATA'!C:C=$B953)),
  IF(
    OR(
      ISNUMBER(SEARCH(""CDM CASH DEPOSIT"",$C953)),
      ISNUMBER(SEARCH(""CASH DEPOSIT"",$C953)),
      COUNTIF('SUMMARY DATA'"&amp;"!D:D,$C953)&lt;&gt;1
    ),
    """",
    IFERROR(TEXTJOIN(CHAR(10),TRUE,FILTER('SUMMARY DATA'!H:H,'SUMMARY DATA'!D:D=$C953)),"""")
  )
)"),"")</f>
        <v/>
      </c>
      <c r="I953" s="6" t="str">
        <f>IFERROR(__xludf.DUMMYFUNCTION("IF(H953="""","""",
SUM(ARRAYFORMULA(VALUE(SPLIT(H953,CHAR(10)))))
)"),"")</f>
        <v/>
      </c>
      <c r="J953" s="2" t="str">
        <f>IFERROR(__xludf.DUMMYFUNCTION("IFERROR(
  TEXTJOIN(CHAR(10),TRUE,FILTER('SUMMARY DATA'!I:I,'SUMMARY DATA'!A:A=$A953,'SUMMARY DATA'!C:C=$B953)),
  IF(
    OR(
      ISNUMBER(SEARCH(""CDM CASH DEPOSIT"",$C953)),
      ISNUMBER(SEARCH(""CASH DEPOSIT"",$C953)),
      COUNTIF('SUMMARY DATA'"&amp;"!D:D,$C953)&lt;&gt;1
    ),
    """",
    IFERROR(TEXTJOIN(CHAR(10),TRUE,FILTER('SUMMARY DATA'!I:I,'SUMMARY DATA'!D:D=$C953)),"""")
  )
)"),"")</f>
        <v/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 spans="1:27">
      <c r="A954" s="2"/>
      <c r="B954" s="4"/>
      <c r="C954" s="2"/>
      <c r="D954" s="6"/>
      <c r="E954" s="4" t="str">
        <f>IFERROR(__xludf.DUMMYFUNCTION("IFERROR(
  TEXTJOIN(CHAR(10),TRUE,FILTER('SUMMARY DATA'!E:E,'SUMMARY DATA'!A:A=$A954,'SUMMARY DATA'!C:C=$B954)),
  IF(
    OR(
      ISNUMBER(SEARCH(""CDM CASH DEPOSIT"",$C954)),
      ISNUMBER(SEARCH(""CASH DEPOSIT"",$C954)),
      COUNTIF('SUMMARY DATA'"&amp;"!D:D,$C954)&lt;&gt;1
    ),
    """",
    IFERROR(TEXTJOIN(CHAR(10),TRUE,FILTER('SUMMARY DATA'!E:E,'SUMMARY DATA'!D:D=$C954)),"""")
  )
)"),"")</f>
        <v/>
      </c>
      <c r="F954" s="2" t="str">
        <f>IFERROR(__xludf.DUMMYFUNCTION("IFERROR(
  TEXTJOIN(CHAR(10),TRUE,FILTER('SUMMARY DATA'!F:F,'SUMMARY DATA'!A:A=$A954,'SUMMARY DATA'!C:C=$B954)),
  IF(
    OR(
      ISNUMBER(SEARCH(""CDM CASH DEPOSIT"",$C954)),
      ISNUMBER(SEARCH(""CASH DEPOSIT"",$C954)),
      COUNTIF('SUMMARY DATA'"&amp;"!D:D,$C954)&lt;&gt;1
    ),
    """",
    IFERROR(TEXTJOIN(CHAR(10),TRUE,FILTER('SUMMARY DATA'!F:F,'SUMMARY DATA'!D:D=$C954)),"""")
  )
)"),"")</f>
        <v/>
      </c>
      <c r="G954" s="2" t="str">
        <f>IFERROR(__xludf.DUMMYFUNCTION("IFERROR(
  TEXTJOIN(CHAR(10),TRUE,FILTER('SUMMARY DATA'!G:G,'SUMMARY DATA'!A:A=$A954,'SUMMARY DATA'!C:C=$B954)),
  IF(
    OR(
      ISNUMBER(SEARCH(""CDM CASH DEPOSIT"",$C954)),
      ISNUMBER(SEARCH(""CASH DEPOSIT"",$C954)),
      COUNTIF('SUMMARY DATA'"&amp;"!D:D,$C954)&lt;&gt;1
    ),
    """",
    IFERROR(TEXTJOIN(CHAR(10),TRUE,FILTER('SUMMARY DATA'!G:G,'SUMMARY DATA'!D:D=$C954)),"""")
  )
)"),"")</f>
        <v/>
      </c>
      <c r="H954" s="6" t="str">
        <f>IFERROR(__xludf.DUMMYFUNCTION("IFERROR(
  TEXTJOIN(CHAR(10),TRUE,FILTER('SUMMARY DATA'!H:H,'SUMMARY DATA'!A:A=$A954,'SUMMARY DATA'!C:C=$B954)),
  IF(
    OR(
      ISNUMBER(SEARCH(""CDM CASH DEPOSIT"",$C954)),
      ISNUMBER(SEARCH(""CASH DEPOSIT"",$C954)),
      COUNTIF('SUMMARY DATA'"&amp;"!D:D,$C954)&lt;&gt;1
    ),
    """",
    IFERROR(TEXTJOIN(CHAR(10),TRUE,FILTER('SUMMARY DATA'!H:H,'SUMMARY DATA'!D:D=$C954)),"""")
  )
)"),"")</f>
        <v/>
      </c>
      <c r="I954" s="6" t="str">
        <f>IFERROR(__xludf.DUMMYFUNCTION("IF(H954="""","""",
SUM(ARRAYFORMULA(VALUE(SPLIT(H954,CHAR(10)))))
)"),"")</f>
        <v/>
      </c>
      <c r="J954" s="2" t="str">
        <f>IFERROR(__xludf.DUMMYFUNCTION("IFERROR(
  TEXTJOIN(CHAR(10),TRUE,FILTER('SUMMARY DATA'!I:I,'SUMMARY DATA'!A:A=$A954,'SUMMARY DATA'!C:C=$B954)),
  IF(
    OR(
      ISNUMBER(SEARCH(""CDM CASH DEPOSIT"",$C954)),
      ISNUMBER(SEARCH(""CASH DEPOSIT"",$C954)),
      COUNTIF('SUMMARY DATA'"&amp;"!D:D,$C954)&lt;&gt;1
    ),
    """",
    IFERROR(TEXTJOIN(CHAR(10),TRUE,FILTER('SUMMARY DATA'!I:I,'SUMMARY DATA'!D:D=$C954)),"""")
  )
)"),"")</f>
        <v/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 spans="1:27">
      <c r="A955" s="2"/>
      <c r="B955" s="4"/>
      <c r="C955" s="2"/>
      <c r="D955" s="6"/>
      <c r="E955" s="4" t="str">
        <f>IFERROR(__xludf.DUMMYFUNCTION("IFERROR(
  TEXTJOIN(CHAR(10),TRUE,FILTER('SUMMARY DATA'!E:E,'SUMMARY DATA'!A:A=$A955,'SUMMARY DATA'!C:C=$B955)),
  IF(
    OR(
      ISNUMBER(SEARCH(""CDM CASH DEPOSIT"",$C955)),
      ISNUMBER(SEARCH(""CASH DEPOSIT"",$C955)),
      COUNTIF('SUMMARY DATA'"&amp;"!D:D,$C955)&lt;&gt;1
    ),
    """",
    IFERROR(TEXTJOIN(CHAR(10),TRUE,FILTER('SUMMARY DATA'!E:E,'SUMMARY DATA'!D:D=$C955)),"""")
  )
)"),"")</f>
        <v/>
      </c>
      <c r="F955" s="2" t="str">
        <f>IFERROR(__xludf.DUMMYFUNCTION("IFERROR(
  TEXTJOIN(CHAR(10),TRUE,FILTER('SUMMARY DATA'!F:F,'SUMMARY DATA'!A:A=$A955,'SUMMARY DATA'!C:C=$B955)),
  IF(
    OR(
      ISNUMBER(SEARCH(""CDM CASH DEPOSIT"",$C955)),
      ISNUMBER(SEARCH(""CASH DEPOSIT"",$C955)),
      COUNTIF('SUMMARY DATA'"&amp;"!D:D,$C955)&lt;&gt;1
    ),
    """",
    IFERROR(TEXTJOIN(CHAR(10),TRUE,FILTER('SUMMARY DATA'!F:F,'SUMMARY DATA'!D:D=$C955)),"""")
  )
)"),"")</f>
        <v/>
      </c>
      <c r="G955" s="2" t="str">
        <f>IFERROR(__xludf.DUMMYFUNCTION("IFERROR(
  TEXTJOIN(CHAR(10),TRUE,FILTER('SUMMARY DATA'!G:G,'SUMMARY DATA'!A:A=$A955,'SUMMARY DATA'!C:C=$B955)),
  IF(
    OR(
      ISNUMBER(SEARCH(""CDM CASH DEPOSIT"",$C955)),
      ISNUMBER(SEARCH(""CASH DEPOSIT"",$C955)),
      COUNTIF('SUMMARY DATA'"&amp;"!D:D,$C955)&lt;&gt;1
    ),
    """",
    IFERROR(TEXTJOIN(CHAR(10),TRUE,FILTER('SUMMARY DATA'!G:G,'SUMMARY DATA'!D:D=$C955)),"""")
  )
)"),"")</f>
        <v/>
      </c>
      <c r="H955" s="6" t="str">
        <f>IFERROR(__xludf.DUMMYFUNCTION("IFERROR(
  TEXTJOIN(CHAR(10),TRUE,FILTER('SUMMARY DATA'!H:H,'SUMMARY DATA'!A:A=$A955,'SUMMARY DATA'!C:C=$B955)),
  IF(
    OR(
      ISNUMBER(SEARCH(""CDM CASH DEPOSIT"",$C955)),
      ISNUMBER(SEARCH(""CASH DEPOSIT"",$C955)),
      COUNTIF('SUMMARY DATA'"&amp;"!D:D,$C955)&lt;&gt;1
    ),
    """",
    IFERROR(TEXTJOIN(CHAR(10),TRUE,FILTER('SUMMARY DATA'!H:H,'SUMMARY DATA'!D:D=$C955)),"""")
  )
)"),"")</f>
        <v/>
      </c>
      <c r="I955" s="6" t="str">
        <f>IFERROR(__xludf.DUMMYFUNCTION("IF(H955="""","""",
SUM(ARRAYFORMULA(VALUE(SPLIT(H955,CHAR(10)))))
)"),"")</f>
        <v/>
      </c>
      <c r="J955" s="2" t="str">
        <f>IFERROR(__xludf.DUMMYFUNCTION("IFERROR(
  TEXTJOIN(CHAR(10),TRUE,FILTER('SUMMARY DATA'!I:I,'SUMMARY DATA'!A:A=$A955,'SUMMARY DATA'!C:C=$B955)),
  IF(
    OR(
      ISNUMBER(SEARCH(""CDM CASH DEPOSIT"",$C955)),
      ISNUMBER(SEARCH(""CASH DEPOSIT"",$C955)),
      COUNTIF('SUMMARY DATA'"&amp;"!D:D,$C955)&lt;&gt;1
    ),
    """",
    IFERROR(TEXTJOIN(CHAR(10),TRUE,FILTER('SUMMARY DATA'!I:I,'SUMMARY DATA'!D:D=$C955)),"""")
  )
)"),"")</f>
        <v/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 spans="1:27">
      <c r="A956" s="2"/>
      <c r="B956" s="4"/>
      <c r="C956" s="2"/>
      <c r="D956" s="6"/>
      <c r="E956" s="4" t="str">
        <f>IFERROR(__xludf.DUMMYFUNCTION("IFERROR(
  TEXTJOIN(CHAR(10),TRUE,FILTER('SUMMARY DATA'!E:E,'SUMMARY DATA'!A:A=$A956,'SUMMARY DATA'!C:C=$B956)),
  IF(
    OR(
      ISNUMBER(SEARCH(""CDM CASH DEPOSIT"",$C956)),
      ISNUMBER(SEARCH(""CASH DEPOSIT"",$C956)),
      COUNTIF('SUMMARY DATA'"&amp;"!D:D,$C956)&lt;&gt;1
    ),
    """",
    IFERROR(TEXTJOIN(CHAR(10),TRUE,FILTER('SUMMARY DATA'!E:E,'SUMMARY DATA'!D:D=$C956)),"""")
  )
)"),"")</f>
        <v/>
      </c>
      <c r="F956" s="2" t="str">
        <f>IFERROR(__xludf.DUMMYFUNCTION("IFERROR(
  TEXTJOIN(CHAR(10),TRUE,FILTER('SUMMARY DATA'!F:F,'SUMMARY DATA'!A:A=$A956,'SUMMARY DATA'!C:C=$B956)),
  IF(
    OR(
      ISNUMBER(SEARCH(""CDM CASH DEPOSIT"",$C956)),
      ISNUMBER(SEARCH(""CASH DEPOSIT"",$C956)),
      COUNTIF('SUMMARY DATA'"&amp;"!D:D,$C956)&lt;&gt;1
    ),
    """",
    IFERROR(TEXTJOIN(CHAR(10),TRUE,FILTER('SUMMARY DATA'!F:F,'SUMMARY DATA'!D:D=$C956)),"""")
  )
)"),"")</f>
        <v/>
      </c>
      <c r="G956" s="2" t="str">
        <f>IFERROR(__xludf.DUMMYFUNCTION("IFERROR(
  TEXTJOIN(CHAR(10),TRUE,FILTER('SUMMARY DATA'!G:G,'SUMMARY DATA'!A:A=$A956,'SUMMARY DATA'!C:C=$B956)),
  IF(
    OR(
      ISNUMBER(SEARCH(""CDM CASH DEPOSIT"",$C956)),
      ISNUMBER(SEARCH(""CASH DEPOSIT"",$C956)),
      COUNTIF('SUMMARY DATA'"&amp;"!D:D,$C956)&lt;&gt;1
    ),
    """",
    IFERROR(TEXTJOIN(CHAR(10),TRUE,FILTER('SUMMARY DATA'!G:G,'SUMMARY DATA'!D:D=$C956)),"""")
  )
)"),"")</f>
        <v/>
      </c>
      <c r="H956" s="6" t="str">
        <f>IFERROR(__xludf.DUMMYFUNCTION("IFERROR(
  TEXTJOIN(CHAR(10),TRUE,FILTER('SUMMARY DATA'!H:H,'SUMMARY DATA'!A:A=$A956,'SUMMARY DATA'!C:C=$B956)),
  IF(
    OR(
      ISNUMBER(SEARCH(""CDM CASH DEPOSIT"",$C956)),
      ISNUMBER(SEARCH(""CASH DEPOSIT"",$C956)),
      COUNTIF('SUMMARY DATA'"&amp;"!D:D,$C956)&lt;&gt;1
    ),
    """",
    IFERROR(TEXTJOIN(CHAR(10),TRUE,FILTER('SUMMARY DATA'!H:H,'SUMMARY DATA'!D:D=$C956)),"""")
  )
)"),"")</f>
        <v/>
      </c>
      <c r="I956" s="6" t="str">
        <f>IFERROR(__xludf.DUMMYFUNCTION("IF(H956="""","""",
SUM(ARRAYFORMULA(VALUE(SPLIT(H956,CHAR(10)))))
)"),"")</f>
        <v/>
      </c>
      <c r="J956" s="2" t="str">
        <f>IFERROR(__xludf.DUMMYFUNCTION("IFERROR(
  TEXTJOIN(CHAR(10),TRUE,FILTER('SUMMARY DATA'!I:I,'SUMMARY DATA'!A:A=$A956,'SUMMARY DATA'!C:C=$B956)),
  IF(
    OR(
      ISNUMBER(SEARCH(""CDM CASH DEPOSIT"",$C956)),
      ISNUMBER(SEARCH(""CASH DEPOSIT"",$C956)),
      COUNTIF('SUMMARY DATA'"&amp;"!D:D,$C956)&lt;&gt;1
    ),
    """",
    IFERROR(TEXTJOIN(CHAR(10),TRUE,FILTER('SUMMARY DATA'!I:I,'SUMMARY DATA'!D:D=$C956)),"""")
  )
)"),"")</f>
        <v/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 spans="1:27">
      <c r="A957" s="2"/>
      <c r="B957" s="4"/>
      <c r="C957" s="2"/>
      <c r="D957" s="6"/>
      <c r="E957" s="4" t="str">
        <f>IFERROR(__xludf.DUMMYFUNCTION("IFERROR(
  TEXTJOIN(CHAR(10),TRUE,FILTER('SUMMARY DATA'!E:E,'SUMMARY DATA'!A:A=$A957,'SUMMARY DATA'!C:C=$B957)),
  IF(
    OR(
      ISNUMBER(SEARCH(""CDM CASH DEPOSIT"",$C957)),
      ISNUMBER(SEARCH(""CASH DEPOSIT"",$C957)),
      COUNTIF('SUMMARY DATA'"&amp;"!D:D,$C957)&lt;&gt;1
    ),
    """",
    IFERROR(TEXTJOIN(CHAR(10),TRUE,FILTER('SUMMARY DATA'!E:E,'SUMMARY DATA'!D:D=$C957)),"""")
  )
)"),"")</f>
        <v/>
      </c>
      <c r="F957" s="2" t="str">
        <f>IFERROR(__xludf.DUMMYFUNCTION("IFERROR(
  TEXTJOIN(CHAR(10),TRUE,FILTER('SUMMARY DATA'!F:F,'SUMMARY DATA'!A:A=$A957,'SUMMARY DATA'!C:C=$B957)),
  IF(
    OR(
      ISNUMBER(SEARCH(""CDM CASH DEPOSIT"",$C957)),
      ISNUMBER(SEARCH(""CASH DEPOSIT"",$C957)),
      COUNTIF('SUMMARY DATA'"&amp;"!D:D,$C957)&lt;&gt;1
    ),
    """",
    IFERROR(TEXTJOIN(CHAR(10),TRUE,FILTER('SUMMARY DATA'!F:F,'SUMMARY DATA'!D:D=$C957)),"""")
  )
)"),"")</f>
        <v/>
      </c>
      <c r="G957" s="2" t="str">
        <f>IFERROR(__xludf.DUMMYFUNCTION("IFERROR(
  TEXTJOIN(CHAR(10),TRUE,FILTER('SUMMARY DATA'!G:G,'SUMMARY DATA'!A:A=$A957,'SUMMARY DATA'!C:C=$B957)),
  IF(
    OR(
      ISNUMBER(SEARCH(""CDM CASH DEPOSIT"",$C957)),
      ISNUMBER(SEARCH(""CASH DEPOSIT"",$C957)),
      COUNTIF('SUMMARY DATA'"&amp;"!D:D,$C957)&lt;&gt;1
    ),
    """",
    IFERROR(TEXTJOIN(CHAR(10),TRUE,FILTER('SUMMARY DATA'!G:G,'SUMMARY DATA'!D:D=$C957)),"""")
  )
)"),"")</f>
        <v/>
      </c>
      <c r="H957" s="6" t="str">
        <f>IFERROR(__xludf.DUMMYFUNCTION("IFERROR(
  TEXTJOIN(CHAR(10),TRUE,FILTER('SUMMARY DATA'!H:H,'SUMMARY DATA'!A:A=$A957,'SUMMARY DATA'!C:C=$B957)),
  IF(
    OR(
      ISNUMBER(SEARCH(""CDM CASH DEPOSIT"",$C957)),
      ISNUMBER(SEARCH(""CASH DEPOSIT"",$C957)),
      COUNTIF('SUMMARY DATA'"&amp;"!D:D,$C957)&lt;&gt;1
    ),
    """",
    IFERROR(TEXTJOIN(CHAR(10),TRUE,FILTER('SUMMARY DATA'!H:H,'SUMMARY DATA'!D:D=$C957)),"""")
  )
)"),"")</f>
        <v/>
      </c>
      <c r="I957" s="6" t="str">
        <f>IFERROR(__xludf.DUMMYFUNCTION("IF(H957="""","""",
SUM(ARRAYFORMULA(VALUE(SPLIT(H957,CHAR(10)))))
)"),"")</f>
        <v/>
      </c>
      <c r="J957" s="2" t="str">
        <f>IFERROR(__xludf.DUMMYFUNCTION("IFERROR(
  TEXTJOIN(CHAR(10),TRUE,FILTER('SUMMARY DATA'!I:I,'SUMMARY DATA'!A:A=$A957,'SUMMARY DATA'!C:C=$B957)),
  IF(
    OR(
      ISNUMBER(SEARCH(""CDM CASH DEPOSIT"",$C957)),
      ISNUMBER(SEARCH(""CASH DEPOSIT"",$C957)),
      COUNTIF('SUMMARY DATA'"&amp;"!D:D,$C957)&lt;&gt;1
    ),
    """",
    IFERROR(TEXTJOIN(CHAR(10),TRUE,FILTER('SUMMARY DATA'!I:I,'SUMMARY DATA'!D:D=$C957)),"""")
  )
)"),"")</f>
        <v/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 spans="1:27">
      <c r="A958" s="2"/>
      <c r="B958" s="4"/>
      <c r="C958" s="2"/>
      <c r="D958" s="6"/>
      <c r="E958" s="4" t="str">
        <f>IFERROR(__xludf.DUMMYFUNCTION("IFERROR(
  TEXTJOIN(CHAR(10),TRUE,FILTER('SUMMARY DATA'!E:E,'SUMMARY DATA'!A:A=$A958,'SUMMARY DATA'!C:C=$B958)),
  IF(
    OR(
      ISNUMBER(SEARCH(""CDM CASH DEPOSIT"",$C958)),
      ISNUMBER(SEARCH(""CASH DEPOSIT"",$C958)),
      COUNTIF('SUMMARY DATA'"&amp;"!D:D,$C958)&lt;&gt;1
    ),
    """",
    IFERROR(TEXTJOIN(CHAR(10),TRUE,FILTER('SUMMARY DATA'!E:E,'SUMMARY DATA'!D:D=$C958)),"""")
  )
)"),"")</f>
        <v/>
      </c>
      <c r="F958" s="2" t="str">
        <f>IFERROR(__xludf.DUMMYFUNCTION("IFERROR(
  TEXTJOIN(CHAR(10),TRUE,FILTER('SUMMARY DATA'!F:F,'SUMMARY DATA'!A:A=$A958,'SUMMARY DATA'!C:C=$B958)),
  IF(
    OR(
      ISNUMBER(SEARCH(""CDM CASH DEPOSIT"",$C958)),
      ISNUMBER(SEARCH(""CASH DEPOSIT"",$C958)),
      COUNTIF('SUMMARY DATA'"&amp;"!D:D,$C958)&lt;&gt;1
    ),
    """",
    IFERROR(TEXTJOIN(CHAR(10),TRUE,FILTER('SUMMARY DATA'!F:F,'SUMMARY DATA'!D:D=$C958)),"""")
  )
)"),"")</f>
        <v/>
      </c>
      <c r="G958" s="2" t="str">
        <f>IFERROR(__xludf.DUMMYFUNCTION("IFERROR(
  TEXTJOIN(CHAR(10),TRUE,FILTER('SUMMARY DATA'!G:G,'SUMMARY DATA'!A:A=$A958,'SUMMARY DATA'!C:C=$B958)),
  IF(
    OR(
      ISNUMBER(SEARCH(""CDM CASH DEPOSIT"",$C958)),
      ISNUMBER(SEARCH(""CASH DEPOSIT"",$C958)),
      COUNTIF('SUMMARY DATA'"&amp;"!D:D,$C958)&lt;&gt;1
    ),
    """",
    IFERROR(TEXTJOIN(CHAR(10),TRUE,FILTER('SUMMARY DATA'!G:G,'SUMMARY DATA'!D:D=$C958)),"""")
  )
)"),"")</f>
        <v/>
      </c>
      <c r="H958" s="6" t="str">
        <f>IFERROR(__xludf.DUMMYFUNCTION("IFERROR(
  TEXTJOIN(CHAR(10),TRUE,FILTER('SUMMARY DATA'!H:H,'SUMMARY DATA'!A:A=$A958,'SUMMARY DATA'!C:C=$B958)),
  IF(
    OR(
      ISNUMBER(SEARCH(""CDM CASH DEPOSIT"",$C958)),
      ISNUMBER(SEARCH(""CASH DEPOSIT"",$C958)),
      COUNTIF('SUMMARY DATA'"&amp;"!D:D,$C958)&lt;&gt;1
    ),
    """",
    IFERROR(TEXTJOIN(CHAR(10),TRUE,FILTER('SUMMARY DATA'!H:H,'SUMMARY DATA'!D:D=$C958)),"""")
  )
)"),"")</f>
        <v/>
      </c>
      <c r="I958" s="6" t="str">
        <f>IFERROR(__xludf.DUMMYFUNCTION("IF(H958="""","""",
SUM(ARRAYFORMULA(VALUE(SPLIT(H958,CHAR(10)))))
)"),"")</f>
        <v/>
      </c>
      <c r="J958" s="2" t="str">
        <f>IFERROR(__xludf.DUMMYFUNCTION("IFERROR(
  TEXTJOIN(CHAR(10),TRUE,FILTER('SUMMARY DATA'!I:I,'SUMMARY DATA'!A:A=$A958,'SUMMARY DATA'!C:C=$B958)),
  IF(
    OR(
      ISNUMBER(SEARCH(""CDM CASH DEPOSIT"",$C958)),
      ISNUMBER(SEARCH(""CASH DEPOSIT"",$C958)),
      COUNTIF('SUMMARY DATA'"&amp;"!D:D,$C958)&lt;&gt;1
    ),
    """",
    IFERROR(TEXTJOIN(CHAR(10),TRUE,FILTER('SUMMARY DATA'!I:I,'SUMMARY DATA'!D:D=$C958)),"""")
  )
)"),"")</f>
        <v/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 spans="1:27">
      <c r="A959" s="2"/>
      <c r="B959" s="4"/>
      <c r="C959" s="2"/>
      <c r="D959" s="6"/>
      <c r="E959" s="4" t="str">
        <f>IFERROR(__xludf.DUMMYFUNCTION("IFERROR(
  TEXTJOIN(CHAR(10),TRUE,FILTER('SUMMARY DATA'!E:E,'SUMMARY DATA'!A:A=$A959,'SUMMARY DATA'!C:C=$B959)),
  IF(
    OR(
      ISNUMBER(SEARCH(""CDM CASH DEPOSIT"",$C959)),
      ISNUMBER(SEARCH(""CASH DEPOSIT"",$C959)),
      COUNTIF('SUMMARY DATA'"&amp;"!D:D,$C959)&lt;&gt;1
    ),
    """",
    IFERROR(TEXTJOIN(CHAR(10),TRUE,FILTER('SUMMARY DATA'!E:E,'SUMMARY DATA'!D:D=$C959)),"""")
  )
)"),"")</f>
        <v/>
      </c>
      <c r="F959" s="2" t="str">
        <f>IFERROR(__xludf.DUMMYFUNCTION("IFERROR(
  TEXTJOIN(CHAR(10),TRUE,FILTER('SUMMARY DATA'!F:F,'SUMMARY DATA'!A:A=$A959,'SUMMARY DATA'!C:C=$B959)),
  IF(
    OR(
      ISNUMBER(SEARCH(""CDM CASH DEPOSIT"",$C959)),
      ISNUMBER(SEARCH(""CASH DEPOSIT"",$C959)),
      COUNTIF('SUMMARY DATA'"&amp;"!D:D,$C959)&lt;&gt;1
    ),
    """",
    IFERROR(TEXTJOIN(CHAR(10),TRUE,FILTER('SUMMARY DATA'!F:F,'SUMMARY DATA'!D:D=$C959)),"""")
  )
)"),"")</f>
        <v/>
      </c>
      <c r="G959" s="2" t="str">
        <f>IFERROR(__xludf.DUMMYFUNCTION("IFERROR(
  TEXTJOIN(CHAR(10),TRUE,FILTER('SUMMARY DATA'!G:G,'SUMMARY DATA'!A:A=$A959,'SUMMARY DATA'!C:C=$B959)),
  IF(
    OR(
      ISNUMBER(SEARCH(""CDM CASH DEPOSIT"",$C959)),
      ISNUMBER(SEARCH(""CASH DEPOSIT"",$C959)),
      COUNTIF('SUMMARY DATA'"&amp;"!D:D,$C959)&lt;&gt;1
    ),
    """",
    IFERROR(TEXTJOIN(CHAR(10),TRUE,FILTER('SUMMARY DATA'!G:G,'SUMMARY DATA'!D:D=$C959)),"""")
  )
)"),"")</f>
        <v/>
      </c>
      <c r="H959" s="6" t="str">
        <f>IFERROR(__xludf.DUMMYFUNCTION("IFERROR(
  TEXTJOIN(CHAR(10),TRUE,FILTER('SUMMARY DATA'!H:H,'SUMMARY DATA'!A:A=$A959,'SUMMARY DATA'!C:C=$B959)),
  IF(
    OR(
      ISNUMBER(SEARCH(""CDM CASH DEPOSIT"",$C959)),
      ISNUMBER(SEARCH(""CASH DEPOSIT"",$C959)),
      COUNTIF('SUMMARY DATA'"&amp;"!D:D,$C959)&lt;&gt;1
    ),
    """",
    IFERROR(TEXTJOIN(CHAR(10),TRUE,FILTER('SUMMARY DATA'!H:H,'SUMMARY DATA'!D:D=$C959)),"""")
  )
)"),"")</f>
        <v/>
      </c>
      <c r="I959" s="6" t="str">
        <f>IFERROR(__xludf.DUMMYFUNCTION("IF(H959="""","""",
SUM(ARRAYFORMULA(VALUE(SPLIT(H959,CHAR(10)))))
)"),"")</f>
        <v/>
      </c>
      <c r="J959" s="2" t="str">
        <f>IFERROR(__xludf.DUMMYFUNCTION("IFERROR(
  TEXTJOIN(CHAR(10),TRUE,FILTER('SUMMARY DATA'!I:I,'SUMMARY DATA'!A:A=$A959,'SUMMARY DATA'!C:C=$B959)),
  IF(
    OR(
      ISNUMBER(SEARCH(""CDM CASH DEPOSIT"",$C959)),
      ISNUMBER(SEARCH(""CASH DEPOSIT"",$C959)),
      COUNTIF('SUMMARY DATA'"&amp;"!D:D,$C959)&lt;&gt;1
    ),
    """",
    IFERROR(TEXTJOIN(CHAR(10),TRUE,FILTER('SUMMARY DATA'!I:I,'SUMMARY DATA'!D:D=$C959)),"""")
  )
)"),"")</f>
        <v/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 spans="1:27">
      <c r="A960" s="2"/>
      <c r="B960" s="4"/>
      <c r="C960" s="2"/>
      <c r="D960" s="6"/>
      <c r="E960" s="4" t="str">
        <f>IFERROR(__xludf.DUMMYFUNCTION("IFERROR(
  TEXTJOIN(CHAR(10),TRUE,FILTER('SUMMARY DATA'!E:E,'SUMMARY DATA'!A:A=$A960,'SUMMARY DATA'!C:C=$B960)),
  IF(
    OR(
      ISNUMBER(SEARCH(""CDM CASH DEPOSIT"",$C960)),
      ISNUMBER(SEARCH(""CASH DEPOSIT"",$C960)),
      COUNTIF('SUMMARY DATA'"&amp;"!D:D,$C960)&lt;&gt;1
    ),
    """",
    IFERROR(TEXTJOIN(CHAR(10),TRUE,FILTER('SUMMARY DATA'!E:E,'SUMMARY DATA'!D:D=$C960)),"""")
  )
)"),"")</f>
        <v/>
      </c>
      <c r="F960" s="2" t="str">
        <f>IFERROR(__xludf.DUMMYFUNCTION("IFERROR(
  TEXTJOIN(CHAR(10),TRUE,FILTER('SUMMARY DATA'!F:F,'SUMMARY DATA'!A:A=$A960,'SUMMARY DATA'!C:C=$B960)),
  IF(
    OR(
      ISNUMBER(SEARCH(""CDM CASH DEPOSIT"",$C960)),
      ISNUMBER(SEARCH(""CASH DEPOSIT"",$C960)),
      COUNTIF('SUMMARY DATA'"&amp;"!D:D,$C960)&lt;&gt;1
    ),
    """",
    IFERROR(TEXTJOIN(CHAR(10),TRUE,FILTER('SUMMARY DATA'!F:F,'SUMMARY DATA'!D:D=$C960)),"""")
  )
)"),"")</f>
        <v/>
      </c>
      <c r="G960" s="2" t="str">
        <f>IFERROR(__xludf.DUMMYFUNCTION("IFERROR(
  TEXTJOIN(CHAR(10),TRUE,FILTER('SUMMARY DATA'!G:G,'SUMMARY DATA'!A:A=$A960,'SUMMARY DATA'!C:C=$B960)),
  IF(
    OR(
      ISNUMBER(SEARCH(""CDM CASH DEPOSIT"",$C960)),
      ISNUMBER(SEARCH(""CASH DEPOSIT"",$C960)),
      COUNTIF('SUMMARY DATA'"&amp;"!D:D,$C960)&lt;&gt;1
    ),
    """",
    IFERROR(TEXTJOIN(CHAR(10),TRUE,FILTER('SUMMARY DATA'!G:G,'SUMMARY DATA'!D:D=$C960)),"""")
  )
)"),"")</f>
        <v/>
      </c>
      <c r="H960" s="6" t="str">
        <f>IFERROR(__xludf.DUMMYFUNCTION("IFERROR(
  TEXTJOIN(CHAR(10),TRUE,FILTER('SUMMARY DATA'!H:H,'SUMMARY DATA'!A:A=$A960,'SUMMARY DATA'!C:C=$B960)),
  IF(
    OR(
      ISNUMBER(SEARCH(""CDM CASH DEPOSIT"",$C960)),
      ISNUMBER(SEARCH(""CASH DEPOSIT"",$C960)),
      COUNTIF('SUMMARY DATA'"&amp;"!D:D,$C960)&lt;&gt;1
    ),
    """",
    IFERROR(TEXTJOIN(CHAR(10),TRUE,FILTER('SUMMARY DATA'!H:H,'SUMMARY DATA'!D:D=$C960)),"""")
  )
)"),"")</f>
        <v/>
      </c>
      <c r="I960" s="6" t="str">
        <f>IFERROR(__xludf.DUMMYFUNCTION("IF(H960="""","""",
SUM(ARRAYFORMULA(VALUE(SPLIT(H960,CHAR(10)))))
)"),"")</f>
        <v/>
      </c>
      <c r="J960" s="2" t="str">
        <f>IFERROR(__xludf.DUMMYFUNCTION("IFERROR(
  TEXTJOIN(CHAR(10),TRUE,FILTER('SUMMARY DATA'!I:I,'SUMMARY DATA'!A:A=$A960,'SUMMARY DATA'!C:C=$B960)),
  IF(
    OR(
      ISNUMBER(SEARCH(""CDM CASH DEPOSIT"",$C960)),
      ISNUMBER(SEARCH(""CASH DEPOSIT"",$C960)),
      COUNTIF('SUMMARY DATA'"&amp;"!D:D,$C960)&lt;&gt;1
    ),
    """",
    IFERROR(TEXTJOIN(CHAR(10),TRUE,FILTER('SUMMARY DATA'!I:I,'SUMMARY DATA'!D:D=$C960)),"""")
  )
)"),"")</f>
        <v/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 spans="1:27">
      <c r="A961" s="2"/>
      <c r="B961" s="4"/>
      <c r="C961" s="2"/>
      <c r="D961" s="6"/>
      <c r="E961" s="4" t="str">
        <f>IFERROR(__xludf.DUMMYFUNCTION("IFERROR(
  TEXTJOIN(CHAR(10),TRUE,FILTER('SUMMARY DATA'!E:E,'SUMMARY DATA'!A:A=$A961,'SUMMARY DATA'!C:C=$B961)),
  IF(
    OR(
      ISNUMBER(SEARCH(""CDM CASH DEPOSIT"",$C961)),
      ISNUMBER(SEARCH(""CASH DEPOSIT"",$C961)),
      COUNTIF('SUMMARY DATA'"&amp;"!D:D,$C961)&lt;&gt;1
    ),
    """",
    IFERROR(TEXTJOIN(CHAR(10),TRUE,FILTER('SUMMARY DATA'!E:E,'SUMMARY DATA'!D:D=$C961)),"""")
  )
)"),"")</f>
        <v/>
      </c>
      <c r="F961" s="2" t="str">
        <f>IFERROR(__xludf.DUMMYFUNCTION("IFERROR(
  TEXTJOIN(CHAR(10),TRUE,FILTER('SUMMARY DATA'!F:F,'SUMMARY DATA'!A:A=$A961,'SUMMARY DATA'!C:C=$B961)),
  IF(
    OR(
      ISNUMBER(SEARCH(""CDM CASH DEPOSIT"",$C961)),
      ISNUMBER(SEARCH(""CASH DEPOSIT"",$C961)),
      COUNTIF('SUMMARY DATA'"&amp;"!D:D,$C961)&lt;&gt;1
    ),
    """",
    IFERROR(TEXTJOIN(CHAR(10),TRUE,FILTER('SUMMARY DATA'!F:F,'SUMMARY DATA'!D:D=$C961)),"""")
  )
)"),"")</f>
        <v/>
      </c>
      <c r="G961" s="2" t="str">
        <f>IFERROR(__xludf.DUMMYFUNCTION("IFERROR(
  TEXTJOIN(CHAR(10),TRUE,FILTER('SUMMARY DATA'!G:G,'SUMMARY DATA'!A:A=$A961,'SUMMARY DATA'!C:C=$B961)),
  IF(
    OR(
      ISNUMBER(SEARCH(""CDM CASH DEPOSIT"",$C961)),
      ISNUMBER(SEARCH(""CASH DEPOSIT"",$C961)),
      COUNTIF('SUMMARY DATA'"&amp;"!D:D,$C961)&lt;&gt;1
    ),
    """",
    IFERROR(TEXTJOIN(CHAR(10),TRUE,FILTER('SUMMARY DATA'!G:G,'SUMMARY DATA'!D:D=$C961)),"""")
  )
)"),"")</f>
        <v/>
      </c>
      <c r="H961" s="6" t="str">
        <f>IFERROR(__xludf.DUMMYFUNCTION("IFERROR(
  TEXTJOIN(CHAR(10),TRUE,FILTER('SUMMARY DATA'!H:H,'SUMMARY DATA'!A:A=$A961,'SUMMARY DATA'!C:C=$B961)),
  IF(
    OR(
      ISNUMBER(SEARCH(""CDM CASH DEPOSIT"",$C961)),
      ISNUMBER(SEARCH(""CASH DEPOSIT"",$C961)),
      COUNTIF('SUMMARY DATA'"&amp;"!D:D,$C961)&lt;&gt;1
    ),
    """",
    IFERROR(TEXTJOIN(CHAR(10),TRUE,FILTER('SUMMARY DATA'!H:H,'SUMMARY DATA'!D:D=$C961)),"""")
  )
)"),"")</f>
        <v/>
      </c>
      <c r="I961" s="6" t="str">
        <f>IFERROR(__xludf.DUMMYFUNCTION("IF(H961="""","""",
SUM(ARRAYFORMULA(VALUE(SPLIT(H961,CHAR(10)))))
)"),"")</f>
        <v/>
      </c>
      <c r="J961" s="2" t="str">
        <f>IFERROR(__xludf.DUMMYFUNCTION("IFERROR(
  TEXTJOIN(CHAR(10),TRUE,FILTER('SUMMARY DATA'!I:I,'SUMMARY DATA'!A:A=$A961,'SUMMARY DATA'!C:C=$B961)),
  IF(
    OR(
      ISNUMBER(SEARCH(""CDM CASH DEPOSIT"",$C961)),
      ISNUMBER(SEARCH(""CASH DEPOSIT"",$C961)),
      COUNTIF('SUMMARY DATA'"&amp;"!D:D,$C961)&lt;&gt;1
    ),
    """",
    IFERROR(TEXTJOIN(CHAR(10),TRUE,FILTER('SUMMARY DATA'!I:I,'SUMMARY DATA'!D:D=$C961)),"""")
  )
)"),"")</f>
        <v/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 spans="1:27">
      <c r="A962" s="2"/>
      <c r="B962" s="4"/>
      <c r="C962" s="2"/>
      <c r="D962" s="6"/>
      <c r="E962" s="4" t="str">
        <f>IFERROR(__xludf.DUMMYFUNCTION("IFERROR(
  TEXTJOIN(CHAR(10),TRUE,FILTER('SUMMARY DATA'!E:E,'SUMMARY DATA'!A:A=$A962,'SUMMARY DATA'!C:C=$B962)),
  IF(
    OR(
      ISNUMBER(SEARCH(""CDM CASH DEPOSIT"",$C962)),
      ISNUMBER(SEARCH(""CASH DEPOSIT"",$C962)),
      COUNTIF('SUMMARY DATA'"&amp;"!D:D,$C962)&lt;&gt;1
    ),
    """",
    IFERROR(TEXTJOIN(CHAR(10),TRUE,FILTER('SUMMARY DATA'!E:E,'SUMMARY DATA'!D:D=$C962)),"""")
  )
)"),"")</f>
        <v/>
      </c>
      <c r="F962" s="2" t="str">
        <f>IFERROR(__xludf.DUMMYFUNCTION("IFERROR(
  TEXTJOIN(CHAR(10),TRUE,FILTER('SUMMARY DATA'!F:F,'SUMMARY DATA'!A:A=$A962,'SUMMARY DATA'!C:C=$B962)),
  IF(
    OR(
      ISNUMBER(SEARCH(""CDM CASH DEPOSIT"",$C962)),
      ISNUMBER(SEARCH(""CASH DEPOSIT"",$C962)),
      COUNTIF('SUMMARY DATA'"&amp;"!D:D,$C962)&lt;&gt;1
    ),
    """",
    IFERROR(TEXTJOIN(CHAR(10),TRUE,FILTER('SUMMARY DATA'!F:F,'SUMMARY DATA'!D:D=$C962)),"""")
  )
)"),"")</f>
        <v/>
      </c>
      <c r="G962" s="2" t="str">
        <f>IFERROR(__xludf.DUMMYFUNCTION("IFERROR(
  TEXTJOIN(CHAR(10),TRUE,FILTER('SUMMARY DATA'!G:G,'SUMMARY DATA'!A:A=$A962,'SUMMARY DATA'!C:C=$B962)),
  IF(
    OR(
      ISNUMBER(SEARCH(""CDM CASH DEPOSIT"",$C962)),
      ISNUMBER(SEARCH(""CASH DEPOSIT"",$C962)),
      COUNTIF('SUMMARY DATA'"&amp;"!D:D,$C962)&lt;&gt;1
    ),
    """",
    IFERROR(TEXTJOIN(CHAR(10),TRUE,FILTER('SUMMARY DATA'!G:G,'SUMMARY DATA'!D:D=$C962)),"""")
  )
)"),"")</f>
        <v/>
      </c>
      <c r="H962" s="6" t="str">
        <f>IFERROR(__xludf.DUMMYFUNCTION("IFERROR(
  TEXTJOIN(CHAR(10),TRUE,FILTER('SUMMARY DATA'!H:H,'SUMMARY DATA'!A:A=$A962,'SUMMARY DATA'!C:C=$B962)),
  IF(
    OR(
      ISNUMBER(SEARCH(""CDM CASH DEPOSIT"",$C962)),
      ISNUMBER(SEARCH(""CASH DEPOSIT"",$C962)),
      COUNTIF('SUMMARY DATA'"&amp;"!D:D,$C962)&lt;&gt;1
    ),
    """",
    IFERROR(TEXTJOIN(CHAR(10),TRUE,FILTER('SUMMARY DATA'!H:H,'SUMMARY DATA'!D:D=$C962)),"""")
  )
)"),"")</f>
        <v/>
      </c>
      <c r="I962" s="6" t="str">
        <f>IFERROR(__xludf.DUMMYFUNCTION("IF(H962="""","""",
SUM(ARRAYFORMULA(VALUE(SPLIT(H962,CHAR(10)))))
)"),"")</f>
        <v/>
      </c>
      <c r="J962" s="2" t="str">
        <f>IFERROR(__xludf.DUMMYFUNCTION("IFERROR(
  TEXTJOIN(CHAR(10),TRUE,FILTER('SUMMARY DATA'!I:I,'SUMMARY DATA'!A:A=$A962,'SUMMARY DATA'!C:C=$B962)),
  IF(
    OR(
      ISNUMBER(SEARCH(""CDM CASH DEPOSIT"",$C962)),
      ISNUMBER(SEARCH(""CASH DEPOSIT"",$C962)),
      COUNTIF('SUMMARY DATA'"&amp;"!D:D,$C962)&lt;&gt;1
    ),
    """",
    IFERROR(TEXTJOIN(CHAR(10),TRUE,FILTER('SUMMARY DATA'!I:I,'SUMMARY DATA'!D:D=$C962)),"""")
  )
)"),"")</f>
        <v/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 spans="1:27">
      <c r="A963" s="2"/>
      <c r="B963" s="41"/>
      <c r="C963" s="2"/>
      <c r="D963" s="6"/>
      <c r="E963" s="4" t="str">
        <f>IFERROR(__xludf.DUMMYFUNCTION("IFERROR(
  TEXTJOIN(CHAR(10),TRUE,FILTER('SUMMARY DATA'!E:E,'SUMMARY DATA'!A:A=$A963,'SUMMARY DATA'!C:C=$B963)),
  IF(
    OR(
      ISNUMBER(SEARCH(""CDM CASH DEPOSIT"",$C963)),
      ISNUMBER(SEARCH(""CASH DEPOSIT"",$C963)),
      COUNTIF('SUMMARY DATA'"&amp;"!D:D,$C963)&lt;&gt;1
    ),
    """",
    IFERROR(TEXTJOIN(CHAR(10),TRUE,FILTER('SUMMARY DATA'!E:E,'SUMMARY DATA'!D:D=$C963)),"""")
  )
)"),"")</f>
        <v/>
      </c>
      <c r="F963" s="2" t="str">
        <f>IFERROR(__xludf.DUMMYFUNCTION("IFERROR(
  TEXTJOIN(CHAR(10),TRUE,FILTER('SUMMARY DATA'!F:F,'SUMMARY DATA'!A:A=$A963,'SUMMARY DATA'!C:C=$B963)),
  IF(
    OR(
      ISNUMBER(SEARCH(""CDM CASH DEPOSIT"",$C963)),
      ISNUMBER(SEARCH(""CASH DEPOSIT"",$C963)),
      COUNTIF('SUMMARY DATA'"&amp;"!D:D,$C963)&lt;&gt;1
    ),
    """",
    IFERROR(TEXTJOIN(CHAR(10),TRUE,FILTER('SUMMARY DATA'!F:F,'SUMMARY DATA'!D:D=$C963)),"""")
  )
)"),"")</f>
        <v/>
      </c>
      <c r="G963" s="2" t="str">
        <f>IFERROR(__xludf.DUMMYFUNCTION("IFERROR(
  TEXTJOIN(CHAR(10),TRUE,FILTER('SUMMARY DATA'!G:G,'SUMMARY DATA'!A:A=$A963,'SUMMARY DATA'!C:C=$B963)),
  IF(
    OR(
      ISNUMBER(SEARCH(""CDM CASH DEPOSIT"",$C963)),
      ISNUMBER(SEARCH(""CASH DEPOSIT"",$C963)),
      COUNTIF('SUMMARY DATA'"&amp;"!D:D,$C963)&lt;&gt;1
    ),
    """",
    IFERROR(TEXTJOIN(CHAR(10),TRUE,FILTER('SUMMARY DATA'!G:G,'SUMMARY DATA'!D:D=$C963)),"""")
  )
)"),"")</f>
        <v/>
      </c>
      <c r="H963" s="6" t="str">
        <f>IFERROR(__xludf.DUMMYFUNCTION("IFERROR(
  TEXTJOIN(CHAR(10),TRUE,FILTER('SUMMARY DATA'!H:H,'SUMMARY DATA'!A:A=$A963,'SUMMARY DATA'!C:C=$B963)),
  IF(
    OR(
      ISNUMBER(SEARCH(""CDM CASH DEPOSIT"",$C963)),
      ISNUMBER(SEARCH(""CASH DEPOSIT"",$C963)),
      COUNTIF('SUMMARY DATA'"&amp;"!D:D,$C963)&lt;&gt;1
    ),
    """",
    IFERROR(TEXTJOIN(CHAR(10),TRUE,FILTER('SUMMARY DATA'!H:H,'SUMMARY DATA'!D:D=$C963)),"""")
  )
)"),"")</f>
        <v/>
      </c>
      <c r="I963" s="6" t="str">
        <f>IFERROR(__xludf.DUMMYFUNCTION("IF(H963="""","""",
SUM(ARRAYFORMULA(VALUE(SPLIT(H963,CHAR(10)))))
)"),"")</f>
        <v/>
      </c>
      <c r="J963" s="2" t="str">
        <f>IFERROR(__xludf.DUMMYFUNCTION("IFERROR(
  TEXTJOIN(CHAR(10),TRUE,FILTER('SUMMARY DATA'!I:I,'SUMMARY DATA'!A:A=$A963,'SUMMARY DATA'!C:C=$B963)),
  IF(
    OR(
      ISNUMBER(SEARCH(""CDM CASH DEPOSIT"",$C963)),
      ISNUMBER(SEARCH(""CASH DEPOSIT"",$C963)),
      COUNTIF('SUMMARY DATA'"&amp;"!D:D,$C963)&lt;&gt;1
    ),
    """",
    IFERROR(TEXTJOIN(CHAR(10),TRUE,FILTER('SUMMARY DATA'!I:I,'SUMMARY DATA'!D:D=$C963)),"""")
  )
)"),"")</f>
        <v/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 spans="1:27">
      <c r="A964" s="2"/>
      <c r="B964" s="4"/>
      <c r="C964" s="2"/>
      <c r="D964" s="6"/>
      <c r="E964" s="4" t="str">
        <f>IFERROR(__xludf.DUMMYFUNCTION("IFERROR(
  TEXTJOIN(CHAR(10),TRUE,FILTER('SUMMARY DATA'!E:E,'SUMMARY DATA'!A:A=$A964,'SUMMARY DATA'!C:C=$B964)),
  IF(
    OR(
      ISNUMBER(SEARCH(""CDM CASH DEPOSIT"",$C964)),
      ISNUMBER(SEARCH(""CASH DEPOSIT"",$C964)),
      COUNTIF('SUMMARY DATA'"&amp;"!D:D,$C964)&lt;&gt;1
    ),
    """",
    IFERROR(TEXTJOIN(CHAR(10),TRUE,FILTER('SUMMARY DATA'!E:E,'SUMMARY DATA'!D:D=$C964)),"""")
  )
)"),"")</f>
        <v/>
      </c>
      <c r="F964" s="2" t="str">
        <f>IFERROR(__xludf.DUMMYFUNCTION("IFERROR(
  TEXTJOIN(CHAR(10),TRUE,FILTER('SUMMARY DATA'!F:F,'SUMMARY DATA'!A:A=$A964,'SUMMARY DATA'!C:C=$B964)),
  IF(
    OR(
      ISNUMBER(SEARCH(""CDM CASH DEPOSIT"",$C964)),
      ISNUMBER(SEARCH(""CASH DEPOSIT"",$C964)),
      COUNTIF('SUMMARY DATA'"&amp;"!D:D,$C964)&lt;&gt;1
    ),
    """",
    IFERROR(TEXTJOIN(CHAR(10),TRUE,FILTER('SUMMARY DATA'!F:F,'SUMMARY DATA'!D:D=$C964)),"""")
  )
)"),"")</f>
        <v/>
      </c>
      <c r="G964" s="2" t="str">
        <f>IFERROR(__xludf.DUMMYFUNCTION("IFERROR(
  TEXTJOIN(CHAR(10),TRUE,FILTER('SUMMARY DATA'!G:G,'SUMMARY DATA'!A:A=$A964,'SUMMARY DATA'!C:C=$B964)),
  IF(
    OR(
      ISNUMBER(SEARCH(""CDM CASH DEPOSIT"",$C964)),
      ISNUMBER(SEARCH(""CASH DEPOSIT"",$C964)),
      COUNTIF('SUMMARY DATA'"&amp;"!D:D,$C964)&lt;&gt;1
    ),
    """",
    IFERROR(TEXTJOIN(CHAR(10),TRUE,FILTER('SUMMARY DATA'!G:G,'SUMMARY DATA'!D:D=$C964)),"""")
  )
)"),"")</f>
        <v/>
      </c>
      <c r="H964" s="6" t="str">
        <f>IFERROR(__xludf.DUMMYFUNCTION("IFERROR(
  TEXTJOIN(CHAR(10),TRUE,FILTER('SUMMARY DATA'!H:H,'SUMMARY DATA'!A:A=$A964,'SUMMARY DATA'!C:C=$B964)),
  IF(
    OR(
      ISNUMBER(SEARCH(""CDM CASH DEPOSIT"",$C964)),
      ISNUMBER(SEARCH(""CASH DEPOSIT"",$C964)),
      COUNTIF('SUMMARY DATA'"&amp;"!D:D,$C964)&lt;&gt;1
    ),
    """",
    IFERROR(TEXTJOIN(CHAR(10),TRUE,FILTER('SUMMARY DATA'!H:H,'SUMMARY DATA'!D:D=$C964)),"""")
  )
)"),"")</f>
        <v/>
      </c>
      <c r="I964" s="6" t="str">
        <f>IFERROR(__xludf.DUMMYFUNCTION("IF(H964="""","""",
SUM(ARRAYFORMULA(VALUE(SPLIT(H964,CHAR(10)))))
)"),"")</f>
        <v/>
      </c>
      <c r="J964" s="2" t="str">
        <f>IFERROR(__xludf.DUMMYFUNCTION("IFERROR(
  TEXTJOIN(CHAR(10),TRUE,FILTER('SUMMARY DATA'!I:I,'SUMMARY DATA'!A:A=$A964,'SUMMARY DATA'!C:C=$B964)),
  IF(
    OR(
      ISNUMBER(SEARCH(""CDM CASH DEPOSIT"",$C964)),
      ISNUMBER(SEARCH(""CASH DEPOSIT"",$C964)),
      COUNTIF('SUMMARY DATA'"&amp;"!D:D,$C964)&lt;&gt;1
    ),
    """",
    IFERROR(TEXTJOIN(CHAR(10),TRUE,FILTER('SUMMARY DATA'!I:I,'SUMMARY DATA'!D:D=$C964)),"""")
  )
)"),"")</f>
        <v/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 spans="1:27">
      <c r="A965" s="2"/>
      <c r="B965" s="4"/>
      <c r="C965" s="2"/>
      <c r="D965" s="6"/>
      <c r="E965" s="4" t="str">
        <f>IFERROR(__xludf.DUMMYFUNCTION("IFERROR(
  TEXTJOIN(CHAR(10),TRUE,FILTER('SUMMARY DATA'!E:E,'SUMMARY DATA'!A:A=$A965,'SUMMARY DATA'!C:C=$B965)),
  IF(
    OR(
      ISNUMBER(SEARCH(""CDM CASH DEPOSIT"",$C965)),
      ISNUMBER(SEARCH(""CASH DEPOSIT"",$C965)),
      COUNTIF('SUMMARY DATA'"&amp;"!D:D,$C965)&lt;&gt;1
    ),
    """",
    IFERROR(TEXTJOIN(CHAR(10),TRUE,FILTER('SUMMARY DATA'!E:E,'SUMMARY DATA'!D:D=$C965)),"""")
  )
)"),"")</f>
        <v/>
      </c>
      <c r="F965" s="2" t="str">
        <f>IFERROR(__xludf.DUMMYFUNCTION("IFERROR(
  TEXTJOIN(CHAR(10),TRUE,FILTER('SUMMARY DATA'!F:F,'SUMMARY DATA'!A:A=$A965,'SUMMARY DATA'!C:C=$B965)),
  IF(
    OR(
      ISNUMBER(SEARCH(""CDM CASH DEPOSIT"",$C965)),
      ISNUMBER(SEARCH(""CASH DEPOSIT"",$C965)),
      COUNTIF('SUMMARY DATA'"&amp;"!D:D,$C965)&lt;&gt;1
    ),
    """",
    IFERROR(TEXTJOIN(CHAR(10),TRUE,FILTER('SUMMARY DATA'!F:F,'SUMMARY DATA'!D:D=$C965)),"""")
  )
)"),"")</f>
        <v/>
      </c>
      <c r="G965" s="2" t="str">
        <f>IFERROR(__xludf.DUMMYFUNCTION("IFERROR(
  TEXTJOIN(CHAR(10),TRUE,FILTER('SUMMARY DATA'!G:G,'SUMMARY DATA'!A:A=$A965,'SUMMARY DATA'!C:C=$B965)),
  IF(
    OR(
      ISNUMBER(SEARCH(""CDM CASH DEPOSIT"",$C965)),
      ISNUMBER(SEARCH(""CASH DEPOSIT"",$C965)),
      COUNTIF('SUMMARY DATA'"&amp;"!D:D,$C965)&lt;&gt;1
    ),
    """",
    IFERROR(TEXTJOIN(CHAR(10),TRUE,FILTER('SUMMARY DATA'!G:G,'SUMMARY DATA'!D:D=$C965)),"""")
  )
)"),"")</f>
        <v/>
      </c>
      <c r="H965" s="6" t="str">
        <f>IFERROR(__xludf.DUMMYFUNCTION("IFERROR(
  TEXTJOIN(CHAR(10),TRUE,FILTER('SUMMARY DATA'!H:H,'SUMMARY DATA'!A:A=$A965,'SUMMARY DATA'!C:C=$B965)),
  IF(
    OR(
      ISNUMBER(SEARCH(""CDM CASH DEPOSIT"",$C965)),
      ISNUMBER(SEARCH(""CASH DEPOSIT"",$C965)),
      COUNTIF('SUMMARY DATA'"&amp;"!D:D,$C965)&lt;&gt;1
    ),
    """",
    IFERROR(TEXTJOIN(CHAR(10),TRUE,FILTER('SUMMARY DATA'!H:H,'SUMMARY DATA'!D:D=$C965)),"""")
  )
)"),"")</f>
        <v/>
      </c>
      <c r="I965" s="6" t="str">
        <f>IFERROR(__xludf.DUMMYFUNCTION("IF(H965="""","""",
SUM(ARRAYFORMULA(VALUE(SPLIT(H965,CHAR(10)))))
)"),"")</f>
        <v/>
      </c>
      <c r="J965" s="2" t="str">
        <f>IFERROR(__xludf.DUMMYFUNCTION("IFERROR(
  TEXTJOIN(CHAR(10),TRUE,FILTER('SUMMARY DATA'!I:I,'SUMMARY DATA'!A:A=$A965,'SUMMARY DATA'!C:C=$B965)),
  IF(
    OR(
      ISNUMBER(SEARCH(""CDM CASH DEPOSIT"",$C965)),
      ISNUMBER(SEARCH(""CASH DEPOSIT"",$C965)),
      COUNTIF('SUMMARY DATA'"&amp;"!D:D,$C965)&lt;&gt;1
    ),
    """",
    IFERROR(TEXTJOIN(CHAR(10),TRUE,FILTER('SUMMARY DATA'!I:I,'SUMMARY DATA'!D:D=$C965)),"""")
  )
)"),"")</f>
        <v/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 spans="1:27">
      <c r="A966" s="2"/>
      <c r="B966" s="4"/>
      <c r="C966" s="2"/>
      <c r="D966" s="6"/>
      <c r="E966" s="4" t="str">
        <f>IFERROR(__xludf.DUMMYFUNCTION("IFERROR(
  TEXTJOIN(CHAR(10),TRUE,FILTER('SUMMARY DATA'!E:E,'SUMMARY DATA'!A:A=$A966,'SUMMARY DATA'!C:C=$B966)),
  IF(
    OR(
      ISNUMBER(SEARCH(""CDM CASH DEPOSIT"",$C966)),
      ISNUMBER(SEARCH(""CASH DEPOSIT"",$C966)),
      COUNTIF('SUMMARY DATA'"&amp;"!D:D,$C966)&lt;&gt;1
    ),
    """",
    IFERROR(TEXTJOIN(CHAR(10),TRUE,FILTER('SUMMARY DATA'!E:E,'SUMMARY DATA'!D:D=$C966)),"""")
  )
)"),"")</f>
        <v/>
      </c>
      <c r="F966" s="2" t="str">
        <f>IFERROR(__xludf.DUMMYFUNCTION("IFERROR(
  TEXTJOIN(CHAR(10),TRUE,FILTER('SUMMARY DATA'!F:F,'SUMMARY DATA'!A:A=$A966,'SUMMARY DATA'!C:C=$B966)),
  IF(
    OR(
      ISNUMBER(SEARCH(""CDM CASH DEPOSIT"",$C966)),
      ISNUMBER(SEARCH(""CASH DEPOSIT"",$C966)),
      COUNTIF('SUMMARY DATA'"&amp;"!D:D,$C966)&lt;&gt;1
    ),
    """",
    IFERROR(TEXTJOIN(CHAR(10),TRUE,FILTER('SUMMARY DATA'!F:F,'SUMMARY DATA'!D:D=$C966)),"""")
  )
)"),"")</f>
        <v/>
      </c>
      <c r="G966" s="2" t="str">
        <f>IFERROR(__xludf.DUMMYFUNCTION("IFERROR(
  TEXTJOIN(CHAR(10),TRUE,FILTER('SUMMARY DATA'!G:G,'SUMMARY DATA'!A:A=$A966,'SUMMARY DATA'!C:C=$B966)),
  IF(
    OR(
      ISNUMBER(SEARCH(""CDM CASH DEPOSIT"",$C966)),
      ISNUMBER(SEARCH(""CASH DEPOSIT"",$C966)),
      COUNTIF('SUMMARY DATA'"&amp;"!D:D,$C966)&lt;&gt;1
    ),
    """",
    IFERROR(TEXTJOIN(CHAR(10),TRUE,FILTER('SUMMARY DATA'!G:G,'SUMMARY DATA'!D:D=$C966)),"""")
  )
)"),"")</f>
        <v/>
      </c>
      <c r="H966" s="6" t="str">
        <f>IFERROR(__xludf.DUMMYFUNCTION("IFERROR(
  TEXTJOIN(CHAR(10),TRUE,FILTER('SUMMARY DATA'!H:H,'SUMMARY DATA'!A:A=$A966,'SUMMARY DATA'!C:C=$B966)),
  IF(
    OR(
      ISNUMBER(SEARCH(""CDM CASH DEPOSIT"",$C966)),
      ISNUMBER(SEARCH(""CASH DEPOSIT"",$C966)),
      COUNTIF('SUMMARY DATA'"&amp;"!D:D,$C966)&lt;&gt;1
    ),
    """",
    IFERROR(TEXTJOIN(CHAR(10),TRUE,FILTER('SUMMARY DATA'!H:H,'SUMMARY DATA'!D:D=$C966)),"""")
  )
)"),"")</f>
        <v/>
      </c>
      <c r="I966" s="6" t="str">
        <f>IFERROR(__xludf.DUMMYFUNCTION("IF(H966="""","""",
SUM(ARRAYFORMULA(VALUE(SPLIT(H966,CHAR(10)))))
)"),"")</f>
        <v/>
      </c>
      <c r="J966" s="2" t="str">
        <f>IFERROR(__xludf.DUMMYFUNCTION("IFERROR(
  TEXTJOIN(CHAR(10),TRUE,FILTER('SUMMARY DATA'!I:I,'SUMMARY DATA'!A:A=$A966,'SUMMARY DATA'!C:C=$B966)),
  IF(
    OR(
      ISNUMBER(SEARCH(""CDM CASH DEPOSIT"",$C966)),
      ISNUMBER(SEARCH(""CASH DEPOSIT"",$C966)),
      COUNTIF('SUMMARY DATA'"&amp;"!D:D,$C966)&lt;&gt;1
    ),
    """",
    IFERROR(TEXTJOIN(CHAR(10),TRUE,FILTER('SUMMARY DATA'!I:I,'SUMMARY DATA'!D:D=$C966)),"""")
  )
)"),"")</f>
        <v/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 spans="1:27">
      <c r="A967" s="2"/>
      <c r="B967" s="4"/>
      <c r="C967" s="2"/>
      <c r="D967" s="6"/>
      <c r="E967" s="4" t="str">
        <f>IFERROR(__xludf.DUMMYFUNCTION("IFERROR(
  TEXTJOIN(CHAR(10),TRUE,FILTER('SUMMARY DATA'!E:E,'SUMMARY DATA'!A:A=$A967,'SUMMARY DATA'!C:C=$B967)),
  IF(
    OR(
      ISNUMBER(SEARCH(""CDM CASH DEPOSIT"",$C967)),
      ISNUMBER(SEARCH(""CASH DEPOSIT"",$C967)),
      COUNTIF('SUMMARY DATA'"&amp;"!D:D,$C967)&lt;&gt;1
    ),
    """",
    IFERROR(TEXTJOIN(CHAR(10),TRUE,FILTER('SUMMARY DATA'!E:E,'SUMMARY DATA'!D:D=$C967)),"""")
  )
)"),"")</f>
        <v/>
      </c>
      <c r="F967" s="2" t="str">
        <f>IFERROR(__xludf.DUMMYFUNCTION("IFERROR(
  TEXTJOIN(CHAR(10),TRUE,FILTER('SUMMARY DATA'!F:F,'SUMMARY DATA'!A:A=$A967,'SUMMARY DATA'!C:C=$B967)),
  IF(
    OR(
      ISNUMBER(SEARCH(""CDM CASH DEPOSIT"",$C967)),
      ISNUMBER(SEARCH(""CASH DEPOSIT"",$C967)),
      COUNTIF('SUMMARY DATA'"&amp;"!D:D,$C967)&lt;&gt;1
    ),
    """",
    IFERROR(TEXTJOIN(CHAR(10),TRUE,FILTER('SUMMARY DATA'!F:F,'SUMMARY DATA'!D:D=$C967)),"""")
  )
)"),"")</f>
        <v/>
      </c>
      <c r="G967" s="2" t="str">
        <f>IFERROR(__xludf.DUMMYFUNCTION("IFERROR(
  TEXTJOIN(CHAR(10),TRUE,FILTER('SUMMARY DATA'!G:G,'SUMMARY DATA'!A:A=$A967,'SUMMARY DATA'!C:C=$B967)),
  IF(
    OR(
      ISNUMBER(SEARCH(""CDM CASH DEPOSIT"",$C967)),
      ISNUMBER(SEARCH(""CASH DEPOSIT"",$C967)),
      COUNTIF('SUMMARY DATA'"&amp;"!D:D,$C967)&lt;&gt;1
    ),
    """",
    IFERROR(TEXTJOIN(CHAR(10),TRUE,FILTER('SUMMARY DATA'!G:G,'SUMMARY DATA'!D:D=$C967)),"""")
  )
)"),"")</f>
        <v/>
      </c>
      <c r="H967" s="6" t="str">
        <f>IFERROR(__xludf.DUMMYFUNCTION("IFERROR(
  TEXTJOIN(CHAR(10),TRUE,FILTER('SUMMARY DATA'!H:H,'SUMMARY DATA'!A:A=$A967,'SUMMARY DATA'!C:C=$B967)),
  IF(
    OR(
      ISNUMBER(SEARCH(""CDM CASH DEPOSIT"",$C967)),
      ISNUMBER(SEARCH(""CASH DEPOSIT"",$C967)),
      COUNTIF('SUMMARY DATA'"&amp;"!D:D,$C967)&lt;&gt;1
    ),
    """",
    IFERROR(TEXTJOIN(CHAR(10),TRUE,FILTER('SUMMARY DATA'!H:H,'SUMMARY DATA'!D:D=$C967)),"""")
  )
)"),"")</f>
        <v/>
      </c>
      <c r="I967" s="6" t="str">
        <f>IFERROR(__xludf.DUMMYFUNCTION("IF(H967="""","""",
SUM(ARRAYFORMULA(VALUE(SPLIT(H967,CHAR(10)))))
)"),"")</f>
        <v/>
      </c>
      <c r="J967" s="2" t="str">
        <f>IFERROR(__xludf.DUMMYFUNCTION("IFERROR(
  TEXTJOIN(CHAR(10),TRUE,FILTER('SUMMARY DATA'!I:I,'SUMMARY DATA'!A:A=$A967,'SUMMARY DATA'!C:C=$B967)),
  IF(
    OR(
      ISNUMBER(SEARCH(""CDM CASH DEPOSIT"",$C967)),
      ISNUMBER(SEARCH(""CASH DEPOSIT"",$C967)),
      COUNTIF('SUMMARY DATA'"&amp;"!D:D,$C967)&lt;&gt;1
    ),
    """",
    IFERROR(TEXTJOIN(CHAR(10),TRUE,FILTER('SUMMARY DATA'!I:I,'SUMMARY DATA'!D:D=$C967)),"""")
  )
)"),"")</f>
        <v/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 spans="1:27">
      <c r="A968" s="2"/>
      <c r="B968" s="4"/>
      <c r="C968" s="2"/>
      <c r="D968" s="6"/>
      <c r="E968" s="4" t="str">
        <f>IFERROR(__xludf.DUMMYFUNCTION("IFERROR(
  TEXTJOIN(CHAR(10),TRUE,FILTER('SUMMARY DATA'!E:E,'SUMMARY DATA'!A:A=$A968,'SUMMARY DATA'!C:C=$B968)),
  IF(
    OR(
      ISNUMBER(SEARCH(""CDM CASH DEPOSIT"",$C968)),
      ISNUMBER(SEARCH(""CASH DEPOSIT"",$C968)),
      COUNTIF('SUMMARY DATA'"&amp;"!D:D,$C968)&lt;&gt;1
    ),
    """",
    IFERROR(TEXTJOIN(CHAR(10),TRUE,FILTER('SUMMARY DATA'!E:E,'SUMMARY DATA'!D:D=$C968)),"""")
  )
)"),"")</f>
        <v/>
      </c>
      <c r="F968" s="2" t="str">
        <f>IFERROR(__xludf.DUMMYFUNCTION("IFERROR(
  TEXTJOIN(CHAR(10),TRUE,FILTER('SUMMARY DATA'!F:F,'SUMMARY DATA'!A:A=$A968,'SUMMARY DATA'!C:C=$B968)),
  IF(
    OR(
      ISNUMBER(SEARCH(""CDM CASH DEPOSIT"",$C968)),
      ISNUMBER(SEARCH(""CASH DEPOSIT"",$C968)),
      COUNTIF('SUMMARY DATA'"&amp;"!D:D,$C968)&lt;&gt;1
    ),
    """",
    IFERROR(TEXTJOIN(CHAR(10),TRUE,FILTER('SUMMARY DATA'!F:F,'SUMMARY DATA'!D:D=$C968)),"""")
  )
)"),"")</f>
        <v/>
      </c>
      <c r="G968" s="2" t="str">
        <f>IFERROR(__xludf.DUMMYFUNCTION("IFERROR(
  TEXTJOIN(CHAR(10),TRUE,FILTER('SUMMARY DATA'!G:G,'SUMMARY DATA'!A:A=$A968,'SUMMARY DATA'!C:C=$B968)),
  IF(
    OR(
      ISNUMBER(SEARCH(""CDM CASH DEPOSIT"",$C968)),
      ISNUMBER(SEARCH(""CASH DEPOSIT"",$C968)),
      COUNTIF('SUMMARY DATA'"&amp;"!D:D,$C968)&lt;&gt;1
    ),
    """",
    IFERROR(TEXTJOIN(CHAR(10),TRUE,FILTER('SUMMARY DATA'!G:G,'SUMMARY DATA'!D:D=$C968)),"""")
  )
)"),"")</f>
        <v/>
      </c>
      <c r="H968" s="6" t="str">
        <f>IFERROR(__xludf.DUMMYFUNCTION("IFERROR(
  TEXTJOIN(CHAR(10),TRUE,FILTER('SUMMARY DATA'!H:H,'SUMMARY DATA'!A:A=$A968,'SUMMARY DATA'!C:C=$B968)),
  IF(
    OR(
      ISNUMBER(SEARCH(""CDM CASH DEPOSIT"",$C968)),
      ISNUMBER(SEARCH(""CASH DEPOSIT"",$C968)),
      COUNTIF('SUMMARY DATA'"&amp;"!D:D,$C968)&lt;&gt;1
    ),
    """",
    IFERROR(TEXTJOIN(CHAR(10),TRUE,FILTER('SUMMARY DATA'!H:H,'SUMMARY DATA'!D:D=$C968)),"""")
  )
)"),"")</f>
        <v/>
      </c>
      <c r="I968" s="6" t="str">
        <f>IFERROR(__xludf.DUMMYFUNCTION("IF(H968="""","""",
SUM(ARRAYFORMULA(VALUE(SPLIT(H968,CHAR(10)))))
)"),"")</f>
        <v/>
      </c>
      <c r="J968" s="2" t="str">
        <f>IFERROR(__xludf.DUMMYFUNCTION("IFERROR(
  TEXTJOIN(CHAR(10),TRUE,FILTER('SUMMARY DATA'!I:I,'SUMMARY DATA'!A:A=$A968,'SUMMARY DATA'!C:C=$B968)),
  IF(
    OR(
      ISNUMBER(SEARCH(""CDM CASH DEPOSIT"",$C968)),
      ISNUMBER(SEARCH(""CASH DEPOSIT"",$C968)),
      COUNTIF('SUMMARY DATA'"&amp;"!D:D,$C968)&lt;&gt;1
    ),
    """",
    IFERROR(TEXTJOIN(CHAR(10),TRUE,FILTER('SUMMARY DATA'!I:I,'SUMMARY DATA'!D:D=$C968)),"""")
  )
)"),"")</f>
        <v/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 spans="1:27">
      <c r="A969" s="2"/>
      <c r="B969" s="4"/>
      <c r="C969" s="2"/>
      <c r="D969" s="6"/>
      <c r="E969" s="4" t="str">
        <f>IFERROR(__xludf.DUMMYFUNCTION("IFERROR(
  TEXTJOIN(CHAR(10),TRUE,FILTER('SUMMARY DATA'!E:E,'SUMMARY DATA'!A:A=$A969,'SUMMARY DATA'!C:C=$B969)),
  IF(
    OR(
      ISNUMBER(SEARCH(""CDM CASH DEPOSIT"",$C969)),
      ISNUMBER(SEARCH(""CASH DEPOSIT"",$C969)),
      COUNTIF('SUMMARY DATA'"&amp;"!D:D,$C969)&lt;&gt;1
    ),
    """",
    IFERROR(TEXTJOIN(CHAR(10),TRUE,FILTER('SUMMARY DATA'!E:E,'SUMMARY DATA'!D:D=$C969)),"""")
  )
)"),"")</f>
        <v/>
      </c>
      <c r="F969" s="2" t="str">
        <f>IFERROR(__xludf.DUMMYFUNCTION("IFERROR(
  TEXTJOIN(CHAR(10),TRUE,FILTER('SUMMARY DATA'!F:F,'SUMMARY DATA'!A:A=$A969,'SUMMARY DATA'!C:C=$B969)),
  IF(
    OR(
      ISNUMBER(SEARCH(""CDM CASH DEPOSIT"",$C969)),
      ISNUMBER(SEARCH(""CASH DEPOSIT"",$C969)),
      COUNTIF('SUMMARY DATA'"&amp;"!D:D,$C969)&lt;&gt;1
    ),
    """",
    IFERROR(TEXTJOIN(CHAR(10),TRUE,FILTER('SUMMARY DATA'!F:F,'SUMMARY DATA'!D:D=$C969)),"""")
  )
)"),"")</f>
        <v/>
      </c>
      <c r="G969" s="2" t="str">
        <f>IFERROR(__xludf.DUMMYFUNCTION("IFERROR(
  TEXTJOIN(CHAR(10),TRUE,FILTER('SUMMARY DATA'!G:G,'SUMMARY DATA'!A:A=$A969,'SUMMARY DATA'!C:C=$B969)),
  IF(
    OR(
      ISNUMBER(SEARCH(""CDM CASH DEPOSIT"",$C969)),
      ISNUMBER(SEARCH(""CASH DEPOSIT"",$C969)),
      COUNTIF('SUMMARY DATA'"&amp;"!D:D,$C969)&lt;&gt;1
    ),
    """",
    IFERROR(TEXTJOIN(CHAR(10),TRUE,FILTER('SUMMARY DATA'!G:G,'SUMMARY DATA'!D:D=$C969)),"""")
  )
)"),"")</f>
        <v/>
      </c>
      <c r="H969" s="6" t="str">
        <f>IFERROR(__xludf.DUMMYFUNCTION("IFERROR(
  TEXTJOIN(CHAR(10),TRUE,FILTER('SUMMARY DATA'!H:H,'SUMMARY DATA'!A:A=$A969,'SUMMARY DATA'!C:C=$B969)),
  IF(
    OR(
      ISNUMBER(SEARCH(""CDM CASH DEPOSIT"",$C969)),
      ISNUMBER(SEARCH(""CASH DEPOSIT"",$C969)),
      COUNTIF('SUMMARY DATA'"&amp;"!D:D,$C969)&lt;&gt;1
    ),
    """",
    IFERROR(TEXTJOIN(CHAR(10),TRUE,FILTER('SUMMARY DATA'!H:H,'SUMMARY DATA'!D:D=$C969)),"""")
  )
)"),"")</f>
        <v/>
      </c>
      <c r="I969" s="6" t="str">
        <f>IFERROR(__xludf.DUMMYFUNCTION("IF(H969="""","""",
SUM(ARRAYFORMULA(VALUE(SPLIT(H969,CHAR(10)))))
)"),"")</f>
        <v/>
      </c>
      <c r="J969" s="2" t="str">
        <f>IFERROR(__xludf.DUMMYFUNCTION("IFERROR(
  TEXTJOIN(CHAR(10),TRUE,FILTER('SUMMARY DATA'!I:I,'SUMMARY DATA'!A:A=$A969,'SUMMARY DATA'!C:C=$B969)),
  IF(
    OR(
      ISNUMBER(SEARCH(""CDM CASH DEPOSIT"",$C969)),
      ISNUMBER(SEARCH(""CASH DEPOSIT"",$C969)),
      COUNTIF('SUMMARY DATA'"&amp;"!D:D,$C969)&lt;&gt;1
    ),
    """",
    IFERROR(TEXTJOIN(CHAR(10),TRUE,FILTER('SUMMARY DATA'!I:I,'SUMMARY DATA'!D:D=$C969)),"""")
  )
)"),"")</f>
        <v/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 spans="1:27">
      <c r="A970" s="2"/>
      <c r="B970" s="4"/>
      <c r="C970" s="2"/>
      <c r="D970" s="6"/>
      <c r="E970" s="4" t="str">
        <f>IFERROR(__xludf.DUMMYFUNCTION("IFERROR(
  TEXTJOIN(CHAR(10),TRUE,FILTER('SUMMARY DATA'!E:E,'SUMMARY DATA'!A:A=$A970,'SUMMARY DATA'!C:C=$B970)),
  IF(
    OR(
      ISNUMBER(SEARCH(""CDM CASH DEPOSIT"",$C970)),
      ISNUMBER(SEARCH(""CASH DEPOSIT"",$C970)),
      COUNTIF('SUMMARY DATA'"&amp;"!D:D,$C970)&lt;&gt;1
    ),
    """",
    IFERROR(TEXTJOIN(CHAR(10),TRUE,FILTER('SUMMARY DATA'!E:E,'SUMMARY DATA'!D:D=$C970)),"""")
  )
)"),"")</f>
        <v/>
      </c>
      <c r="F970" s="2" t="str">
        <f>IFERROR(__xludf.DUMMYFUNCTION("IFERROR(
  TEXTJOIN(CHAR(10),TRUE,FILTER('SUMMARY DATA'!F:F,'SUMMARY DATA'!A:A=$A970,'SUMMARY DATA'!C:C=$B970)),
  IF(
    OR(
      ISNUMBER(SEARCH(""CDM CASH DEPOSIT"",$C970)),
      ISNUMBER(SEARCH(""CASH DEPOSIT"",$C970)),
      COUNTIF('SUMMARY DATA'"&amp;"!D:D,$C970)&lt;&gt;1
    ),
    """",
    IFERROR(TEXTJOIN(CHAR(10),TRUE,FILTER('SUMMARY DATA'!F:F,'SUMMARY DATA'!D:D=$C970)),"""")
  )
)"),"")</f>
        <v/>
      </c>
      <c r="G970" s="2" t="str">
        <f>IFERROR(__xludf.DUMMYFUNCTION("IFERROR(
  TEXTJOIN(CHAR(10),TRUE,FILTER('SUMMARY DATA'!G:G,'SUMMARY DATA'!A:A=$A970,'SUMMARY DATA'!C:C=$B970)),
  IF(
    OR(
      ISNUMBER(SEARCH(""CDM CASH DEPOSIT"",$C970)),
      ISNUMBER(SEARCH(""CASH DEPOSIT"",$C970)),
      COUNTIF('SUMMARY DATA'"&amp;"!D:D,$C970)&lt;&gt;1
    ),
    """",
    IFERROR(TEXTJOIN(CHAR(10),TRUE,FILTER('SUMMARY DATA'!G:G,'SUMMARY DATA'!D:D=$C970)),"""")
  )
)"),"")</f>
        <v/>
      </c>
      <c r="H970" s="6" t="str">
        <f>IFERROR(__xludf.DUMMYFUNCTION("IFERROR(
  TEXTJOIN(CHAR(10),TRUE,FILTER('SUMMARY DATA'!H:H,'SUMMARY DATA'!A:A=$A970,'SUMMARY DATA'!C:C=$B970)),
  IF(
    OR(
      ISNUMBER(SEARCH(""CDM CASH DEPOSIT"",$C970)),
      ISNUMBER(SEARCH(""CASH DEPOSIT"",$C970)),
      COUNTIF('SUMMARY DATA'"&amp;"!D:D,$C970)&lt;&gt;1
    ),
    """",
    IFERROR(TEXTJOIN(CHAR(10),TRUE,FILTER('SUMMARY DATA'!H:H,'SUMMARY DATA'!D:D=$C970)),"""")
  )
)"),"")</f>
        <v/>
      </c>
      <c r="I970" s="6" t="str">
        <f>IFERROR(__xludf.DUMMYFUNCTION("IF(H970="""","""",
SUM(ARRAYFORMULA(VALUE(SPLIT(H970,CHAR(10)))))
)"),"")</f>
        <v/>
      </c>
      <c r="J970" s="2" t="str">
        <f>IFERROR(__xludf.DUMMYFUNCTION("IFERROR(
  TEXTJOIN(CHAR(10),TRUE,FILTER('SUMMARY DATA'!I:I,'SUMMARY DATA'!A:A=$A970,'SUMMARY DATA'!C:C=$B970)),
  IF(
    OR(
      ISNUMBER(SEARCH(""CDM CASH DEPOSIT"",$C970)),
      ISNUMBER(SEARCH(""CASH DEPOSIT"",$C970)),
      COUNTIF('SUMMARY DATA'"&amp;"!D:D,$C970)&lt;&gt;1
    ),
    """",
    IFERROR(TEXTJOIN(CHAR(10),TRUE,FILTER('SUMMARY DATA'!I:I,'SUMMARY DATA'!D:D=$C970)),"""")
  )
)"),"")</f>
        <v/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 spans="1:27">
      <c r="A971" s="2"/>
      <c r="B971" s="4"/>
      <c r="C971" s="2"/>
      <c r="D971" s="6"/>
      <c r="E971" s="4" t="str">
        <f>IFERROR(__xludf.DUMMYFUNCTION("IFERROR(
  TEXTJOIN(CHAR(10),TRUE,FILTER('SUMMARY DATA'!E:E,'SUMMARY DATA'!A:A=$A971,'SUMMARY DATA'!C:C=$B971)),
  IF(
    OR(
      ISNUMBER(SEARCH(""CDM CASH DEPOSIT"",$C971)),
      ISNUMBER(SEARCH(""CASH DEPOSIT"",$C971)),
      COUNTIF('SUMMARY DATA'"&amp;"!D:D,$C971)&lt;&gt;1
    ),
    """",
    IFERROR(TEXTJOIN(CHAR(10),TRUE,FILTER('SUMMARY DATA'!E:E,'SUMMARY DATA'!D:D=$C971)),"""")
  )
)"),"")</f>
        <v/>
      </c>
      <c r="F971" s="2" t="str">
        <f>IFERROR(__xludf.DUMMYFUNCTION("IFERROR(
  TEXTJOIN(CHAR(10),TRUE,FILTER('SUMMARY DATA'!F:F,'SUMMARY DATA'!A:A=$A971,'SUMMARY DATA'!C:C=$B971)),
  IF(
    OR(
      ISNUMBER(SEARCH(""CDM CASH DEPOSIT"",$C971)),
      ISNUMBER(SEARCH(""CASH DEPOSIT"",$C971)),
      COUNTIF('SUMMARY DATA'"&amp;"!D:D,$C971)&lt;&gt;1
    ),
    """",
    IFERROR(TEXTJOIN(CHAR(10),TRUE,FILTER('SUMMARY DATA'!F:F,'SUMMARY DATA'!D:D=$C971)),"""")
  )
)"),"")</f>
        <v/>
      </c>
      <c r="G971" s="2" t="str">
        <f>IFERROR(__xludf.DUMMYFUNCTION("IFERROR(
  TEXTJOIN(CHAR(10),TRUE,FILTER('SUMMARY DATA'!G:G,'SUMMARY DATA'!A:A=$A971,'SUMMARY DATA'!C:C=$B971)),
  IF(
    OR(
      ISNUMBER(SEARCH(""CDM CASH DEPOSIT"",$C971)),
      ISNUMBER(SEARCH(""CASH DEPOSIT"",$C971)),
      COUNTIF('SUMMARY DATA'"&amp;"!D:D,$C971)&lt;&gt;1
    ),
    """",
    IFERROR(TEXTJOIN(CHAR(10),TRUE,FILTER('SUMMARY DATA'!G:G,'SUMMARY DATA'!D:D=$C971)),"""")
  )
)"),"")</f>
        <v/>
      </c>
      <c r="H971" s="6" t="str">
        <f>IFERROR(__xludf.DUMMYFUNCTION("IFERROR(
  TEXTJOIN(CHAR(10),TRUE,FILTER('SUMMARY DATA'!H:H,'SUMMARY DATA'!A:A=$A971,'SUMMARY DATA'!C:C=$B971)),
  IF(
    OR(
      ISNUMBER(SEARCH(""CDM CASH DEPOSIT"",$C971)),
      ISNUMBER(SEARCH(""CASH DEPOSIT"",$C971)),
      COUNTIF('SUMMARY DATA'"&amp;"!D:D,$C971)&lt;&gt;1
    ),
    """",
    IFERROR(TEXTJOIN(CHAR(10),TRUE,FILTER('SUMMARY DATA'!H:H,'SUMMARY DATA'!D:D=$C971)),"""")
  )
)"),"")</f>
        <v/>
      </c>
      <c r="I971" s="6" t="str">
        <f>IFERROR(__xludf.DUMMYFUNCTION("IF(H971="""","""",
SUM(ARRAYFORMULA(VALUE(SPLIT(H971,CHAR(10)))))
)"),"")</f>
        <v/>
      </c>
      <c r="J971" s="2" t="str">
        <f>IFERROR(__xludf.DUMMYFUNCTION("IFERROR(
  TEXTJOIN(CHAR(10),TRUE,FILTER('SUMMARY DATA'!I:I,'SUMMARY DATA'!A:A=$A971,'SUMMARY DATA'!C:C=$B971)),
  IF(
    OR(
      ISNUMBER(SEARCH(""CDM CASH DEPOSIT"",$C971)),
      ISNUMBER(SEARCH(""CASH DEPOSIT"",$C971)),
      COUNTIF('SUMMARY DATA'"&amp;"!D:D,$C971)&lt;&gt;1
    ),
    """",
    IFERROR(TEXTJOIN(CHAR(10),TRUE,FILTER('SUMMARY DATA'!I:I,'SUMMARY DATA'!D:D=$C971)),"""")
  )
)"),"")</f>
        <v/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 spans="1:27">
      <c r="A972" s="2"/>
      <c r="B972" s="41"/>
      <c r="C972" s="2"/>
      <c r="D972" s="6"/>
      <c r="E972" s="4" t="str">
        <f>IFERROR(__xludf.DUMMYFUNCTION("IFERROR(
  TEXTJOIN(CHAR(10),TRUE,FILTER('SUMMARY DATA'!E:E,'SUMMARY DATA'!A:A=$A972,'SUMMARY DATA'!C:C=$B972)),
  IF(
    OR(
      ISNUMBER(SEARCH(""CDM CASH DEPOSIT"",$C972)),
      ISNUMBER(SEARCH(""CASH DEPOSIT"",$C972)),
      COUNTIF('SUMMARY DATA'"&amp;"!D:D,$C972)&lt;&gt;1
    ),
    """",
    IFERROR(TEXTJOIN(CHAR(10),TRUE,FILTER('SUMMARY DATA'!E:E,'SUMMARY DATA'!D:D=$C972)),"""")
  )
)"),"")</f>
        <v/>
      </c>
      <c r="F972" s="2" t="str">
        <f>IFERROR(__xludf.DUMMYFUNCTION("IFERROR(
  TEXTJOIN(CHAR(10),TRUE,FILTER('SUMMARY DATA'!F:F,'SUMMARY DATA'!A:A=$A972,'SUMMARY DATA'!C:C=$B972)),
  IF(
    OR(
      ISNUMBER(SEARCH(""CDM CASH DEPOSIT"",$C972)),
      ISNUMBER(SEARCH(""CASH DEPOSIT"",$C972)),
      COUNTIF('SUMMARY DATA'"&amp;"!D:D,$C972)&lt;&gt;1
    ),
    """",
    IFERROR(TEXTJOIN(CHAR(10),TRUE,FILTER('SUMMARY DATA'!F:F,'SUMMARY DATA'!D:D=$C972)),"""")
  )
)"),"")</f>
        <v/>
      </c>
      <c r="G972" s="2" t="str">
        <f>IFERROR(__xludf.DUMMYFUNCTION("IFERROR(
  TEXTJOIN(CHAR(10),TRUE,FILTER('SUMMARY DATA'!G:G,'SUMMARY DATA'!A:A=$A972,'SUMMARY DATA'!C:C=$B972)),
  IF(
    OR(
      ISNUMBER(SEARCH(""CDM CASH DEPOSIT"",$C972)),
      ISNUMBER(SEARCH(""CASH DEPOSIT"",$C972)),
      COUNTIF('SUMMARY DATA'"&amp;"!D:D,$C972)&lt;&gt;1
    ),
    """",
    IFERROR(TEXTJOIN(CHAR(10),TRUE,FILTER('SUMMARY DATA'!G:G,'SUMMARY DATA'!D:D=$C972)),"""")
  )
)"),"")</f>
        <v/>
      </c>
      <c r="H972" s="6" t="str">
        <f>IFERROR(__xludf.DUMMYFUNCTION("IFERROR(
  TEXTJOIN(CHAR(10),TRUE,FILTER('SUMMARY DATA'!H:H,'SUMMARY DATA'!A:A=$A972,'SUMMARY DATA'!C:C=$B972)),
  IF(
    OR(
      ISNUMBER(SEARCH(""CDM CASH DEPOSIT"",$C972)),
      ISNUMBER(SEARCH(""CASH DEPOSIT"",$C972)),
      COUNTIF('SUMMARY DATA'"&amp;"!D:D,$C972)&lt;&gt;1
    ),
    """",
    IFERROR(TEXTJOIN(CHAR(10),TRUE,FILTER('SUMMARY DATA'!H:H,'SUMMARY DATA'!D:D=$C972)),"""")
  )
)"),"")</f>
        <v/>
      </c>
      <c r="I972" s="6" t="str">
        <f>IFERROR(__xludf.DUMMYFUNCTION("IF(H972="""","""",
SUM(ARRAYFORMULA(VALUE(SPLIT(H972,CHAR(10)))))
)"),"")</f>
        <v/>
      </c>
      <c r="J972" s="2" t="str">
        <f>IFERROR(__xludf.DUMMYFUNCTION("IFERROR(
  TEXTJOIN(CHAR(10),TRUE,FILTER('SUMMARY DATA'!I:I,'SUMMARY DATA'!A:A=$A972,'SUMMARY DATA'!C:C=$B972)),
  IF(
    OR(
      ISNUMBER(SEARCH(""CDM CASH DEPOSIT"",$C972)),
      ISNUMBER(SEARCH(""CASH DEPOSIT"",$C972)),
      COUNTIF('SUMMARY DATA'"&amp;"!D:D,$C972)&lt;&gt;1
    ),
    """",
    IFERROR(TEXTJOIN(CHAR(10),TRUE,FILTER('SUMMARY DATA'!I:I,'SUMMARY DATA'!D:D=$C972)),"""")
  )
)"),"")</f>
        <v/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 spans="1:27">
      <c r="A973" s="2"/>
      <c r="B973" s="41"/>
      <c r="C973" s="2"/>
      <c r="D973" s="6"/>
      <c r="E973" s="4" t="str">
        <f>IFERROR(__xludf.DUMMYFUNCTION("IFERROR(
  TEXTJOIN(CHAR(10),TRUE,FILTER('SUMMARY DATA'!E:E,'SUMMARY DATA'!A:A=$A973,'SUMMARY DATA'!C:C=$B973)),
  IF(
    OR(
      ISNUMBER(SEARCH(""CDM CASH DEPOSIT"",$C973)),
      ISNUMBER(SEARCH(""CASH DEPOSIT"",$C973)),
      COUNTIF('SUMMARY DATA'"&amp;"!D:D,$C973)&lt;&gt;1
    ),
    """",
    IFERROR(TEXTJOIN(CHAR(10),TRUE,FILTER('SUMMARY DATA'!E:E,'SUMMARY DATA'!D:D=$C973)),"""")
  )
)"),"")</f>
        <v/>
      </c>
      <c r="F973" s="2" t="str">
        <f>IFERROR(__xludf.DUMMYFUNCTION("IFERROR(
  TEXTJOIN(CHAR(10),TRUE,FILTER('SUMMARY DATA'!F:F,'SUMMARY DATA'!A:A=$A973,'SUMMARY DATA'!C:C=$B973)),
  IF(
    OR(
      ISNUMBER(SEARCH(""CDM CASH DEPOSIT"",$C973)),
      ISNUMBER(SEARCH(""CASH DEPOSIT"",$C973)),
      COUNTIF('SUMMARY DATA'"&amp;"!D:D,$C973)&lt;&gt;1
    ),
    """",
    IFERROR(TEXTJOIN(CHAR(10),TRUE,FILTER('SUMMARY DATA'!F:F,'SUMMARY DATA'!D:D=$C973)),"""")
  )
)"),"")</f>
        <v/>
      </c>
      <c r="G973" s="2" t="str">
        <f>IFERROR(__xludf.DUMMYFUNCTION("IFERROR(
  TEXTJOIN(CHAR(10),TRUE,FILTER('SUMMARY DATA'!G:G,'SUMMARY DATA'!A:A=$A973,'SUMMARY DATA'!C:C=$B973)),
  IF(
    OR(
      ISNUMBER(SEARCH(""CDM CASH DEPOSIT"",$C973)),
      ISNUMBER(SEARCH(""CASH DEPOSIT"",$C973)),
      COUNTIF('SUMMARY DATA'"&amp;"!D:D,$C973)&lt;&gt;1
    ),
    """",
    IFERROR(TEXTJOIN(CHAR(10),TRUE,FILTER('SUMMARY DATA'!G:G,'SUMMARY DATA'!D:D=$C973)),"""")
  )
)"),"")</f>
        <v/>
      </c>
      <c r="H973" s="6" t="str">
        <f>IFERROR(__xludf.DUMMYFUNCTION("IFERROR(
  TEXTJOIN(CHAR(10),TRUE,FILTER('SUMMARY DATA'!H:H,'SUMMARY DATA'!A:A=$A973,'SUMMARY DATA'!C:C=$B973)),
  IF(
    OR(
      ISNUMBER(SEARCH(""CDM CASH DEPOSIT"",$C973)),
      ISNUMBER(SEARCH(""CASH DEPOSIT"",$C973)),
      COUNTIF('SUMMARY DATA'"&amp;"!D:D,$C973)&lt;&gt;1
    ),
    """",
    IFERROR(TEXTJOIN(CHAR(10),TRUE,FILTER('SUMMARY DATA'!H:H,'SUMMARY DATA'!D:D=$C973)),"""")
  )
)"),"")</f>
        <v/>
      </c>
      <c r="I973" s="6" t="str">
        <f>IFERROR(__xludf.DUMMYFUNCTION("IF(H973="""","""",
SUM(ARRAYFORMULA(VALUE(SPLIT(H973,CHAR(10)))))
)"),"")</f>
        <v/>
      </c>
      <c r="J973" s="2" t="str">
        <f>IFERROR(__xludf.DUMMYFUNCTION("IFERROR(
  TEXTJOIN(CHAR(10),TRUE,FILTER('SUMMARY DATA'!I:I,'SUMMARY DATA'!A:A=$A973,'SUMMARY DATA'!C:C=$B973)),
  IF(
    OR(
      ISNUMBER(SEARCH(""CDM CASH DEPOSIT"",$C973)),
      ISNUMBER(SEARCH(""CASH DEPOSIT"",$C973)),
      COUNTIF('SUMMARY DATA'"&amp;"!D:D,$C973)&lt;&gt;1
    ),
    """",
    IFERROR(TEXTJOIN(CHAR(10),TRUE,FILTER('SUMMARY DATA'!I:I,'SUMMARY DATA'!D:D=$C973)),"""")
  )
)"),"")</f>
        <v/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 spans="1:27">
      <c r="A974" s="2"/>
      <c r="B974" s="41"/>
      <c r="C974" s="2"/>
      <c r="D974" s="6"/>
      <c r="E974" s="4" t="str">
        <f>IFERROR(__xludf.DUMMYFUNCTION("IFERROR(
  TEXTJOIN(CHAR(10),TRUE,FILTER('SUMMARY DATA'!E:E,'SUMMARY DATA'!A:A=$A974,'SUMMARY DATA'!C:C=$B974)),
  IF(
    OR(
      ISNUMBER(SEARCH(""CDM CASH DEPOSIT"",$C974)),
      ISNUMBER(SEARCH(""CASH DEPOSIT"",$C974)),
      COUNTIF('SUMMARY DATA'"&amp;"!D:D,$C974)&lt;&gt;1
    ),
    """",
    IFERROR(TEXTJOIN(CHAR(10),TRUE,FILTER('SUMMARY DATA'!E:E,'SUMMARY DATA'!D:D=$C974)),"""")
  )
)"),"")</f>
        <v/>
      </c>
      <c r="F974" s="2" t="str">
        <f>IFERROR(__xludf.DUMMYFUNCTION("IFERROR(
  TEXTJOIN(CHAR(10),TRUE,FILTER('SUMMARY DATA'!F:F,'SUMMARY DATA'!A:A=$A974,'SUMMARY DATA'!C:C=$B974)),
  IF(
    OR(
      ISNUMBER(SEARCH(""CDM CASH DEPOSIT"",$C974)),
      ISNUMBER(SEARCH(""CASH DEPOSIT"",$C974)),
      COUNTIF('SUMMARY DATA'"&amp;"!D:D,$C974)&lt;&gt;1
    ),
    """",
    IFERROR(TEXTJOIN(CHAR(10),TRUE,FILTER('SUMMARY DATA'!F:F,'SUMMARY DATA'!D:D=$C974)),"""")
  )
)"),"")</f>
        <v/>
      </c>
      <c r="G974" s="2" t="str">
        <f>IFERROR(__xludf.DUMMYFUNCTION("IFERROR(
  TEXTJOIN(CHAR(10),TRUE,FILTER('SUMMARY DATA'!G:G,'SUMMARY DATA'!A:A=$A974,'SUMMARY DATA'!C:C=$B974)),
  IF(
    OR(
      ISNUMBER(SEARCH(""CDM CASH DEPOSIT"",$C974)),
      ISNUMBER(SEARCH(""CASH DEPOSIT"",$C974)),
      COUNTIF('SUMMARY DATA'"&amp;"!D:D,$C974)&lt;&gt;1
    ),
    """",
    IFERROR(TEXTJOIN(CHAR(10),TRUE,FILTER('SUMMARY DATA'!G:G,'SUMMARY DATA'!D:D=$C974)),"""")
  )
)"),"")</f>
        <v/>
      </c>
      <c r="H974" s="6" t="str">
        <f>IFERROR(__xludf.DUMMYFUNCTION("IFERROR(
  TEXTJOIN(CHAR(10),TRUE,FILTER('SUMMARY DATA'!H:H,'SUMMARY DATA'!A:A=$A974,'SUMMARY DATA'!C:C=$B974)),
  IF(
    OR(
      ISNUMBER(SEARCH(""CDM CASH DEPOSIT"",$C974)),
      ISNUMBER(SEARCH(""CASH DEPOSIT"",$C974)),
      COUNTIF('SUMMARY DATA'"&amp;"!D:D,$C974)&lt;&gt;1
    ),
    """",
    IFERROR(TEXTJOIN(CHAR(10),TRUE,FILTER('SUMMARY DATA'!H:H,'SUMMARY DATA'!D:D=$C974)),"""")
  )
)"),"")</f>
        <v/>
      </c>
      <c r="I974" s="6" t="str">
        <f>IFERROR(__xludf.DUMMYFUNCTION("IF(H974="""","""",
SUM(ARRAYFORMULA(VALUE(SPLIT(H974,CHAR(10)))))
)"),"")</f>
        <v/>
      </c>
      <c r="J974" s="2" t="str">
        <f>IFERROR(__xludf.DUMMYFUNCTION("IFERROR(
  TEXTJOIN(CHAR(10),TRUE,FILTER('SUMMARY DATA'!I:I,'SUMMARY DATA'!A:A=$A974,'SUMMARY DATA'!C:C=$B974)),
  IF(
    OR(
      ISNUMBER(SEARCH(""CDM CASH DEPOSIT"",$C974)),
      ISNUMBER(SEARCH(""CASH DEPOSIT"",$C974)),
      COUNTIF('SUMMARY DATA'"&amp;"!D:D,$C974)&lt;&gt;1
    ),
    """",
    IFERROR(TEXTJOIN(CHAR(10),TRUE,FILTER('SUMMARY DATA'!I:I,'SUMMARY DATA'!D:D=$C974)),"""")
  )
)"),"")</f>
        <v/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 spans="1:27">
      <c r="A975" s="2"/>
      <c r="B975" s="41"/>
      <c r="C975" s="2"/>
      <c r="D975" s="6"/>
      <c r="E975" s="4" t="str">
        <f>IFERROR(__xludf.DUMMYFUNCTION("IFERROR(
  TEXTJOIN(CHAR(10),TRUE,FILTER('SUMMARY DATA'!E:E,'SUMMARY DATA'!A:A=$A975,'SUMMARY DATA'!C:C=$B975)),
  IF(
    OR(
      ISNUMBER(SEARCH(""CDM CASH DEPOSIT"",$C975)),
      ISNUMBER(SEARCH(""CASH DEPOSIT"",$C975)),
      COUNTIF('SUMMARY DATA'"&amp;"!D:D,$C975)&lt;&gt;1
    ),
    """",
    IFERROR(TEXTJOIN(CHAR(10),TRUE,FILTER('SUMMARY DATA'!E:E,'SUMMARY DATA'!D:D=$C975)),"""")
  )
)"),"")</f>
        <v/>
      </c>
      <c r="F975" s="2" t="str">
        <f>IFERROR(__xludf.DUMMYFUNCTION("IFERROR(
  TEXTJOIN(CHAR(10),TRUE,FILTER('SUMMARY DATA'!F:F,'SUMMARY DATA'!A:A=$A975,'SUMMARY DATA'!C:C=$B975)),
  IF(
    OR(
      ISNUMBER(SEARCH(""CDM CASH DEPOSIT"",$C975)),
      ISNUMBER(SEARCH(""CASH DEPOSIT"",$C975)),
      COUNTIF('SUMMARY DATA'"&amp;"!D:D,$C975)&lt;&gt;1
    ),
    """",
    IFERROR(TEXTJOIN(CHAR(10),TRUE,FILTER('SUMMARY DATA'!F:F,'SUMMARY DATA'!D:D=$C975)),"""")
  )
)"),"")</f>
        <v/>
      </c>
      <c r="G975" s="2" t="str">
        <f>IFERROR(__xludf.DUMMYFUNCTION("IFERROR(
  TEXTJOIN(CHAR(10),TRUE,FILTER('SUMMARY DATA'!G:G,'SUMMARY DATA'!A:A=$A975,'SUMMARY DATA'!C:C=$B975)),
  IF(
    OR(
      ISNUMBER(SEARCH(""CDM CASH DEPOSIT"",$C975)),
      ISNUMBER(SEARCH(""CASH DEPOSIT"",$C975)),
      COUNTIF('SUMMARY DATA'"&amp;"!D:D,$C975)&lt;&gt;1
    ),
    """",
    IFERROR(TEXTJOIN(CHAR(10),TRUE,FILTER('SUMMARY DATA'!G:G,'SUMMARY DATA'!D:D=$C975)),"""")
  )
)"),"")</f>
        <v/>
      </c>
      <c r="H975" s="6" t="str">
        <f>IFERROR(__xludf.DUMMYFUNCTION("IFERROR(
  TEXTJOIN(CHAR(10),TRUE,FILTER('SUMMARY DATA'!H:H,'SUMMARY DATA'!A:A=$A975,'SUMMARY DATA'!C:C=$B975)),
  IF(
    OR(
      ISNUMBER(SEARCH(""CDM CASH DEPOSIT"",$C975)),
      ISNUMBER(SEARCH(""CASH DEPOSIT"",$C975)),
      COUNTIF('SUMMARY DATA'"&amp;"!D:D,$C975)&lt;&gt;1
    ),
    """",
    IFERROR(TEXTJOIN(CHAR(10),TRUE,FILTER('SUMMARY DATA'!H:H,'SUMMARY DATA'!D:D=$C975)),"""")
  )
)"),"")</f>
        <v/>
      </c>
      <c r="I975" s="6" t="str">
        <f>IFERROR(__xludf.DUMMYFUNCTION("IF(H975="""","""",
SUM(ARRAYFORMULA(VALUE(SPLIT(H975,CHAR(10)))))
)"),"")</f>
        <v/>
      </c>
      <c r="J975" s="2" t="str">
        <f>IFERROR(__xludf.DUMMYFUNCTION("IFERROR(
  TEXTJOIN(CHAR(10),TRUE,FILTER('SUMMARY DATA'!I:I,'SUMMARY DATA'!A:A=$A975,'SUMMARY DATA'!C:C=$B975)),
  IF(
    OR(
      ISNUMBER(SEARCH(""CDM CASH DEPOSIT"",$C975)),
      ISNUMBER(SEARCH(""CASH DEPOSIT"",$C975)),
      COUNTIF('SUMMARY DATA'"&amp;"!D:D,$C975)&lt;&gt;1
    ),
    """",
    IFERROR(TEXTJOIN(CHAR(10),TRUE,FILTER('SUMMARY DATA'!I:I,'SUMMARY DATA'!D:D=$C975)),"""")
  )
)"),"")</f>
        <v/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 spans="1:27">
      <c r="A976" s="2"/>
      <c r="B976" s="41"/>
      <c r="C976" s="2"/>
      <c r="D976" s="6"/>
      <c r="E976" s="4" t="str">
        <f>IFERROR(__xludf.DUMMYFUNCTION("IFERROR(
  TEXTJOIN(CHAR(10),TRUE,FILTER('SUMMARY DATA'!E:E,'SUMMARY DATA'!A:A=$A976,'SUMMARY DATA'!C:C=$B976)),
  IF(
    OR(
      ISNUMBER(SEARCH(""CDM CASH DEPOSIT"",$C976)),
      ISNUMBER(SEARCH(""CASH DEPOSIT"",$C976)),
      COUNTIF('SUMMARY DATA'"&amp;"!D:D,$C976)&lt;&gt;1
    ),
    """",
    IFERROR(TEXTJOIN(CHAR(10),TRUE,FILTER('SUMMARY DATA'!E:E,'SUMMARY DATA'!D:D=$C976)),"""")
  )
)"),"")</f>
        <v/>
      </c>
      <c r="F976" s="2" t="str">
        <f>IFERROR(__xludf.DUMMYFUNCTION("IFERROR(
  TEXTJOIN(CHAR(10),TRUE,FILTER('SUMMARY DATA'!F:F,'SUMMARY DATA'!A:A=$A976,'SUMMARY DATA'!C:C=$B976)),
  IF(
    OR(
      ISNUMBER(SEARCH(""CDM CASH DEPOSIT"",$C976)),
      ISNUMBER(SEARCH(""CASH DEPOSIT"",$C976)),
      COUNTIF('SUMMARY DATA'"&amp;"!D:D,$C976)&lt;&gt;1
    ),
    """",
    IFERROR(TEXTJOIN(CHAR(10),TRUE,FILTER('SUMMARY DATA'!F:F,'SUMMARY DATA'!D:D=$C976)),"""")
  )
)"),"")</f>
        <v/>
      </c>
      <c r="G976" s="2" t="str">
        <f>IFERROR(__xludf.DUMMYFUNCTION("IFERROR(
  TEXTJOIN(CHAR(10),TRUE,FILTER('SUMMARY DATA'!G:G,'SUMMARY DATA'!A:A=$A976,'SUMMARY DATA'!C:C=$B976)),
  IF(
    OR(
      ISNUMBER(SEARCH(""CDM CASH DEPOSIT"",$C976)),
      ISNUMBER(SEARCH(""CASH DEPOSIT"",$C976)),
      COUNTIF('SUMMARY DATA'"&amp;"!D:D,$C976)&lt;&gt;1
    ),
    """",
    IFERROR(TEXTJOIN(CHAR(10),TRUE,FILTER('SUMMARY DATA'!G:G,'SUMMARY DATA'!D:D=$C976)),"""")
  )
)"),"")</f>
        <v/>
      </c>
      <c r="H976" s="6" t="str">
        <f>IFERROR(__xludf.DUMMYFUNCTION("IFERROR(
  TEXTJOIN(CHAR(10),TRUE,FILTER('SUMMARY DATA'!H:H,'SUMMARY DATA'!A:A=$A976,'SUMMARY DATA'!C:C=$B976)),
  IF(
    OR(
      ISNUMBER(SEARCH(""CDM CASH DEPOSIT"",$C976)),
      ISNUMBER(SEARCH(""CASH DEPOSIT"",$C976)),
      COUNTIF('SUMMARY DATA'"&amp;"!D:D,$C976)&lt;&gt;1
    ),
    """",
    IFERROR(TEXTJOIN(CHAR(10),TRUE,FILTER('SUMMARY DATA'!H:H,'SUMMARY DATA'!D:D=$C976)),"""")
  )
)"),"")</f>
        <v/>
      </c>
      <c r="I976" s="6" t="str">
        <f>IFERROR(__xludf.DUMMYFUNCTION("IF(H976="""","""",
SUM(ARRAYFORMULA(VALUE(SPLIT(H976,CHAR(10)))))
)"),"")</f>
        <v/>
      </c>
      <c r="J976" s="2" t="str">
        <f>IFERROR(__xludf.DUMMYFUNCTION("IFERROR(
  TEXTJOIN(CHAR(10),TRUE,FILTER('SUMMARY DATA'!I:I,'SUMMARY DATA'!A:A=$A976,'SUMMARY DATA'!C:C=$B976)),
  IF(
    OR(
      ISNUMBER(SEARCH(""CDM CASH DEPOSIT"",$C976)),
      ISNUMBER(SEARCH(""CASH DEPOSIT"",$C976)),
      COUNTIF('SUMMARY DATA'"&amp;"!D:D,$C976)&lt;&gt;1
    ),
    """",
    IFERROR(TEXTJOIN(CHAR(10),TRUE,FILTER('SUMMARY DATA'!I:I,'SUMMARY DATA'!D:D=$C976)),"""")
  )
)"),"")</f>
        <v/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 spans="1:27">
      <c r="A977" s="2"/>
      <c r="B977" s="41"/>
      <c r="C977" s="2"/>
      <c r="D977" s="6"/>
      <c r="E977" s="4" t="str">
        <f>IFERROR(__xludf.DUMMYFUNCTION("IFERROR(
  TEXTJOIN(CHAR(10),TRUE,FILTER('SUMMARY DATA'!E:E,'SUMMARY DATA'!A:A=$A977,'SUMMARY DATA'!C:C=$B977)),
  IF(
    OR(
      ISNUMBER(SEARCH(""CDM CASH DEPOSIT"",$C977)),
      ISNUMBER(SEARCH(""CASH DEPOSIT"",$C977)),
      COUNTIF('SUMMARY DATA'"&amp;"!D:D,$C977)&lt;&gt;1
    ),
    """",
    IFERROR(TEXTJOIN(CHAR(10),TRUE,FILTER('SUMMARY DATA'!E:E,'SUMMARY DATA'!D:D=$C977)),"""")
  )
)"),"")</f>
        <v/>
      </c>
      <c r="F977" s="2" t="str">
        <f>IFERROR(__xludf.DUMMYFUNCTION("IFERROR(
  TEXTJOIN(CHAR(10),TRUE,FILTER('SUMMARY DATA'!F:F,'SUMMARY DATA'!A:A=$A977,'SUMMARY DATA'!C:C=$B977)),
  IF(
    OR(
      ISNUMBER(SEARCH(""CDM CASH DEPOSIT"",$C977)),
      ISNUMBER(SEARCH(""CASH DEPOSIT"",$C977)),
      COUNTIF('SUMMARY DATA'"&amp;"!D:D,$C977)&lt;&gt;1
    ),
    """",
    IFERROR(TEXTJOIN(CHAR(10),TRUE,FILTER('SUMMARY DATA'!F:F,'SUMMARY DATA'!D:D=$C977)),"""")
  )
)"),"")</f>
        <v/>
      </c>
      <c r="G977" s="2" t="str">
        <f>IFERROR(__xludf.DUMMYFUNCTION("IFERROR(
  TEXTJOIN(CHAR(10),TRUE,FILTER('SUMMARY DATA'!G:G,'SUMMARY DATA'!A:A=$A977,'SUMMARY DATA'!C:C=$B977)),
  IF(
    OR(
      ISNUMBER(SEARCH(""CDM CASH DEPOSIT"",$C977)),
      ISNUMBER(SEARCH(""CASH DEPOSIT"",$C977)),
      COUNTIF('SUMMARY DATA'"&amp;"!D:D,$C977)&lt;&gt;1
    ),
    """",
    IFERROR(TEXTJOIN(CHAR(10),TRUE,FILTER('SUMMARY DATA'!G:G,'SUMMARY DATA'!D:D=$C977)),"""")
  )
)"),"")</f>
        <v/>
      </c>
      <c r="H977" s="6" t="str">
        <f>IFERROR(__xludf.DUMMYFUNCTION("IFERROR(
  TEXTJOIN(CHAR(10),TRUE,FILTER('SUMMARY DATA'!H:H,'SUMMARY DATA'!A:A=$A977,'SUMMARY DATA'!C:C=$B977)),
  IF(
    OR(
      ISNUMBER(SEARCH(""CDM CASH DEPOSIT"",$C977)),
      ISNUMBER(SEARCH(""CASH DEPOSIT"",$C977)),
      COUNTIF('SUMMARY DATA'"&amp;"!D:D,$C977)&lt;&gt;1
    ),
    """",
    IFERROR(TEXTJOIN(CHAR(10),TRUE,FILTER('SUMMARY DATA'!H:H,'SUMMARY DATA'!D:D=$C977)),"""")
  )
)"),"")</f>
        <v/>
      </c>
      <c r="I977" s="6" t="str">
        <f>IFERROR(__xludf.DUMMYFUNCTION("IF(H977="""","""",
SUM(ARRAYFORMULA(VALUE(SPLIT(H977,CHAR(10)))))
)"),"")</f>
        <v/>
      </c>
      <c r="J977" s="2" t="str">
        <f>IFERROR(__xludf.DUMMYFUNCTION("IFERROR(
  TEXTJOIN(CHAR(10),TRUE,FILTER('SUMMARY DATA'!I:I,'SUMMARY DATA'!A:A=$A977,'SUMMARY DATA'!C:C=$B977)),
  IF(
    OR(
      ISNUMBER(SEARCH(""CDM CASH DEPOSIT"",$C977)),
      ISNUMBER(SEARCH(""CASH DEPOSIT"",$C977)),
      COUNTIF('SUMMARY DATA'"&amp;"!D:D,$C977)&lt;&gt;1
    ),
    """",
    IFERROR(TEXTJOIN(CHAR(10),TRUE,FILTER('SUMMARY DATA'!I:I,'SUMMARY DATA'!D:D=$C977)),"""")
  )
)"),"")</f>
        <v/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 spans="1:27">
      <c r="A978" s="2"/>
      <c r="B978" s="41"/>
      <c r="C978" s="2"/>
      <c r="D978" s="6"/>
      <c r="E978" s="4" t="str">
        <f>IFERROR(__xludf.DUMMYFUNCTION("IFERROR(
  TEXTJOIN(CHAR(10),TRUE,FILTER('SUMMARY DATA'!E:E,'SUMMARY DATA'!A:A=$A978,'SUMMARY DATA'!C:C=$B978)),
  IF(
    OR(
      ISNUMBER(SEARCH(""CDM CASH DEPOSIT"",$C978)),
      ISNUMBER(SEARCH(""CASH DEPOSIT"",$C978)),
      COUNTIF('SUMMARY DATA'"&amp;"!D:D,$C978)&lt;&gt;1
    ),
    """",
    IFERROR(TEXTJOIN(CHAR(10),TRUE,FILTER('SUMMARY DATA'!E:E,'SUMMARY DATA'!D:D=$C978)),"""")
  )
)"),"")</f>
        <v/>
      </c>
      <c r="F978" s="2" t="str">
        <f>IFERROR(__xludf.DUMMYFUNCTION("IFERROR(
  TEXTJOIN(CHAR(10),TRUE,FILTER('SUMMARY DATA'!F:F,'SUMMARY DATA'!A:A=$A978,'SUMMARY DATA'!C:C=$B978)),
  IF(
    OR(
      ISNUMBER(SEARCH(""CDM CASH DEPOSIT"",$C978)),
      ISNUMBER(SEARCH(""CASH DEPOSIT"",$C978)),
      COUNTIF('SUMMARY DATA'"&amp;"!D:D,$C978)&lt;&gt;1
    ),
    """",
    IFERROR(TEXTJOIN(CHAR(10),TRUE,FILTER('SUMMARY DATA'!F:F,'SUMMARY DATA'!D:D=$C978)),"""")
  )
)"),"")</f>
        <v/>
      </c>
      <c r="G978" s="2" t="str">
        <f>IFERROR(__xludf.DUMMYFUNCTION("IFERROR(
  TEXTJOIN(CHAR(10),TRUE,FILTER('SUMMARY DATA'!G:G,'SUMMARY DATA'!A:A=$A978,'SUMMARY DATA'!C:C=$B978)),
  IF(
    OR(
      ISNUMBER(SEARCH(""CDM CASH DEPOSIT"",$C978)),
      ISNUMBER(SEARCH(""CASH DEPOSIT"",$C978)),
      COUNTIF('SUMMARY DATA'"&amp;"!D:D,$C978)&lt;&gt;1
    ),
    """",
    IFERROR(TEXTJOIN(CHAR(10),TRUE,FILTER('SUMMARY DATA'!G:G,'SUMMARY DATA'!D:D=$C978)),"""")
  )
)"),"")</f>
        <v/>
      </c>
      <c r="H978" s="6" t="str">
        <f>IFERROR(__xludf.DUMMYFUNCTION("IFERROR(
  TEXTJOIN(CHAR(10),TRUE,FILTER('SUMMARY DATA'!H:H,'SUMMARY DATA'!A:A=$A978,'SUMMARY DATA'!C:C=$B978)),
  IF(
    OR(
      ISNUMBER(SEARCH(""CDM CASH DEPOSIT"",$C978)),
      ISNUMBER(SEARCH(""CASH DEPOSIT"",$C978)),
      COUNTIF('SUMMARY DATA'"&amp;"!D:D,$C978)&lt;&gt;1
    ),
    """",
    IFERROR(TEXTJOIN(CHAR(10),TRUE,FILTER('SUMMARY DATA'!H:H,'SUMMARY DATA'!D:D=$C978)),"""")
  )
)"),"")</f>
        <v/>
      </c>
      <c r="I978" s="6" t="str">
        <f>IFERROR(__xludf.DUMMYFUNCTION("IF(H978="""","""",
SUM(ARRAYFORMULA(VALUE(SPLIT(H978,CHAR(10)))))
)"),"")</f>
        <v/>
      </c>
      <c r="J978" s="2" t="str">
        <f>IFERROR(__xludf.DUMMYFUNCTION("IFERROR(
  TEXTJOIN(CHAR(10),TRUE,FILTER('SUMMARY DATA'!I:I,'SUMMARY DATA'!A:A=$A978,'SUMMARY DATA'!C:C=$B978)),
  IF(
    OR(
      ISNUMBER(SEARCH(""CDM CASH DEPOSIT"",$C978)),
      ISNUMBER(SEARCH(""CASH DEPOSIT"",$C978)),
      COUNTIF('SUMMARY DATA'"&amp;"!D:D,$C978)&lt;&gt;1
    ),
    """",
    IFERROR(TEXTJOIN(CHAR(10),TRUE,FILTER('SUMMARY DATA'!I:I,'SUMMARY DATA'!D:D=$C978)),"""")
  )
)"),"")</f>
        <v/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 spans="1:27">
      <c r="A979" s="2"/>
      <c r="B979" s="41"/>
      <c r="C979" s="2"/>
      <c r="D979" s="6"/>
      <c r="E979" s="4" t="str">
        <f>IFERROR(__xludf.DUMMYFUNCTION("IFERROR(
  TEXTJOIN(CHAR(10),TRUE,FILTER('SUMMARY DATA'!E:E,'SUMMARY DATA'!A:A=$A979,'SUMMARY DATA'!C:C=$B979)),
  IF(
    OR(
      ISNUMBER(SEARCH(""CDM CASH DEPOSIT"",$C979)),
      ISNUMBER(SEARCH(""CASH DEPOSIT"",$C979)),
      COUNTIF('SUMMARY DATA'"&amp;"!D:D,$C979)&lt;&gt;1
    ),
    """",
    IFERROR(TEXTJOIN(CHAR(10),TRUE,FILTER('SUMMARY DATA'!E:E,'SUMMARY DATA'!D:D=$C979)),"""")
  )
)"),"")</f>
        <v/>
      </c>
      <c r="F979" s="2" t="str">
        <f>IFERROR(__xludf.DUMMYFUNCTION("IFERROR(
  TEXTJOIN(CHAR(10),TRUE,FILTER('SUMMARY DATA'!F:F,'SUMMARY DATA'!A:A=$A979,'SUMMARY DATA'!C:C=$B979)),
  IF(
    OR(
      ISNUMBER(SEARCH(""CDM CASH DEPOSIT"",$C979)),
      ISNUMBER(SEARCH(""CASH DEPOSIT"",$C979)),
      COUNTIF('SUMMARY DATA'"&amp;"!D:D,$C979)&lt;&gt;1
    ),
    """",
    IFERROR(TEXTJOIN(CHAR(10),TRUE,FILTER('SUMMARY DATA'!F:F,'SUMMARY DATA'!D:D=$C979)),"""")
  )
)"),"")</f>
        <v/>
      </c>
      <c r="G979" s="2" t="str">
        <f>IFERROR(__xludf.DUMMYFUNCTION("IFERROR(
  TEXTJOIN(CHAR(10),TRUE,FILTER('SUMMARY DATA'!G:G,'SUMMARY DATA'!A:A=$A979,'SUMMARY DATA'!C:C=$B979)),
  IF(
    OR(
      ISNUMBER(SEARCH(""CDM CASH DEPOSIT"",$C979)),
      ISNUMBER(SEARCH(""CASH DEPOSIT"",$C979)),
      COUNTIF('SUMMARY DATA'"&amp;"!D:D,$C979)&lt;&gt;1
    ),
    """",
    IFERROR(TEXTJOIN(CHAR(10),TRUE,FILTER('SUMMARY DATA'!G:G,'SUMMARY DATA'!D:D=$C979)),"""")
  )
)"),"")</f>
        <v/>
      </c>
      <c r="H979" s="6" t="str">
        <f>IFERROR(__xludf.DUMMYFUNCTION("IFERROR(
  TEXTJOIN(CHAR(10),TRUE,FILTER('SUMMARY DATA'!H:H,'SUMMARY DATA'!A:A=$A979,'SUMMARY DATA'!C:C=$B979)),
  IF(
    OR(
      ISNUMBER(SEARCH(""CDM CASH DEPOSIT"",$C979)),
      ISNUMBER(SEARCH(""CASH DEPOSIT"",$C979)),
      COUNTIF('SUMMARY DATA'"&amp;"!D:D,$C979)&lt;&gt;1
    ),
    """",
    IFERROR(TEXTJOIN(CHAR(10),TRUE,FILTER('SUMMARY DATA'!H:H,'SUMMARY DATA'!D:D=$C979)),"""")
  )
)"),"")</f>
        <v/>
      </c>
      <c r="I979" s="6" t="str">
        <f>IFERROR(__xludf.DUMMYFUNCTION("IF(H979="""","""",
SUM(ARRAYFORMULA(VALUE(SPLIT(H979,CHAR(10)))))
)"),"")</f>
        <v/>
      </c>
      <c r="J979" s="2" t="str">
        <f>IFERROR(__xludf.DUMMYFUNCTION("IFERROR(
  TEXTJOIN(CHAR(10),TRUE,FILTER('SUMMARY DATA'!I:I,'SUMMARY DATA'!A:A=$A979,'SUMMARY DATA'!C:C=$B979)),
  IF(
    OR(
      ISNUMBER(SEARCH(""CDM CASH DEPOSIT"",$C979)),
      ISNUMBER(SEARCH(""CASH DEPOSIT"",$C979)),
      COUNTIF('SUMMARY DATA'"&amp;"!D:D,$C979)&lt;&gt;1
    ),
    """",
    IFERROR(TEXTJOIN(CHAR(10),TRUE,FILTER('SUMMARY DATA'!I:I,'SUMMARY DATA'!D:D=$C979)),"""")
  )
)"),"")</f>
        <v/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 spans="1:27">
      <c r="A980" s="2"/>
      <c r="B980" s="41"/>
      <c r="C980" s="2"/>
      <c r="D980" s="6"/>
      <c r="E980" s="4" t="str">
        <f>IFERROR(__xludf.DUMMYFUNCTION("IFERROR(
  TEXTJOIN(CHAR(10),TRUE,FILTER('SUMMARY DATA'!E:E,'SUMMARY DATA'!A:A=$A980,'SUMMARY DATA'!C:C=$B980)),
  IF(
    OR(
      ISNUMBER(SEARCH(""CDM CASH DEPOSIT"",$C980)),
      ISNUMBER(SEARCH(""CASH DEPOSIT"",$C980)),
      COUNTIF('SUMMARY DATA'"&amp;"!D:D,$C980)&lt;&gt;1
    ),
    """",
    IFERROR(TEXTJOIN(CHAR(10),TRUE,FILTER('SUMMARY DATA'!E:E,'SUMMARY DATA'!D:D=$C980)),"""")
  )
)"),"")</f>
        <v/>
      </c>
      <c r="F980" s="2" t="str">
        <f>IFERROR(__xludf.DUMMYFUNCTION("IFERROR(
  TEXTJOIN(CHAR(10),TRUE,FILTER('SUMMARY DATA'!F:F,'SUMMARY DATA'!A:A=$A980,'SUMMARY DATA'!C:C=$B980)),
  IF(
    OR(
      ISNUMBER(SEARCH(""CDM CASH DEPOSIT"",$C980)),
      ISNUMBER(SEARCH(""CASH DEPOSIT"",$C980)),
      COUNTIF('SUMMARY DATA'"&amp;"!D:D,$C980)&lt;&gt;1
    ),
    """",
    IFERROR(TEXTJOIN(CHAR(10),TRUE,FILTER('SUMMARY DATA'!F:F,'SUMMARY DATA'!D:D=$C980)),"""")
  )
)"),"")</f>
        <v/>
      </c>
      <c r="G980" s="2" t="str">
        <f>IFERROR(__xludf.DUMMYFUNCTION("IFERROR(
  TEXTJOIN(CHAR(10),TRUE,FILTER('SUMMARY DATA'!G:G,'SUMMARY DATA'!A:A=$A980,'SUMMARY DATA'!C:C=$B980)),
  IF(
    OR(
      ISNUMBER(SEARCH(""CDM CASH DEPOSIT"",$C980)),
      ISNUMBER(SEARCH(""CASH DEPOSIT"",$C980)),
      COUNTIF('SUMMARY DATA'"&amp;"!D:D,$C980)&lt;&gt;1
    ),
    """",
    IFERROR(TEXTJOIN(CHAR(10),TRUE,FILTER('SUMMARY DATA'!G:G,'SUMMARY DATA'!D:D=$C980)),"""")
  )
)"),"")</f>
        <v/>
      </c>
      <c r="H980" s="6" t="str">
        <f>IFERROR(__xludf.DUMMYFUNCTION("IFERROR(
  TEXTJOIN(CHAR(10),TRUE,FILTER('SUMMARY DATA'!H:H,'SUMMARY DATA'!A:A=$A980,'SUMMARY DATA'!C:C=$B980)),
  IF(
    OR(
      ISNUMBER(SEARCH(""CDM CASH DEPOSIT"",$C980)),
      ISNUMBER(SEARCH(""CASH DEPOSIT"",$C980)),
      COUNTIF('SUMMARY DATA'"&amp;"!D:D,$C980)&lt;&gt;1
    ),
    """",
    IFERROR(TEXTJOIN(CHAR(10),TRUE,FILTER('SUMMARY DATA'!H:H,'SUMMARY DATA'!D:D=$C980)),"""")
  )
)"),"")</f>
        <v/>
      </c>
      <c r="I980" s="6" t="str">
        <f>IFERROR(__xludf.DUMMYFUNCTION("IF(H980="""","""",
SUM(ARRAYFORMULA(VALUE(SPLIT(H980,CHAR(10)))))
)"),"")</f>
        <v/>
      </c>
      <c r="J980" s="2" t="str">
        <f>IFERROR(__xludf.DUMMYFUNCTION("IFERROR(
  TEXTJOIN(CHAR(10),TRUE,FILTER('SUMMARY DATA'!I:I,'SUMMARY DATA'!A:A=$A980,'SUMMARY DATA'!C:C=$B980)),
  IF(
    OR(
      ISNUMBER(SEARCH(""CDM CASH DEPOSIT"",$C980)),
      ISNUMBER(SEARCH(""CASH DEPOSIT"",$C980)),
      COUNTIF('SUMMARY DATA'"&amp;"!D:D,$C980)&lt;&gt;1
    ),
    """",
    IFERROR(TEXTJOIN(CHAR(10),TRUE,FILTER('SUMMARY DATA'!I:I,'SUMMARY DATA'!D:D=$C980)),"""")
  )
)"),"")</f>
        <v/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 spans="1:27">
      <c r="A981" s="2"/>
      <c r="B981" s="41"/>
      <c r="C981" s="2"/>
      <c r="D981" s="6"/>
      <c r="E981" s="4" t="str">
        <f>IFERROR(__xludf.DUMMYFUNCTION("IFERROR(
  TEXTJOIN(CHAR(10),TRUE,FILTER('SUMMARY DATA'!E:E,'SUMMARY DATA'!A:A=$A981,'SUMMARY DATA'!C:C=$B981)),
  IF(
    OR(
      ISNUMBER(SEARCH(""CDM CASH DEPOSIT"",$C981)),
      ISNUMBER(SEARCH(""CASH DEPOSIT"",$C981)),
      COUNTIF('SUMMARY DATA'"&amp;"!D:D,$C981)&lt;&gt;1
    ),
    """",
    IFERROR(TEXTJOIN(CHAR(10),TRUE,FILTER('SUMMARY DATA'!E:E,'SUMMARY DATA'!D:D=$C981)),"""")
  )
)"),"")</f>
        <v/>
      </c>
      <c r="F981" s="2" t="str">
        <f>IFERROR(__xludf.DUMMYFUNCTION("IFERROR(
  TEXTJOIN(CHAR(10),TRUE,FILTER('SUMMARY DATA'!F:F,'SUMMARY DATA'!A:A=$A981,'SUMMARY DATA'!C:C=$B981)),
  IF(
    OR(
      ISNUMBER(SEARCH(""CDM CASH DEPOSIT"",$C981)),
      ISNUMBER(SEARCH(""CASH DEPOSIT"",$C981)),
      COUNTIF('SUMMARY DATA'"&amp;"!D:D,$C981)&lt;&gt;1
    ),
    """",
    IFERROR(TEXTJOIN(CHAR(10),TRUE,FILTER('SUMMARY DATA'!F:F,'SUMMARY DATA'!D:D=$C981)),"""")
  )
)"),"")</f>
        <v/>
      </c>
      <c r="G981" s="2" t="str">
        <f>IFERROR(__xludf.DUMMYFUNCTION("IFERROR(
  TEXTJOIN(CHAR(10),TRUE,FILTER('SUMMARY DATA'!G:G,'SUMMARY DATA'!A:A=$A981,'SUMMARY DATA'!C:C=$B981)),
  IF(
    OR(
      ISNUMBER(SEARCH(""CDM CASH DEPOSIT"",$C981)),
      ISNUMBER(SEARCH(""CASH DEPOSIT"",$C981)),
      COUNTIF('SUMMARY DATA'"&amp;"!D:D,$C981)&lt;&gt;1
    ),
    """",
    IFERROR(TEXTJOIN(CHAR(10),TRUE,FILTER('SUMMARY DATA'!G:G,'SUMMARY DATA'!D:D=$C981)),"""")
  )
)"),"")</f>
        <v/>
      </c>
      <c r="H981" s="6" t="str">
        <f>IFERROR(__xludf.DUMMYFUNCTION("IFERROR(
  TEXTJOIN(CHAR(10),TRUE,FILTER('SUMMARY DATA'!H:H,'SUMMARY DATA'!A:A=$A981,'SUMMARY DATA'!C:C=$B981)),
  IF(
    OR(
      ISNUMBER(SEARCH(""CDM CASH DEPOSIT"",$C981)),
      ISNUMBER(SEARCH(""CASH DEPOSIT"",$C981)),
      COUNTIF('SUMMARY DATA'"&amp;"!D:D,$C981)&lt;&gt;1
    ),
    """",
    IFERROR(TEXTJOIN(CHAR(10),TRUE,FILTER('SUMMARY DATA'!H:H,'SUMMARY DATA'!D:D=$C981)),"""")
  )
)"),"")</f>
        <v/>
      </c>
      <c r="I981" s="6" t="str">
        <f>IFERROR(__xludf.DUMMYFUNCTION("IF(H981="""","""",
SUM(ARRAYFORMULA(VALUE(SPLIT(H981,CHAR(10)))))
)"),"")</f>
        <v/>
      </c>
      <c r="J981" s="2" t="str">
        <f>IFERROR(__xludf.DUMMYFUNCTION("IFERROR(
  TEXTJOIN(CHAR(10),TRUE,FILTER('SUMMARY DATA'!I:I,'SUMMARY DATA'!A:A=$A981,'SUMMARY DATA'!C:C=$B981)),
  IF(
    OR(
      ISNUMBER(SEARCH(""CDM CASH DEPOSIT"",$C981)),
      ISNUMBER(SEARCH(""CASH DEPOSIT"",$C981)),
      COUNTIF('SUMMARY DATA'"&amp;"!D:D,$C981)&lt;&gt;1
    ),
    """",
    IFERROR(TEXTJOIN(CHAR(10),TRUE,FILTER('SUMMARY DATA'!I:I,'SUMMARY DATA'!D:D=$C981)),"""")
  )
)"),"")</f>
        <v/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 spans="1:27">
      <c r="A982" s="2"/>
      <c r="B982" s="41"/>
      <c r="C982" s="2"/>
      <c r="D982" s="6"/>
      <c r="E982" s="4" t="str">
        <f>IFERROR(__xludf.DUMMYFUNCTION("IFERROR(
  TEXTJOIN(CHAR(10),TRUE,FILTER('SUMMARY DATA'!E:E,'SUMMARY DATA'!A:A=$A982,'SUMMARY DATA'!C:C=$B982)),
  IF(
    OR(
      ISNUMBER(SEARCH(""CDM CASH DEPOSIT"",$C982)),
      ISNUMBER(SEARCH(""CASH DEPOSIT"",$C982)),
      COUNTIF('SUMMARY DATA'"&amp;"!D:D,$C982)&lt;&gt;1
    ),
    """",
    IFERROR(TEXTJOIN(CHAR(10),TRUE,FILTER('SUMMARY DATA'!E:E,'SUMMARY DATA'!D:D=$C982)),"""")
  )
)"),"")</f>
        <v/>
      </c>
      <c r="F982" s="2" t="str">
        <f>IFERROR(__xludf.DUMMYFUNCTION("IFERROR(
  TEXTJOIN(CHAR(10),TRUE,FILTER('SUMMARY DATA'!F:F,'SUMMARY DATA'!A:A=$A982,'SUMMARY DATA'!C:C=$B982)),
  IF(
    OR(
      ISNUMBER(SEARCH(""CDM CASH DEPOSIT"",$C982)),
      ISNUMBER(SEARCH(""CASH DEPOSIT"",$C982)),
      COUNTIF('SUMMARY DATA'"&amp;"!D:D,$C982)&lt;&gt;1
    ),
    """",
    IFERROR(TEXTJOIN(CHAR(10),TRUE,FILTER('SUMMARY DATA'!F:F,'SUMMARY DATA'!D:D=$C982)),"""")
  )
)"),"")</f>
        <v/>
      </c>
      <c r="G982" s="2" t="str">
        <f>IFERROR(__xludf.DUMMYFUNCTION("IFERROR(
  TEXTJOIN(CHAR(10),TRUE,FILTER('SUMMARY DATA'!G:G,'SUMMARY DATA'!A:A=$A982,'SUMMARY DATA'!C:C=$B982)),
  IF(
    OR(
      ISNUMBER(SEARCH(""CDM CASH DEPOSIT"",$C982)),
      ISNUMBER(SEARCH(""CASH DEPOSIT"",$C982)),
      COUNTIF('SUMMARY DATA'"&amp;"!D:D,$C982)&lt;&gt;1
    ),
    """",
    IFERROR(TEXTJOIN(CHAR(10),TRUE,FILTER('SUMMARY DATA'!G:G,'SUMMARY DATA'!D:D=$C982)),"""")
  )
)"),"")</f>
        <v/>
      </c>
      <c r="H982" s="6" t="str">
        <f>IFERROR(__xludf.DUMMYFUNCTION("IFERROR(
  TEXTJOIN(CHAR(10),TRUE,FILTER('SUMMARY DATA'!H:H,'SUMMARY DATA'!A:A=$A982,'SUMMARY DATA'!C:C=$B982)),
  IF(
    OR(
      ISNUMBER(SEARCH(""CDM CASH DEPOSIT"",$C982)),
      ISNUMBER(SEARCH(""CASH DEPOSIT"",$C982)),
      COUNTIF('SUMMARY DATA'"&amp;"!D:D,$C982)&lt;&gt;1
    ),
    """",
    IFERROR(TEXTJOIN(CHAR(10),TRUE,FILTER('SUMMARY DATA'!H:H,'SUMMARY DATA'!D:D=$C982)),"""")
  )
)"),"")</f>
        <v/>
      </c>
      <c r="I982" s="6" t="str">
        <f>IFERROR(__xludf.DUMMYFUNCTION("IF(H982="""","""",
SUM(ARRAYFORMULA(VALUE(SPLIT(H982,CHAR(10)))))
)"),"")</f>
        <v/>
      </c>
      <c r="J982" s="2" t="str">
        <f>IFERROR(__xludf.DUMMYFUNCTION("IFERROR(
  TEXTJOIN(CHAR(10),TRUE,FILTER('SUMMARY DATA'!I:I,'SUMMARY DATA'!A:A=$A982,'SUMMARY DATA'!C:C=$B982)),
  IF(
    OR(
      ISNUMBER(SEARCH(""CDM CASH DEPOSIT"",$C982)),
      ISNUMBER(SEARCH(""CASH DEPOSIT"",$C982)),
      COUNTIF('SUMMARY DATA'"&amp;"!D:D,$C982)&lt;&gt;1
    ),
    """",
    IFERROR(TEXTJOIN(CHAR(10),TRUE,FILTER('SUMMARY DATA'!I:I,'SUMMARY DATA'!D:D=$C982)),"""")
  )
)"),"")</f>
        <v/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 spans="1:27">
      <c r="A983" s="2"/>
      <c r="B983" s="41"/>
      <c r="C983" s="2"/>
      <c r="D983" s="6"/>
      <c r="E983" s="4" t="str">
        <f>IFERROR(__xludf.DUMMYFUNCTION("IFERROR(
  TEXTJOIN(CHAR(10),TRUE,FILTER('SUMMARY DATA'!E:E,'SUMMARY DATA'!A:A=$A983,'SUMMARY DATA'!C:C=$B983)),
  IF(
    OR(
      ISNUMBER(SEARCH(""CDM CASH DEPOSIT"",$C983)),
      ISNUMBER(SEARCH(""CASH DEPOSIT"",$C983)),
      COUNTIF('SUMMARY DATA'"&amp;"!D:D,$C983)&lt;&gt;1
    ),
    """",
    IFERROR(TEXTJOIN(CHAR(10),TRUE,FILTER('SUMMARY DATA'!E:E,'SUMMARY DATA'!D:D=$C983)),"""")
  )
)"),"")</f>
        <v/>
      </c>
      <c r="F983" s="2" t="str">
        <f>IFERROR(__xludf.DUMMYFUNCTION("IFERROR(
  TEXTJOIN(CHAR(10),TRUE,FILTER('SUMMARY DATA'!F:F,'SUMMARY DATA'!A:A=$A983,'SUMMARY DATA'!C:C=$B983)),
  IF(
    OR(
      ISNUMBER(SEARCH(""CDM CASH DEPOSIT"",$C983)),
      ISNUMBER(SEARCH(""CASH DEPOSIT"",$C983)),
      COUNTIF('SUMMARY DATA'"&amp;"!D:D,$C983)&lt;&gt;1
    ),
    """",
    IFERROR(TEXTJOIN(CHAR(10),TRUE,FILTER('SUMMARY DATA'!F:F,'SUMMARY DATA'!D:D=$C983)),"""")
  )
)"),"")</f>
        <v/>
      </c>
      <c r="G983" s="2" t="str">
        <f>IFERROR(__xludf.DUMMYFUNCTION("IFERROR(
  TEXTJOIN(CHAR(10),TRUE,FILTER('SUMMARY DATA'!G:G,'SUMMARY DATA'!A:A=$A983,'SUMMARY DATA'!C:C=$B983)),
  IF(
    OR(
      ISNUMBER(SEARCH(""CDM CASH DEPOSIT"",$C983)),
      ISNUMBER(SEARCH(""CASH DEPOSIT"",$C983)),
      COUNTIF('SUMMARY DATA'"&amp;"!D:D,$C983)&lt;&gt;1
    ),
    """",
    IFERROR(TEXTJOIN(CHAR(10),TRUE,FILTER('SUMMARY DATA'!G:G,'SUMMARY DATA'!D:D=$C983)),"""")
  )
)"),"")</f>
        <v/>
      </c>
      <c r="H983" s="6" t="str">
        <f>IFERROR(__xludf.DUMMYFUNCTION("IFERROR(
  TEXTJOIN(CHAR(10),TRUE,FILTER('SUMMARY DATA'!H:H,'SUMMARY DATA'!A:A=$A983,'SUMMARY DATA'!C:C=$B983)),
  IF(
    OR(
      ISNUMBER(SEARCH(""CDM CASH DEPOSIT"",$C983)),
      ISNUMBER(SEARCH(""CASH DEPOSIT"",$C983)),
      COUNTIF('SUMMARY DATA'"&amp;"!D:D,$C983)&lt;&gt;1
    ),
    """",
    IFERROR(TEXTJOIN(CHAR(10),TRUE,FILTER('SUMMARY DATA'!H:H,'SUMMARY DATA'!D:D=$C983)),"""")
  )
)"),"")</f>
        <v/>
      </c>
      <c r="I983" s="6" t="str">
        <f>IFERROR(__xludf.DUMMYFUNCTION("IF(H983="""","""",
SUM(ARRAYFORMULA(VALUE(SPLIT(H983,CHAR(10)))))
)"),"")</f>
        <v/>
      </c>
      <c r="J983" s="2" t="str">
        <f>IFERROR(__xludf.DUMMYFUNCTION("IFERROR(
  TEXTJOIN(CHAR(10),TRUE,FILTER('SUMMARY DATA'!I:I,'SUMMARY DATA'!A:A=$A983,'SUMMARY DATA'!C:C=$B983)),
  IF(
    OR(
      ISNUMBER(SEARCH(""CDM CASH DEPOSIT"",$C983)),
      ISNUMBER(SEARCH(""CASH DEPOSIT"",$C983)),
      COUNTIF('SUMMARY DATA'"&amp;"!D:D,$C983)&lt;&gt;1
    ),
    """",
    IFERROR(TEXTJOIN(CHAR(10),TRUE,FILTER('SUMMARY DATA'!I:I,'SUMMARY DATA'!D:D=$C983)),"""")
  )
)"),"")</f>
        <v/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 spans="1:27">
      <c r="A984" s="2"/>
      <c r="B984" s="41"/>
      <c r="C984" s="2"/>
      <c r="D984" s="6"/>
      <c r="E984" s="4" t="str">
        <f>IFERROR(__xludf.DUMMYFUNCTION("IFERROR(
  TEXTJOIN(CHAR(10),TRUE,FILTER('SUMMARY DATA'!E:E,'SUMMARY DATA'!A:A=$A984,'SUMMARY DATA'!C:C=$B984)),
  IF(
    OR(
      ISNUMBER(SEARCH(""CDM CASH DEPOSIT"",$C984)),
      ISNUMBER(SEARCH(""CASH DEPOSIT"",$C984)),
      COUNTIF('SUMMARY DATA'"&amp;"!D:D,$C984)&lt;&gt;1
    ),
    """",
    IFERROR(TEXTJOIN(CHAR(10),TRUE,FILTER('SUMMARY DATA'!E:E,'SUMMARY DATA'!D:D=$C984)),"""")
  )
)"),"")</f>
        <v/>
      </c>
      <c r="F984" s="2" t="str">
        <f>IFERROR(__xludf.DUMMYFUNCTION("IFERROR(
  TEXTJOIN(CHAR(10),TRUE,FILTER('SUMMARY DATA'!F:F,'SUMMARY DATA'!A:A=$A984,'SUMMARY DATA'!C:C=$B984)),
  IF(
    OR(
      ISNUMBER(SEARCH(""CDM CASH DEPOSIT"",$C984)),
      ISNUMBER(SEARCH(""CASH DEPOSIT"",$C984)),
      COUNTIF('SUMMARY DATA'"&amp;"!D:D,$C984)&lt;&gt;1
    ),
    """",
    IFERROR(TEXTJOIN(CHAR(10),TRUE,FILTER('SUMMARY DATA'!F:F,'SUMMARY DATA'!D:D=$C984)),"""")
  )
)"),"")</f>
        <v/>
      </c>
      <c r="G984" s="2" t="str">
        <f>IFERROR(__xludf.DUMMYFUNCTION("IFERROR(
  TEXTJOIN(CHAR(10),TRUE,FILTER('SUMMARY DATA'!G:G,'SUMMARY DATA'!A:A=$A984,'SUMMARY DATA'!C:C=$B984)),
  IF(
    OR(
      ISNUMBER(SEARCH(""CDM CASH DEPOSIT"",$C984)),
      ISNUMBER(SEARCH(""CASH DEPOSIT"",$C984)),
      COUNTIF('SUMMARY DATA'"&amp;"!D:D,$C984)&lt;&gt;1
    ),
    """",
    IFERROR(TEXTJOIN(CHAR(10),TRUE,FILTER('SUMMARY DATA'!G:G,'SUMMARY DATA'!D:D=$C984)),"""")
  )
)"),"")</f>
        <v/>
      </c>
      <c r="H984" s="6" t="str">
        <f>IFERROR(__xludf.DUMMYFUNCTION("IFERROR(
  TEXTJOIN(CHAR(10),TRUE,FILTER('SUMMARY DATA'!H:H,'SUMMARY DATA'!A:A=$A984,'SUMMARY DATA'!C:C=$B984)),
  IF(
    OR(
      ISNUMBER(SEARCH(""CDM CASH DEPOSIT"",$C984)),
      ISNUMBER(SEARCH(""CASH DEPOSIT"",$C984)),
      COUNTIF('SUMMARY DATA'"&amp;"!D:D,$C984)&lt;&gt;1
    ),
    """",
    IFERROR(TEXTJOIN(CHAR(10),TRUE,FILTER('SUMMARY DATA'!H:H,'SUMMARY DATA'!D:D=$C984)),"""")
  )
)"),"")</f>
        <v/>
      </c>
      <c r="I984" s="6" t="str">
        <f>IFERROR(__xludf.DUMMYFUNCTION("IF(H984="""","""",
SUM(ARRAYFORMULA(VALUE(SPLIT(H984,CHAR(10)))))
)"),"")</f>
        <v/>
      </c>
      <c r="J984" s="2" t="str">
        <f>IFERROR(__xludf.DUMMYFUNCTION("IFERROR(
  TEXTJOIN(CHAR(10),TRUE,FILTER('SUMMARY DATA'!I:I,'SUMMARY DATA'!A:A=$A984,'SUMMARY DATA'!C:C=$B984)),
  IF(
    OR(
      ISNUMBER(SEARCH(""CDM CASH DEPOSIT"",$C984)),
      ISNUMBER(SEARCH(""CASH DEPOSIT"",$C984)),
      COUNTIF('SUMMARY DATA'"&amp;"!D:D,$C984)&lt;&gt;1
    ),
    """",
    IFERROR(TEXTJOIN(CHAR(10),TRUE,FILTER('SUMMARY DATA'!I:I,'SUMMARY DATA'!D:D=$C984)),"""")
  )
)"),"")</f>
        <v/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 spans="1:27">
      <c r="A985" s="2"/>
      <c r="B985" s="41"/>
      <c r="C985" s="2"/>
      <c r="D985" s="6"/>
      <c r="E985" s="4" t="str">
        <f>IFERROR(__xludf.DUMMYFUNCTION("IFERROR(
  TEXTJOIN(CHAR(10),TRUE,FILTER('SUMMARY DATA'!E:E,'SUMMARY DATA'!A:A=$A985,'SUMMARY DATA'!C:C=$B985)),
  IF(
    OR(
      ISNUMBER(SEARCH(""CDM CASH DEPOSIT"",$C985)),
      ISNUMBER(SEARCH(""CASH DEPOSIT"",$C985)),
      COUNTIF('SUMMARY DATA'"&amp;"!D:D,$C985)&lt;&gt;1
    ),
    """",
    IFERROR(TEXTJOIN(CHAR(10),TRUE,FILTER('SUMMARY DATA'!E:E,'SUMMARY DATA'!D:D=$C985)),"""")
  )
)"),"")</f>
        <v/>
      </c>
      <c r="F985" s="2" t="str">
        <f>IFERROR(__xludf.DUMMYFUNCTION("IFERROR(
  TEXTJOIN(CHAR(10),TRUE,FILTER('SUMMARY DATA'!F:F,'SUMMARY DATA'!A:A=$A985,'SUMMARY DATA'!C:C=$B985)),
  IF(
    OR(
      ISNUMBER(SEARCH(""CDM CASH DEPOSIT"",$C985)),
      ISNUMBER(SEARCH(""CASH DEPOSIT"",$C985)),
      COUNTIF('SUMMARY DATA'"&amp;"!D:D,$C985)&lt;&gt;1
    ),
    """",
    IFERROR(TEXTJOIN(CHAR(10),TRUE,FILTER('SUMMARY DATA'!F:F,'SUMMARY DATA'!D:D=$C985)),"""")
  )
)"),"")</f>
        <v/>
      </c>
      <c r="G985" s="2" t="str">
        <f>IFERROR(__xludf.DUMMYFUNCTION("IFERROR(
  TEXTJOIN(CHAR(10),TRUE,FILTER('SUMMARY DATA'!G:G,'SUMMARY DATA'!A:A=$A985,'SUMMARY DATA'!C:C=$B985)),
  IF(
    OR(
      ISNUMBER(SEARCH(""CDM CASH DEPOSIT"",$C985)),
      ISNUMBER(SEARCH(""CASH DEPOSIT"",$C985)),
      COUNTIF('SUMMARY DATA'"&amp;"!D:D,$C985)&lt;&gt;1
    ),
    """",
    IFERROR(TEXTJOIN(CHAR(10),TRUE,FILTER('SUMMARY DATA'!G:G,'SUMMARY DATA'!D:D=$C985)),"""")
  )
)"),"")</f>
        <v/>
      </c>
      <c r="H985" s="6" t="str">
        <f>IFERROR(__xludf.DUMMYFUNCTION("IFERROR(
  TEXTJOIN(CHAR(10),TRUE,FILTER('SUMMARY DATA'!H:H,'SUMMARY DATA'!A:A=$A985,'SUMMARY DATA'!C:C=$B985)),
  IF(
    OR(
      ISNUMBER(SEARCH(""CDM CASH DEPOSIT"",$C985)),
      ISNUMBER(SEARCH(""CASH DEPOSIT"",$C985)),
      COUNTIF('SUMMARY DATA'"&amp;"!D:D,$C985)&lt;&gt;1
    ),
    """",
    IFERROR(TEXTJOIN(CHAR(10),TRUE,FILTER('SUMMARY DATA'!H:H,'SUMMARY DATA'!D:D=$C985)),"""")
  )
)"),"")</f>
        <v/>
      </c>
      <c r="I985" s="6" t="str">
        <f>IFERROR(__xludf.DUMMYFUNCTION("IF(H985="""","""",
SUM(ARRAYFORMULA(VALUE(SPLIT(H985,CHAR(10)))))
)"),"")</f>
        <v/>
      </c>
      <c r="J985" s="2" t="str">
        <f>IFERROR(__xludf.DUMMYFUNCTION("IFERROR(
  TEXTJOIN(CHAR(10),TRUE,FILTER('SUMMARY DATA'!I:I,'SUMMARY DATA'!A:A=$A985,'SUMMARY DATA'!C:C=$B985)),
  IF(
    OR(
      ISNUMBER(SEARCH(""CDM CASH DEPOSIT"",$C985)),
      ISNUMBER(SEARCH(""CASH DEPOSIT"",$C985)),
      COUNTIF('SUMMARY DATA'"&amp;"!D:D,$C985)&lt;&gt;1
    ),
    """",
    IFERROR(TEXTJOIN(CHAR(10),TRUE,FILTER('SUMMARY DATA'!I:I,'SUMMARY DATA'!D:D=$C985)),"""")
  )
)"),"")</f>
        <v/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 spans="1:27">
      <c r="A986" s="2"/>
      <c r="B986" s="41"/>
      <c r="C986" s="2"/>
      <c r="D986" s="6"/>
      <c r="E986" s="4" t="str">
        <f>IFERROR(__xludf.DUMMYFUNCTION("IFERROR(
  TEXTJOIN(CHAR(10),TRUE,FILTER('SUMMARY DATA'!E:E,'SUMMARY DATA'!A:A=$A986,'SUMMARY DATA'!C:C=$B986)),
  IF(
    OR(
      ISNUMBER(SEARCH(""CDM CASH DEPOSIT"",$C986)),
      ISNUMBER(SEARCH(""CASH DEPOSIT"",$C986)),
      COUNTIF('SUMMARY DATA'"&amp;"!D:D,$C986)&lt;&gt;1
    ),
    """",
    IFERROR(TEXTJOIN(CHAR(10),TRUE,FILTER('SUMMARY DATA'!E:E,'SUMMARY DATA'!D:D=$C986)),"""")
  )
)"),"")</f>
        <v/>
      </c>
      <c r="F986" s="2" t="str">
        <f>IFERROR(__xludf.DUMMYFUNCTION("IFERROR(
  TEXTJOIN(CHAR(10),TRUE,FILTER('SUMMARY DATA'!F:F,'SUMMARY DATA'!A:A=$A986,'SUMMARY DATA'!C:C=$B986)),
  IF(
    OR(
      ISNUMBER(SEARCH(""CDM CASH DEPOSIT"",$C986)),
      ISNUMBER(SEARCH(""CASH DEPOSIT"",$C986)),
      COUNTIF('SUMMARY DATA'"&amp;"!D:D,$C986)&lt;&gt;1
    ),
    """",
    IFERROR(TEXTJOIN(CHAR(10),TRUE,FILTER('SUMMARY DATA'!F:F,'SUMMARY DATA'!D:D=$C986)),"""")
  )
)"),"")</f>
        <v/>
      </c>
      <c r="G986" s="2" t="str">
        <f>IFERROR(__xludf.DUMMYFUNCTION("IFERROR(
  TEXTJOIN(CHAR(10),TRUE,FILTER('SUMMARY DATA'!G:G,'SUMMARY DATA'!A:A=$A986,'SUMMARY DATA'!C:C=$B986)),
  IF(
    OR(
      ISNUMBER(SEARCH(""CDM CASH DEPOSIT"",$C986)),
      ISNUMBER(SEARCH(""CASH DEPOSIT"",$C986)),
      COUNTIF('SUMMARY DATA'"&amp;"!D:D,$C986)&lt;&gt;1
    ),
    """",
    IFERROR(TEXTJOIN(CHAR(10),TRUE,FILTER('SUMMARY DATA'!G:G,'SUMMARY DATA'!D:D=$C986)),"""")
  )
)"),"")</f>
        <v/>
      </c>
      <c r="H986" s="6" t="str">
        <f>IFERROR(__xludf.DUMMYFUNCTION("IFERROR(
  TEXTJOIN(CHAR(10),TRUE,FILTER('SUMMARY DATA'!H:H,'SUMMARY DATA'!A:A=$A986,'SUMMARY DATA'!C:C=$B986)),
  IF(
    OR(
      ISNUMBER(SEARCH(""CDM CASH DEPOSIT"",$C986)),
      ISNUMBER(SEARCH(""CASH DEPOSIT"",$C986)),
      COUNTIF('SUMMARY DATA'"&amp;"!D:D,$C986)&lt;&gt;1
    ),
    """",
    IFERROR(TEXTJOIN(CHAR(10),TRUE,FILTER('SUMMARY DATA'!H:H,'SUMMARY DATA'!D:D=$C986)),"""")
  )
)"),"")</f>
        <v/>
      </c>
      <c r="I986" s="6" t="str">
        <f>IFERROR(__xludf.DUMMYFUNCTION("IF(H986="""","""",
SUM(ARRAYFORMULA(VALUE(SPLIT(H986,CHAR(10)))))
)"),"")</f>
        <v/>
      </c>
      <c r="J986" s="2" t="str">
        <f>IFERROR(__xludf.DUMMYFUNCTION("IFERROR(
  TEXTJOIN(CHAR(10),TRUE,FILTER('SUMMARY DATA'!I:I,'SUMMARY DATA'!A:A=$A986,'SUMMARY DATA'!C:C=$B986)),
  IF(
    OR(
      ISNUMBER(SEARCH(""CDM CASH DEPOSIT"",$C986)),
      ISNUMBER(SEARCH(""CASH DEPOSIT"",$C986)),
      COUNTIF('SUMMARY DATA'"&amp;"!D:D,$C986)&lt;&gt;1
    ),
    """",
    IFERROR(TEXTJOIN(CHAR(10),TRUE,FILTER('SUMMARY DATA'!I:I,'SUMMARY DATA'!D:D=$C986)),"""")
  )
)"),"")</f>
        <v/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 spans="1:27">
      <c r="A987" s="2"/>
      <c r="B987" s="41"/>
      <c r="C987" s="2"/>
      <c r="D987" s="6"/>
      <c r="E987" s="4" t="str">
        <f>IFERROR(__xludf.DUMMYFUNCTION("IFERROR(
  TEXTJOIN(CHAR(10),TRUE,FILTER('SUMMARY DATA'!E:E,'SUMMARY DATA'!A:A=$A987,'SUMMARY DATA'!C:C=$B987)),
  IF(
    OR(
      ISNUMBER(SEARCH(""CDM CASH DEPOSIT"",$C987)),
      ISNUMBER(SEARCH(""CASH DEPOSIT"",$C987)),
      COUNTIF('SUMMARY DATA'"&amp;"!D:D,$C987)&lt;&gt;1
    ),
    """",
    IFERROR(TEXTJOIN(CHAR(10),TRUE,FILTER('SUMMARY DATA'!E:E,'SUMMARY DATA'!D:D=$C987)),"""")
  )
)"),"")</f>
        <v/>
      </c>
      <c r="F987" s="2" t="str">
        <f>IFERROR(__xludf.DUMMYFUNCTION("IFERROR(
  TEXTJOIN(CHAR(10),TRUE,FILTER('SUMMARY DATA'!F:F,'SUMMARY DATA'!A:A=$A987,'SUMMARY DATA'!C:C=$B987)),
  IF(
    OR(
      ISNUMBER(SEARCH(""CDM CASH DEPOSIT"",$C987)),
      ISNUMBER(SEARCH(""CASH DEPOSIT"",$C987)),
      COUNTIF('SUMMARY DATA'"&amp;"!D:D,$C987)&lt;&gt;1
    ),
    """",
    IFERROR(TEXTJOIN(CHAR(10),TRUE,FILTER('SUMMARY DATA'!F:F,'SUMMARY DATA'!D:D=$C987)),"""")
  )
)"),"")</f>
        <v/>
      </c>
      <c r="G987" s="2" t="str">
        <f>IFERROR(__xludf.DUMMYFUNCTION("IFERROR(
  TEXTJOIN(CHAR(10),TRUE,FILTER('SUMMARY DATA'!G:G,'SUMMARY DATA'!A:A=$A987,'SUMMARY DATA'!C:C=$B987)),
  IF(
    OR(
      ISNUMBER(SEARCH(""CDM CASH DEPOSIT"",$C987)),
      ISNUMBER(SEARCH(""CASH DEPOSIT"",$C987)),
      COUNTIF('SUMMARY DATA'"&amp;"!D:D,$C987)&lt;&gt;1
    ),
    """",
    IFERROR(TEXTJOIN(CHAR(10),TRUE,FILTER('SUMMARY DATA'!G:G,'SUMMARY DATA'!D:D=$C987)),"""")
  )
)"),"")</f>
        <v/>
      </c>
      <c r="H987" s="6" t="str">
        <f>IFERROR(__xludf.DUMMYFUNCTION("IFERROR(
  TEXTJOIN(CHAR(10),TRUE,FILTER('SUMMARY DATA'!H:H,'SUMMARY DATA'!A:A=$A987,'SUMMARY DATA'!C:C=$B987)),
  IF(
    OR(
      ISNUMBER(SEARCH(""CDM CASH DEPOSIT"",$C987)),
      ISNUMBER(SEARCH(""CASH DEPOSIT"",$C987)),
      COUNTIF('SUMMARY DATA'"&amp;"!D:D,$C987)&lt;&gt;1
    ),
    """",
    IFERROR(TEXTJOIN(CHAR(10),TRUE,FILTER('SUMMARY DATA'!H:H,'SUMMARY DATA'!D:D=$C987)),"""")
  )
)"),"")</f>
        <v/>
      </c>
      <c r="I987" s="6" t="str">
        <f>IFERROR(__xludf.DUMMYFUNCTION("IF(H987="""","""",
SUM(ARRAYFORMULA(VALUE(SPLIT(H987,CHAR(10)))))
)"),"")</f>
        <v/>
      </c>
      <c r="J987" s="2" t="str">
        <f>IFERROR(__xludf.DUMMYFUNCTION("IFERROR(
  TEXTJOIN(CHAR(10),TRUE,FILTER('SUMMARY DATA'!I:I,'SUMMARY DATA'!A:A=$A987,'SUMMARY DATA'!C:C=$B987)),
  IF(
    OR(
      ISNUMBER(SEARCH(""CDM CASH DEPOSIT"",$C987)),
      ISNUMBER(SEARCH(""CASH DEPOSIT"",$C987)),
      COUNTIF('SUMMARY DATA'"&amp;"!D:D,$C987)&lt;&gt;1
    ),
    """",
    IFERROR(TEXTJOIN(CHAR(10),TRUE,FILTER('SUMMARY DATA'!I:I,'SUMMARY DATA'!D:D=$C987)),"""")
  )
)"),"")</f>
        <v/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 spans="1:27">
      <c r="A988" s="2"/>
      <c r="B988" s="41"/>
      <c r="C988" s="2"/>
      <c r="D988" s="6"/>
      <c r="E988" s="4" t="str">
        <f>IFERROR(__xludf.DUMMYFUNCTION("IFERROR(
  TEXTJOIN(CHAR(10),TRUE,FILTER('SUMMARY DATA'!E:E,'SUMMARY DATA'!A:A=$A988,'SUMMARY DATA'!C:C=$B988)),
  IF(
    OR(
      ISNUMBER(SEARCH(""CDM CASH DEPOSIT"",$C988)),
      ISNUMBER(SEARCH(""CASH DEPOSIT"",$C988)),
      COUNTIF('SUMMARY DATA'"&amp;"!D:D,$C988)&lt;&gt;1
    ),
    """",
    IFERROR(TEXTJOIN(CHAR(10),TRUE,FILTER('SUMMARY DATA'!E:E,'SUMMARY DATA'!D:D=$C988)),"""")
  )
)"),"")</f>
        <v/>
      </c>
      <c r="F988" s="2" t="str">
        <f>IFERROR(__xludf.DUMMYFUNCTION("IFERROR(
  TEXTJOIN(CHAR(10),TRUE,FILTER('SUMMARY DATA'!F:F,'SUMMARY DATA'!A:A=$A988,'SUMMARY DATA'!C:C=$B988)),
  IF(
    OR(
      ISNUMBER(SEARCH(""CDM CASH DEPOSIT"",$C988)),
      ISNUMBER(SEARCH(""CASH DEPOSIT"",$C988)),
      COUNTIF('SUMMARY DATA'"&amp;"!D:D,$C988)&lt;&gt;1
    ),
    """",
    IFERROR(TEXTJOIN(CHAR(10),TRUE,FILTER('SUMMARY DATA'!F:F,'SUMMARY DATA'!D:D=$C988)),"""")
  )
)"),"")</f>
        <v/>
      </c>
      <c r="G988" s="2" t="str">
        <f>IFERROR(__xludf.DUMMYFUNCTION("IFERROR(
  TEXTJOIN(CHAR(10),TRUE,FILTER('SUMMARY DATA'!G:G,'SUMMARY DATA'!A:A=$A988,'SUMMARY DATA'!C:C=$B988)),
  IF(
    OR(
      ISNUMBER(SEARCH(""CDM CASH DEPOSIT"",$C988)),
      ISNUMBER(SEARCH(""CASH DEPOSIT"",$C988)),
      COUNTIF('SUMMARY DATA'"&amp;"!D:D,$C988)&lt;&gt;1
    ),
    """",
    IFERROR(TEXTJOIN(CHAR(10),TRUE,FILTER('SUMMARY DATA'!G:G,'SUMMARY DATA'!D:D=$C988)),"""")
  )
)"),"")</f>
        <v/>
      </c>
      <c r="H988" s="6" t="str">
        <f>IFERROR(__xludf.DUMMYFUNCTION("IFERROR(
  TEXTJOIN(CHAR(10),TRUE,FILTER('SUMMARY DATA'!H:H,'SUMMARY DATA'!A:A=$A988,'SUMMARY DATA'!C:C=$B988)),
  IF(
    OR(
      ISNUMBER(SEARCH(""CDM CASH DEPOSIT"",$C988)),
      ISNUMBER(SEARCH(""CASH DEPOSIT"",$C988)),
      COUNTIF('SUMMARY DATA'"&amp;"!D:D,$C988)&lt;&gt;1
    ),
    """",
    IFERROR(TEXTJOIN(CHAR(10),TRUE,FILTER('SUMMARY DATA'!H:H,'SUMMARY DATA'!D:D=$C988)),"""")
  )
)"),"")</f>
        <v/>
      </c>
      <c r="I988" s="6" t="str">
        <f>IFERROR(__xludf.DUMMYFUNCTION("IF(H988="""","""",
SUM(ARRAYFORMULA(VALUE(SPLIT(H988,CHAR(10)))))
)"),"")</f>
        <v/>
      </c>
      <c r="J988" s="2" t="str">
        <f>IFERROR(__xludf.DUMMYFUNCTION("IFERROR(
  TEXTJOIN(CHAR(10),TRUE,FILTER('SUMMARY DATA'!I:I,'SUMMARY DATA'!A:A=$A988,'SUMMARY DATA'!C:C=$B988)),
  IF(
    OR(
      ISNUMBER(SEARCH(""CDM CASH DEPOSIT"",$C988)),
      ISNUMBER(SEARCH(""CASH DEPOSIT"",$C988)),
      COUNTIF('SUMMARY DATA'"&amp;"!D:D,$C988)&lt;&gt;1
    ),
    """",
    IFERROR(TEXTJOIN(CHAR(10),TRUE,FILTER('SUMMARY DATA'!I:I,'SUMMARY DATA'!D:D=$C988)),"""")
  )
)"),"")</f>
        <v/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 spans="1:27">
      <c r="A989" s="2"/>
      <c r="B989" s="41"/>
      <c r="C989" s="2"/>
      <c r="D989" s="6"/>
      <c r="E989" s="4" t="str">
        <f>IFERROR(__xludf.DUMMYFUNCTION("IFERROR(
  TEXTJOIN(CHAR(10),TRUE,FILTER('SUMMARY DATA'!E:E,'SUMMARY DATA'!A:A=$A989,'SUMMARY DATA'!C:C=$B989)),
  IF(
    OR(
      ISNUMBER(SEARCH(""CDM CASH DEPOSIT"",$C989)),
      ISNUMBER(SEARCH(""CASH DEPOSIT"",$C989)),
      COUNTIF('SUMMARY DATA'"&amp;"!D:D,$C989)&lt;&gt;1
    ),
    """",
    IFERROR(TEXTJOIN(CHAR(10),TRUE,FILTER('SUMMARY DATA'!E:E,'SUMMARY DATA'!D:D=$C989)),"""")
  )
)"),"")</f>
        <v/>
      </c>
      <c r="F989" s="2" t="str">
        <f>IFERROR(__xludf.DUMMYFUNCTION("IFERROR(
  TEXTJOIN(CHAR(10),TRUE,FILTER('SUMMARY DATA'!F:F,'SUMMARY DATA'!A:A=$A989,'SUMMARY DATA'!C:C=$B989)),
  IF(
    OR(
      ISNUMBER(SEARCH(""CDM CASH DEPOSIT"",$C989)),
      ISNUMBER(SEARCH(""CASH DEPOSIT"",$C989)),
      COUNTIF('SUMMARY DATA'"&amp;"!D:D,$C989)&lt;&gt;1
    ),
    """",
    IFERROR(TEXTJOIN(CHAR(10),TRUE,FILTER('SUMMARY DATA'!F:F,'SUMMARY DATA'!D:D=$C989)),"""")
  )
)"),"")</f>
        <v/>
      </c>
      <c r="G989" s="2" t="str">
        <f>IFERROR(__xludf.DUMMYFUNCTION("IFERROR(
  TEXTJOIN(CHAR(10),TRUE,FILTER('SUMMARY DATA'!G:G,'SUMMARY DATA'!A:A=$A989,'SUMMARY DATA'!C:C=$B989)),
  IF(
    OR(
      ISNUMBER(SEARCH(""CDM CASH DEPOSIT"",$C989)),
      ISNUMBER(SEARCH(""CASH DEPOSIT"",$C989)),
      COUNTIF('SUMMARY DATA'"&amp;"!D:D,$C989)&lt;&gt;1
    ),
    """",
    IFERROR(TEXTJOIN(CHAR(10),TRUE,FILTER('SUMMARY DATA'!G:G,'SUMMARY DATA'!D:D=$C989)),"""")
  )
)"),"")</f>
        <v/>
      </c>
      <c r="H989" s="6" t="str">
        <f>IFERROR(__xludf.DUMMYFUNCTION("IFERROR(
  TEXTJOIN(CHAR(10),TRUE,FILTER('SUMMARY DATA'!H:H,'SUMMARY DATA'!A:A=$A989,'SUMMARY DATA'!C:C=$B989)),
  IF(
    OR(
      ISNUMBER(SEARCH(""CDM CASH DEPOSIT"",$C989)),
      ISNUMBER(SEARCH(""CASH DEPOSIT"",$C989)),
      COUNTIF('SUMMARY DATA'"&amp;"!D:D,$C989)&lt;&gt;1
    ),
    """",
    IFERROR(TEXTJOIN(CHAR(10),TRUE,FILTER('SUMMARY DATA'!H:H,'SUMMARY DATA'!D:D=$C989)),"""")
  )
)"),"")</f>
        <v/>
      </c>
      <c r="I989" s="6" t="str">
        <f>IFERROR(__xludf.DUMMYFUNCTION("IF(H989="""","""",
SUM(ARRAYFORMULA(VALUE(SPLIT(H989,CHAR(10)))))
)"),"")</f>
        <v/>
      </c>
      <c r="J989" s="2" t="str">
        <f>IFERROR(__xludf.DUMMYFUNCTION("IFERROR(
  TEXTJOIN(CHAR(10),TRUE,FILTER('SUMMARY DATA'!I:I,'SUMMARY DATA'!A:A=$A989,'SUMMARY DATA'!C:C=$B989)),
  IF(
    OR(
      ISNUMBER(SEARCH(""CDM CASH DEPOSIT"",$C989)),
      ISNUMBER(SEARCH(""CASH DEPOSIT"",$C989)),
      COUNTIF('SUMMARY DATA'"&amp;"!D:D,$C989)&lt;&gt;1
    ),
    """",
    IFERROR(TEXTJOIN(CHAR(10),TRUE,FILTER('SUMMARY DATA'!I:I,'SUMMARY DATA'!D:D=$C989)),"""")
  )
)"),"")</f>
        <v/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 spans="1:27">
      <c r="A990" s="2"/>
      <c r="B990" s="41"/>
      <c r="C990" s="2"/>
      <c r="D990" s="6"/>
      <c r="E990" s="4" t="str">
        <f>IFERROR(__xludf.DUMMYFUNCTION("IFERROR(
  TEXTJOIN(CHAR(10),TRUE,FILTER('SUMMARY DATA'!E:E,'SUMMARY DATA'!A:A=$A990,'SUMMARY DATA'!C:C=$B990)),
  IF(
    OR(
      ISNUMBER(SEARCH(""CDM CASH DEPOSIT"",$C990)),
      ISNUMBER(SEARCH(""CASH DEPOSIT"",$C990)),
      COUNTIF('SUMMARY DATA'"&amp;"!D:D,$C990)&lt;&gt;1
    ),
    """",
    IFERROR(TEXTJOIN(CHAR(10),TRUE,FILTER('SUMMARY DATA'!E:E,'SUMMARY DATA'!D:D=$C990)),"""")
  )
)"),"")</f>
        <v/>
      </c>
      <c r="F990" s="2" t="str">
        <f>IFERROR(__xludf.DUMMYFUNCTION("IFERROR(
  TEXTJOIN(CHAR(10),TRUE,FILTER('SUMMARY DATA'!F:F,'SUMMARY DATA'!A:A=$A990,'SUMMARY DATA'!C:C=$B990)),
  IF(
    OR(
      ISNUMBER(SEARCH(""CDM CASH DEPOSIT"",$C990)),
      ISNUMBER(SEARCH(""CASH DEPOSIT"",$C990)),
      COUNTIF('SUMMARY DATA'"&amp;"!D:D,$C990)&lt;&gt;1
    ),
    """",
    IFERROR(TEXTJOIN(CHAR(10),TRUE,FILTER('SUMMARY DATA'!F:F,'SUMMARY DATA'!D:D=$C990)),"""")
  )
)"),"")</f>
        <v/>
      </c>
      <c r="G990" s="2" t="str">
        <f>IFERROR(__xludf.DUMMYFUNCTION("IFERROR(
  TEXTJOIN(CHAR(10),TRUE,FILTER('SUMMARY DATA'!G:G,'SUMMARY DATA'!A:A=$A990,'SUMMARY DATA'!C:C=$B990)),
  IF(
    OR(
      ISNUMBER(SEARCH(""CDM CASH DEPOSIT"",$C990)),
      ISNUMBER(SEARCH(""CASH DEPOSIT"",$C990)),
      COUNTIF('SUMMARY DATA'"&amp;"!D:D,$C990)&lt;&gt;1
    ),
    """",
    IFERROR(TEXTJOIN(CHAR(10),TRUE,FILTER('SUMMARY DATA'!G:G,'SUMMARY DATA'!D:D=$C990)),"""")
  )
)"),"")</f>
        <v/>
      </c>
      <c r="H990" s="6" t="str">
        <f>IFERROR(__xludf.DUMMYFUNCTION("IFERROR(
  TEXTJOIN(CHAR(10),TRUE,FILTER('SUMMARY DATA'!H:H,'SUMMARY DATA'!A:A=$A990,'SUMMARY DATA'!C:C=$B990)),
  IF(
    OR(
      ISNUMBER(SEARCH(""CDM CASH DEPOSIT"",$C990)),
      ISNUMBER(SEARCH(""CASH DEPOSIT"",$C990)),
      COUNTIF('SUMMARY DATA'"&amp;"!D:D,$C990)&lt;&gt;1
    ),
    """",
    IFERROR(TEXTJOIN(CHAR(10),TRUE,FILTER('SUMMARY DATA'!H:H,'SUMMARY DATA'!D:D=$C990)),"""")
  )
)"),"")</f>
        <v/>
      </c>
      <c r="I990" s="6" t="str">
        <f>IFERROR(__xludf.DUMMYFUNCTION("IF(H990="""","""",
SUM(ARRAYFORMULA(VALUE(SPLIT(H990,CHAR(10)))))
)"),"")</f>
        <v/>
      </c>
      <c r="J990" s="2" t="str">
        <f>IFERROR(__xludf.DUMMYFUNCTION("IFERROR(
  TEXTJOIN(CHAR(10),TRUE,FILTER('SUMMARY DATA'!I:I,'SUMMARY DATA'!A:A=$A990,'SUMMARY DATA'!C:C=$B990)),
  IF(
    OR(
      ISNUMBER(SEARCH(""CDM CASH DEPOSIT"",$C990)),
      ISNUMBER(SEARCH(""CASH DEPOSIT"",$C990)),
      COUNTIF('SUMMARY DATA'"&amp;"!D:D,$C990)&lt;&gt;1
    ),
    """",
    IFERROR(TEXTJOIN(CHAR(10),TRUE,FILTER('SUMMARY DATA'!I:I,'SUMMARY DATA'!D:D=$C990)),"""")
  )
)"),"")</f>
        <v/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 spans="1:27">
      <c r="A991" s="2"/>
      <c r="B991" s="41"/>
      <c r="C991" s="2"/>
      <c r="D991" s="6"/>
      <c r="E991" s="4" t="str">
        <f>IFERROR(__xludf.DUMMYFUNCTION("IFERROR(
  TEXTJOIN(CHAR(10),TRUE,FILTER('SUMMARY DATA'!E:E,'SUMMARY DATA'!A:A=$A991,'SUMMARY DATA'!C:C=$B991)),
  IF(
    OR(
      ISNUMBER(SEARCH(""CDM CASH DEPOSIT"",$C991)),
      ISNUMBER(SEARCH(""CASH DEPOSIT"",$C991)),
      COUNTIF('SUMMARY DATA'"&amp;"!D:D,$C991)&lt;&gt;1
    ),
    """",
    IFERROR(TEXTJOIN(CHAR(10),TRUE,FILTER('SUMMARY DATA'!E:E,'SUMMARY DATA'!D:D=$C991)),"""")
  )
)"),"")</f>
        <v/>
      </c>
      <c r="F991" s="2" t="str">
        <f>IFERROR(__xludf.DUMMYFUNCTION("IFERROR(
  TEXTJOIN(CHAR(10),TRUE,FILTER('SUMMARY DATA'!F:F,'SUMMARY DATA'!A:A=$A991,'SUMMARY DATA'!C:C=$B991)),
  IF(
    OR(
      ISNUMBER(SEARCH(""CDM CASH DEPOSIT"",$C991)),
      ISNUMBER(SEARCH(""CASH DEPOSIT"",$C991)),
      COUNTIF('SUMMARY DATA'"&amp;"!D:D,$C991)&lt;&gt;1
    ),
    """",
    IFERROR(TEXTJOIN(CHAR(10),TRUE,FILTER('SUMMARY DATA'!F:F,'SUMMARY DATA'!D:D=$C991)),"""")
  )
)"),"")</f>
        <v/>
      </c>
      <c r="G991" s="2" t="str">
        <f>IFERROR(__xludf.DUMMYFUNCTION("IFERROR(
  TEXTJOIN(CHAR(10),TRUE,FILTER('SUMMARY DATA'!G:G,'SUMMARY DATA'!A:A=$A991,'SUMMARY DATA'!C:C=$B991)),
  IF(
    OR(
      ISNUMBER(SEARCH(""CDM CASH DEPOSIT"",$C991)),
      ISNUMBER(SEARCH(""CASH DEPOSIT"",$C991)),
      COUNTIF('SUMMARY DATA'"&amp;"!D:D,$C991)&lt;&gt;1
    ),
    """",
    IFERROR(TEXTJOIN(CHAR(10),TRUE,FILTER('SUMMARY DATA'!G:G,'SUMMARY DATA'!D:D=$C991)),"""")
  )
)"),"")</f>
        <v/>
      </c>
      <c r="H991" s="6" t="str">
        <f>IFERROR(__xludf.DUMMYFUNCTION("IFERROR(
  TEXTJOIN(CHAR(10),TRUE,FILTER('SUMMARY DATA'!H:H,'SUMMARY DATA'!A:A=$A991,'SUMMARY DATA'!C:C=$B991)),
  IF(
    OR(
      ISNUMBER(SEARCH(""CDM CASH DEPOSIT"",$C991)),
      ISNUMBER(SEARCH(""CASH DEPOSIT"",$C991)),
      COUNTIF('SUMMARY DATA'"&amp;"!D:D,$C991)&lt;&gt;1
    ),
    """",
    IFERROR(TEXTJOIN(CHAR(10),TRUE,FILTER('SUMMARY DATA'!H:H,'SUMMARY DATA'!D:D=$C991)),"""")
  )
)"),"")</f>
        <v/>
      </c>
      <c r="I991" s="6" t="str">
        <f>IFERROR(__xludf.DUMMYFUNCTION("IF(H991="""","""",
SUM(ARRAYFORMULA(VALUE(SPLIT(H991,CHAR(10)))))
)"),"")</f>
        <v/>
      </c>
      <c r="J991" s="2" t="str">
        <f>IFERROR(__xludf.DUMMYFUNCTION("IFERROR(
  TEXTJOIN(CHAR(10),TRUE,FILTER('SUMMARY DATA'!I:I,'SUMMARY DATA'!A:A=$A991,'SUMMARY DATA'!C:C=$B991)),
  IF(
    OR(
      ISNUMBER(SEARCH(""CDM CASH DEPOSIT"",$C991)),
      ISNUMBER(SEARCH(""CASH DEPOSIT"",$C991)),
      COUNTIF('SUMMARY DATA'"&amp;"!D:D,$C991)&lt;&gt;1
    ),
    """",
    IFERROR(TEXTJOIN(CHAR(10),TRUE,FILTER('SUMMARY DATA'!I:I,'SUMMARY DATA'!D:D=$C991)),"""")
  )
)"),"")</f>
        <v/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 spans="1:27">
      <c r="A992" s="2"/>
      <c r="B992" s="41"/>
      <c r="C992" s="2"/>
      <c r="D992" s="6"/>
      <c r="E992" s="4" t="str">
        <f>IFERROR(__xludf.DUMMYFUNCTION("IFERROR(
  TEXTJOIN(CHAR(10),TRUE,FILTER('SUMMARY DATA'!E:E,'SUMMARY DATA'!A:A=$A992,'SUMMARY DATA'!C:C=$B992)),
  IF(
    OR(
      ISNUMBER(SEARCH(""CDM CASH DEPOSIT"",$C992)),
      ISNUMBER(SEARCH(""CASH DEPOSIT"",$C992)),
      COUNTIF('SUMMARY DATA'"&amp;"!D:D,$C992)&lt;&gt;1
    ),
    """",
    IFERROR(TEXTJOIN(CHAR(10),TRUE,FILTER('SUMMARY DATA'!E:E,'SUMMARY DATA'!D:D=$C992)),"""")
  )
)"),"")</f>
        <v/>
      </c>
      <c r="F992" s="2" t="str">
        <f>IFERROR(__xludf.DUMMYFUNCTION("IFERROR(
  TEXTJOIN(CHAR(10),TRUE,FILTER('SUMMARY DATA'!F:F,'SUMMARY DATA'!A:A=$A992,'SUMMARY DATA'!C:C=$B992)),
  IF(
    OR(
      ISNUMBER(SEARCH(""CDM CASH DEPOSIT"",$C992)),
      ISNUMBER(SEARCH(""CASH DEPOSIT"",$C992)),
      COUNTIF('SUMMARY DATA'"&amp;"!D:D,$C992)&lt;&gt;1
    ),
    """",
    IFERROR(TEXTJOIN(CHAR(10),TRUE,FILTER('SUMMARY DATA'!F:F,'SUMMARY DATA'!D:D=$C992)),"""")
  )
)"),"")</f>
        <v/>
      </c>
      <c r="G992" s="2" t="str">
        <f>IFERROR(__xludf.DUMMYFUNCTION("IFERROR(
  TEXTJOIN(CHAR(10),TRUE,FILTER('SUMMARY DATA'!G:G,'SUMMARY DATA'!A:A=$A992,'SUMMARY DATA'!C:C=$B992)),
  IF(
    OR(
      ISNUMBER(SEARCH(""CDM CASH DEPOSIT"",$C992)),
      ISNUMBER(SEARCH(""CASH DEPOSIT"",$C992)),
      COUNTIF('SUMMARY DATA'"&amp;"!D:D,$C992)&lt;&gt;1
    ),
    """",
    IFERROR(TEXTJOIN(CHAR(10),TRUE,FILTER('SUMMARY DATA'!G:G,'SUMMARY DATA'!D:D=$C992)),"""")
  )
)"),"")</f>
        <v/>
      </c>
      <c r="H992" s="6" t="str">
        <f>IFERROR(__xludf.DUMMYFUNCTION("IFERROR(
  TEXTJOIN(CHAR(10),TRUE,FILTER('SUMMARY DATA'!H:H,'SUMMARY DATA'!A:A=$A992,'SUMMARY DATA'!C:C=$B992)),
  IF(
    OR(
      ISNUMBER(SEARCH(""CDM CASH DEPOSIT"",$C992)),
      ISNUMBER(SEARCH(""CASH DEPOSIT"",$C992)),
      COUNTIF('SUMMARY DATA'"&amp;"!D:D,$C992)&lt;&gt;1
    ),
    """",
    IFERROR(TEXTJOIN(CHAR(10),TRUE,FILTER('SUMMARY DATA'!H:H,'SUMMARY DATA'!D:D=$C992)),"""")
  )
)"),"")</f>
        <v/>
      </c>
      <c r="I992" s="6" t="str">
        <f>IFERROR(__xludf.DUMMYFUNCTION("IF(H992="""","""",
SUM(ARRAYFORMULA(VALUE(SPLIT(H992,CHAR(10)))))
)"),"")</f>
        <v/>
      </c>
      <c r="J992" s="2" t="str">
        <f>IFERROR(__xludf.DUMMYFUNCTION("IFERROR(
  TEXTJOIN(CHAR(10),TRUE,FILTER('SUMMARY DATA'!I:I,'SUMMARY DATA'!A:A=$A992,'SUMMARY DATA'!C:C=$B992)),
  IF(
    OR(
      ISNUMBER(SEARCH(""CDM CASH DEPOSIT"",$C992)),
      ISNUMBER(SEARCH(""CASH DEPOSIT"",$C992)),
      COUNTIF('SUMMARY DATA'"&amp;"!D:D,$C992)&lt;&gt;1
    ),
    """",
    IFERROR(TEXTJOIN(CHAR(10),TRUE,FILTER('SUMMARY DATA'!I:I,'SUMMARY DATA'!D:D=$C992)),"""")
  )
)"),"")</f>
        <v/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 spans="1:27">
      <c r="A993" s="2"/>
      <c r="B993" s="41"/>
      <c r="C993" s="2"/>
      <c r="D993" s="6"/>
      <c r="E993" s="4" t="str">
        <f>IFERROR(__xludf.DUMMYFUNCTION("IFERROR(
  TEXTJOIN(CHAR(10),TRUE,FILTER('SUMMARY DATA'!E:E,'SUMMARY DATA'!A:A=$A993,'SUMMARY DATA'!C:C=$B993)),
  IF(
    OR(
      ISNUMBER(SEARCH(""CDM CASH DEPOSIT"",$C993)),
      ISNUMBER(SEARCH(""CASH DEPOSIT"",$C993)),
      COUNTIF('SUMMARY DATA'"&amp;"!D:D,$C993)&lt;&gt;1
    ),
    """",
    IFERROR(TEXTJOIN(CHAR(10),TRUE,FILTER('SUMMARY DATA'!E:E,'SUMMARY DATA'!D:D=$C993)),"""")
  )
)"),"")</f>
        <v/>
      </c>
      <c r="F993" s="2" t="str">
        <f>IFERROR(__xludf.DUMMYFUNCTION("IFERROR(
  TEXTJOIN(CHAR(10),TRUE,FILTER('SUMMARY DATA'!F:F,'SUMMARY DATA'!A:A=$A993,'SUMMARY DATA'!C:C=$B993)),
  IF(
    OR(
      ISNUMBER(SEARCH(""CDM CASH DEPOSIT"",$C993)),
      ISNUMBER(SEARCH(""CASH DEPOSIT"",$C993)),
      COUNTIF('SUMMARY DATA'"&amp;"!D:D,$C993)&lt;&gt;1
    ),
    """",
    IFERROR(TEXTJOIN(CHAR(10),TRUE,FILTER('SUMMARY DATA'!F:F,'SUMMARY DATA'!D:D=$C993)),"""")
  )
)"),"")</f>
        <v/>
      </c>
      <c r="G993" s="2" t="str">
        <f>IFERROR(__xludf.DUMMYFUNCTION("IFERROR(
  TEXTJOIN(CHAR(10),TRUE,FILTER('SUMMARY DATA'!G:G,'SUMMARY DATA'!A:A=$A993,'SUMMARY DATA'!C:C=$B993)),
  IF(
    OR(
      ISNUMBER(SEARCH(""CDM CASH DEPOSIT"",$C993)),
      ISNUMBER(SEARCH(""CASH DEPOSIT"",$C993)),
      COUNTIF('SUMMARY DATA'"&amp;"!D:D,$C993)&lt;&gt;1
    ),
    """",
    IFERROR(TEXTJOIN(CHAR(10),TRUE,FILTER('SUMMARY DATA'!G:G,'SUMMARY DATA'!D:D=$C993)),"""")
  )
)"),"")</f>
        <v/>
      </c>
      <c r="H993" s="6" t="str">
        <f>IFERROR(__xludf.DUMMYFUNCTION("IFERROR(
  TEXTJOIN(CHAR(10),TRUE,FILTER('SUMMARY DATA'!H:H,'SUMMARY DATA'!A:A=$A993,'SUMMARY DATA'!C:C=$B993)),
  IF(
    OR(
      ISNUMBER(SEARCH(""CDM CASH DEPOSIT"",$C993)),
      ISNUMBER(SEARCH(""CASH DEPOSIT"",$C993)),
      COUNTIF('SUMMARY DATA'"&amp;"!D:D,$C993)&lt;&gt;1
    ),
    """",
    IFERROR(TEXTJOIN(CHAR(10),TRUE,FILTER('SUMMARY DATA'!H:H,'SUMMARY DATA'!D:D=$C993)),"""")
  )
)"),"")</f>
        <v/>
      </c>
      <c r="I993" s="6" t="str">
        <f>IFERROR(__xludf.DUMMYFUNCTION("IF(H993="""","""",
SUM(ARRAYFORMULA(VALUE(SPLIT(H993,CHAR(10)))))
)"),"")</f>
        <v/>
      </c>
      <c r="J993" s="2" t="str">
        <f>IFERROR(__xludf.DUMMYFUNCTION("IFERROR(
  TEXTJOIN(CHAR(10),TRUE,FILTER('SUMMARY DATA'!I:I,'SUMMARY DATA'!A:A=$A993,'SUMMARY DATA'!C:C=$B993)),
  IF(
    OR(
      ISNUMBER(SEARCH(""CDM CASH DEPOSIT"",$C993)),
      ISNUMBER(SEARCH(""CASH DEPOSIT"",$C993)),
      COUNTIF('SUMMARY DATA'"&amp;"!D:D,$C993)&lt;&gt;1
    ),
    """",
    IFERROR(TEXTJOIN(CHAR(10),TRUE,FILTER('SUMMARY DATA'!I:I,'SUMMARY DATA'!D:D=$C993)),"""")
  )
)"),"")</f>
        <v/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 spans="1:27">
      <c r="A994" s="2"/>
      <c r="B994" s="41"/>
      <c r="C994" s="2"/>
      <c r="D994" s="6"/>
      <c r="E994" s="4" t="str">
        <f>IFERROR(__xludf.DUMMYFUNCTION("IFERROR(
  TEXTJOIN(CHAR(10),TRUE,FILTER('SUMMARY DATA'!E:E,'SUMMARY DATA'!A:A=$A994,'SUMMARY DATA'!C:C=$B994)),
  IF(
    OR(
      ISNUMBER(SEARCH(""CDM CASH DEPOSIT"",$C994)),
      ISNUMBER(SEARCH(""CASH DEPOSIT"",$C994)),
      COUNTIF('SUMMARY DATA'"&amp;"!D:D,$C994)&lt;&gt;1
    ),
    """",
    IFERROR(TEXTJOIN(CHAR(10),TRUE,FILTER('SUMMARY DATA'!E:E,'SUMMARY DATA'!D:D=$C994)),"""")
  )
)"),"")</f>
        <v/>
      </c>
      <c r="F994" s="2" t="str">
        <f>IFERROR(__xludf.DUMMYFUNCTION("IFERROR(
  TEXTJOIN(CHAR(10),TRUE,FILTER('SUMMARY DATA'!F:F,'SUMMARY DATA'!A:A=$A994,'SUMMARY DATA'!C:C=$B994)),
  IF(
    OR(
      ISNUMBER(SEARCH(""CDM CASH DEPOSIT"",$C994)),
      ISNUMBER(SEARCH(""CASH DEPOSIT"",$C994)),
      COUNTIF('SUMMARY DATA'"&amp;"!D:D,$C994)&lt;&gt;1
    ),
    """",
    IFERROR(TEXTJOIN(CHAR(10),TRUE,FILTER('SUMMARY DATA'!F:F,'SUMMARY DATA'!D:D=$C994)),"""")
  )
)"),"")</f>
        <v/>
      </c>
      <c r="G994" s="2" t="str">
        <f>IFERROR(__xludf.DUMMYFUNCTION("IFERROR(
  TEXTJOIN(CHAR(10),TRUE,FILTER('SUMMARY DATA'!G:G,'SUMMARY DATA'!A:A=$A994,'SUMMARY DATA'!C:C=$B994)),
  IF(
    OR(
      ISNUMBER(SEARCH(""CDM CASH DEPOSIT"",$C994)),
      ISNUMBER(SEARCH(""CASH DEPOSIT"",$C994)),
      COUNTIF('SUMMARY DATA'"&amp;"!D:D,$C994)&lt;&gt;1
    ),
    """",
    IFERROR(TEXTJOIN(CHAR(10),TRUE,FILTER('SUMMARY DATA'!G:G,'SUMMARY DATA'!D:D=$C994)),"""")
  )
)"),"")</f>
        <v/>
      </c>
      <c r="H994" s="6" t="str">
        <f>IFERROR(__xludf.DUMMYFUNCTION("IFERROR(
  TEXTJOIN(CHAR(10),TRUE,FILTER('SUMMARY DATA'!H:H,'SUMMARY DATA'!A:A=$A994,'SUMMARY DATA'!C:C=$B994)),
  IF(
    OR(
      ISNUMBER(SEARCH(""CDM CASH DEPOSIT"",$C994)),
      ISNUMBER(SEARCH(""CASH DEPOSIT"",$C994)),
      COUNTIF('SUMMARY DATA'"&amp;"!D:D,$C994)&lt;&gt;1
    ),
    """",
    IFERROR(TEXTJOIN(CHAR(10),TRUE,FILTER('SUMMARY DATA'!H:H,'SUMMARY DATA'!D:D=$C994)),"""")
  )
)"),"")</f>
        <v/>
      </c>
      <c r="I994" s="6" t="str">
        <f>IFERROR(__xludf.DUMMYFUNCTION("IF(H994="""","""",
SUM(ARRAYFORMULA(VALUE(SPLIT(H994,CHAR(10)))))
)"),"")</f>
        <v/>
      </c>
      <c r="J994" s="2" t="str">
        <f>IFERROR(__xludf.DUMMYFUNCTION("IFERROR(
  TEXTJOIN(CHAR(10),TRUE,FILTER('SUMMARY DATA'!I:I,'SUMMARY DATA'!A:A=$A994,'SUMMARY DATA'!C:C=$B994)),
  IF(
    OR(
      ISNUMBER(SEARCH(""CDM CASH DEPOSIT"",$C994)),
      ISNUMBER(SEARCH(""CASH DEPOSIT"",$C994)),
      COUNTIF('SUMMARY DATA'"&amp;"!D:D,$C994)&lt;&gt;1
    ),
    """",
    IFERROR(TEXTJOIN(CHAR(10),TRUE,FILTER('SUMMARY DATA'!I:I,'SUMMARY DATA'!D:D=$C994)),"""")
  )
)"),"")</f>
        <v/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 spans="1:27">
      <c r="A995" s="2"/>
      <c r="B995" s="41"/>
      <c r="C995" s="2"/>
      <c r="D995" s="6"/>
      <c r="E995" s="4" t="str">
        <f>IFERROR(__xludf.DUMMYFUNCTION("IFERROR(
  TEXTJOIN(CHAR(10),TRUE,FILTER('SUMMARY DATA'!E:E,'SUMMARY DATA'!A:A=$A995,'SUMMARY DATA'!C:C=$B995)),
  IF(
    OR(
      ISNUMBER(SEARCH(""CDM CASH DEPOSIT"",$C995)),
      ISNUMBER(SEARCH(""CASH DEPOSIT"",$C995)),
      COUNTIF('SUMMARY DATA'"&amp;"!D:D,$C995)&lt;&gt;1
    ),
    """",
    IFERROR(TEXTJOIN(CHAR(10),TRUE,FILTER('SUMMARY DATA'!E:E,'SUMMARY DATA'!D:D=$C995)),"""")
  )
)"),"")</f>
        <v/>
      </c>
      <c r="F995" s="2" t="str">
        <f>IFERROR(__xludf.DUMMYFUNCTION("IFERROR(
  TEXTJOIN(CHAR(10),TRUE,FILTER('SUMMARY DATA'!F:F,'SUMMARY DATA'!A:A=$A995,'SUMMARY DATA'!C:C=$B995)),
  IF(
    OR(
      ISNUMBER(SEARCH(""CDM CASH DEPOSIT"",$C995)),
      ISNUMBER(SEARCH(""CASH DEPOSIT"",$C995)),
      COUNTIF('SUMMARY DATA'"&amp;"!D:D,$C995)&lt;&gt;1
    ),
    """",
    IFERROR(TEXTJOIN(CHAR(10),TRUE,FILTER('SUMMARY DATA'!F:F,'SUMMARY DATA'!D:D=$C995)),"""")
  )
)"),"")</f>
        <v/>
      </c>
      <c r="G995" s="2" t="str">
        <f>IFERROR(__xludf.DUMMYFUNCTION("IFERROR(
  TEXTJOIN(CHAR(10),TRUE,FILTER('SUMMARY DATA'!G:G,'SUMMARY DATA'!A:A=$A995,'SUMMARY DATA'!C:C=$B995)),
  IF(
    OR(
      ISNUMBER(SEARCH(""CDM CASH DEPOSIT"",$C995)),
      ISNUMBER(SEARCH(""CASH DEPOSIT"",$C995)),
      COUNTIF('SUMMARY DATA'"&amp;"!D:D,$C995)&lt;&gt;1
    ),
    """",
    IFERROR(TEXTJOIN(CHAR(10),TRUE,FILTER('SUMMARY DATA'!G:G,'SUMMARY DATA'!D:D=$C995)),"""")
  )
)"),"")</f>
        <v/>
      </c>
      <c r="H995" s="6" t="str">
        <f>IFERROR(__xludf.DUMMYFUNCTION("IFERROR(
  TEXTJOIN(CHAR(10),TRUE,FILTER('SUMMARY DATA'!H:H,'SUMMARY DATA'!A:A=$A995,'SUMMARY DATA'!C:C=$B995)),
  IF(
    OR(
      ISNUMBER(SEARCH(""CDM CASH DEPOSIT"",$C995)),
      ISNUMBER(SEARCH(""CASH DEPOSIT"",$C995)),
      COUNTIF('SUMMARY DATA'"&amp;"!D:D,$C995)&lt;&gt;1
    ),
    """",
    IFERROR(TEXTJOIN(CHAR(10),TRUE,FILTER('SUMMARY DATA'!H:H,'SUMMARY DATA'!D:D=$C995)),"""")
  )
)"),"")</f>
        <v/>
      </c>
      <c r="I995" s="6" t="str">
        <f>IFERROR(__xludf.DUMMYFUNCTION("IF(H995="""","""",
SUM(ARRAYFORMULA(VALUE(SPLIT(H995,CHAR(10)))))
)"),"")</f>
        <v/>
      </c>
      <c r="J995" s="2" t="str">
        <f>IFERROR(__xludf.DUMMYFUNCTION("IFERROR(
  TEXTJOIN(CHAR(10),TRUE,FILTER('SUMMARY DATA'!I:I,'SUMMARY DATA'!A:A=$A995,'SUMMARY DATA'!C:C=$B995)),
  IF(
    OR(
      ISNUMBER(SEARCH(""CDM CASH DEPOSIT"",$C995)),
      ISNUMBER(SEARCH(""CASH DEPOSIT"",$C995)),
      COUNTIF('SUMMARY DATA'"&amp;"!D:D,$C995)&lt;&gt;1
    ),
    """",
    IFERROR(TEXTJOIN(CHAR(10),TRUE,FILTER('SUMMARY DATA'!I:I,'SUMMARY DATA'!D:D=$C995)),"""")
  )
)"),"")</f>
        <v/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 spans="1:27">
      <c r="A996" s="2"/>
      <c r="B996" s="41"/>
      <c r="C996" s="2"/>
      <c r="D996" s="6"/>
      <c r="E996" s="4" t="str">
        <f>IFERROR(__xludf.DUMMYFUNCTION("IFERROR(
  TEXTJOIN(CHAR(10),TRUE,FILTER('SUMMARY DATA'!E:E,'SUMMARY DATA'!A:A=$A996,'SUMMARY DATA'!C:C=$B996)),
  IF(
    OR(
      ISNUMBER(SEARCH(""CDM CASH DEPOSIT"",$C996)),
      ISNUMBER(SEARCH(""CASH DEPOSIT"",$C996)),
      COUNTIF('SUMMARY DATA'"&amp;"!D:D,$C996)&lt;&gt;1
    ),
    """",
    IFERROR(TEXTJOIN(CHAR(10),TRUE,FILTER('SUMMARY DATA'!E:E,'SUMMARY DATA'!D:D=$C996)),"""")
  )
)"),"")</f>
        <v/>
      </c>
      <c r="F996" s="2" t="str">
        <f>IFERROR(__xludf.DUMMYFUNCTION("IFERROR(
  TEXTJOIN(CHAR(10),TRUE,FILTER('SUMMARY DATA'!F:F,'SUMMARY DATA'!A:A=$A996,'SUMMARY DATA'!C:C=$B996)),
  IF(
    OR(
      ISNUMBER(SEARCH(""CDM CASH DEPOSIT"",$C996)),
      ISNUMBER(SEARCH(""CASH DEPOSIT"",$C996)),
      COUNTIF('SUMMARY DATA'"&amp;"!D:D,$C996)&lt;&gt;1
    ),
    """",
    IFERROR(TEXTJOIN(CHAR(10),TRUE,FILTER('SUMMARY DATA'!F:F,'SUMMARY DATA'!D:D=$C996)),"""")
  )
)"),"")</f>
        <v/>
      </c>
      <c r="G996" s="2" t="str">
        <f>IFERROR(__xludf.DUMMYFUNCTION("IFERROR(
  TEXTJOIN(CHAR(10),TRUE,FILTER('SUMMARY DATA'!G:G,'SUMMARY DATA'!A:A=$A996,'SUMMARY DATA'!C:C=$B996)),
  IF(
    OR(
      ISNUMBER(SEARCH(""CDM CASH DEPOSIT"",$C996)),
      ISNUMBER(SEARCH(""CASH DEPOSIT"",$C996)),
      COUNTIF('SUMMARY DATA'"&amp;"!D:D,$C996)&lt;&gt;1
    ),
    """",
    IFERROR(TEXTJOIN(CHAR(10),TRUE,FILTER('SUMMARY DATA'!G:G,'SUMMARY DATA'!D:D=$C996)),"""")
  )
)"),"")</f>
        <v/>
      </c>
      <c r="H996" s="6" t="str">
        <f>IFERROR(__xludf.DUMMYFUNCTION("IFERROR(
  TEXTJOIN(CHAR(10),TRUE,FILTER('SUMMARY DATA'!H:H,'SUMMARY DATA'!A:A=$A996,'SUMMARY DATA'!C:C=$B996)),
  IF(
    OR(
      ISNUMBER(SEARCH(""CDM CASH DEPOSIT"",$C996)),
      ISNUMBER(SEARCH(""CASH DEPOSIT"",$C996)),
      COUNTIF('SUMMARY DATA'"&amp;"!D:D,$C996)&lt;&gt;1
    ),
    """",
    IFERROR(TEXTJOIN(CHAR(10),TRUE,FILTER('SUMMARY DATA'!H:H,'SUMMARY DATA'!D:D=$C996)),"""")
  )
)"),"")</f>
        <v/>
      </c>
      <c r="I996" s="6" t="str">
        <f>IFERROR(__xludf.DUMMYFUNCTION("IF(H996="""","""",
SUM(ARRAYFORMULA(VALUE(SPLIT(H996,CHAR(10)))))
)"),"")</f>
        <v/>
      </c>
      <c r="J996" s="2" t="str">
        <f>IFERROR(__xludf.DUMMYFUNCTION("IFERROR(
  TEXTJOIN(CHAR(10),TRUE,FILTER('SUMMARY DATA'!I:I,'SUMMARY DATA'!A:A=$A996,'SUMMARY DATA'!C:C=$B996)),
  IF(
    OR(
      ISNUMBER(SEARCH(""CDM CASH DEPOSIT"",$C996)),
      ISNUMBER(SEARCH(""CASH DEPOSIT"",$C996)),
      COUNTIF('SUMMARY DATA'"&amp;"!D:D,$C996)&lt;&gt;1
    ),
    """",
    IFERROR(TEXTJOIN(CHAR(10),TRUE,FILTER('SUMMARY DATA'!I:I,'SUMMARY DATA'!D:D=$C996)),"""")
  )
)"),"")</f>
        <v/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 spans="1:27">
      <c r="A997" s="2"/>
      <c r="B997" s="41"/>
      <c r="C997" s="2"/>
      <c r="D997" s="6"/>
      <c r="E997" s="4" t="str">
        <f>IFERROR(__xludf.DUMMYFUNCTION("IFERROR(
  TEXTJOIN(CHAR(10),TRUE,FILTER('SUMMARY DATA'!E:E,'SUMMARY DATA'!A:A=$A997,'SUMMARY DATA'!C:C=$B997)),
  IF(
    OR(
      ISNUMBER(SEARCH(""CDM CASH DEPOSIT"",$C997)),
      ISNUMBER(SEARCH(""CASH DEPOSIT"",$C997)),
      COUNTIF('SUMMARY DATA'"&amp;"!D:D,$C997)&lt;&gt;1
    ),
    """",
    IFERROR(TEXTJOIN(CHAR(10),TRUE,FILTER('SUMMARY DATA'!E:E,'SUMMARY DATA'!D:D=$C997)),"""")
  )
)"),"")</f>
        <v/>
      </c>
      <c r="F997" s="2" t="str">
        <f>IFERROR(__xludf.DUMMYFUNCTION("IFERROR(
  TEXTJOIN(CHAR(10),TRUE,FILTER('SUMMARY DATA'!F:F,'SUMMARY DATA'!A:A=$A997,'SUMMARY DATA'!C:C=$B997)),
  IF(
    OR(
      ISNUMBER(SEARCH(""CDM CASH DEPOSIT"",$C997)),
      ISNUMBER(SEARCH(""CASH DEPOSIT"",$C997)),
      COUNTIF('SUMMARY DATA'"&amp;"!D:D,$C997)&lt;&gt;1
    ),
    """",
    IFERROR(TEXTJOIN(CHAR(10),TRUE,FILTER('SUMMARY DATA'!F:F,'SUMMARY DATA'!D:D=$C997)),"""")
  )
)"),"")</f>
        <v/>
      </c>
      <c r="G997" s="2" t="str">
        <f>IFERROR(__xludf.DUMMYFUNCTION("IFERROR(
  TEXTJOIN(CHAR(10),TRUE,FILTER('SUMMARY DATA'!G:G,'SUMMARY DATA'!A:A=$A997,'SUMMARY DATA'!C:C=$B997)),
  IF(
    OR(
      ISNUMBER(SEARCH(""CDM CASH DEPOSIT"",$C997)),
      ISNUMBER(SEARCH(""CASH DEPOSIT"",$C997)),
      COUNTIF('SUMMARY DATA'"&amp;"!D:D,$C997)&lt;&gt;1
    ),
    """",
    IFERROR(TEXTJOIN(CHAR(10),TRUE,FILTER('SUMMARY DATA'!G:G,'SUMMARY DATA'!D:D=$C997)),"""")
  )
)"),"")</f>
        <v/>
      </c>
      <c r="H997" s="6" t="str">
        <f>IFERROR(__xludf.DUMMYFUNCTION("IFERROR(
  TEXTJOIN(CHAR(10),TRUE,FILTER('SUMMARY DATA'!H:H,'SUMMARY DATA'!A:A=$A997,'SUMMARY DATA'!C:C=$B997)),
  IF(
    OR(
      ISNUMBER(SEARCH(""CDM CASH DEPOSIT"",$C997)),
      ISNUMBER(SEARCH(""CASH DEPOSIT"",$C997)),
      COUNTIF('SUMMARY DATA'"&amp;"!D:D,$C997)&lt;&gt;1
    ),
    """",
    IFERROR(TEXTJOIN(CHAR(10),TRUE,FILTER('SUMMARY DATA'!H:H,'SUMMARY DATA'!D:D=$C997)),"""")
  )
)"),"")</f>
        <v/>
      </c>
      <c r="I997" s="6" t="str">
        <f>IFERROR(__xludf.DUMMYFUNCTION("IF(H997="""","""",
SUM(ARRAYFORMULA(VALUE(SPLIT(H997,CHAR(10)))))
)"),"")</f>
        <v/>
      </c>
      <c r="J997" s="2" t="str">
        <f>IFERROR(__xludf.DUMMYFUNCTION("IFERROR(
  TEXTJOIN(CHAR(10),TRUE,FILTER('SUMMARY DATA'!I:I,'SUMMARY DATA'!A:A=$A997,'SUMMARY DATA'!C:C=$B997)),
  IF(
    OR(
      ISNUMBER(SEARCH(""CDM CASH DEPOSIT"",$C997)),
      ISNUMBER(SEARCH(""CASH DEPOSIT"",$C997)),
      COUNTIF('SUMMARY DATA'"&amp;"!D:D,$C997)&lt;&gt;1
    ),
    """",
    IFERROR(TEXTJOIN(CHAR(10),TRUE,FILTER('SUMMARY DATA'!I:I,'SUMMARY DATA'!D:D=$C997)),"""")
  )
)"),"")</f>
        <v/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 spans="1:27">
      <c r="A998" s="2"/>
      <c r="B998" s="41"/>
      <c r="C998" s="2"/>
      <c r="D998" s="6"/>
      <c r="E998" s="4" t="str">
        <f>IFERROR(__xludf.DUMMYFUNCTION("IFERROR(
  TEXTJOIN(CHAR(10),TRUE,FILTER('SUMMARY DATA'!E:E,'SUMMARY DATA'!A:A=$A998,'SUMMARY DATA'!C:C=$B998)),
  IF(
    OR(
      ISNUMBER(SEARCH(""CDM CASH DEPOSIT"",$C998)),
      ISNUMBER(SEARCH(""CASH DEPOSIT"",$C998)),
      COUNTIF('SUMMARY DATA'"&amp;"!D:D,$C998)&lt;&gt;1
    ),
    """",
    IFERROR(TEXTJOIN(CHAR(10),TRUE,FILTER('SUMMARY DATA'!E:E,'SUMMARY DATA'!D:D=$C998)),"""")
  )
)"),"")</f>
        <v/>
      </c>
      <c r="F998" s="2" t="str">
        <f>IFERROR(__xludf.DUMMYFUNCTION("IFERROR(
  TEXTJOIN(CHAR(10),TRUE,FILTER('SUMMARY DATA'!F:F,'SUMMARY DATA'!A:A=$A998,'SUMMARY DATA'!C:C=$B998)),
  IF(
    OR(
      ISNUMBER(SEARCH(""CDM CASH DEPOSIT"",$C998)),
      ISNUMBER(SEARCH(""CASH DEPOSIT"",$C998)),
      COUNTIF('SUMMARY DATA'"&amp;"!D:D,$C998)&lt;&gt;1
    ),
    """",
    IFERROR(TEXTJOIN(CHAR(10),TRUE,FILTER('SUMMARY DATA'!F:F,'SUMMARY DATA'!D:D=$C998)),"""")
  )
)"),"")</f>
        <v/>
      </c>
      <c r="G998" s="2" t="str">
        <f>IFERROR(__xludf.DUMMYFUNCTION("IFERROR(
  TEXTJOIN(CHAR(10),TRUE,FILTER('SUMMARY DATA'!G:G,'SUMMARY DATA'!A:A=$A998,'SUMMARY DATA'!C:C=$B998)),
  IF(
    OR(
      ISNUMBER(SEARCH(""CDM CASH DEPOSIT"",$C998)),
      ISNUMBER(SEARCH(""CASH DEPOSIT"",$C998)),
      COUNTIF('SUMMARY DATA'"&amp;"!D:D,$C998)&lt;&gt;1
    ),
    """",
    IFERROR(TEXTJOIN(CHAR(10),TRUE,FILTER('SUMMARY DATA'!G:G,'SUMMARY DATA'!D:D=$C998)),"""")
  )
)"),"")</f>
        <v/>
      </c>
      <c r="H998" s="6" t="str">
        <f>IFERROR(__xludf.DUMMYFUNCTION("IFERROR(
  TEXTJOIN(CHAR(10),TRUE,FILTER('SUMMARY DATA'!H:H,'SUMMARY DATA'!A:A=$A998,'SUMMARY DATA'!C:C=$B998)),
  IF(
    OR(
      ISNUMBER(SEARCH(""CDM CASH DEPOSIT"",$C998)),
      ISNUMBER(SEARCH(""CASH DEPOSIT"",$C998)),
      COUNTIF('SUMMARY DATA'"&amp;"!D:D,$C998)&lt;&gt;1
    ),
    """",
    IFERROR(TEXTJOIN(CHAR(10),TRUE,FILTER('SUMMARY DATA'!H:H,'SUMMARY DATA'!D:D=$C998)),"""")
  )
)"),"")</f>
        <v/>
      </c>
      <c r="I998" s="6" t="str">
        <f>IFERROR(__xludf.DUMMYFUNCTION("IF(H998="""","""",
SUM(ARRAYFORMULA(VALUE(SPLIT(H998,CHAR(10)))))
)"),"")</f>
        <v/>
      </c>
      <c r="J998" s="2" t="str">
        <f>IFERROR(__xludf.DUMMYFUNCTION("IFERROR(
  TEXTJOIN(CHAR(10),TRUE,FILTER('SUMMARY DATA'!I:I,'SUMMARY DATA'!A:A=$A998,'SUMMARY DATA'!C:C=$B998)),
  IF(
    OR(
      ISNUMBER(SEARCH(""CDM CASH DEPOSIT"",$C998)),
      ISNUMBER(SEARCH(""CASH DEPOSIT"",$C998)),
      COUNTIF('SUMMARY DATA'"&amp;"!D:D,$C998)&lt;&gt;1
    ),
    """",
    IFERROR(TEXTJOIN(CHAR(10),TRUE,FILTER('SUMMARY DATA'!I:I,'SUMMARY DATA'!D:D=$C998)),"""")
  )
)"),"")</f>
        <v/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 spans="1:27">
      <c r="A999" s="2"/>
      <c r="B999" s="41"/>
      <c r="C999" s="2"/>
      <c r="D999" s="6"/>
      <c r="E999" s="4" t="str">
        <f>IFERROR(__xludf.DUMMYFUNCTION("IFERROR(
  TEXTJOIN(CHAR(10),TRUE,FILTER('SUMMARY DATA'!E:E,'SUMMARY DATA'!A:A=$A999,'SUMMARY DATA'!C:C=$B999)),
  IF(
    OR(
      ISNUMBER(SEARCH(""CDM CASH DEPOSIT"",$C999)),
      ISNUMBER(SEARCH(""CASH DEPOSIT"",$C999)),
      COUNTIF('SUMMARY DATA'"&amp;"!D:D,$C999)&lt;&gt;1
    ),
    """",
    IFERROR(TEXTJOIN(CHAR(10),TRUE,FILTER('SUMMARY DATA'!E:E,'SUMMARY DATA'!D:D=$C999)),"""")
  )
)"),"")</f>
        <v/>
      </c>
      <c r="F999" s="2" t="str">
        <f>IFERROR(__xludf.DUMMYFUNCTION("IFERROR(
  TEXTJOIN(CHAR(10),TRUE,FILTER('SUMMARY DATA'!F:F,'SUMMARY DATA'!A:A=$A999,'SUMMARY DATA'!C:C=$B999)),
  IF(
    OR(
      ISNUMBER(SEARCH(""CDM CASH DEPOSIT"",$C999)),
      ISNUMBER(SEARCH(""CASH DEPOSIT"",$C999)),
      COUNTIF('SUMMARY DATA'"&amp;"!D:D,$C999)&lt;&gt;1
    ),
    """",
    IFERROR(TEXTJOIN(CHAR(10),TRUE,FILTER('SUMMARY DATA'!F:F,'SUMMARY DATA'!D:D=$C999)),"""")
  )
)"),"")</f>
        <v/>
      </c>
      <c r="G999" s="2" t="str">
        <f>IFERROR(__xludf.DUMMYFUNCTION("IFERROR(
  TEXTJOIN(CHAR(10),TRUE,FILTER('SUMMARY DATA'!G:G,'SUMMARY DATA'!A:A=$A999,'SUMMARY DATA'!C:C=$B999)),
  IF(
    OR(
      ISNUMBER(SEARCH(""CDM CASH DEPOSIT"",$C999)),
      ISNUMBER(SEARCH(""CASH DEPOSIT"",$C999)),
      COUNTIF('SUMMARY DATA'"&amp;"!D:D,$C999)&lt;&gt;1
    ),
    """",
    IFERROR(TEXTJOIN(CHAR(10),TRUE,FILTER('SUMMARY DATA'!G:G,'SUMMARY DATA'!D:D=$C999)),"""")
  )
)"),"")</f>
        <v/>
      </c>
      <c r="H999" s="6" t="str">
        <f>IFERROR(__xludf.DUMMYFUNCTION("IFERROR(
  TEXTJOIN(CHAR(10),TRUE,FILTER('SUMMARY DATA'!H:H,'SUMMARY DATA'!A:A=$A999,'SUMMARY DATA'!C:C=$B999)),
  IF(
    OR(
      ISNUMBER(SEARCH(""CDM CASH DEPOSIT"",$C999)),
      ISNUMBER(SEARCH(""CASH DEPOSIT"",$C999)),
      COUNTIF('SUMMARY DATA'"&amp;"!D:D,$C999)&lt;&gt;1
    ),
    """",
    IFERROR(TEXTJOIN(CHAR(10),TRUE,FILTER('SUMMARY DATA'!H:H,'SUMMARY DATA'!D:D=$C999)),"""")
  )
)"),"")</f>
        <v/>
      </c>
      <c r="I999" s="6" t="str">
        <f>IFERROR(__xludf.DUMMYFUNCTION("IF(H999="""","""",
SUM(ARRAYFORMULA(VALUE(SPLIT(H999,CHAR(10)))))
)"),"")</f>
        <v/>
      </c>
      <c r="J999" s="2" t="str">
        <f>IFERROR(__xludf.DUMMYFUNCTION("IFERROR(
  TEXTJOIN(CHAR(10),TRUE,FILTER('SUMMARY DATA'!I:I,'SUMMARY DATA'!A:A=$A999,'SUMMARY DATA'!C:C=$B999)),
  IF(
    OR(
      ISNUMBER(SEARCH(""CDM CASH DEPOSIT"",$C999)),
      ISNUMBER(SEARCH(""CASH DEPOSIT"",$C999)),
      COUNTIF('SUMMARY DATA'"&amp;"!D:D,$C999)&lt;&gt;1
    ),
    """",
    IFERROR(TEXTJOIN(CHAR(10),TRUE,FILTER('SUMMARY DATA'!I:I,'SUMMARY DATA'!D:D=$C999)),"""")
  )
)"),"")</f>
        <v/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 spans="1:27">
      <c r="A1000" s="2"/>
      <c r="B1000" s="41"/>
      <c r="C1000" s="2"/>
      <c r="D1000" s="6"/>
      <c r="E1000" s="4" t="str">
        <f>IFERROR(__xludf.DUMMYFUNCTION("IFERROR(
  TEXTJOIN(CHAR(10),TRUE,FILTER('SUMMARY DATA'!E:E,'SUMMARY DATA'!A:A=$A1000,'SUMMARY DATA'!C:C=$B1000)),
  IF(
    OR(
      ISNUMBER(SEARCH(""CDM CASH DEPOSIT"",$C1000)),
      ISNUMBER(SEARCH(""CASH DEPOSIT"",$C1000)),
      COUNTIF('SUMMARY D"&amp;"ATA'!D:D,$C1000)&lt;&gt;1
    ),
    """",
    IFERROR(TEXTJOIN(CHAR(10),TRUE,FILTER('SUMMARY DATA'!E:E,'SUMMARY DATA'!D:D=$C1000)),"""")
  )
)"),"")</f>
        <v/>
      </c>
      <c r="F1000" s="2" t="str">
        <f>IFERROR(__xludf.DUMMYFUNCTION("IFERROR(
  TEXTJOIN(CHAR(10),TRUE,FILTER('SUMMARY DATA'!F:F,'SUMMARY DATA'!A:A=$A1000,'SUMMARY DATA'!C:C=$B1000)),
  IF(
    OR(
      ISNUMBER(SEARCH(""CDM CASH DEPOSIT"",$C1000)),
      ISNUMBER(SEARCH(""CASH DEPOSIT"",$C1000)),
      COUNTIF('SUMMARY D"&amp;"ATA'!D:D,$C1000)&lt;&gt;1
    ),
    """",
    IFERROR(TEXTJOIN(CHAR(10),TRUE,FILTER('SUMMARY DATA'!F:F,'SUMMARY DATA'!D:D=$C1000)),"""")
  )
)"),"")</f>
        <v/>
      </c>
      <c r="G1000" s="2" t="str">
        <f>IFERROR(__xludf.DUMMYFUNCTION("IFERROR(
  TEXTJOIN(CHAR(10),TRUE,FILTER('SUMMARY DATA'!G:G,'SUMMARY DATA'!A:A=$A1000,'SUMMARY DATA'!C:C=$B1000)),
  IF(
    OR(
      ISNUMBER(SEARCH(""CDM CASH DEPOSIT"",$C1000)),
      ISNUMBER(SEARCH(""CASH DEPOSIT"",$C1000)),
      COUNTIF('SUMMARY D"&amp;"ATA'!D:D,$C1000)&lt;&gt;1
    ),
    """",
    IFERROR(TEXTJOIN(CHAR(10),TRUE,FILTER('SUMMARY DATA'!G:G,'SUMMARY DATA'!D:D=$C1000)),"""")
  )
)"),"")</f>
        <v/>
      </c>
      <c r="H1000" s="6" t="str">
        <f>IFERROR(__xludf.DUMMYFUNCTION("IFERROR(
  TEXTJOIN(CHAR(10),TRUE,FILTER('SUMMARY DATA'!H:H,'SUMMARY DATA'!A:A=$A1000,'SUMMARY DATA'!C:C=$B1000)),
  IF(
    OR(
      ISNUMBER(SEARCH(""CDM CASH DEPOSIT"",$C1000)),
      ISNUMBER(SEARCH(""CASH DEPOSIT"",$C1000)),
      COUNTIF('SUMMARY D"&amp;"ATA'!D:D,$C1000)&lt;&gt;1
    ),
    """",
    IFERROR(TEXTJOIN(CHAR(10),TRUE,FILTER('SUMMARY DATA'!H:H,'SUMMARY DATA'!D:D=$C1000)),"""")
  )
)"),"")</f>
        <v/>
      </c>
      <c r="I1000" s="6" t="str">
        <f>IFERROR(__xludf.DUMMYFUNCTION("IF(H1000="""","""",
SUM(ARRAYFORMULA(VALUE(SPLIT(H1000,CHAR(10)))))
)"),"")</f>
        <v/>
      </c>
      <c r="J1000" s="2" t="str">
        <f>IFERROR(__xludf.DUMMYFUNCTION("IFERROR(
  TEXTJOIN(CHAR(10),TRUE,FILTER('SUMMARY DATA'!I:I,'SUMMARY DATA'!A:A=$A1000,'SUMMARY DATA'!C:C=$B1000)),
  IF(
    OR(
      ISNUMBER(SEARCH(""CDM CASH DEPOSIT"",$C1000)),
      ISNUMBER(SEARCH(""CASH DEPOSIT"",$C1000)),
      COUNTIF('SUMMARY D"&amp;"ATA'!D:D,$C1000)&lt;&gt;1
    ),
    """",
    IFERROR(TEXTJOIN(CHAR(10),TRUE,FILTER('SUMMARY DATA'!I:I,'SUMMARY DATA'!D:D=$C1000)),"""")
  )
)"),"")</f>
        <v/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 spans="1:27">
      <c r="A1001" s="2"/>
      <c r="B1001" s="41"/>
      <c r="C1001" s="2"/>
      <c r="D1001" s="6"/>
      <c r="E1001" s="4" t="str">
        <f>IFERROR(__xludf.DUMMYFUNCTION("IFERROR(
  TEXTJOIN(CHAR(10),TRUE,FILTER('SUMMARY DATA'!E:E,'SUMMARY DATA'!A:A=$A1001,'SUMMARY DATA'!C:C=$B1001)),
  IF(
    OR(
      ISNUMBER(SEARCH(""CDM CASH DEPOSIT"",$C1001)),
      ISNUMBER(SEARCH(""CASH DEPOSIT"",$C1001)),
      COUNTIF('SUMMARY D"&amp;"ATA'!D:D,$C1001)&lt;&gt;1
    ),
    """",
    IFERROR(TEXTJOIN(CHAR(10),TRUE,FILTER('SUMMARY DATA'!E:E,'SUMMARY DATA'!D:D=$C1001)),"""")
  )
)"),"")</f>
        <v/>
      </c>
      <c r="F1001" s="2" t="str">
        <f>IFERROR(__xludf.DUMMYFUNCTION("IFERROR(
  TEXTJOIN(CHAR(10),TRUE,FILTER('SUMMARY DATA'!F:F,'SUMMARY DATA'!A:A=$A1001,'SUMMARY DATA'!C:C=$B1001)),
  IF(
    OR(
      ISNUMBER(SEARCH(""CDM CASH DEPOSIT"",$C1001)),
      ISNUMBER(SEARCH(""CASH DEPOSIT"",$C1001)),
      COUNTIF('SUMMARY D"&amp;"ATA'!D:D,$C1001)&lt;&gt;1
    ),
    """",
    IFERROR(TEXTJOIN(CHAR(10),TRUE,FILTER('SUMMARY DATA'!F:F,'SUMMARY DATA'!D:D=$C1001)),"""")
  )
)"),"")</f>
        <v/>
      </c>
      <c r="G1001" s="2" t="str">
        <f>IFERROR(__xludf.DUMMYFUNCTION("IFERROR(
  TEXTJOIN(CHAR(10),TRUE,FILTER('SUMMARY DATA'!G:G,'SUMMARY DATA'!A:A=$A1001,'SUMMARY DATA'!C:C=$B1001)),
  IF(
    OR(
      ISNUMBER(SEARCH(""CDM CASH DEPOSIT"",$C1001)),
      ISNUMBER(SEARCH(""CASH DEPOSIT"",$C1001)),
      COUNTIF('SUMMARY D"&amp;"ATA'!D:D,$C1001)&lt;&gt;1
    ),
    """",
    IFERROR(TEXTJOIN(CHAR(10),TRUE,FILTER('SUMMARY DATA'!G:G,'SUMMARY DATA'!D:D=$C1001)),"""")
  )
)"),"")</f>
        <v/>
      </c>
      <c r="H1001" s="6" t="str">
        <f>IFERROR(__xludf.DUMMYFUNCTION("IFERROR(
  TEXTJOIN(CHAR(10),TRUE,FILTER('SUMMARY DATA'!H:H,'SUMMARY DATA'!A:A=$A1001,'SUMMARY DATA'!C:C=$B1001)),
  IF(
    OR(
      ISNUMBER(SEARCH(""CDM CASH DEPOSIT"",$C1001)),
      ISNUMBER(SEARCH(""CASH DEPOSIT"",$C1001)),
      COUNTIF('SUMMARY D"&amp;"ATA'!D:D,$C1001)&lt;&gt;1
    ),
    """",
    IFERROR(TEXTJOIN(CHAR(10),TRUE,FILTER('SUMMARY DATA'!H:H,'SUMMARY DATA'!D:D=$C1001)),"""")
  )
)"),"")</f>
        <v/>
      </c>
      <c r="I1001" s="6" t="str">
        <f>IFERROR(__xludf.DUMMYFUNCTION("IF(H1001="""","""",
SUM(ARRAYFORMULA(VALUE(SPLIT(H1001,CHAR(10)))))
)"),"")</f>
        <v/>
      </c>
      <c r="J1001" s="2" t="str">
        <f>IFERROR(__xludf.DUMMYFUNCTION("IFERROR(
  TEXTJOIN(CHAR(10),TRUE,FILTER('SUMMARY DATA'!I:I,'SUMMARY DATA'!A:A=$A1001,'SUMMARY DATA'!C:C=$B1001)),
  IF(
    OR(
      ISNUMBER(SEARCH(""CDM CASH DEPOSIT"",$C1001)),
      ISNUMBER(SEARCH(""CASH DEPOSIT"",$C1001)),
      COUNTIF('SUMMARY D"&amp;"ATA'!D:D,$C1001)&lt;&gt;1
    ),
    """",
    IFERROR(TEXTJOIN(CHAR(10),TRUE,FILTER('SUMMARY DATA'!I:I,'SUMMARY DATA'!D:D=$C1001)),"""")
  )
)"),"")</f>
        <v/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 spans="1:27">
      <c r="A1002" s="2"/>
      <c r="B1002" s="41"/>
      <c r="C1002" s="2"/>
      <c r="D1002" s="6"/>
      <c r="E1002" s="4" t="str">
        <f>IFERROR(__xludf.DUMMYFUNCTION("IFERROR(
  TEXTJOIN(CHAR(10),TRUE,FILTER('SUMMARY DATA'!E:E,'SUMMARY DATA'!A:A=$A1002,'SUMMARY DATA'!C:C=$B1002)),
  IF(
    OR(
      ISNUMBER(SEARCH(""CDM CASH DEPOSIT"",$C1002)),
      ISNUMBER(SEARCH(""CASH DEPOSIT"",$C1002)),
      COUNTIF('SUMMARY D"&amp;"ATA'!D:D,$C1002)&lt;&gt;1
    ),
    """",
    IFERROR(TEXTJOIN(CHAR(10),TRUE,FILTER('SUMMARY DATA'!E:E,'SUMMARY DATA'!D:D=$C1002)),"""")
  )
)"),"")</f>
        <v/>
      </c>
      <c r="F1002" s="2" t="str">
        <f>IFERROR(__xludf.DUMMYFUNCTION("IFERROR(
  TEXTJOIN(CHAR(10),TRUE,FILTER('SUMMARY DATA'!F:F,'SUMMARY DATA'!A:A=$A1002,'SUMMARY DATA'!C:C=$B1002)),
  IF(
    OR(
      ISNUMBER(SEARCH(""CDM CASH DEPOSIT"",$C1002)),
      ISNUMBER(SEARCH(""CASH DEPOSIT"",$C1002)),
      COUNTIF('SUMMARY D"&amp;"ATA'!D:D,$C1002)&lt;&gt;1
    ),
    """",
    IFERROR(TEXTJOIN(CHAR(10),TRUE,FILTER('SUMMARY DATA'!F:F,'SUMMARY DATA'!D:D=$C1002)),"""")
  )
)"),"")</f>
        <v/>
      </c>
      <c r="G1002" s="2" t="str">
        <f>IFERROR(__xludf.DUMMYFUNCTION("IFERROR(
  TEXTJOIN(CHAR(10),TRUE,FILTER('SUMMARY DATA'!G:G,'SUMMARY DATA'!A:A=$A1002,'SUMMARY DATA'!C:C=$B1002)),
  IF(
    OR(
      ISNUMBER(SEARCH(""CDM CASH DEPOSIT"",$C1002)),
      ISNUMBER(SEARCH(""CASH DEPOSIT"",$C1002)),
      COUNTIF('SUMMARY D"&amp;"ATA'!D:D,$C1002)&lt;&gt;1
    ),
    """",
    IFERROR(TEXTJOIN(CHAR(10),TRUE,FILTER('SUMMARY DATA'!G:G,'SUMMARY DATA'!D:D=$C1002)),"""")
  )
)"),"")</f>
        <v/>
      </c>
      <c r="H1002" s="6" t="str">
        <f>IFERROR(__xludf.DUMMYFUNCTION("IFERROR(
  TEXTJOIN(CHAR(10),TRUE,FILTER('SUMMARY DATA'!H:H,'SUMMARY DATA'!A:A=$A1002,'SUMMARY DATA'!C:C=$B1002)),
  IF(
    OR(
      ISNUMBER(SEARCH(""CDM CASH DEPOSIT"",$C1002)),
      ISNUMBER(SEARCH(""CASH DEPOSIT"",$C1002)),
      COUNTIF('SUMMARY D"&amp;"ATA'!D:D,$C1002)&lt;&gt;1
    ),
    """",
    IFERROR(TEXTJOIN(CHAR(10),TRUE,FILTER('SUMMARY DATA'!H:H,'SUMMARY DATA'!D:D=$C1002)),"""")
  )
)"),"")</f>
        <v/>
      </c>
      <c r="I1002" s="6" t="str">
        <f>IFERROR(__xludf.DUMMYFUNCTION("IF(H1002="""","""",
SUM(ARRAYFORMULA(VALUE(SPLIT(H1002,CHAR(10)))))
)"),"")</f>
        <v/>
      </c>
      <c r="J1002" s="2" t="str">
        <f>IFERROR(__xludf.DUMMYFUNCTION("IFERROR(
  TEXTJOIN(CHAR(10),TRUE,FILTER('SUMMARY DATA'!I:I,'SUMMARY DATA'!A:A=$A1002,'SUMMARY DATA'!C:C=$B1002)),
  IF(
    OR(
      ISNUMBER(SEARCH(""CDM CASH DEPOSIT"",$C1002)),
      ISNUMBER(SEARCH(""CASH DEPOSIT"",$C1002)),
      COUNTIF('SUMMARY D"&amp;"ATA'!D:D,$C1002)&lt;&gt;1
    ),
    """",
    IFERROR(TEXTJOIN(CHAR(10),TRUE,FILTER('SUMMARY DATA'!I:I,'SUMMARY DATA'!D:D=$C1002)),"""")
  )
)"),"")</f>
        <v/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 spans="1:27">
      <c r="A1003" s="2"/>
      <c r="B1003" s="41"/>
      <c r="C1003" s="2"/>
      <c r="D1003" s="6"/>
      <c r="E1003" s="4" t="str">
        <f>IFERROR(__xludf.DUMMYFUNCTION("IFERROR(
  TEXTJOIN(CHAR(10),TRUE,FILTER('SUMMARY DATA'!E:E,'SUMMARY DATA'!A:A=$A1003,'SUMMARY DATA'!C:C=$B1003)),
  IF(
    OR(
      ISNUMBER(SEARCH(""CDM CASH DEPOSIT"",$C1003)),
      ISNUMBER(SEARCH(""CASH DEPOSIT"",$C1003)),
      COUNTIF('SUMMARY D"&amp;"ATA'!D:D,$C1003)&lt;&gt;1
    ),
    """",
    IFERROR(TEXTJOIN(CHAR(10),TRUE,FILTER('SUMMARY DATA'!E:E,'SUMMARY DATA'!D:D=$C1003)),"""")
  )
)"),"")</f>
        <v/>
      </c>
      <c r="F1003" s="2" t="str">
        <f>IFERROR(__xludf.DUMMYFUNCTION("IFERROR(
  TEXTJOIN(CHAR(10),TRUE,FILTER('SUMMARY DATA'!F:F,'SUMMARY DATA'!A:A=$A1003,'SUMMARY DATA'!C:C=$B1003)),
  IF(
    OR(
      ISNUMBER(SEARCH(""CDM CASH DEPOSIT"",$C1003)),
      ISNUMBER(SEARCH(""CASH DEPOSIT"",$C1003)),
      COUNTIF('SUMMARY D"&amp;"ATA'!D:D,$C1003)&lt;&gt;1
    ),
    """",
    IFERROR(TEXTJOIN(CHAR(10),TRUE,FILTER('SUMMARY DATA'!F:F,'SUMMARY DATA'!D:D=$C1003)),"""")
  )
)"),"")</f>
        <v/>
      </c>
      <c r="G1003" s="2" t="str">
        <f>IFERROR(__xludf.DUMMYFUNCTION("IFERROR(
  TEXTJOIN(CHAR(10),TRUE,FILTER('SUMMARY DATA'!G:G,'SUMMARY DATA'!A:A=$A1003,'SUMMARY DATA'!C:C=$B1003)),
  IF(
    OR(
      ISNUMBER(SEARCH(""CDM CASH DEPOSIT"",$C1003)),
      ISNUMBER(SEARCH(""CASH DEPOSIT"",$C1003)),
      COUNTIF('SUMMARY D"&amp;"ATA'!D:D,$C1003)&lt;&gt;1
    ),
    """",
    IFERROR(TEXTJOIN(CHAR(10),TRUE,FILTER('SUMMARY DATA'!G:G,'SUMMARY DATA'!D:D=$C1003)),"""")
  )
)"),"")</f>
        <v/>
      </c>
      <c r="H1003" s="6" t="str">
        <f>IFERROR(__xludf.DUMMYFUNCTION("IFERROR(
  TEXTJOIN(CHAR(10),TRUE,FILTER('SUMMARY DATA'!H:H,'SUMMARY DATA'!A:A=$A1003,'SUMMARY DATA'!C:C=$B1003)),
  IF(
    OR(
      ISNUMBER(SEARCH(""CDM CASH DEPOSIT"",$C1003)),
      ISNUMBER(SEARCH(""CASH DEPOSIT"",$C1003)),
      COUNTIF('SUMMARY D"&amp;"ATA'!D:D,$C1003)&lt;&gt;1
    ),
    """",
    IFERROR(TEXTJOIN(CHAR(10),TRUE,FILTER('SUMMARY DATA'!H:H,'SUMMARY DATA'!D:D=$C1003)),"""")
  )
)"),"")</f>
        <v/>
      </c>
      <c r="I1003" s="6" t="str">
        <f>IFERROR(__xludf.DUMMYFUNCTION("IF(H1003="""","""",
SUM(ARRAYFORMULA(VALUE(SPLIT(H1003,CHAR(10)))))
)"),"")</f>
        <v/>
      </c>
      <c r="J1003" s="2" t="str">
        <f>IFERROR(__xludf.DUMMYFUNCTION("IFERROR(
  TEXTJOIN(CHAR(10),TRUE,FILTER('SUMMARY DATA'!I:I,'SUMMARY DATA'!A:A=$A1003,'SUMMARY DATA'!C:C=$B1003)),
  IF(
    OR(
      ISNUMBER(SEARCH(""CDM CASH DEPOSIT"",$C1003)),
      ISNUMBER(SEARCH(""CASH DEPOSIT"",$C1003)),
      COUNTIF('SUMMARY D"&amp;"ATA'!D:D,$C1003)&lt;&gt;1
    ),
    """",
    IFERROR(TEXTJOIN(CHAR(10),TRUE,FILTER('SUMMARY DATA'!I:I,'SUMMARY DATA'!D:D=$C1003)),"""")
  )
)"),"")</f>
        <v/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 spans="1:27">
      <c r="A1004" s="2"/>
      <c r="B1004" s="41"/>
      <c r="C1004" s="2"/>
      <c r="D1004" s="6"/>
      <c r="E1004" s="4" t="str">
        <f>IFERROR(__xludf.DUMMYFUNCTION("IFERROR(
  TEXTJOIN(CHAR(10),TRUE,FILTER('SUMMARY DATA'!E:E,'SUMMARY DATA'!A:A=$A1004,'SUMMARY DATA'!C:C=$B1004)),
  IF(
    OR(
      ISNUMBER(SEARCH(""CDM CASH DEPOSIT"",$C1004)),
      ISNUMBER(SEARCH(""CASH DEPOSIT"",$C1004)),
      COUNTIF('SUMMARY D"&amp;"ATA'!D:D,$C1004)&lt;&gt;1
    ),
    """",
    IFERROR(TEXTJOIN(CHAR(10),TRUE,FILTER('SUMMARY DATA'!E:E,'SUMMARY DATA'!D:D=$C1004)),"""")
  )
)"),"")</f>
        <v/>
      </c>
      <c r="F1004" s="2" t="str">
        <f>IFERROR(__xludf.DUMMYFUNCTION("IFERROR(
  TEXTJOIN(CHAR(10),TRUE,FILTER('SUMMARY DATA'!F:F,'SUMMARY DATA'!A:A=$A1004,'SUMMARY DATA'!C:C=$B1004)),
  IF(
    OR(
      ISNUMBER(SEARCH(""CDM CASH DEPOSIT"",$C1004)),
      ISNUMBER(SEARCH(""CASH DEPOSIT"",$C1004)),
      COUNTIF('SUMMARY D"&amp;"ATA'!D:D,$C1004)&lt;&gt;1
    ),
    """",
    IFERROR(TEXTJOIN(CHAR(10),TRUE,FILTER('SUMMARY DATA'!F:F,'SUMMARY DATA'!D:D=$C1004)),"""")
  )
)"),"")</f>
        <v/>
      </c>
      <c r="G1004" s="2" t="str">
        <f>IFERROR(__xludf.DUMMYFUNCTION("IFERROR(
  TEXTJOIN(CHAR(10),TRUE,FILTER('SUMMARY DATA'!G:G,'SUMMARY DATA'!A:A=$A1004,'SUMMARY DATA'!C:C=$B1004)),
  IF(
    OR(
      ISNUMBER(SEARCH(""CDM CASH DEPOSIT"",$C1004)),
      ISNUMBER(SEARCH(""CASH DEPOSIT"",$C1004)),
      COUNTIF('SUMMARY D"&amp;"ATA'!D:D,$C1004)&lt;&gt;1
    ),
    """",
    IFERROR(TEXTJOIN(CHAR(10),TRUE,FILTER('SUMMARY DATA'!G:G,'SUMMARY DATA'!D:D=$C1004)),"""")
  )
)"),"")</f>
        <v/>
      </c>
      <c r="H1004" s="6" t="str">
        <f>IFERROR(__xludf.DUMMYFUNCTION("IFERROR(
  TEXTJOIN(CHAR(10),TRUE,FILTER('SUMMARY DATA'!H:H,'SUMMARY DATA'!A:A=$A1004,'SUMMARY DATA'!C:C=$B1004)),
  IF(
    OR(
      ISNUMBER(SEARCH(""CDM CASH DEPOSIT"",$C1004)),
      ISNUMBER(SEARCH(""CASH DEPOSIT"",$C1004)),
      COUNTIF('SUMMARY D"&amp;"ATA'!D:D,$C1004)&lt;&gt;1
    ),
    """",
    IFERROR(TEXTJOIN(CHAR(10),TRUE,FILTER('SUMMARY DATA'!H:H,'SUMMARY DATA'!D:D=$C1004)),"""")
  )
)"),"")</f>
        <v/>
      </c>
      <c r="I1004" s="6" t="str">
        <f>IFERROR(__xludf.DUMMYFUNCTION("IF(H1004="""","""",
SUM(ARRAYFORMULA(VALUE(SPLIT(H1004,CHAR(10)))))
)"),"")</f>
        <v/>
      </c>
      <c r="J1004" s="2" t="str">
        <f>IFERROR(__xludf.DUMMYFUNCTION("IFERROR(
  TEXTJOIN(CHAR(10),TRUE,FILTER('SUMMARY DATA'!I:I,'SUMMARY DATA'!A:A=$A1004,'SUMMARY DATA'!C:C=$B1004)),
  IF(
    OR(
      ISNUMBER(SEARCH(""CDM CASH DEPOSIT"",$C1004)),
      ISNUMBER(SEARCH(""CASH DEPOSIT"",$C1004)),
      COUNTIF('SUMMARY D"&amp;"ATA'!D:D,$C1004)&lt;&gt;1
    ),
    """",
    IFERROR(TEXTJOIN(CHAR(10),TRUE,FILTER('SUMMARY DATA'!I:I,'SUMMARY DATA'!D:D=$C1004)),"""")
  )
)"),"")</f>
        <v/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 spans="1:27">
      <c r="A1005" s="2"/>
      <c r="B1005" s="41"/>
      <c r="C1005" s="2"/>
      <c r="D1005" s="6"/>
      <c r="E1005" s="4" t="str">
        <f>IFERROR(__xludf.DUMMYFUNCTION("IFERROR(
  TEXTJOIN(CHAR(10),TRUE,FILTER('SUMMARY DATA'!E:E,'SUMMARY DATA'!A:A=$A1005,'SUMMARY DATA'!C:C=$B1005)),
  IF(
    OR(
      ISNUMBER(SEARCH(""CDM CASH DEPOSIT"",$C1005)),
      ISNUMBER(SEARCH(""CASH DEPOSIT"",$C1005)),
      COUNTIF('SUMMARY D"&amp;"ATA'!D:D,$C1005)&lt;&gt;1
    ),
    """",
    IFERROR(TEXTJOIN(CHAR(10),TRUE,FILTER('SUMMARY DATA'!E:E,'SUMMARY DATA'!D:D=$C1005)),"""")
  )
)"),"")</f>
        <v/>
      </c>
      <c r="F1005" s="2" t="str">
        <f>IFERROR(__xludf.DUMMYFUNCTION("IFERROR(
  TEXTJOIN(CHAR(10),TRUE,FILTER('SUMMARY DATA'!F:F,'SUMMARY DATA'!A:A=$A1005,'SUMMARY DATA'!C:C=$B1005)),
  IF(
    OR(
      ISNUMBER(SEARCH(""CDM CASH DEPOSIT"",$C1005)),
      ISNUMBER(SEARCH(""CASH DEPOSIT"",$C1005)),
      COUNTIF('SUMMARY D"&amp;"ATA'!D:D,$C1005)&lt;&gt;1
    ),
    """",
    IFERROR(TEXTJOIN(CHAR(10),TRUE,FILTER('SUMMARY DATA'!F:F,'SUMMARY DATA'!D:D=$C1005)),"""")
  )
)"),"")</f>
        <v/>
      </c>
      <c r="G1005" s="2" t="str">
        <f>IFERROR(__xludf.DUMMYFUNCTION("IFERROR(
  TEXTJOIN(CHAR(10),TRUE,FILTER('SUMMARY DATA'!G:G,'SUMMARY DATA'!A:A=$A1005,'SUMMARY DATA'!C:C=$B1005)),
  IF(
    OR(
      ISNUMBER(SEARCH(""CDM CASH DEPOSIT"",$C1005)),
      ISNUMBER(SEARCH(""CASH DEPOSIT"",$C1005)),
      COUNTIF('SUMMARY D"&amp;"ATA'!D:D,$C1005)&lt;&gt;1
    ),
    """",
    IFERROR(TEXTJOIN(CHAR(10),TRUE,FILTER('SUMMARY DATA'!G:G,'SUMMARY DATA'!D:D=$C1005)),"""")
  )
)"),"")</f>
        <v/>
      </c>
      <c r="H1005" s="6" t="str">
        <f>IFERROR(__xludf.DUMMYFUNCTION("IFERROR(
  TEXTJOIN(CHAR(10),TRUE,FILTER('SUMMARY DATA'!H:H,'SUMMARY DATA'!A:A=$A1005,'SUMMARY DATA'!C:C=$B1005)),
  IF(
    OR(
      ISNUMBER(SEARCH(""CDM CASH DEPOSIT"",$C1005)),
      ISNUMBER(SEARCH(""CASH DEPOSIT"",$C1005)),
      COUNTIF('SUMMARY D"&amp;"ATA'!D:D,$C1005)&lt;&gt;1
    ),
    """",
    IFERROR(TEXTJOIN(CHAR(10),TRUE,FILTER('SUMMARY DATA'!H:H,'SUMMARY DATA'!D:D=$C1005)),"""")
  )
)"),"")</f>
        <v/>
      </c>
      <c r="I1005" s="6" t="str">
        <f>IFERROR(__xludf.DUMMYFUNCTION("IF(H1005="""","""",
SUM(ARRAYFORMULA(VALUE(SPLIT(H1005,CHAR(10)))))
)"),"")</f>
        <v/>
      </c>
      <c r="J1005" s="2" t="str">
        <f>IFERROR(__xludf.DUMMYFUNCTION("IFERROR(
  TEXTJOIN(CHAR(10),TRUE,FILTER('SUMMARY DATA'!I:I,'SUMMARY DATA'!A:A=$A1005,'SUMMARY DATA'!C:C=$B1005)),
  IF(
    OR(
      ISNUMBER(SEARCH(""CDM CASH DEPOSIT"",$C1005)),
      ISNUMBER(SEARCH(""CASH DEPOSIT"",$C1005)),
      COUNTIF('SUMMARY D"&amp;"ATA'!D:D,$C1005)&lt;&gt;1
    ),
    """",
    IFERROR(TEXTJOIN(CHAR(10),TRUE,FILTER('SUMMARY DATA'!I:I,'SUMMARY DATA'!D:D=$C1005)),"""")
  )
)"),"")</f>
        <v/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 spans="1:27">
      <c r="A1006" s="2"/>
      <c r="B1006" s="41"/>
      <c r="C1006" s="2"/>
      <c r="D1006" s="6"/>
      <c r="E1006" s="4" t="str">
        <f>IFERROR(__xludf.DUMMYFUNCTION("IFERROR(
  TEXTJOIN(CHAR(10),TRUE,FILTER('SUMMARY DATA'!E:E,'SUMMARY DATA'!A:A=$A1006,'SUMMARY DATA'!C:C=$B1006)),
  IF(
    OR(
      ISNUMBER(SEARCH(""CDM CASH DEPOSIT"",$C1006)),
      ISNUMBER(SEARCH(""CASH DEPOSIT"",$C1006)),
      COUNTIF('SUMMARY D"&amp;"ATA'!D:D,$C1006)&lt;&gt;1
    ),
    """",
    IFERROR(TEXTJOIN(CHAR(10),TRUE,FILTER('SUMMARY DATA'!E:E,'SUMMARY DATA'!D:D=$C1006)),"""")
  )
)"),"")</f>
        <v/>
      </c>
      <c r="F1006" s="2" t="str">
        <f>IFERROR(__xludf.DUMMYFUNCTION("IFERROR(
  TEXTJOIN(CHAR(10),TRUE,FILTER('SUMMARY DATA'!F:F,'SUMMARY DATA'!A:A=$A1006,'SUMMARY DATA'!C:C=$B1006)),
  IF(
    OR(
      ISNUMBER(SEARCH(""CDM CASH DEPOSIT"",$C1006)),
      ISNUMBER(SEARCH(""CASH DEPOSIT"",$C1006)),
      COUNTIF('SUMMARY D"&amp;"ATA'!D:D,$C1006)&lt;&gt;1
    ),
    """",
    IFERROR(TEXTJOIN(CHAR(10),TRUE,FILTER('SUMMARY DATA'!F:F,'SUMMARY DATA'!D:D=$C1006)),"""")
  )
)"),"")</f>
        <v/>
      </c>
      <c r="G1006" s="2" t="str">
        <f>IFERROR(__xludf.DUMMYFUNCTION("IFERROR(
  TEXTJOIN(CHAR(10),TRUE,FILTER('SUMMARY DATA'!G:G,'SUMMARY DATA'!A:A=$A1006,'SUMMARY DATA'!C:C=$B1006)),
  IF(
    OR(
      ISNUMBER(SEARCH(""CDM CASH DEPOSIT"",$C1006)),
      ISNUMBER(SEARCH(""CASH DEPOSIT"",$C1006)),
      COUNTIF('SUMMARY D"&amp;"ATA'!D:D,$C1006)&lt;&gt;1
    ),
    """",
    IFERROR(TEXTJOIN(CHAR(10),TRUE,FILTER('SUMMARY DATA'!G:G,'SUMMARY DATA'!D:D=$C1006)),"""")
  )
)"),"")</f>
        <v/>
      </c>
      <c r="H1006" s="6" t="str">
        <f>IFERROR(__xludf.DUMMYFUNCTION("IFERROR(
  TEXTJOIN(CHAR(10),TRUE,FILTER('SUMMARY DATA'!H:H,'SUMMARY DATA'!A:A=$A1006,'SUMMARY DATA'!C:C=$B1006)),
  IF(
    OR(
      ISNUMBER(SEARCH(""CDM CASH DEPOSIT"",$C1006)),
      ISNUMBER(SEARCH(""CASH DEPOSIT"",$C1006)),
      COUNTIF('SUMMARY D"&amp;"ATA'!D:D,$C1006)&lt;&gt;1
    ),
    """",
    IFERROR(TEXTJOIN(CHAR(10),TRUE,FILTER('SUMMARY DATA'!H:H,'SUMMARY DATA'!D:D=$C1006)),"""")
  )
)"),"")</f>
        <v/>
      </c>
      <c r="I1006" s="6" t="str">
        <f>IFERROR(__xludf.DUMMYFUNCTION("IF(H1006="""","""",
SUM(ARRAYFORMULA(VALUE(SPLIT(H1006,CHAR(10)))))
)"),"")</f>
        <v/>
      </c>
      <c r="J1006" s="2" t="str">
        <f>IFERROR(__xludf.DUMMYFUNCTION("IFERROR(
  TEXTJOIN(CHAR(10),TRUE,FILTER('SUMMARY DATA'!I:I,'SUMMARY DATA'!A:A=$A1006,'SUMMARY DATA'!C:C=$B1006)),
  IF(
    OR(
      ISNUMBER(SEARCH(""CDM CASH DEPOSIT"",$C1006)),
      ISNUMBER(SEARCH(""CASH DEPOSIT"",$C1006)),
      COUNTIF('SUMMARY D"&amp;"ATA'!D:D,$C1006)&lt;&gt;1
    ),
    """",
    IFERROR(TEXTJOIN(CHAR(10),TRUE,FILTER('SUMMARY DATA'!I:I,'SUMMARY DATA'!D:D=$C1006)),"""")
  )
)"),"")</f>
        <v/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 spans="1:27">
      <c r="A1007" s="2"/>
      <c r="B1007" s="41"/>
      <c r="C1007" s="2"/>
      <c r="D1007" s="6"/>
      <c r="E1007" s="4" t="str">
        <f>IFERROR(__xludf.DUMMYFUNCTION("IFERROR(
  TEXTJOIN(CHAR(10),TRUE,FILTER('SUMMARY DATA'!E:E,'SUMMARY DATA'!A:A=$A1007,'SUMMARY DATA'!C:C=$B1007)),
  IF(
    OR(
      ISNUMBER(SEARCH(""CDM CASH DEPOSIT"",$C1007)),
      ISNUMBER(SEARCH(""CASH DEPOSIT"",$C1007)),
      COUNTIF('SUMMARY D"&amp;"ATA'!D:D,$C1007)&lt;&gt;1
    ),
    """",
    IFERROR(TEXTJOIN(CHAR(10),TRUE,FILTER('SUMMARY DATA'!E:E,'SUMMARY DATA'!D:D=$C1007)),"""")
  )
)"),"")</f>
        <v/>
      </c>
      <c r="F1007" s="2" t="str">
        <f>IFERROR(__xludf.DUMMYFUNCTION("IFERROR(
  TEXTJOIN(CHAR(10),TRUE,FILTER('SUMMARY DATA'!F:F,'SUMMARY DATA'!A:A=$A1007,'SUMMARY DATA'!C:C=$B1007)),
  IF(
    OR(
      ISNUMBER(SEARCH(""CDM CASH DEPOSIT"",$C1007)),
      ISNUMBER(SEARCH(""CASH DEPOSIT"",$C1007)),
      COUNTIF('SUMMARY D"&amp;"ATA'!D:D,$C1007)&lt;&gt;1
    ),
    """",
    IFERROR(TEXTJOIN(CHAR(10),TRUE,FILTER('SUMMARY DATA'!F:F,'SUMMARY DATA'!D:D=$C1007)),"""")
  )
)"),"")</f>
        <v/>
      </c>
      <c r="G1007" s="2" t="str">
        <f>IFERROR(__xludf.DUMMYFUNCTION("IFERROR(
  TEXTJOIN(CHAR(10),TRUE,FILTER('SUMMARY DATA'!G:G,'SUMMARY DATA'!A:A=$A1007,'SUMMARY DATA'!C:C=$B1007)),
  IF(
    OR(
      ISNUMBER(SEARCH(""CDM CASH DEPOSIT"",$C1007)),
      ISNUMBER(SEARCH(""CASH DEPOSIT"",$C1007)),
      COUNTIF('SUMMARY D"&amp;"ATA'!D:D,$C1007)&lt;&gt;1
    ),
    """",
    IFERROR(TEXTJOIN(CHAR(10),TRUE,FILTER('SUMMARY DATA'!G:G,'SUMMARY DATA'!D:D=$C1007)),"""")
  )
)"),"")</f>
        <v/>
      </c>
      <c r="H1007" s="6" t="str">
        <f>IFERROR(__xludf.DUMMYFUNCTION("IFERROR(
  TEXTJOIN(CHAR(10),TRUE,FILTER('SUMMARY DATA'!H:H,'SUMMARY DATA'!A:A=$A1007,'SUMMARY DATA'!C:C=$B1007)),
  IF(
    OR(
      ISNUMBER(SEARCH(""CDM CASH DEPOSIT"",$C1007)),
      ISNUMBER(SEARCH(""CASH DEPOSIT"",$C1007)),
      COUNTIF('SUMMARY D"&amp;"ATA'!D:D,$C1007)&lt;&gt;1
    ),
    """",
    IFERROR(TEXTJOIN(CHAR(10),TRUE,FILTER('SUMMARY DATA'!H:H,'SUMMARY DATA'!D:D=$C1007)),"""")
  )
)"),"")</f>
        <v/>
      </c>
      <c r="I1007" s="6" t="str">
        <f>IFERROR(__xludf.DUMMYFUNCTION("IF(H1007="""","""",
SUM(ARRAYFORMULA(VALUE(SPLIT(H1007,CHAR(10)))))
)"),"")</f>
        <v/>
      </c>
      <c r="J1007" s="2" t="str">
        <f>IFERROR(__xludf.DUMMYFUNCTION("IFERROR(
  TEXTJOIN(CHAR(10),TRUE,FILTER('SUMMARY DATA'!I:I,'SUMMARY DATA'!A:A=$A1007,'SUMMARY DATA'!C:C=$B1007)),
  IF(
    OR(
      ISNUMBER(SEARCH(""CDM CASH DEPOSIT"",$C1007)),
      ISNUMBER(SEARCH(""CASH DEPOSIT"",$C1007)),
      COUNTIF('SUMMARY D"&amp;"ATA'!D:D,$C1007)&lt;&gt;1
    ),
    """",
    IFERROR(TEXTJOIN(CHAR(10),TRUE,FILTER('SUMMARY DATA'!I:I,'SUMMARY DATA'!D:D=$C1007)),"""")
  )
)"),"")</f>
        <v/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ht="15.75" customHeight="1" spans="1:27">
      <c r="A1008" s="2"/>
      <c r="B1008" s="41"/>
      <c r="C1008" s="2"/>
      <c r="D1008" s="6"/>
      <c r="E1008" s="4" t="str">
        <f>IFERROR(__xludf.DUMMYFUNCTION("IFERROR(
  TEXTJOIN(CHAR(10),TRUE,FILTER('SUMMARY DATA'!E:E,'SUMMARY DATA'!A:A=$A1008,'SUMMARY DATA'!C:C=$B1008)),
  IF(
    OR(
      ISNUMBER(SEARCH(""CDM CASH DEPOSIT"",$C1008)),
      ISNUMBER(SEARCH(""CASH DEPOSIT"",$C1008)),
      COUNTIF('SUMMARY D"&amp;"ATA'!D:D,$C1008)&lt;&gt;1
    ),
    """",
    IFERROR(TEXTJOIN(CHAR(10),TRUE,FILTER('SUMMARY DATA'!E:E,'SUMMARY DATA'!D:D=$C1008)),"""")
  )
)"),"")</f>
        <v/>
      </c>
      <c r="F1008" s="2" t="str">
        <f>IFERROR(__xludf.DUMMYFUNCTION("IFERROR(
  TEXTJOIN(CHAR(10),TRUE,FILTER('SUMMARY DATA'!F:F,'SUMMARY DATA'!A:A=$A1008,'SUMMARY DATA'!C:C=$B1008)),
  IF(
    OR(
      ISNUMBER(SEARCH(""CDM CASH DEPOSIT"",$C1008)),
      ISNUMBER(SEARCH(""CASH DEPOSIT"",$C1008)),
      COUNTIF('SUMMARY D"&amp;"ATA'!D:D,$C1008)&lt;&gt;1
    ),
    """",
    IFERROR(TEXTJOIN(CHAR(10),TRUE,FILTER('SUMMARY DATA'!F:F,'SUMMARY DATA'!D:D=$C1008)),"""")
  )
)"),"")</f>
        <v/>
      </c>
      <c r="G1008" s="2" t="str">
        <f>IFERROR(__xludf.DUMMYFUNCTION("IFERROR(
  TEXTJOIN(CHAR(10),TRUE,FILTER('SUMMARY DATA'!G:G,'SUMMARY DATA'!A:A=$A1008,'SUMMARY DATA'!C:C=$B1008)),
  IF(
    OR(
      ISNUMBER(SEARCH(""CDM CASH DEPOSIT"",$C1008)),
      ISNUMBER(SEARCH(""CASH DEPOSIT"",$C1008)),
      COUNTIF('SUMMARY D"&amp;"ATA'!D:D,$C1008)&lt;&gt;1
    ),
    """",
    IFERROR(TEXTJOIN(CHAR(10),TRUE,FILTER('SUMMARY DATA'!G:G,'SUMMARY DATA'!D:D=$C1008)),"""")
  )
)"),"")</f>
        <v/>
      </c>
      <c r="H1008" s="6" t="str">
        <f>IFERROR(__xludf.DUMMYFUNCTION("IFERROR(
  TEXTJOIN(CHAR(10),TRUE,FILTER('SUMMARY DATA'!H:H,'SUMMARY DATA'!A:A=$A1008,'SUMMARY DATA'!C:C=$B1008)),
  IF(
    OR(
      ISNUMBER(SEARCH(""CDM CASH DEPOSIT"",$C1008)),
      ISNUMBER(SEARCH(""CASH DEPOSIT"",$C1008)),
      COUNTIF('SUMMARY D"&amp;"ATA'!D:D,$C1008)&lt;&gt;1
    ),
    """",
    IFERROR(TEXTJOIN(CHAR(10),TRUE,FILTER('SUMMARY DATA'!H:H,'SUMMARY DATA'!D:D=$C1008)),"""")
  )
)"),"")</f>
        <v/>
      </c>
      <c r="I1008" s="6" t="str">
        <f>IFERROR(__xludf.DUMMYFUNCTION("IF(H1008="""","""",
SUM(ARRAYFORMULA(VALUE(SPLIT(H1008,CHAR(10)))))
)"),"")</f>
        <v/>
      </c>
      <c r="J1008" s="2" t="str">
        <f>IFERROR(__xludf.DUMMYFUNCTION("IFERROR(
  TEXTJOIN(CHAR(10),TRUE,FILTER('SUMMARY DATA'!I:I,'SUMMARY DATA'!A:A=$A1008,'SUMMARY DATA'!C:C=$B1008)),
  IF(
    OR(
      ISNUMBER(SEARCH(""CDM CASH DEPOSIT"",$C1008)),
      ISNUMBER(SEARCH(""CASH DEPOSIT"",$C1008)),
      COUNTIF('SUMMARY D"&amp;"ATA'!D:D,$C1008)&lt;&gt;1
    ),
    """",
    IFERROR(TEXTJOIN(CHAR(10),TRUE,FILTER('SUMMARY DATA'!I:I,'SUMMARY DATA'!D:D=$C1008)),"""")
  )
)"),"")</f>
        <v/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5.75" customHeight="1" spans="1:27">
      <c r="A1009" s="2"/>
      <c r="B1009" s="41"/>
      <c r="C1009" s="2"/>
      <c r="D1009" s="6"/>
      <c r="E1009" s="4" t="str">
        <f>IFERROR(__xludf.DUMMYFUNCTION("IFERROR(
  TEXTJOIN(CHAR(10),TRUE,FILTER('SUMMARY DATA'!E:E,'SUMMARY DATA'!A:A=$A1009,'SUMMARY DATA'!C:C=$B1009)),
  IF(
    OR(
      ISNUMBER(SEARCH(""CDM CASH DEPOSIT"",$C1009)),
      ISNUMBER(SEARCH(""CASH DEPOSIT"",$C1009)),
      COUNTIF('SUMMARY D"&amp;"ATA'!D:D,$C1009)&lt;&gt;1
    ),
    """",
    IFERROR(TEXTJOIN(CHAR(10),TRUE,FILTER('SUMMARY DATA'!E:E,'SUMMARY DATA'!D:D=$C1009)),"""")
  )
)"),"")</f>
        <v/>
      </c>
      <c r="F1009" s="2" t="str">
        <f>IFERROR(__xludf.DUMMYFUNCTION("IFERROR(
  TEXTJOIN(CHAR(10),TRUE,FILTER('SUMMARY DATA'!F:F,'SUMMARY DATA'!A:A=$A1009,'SUMMARY DATA'!C:C=$B1009)),
  IF(
    OR(
      ISNUMBER(SEARCH(""CDM CASH DEPOSIT"",$C1009)),
      ISNUMBER(SEARCH(""CASH DEPOSIT"",$C1009)),
      COUNTIF('SUMMARY D"&amp;"ATA'!D:D,$C1009)&lt;&gt;1
    ),
    """",
    IFERROR(TEXTJOIN(CHAR(10),TRUE,FILTER('SUMMARY DATA'!F:F,'SUMMARY DATA'!D:D=$C1009)),"""")
  )
)"),"")</f>
        <v/>
      </c>
      <c r="G1009" s="2" t="str">
        <f>IFERROR(__xludf.DUMMYFUNCTION("IFERROR(
  TEXTJOIN(CHAR(10),TRUE,FILTER('SUMMARY DATA'!G:G,'SUMMARY DATA'!A:A=$A1009,'SUMMARY DATA'!C:C=$B1009)),
  IF(
    OR(
      ISNUMBER(SEARCH(""CDM CASH DEPOSIT"",$C1009)),
      ISNUMBER(SEARCH(""CASH DEPOSIT"",$C1009)),
      COUNTIF('SUMMARY D"&amp;"ATA'!D:D,$C1009)&lt;&gt;1
    ),
    """",
    IFERROR(TEXTJOIN(CHAR(10),TRUE,FILTER('SUMMARY DATA'!G:G,'SUMMARY DATA'!D:D=$C1009)),"""")
  )
)"),"")</f>
        <v/>
      </c>
      <c r="H1009" s="6" t="str">
        <f>IFERROR(__xludf.DUMMYFUNCTION("IFERROR(
  TEXTJOIN(CHAR(10),TRUE,FILTER('SUMMARY DATA'!H:H,'SUMMARY DATA'!A:A=$A1009,'SUMMARY DATA'!C:C=$B1009)),
  IF(
    OR(
      ISNUMBER(SEARCH(""CDM CASH DEPOSIT"",$C1009)),
      ISNUMBER(SEARCH(""CASH DEPOSIT"",$C1009)),
      COUNTIF('SUMMARY D"&amp;"ATA'!D:D,$C1009)&lt;&gt;1
    ),
    """",
    IFERROR(TEXTJOIN(CHAR(10),TRUE,FILTER('SUMMARY DATA'!H:H,'SUMMARY DATA'!D:D=$C1009)),"""")
  )
)"),"")</f>
        <v/>
      </c>
      <c r="I1009" s="6" t="str">
        <f>IFERROR(__xludf.DUMMYFUNCTION("IF(H1009="""","""",
SUM(ARRAYFORMULA(VALUE(SPLIT(H1009,CHAR(10)))))
)"),"")</f>
        <v/>
      </c>
      <c r="J1009" s="2" t="str">
        <f>IFERROR(__xludf.DUMMYFUNCTION("IFERROR(
  TEXTJOIN(CHAR(10),TRUE,FILTER('SUMMARY DATA'!I:I,'SUMMARY DATA'!A:A=$A1009,'SUMMARY DATA'!C:C=$B1009)),
  IF(
    OR(
      ISNUMBER(SEARCH(""CDM CASH DEPOSIT"",$C1009)),
      ISNUMBER(SEARCH(""CASH DEPOSIT"",$C1009)),
      COUNTIF('SUMMARY D"&amp;"ATA'!D:D,$C1009)&lt;&gt;1
    ),
    """",
    IFERROR(TEXTJOIN(CHAR(10),TRUE,FILTER('SUMMARY DATA'!I:I,'SUMMARY DATA'!D:D=$C1009)),"""")
  )
)"),"")</f>
        <v/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5.75" customHeight="1" spans="1:27">
      <c r="A1010" s="2"/>
      <c r="B1010" s="41"/>
      <c r="C1010" s="2"/>
      <c r="D1010" s="6"/>
      <c r="E1010" s="4" t="str">
        <f>IFERROR(__xludf.DUMMYFUNCTION("IFERROR(
  TEXTJOIN(CHAR(10),TRUE,FILTER('SUMMARY DATA'!E:E,'SUMMARY DATA'!A:A=$A1010,'SUMMARY DATA'!C:C=$B1010)),
  IF(
    OR(
      ISNUMBER(SEARCH(""CDM CASH DEPOSIT"",$C1010)),
      ISNUMBER(SEARCH(""CASH DEPOSIT"",$C1010)),
      COUNTIF('SUMMARY D"&amp;"ATA'!D:D,$C1010)&lt;&gt;1
    ),
    """",
    IFERROR(TEXTJOIN(CHAR(10),TRUE,FILTER('SUMMARY DATA'!E:E,'SUMMARY DATA'!D:D=$C1010)),"""")
  )
)"),"")</f>
        <v/>
      </c>
      <c r="F1010" s="2" t="str">
        <f>IFERROR(__xludf.DUMMYFUNCTION("IFERROR(
  TEXTJOIN(CHAR(10),TRUE,FILTER('SUMMARY DATA'!F:F,'SUMMARY DATA'!A:A=$A1010,'SUMMARY DATA'!C:C=$B1010)),
  IF(
    OR(
      ISNUMBER(SEARCH(""CDM CASH DEPOSIT"",$C1010)),
      ISNUMBER(SEARCH(""CASH DEPOSIT"",$C1010)),
      COUNTIF('SUMMARY D"&amp;"ATA'!D:D,$C1010)&lt;&gt;1
    ),
    """",
    IFERROR(TEXTJOIN(CHAR(10),TRUE,FILTER('SUMMARY DATA'!F:F,'SUMMARY DATA'!D:D=$C1010)),"""")
  )
)"),"")</f>
        <v/>
      </c>
      <c r="G1010" s="2" t="str">
        <f>IFERROR(__xludf.DUMMYFUNCTION("IFERROR(
  TEXTJOIN(CHAR(10),TRUE,FILTER('SUMMARY DATA'!G:G,'SUMMARY DATA'!A:A=$A1010,'SUMMARY DATA'!C:C=$B1010)),
  IF(
    OR(
      ISNUMBER(SEARCH(""CDM CASH DEPOSIT"",$C1010)),
      ISNUMBER(SEARCH(""CASH DEPOSIT"",$C1010)),
      COUNTIF('SUMMARY D"&amp;"ATA'!D:D,$C1010)&lt;&gt;1
    ),
    """",
    IFERROR(TEXTJOIN(CHAR(10),TRUE,FILTER('SUMMARY DATA'!G:G,'SUMMARY DATA'!D:D=$C1010)),"""")
  )
)"),"")</f>
        <v/>
      </c>
      <c r="H1010" s="6" t="str">
        <f>IFERROR(__xludf.DUMMYFUNCTION("IFERROR(
  TEXTJOIN(CHAR(10),TRUE,FILTER('SUMMARY DATA'!H:H,'SUMMARY DATA'!A:A=$A1010,'SUMMARY DATA'!C:C=$B1010)),
  IF(
    OR(
      ISNUMBER(SEARCH(""CDM CASH DEPOSIT"",$C1010)),
      ISNUMBER(SEARCH(""CASH DEPOSIT"",$C1010)),
      COUNTIF('SUMMARY D"&amp;"ATA'!D:D,$C1010)&lt;&gt;1
    ),
    """",
    IFERROR(TEXTJOIN(CHAR(10),TRUE,FILTER('SUMMARY DATA'!H:H,'SUMMARY DATA'!D:D=$C1010)),"""")
  )
)"),"")</f>
        <v/>
      </c>
      <c r="I1010" s="6" t="str">
        <f>IFERROR(__xludf.DUMMYFUNCTION("IF(H1010="""","""",
SUM(ARRAYFORMULA(VALUE(SPLIT(H1010,CHAR(10)))))
)"),"")</f>
        <v/>
      </c>
      <c r="J1010" s="2" t="str">
        <f>IFERROR(__xludf.DUMMYFUNCTION("IFERROR(
  TEXTJOIN(CHAR(10),TRUE,FILTER('SUMMARY DATA'!I:I,'SUMMARY DATA'!A:A=$A1010,'SUMMARY DATA'!C:C=$B1010)),
  IF(
    OR(
      ISNUMBER(SEARCH(""CDM CASH DEPOSIT"",$C1010)),
      ISNUMBER(SEARCH(""CASH DEPOSIT"",$C1010)),
      COUNTIF('SUMMARY D"&amp;"ATA'!D:D,$C1010)&lt;&gt;1
    ),
    """",
    IFERROR(TEXTJOIN(CHAR(10),TRUE,FILTER('SUMMARY DATA'!I:I,'SUMMARY DATA'!D:D=$C1010)),"""")
  )
)"),"")</f>
        <v/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ht="15.75" customHeight="1" spans="1:27">
      <c r="A1011" s="2"/>
      <c r="B1011" s="41"/>
      <c r="C1011" s="2"/>
      <c r="D1011" s="6"/>
      <c r="E1011" s="4" t="str">
        <f>IFERROR(__xludf.DUMMYFUNCTION("IFERROR(
  TEXTJOIN(CHAR(10),TRUE,FILTER('SUMMARY DATA'!E:E,'SUMMARY DATA'!A:A=$A1011,'SUMMARY DATA'!C:C=$B1011)),
  IF(
    OR(
      ISNUMBER(SEARCH(""CDM CASH DEPOSIT"",$C1011)),
      ISNUMBER(SEARCH(""CASH DEPOSIT"",$C1011)),
      COUNTIF('SUMMARY D"&amp;"ATA'!D:D,$C1011)&lt;&gt;1
    ),
    """",
    IFERROR(TEXTJOIN(CHAR(10),TRUE,FILTER('SUMMARY DATA'!E:E,'SUMMARY DATA'!D:D=$C1011)),"""")
  )
)"),"")</f>
        <v/>
      </c>
      <c r="F1011" s="2" t="str">
        <f>IFERROR(__xludf.DUMMYFUNCTION("IFERROR(
  TEXTJOIN(CHAR(10),TRUE,FILTER('SUMMARY DATA'!F:F,'SUMMARY DATA'!A:A=$A1011,'SUMMARY DATA'!C:C=$B1011)),
  IF(
    OR(
      ISNUMBER(SEARCH(""CDM CASH DEPOSIT"",$C1011)),
      ISNUMBER(SEARCH(""CASH DEPOSIT"",$C1011)),
      COUNTIF('SUMMARY D"&amp;"ATA'!D:D,$C1011)&lt;&gt;1
    ),
    """",
    IFERROR(TEXTJOIN(CHAR(10),TRUE,FILTER('SUMMARY DATA'!F:F,'SUMMARY DATA'!D:D=$C1011)),"""")
  )
)"),"")</f>
        <v/>
      </c>
      <c r="G1011" s="2" t="str">
        <f>IFERROR(__xludf.DUMMYFUNCTION("IFERROR(
  TEXTJOIN(CHAR(10),TRUE,FILTER('SUMMARY DATA'!G:G,'SUMMARY DATA'!A:A=$A1011,'SUMMARY DATA'!C:C=$B1011)),
  IF(
    OR(
      ISNUMBER(SEARCH(""CDM CASH DEPOSIT"",$C1011)),
      ISNUMBER(SEARCH(""CASH DEPOSIT"",$C1011)),
      COUNTIF('SUMMARY D"&amp;"ATA'!D:D,$C1011)&lt;&gt;1
    ),
    """",
    IFERROR(TEXTJOIN(CHAR(10),TRUE,FILTER('SUMMARY DATA'!G:G,'SUMMARY DATA'!D:D=$C1011)),"""")
  )
)"),"")</f>
        <v/>
      </c>
      <c r="H1011" s="6" t="str">
        <f>IFERROR(__xludf.DUMMYFUNCTION("IFERROR(
  TEXTJOIN(CHAR(10),TRUE,FILTER('SUMMARY DATA'!H:H,'SUMMARY DATA'!A:A=$A1011,'SUMMARY DATA'!C:C=$B1011)),
  IF(
    OR(
      ISNUMBER(SEARCH(""CDM CASH DEPOSIT"",$C1011)),
      ISNUMBER(SEARCH(""CASH DEPOSIT"",$C1011)),
      COUNTIF('SUMMARY D"&amp;"ATA'!D:D,$C1011)&lt;&gt;1
    ),
    """",
    IFERROR(TEXTJOIN(CHAR(10),TRUE,FILTER('SUMMARY DATA'!H:H,'SUMMARY DATA'!D:D=$C1011)),"""")
  )
)"),"")</f>
        <v/>
      </c>
      <c r="I1011" s="6" t="str">
        <f>IFERROR(__xludf.DUMMYFUNCTION("IF(H1011="""","""",
SUM(ARRAYFORMULA(VALUE(SPLIT(H1011,CHAR(10)))))
)"),"")</f>
        <v/>
      </c>
      <c r="J1011" s="2" t="str">
        <f>IFERROR(__xludf.DUMMYFUNCTION("IFERROR(
  TEXTJOIN(CHAR(10),TRUE,FILTER('SUMMARY DATA'!I:I,'SUMMARY DATA'!A:A=$A1011,'SUMMARY DATA'!C:C=$B1011)),
  IF(
    OR(
      ISNUMBER(SEARCH(""CDM CASH DEPOSIT"",$C1011)),
      ISNUMBER(SEARCH(""CASH DEPOSIT"",$C1011)),
      COUNTIF('SUMMARY D"&amp;"ATA'!D:D,$C1011)&lt;&gt;1
    ),
    """",
    IFERROR(TEXTJOIN(CHAR(10),TRUE,FILTER('SUMMARY DATA'!I:I,'SUMMARY DATA'!D:D=$C1011)),"""")
  )
)"),"")</f>
        <v/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5.75" customHeight="1" spans="1:27">
      <c r="A1012" s="2"/>
      <c r="B1012" s="41"/>
      <c r="C1012" s="2"/>
      <c r="D1012" s="6"/>
      <c r="E1012" s="4" t="str">
        <f>IFERROR(__xludf.DUMMYFUNCTION("IFERROR(
  TEXTJOIN(CHAR(10),TRUE,FILTER('SUMMARY DATA'!E:E,'SUMMARY DATA'!A:A=$A1012,'SUMMARY DATA'!C:C=$B1012)),
  IF(
    OR(
      ISNUMBER(SEARCH(""CDM CASH DEPOSIT"",$C1012)),
      ISNUMBER(SEARCH(""CASH DEPOSIT"",$C1012)),
      COUNTIF('SUMMARY D"&amp;"ATA'!D:D,$C1012)&lt;&gt;1
    ),
    """",
    IFERROR(TEXTJOIN(CHAR(10),TRUE,FILTER('SUMMARY DATA'!E:E,'SUMMARY DATA'!D:D=$C1012)),"""")
  )
)"),"")</f>
        <v/>
      </c>
      <c r="F1012" s="2" t="str">
        <f>IFERROR(__xludf.DUMMYFUNCTION("IFERROR(
  TEXTJOIN(CHAR(10),TRUE,FILTER('SUMMARY DATA'!F:F,'SUMMARY DATA'!A:A=$A1012,'SUMMARY DATA'!C:C=$B1012)),
  IF(
    OR(
      ISNUMBER(SEARCH(""CDM CASH DEPOSIT"",$C1012)),
      ISNUMBER(SEARCH(""CASH DEPOSIT"",$C1012)),
      COUNTIF('SUMMARY D"&amp;"ATA'!D:D,$C1012)&lt;&gt;1
    ),
    """",
    IFERROR(TEXTJOIN(CHAR(10),TRUE,FILTER('SUMMARY DATA'!F:F,'SUMMARY DATA'!D:D=$C1012)),"""")
  )
)"),"")</f>
        <v/>
      </c>
      <c r="G1012" s="2" t="str">
        <f>IFERROR(__xludf.DUMMYFUNCTION("IFERROR(
  TEXTJOIN(CHAR(10),TRUE,FILTER('SUMMARY DATA'!G:G,'SUMMARY DATA'!A:A=$A1012,'SUMMARY DATA'!C:C=$B1012)),
  IF(
    OR(
      ISNUMBER(SEARCH(""CDM CASH DEPOSIT"",$C1012)),
      ISNUMBER(SEARCH(""CASH DEPOSIT"",$C1012)),
      COUNTIF('SUMMARY D"&amp;"ATA'!D:D,$C1012)&lt;&gt;1
    ),
    """",
    IFERROR(TEXTJOIN(CHAR(10),TRUE,FILTER('SUMMARY DATA'!G:G,'SUMMARY DATA'!D:D=$C1012)),"""")
  )
)"),"")</f>
        <v/>
      </c>
      <c r="H1012" s="6" t="str">
        <f>IFERROR(__xludf.DUMMYFUNCTION("IFERROR(
  TEXTJOIN(CHAR(10),TRUE,FILTER('SUMMARY DATA'!H:H,'SUMMARY DATA'!A:A=$A1012,'SUMMARY DATA'!C:C=$B1012)),
  IF(
    OR(
      ISNUMBER(SEARCH(""CDM CASH DEPOSIT"",$C1012)),
      ISNUMBER(SEARCH(""CASH DEPOSIT"",$C1012)),
      COUNTIF('SUMMARY D"&amp;"ATA'!D:D,$C1012)&lt;&gt;1
    ),
    """",
    IFERROR(TEXTJOIN(CHAR(10),TRUE,FILTER('SUMMARY DATA'!H:H,'SUMMARY DATA'!D:D=$C1012)),"""")
  )
)"),"")</f>
        <v/>
      </c>
      <c r="I1012" s="6" t="str">
        <f>IFERROR(__xludf.DUMMYFUNCTION("IF(H1012="""","""",
SUM(ARRAYFORMULA(VALUE(SPLIT(H1012,CHAR(10)))))
)"),"")</f>
        <v/>
      </c>
      <c r="J1012" s="2" t="str">
        <f>IFERROR(__xludf.DUMMYFUNCTION("IFERROR(
  TEXTJOIN(CHAR(10),TRUE,FILTER('SUMMARY DATA'!I:I,'SUMMARY DATA'!A:A=$A1012,'SUMMARY DATA'!C:C=$B1012)),
  IF(
    OR(
      ISNUMBER(SEARCH(""CDM CASH DEPOSIT"",$C1012)),
      ISNUMBER(SEARCH(""CASH DEPOSIT"",$C1012)),
      COUNTIF('SUMMARY D"&amp;"ATA'!D:D,$C1012)&lt;&gt;1
    ),
    """",
    IFERROR(TEXTJOIN(CHAR(10),TRUE,FILTER('SUMMARY DATA'!I:I,'SUMMARY DATA'!D:D=$C1012)),"""")
  )
)"),"")</f>
        <v/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5.75" customHeight="1" spans="1:27">
      <c r="A1013" s="2"/>
      <c r="B1013" s="41"/>
      <c r="C1013" s="2"/>
      <c r="D1013" s="6"/>
      <c r="E1013" s="4" t="str">
        <f>IFERROR(__xludf.DUMMYFUNCTION("IFERROR(
  TEXTJOIN(CHAR(10),TRUE,FILTER('SUMMARY DATA'!E:E,'SUMMARY DATA'!A:A=$A1013,'SUMMARY DATA'!C:C=$B1013)),
  IF(
    OR(
      ISNUMBER(SEARCH(""CDM CASH DEPOSIT"",$C1013)),
      ISNUMBER(SEARCH(""CASH DEPOSIT"",$C1013)),
      COUNTIF('SUMMARY D"&amp;"ATA'!D:D,$C1013)&lt;&gt;1
    ),
    """",
    IFERROR(TEXTJOIN(CHAR(10),TRUE,FILTER('SUMMARY DATA'!E:E,'SUMMARY DATA'!D:D=$C1013)),"""")
  )
)"),"")</f>
        <v/>
      </c>
      <c r="F1013" s="2" t="str">
        <f>IFERROR(__xludf.DUMMYFUNCTION("IFERROR(
  TEXTJOIN(CHAR(10),TRUE,FILTER('SUMMARY DATA'!F:F,'SUMMARY DATA'!A:A=$A1013,'SUMMARY DATA'!C:C=$B1013)),
  IF(
    OR(
      ISNUMBER(SEARCH(""CDM CASH DEPOSIT"",$C1013)),
      ISNUMBER(SEARCH(""CASH DEPOSIT"",$C1013)),
      COUNTIF('SUMMARY D"&amp;"ATA'!D:D,$C1013)&lt;&gt;1
    ),
    """",
    IFERROR(TEXTJOIN(CHAR(10),TRUE,FILTER('SUMMARY DATA'!F:F,'SUMMARY DATA'!D:D=$C1013)),"""")
  )
)"),"")</f>
        <v/>
      </c>
      <c r="G1013" s="2" t="str">
        <f>IFERROR(__xludf.DUMMYFUNCTION("IFERROR(
  TEXTJOIN(CHAR(10),TRUE,FILTER('SUMMARY DATA'!G:G,'SUMMARY DATA'!A:A=$A1013,'SUMMARY DATA'!C:C=$B1013)),
  IF(
    OR(
      ISNUMBER(SEARCH(""CDM CASH DEPOSIT"",$C1013)),
      ISNUMBER(SEARCH(""CASH DEPOSIT"",$C1013)),
      COUNTIF('SUMMARY D"&amp;"ATA'!D:D,$C1013)&lt;&gt;1
    ),
    """",
    IFERROR(TEXTJOIN(CHAR(10),TRUE,FILTER('SUMMARY DATA'!G:G,'SUMMARY DATA'!D:D=$C1013)),"""")
  )
)"),"")</f>
        <v/>
      </c>
      <c r="H1013" s="6" t="str">
        <f>IFERROR(__xludf.DUMMYFUNCTION("IFERROR(
  TEXTJOIN(CHAR(10),TRUE,FILTER('SUMMARY DATA'!H:H,'SUMMARY DATA'!A:A=$A1013,'SUMMARY DATA'!C:C=$B1013)),
  IF(
    OR(
      ISNUMBER(SEARCH(""CDM CASH DEPOSIT"",$C1013)),
      ISNUMBER(SEARCH(""CASH DEPOSIT"",$C1013)),
      COUNTIF('SUMMARY D"&amp;"ATA'!D:D,$C1013)&lt;&gt;1
    ),
    """",
    IFERROR(TEXTJOIN(CHAR(10),TRUE,FILTER('SUMMARY DATA'!H:H,'SUMMARY DATA'!D:D=$C1013)),"""")
  )
)"),"")</f>
        <v/>
      </c>
      <c r="I1013" s="6" t="str">
        <f>IFERROR(__xludf.DUMMYFUNCTION("IF(H1013="""","""",
SUM(ARRAYFORMULA(VALUE(SPLIT(H1013,CHAR(10)))))
)"),"")</f>
        <v/>
      </c>
      <c r="J1013" s="2" t="str">
        <f>IFERROR(__xludf.DUMMYFUNCTION("IFERROR(
  TEXTJOIN(CHAR(10),TRUE,FILTER('SUMMARY DATA'!I:I,'SUMMARY DATA'!A:A=$A1013,'SUMMARY DATA'!C:C=$B1013)),
  IF(
    OR(
      ISNUMBER(SEARCH(""CDM CASH DEPOSIT"",$C1013)),
      ISNUMBER(SEARCH(""CASH DEPOSIT"",$C1013)),
      COUNTIF('SUMMARY D"&amp;"ATA'!D:D,$C1013)&lt;&gt;1
    ),
    """",
    IFERROR(TEXTJOIN(CHAR(10),TRUE,FILTER('SUMMARY DATA'!I:I,'SUMMARY DATA'!D:D=$C1013)),"""")
  )
)"),"")</f>
        <v/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5.75" customHeight="1" spans="1:27">
      <c r="A1014" s="2"/>
      <c r="B1014" s="41"/>
      <c r="C1014" s="2"/>
      <c r="D1014" s="6"/>
      <c r="E1014" s="4" t="str">
        <f>IFERROR(__xludf.DUMMYFUNCTION("IFERROR(
  TEXTJOIN(CHAR(10),TRUE,FILTER('SUMMARY DATA'!E:E,'SUMMARY DATA'!A:A=$A1014,'SUMMARY DATA'!C:C=$B1014)),
  IF(
    OR(
      ISNUMBER(SEARCH(""CDM CASH DEPOSIT"",$C1014)),
      ISNUMBER(SEARCH(""CASH DEPOSIT"",$C1014)),
      COUNTIF('SUMMARY D"&amp;"ATA'!D:D,$C1014)&lt;&gt;1
    ),
    """",
    IFERROR(TEXTJOIN(CHAR(10),TRUE,FILTER('SUMMARY DATA'!E:E,'SUMMARY DATA'!D:D=$C1014)),"""")
  )
)"),"")</f>
        <v/>
      </c>
      <c r="F1014" s="2" t="str">
        <f>IFERROR(__xludf.DUMMYFUNCTION("IFERROR(
  TEXTJOIN(CHAR(10),TRUE,FILTER('SUMMARY DATA'!F:F,'SUMMARY DATA'!A:A=$A1014,'SUMMARY DATA'!C:C=$B1014)),
  IF(
    OR(
      ISNUMBER(SEARCH(""CDM CASH DEPOSIT"",$C1014)),
      ISNUMBER(SEARCH(""CASH DEPOSIT"",$C1014)),
      COUNTIF('SUMMARY D"&amp;"ATA'!D:D,$C1014)&lt;&gt;1
    ),
    """",
    IFERROR(TEXTJOIN(CHAR(10),TRUE,FILTER('SUMMARY DATA'!F:F,'SUMMARY DATA'!D:D=$C1014)),"""")
  )
)"),"")</f>
        <v/>
      </c>
      <c r="G1014" s="2" t="str">
        <f>IFERROR(__xludf.DUMMYFUNCTION("IFERROR(
  TEXTJOIN(CHAR(10),TRUE,FILTER('SUMMARY DATA'!G:G,'SUMMARY DATA'!A:A=$A1014,'SUMMARY DATA'!C:C=$B1014)),
  IF(
    OR(
      ISNUMBER(SEARCH(""CDM CASH DEPOSIT"",$C1014)),
      ISNUMBER(SEARCH(""CASH DEPOSIT"",$C1014)),
      COUNTIF('SUMMARY D"&amp;"ATA'!D:D,$C1014)&lt;&gt;1
    ),
    """",
    IFERROR(TEXTJOIN(CHAR(10),TRUE,FILTER('SUMMARY DATA'!G:G,'SUMMARY DATA'!D:D=$C1014)),"""")
  )
)"),"")</f>
        <v/>
      </c>
      <c r="H1014" s="6" t="str">
        <f>IFERROR(__xludf.DUMMYFUNCTION("IFERROR(
  TEXTJOIN(CHAR(10),TRUE,FILTER('SUMMARY DATA'!H:H,'SUMMARY DATA'!A:A=$A1014,'SUMMARY DATA'!C:C=$B1014)),
  IF(
    OR(
      ISNUMBER(SEARCH(""CDM CASH DEPOSIT"",$C1014)),
      ISNUMBER(SEARCH(""CASH DEPOSIT"",$C1014)),
      COUNTIF('SUMMARY D"&amp;"ATA'!D:D,$C1014)&lt;&gt;1
    ),
    """",
    IFERROR(TEXTJOIN(CHAR(10),TRUE,FILTER('SUMMARY DATA'!H:H,'SUMMARY DATA'!D:D=$C1014)),"""")
  )
)"),"")</f>
        <v/>
      </c>
      <c r="I1014" s="6" t="str">
        <f>IFERROR(__xludf.DUMMYFUNCTION("IF(H1014="""","""",
SUM(ARRAYFORMULA(VALUE(SPLIT(H1014,CHAR(10)))))
)"),"")</f>
        <v/>
      </c>
      <c r="J1014" s="2" t="str">
        <f>IFERROR(__xludf.DUMMYFUNCTION("IFERROR(
  TEXTJOIN(CHAR(10),TRUE,FILTER('SUMMARY DATA'!I:I,'SUMMARY DATA'!A:A=$A1014,'SUMMARY DATA'!C:C=$B1014)),
  IF(
    OR(
      ISNUMBER(SEARCH(""CDM CASH DEPOSIT"",$C1014)),
      ISNUMBER(SEARCH(""CASH DEPOSIT"",$C1014)),
      COUNTIF('SUMMARY D"&amp;"ATA'!D:D,$C1014)&lt;&gt;1
    ),
    """",
    IFERROR(TEXTJOIN(CHAR(10),TRUE,FILTER('SUMMARY DATA'!I:I,'SUMMARY DATA'!D:D=$C1014)),"""")
  )
)"),"")</f>
        <v/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ht="15.75" customHeight="1" spans="1:27">
      <c r="A1015" s="2"/>
      <c r="B1015" s="41"/>
      <c r="C1015" s="2"/>
      <c r="D1015" s="6"/>
      <c r="E1015" s="4" t="str">
        <f>IFERROR(__xludf.DUMMYFUNCTION("IFERROR(
  TEXTJOIN(CHAR(10),TRUE,FILTER('SUMMARY DATA'!E:E,'SUMMARY DATA'!A:A=$A1015,'SUMMARY DATA'!C:C=$B1015)),
  IF(
    OR(
      ISNUMBER(SEARCH(""CDM CASH DEPOSIT"",$C1015)),
      ISNUMBER(SEARCH(""CASH DEPOSIT"",$C1015)),
      COUNTIF('SUMMARY D"&amp;"ATA'!D:D,$C1015)&lt;&gt;1
    ),
    """",
    IFERROR(TEXTJOIN(CHAR(10),TRUE,FILTER('SUMMARY DATA'!E:E,'SUMMARY DATA'!D:D=$C1015)),"""")
  )
)"),"")</f>
        <v/>
      </c>
      <c r="F1015" s="2" t="str">
        <f>IFERROR(__xludf.DUMMYFUNCTION("IFERROR(
  TEXTJOIN(CHAR(10),TRUE,FILTER('SUMMARY DATA'!F:F,'SUMMARY DATA'!A:A=$A1015,'SUMMARY DATA'!C:C=$B1015)),
  IF(
    OR(
      ISNUMBER(SEARCH(""CDM CASH DEPOSIT"",$C1015)),
      ISNUMBER(SEARCH(""CASH DEPOSIT"",$C1015)),
      COUNTIF('SUMMARY D"&amp;"ATA'!D:D,$C1015)&lt;&gt;1
    ),
    """",
    IFERROR(TEXTJOIN(CHAR(10),TRUE,FILTER('SUMMARY DATA'!F:F,'SUMMARY DATA'!D:D=$C1015)),"""")
  )
)"),"")</f>
        <v/>
      </c>
      <c r="G1015" s="2" t="str">
        <f>IFERROR(__xludf.DUMMYFUNCTION("IFERROR(
  TEXTJOIN(CHAR(10),TRUE,FILTER('SUMMARY DATA'!G:G,'SUMMARY DATA'!A:A=$A1015,'SUMMARY DATA'!C:C=$B1015)),
  IF(
    OR(
      ISNUMBER(SEARCH(""CDM CASH DEPOSIT"",$C1015)),
      ISNUMBER(SEARCH(""CASH DEPOSIT"",$C1015)),
      COUNTIF('SUMMARY D"&amp;"ATA'!D:D,$C1015)&lt;&gt;1
    ),
    """",
    IFERROR(TEXTJOIN(CHAR(10),TRUE,FILTER('SUMMARY DATA'!G:G,'SUMMARY DATA'!D:D=$C1015)),"""")
  )
)"),"")</f>
        <v/>
      </c>
      <c r="H1015" s="6" t="str">
        <f>IFERROR(__xludf.DUMMYFUNCTION("IFERROR(
  TEXTJOIN(CHAR(10),TRUE,FILTER('SUMMARY DATA'!H:H,'SUMMARY DATA'!A:A=$A1015,'SUMMARY DATA'!C:C=$B1015)),
  IF(
    OR(
      ISNUMBER(SEARCH(""CDM CASH DEPOSIT"",$C1015)),
      ISNUMBER(SEARCH(""CASH DEPOSIT"",$C1015)),
      COUNTIF('SUMMARY D"&amp;"ATA'!D:D,$C1015)&lt;&gt;1
    ),
    """",
    IFERROR(TEXTJOIN(CHAR(10),TRUE,FILTER('SUMMARY DATA'!H:H,'SUMMARY DATA'!D:D=$C1015)),"""")
  )
)"),"")</f>
        <v/>
      </c>
      <c r="I1015" s="6" t="str">
        <f>IFERROR(__xludf.DUMMYFUNCTION("IF(H1015="""","""",
SUM(ARRAYFORMULA(VALUE(SPLIT(H1015,CHAR(10)))))
)"),"")</f>
        <v/>
      </c>
      <c r="J1015" s="2" t="str">
        <f>IFERROR(__xludf.DUMMYFUNCTION("IFERROR(
  TEXTJOIN(CHAR(10),TRUE,FILTER('SUMMARY DATA'!I:I,'SUMMARY DATA'!A:A=$A1015,'SUMMARY DATA'!C:C=$B1015)),
  IF(
    OR(
      ISNUMBER(SEARCH(""CDM CASH DEPOSIT"",$C1015)),
      ISNUMBER(SEARCH(""CASH DEPOSIT"",$C1015)),
      COUNTIF('SUMMARY D"&amp;"ATA'!D:D,$C1015)&lt;&gt;1
    ),
    """",
    IFERROR(TEXTJOIN(CHAR(10),TRUE,FILTER('SUMMARY DATA'!I:I,'SUMMARY DATA'!D:D=$C1015)),"""")
  )
)"),"")</f>
        <v/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ht="15.75" customHeight="1" spans="1:27">
      <c r="A1016" s="2"/>
      <c r="B1016" s="41"/>
      <c r="C1016" s="2"/>
      <c r="D1016" s="6"/>
      <c r="E1016" s="4" t="str">
        <f>IFERROR(__xludf.DUMMYFUNCTION("IFERROR(
  TEXTJOIN(CHAR(10),TRUE,FILTER('SUMMARY DATA'!E:E,'SUMMARY DATA'!A:A=$A1016,'SUMMARY DATA'!C:C=$B1016)),
  IF(
    OR(
      ISNUMBER(SEARCH(""CDM CASH DEPOSIT"",$C1016)),
      ISNUMBER(SEARCH(""CASH DEPOSIT"",$C1016)),
      COUNTIF('SUMMARY D"&amp;"ATA'!D:D,$C1016)&lt;&gt;1
    ),
    """",
    IFERROR(TEXTJOIN(CHAR(10),TRUE,FILTER('SUMMARY DATA'!E:E,'SUMMARY DATA'!D:D=$C1016)),"""")
  )
)"),"")</f>
        <v/>
      </c>
      <c r="F1016" s="2" t="str">
        <f>IFERROR(__xludf.DUMMYFUNCTION("IFERROR(
  TEXTJOIN(CHAR(10),TRUE,FILTER('SUMMARY DATA'!F:F,'SUMMARY DATA'!A:A=$A1016,'SUMMARY DATA'!C:C=$B1016)),
  IF(
    OR(
      ISNUMBER(SEARCH(""CDM CASH DEPOSIT"",$C1016)),
      ISNUMBER(SEARCH(""CASH DEPOSIT"",$C1016)),
      COUNTIF('SUMMARY D"&amp;"ATA'!D:D,$C1016)&lt;&gt;1
    ),
    """",
    IFERROR(TEXTJOIN(CHAR(10),TRUE,FILTER('SUMMARY DATA'!F:F,'SUMMARY DATA'!D:D=$C1016)),"""")
  )
)"),"")</f>
        <v/>
      </c>
      <c r="G1016" s="2" t="str">
        <f>IFERROR(__xludf.DUMMYFUNCTION("IFERROR(
  TEXTJOIN(CHAR(10),TRUE,FILTER('SUMMARY DATA'!G:G,'SUMMARY DATA'!A:A=$A1016,'SUMMARY DATA'!C:C=$B1016)),
  IF(
    OR(
      ISNUMBER(SEARCH(""CDM CASH DEPOSIT"",$C1016)),
      ISNUMBER(SEARCH(""CASH DEPOSIT"",$C1016)),
      COUNTIF('SUMMARY D"&amp;"ATA'!D:D,$C1016)&lt;&gt;1
    ),
    """",
    IFERROR(TEXTJOIN(CHAR(10),TRUE,FILTER('SUMMARY DATA'!G:G,'SUMMARY DATA'!D:D=$C1016)),"""")
  )
)"),"")</f>
        <v/>
      </c>
      <c r="H1016" s="6" t="str">
        <f>IFERROR(__xludf.DUMMYFUNCTION("IFERROR(
  TEXTJOIN(CHAR(10),TRUE,FILTER('SUMMARY DATA'!H:H,'SUMMARY DATA'!A:A=$A1016,'SUMMARY DATA'!C:C=$B1016)),
  IF(
    OR(
      ISNUMBER(SEARCH(""CDM CASH DEPOSIT"",$C1016)),
      ISNUMBER(SEARCH(""CASH DEPOSIT"",$C1016)),
      COUNTIF('SUMMARY D"&amp;"ATA'!D:D,$C1016)&lt;&gt;1
    ),
    """",
    IFERROR(TEXTJOIN(CHAR(10),TRUE,FILTER('SUMMARY DATA'!H:H,'SUMMARY DATA'!D:D=$C1016)),"""")
  )
)"),"")</f>
        <v/>
      </c>
      <c r="I1016" s="6" t="str">
        <f>IFERROR(__xludf.DUMMYFUNCTION("IF(H1016="""","""",
SUM(ARRAYFORMULA(VALUE(SPLIT(H1016,CHAR(10)))))
)"),"")</f>
        <v/>
      </c>
      <c r="J1016" s="2" t="str">
        <f>IFERROR(__xludf.DUMMYFUNCTION("IFERROR(
  TEXTJOIN(CHAR(10),TRUE,FILTER('SUMMARY DATA'!I:I,'SUMMARY DATA'!A:A=$A1016,'SUMMARY DATA'!C:C=$B1016)),
  IF(
    OR(
      ISNUMBER(SEARCH(""CDM CASH DEPOSIT"",$C1016)),
      ISNUMBER(SEARCH(""CASH DEPOSIT"",$C1016)),
      COUNTIF('SUMMARY D"&amp;"ATA'!D:D,$C1016)&lt;&gt;1
    ),
    """",
    IFERROR(TEXTJOIN(CHAR(10),TRUE,FILTER('SUMMARY DATA'!I:I,'SUMMARY DATA'!D:D=$C1016)),"""")
  )
)"),"")</f>
        <v/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5.75" customHeight="1" spans="1:27">
      <c r="A1017" s="2"/>
      <c r="B1017" s="41"/>
      <c r="C1017" s="2"/>
      <c r="D1017" s="6"/>
      <c r="E1017" s="4" t="str">
        <f>IFERROR(__xludf.DUMMYFUNCTION("IFERROR(
  TEXTJOIN(CHAR(10),TRUE,FILTER('SUMMARY DATA'!E:E,'SUMMARY DATA'!A:A=$A1017,'SUMMARY DATA'!C:C=$B1017)),
  IF(
    OR(
      ISNUMBER(SEARCH(""CDM CASH DEPOSIT"",$C1017)),
      ISNUMBER(SEARCH(""CASH DEPOSIT"",$C1017)),
      COUNTIF('SUMMARY D"&amp;"ATA'!D:D,$C1017)&lt;&gt;1
    ),
    """",
    IFERROR(TEXTJOIN(CHAR(10),TRUE,FILTER('SUMMARY DATA'!E:E,'SUMMARY DATA'!D:D=$C1017)),"""")
  )
)"),"")</f>
        <v/>
      </c>
      <c r="F1017" s="2" t="str">
        <f>IFERROR(__xludf.DUMMYFUNCTION("IFERROR(
  TEXTJOIN(CHAR(10),TRUE,FILTER('SUMMARY DATA'!F:F,'SUMMARY DATA'!A:A=$A1017,'SUMMARY DATA'!C:C=$B1017)),
  IF(
    OR(
      ISNUMBER(SEARCH(""CDM CASH DEPOSIT"",$C1017)),
      ISNUMBER(SEARCH(""CASH DEPOSIT"",$C1017)),
      COUNTIF('SUMMARY D"&amp;"ATA'!D:D,$C1017)&lt;&gt;1
    ),
    """",
    IFERROR(TEXTJOIN(CHAR(10),TRUE,FILTER('SUMMARY DATA'!F:F,'SUMMARY DATA'!D:D=$C1017)),"""")
  )
)"),"")</f>
        <v/>
      </c>
      <c r="G1017" s="2" t="str">
        <f>IFERROR(__xludf.DUMMYFUNCTION("IFERROR(
  TEXTJOIN(CHAR(10),TRUE,FILTER('SUMMARY DATA'!G:G,'SUMMARY DATA'!A:A=$A1017,'SUMMARY DATA'!C:C=$B1017)),
  IF(
    OR(
      ISNUMBER(SEARCH(""CDM CASH DEPOSIT"",$C1017)),
      ISNUMBER(SEARCH(""CASH DEPOSIT"",$C1017)),
      COUNTIF('SUMMARY D"&amp;"ATA'!D:D,$C1017)&lt;&gt;1
    ),
    """",
    IFERROR(TEXTJOIN(CHAR(10),TRUE,FILTER('SUMMARY DATA'!G:G,'SUMMARY DATA'!D:D=$C1017)),"""")
  )
)"),"")</f>
        <v/>
      </c>
      <c r="H1017" s="6" t="str">
        <f>IFERROR(__xludf.DUMMYFUNCTION("IFERROR(
  TEXTJOIN(CHAR(10),TRUE,FILTER('SUMMARY DATA'!H:H,'SUMMARY DATA'!A:A=$A1017,'SUMMARY DATA'!C:C=$B1017)),
  IF(
    OR(
      ISNUMBER(SEARCH(""CDM CASH DEPOSIT"",$C1017)),
      ISNUMBER(SEARCH(""CASH DEPOSIT"",$C1017)),
      COUNTIF('SUMMARY D"&amp;"ATA'!D:D,$C1017)&lt;&gt;1
    ),
    """",
    IFERROR(TEXTJOIN(CHAR(10),TRUE,FILTER('SUMMARY DATA'!H:H,'SUMMARY DATA'!D:D=$C1017)),"""")
  )
)"),"")</f>
        <v/>
      </c>
      <c r="I1017" s="6" t="str">
        <f>IFERROR(__xludf.DUMMYFUNCTION("IF(H1017="""","""",
SUM(ARRAYFORMULA(VALUE(SPLIT(H1017,CHAR(10)))))
)"),"")</f>
        <v/>
      </c>
      <c r="J1017" s="2" t="str">
        <f>IFERROR(__xludf.DUMMYFUNCTION("IFERROR(
  TEXTJOIN(CHAR(10),TRUE,FILTER('SUMMARY DATA'!I:I,'SUMMARY DATA'!A:A=$A1017,'SUMMARY DATA'!C:C=$B1017)),
  IF(
    OR(
      ISNUMBER(SEARCH(""CDM CASH DEPOSIT"",$C1017)),
      ISNUMBER(SEARCH(""CASH DEPOSIT"",$C1017)),
      COUNTIF('SUMMARY D"&amp;"ATA'!D:D,$C1017)&lt;&gt;1
    ),
    """",
    IFERROR(TEXTJOIN(CHAR(10),TRUE,FILTER('SUMMARY DATA'!I:I,'SUMMARY DATA'!D:D=$C1017)),"""")
  )
)"),"")</f>
        <v/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5.75" customHeight="1" spans="1:27">
      <c r="A1018" s="2"/>
      <c r="B1018" s="41"/>
      <c r="C1018" s="2"/>
      <c r="D1018" s="6"/>
      <c r="E1018" s="4" t="str">
        <f>IFERROR(__xludf.DUMMYFUNCTION("IFERROR(
  TEXTJOIN(CHAR(10),TRUE,FILTER('SUMMARY DATA'!E:E,'SUMMARY DATA'!A:A=$A1018,'SUMMARY DATA'!C:C=$B1018)),
  IF(
    OR(
      ISNUMBER(SEARCH(""CDM CASH DEPOSIT"",$C1018)),
      ISNUMBER(SEARCH(""CASH DEPOSIT"",$C1018)),
      COUNTIF('SUMMARY D"&amp;"ATA'!D:D,$C1018)&lt;&gt;1
    ),
    """",
    IFERROR(TEXTJOIN(CHAR(10),TRUE,FILTER('SUMMARY DATA'!E:E,'SUMMARY DATA'!D:D=$C1018)),"""")
  )
)"),"")</f>
        <v/>
      </c>
      <c r="F1018" s="2" t="str">
        <f>IFERROR(__xludf.DUMMYFUNCTION("IFERROR(
  TEXTJOIN(CHAR(10),TRUE,FILTER('SUMMARY DATA'!F:F,'SUMMARY DATA'!A:A=$A1018,'SUMMARY DATA'!C:C=$B1018)),
  IF(
    OR(
      ISNUMBER(SEARCH(""CDM CASH DEPOSIT"",$C1018)),
      ISNUMBER(SEARCH(""CASH DEPOSIT"",$C1018)),
      COUNTIF('SUMMARY D"&amp;"ATA'!D:D,$C1018)&lt;&gt;1
    ),
    """",
    IFERROR(TEXTJOIN(CHAR(10),TRUE,FILTER('SUMMARY DATA'!F:F,'SUMMARY DATA'!D:D=$C1018)),"""")
  )
)"),"")</f>
        <v/>
      </c>
      <c r="G1018" s="2" t="str">
        <f>IFERROR(__xludf.DUMMYFUNCTION("IFERROR(
  TEXTJOIN(CHAR(10),TRUE,FILTER('SUMMARY DATA'!G:G,'SUMMARY DATA'!A:A=$A1018,'SUMMARY DATA'!C:C=$B1018)),
  IF(
    OR(
      ISNUMBER(SEARCH(""CDM CASH DEPOSIT"",$C1018)),
      ISNUMBER(SEARCH(""CASH DEPOSIT"",$C1018)),
      COUNTIF('SUMMARY D"&amp;"ATA'!D:D,$C1018)&lt;&gt;1
    ),
    """",
    IFERROR(TEXTJOIN(CHAR(10),TRUE,FILTER('SUMMARY DATA'!G:G,'SUMMARY DATA'!D:D=$C1018)),"""")
  )
)"),"")</f>
        <v/>
      </c>
      <c r="H1018" s="6" t="str">
        <f>IFERROR(__xludf.DUMMYFUNCTION("IFERROR(
  TEXTJOIN(CHAR(10),TRUE,FILTER('SUMMARY DATA'!H:H,'SUMMARY DATA'!A:A=$A1018,'SUMMARY DATA'!C:C=$B1018)),
  IF(
    OR(
      ISNUMBER(SEARCH(""CDM CASH DEPOSIT"",$C1018)),
      ISNUMBER(SEARCH(""CASH DEPOSIT"",$C1018)),
      COUNTIF('SUMMARY D"&amp;"ATA'!D:D,$C1018)&lt;&gt;1
    ),
    """",
    IFERROR(TEXTJOIN(CHAR(10),TRUE,FILTER('SUMMARY DATA'!H:H,'SUMMARY DATA'!D:D=$C1018)),"""")
  )
)"),"")</f>
        <v/>
      </c>
      <c r="I1018" s="6" t="str">
        <f>IFERROR(__xludf.DUMMYFUNCTION("IF(H1018="""","""",
SUM(ARRAYFORMULA(VALUE(SPLIT(H1018,CHAR(10)))))
)"),"")</f>
        <v/>
      </c>
      <c r="J1018" s="2" t="str">
        <f>IFERROR(__xludf.DUMMYFUNCTION("IFERROR(
  TEXTJOIN(CHAR(10),TRUE,FILTER('SUMMARY DATA'!I:I,'SUMMARY DATA'!A:A=$A1018,'SUMMARY DATA'!C:C=$B1018)),
  IF(
    OR(
      ISNUMBER(SEARCH(""CDM CASH DEPOSIT"",$C1018)),
      ISNUMBER(SEARCH(""CASH DEPOSIT"",$C1018)),
      COUNTIF('SUMMARY D"&amp;"ATA'!D:D,$C1018)&lt;&gt;1
    ),
    """",
    IFERROR(TEXTJOIN(CHAR(10),TRUE,FILTER('SUMMARY DATA'!I:I,'SUMMARY DATA'!D:D=$C1018)),"""")
  )
)"),"")</f>
        <v/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5.75" customHeight="1" spans="1:27">
      <c r="A1019" s="2"/>
      <c r="B1019" s="41"/>
      <c r="C1019" s="2"/>
      <c r="D1019" s="6"/>
      <c r="E1019" s="4" t="str">
        <f>IFERROR(__xludf.DUMMYFUNCTION("IFERROR(
  TEXTJOIN(CHAR(10),TRUE,FILTER('SUMMARY DATA'!E:E,'SUMMARY DATA'!A:A=$A1019,'SUMMARY DATA'!C:C=$B1019)),
  IF(
    OR(
      ISNUMBER(SEARCH(""CDM CASH DEPOSIT"",$C1019)),
      ISNUMBER(SEARCH(""CASH DEPOSIT"",$C1019)),
      COUNTIF('SUMMARY D"&amp;"ATA'!D:D,$C1019)&lt;&gt;1
    ),
    """",
    IFERROR(TEXTJOIN(CHAR(10),TRUE,FILTER('SUMMARY DATA'!E:E,'SUMMARY DATA'!D:D=$C1019)),"""")
  )
)"),"")</f>
        <v/>
      </c>
      <c r="F1019" s="2" t="str">
        <f>IFERROR(__xludf.DUMMYFUNCTION("IFERROR(
  TEXTJOIN(CHAR(10),TRUE,FILTER('SUMMARY DATA'!F:F,'SUMMARY DATA'!A:A=$A1019,'SUMMARY DATA'!C:C=$B1019)),
  IF(
    OR(
      ISNUMBER(SEARCH(""CDM CASH DEPOSIT"",$C1019)),
      ISNUMBER(SEARCH(""CASH DEPOSIT"",$C1019)),
      COUNTIF('SUMMARY D"&amp;"ATA'!D:D,$C1019)&lt;&gt;1
    ),
    """",
    IFERROR(TEXTJOIN(CHAR(10),TRUE,FILTER('SUMMARY DATA'!F:F,'SUMMARY DATA'!D:D=$C1019)),"""")
  )
)"),"")</f>
        <v/>
      </c>
      <c r="G1019" s="2" t="str">
        <f>IFERROR(__xludf.DUMMYFUNCTION("IFERROR(
  TEXTJOIN(CHAR(10),TRUE,FILTER('SUMMARY DATA'!G:G,'SUMMARY DATA'!A:A=$A1019,'SUMMARY DATA'!C:C=$B1019)),
  IF(
    OR(
      ISNUMBER(SEARCH(""CDM CASH DEPOSIT"",$C1019)),
      ISNUMBER(SEARCH(""CASH DEPOSIT"",$C1019)),
      COUNTIF('SUMMARY D"&amp;"ATA'!D:D,$C1019)&lt;&gt;1
    ),
    """",
    IFERROR(TEXTJOIN(CHAR(10),TRUE,FILTER('SUMMARY DATA'!G:G,'SUMMARY DATA'!D:D=$C1019)),"""")
  )
)"),"")</f>
        <v/>
      </c>
      <c r="H1019" s="6" t="str">
        <f>IFERROR(__xludf.DUMMYFUNCTION("IFERROR(
  TEXTJOIN(CHAR(10),TRUE,FILTER('SUMMARY DATA'!H:H,'SUMMARY DATA'!A:A=$A1019,'SUMMARY DATA'!C:C=$B1019)),
  IF(
    OR(
      ISNUMBER(SEARCH(""CDM CASH DEPOSIT"",$C1019)),
      ISNUMBER(SEARCH(""CASH DEPOSIT"",$C1019)),
      COUNTIF('SUMMARY D"&amp;"ATA'!D:D,$C1019)&lt;&gt;1
    ),
    """",
    IFERROR(TEXTJOIN(CHAR(10),TRUE,FILTER('SUMMARY DATA'!H:H,'SUMMARY DATA'!D:D=$C1019)),"""")
  )
)"),"")</f>
        <v/>
      </c>
      <c r="I1019" s="6" t="str">
        <f>IFERROR(__xludf.DUMMYFUNCTION("IF(H1019="""","""",
SUM(ARRAYFORMULA(VALUE(SPLIT(H1019,CHAR(10)))))
)"),"")</f>
        <v/>
      </c>
      <c r="J1019" s="2" t="str">
        <f>IFERROR(__xludf.DUMMYFUNCTION("IFERROR(
  TEXTJOIN(CHAR(10),TRUE,FILTER('SUMMARY DATA'!I:I,'SUMMARY DATA'!A:A=$A1019,'SUMMARY DATA'!C:C=$B1019)),
  IF(
    OR(
      ISNUMBER(SEARCH(""CDM CASH DEPOSIT"",$C1019)),
      ISNUMBER(SEARCH(""CASH DEPOSIT"",$C1019)),
      COUNTIF('SUMMARY D"&amp;"ATA'!D:D,$C1019)&lt;&gt;1
    ),
    """",
    IFERROR(TEXTJOIN(CHAR(10),TRUE,FILTER('SUMMARY DATA'!I:I,'SUMMARY DATA'!D:D=$C1019)),"""")
  )
)"),"")</f>
        <v/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5.75" customHeight="1" spans="1:27">
      <c r="A1020" s="2"/>
      <c r="B1020" s="41"/>
      <c r="C1020" s="2"/>
      <c r="D1020" s="6"/>
      <c r="E1020" s="4" t="str">
        <f>IFERROR(__xludf.DUMMYFUNCTION("IFERROR(
  TEXTJOIN(CHAR(10),TRUE,FILTER('SUMMARY DATA'!E:E,'SUMMARY DATA'!A:A=$A1020,'SUMMARY DATA'!C:C=$B1020)),
  IF(
    OR(
      ISNUMBER(SEARCH(""CDM CASH DEPOSIT"",$C1020)),
      ISNUMBER(SEARCH(""CASH DEPOSIT"",$C1020)),
      COUNTIF('SUMMARY D"&amp;"ATA'!D:D,$C1020)&lt;&gt;1
    ),
    """",
    IFERROR(TEXTJOIN(CHAR(10),TRUE,FILTER('SUMMARY DATA'!E:E,'SUMMARY DATA'!D:D=$C1020)),"""")
  )
)"),"")</f>
        <v/>
      </c>
      <c r="F1020" s="2" t="str">
        <f>IFERROR(__xludf.DUMMYFUNCTION("IFERROR(
  TEXTJOIN(CHAR(10),TRUE,FILTER('SUMMARY DATA'!F:F,'SUMMARY DATA'!A:A=$A1020,'SUMMARY DATA'!C:C=$B1020)),
  IF(
    OR(
      ISNUMBER(SEARCH(""CDM CASH DEPOSIT"",$C1020)),
      ISNUMBER(SEARCH(""CASH DEPOSIT"",$C1020)),
      COUNTIF('SUMMARY D"&amp;"ATA'!D:D,$C1020)&lt;&gt;1
    ),
    """",
    IFERROR(TEXTJOIN(CHAR(10),TRUE,FILTER('SUMMARY DATA'!F:F,'SUMMARY DATA'!D:D=$C1020)),"""")
  )
)"),"")</f>
        <v/>
      </c>
      <c r="G1020" s="2" t="str">
        <f>IFERROR(__xludf.DUMMYFUNCTION("IFERROR(
  TEXTJOIN(CHAR(10),TRUE,FILTER('SUMMARY DATA'!G:G,'SUMMARY DATA'!A:A=$A1020,'SUMMARY DATA'!C:C=$B1020)),
  IF(
    OR(
      ISNUMBER(SEARCH(""CDM CASH DEPOSIT"",$C1020)),
      ISNUMBER(SEARCH(""CASH DEPOSIT"",$C1020)),
      COUNTIF('SUMMARY D"&amp;"ATA'!D:D,$C1020)&lt;&gt;1
    ),
    """",
    IFERROR(TEXTJOIN(CHAR(10),TRUE,FILTER('SUMMARY DATA'!G:G,'SUMMARY DATA'!D:D=$C1020)),"""")
  )
)"),"")</f>
        <v/>
      </c>
      <c r="H1020" s="6" t="str">
        <f>IFERROR(__xludf.DUMMYFUNCTION("IFERROR(
  TEXTJOIN(CHAR(10),TRUE,FILTER('SUMMARY DATA'!H:H,'SUMMARY DATA'!A:A=$A1020,'SUMMARY DATA'!C:C=$B1020)),
  IF(
    OR(
      ISNUMBER(SEARCH(""CDM CASH DEPOSIT"",$C1020)),
      ISNUMBER(SEARCH(""CASH DEPOSIT"",$C1020)),
      COUNTIF('SUMMARY D"&amp;"ATA'!D:D,$C1020)&lt;&gt;1
    ),
    """",
    IFERROR(TEXTJOIN(CHAR(10),TRUE,FILTER('SUMMARY DATA'!H:H,'SUMMARY DATA'!D:D=$C1020)),"""")
  )
)"),"")</f>
        <v/>
      </c>
      <c r="I1020" s="6" t="str">
        <f>IFERROR(__xludf.DUMMYFUNCTION("IF(H1020="""","""",
SUM(ARRAYFORMULA(VALUE(SPLIT(H1020,CHAR(10)))))
)"),"")</f>
        <v/>
      </c>
      <c r="J1020" s="2" t="str">
        <f>IFERROR(__xludf.DUMMYFUNCTION("IFERROR(
  TEXTJOIN(CHAR(10),TRUE,FILTER('SUMMARY DATA'!I:I,'SUMMARY DATA'!A:A=$A1020,'SUMMARY DATA'!C:C=$B1020)),
  IF(
    OR(
      ISNUMBER(SEARCH(""CDM CASH DEPOSIT"",$C1020)),
      ISNUMBER(SEARCH(""CASH DEPOSIT"",$C1020)),
      COUNTIF('SUMMARY D"&amp;"ATA'!D:D,$C1020)&lt;&gt;1
    ),
    """",
    IFERROR(TEXTJOIN(CHAR(10),TRUE,FILTER('SUMMARY DATA'!I:I,'SUMMARY DATA'!D:D=$C1020)),"""")
  )
)"),"")</f>
        <v/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5.75" customHeight="1" spans="1:27">
      <c r="A1021" s="2"/>
      <c r="B1021" s="41"/>
      <c r="C1021" s="2"/>
      <c r="D1021" s="6"/>
      <c r="E1021" s="4" t="str">
        <f>IFERROR(__xludf.DUMMYFUNCTION("IFERROR(
  TEXTJOIN(CHAR(10),TRUE,FILTER('SUMMARY DATA'!E:E,'SUMMARY DATA'!A:A=$A1021,'SUMMARY DATA'!C:C=$B1021)),
  IF(
    OR(
      ISNUMBER(SEARCH(""CDM CASH DEPOSIT"",$C1021)),
      ISNUMBER(SEARCH(""CASH DEPOSIT"",$C1021)),
      COUNTIF('SUMMARY D"&amp;"ATA'!D:D,$C1021)&lt;&gt;1
    ),
    """",
    IFERROR(TEXTJOIN(CHAR(10),TRUE,FILTER('SUMMARY DATA'!E:E,'SUMMARY DATA'!D:D=$C1021)),"""")
  )
)"),"")</f>
        <v/>
      </c>
      <c r="F1021" s="2" t="str">
        <f>IFERROR(__xludf.DUMMYFUNCTION("IFERROR(
  TEXTJOIN(CHAR(10),TRUE,FILTER('SUMMARY DATA'!F:F,'SUMMARY DATA'!A:A=$A1021,'SUMMARY DATA'!C:C=$B1021)),
  IF(
    OR(
      ISNUMBER(SEARCH(""CDM CASH DEPOSIT"",$C1021)),
      ISNUMBER(SEARCH(""CASH DEPOSIT"",$C1021)),
      COUNTIF('SUMMARY D"&amp;"ATA'!D:D,$C1021)&lt;&gt;1
    ),
    """",
    IFERROR(TEXTJOIN(CHAR(10),TRUE,FILTER('SUMMARY DATA'!F:F,'SUMMARY DATA'!D:D=$C1021)),"""")
  )
)"),"")</f>
        <v/>
      </c>
      <c r="G1021" s="2" t="str">
        <f>IFERROR(__xludf.DUMMYFUNCTION("IFERROR(
  TEXTJOIN(CHAR(10),TRUE,FILTER('SUMMARY DATA'!G:G,'SUMMARY DATA'!A:A=$A1021,'SUMMARY DATA'!C:C=$B1021)),
  IF(
    OR(
      ISNUMBER(SEARCH(""CDM CASH DEPOSIT"",$C1021)),
      ISNUMBER(SEARCH(""CASH DEPOSIT"",$C1021)),
      COUNTIF('SUMMARY D"&amp;"ATA'!D:D,$C1021)&lt;&gt;1
    ),
    """",
    IFERROR(TEXTJOIN(CHAR(10),TRUE,FILTER('SUMMARY DATA'!G:G,'SUMMARY DATA'!D:D=$C1021)),"""")
  )
)"),"")</f>
        <v/>
      </c>
      <c r="H1021" s="6" t="str">
        <f>IFERROR(__xludf.DUMMYFUNCTION("IFERROR(
  TEXTJOIN(CHAR(10),TRUE,FILTER('SUMMARY DATA'!H:H,'SUMMARY DATA'!A:A=$A1021,'SUMMARY DATA'!C:C=$B1021)),
  IF(
    OR(
      ISNUMBER(SEARCH(""CDM CASH DEPOSIT"",$C1021)),
      ISNUMBER(SEARCH(""CASH DEPOSIT"",$C1021)),
      COUNTIF('SUMMARY D"&amp;"ATA'!D:D,$C1021)&lt;&gt;1
    ),
    """",
    IFERROR(TEXTJOIN(CHAR(10),TRUE,FILTER('SUMMARY DATA'!H:H,'SUMMARY DATA'!D:D=$C1021)),"""")
  )
)"),"")</f>
        <v/>
      </c>
      <c r="I1021" s="6" t="str">
        <f>IFERROR(__xludf.DUMMYFUNCTION("IF(H1021="""","""",
SUM(ARRAYFORMULA(VALUE(SPLIT(H1021,CHAR(10)))))
)"),"")</f>
        <v/>
      </c>
      <c r="J1021" s="2" t="str">
        <f>IFERROR(__xludf.DUMMYFUNCTION("IFERROR(
  TEXTJOIN(CHAR(10),TRUE,FILTER('SUMMARY DATA'!I:I,'SUMMARY DATA'!A:A=$A1021,'SUMMARY DATA'!C:C=$B1021)),
  IF(
    OR(
      ISNUMBER(SEARCH(""CDM CASH DEPOSIT"",$C1021)),
      ISNUMBER(SEARCH(""CASH DEPOSIT"",$C1021)),
      COUNTIF('SUMMARY D"&amp;"ATA'!D:D,$C1021)&lt;&gt;1
    ),
    """",
    IFERROR(TEXTJOIN(CHAR(10),TRUE,FILTER('SUMMARY DATA'!I:I,'SUMMARY DATA'!D:D=$C1021)),"""")
  )
)"),"")</f>
        <v/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5.75" customHeight="1" spans="1:27">
      <c r="A1022" s="2"/>
      <c r="B1022" s="41"/>
      <c r="C1022" s="2"/>
      <c r="D1022" s="6"/>
      <c r="E1022" s="4" t="str">
        <f>IFERROR(__xludf.DUMMYFUNCTION("IFERROR(
  TEXTJOIN(CHAR(10),TRUE,FILTER('SUMMARY DATA'!E:E,'SUMMARY DATA'!A:A=$A1022,'SUMMARY DATA'!C:C=$B1022)),
  IF(
    OR(
      ISNUMBER(SEARCH(""CDM CASH DEPOSIT"",$C1022)),
      ISNUMBER(SEARCH(""CASH DEPOSIT"",$C1022)),
      COUNTIF('SUMMARY D"&amp;"ATA'!D:D,$C1022)&lt;&gt;1
    ),
    """",
    IFERROR(TEXTJOIN(CHAR(10),TRUE,FILTER('SUMMARY DATA'!E:E,'SUMMARY DATA'!D:D=$C1022)),"""")
  )
)"),"")</f>
        <v/>
      </c>
      <c r="F1022" s="2" t="str">
        <f>IFERROR(__xludf.DUMMYFUNCTION("IFERROR(
  TEXTJOIN(CHAR(10),TRUE,FILTER('SUMMARY DATA'!F:F,'SUMMARY DATA'!A:A=$A1022,'SUMMARY DATA'!C:C=$B1022)),
  IF(
    OR(
      ISNUMBER(SEARCH(""CDM CASH DEPOSIT"",$C1022)),
      ISNUMBER(SEARCH(""CASH DEPOSIT"",$C1022)),
      COUNTIF('SUMMARY D"&amp;"ATA'!D:D,$C1022)&lt;&gt;1
    ),
    """",
    IFERROR(TEXTJOIN(CHAR(10),TRUE,FILTER('SUMMARY DATA'!F:F,'SUMMARY DATA'!D:D=$C1022)),"""")
  )
)"),"")</f>
        <v/>
      </c>
      <c r="G1022" s="2" t="str">
        <f>IFERROR(__xludf.DUMMYFUNCTION("IFERROR(
  TEXTJOIN(CHAR(10),TRUE,FILTER('SUMMARY DATA'!G:G,'SUMMARY DATA'!A:A=$A1022,'SUMMARY DATA'!C:C=$B1022)),
  IF(
    OR(
      ISNUMBER(SEARCH(""CDM CASH DEPOSIT"",$C1022)),
      ISNUMBER(SEARCH(""CASH DEPOSIT"",$C1022)),
      COUNTIF('SUMMARY D"&amp;"ATA'!D:D,$C1022)&lt;&gt;1
    ),
    """",
    IFERROR(TEXTJOIN(CHAR(10),TRUE,FILTER('SUMMARY DATA'!G:G,'SUMMARY DATA'!D:D=$C1022)),"""")
  )
)"),"")</f>
        <v/>
      </c>
      <c r="H1022" s="6" t="str">
        <f>IFERROR(__xludf.DUMMYFUNCTION("IFERROR(
  TEXTJOIN(CHAR(10),TRUE,FILTER('SUMMARY DATA'!H:H,'SUMMARY DATA'!A:A=$A1022,'SUMMARY DATA'!C:C=$B1022)),
  IF(
    OR(
      ISNUMBER(SEARCH(""CDM CASH DEPOSIT"",$C1022)),
      ISNUMBER(SEARCH(""CASH DEPOSIT"",$C1022)),
      COUNTIF('SUMMARY D"&amp;"ATA'!D:D,$C1022)&lt;&gt;1
    ),
    """",
    IFERROR(TEXTJOIN(CHAR(10),TRUE,FILTER('SUMMARY DATA'!H:H,'SUMMARY DATA'!D:D=$C1022)),"""")
  )
)"),"")</f>
        <v/>
      </c>
      <c r="I1022" s="6" t="str">
        <f>IFERROR(__xludf.DUMMYFUNCTION("IF(H1022="""","""",
SUM(ARRAYFORMULA(VALUE(SPLIT(H1022,CHAR(10)))))
)"),"")</f>
        <v/>
      </c>
      <c r="J1022" s="2" t="str">
        <f>IFERROR(__xludf.DUMMYFUNCTION("IFERROR(
  TEXTJOIN(CHAR(10),TRUE,FILTER('SUMMARY DATA'!I:I,'SUMMARY DATA'!A:A=$A1022,'SUMMARY DATA'!C:C=$B1022)),
  IF(
    OR(
      ISNUMBER(SEARCH(""CDM CASH DEPOSIT"",$C1022)),
      ISNUMBER(SEARCH(""CASH DEPOSIT"",$C1022)),
      COUNTIF('SUMMARY D"&amp;"ATA'!D:D,$C1022)&lt;&gt;1
    ),
    """",
    IFERROR(TEXTJOIN(CHAR(10),TRUE,FILTER('SUMMARY DATA'!I:I,'SUMMARY DATA'!D:D=$C1022)),"""")
  )
)"),"")</f>
        <v/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ht="15.75" customHeight="1" spans="1:27">
      <c r="A1023" s="2"/>
      <c r="B1023" s="41"/>
      <c r="C1023" s="2"/>
      <c r="D1023" s="6"/>
      <c r="E1023" s="4" t="str">
        <f>IFERROR(__xludf.DUMMYFUNCTION("IFERROR(
  TEXTJOIN(CHAR(10),TRUE,FILTER('SUMMARY DATA'!E:E,'SUMMARY DATA'!A:A=$A1023,'SUMMARY DATA'!C:C=$B1023)),
  IF(
    OR(
      ISNUMBER(SEARCH(""CDM CASH DEPOSIT"",$C1023)),
      ISNUMBER(SEARCH(""CASH DEPOSIT"",$C1023)),
      COUNTIF('SUMMARY D"&amp;"ATA'!D:D,$C1023)&lt;&gt;1
    ),
    """",
    IFERROR(TEXTJOIN(CHAR(10),TRUE,FILTER('SUMMARY DATA'!E:E,'SUMMARY DATA'!D:D=$C1023)),"""")
  )
)"),"")</f>
        <v/>
      </c>
      <c r="F1023" s="2" t="str">
        <f>IFERROR(__xludf.DUMMYFUNCTION("IFERROR(
  TEXTJOIN(CHAR(10),TRUE,FILTER('SUMMARY DATA'!F:F,'SUMMARY DATA'!A:A=$A1023,'SUMMARY DATA'!C:C=$B1023)),
  IF(
    OR(
      ISNUMBER(SEARCH(""CDM CASH DEPOSIT"",$C1023)),
      ISNUMBER(SEARCH(""CASH DEPOSIT"",$C1023)),
      COUNTIF('SUMMARY D"&amp;"ATA'!D:D,$C1023)&lt;&gt;1
    ),
    """",
    IFERROR(TEXTJOIN(CHAR(10),TRUE,FILTER('SUMMARY DATA'!F:F,'SUMMARY DATA'!D:D=$C1023)),"""")
  )
)"),"")</f>
        <v/>
      </c>
      <c r="G1023" s="2" t="str">
        <f>IFERROR(__xludf.DUMMYFUNCTION("IFERROR(
  TEXTJOIN(CHAR(10),TRUE,FILTER('SUMMARY DATA'!G:G,'SUMMARY DATA'!A:A=$A1023,'SUMMARY DATA'!C:C=$B1023)),
  IF(
    OR(
      ISNUMBER(SEARCH(""CDM CASH DEPOSIT"",$C1023)),
      ISNUMBER(SEARCH(""CASH DEPOSIT"",$C1023)),
      COUNTIF('SUMMARY D"&amp;"ATA'!D:D,$C1023)&lt;&gt;1
    ),
    """",
    IFERROR(TEXTJOIN(CHAR(10),TRUE,FILTER('SUMMARY DATA'!G:G,'SUMMARY DATA'!D:D=$C1023)),"""")
  )
)"),"")</f>
        <v/>
      </c>
      <c r="H1023" s="6" t="str">
        <f>IFERROR(__xludf.DUMMYFUNCTION("IFERROR(
  TEXTJOIN(CHAR(10),TRUE,FILTER('SUMMARY DATA'!H:H,'SUMMARY DATA'!A:A=$A1023,'SUMMARY DATA'!C:C=$B1023)),
  IF(
    OR(
      ISNUMBER(SEARCH(""CDM CASH DEPOSIT"",$C1023)),
      ISNUMBER(SEARCH(""CASH DEPOSIT"",$C1023)),
      COUNTIF('SUMMARY D"&amp;"ATA'!D:D,$C1023)&lt;&gt;1
    ),
    """",
    IFERROR(TEXTJOIN(CHAR(10),TRUE,FILTER('SUMMARY DATA'!H:H,'SUMMARY DATA'!D:D=$C1023)),"""")
  )
)"),"")</f>
        <v/>
      </c>
      <c r="I1023" s="6" t="str">
        <f>IFERROR(__xludf.DUMMYFUNCTION("IF(H1023="""","""",
SUM(ARRAYFORMULA(VALUE(SPLIT(H1023,CHAR(10)))))
)"),"")</f>
        <v/>
      </c>
      <c r="J1023" s="2" t="str">
        <f>IFERROR(__xludf.DUMMYFUNCTION("IFERROR(
  TEXTJOIN(CHAR(10),TRUE,FILTER('SUMMARY DATA'!I:I,'SUMMARY DATA'!A:A=$A1023,'SUMMARY DATA'!C:C=$B1023)),
  IF(
    OR(
      ISNUMBER(SEARCH(""CDM CASH DEPOSIT"",$C1023)),
      ISNUMBER(SEARCH(""CASH DEPOSIT"",$C1023)),
      COUNTIF('SUMMARY D"&amp;"ATA'!D:D,$C1023)&lt;&gt;1
    ),
    """",
    IFERROR(TEXTJOIN(CHAR(10),TRUE,FILTER('SUMMARY DATA'!I:I,'SUMMARY DATA'!D:D=$C1023)),"""")
  )
)"),"")</f>
        <v/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ht="15.75" customHeight="1" spans="1:27">
      <c r="A1024" s="2"/>
      <c r="B1024" s="41"/>
      <c r="C1024" s="2"/>
      <c r="D1024" s="6"/>
      <c r="E1024" s="4" t="str">
        <f>IFERROR(__xludf.DUMMYFUNCTION("IFERROR(
  TEXTJOIN(CHAR(10),TRUE,FILTER('SUMMARY DATA'!E:E,'SUMMARY DATA'!A:A=$A1024,'SUMMARY DATA'!C:C=$B1024)),
  IF(
    OR(
      ISNUMBER(SEARCH(""CDM CASH DEPOSIT"",$C1024)),
      ISNUMBER(SEARCH(""CASH DEPOSIT"",$C1024)),
      COUNTIF('SUMMARY D"&amp;"ATA'!D:D,$C1024)&lt;&gt;1
    ),
    """",
    IFERROR(TEXTJOIN(CHAR(10),TRUE,FILTER('SUMMARY DATA'!E:E,'SUMMARY DATA'!D:D=$C1024)),"""")
  )
)"),"")</f>
        <v/>
      </c>
      <c r="F1024" s="2" t="str">
        <f>IFERROR(__xludf.DUMMYFUNCTION("IFERROR(
  TEXTJOIN(CHAR(10),TRUE,FILTER('SUMMARY DATA'!F:F,'SUMMARY DATA'!A:A=$A1024,'SUMMARY DATA'!C:C=$B1024)),
  IF(
    OR(
      ISNUMBER(SEARCH(""CDM CASH DEPOSIT"",$C1024)),
      ISNUMBER(SEARCH(""CASH DEPOSIT"",$C1024)),
      COUNTIF('SUMMARY D"&amp;"ATA'!D:D,$C1024)&lt;&gt;1
    ),
    """",
    IFERROR(TEXTJOIN(CHAR(10),TRUE,FILTER('SUMMARY DATA'!F:F,'SUMMARY DATA'!D:D=$C1024)),"""")
  )
)"),"")</f>
        <v/>
      </c>
      <c r="G1024" s="2" t="str">
        <f>IFERROR(__xludf.DUMMYFUNCTION("IFERROR(
  TEXTJOIN(CHAR(10),TRUE,FILTER('SUMMARY DATA'!G:G,'SUMMARY DATA'!A:A=$A1024,'SUMMARY DATA'!C:C=$B1024)),
  IF(
    OR(
      ISNUMBER(SEARCH(""CDM CASH DEPOSIT"",$C1024)),
      ISNUMBER(SEARCH(""CASH DEPOSIT"",$C1024)),
      COUNTIF('SUMMARY D"&amp;"ATA'!D:D,$C1024)&lt;&gt;1
    ),
    """",
    IFERROR(TEXTJOIN(CHAR(10),TRUE,FILTER('SUMMARY DATA'!G:G,'SUMMARY DATA'!D:D=$C1024)),"""")
  )
)"),"")</f>
        <v/>
      </c>
      <c r="H1024" s="6" t="str">
        <f>IFERROR(__xludf.DUMMYFUNCTION("IFERROR(
  TEXTJOIN(CHAR(10),TRUE,FILTER('SUMMARY DATA'!H:H,'SUMMARY DATA'!A:A=$A1024,'SUMMARY DATA'!C:C=$B1024)),
  IF(
    OR(
      ISNUMBER(SEARCH(""CDM CASH DEPOSIT"",$C1024)),
      ISNUMBER(SEARCH(""CASH DEPOSIT"",$C1024)),
      COUNTIF('SUMMARY D"&amp;"ATA'!D:D,$C1024)&lt;&gt;1
    ),
    """",
    IFERROR(TEXTJOIN(CHAR(10),TRUE,FILTER('SUMMARY DATA'!H:H,'SUMMARY DATA'!D:D=$C1024)),"""")
  )
)"),"")</f>
        <v/>
      </c>
      <c r="I1024" s="6" t="str">
        <f>IFERROR(__xludf.DUMMYFUNCTION("IF(H1024="""","""",
SUM(ARRAYFORMULA(VALUE(SPLIT(H1024,CHAR(10)))))
)"),"")</f>
        <v/>
      </c>
      <c r="J1024" s="2" t="str">
        <f>IFERROR(__xludf.DUMMYFUNCTION("IFERROR(
  TEXTJOIN(CHAR(10),TRUE,FILTER('SUMMARY DATA'!I:I,'SUMMARY DATA'!A:A=$A1024,'SUMMARY DATA'!C:C=$B1024)),
  IF(
    OR(
      ISNUMBER(SEARCH(""CDM CASH DEPOSIT"",$C1024)),
      ISNUMBER(SEARCH(""CASH DEPOSIT"",$C1024)),
      COUNTIF('SUMMARY D"&amp;"ATA'!D:D,$C1024)&lt;&gt;1
    ),
    """",
    IFERROR(TEXTJOIN(CHAR(10),TRUE,FILTER('SUMMARY DATA'!I:I,'SUMMARY DATA'!D:D=$C1024)),"""")
  )
)"),"")</f>
        <v/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ht="15.75" customHeight="1" spans="1:27">
      <c r="A1025" s="19"/>
      <c r="B1025" s="39"/>
      <c r="C1025" s="19"/>
      <c r="D1025" s="33"/>
      <c r="E1025" s="37" t="str">
        <f>IFERROR(__xludf.DUMMYFUNCTION("IFERROR(
  TEXTJOIN(CHAR(10),TRUE,FILTER('SUMMARY DATA'!E:E,'SUMMARY DATA'!A:A=$A1025,'SUMMARY DATA'!C:C=$B1025)),
  IF(
    OR(
      ISNUMBER(SEARCH(""CDM CASH DEPOSIT"",$C1025)),
      ISNUMBER(SEARCH(""CASH DEPOSIT"",$C1025)),
      COUNTIF('SUMMARY D"&amp;"ATA'!D:D,$C1025)&lt;&gt;1
    ),
    """",
    IFERROR(TEXTJOIN(CHAR(10),TRUE,FILTER('SUMMARY DATA'!E:E,'SUMMARY DATA'!D:D=$C1025)),"""")
  )
)"),"")</f>
        <v/>
      </c>
      <c r="F1025" s="19" t="str">
        <f>IFERROR(__xludf.DUMMYFUNCTION("IFERROR(
  TEXTJOIN(CHAR(10),TRUE,FILTER('SUMMARY DATA'!F:F,'SUMMARY DATA'!A:A=$A1025,'SUMMARY DATA'!C:C=$B1025)),
  IF(
    OR(
      ISNUMBER(SEARCH(""CDM CASH DEPOSIT"",$C1025)),
      ISNUMBER(SEARCH(""CASH DEPOSIT"",$C1025)),
      COUNTIF('SUMMARY D"&amp;"ATA'!D:D,$C1025)&lt;&gt;1
    ),
    """",
    IFERROR(TEXTJOIN(CHAR(10),TRUE,FILTER('SUMMARY DATA'!F:F,'SUMMARY DATA'!D:D=$C1025)),"""")
  )
)"),"")</f>
        <v/>
      </c>
      <c r="G1025" s="19" t="str">
        <f>IFERROR(__xludf.DUMMYFUNCTION("IFERROR(
  TEXTJOIN(CHAR(10),TRUE,FILTER('SUMMARY DATA'!G:G,'SUMMARY DATA'!A:A=$A1025,'SUMMARY DATA'!C:C=$B1025)),
  IF(
    OR(
      ISNUMBER(SEARCH(""CDM CASH DEPOSIT"",$C1025)),
      ISNUMBER(SEARCH(""CASH DEPOSIT"",$C1025)),
      COUNTIF('SUMMARY D"&amp;"ATA'!D:D,$C1025)&lt;&gt;1
    ),
    """",
    IFERROR(TEXTJOIN(CHAR(10),TRUE,FILTER('SUMMARY DATA'!G:G,'SUMMARY DATA'!D:D=$C1025)),"""")
  )
)"),"")</f>
        <v/>
      </c>
      <c r="H1025" s="33" t="str">
        <f>IFERROR(__xludf.DUMMYFUNCTION("IFERROR(
  TEXTJOIN(CHAR(10),TRUE,FILTER('SUMMARY DATA'!H:H,'SUMMARY DATA'!A:A=$A1025,'SUMMARY DATA'!C:C=$B1025)),
  IF(
    OR(
      ISNUMBER(SEARCH(""CDM CASH DEPOSIT"",$C1025)),
      ISNUMBER(SEARCH(""CASH DEPOSIT"",$C1025)),
      COUNTIF('SUMMARY D"&amp;"ATA'!D:D,$C1025)&lt;&gt;1
    ),
    """",
    IFERROR(TEXTJOIN(CHAR(10),TRUE,FILTER('SUMMARY DATA'!H:H,'SUMMARY DATA'!D:D=$C1025)),"""")
  )
)"),"")</f>
        <v/>
      </c>
      <c r="I1025" s="33" t="str">
        <f>IFERROR(__xludf.DUMMYFUNCTION("IF(H1025="""","""",
SUM(ARRAYFORMULA(VALUE(SPLIT(H1025,CHAR(10)))))
)"),"")</f>
        <v/>
      </c>
      <c r="J1025" s="19" t="str">
        <f>IFERROR(__xludf.DUMMYFUNCTION("IFERROR(
  TEXTJOIN(CHAR(10),TRUE,FILTER('SUMMARY DATA'!I:I,'SUMMARY DATA'!A:A=$A1025,'SUMMARY DATA'!C:C=$B1025)),
  IF(
    OR(
      ISNUMBER(SEARCH(""CDM CASH DEPOSIT"",$C1025)),
      ISNUMBER(SEARCH(""CASH DEPOSIT"",$C1025)),
      COUNTIF('SUMMARY D"&amp;"ATA'!D:D,$C1025)&lt;&gt;1
    ),
    """",
    IFERROR(TEXTJOIN(CHAR(10),TRUE,FILTER('SUMMARY DATA'!I:I,'SUMMARY DATA'!D:D=$C1025)),"""")
  )
)"),"")</f>
        <v/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ht="15.75" customHeight="1" spans="1:27">
      <c r="A1026" s="25"/>
      <c r="B1026" s="40"/>
      <c r="C1026" s="25"/>
      <c r="D1026" s="34"/>
      <c r="E1026" s="38" t="str">
        <f>IFERROR(__xludf.DUMMYFUNCTION("IFERROR(
  TEXTJOIN(CHAR(10),TRUE,FILTER('SUMMARY DATA'!E:E,'SUMMARY DATA'!A:A=$A1026,'SUMMARY DATA'!C:C=$B1026)),
  IF(
    OR(
      ISNUMBER(SEARCH(""CDM CASH DEPOSIT"",$C1026)),
      ISNUMBER(SEARCH(""CASH DEPOSIT"",$C1026)),
      COUNTIF('SUMMARY D"&amp;"ATA'!D:D,$C1026)&lt;&gt;1
    ),
    """",
    IFERROR(TEXTJOIN(CHAR(10),TRUE,FILTER('SUMMARY DATA'!E:E,'SUMMARY DATA'!D:D=$C1026)),"""")
  )
)"),"")</f>
        <v/>
      </c>
      <c r="F1026" s="25" t="str">
        <f>IFERROR(__xludf.DUMMYFUNCTION("IFERROR(
  TEXTJOIN(CHAR(10),TRUE,FILTER('SUMMARY DATA'!F:F,'SUMMARY DATA'!A:A=$A1026,'SUMMARY DATA'!C:C=$B1026)),
  IF(
    OR(
      ISNUMBER(SEARCH(""CDM CASH DEPOSIT"",$C1026)),
      ISNUMBER(SEARCH(""CASH DEPOSIT"",$C1026)),
      COUNTIF('SUMMARY D"&amp;"ATA'!D:D,$C1026)&lt;&gt;1
    ),
    """",
    IFERROR(TEXTJOIN(CHAR(10),TRUE,FILTER('SUMMARY DATA'!F:F,'SUMMARY DATA'!D:D=$C1026)),"""")
  )
)"),"")</f>
        <v/>
      </c>
      <c r="G1026" s="25" t="str">
        <f>IFERROR(__xludf.DUMMYFUNCTION("IFERROR(
  TEXTJOIN(CHAR(10),TRUE,FILTER('SUMMARY DATA'!G:G,'SUMMARY DATA'!A:A=$A1026,'SUMMARY DATA'!C:C=$B1026)),
  IF(
    OR(
      ISNUMBER(SEARCH(""CDM CASH DEPOSIT"",$C1026)),
      ISNUMBER(SEARCH(""CASH DEPOSIT"",$C1026)),
      COUNTIF('SUMMARY D"&amp;"ATA'!D:D,$C1026)&lt;&gt;1
    ),
    """",
    IFERROR(TEXTJOIN(CHAR(10),TRUE,FILTER('SUMMARY DATA'!G:G,'SUMMARY DATA'!D:D=$C1026)),"""")
  )
)"),"")</f>
        <v/>
      </c>
      <c r="H1026" s="34" t="str">
        <f>IFERROR(__xludf.DUMMYFUNCTION("IFERROR(
  TEXTJOIN(CHAR(10),TRUE,FILTER('SUMMARY DATA'!H:H,'SUMMARY DATA'!A:A=$A1026,'SUMMARY DATA'!C:C=$B1026)),
  IF(
    OR(
      ISNUMBER(SEARCH(""CDM CASH DEPOSIT"",$C1026)),
      ISNUMBER(SEARCH(""CASH DEPOSIT"",$C1026)),
      COUNTIF('SUMMARY D"&amp;"ATA'!D:D,$C1026)&lt;&gt;1
    ),
    """",
    IFERROR(TEXTJOIN(CHAR(10),TRUE,FILTER('SUMMARY DATA'!H:H,'SUMMARY DATA'!D:D=$C1026)),"""")
  )
)"),"")</f>
        <v/>
      </c>
      <c r="I1026" s="34" t="str">
        <f>IFERROR(__xludf.DUMMYFUNCTION("IF(H1026="""","""",
SUM(ARRAYFORMULA(VALUE(SPLIT(H1026,CHAR(10)))))
)"),"")</f>
        <v/>
      </c>
      <c r="J1026" s="25" t="str">
        <f>IFERROR(__xludf.DUMMYFUNCTION("IFERROR(
  TEXTJOIN(CHAR(10),TRUE,FILTER('SUMMARY DATA'!I:I,'SUMMARY DATA'!A:A=$A1026,'SUMMARY DATA'!C:C=$B1026)),
  IF(
    OR(
      ISNUMBER(SEARCH(""CDM CASH DEPOSIT"",$C1026)),
      ISNUMBER(SEARCH(""CASH DEPOSIT"",$C1026)),
      COUNTIF('SUMMARY D"&amp;"ATA'!D:D,$C1026)&lt;&gt;1
    ),
    """",
    IFERROR(TEXTJOIN(CHAR(10),TRUE,FILTER('SUMMARY DATA'!I:I,'SUMMARY DATA'!D:D=$C1026)),"""")
  )
)"),"")</f>
        <v/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ht="15.75" customHeight="1" spans="1:27">
      <c r="A1027" s="2"/>
      <c r="B1027" s="41"/>
      <c r="C1027" s="2"/>
      <c r="D1027" s="6"/>
      <c r="E1027" s="4" t="str">
        <f>IFERROR(__xludf.DUMMYFUNCTION("IFERROR(
  TEXTJOIN(CHAR(10),TRUE,FILTER('SUMMARY DATA'!E:E,'SUMMARY DATA'!A:A=$A1027,'SUMMARY DATA'!C:C=$B1027)),
  IF(
    OR(
      ISNUMBER(SEARCH(""CDM CASH DEPOSIT"",$C1027)),
      ISNUMBER(SEARCH(""CASH DEPOSIT"",$C1027)),
      COUNTIF('SUMMARY D"&amp;"ATA'!D:D,$C1027)&lt;&gt;1
    ),
    """",
    IFERROR(TEXTJOIN(CHAR(10),TRUE,FILTER('SUMMARY DATA'!E:E,'SUMMARY DATA'!D:D=$C1027)),"""")
  )
)"),"")</f>
        <v/>
      </c>
      <c r="F1027" s="2" t="str">
        <f>IFERROR(__xludf.DUMMYFUNCTION("IFERROR(
  TEXTJOIN(CHAR(10),TRUE,FILTER('SUMMARY DATA'!F:F,'SUMMARY DATA'!A:A=$A1027,'SUMMARY DATA'!C:C=$B1027)),
  IF(
    OR(
      ISNUMBER(SEARCH(""CDM CASH DEPOSIT"",$C1027)),
      ISNUMBER(SEARCH(""CASH DEPOSIT"",$C1027)),
      COUNTIF('SUMMARY D"&amp;"ATA'!D:D,$C1027)&lt;&gt;1
    ),
    """",
    IFERROR(TEXTJOIN(CHAR(10),TRUE,FILTER('SUMMARY DATA'!F:F,'SUMMARY DATA'!D:D=$C1027)),"""")
  )
)"),"")</f>
        <v/>
      </c>
      <c r="G1027" s="2" t="str">
        <f>IFERROR(__xludf.DUMMYFUNCTION("IFERROR(
  TEXTJOIN(CHAR(10),TRUE,FILTER('SUMMARY DATA'!G:G,'SUMMARY DATA'!A:A=$A1027,'SUMMARY DATA'!C:C=$B1027)),
  IF(
    OR(
      ISNUMBER(SEARCH(""CDM CASH DEPOSIT"",$C1027)),
      ISNUMBER(SEARCH(""CASH DEPOSIT"",$C1027)),
      COUNTIF('SUMMARY D"&amp;"ATA'!D:D,$C1027)&lt;&gt;1
    ),
    """",
    IFERROR(TEXTJOIN(CHAR(10),TRUE,FILTER('SUMMARY DATA'!G:G,'SUMMARY DATA'!D:D=$C1027)),"""")
  )
)"),"")</f>
        <v/>
      </c>
      <c r="H1027" s="6" t="str">
        <f>IFERROR(__xludf.DUMMYFUNCTION("IFERROR(
  TEXTJOIN(CHAR(10),TRUE,FILTER('SUMMARY DATA'!H:H,'SUMMARY DATA'!A:A=$A1027,'SUMMARY DATA'!C:C=$B1027)),
  IF(
    OR(
      ISNUMBER(SEARCH(""CDM CASH DEPOSIT"",$C1027)),
      ISNUMBER(SEARCH(""CASH DEPOSIT"",$C1027)),
      COUNTIF('SUMMARY D"&amp;"ATA'!D:D,$C1027)&lt;&gt;1
    ),
    """",
    IFERROR(TEXTJOIN(CHAR(10),TRUE,FILTER('SUMMARY DATA'!H:H,'SUMMARY DATA'!D:D=$C1027)),"""")
  )
)"),"")</f>
        <v/>
      </c>
      <c r="I1027" s="6" t="str">
        <f>IFERROR(__xludf.DUMMYFUNCTION("IF(H1027="""","""",
SUM(ARRAYFORMULA(VALUE(SPLIT(H1027,CHAR(10)))))
)"),"")</f>
        <v/>
      </c>
      <c r="J1027" s="2" t="str">
        <f>IFERROR(__xludf.DUMMYFUNCTION("IFERROR(
  TEXTJOIN(CHAR(10),TRUE,FILTER('SUMMARY DATA'!I:I,'SUMMARY DATA'!A:A=$A1027,'SUMMARY DATA'!C:C=$B1027)),
  IF(
    OR(
      ISNUMBER(SEARCH(""CDM CASH DEPOSIT"",$C1027)),
      ISNUMBER(SEARCH(""CASH DEPOSIT"",$C1027)),
      COUNTIF('SUMMARY D"&amp;"ATA'!D:D,$C1027)&lt;&gt;1
    ),
    """",
    IFERROR(TEXTJOIN(CHAR(10),TRUE,FILTER('SUMMARY DATA'!I:I,'SUMMARY DATA'!D:D=$C1027)),"""")
  )
)"),"")</f>
        <v/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5.75" customHeight="1" spans="1:27">
      <c r="A1028" s="2"/>
      <c r="B1028" s="41"/>
      <c r="C1028" s="2"/>
      <c r="D1028" s="6"/>
      <c r="E1028" s="4" t="str">
        <f>IFERROR(__xludf.DUMMYFUNCTION("IFERROR(
  TEXTJOIN(CHAR(10),TRUE,FILTER('SUMMARY DATA'!E:E,'SUMMARY DATA'!A:A=$A1028,'SUMMARY DATA'!C:C=$B1028)),
  IF(
    OR(
      ISNUMBER(SEARCH(""CDM CASH DEPOSIT"",$C1028)),
      ISNUMBER(SEARCH(""CASH DEPOSIT"",$C1028)),
      COUNTIF('SUMMARY D"&amp;"ATA'!D:D,$C1028)&lt;&gt;1
    ),
    """",
    IFERROR(TEXTJOIN(CHAR(10),TRUE,FILTER('SUMMARY DATA'!E:E,'SUMMARY DATA'!D:D=$C1028)),"""")
  )
)"),"")</f>
        <v/>
      </c>
      <c r="F1028" s="2" t="str">
        <f>IFERROR(__xludf.DUMMYFUNCTION("IFERROR(
  TEXTJOIN(CHAR(10),TRUE,FILTER('SUMMARY DATA'!F:F,'SUMMARY DATA'!A:A=$A1028,'SUMMARY DATA'!C:C=$B1028)),
  IF(
    OR(
      ISNUMBER(SEARCH(""CDM CASH DEPOSIT"",$C1028)),
      ISNUMBER(SEARCH(""CASH DEPOSIT"",$C1028)),
      COUNTIF('SUMMARY D"&amp;"ATA'!D:D,$C1028)&lt;&gt;1
    ),
    """",
    IFERROR(TEXTJOIN(CHAR(10),TRUE,FILTER('SUMMARY DATA'!F:F,'SUMMARY DATA'!D:D=$C1028)),"""")
  )
)"),"")</f>
        <v/>
      </c>
      <c r="G1028" s="2" t="str">
        <f>IFERROR(__xludf.DUMMYFUNCTION("IFERROR(
  TEXTJOIN(CHAR(10),TRUE,FILTER('SUMMARY DATA'!G:G,'SUMMARY DATA'!A:A=$A1028,'SUMMARY DATA'!C:C=$B1028)),
  IF(
    OR(
      ISNUMBER(SEARCH(""CDM CASH DEPOSIT"",$C1028)),
      ISNUMBER(SEARCH(""CASH DEPOSIT"",$C1028)),
      COUNTIF('SUMMARY D"&amp;"ATA'!D:D,$C1028)&lt;&gt;1
    ),
    """",
    IFERROR(TEXTJOIN(CHAR(10),TRUE,FILTER('SUMMARY DATA'!G:G,'SUMMARY DATA'!D:D=$C1028)),"""")
  )
)"),"")</f>
        <v/>
      </c>
      <c r="H1028" s="6" t="str">
        <f>IFERROR(__xludf.DUMMYFUNCTION("IFERROR(
  TEXTJOIN(CHAR(10),TRUE,FILTER('SUMMARY DATA'!H:H,'SUMMARY DATA'!A:A=$A1028,'SUMMARY DATA'!C:C=$B1028)),
  IF(
    OR(
      ISNUMBER(SEARCH(""CDM CASH DEPOSIT"",$C1028)),
      ISNUMBER(SEARCH(""CASH DEPOSIT"",$C1028)),
      COUNTIF('SUMMARY D"&amp;"ATA'!D:D,$C1028)&lt;&gt;1
    ),
    """",
    IFERROR(TEXTJOIN(CHAR(10),TRUE,FILTER('SUMMARY DATA'!H:H,'SUMMARY DATA'!D:D=$C1028)),"""")
  )
)"),"")</f>
        <v/>
      </c>
      <c r="I1028" s="6" t="str">
        <f>IFERROR(__xludf.DUMMYFUNCTION("IF(H1028="""","""",
SUM(ARRAYFORMULA(VALUE(SPLIT(H1028,CHAR(10)))))
)"),"")</f>
        <v/>
      </c>
      <c r="J1028" s="2" t="str">
        <f>IFERROR(__xludf.DUMMYFUNCTION("IFERROR(
  TEXTJOIN(CHAR(10),TRUE,FILTER('SUMMARY DATA'!I:I,'SUMMARY DATA'!A:A=$A1028,'SUMMARY DATA'!C:C=$B1028)),
  IF(
    OR(
      ISNUMBER(SEARCH(""CDM CASH DEPOSIT"",$C1028)),
      ISNUMBER(SEARCH(""CASH DEPOSIT"",$C1028)),
      COUNTIF('SUMMARY D"&amp;"ATA'!D:D,$C1028)&lt;&gt;1
    ),
    """",
    IFERROR(TEXTJOIN(CHAR(10),TRUE,FILTER('SUMMARY DATA'!I:I,'SUMMARY DATA'!D:D=$C1028)),"""")
  )
)"),"")</f>
        <v/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5.75" customHeight="1" spans="1:27">
      <c r="A1029" s="2"/>
      <c r="B1029" s="41"/>
      <c r="C1029" s="2"/>
      <c r="D1029" s="6"/>
      <c r="E1029" s="4" t="str">
        <f>IFERROR(__xludf.DUMMYFUNCTION("IFERROR(
  TEXTJOIN(CHAR(10),TRUE,FILTER('SUMMARY DATA'!E:E,'SUMMARY DATA'!A:A=$A1029,'SUMMARY DATA'!C:C=$B1029)),
  IF(
    OR(
      ISNUMBER(SEARCH(""CDM CASH DEPOSIT"",$C1029)),
      ISNUMBER(SEARCH(""CASH DEPOSIT"",$C1029)),
      COUNTIF('SUMMARY D"&amp;"ATA'!D:D,$C1029)&lt;&gt;1
    ),
    """",
    IFERROR(TEXTJOIN(CHAR(10),TRUE,FILTER('SUMMARY DATA'!E:E,'SUMMARY DATA'!D:D=$C1029)),"""")
  )
)"),"")</f>
        <v/>
      </c>
      <c r="F1029" s="2" t="str">
        <f>IFERROR(__xludf.DUMMYFUNCTION("IFERROR(
  TEXTJOIN(CHAR(10),TRUE,FILTER('SUMMARY DATA'!F:F,'SUMMARY DATA'!A:A=$A1029,'SUMMARY DATA'!C:C=$B1029)),
  IF(
    OR(
      ISNUMBER(SEARCH(""CDM CASH DEPOSIT"",$C1029)),
      ISNUMBER(SEARCH(""CASH DEPOSIT"",$C1029)),
      COUNTIF('SUMMARY D"&amp;"ATA'!D:D,$C1029)&lt;&gt;1
    ),
    """",
    IFERROR(TEXTJOIN(CHAR(10),TRUE,FILTER('SUMMARY DATA'!F:F,'SUMMARY DATA'!D:D=$C1029)),"""")
  )
)"),"")</f>
        <v/>
      </c>
      <c r="G1029" s="2" t="str">
        <f>IFERROR(__xludf.DUMMYFUNCTION("IFERROR(
  TEXTJOIN(CHAR(10),TRUE,FILTER('SUMMARY DATA'!G:G,'SUMMARY DATA'!A:A=$A1029,'SUMMARY DATA'!C:C=$B1029)),
  IF(
    OR(
      ISNUMBER(SEARCH(""CDM CASH DEPOSIT"",$C1029)),
      ISNUMBER(SEARCH(""CASH DEPOSIT"",$C1029)),
      COUNTIF('SUMMARY D"&amp;"ATA'!D:D,$C1029)&lt;&gt;1
    ),
    """",
    IFERROR(TEXTJOIN(CHAR(10),TRUE,FILTER('SUMMARY DATA'!G:G,'SUMMARY DATA'!D:D=$C1029)),"""")
  )
)"),"")</f>
        <v/>
      </c>
      <c r="H1029" s="6" t="str">
        <f>IFERROR(__xludf.DUMMYFUNCTION("IFERROR(
  TEXTJOIN(CHAR(10),TRUE,FILTER('SUMMARY DATA'!H:H,'SUMMARY DATA'!A:A=$A1029,'SUMMARY DATA'!C:C=$B1029)),
  IF(
    OR(
      ISNUMBER(SEARCH(""CDM CASH DEPOSIT"",$C1029)),
      ISNUMBER(SEARCH(""CASH DEPOSIT"",$C1029)),
      COUNTIF('SUMMARY D"&amp;"ATA'!D:D,$C1029)&lt;&gt;1
    ),
    """",
    IFERROR(TEXTJOIN(CHAR(10),TRUE,FILTER('SUMMARY DATA'!H:H,'SUMMARY DATA'!D:D=$C1029)),"""")
  )
)"),"")</f>
        <v/>
      </c>
      <c r="I1029" s="6" t="str">
        <f>IFERROR(__xludf.DUMMYFUNCTION("IF(H1029="""","""",
SUM(ARRAYFORMULA(VALUE(SPLIT(H1029,CHAR(10)))))
)"),"")</f>
        <v/>
      </c>
      <c r="J1029" s="2" t="str">
        <f>IFERROR(__xludf.DUMMYFUNCTION("IFERROR(
  TEXTJOIN(CHAR(10),TRUE,FILTER('SUMMARY DATA'!I:I,'SUMMARY DATA'!A:A=$A1029,'SUMMARY DATA'!C:C=$B1029)),
  IF(
    OR(
      ISNUMBER(SEARCH(""CDM CASH DEPOSIT"",$C1029)),
      ISNUMBER(SEARCH(""CASH DEPOSIT"",$C1029)),
      COUNTIF('SUMMARY D"&amp;"ATA'!D:D,$C1029)&lt;&gt;1
    ),
    """",
    IFERROR(TEXTJOIN(CHAR(10),TRUE,FILTER('SUMMARY DATA'!I:I,'SUMMARY DATA'!D:D=$C1029)),"""")
  )
)"),"")</f>
        <v/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5.75" customHeight="1" spans="1:27">
      <c r="A1030" s="2"/>
      <c r="B1030" s="41"/>
      <c r="C1030" s="2"/>
      <c r="D1030" s="6"/>
      <c r="E1030" s="4" t="str">
        <f>IFERROR(__xludf.DUMMYFUNCTION("IFERROR(
  TEXTJOIN(CHAR(10),TRUE,FILTER('SUMMARY DATA'!E:E,'SUMMARY DATA'!A:A=$A1030,'SUMMARY DATA'!C:C=$B1030)),
  IF(
    OR(
      ISNUMBER(SEARCH(""CDM CASH DEPOSIT"",$C1030)),
      ISNUMBER(SEARCH(""CASH DEPOSIT"",$C1030)),
      COUNTIF('SUMMARY D"&amp;"ATA'!D:D,$C1030)&lt;&gt;1
    ),
    """",
    IFERROR(TEXTJOIN(CHAR(10),TRUE,FILTER('SUMMARY DATA'!E:E,'SUMMARY DATA'!D:D=$C1030)),"""")
  )
)"),"")</f>
        <v/>
      </c>
      <c r="F1030" s="2" t="str">
        <f>IFERROR(__xludf.DUMMYFUNCTION("IFERROR(
  TEXTJOIN(CHAR(10),TRUE,FILTER('SUMMARY DATA'!F:F,'SUMMARY DATA'!A:A=$A1030,'SUMMARY DATA'!C:C=$B1030)),
  IF(
    OR(
      ISNUMBER(SEARCH(""CDM CASH DEPOSIT"",$C1030)),
      ISNUMBER(SEARCH(""CASH DEPOSIT"",$C1030)),
      COUNTIF('SUMMARY D"&amp;"ATA'!D:D,$C1030)&lt;&gt;1
    ),
    """",
    IFERROR(TEXTJOIN(CHAR(10),TRUE,FILTER('SUMMARY DATA'!F:F,'SUMMARY DATA'!D:D=$C1030)),"""")
  )
)"),"")</f>
        <v/>
      </c>
      <c r="G1030" s="2" t="str">
        <f>IFERROR(__xludf.DUMMYFUNCTION("IFERROR(
  TEXTJOIN(CHAR(10),TRUE,FILTER('SUMMARY DATA'!G:G,'SUMMARY DATA'!A:A=$A1030,'SUMMARY DATA'!C:C=$B1030)),
  IF(
    OR(
      ISNUMBER(SEARCH(""CDM CASH DEPOSIT"",$C1030)),
      ISNUMBER(SEARCH(""CASH DEPOSIT"",$C1030)),
      COUNTIF('SUMMARY D"&amp;"ATA'!D:D,$C1030)&lt;&gt;1
    ),
    """",
    IFERROR(TEXTJOIN(CHAR(10),TRUE,FILTER('SUMMARY DATA'!G:G,'SUMMARY DATA'!D:D=$C1030)),"""")
  )
)"),"")</f>
        <v/>
      </c>
      <c r="H1030" s="6" t="str">
        <f>IFERROR(__xludf.DUMMYFUNCTION("IFERROR(
  TEXTJOIN(CHAR(10),TRUE,FILTER('SUMMARY DATA'!H:H,'SUMMARY DATA'!A:A=$A1030,'SUMMARY DATA'!C:C=$B1030)),
  IF(
    OR(
      ISNUMBER(SEARCH(""CDM CASH DEPOSIT"",$C1030)),
      ISNUMBER(SEARCH(""CASH DEPOSIT"",$C1030)),
      COUNTIF('SUMMARY D"&amp;"ATA'!D:D,$C1030)&lt;&gt;1
    ),
    """",
    IFERROR(TEXTJOIN(CHAR(10),TRUE,FILTER('SUMMARY DATA'!H:H,'SUMMARY DATA'!D:D=$C1030)),"""")
  )
)"),"")</f>
        <v/>
      </c>
      <c r="I1030" s="6" t="str">
        <f>IFERROR(__xludf.DUMMYFUNCTION("IF(H1030="""","""",
SUM(ARRAYFORMULA(VALUE(SPLIT(H1030,CHAR(10)))))
)"),"")</f>
        <v/>
      </c>
      <c r="J1030" s="2" t="str">
        <f>IFERROR(__xludf.DUMMYFUNCTION("IFERROR(
  TEXTJOIN(CHAR(10),TRUE,FILTER('SUMMARY DATA'!I:I,'SUMMARY DATA'!A:A=$A1030,'SUMMARY DATA'!C:C=$B1030)),
  IF(
    OR(
      ISNUMBER(SEARCH(""CDM CASH DEPOSIT"",$C1030)),
      ISNUMBER(SEARCH(""CASH DEPOSIT"",$C1030)),
      COUNTIF('SUMMARY D"&amp;"ATA'!D:D,$C1030)&lt;&gt;1
    ),
    """",
    IFERROR(TEXTJOIN(CHAR(10),TRUE,FILTER('SUMMARY DATA'!I:I,'SUMMARY DATA'!D:D=$C1030)),"""")
  )
)"),"")</f>
        <v/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ht="15.75" customHeight="1" spans="1:27">
      <c r="A1031" s="2"/>
      <c r="B1031" s="41"/>
      <c r="C1031" s="2"/>
      <c r="D1031" s="6"/>
      <c r="E1031" s="4" t="str">
        <f>IFERROR(__xludf.DUMMYFUNCTION("IFERROR(
  TEXTJOIN(CHAR(10),TRUE,FILTER('SUMMARY DATA'!E:E,'SUMMARY DATA'!A:A=$A1031,'SUMMARY DATA'!C:C=$B1031)),
  IF(
    OR(
      ISNUMBER(SEARCH(""CDM CASH DEPOSIT"",$C1031)),
      ISNUMBER(SEARCH(""CASH DEPOSIT"",$C1031)),
      COUNTIF('SUMMARY D"&amp;"ATA'!D:D,$C1031)&lt;&gt;1
    ),
    """",
    IFERROR(TEXTJOIN(CHAR(10),TRUE,FILTER('SUMMARY DATA'!E:E,'SUMMARY DATA'!D:D=$C1031)),"""")
  )
)"),"")</f>
        <v/>
      </c>
      <c r="F1031" s="2" t="str">
        <f>IFERROR(__xludf.DUMMYFUNCTION("IFERROR(
  TEXTJOIN(CHAR(10),TRUE,FILTER('SUMMARY DATA'!F:F,'SUMMARY DATA'!A:A=$A1031,'SUMMARY DATA'!C:C=$B1031)),
  IF(
    OR(
      ISNUMBER(SEARCH(""CDM CASH DEPOSIT"",$C1031)),
      ISNUMBER(SEARCH(""CASH DEPOSIT"",$C1031)),
      COUNTIF('SUMMARY D"&amp;"ATA'!D:D,$C1031)&lt;&gt;1
    ),
    """",
    IFERROR(TEXTJOIN(CHAR(10),TRUE,FILTER('SUMMARY DATA'!F:F,'SUMMARY DATA'!D:D=$C1031)),"""")
  )
)"),"")</f>
        <v/>
      </c>
      <c r="G1031" s="2" t="str">
        <f>IFERROR(__xludf.DUMMYFUNCTION("IFERROR(
  TEXTJOIN(CHAR(10),TRUE,FILTER('SUMMARY DATA'!G:G,'SUMMARY DATA'!A:A=$A1031,'SUMMARY DATA'!C:C=$B1031)),
  IF(
    OR(
      ISNUMBER(SEARCH(""CDM CASH DEPOSIT"",$C1031)),
      ISNUMBER(SEARCH(""CASH DEPOSIT"",$C1031)),
      COUNTIF('SUMMARY D"&amp;"ATA'!D:D,$C1031)&lt;&gt;1
    ),
    """",
    IFERROR(TEXTJOIN(CHAR(10),TRUE,FILTER('SUMMARY DATA'!G:G,'SUMMARY DATA'!D:D=$C1031)),"""")
  )
)"),"")</f>
        <v/>
      </c>
      <c r="H1031" s="6" t="str">
        <f>IFERROR(__xludf.DUMMYFUNCTION("IFERROR(
  TEXTJOIN(CHAR(10),TRUE,FILTER('SUMMARY DATA'!H:H,'SUMMARY DATA'!A:A=$A1031,'SUMMARY DATA'!C:C=$B1031)),
  IF(
    OR(
      ISNUMBER(SEARCH(""CDM CASH DEPOSIT"",$C1031)),
      ISNUMBER(SEARCH(""CASH DEPOSIT"",$C1031)),
      COUNTIF('SUMMARY D"&amp;"ATA'!D:D,$C1031)&lt;&gt;1
    ),
    """",
    IFERROR(TEXTJOIN(CHAR(10),TRUE,FILTER('SUMMARY DATA'!H:H,'SUMMARY DATA'!D:D=$C1031)),"""")
  )
)"),"")</f>
        <v/>
      </c>
      <c r="I1031" s="6" t="str">
        <f>IFERROR(__xludf.DUMMYFUNCTION("IF(H1031="""","""",
SUM(ARRAYFORMULA(VALUE(SPLIT(H1031,CHAR(10)))))
)"),"")</f>
        <v/>
      </c>
      <c r="J1031" s="2" t="str">
        <f>IFERROR(__xludf.DUMMYFUNCTION("IFERROR(
  TEXTJOIN(CHAR(10),TRUE,FILTER('SUMMARY DATA'!I:I,'SUMMARY DATA'!A:A=$A1031,'SUMMARY DATA'!C:C=$B1031)),
  IF(
    OR(
      ISNUMBER(SEARCH(""CDM CASH DEPOSIT"",$C1031)),
      ISNUMBER(SEARCH(""CASH DEPOSIT"",$C1031)),
      COUNTIF('SUMMARY D"&amp;"ATA'!D:D,$C1031)&lt;&gt;1
    ),
    """",
    IFERROR(TEXTJOIN(CHAR(10),TRUE,FILTER('SUMMARY DATA'!I:I,'SUMMARY DATA'!D:D=$C1031)),"""")
  )
)"),"")</f>
        <v/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ht="15.75" customHeight="1" spans="1:27">
      <c r="A1032" s="2"/>
      <c r="B1032" s="41"/>
      <c r="C1032" s="2"/>
      <c r="D1032" s="6"/>
      <c r="E1032" s="4" t="str">
        <f>IFERROR(__xludf.DUMMYFUNCTION("IFERROR(
  TEXTJOIN(CHAR(10),TRUE,FILTER('SUMMARY DATA'!E:E,'SUMMARY DATA'!A:A=$A1032,'SUMMARY DATA'!C:C=$B1032)),
  IF(
    OR(
      ISNUMBER(SEARCH(""CDM CASH DEPOSIT"",$C1032)),
      ISNUMBER(SEARCH(""CASH DEPOSIT"",$C1032)),
      COUNTIF('SUMMARY D"&amp;"ATA'!D:D,$C1032)&lt;&gt;1
    ),
    """",
    IFERROR(TEXTJOIN(CHAR(10),TRUE,FILTER('SUMMARY DATA'!E:E,'SUMMARY DATA'!D:D=$C1032)),"""")
  )
)"),"")</f>
        <v/>
      </c>
      <c r="F1032" s="2" t="str">
        <f>IFERROR(__xludf.DUMMYFUNCTION("IFERROR(
  TEXTJOIN(CHAR(10),TRUE,FILTER('SUMMARY DATA'!F:F,'SUMMARY DATA'!A:A=$A1032,'SUMMARY DATA'!C:C=$B1032)),
  IF(
    OR(
      ISNUMBER(SEARCH(""CDM CASH DEPOSIT"",$C1032)),
      ISNUMBER(SEARCH(""CASH DEPOSIT"",$C1032)),
      COUNTIF('SUMMARY D"&amp;"ATA'!D:D,$C1032)&lt;&gt;1
    ),
    """",
    IFERROR(TEXTJOIN(CHAR(10),TRUE,FILTER('SUMMARY DATA'!F:F,'SUMMARY DATA'!D:D=$C1032)),"""")
  )
)"),"")</f>
        <v/>
      </c>
      <c r="G1032" s="2" t="str">
        <f>IFERROR(__xludf.DUMMYFUNCTION("IFERROR(
  TEXTJOIN(CHAR(10),TRUE,FILTER('SUMMARY DATA'!G:G,'SUMMARY DATA'!A:A=$A1032,'SUMMARY DATA'!C:C=$B1032)),
  IF(
    OR(
      ISNUMBER(SEARCH(""CDM CASH DEPOSIT"",$C1032)),
      ISNUMBER(SEARCH(""CASH DEPOSIT"",$C1032)),
      COUNTIF('SUMMARY D"&amp;"ATA'!D:D,$C1032)&lt;&gt;1
    ),
    """",
    IFERROR(TEXTJOIN(CHAR(10),TRUE,FILTER('SUMMARY DATA'!G:G,'SUMMARY DATA'!D:D=$C1032)),"""")
  )
)"),"")</f>
        <v/>
      </c>
      <c r="H1032" s="6" t="str">
        <f>IFERROR(__xludf.DUMMYFUNCTION("IFERROR(
  TEXTJOIN(CHAR(10),TRUE,FILTER('SUMMARY DATA'!H:H,'SUMMARY DATA'!A:A=$A1032,'SUMMARY DATA'!C:C=$B1032)),
  IF(
    OR(
      ISNUMBER(SEARCH(""CDM CASH DEPOSIT"",$C1032)),
      ISNUMBER(SEARCH(""CASH DEPOSIT"",$C1032)),
      COUNTIF('SUMMARY D"&amp;"ATA'!D:D,$C1032)&lt;&gt;1
    ),
    """",
    IFERROR(TEXTJOIN(CHAR(10),TRUE,FILTER('SUMMARY DATA'!H:H,'SUMMARY DATA'!D:D=$C1032)),"""")
  )
)"),"")</f>
        <v/>
      </c>
      <c r="I1032" s="6" t="str">
        <f>IFERROR(__xludf.DUMMYFUNCTION("IF(H1032="""","""",
SUM(ARRAYFORMULA(VALUE(SPLIT(H1032,CHAR(10)))))
)"),"")</f>
        <v/>
      </c>
      <c r="J1032" s="2" t="str">
        <f>IFERROR(__xludf.DUMMYFUNCTION("IFERROR(
  TEXTJOIN(CHAR(10),TRUE,FILTER('SUMMARY DATA'!I:I,'SUMMARY DATA'!A:A=$A1032,'SUMMARY DATA'!C:C=$B1032)),
  IF(
    OR(
      ISNUMBER(SEARCH(""CDM CASH DEPOSIT"",$C1032)),
      ISNUMBER(SEARCH(""CASH DEPOSIT"",$C1032)),
      COUNTIF('SUMMARY D"&amp;"ATA'!D:D,$C1032)&lt;&gt;1
    ),
    """",
    IFERROR(TEXTJOIN(CHAR(10),TRUE,FILTER('SUMMARY DATA'!I:I,'SUMMARY DATA'!D:D=$C1032)),"""")
  )
)"),"")</f>
        <v/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ht="15.75" customHeight="1" spans="1:27">
      <c r="A1033" s="2"/>
      <c r="B1033" s="41"/>
      <c r="C1033" s="2"/>
      <c r="D1033" s="6"/>
      <c r="E1033" s="4" t="str">
        <f>IFERROR(__xludf.DUMMYFUNCTION("IFERROR(
  TEXTJOIN(CHAR(10),TRUE,FILTER('SUMMARY DATA'!E:E,'SUMMARY DATA'!A:A=$A1033,'SUMMARY DATA'!C:C=$B1033)),
  IF(
    OR(
      ISNUMBER(SEARCH(""CDM CASH DEPOSIT"",$C1033)),
      ISNUMBER(SEARCH(""CASH DEPOSIT"",$C1033)),
      COUNTIF('SUMMARY D"&amp;"ATA'!D:D,$C1033)&lt;&gt;1
    ),
    """",
    IFERROR(TEXTJOIN(CHAR(10),TRUE,FILTER('SUMMARY DATA'!E:E,'SUMMARY DATA'!D:D=$C1033)),"""")
  )
)"),"")</f>
        <v/>
      </c>
      <c r="F1033" s="2" t="str">
        <f>IFERROR(__xludf.DUMMYFUNCTION("IFERROR(
  TEXTJOIN(CHAR(10),TRUE,FILTER('SUMMARY DATA'!F:F,'SUMMARY DATA'!A:A=$A1033,'SUMMARY DATA'!C:C=$B1033)),
  IF(
    OR(
      ISNUMBER(SEARCH(""CDM CASH DEPOSIT"",$C1033)),
      ISNUMBER(SEARCH(""CASH DEPOSIT"",$C1033)),
      COUNTIF('SUMMARY D"&amp;"ATA'!D:D,$C1033)&lt;&gt;1
    ),
    """",
    IFERROR(TEXTJOIN(CHAR(10),TRUE,FILTER('SUMMARY DATA'!F:F,'SUMMARY DATA'!D:D=$C1033)),"""")
  )
)"),"")</f>
        <v/>
      </c>
      <c r="G1033" s="2" t="str">
        <f>IFERROR(__xludf.DUMMYFUNCTION("IFERROR(
  TEXTJOIN(CHAR(10),TRUE,FILTER('SUMMARY DATA'!G:G,'SUMMARY DATA'!A:A=$A1033,'SUMMARY DATA'!C:C=$B1033)),
  IF(
    OR(
      ISNUMBER(SEARCH(""CDM CASH DEPOSIT"",$C1033)),
      ISNUMBER(SEARCH(""CASH DEPOSIT"",$C1033)),
      COUNTIF('SUMMARY D"&amp;"ATA'!D:D,$C1033)&lt;&gt;1
    ),
    """",
    IFERROR(TEXTJOIN(CHAR(10),TRUE,FILTER('SUMMARY DATA'!G:G,'SUMMARY DATA'!D:D=$C1033)),"""")
  )
)"),"")</f>
        <v/>
      </c>
      <c r="H1033" s="6" t="str">
        <f>IFERROR(__xludf.DUMMYFUNCTION("IFERROR(
  TEXTJOIN(CHAR(10),TRUE,FILTER('SUMMARY DATA'!H:H,'SUMMARY DATA'!A:A=$A1033,'SUMMARY DATA'!C:C=$B1033)),
  IF(
    OR(
      ISNUMBER(SEARCH(""CDM CASH DEPOSIT"",$C1033)),
      ISNUMBER(SEARCH(""CASH DEPOSIT"",$C1033)),
      COUNTIF('SUMMARY D"&amp;"ATA'!D:D,$C1033)&lt;&gt;1
    ),
    """",
    IFERROR(TEXTJOIN(CHAR(10),TRUE,FILTER('SUMMARY DATA'!H:H,'SUMMARY DATA'!D:D=$C1033)),"""")
  )
)"),"")</f>
        <v/>
      </c>
      <c r="I1033" s="6" t="str">
        <f>IFERROR(__xludf.DUMMYFUNCTION("IF(H1033="""","""",
SUM(ARRAYFORMULA(VALUE(SPLIT(H1033,CHAR(10)))))
)"),"")</f>
        <v/>
      </c>
      <c r="J1033" s="2" t="str">
        <f>IFERROR(__xludf.DUMMYFUNCTION("IFERROR(
  TEXTJOIN(CHAR(10),TRUE,FILTER('SUMMARY DATA'!I:I,'SUMMARY DATA'!A:A=$A1033,'SUMMARY DATA'!C:C=$B1033)),
  IF(
    OR(
      ISNUMBER(SEARCH(""CDM CASH DEPOSIT"",$C1033)),
      ISNUMBER(SEARCH(""CASH DEPOSIT"",$C1033)),
      COUNTIF('SUMMARY D"&amp;"ATA'!D:D,$C1033)&lt;&gt;1
    ),
    """",
    IFERROR(TEXTJOIN(CHAR(10),TRUE,FILTER('SUMMARY DATA'!I:I,'SUMMARY DATA'!D:D=$C1033)),"""")
  )
)"),"")</f>
        <v/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ht="15.75" customHeight="1" spans="1:27">
      <c r="A1034" s="2"/>
      <c r="B1034" s="41"/>
      <c r="C1034" s="2"/>
      <c r="D1034" s="6"/>
      <c r="E1034" s="4" t="str">
        <f>IFERROR(__xludf.DUMMYFUNCTION("IFERROR(
  TEXTJOIN(CHAR(10),TRUE,FILTER('SUMMARY DATA'!E:E,'SUMMARY DATA'!A:A=$A1034,'SUMMARY DATA'!C:C=$B1034)),
  IF(
    OR(
      ISNUMBER(SEARCH(""CDM CASH DEPOSIT"",$C1034)),
      ISNUMBER(SEARCH(""CASH DEPOSIT"",$C1034)),
      COUNTIF('SUMMARY D"&amp;"ATA'!D:D,$C1034)&lt;&gt;1
    ),
    """",
    IFERROR(TEXTJOIN(CHAR(10),TRUE,FILTER('SUMMARY DATA'!E:E,'SUMMARY DATA'!D:D=$C1034)),"""")
  )
)"),"")</f>
        <v/>
      </c>
      <c r="F1034" s="2" t="str">
        <f>IFERROR(__xludf.DUMMYFUNCTION("IFERROR(
  TEXTJOIN(CHAR(10),TRUE,FILTER('SUMMARY DATA'!F:F,'SUMMARY DATA'!A:A=$A1034,'SUMMARY DATA'!C:C=$B1034)),
  IF(
    OR(
      ISNUMBER(SEARCH(""CDM CASH DEPOSIT"",$C1034)),
      ISNUMBER(SEARCH(""CASH DEPOSIT"",$C1034)),
      COUNTIF('SUMMARY D"&amp;"ATA'!D:D,$C1034)&lt;&gt;1
    ),
    """",
    IFERROR(TEXTJOIN(CHAR(10),TRUE,FILTER('SUMMARY DATA'!F:F,'SUMMARY DATA'!D:D=$C1034)),"""")
  )
)"),"")</f>
        <v/>
      </c>
      <c r="G1034" s="2" t="str">
        <f>IFERROR(__xludf.DUMMYFUNCTION("IFERROR(
  TEXTJOIN(CHAR(10),TRUE,FILTER('SUMMARY DATA'!G:G,'SUMMARY DATA'!A:A=$A1034,'SUMMARY DATA'!C:C=$B1034)),
  IF(
    OR(
      ISNUMBER(SEARCH(""CDM CASH DEPOSIT"",$C1034)),
      ISNUMBER(SEARCH(""CASH DEPOSIT"",$C1034)),
      COUNTIF('SUMMARY D"&amp;"ATA'!D:D,$C1034)&lt;&gt;1
    ),
    """",
    IFERROR(TEXTJOIN(CHAR(10),TRUE,FILTER('SUMMARY DATA'!G:G,'SUMMARY DATA'!D:D=$C1034)),"""")
  )
)"),"")</f>
        <v/>
      </c>
      <c r="H1034" s="6" t="str">
        <f>IFERROR(__xludf.DUMMYFUNCTION("IFERROR(
  TEXTJOIN(CHAR(10),TRUE,FILTER('SUMMARY DATA'!H:H,'SUMMARY DATA'!A:A=$A1034,'SUMMARY DATA'!C:C=$B1034)),
  IF(
    OR(
      ISNUMBER(SEARCH(""CDM CASH DEPOSIT"",$C1034)),
      ISNUMBER(SEARCH(""CASH DEPOSIT"",$C1034)),
      COUNTIF('SUMMARY D"&amp;"ATA'!D:D,$C1034)&lt;&gt;1
    ),
    """",
    IFERROR(TEXTJOIN(CHAR(10),TRUE,FILTER('SUMMARY DATA'!H:H,'SUMMARY DATA'!D:D=$C1034)),"""")
  )
)"),"")</f>
        <v/>
      </c>
      <c r="I1034" s="6" t="str">
        <f>IFERROR(__xludf.DUMMYFUNCTION("IF(H1034="""","""",
SUM(ARRAYFORMULA(VALUE(SPLIT(H1034,CHAR(10)))))
)"),"")</f>
        <v/>
      </c>
      <c r="J1034" s="2" t="str">
        <f>IFERROR(__xludf.DUMMYFUNCTION("IFERROR(
  TEXTJOIN(CHAR(10),TRUE,FILTER('SUMMARY DATA'!I:I,'SUMMARY DATA'!A:A=$A1034,'SUMMARY DATA'!C:C=$B1034)),
  IF(
    OR(
      ISNUMBER(SEARCH(""CDM CASH DEPOSIT"",$C1034)),
      ISNUMBER(SEARCH(""CASH DEPOSIT"",$C1034)),
      COUNTIF('SUMMARY D"&amp;"ATA'!D:D,$C1034)&lt;&gt;1
    ),
    """",
    IFERROR(TEXTJOIN(CHAR(10),TRUE,FILTER('SUMMARY DATA'!I:I,'SUMMARY DATA'!D:D=$C1034)),"""")
  )
)"),"")</f>
        <v/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ht="15.75" customHeight="1" spans="1:27">
      <c r="A1035" s="2"/>
      <c r="B1035" s="41"/>
      <c r="C1035" s="2"/>
      <c r="D1035" s="6"/>
      <c r="E1035" s="4" t="str">
        <f>IFERROR(__xludf.DUMMYFUNCTION("IFERROR(
  TEXTJOIN(CHAR(10),TRUE,FILTER('SUMMARY DATA'!E:E,'SUMMARY DATA'!A:A=$A1035,'SUMMARY DATA'!C:C=$B1035)),
  IF(
    OR(
      ISNUMBER(SEARCH(""CDM CASH DEPOSIT"",$C1035)),
      ISNUMBER(SEARCH(""CASH DEPOSIT"",$C1035)),
      COUNTIF('SUMMARY D"&amp;"ATA'!D:D,$C1035)&lt;&gt;1
    ),
    """",
    IFERROR(TEXTJOIN(CHAR(10),TRUE,FILTER('SUMMARY DATA'!E:E,'SUMMARY DATA'!D:D=$C1035)),"""")
  )
)"),"")</f>
        <v/>
      </c>
      <c r="F1035" s="2" t="str">
        <f>IFERROR(__xludf.DUMMYFUNCTION("IFERROR(
  TEXTJOIN(CHAR(10),TRUE,FILTER('SUMMARY DATA'!F:F,'SUMMARY DATA'!A:A=$A1035,'SUMMARY DATA'!C:C=$B1035)),
  IF(
    OR(
      ISNUMBER(SEARCH(""CDM CASH DEPOSIT"",$C1035)),
      ISNUMBER(SEARCH(""CASH DEPOSIT"",$C1035)),
      COUNTIF('SUMMARY D"&amp;"ATA'!D:D,$C1035)&lt;&gt;1
    ),
    """",
    IFERROR(TEXTJOIN(CHAR(10),TRUE,FILTER('SUMMARY DATA'!F:F,'SUMMARY DATA'!D:D=$C1035)),"""")
  )
)"),"")</f>
        <v/>
      </c>
      <c r="G1035" s="2" t="str">
        <f>IFERROR(__xludf.DUMMYFUNCTION("IFERROR(
  TEXTJOIN(CHAR(10),TRUE,FILTER('SUMMARY DATA'!G:G,'SUMMARY DATA'!A:A=$A1035,'SUMMARY DATA'!C:C=$B1035)),
  IF(
    OR(
      ISNUMBER(SEARCH(""CDM CASH DEPOSIT"",$C1035)),
      ISNUMBER(SEARCH(""CASH DEPOSIT"",$C1035)),
      COUNTIF('SUMMARY D"&amp;"ATA'!D:D,$C1035)&lt;&gt;1
    ),
    """",
    IFERROR(TEXTJOIN(CHAR(10),TRUE,FILTER('SUMMARY DATA'!G:G,'SUMMARY DATA'!D:D=$C1035)),"""")
  )
)"),"")</f>
        <v/>
      </c>
      <c r="H1035" s="6" t="str">
        <f>IFERROR(__xludf.DUMMYFUNCTION("IFERROR(
  TEXTJOIN(CHAR(10),TRUE,FILTER('SUMMARY DATA'!H:H,'SUMMARY DATA'!A:A=$A1035,'SUMMARY DATA'!C:C=$B1035)),
  IF(
    OR(
      ISNUMBER(SEARCH(""CDM CASH DEPOSIT"",$C1035)),
      ISNUMBER(SEARCH(""CASH DEPOSIT"",$C1035)),
      COUNTIF('SUMMARY D"&amp;"ATA'!D:D,$C1035)&lt;&gt;1
    ),
    """",
    IFERROR(TEXTJOIN(CHAR(10),TRUE,FILTER('SUMMARY DATA'!H:H,'SUMMARY DATA'!D:D=$C1035)),"""")
  )
)"),"")</f>
        <v/>
      </c>
      <c r="I1035" s="6" t="str">
        <f>IFERROR(__xludf.DUMMYFUNCTION("IF(H1035="""","""",
SUM(ARRAYFORMULA(VALUE(SPLIT(H1035,CHAR(10)))))
)"),"")</f>
        <v/>
      </c>
      <c r="J1035" s="2" t="str">
        <f>IFERROR(__xludf.DUMMYFUNCTION("IFERROR(
  TEXTJOIN(CHAR(10),TRUE,FILTER('SUMMARY DATA'!I:I,'SUMMARY DATA'!A:A=$A1035,'SUMMARY DATA'!C:C=$B1035)),
  IF(
    OR(
      ISNUMBER(SEARCH(""CDM CASH DEPOSIT"",$C1035)),
      ISNUMBER(SEARCH(""CASH DEPOSIT"",$C1035)),
      COUNTIF('SUMMARY D"&amp;"ATA'!D:D,$C1035)&lt;&gt;1
    ),
    """",
    IFERROR(TEXTJOIN(CHAR(10),TRUE,FILTER('SUMMARY DATA'!I:I,'SUMMARY DATA'!D:D=$C1035)),"""")
  )
)"),"")</f>
        <v/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ht="15.75" customHeight="1" spans="1:27">
      <c r="A1036" s="2"/>
      <c r="B1036" s="41"/>
      <c r="C1036" s="2"/>
      <c r="D1036" s="6"/>
      <c r="E1036" s="4" t="str">
        <f>IFERROR(__xludf.DUMMYFUNCTION("IFERROR(
  TEXTJOIN(CHAR(10),TRUE,FILTER('SUMMARY DATA'!E:E,'SUMMARY DATA'!A:A=$A1036,'SUMMARY DATA'!C:C=$B1036)),
  IF(
    OR(
      ISNUMBER(SEARCH(""CDM CASH DEPOSIT"",$C1036)),
      ISNUMBER(SEARCH(""CASH DEPOSIT"",$C1036)),
      COUNTIF('SUMMARY D"&amp;"ATA'!D:D,$C1036)&lt;&gt;1
    ),
    """",
    IFERROR(TEXTJOIN(CHAR(10),TRUE,FILTER('SUMMARY DATA'!E:E,'SUMMARY DATA'!D:D=$C1036)),"""")
  )
)"),"")</f>
        <v/>
      </c>
      <c r="F1036" s="2" t="str">
        <f>IFERROR(__xludf.DUMMYFUNCTION("IFERROR(
  TEXTJOIN(CHAR(10),TRUE,FILTER('SUMMARY DATA'!F:F,'SUMMARY DATA'!A:A=$A1036,'SUMMARY DATA'!C:C=$B1036)),
  IF(
    OR(
      ISNUMBER(SEARCH(""CDM CASH DEPOSIT"",$C1036)),
      ISNUMBER(SEARCH(""CASH DEPOSIT"",$C1036)),
      COUNTIF('SUMMARY D"&amp;"ATA'!D:D,$C1036)&lt;&gt;1
    ),
    """",
    IFERROR(TEXTJOIN(CHAR(10),TRUE,FILTER('SUMMARY DATA'!F:F,'SUMMARY DATA'!D:D=$C1036)),"""")
  )
)"),"")</f>
        <v/>
      </c>
      <c r="G1036" s="2" t="str">
        <f>IFERROR(__xludf.DUMMYFUNCTION("IFERROR(
  TEXTJOIN(CHAR(10),TRUE,FILTER('SUMMARY DATA'!G:G,'SUMMARY DATA'!A:A=$A1036,'SUMMARY DATA'!C:C=$B1036)),
  IF(
    OR(
      ISNUMBER(SEARCH(""CDM CASH DEPOSIT"",$C1036)),
      ISNUMBER(SEARCH(""CASH DEPOSIT"",$C1036)),
      COUNTIF('SUMMARY D"&amp;"ATA'!D:D,$C1036)&lt;&gt;1
    ),
    """",
    IFERROR(TEXTJOIN(CHAR(10),TRUE,FILTER('SUMMARY DATA'!G:G,'SUMMARY DATA'!D:D=$C1036)),"""")
  )
)"),"")</f>
        <v/>
      </c>
      <c r="H1036" s="6" t="str">
        <f>IFERROR(__xludf.DUMMYFUNCTION("IFERROR(
  TEXTJOIN(CHAR(10),TRUE,FILTER('SUMMARY DATA'!H:H,'SUMMARY DATA'!A:A=$A1036,'SUMMARY DATA'!C:C=$B1036)),
  IF(
    OR(
      ISNUMBER(SEARCH(""CDM CASH DEPOSIT"",$C1036)),
      ISNUMBER(SEARCH(""CASH DEPOSIT"",$C1036)),
      COUNTIF('SUMMARY D"&amp;"ATA'!D:D,$C1036)&lt;&gt;1
    ),
    """",
    IFERROR(TEXTJOIN(CHAR(10),TRUE,FILTER('SUMMARY DATA'!H:H,'SUMMARY DATA'!D:D=$C1036)),"""")
  )
)"),"")</f>
        <v/>
      </c>
      <c r="I1036" s="6" t="str">
        <f>IFERROR(__xludf.DUMMYFUNCTION("IF(H1036="""","""",
SUM(ARRAYFORMULA(VALUE(SPLIT(H1036,CHAR(10)))))
)"),"")</f>
        <v/>
      </c>
      <c r="J1036" s="2" t="str">
        <f>IFERROR(__xludf.DUMMYFUNCTION("IFERROR(
  TEXTJOIN(CHAR(10),TRUE,FILTER('SUMMARY DATA'!I:I,'SUMMARY DATA'!A:A=$A1036,'SUMMARY DATA'!C:C=$B1036)),
  IF(
    OR(
      ISNUMBER(SEARCH(""CDM CASH DEPOSIT"",$C1036)),
      ISNUMBER(SEARCH(""CASH DEPOSIT"",$C1036)),
      COUNTIF('SUMMARY D"&amp;"ATA'!D:D,$C1036)&lt;&gt;1
    ),
    """",
    IFERROR(TEXTJOIN(CHAR(10),TRUE,FILTER('SUMMARY DATA'!I:I,'SUMMARY DATA'!D:D=$C1036)),"""")
  )
)"),"")</f>
        <v/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ht="15.75" customHeight="1" spans="1:27">
      <c r="A1037" s="2"/>
      <c r="B1037" s="41"/>
      <c r="C1037" s="2"/>
      <c r="D1037" s="6"/>
      <c r="E1037" s="4" t="str">
        <f>IFERROR(__xludf.DUMMYFUNCTION("IFERROR(
  TEXTJOIN(CHAR(10),TRUE,FILTER('SUMMARY DATA'!E:E,'SUMMARY DATA'!A:A=$A1037,'SUMMARY DATA'!C:C=$B1037)),
  IF(
    OR(
      ISNUMBER(SEARCH(""CDM CASH DEPOSIT"",$C1037)),
      ISNUMBER(SEARCH(""CASH DEPOSIT"",$C1037)),
      COUNTIF('SUMMARY D"&amp;"ATA'!D:D,$C1037)&lt;&gt;1
    ),
    """",
    IFERROR(TEXTJOIN(CHAR(10),TRUE,FILTER('SUMMARY DATA'!E:E,'SUMMARY DATA'!D:D=$C1037)),"""")
  )
)"),"")</f>
        <v/>
      </c>
      <c r="F1037" s="2" t="str">
        <f>IFERROR(__xludf.DUMMYFUNCTION("IFERROR(
  TEXTJOIN(CHAR(10),TRUE,FILTER('SUMMARY DATA'!F:F,'SUMMARY DATA'!A:A=$A1037,'SUMMARY DATA'!C:C=$B1037)),
  IF(
    OR(
      ISNUMBER(SEARCH(""CDM CASH DEPOSIT"",$C1037)),
      ISNUMBER(SEARCH(""CASH DEPOSIT"",$C1037)),
      COUNTIF('SUMMARY D"&amp;"ATA'!D:D,$C1037)&lt;&gt;1
    ),
    """",
    IFERROR(TEXTJOIN(CHAR(10),TRUE,FILTER('SUMMARY DATA'!F:F,'SUMMARY DATA'!D:D=$C1037)),"""")
  )
)"),"")</f>
        <v/>
      </c>
      <c r="G1037" s="2" t="str">
        <f>IFERROR(__xludf.DUMMYFUNCTION("IFERROR(
  TEXTJOIN(CHAR(10),TRUE,FILTER('SUMMARY DATA'!G:G,'SUMMARY DATA'!A:A=$A1037,'SUMMARY DATA'!C:C=$B1037)),
  IF(
    OR(
      ISNUMBER(SEARCH(""CDM CASH DEPOSIT"",$C1037)),
      ISNUMBER(SEARCH(""CASH DEPOSIT"",$C1037)),
      COUNTIF('SUMMARY D"&amp;"ATA'!D:D,$C1037)&lt;&gt;1
    ),
    """",
    IFERROR(TEXTJOIN(CHAR(10),TRUE,FILTER('SUMMARY DATA'!G:G,'SUMMARY DATA'!D:D=$C1037)),"""")
  )
)"),"")</f>
        <v/>
      </c>
      <c r="H1037" s="6" t="str">
        <f>IFERROR(__xludf.DUMMYFUNCTION("IFERROR(
  TEXTJOIN(CHAR(10),TRUE,FILTER('SUMMARY DATA'!H:H,'SUMMARY DATA'!A:A=$A1037,'SUMMARY DATA'!C:C=$B1037)),
  IF(
    OR(
      ISNUMBER(SEARCH(""CDM CASH DEPOSIT"",$C1037)),
      ISNUMBER(SEARCH(""CASH DEPOSIT"",$C1037)),
      COUNTIF('SUMMARY D"&amp;"ATA'!D:D,$C1037)&lt;&gt;1
    ),
    """",
    IFERROR(TEXTJOIN(CHAR(10),TRUE,FILTER('SUMMARY DATA'!H:H,'SUMMARY DATA'!D:D=$C1037)),"""")
  )
)"),"")</f>
        <v/>
      </c>
      <c r="I1037" s="6" t="str">
        <f>IFERROR(__xludf.DUMMYFUNCTION("IF(H1037="""","""",
SUM(ARRAYFORMULA(VALUE(SPLIT(H1037,CHAR(10)))))
)"),"")</f>
        <v/>
      </c>
      <c r="J1037" s="2" t="str">
        <f>IFERROR(__xludf.DUMMYFUNCTION("IFERROR(
  TEXTJOIN(CHAR(10),TRUE,FILTER('SUMMARY DATA'!I:I,'SUMMARY DATA'!A:A=$A1037,'SUMMARY DATA'!C:C=$B1037)),
  IF(
    OR(
      ISNUMBER(SEARCH(""CDM CASH DEPOSIT"",$C1037)),
      ISNUMBER(SEARCH(""CASH DEPOSIT"",$C1037)),
      COUNTIF('SUMMARY D"&amp;"ATA'!D:D,$C1037)&lt;&gt;1
    ),
    """",
    IFERROR(TEXTJOIN(CHAR(10),TRUE,FILTER('SUMMARY DATA'!I:I,'SUMMARY DATA'!D:D=$C1037)),"""")
  )
)"),"")</f>
        <v/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ht="15.75" customHeight="1" spans="1:27">
      <c r="A1038" s="2"/>
      <c r="B1038" s="41"/>
      <c r="C1038" s="2"/>
      <c r="D1038" s="6"/>
      <c r="E1038" s="4" t="str">
        <f>IFERROR(__xludf.DUMMYFUNCTION("IFERROR(
  TEXTJOIN(CHAR(10),TRUE,FILTER('SUMMARY DATA'!E:E,'SUMMARY DATA'!A:A=$A1038,'SUMMARY DATA'!C:C=$B1038)),
  IF(
    OR(
      ISNUMBER(SEARCH(""CDM CASH DEPOSIT"",$C1038)),
      ISNUMBER(SEARCH(""CASH DEPOSIT"",$C1038)),
      COUNTIF('SUMMARY D"&amp;"ATA'!D:D,$C1038)&lt;&gt;1
    ),
    """",
    IFERROR(TEXTJOIN(CHAR(10),TRUE,FILTER('SUMMARY DATA'!E:E,'SUMMARY DATA'!D:D=$C1038)),"""")
  )
)"),"")</f>
        <v/>
      </c>
      <c r="F1038" s="2" t="str">
        <f>IFERROR(__xludf.DUMMYFUNCTION("IFERROR(
  TEXTJOIN(CHAR(10),TRUE,FILTER('SUMMARY DATA'!F:F,'SUMMARY DATA'!A:A=$A1038,'SUMMARY DATA'!C:C=$B1038)),
  IF(
    OR(
      ISNUMBER(SEARCH(""CDM CASH DEPOSIT"",$C1038)),
      ISNUMBER(SEARCH(""CASH DEPOSIT"",$C1038)),
      COUNTIF('SUMMARY D"&amp;"ATA'!D:D,$C1038)&lt;&gt;1
    ),
    """",
    IFERROR(TEXTJOIN(CHAR(10),TRUE,FILTER('SUMMARY DATA'!F:F,'SUMMARY DATA'!D:D=$C1038)),"""")
  )
)"),"")</f>
        <v/>
      </c>
      <c r="G1038" s="2" t="str">
        <f>IFERROR(__xludf.DUMMYFUNCTION("IFERROR(
  TEXTJOIN(CHAR(10),TRUE,FILTER('SUMMARY DATA'!G:G,'SUMMARY DATA'!A:A=$A1038,'SUMMARY DATA'!C:C=$B1038)),
  IF(
    OR(
      ISNUMBER(SEARCH(""CDM CASH DEPOSIT"",$C1038)),
      ISNUMBER(SEARCH(""CASH DEPOSIT"",$C1038)),
      COUNTIF('SUMMARY D"&amp;"ATA'!D:D,$C1038)&lt;&gt;1
    ),
    """",
    IFERROR(TEXTJOIN(CHAR(10),TRUE,FILTER('SUMMARY DATA'!G:G,'SUMMARY DATA'!D:D=$C1038)),"""")
  )
)"),"")</f>
        <v/>
      </c>
      <c r="H1038" s="6" t="str">
        <f>IFERROR(__xludf.DUMMYFUNCTION("IFERROR(
  TEXTJOIN(CHAR(10),TRUE,FILTER('SUMMARY DATA'!H:H,'SUMMARY DATA'!A:A=$A1038,'SUMMARY DATA'!C:C=$B1038)),
  IF(
    OR(
      ISNUMBER(SEARCH(""CDM CASH DEPOSIT"",$C1038)),
      ISNUMBER(SEARCH(""CASH DEPOSIT"",$C1038)),
      COUNTIF('SUMMARY D"&amp;"ATA'!D:D,$C1038)&lt;&gt;1
    ),
    """",
    IFERROR(TEXTJOIN(CHAR(10),TRUE,FILTER('SUMMARY DATA'!H:H,'SUMMARY DATA'!D:D=$C1038)),"""")
  )
)"),"")</f>
        <v/>
      </c>
      <c r="I1038" s="6" t="str">
        <f>IFERROR(__xludf.DUMMYFUNCTION("IF(H1038="""","""",
SUM(ARRAYFORMULA(VALUE(SPLIT(H1038,CHAR(10)))))
)"),"")</f>
        <v/>
      </c>
      <c r="J1038" s="2" t="str">
        <f>IFERROR(__xludf.DUMMYFUNCTION("IFERROR(
  TEXTJOIN(CHAR(10),TRUE,FILTER('SUMMARY DATA'!I:I,'SUMMARY DATA'!A:A=$A1038,'SUMMARY DATA'!C:C=$B1038)),
  IF(
    OR(
      ISNUMBER(SEARCH(""CDM CASH DEPOSIT"",$C1038)),
      ISNUMBER(SEARCH(""CASH DEPOSIT"",$C1038)),
      COUNTIF('SUMMARY D"&amp;"ATA'!D:D,$C1038)&lt;&gt;1
    ),
    """",
    IFERROR(TEXTJOIN(CHAR(10),TRUE,FILTER('SUMMARY DATA'!I:I,'SUMMARY DATA'!D:D=$C1038)),"""")
  )
)"),"")</f>
        <v/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ht="15.75" customHeight="1" spans="1:27">
      <c r="A1039" s="2"/>
      <c r="B1039" s="41"/>
      <c r="C1039" s="2"/>
      <c r="D1039" s="6"/>
      <c r="E1039" s="4" t="str">
        <f>IFERROR(__xludf.DUMMYFUNCTION("IFERROR(
  TEXTJOIN(CHAR(10),TRUE,FILTER('SUMMARY DATA'!E:E,'SUMMARY DATA'!A:A=$A1039,'SUMMARY DATA'!C:C=$B1039)),
  IF(
    OR(
      ISNUMBER(SEARCH(""CDM CASH DEPOSIT"",$C1039)),
      ISNUMBER(SEARCH(""CASH DEPOSIT"",$C1039)),
      COUNTIF('SUMMARY D"&amp;"ATA'!D:D,$C1039)&lt;&gt;1
    ),
    """",
    IFERROR(TEXTJOIN(CHAR(10),TRUE,FILTER('SUMMARY DATA'!E:E,'SUMMARY DATA'!D:D=$C1039)),"""")
  )
)"),"")</f>
        <v/>
      </c>
      <c r="F1039" s="2" t="str">
        <f>IFERROR(__xludf.DUMMYFUNCTION("IFERROR(
  TEXTJOIN(CHAR(10),TRUE,FILTER('SUMMARY DATA'!F:F,'SUMMARY DATA'!A:A=$A1039,'SUMMARY DATA'!C:C=$B1039)),
  IF(
    OR(
      ISNUMBER(SEARCH(""CDM CASH DEPOSIT"",$C1039)),
      ISNUMBER(SEARCH(""CASH DEPOSIT"",$C1039)),
      COUNTIF('SUMMARY D"&amp;"ATA'!D:D,$C1039)&lt;&gt;1
    ),
    """",
    IFERROR(TEXTJOIN(CHAR(10),TRUE,FILTER('SUMMARY DATA'!F:F,'SUMMARY DATA'!D:D=$C1039)),"""")
  )
)"),"")</f>
        <v/>
      </c>
      <c r="G1039" s="2" t="str">
        <f>IFERROR(__xludf.DUMMYFUNCTION("IFERROR(
  TEXTJOIN(CHAR(10),TRUE,FILTER('SUMMARY DATA'!G:G,'SUMMARY DATA'!A:A=$A1039,'SUMMARY DATA'!C:C=$B1039)),
  IF(
    OR(
      ISNUMBER(SEARCH(""CDM CASH DEPOSIT"",$C1039)),
      ISNUMBER(SEARCH(""CASH DEPOSIT"",$C1039)),
      COUNTIF('SUMMARY D"&amp;"ATA'!D:D,$C1039)&lt;&gt;1
    ),
    """",
    IFERROR(TEXTJOIN(CHAR(10),TRUE,FILTER('SUMMARY DATA'!G:G,'SUMMARY DATA'!D:D=$C1039)),"""")
  )
)"),"")</f>
        <v/>
      </c>
      <c r="H1039" s="6" t="str">
        <f>IFERROR(__xludf.DUMMYFUNCTION("IFERROR(
  TEXTJOIN(CHAR(10),TRUE,FILTER('SUMMARY DATA'!H:H,'SUMMARY DATA'!A:A=$A1039,'SUMMARY DATA'!C:C=$B1039)),
  IF(
    OR(
      ISNUMBER(SEARCH(""CDM CASH DEPOSIT"",$C1039)),
      ISNUMBER(SEARCH(""CASH DEPOSIT"",$C1039)),
      COUNTIF('SUMMARY D"&amp;"ATA'!D:D,$C1039)&lt;&gt;1
    ),
    """",
    IFERROR(TEXTJOIN(CHAR(10),TRUE,FILTER('SUMMARY DATA'!H:H,'SUMMARY DATA'!D:D=$C1039)),"""")
  )
)"),"")</f>
        <v/>
      </c>
      <c r="I1039" s="6" t="str">
        <f>IFERROR(__xludf.DUMMYFUNCTION("IF(H1039="""","""",
SUM(ARRAYFORMULA(VALUE(SPLIT(H1039,CHAR(10)))))
)"),"")</f>
        <v/>
      </c>
      <c r="J1039" s="2" t="str">
        <f>IFERROR(__xludf.DUMMYFUNCTION("IFERROR(
  TEXTJOIN(CHAR(10),TRUE,FILTER('SUMMARY DATA'!I:I,'SUMMARY DATA'!A:A=$A1039,'SUMMARY DATA'!C:C=$B1039)),
  IF(
    OR(
      ISNUMBER(SEARCH(""CDM CASH DEPOSIT"",$C1039)),
      ISNUMBER(SEARCH(""CASH DEPOSIT"",$C1039)),
      COUNTIF('SUMMARY D"&amp;"ATA'!D:D,$C1039)&lt;&gt;1
    ),
    """",
    IFERROR(TEXTJOIN(CHAR(10),TRUE,FILTER('SUMMARY DATA'!I:I,'SUMMARY DATA'!D:D=$C1039)),"""")
  )
)"),"")</f>
        <v/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ht="15.75" customHeight="1" spans="1:27">
      <c r="A1040" s="2"/>
      <c r="B1040" s="41"/>
      <c r="C1040" s="2"/>
      <c r="D1040" s="6"/>
      <c r="E1040" s="4" t="str">
        <f>IFERROR(__xludf.DUMMYFUNCTION("IFERROR(
  TEXTJOIN(CHAR(10),TRUE,FILTER('SUMMARY DATA'!E:E,'SUMMARY DATA'!A:A=$A1040,'SUMMARY DATA'!C:C=$B1040)),
  IF(
    OR(
      ISNUMBER(SEARCH(""CDM CASH DEPOSIT"",$C1040)),
      ISNUMBER(SEARCH(""CASH DEPOSIT"",$C1040)),
      COUNTIF('SUMMARY D"&amp;"ATA'!D:D,$C1040)&lt;&gt;1
    ),
    """",
    IFERROR(TEXTJOIN(CHAR(10),TRUE,FILTER('SUMMARY DATA'!E:E,'SUMMARY DATA'!D:D=$C1040)),"""")
  )
)"),"")</f>
        <v/>
      </c>
      <c r="F1040" s="2" t="str">
        <f>IFERROR(__xludf.DUMMYFUNCTION("IFERROR(
  TEXTJOIN(CHAR(10),TRUE,FILTER('SUMMARY DATA'!F:F,'SUMMARY DATA'!A:A=$A1040,'SUMMARY DATA'!C:C=$B1040)),
  IF(
    OR(
      ISNUMBER(SEARCH(""CDM CASH DEPOSIT"",$C1040)),
      ISNUMBER(SEARCH(""CASH DEPOSIT"",$C1040)),
      COUNTIF('SUMMARY D"&amp;"ATA'!D:D,$C1040)&lt;&gt;1
    ),
    """",
    IFERROR(TEXTJOIN(CHAR(10),TRUE,FILTER('SUMMARY DATA'!F:F,'SUMMARY DATA'!D:D=$C1040)),"""")
  )
)"),"")</f>
        <v/>
      </c>
      <c r="G1040" s="2" t="str">
        <f>IFERROR(__xludf.DUMMYFUNCTION("IFERROR(
  TEXTJOIN(CHAR(10),TRUE,FILTER('SUMMARY DATA'!G:G,'SUMMARY DATA'!A:A=$A1040,'SUMMARY DATA'!C:C=$B1040)),
  IF(
    OR(
      ISNUMBER(SEARCH(""CDM CASH DEPOSIT"",$C1040)),
      ISNUMBER(SEARCH(""CASH DEPOSIT"",$C1040)),
      COUNTIF('SUMMARY D"&amp;"ATA'!D:D,$C1040)&lt;&gt;1
    ),
    """",
    IFERROR(TEXTJOIN(CHAR(10),TRUE,FILTER('SUMMARY DATA'!G:G,'SUMMARY DATA'!D:D=$C1040)),"""")
  )
)"),"")</f>
        <v/>
      </c>
      <c r="H1040" s="6" t="str">
        <f>IFERROR(__xludf.DUMMYFUNCTION("IFERROR(
  TEXTJOIN(CHAR(10),TRUE,FILTER('SUMMARY DATA'!H:H,'SUMMARY DATA'!A:A=$A1040,'SUMMARY DATA'!C:C=$B1040)),
  IF(
    OR(
      ISNUMBER(SEARCH(""CDM CASH DEPOSIT"",$C1040)),
      ISNUMBER(SEARCH(""CASH DEPOSIT"",$C1040)),
      COUNTIF('SUMMARY D"&amp;"ATA'!D:D,$C1040)&lt;&gt;1
    ),
    """",
    IFERROR(TEXTJOIN(CHAR(10),TRUE,FILTER('SUMMARY DATA'!H:H,'SUMMARY DATA'!D:D=$C1040)),"""")
  )
)"),"")</f>
        <v/>
      </c>
      <c r="I1040" s="6" t="str">
        <f>IFERROR(__xludf.DUMMYFUNCTION("IF(H1040="""","""",
SUM(ARRAYFORMULA(VALUE(SPLIT(H1040,CHAR(10)))))
)"),"")</f>
        <v/>
      </c>
      <c r="J1040" s="2" t="str">
        <f>IFERROR(__xludf.DUMMYFUNCTION("IFERROR(
  TEXTJOIN(CHAR(10),TRUE,FILTER('SUMMARY DATA'!I:I,'SUMMARY DATA'!A:A=$A1040,'SUMMARY DATA'!C:C=$B1040)),
  IF(
    OR(
      ISNUMBER(SEARCH(""CDM CASH DEPOSIT"",$C1040)),
      ISNUMBER(SEARCH(""CASH DEPOSIT"",$C1040)),
      COUNTIF('SUMMARY D"&amp;"ATA'!D:D,$C1040)&lt;&gt;1
    ),
    """",
    IFERROR(TEXTJOIN(CHAR(10),TRUE,FILTER('SUMMARY DATA'!I:I,'SUMMARY DATA'!D:D=$C1040)),"""")
  )
)"),"")</f>
        <v/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ht="15.75" customHeight="1" spans="1:27">
      <c r="A1041" s="2"/>
      <c r="B1041" s="41"/>
      <c r="C1041" s="2"/>
      <c r="D1041" s="6"/>
      <c r="E1041" s="4" t="str">
        <f>IFERROR(__xludf.DUMMYFUNCTION("IFERROR(
  TEXTJOIN(CHAR(10),TRUE,FILTER('SUMMARY DATA'!E:E,'SUMMARY DATA'!A:A=$A1041,'SUMMARY DATA'!C:C=$B1041)),
  IF(
    OR(
      ISNUMBER(SEARCH(""CDM CASH DEPOSIT"",$C1041)),
      ISNUMBER(SEARCH(""CASH DEPOSIT"",$C1041)),
      COUNTIF('SUMMARY D"&amp;"ATA'!D:D,$C1041)&lt;&gt;1
    ),
    """",
    IFERROR(TEXTJOIN(CHAR(10),TRUE,FILTER('SUMMARY DATA'!E:E,'SUMMARY DATA'!D:D=$C1041)),"""")
  )
)"),"")</f>
        <v/>
      </c>
      <c r="F1041" s="2" t="str">
        <f>IFERROR(__xludf.DUMMYFUNCTION("IFERROR(
  TEXTJOIN(CHAR(10),TRUE,FILTER('SUMMARY DATA'!F:F,'SUMMARY DATA'!A:A=$A1041,'SUMMARY DATA'!C:C=$B1041)),
  IF(
    OR(
      ISNUMBER(SEARCH(""CDM CASH DEPOSIT"",$C1041)),
      ISNUMBER(SEARCH(""CASH DEPOSIT"",$C1041)),
      COUNTIF('SUMMARY D"&amp;"ATA'!D:D,$C1041)&lt;&gt;1
    ),
    """",
    IFERROR(TEXTJOIN(CHAR(10),TRUE,FILTER('SUMMARY DATA'!F:F,'SUMMARY DATA'!D:D=$C1041)),"""")
  )
)"),"")</f>
        <v/>
      </c>
      <c r="G1041" s="2" t="str">
        <f>IFERROR(__xludf.DUMMYFUNCTION("IFERROR(
  TEXTJOIN(CHAR(10),TRUE,FILTER('SUMMARY DATA'!G:G,'SUMMARY DATA'!A:A=$A1041,'SUMMARY DATA'!C:C=$B1041)),
  IF(
    OR(
      ISNUMBER(SEARCH(""CDM CASH DEPOSIT"",$C1041)),
      ISNUMBER(SEARCH(""CASH DEPOSIT"",$C1041)),
      COUNTIF('SUMMARY D"&amp;"ATA'!D:D,$C1041)&lt;&gt;1
    ),
    """",
    IFERROR(TEXTJOIN(CHAR(10),TRUE,FILTER('SUMMARY DATA'!G:G,'SUMMARY DATA'!D:D=$C1041)),"""")
  )
)"),"")</f>
        <v/>
      </c>
      <c r="H1041" s="6" t="str">
        <f>IFERROR(__xludf.DUMMYFUNCTION("IFERROR(
  TEXTJOIN(CHAR(10),TRUE,FILTER('SUMMARY DATA'!H:H,'SUMMARY DATA'!A:A=$A1041,'SUMMARY DATA'!C:C=$B1041)),
  IF(
    OR(
      ISNUMBER(SEARCH(""CDM CASH DEPOSIT"",$C1041)),
      ISNUMBER(SEARCH(""CASH DEPOSIT"",$C1041)),
      COUNTIF('SUMMARY D"&amp;"ATA'!D:D,$C1041)&lt;&gt;1
    ),
    """",
    IFERROR(TEXTJOIN(CHAR(10),TRUE,FILTER('SUMMARY DATA'!H:H,'SUMMARY DATA'!D:D=$C1041)),"""")
  )
)"),"")</f>
        <v/>
      </c>
      <c r="I1041" s="6" t="str">
        <f>IFERROR(__xludf.DUMMYFUNCTION("IF(H1041="""","""",
SUM(ARRAYFORMULA(VALUE(SPLIT(H1041,CHAR(10)))))
)"),"")</f>
        <v/>
      </c>
      <c r="J1041" s="2" t="str">
        <f>IFERROR(__xludf.DUMMYFUNCTION("IFERROR(
  TEXTJOIN(CHAR(10),TRUE,FILTER('SUMMARY DATA'!I:I,'SUMMARY DATA'!A:A=$A1041,'SUMMARY DATA'!C:C=$B1041)),
  IF(
    OR(
      ISNUMBER(SEARCH(""CDM CASH DEPOSIT"",$C1041)),
      ISNUMBER(SEARCH(""CASH DEPOSIT"",$C1041)),
      COUNTIF('SUMMARY D"&amp;"ATA'!D:D,$C1041)&lt;&gt;1
    ),
    """",
    IFERROR(TEXTJOIN(CHAR(10),TRUE,FILTER('SUMMARY DATA'!I:I,'SUMMARY DATA'!D:D=$C1041)),"""")
  )
)"),"")</f>
        <v/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ht="15.75" customHeight="1" spans="1:27">
      <c r="A1042" s="2"/>
      <c r="B1042" s="41"/>
      <c r="C1042" s="2"/>
      <c r="D1042" s="6"/>
      <c r="E1042" s="4" t="str">
        <f>IFERROR(__xludf.DUMMYFUNCTION("IFERROR(
  TEXTJOIN(CHAR(10),TRUE,FILTER('SUMMARY DATA'!E:E,'SUMMARY DATA'!A:A=$A1042,'SUMMARY DATA'!C:C=$B1042)),
  IF(
    OR(
      ISNUMBER(SEARCH(""CDM CASH DEPOSIT"",$C1042)),
      ISNUMBER(SEARCH(""CASH DEPOSIT"",$C1042)),
      COUNTIF('SUMMARY D"&amp;"ATA'!D:D,$C1042)&lt;&gt;1
    ),
    """",
    IFERROR(TEXTJOIN(CHAR(10),TRUE,FILTER('SUMMARY DATA'!E:E,'SUMMARY DATA'!D:D=$C1042)),"""")
  )
)"),"")</f>
        <v/>
      </c>
      <c r="F1042" s="2" t="str">
        <f>IFERROR(__xludf.DUMMYFUNCTION("IFERROR(
  TEXTJOIN(CHAR(10),TRUE,FILTER('SUMMARY DATA'!F:F,'SUMMARY DATA'!A:A=$A1042,'SUMMARY DATA'!C:C=$B1042)),
  IF(
    OR(
      ISNUMBER(SEARCH(""CDM CASH DEPOSIT"",$C1042)),
      ISNUMBER(SEARCH(""CASH DEPOSIT"",$C1042)),
      COUNTIF('SUMMARY D"&amp;"ATA'!D:D,$C1042)&lt;&gt;1
    ),
    """",
    IFERROR(TEXTJOIN(CHAR(10),TRUE,FILTER('SUMMARY DATA'!F:F,'SUMMARY DATA'!D:D=$C1042)),"""")
  )
)"),"")</f>
        <v/>
      </c>
      <c r="G1042" s="2" t="str">
        <f>IFERROR(__xludf.DUMMYFUNCTION("IFERROR(
  TEXTJOIN(CHAR(10),TRUE,FILTER('SUMMARY DATA'!G:G,'SUMMARY DATA'!A:A=$A1042,'SUMMARY DATA'!C:C=$B1042)),
  IF(
    OR(
      ISNUMBER(SEARCH(""CDM CASH DEPOSIT"",$C1042)),
      ISNUMBER(SEARCH(""CASH DEPOSIT"",$C1042)),
      COUNTIF('SUMMARY D"&amp;"ATA'!D:D,$C1042)&lt;&gt;1
    ),
    """",
    IFERROR(TEXTJOIN(CHAR(10),TRUE,FILTER('SUMMARY DATA'!G:G,'SUMMARY DATA'!D:D=$C1042)),"""")
  )
)"),"")</f>
        <v/>
      </c>
      <c r="H1042" s="6" t="str">
        <f>IFERROR(__xludf.DUMMYFUNCTION("IFERROR(
  TEXTJOIN(CHAR(10),TRUE,FILTER('SUMMARY DATA'!H:H,'SUMMARY DATA'!A:A=$A1042,'SUMMARY DATA'!C:C=$B1042)),
  IF(
    OR(
      ISNUMBER(SEARCH(""CDM CASH DEPOSIT"",$C1042)),
      ISNUMBER(SEARCH(""CASH DEPOSIT"",$C1042)),
      COUNTIF('SUMMARY D"&amp;"ATA'!D:D,$C1042)&lt;&gt;1
    ),
    """",
    IFERROR(TEXTJOIN(CHAR(10),TRUE,FILTER('SUMMARY DATA'!H:H,'SUMMARY DATA'!D:D=$C1042)),"""")
  )
)"),"")</f>
        <v/>
      </c>
      <c r="I1042" s="6" t="str">
        <f>IFERROR(__xludf.DUMMYFUNCTION("IF(H1042="""","""",
SUM(ARRAYFORMULA(VALUE(SPLIT(H1042,CHAR(10)))))
)"),"")</f>
        <v/>
      </c>
      <c r="J1042" s="2" t="str">
        <f>IFERROR(__xludf.DUMMYFUNCTION("IFERROR(
  TEXTJOIN(CHAR(10),TRUE,FILTER('SUMMARY DATA'!I:I,'SUMMARY DATA'!A:A=$A1042,'SUMMARY DATA'!C:C=$B1042)),
  IF(
    OR(
      ISNUMBER(SEARCH(""CDM CASH DEPOSIT"",$C1042)),
      ISNUMBER(SEARCH(""CASH DEPOSIT"",$C1042)),
      COUNTIF('SUMMARY D"&amp;"ATA'!D:D,$C1042)&lt;&gt;1
    ),
    """",
    IFERROR(TEXTJOIN(CHAR(10),TRUE,FILTER('SUMMARY DATA'!I:I,'SUMMARY DATA'!D:D=$C1042)),"""")
  )
)"),"")</f>
        <v/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ht="15.75" customHeight="1" spans="1:27">
      <c r="A1043" s="2"/>
      <c r="B1043" s="41"/>
      <c r="C1043" s="2"/>
      <c r="D1043" s="6"/>
      <c r="E1043" s="4" t="str">
        <f>IFERROR(__xludf.DUMMYFUNCTION("IFERROR(
  TEXTJOIN(CHAR(10),TRUE,FILTER('SUMMARY DATA'!E:E,'SUMMARY DATA'!A:A=$A1043,'SUMMARY DATA'!C:C=$B1043)),
  IF(
    OR(
      ISNUMBER(SEARCH(""CDM CASH DEPOSIT"",$C1043)),
      ISNUMBER(SEARCH(""CASH DEPOSIT"",$C1043)),
      COUNTIF('SUMMARY D"&amp;"ATA'!D:D,$C1043)&lt;&gt;1
    ),
    """",
    IFERROR(TEXTJOIN(CHAR(10),TRUE,FILTER('SUMMARY DATA'!E:E,'SUMMARY DATA'!D:D=$C1043)),"""")
  )
)"),"")</f>
        <v/>
      </c>
      <c r="F1043" s="2" t="str">
        <f>IFERROR(__xludf.DUMMYFUNCTION("IFERROR(
  TEXTJOIN(CHAR(10),TRUE,FILTER('SUMMARY DATA'!F:F,'SUMMARY DATA'!A:A=$A1043,'SUMMARY DATA'!C:C=$B1043)),
  IF(
    OR(
      ISNUMBER(SEARCH(""CDM CASH DEPOSIT"",$C1043)),
      ISNUMBER(SEARCH(""CASH DEPOSIT"",$C1043)),
      COUNTIF('SUMMARY D"&amp;"ATA'!D:D,$C1043)&lt;&gt;1
    ),
    """",
    IFERROR(TEXTJOIN(CHAR(10),TRUE,FILTER('SUMMARY DATA'!F:F,'SUMMARY DATA'!D:D=$C1043)),"""")
  )
)"),"")</f>
        <v/>
      </c>
      <c r="G1043" s="2" t="str">
        <f>IFERROR(__xludf.DUMMYFUNCTION("IFERROR(
  TEXTJOIN(CHAR(10),TRUE,FILTER('SUMMARY DATA'!G:G,'SUMMARY DATA'!A:A=$A1043,'SUMMARY DATA'!C:C=$B1043)),
  IF(
    OR(
      ISNUMBER(SEARCH(""CDM CASH DEPOSIT"",$C1043)),
      ISNUMBER(SEARCH(""CASH DEPOSIT"",$C1043)),
      COUNTIF('SUMMARY D"&amp;"ATA'!D:D,$C1043)&lt;&gt;1
    ),
    """",
    IFERROR(TEXTJOIN(CHAR(10),TRUE,FILTER('SUMMARY DATA'!G:G,'SUMMARY DATA'!D:D=$C1043)),"""")
  )
)"),"")</f>
        <v/>
      </c>
      <c r="H1043" s="6" t="str">
        <f>IFERROR(__xludf.DUMMYFUNCTION("IFERROR(
  TEXTJOIN(CHAR(10),TRUE,FILTER('SUMMARY DATA'!H:H,'SUMMARY DATA'!A:A=$A1043,'SUMMARY DATA'!C:C=$B1043)),
  IF(
    OR(
      ISNUMBER(SEARCH(""CDM CASH DEPOSIT"",$C1043)),
      ISNUMBER(SEARCH(""CASH DEPOSIT"",$C1043)),
      COUNTIF('SUMMARY D"&amp;"ATA'!D:D,$C1043)&lt;&gt;1
    ),
    """",
    IFERROR(TEXTJOIN(CHAR(10),TRUE,FILTER('SUMMARY DATA'!H:H,'SUMMARY DATA'!D:D=$C1043)),"""")
  )
)"),"")</f>
        <v/>
      </c>
      <c r="I1043" s="6" t="str">
        <f>IFERROR(__xludf.DUMMYFUNCTION("IF(H1043="""","""",
SUM(ARRAYFORMULA(VALUE(SPLIT(H1043,CHAR(10)))))
)"),"")</f>
        <v/>
      </c>
      <c r="J1043" s="2" t="str">
        <f>IFERROR(__xludf.DUMMYFUNCTION("IFERROR(
  TEXTJOIN(CHAR(10),TRUE,FILTER('SUMMARY DATA'!I:I,'SUMMARY DATA'!A:A=$A1043,'SUMMARY DATA'!C:C=$B1043)),
  IF(
    OR(
      ISNUMBER(SEARCH(""CDM CASH DEPOSIT"",$C1043)),
      ISNUMBER(SEARCH(""CASH DEPOSIT"",$C1043)),
      COUNTIF('SUMMARY D"&amp;"ATA'!D:D,$C1043)&lt;&gt;1
    ),
    """",
    IFERROR(TEXTJOIN(CHAR(10),TRUE,FILTER('SUMMARY DATA'!I:I,'SUMMARY DATA'!D:D=$C1043)),"""")
  )
)"),"")</f>
        <v/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ht="15.75" customHeight="1" spans="1:27">
      <c r="A1044" s="2"/>
      <c r="B1044" s="41"/>
      <c r="C1044" s="2"/>
      <c r="D1044" s="6"/>
      <c r="E1044" s="4" t="str">
        <f>IFERROR(__xludf.DUMMYFUNCTION("IFERROR(
  TEXTJOIN(CHAR(10),TRUE,FILTER('SUMMARY DATA'!E:E,'SUMMARY DATA'!A:A=$A1044,'SUMMARY DATA'!C:C=$B1044)),
  IF(
    OR(
      ISNUMBER(SEARCH(""CDM CASH DEPOSIT"",$C1044)),
      ISNUMBER(SEARCH(""CASH DEPOSIT"",$C1044)),
      COUNTIF('SUMMARY D"&amp;"ATA'!D:D,$C1044)&lt;&gt;1
    ),
    """",
    IFERROR(TEXTJOIN(CHAR(10),TRUE,FILTER('SUMMARY DATA'!E:E,'SUMMARY DATA'!D:D=$C1044)),"""")
  )
)"),"")</f>
        <v/>
      </c>
      <c r="F1044" s="2" t="str">
        <f>IFERROR(__xludf.DUMMYFUNCTION("IFERROR(
  TEXTJOIN(CHAR(10),TRUE,FILTER('SUMMARY DATA'!F:F,'SUMMARY DATA'!A:A=$A1044,'SUMMARY DATA'!C:C=$B1044)),
  IF(
    OR(
      ISNUMBER(SEARCH(""CDM CASH DEPOSIT"",$C1044)),
      ISNUMBER(SEARCH(""CASH DEPOSIT"",$C1044)),
      COUNTIF('SUMMARY D"&amp;"ATA'!D:D,$C1044)&lt;&gt;1
    ),
    """",
    IFERROR(TEXTJOIN(CHAR(10),TRUE,FILTER('SUMMARY DATA'!F:F,'SUMMARY DATA'!D:D=$C1044)),"""")
  )
)"),"")</f>
        <v/>
      </c>
      <c r="G1044" s="2" t="str">
        <f>IFERROR(__xludf.DUMMYFUNCTION("IFERROR(
  TEXTJOIN(CHAR(10),TRUE,FILTER('SUMMARY DATA'!G:G,'SUMMARY DATA'!A:A=$A1044,'SUMMARY DATA'!C:C=$B1044)),
  IF(
    OR(
      ISNUMBER(SEARCH(""CDM CASH DEPOSIT"",$C1044)),
      ISNUMBER(SEARCH(""CASH DEPOSIT"",$C1044)),
      COUNTIF('SUMMARY D"&amp;"ATA'!D:D,$C1044)&lt;&gt;1
    ),
    """",
    IFERROR(TEXTJOIN(CHAR(10),TRUE,FILTER('SUMMARY DATA'!G:G,'SUMMARY DATA'!D:D=$C1044)),"""")
  )
)"),"")</f>
        <v/>
      </c>
      <c r="H1044" s="6" t="str">
        <f>IFERROR(__xludf.DUMMYFUNCTION("IFERROR(
  TEXTJOIN(CHAR(10),TRUE,FILTER('SUMMARY DATA'!H:H,'SUMMARY DATA'!A:A=$A1044,'SUMMARY DATA'!C:C=$B1044)),
  IF(
    OR(
      ISNUMBER(SEARCH(""CDM CASH DEPOSIT"",$C1044)),
      ISNUMBER(SEARCH(""CASH DEPOSIT"",$C1044)),
      COUNTIF('SUMMARY D"&amp;"ATA'!D:D,$C1044)&lt;&gt;1
    ),
    """",
    IFERROR(TEXTJOIN(CHAR(10),TRUE,FILTER('SUMMARY DATA'!H:H,'SUMMARY DATA'!D:D=$C1044)),"""")
  )
)"),"")</f>
        <v/>
      </c>
      <c r="I1044" s="6" t="str">
        <f>IFERROR(__xludf.DUMMYFUNCTION("IF(H1044="""","""",
SUM(ARRAYFORMULA(VALUE(SPLIT(H1044,CHAR(10)))))
)"),"")</f>
        <v/>
      </c>
      <c r="J1044" s="2" t="str">
        <f>IFERROR(__xludf.DUMMYFUNCTION("IFERROR(
  TEXTJOIN(CHAR(10),TRUE,FILTER('SUMMARY DATA'!I:I,'SUMMARY DATA'!A:A=$A1044,'SUMMARY DATA'!C:C=$B1044)),
  IF(
    OR(
      ISNUMBER(SEARCH(""CDM CASH DEPOSIT"",$C1044)),
      ISNUMBER(SEARCH(""CASH DEPOSIT"",$C1044)),
      COUNTIF('SUMMARY D"&amp;"ATA'!D:D,$C1044)&lt;&gt;1
    ),
    """",
    IFERROR(TEXTJOIN(CHAR(10),TRUE,FILTER('SUMMARY DATA'!I:I,'SUMMARY DATA'!D:D=$C1044)),"""")
  )
)"),"")</f>
        <v/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ht="15.75" customHeight="1" spans="1:27">
      <c r="A1045" s="2"/>
      <c r="B1045" s="41"/>
      <c r="C1045" s="2"/>
      <c r="D1045" s="6"/>
      <c r="E1045" s="4" t="str">
        <f>IFERROR(__xludf.DUMMYFUNCTION("IFERROR(
  TEXTJOIN(CHAR(10),TRUE,FILTER('SUMMARY DATA'!E:E,'SUMMARY DATA'!A:A=$A1045,'SUMMARY DATA'!C:C=$B1045)),
  IF(
    OR(
      ISNUMBER(SEARCH(""CDM CASH DEPOSIT"",$C1045)),
      ISNUMBER(SEARCH(""CASH DEPOSIT"",$C1045)),
      COUNTIF('SUMMARY D"&amp;"ATA'!D:D,$C1045)&lt;&gt;1
    ),
    """",
    IFERROR(TEXTJOIN(CHAR(10),TRUE,FILTER('SUMMARY DATA'!E:E,'SUMMARY DATA'!D:D=$C1045)),"""")
  )
)"),"")</f>
        <v/>
      </c>
      <c r="F1045" s="2" t="str">
        <f>IFERROR(__xludf.DUMMYFUNCTION("IFERROR(
  TEXTJOIN(CHAR(10),TRUE,FILTER('SUMMARY DATA'!F:F,'SUMMARY DATA'!A:A=$A1045,'SUMMARY DATA'!C:C=$B1045)),
  IF(
    OR(
      ISNUMBER(SEARCH(""CDM CASH DEPOSIT"",$C1045)),
      ISNUMBER(SEARCH(""CASH DEPOSIT"",$C1045)),
      COUNTIF('SUMMARY D"&amp;"ATA'!D:D,$C1045)&lt;&gt;1
    ),
    """",
    IFERROR(TEXTJOIN(CHAR(10),TRUE,FILTER('SUMMARY DATA'!F:F,'SUMMARY DATA'!D:D=$C1045)),"""")
  )
)"),"")</f>
        <v/>
      </c>
      <c r="G1045" s="2" t="str">
        <f>IFERROR(__xludf.DUMMYFUNCTION("IFERROR(
  TEXTJOIN(CHAR(10),TRUE,FILTER('SUMMARY DATA'!G:G,'SUMMARY DATA'!A:A=$A1045,'SUMMARY DATA'!C:C=$B1045)),
  IF(
    OR(
      ISNUMBER(SEARCH(""CDM CASH DEPOSIT"",$C1045)),
      ISNUMBER(SEARCH(""CASH DEPOSIT"",$C1045)),
      COUNTIF('SUMMARY D"&amp;"ATA'!D:D,$C1045)&lt;&gt;1
    ),
    """",
    IFERROR(TEXTJOIN(CHAR(10),TRUE,FILTER('SUMMARY DATA'!G:G,'SUMMARY DATA'!D:D=$C1045)),"""")
  )
)"),"")</f>
        <v/>
      </c>
      <c r="H1045" s="6" t="str">
        <f>IFERROR(__xludf.DUMMYFUNCTION("IFERROR(
  TEXTJOIN(CHAR(10),TRUE,FILTER('SUMMARY DATA'!H:H,'SUMMARY DATA'!A:A=$A1045,'SUMMARY DATA'!C:C=$B1045)),
  IF(
    OR(
      ISNUMBER(SEARCH(""CDM CASH DEPOSIT"",$C1045)),
      ISNUMBER(SEARCH(""CASH DEPOSIT"",$C1045)),
      COUNTIF('SUMMARY D"&amp;"ATA'!D:D,$C1045)&lt;&gt;1
    ),
    """",
    IFERROR(TEXTJOIN(CHAR(10),TRUE,FILTER('SUMMARY DATA'!H:H,'SUMMARY DATA'!D:D=$C1045)),"""")
  )
)"),"")</f>
        <v/>
      </c>
      <c r="I1045" s="6" t="str">
        <f>IFERROR(__xludf.DUMMYFUNCTION("IF(H1045="""","""",
SUM(ARRAYFORMULA(VALUE(SPLIT(H1045,CHAR(10)))))
)"),"")</f>
        <v/>
      </c>
      <c r="J1045" s="2" t="str">
        <f>IFERROR(__xludf.DUMMYFUNCTION("IFERROR(
  TEXTJOIN(CHAR(10),TRUE,FILTER('SUMMARY DATA'!I:I,'SUMMARY DATA'!A:A=$A1045,'SUMMARY DATA'!C:C=$B1045)),
  IF(
    OR(
      ISNUMBER(SEARCH(""CDM CASH DEPOSIT"",$C1045)),
      ISNUMBER(SEARCH(""CASH DEPOSIT"",$C1045)),
      COUNTIF('SUMMARY D"&amp;"ATA'!D:D,$C1045)&lt;&gt;1
    ),
    """",
    IFERROR(TEXTJOIN(CHAR(10),TRUE,FILTER('SUMMARY DATA'!I:I,'SUMMARY DATA'!D:D=$C1045)),"""")
  )
)"),"")</f>
        <v/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ht="15.75" customHeight="1" spans="1:27">
      <c r="A1046" s="2"/>
      <c r="B1046" s="41"/>
      <c r="C1046" s="2"/>
      <c r="D1046" s="6"/>
      <c r="E1046" s="4" t="str">
        <f>IFERROR(__xludf.DUMMYFUNCTION("IFERROR(
  TEXTJOIN(CHAR(10),TRUE,FILTER('SUMMARY DATA'!E:E,'SUMMARY DATA'!A:A=$A1046,'SUMMARY DATA'!C:C=$B1046)),
  IF(
    OR(
      ISNUMBER(SEARCH(""CDM CASH DEPOSIT"",$C1046)),
      ISNUMBER(SEARCH(""CASH DEPOSIT"",$C1046)),
      COUNTIF('SUMMARY D"&amp;"ATA'!D:D,$C1046)&lt;&gt;1
    ),
    """",
    IFERROR(TEXTJOIN(CHAR(10),TRUE,FILTER('SUMMARY DATA'!E:E,'SUMMARY DATA'!D:D=$C1046)),"""")
  )
)"),"")</f>
        <v/>
      </c>
      <c r="F1046" s="2" t="str">
        <f>IFERROR(__xludf.DUMMYFUNCTION("IFERROR(
  TEXTJOIN(CHAR(10),TRUE,FILTER('SUMMARY DATA'!F:F,'SUMMARY DATA'!A:A=$A1046,'SUMMARY DATA'!C:C=$B1046)),
  IF(
    OR(
      ISNUMBER(SEARCH(""CDM CASH DEPOSIT"",$C1046)),
      ISNUMBER(SEARCH(""CASH DEPOSIT"",$C1046)),
      COUNTIF('SUMMARY D"&amp;"ATA'!D:D,$C1046)&lt;&gt;1
    ),
    """",
    IFERROR(TEXTJOIN(CHAR(10),TRUE,FILTER('SUMMARY DATA'!F:F,'SUMMARY DATA'!D:D=$C1046)),"""")
  )
)"),"")</f>
        <v/>
      </c>
      <c r="G1046" s="2" t="str">
        <f>IFERROR(__xludf.DUMMYFUNCTION("IFERROR(
  TEXTJOIN(CHAR(10),TRUE,FILTER('SUMMARY DATA'!G:G,'SUMMARY DATA'!A:A=$A1046,'SUMMARY DATA'!C:C=$B1046)),
  IF(
    OR(
      ISNUMBER(SEARCH(""CDM CASH DEPOSIT"",$C1046)),
      ISNUMBER(SEARCH(""CASH DEPOSIT"",$C1046)),
      COUNTIF('SUMMARY D"&amp;"ATA'!D:D,$C1046)&lt;&gt;1
    ),
    """",
    IFERROR(TEXTJOIN(CHAR(10),TRUE,FILTER('SUMMARY DATA'!G:G,'SUMMARY DATA'!D:D=$C1046)),"""")
  )
)"),"")</f>
        <v/>
      </c>
      <c r="H1046" s="6" t="str">
        <f>IFERROR(__xludf.DUMMYFUNCTION("IFERROR(
  TEXTJOIN(CHAR(10),TRUE,FILTER('SUMMARY DATA'!H:H,'SUMMARY DATA'!A:A=$A1046,'SUMMARY DATA'!C:C=$B1046)),
  IF(
    OR(
      ISNUMBER(SEARCH(""CDM CASH DEPOSIT"",$C1046)),
      ISNUMBER(SEARCH(""CASH DEPOSIT"",$C1046)),
      COUNTIF('SUMMARY D"&amp;"ATA'!D:D,$C1046)&lt;&gt;1
    ),
    """",
    IFERROR(TEXTJOIN(CHAR(10),TRUE,FILTER('SUMMARY DATA'!H:H,'SUMMARY DATA'!D:D=$C1046)),"""")
  )
)"),"")</f>
        <v/>
      </c>
      <c r="I1046" s="6" t="str">
        <f>IFERROR(__xludf.DUMMYFUNCTION("IF(H1046="""","""",
SUM(ARRAYFORMULA(VALUE(SPLIT(H1046,CHAR(10)))))
)"),"")</f>
        <v/>
      </c>
      <c r="J1046" s="2" t="str">
        <f>IFERROR(__xludf.DUMMYFUNCTION("IFERROR(
  TEXTJOIN(CHAR(10),TRUE,FILTER('SUMMARY DATA'!I:I,'SUMMARY DATA'!A:A=$A1046,'SUMMARY DATA'!C:C=$B1046)),
  IF(
    OR(
      ISNUMBER(SEARCH(""CDM CASH DEPOSIT"",$C1046)),
      ISNUMBER(SEARCH(""CASH DEPOSIT"",$C1046)),
      COUNTIF('SUMMARY D"&amp;"ATA'!D:D,$C1046)&lt;&gt;1
    ),
    """",
    IFERROR(TEXTJOIN(CHAR(10),TRUE,FILTER('SUMMARY DATA'!I:I,'SUMMARY DATA'!D:D=$C1046)),"""")
  )
)"),"")</f>
        <v/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ht="15.75" customHeight="1" spans="1:27">
      <c r="A1047" s="2"/>
      <c r="B1047" s="41"/>
      <c r="C1047" s="2"/>
      <c r="D1047" s="6"/>
      <c r="E1047" s="4" t="str">
        <f>IFERROR(__xludf.DUMMYFUNCTION("IFERROR(
  TEXTJOIN(CHAR(10),TRUE,FILTER('SUMMARY DATA'!E:E,'SUMMARY DATA'!A:A=$A1047,'SUMMARY DATA'!C:C=$B1047)),
  IF(
    OR(
      ISNUMBER(SEARCH(""CDM CASH DEPOSIT"",$C1047)),
      ISNUMBER(SEARCH(""CASH DEPOSIT"",$C1047)),
      COUNTIF('SUMMARY D"&amp;"ATA'!D:D,$C1047)&lt;&gt;1
    ),
    """",
    IFERROR(TEXTJOIN(CHAR(10),TRUE,FILTER('SUMMARY DATA'!E:E,'SUMMARY DATA'!D:D=$C1047)),"""")
  )
)"),"")</f>
        <v/>
      </c>
      <c r="F1047" s="2" t="str">
        <f>IFERROR(__xludf.DUMMYFUNCTION("IFERROR(
  TEXTJOIN(CHAR(10),TRUE,FILTER('SUMMARY DATA'!F:F,'SUMMARY DATA'!A:A=$A1047,'SUMMARY DATA'!C:C=$B1047)),
  IF(
    OR(
      ISNUMBER(SEARCH(""CDM CASH DEPOSIT"",$C1047)),
      ISNUMBER(SEARCH(""CASH DEPOSIT"",$C1047)),
      COUNTIF('SUMMARY D"&amp;"ATA'!D:D,$C1047)&lt;&gt;1
    ),
    """",
    IFERROR(TEXTJOIN(CHAR(10),TRUE,FILTER('SUMMARY DATA'!F:F,'SUMMARY DATA'!D:D=$C1047)),"""")
  )
)"),"")</f>
        <v/>
      </c>
      <c r="G1047" s="2" t="str">
        <f>IFERROR(__xludf.DUMMYFUNCTION("IFERROR(
  TEXTJOIN(CHAR(10),TRUE,FILTER('SUMMARY DATA'!G:G,'SUMMARY DATA'!A:A=$A1047,'SUMMARY DATA'!C:C=$B1047)),
  IF(
    OR(
      ISNUMBER(SEARCH(""CDM CASH DEPOSIT"",$C1047)),
      ISNUMBER(SEARCH(""CASH DEPOSIT"",$C1047)),
      COUNTIF('SUMMARY D"&amp;"ATA'!D:D,$C1047)&lt;&gt;1
    ),
    """",
    IFERROR(TEXTJOIN(CHAR(10),TRUE,FILTER('SUMMARY DATA'!G:G,'SUMMARY DATA'!D:D=$C1047)),"""")
  )
)"),"")</f>
        <v/>
      </c>
      <c r="H1047" s="6" t="str">
        <f>IFERROR(__xludf.DUMMYFUNCTION("IFERROR(
  TEXTJOIN(CHAR(10),TRUE,FILTER('SUMMARY DATA'!H:H,'SUMMARY DATA'!A:A=$A1047,'SUMMARY DATA'!C:C=$B1047)),
  IF(
    OR(
      ISNUMBER(SEARCH(""CDM CASH DEPOSIT"",$C1047)),
      ISNUMBER(SEARCH(""CASH DEPOSIT"",$C1047)),
      COUNTIF('SUMMARY D"&amp;"ATA'!D:D,$C1047)&lt;&gt;1
    ),
    """",
    IFERROR(TEXTJOIN(CHAR(10),TRUE,FILTER('SUMMARY DATA'!H:H,'SUMMARY DATA'!D:D=$C1047)),"""")
  )
)"),"")</f>
        <v/>
      </c>
      <c r="I1047" s="6" t="str">
        <f>IFERROR(__xludf.DUMMYFUNCTION("IF(H1047="""","""",
SUM(ARRAYFORMULA(VALUE(SPLIT(H1047,CHAR(10)))))
)"),"")</f>
        <v/>
      </c>
      <c r="J1047" s="2" t="str">
        <f>IFERROR(__xludf.DUMMYFUNCTION("IFERROR(
  TEXTJOIN(CHAR(10),TRUE,FILTER('SUMMARY DATA'!I:I,'SUMMARY DATA'!A:A=$A1047,'SUMMARY DATA'!C:C=$B1047)),
  IF(
    OR(
      ISNUMBER(SEARCH(""CDM CASH DEPOSIT"",$C1047)),
      ISNUMBER(SEARCH(""CASH DEPOSIT"",$C1047)),
      COUNTIF('SUMMARY D"&amp;"ATA'!D:D,$C1047)&lt;&gt;1
    ),
    """",
    IFERROR(TEXTJOIN(CHAR(10),TRUE,FILTER('SUMMARY DATA'!I:I,'SUMMARY DATA'!D:D=$C1047)),"""")
  )
)"),"")</f>
        <v/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ht="15.75" customHeight="1" spans="1:27">
      <c r="A1048" s="2"/>
      <c r="B1048" s="41"/>
      <c r="C1048" s="2"/>
      <c r="D1048" s="6"/>
      <c r="E1048" s="4" t="str">
        <f>IFERROR(__xludf.DUMMYFUNCTION("IFERROR(
  TEXTJOIN(CHAR(10),TRUE,FILTER('SUMMARY DATA'!E:E,'SUMMARY DATA'!A:A=$A1048,'SUMMARY DATA'!C:C=$B1048)),
  IF(
    OR(
      ISNUMBER(SEARCH(""CDM CASH DEPOSIT"",$C1048)),
      ISNUMBER(SEARCH(""CASH DEPOSIT"",$C1048)),
      COUNTIF('SUMMARY D"&amp;"ATA'!D:D,$C1048)&lt;&gt;1
    ),
    """",
    IFERROR(TEXTJOIN(CHAR(10),TRUE,FILTER('SUMMARY DATA'!E:E,'SUMMARY DATA'!D:D=$C1048)),"""")
  )
)"),"")</f>
        <v/>
      </c>
      <c r="F1048" s="2" t="str">
        <f>IFERROR(__xludf.DUMMYFUNCTION("IFERROR(
  TEXTJOIN(CHAR(10),TRUE,FILTER('SUMMARY DATA'!F:F,'SUMMARY DATA'!A:A=$A1048,'SUMMARY DATA'!C:C=$B1048)),
  IF(
    OR(
      ISNUMBER(SEARCH(""CDM CASH DEPOSIT"",$C1048)),
      ISNUMBER(SEARCH(""CASH DEPOSIT"",$C1048)),
      COUNTIF('SUMMARY D"&amp;"ATA'!D:D,$C1048)&lt;&gt;1
    ),
    """",
    IFERROR(TEXTJOIN(CHAR(10),TRUE,FILTER('SUMMARY DATA'!F:F,'SUMMARY DATA'!D:D=$C1048)),"""")
  )
)"),"")</f>
        <v/>
      </c>
      <c r="G1048" s="2" t="str">
        <f>IFERROR(__xludf.DUMMYFUNCTION("IFERROR(
  TEXTJOIN(CHAR(10),TRUE,FILTER('SUMMARY DATA'!G:G,'SUMMARY DATA'!A:A=$A1048,'SUMMARY DATA'!C:C=$B1048)),
  IF(
    OR(
      ISNUMBER(SEARCH(""CDM CASH DEPOSIT"",$C1048)),
      ISNUMBER(SEARCH(""CASH DEPOSIT"",$C1048)),
      COUNTIF('SUMMARY D"&amp;"ATA'!D:D,$C1048)&lt;&gt;1
    ),
    """",
    IFERROR(TEXTJOIN(CHAR(10),TRUE,FILTER('SUMMARY DATA'!G:G,'SUMMARY DATA'!D:D=$C1048)),"""")
  )
)"),"")</f>
        <v/>
      </c>
      <c r="H1048" s="6" t="str">
        <f>IFERROR(__xludf.DUMMYFUNCTION("IFERROR(
  TEXTJOIN(CHAR(10),TRUE,FILTER('SUMMARY DATA'!H:H,'SUMMARY DATA'!A:A=$A1048,'SUMMARY DATA'!C:C=$B1048)),
  IF(
    OR(
      ISNUMBER(SEARCH(""CDM CASH DEPOSIT"",$C1048)),
      ISNUMBER(SEARCH(""CASH DEPOSIT"",$C1048)),
      COUNTIF('SUMMARY D"&amp;"ATA'!D:D,$C1048)&lt;&gt;1
    ),
    """",
    IFERROR(TEXTJOIN(CHAR(10),TRUE,FILTER('SUMMARY DATA'!H:H,'SUMMARY DATA'!D:D=$C1048)),"""")
  )
)"),"")</f>
        <v/>
      </c>
      <c r="I1048" s="6" t="str">
        <f>IFERROR(__xludf.DUMMYFUNCTION("IF(H1048="""","""",
SUM(ARRAYFORMULA(VALUE(SPLIT(H1048,CHAR(10)))))
)"),"")</f>
        <v/>
      </c>
      <c r="J1048" s="2" t="str">
        <f>IFERROR(__xludf.DUMMYFUNCTION("IFERROR(
  TEXTJOIN(CHAR(10),TRUE,FILTER('SUMMARY DATA'!I:I,'SUMMARY DATA'!A:A=$A1048,'SUMMARY DATA'!C:C=$B1048)),
  IF(
    OR(
      ISNUMBER(SEARCH(""CDM CASH DEPOSIT"",$C1048)),
      ISNUMBER(SEARCH(""CASH DEPOSIT"",$C1048)),
      COUNTIF('SUMMARY D"&amp;"ATA'!D:D,$C1048)&lt;&gt;1
    ),
    """",
    IFERROR(TEXTJOIN(CHAR(10),TRUE,FILTER('SUMMARY DATA'!I:I,'SUMMARY DATA'!D:D=$C1048)),"""")
  )
)"),"")</f>
        <v/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ht="15.75" customHeight="1" spans="1:27">
      <c r="A1049" s="2"/>
      <c r="B1049" s="41"/>
      <c r="C1049" s="2"/>
      <c r="D1049" s="6"/>
      <c r="E1049" s="4" t="str">
        <f>IFERROR(__xludf.DUMMYFUNCTION("IFERROR(
  TEXTJOIN(CHAR(10),TRUE,FILTER('SUMMARY DATA'!E:E,'SUMMARY DATA'!A:A=$A1049,'SUMMARY DATA'!C:C=$B1049)),
  IF(
    OR(
      ISNUMBER(SEARCH(""CDM CASH DEPOSIT"",$C1049)),
      ISNUMBER(SEARCH(""CASH DEPOSIT"",$C1049)),
      COUNTIF('SUMMARY D"&amp;"ATA'!D:D,$C1049)&lt;&gt;1
    ),
    """",
    IFERROR(TEXTJOIN(CHAR(10),TRUE,FILTER('SUMMARY DATA'!E:E,'SUMMARY DATA'!D:D=$C1049)),"""")
  )
)"),"")</f>
        <v/>
      </c>
      <c r="F1049" s="2" t="str">
        <f>IFERROR(__xludf.DUMMYFUNCTION("IFERROR(
  TEXTJOIN(CHAR(10),TRUE,FILTER('SUMMARY DATA'!F:F,'SUMMARY DATA'!A:A=$A1049,'SUMMARY DATA'!C:C=$B1049)),
  IF(
    OR(
      ISNUMBER(SEARCH(""CDM CASH DEPOSIT"",$C1049)),
      ISNUMBER(SEARCH(""CASH DEPOSIT"",$C1049)),
      COUNTIF('SUMMARY D"&amp;"ATA'!D:D,$C1049)&lt;&gt;1
    ),
    """",
    IFERROR(TEXTJOIN(CHAR(10),TRUE,FILTER('SUMMARY DATA'!F:F,'SUMMARY DATA'!D:D=$C1049)),"""")
  )
)"),"")</f>
        <v/>
      </c>
      <c r="G1049" s="2" t="str">
        <f>IFERROR(__xludf.DUMMYFUNCTION("IFERROR(
  TEXTJOIN(CHAR(10),TRUE,FILTER('SUMMARY DATA'!G:G,'SUMMARY DATA'!A:A=$A1049,'SUMMARY DATA'!C:C=$B1049)),
  IF(
    OR(
      ISNUMBER(SEARCH(""CDM CASH DEPOSIT"",$C1049)),
      ISNUMBER(SEARCH(""CASH DEPOSIT"",$C1049)),
      COUNTIF('SUMMARY D"&amp;"ATA'!D:D,$C1049)&lt;&gt;1
    ),
    """",
    IFERROR(TEXTJOIN(CHAR(10),TRUE,FILTER('SUMMARY DATA'!G:G,'SUMMARY DATA'!D:D=$C1049)),"""")
  )
)"),"")</f>
        <v/>
      </c>
      <c r="H1049" s="6" t="str">
        <f>IFERROR(__xludf.DUMMYFUNCTION("IFERROR(
  TEXTJOIN(CHAR(10),TRUE,FILTER('SUMMARY DATA'!H:H,'SUMMARY DATA'!A:A=$A1049,'SUMMARY DATA'!C:C=$B1049)),
  IF(
    OR(
      ISNUMBER(SEARCH(""CDM CASH DEPOSIT"",$C1049)),
      ISNUMBER(SEARCH(""CASH DEPOSIT"",$C1049)),
      COUNTIF('SUMMARY D"&amp;"ATA'!D:D,$C1049)&lt;&gt;1
    ),
    """",
    IFERROR(TEXTJOIN(CHAR(10),TRUE,FILTER('SUMMARY DATA'!H:H,'SUMMARY DATA'!D:D=$C1049)),"""")
  )
)"),"")</f>
        <v/>
      </c>
      <c r="I1049" s="6" t="str">
        <f>IFERROR(__xludf.DUMMYFUNCTION("IF(H1049="""","""",
SUM(ARRAYFORMULA(VALUE(SPLIT(H1049,CHAR(10)))))
)"),"")</f>
        <v/>
      </c>
      <c r="J1049" s="2" t="str">
        <f>IFERROR(__xludf.DUMMYFUNCTION("IFERROR(
  TEXTJOIN(CHAR(10),TRUE,FILTER('SUMMARY DATA'!I:I,'SUMMARY DATA'!A:A=$A1049,'SUMMARY DATA'!C:C=$B1049)),
  IF(
    OR(
      ISNUMBER(SEARCH(""CDM CASH DEPOSIT"",$C1049)),
      ISNUMBER(SEARCH(""CASH DEPOSIT"",$C1049)),
      COUNTIF('SUMMARY D"&amp;"ATA'!D:D,$C1049)&lt;&gt;1
    ),
    """",
    IFERROR(TEXTJOIN(CHAR(10),TRUE,FILTER('SUMMARY DATA'!I:I,'SUMMARY DATA'!D:D=$C1049)),"""")
  )
)"),"")</f>
        <v/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ht="15.75" customHeight="1" spans="1:27">
      <c r="A1050" s="2"/>
      <c r="B1050" s="41"/>
      <c r="C1050" s="2"/>
      <c r="D1050" s="6"/>
      <c r="E1050" s="4" t="str">
        <f>IFERROR(__xludf.DUMMYFUNCTION("IFERROR(
  TEXTJOIN(CHAR(10),TRUE,FILTER('SUMMARY DATA'!E:E,'SUMMARY DATA'!A:A=$A1050,'SUMMARY DATA'!C:C=$B1050)),
  IF(
    OR(
      ISNUMBER(SEARCH(""CDM CASH DEPOSIT"",$C1050)),
      ISNUMBER(SEARCH(""CASH DEPOSIT"",$C1050)),
      COUNTIF('SUMMARY D"&amp;"ATA'!D:D,$C1050)&lt;&gt;1
    ),
    """",
    IFERROR(TEXTJOIN(CHAR(10),TRUE,FILTER('SUMMARY DATA'!E:E,'SUMMARY DATA'!D:D=$C1050)),"""")
  )
)"),"")</f>
        <v/>
      </c>
      <c r="F1050" s="2" t="str">
        <f>IFERROR(__xludf.DUMMYFUNCTION("IFERROR(
  TEXTJOIN(CHAR(10),TRUE,FILTER('SUMMARY DATA'!F:F,'SUMMARY DATA'!A:A=$A1050,'SUMMARY DATA'!C:C=$B1050)),
  IF(
    OR(
      ISNUMBER(SEARCH(""CDM CASH DEPOSIT"",$C1050)),
      ISNUMBER(SEARCH(""CASH DEPOSIT"",$C1050)),
      COUNTIF('SUMMARY D"&amp;"ATA'!D:D,$C1050)&lt;&gt;1
    ),
    """",
    IFERROR(TEXTJOIN(CHAR(10),TRUE,FILTER('SUMMARY DATA'!F:F,'SUMMARY DATA'!D:D=$C1050)),"""")
  )
)"),"")</f>
        <v/>
      </c>
      <c r="G1050" s="2" t="str">
        <f>IFERROR(__xludf.DUMMYFUNCTION("IFERROR(
  TEXTJOIN(CHAR(10),TRUE,FILTER('SUMMARY DATA'!G:G,'SUMMARY DATA'!A:A=$A1050,'SUMMARY DATA'!C:C=$B1050)),
  IF(
    OR(
      ISNUMBER(SEARCH(""CDM CASH DEPOSIT"",$C1050)),
      ISNUMBER(SEARCH(""CASH DEPOSIT"",$C1050)),
      COUNTIF('SUMMARY D"&amp;"ATA'!D:D,$C1050)&lt;&gt;1
    ),
    """",
    IFERROR(TEXTJOIN(CHAR(10),TRUE,FILTER('SUMMARY DATA'!G:G,'SUMMARY DATA'!D:D=$C1050)),"""")
  )
)"),"")</f>
        <v/>
      </c>
      <c r="H1050" s="6" t="str">
        <f>IFERROR(__xludf.DUMMYFUNCTION("IFERROR(
  TEXTJOIN(CHAR(10),TRUE,FILTER('SUMMARY DATA'!H:H,'SUMMARY DATA'!A:A=$A1050,'SUMMARY DATA'!C:C=$B1050)),
  IF(
    OR(
      ISNUMBER(SEARCH(""CDM CASH DEPOSIT"",$C1050)),
      ISNUMBER(SEARCH(""CASH DEPOSIT"",$C1050)),
      COUNTIF('SUMMARY D"&amp;"ATA'!D:D,$C1050)&lt;&gt;1
    ),
    """",
    IFERROR(TEXTJOIN(CHAR(10),TRUE,FILTER('SUMMARY DATA'!H:H,'SUMMARY DATA'!D:D=$C1050)),"""")
  )
)"),"")</f>
        <v/>
      </c>
      <c r="I1050" s="6" t="str">
        <f>IFERROR(__xludf.DUMMYFUNCTION("IF(H1050="""","""",
SUM(ARRAYFORMULA(VALUE(SPLIT(H1050,CHAR(10)))))
)"),"")</f>
        <v/>
      </c>
      <c r="J1050" s="2" t="str">
        <f>IFERROR(__xludf.DUMMYFUNCTION("IFERROR(
  TEXTJOIN(CHAR(10),TRUE,FILTER('SUMMARY DATA'!I:I,'SUMMARY DATA'!A:A=$A1050,'SUMMARY DATA'!C:C=$B1050)),
  IF(
    OR(
      ISNUMBER(SEARCH(""CDM CASH DEPOSIT"",$C1050)),
      ISNUMBER(SEARCH(""CASH DEPOSIT"",$C1050)),
      COUNTIF('SUMMARY D"&amp;"ATA'!D:D,$C1050)&lt;&gt;1
    ),
    """",
    IFERROR(TEXTJOIN(CHAR(10),TRUE,FILTER('SUMMARY DATA'!I:I,'SUMMARY DATA'!D:D=$C1050)),"""")
  )
)"),"")</f>
        <v/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ht="15.75" customHeight="1" spans="1:27">
      <c r="A1051" s="2"/>
      <c r="B1051" s="41"/>
      <c r="C1051" s="2"/>
      <c r="D1051" s="6"/>
      <c r="E1051" s="4" t="str">
        <f>IFERROR(__xludf.DUMMYFUNCTION("IFERROR(
  TEXTJOIN(CHAR(10),TRUE,FILTER('SUMMARY DATA'!E:E,'SUMMARY DATA'!A:A=$A1051,'SUMMARY DATA'!C:C=$B1051)),
  IF(
    OR(
      ISNUMBER(SEARCH(""CDM CASH DEPOSIT"",$C1051)),
      ISNUMBER(SEARCH(""CASH DEPOSIT"",$C1051)),
      COUNTIF('SUMMARY D"&amp;"ATA'!D:D,$C1051)&lt;&gt;1
    ),
    """",
    IFERROR(TEXTJOIN(CHAR(10),TRUE,FILTER('SUMMARY DATA'!E:E,'SUMMARY DATA'!D:D=$C1051)),"""")
  )
)"),"")</f>
        <v/>
      </c>
      <c r="F1051" s="2" t="str">
        <f>IFERROR(__xludf.DUMMYFUNCTION("IFERROR(
  TEXTJOIN(CHAR(10),TRUE,FILTER('SUMMARY DATA'!F:F,'SUMMARY DATA'!A:A=$A1051,'SUMMARY DATA'!C:C=$B1051)),
  IF(
    OR(
      ISNUMBER(SEARCH(""CDM CASH DEPOSIT"",$C1051)),
      ISNUMBER(SEARCH(""CASH DEPOSIT"",$C1051)),
      COUNTIF('SUMMARY D"&amp;"ATA'!D:D,$C1051)&lt;&gt;1
    ),
    """",
    IFERROR(TEXTJOIN(CHAR(10),TRUE,FILTER('SUMMARY DATA'!F:F,'SUMMARY DATA'!D:D=$C1051)),"""")
  )
)"),"")</f>
        <v/>
      </c>
      <c r="G1051" s="2" t="str">
        <f>IFERROR(__xludf.DUMMYFUNCTION("IFERROR(
  TEXTJOIN(CHAR(10),TRUE,FILTER('SUMMARY DATA'!G:G,'SUMMARY DATA'!A:A=$A1051,'SUMMARY DATA'!C:C=$B1051)),
  IF(
    OR(
      ISNUMBER(SEARCH(""CDM CASH DEPOSIT"",$C1051)),
      ISNUMBER(SEARCH(""CASH DEPOSIT"",$C1051)),
      COUNTIF('SUMMARY D"&amp;"ATA'!D:D,$C1051)&lt;&gt;1
    ),
    """",
    IFERROR(TEXTJOIN(CHAR(10),TRUE,FILTER('SUMMARY DATA'!G:G,'SUMMARY DATA'!D:D=$C1051)),"""")
  )
)"),"")</f>
        <v/>
      </c>
      <c r="H1051" s="6" t="str">
        <f>IFERROR(__xludf.DUMMYFUNCTION("IFERROR(
  TEXTJOIN(CHAR(10),TRUE,FILTER('SUMMARY DATA'!H:H,'SUMMARY DATA'!A:A=$A1051,'SUMMARY DATA'!C:C=$B1051)),
  IF(
    OR(
      ISNUMBER(SEARCH(""CDM CASH DEPOSIT"",$C1051)),
      ISNUMBER(SEARCH(""CASH DEPOSIT"",$C1051)),
      COUNTIF('SUMMARY D"&amp;"ATA'!D:D,$C1051)&lt;&gt;1
    ),
    """",
    IFERROR(TEXTJOIN(CHAR(10),TRUE,FILTER('SUMMARY DATA'!H:H,'SUMMARY DATA'!D:D=$C1051)),"""")
  )
)"),"")</f>
        <v/>
      </c>
      <c r="I1051" s="6" t="str">
        <f>IFERROR(__xludf.DUMMYFUNCTION("IF(H1051="""","""",
SUM(ARRAYFORMULA(VALUE(SPLIT(H1051,CHAR(10)))))
)"),"")</f>
        <v/>
      </c>
      <c r="J1051" s="2" t="str">
        <f>IFERROR(__xludf.DUMMYFUNCTION("IFERROR(
  TEXTJOIN(CHAR(10),TRUE,FILTER('SUMMARY DATA'!I:I,'SUMMARY DATA'!A:A=$A1051,'SUMMARY DATA'!C:C=$B1051)),
  IF(
    OR(
      ISNUMBER(SEARCH(""CDM CASH DEPOSIT"",$C1051)),
      ISNUMBER(SEARCH(""CASH DEPOSIT"",$C1051)),
      COUNTIF('SUMMARY D"&amp;"ATA'!D:D,$C1051)&lt;&gt;1
    ),
    """",
    IFERROR(TEXTJOIN(CHAR(10),TRUE,FILTER('SUMMARY DATA'!I:I,'SUMMARY DATA'!D:D=$C1051)),"""")
  )
)"),"")</f>
        <v/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ht="15.75" customHeight="1" spans="1:27">
      <c r="A1052" s="2"/>
      <c r="B1052" s="41"/>
      <c r="C1052" s="2"/>
      <c r="D1052" s="6"/>
      <c r="E1052" s="4" t="str">
        <f>IFERROR(__xludf.DUMMYFUNCTION("IFERROR(
  TEXTJOIN(CHAR(10),TRUE,FILTER('SUMMARY DATA'!E:E,'SUMMARY DATA'!A:A=$A1052,'SUMMARY DATA'!C:C=$B1052)),
  IF(
    OR(
      ISNUMBER(SEARCH(""CDM CASH DEPOSIT"",$C1052)),
      ISNUMBER(SEARCH(""CASH DEPOSIT"",$C1052)),
      COUNTIF('SUMMARY D"&amp;"ATA'!D:D,$C1052)&lt;&gt;1
    ),
    """",
    IFERROR(TEXTJOIN(CHAR(10),TRUE,FILTER('SUMMARY DATA'!E:E,'SUMMARY DATA'!D:D=$C1052)),"""")
  )
)"),"")</f>
        <v/>
      </c>
      <c r="F1052" s="2" t="str">
        <f>IFERROR(__xludf.DUMMYFUNCTION("IFERROR(
  TEXTJOIN(CHAR(10),TRUE,FILTER('SUMMARY DATA'!F:F,'SUMMARY DATA'!A:A=$A1052,'SUMMARY DATA'!C:C=$B1052)),
  IF(
    OR(
      ISNUMBER(SEARCH(""CDM CASH DEPOSIT"",$C1052)),
      ISNUMBER(SEARCH(""CASH DEPOSIT"",$C1052)),
      COUNTIF('SUMMARY D"&amp;"ATA'!D:D,$C1052)&lt;&gt;1
    ),
    """",
    IFERROR(TEXTJOIN(CHAR(10),TRUE,FILTER('SUMMARY DATA'!F:F,'SUMMARY DATA'!D:D=$C1052)),"""")
  )
)"),"")</f>
        <v/>
      </c>
      <c r="G1052" s="2" t="str">
        <f>IFERROR(__xludf.DUMMYFUNCTION("IFERROR(
  TEXTJOIN(CHAR(10),TRUE,FILTER('SUMMARY DATA'!G:G,'SUMMARY DATA'!A:A=$A1052,'SUMMARY DATA'!C:C=$B1052)),
  IF(
    OR(
      ISNUMBER(SEARCH(""CDM CASH DEPOSIT"",$C1052)),
      ISNUMBER(SEARCH(""CASH DEPOSIT"",$C1052)),
      COUNTIF('SUMMARY D"&amp;"ATA'!D:D,$C1052)&lt;&gt;1
    ),
    """",
    IFERROR(TEXTJOIN(CHAR(10),TRUE,FILTER('SUMMARY DATA'!G:G,'SUMMARY DATA'!D:D=$C1052)),"""")
  )
)"),"")</f>
        <v/>
      </c>
      <c r="H1052" s="6" t="str">
        <f>IFERROR(__xludf.DUMMYFUNCTION("IFERROR(
  TEXTJOIN(CHAR(10),TRUE,FILTER('SUMMARY DATA'!H:H,'SUMMARY DATA'!A:A=$A1052,'SUMMARY DATA'!C:C=$B1052)),
  IF(
    OR(
      ISNUMBER(SEARCH(""CDM CASH DEPOSIT"",$C1052)),
      ISNUMBER(SEARCH(""CASH DEPOSIT"",$C1052)),
      COUNTIF('SUMMARY D"&amp;"ATA'!D:D,$C1052)&lt;&gt;1
    ),
    """",
    IFERROR(TEXTJOIN(CHAR(10),TRUE,FILTER('SUMMARY DATA'!H:H,'SUMMARY DATA'!D:D=$C1052)),"""")
  )
)"),"")</f>
        <v/>
      </c>
      <c r="I1052" s="6" t="str">
        <f>IFERROR(__xludf.DUMMYFUNCTION("IF(H1052="""","""",
SUM(ARRAYFORMULA(VALUE(SPLIT(H1052,CHAR(10)))))
)"),"")</f>
        <v/>
      </c>
      <c r="J1052" s="2" t="str">
        <f>IFERROR(__xludf.DUMMYFUNCTION("IFERROR(
  TEXTJOIN(CHAR(10),TRUE,FILTER('SUMMARY DATA'!I:I,'SUMMARY DATA'!A:A=$A1052,'SUMMARY DATA'!C:C=$B1052)),
  IF(
    OR(
      ISNUMBER(SEARCH(""CDM CASH DEPOSIT"",$C1052)),
      ISNUMBER(SEARCH(""CASH DEPOSIT"",$C1052)),
      COUNTIF('SUMMARY D"&amp;"ATA'!D:D,$C1052)&lt;&gt;1
    ),
    """",
    IFERROR(TEXTJOIN(CHAR(10),TRUE,FILTER('SUMMARY DATA'!I:I,'SUMMARY DATA'!D:D=$C1052)),"""")
  )
)"),"")</f>
        <v/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ht="15.75" customHeight="1" spans="1:27">
      <c r="A1053" s="2"/>
      <c r="B1053" s="41"/>
      <c r="C1053" s="2"/>
      <c r="D1053" s="6"/>
      <c r="E1053" s="4" t="str">
        <f>IFERROR(__xludf.DUMMYFUNCTION("IFERROR(
  TEXTJOIN(CHAR(10),TRUE,FILTER('SUMMARY DATA'!E:E,'SUMMARY DATA'!A:A=$A1053,'SUMMARY DATA'!C:C=$B1053)),
  IF(
    OR(
      ISNUMBER(SEARCH(""CDM CASH DEPOSIT"",$C1053)),
      ISNUMBER(SEARCH(""CASH DEPOSIT"",$C1053)),
      COUNTIF('SUMMARY D"&amp;"ATA'!D:D,$C1053)&lt;&gt;1
    ),
    """",
    IFERROR(TEXTJOIN(CHAR(10),TRUE,FILTER('SUMMARY DATA'!E:E,'SUMMARY DATA'!D:D=$C1053)),"""")
  )
)"),"")</f>
        <v/>
      </c>
      <c r="F1053" s="2" t="str">
        <f>IFERROR(__xludf.DUMMYFUNCTION("IFERROR(
  TEXTJOIN(CHAR(10),TRUE,FILTER('SUMMARY DATA'!F:F,'SUMMARY DATA'!A:A=$A1053,'SUMMARY DATA'!C:C=$B1053)),
  IF(
    OR(
      ISNUMBER(SEARCH(""CDM CASH DEPOSIT"",$C1053)),
      ISNUMBER(SEARCH(""CASH DEPOSIT"",$C1053)),
      COUNTIF('SUMMARY D"&amp;"ATA'!D:D,$C1053)&lt;&gt;1
    ),
    """",
    IFERROR(TEXTJOIN(CHAR(10),TRUE,FILTER('SUMMARY DATA'!F:F,'SUMMARY DATA'!D:D=$C1053)),"""")
  )
)"),"")</f>
        <v/>
      </c>
      <c r="G1053" s="2" t="str">
        <f>IFERROR(__xludf.DUMMYFUNCTION("IFERROR(
  TEXTJOIN(CHAR(10),TRUE,FILTER('SUMMARY DATA'!G:G,'SUMMARY DATA'!A:A=$A1053,'SUMMARY DATA'!C:C=$B1053)),
  IF(
    OR(
      ISNUMBER(SEARCH(""CDM CASH DEPOSIT"",$C1053)),
      ISNUMBER(SEARCH(""CASH DEPOSIT"",$C1053)),
      COUNTIF('SUMMARY D"&amp;"ATA'!D:D,$C1053)&lt;&gt;1
    ),
    """",
    IFERROR(TEXTJOIN(CHAR(10),TRUE,FILTER('SUMMARY DATA'!G:G,'SUMMARY DATA'!D:D=$C1053)),"""")
  )
)"),"")</f>
        <v/>
      </c>
      <c r="H1053" s="6" t="str">
        <f>IFERROR(__xludf.DUMMYFUNCTION("IFERROR(
  TEXTJOIN(CHAR(10),TRUE,FILTER('SUMMARY DATA'!H:H,'SUMMARY DATA'!A:A=$A1053,'SUMMARY DATA'!C:C=$B1053)),
  IF(
    OR(
      ISNUMBER(SEARCH(""CDM CASH DEPOSIT"",$C1053)),
      ISNUMBER(SEARCH(""CASH DEPOSIT"",$C1053)),
      COUNTIF('SUMMARY D"&amp;"ATA'!D:D,$C1053)&lt;&gt;1
    ),
    """",
    IFERROR(TEXTJOIN(CHAR(10),TRUE,FILTER('SUMMARY DATA'!H:H,'SUMMARY DATA'!D:D=$C1053)),"""")
  )
)"),"")</f>
        <v/>
      </c>
      <c r="I1053" s="6" t="str">
        <f>IFERROR(__xludf.DUMMYFUNCTION("IF(H1053="""","""",
SUM(ARRAYFORMULA(VALUE(SPLIT(H1053,CHAR(10)))))
)"),"")</f>
        <v/>
      </c>
      <c r="J1053" s="2" t="str">
        <f>IFERROR(__xludf.DUMMYFUNCTION("IFERROR(
  TEXTJOIN(CHAR(10),TRUE,FILTER('SUMMARY DATA'!I:I,'SUMMARY DATA'!A:A=$A1053,'SUMMARY DATA'!C:C=$B1053)),
  IF(
    OR(
      ISNUMBER(SEARCH(""CDM CASH DEPOSIT"",$C1053)),
      ISNUMBER(SEARCH(""CASH DEPOSIT"",$C1053)),
      COUNTIF('SUMMARY D"&amp;"ATA'!D:D,$C1053)&lt;&gt;1
    ),
    """",
    IFERROR(TEXTJOIN(CHAR(10),TRUE,FILTER('SUMMARY DATA'!I:I,'SUMMARY DATA'!D:D=$C1053)),"""")
  )
)"),"")</f>
        <v/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ht="15.75" customHeight="1" spans="1:27">
      <c r="A1054" s="2"/>
      <c r="B1054" s="41"/>
      <c r="C1054" s="2"/>
      <c r="D1054" s="6"/>
      <c r="E1054" s="4" t="str">
        <f>IFERROR(__xludf.DUMMYFUNCTION("IFERROR(
  TEXTJOIN(CHAR(10),TRUE,FILTER('SUMMARY DATA'!E:E,'SUMMARY DATA'!A:A=$A1054,'SUMMARY DATA'!C:C=$B1054)),
  IF(
    OR(
      ISNUMBER(SEARCH(""CDM CASH DEPOSIT"",$C1054)),
      ISNUMBER(SEARCH(""CASH DEPOSIT"",$C1054)),
      COUNTIF('SUMMARY D"&amp;"ATA'!D:D,$C1054)&lt;&gt;1
    ),
    """",
    IFERROR(TEXTJOIN(CHAR(10),TRUE,FILTER('SUMMARY DATA'!E:E,'SUMMARY DATA'!D:D=$C1054)),"""")
  )
)"),"")</f>
        <v/>
      </c>
      <c r="F1054" s="2" t="str">
        <f>IFERROR(__xludf.DUMMYFUNCTION("IFERROR(
  TEXTJOIN(CHAR(10),TRUE,FILTER('SUMMARY DATA'!F:F,'SUMMARY DATA'!A:A=$A1054,'SUMMARY DATA'!C:C=$B1054)),
  IF(
    OR(
      ISNUMBER(SEARCH(""CDM CASH DEPOSIT"",$C1054)),
      ISNUMBER(SEARCH(""CASH DEPOSIT"",$C1054)),
      COUNTIF('SUMMARY D"&amp;"ATA'!D:D,$C1054)&lt;&gt;1
    ),
    """",
    IFERROR(TEXTJOIN(CHAR(10),TRUE,FILTER('SUMMARY DATA'!F:F,'SUMMARY DATA'!D:D=$C1054)),"""")
  )
)"),"")</f>
        <v/>
      </c>
      <c r="G1054" s="2" t="str">
        <f>IFERROR(__xludf.DUMMYFUNCTION("IFERROR(
  TEXTJOIN(CHAR(10),TRUE,FILTER('SUMMARY DATA'!G:G,'SUMMARY DATA'!A:A=$A1054,'SUMMARY DATA'!C:C=$B1054)),
  IF(
    OR(
      ISNUMBER(SEARCH(""CDM CASH DEPOSIT"",$C1054)),
      ISNUMBER(SEARCH(""CASH DEPOSIT"",$C1054)),
      COUNTIF('SUMMARY D"&amp;"ATA'!D:D,$C1054)&lt;&gt;1
    ),
    """",
    IFERROR(TEXTJOIN(CHAR(10),TRUE,FILTER('SUMMARY DATA'!G:G,'SUMMARY DATA'!D:D=$C1054)),"""")
  )
)"),"")</f>
        <v/>
      </c>
      <c r="H1054" s="6" t="str">
        <f>IFERROR(__xludf.DUMMYFUNCTION("IFERROR(
  TEXTJOIN(CHAR(10),TRUE,FILTER('SUMMARY DATA'!H:H,'SUMMARY DATA'!A:A=$A1054,'SUMMARY DATA'!C:C=$B1054)),
  IF(
    OR(
      ISNUMBER(SEARCH(""CDM CASH DEPOSIT"",$C1054)),
      ISNUMBER(SEARCH(""CASH DEPOSIT"",$C1054)),
      COUNTIF('SUMMARY D"&amp;"ATA'!D:D,$C1054)&lt;&gt;1
    ),
    """",
    IFERROR(TEXTJOIN(CHAR(10),TRUE,FILTER('SUMMARY DATA'!H:H,'SUMMARY DATA'!D:D=$C1054)),"""")
  )
)"),"")</f>
        <v/>
      </c>
      <c r="I1054" s="6" t="str">
        <f>IFERROR(__xludf.DUMMYFUNCTION("IF(H1054="""","""",
SUM(ARRAYFORMULA(VALUE(SPLIT(H1054,CHAR(10)))))
)"),"")</f>
        <v/>
      </c>
      <c r="J1054" s="2" t="str">
        <f>IFERROR(__xludf.DUMMYFUNCTION("IFERROR(
  TEXTJOIN(CHAR(10),TRUE,FILTER('SUMMARY DATA'!I:I,'SUMMARY DATA'!A:A=$A1054,'SUMMARY DATA'!C:C=$B1054)),
  IF(
    OR(
      ISNUMBER(SEARCH(""CDM CASH DEPOSIT"",$C1054)),
      ISNUMBER(SEARCH(""CASH DEPOSIT"",$C1054)),
      COUNTIF('SUMMARY D"&amp;"ATA'!D:D,$C1054)&lt;&gt;1
    ),
    """",
    IFERROR(TEXTJOIN(CHAR(10),TRUE,FILTER('SUMMARY DATA'!I:I,'SUMMARY DATA'!D:D=$C1054)),"""")
  )
)"),"")</f>
        <v/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ht="15.75" customHeight="1" spans="1:27">
      <c r="A1055" s="2"/>
      <c r="B1055" s="41"/>
      <c r="C1055" s="2"/>
      <c r="D1055" s="6"/>
      <c r="E1055" s="4" t="str">
        <f>IFERROR(__xludf.DUMMYFUNCTION("IFERROR(
  TEXTJOIN(CHAR(10),TRUE,FILTER('SUMMARY DATA'!E:E,'SUMMARY DATA'!A:A=$A1055,'SUMMARY DATA'!C:C=$B1055)),
  IF(
    OR(
      ISNUMBER(SEARCH(""CDM CASH DEPOSIT"",$C1055)),
      ISNUMBER(SEARCH(""CASH DEPOSIT"",$C1055)),
      COUNTIF('SUMMARY D"&amp;"ATA'!D:D,$C1055)&lt;&gt;1
    ),
    """",
    IFERROR(TEXTJOIN(CHAR(10),TRUE,FILTER('SUMMARY DATA'!E:E,'SUMMARY DATA'!D:D=$C1055)),"""")
  )
)"),"")</f>
        <v/>
      </c>
      <c r="F1055" s="2" t="str">
        <f>IFERROR(__xludf.DUMMYFUNCTION("IFERROR(
  TEXTJOIN(CHAR(10),TRUE,FILTER('SUMMARY DATA'!F:F,'SUMMARY DATA'!A:A=$A1055,'SUMMARY DATA'!C:C=$B1055)),
  IF(
    OR(
      ISNUMBER(SEARCH(""CDM CASH DEPOSIT"",$C1055)),
      ISNUMBER(SEARCH(""CASH DEPOSIT"",$C1055)),
      COUNTIF('SUMMARY D"&amp;"ATA'!D:D,$C1055)&lt;&gt;1
    ),
    """",
    IFERROR(TEXTJOIN(CHAR(10),TRUE,FILTER('SUMMARY DATA'!F:F,'SUMMARY DATA'!D:D=$C1055)),"""")
  )
)"),"")</f>
        <v/>
      </c>
      <c r="G1055" s="2" t="str">
        <f>IFERROR(__xludf.DUMMYFUNCTION("IFERROR(
  TEXTJOIN(CHAR(10),TRUE,FILTER('SUMMARY DATA'!G:G,'SUMMARY DATA'!A:A=$A1055,'SUMMARY DATA'!C:C=$B1055)),
  IF(
    OR(
      ISNUMBER(SEARCH(""CDM CASH DEPOSIT"",$C1055)),
      ISNUMBER(SEARCH(""CASH DEPOSIT"",$C1055)),
      COUNTIF('SUMMARY D"&amp;"ATA'!D:D,$C1055)&lt;&gt;1
    ),
    """",
    IFERROR(TEXTJOIN(CHAR(10),TRUE,FILTER('SUMMARY DATA'!G:G,'SUMMARY DATA'!D:D=$C1055)),"""")
  )
)"),"")</f>
        <v/>
      </c>
      <c r="H1055" s="6" t="str">
        <f>IFERROR(__xludf.DUMMYFUNCTION("IFERROR(
  TEXTJOIN(CHAR(10),TRUE,FILTER('SUMMARY DATA'!H:H,'SUMMARY DATA'!A:A=$A1055,'SUMMARY DATA'!C:C=$B1055)),
  IF(
    OR(
      ISNUMBER(SEARCH(""CDM CASH DEPOSIT"",$C1055)),
      ISNUMBER(SEARCH(""CASH DEPOSIT"",$C1055)),
      COUNTIF('SUMMARY D"&amp;"ATA'!D:D,$C1055)&lt;&gt;1
    ),
    """",
    IFERROR(TEXTJOIN(CHAR(10),TRUE,FILTER('SUMMARY DATA'!H:H,'SUMMARY DATA'!D:D=$C1055)),"""")
  )
)"),"")</f>
        <v/>
      </c>
      <c r="I1055" s="6" t="str">
        <f>IFERROR(__xludf.DUMMYFUNCTION("IF(H1055="""","""",
SUM(ARRAYFORMULA(VALUE(SPLIT(H1055,CHAR(10)))))
)"),"")</f>
        <v/>
      </c>
      <c r="J1055" s="2" t="str">
        <f>IFERROR(__xludf.DUMMYFUNCTION("IFERROR(
  TEXTJOIN(CHAR(10),TRUE,FILTER('SUMMARY DATA'!I:I,'SUMMARY DATA'!A:A=$A1055,'SUMMARY DATA'!C:C=$B1055)),
  IF(
    OR(
      ISNUMBER(SEARCH(""CDM CASH DEPOSIT"",$C1055)),
      ISNUMBER(SEARCH(""CASH DEPOSIT"",$C1055)),
      COUNTIF('SUMMARY D"&amp;"ATA'!D:D,$C1055)&lt;&gt;1
    ),
    """",
    IFERROR(TEXTJOIN(CHAR(10),TRUE,FILTER('SUMMARY DATA'!I:I,'SUMMARY DATA'!D:D=$C1055)),"""")
  )
)"),"")</f>
        <v/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ht="15.75" customHeight="1" spans="1:27">
      <c r="A1056" s="2"/>
      <c r="B1056" s="41"/>
      <c r="C1056" s="2"/>
      <c r="D1056" s="6"/>
      <c r="E1056" s="4" t="str">
        <f>IFERROR(__xludf.DUMMYFUNCTION("IFERROR(
  TEXTJOIN(CHAR(10),TRUE,FILTER('SUMMARY DATA'!E:E,'SUMMARY DATA'!A:A=$A1056,'SUMMARY DATA'!C:C=$B1056)),
  IF(
    OR(
      ISNUMBER(SEARCH(""CDM CASH DEPOSIT"",$C1056)),
      ISNUMBER(SEARCH(""CASH DEPOSIT"",$C1056)),
      COUNTIF('SUMMARY D"&amp;"ATA'!D:D,$C1056)&lt;&gt;1
    ),
    """",
    IFERROR(TEXTJOIN(CHAR(10),TRUE,FILTER('SUMMARY DATA'!E:E,'SUMMARY DATA'!D:D=$C1056)),"""")
  )
)"),"")</f>
        <v/>
      </c>
      <c r="F1056" s="2" t="str">
        <f>IFERROR(__xludf.DUMMYFUNCTION("IFERROR(
  TEXTJOIN(CHAR(10),TRUE,FILTER('SUMMARY DATA'!F:F,'SUMMARY DATA'!A:A=$A1056,'SUMMARY DATA'!C:C=$B1056)),
  IF(
    OR(
      ISNUMBER(SEARCH(""CDM CASH DEPOSIT"",$C1056)),
      ISNUMBER(SEARCH(""CASH DEPOSIT"",$C1056)),
      COUNTIF('SUMMARY D"&amp;"ATA'!D:D,$C1056)&lt;&gt;1
    ),
    """",
    IFERROR(TEXTJOIN(CHAR(10),TRUE,FILTER('SUMMARY DATA'!F:F,'SUMMARY DATA'!D:D=$C1056)),"""")
  )
)"),"")</f>
        <v/>
      </c>
      <c r="G1056" s="2" t="str">
        <f>IFERROR(__xludf.DUMMYFUNCTION("IFERROR(
  TEXTJOIN(CHAR(10),TRUE,FILTER('SUMMARY DATA'!G:G,'SUMMARY DATA'!A:A=$A1056,'SUMMARY DATA'!C:C=$B1056)),
  IF(
    OR(
      ISNUMBER(SEARCH(""CDM CASH DEPOSIT"",$C1056)),
      ISNUMBER(SEARCH(""CASH DEPOSIT"",$C1056)),
      COUNTIF('SUMMARY D"&amp;"ATA'!D:D,$C1056)&lt;&gt;1
    ),
    """",
    IFERROR(TEXTJOIN(CHAR(10),TRUE,FILTER('SUMMARY DATA'!G:G,'SUMMARY DATA'!D:D=$C1056)),"""")
  )
)"),"")</f>
        <v/>
      </c>
      <c r="H1056" s="6" t="str">
        <f>IFERROR(__xludf.DUMMYFUNCTION("IFERROR(
  TEXTJOIN(CHAR(10),TRUE,FILTER('SUMMARY DATA'!H:H,'SUMMARY DATA'!A:A=$A1056,'SUMMARY DATA'!C:C=$B1056)),
  IF(
    OR(
      ISNUMBER(SEARCH(""CDM CASH DEPOSIT"",$C1056)),
      ISNUMBER(SEARCH(""CASH DEPOSIT"",$C1056)),
      COUNTIF('SUMMARY D"&amp;"ATA'!D:D,$C1056)&lt;&gt;1
    ),
    """",
    IFERROR(TEXTJOIN(CHAR(10),TRUE,FILTER('SUMMARY DATA'!H:H,'SUMMARY DATA'!D:D=$C1056)),"""")
  )
)"),"")</f>
        <v/>
      </c>
      <c r="I1056" s="6" t="str">
        <f>IFERROR(__xludf.DUMMYFUNCTION("IF(H1056="""","""",
SUM(ARRAYFORMULA(VALUE(SPLIT(H1056,CHAR(10)))))
)"),"")</f>
        <v/>
      </c>
      <c r="J1056" s="2" t="str">
        <f>IFERROR(__xludf.DUMMYFUNCTION("IFERROR(
  TEXTJOIN(CHAR(10),TRUE,FILTER('SUMMARY DATA'!I:I,'SUMMARY DATA'!A:A=$A1056,'SUMMARY DATA'!C:C=$B1056)),
  IF(
    OR(
      ISNUMBER(SEARCH(""CDM CASH DEPOSIT"",$C1056)),
      ISNUMBER(SEARCH(""CASH DEPOSIT"",$C1056)),
      COUNTIF('SUMMARY D"&amp;"ATA'!D:D,$C1056)&lt;&gt;1
    ),
    """",
    IFERROR(TEXTJOIN(CHAR(10),TRUE,FILTER('SUMMARY DATA'!I:I,'SUMMARY DATA'!D:D=$C1056)),"""")
  )
)"),"")</f>
        <v/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ht="15.75" customHeight="1" spans="1:27">
      <c r="A1057" s="2"/>
      <c r="B1057" s="41"/>
      <c r="C1057" s="2"/>
      <c r="D1057" s="6"/>
      <c r="E1057" s="4" t="str">
        <f>IFERROR(__xludf.DUMMYFUNCTION("IFERROR(
  TEXTJOIN(CHAR(10),TRUE,FILTER('SUMMARY DATA'!E:E,'SUMMARY DATA'!A:A=$A1057,'SUMMARY DATA'!C:C=$B1057)),
  IF(
    OR(
      ISNUMBER(SEARCH(""CDM CASH DEPOSIT"",$C1057)),
      ISNUMBER(SEARCH(""CASH DEPOSIT"",$C1057)),
      COUNTIF('SUMMARY D"&amp;"ATA'!D:D,$C1057)&lt;&gt;1
    ),
    """",
    IFERROR(TEXTJOIN(CHAR(10),TRUE,FILTER('SUMMARY DATA'!E:E,'SUMMARY DATA'!D:D=$C1057)),"""")
  )
)"),"")</f>
        <v/>
      </c>
      <c r="F1057" s="2" t="str">
        <f>IFERROR(__xludf.DUMMYFUNCTION("IFERROR(
  TEXTJOIN(CHAR(10),TRUE,FILTER('SUMMARY DATA'!F:F,'SUMMARY DATA'!A:A=$A1057,'SUMMARY DATA'!C:C=$B1057)),
  IF(
    OR(
      ISNUMBER(SEARCH(""CDM CASH DEPOSIT"",$C1057)),
      ISNUMBER(SEARCH(""CASH DEPOSIT"",$C1057)),
      COUNTIF('SUMMARY D"&amp;"ATA'!D:D,$C1057)&lt;&gt;1
    ),
    """",
    IFERROR(TEXTJOIN(CHAR(10),TRUE,FILTER('SUMMARY DATA'!F:F,'SUMMARY DATA'!D:D=$C1057)),"""")
  )
)"),"")</f>
        <v/>
      </c>
      <c r="G1057" s="2" t="str">
        <f>IFERROR(__xludf.DUMMYFUNCTION("IFERROR(
  TEXTJOIN(CHAR(10),TRUE,FILTER('SUMMARY DATA'!G:G,'SUMMARY DATA'!A:A=$A1057,'SUMMARY DATA'!C:C=$B1057)),
  IF(
    OR(
      ISNUMBER(SEARCH(""CDM CASH DEPOSIT"",$C1057)),
      ISNUMBER(SEARCH(""CASH DEPOSIT"",$C1057)),
      COUNTIF('SUMMARY D"&amp;"ATA'!D:D,$C1057)&lt;&gt;1
    ),
    """",
    IFERROR(TEXTJOIN(CHAR(10),TRUE,FILTER('SUMMARY DATA'!G:G,'SUMMARY DATA'!D:D=$C1057)),"""")
  )
)"),"")</f>
        <v/>
      </c>
      <c r="H1057" s="6" t="str">
        <f>IFERROR(__xludf.DUMMYFUNCTION("IFERROR(
  TEXTJOIN(CHAR(10),TRUE,FILTER('SUMMARY DATA'!H:H,'SUMMARY DATA'!A:A=$A1057,'SUMMARY DATA'!C:C=$B1057)),
  IF(
    OR(
      ISNUMBER(SEARCH(""CDM CASH DEPOSIT"",$C1057)),
      ISNUMBER(SEARCH(""CASH DEPOSIT"",$C1057)),
      COUNTIF('SUMMARY D"&amp;"ATA'!D:D,$C1057)&lt;&gt;1
    ),
    """",
    IFERROR(TEXTJOIN(CHAR(10),TRUE,FILTER('SUMMARY DATA'!H:H,'SUMMARY DATA'!D:D=$C1057)),"""")
  )
)"),"")</f>
        <v/>
      </c>
      <c r="I1057" s="6" t="str">
        <f>IFERROR(__xludf.DUMMYFUNCTION("IF(H1057="""","""",
SUM(ARRAYFORMULA(VALUE(SPLIT(H1057,CHAR(10)))))
)"),"")</f>
        <v/>
      </c>
      <c r="J1057" s="2" t="str">
        <f>IFERROR(__xludf.DUMMYFUNCTION("IFERROR(
  TEXTJOIN(CHAR(10),TRUE,FILTER('SUMMARY DATA'!I:I,'SUMMARY DATA'!A:A=$A1057,'SUMMARY DATA'!C:C=$B1057)),
  IF(
    OR(
      ISNUMBER(SEARCH(""CDM CASH DEPOSIT"",$C1057)),
      ISNUMBER(SEARCH(""CASH DEPOSIT"",$C1057)),
      COUNTIF('SUMMARY D"&amp;"ATA'!D:D,$C1057)&lt;&gt;1
    ),
    """",
    IFERROR(TEXTJOIN(CHAR(10),TRUE,FILTER('SUMMARY DATA'!I:I,'SUMMARY DATA'!D:D=$C1057)),"""")
  )
)"),"")</f>
        <v/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ht="15.75" customHeight="1" spans="1:27">
      <c r="A1058" s="2"/>
      <c r="B1058" s="41"/>
      <c r="C1058" s="2"/>
      <c r="D1058" s="6"/>
      <c r="E1058" s="4" t="str">
        <f>IFERROR(__xludf.DUMMYFUNCTION("IFERROR(
  TEXTJOIN(CHAR(10),TRUE,FILTER('SUMMARY DATA'!E:E,'SUMMARY DATA'!A:A=$A1058,'SUMMARY DATA'!C:C=$B1058)),
  IF(
    OR(
      ISNUMBER(SEARCH(""CDM CASH DEPOSIT"",$C1058)),
      ISNUMBER(SEARCH(""CASH DEPOSIT"",$C1058)),
      COUNTIF('SUMMARY D"&amp;"ATA'!D:D,$C1058)&lt;&gt;1
    ),
    """",
    IFERROR(TEXTJOIN(CHAR(10),TRUE,FILTER('SUMMARY DATA'!E:E,'SUMMARY DATA'!D:D=$C1058)),"""")
  )
)"),"")</f>
        <v/>
      </c>
      <c r="F1058" s="2" t="str">
        <f>IFERROR(__xludf.DUMMYFUNCTION("IFERROR(
  TEXTJOIN(CHAR(10),TRUE,FILTER('SUMMARY DATA'!F:F,'SUMMARY DATA'!A:A=$A1058,'SUMMARY DATA'!C:C=$B1058)),
  IF(
    OR(
      ISNUMBER(SEARCH(""CDM CASH DEPOSIT"",$C1058)),
      ISNUMBER(SEARCH(""CASH DEPOSIT"",$C1058)),
      COUNTIF('SUMMARY D"&amp;"ATA'!D:D,$C1058)&lt;&gt;1
    ),
    """",
    IFERROR(TEXTJOIN(CHAR(10),TRUE,FILTER('SUMMARY DATA'!F:F,'SUMMARY DATA'!D:D=$C1058)),"""")
  )
)"),"")</f>
        <v/>
      </c>
      <c r="G1058" s="2" t="str">
        <f>IFERROR(__xludf.DUMMYFUNCTION("IFERROR(
  TEXTJOIN(CHAR(10),TRUE,FILTER('SUMMARY DATA'!G:G,'SUMMARY DATA'!A:A=$A1058,'SUMMARY DATA'!C:C=$B1058)),
  IF(
    OR(
      ISNUMBER(SEARCH(""CDM CASH DEPOSIT"",$C1058)),
      ISNUMBER(SEARCH(""CASH DEPOSIT"",$C1058)),
      COUNTIF('SUMMARY D"&amp;"ATA'!D:D,$C1058)&lt;&gt;1
    ),
    """",
    IFERROR(TEXTJOIN(CHAR(10),TRUE,FILTER('SUMMARY DATA'!G:G,'SUMMARY DATA'!D:D=$C1058)),"""")
  )
)"),"")</f>
        <v/>
      </c>
      <c r="H1058" s="6" t="str">
        <f>IFERROR(__xludf.DUMMYFUNCTION("IFERROR(
  TEXTJOIN(CHAR(10),TRUE,FILTER('SUMMARY DATA'!H:H,'SUMMARY DATA'!A:A=$A1058,'SUMMARY DATA'!C:C=$B1058)),
  IF(
    OR(
      ISNUMBER(SEARCH(""CDM CASH DEPOSIT"",$C1058)),
      ISNUMBER(SEARCH(""CASH DEPOSIT"",$C1058)),
      COUNTIF('SUMMARY D"&amp;"ATA'!D:D,$C1058)&lt;&gt;1
    ),
    """",
    IFERROR(TEXTJOIN(CHAR(10),TRUE,FILTER('SUMMARY DATA'!H:H,'SUMMARY DATA'!D:D=$C1058)),"""")
  )
)"),"")</f>
        <v/>
      </c>
      <c r="I1058" s="6" t="str">
        <f>IFERROR(__xludf.DUMMYFUNCTION("IF(H1058="""","""",
SUM(ARRAYFORMULA(VALUE(SPLIT(H1058,CHAR(10)))))
)"),"")</f>
        <v/>
      </c>
      <c r="J1058" s="2" t="str">
        <f>IFERROR(__xludf.DUMMYFUNCTION("IFERROR(
  TEXTJOIN(CHAR(10),TRUE,FILTER('SUMMARY DATA'!I:I,'SUMMARY DATA'!A:A=$A1058,'SUMMARY DATA'!C:C=$B1058)),
  IF(
    OR(
      ISNUMBER(SEARCH(""CDM CASH DEPOSIT"",$C1058)),
      ISNUMBER(SEARCH(""CASH DEPOSIT"",$C1058)),
      COUNTIF('SUMMARY D"&amp;"ATA'!D:D,$C1058)&lt;&gt;1
    ),
    """",
    IFERROR(TEXTJOIN(CHAR(10),TRUE,FILTER('SUMMARY DATA'!I:I,'SUMMARY DATA'!D:D=$C1058)),"""")
  )
)"),"")</f>
        <v/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ht="15.75" customHeight="1" spans="1:27">
      <c r="A1059" s="2"/>
      <c r="B1059" s="41"/>
      <c r="C1059" s="2"/>
      <c r="D1059" s="6"/>
      <c r="E1059" s="4" t="str">
        <f>IFERROR(__xludf.DUMMYFUNCTION("IFERROR(
  TEXTJOIN(CHAR(10),TRUE,FILTER('SUMMARY DATA'!E:E,'SUMMARY DATA'!A:A=$A1059,'SUMMARY DATA'!C:C=$B1059)),
  IF(
    OR(
      ISNUMBER(SEARCH(""CDM CASH DEPOSIT"",$C1059)),
      ISNUMBER(SEARCH(""CASH DEPOSIT"",$C1059)),
      COUNTIF('SUMMARY D"&amp;"ATA'!D:D,$C1059)&lt;&gt;1
    ),
    """",
    IFERROR(TEXTJOIN(CHAR(10),TRUE,FILTER('SUMMARY DATA'!E:E,'SUMMARY DATA'!D:D=$C1059)),"""")
  )
)"),"")</f>
        <v/>
      </c>
      <c r="F1059" s="2" t="str">
        <f>IFERROR(__xludf.DUMMYFUNCTION("IFERROR(
  TEXTJOIN(CHAR(10),TRUE,FILTER('SUMMARY DATA'!F:F,'SUMMARY DATA'!A:A=$A1059,'SUMMARY DATA'!C:C=$B1059)),
  IF(
    OR(
      ISNUMBER(SEARCH(""CDM CASH DEPOSIT"",$C1059)),
      ISNUMBER(SEARCH(""CASH DEPOSIT"",$C1059)),
      COUNTIF('SUMMARY D"&amp;"ATA'!D:D,$C1059)&lt;&gt;1
    ),
    """",
    IFERROR(TEXTJOIN(CHAR(10),TRUE,FILTER('SUMMARY DATA'!F:F,'SUMMARY DATA'!D:D=$C1059)),"""")
  )
)"),"")</f>
        <v/>
      </c>
      <c r="G1059" s="2" t="str">
        <f>IFERROR(__xludf.DUMMYFUNCTION("IFERROR(
  TEXTJOIN(CHAR(10),TRUE,FILTER('SUMMARY DATA'!G:G,'SUMMARY DATA'!A:A=$A1059,'SUMMARY DATA'!C:C=$B1059)),
  IF(
    OR(
      ISNUMBER(SEARCH(""CDM CASH DEPOSIT"",$C1059)),
      ISNUMBER(SEARCH(""CASH DEPOSIT"",$C1059)),
      COUNTIF('SUMMARY D"&amp;"ATA'!D:D,$C1059)&lt;&gt;1
    ),
    """",
    IFERROR(TEXTJOIN(CHAR(10),TRUE,FILTER('SUMMARY DATA'!G:G,'SUMMARY DATA'!D:D=$C1059)),"""")
  )
)"),"")</f>
        <v/>
      </c>
      <c r="H1059" s="6" t="str">
        <f>IFERROR(__xludf.DUMMYFUNCTION("IFERROR(
  TEXTJOIN(CHAR(10),TRUE,FILTER('SUMMARY DATA'!H:H,'SUMMARY DATA'!A:A=$A1059,'SUMMARY DATA'!C:C=$B1059)),
  IF(
    OR(
      ISNUMBER(SEARCH(""CDM CASH DEPOSIT"",$C1059)),
      ISNUMBER(SEARCH(""CASH DEPOSIT"",$C1059)),
      COUNTIF('SUMMARY D"&amp;"ATA'!D:D,$C1059)&lt;&gt;1
    ),
    """",
    IFERROR(TEXTJOIN(CHAR(10),TRUE,FILTER('SUMMARY DATA'!H:H,'SUMMARY DATA'!D:D=$C1059)),"""")
  )
)"),"")</f>
        <v/>
      </c>
      <c r="I1059" s="6" t="str">
        <f>IFERROR(__xludf.DUMMYFUNCTION("IF(H1059="""","""",
SUM(ARRAYFORMULA(VALUE(SPLIT(H1059,CHAR(10)))))
)"),"")</f>
        <v/>
      </c>
      <c r="J1059" s="2" t="str">
        <f>IFERROR(__xludf.DUMMYFUNCTION("IFERROR(
  TEXTJOIN(CHAR(10),TRUE,FILTER('SUMMARY DATA'!I:I,'SUMMARY DATA'!A:A=$A1059,'SUMMARY DATA'!C:C=$B1059)),
  IF(
    OR(
      ISNUMBER(SEARCH(""CDM CASH DEPOSIT"",$C1059)),
      ISNUMBER(SEARCH(""CASH DEPOSIT"",$C1059)),
      COUNTIF('SUMMARY D"&amp;"ATA'!D:D,$C1059)&lt;&gt;1
    ),
    """",
    IFERROR(TEXTJOIN(CHAR(10),TRUE,FILTER('SUMMARY DATA'!I:I,'SUMMARY DATA'!D:D=$C1059)),"""")
  )
)"),"")</f>
        <v/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ht="15.75" customHeight="1" spans="1:27">
      <c r="A1060" s="2"/>
      <c r="B1060" s="41"/>
      <c r="C1060" s="2"/>
      <c r="D1060" s="6"/>
      <c r="E1060" s="4" t="str">
        <f>IFERROR(__xludf.DUMMYFUNCTION("IFERROR(
  TEXTJOIN(CHAR(10),TRUE,FILTER('SUMMARY DATA'!E:E,'SUMMARY DATA'!A:A=$A1060,'SUMMARY DATA'!C:C=$B1060)),
  IF(
    OR(
      ISNUMBER(SEARCH(""CDM CASH DEPOSIT"",$C1060)),
      ISNUMBER(SEARCH(""CASH DEPOSIT"",$C1060)),
      COUNTIF('SUMMARY D"&amp;"ATA'!D:D,$C1060)&lt;&gt;1
    ),
    """",
    IFERROR(TEXTJOIN(CHAR(10),TRUE,FILTER('SUMMARY DATA'!E:E,'SUMMARY DATA'!D:D=$C1060)),"""")
  )
)"),"")</f>
        <v/>
      </c>
      <c r="F1060" s="2" t="str">
        <f>IFERROR(__xludf.DUMMYFUNCTION("IFERROR(
  TEXTJOIN(CHAR(10),TRUE,FILTER('SUMMARY DATA'!F:F,'SUMMARY DATA'!A:A=$A1060,'SUMMARY DATA'!C:C=$B1060)),
  IF(
    OR(
      ISNUMBER(SEARCH(""CDM CASH DEPOSIT"",$C1060)),
      ISNUMBER(SEARCH(""CASH DEPOSIT"",$C1060)),
      COUNTIF('SUMMARY D"&amp;"ATA'!D:D,$C1060)&lt;&gt;1
    ),
    """",
    IFERROR(TEXTJOIN(CHAR(10),TRUE,FILTER('SUMMARY DATA'!F:F,'SUMMARY DATA'!D:D=$C1060)),"""")
  )
)"),"")</f>
        <v/>
      </c>
      <c r="G1060" s="2" t="str">
        <f>IFERROR(__xludf.DUMMYFUNCTION("IFERROR(
  TEXTJOIN(CHAR(10),TRUE,FILTER('SUMMARY DATA'!G:G,'SUMMARY DATA'!A:A=$A1060,'SUMMARY DATA'!C:C=$B1060)),
  IF(
    OR(
      ISNUMBER(SEARCH(""CDM CASH DEPOSIT"",$C1060)),
      ISNUMBER(SEARCH(""CASH DEPOSIT"",$C1060)),
      COUNTIF('SUMMARY D"&amp;"ATA'!D:D,$C1060)&lt;&gt;1
    ),
    """",
    IFERROR(TEXTJOIN(CHAR(10),TRUE,FILTER('SUMMARY DATA'!G:G,'SUMMARY DATA'!D:D=$C1060)),"""")
  )
)"),"")</f>
        <v/>
      </c>
      <c r="H1060" s="6" t="str">
        <f>IFERROR(__xludf.DUMMYFUNCTION("IFERROR(
  TEXTJOIN(CHAR(10),TRUE,FILTER('SUMMARY DATA'!H:H,'SUMMARY DATA'!A:A=$A1060,'SUMMARY DATA'!C:C=$B1060)),
  IF(
    OR(
      ISNUMBER(SEARCH(""CDM CASH DEPOSIT"",$C1060)),
      ISNUMBER(SEARCH(""CASH DEPOSIT"",$C1060)),
      COUNTIF('SUMMARY D"&amp;"ATA'!D:D,$C1060)&lt;&gt;1
    ),
    """",
    IFERROR(TEXTJOIN(CHAR(10),TRUE,FILTER('SUMMARY DATA'!H:H,'SUMMARY DATA'!D:D=$C1060)),"""")
  )
)"),"")</f>
        <v/>
      </c>
      <c r="I1060" s="6" t="str">
        <f>IFERROR(__xludf.DUMMYFUNCTION("IF(H1060="""","""",
SUM(ARRAYFORMULA(VALUE(SPLIT(H1060,CHAR(10)))))
)"),"")</f>
        <v/>
      </c>
      <c r="J1060" s="2" t="str">
        <f>IFERROR(__xludf.DUMMYFUNCTION("IFERROR(
  TEXTJOIN(CHAR(10),TRUE,FILTER('SUMMARY DATA'!I:I,'SUMMARY DATA'!A:A=$A1060,'SUMMARY DATA'!C:C=$B1060)),
  IF(
    OR(
      ISNUMBER(SEARCH(""CDM CASH DEPOSIT"",$C1060)),
      ISNUMBER(SEARCH(""CASH DEPOSIT"",$C1060)),
      COUNTIF('SUMMARY D"&amp;"ATA'!D:D,$C1060)&lt;&gt;1
    ),
    """",
    IFERROR(TEXTJOIN(CHAR(10),TRUE,FILTER('SUMMARY DATA'!I:I,'SUMMARY DATA'!D:D=$C1060)),"""")
  )
)"),"")</f>
        <v/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ht="15.75" customHeight="1" spans="1:27">
      <c r="A1061" s="2"/>
      <c r="B1061" s="41"/>
      <c r="C1061" s="2"/>
      <c r="D1061" s="6"/>
      <c r="E1061" s="4" t="str">
        <f>IFERROR(__xludf.DUMMYFUNCTION("IFERROR(
  TEXTJOIN(CHAR(10),TRUE,FILTER('SUMMARY DATA'!E:E,'SUMMARY DATA'!A:A=$A1061,'SUMMARY DATA'!C:C=$B1061)),
  IF(
    OR(
      ISNUMBER(SEARCH(""CDM CASH DEPOSIT"",$C1061)),
      ISNUMBER(SEARCH(""CASH DEPOSIT"",$C1061)),
      COUNTIF('SUMMARY D"&amp;"ATA'!D:D,$C1061)&lt;&gt;1
    ),
    """",
    IFERROR(TEXTJOIN(CHAR(10),TRUE,FILTER('SUMMARY DATA'!E:E,'SUMMARY DATA'!D:D=$C1061)),"""")
  )
)"),"")</f>
        <v/>
      </c>
      <c r="F1061" s="2" t="str">
        <f>IFERROR(__xludf.DUMMYFUNCTION("IFERROR(
  TEXTJOIN(CHAR(10),TRUE,FILTER('SUMMARY DATA'!F:F,'SUMMARY DATA'!A:A=$A1061,'SUMMARY DATA'!C:C=$B1061)),
  IF(
    OR(
      ISNUMBER(SEARCH(""CDM CASH DEPOSIT"",$C1061)),
      ISNUMBER(SEARCH(""CASH DEPOSIT"",$C1061)),
      COUNTIF('SUMMARY D"&amp;"ATA'!D:D,$C1061)&lt;&gt;1
    ),
    """",
    IFERROR(TEXTJOIN(CHAR(10),TRUE,FILTER('SUMMARY DATA'!F:F,'SUMMARY DATA'!D:D=$C1061)),"""")
  )
)"),"")</f>
        <v/>
      </c>
      <c r="G1061" s="2" t="str">
        <f>IFERROR(__xludf.DUMMYFUNCTION("IFERROR(
  TEXTJOIN(CHAR(10),TRUE,FILTER('SUMMARY DATA'!G:G,'SUMMARY DATA'!A:A=$A1061,'SUMMARY DATA'!C:C=$B1061)),
  IF(
    OR(
      ISNUMBER(SEARCH(""CDM CASH DEPOSIT"",$C1061)),
      ISNUMBER(SEARCH(""CASH DEPOSIT"",$C1061)),
      COUNTIF('SUMMARY D"&amp;"ATA'!D:D,$C1061)&lt;&gt;1
    ),
    """",
    IFERROR(TEXTJOIN(CHAR(10),TRUE,FILTER('SUMMARY DATA'!G:G,'SUMMARY DATA'!D:D=$C1061)),"""")
  )
)"),"")</f>
        <v/>
      </c>
      <c r="H1061" s="6" t="str">
        <f>IFERROR(__xludf.DUMMYFUNCTION("IFERROR(
  TEXTJOIN(CHAR(10),TRUE,FILTER('SUMMARY DATA'!H:H,'SUMMARY DATA'!A:A=$A1061,'SUMMARY DATA'!C:C=$B1061)),
  IF(
    OR(
      ISNUMBER(SEARCH(""CDM CASH DEPOSIT"",$C1061)),
      ISNUMBER(SEARCH(""CASH DEPOSIT"",$C1061)),
      COUNTIF('SUMMARY D"&amp;"ATA'!D:D,$C1061)&lt;&gt;1
    ),
    """",
    IFERROR(TEXTJOIN(CHAR(10),TRUE,FILTER('SUMMARY DATA'!H:H,'SUMMARY DATA'!D:D=$C1061)),"""")
  )
)"),"")</f>
        <v/>
      </c>
      <c r="I1061" s="6" t="str">
        <f>IFERROR(__xludf.DUMMYFUNCTION("IF(H1061="""","""",
SUM(ARRAYFORMULA(VALUE(SPLIT(H1061,CHAR(10)))))
)"),"")</f>
        <v/>
      </c>
      <c r="J1061" s="2" t="str">
        <f>IFERROR(__xludf.DUMMYFUNCTION("IFERROR(
  TEXTJOIN(CHAR(10),TRUE,FILTER('SUMMARY DATA'!I:I,'SUMMARY DATA'!A:A=$A1061,'SUMMARY DATA'!C:C=$B1061)),
  IF(
    OR(
      ISNUMBER(SEARCH(""CDM CASH DEPOSIT"",$C1061)),
      ISNUMBER(SEARCH(""CASH DEPOSIT"",$C1061)),
      COUNTIF('SUMMARY D"&amp;"ATA'!D:D,$C1061)&lt;&gt;1
    ),
    """",
    IFERROR(TEXTJOIN(CHAR(10),TRUE,FILTER('SUMMARY DATA'!I:I,'SUMMARY DATA'!D:D=$C1061)),"""")
  )
)"),"")</f>
        <v/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ht="15.75" customHeight="1" spans="1:27">
      <c r="A1062" s="2"/>
      <c r="B1062" s="41"/>
      <c r="C1062" s="2"/>
      <c r="D1062" s="6"/>
      <c r="E1062" s="4" t="str">
        <f>IFERROR(__xludf.DUMMYFUNCTION("IFERROR(
  TEXTJOIN(CHAR(10),TRUE,FILTER('SUMMARY DATA'!E:E,'SUMMARY DATA'!A:A=$A1062,'SUMMARY DATA'!C:C=$B1062)),
  IF(
    OR(
      ISNUMBER(SEARCH(""CDM CASH DEPOSIT"",$C1062)),
      ISNUMBER(SEARCH(""CASH DEPOSIT"",$C1062)),
      COUNTIF('SUMMARY D"&amp;"ATA'!D:D,$C1062)&lt;&gt;1
    ),
    """",
    IFERROR(TEXTJOIN(CHAR(10),TRUE,FILTER('SUMMARY DATA'!E:E,'SUMMARY DATA'!D:D=$C1062)),"""")
  )
)"),"")</f>
        <v/>
      </c>
      <c r="F1062" s="2" t="str">
        <f>IFERROR(__xludf.DUMMYFUNCTION("IFERROR(
  TEXTJOIN(CHAR(10),TRUE,FILTER('SUMMARY DATA'!F:F,'SUMMARY DATA'!A:A=$A1062,'SUMMARY DATA'!C:C=$B1062)),
  IF(
    OR(
      ISNUMBER(SEARCH(""CDM CASH DEPOSIT"",$C1062)),
      ISNUMBER(SEARCH(""CASH DEPOSIT"",$C1062)),
      COUNTIF('SUMMARY D"&amp;"ATA'!D:D,$C1062)&lt;&gt;1
    ),
    """",
    IFERROR(TEXTJOIN(CHAR(10),TRUE,FILTER('SUMMARY DATA'!F:F,'SUMMARY DATA'!D:D=$C1062)),"""")
  )
)"),"")</f>
        <v/>
      </c>
      <c r="G1062" s="2" t="str">
        <f>IFERROR(__xludf.DUMMYFUNCTION("IFERROR(
  TEXTJOIN(CHAR(10),TRUE,FILTER('SUMMARY DATA'!G:G,'SUMMARY DATA'!A:A=$A1062,'SUMMARY DATA'!C:C=$B1062)),
  IF(
    OR(
      ISNUMBER(SEARCH(""CDM CASH DEPOSIT"",$C1062)),
      ISNUMBER(SEARCH(""CASH DEPOSIT"",$C1062)),
      COUNTIF('SUMMARY D"&amp;"ATA'!D:D,$C1062)&lt;&gt;1
    ),
    """",
    IFERROR(TEXTJOIN(CHAR(10),TRUE,FILTER('SUMMARY DATA'!G:G,'SUMMARY DATA'!D:D=$C1062)),"""")
  )
)"),"")</f>
        <v/>
      </c>
      <c r="H1062" s="6" t="str">
        <f>IFERROR(__xludf.DUMMYFUNCTION("IFERROR(
  TEXTJOIN(CHAR(10),TRUE,FILTER('SUMMARY DATA'!H:H,'SUMMARY DATA'!A:A=$A1062,'SUMMARY DATA'!C:C=$B1062)),
  IF(
    OR(
      ISNUMBER(SEARCH(""CDM CASH DEPOSIT"",$C1062)),
      ISNUMBER(SEARCH(""CASH DEPOSIT"",$C1062)),
      COUNTIF('SUMMARY D"&amp;"ATA'!D:D,$C1062)&lt;&gt;1
    ),
    """",
    IFERROR(TEXTJOIN(CHAR(10),TRUE,FILTER('SUMMARY DATA'!H:H,'SUMMARY DATA'!D:D=$C1062)),"""")
  )
)"),"")</f>
        <v/>
      </c>
      <c r="I1062" s="6" t="str">
        <f>IFERROR(__xludf.DUMMYFUNCTION("IF(H1062="""","""",
SUM(ARRAYFORMULA(VALUE(SPLIT(H1062,CHAR(10)))))
)"),"")</f>
        <v/>
      </c>
      <c r="J1062" s="2" t="str">
        <f>IFERROR(__xludf.DUMMYFUNCTION("IFERROR(
  TEXTJOIN(CHAR(10),TRUE,FILTER('SUMMARY DATA'!I:I,'SUMMARY DATA'!A:A=$A1062,'SUMMARY DATA'!C:C=$B1062)),
  IF(
    OR(
      ISNUMBER(SEARCH(""CDM CASH DEPOSIT"",$C1062)),
      ISNUMBER(SEARCH(""CASH DEPOSIT"",$C1062)),
      COUNTIF('SUMMARY D"&amp;"ATA'!D:D,$C1062)&lt;&gt;1
    ),
    """",
    IFERROR(TEXTJOIN(CHAR(10),TRUE,FILTER('SUMMARY DATA'!I:I,'SUMMARY DATA'!D:D=$C1062)),"""")
  )
)"),"")</f>
        <v/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ht="15.75" customHeight="1" spans="1:27">
      <c r="A1063" s="2"/>
      <c r="B1063" s="41"/>
      <c r="C1063" s="2"/>
      <c r="D1063" s="6"/>
      <c r="E1063" s="4" t="str">
        <f>IFERROR(__xludf.DUMMYFUNCTION("IFERROR(
  TEXTJOIN(CHAR(10),TRUE,FILTER('SUMMARY DATA'!E:E,'SUMMARY DATA'!A:A=$A1063,'SUMMARY DATA'!C:C=$B1063)),
  IF(
    OR(
      ISNUMBER(SEARCH(""CDM CASH DEPOSIT"",$C1063)),
      ISNUMBER(SEARCH(""CASH DEPOSIT"",$C1063)),
      COUNTIF('SUMMARY D"&amp;"ATA'!D:D,$C1063)&lt;&gt;1
    ),
    """",
    IFERROR(TEXTJOIN(CHAR(10),TRUE,FILTER('SUMMARY DATA'!E:E,'SUMMARY DATA'!D:D=$C1063)),"""")
  )
)"),"")</f>
        <v/>
      </c>
      <c r="F1063" s="2" t="str">
        <f>IFERROR(__xludf.DUMMYFUNCTION("IFERROR(
  TEXTJOIN(CHAR(10),TRUE,FILTER('SUMMARY DATA'!F:F,'SUMMARY DATA'!A:A=$A1063,'SUMMARY DATA'!C:C=$B1063)),
  IF(
    OR(
      ISNUMBER(SEARCH(""CDM CASH DEPOSIT"",$C1063)),
      ISNUMBER(SEARCH(""CASH DEPOSIT"",$C1063)),
      COUNTIF('SUMMARY D"&amp;"ATA'!D:D,$C1063)&lt;&gt;1
    ),
    """",
    IFERROR(TEXTJOIN(CHAR(10),TRUE,FILTER('SUMMARY DATA'!F:F,'SUMMARY DATA'!D:D=$C1063)),"""")
  )
)"),"")</f>
        <v/>
      </c>
      <c r="G1063" s="2" t="str">
        <f>IFERROR(__xludf.DUMMYFUNCTION("IFERROR(
  TEXTJOIN(CHAR(10),TRUE,FILTER('SUMMARY DATA'!G:G,'SUMMARY DATA'!A:A=$A1063,'SUMMARY DATA'!C:C=$B1063)),
  IF(
    OR(
      ISNUMBER(SEARCH(""CDM CASH DEPOSIT"",$C1063)),
      ISNUMBER(SEARCH(""CASH DEPOSIT"",$C1063)),
      COUNTIF('SUMMARY D"&amp;"ATA'!D:D,$C1063)&lt;&gt;1
    ),
    """",
    IFERROR(TEXTJOIN(CHAR(10),TRUE,FILTER('SUMMARY DATA'!G:G,'SUMMARY DATA'!D:D=$C1063)),"""")
  )
)"),"")</f>
        <v/>
      </c>
      <c r="H1063" s="6" t="str">
        <f>IFERROR(__xludf.DUMMYFUNCTION("IFERROR(
  TEXTJOIN(CHAR(10),TRUE,FILTER('SUMMARY DATA'!H:H,'SUMMARY DATA'!A:A=$A1063,'SUMMARY DATA'!C:C=$B1063)),
  IF(
    OR(
      ISNUMBER(SEARCH(""CDM CASH DEPOSIT"",$C1063)),
      ISNUMBER(SEARCH(""CASH DEPOSIT"",$C1063)),
      COUNTIF('SUMMARY D"&amp;"ATA'!D:D,$C1063)&lt;&gt;1
    ),
    """",
    IFERROR(TEXTJOIN(CHAR(10),TRUE,FILTER('SUMMARY DATA'!H:H,'SUMMARY DATA'!D:D=$C1063)),"""")
  )
)"),"")</f>
        <v/>
      </c>
      <c r="I1063" s="6" t="str">
        <f>IFERROR(__xludf.DUMMYFUNCTION("IF(H1063="""","""",
SUM(ARRAYFORMULA(VALUE(SPLIT(H1063,CHAR(10)))))
)"),"")</f>
        <v/>
      </c>
      <c r="J1063" s="2" t="str">
        <f>IFERROR(__xludf.DUMMYFUNCTION("IFERROR(
  TEXTJOIN(CHAR(10),TRUE,FILTER('SUMMARY DATA'!I:I,'SUMMARY DATA'!A:A=$A1063,'SUMMARY DATA'!C:C=$B1063)),
  IF(
    OR(
      ISNUMBER(SEARCH(""CDM CASH DEPOSIT"",$C1063)),
      ISNUMBER(SEARCH(""CASH DEPOSIT"",$C1063)),
      COUNTIF('SUMMARY D"&amp;"ATA'!D:D,$C1063)&lt;&gt;1
    ),
    """",
    IFERROR(TEXTJOIN(CHAR(10),TRUE,FILTER('SUMMARY DATA'!I:I,'SUMMARY DATA'!D:D=$C1063)),"""")
  )
)"),"")</f>
        <v/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ht="15.75" customHeight="1" spans="1:27">
      <c r="A1064" s="2"/>
      <c r="B1064" s="41"/>
      <c r="C1064" s="2"/>
      <c r="D1064" s="6"/>
      <c r="E1064" s="4" t="str">
        <f>IFERROR(__xludf.DUMMYFUNCTION("IFERROR(
  TEXTJOIN(CHAR(10),TRUE,FILTER('SUMMARY DATA'!E:E,'SUMMARY DATA'!A:A=$A1064,'SUMMARY DATA'!C:C=$B1064)),
  IF(
    OR(
      ISNUMBER(SEARCH(""CDM CASH DEPOSIT"",$C1064)),
      ISNUMBER(SEARCH(""CASH DEPOSIT"",$C1064)),
      COUNTIF('SUMMARY D"&amp;"ATA'!D:D,$C1064)&lt;&gt;1
    ),
    """",
    IFERROR(TEXTJOIN(CHAR(10),TRUE,FILTER('SUMMARY DATA'!E:E,'SUMMARY DATA'!D:D=$C1064)),"""")
  )
)"),"")</f>
        <v/>
      </c>
      <c r="F1064" s="2" t="str">
        <f>IFERROR(__xludf.DUMMYFUNCTION("IFERROR(
  TEXTJOIN(CHAR(10),TRUE,FILTER('SUMMARY DATA'!F:F,'SUMMARY DATA'!A:A=$A1064,'SUMMARY DATA'!C:C=$B1064)),
  IF(
    OR(
      ISNUMBER(SEARCH(""CDM CASH DEPOSIT"",$C1064)),
      ISNUMBER(SEARCH(""CASH DEPOSIT"",$C1064)),
      COUNTIF('SUMMARY D"&amp;"ATA'!D:D,$C1064)&lt;&gt;1
    ),
    """",
    IFERROR(TEXTJOIN(CHAR(10),TRUE,FILTER('SUMMARY DATA'!F:F,'SUMMARY DATA'!D:D=$C1064)),"""")
  )
)"),"")</f>
        <v/>
      </c>
      <c r="G1064" s="2" t="str">
        <f>IFERROR(__xludf.DUMMYFUNCTION("IFERROR(
  TEXTJOIN(CHAR(10),TRUE,FILTER('SUMMARY DATA'!G:G,'SUMMARY DATA'!A:A=$A1064,'SUMMARY DATA'!C:C=$B1064)),
  IF(
    OR(
      ISNUMBER(SEARCH(""CDM CASH DEPOSIT"",$C1064)),
      ISNUMBER(SEARCH(""CASH DEPOSIT"",$C1064)),
      COUNTIF('SUMMARY D"&amp;"ATA'!D:D,$C1064)&lt;&gt;1
    ),
    """",
    IFERROR(TEXTJOIN(CHAR(10),TRUE,FILTER('SUMMARY DATA'!G:G,'SUMMARY DATA'!D:D=$C1064)),"""")
  )
)"),"")</f>
        <v/>
      </c>
      <c r="H1064" s="6" t="str">
        <f>IFERROR(__xludf.DUMMYFUNCTION("IFERROR(
  TEXTJOIN(CHAR(10),TRUE,FILTER('SUMMARY DATA'!H:H,'SUMMARY DATA'!A:A=$A1064,'SUMMARY DATA'!C:C=$B1064)),
  IF(
    OR(
      ISNUMBER(SEARCH(""CDM CASH DEPOSIT"",$C1064)),
      ISNUMBER(SEARCH(""CASH DEPOSIT"",$C1064)),
      COUNTIF('SUMMARY D"&amp;"ATA'!D:D,$C1064)&lt;&gt;1
    ),
    """",
    IFERROR(TEXTJOIN(CHAR(10),TRUE,FILTER('SUMMARY DATA'!H:H,'SUMMARY DATA'!D:D=$C1064)),"""")
  )
)"),"")</f>
        <v/>
      </c>
      <c r="I1064" s="6" t="str">
        <f>IFERROR(__xludf.DUMMYFUNCTION("IF(H1064="""","""",
SUM(ARRAYFORMULA(VALUE(SPLIT(H1064,CHAR(10)))))
)"),"")</f>
        <v/>
      </c>
      <c r="J1064" s="2" t="str">
        <f>IFERROR(__xludf.DUMMYFUNCTION("IFERROR(
  TEXTJOIN(CHAR(10),TRUE,FILTER('SUMMARY DATA'!I:I,'SUMMARY DATA'!A:A=$A1064,'SUMMARY DATA'!C:C=$B1064)),
  IF(
    OR(
      ISNUMBER(SEARCH(""CDM CASH DEPOSIT"",$C1064)),
      ISNUMBER(SEARCH(""CASH DEPOSIT"",$C1064)),
      COUNTIF('SUMMARY D"&amp;"ATA'!D:D,$C1064)&lt;&gt;1
    ),
    """",
    IFERROR(TEXTJOIN(CHAR(10),TRUE,FILTER('SUMMARY DATA'!I:I,'SUMMARY DATA'!D:D=$C1064)),"""")
  )
)"),"")</f>
        <v/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ht="15.75" customHeight="1" spans="1:27">
      <c r="A1065" s="2"/>
      <c r="B1065" s="41"/>
      <c r="C1065" s="2"/>
      <c r="D1065" s="6"/>
      <c r="E1065" s="4" t="str">
        <f>IFERROR(__xludf.DUMMYFUNCTION("IFERROR(
  TEXTJOIN(CHAR(10),TRUE,FILTER('SUMMARY DATA'!E:E,'SUMMARY DATA'!A:A=$A1065,'SUMMARY DATA'!C:C=$B1065)),
  IF(
    OR(
      ISNUMBER(SEARCH(""CDM CASH DEPOSIT"",$C1065)),
      ISNUMBER(SEARCH(""CASH DEPOSIT"",$C1065)),
      COUNTIF('SUMMARY D"&amp;"ATA'!D:D,$C1065)&lt;&gt;1
    ),
    """",
    IFERROR(TEXTJOIN(CHAR(10),TRUE,FILTER('SUMMARY DATA'!E:E,'SUMMARY DATA'!D:D=$C1065)),"""")
  )
)"),"")</f>
        <v/>
      </c>
      <c r="F1065" s="2" t="str">
        <f>IFERROR(__xludf.DUMMYFUNCTION("IFERROR(
  TEXTJOIN(CHAR(10),TRUE,FILTER('SUMMARY DATA'!F:F,'SUMMARY DATA'!A:A=$A1065,'SUMMARY DATA'!C:C=$B1065)),
  IF(
    OR(
      ISNUMBER(SEARCH(""CDM CASH DEPOSIT"",$C1065)),
      ISNUMBER(SEARCH(""CASH DEPOSIT"",$C1065)),
      COUNTIF('SUMMARY D"&amp;"ATA'!D:D,$C1065)&lt;&gt;1
    ),
    """",
    IFERROR(TEXTJOIN(CHAR(10),TRUE,FILTER('SUMMARY DATA'!F:F,'SUMMARY DATA'!D:D=$C1065)),"""")
  )
)"),"")</f>
        <v/>
      </c>
      <c r="G1065" s="2" t="str">
        <f>IFERROR(__xludf.DUMMYFUNCTION("IFERROR(
  TEXTJOIN(CHAR(10),TRUE,FILTER('SUMMARY DATA'!G:G,'SUMMARY DATA'!A:A=$A1065,'SUMMARY DATA'!C:C=$B1065)),
  IF(
    OR(
      ISNUMBER(SEARCH(""CDM CASH DEPOSIT"",$C1065)),
      ISNUMBER(SEARCH(""CASH DEPOSIT"",$C1065)),
      COUNTIF('SUMMARY D"&amp;"ATA'!D:D,$C1065)&lt;&gt;1
    ),
    """",
    IFERROR(TEXTJOIN(CHAR(10),TRUE,FILTER('SUMMARY DATA'!G:G,'SUMMARY DATA'!D:D=$C1065)),"""")
  )
)"),"")</f>
        <v/>
      </c>
      <c r="H1065" s="6" t="str">
        <f>IFERROR(__xludf.DUMMYFUNCTION("IFERROR(
  TEXTJOIN(CHAR(10),TRUE,FILTER('SUMMARY DATA'!H:H,'SUMMARY DATA'!A:A=$A1065,'SUMMARY DATA'!C:C=$B1065)),
  IF(
    OR(
      ISNUMBER(SEARCH(""CDM CASH DEPOSIT"",$C1065)),
      ISNUMBER(SEARCH(""CASH DEPOSIT"",$C1065)),
      COUNTIF('SUMMARY D"&amp;"ATA'!D:D,$C1065)&lt;&gt;1
    ),
    """",
    IFERROR(TEXTJOIN(CHAR(10),TRUE,FILTER('SUMMARY DATA'!H:H,'SUMMARY DATA'!D:D=$C1065)),"""")
  )
)"),"")</f>
        <v/>
      </c>
      <c r="I1065" s="6" t="str">
        <f>IFERROR(__xludf.DUMMYFUNCTION("IF(H1065="""","""",
SUM(ARRAYFORMULA(VALUE(SPLIT(H1065,CHAR(10)))))
)"),"")</f>
        <v/>
      </c>
      <c r="J1065" s="2" t="str">
        <f>IFERROR(__xludf.DUMMYFUNCTION("IFERROR(
  TEXTJOIN(CHAR(10),TRUE,FILTER('SUMMARY DATA'!I:I,'SUMMARY DATA'!A:A=$A1065,'SUMMARY DATA'!C:C=$B1065)),
  IF(
    OR(
      ISNUMBER(SEARCH(""CDM CASH DEPOSIT"",$C1065)),
      ISNUMBER(SEARCH(""CASH DEPOSIT"",$C1065)),
      COUNTIF('SUMMARY D"&amp;"ATA'!D:D,$C1065)&lt;&gt;1
    ),
    """",
    IFERROR(TEXTJOIN(CHAR(10),TRUE,FILTER('SUMMARY DATA'!I:I,'SUMMARY DATA'!D:D=$C1065)),"""")
  )
)"),"")</f>
        <v/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ht="15.75" customHeight="1" spans="1:27">
      <c r="A1066" s="2"/>
      <c r="B1066" s="41"/>
      <c r="C1066" s="2"/>
      <c r="D1066" s="6"/>
      <c r="E1066" s="4" t="str">
        <f>IFERROR(__xludf.DUMMYFUNCTION("IFERROR(
  TEXTJOIN(CHAR(10),TRUE,FILTER('SUMMARY DATA'!E:E,'SUMMARY DATA'!A:A=$A1066,'SUMMARY DATA'!C:C=$B1066)),
  IF(
    OR(
      ISNUMBER(SEARCH(""CDM CASH DEPOSIT"",$C1066)),
      ISNUMBER(SEARCH(""CASH DEPOSIT"",$C1066)),
      COUNTIF('SUMMARY D"&amp;"ATA'!D:D,$C1066)&lt;&gt;1
    ),
    """",
    IFERROR(TEXTJOIN(CHAR(10),TRUE,FILTER('SUMMARY DATA'!E:E,'SUMMARY DATA'!D:D=$C1066)),"""")
  )
)"),"")</f>
        <v/>
      </c>
      <c r="F1066" s="2" t="str">
        <f>IFERROR(__xludf.DUMMYFUNCTION("IFERROR(
  TEXTJOIN(CHAR(10),TRUE,FILTER('SUMMARY DATA'!F:F,'SUMMARY DATA'!A:A=$A1066,'SUMMARY DATA'!C:C=$B1066)),
  IF(
    OR(
      ISNUMBER(SEARCH(""CDM CASH DEPOSIT"",$C1066)),
      ISNUMBER(SEARCH(""CASH DEPOSIT"",$C1066)),
      COUNTIF('SUMMARY D"&amp;"ATA'!D:D,$C1066)&lt;&gt;1
    ),
    """",
    IFERROR(TEXTJOIN(CHAR(10),TRUE,FILTER('SUMMARY DATA'!F:F,'SUMMARY DATA'!D:D=$C1066)),"""")
  )
)"),"")</f>
        <v/>
      </c>
      <c r="G1066" s="2" t="str">
        <f>IFERROR(__xludf.DUMMYFUNCTION("IFERROR(
  TEXTJOIN(CHAR(10),TRUE,FILTER('SUMMARY DATA'!G:G,'SUMMARY DATA'!A:A=$A1066,'SUMMARY DATA'!C:C=$B1066)),
  IF(
    OR(
      ISNUMBER(SEARCH(""CDM CASH DEPOSIT"",$C1066)),
      ISNUMBER(SEARCH(""CASH DEPOSIT"",$C1066)),
      COUNTIF('SUMMARY D"&amp;"ATA'!D:D,$C1066)&lt;&gt;1
    ),
    """",
    IFERROR(TEXTJOIN(CHAR(10),TRUE,FILTER('SUMMARY DATA'!G:G,'SUMMARY DATA'!D:D=$C1066)),"""")
  )
)"),"")</f>
        <v/>
      </c>
      <c r="H1066" s="6" t="str">
        <f>IFERROR(__xludf.DUMMYFUNCTION("IFERROR(
  TEXTJOIN(CHAR(10),TRUE,FILTER('SUMMARY DATA'!H:H,'SUMMARY DATA'!A:A=$A1066,'SUMMARY DATA'!C:C=$B1066)),
  IF(
    OR(
      ISNUMBER(SEARCH(""CDM CASH DEPOSIT"",$C1066)),
      ISNUMBER(SEARCH(""CASH DEPOSIT"",$C1066)),
      COUNTIF('SUMMARY D"&amp;"ATA'!D:D,$C1066)&lt;&gt;1
    ),
    """",
    IFERROR(TEXTJOIN(CHAR(10),TRUE,FILTER('SUMMARY DATA'!H:H,'SUMMARY DATA'!D:D=$C1066)),"""")
  )
)"),"")</f>
        <v/>
      </c>
      <c r="I1066" s="6" t="str">
        <f>IFERROR(__xludf.DUMMYFUNCTION("IF(H1066="""","""",
SUM(ARRAYFORMULA(VALUE(SPLIT(H1066,CHAR(10)))))
)"),"")</f>
        <v/>
      </c>
      <c r="J1066" s="2" t="str">
        <f>IFERROR(__xludf.DUMMYFUNCTION("IFERROR(
  TEXTJOIN(CHAR(10),TRUE,FILTER('SUMMARY DATA'!I:I,'SUMMARY DATA'!A:A=$A1066,'SUMMARY DATA'!C:C=$B1066)),
  IF(
    OR(
      ISNUMBER(SEARCH(""CDM CASH DEPOSIT"",$C1066)),
      ISNUMBER(SEARCH(""CASH DEPOSIT"",$C1066)),
      COUNTIF('SUMMARY D"&amp;"ATA'!D:D,$C1066)&lt;&gt;1
    ),
    """",
    IFERROR(TEXTJOIN(CHAR(10),TRUE,FILTER('SUMMARY DATA'!I:I,'SUMMARY DATA'!D:D=$C1066)),"""")
  )
)"),"")</f>
        <v/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ht="15.75" customHeight="1" spans="1:27">
      <c r="A1067" s="2"/>
      <c r="B1067" s="41"/>
      <c r="C1067" s="2"/>
      <c r="D1067" s="6"/>
      <c r="E1067" s="4" t="str">
        <f>IFERROR(__xludf.DUMMYFUNCTION("IFERROR(
  TEXTJOIN(CHAR(10),TRUE,FILTER('SUMMARY DATA'!E:E,'SUMMARY DATA'!A:A=$A1067,'SUMMARY DATA'!C:C=$B1067)),
  IF(
    OR(
      ISNUMBER(SEARCH(""CDM CASH DEPOSIT"",$C1067)),
      ISNUMBER(SEARCH(""CASH DEPOSIT"",$C1067)),
      COUNTIF('SUMMARY D"&amp;"ATA'!D:D,$C1067)&lt;&gt;1
    ),
    """",
    IFERROR(TEXTJOIN(CHAR(10),TRUE,FILTER('SUMMARY DATA'!E:E,'SUMMARY DATA'!D:D=$C1067)),"""")
  )
)"),"")</f>
        <v/>
      </c>
      <c r="F1067" s="2" t="str">
        <f>IFERROR(__xludf.DUMMYFUNCTION("IFERROR(
  TEXTJOIN(CHAR(10),TRUE,FILTER('SUMMARY DATA'!F:F,'SUMMARY DATA'!A:A=$A1067,'SUMMARY DATA'!C:C=$B1067)),
  IF(
    OR(
      ISNUMBER(SEARCH(""CDM CASH DEPOSIT"",$C1067)),
      ISNUMBER(SEARCH(""CASH DEPOSIT"",$C1067)),
      COUNTIF('SUMMARY D"&amp;"ATA'!D:D,$C1067)&lt;&gt;1
    ),
    """",
    IFERROR(TEXTJOIN(CHAR(10),TRUE,FILTER('SUMMARY DATA'!F:F,'SUMMARY DATA'!D:D=$C1067)),"""")
  )
)"),"")</f>
        <v/>
      </c>
      <c r="G1067" s="2" t="str">
        <f>IFERROR(__xludf.DUMMYFUNCTION("IFERROR(
  TEXTJOIN(CHAR(10),TRUE,FILTER('SUMMARY DATA'!G:G,'SUMMARY DATA'!A:A=$A1067,'SUMMARY DATA'!C:C=$B1067)),
  IF(
    OR(
      ISNUMBER(SEARCH(""CDM CASH DEPOSIT"",$C1067)),
      ISNUMBER(SEARCH(""CASH DEPOSIT"",$C1067)),
      COUNTIF('SUMMARY D"&amp;"ATA'!D:D,$C1067)&lt;&gt;1
    ),
    """",
    IFERROR(TEXTJOIN(CHAR(10),TRUE,FILTER('SUMMARY DATA'!G:G,'SUMMARY DATA'!D:D=$C1067)),"""")
  )
)"),"")</f>
        <v/>
      </c>
      <c r="H1067" s="6" t="str">
        <f>IFERROR(__xludf.DUMMYFUNCTION("IFERROR(
  TEXTJOIN(CHAR(10),TRUE,FILTER('SUMMARY DATA'!H:H,'SUMMARY DATA'!A:A=$A1067,'SUMMARY DATA'!C:C=$B1067)),
  IF(
    OR(
      ISNUMBER(SEARCH(""CDM CASH DEPOSIT"",$C1067)),
      ISNUMBER(SEARCH(""CASH DEPOSIT"",$C1067)),
      COUNTIF('SUMMARY D"&amp;"ATA'!D:D,$C1067)&lt;&gt;1
    ),
    """",
    IFERROR(TEXTJOIN(CHAR(10),TRUE,FILTER('SUMMARY DATA'!H:H,'SUMMARY DATA'!D:D=$C1067)),"""")
  )
)"),"")</f>
        <v/>
      </c>
      <c r="I1067" s="6" t="str">
        <f>IFERROR(__xludf.DUMMYFUNCTION("IF(H1067="""","""",
SUM(ARRAYFORMULA(VALUE(SPLIT(H1067,CHAR(10)))))
)"),"")</f>
        <v/>
      </c>
      <c r="J1067" s="2" t="str">
        <f>IFERROR(__xludf.DUMMYFUNCTION("IFERROR(
  TEXTJOIN(CHAR(10),TRUE,FILTER('SUMMARY DATA'!I:I,'SUMMARY DATA'!A:A=$A1067,'SUMMARY DATA'!C:C=$B1067)),
  IF(
    OR(
      ISNUMBER(SEARCH(""CDM CASH DEPOSIT"",$C1067)),
      ISNUMBER(SEARCH(""CASH DEPOSIT"",$C1067)),
      COUNTIF('SUMMARY D"&amp;"ATA'!D:D,$C1067)&lt;&gt;1
    ),
    """",
    IFERROR(TEXTJOIN(CHAR(10),TRUE,FILTER('SUMMARY DATA'!I:I,'SUMMARY DATA'!D:D=$C1067)),"""")
  )
)"),"")</f>
        <v/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ht="15.75" customHeight="1" spans="1:27">
      <c r="A1068" s="2"/>
      <c r="B1068" s="41"/>
      <c r="C1068" s="2"/>
      <c r="D1068" s="6"/>
      <c r="E1068" s="4" t="str">
        <f>IFERROR(__xludf.DUMMYFUNCTION("IFERROR(
  TEXTJOIN(CHAR(10),TRUE,FILTER('SUMMARY DATA'!E:E,'SUMMARY DATA'!A:A=$A1068,'SUMMARY DATA'!C:C=$B1068)),
  IF(
    OR(
      ISNUMBER(SEARCH(""CDM CASH DEPOSIT"",$C1068)),
      ISNUMBER(SEARCH(""CASH DEPOSIT"",$C1068)),
      COUNTIF('SUMMARY D"&amp;"ATA'!D:D,$C1068)&lt;&gt;1
    ),
    """",
    IFERROR(TEXTJOIN(CHAR(10),TRUE,FILTER('SUMMARY DATA'!E:E,'SUMMARY DATA'!D:D=$C1068)),"""")
  )
)"),"")</f>
        <v/>
      </c>
      <c r="F1068" s="2" t="str">
        <f>IFERROR(__xludf.DUMMYFUNCTION("IFERROR(
  TEXTJOIN(CHAR(10),TRUE,FILTER('SUMMARY DATA'!F:F,'SUMMARY DATA'!A:A=$A1068,'SUMMARY DATA'!C:C=$B1068)),
  IF(
    OR(
      ISNUMBER(SEARCH(""CDM CASH DEPOSIT"",$C1068)),
      ISNUMBER(SEARCH(""CASH DEPOSIT"",$C1068)),
      COUNTIF('SUMMARY D"&amp;"ATA'!D:D,$C1068)&lt;&gt;1
    ),
    """",
    IFERROR(TEXTJOIN(CHAR(10),TRUE,FILTER('SUMMARY DATA'!F:F,'SUMMARY DATA'!D:D=$C1068)),"""")
  )
)"),"")</f>
        <v/>
      </c>
      <c r="G1068" s="2" t="str">
        <f>IFERROR(__xludf.DUMMYFUNCTION("IFERROR(
  TEXTJOIN(CHAR(10),TRUE,FILTER('SUMMARY DATA'!G:G,'SUMMARY DATA'!A:A=$A1068,'SUMMARY DATA'!C:C=$B1068)),
  IF(
    OR(
      ISNUMBER(SEARCH(""CDM CASH DEPOSIT"",$C1068)),
      ISNUMBER(SEARCH(""CASH DEPOSIT"",$C1068)),
      COUNTIF('SUMMARY D"&amp;"ATA'!D:D,$C1068)&lt;&gt;1
    ),
    """",
    IFERROR(TEXTJOIN(CHAR(10),TRUE,FILTER('SUMMARY DATA'!G:G,'SUMMARY DATA'!D:D=$C1068)),"""")
  )
)"),"")</f>
        <v/>
      </c>
      <c r="H1068" s="6" t="str">
        <f>IFERROR(__xludf.DUMMYFUNCTION("IFERROR(
  TEXTJOIN(CHAR(10),TRUE,FILTER('SUMMARY DATA'!H:H,'SUMMARY DATA'!A:A=$A1068,'SUMMARY DATA'!C:C=$B1068)),
  IF(
    OR(
      ISNUMBER(SEARCH(""CDM CASH DEPOSIT"",$C1068)),
      ISNUMBER(SEARCH(""CASH DEPOSIT"",$C1068)),
      COUNTIF('SUMMARY D"&amp;"ATA'!D:D,$C1068)&lt;&gt;1
    ),
    """",
    IFERROR(TEXTJOIN(CHAR(10),TRUE,FILTER('SUMMARY DATA'!H:H,'SUMMARY DATA'!D:D=$C1068)),"""")
  )
)"),"")</f>
        <v/>
      </c>
      <c r="I1068" s="6" t="str">
        <f>IFERROR(__xludf.DUMMYFUNCTION("IF(H1068="""","""",
SUM(ARRAYFORMULA(VALUE(SPLIT(H1068,CHAR(10)))))
)"),"")</f>
        <v/>
      </c>
      <c r="J1068" s="2" t="str">
        <f>IFERROR(__xludf.DUMMYFUNCTION("IFERROR(
  TEXTJOIN(CHAR(10),TRUE,FILTER('SUMMARY DATA'!I:I,'SUMMARY DATA'!A:A=$A1068,'SUMMARY DATA'!C:C=$B1068)),
  IF(
    OR(
      ISNUMBER(SEARCH(""CDM CASH DEPOSIT"",$C1068)),
      ISNUMBER(SEARCH(""CASH DEPOSIT"",$C1068)),
      COUNTIF('SUMMARY D"&amp;"ATA'!D:D,$C1068)&lt;&gt;1
    ),
    """",
    IFERROR(TEXTJOIN(CHAR(10),TRUE,FILTER('SUMMARY DATA'!I:I,'SUMMARY DATA'!D:D=$C1068)),"""")
  )
)"),"")</f>
        <v/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ht="15.75" customHeight="1" spans="1:27">
      <c r="A1069" s="2"/>
      <c r="B1069" s="41"/>
      <c r="C1069" s="2"/>
      <c r="D1069" s="6"/>
      <c r="E1069" s="4" t="str">
        <f>IFERROR(__xludf.DUMMYFUNCTION("IFERROR(
  TEXTJOIN(CHAR(10),TRUE,FILTER('SUMMARY DATA'!E:E,'SUMMARY DATA'!A:A=$A1069,'SUMMARY DATA'!C:C=$B1069)),
  IF(
    OR(
      ISNUMBER(SEARCH(""CDM CASH DEPOSIT"",$C1069)),
      ISNUMBER(SEARCH(""CASH DEPOSIT"",$C1069)),
      COUNTIF('SUMMARY D"&amp;"ATA'!D:D,$C1069)&lt;&gt;1
    ),
    """",
    IFERROR(TEXTJOIN(CHAR(10),TRUE,FILTER('SUMMARY DATA'!E:E,'SUMMARY DATA'!D:D=$C1069)),"""")
  )
)"),"")</f>
        <v/>
      </c>
      <c r="F1069" s="2" t="str">
        <f>IFERROR(__xludf.DUMMYFUNCTION("IFERROR(
  TEXTJOIN(CHAR(10),TRUE,FILTER('SUMMARY DATA'!F:F,'SUMMARY DATA'!A:A=$A1069,'SUMMARY DATA'!C:C=$B1069)),
  IF(
    OR(
      ISNUMBER(SEARCH(""CDM CASH DEPOSIT"",$C1069)),
      ISNUMBER(SEARCH(""CASH DEPOSIT"",$C1069)),
      COUNTIF('SUMMARY D"&amp;"ATA'!D:D,$C1069)&lt;&gt;1
    ),
    """",
    IFERROR(TEXTJOIN(CHAR(10),TRUE,FILTER('SUMMARY DATA'!F:F,'SUMMARY DATA'!D:D=$C1069)),"""")
  )
)"),"")</f>
        <v/>
      </c>
      <c r="G1069" s="2" t="str">
        <f>IFERROR(__xludf.DUMMYFUNCTION("IFERROR(
  TEXTJOIN(CHAR(10),TRUE,FILTER('SUMMARY DATA'!G:G,'SUMMARY DATA'!A:A=$A1069,'SUMMARY DATA'!C:C=$B1069)),
  IF(
    OR(
      ISNUMBER(SEARCH(""CDM CASH DEPOSIT"",$C1069)),
      ISNUMBER(SEARCH(""CASH DEPOSIT"",$C1069)),
      COUNTIF('SUMMARY D"&amp;"ATA'!D:D,$C1069)&lt;&gt;1
    ),
    """",
    IFERROR(TEXTJOIN(CHAR(10),TRUE,FILTER('SUMMARY DATA'!G:G,'SUMMARY DATA'!D:D=$C1069)),"""")
  )
)"),"")</f>
        <v/>
      </c>
      <c r="H1069" s="6" t="str">
        <f>IFERROR(__xludf.DUMMYFUNCTION("IFERROR(
  TEXTJOIN(CHAR(10),TRUE,FILTER('SUMMARY DATA'!H:H,'SUMMARY DATA'!A:A=$A1069,'SUMMARY DATA'!C:C=$B1069)),
  IF(
    OR(
      ISNUMBER(SEARCH(""CDM CASH DEPOSIT"",$C1069)),
      ISNUMBER(SEARCH(""CASH DEPOSIT"",$C1069)),
      COUNTIF('SUMMARY D"&amp;"ATA'!D:D,$C1069)&lt;&gt;1
    ),
    """",
    IFERROR(TEXTJOIN(CHAR(10),TRUE,FILTER('SUMMARY DATA'!H:H,'SUMMARY DATA'!D:D=$C1069)),"""")
  )
)"),"")</f>
        <v/>
      </c>
      <c r="I1069" s="6" t="str">
        <f>IFERROR(__xludf.DUMMYFUNCTION("IF(H1069="""","""",
SUM(ARRAYFORMULA(VALUE(SPLIT(H1069,CHAR(10)))))
)"),"")</f>
        <v/>
      </c>
      <c r="J1069" s="2" t="str">
        <f>IFERROR(__xludf.DUMMYFUNCTION("IFERROR(
  TEXTJOIN(CHAR(10),TRUE,FILTER('SUMMARY DATA'!I:I,'SUMMARY DATA'!A:A=$A1069,'SUMMARY DATA'!C:C=$B1069)),
  IF(
    OR(
      ISNUMBER(SEARCH(""CDM CASH DEPOSIT"",$C1069)),
      ISNUMBER(SEARCH(""CASH DEPOSIT"",$C1069)),
      COUNTIF('SUMMARY D"&amp;"ATA'!D:D,$C1069)&lt;&gt;1
    ),
    """",
    IFERROR(TEXTJOIN(CHAR(10),TRUE,FILTER('SUMMARY DATA'!I:I,'SUMMARY DATA'!D:D=$C1069)),"""")
  )
)"),"")</f>
        <v/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ht="15.75" customHeight="1" spans="1:27">
      <c r="A1070" s="2"/>
      <c r="B1070" s="41"/>
      <c r="C1070" s="2"/>
      <c r="D1070" s="6"/>
      <c r="E1070" s="4" t="str">
        <f>IFERROR(__xludf.DUMMYFUNCTION("IFERROR(
  TEXTJOIN(CHAR(10),TRUE,FILTER('SUMMARY DATA'!E:E,'SUMMARY DATA'!A:A=$A1070,'SUMMARY DATA'!C:C=$B1070)),
  IF(
    OR(
      ISNUMBER(SEARCH(""CDM CASH DEPOSIT"",$C1070)),
      ISNUMBER(SEARCH(""CASH DEPOSIT"",$C1070)),
      COUNTIF('SUMMARY D"&amp;"ATA'!D:D,$C1070)&lt;&gt;1
    ),
    """",
    IFERROR(TEXTJOIN(CHAR(10),TRUE,FILTER('SUMMARY DATA'!E:E,'SUMMARY DATA'!D:D=$C1070)),"""")
  )
)"),"")</f>
        <v/>
      </c>
      <c r="F1070" s="2" t="str">
        <f>IFERROR(__xludf.DUMMYFUNCTION("IFERROR(
  TEXTJOIN(CHAR(10),TRUE,FILTER('SUMMARY DATA'!F:F,'SUMMARY DATA'!A:A=$A1070,'SUMMARY DATA'!C:C=$B1070)),
  IF(
    OR(
      ISNUMBER(SEARCH(""CDM CASH DEPOSIT"",$C1070)),
      ISNUMBER(SEARCH(""CASH DEPOSIT"",$C1070)),
      COUNTIF('SUMMARY D"&amp;"ATA'!D:D,$C1070)&lt;&gt;1
    ),
    """",
    IFERROR(TEXTJOIN(CHAR(10),TRUE,FILTER('SUMMARY DATA'!F:F,'SUMMARY DATA'!D:D=$C1070)),"""")
  )
)"),"")</f>
        <v/>
      </c>
      <c r="G1070" s="2" t="str">
        <f>IFERROR(__xludf.DUMMYFUNCTION("IFERROR(
  TEXTJOIN(CHAR(10),TRUE,FILTER('SUMMARY DATA'!G:G,'SUMMARY DATA'!A:A=$A1070,'SUMMARY DATA'!C:C=$B1070)),
  IF(
    OR(
      ISNUMBER(SEARCH(""CDM CASH DEPOSIT"",$C1070)),
      ISNUMBER(SEARCH(""CASH DEPOSIT"",$C1070)),
      COUNTIF('SUMMARY D"&amp;"ATA'!D:D,$C1070)&lt;&gt;1
    ),
    """",
    IFERROR(TEXTJOIN(CHAR(10),TRUE,FILTER('SUMMARY DATA'!G:G,'SUMMARY DATA'!D:D=$C1070)),"""")
  )
)"),"")</f>
        <v/>
      </c>
      <c r="H1070" s="6" t="str">
        <f>IFERROR(__xludf.DUMMYFUNCTION("IFERROR(
  TEXTJOIN(CHAR(10),TRUE,FILTER('SUMMARY DATA'!H:H,'SUMMARY DATA'!A:A=$A1070,'SUMMARY DATA'!C:C=$B1070)),
  IF(
    OR(
      ISNUMBER(SEARCH(""CDM CASH DEPOSIT"",$C1070)),
      ISNUMBER(SEARCH(""CASH DEPOSIT"",$C1070)),
      COUNTIF('SUMMARY D"&amp;"ATA'!D:D,$C1070)&lt;&gt;1
    ),
    """",
    IFERROR(TEXTJOIN(CHAR(10),TRUE,FILTER('SUMMARY DATA'!H:H,'SUMMARY DATA'!D:D=$C1070)),"""")
  )
)"),"")</f>
        <v/>
      </c>
      <c r="I1070" s="6" t="str">
        <f>IFERROR(__xludf.DUMMYFUNCTION("IF(H1070="""","""",
SUM(ARRAYFORMULA(VALUE(SPLIT(H1070,CHAR(10)))))
)"),"")</f>
        <v/>
      </c>
      <c r="J1070" s="2" t="str">
        <f>IFERROR(__xludf.DUMMYFUNCTION("IFERROR(
  TEXTJOIN(CHAR(10),TRUE,FILTER('SUMMARY DATA'!I:I,'SUMMARY DATA'!A:A=$A1070,'SUMMARY DATA'!C:C=$B1070)),
  IF(
    OR(
      ISNUMBER(SEARCH(""CDM CASH DEPOSIT"",$C1070)),
      ISNUMBER(SEARCH(""CASH DEPOSIT"",$C1070)),
      COUNTIF('SUMMARY D"&amp;"ATA'!D:D,$C1070)&lt;&gt;1
    ),
    """",
    IFERROR(TEXTJOIN(CHAR(10),TRUE,FILTER('SUMMARY DATA'!I:I,'SUMMARY DATA'!D:D=$C1070)),"""")
  )
)"),"")</f>
        <v/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ht="15.75" customHeight="1" spans="1:27">
      <c r="A1071" s="2"/>
      <c r="B1071" s="41"/>
      <c r="C1071" s="2"/>
      <c r="D1071" s="6"/>
      <c r="E1071" s="4" t="str">
        <f>IFERROR(__xludf.DUMMYFUNCTION("IFERROR(
  TEXTJOIN(CHAR(10),TRUE,FILTER('SUMMARY DATA'!E:E,'SUMMARY DATA'!A:A=$A1071,'SUMMARY DATA'!C:C=$B1071)),
  IF(
    OR(
      ISNUMBER(SEARCH(""CDM CASH DEPOSIT"",$C1071)),
      ISNUMBER(SEARCH(""CASH DEPOSIT"",$C1071)),
      COUNTIF('SUMMARY D"&amp;"ATA'!D:D,$C1071)&lt;&gt;1
    ),
    """",
    IFERROR(TEXTJOIN(CHAR(10),TRUE,FILTER('SUMMARY DATA'!E:E,'SUMMARY DATA'!D:D=$C1071)),"""")
  )
)"),"")</f>
        <v/>
      </c>
      <c r="F1071" s="2" t="str">
        <f>IFERROR(__xludf.DUMMYFUNCTION("IFERROR(
  TEXTJOIN(CHAR(10),TRUE,FILTER('SUMMARY DATA'!F:F,'SUMMARY DATA'!A:A=$A1071,'SUMMARY DATA'!C:C=$B1071)),
  IF(
    OR(
      ISNUMBER(SEARCH(""CDM CASH DEPOSIT"",$C1071)),
      ISNUMBER(SEARCH(""CASH DEPOSIT"",$C1071)),
      COUNTIF('SUMMARY D"&amp;"ATA'!D:D,$C1071)&lt;&gt;1
    ),
    """",
    IFERROR(TEXTJOIN(CHAR(10),TRUE,FILTER('SUMMARY DATA'!F:F,'SUMMARY DATA'!D:D=$C1071)),"""")
  )
)"),"")</f>
        <v/>
      </c>
      <c r="G1071" s="2" t="str">
        <f>IFERROR(__xludf.DUMMYFUNCTION("IFERROR(
  TEXTJOIN(CHAR(10),TRUE,FILTER('SUMMARY DATA'!G:G,'SUMMARY DATA'!A:A=$A1071,'SUMMARY DATA'!C:C=$B1071)),
  IF(
    OR(
      ISNUMBER(SEARCH(""CDM CASH DEPOSIT"",$C1071)),
      ISNUMBER(SEARCH(""CASH DEPOSIT"",$C1071)),
      COUNTIF('SUMMARY D"&amp;"ATA'!D:D,$C1071)&lt;&gt;1
    ),
    """",
    IFERROR(TEXTJOIN(CHAR(10),TRUE,FILTER('SUMMARY DATA'!G:G,'SUMMARY DATA'!D:D=$C1071)),"""")
  )
)"),"")</f>
        <v/>
      </c>
      <c r="H1071" s="6" t="str">
        <f>IFERROR(__xludf.DUMMYFUNCTION("IFERROR(
  TEXTJOIN(CHAR(10),TRUE,FILTER('SUMMARY DATA'!H:H,'SUMMARY DATA'!A:A=$A1071,'SUMMARY DATA'!C:C=$B1071)),
  IF(
    OR(
      ISNUMBER(SEARCH(""CDM CASH DEPOSIT"",$C1071)),
      ISNUMBER(SEARCH(""CASH DEPOSIT"",$C1071)),
      COUNTIF('SUMMARY D"&amp;"ATA'!D:D,$C1071)&lt;&gt;1
    ),
    """",
    IFERROR(TEXTJOIN(CHAR(10),TRUE,FILTER('SUMMARY DATA'!H:H,'SUMMARY DATA'!D:D=$C1071)),"""")
  )
)"),"")</f>
        <v/>
      </c>
      <c r="I1071" s="6" t="str">
        <f>IFERROR(__xludf.DUMMYFUNCTION("IF(H1071="""","""",
SUM(ARRAYFORMULA(VALUE(SPLIT(H1071,CHAR(10)))))
)"),"")</f>
        <v/>
      </c>
      <c r="J1071" s="2" t="str">
        <f>IFERROR(__xludf.DUMMYFUNCTION("IFERROR(
  TEXTJOIN(CHAR(10),TRUE,FILTER('SUMMARY DATA'!I:I,'SUMMARY DATA'!A:A=$A1071,'SUMMARY DATA'!C:C=$B1071)),
  IF(
    OR(
      ISNUMBER(SEARCH(""CDM CASH DEPOSIT"",$C1071)),
      ISNUMBER(SEARCH(""CASH DEPOSIT"",$C1071)),
      COUNTIF('SUMMARY D"&amp;"ATA'!D:D,$C1071)&lt;&gt;1
    ),
    """",
    IFERROR(TEXTJOIN(CHAR(10),TRUE,FILTER('SUMMARY DATA'!I:I,'SUMMARY DATA'!D:D=$C1071)),"""")
  )
)"),"")</f>
        <v/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ht="15.75" customHeight="1" spans="1:27">
      <c r="A1072" s="2"/>
      <c r="B1072" s="41"/>
      <c r="C1072" s="2"/>
      <c r="D1072" s="6"/>
      <c r="E1072" s="4" t="str">
        <f>IFERROR(__xludf.DUMMYFUNCTION("IFERROR(
  TEXTJOIN(CHAR(10),TRUE,FILTER('SUMMARY DATA'!E:E,'SUMMARY DATA'!A:A=$A1072,'SUMMARY DATA'!C:C=$B1072)),
  IF(
    OR(
      ISNUMBER(SEARCH(""CDM CASH DEPOSIT"",$C1072)),
      ISNUMBER(SEARCH(""CASH DEPOSIT"",$C1072)),
      COUNTIF('SUMMARY D"&amp;"ATA'!D:D,$C1072)&lt;&gt;1
    ),
    """",
    IFERROR(TEXTJOIN(CHAR(10),TRUE,FILTER('SUMMARY DATA'!E:E,'SUMMARY DATA'!D:D=$C1072)),"""")
  )
)"),"")</f>
        <v/>
      </c>
      <c r="F1072" s="2" t="str">
        <f>IFERROR(__xludf.DUMMYFUNCTION("IFERROR(
  TEXTJOIN(CHAR(10),TRUE,FILTER('SUMMARY DATA'!F:F,'SUMMARY DATA'!A:A=$A1072,'SUMMARY DATA'!C:C=$B1072)),
  IF(
    OR(
      ISNUMBER(SEARCH(""CDM CASH DEPOSIT"",$C1072)),
      ISNUMBER(SEARCH(""CASH DEPOSIT"",$C1072)),
      COUNTIF('SUMMARY D"&amp;"ATA'!D:D,$C1072)&lt;&gt;1
    ),
    """",
    IFERROR(TEXTJOIN(CHAR(10),TRUE,FILTER('SUMMARY DATA'!F:F,'SUMMARY DATA'!D:D=$C1072)),"""")
  )
)"),"")</f>
        <v/>
      </c>
      <c r="G1072" s="2" t="str">
        <f>IFERROR(__xludf.DUMMYFUNCTION("IFERROR(
  TEXTJOIN(CHAR(10),TRUE,FILTER('SUMMARY DATA'!G:G,'SUMMARY DATA'!A:A=$A1072,'SUMMARY DATA'!C:C=$B1072)),
  IF(
    OR(
      ISNUMBER(SEARCH(""CDM CASH DEPOSIT"",$C1072)),
      ISNUMBER(SEARCH(""CASH DEPOSIT"",$C1072)),
      COUNTIF('SUMMARY D"&amp;"ATA'!D:D,$C1072)&lt;&gt;1
    ),
    """",
    IFERROR(TEXTJOIN(CHAR(10),TRUE,FILTER('SUMMARY DATA'!G:G,'SUMMARY DATA'!D:D=$C1072)),"""")
  )
)"),"")</f>
        <v/>
      </c>
      <c r="H1072" s="6" t="str">
        <f>IFERROR(__xludf.DUMMYFUNCTION("IFERROR(
  TEXTJOIN(CHAR(10),TRUE,FILTER('SUMMARY DATA'!H:H,'SUMMARY DATA'!A:A=$A1072,'SUMMARY DATA'!C:C=$B1072)),
  IF(
    OR(
      ISNUMBER(SEARCH(""CDM CASH DEPOSIT"",$C1072)),
      ISNUMBER(SEARCH(""CASH DEPOSIT"",$C1072)),
      COUNTIF('SUMMARY D"&amp;"ATA'!D:D,$C1072)&lt;&gt;1
    ),
    """",
    IFERROR(TEXTJOIN(CHAR(10),TRUE,FILTER('SUMMARY DATA'!H:H,'SUMMARY DATA'!D:D=$C1072)),"""")
  )
)"),"")</f>
        <v/>
      </c>
      <c r="I1072" s="6" t="str">
        <f>IFERROR(__xludf.DUMMYFUNCTION("IF(H1072="""","""",
SUM(ARRAYFORMULA(VALUE(SPLIT(H1072,CHAR(10)))))
)"),"")</f>
        <v/>
      </c>
      <c r="J1072" s="2" t="str">
        <f>IFERROR(__xludf.DUMMYFUNCTION("IFERROR(
  TEXTJOIN(CHAR(10),TRUE,FILTER('SUMMARY DATA'!I:I,'SUMMARY DATA'!A:A=$A1072,'SUMMARY DATA'!C:C=$B1072)),
  IF(
    OR(
      ISNUMBER(SEARCH(""CDM CASH DEPOSIT"",$C1072)),
      ISNUMBER(SEARCH(""CASH DEPOSIT"",$C1072)),
      COUNTIF('SUMMARY D"&amp;"ATA'!D:D,$C1072)&lt;&gt;1
    ),
    """",
    IFERROR(TEXTJOIN(CHAR(10),TRUE,FILTER('SUMMARY DATA'!I:I,'SUMMARY DATA'!D:D=$C1072)),"""")
  )
)"),"")</f>
        <v/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ht="15.75" customHeight="1" spans="1:27">
      <c r="A1073" s="2"/>
      <c r="B1073" s="41"/>
      <c r="C1073" s="2"/>
      <c r="D1073" s="6"/>
      <c r="E1073" s="4" t="str">
        <f>IFERROR(__xludf.DUMMYFUNCTION("IFERROR(
  TEXTJOIN(CHAR(10),TRUE,FILTER('SUMMARY DATA'!E:E,'SUMMARY DATA'!A:A=$A1073,'SUMMARY DATA'!C:C=$B1073)),
  IF(
    OR(
      ISNUMBER(SEARCH(""CDM CASH DEPOSIT"",$C1073)),
      ISNUMBER(SEARCH(""CASH DEPOSIT"",$C1073)),
      COUNTIF('SUMMARY D"&amp;"ATA'!D:D,$C1073)&lt;&gt;1
    ),
    """",
    IFERROR(TEXTJOIN(CHAR(10),TRUE,FILTER('SUMMARY DATA'!E:E,'SUMMARY DATA'!D:D=$C1073)),"""")
  )
)"),"")</f>
        <v/>
      </c>
      <c r="F1073" s="2" t="str">
        <f>IFERROR(__xludf.DUMMYFUNCTION("IFERROR(
  TEXTJOIN(CHAR(10),TRUE,FILTER('SUMMARY DATA'!F:F,'SUMMARY DATA'!A:A=$A1073,'SUMMARY DATA'!C:C=$B1073)),
  IF(
    OR(
      ISNUMBER(SEARCH(""CDM CASH DEPOSIT"",$C1073)),
      ISNUMBER(SEARCH(""CASH DEPOSIT"",$C1073)),
      COUNTIF('SUMMARY D"&amp;"ATA'!D:D,$C1073)&lt;&gt;1
    ),
    """",
    IFERROR(TEXTJOIN(CHAR(10),TRUE,FILTER('SUMMARY DATA'!F:F,'SUMMARY DATA'!D:D=$C1073)),"""")
  )
)"),"")</f>
        <v/>
      </c>
      <c r="G1073" s="2" t="str">
        <f>IFERROR(__xludf.DUMMYFUNCTION("IFERROR(
  TEXTJOIN(CHAR(10),TRUE,FILTER('SUMMARY DATA'!G:G,'SUMMARY DATA'!A:A=$A1073,'SUMMARY DATA'!C:C=$B1073)),
  IF(
    OR(
      ISNUMBER(SEARCH(""CDM CASH DEPOSIT"",$C1073)),
      ISNUMBER(SEARCH(""CASH DEPOSIT"",$C1073)),
      COUNTIF('SUMMARY D"&amp;"ATA'!D:D,$C1073)&lt;&gt;1
    ),
    """",
    IFERROR(TEXTJOIN(CHAR(10),TRUE,FILTER('SUMMARY DATA'!G:G,'SUMMARY DATA'!D:D=$C1073)),"""")
  )
)"),"")</f>
        <v/>
      </c>
      <c r="H1073" s="6" t="str">
        <f>IFERROR(__xludf.DUMMYFUNCTION("IFERROR(
  TEXTJOIN(CHAR(10),TRUE,FILTER('SUMMARY DATA'!H:H,'SUMMARY DATA'!A:A=$A1073,'SUMMARY DATA'!C:C=$B1073)),
  IF(
    OR(
      ISNUMBER(SEARCH(""CDM CASH DEPOSIT"",$C1073)),
      ISNUMBER(SEARCH(""CASH DEPOSIT"",$C1073)),
      COUNTIF('SUMMARY D"&amp;"ATA'!D:D,$C1073)&lt;&gt;1
    ),
    """",
    IFERROR(TEXTJOIN(CHAR(10),TRUE,FILTER('SUMMARY DATA'!H:H,'SUMMARY DATA'!D:D=$C1073)),"""")
  )
)"),"")</f>
        <v/>
      </c>
      <c r="I1073" s="6" t="str">
        <f>IFERROR(__xludf.DUMMYFUNCTION("IF(H1073="""","""",
SUM(ARRAYFORMULA(VALUE(SPLIT(H1073,CHAR(10)))))
)"),"")</f>
        <v/>
      </c>
      <c r="J1073" s="2" t="str">
        <f>IFERROR(__xludf.DUMMYFUNCTION("IFERROR(
  TEXTJOIN(CHAR(10),TRUE,FILTER('SUMMARY DATA'!I:I,'SUMMARY DATA'!A:A=$A1073,'SUMMARY DATA'!C:C=$B1073)),
  IF(
    OR(
      ISNUMBER(SEARCH(""CDM CASH DEPOSIT"",$C1073)),
      ISNUMBER(SEARCH(""CASH DEPOSIT"",$C1073)),
      COUNTIF('SUMMARY D"&amp;"ATA'!D:D,$C1073)&lt;&gt;1
    ),
    """",
    IFERROR(TEXTJOIN(CHAR(10),TRUE,FILTER('SUMMARY DATA'!I:I,'SUMMARY DATA'!D:D=$C1073)),"""")
  )
)"),"")</f>
        <v/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ht="15.75" customHeight="1" spans="1:27">
      <c r="A1074" s="2"/>
      <c r="B1074" s="41"/>
      <c r="C1074" s="2"/>
      <c r="D1074" s="6"/>
      <c r="E1074" s="4" t="str">
        <f>IFERROR(__xludf.DUMMYFUNCTION("IFERROR(
  TEXTJOIN(CHAR(10),TRUE,FILTER('SUMMARY DATA'!E:E,'SUMMARY DATA'!A:A=$A1074,'SUMMARY DATA'!C:C=$B1074)),
  IF(
    OR(
      ISNUMBER(SEARCH(""CDM CASH DEPOSIT"",$C1074)),
      ISNUMBER(SEARCH(""CASH DEPOSIT"",$C1074)),
      COUNTIF('SUMMARY D"&amp;"ATA'!D:D,$C1074)&lt;&gt;1
    ),
    """",
    IFERROR(TEXTJOIN(CHAR(10),TRUE,FILTER('SUMMARY DATA'!E:E,'SUMMARY DATA'!D:D=$C1074)),"""")
  )
)"),"")</f>
        <v/>
      </c>
      <c r="F1074" s="2" t="str">
        <f>IFERROR(__xludf.DUMMYFUNCTION("IFERROR(
  TEXTJOIN(CHAR(10),TRUE,FILTER('SUMMARY DATA'!F:F,'SUMMARY DATA'!A:A=$A1074,'SUMMARY DATA'!C:C=$B1074)),
  IF(
    OR(
      ISNUMBER(SEARCH(""CDM CASH DEPOSIT"",$C1074)),
      ISNUMBER(SEARCH(""CASH DEPOSIT"",$C1074)),
      COUNTIF('SUMMARY D"&amp;"ATA'!D:D,$C1074)&lt;&gt;1
    ),
    """",
    IFERROR(TEXTJOIN(CHAR(10),TRUE,FILTER('SUMMARY DATA'!F:F,'SUMMARY DATA'!D:D=$C1074)),"""")
  )
)"),"")</f>
        <v/>
      </c>
      <c r="G1074" s="2" t="str">
        <f>IFERROR(__xludf.DUMMYFUNCTION("IFERROR(
  TEXTJOIN(CHAR(10),TRUE,FILTER('SUMMARY DATA'!G:G,'SUMMARY DATA'!A:A=$A1074,'SUMMARY DATA'!C:C=$B1074)),
  IF(
    OR(
      ISNUMBER(SEARCH(""CDM CASH DEPOSIT"",$C1074)),
      ISNUMBER(SEARCH(""CASH DEPOSIT"",$C1074)),
      COUNTIF('SUMMARY D"&amp;"ATA'!D:D,$C1074)&lt;&gt;1
    ),
    """",
    IFERROR(TEXTJOIN(CHAR(10),TRUE,FILTER('SUMMARY DATA'!G:G,'SUMMARY DATA'!D:D=$C1074)),"""")
  )
)"),"")</f>
        <v/>
      </c>
      <c r="H1074" s="6" t="str">
        <f>IFERROR(__xludf.DUMMYFUNCTION("IFERROR(
  TEXTJOIN(CHAR(10),TRUE,FILTER('SUMMARY DATA'!H:H,'SUMMARY DATA'!A:A=$A1074,'SUMMARY DATA'!C:C=$B1074)),
  IF(
    OR(
      ISNUMBER(SEARCH(""CDM CASH DEPOSIT"",$C1074)),
      ISNUMBER(SEARCH(""CASH DEPOSIT"",$C1074)),
      COUNTIF('SUMMARY D"&amp;"ATA'!D:D,$C1074)&lt;&gt;1
    ),
    """",
    IFERROR(TEXTJOIN(CHAR(10),TRUE,FILTER('SUMMARY DATA'!H:H,'SUMMARY DATA'!D:D=$C1074)),"""")
  )
)"),"")</f>
        <v/>
      </c>
      <c r="I1074" s="6" t="str">
        <f>IFERROR(__xludf.DUMMYFUNCTION("IF(H1074="""","""",
SUM(ARRAYFORMULA(VALUE(SPLIT(H1074,CHAR(10)))))
)"),"")</f>
        <v/>
      </c>
      <c r="J1074" s="2" t="str">
        <f>IFERROR(__xludf.DUMMYFUNCTION("IFERROR(
  TEXTJOIN(CHAR(10),TRUE,FILTER('SUMMARY DATA'!I:I,'SUMMARY DATA'!A:A=$A1074,'SUMMARY DATA'!C:C=$B1074)),
  IF(
    OR(
      ISNUMBER(SEARCH(""CDM CASH DEPOSIT"",$C1074)),
      ISNUMBER(SEARCH(""CASH DEPOSIT"",$C1074)),
      COUNTIF('SUMMARY D"&amp;"ATA'!D:D,$C1074)&lt;&gt;1
    ),
    """",
    IFERROR(TEXTJOIN(CHAR(10),TRUE,FILTER('SUMMARY DATA'!I:I,'SUMMARY DATA'!D:D=$C1074)),"""")
  )
)"),"")</f>
        <v/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ht="15.75" customHeight="1" spans="1:27">
      <c r="A1075" s="2"/>
      <c r="B1075" s="41"/>
      <c r="C1075" s="2"/>
      <c r="D1075" s="6"/>
      <c r="E1075" s="4" t="str">
        <f>IFERROR(__xludf.DUMMYFUNCTION("IFERROR(
  TEXTJOIN(CHAR(10),TRUE,FILTER('SUMMARY DATA'!E:E,'SUMMARY DATA'!A:A=$A1075,'SUMMARY DATA'!C:C=$B1075)),
  IF(
    OR(
      ISNUMBER(SEARCH(""CDM CASH DEPOSIT"",$C1075)),
      ISNUMBER(SEARCH(""CASH DEPOSIT"",$C1075)),
      COUNTIF('SUMMARY D"&amp;"ATA'!D:D,$C1075)&lt;&gt;1
    ),
    """",
    IFERROR(TEXTJOIN(CHAR(10),TRUE,FILTER('SUMMARY DATA'!E:E,'SUMMARY DATA'!D:D=$C1075)),"""")
  )
)"),"")</f>
        <v/>
      </c>
      <c r="F1075" s="2" t="str">
        <f>IFERROR(__xludf.DUMMYFUNCTION("IFERROR(
  TEXTJOIN(CHAR(10),TRUE,FILTER('SUMMARY DATA'!F:F,'SUMMARY DATA'!A:A=$A1075,'SUMMARY DATA'!C:C=$B1075)),
  IF(
    OR(
      ISNUMBER(SEARCH(""CDM CASH DEPOSIT"",$C1075)),
      ISNUMBER(SEARCH(""CASH DEPOSIT"",$C1075)),
      COUNTIF('SUMMARY D"&amp;"ATA'!D:D,$C1075)&lt;&gt;1
    ),
    """",
    IFERROR(TEXTJOIN(CHAR(10),TRUE,FILTER('SUMMARY DATA'!F:F,'SUMMARY DATA'!D:D=$C1075)),"""")
  )
)"),"")</f>
        <v/>
      </c>
      <c r="G1075" s="2" t="str">
        <f>IFERROR(__xludf.DUMMYFUNCTION("IFERROR(
  TEXTJOIN(CHAR(10),TRUE,FILTER('SUMMARY DATA'!G:G,'SUMMARY DATA'!A:A=$A1075,'SUMMARY DATA'!C:C=$B1075)),
  IF(
    OR(
      ISNUMBER(SEARCH(""CDM CASH DEPOSIT"",$C1075)),
      ISNUMBER(SEARCH(""CASH DEPOSIT"",$C1075)),
      COUNTIF('SUMMARY D"&amp;"ATA'!D:D,$C1075)&lt;&gt;1
    ),
    """",
    IFERROR(TEXTJOIN(CHAR(10),TRUE,FILTER('SUMMARY DATA'!G:G,'SUMMARY DATA'!D:D=$C1075)),"""")
  )
)"),"")</f>
        <v/>
      </c>
      <c r="H1075" s="6" t="str">
        <f>IFERROR(__xludf.DUMMYFUNCTION("IFERROR(
  TEXTJOIN(CHAR(10),TRUE,FILTER('SUMMARY DATA'!H:H,'SUMMARY DATA'!A:A=$A1075,'SUMMARY DATA'!C:C=$B1075)),
  IF(
    OR(
      ISNUMBER(SEARCH(""CDM CASH DEPOSIT"",$C1075)),
      ISNUMBER(SEARCH(""CASH DEPOSIT"",$C1075)),
      COUNTIF('SUMMARY D"&amp;"ATA'!D:D,$C1075)&lt;&gt;1
    ),
    """",
    IFERROR(TEXTJOIN(CHAR(10),TRUE,FILTER('SUMMARY DATA'!H:H,'SUMMARY DATA'!D:D=$C1075)),"""")
  )
)"),"")</f>
        <v/>
      </c>
      <c r="I1075" s="6" t="str">
        <f>IFERROR(__xludf.DUMMYFUNCTION("IF(H1075="""","""",
SUM(ARRAYFORMULA(VALUE(SPLIT(H1075,CHAR(10)))))
)"),"")</f>
        <v/>
      </c>
      <c r="J1075" s="2" t="str">
        <f>IFERROR(__xludf.DUMMYFUNCTION("IFERROR(
  TEXTJOIN(CHAR(10),TRUE,FILTER('SUMMARY DATA'!I:I,'SUMMARY DATA'!A:A=$A1075,'SUMMARY DATA'!C:C=$B1075)),
  IF(
    OR(
      ISNUMBER(SEARCH(""CDM CASH DEPOSIT"",$C1075)),
      ISNUMBER(SEARCH(""CASH DEPOSIT"",$C1075)),
      COUNTIF('SUMMARY D"&amp;"ATA'!D:D,$C1075)&lt;&gt;1
    ),
    """",
    IFERROR(TEXTJOIN(CHAR(10),TRUE,FILTER('SUMMARY DATA'!I:I,'SUMMARY DATA'!D:D=$C1075)),"""")
  )
)"),"")</f>
        <v/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ht="15.75" customHeight="1" spans="1:27">
      <c r="A1076" s="2"/>
      <c r="B1076" s="41"/>
      <c r="C1076" s="2"/>
      <c r="D1076" s="6"/>
      <c r="E1076" s="4" t="str">
        <f>IFERROR(__xludf.DUMMYFUNCTION("IFERROR(
  TEXTJOIN(CHAR(10),TRUE,FILTER('SUMMARY DATA'!E:E,'SUMMARY DATA'!A:A=$A1076,'SUMMARY DATA'!C:C=$B1076)),
  IF(
    OR(
      ISNUMBER(SEARCH(""CDM CASH DEPOSIT"",$C1076)),
      ISNUMBER(SEARCH(""CASH DEPOSIT"",$C1076)),
      COUNTIF('SUMMARY D"&amp;"ATA'!D:D,$C1076)&lt;&gt;1
    ),
    """",
    IFERROR(TEXTJOIN(CHAR(10),TRUE,FILTER('SUMMARY DATA'!E:E,'SUMMARY DATA'!D:D=$C1076)),"""")
  )
)"),"")</f>
        <v/>
      </c>
      <c r="F1076" s="2" t="str">
        <f>IFERROR(__xludf.DUMMYFUNCTION("IFERROR(
  TEXTJOIN(CHAR(10),TRUE,FILTER('SUMMARY DATA'!F:F,'SUMMARY DATA'!A:A=$A1076,'SUMMARY DATA'!C:C=$B1076)),
  IF(
    OR(
      ISNUMBER(SEARCH(""CDM CASH DEPOSIT"",$C1076)),
      ISNUMBER(SEARCH(""CASH DEPOSIT"",$C1076)),
      COUNTIF('SUMMARY D"&amp;"ATA'!D:D,$C1076)&lt;&gt;1
    ),
    """",
    IFERROR(TEXTJOIN(CHAR(10),TRUE,FILTER('SUMMARY DATA'!F:F,'SUMMARY DATA'!D:D=$C1076)),"""")
  )
)"),"")</f>
        <v/>
      </c>
      <c r="G1076" s="2" t="str">
        <f>IFERROR(__xludf.DUMMYFUNCTION("IFERROR(
  TEXTJOIN(CHAR(10),TRUE,FILTER('SUMMARY DATA'!G:G,'SUMMARY DATA'!A:A=$A1076,'SUMMARY DATA'!C:C=$B1076)),
  IF(
    OR(
      ISNUMBER(SEARCH(""CDM CASH DEPOSIT"",$C1076)),
      ISNUMBER(SEARCH(""CASH DEPOSIT"",$C1076)),
      COUNTIF('SUMMARY D"&amp;"ATA'!D:D,$C1076)&lt;&gt;1
    ),
    """",
    IFERROR(TEXTJOIN(CHAR(10),TRUE,FILTER('SUMMARY DATA'!G:G,'SUMMARY DATA'!D:D=$C1076)),"""")
  )
)"),"")</f>
        <v/>
      </c>
      <c r="H1076" s="6" t="str">
        <f>IFERROR(__xludf.DUMMYFUNCTION("IFERROR(
  TEXTJOIN(CHAR(10),TRUE,FILTER('SUMMARY DATA'!H:H,'SUMMARY DATA'!A:A=$A1076,'SUMMARY DATA'!C:C=$B1076)),
  IF(
    OR(
      ISNUMBER(SEARCH(""CDM CASH DEPOSIT"",$C1076)),
      ISNUMBER(SEARCH(""CASH DEPOSIT"",$C1076)),
      COUNTIF('SUMMARY D"&amp;"ATA'!D:D,$C1076)&lt;&gt;1
    ),
    """",
    IFERROR(TEXTJOIN(CHAR(10),TRUE,FILTER('SUMMARY DATA'!H:H,'SUMMARY DATA'!D:D=$C1076)),"""")
  )
)"),"")</f>
        <v/>
      </c>
      <c r="I1076" s="6" t="str">
        <f>IFERROR(__xludf.DUMMYFUNCTION("IF(H1076="""","""",
SUM(ARRAYFORMULA(VALUE(SPLIT(H1076,CHAR(10)))))
)"),"")</f>
        <v/>
      </c>
      <c r="J1076" s="2" t="str">
        <f>IFERROR(__xludf.DUMMYFUNCTION("IFERROR(
  TEXTJOIN(CHAR(10),TRUE,FILTER('SUMMARY DATA'!I:I,'SUMMARY DATA'!A:A=$A1076,'SUMMARY DATA'!C:C=$B1076)),
  IF(
    OR(
      ISNUMBER(SEARCH(""CDM CASH DEPOSIT"",$C1076)),
      ISNUMBER(SEARCH(""CASH DEPOSIT"",$C1076)),
      COUNTIF('SUMMARY D"&amp;"ATA'!D:D,$C1076)&lt;&gt;1
    ),
    """",
    IFERROR(TEXTJOIN(CHAR(10),TRUE,FILTER('SUMMARY DATA'!I:I,'SUMMARY DATA'!D:D=$C1076)),"""")
  )
)"),"")</f>
        <v/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ht="15.75" customHeight="1" spans="1:27">
      <c r="A1077" s="2"/>
      <c r="B1077" s="41"/>
      <c r="C1077" s="2"/>
      <c r="D1077" s="6"/>
      <c r="E1077" s="4" t="str">
        <f>IFERROR(__xludf.DUMMYFUNCTION("IFERROR(
  TEXTJOIN(CHAR(10),TRUE,FILTER('SUMMARY DATA'!E:E,'SUMMARY DATA'!A:A=$A1077,'SUMMARY DATA'!C:C=$B1077)),
  IF(
    OR(
      ISNUMBER(SEARCH(""CDM CASH DEPOSIT"",$C1077)),
      ISNUMBER(SEARCH(""CASH DEPOSIT"",$C1077)),
      COUNTIF('SUMMARY D"&amp;"ATA'!D:D,$C1077)&lt;&gt;1
    ),
    """",
    IFERROR(TEXTJOIN(CHAR(10),TRUE,FILTER('SUMMARY DATA'!E:E,'SUMMARY DATA'!D:D=$C1077)),"""")
  )
)"),"")</f>
        <v/>
      </c>
      <c r="F1077" s="2" t="str">
        <f>IFERROR(__xludf.DUMMYFUNCTION("IFERROR(
  TEXTJOIN(CHAR(10),TRUE,FILTER('SUMMARY DATA'!F:F,'SUMMARY DATA'!A:A=$A1077,'SUMMARY DATA'!C:C=$B1077)),
  IF(
    OR(
      ISNUMBER(SEARCH(""CDM CASH DEPOSIT"",$C1077)),
      ISNUMBER(SEARCH(""CASH DEPOSIT"",$C1077)),
      COUNTIF('SUMMARY D"&amp;"ATA'!D:D,$C1077)&lt;&gt;1
    ),
    """",
    IFERROR(TEXTJOIN(CHAR(10),TRUE,FILTER('SUMMARY DATA'!F:F,'SUMMARY DATA'!D:D=$C1077)),"""")
  )
)"),"")</f>
        <v/>
      </c>
      <c r="G1077" s="2" t="str">
        <f>IFERROR(__xludf.DUMMYFUNCTION("IFERROR(
  TEXTJOIN(CHAR(10),TRUE,FILTER('SUMMARY DATA'!G:G,'SUMMARY DATA'!A:A=$A1077,'SUMMARY DATA'!C:C=$B1077)),
  IF(
    OR(
      ISNUMBER(SEARCH(""CDM CASH DEPOSIT"",$C1077)),
      ISNUMBER(SEARCH(""CASH DEPOSIT"",$C1077)),
      COUNTIF('SUMMARY D"&amp;"ATA'!D:D,$C1077)&lt;&gt;1
    ),
    """",
    IFERROR(TEXTJOIN(CHAR(10),TRUE,FILTER('SUMMARY DATA'!G:G,'SUMMARY DATA'!D:D=$C1077)),"""")
  )
)"),"")</f>
        <v/>
      </c>
      <c r="H1077" s="6" t="str">
        <f>IFERROR(__xludf.DUMMYFUNCTION("IFERROR(
  TEXTJOIN(CHAR(10),TRUE,FILTER('SUMMARY DATA'!H:H,'SUMMARY DATA'!A:A=$A1077,'SUMMARY DATA'!C:C=$B1077)),
  IF(
    OR(
      ISNUMBER(SEARCH(""CDM CASH DEPOSIT"",$C1077)),
      ISNUMBER(SEARCH(""CASH DEPOSIT"",$C1077)),
      COUNTIF('SUMMARY D"&amp;"ATA'!D:D,$C1077)&lt;&gt;1
    ),
    """",
    IFERROR(TEXTJOIN(CHAR(10),TRUE,FILTER('SUMMARY DATA'!H:H,'SUMMARY DATA'!D:D=$C1077)),"""")
  )
)"),"")</f>
        <v/>
      </c>
      <c r="I1077" s="6" t="str">
        <f>IFERROR(__xludf.DUMMYFUNCTION("IF(H1077="""","""",
SUM(ARRAYFORMULA(VALUE(SPLIT(H1077,CHAR(10)))))
)"),"")</f>
        <v/>
      </c>
      <c r="J1077" s="2" t="str">
        <f>IFERROR(__xludf.DUMMYFUNCTION("IFERROR(
  TEXTJOIN(CHAR(10),TRUE,FILTER('SUMMARY DATA'!I:I,'SUMMARY DATA'!A:A=$A1077,'SUMMARY DATA'!C:C=$B1077)),
  IF(
    OR(
      ISNUMBER(SEARCH(""CDM CASH DEPOSIT"",$C1077)),
      ISNUMBER(SEARCH(""CASH DEPOSIT"",$C1077)),
      COUNTIF('SUMMARY D"&amp;"ATA'!D:D,$C1077)&lt;&gt;1
    ),
    """",
    IFERROR(TEXTJOIN(CHAR(10),TRUE,FILTER('SUMMARY DATA'!I:I,'SUMMARY DATA'!D:D=$C1077)),"""")
  )
)"),"")</f>
        <v/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ht="15.75" customHeight="1" spans="1:27">
      <c r="A1078" s="2"/>
      <c r="B1078" s="41"/>
      <c r="C1078" s="2"/>
      <c r="D1078" s="6"/>
      <c r="E1078" s="4" t="str">
        <f>IFERROR(__xludf.DUMMYFUNCTION("IFERROR(
  TEXTJOIN(CHAR(10),TRUE,FILTER('SUMMARY DATA'!E:E,'SUMMARY DATA'!A:A=$A1078,'SUMMARY DATA'!C:C=$B1078)),
  IF(
    OR(
      ISNUMBER(SEARCH(""CDM CASH DEPOSIT"",$C1078)),
      ISNUMBER(SEARCH(""CASH DEPOSIT"",$C1078)),
      COUNTIF('SUMMARY D"&amp;"ATA'!D:D,$C1078)&lt;&gt;1
    ),
    """",
    IFERROR(TEXTJOIN(CHAR(10),TRUE,FILTER('SUMMARY DATA'!E:E,'SUMMARY DATA'!D:D=$C1078)),"""")
  )
)"),"")</f>
        <v/>
      </c>
      <c r="F1078" s="2" t="str">
        <f>IFERROR(__xludf.DUMMYFUNCTION("IFERROR(
  TEXTJOIN(CHAR(10),TRUE,FILTER('SUMMARY DATA'!F:F,'SUMMARY DATA'!A:A=$A1078,'SUMMARY DATA'!C:C=$B1078)),
  IF(
    OR(
      ISNUMBER(SEARCH(""CDM CASH DEPOSIT"",$C1078)),
      ISNUMBER(SEARCH(""CASH DEPOSIT"",$C1078)),
      COUNTIF('SUMMARY D"&amp;"ATA'!D:D,$C1078)&lt;&gt;1
    ),
    """",
    IFERROR(TEXTJOIN(CHAR(10),TRUE,FILTER('SUMMARY DATA'!F:F,'SUMMARY DATA'!D:D=$C1078)),"""")
  )
)"),"")</f>
        <v/>
      </c>
      <c r="G1078" s="2" t="str">
        <f>IFERROR(__xludf.DUMMYFUNCTION("IFERROR(
  TEXTJOIN(CHAR(10),TRUE,FILTER('SUMMARY DATA'!G:G,'SUMMARY DATA'!A:A=$A1078,'SUMMARY DATA'!C:C=$B1078)),
  IF(
    OR(
      ISNUMBER(SEARCH(""CDM CASH DEPOSIT"",$C1078)),
      ISNUMBER(SEARCH(""CASH DEPOSIT"",$C1078)),
      COUNTIF('SUMMARY D"&amp;"ATA'!D:D,$C1078)&lt;&gt;1
    ),
    """",
    IFERROR(TEXTJOIN(CHAR(10),TRUE,FILTER('SUMMARY DATA'!G:G,'SUMMARY DATA'!D:D=$C1078)),"""")
  )
)"),"")</f>
        <v/>
      </c>
      <c r="H1078" s="6" t="str">
        <f>IFERROR(__xludf.DUMMYFUNCTION("IFERROR(
  TEXTJOIN(CHAR(10),TRUE,FILTER('SUMMARY DATA'!H:H,'SUMMARY DATA'!A:A=$A1078,'SUMMARY DATA'!C:C=$B1078)),
  IF(
    OR(
      ISNUMBER(SEARCH(""CDM CASH DEPOSIT"",$C1078)),
      ISNUMBER(SEARCH(""CASH DEPOSIT"",$C1078)),
      COUNTIF('SUMMARY D"&amp;"ATA'!D:D,$C1078)&lt;&gt;1
    ),
    """",
    IFERROR(TEXTJOIN(CHAR(10),TRUE,FILTER('SUMMARY DATA'!H:H,'SUMMARY DATA'!D:D=$C1078)),"""")
  )
)"),"")</f>
        <v/>
      </c>
      <c r="I1078" s="6" t="str">
        <f>IFERROR(__xludf.DUMMYFUNCTION("IF(H1078="""","""",
SUM(ARRAYFORMULA(VALUE(SPLIT(H1078,CHAR(10)))))
)"),"")</f>
        <v/>
      </c>
      <c r="J1078" s="2" t="str">
        <f>IFERROR(__xludf.DUMMYFUNCTION("IFERROR(
  TEXTJOIN(CHAR(10),TRUE,FILTER('SUMMARY DATA'!I:I,'SUMMARY DATA'!A:A=$A1078,'SUMMARY DATA'!C:C=$B1078)),
  IF(
    OR(
      ISNUMBER(SEARCH(""CDM CASH DEPOSIT"",$C1078)),
      ISNUMBER(SEARCH(""CASH DEPOSIT"",$C1078)),
      COUNTIF('SUMMARY D"&amp;"ATA'!D:D,$C1078)&lt;&gt;1
    ),
    """",
    IFERROR(TEXTJOIN(CHAR(10),TRUE,FILTER('SUMMARY DATA'!I:I,'SUMMARY DATA'!D:D=$C1078)),"""")
  )
)"),"")</f>
        <v/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ht="15.75" customHeight="1" spans="1:27">
      <c r="A1079" s="2"/>
      <c r="B1079" s="41"/>
      <c r="C1079" s="2"/>
      <c r="D1079" s="6"/>
      <c r="E1079" s="4" t="str">
        <f>IFERROR(__xludf.DUMMYFUNCTION("IFERROR(
  TEXTJOIN(CHAR(10),TRUE,FILTER('SUMMARY DATA'!E:E,'SUMMARY DATA'!A:A=$A1079,'SUMMARY DATA'!C:C=$B1079)),
  IF(
    OR(
      ISNUMBER(SEARCH(""CDM CASH DEPOSIT"",$C1079)),
      ISNUMBER(SEARCH(""CASH DEPOSIT"",$C1079)),
      COUNTIF('SUMMARY D"&amp;"ATA'!D:D,$C1079)&lt;&gt;1
    ),
    """",
    IFERROR(TEXTJOIN(CHAR(10),TRUE,FILTER('SUMMARY DATA'!E:E,'SUMMARY DATA'!D:D=$C1079)),"""")
  )
)"),"")</f>
        <v/>
      </c>
      <c r="F1079" s="2" t="str">
        <f>IFERROR(__xludf.DUMMYFUNCTION("IFERROR(
  TEXTJOIN(CHAR(10),TRUE,FILTER('SUMMARY DATA'!F:F,'SUMMARY DATA'!A:A=$A1079,'SUMMARY DATA'!C:C=$B1079)),
  IF(
    OR(
      ISNUMBER(SEARCH(""CDM CASH DEPOSIT"",$C1079)),
      ISNUMBER(SEARCH(""CASH DEPOSIT"",$C1079)),
      COUNTIF('SUMMARY D"&amp;"ATA'!D:D,$C1079)&lt;&gt;1
    ),
    """",
    IFERROR(TEXTJOIN(CHAR(10),TRUE,FILTER('SUMMARY DATA'!F:F,'SUMMARY DATA'!D:D=$C1079)),"""")
  )
)"),"")</f>
        <v/>
      </c>
      <c r="G1079" s="2" t="str">
        <f>IFERROR(__xludf.DUMMYFUNCTION("IFERROR(
  TEXTJOIN(CHAR(10),TRUE,FILTER('SUMMARY DATA'!G:G,'SUMMARY DATA'!A:A=$A1079,'SUMMARY DATA'!C:C=$B1079)),
  IF(
    OR(
      ISNUMBER(SEARCH(""CDM CASH DEPOSIT"",$C1079)),
      ISNUMBER(SEARCH(""CASH DEPOSIT"",$C1079)),
      COUNTIF('SUMMARY D"&amp;"ATA'!D:D,$C1079)&lt;&gt;1
    ),
    """",
    IFERROR(TEXTJOIN(CHAR(10),TRUE,FILTER('SUMMARY DATA'!G:G,'SUMMARY DATA'!D:D=$C1079)),"""")
  )
)"),"")</f>
        <v/>
      </c>
      <c r="H1079" s="6" t="str">
        <f>IFERROR(__xludf.DUMMYFUNCTION("IFERROR(
  TEXTJOIN(CHAR(10),TRUE,FILTER('SUMMARY DATA'!H:H,'SUMMARY DATA'!A:A=$A1079,'SUMMARY DATA'!C:C=$B1079)),
  IF(
    OR(
      ISNUMBER(SEARCH(""CDM CASH DEPOSIT"",$C1079)),
      ISNUMBER(SEARCH(""CASH DEPOSIT"",$C1079)),
      COUNTIF('SUMMARY D"&amp;"ATA'!D:D,$C1079)&lt;&gt;1
    ),
    """",
    IFERROR(TEXTJOIN(CHAR(10),TRUE,FILTER('SUMMARY DATA'!H:H,'SUMMARY DATA'!D:D=$C1079)),"""")
  )
)"),"")</f>
        <v/>
      </c>
      <c r="I1079" s="6" t="str">
        <f>IFERROR(__xludf.DUMMYFUNCTION("IF(H1079="""","""",
SUM(ARRAYFORMULA(VALUE(SPLIT(H1079,CHAR(10)))))
)"),"")</f>
        <v/>
      </c>
      <c r="J1079" s="2" t="str">
        <f>IFERROR(__xludf.DUMMYFUNCTION("IFERROR(
  TEXTJOIN(CHAR(10),TRUE,FILTER('SUMMARY DATA'!I:I,'SUMMARY DATA'!A:A=$A1079,'SUMMARY DATA'!C:C=$B1079)),
  IF(
    OR(
      ISNUMBER(SEARCH(""CDM CASH DEPOSIT"",$C1079)),
      ISNUMBER(SEARCH(""CASH DEPOSIT"",$C1079)),
      COUNTIF('SUMMARY D"&amp;"ATA'!D:D,$C1079)&lt;&gt;1
    ),
    """",
    IFERROR(TEXTJOIN(CHAR(10),TRUE,FILTER('SUMMARY DATA'!I:I,'SUMMARY DATA'!D:D=$C1079)),"""")
  )
)"),"")</f>
        <v/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ht="15.75" customHeight="1" spans="1:27">
      <c r="A1080" s="2"/>
      <c r="B1080" s="41"/>
      <c r="C1080" s="2"/>
      <c r="D1080" s="6"/>
      <c r="E1080" s="4" t="str">
        <f>IFERROR(__xludf.DUMMYFUNCTION("IFERROR(
  TEXTJOIN(CHAR(10),TRUE,FILTER('SUMMARY DATA'!E:E,'SUMMARY DATA'!A:A=$A1080,'SUMMARY DATA'!C:C=$B1080)),
  IF(
    OR(
      ISNUMBER(SEARCH(""CDM CASH DEPOSIT"",$C1080)),
      ISNUMBER(SEARCH(""CASH DEPOSIT"",$C1080)),
      COUNTIF('SUMMARY D"&amp;"ATA'!D:D,$C1080)&lt;&gt;1
    ),
    """",
    IFERROR(TEXTJOIN(CHAR(10),TRUE,FILTER('SUMMARY DATA'!E:E,'SUMMARY DATA'!D:D=$C1080)),"""")
  )
)"),"")</f>
        <v/>
      </c>
      <c r="F1080" s="2" t="str">
        <f>IFERROR(__xludf.DUMMYFUNCTION("IFERROR(
  TEXTJOIN(CHAR(10),TRUE,FILTER('SUMMARY DATA'!F:F,'SUMMARY DATA'!A:A=$A1080,'SUMMARY DATA'!C:C=$B1080)),
  IF(
    OR(
      ISNUMBER(SEARCH(""CDM CASH DEPOSIT"",$C1080)),
      ISNUMBER(SEARCH(""CASH DEPOSIT"",$C1080)),
      COUNTIF('SUMMARY D"&amp;"ATA'!D:D,$C1080)&lt;&gt;1
    ),
    """",
    IFERROR(TEXTJOIN(CHAR(10),TRUE,FILTER('SUMMARY DATA'!F:F,'SUMMARY DATA'!D:D=$C1080)),"""")
  )
)"),"")</f>
        <v/>
      </c>
      <c r="G1080" s="2" t="str">
        <f>IFERROR(__xludf.DUMMYFUNCTION("IFERROR(
  TEXTJOIN(CHAR(10),TRUE,FILTER('SUMMARY DATA'!G:G,'SUMMARY DATA'!A:A=$A1080,'SUMMARY DATA'!C:C=$B1080)),
  IF(
    OR(
      ISNUMBER(SEARCH(""CDM CASH DEPOSIT"",$C1080)),
      ISNUMBER(SEARCH(""CASH DEPOSIT"",$C1080)),
      COUNTIF('SUMMARY D"&amp;"ATA'!D:D,$C1080)&lt;&gt;1
    ),
    """",
    IFERROR(TEXTJOIN(CHAR(10),TRUE,FILTER('SUMMARY DATA'!G:G,'SUMMARY DATA'!D:D=$C1080)),"""")
  )
)"),"")</f>
        <v/>
      </c>
      <c r="H1080" s="6" t="str">
        <f>IFERROR(__xludf.DUMMYFUNCTION("IFERROR(
  TEXTJOIN(CHAR(10),TRUE,FILTER('SUMMARY DATA'!H:H,'SUMMARY DATA'!A:A=$A1080,'SUMMARY DATA'!C:C=$B1080)),
  IF(
    OR(
      ISNUMBER(SEARCH(""CDM CASH DEPOSIT"",$C1080)),
      ISNUMBER(SEARCH(""CASH DEPOSIT"",$C1080)),
      COUNTIF('SUMMARY D"&amp;"ATA'!D:D,$C1080)&lt;&gt;1
    ),
    """",
    IFERROR(TEXTJOIN(CHAR(10),TRUE,FILTER('SUMMARY DATA'!H:H,'SUMMARY DATA'!D:D=$C1080)),"""")
  )
)"),"")</f>
        <v/>
      </c>
      <c r="I1080" s="6" t="str">
        <f>IFERROR(__xludf.DUMMYFUNCTION("IF(H1080="""","""",
SUM(ARRAYFORMULA(VALUE(SPLIT(H1080,CHAR(10)))))
)"),"")</f>
        <v/>
      </c>
      <c r="J1080" s="2" t="str">
        <f>IFERROR(__xludf.DUMMYFUNCTION("IFERROR(
  TEXTJOIN(CHAR(10),TRUE,FILTER('SUMMARY DATA'!I:I,'SUMMARY DATA'!A:A=$A1080,'SUMMARY DATA'!C:C=$B1080)),
  IF(
    OR(
      ISNUMBER(SEARCH(""CDM CASH DEPOSIT"",$C1080)),
      ISNUMBER(SEARCH(""CASH DEPOSIT"",$C1080)),
      COUNTIF('SUMMARY D"&amp;"ATA'!D:D,$C1080)&lt;&gt;1
    ),
    """",
    IFERROR(TEXTJOIN(CHAR(10),TRUE,FILTER('SUMMARY DATA'!I:I,'SUMMARY DATA'!D:D=$C1080)),"""")
  )
)"),"")</f>
        <v/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ht="15.75" customHeight="1" spans="1:27">
      <c r="A1081" s="2"/>
      <c r="B1081" s="41"/>
      <c r="C1081" s="2"/>
      <c r="D1081" s="6"/>
      <c r="E1081" s="4" t="str">
        <f>IFERROR(__xludf.DUMMYFUNCTION("IFERROR(
  TEXTJOIN(CHAR(10),TRUE,FILTER('SUMMARY DATA'!E:E,'SUMMARY DATA'!A:A=$A1081,'SUMMARY DATA'!C:C=$B1081)),
  IF(
    OR(
      ISNUMBER(SEARCH(""CDM CASH DEPOSIT"",$C1081)),
      ISNUMBER(SEARCH(""CASH DEPOSIT"",$C1081)),
      COUNTIF('SUMMARY D"&amp;"ATA'!D:D,$C1081)&lt;&gt;1
    ),
    """",
    IFERROR(TEXTJOIN(CHAR(10),TRUE,FILTER('SUMMARY DATA'!E:E,'SUMMARY DATA'!D:D=$C1081)),"""")
  )
)"),"")</f>
        <v/>
      </c>
      <c r="F1081" s="2" t="str">
        <f>IFERROR(__xludf.DUMMYFUNCTION("IFERROR(
  TEXTJOIN(CHAR(10),TRUE,FILTER('SUMMARY DATA'!F:F,'SUMMARY DATA'!A:A=$A1081,'SUMMARY DATA'!C:C=$B1081)),
  IF(
    OR(
      ISNUMBER(SEARCH(""CDM CASH DEPOSIT"",$C1081)),
      ISNUMBER(SEARCH(""CASH DEPOSIT"",$C1081)),
      COUNTIF('SUMMARY D"&amp;"ATA'!D:D,$C1081)&lt;&gt;1
    ),
    """",
    IFERROR(TEXTJOIN(CHAR(10),TRUE,FILTER('SUMMARY DATA'!F:F,'SUMMARY DATA'!D:D=$C1081)),"""")
  )
)"),"")</f>
        <v/>
      </c>
      <c r="G1081" s="2" t="str">
        <f>IFERROR(__xludf.DUMMYFUNCTION("IFERROR(
  TEXTJOIN(CHAR(10),TRUE,FILTER('SUMMARY DATA'!G:G,'SUMMARY DATA'!A:A=$A1081,'SUMMARY DATA'!C:C=$B1081)),
  IF(
    OR(
      ISNUMBER(SEARCH(""CDM CASH DEPOSIT"",$C1081)),
      ISNUMBER(SEARCH(""CASH DEPOSIT"",$C1081)),
      COUNTIF('SUMMARY D"&amp;"ATA'!D:D,$C1081)&lt;&gt;1
    ),
    """",
    IFERROR(TEXTJOIN(CHAR(10),TRUE,FILTER('SUMMARY DATA'!G:G,'SUMMARY DATA'!D:D=$C1081)),"""")
  )
)"),"")</f>
        <v/>
      </c>
      <c r="H1081" s="6" t="str">
        <f>IFERROR(__xludf.DUMMYFUNCTION("IFERROR(
  TEXTJOIN(CHAR(10),TRUE,FILTER('SUMMARY DATA'!H:H,'SUMMARY DATA'!A:A=$A1081,'SUMMARY DATA'!C:C=$B1081)),
  IF(
    OR(
      ISNUMBER(SEARCH(""CDM CASH DEPOSIT"",$C1081)),
      ISNUMBER(SEARCH(""CASH DEPOSIT"",$C1081)),
      COUNTIF('SUMMARY D"&amp;"ATA'!D:D,$C1081)&lt;&gt;1
    ),
    """",
    IFERROR(TEXTJOIN(CHAR(10),TRUE,FILTER('SUMMARY DATA'!H:H,'SUMMARY DATA'!D:D=$C1081)),"""")
  )
)"),"")</f>
        <v/>
      </c>
      <c r="I1081" s="6" t="str">
        <f>IFERROR(__xludf.DUMMYFUNCTION("IF(H1081="""","""",
SUM(ARRAYFORMULA(VALUE(SPLIT(H1081,CHAR(10)))))
)"),"")</f>
        <v/>
      </c>
      <c r="J1081" s="2" t="str">
        <f>IFERROR(__xludf.DUMMYFUNCTION("IFERROR(
  TEXTJOIN(CHAR(10),TRUE,FILTER('SUMMARY DATA'!I:I,'SUMMARY DATA'!A:A=$A1081,'SUMMARY DATA'!C:C=$B1081)),
  IF(
    OR(
      ISNUMBER(SEARCH(""CDM CASH DEPOSIT"",$C1081)),
      ISNUMBER(SEARCH(""CASH DEPOSIT"",$C1081)),
      COUNTIF('SUMMARY D"&amp;"ATA'!D:D,$C1081)&lt;&gt;1
    ),
    """",
    IFERROR(TEXTJOIN(CHAR(10),TRUE,FILTER('SUMMARY DATA'!I:I,'SUMMARY DATA'!D:D=$C1081)),"""")
  )
)"),"")</f>
        <v/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ht="15.75" customHeight="1" spans="1:27">
      <c r="A1082" s="2"/>
      <c r="B1082" s="41"/>
      <c r="C1082" s="2"/>
      <c r="D1082" s="6"/>
      <c r="E1082" s="4" t="str">
        <f>IFERROR(__xludf.DUMMYFUNCTION("IFERROR(
  TEXTJOIN(CHAR(10),TRUE,FILTER('SUMMARY DATA'!E:E,'SUMMARY DATA'!A:A=$A1082,'SUMMARY DATA'!C:C=$B1082)),
  IF(
    OR(
      ISNUMBER(SEARCH(""CDM CASH DEPOSIT"",$C1082)),
      ISNUMBER(SEARCH(""CASH DEPOSIT"",$C1082)),
      COUNTIF('SUMMARY D"&amp;"ATA'!D:D,$C1082)&lt;&gt;1
    ),
    """",
    IFERROR(TEXTJOIN(CHAR(10),TRUE,FILTER('SUMMARY DATA'!E:E,'SUMMARY DATA'!D:D=$C1082)),"""")
  )
)"),"")</f>
        <v/>
      </c>
      <c r="F1082" s="2" t="str">
        <f>IFERROR(__xludf.DUMMYFUNCTION("IFERROR(
  TEXTJOIN(CHAR(10),TRUE,FILTER('SUMMARY DATA'!F:F,'SUMMARY DATA'!A:A=$A1082,'SUMMARY DATA'!C:C=$B1082)),
  IF(
    OR(
      ISNUMBER(SEARCH(""CDM CASH DEPOSIT"",$C1082)),
      ISNUMBER(SEARCH(""CASH DEPOSIT"",$C1082)),
      COUNTIF('SUMMARY D"&amp;"ATA'!D:D,$C1082)&lt;&gt;1
    ),
    """",
    IFERROR(TEXTJOIN(CHAR(10),TRUE,FILTER('SUMMARY DATA'!F:F,'SUMMARY DATA'!D:D=$C1082)),"""")
  )
)"),"")</f>
        <v/>
      </c>
      <c r="G1082" s="2" t="str">
        <f>IFERROR(__xludf.DUMMYFUNCTION("IFERROR(
  TEXTJOIN(CHAR(10),TRUE,FILTER('SUMMARY DATA'!G:G,'SUMMARY DATA'!A:A=$A1082,'SUMMARY DATA'!C:C=$B1082)),
  IF(
    OR(
      ISNUMBER(SEARCH(""CDM CASH DEPOSIT"",$C1082)),
      ISNUMBER(SEARCH(""CASH DEPOSIT"",$C1082)),
      COUNTIF('SUMMARY D"&amp;"ATA'!D:D,$C1082)&lt;&gt;1
    ),
    """",
    IFERROR(TEXTJOIN(CHAR(10),TRUE,FILTER('SUMMARY DATA'!G:G,'SUMMARY DATA'!D:D=$C1082)),"""")
  )
)"),"")</f>
        <v/>
      </c>
      <c r="H1082" s="6" t="str">
        <f>IFERROR(__xludf.DUMMYFUNCTION("IFERROR(
  TEXTJOIN(CHAR(10),TRUE,FILTER('SUMMARY DATA'!H:H,'SUMMARY DATA'!A:A=$A1082,'SUMMARY DATA'!C:C=$B1082)),
  IF(
    OR(
      ISNUMBER(SEARCH(""CDM CASH DEPOSIT"",$C1082)),
      ISNUMBER(SEARCH(""CASH DEPOSIT"",$C1082)),
      COUNTIF('SUMMARY D"&amp;"ATA'!D:D,$C1082)&lt;&gt;1
    ),
    """",
    IFERROR(TEXTJOIN(CHAR(10),TRUE,FILTER('SUMMARY DATA'!H:H,'SUMMARY DATA'!D:D=$C1082)),"""")
  )
)"),"")</f>
        <v/>
      </c>
      <c r="I1082" s="6" t="str">
        <f>IFERROR(__xludf.DUMMYFUNCTION("IF(H1082="""","""",
SUM(ARRAYFORMULA(VALUE(SPLIT(H1082,CHAR(10)))))
)"),"")</f>
        <v/>
      </c>
      <c r="J1082" s="2" t="str">
        <f>IFERROR(__xludf.DUMMYFUNCTION("IFERROR(
  TEXTJOIN(CHAR(10),TRUE,FILTER('SUMMARY DATA'!I:I,'SUMMARY DATA'!A:A=$A1082,'SUMMARY DATA'!C:C=$B1082)),
  IF(
    OR(
      ISNUMBER(SEARCH(""CDM CASH DEPOSIT"",$C1082)),
      ISNUMBER(SEARCH(""CASH DEPOSIT"",$C1082)),
      COUNTIF('SUMMARY D"&amp;"ATA'!D:D,$C1082)&lt;&gt;1
    ),
    """",
    IFERROR(TEXTJOIN(CHAR(10),TRUE,FILTER('SUMMARY DATA'!I:I,'SUMMARY DATA'!D:D=$C1082)),"""")
  )
)"),"")</f>
        <v/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ht="15.75" customHeight="1" spans="1:27">
      <c r="A1083" s="2"/>
      <c r="B1083" s="41"/>
      <c r="C1083" s="2"/>
      <c r="D1083" s="6"/>
      <c r="E1083" s="4" t="str">
        <f>IFERROR(__xludf.DUMMYFUNCTION("IFERROR(
  TEXTJOIN(CHAR(10),TRUE,FILTER('SUMMARY DATA'!E:E,'SUMMARY DATA'!A:A=$A1083,'SUMMARY DATA'!C:C=$B1083)),
  IF(
    OR(
      ISNUMBER(SEARCH(""CDM CASH DEPOSIT"",$C1083)),
      ISNUMBER(SEARCH(""CASH DEPOSIT"",$C1083)),
      COUNTIF('SUMMARY D"&amp;"ATA'!D:D,$C1083)&lt;&gt;1
    ),
    """",
    IFERROR(TEXTJOIN(CHAR(10),TRUE,FILTER('SUMMARY DATA'!E:E,'SUMMARY DATA'!D:D=$C1083)),"""")
  )
)"),"")</f>
        <v/>
      </c>
      <c r="F1083" s="2" t="str">
        <f>IFERROR(__xludf.DUMMYFUNCTION("IFERROR(
  TEXTJOIN(CHAR(10),TRUE,FILTER('SUMMARY DATA'!F:F,'SUMMARY DATA'!A:A=$A1083,'SUMMARY DATA'!C:C=$B1083)),
  IF(
    OR(
      ISNUMBER(SEARCH(""CDM CASH DEPOSIT"",$C1083)),
      ISNUMBER(SEARCH(""CASH DEPOSIT"",$C1083)),
      COUNTIF('SUMMARY D"&amp;"ATA'!D:D,$C1083)&lt;&gt;1
    ),
    """",
    IFERROR(TEXTJOIN(CHAR(10),TRUE,FILTER('SUMMARY DATA'!F:F,'SUMMARY DATA'!D:D=$C1083)),"""")
  )
)"),"")</f>
        <v/>
      </c>
      <c r="G1083" s="2" t="str">
        <f>IFERROR(__xludf.DUMMYFUNCTION("IFERROR(
  TEXTJOIN(CHAR(10),TRUE,FILTER('SUMMARY DATA'!G:G,'SUMMARY DATA'!A:A=$A1083,'SUMMARY DATA'!C:C=$B1083)),
  IF(
    OR(
      ISNUMBER(SEARCH(""CDM CASH DEPOSIT"",$C1083)),
      ISNUMBER(SEARCH(""CASH DEPOSIT"",$C1083)),
      COUNTIF('SUMMARY D"&amp;"ATA'!D:D,$C1083)&lt;&gt;1
    ),
    """",
    IFERROR(TEXTJOIN(CHAR(10),TRUE,FILTER('SUMMARY DATA'!G:G,'SUMMARY DATA'!D:D=$C1083)),"""")
  )
)"),"")</f>
        <v/>
      </c>
      <c r="H1083" s="6" t="str">
        <f>IFERROR(__xludf.DUMMYFUNCTION("IFERROR(
  TEXTJOIN(CHAR(10),TRUE,FILTER('SUMMARY DATA'!H:H,'SUMMARY DATA'!A:A=$A1083,'SUMMARY DATA'!C:C=$B1083)),
  IF(
    OR(
      ISNUMBER(SEARCH(""CDM CASH DEPOSIT"",$C1083)),
      ISNUMBER(SEARCH(""CASH DEPOSIT"",$C1083)),
      COUNTIF('SUMMARY D"&amp;"ATA'!D:D,$C1083)&lt;&gt;1
    ),
    """",
    IFERROR(TEXTJOIN(CHAR(10),TRUE,FILTER('SUMMARY DATA'!H:H,'SUMMARY DATA'!D:D=$C1083)),"""")
  )
)"),"")</f>
        <v/>
      </c>
      <c r="I1083" s="6" t="str">
        <f>IFERROR(__xludf.DUMMYFUNCTION("IF(H1083="""","""",
SUM(ARRAYFORMULA(VALUE(SPLIT(H1083,CHAR(10)))))
)"),"")</f>
        <v/>
      </c>
      <c r="J1083" s="2" t="str">
        <f>IFERROR(__xludf.DUMMYFUNCTION("IFERROR(
  TEXTJOIN(CHAR(10),TRUE,FILTER('SUMMARY DATA'!I:I,'SUMMARY DATA'!A:A=$A1083,'SUMMARY DATA'!C:C=$B1083)),
  IF(
    OR(
      ISNUMBER(SEARCH(""CDM CASH DEPOSIT"",$C1083)),
      ISNUMBER(SEARCH(""CASH DEPOSIT"",$C1083)),
      COUNTIF('SUMMARY D"&amp;"ATA'!D:D,$C1083)&lt;&gt;1
    ),
    """",
    IFERROR(TEXTJOIN(CHAR(10),TRUE,FILTER('SUMMARY DATA'!I:I,'SUMMARY DATA'!D:D=$C1083)),"""")
  )
)"),"")</f>
        <v/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ht="15.75" customHeight="1" spans="1:27">
      <c r="A1084" s="2"/>
      <c r="B1084" s="41"/>
      <c r="C1084" s="2"/>
      <c r="D1084" s="6"/>
      <c r="E1084" s="4" t="str">
        <f>IFERROR(__xludf.DUMMYFUNCTION("IFERROR(
  TEXTJOIN(CHAR(10),TRUE,FILTER('SUMMARY DATA'!E:E,'SUMMARY DATA'!A:A=$A1084,'SUMMARY DATA'!C:C=$B1084)),
  IF(
    OR(
      ISNUMBER(SEARCH(""CDM CASH DEPOSIT"",$C1084)),
      ISNUMBER(SEARCH(""CASH DEPOSIT"",$C1084)),
      COUNTIF('SUMMARY D"&amp;"ATA'!D:D,$C1084)&lt;&gt;1
    ),
    """",
    IFERROR(TEXTJOIN(CHAR(10),TRUE,FILTER('SUMMARY DATA'!E:E,'SUMMARY DATA'!D:D=$C1084)),"""")
  )
)"),"")</f>
        <v/>
      </c>
      <c r="F1084" s="2" t="str">
        <f>IFERROR(__xludf.DUMMYFUNCTION("IFERROR(
  TEXTJOIN(CHAR(10),TRUE,FILTER('SUMMARY DATA'!F:F,'SUMMARY DATA'!A:A=$A1084,'SUMMARY DATA'!C:C=$B1084)),
  IF(
    OR(
      ISNUMBER(SEARCH(""CDM CASH DEPOSIT"",$C1084)),
      ISNUMBER(SEARCH(""CASH DEPOSIT"",$C1084)),
      COUNTIF('SUMMARY D"&amp;"ATA'!D:D,$C1084)&lt;&gt;1
    ),
    """",
    IFERROR(TEXTJOIN(CHAR(10),TRUE,FILTER('SUMMARY DATA'!F:F,'SUMMARY DATA'!D:D=$C1084)),"""")
  )
)"),"")</f>
        <v/>
      </c>
      <c r="G1084" s="2" t="str">
        <f>IFERROR(__xludf.DUMMYFUNCTION("IFERROR(
  TEXTJOIN(CHAR(10),TRUE,FILTER('SUMMARY DATA'!G:G,'SUMMARY DATA'!A:A=$A1084,'SUMMARY DATA'!C:C=$B1084)),
  IF(
    OR(
      ISNUMBER(SEARCH(""CDM CASH DEPOSIT"",$C1084)),
      ISNUMBER(SEARCH(""CASH DEPOSIT"",$C1084)),
      COUNTIF('SUMMARY D"&amp;"ATA'!D:D,$C1084)&lt;&gt;1
    ),
    """",
    IFERROR(TEXTJOIN(CHAR(10),TRUE,FILTER('SUMMARY DATA'!G:G,'SUMMARY DATA'!D:D=$C1084)),"""")
  )
)"),"")</f>
        <v/>
      </c>
      <c r="H1084" s="6" t="str">
        <f>IFERROR(__xludf.DUMMYFUNCTION("IFERROR(
  TEXTJOIN(CHAR(10),TRUE,FILTER('SUMMARY DATA'!H:H,'SUMMARY DATA'!A:A=$A1084,'SUMMARY DATA'!C:C=$B1084)),
  IF(
    OR(
      ISNUMBER(SEARCH(""CDM CASH DEPOSIT"",$C1084)),
      ISNUMBER(SEARCH(""CASH DEPOSIT"",$C1084)),
      COUNTIF('SUMMARY D"&amp;"ATA'!D:D,$C1084)&lt;&gt;1
    ),
    """",
    IFERROR(TEXTJOIN(CHAR(10),TRUE,FILTER('SUMMARY DATA'!H:H,'SUMMARY DATA'!D:D=$C1084)),"""")
  )
)"),"")</f>
        <v/>
      </c>
      <c r="I1084" s="6" t="str">
        <f>IFERROR(__xludf.DUMMYFUNCTION("IF(H1084="""","""",
SUM(ARRAYFORMULA(VALUE(SPLIT(H1084,CHAR(10)))))
)"),"")</f>
        <v/>
      </c>
      <c r="J1084" s="2" t="str">
        <f>IFERROR(__xludf.DUMMYFUNCTION("IFERROR(
  TEXTJOIN(CHAR(10),TRUE,FILTER('SUMMARY DATA'!I:I,'SUMMARY DATA'!A:A=$A1084,'SUMMARY DATA'!C:C=$B1084)),
  IF(
    OR(
      ISNUMBER(SEARCH(""CDM CASH DEPOSIT"",$C1084)),
      ISNUMBER(SEARCH(""CASH DEPOSIT"",$C1084)),
      COUNTIF('SUMMARY D"&amp;"ATA'!D:D,$C1084)&lt;&gt;1
    ),
    """",
    IFERROR(TEXTJOIN(CHAR(10),TRUE,FILTER('SUMMARY DATA'!I:I,'SUMMARY DATA'!D:D=$C1084)),"""")
  )
)"),"")</f>
        <v/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ht="15.75" customHeight="1" spans="1:27">
      <c r="A1085" s="2"/>
      <c r="B1085" s="41"/>
      <c r="C1085" s="2"/>
      <c r="D1085" s="6"/>
      <c r="E1085" s="4" t="str">
        <f>IFERROR(__xludf.DUMMYFUNCTION("IFERROR(
  TEXTJOIN(CHAR(10),TRUE,FILTER('SUMMARY DATA'!E:E,'SUMMARY DATA'!A:A=$A1085,'SUMMARY DATA'!C:C=$B1085)),
  IF(
    OR(
      ISNUMBER(SEARCH(""CDM CASH DEPOSIT"",$C1085)),
      ISNUMBER(SEARCH(""CASH DEPOSIT"",$C1085)),
      COUNTIF('SUMMARY D"&amp;"ATA'!D:D,$C1085)&lt;&gt;1
    ),
    """",
    IFERROR(TEXTJOIN(CHAR(10),TRUE,FILTER('SUMMARY DATA'!E:E,'SUMMARY DATA'!D:D=$C1085)),"""")
  )
)"),"")</f>
        <v/>
      </c>
      <c r="F1085" s="2" t="str">
        <f>IFERROR(__xludf.DUMMYFUNCTION("IFERROR(
  TEXTJOIN(CHAR(10),TRUE,FILTER('SUMMARY DATA'!F:F,'SUMMARY DATA'!A:A=$A1085,'SUMMARY DATA'!C:C=$B1085)),
  IF(
    OR(
      ISNUMBER(SEARCH(""CDM CASH DEPOSIT"",$C1085)),
      ISNUMBER(SEARCH(""CASH DEPOSIT"",$C1085)),
      COUNTIF('SUMMARY D"&amp;"ATA'!D:D,$C1085)&lt;&gt;1
    ),
    """",
    IFERROR(TEXTJOIN(CHAR(10),TRUE,FILTER('SUMMARY DATA'!F:F,'SUMMARY DATA'!D:D=$C1085)),"""")
  )
)"),"")</f>
        <v/>
      </c>
      <c r="G1085" s="2" t="str">
        <f>IFERROR(__xludf.DUMMYFUNCTION("IFERROR(
  TEXTJOIN(CHAR(10),TRUE,FILTER('SUMMARY DATA'!G:G,'SUMMARY DATA'!A:A=$A1085,'SUMMARY DATA'!C:C=$B1085)),
  IF(
    OR(
      ISNUMBER(SEARCH(""CDM CASH DEPOSIT"",$C1085)),
      ISNUMBER(SEARCH(""CASH DEPOSIT"",$C1085)),
      COUNTIF('SUMMARY D"&amp;"ATA'!D:D,$C1085)&lt;&gt;1
    ),
    """",
    IFERROR(TEXTJOIN(CHAR(10),TRUE,FILTER('SUMMARY DATA'!G:G,'SUMMARY DATA'!D:D=$C1085)),"""")
  )
)"),"")</f>
        <v/>
      </c>
      <c r="H1085" s="6" t="str">
        <f>IFERROR(__xludf.DUMMYFUNCTION("IFERROR(
  TEXTJOIN(CHAR(10),TRUE,FILTER('SUMMARY DATA'!H:H,'SUMMARY DATA'!A:A=$A1085,'SUMMARY DATA'!C:C=$B1085)),
  IF(
    OR(
      ISNUMBER(SEARCH(""CDM CASH DEPOSIT"",$C1085)),
      ISNUMBER(SEARCH(""CASH DEPOSIT"",$C1085)),
      COUNTIF('SUMMARY D"&amp;"ATA'!D:D,$C1085)&lt;&gt;1
    ),
    """",
    IFERROR(TEXTJOIN(CHAR(10),TRUE,FILTER('SUMMARY DATA'!H:H,'SUMMARY DATA'!D:D=$C1085)),"""")
  )
)"),"")</f>
        <v/>
      </c>
      <c r="I1085" s="6" t="str">
        <f>IFERROR(__xludf.DUMMYFUNCTION("IF(H1085="""","""",
SUM(ARRAYFORMULA(VALUE(SPLIT(H1085,CHAR(10)))))
)"),"")</f>
        <v/>
      </c>
      <c r="J1085" s="2" t="str">
        <f>IFERROR(__xludf.DUMMYFUNCTION("IFERROR(
  TEXTJOIN(CHAR(10),TRUE,FILTER('SUMMARY DATA'!I:I,'SUMMARY DATA'!A:A=$A1085,'SUMMARY DATA'!C:C=$B1085)),
  IF(
    OR(
      ISNUMBER(SEARCH(""CDM CASH DEPOSIT"",$C1085)),
      ISNUMBER(SEARCH(""CASH DEPOSIT"",$C1085)),
      COUNTIF('SUMMARY D"&amp;"ATA'!D:D,$C1085)&lt;&gt;1
    ),
    """",
    IFERROR(TEXTJOIN(CHAR(10),TRUE,FILTER('SUMMARY DATA'!I:I,'SUMMARY DATA'!D:D=$C1085)),"""")
  )
)"),"")</f>
        <v/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ht="15.75" customHeight="1" spans="1:27">
      <c r="A1086" s="2"/>
      <c r="B1086" s="41"/>
      <c r="C1086" s="2"/>
      <c r="D1086" s="6"/>
      <c r="E1086" s="4" t="str">
        <f>IFERROR(__xludf.DUMMYFUNCTION("IFERROR(
  TEXTJOIN(CHAR(10),TRUE,FILTER('SUMMARY DATA'!E:E,'SUMMARY DATA'!A:A=$A1086,'SUMMARY DATA'!C:C=$B1086)),
  IF(
    OR(
      ISNUMBER(SEARCH(""CDM CASH DEPOSIT"",$C1086)),
      ISNUMBER(SEARCH(""CASH DEPOSIT"",$C1086)),
      COUNTIF('SUMMARY D"&amp;"ATA'!D:D,$C1086)&lt;&gt;1
    ),
    """",
    IFERROR(TEXTJOIN(CHAR(10),TRUE,FILTER('SUMMARY DATA'!E:E,'SUMMARY DATA'!D:D=$C1086)),"""")
  )
)"),"")</f>
        <v/>
      </c>
      <c r="F1086" s="2" t="str">
        <f>IFERROR(__xludf.DUMMYFUNCTION("IFERROR(
  TEXTJOIN(CHAR(10),TRUE,FILTER('SUMMARY DATA'!F:F,'SUMMARY DATA'!A:A=$A1086,'SUMMARY DATA'!C:C=$B1086)),
  IF(
    OR(
      ISNUMBER(SEARCH(""CDM CASH DEPOSIT"",$C1086)),
      ISNUMBER(SEARCH(""CASH DEPOSIT"",$C1086)),
      COUNTIF('SUMMARY D"&amp;"ATA'!D:D,$C1086)&lt;&gt;1
    ),
    """",
    IFERROR(TEXTJOIN(CHAR(10),TRUE,FILTER('SUMMARY DATA'!F:F,'SUMMARY DATA'!D:D=$C1086)),"""")
  )
)"),"")</f>
        <v/>
      </c>
      <c r="G1086" s="2" t="str">
        <f>IFERROR(__xludf.DUMMYFUNCTION("IFERROR(
  TEXTJOIN(CHAR(10),TRUE,FILTER('SUMMARY DATA'!G:G,'SUMMARY DATA'!A:A=$A1086,'SUMMARY DATA'!C:C=$B1086)),
  IF(
    OR(
      ISNUMBER(SEARCH(""CDM CASH DEPOSIT"",$C1086)),
      ISNUMBER(SEARCH(""CASH DEPOSIT"",$C1086)),
      COUNTIF('SUMMARY D"&amp;"ATA'!D:D,$C1086)&lt;&gt;1
    ),
    """",
    IFERROR(TEXTJOIN(CHAR(10),TRUE,FILTER('SUMMARY DATA'!G:G,'SUMMARY DATA'!D:D=$C1086)),"""")
  )
)"),"")</f>
        <v/>
      </c>
      <c r="H1086" s="6" t="str">
        <f>IFERROR(__xludf.DUMMYFUNCTION("IFERROR(
  TEXTJOIN(CHAR(10),TRUE,FILTER('SUMMARY DATA'!H:H,'SUMMARY DATA'!A:A=$A1086,'SUMMARY DATA'!C:C=$B1086)),
  IF(
    OR(
      ISNUMBER(SEARCH(""CDM CASH DEPOSIT"",$C1086)),
      ISNUMBER(SEARCH(""CASH DEPOSIT"",$C1086)),
      COUNTIF('SUMMARY D"&amp;"ATA'!D:D,$C1086)&lt;&gt;1
    ),
    """",
    IFERROR(TEXTJOIN(CHAR(10),TRUE,FILTER('SUMMARY DATA'!H:H,'SUMMARY DATA'!D:D=$C1086)),"""")
  )
)"),"")</f>
        <v/>
      </c>
      <c r="I1086" s="6" t="str">
        <f>IFERROR(__xludf.DUMMYFUNCTION("IF(H1086="""","""",
SUM(ARRAYFORMULA(VALUE(SPLIT(H1086,CHAR(10)))))
)"),"")</f>
        <v/>
      </c>
      <c r="J1086" s="2" t="str">
        <f>IFERROR(__xludf.DUMMYFUNCTION("IFERROR(
  TEXTJOIN(CHAR(10),TRUE,FILTER('SUMMARY DATA'!I:I,'SUMMARY DATA'!A:A=$A1086,'SUMMARY DATA'!C:C=$B1086)),
  IF(
    OR(
      ISNUMBER(SEARCH(""CDM CASH DEPOSIT"",$C1086)),
      ISNUMBER(SEARCH(""CASH DEPOSIT"",$C1086)),
      COUNTIF('SUMMARY D"&amp;"ATA'!D:D,$C1086)&lt;&gt;1
    ),
    """",
    IFERROR(TEXTJOIN(CHAR(10),TRUE,FILTER('SUMMARY DATA'!I:I,'SUMMARY DATA'!D:D=$C1086)),"""")
  )
)"),"")</f>
        <v/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ht="15.75" customHeight="1" spans="1:27">
      <c r="A1087" s="2"/>
      <c r="B1087" s="41"/>
      <c r="C1087" s="2"/>
      <c r="D1087" s="6"/>
      <c r="E1087" s="4" t="str">
        <f>IFERROR(__xludf.DUMMYFUNCTION("IFERROR(
  TEXTJOIN(CHAR(10),TRUE,FILTER('SUMMARY DATA'!E:E,'SUMMARY DATA'!A:A=$A1087,'SUMMARY DATA'!C:C=$B1087)),
  IF(
    OR(
      ISNUMBER(SEARCH(""CDM CASH DEPOSIT"",$C1087)),
      ISNUMBER(SEARCH(""CASH DEPOSIT"",$C1087)),
      COUNTIF('SUMMARY D"&amp;"ATA'!D:D,$C1087)&lt;&gt;1
    ),
    """",
    IFERROR(TEXTJOIN(CHAR(10),TRUE,FILTER('SUMMARY DATA'!E:E,'SUMMARY DATA'!D:D=$C1087)),"""")
  )
)"),"")</f>
        <v/>
      </c>
      <c r="F1087" s="2" t="str">
        <f>IFERROR(__xludf.DUMMYFUNCTION("IFERROR(
  TEXTJOIN(CHAR(10),TRUE,FILTER('SUMMARY DATA'!F:F,'SUMMARY DATA'!A:A=$A1087,'SUMMARY DATA'!C:C=$B1087)),
  IF(
    OR(
      ISNUMBER(SEARCH(""CDM CASH DEPOSIT"",$C1087)),
      ISNUMBER(SEARCH(""CASH DEPOSIT"",$C1087)),
      COUNTIF('SUMMARY D"&amp;"ATA'!D:D,$C1087)&lt;&gt;1
    ),
    """",
    IFERROR(TEXTJOIN(CHAR(10),TRUE,FILTER('SUMMARY DATA'!F:F,'SUMMARY DATA'!D:D=$C1087)),"""")
  )
)"),"")</f>
        <v/>
      </c>
      <c r="G1087" s="2" t="str">
        <f>IFERROR(__xludf.DUMMYFUNCTION("IFERROR(
  TEXTJOIN(CHAR(10),TRUE,FILTER('SUMMARY DATA'!G:G,'SUMMARY DATA'!A:A=$A1087,'SUMMARY DATA'!C:C=$B1087)),
  IF(
    OR(
      ISNUMBER(SEARCH(""CDM CASH DEPOSIT"",$C1087)),
      ISNUMBER(SEARCH(""CASH DEPOSIT"",$C1087)),
      COUNTIF('SUMMARY D"&amp;"ATA'!D:D,$C1087)&lt;&gt;1
    ),
    """",
    IFERROR(TEXTJOIN(CHAR(10),TRUE,FILTER('SUMMARY DATA'!G:G,'SUMMARY DATA'!D:D=$C1087)),"""")
  )
)"),"")</f>
        <v/>
      </c>
      <c r="H1087" s="6" t="str">
        <f>IFERROR(__xludf.DUMMYFUNCTION("IFERROR(
  TEXTJOIN(CHAR(10),TRUE,FILTER('SUMMARY DATA'!H:H,'SUMMARY DATA'!A:A=$A1087,'SUMMARY DATA'!C:C=$B1087)),
  IF(
    OR(
      ISNUMBER(SEARCH(""CDM CASH DEPOSIT"",$C1087)),
      ISNUMBER(SEARCH(""CASH DEPOSIT"",$C1087)),
      COUNTIF('SUMMARY D"&amp;"ATA'!D:D,$C1087)&lt;&gt;1
    ),
    """",
    IFERROR(TEXTJOIN(CHAR(10),TRUE,FILTER('SUMMARY DATA'!H:H,'SUMMARY DATA'!D:D=$C1087)),"""")
  )
)"),"")</f>
        <v/>
      </c>
      <c r="I1087" s="6" t="str">
        <f>IFERROR(__xludf.DUMMYFUNCTION("IF(H1087="""","""",
SUM(ARRAYFORMULA(VALUE(SPLIT(H1087,CHAR(10)))))
)"),"")</f>
        <v/>
      </c>
      <c r="J1087" s="2" t="str">
        <f>IFERROR(__xludf.DUMMYFUNCTION("IFERROR(
  TEXTJOIN(CHAR(10),TRUE,FILTER('SUMMARY DATA'!I:I,'SUMMARY DATA'!A:A=$A1087,'SUMMARY DATA'!C:C=$B1087)),
  IF(
    OR(
      ISNUMBER(SEARCH(""CDM CASH DEPOSIT"",$C1087)),
      ISNUMBER(SEARCH(""CASH DEPOSIT"",$C1087)),
      COUNTIF('SUMMARY D"&amp;"ATA'!D:D,$C1087)&lt;&gt;1
    ),
    """",
    IFERROR(TEXTJOIN(CHAR(10),TRUE,FILTER('SUMMARY DATA'!I:I,'SUMMARY DATA'!D:D=$C1087)),"""")
  )
)"),"")</f>
        <v/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ht="15.75" customHeight="1" spans="1:27">
      <c r="A1088" s="2"/>
      <c r="B1088" s="41"/>
      <c r="C1088" s="2"/>
      <c r="D1088" s="6"/>
      <c r="E1088" s="4" t="str">
        <f>IFERROR(__xludf.DUMMYFUNCTION("IFERROR(
  TEXTJOIN(CHAR(10),TRUE,FILTER('SUMMARY DATA'!E:E,'SUMMARY DATA'!A:A=$A1088,'SUMMARY DATA'!C:C=$B1088)),
  IF(
    OR(
      ISNUMBER(SEARCH(""CDM CASH DEPOSIT"",$C1088)),
      ISNUMBER(SEARCH(""CASH DEPOSIT"",$C1088)),
      COUNTIF('SUMMARY D"&amp;"ATA'!D:D,$C1088)&lt;&gt;1
    ),
    """",
    IFERROR(TEXTJOIN(CHAR(10),TRUE,FILTER('SUMMARY DATA'!E:E,'SUMMARY DATA'!D:D=$C1088)),"""")
  )
)"),"")</f>
        <v/>
      </c>
      <c r="F1088" s="2" t="str">
        <f>IFERROR(__xludf.DUMMYFUNCTION("IFERROR(
  TEXTJOIN(CHAR(10),TRUE,FILTER('SUMMARY DATA'!F:F,'SUMMARY DATA'!A:A=$A1088,'SUMMARY DATA'!C:C=$B1088)),
  IF(
    OR(
      ISNUMBER(SEARCH(""CDM CASH DEPOSIT"",$C1088)),
      ISNUMBER(SEARCH(""CASH DEPOSIT"",$C1088)),
      COUNTIF('SUMMARY D"&amp;"ATA'!D:D,$C1088)&lt;&gt;1
    ),
    """",
    IFERROR(TEXTJOIN(CHAR(10),TRUE,FILTER('SUMMARY DATA'!F:F,'SUMMARY DATA'!D:D=$C1088)),"""")
  )
)"),"")</f>
        <v/>
      </c>
      <c r="G1088" s="2" t="str">
        <f>IFERROR(__xludf.DUMMYFUNCTION("IFERROR(
  TEXTJOIN(CHAR(10),TRUE,FILTER('SUMMARY DATA'!G:G,'SUMMARY DATA'!A:A=$A1088,'SUMMARY DATA'!C:C=$B1088)),
  IF(
    OR(
      ISNUMBER(SEARCH(""CDM CASH DEPOSIT"",$C1088)),
      ISNUMBER(SEARCH(""CASH DEPOSIT"",$C1088)),
      COUNTIF('SUMMARY D"&amp;"ATA'!D:D,$C1088)&lt;&gt;1
    ),
    """",
    IFERROR(TEXTJOIN(CHAR(10),TRUE,FILTER('SUMMARY DATA'!G:G,'SUMMARY DATA'!D:D=$C1088)),"""")
  )
)"),"")</f>
        <v/>
      </c>
      <c r="H1088" s="6" t="str">
        <f>IFERROR(__xludf.DUMMYFUNCTION("IFERROR(
  TEXTJOIN(CHAR(10),TRUE,FILTER('SUMMARY DATA'!H:H,'SUMMARY DATA'!A:A=$A1088,'SUMMARY DATA'!C:C=$B1088)),
  IF(
    OR(
      ISNUMBER(SEARCH(""CDM CASH DEPOSIT"",$C1088)),
      ISNUMBER(SEARCH(""CASH DEPOSIT"",$C1088)),
      COUNTIF('SUMMARY D"&amp;"ATA'!D:D,$C1088)&lt;&gt;1
    ),
    """",
    IFERROR(TEXTJOIN(CHAR(10),TRUE,FILTER('SUMMARY DATA'!H:H,'SUMMARY DATA'!D:D=$C1088)),"""")
  )
)"),"")</f>
        <v/>
      </c>
      <c r="I1088" s="6" t="str">
        <f>IFERROR(__xludf.DUMMYFUNCTION("IF(H1088="""","""",
SUM(ARRAYFORMULA(VALUE(SPLIT(H1088,CHAR(10)))))
)"),"")</f>
        <v/>
      </c>
      <c r="J1088" s="2" t="str">
        <f>IFERROR(__xludf.DUMMYFUNCTION("IFERROR(
  TEXTJOIN(CHAR(10),TRUE,FILTER('SUMMARY DATA'!I:I,'SUMMARY DATA'!A:A=$A1088,'SUMMARY DATA'!C:C=$B1088)),
  IF(
    OR(
      ISNUMBER(SEARCH(""CDM CASH DEPOSIT"",$C1088)),
      ISNUMBER(SEARCH(""CASH DEPOSIT"",$C1088)),
      COUNTIF('SUMMARY D"&amp;"ATA'!D:D,$C1088)&lt;&gt;1
    ),
    """",
    IFERROR(TEXTJOIN(CHAR(10),TRUE,FILTER('SUMMARY DATA'!I:I,'SUMMARY DATA'!D:D=$C1088)),"""")
  )
)"),"")</f>
        <v/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ht="15.75" customHeight="1" spans="1:27">
      <c r="A1089" s="2"/>
      <c r="B1089" s="41"/>
      <c r="C1089" s="2"/>
      <c r="D1089" s="6"/>
      <c r="E1089" s="4" t="str">
        <f>IFERROR(__xludf.DUMMYFUNCTION("IFERROR(
  TEXTJOIN(CHAR(10),TRUE,FILTER('SUMMARY DATA'!E:E,'SUMMARY DATA'!A:A=$A1089,'SUMMARY DATA'!C:C=$B1089)),
  IF(
    OR(
      ISNUMBER(SEARCH(""CDM CASH DEPOSIT"",$C1089)),
      ISNUMBER(SEARCH(""CASH DEPOSIT"",$C1089)),
      COUNTIF('SUMMARY D"&amp;"ATA'!D:D,$C1089)&lt;&gt;1
    ),
    """",
    IFERROR(TEXTJOIN(CHAR(10),TRUE,FILTER('SUMMARY DATA'!E:E,'SUMMARY DATA'!D:D=$C1089)),"""")
  )
)"),"")</f>
        <v/>
      </c>
      <c r="F1089" s="2" t="str">
        <f>IFERROR(__xludf.DUMMYFUNCTION("IFERROR(
  TEXTJOIN(CHAR(10),TRUE,FILTER('SUMMARY DATA'!F:F,'SUMMARY DATA'!A:A=$A1089,'SUMMARY DATA'!C:C=$B1089)),
  IF(
    OR(
      ISNUMBER(SEARCH(""CDM CASH DEPOSIT"",$C1089)),
      ISNUMBER(SEARCH(""CASH DEPOSIT"",$C1089)),
      COUNTIF('SUMMARY D"&amp;"ATA'!D:D,$C1089)&lt;&gt;1
    ),
    """",
    IFERROR(TEXTJOIN(CHAR(10),TRUE,FILTER('SUMMARY DATA'!F:F,'SUMMARY DATA'!D:D=$C1089)),"""")
  )
)"),"")</f>
        <v/>
      </c>
      <c r="G1089" s="2" t="str">
        <f>IFERROR(__xludf.DUMMYFUNCTION("IFERROR(
  TEXTJOIN(CHAR(10),TRUE,FILTER('SUMMARY DATA'!G:G,'SUMMARY DATA'!A:A=$A1089,'SUMMARY DATA'!C:C=$B1089)),
  IF(
    OR(
      ISNUMBER(SEARCH(""CDM CASH DEPOSIT"",$C1089)),
      ISNUMBER(SEARCH(""CASH DEPOSIT"",$C1089)),
      COUNTIF('SUMMARY D"&amp;"ATA'!D:D,$C1089)&lt;&gt;1
    ),
    """",
    IFERROR(TEXTJOIN(CHAR(10),TRUE,FILTER('SUMMARY DATA'!G:G,'SUMMARY DATA'!D:D=$C1089)),"""")
  )
)"),"")</f>
        <v/>
      </c>
      <c r="H1089" s="6" t="str">
        <f>IFERROR(__xludf.DUMMYFUNCTION("IFERROR(
  TEXTJOIN(CHAR(10),TRUE,FILTER('SUMMARY DATA'!H:H,'SUMMARY DATA'!A:A=$A1089,'SUMMARY DATA'!C:C=$B1089)),
  IF(
    OR(
      ISNUMBER(SEARCH(""CDM CASH DEPOSIT"",$C1089)),
      ISNUMBER(SEARCH(""CASH DEPOSIT"",$C1089)),
      COUNTIF('SUMMARY D"&amp;"ATA'!D:D,$C1089)&lt;&gt;1
    ),
    """",
    IFERROR(TEXTJOIN(CHAR(10),TRUE,FILTER('SUMMARY DATA'!H:H,'SUMMARY DATA'!D:D=$C1089)),"""")
  )
)"),"")</f>
        <v/>
      </c>
      <c r="I1089" s="6" t="str">
        <f>IFERROR(__xludf.DUMMYFUNCTION("IF(H1089="""","""",
SUM(ARRAYFORMULA(VALUE(SPLIT(H1089,CHAR(10)))))
)"),"")</f>
        <v/>
      </c>
      <c r="J1089" s="2" t="str">
        <f>IFERROR(__xludf.DUMMYFUNCTION("IFERROR(
  TEXTJOIN(CHAR(10),TRUE,FILTER('SUMMARY DATA'!I:I,'SUMMARY DATA'!A:A=$A1089,'SUMMARY DATA'!C:C=$B1089)),
  IF(
    OR(
      ISNUMBER(SEARCH(""CDM CASH DEPOSIT"",$C1089)),
      ISNUMBER(SEARCH(""CASH DEPOSIT"",$C1089)),
      COUNTIF('SUMMARY D"&amp;"ATA'!D:D,$C1089)&lt;&gt;1
    ),
    """",
    IFERROR(TEXTJOIN(CHAR(10),TRUE,FILTER('SUMMARY DATA'!I:I,'SUMMARY DATA'!D:D=$C1089)),"""")
  )
)"),"")</f>
        <v/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ht="15.75" customHeight="1" spans="1:27">
      <c r="A1090" s="2"/>
      <c r="B1090" s="41"/>
      <c r="C1090" s="2"/>
      <c r="D1090" s="6"/>
      <c r="E1090" s="4" t="str">
        <f>IFERROR(__xludf.DUMMYFUNCTION("IFERROR(
  TEXTJOIN(CHAR(10),TRUE,FILTER('SUMMARY DATA'!E:E,'SUMMARY DATA'!A:A=$A1090,'SUMMARY DATA'!C:C=$B1090)),
  IF(
    OR(
      ISNUMBER(SEARCH(""CDM CASH DEPOSIT"",$C1090)),
      ISNUMBER(SEARCH(""CASH DEPOSIT"",$C1090)),
      COUNTIF('SUMMARY D"&amp;"ATA'!D:D,$C1090)&lt;&gt;1
    ),
    """",
    IFERROR(TEXTJOIN(CHAR(10),TRUE,FILTER('SUMMARY DATA'!E:E,'SUMMARY DATA'!D:D=$C1090)),"""")
  )
)"),"")</f>
        <v/>
      </c>
      <c r="F1090" s="2" t="str">
        <f>IFERROR(__xludf.DUMMYFUNCTION("IFERROR(
  TEXTJOIN(CHAR(10),TRUE,FILTER('SUMMARY DATA'!F:F,'SUMMARY DATA'!A:A=$A1090,'SUMMARY DATA'!C:C=$B1090)),
  IF(
    OR(
      ISNUMBER(SEARCH(""CDM CASH DEPOSIT"",$C1090)),
      ISNUMBER(SEARCH(""CASH DEPOSIT"",$C1090)),
      COUNTIF('SUMMARY D"&amp;"ATA'!D:D,$C1090)&lt;&gt;1
    ),
    """",
    IFERROR(TEXTJOIN(CHAR(10),TRUE,FILTER('SUMMARY DATA'!F:F,'SUMMARY DATA'!D:D=$C1090)),"""")
  )
)"),"")</f>
        <v/>
      </c>
      <c r="G1090" s="2" t="str">
        <f>IFERROR(__xludf.DUMMYFUNCTION("IFERROR(
  TEXTJOIN(CHAR(10),TRUE,FILTER('SUMMARY DATA'!G:G,'SUMMARY DATA'!A:A=$A1090,'SUMMARY DATA'!C:C=$B1090)),
  IF(
    OR(
      ISNUMBER(SEARCH(""CDM CASH DEPOSIT"",$C1090)),
      ISNUMBER(SEARCH(""CASH DEPOSIT"",$C1090)),
      COUNTIF('SUMMARY D"&amp;"ATA'!D:D,$C1090)&lt;&gt;1
    ),
    """",
    IFERROR(TEXTJOIN(CHAR(10),TRUE,FILTER('SUMMARY DATA'!G:G,'SUMMARY DATA'!D:D=$C1090)),"""")
  )
)"),"")</f>
        <v/>
      </c>
      <c r="H1090" s="6" t="str">
        <f>IFERROR(__xludf.DUMMYFUNCTION("IFERROR(
  TEXTJOIN(CHAR(10),TRUE,FILTER('SUMMARY DATA'!H:H,'SUMMARY DATA'!A:A=$A1090,'SUMMARY DATA'!C:C=$B1090)),
  IF(
    OR(
      ISNUMBER(SEARCH(""CDM CASH DEPOSIT"",$C1090)),
      ISNUMBER(SEARCH(""CASH DEPOSIT"",$C1090)),
      COUNTIF('SUMMARY D"&amp;"ATA'!D:D,$C1090)&lt;&gt;1
    ),
    """",
    IFERROR(TEXTJOIN(CHAR(10),TRUE,FILTER('SUMMARY DATA'!H:H,'SUMMARY DATA'!D:D=$C1090)),"""")
  )
)"),"")</f>
        <v/>
      </c>
      <c r="I1090" s="6" t="str">
        <f>IFERROR(__xludf.DUMMYFUNCTION("IF(H1090="""","""",
SUM(ARRAYFORMULA(VALUE(SPLIT(H1090,CHAR(10)))))
)"),"")</f>
        <v/>
      </c>
      <c r="J1090" s="2" t="str">
        <f>IFERROR(__xludf.DUMMYFUNCTION("IFERROR(
  TEXTJOIN(CHAR(10),TRUE,FILTER('SUMMARY DATA'!I:I,'SUMMARY DATA'!A:A=$A1090,'SUMMARY DATA'!C:C=$B1090)),
  IF(
    OR(
      ISNUMBER(SEARCH(""CDM CASH DEPOSIT"",$C1090)),
      ISNUMBER(SEARCH(""CASH DEPOSIT"",$C1090)),
      COUNTIF('SUMMARY D"&amp;"ATA'!D:D,$C1090)&lt;&gt;1
    ),
    """",
    IFERROR(TEXTJOIN(CHAR(10),TRUE,FILTER('SUMMARY DATA'!I:I,'SUMMARY DATA'!D:D=$C1090)),"""")
  )
)"),"")</f>
        <v/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ht="15.75" customHeight="1" spans="1:27">
      <c r="A1091" s="2"/>
      <c r="B1091" s="41"/>
      <c r="C1091" s="2"/>
      <c r="D1091" s="6"/>
      <c r="E1091" s="4" t="str">
        <f>IFERROR(__xludf.DUMMYFUNCTION("IFERROR(
  TEXTJOIN(CHAR(10),TRUE,FILTER('SUMMARY DATA'!E:E,'SUMMARY DATA'!A:A=$A1091,'SUMMARY DATA'!C:C=$B1091)),
  IF(
    OR(
      ISNUMBER(SEARCH(""CDM CASH DEPOSIT"",$C1091)),
      ISNUMBER(SEARCH(""CASH DEPOSIT"",$C1091)),
      COUNTIF('SUMMARY D"&amp;"ATA'!D:D,$C1091)&lt;&gt;1
    ),
    """",
    IFERROR(TEXTJOIN(CHAR(10),TRUE,FILTER('SUMMARY DATA'!E:E,'SUMMARY DATA'!D:D=$C1091)),"""")
  )
)"),"")</f>
        <v/>
      </c>
      <c r="F1091" s="2" t="str">
        <f>IFERROR(__xludf.DUMMYFUNCTION("IFERROR(
  TEXTJOIN(CHAR(10),TRUE,FILTER('SUMMARY DATA'!F:F,'SUMMARY DATA'!A:A=$A1091,'SUMMARY DATA'!C:C=$B1091)),
  IF(
    OR(
      ISNUMBER(SEARCH(""CDM CASH DEPOSIT"",$C1091)),
      ISNUMBER(SEARCH(""CASH DEPOSIT"",$C1091)),
      COUNTIF('SUMMARY D"&amp;"ATA'!D:D,$C1091)&lt;&gt;1
    ),
    """",
    IFERROR(TEXTJOIN(CHAR(10),TRUE,FILTER('SUMMARY DATA'!F:F,'SUMMARY DATA'!D:D=$C1091)),"""")
  )
)"),"")</f>
        <v/>
      </c>
      <c r="G1091" s="2" t="str">
        <f>IFERROR(__xludf.DUMMYFUNCTION("IFERROR(
  TEXTJOIN(CHAR(10),TRUE,FILTER('SUMMARY DATA'!G:G,'SUMMARY DATA'!A:A=$A1091,'SUMMARY DATA'!C:C=$B1091)),
  IF(
    OR(
      ISNUMBER(SEARCH(""CDM CASH DEPOSIT"",$C1091)),
      ISNUMBER(SEARCH(""CASH DEPOSIT"",$C1091)),
      COUNTIF('SUMMARY D"&amp;"ATA'!D:D,$C1091)&lt;&gt;1
    ),
    """",
    IFERROR(TEXTJOIN(CHAR(10),TRUE,FILTER('SUMMARY DATA'!G:G,'SUMMARY DATA'!D:D=$C1091)),"""")
  )
)"),"")</f>
        <v/>
      </c>
      <c r="H1091" s="6" t="str">
        <f>IFERROR(__xludf.DUMMYFUNCTION("IFERROR(
  TEXTJOIN(CHAR(10),TRUE,FILTER('SUMMARY DATA'!H:H,'SUMMARY DATA'!A:A=$A1091,'SUMMARY DATA'!C:C=$B1091)),
  IF(
    OR(
      ISNUMBER(SEARCH(""CDM CASH DEPOSIT"",$C1091)),
      ISNUMBER(SEARCH(""CASH DEPOSIT"",$C1091)),
      COUNTIF('SUMMARY D"&amp;"ATA'!D:D,$C1091)&lt;&gt;1
    ),
    """",
    IFERROR(TEXTJOIN(CHAR(10),TRUE,FILTER('SUMMARY DATA'!H:H,'SUMMARY DATA'!D:D=$C1091)),"""")
  )
)"),"")</f>
        <v/>
      </c>
      <c r="I1091" s="6" t="str">
        <f>IFERROR(__xludf.DUMMYFUNCTION("IF(H1091="""","""",
SUM(ARRAYFORMULA(VALUE(SPLIT(H1091,CHAR(10)))))
)"),"")</f>
        <v/>
      </c>
      <c r="J1091" s="2" t="str">
        <f>IFERROR(__xludf.DUMMYFUNCTION("IFERROR(
  TEXTJOIN(CHAR(10),TRUE,FILTER('SUMMARY DATA'!I:I,'SUMMARY DATA'!A:A=$A1091,'SUMMARY DATA'!C:C=$B1091)),
  IF(
    OR(
      ISNUMBER(SEARCH(""CDM CASH DEPOSIT"",$C1091)),
      ISNUMBER(SEARCH(""CASH DEPOSIT"",$C1091)),
      COUNTIF('SUMMARY D"&amp;"ATA'!D:D,$C1091)&lt;&gt;1
    ),
    """",
    IFERROR(TEXTJOIN(CHAR(10),TRUE,FILTER('SUMMARY DATA'!I:I,'SUMMARY DATA'!D:D=$C1091)),"""")
  )
)"),"")</f>
        <v/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ht="15.75" customHeight="1" spans="1:27">
      <c r="A1092" s="2"/>
      <c r="B1092" s="41"/>
      <c r="C1092" s="2"/>
      <c r="D1092" s="6"/>
      <c r="E1092" s="4" t="str">
        <f>IFERROR(__xludf.DUMMYFUNCTION("IFERROR(
  TEXTJOIN(CHAR(10),TRUE,FILTER('SUMMARY DATA'!E:E,'SUMMARY DATA'!A:A=$A1092,'SUMMARY DATA'!C:C=$B1092)),
  IF(
    OR(
      ISNUMBER(SEARCH(""CDM CASH DEPOSIT"",$C1092)),
      ISNUMBER(SEARCH(""CASH DEPOSIT"",$C1092)),
      COUNTIF('SUMMARY D"&amp;"ATA'!D:D,$C1092)&lt;&gt;1
    ),
    """",
    IFERROR(TEXTJOIN(CHAR(10),TRUE,FILTER('SUMMARY DATA'!E:E,'SUMMARY DATA'!D:D=$C1092)),"""")
  )
)"),"")</f>
        <v/>
      </c>
      <c r="F1092" s="2" t="str">
        <f>IFERROR(__xludf.DUMMYFUNCTION("IFERROR(
  TEXTJOIN(CHAR(10),TRUE,FILTER('SUMMARY DATA'!F:F,'SUMMARY DATA'!A:A=$A1092,'SUMMARY DATA'!C:C=$B1092)),
  IF(
    OR(
      ISNUMBER(SEARCH(""CDM CASH DEPOSIT"",$C1092)),
      ISNUMBER(SEARCH(""CASH DEPOSIT"",$C1092)),
      COUNTIF('SUMMARY D"&amp;"ATA'!D:D,$C1092)&lt;&gt;1
    ),
    """",
    IFERROR(TEXTJOIN(CHAR(10),TRUE,FILTER('SUMMARY DATA'!F:F,'SUMMARY DATA'!D:D=$C1092)),"""")
  )
)"),"")</f>
        <v/>
      </c>
      <c r="G1092" s="2" t="str">
        <f>IFERROR(__xludf.DUMMYFUNCTION("IFERROR(
  TEXTJOIN(CHAR(10),TRUE,FILTER('SUMMARY DATA'!G:G,'SUMMARY DATA'!A:A=$A1092,'SUMMARY DATA'!C:C=$B1092)),
  IF(
    OR(
      ISNUMBER(SEARCH(""CDM CASH DEPOSIT"",$C1092)),
      ISNUMBER(SEARCH(""CASH DEPOSIT"",$C1092)),
      COUNTIF('SUMMARY D"&amp;"ATA'!D:D,$C1092)&lt;&gt;1
    ),
    """",
    IFERROR(TEXTJOIN(CHAR(10),TRUE,FILTER('SUMMARY DATA'!G:G,'SUMMARY DATA'!D:D=$C1092)),"""")
  )
)"),"")</f>
        <v/>
      </c>
      <c r="H1092" s="6" t="str">
        <f>IFERROR(__xludf.DUMMYFUNCTION("IFERROR(
  TEXTJOIN(CHAR(10),TRUE,FILTER('SUMMARY DATA'!H:H,'SUMMARY DATA'!A:A=$A1092,'SUMMARY DATA'!C:C=$B1092)),
  IF(
    OR(
      ISNUMBER(SEARCH(""CDM CASH DEPOSIT"",$C1092)),
      ISNUMBER(SEARCH(""CASH DEPOSIT"",$C1092)),
      COUNTIF('SUMMARY D"&amp;"ATA'!D:D,$C1092)&lt;&gt;1
    ),
    """",
    IFERROR(TEXTJOIN(CHAR(10),TRUE,FILTER('SUMMARY DATA'!H:H,'SUMMARY DATA'!D:D=$C1092)),"""")
  )
)"),"")</f>
        <v/>
      </c>
      <c r="I1092" s="6" t="str">
        <f>IFERROR(__xludf.DUMMYFUNCTION("IF(H1092="""","""",
SUM(ARRAYFORMULA(VALUE(SPLIT(H1092,CHAR(10)))))
)"),"")</f>
        <v/>
      </c>
      <c r="J1092" s="2" t="str">
        <f>IFERROR(__xludf.DUMMYFUNCTION("IFERROR(
  TEXTJOIN(CHAR(10),TRUE,FILTER('SUMMARY DATA'!I:I,'SUMMARY DATA'!A:A=$A1092,'SUMMARY DATA'!C:C=$B1092)),
  IF(
    OR(
      ISNUMBER(SEARCH(""CDM CASH DEPOSIT"",$C1092)),
      ISNUMBER(SEARCH(""CASH DEPOSIT"",$C1092)),
      COUNTIF('SUMMARY D"&amp;"ATA'!D:D,$C1092)&lt;&gt;1
    ),
    """",
    IFERROR(TEXTJOIN(CHAR(10),TRUE,FILTER('SUMMARY DATA'!I:I,'SUMMARY DATA'!D:D=$C1092)),"""")
  )
)"),"")</f>
        <v/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ht="15.75" customHeight="1" spans="1:27">
      <c r="A1093" s="2"/>
      <c r="B1093" s="41"/>
      <c r="C1093" s="2"/>
      <c r="D1093" s="6"/>
      <c r="E1093" s="4" t="str">
        <f>IFERROR(__xludf.DUMMYFUNCTION("IFERROR(
  TEXTJOIN(CHAR(10),TRUE,FILTER('SUMMARY DATA'!E:E,'SUMMARY DATA'!A:A=$A1093,'SUMMARY DATA'!C:C=$B1093)),
  IF(
    OR(
      ISNUMBER(SEARCH(""CDM CASH DEPOSIT"",$C1093)),
      ISNUMBER(SEARCH(""CASH DEPOSIT"",$C1093)),
      COUNTIF('SUMMARY D"&amp;"ATA'!D:D,$C1093)&lt;&gt;1
    ),
    """",
    IFERROR(TEXTJOIN(CHAR(10),TRUE,FILTER('SUMMARY DATA'!E:E,'SUMMARY DATA'!D:D=$C1093)),"""")
  )
)"),"")</f>
        <v/>
      </c>
      <c r="F1093" s="2" t="str">
        <f>IFERROR(__xludf.DUMMYFUNCTION("IFERROR(
  TEXTJOIN(CHAR(10),TRUE,FILTER('SUMMARY DATA'!F:F,'SUMMARY DATA'!A:A=$A1093,'SUMMARY DATA'!C:C=$B1093)),
  IF(
    OR(
      ISNUMBER(SEARCH(""CDM CASH DEPOSIT"",$C1093)),
      ISNUMBER(SEARCH(""CASH DEPOSIT"",$C1093)),
      COUNTIF('SUMMARY D"&amp;"ATA'!D:D,$C1093)&lt;&gt;1
    ),
    """",
    IFERROR(TEXTJOIN(CHAR(10),TRUE,FILTER('SUMMARY DATA'!F:F,'SUMMARY DATA'!D:D=$C1093)),"""")
  )
)"),"")</f>
        <v/>
      </c>
      <c r="G1093" s="2" t="str">
        <f>IFERROR(__xludf.DUMMYFUNCTION("IFERROR(
  TEXTJOIN(CHAR(10),TRUE,FILTER('SUMMARY DATA'!G:G,'SUMMARY DATA'!A:A=$A1093,'SUMMARY DATA'!C:C=$B1093)),
  IF(
    OR(
      ISNUMBER(SEARCH(""CDM CASH DEPOSIT"",$C1093)),
      ISNUMBER(SEARCH(""CASH DEPOSIT"",$C1093)),
      COUNTIF('SUMMARY D"&amp;"ATA'!D:D,$C1093)&lt;&gt;1
    ),
    """",
    IFERROR(TEXTJOIN(CHAR(10),TRUE,FILTER('SUMMARY DATA'!G:G,'SUMMARY DATA'!D:D=$C1093)),"""")
  )
)"),"")</f>
        <v/>
      </c>
      <c r="H1093" s="6" t="str">
        <f>IFERROR(__xludf.DUMMYFUNCTION("IFERROR(
  TEXTJOIN(CHAR(10),TRUE,FILTER('SUMMARY DATA'!H:H,'SUMMARY DATA'!A:A=$A1093,'SUMMARY DATA'!C:C=$B1093)),
  IF(
    OR(
      ISNUMBER(SEARCH(""CDM CASH DEPOSIT"",$C1093)),
      ISNUMBER(SEARCH(""CASH DEPOSIT"",$C1093)),
      COUNTIF('SUMMARY D"&amp;"ATA'!D:D,$C1093)&lt;&gt;1
    ),
    """",
    IFERROR(TEXTJOIN(CHAR(10),TRUE,FILTER('SUMMARY DATA'!H:H,'SUMMARY DATA'!D:D=$C1093)),"""")
  )
)"),"")</f>
        <v/>
      </c>
      <c r="I1093" s="6" t="str">
        <f>IFERROR(__xludf.DUMMYFUNCTION("IF(H1093="""","""",
SUM(ARRAYFORMULA(VALUE(SPLIT(H1093,CHAR(10)))))
)"),"")</f>
        <v/>
      </c>
      <c r="J1093" s="2" t="str">
        <f>IFERROR(__xludf.DUMMYFUNCTION("IFERROR(
  TEXTJOIN(CHAR(10),TRUE,FILTER('SUMMARY DATA'!I:I,'SUMMARY DATA'!A:A=$A1093,'SUMMARY DATA'!C:C=$B1093)),
  IF(
    OR(
      ISNUMBER(SEARCH(""CDM CASH DEPOSIT"",$C1093)),
      ISNUMBER(SEARCH(""CASH DEPOSIT"",$C1093)),
      COUNTIF('SUMMARY D"&amp;"ATA'!D:D,$C1093)&lt;&gt;1
    ),
    """",
    IFERROR(TEXTJOIN(CHAR(10),TRUE,FILTER('SUMMARY DATA'!I:I,'SUMMARY DATA'!D:D=$C1093)),"""")
  )
)"),"")</f>
        <v/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ht="15.75" customHeight="1" spans="1:27">
      <c r="A1094" s="2"/>
      <c r="B1094" s="41"/>
      <c r="C1094" s="2"/>
      <c r="D1094" s="6"/>
      <c r="E1094" s="4" t="str">
        <f>IFERROR(__xludf.DUMMYFUNCTION("IFERROR(
  TEXTJOIN(CHAR(10),TRUE,FILTER('SUMMARY DATA'!E:E,'SUMMARY DATA'!A:A=$A1094,'SUMMARY DATA'!C:C=$B1094)),
  IF(
    OR(
      ISNUMBER(SEARCH(""CDM CASH DEPOSIT"",$C1094)),
      ISNUMBER(SEARCH(""CASH DEPOSIT"",$C1094)),
      COUNTIF('SUMMARY D"&amp;"ATA'!D:D,$C1094)&lt;&gt;1
    ),
    """",
    IFERROR(TEXTJOIN(CHAR(10),TRUE,FILTER('SUMMARY DATA'!E:E,'SUMMARY DATA'!D:D=$C1094)),"""")
  )
)"),"")</f>
        <v/>
      </c>
      <c r="F1094" s="2" t="str">
        <f>IFERROR(__xludf.DUMMYFUNCTION("IFERROR(
  TEXTJOIN(CHAR(10),TRUE,FILTER('SUMMARY DATA'!F:F,'SUMMARY DATA'!A:A=$A1094,'SUMMARY DATA'!C:C=$B1094)),
  IF(
    OR(
      ISNUMBER(SEARCH(""CDM CASH DEPOSIT"",$C1094)),
      ISNUMBER(SEARCH(""CASH DEPOSIT"",$C1094)),
      COUNTIF('SUMMARY D"&amp;"ATA'!D:D,$C1094)&lt;&gt;1
    ),
    """",
    IFERROR(TEXTJOIN(CHAR(10),TRUE,FILTER('SUMMARY DATA'!F:F,'SUMMARY DATA'!D:D=$C1094)),"""")
  )
)"),"")</f>
        <v/>
      </c>
      <c r="G1094" s="2" t="str">
        <f>IFERROR(__xludf.DUMMYFUNCTION("IFERROR(
  TEXTJOIN(CHAR(10),TRUE,FILTER('SUMMARY DATA'!G:G,'SUMMARY DATA'!A:A=$A1094,'SUMMARY DATA'!C:C=$B1094)),
  IF(
    OR(
      ISNUMBER(SEARCH(""CDM CASH DEPOSIT"",$C1094)),
      ISNUMBER(SEARCH(""CASH DEPOSIT"",$C1094)),
      COUNTIF('SUMMARY D"&amp;"ATA'!D:D,$C1094)&lt;&gt;1
    ),
    """",
    IFERROR(TEXTJOIN(CHAR(10),TRUE,FILTER('SUMMARY DATA'!G:G,'SUMMARY DATA'!D:D=$C1094)),"""")
  )
)"),"")</f>
        <v/>
      </c>
      <c r="H1094" s="6" t="str">
        <f>IFERROR(__xludf.DUMMYFUNCTION("IFERROR(
  TEXTJOIN(CHAR(10),TRUE,FILTER('SUMMARY DATA'!H:H,'SUMMARY DATA'!A:A=$A1094,'SUMMARY DATA'!C:C=$B1094)),
  IF(
    OR(
      ISNUMBER(SEARCH(""CDM CASH DEPOSIT"",$C1094)),
      ISNUMBER(SEARCH(""CASH DEPOSIT"",$C1094)),
      COUNTIF('SUMMARY D"&amp;"ATA'!D:D,$C1094)&lt;&gt;1
    ),
    """",
    IFERROR(TEXTJOIN(CHAR(10),TRUE,FILTER('SUMMARY DATA'!H:H,'SUMMARY DATA'!D:D=$C1094)),"""")
  )
)"),"")</f>
        <v/>
      </c>
      <c r="I1094" s="6" t="str">
        <f>IFERROR(__xludf.DUMMYFUNCTION("IF(H1094="""","""",
SUM(ARRAYFORMULA(VALUE(SPLIT(H1094,CHAR(10)))))
)"),"")</f>
        <v/>
      </c>
      <c r="J1094" s="2" t="str">
        <f>IFERROR(__xludf.DUMMYFUNCTION("IFERROR(
  TEXTJOIN(CHAR(10),TRUE,FILTER('SUMMARY DATA'!I:I,'SUMMARY DATA'!A:A=$A1094,'SUMMARY DATA'!C:C=$B1094)),
  IF(
    OR(
      ISNUMBER(SEARCH(""CDM CASH DEPOSIT"",$C1094)),
      ISNUMBER(SEARCH(""CASH DEPOSIT"",$C1094)),
      COUNTIF('SUMMARY D"&amp;"ATA'!D:D,$C1094)&lt;&gt;1
    ),
    """",
    IFERROR(TEXTJOIN(CHAR(10),TRUE,FILTER('SUMMARY DATA'!I:I,'SUMMARY DATA'!D:D=$C1094)),"""")
  )
)"),"")</f>
        <v/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ht="15.75" customHeight="1" spans="1:27">
      <c r="A1095" s="2"/>
      <c r="B1095" s="41"/>
      <c r="C1095" s="2"/>
      <c r="D1095" s="6"/>
      <c r="E1095" s="4" t="str">
        <f>IFERROR(__xludf.DUMMYFUNCTION("IFERROR(
  TEXTJOIN(CHAR(10),TRUE,FILTER('SUMMARY DATA'!E:E,'SUMMARY DATA'!A:A=$A1095,'SUMMARY DATA'!C:C=$B1095)),
  IF(
    OR(
      ISNUMBER(SEARCH(""CDM CASH DEPOSIT"",$C1095)),
      ISNUMBER(SEARCH(""CASH DEPOSIT"",$C1095)),
      COUNTIF('SUMMARY D"&amp;"ATA'!D:D,$C1095)&lt;&gt;1
    ),
    """",
    IFERROR(TEXTJOIN(CHAR(10),TRUE,FILTER('SUMMARY DATA'!E:E,'SUMMARY DATA'!D:D=$C1095)),"""")
  )
)"),"")</f>
        <v/>
      </c>
      <c r="F1095" s="2" t="str">
        <f>IFERROR(__xludf.DUMMYFUNCTION("IFERROR(
  TEXTJOIN(CHAR(10),TRUE,FILTER('SUMMARY DATA'!F:F,'SUMMARY DATA'!A:A=$A1095,'SUMMARY DATA'!C:C=$B1095)),
  IF(
    OR(
      ISNUMBER(SEARCH(""CDM CASH DEPOSIT"",$C1095)),
      ISNUMBER(SEARCH(""CASH DEPOSIT"",$C1095)),
      COUNTIF('SUMMARY D"&amp;"ATA'!D:D,$C1095)&lt;&gt;1
    ),
    """",
    IFERROR(TEXTJOIN(CHAR(10),TRUE,FILTER('SUMMARY DATA'!F:F,'SUMMARY DATA'!D:D=$C1095)),"""")
  )
)"),"")</f>
        <v/>
      </c>
      <c r="G1095" s="2" t="str">
        <f>IFERROR(__xludf.DUMMYFUNCTION("IFERROR(
  TEXTJOIN(CHAR(10),TRUE,FILTER('SUMMARY DATA'!G:G,'SUMMARY DATA'!A:A=$A1095,'SUMMARY DATA'!C:C=$B1095)),
  IF(
    OR(
      ISNUMBER(SEARCH(""CDM CASH DEPOSIT"",$C1095)),
      ISNUMBER(SEARCH(""CASH DEPOSIT"",$C1095)),
      COUNTIF('SUMMARY D"&amp;"ATA'!D:D,$C1095)&lt;&gt;1
    ),
    """",
    IFERROR(TEXTJOIN(CHAR(10),TRUE,FILTER('SUMMARY DATA'!G:G,'SUMMARY DATA'!D:D=$C1095)),"""")
  )
)"),"")</f>
        <v/>
      </c>
      <c r="H1095" s="6" t="str">
        <f>IFERROR(__xludf.DUMMYFUNCTION("IFERROR(
  TEXTJOIN(CHAR(10),TRUE,FILTER('SUMMARY DATA'!H:H,'SUMMARY DATA'!A:A=$A1095,'SUMMARY DATA'!C:C=$B1095)),
  IF(
    OR(
      ISNUMBER(SEARCH(""CDM CASH DEPOSIT"",$C1095)),
      ISNUMBER(SEARCH(""CASH DEPOSIT"",$C1095)),
      COUNTIF('SUMMARY D"&amp;"ATA'!D:D,$C1095)&lt;&gt;1
    ),
    """",
    IFERROR(TEXTJOIN(CHAR(10),TRUE,FILTER('SUMMARY DATA'!H:H,'SUMMARY DATA'!D:D=$C1095)),"""")
  )
)"),"")</f>
        <v/>
      </c>
      <c r="I1095" s="6" t="str">
        <f>IFERROR(__xludf.DUMMYFUNCTION("IF(H1095="""","""",
SUM(ARRAYFORMULA(VALUE(SPLIT(H1095,CHAR(10)))))
)"),"")</f>
        <v/>
      </c>
      <c r="J1095" s="2" t="str">
        <f>IFERROR(__xludf.DUMMYFUNCTION("IFERROR(
  TEXTJOIN(CHAR(10),TRUE,FILTER('SUMMARY DATA'!I:I,'SUMMARY DATA'!A:A=$A1095,'SUMMARY DATA'!C:C=$B1095)),
  IF(
    OR(
      ISNUMBER(SEARCH(""CDM CASH DEPOSIT"",$C1095)),
      ISNUMBER(SEARCH(""CASH DEPOSIT"",$C1095)),
      COUNTIF('SUMMARY D"&amp;"ATA'!D:D,$C1095)&lt;&gt;1
    ),
    """",
    IFERROR(TEXTJOIN(CHAR(10),TRUE,FILTER('SUMMARY DATA'!I:I,'SUMMARY DATA'!D:D=$C1095)),"""")
  )
)"),"")</f>
        <v/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ht="15.75" customHeight="1" spans="1:27">
      <c r="A1096" s="2"/>
      <c r="B1096" s="41"/>
      <c r="C1096" s="2"/>
      <c r="D1096" s="6"/>
      <c r="E1096" s="4" t="str">
        <f>IFERROR(__xludf.DUMMYFUNCTION("IFERROR(
  TEXTJOIN(CHAR(10),TRUE,FILTER('SUMMARY DATA'!E:E,'SUMMARY DATA'!A:A=$A1096,'SUMMARY DATA'!C:C=$B1096)),
  IF(
    OR(
      ISNUMBER(SEARCH(""CDM CASH DEPOSIT"",$C1096)),
      ISNUMBER(SEARCH(""CASH DEPOSIT"",$C1096)),
      COUNTIF('SUMMARY D"&amp;"ATA'!D:D,$C1096)&lt;&gt;1
    ),
    """",
    IFERROR(TEXTJOIN(CHAR(10),TRUE,FILTER('SUMMARY DATA'!E:E,'SUMMARY DATA'!D:D=$C1096)),"""")
  )
)"),"")</f>
        <v/>
      </c>
      <c r="F1096" s="2" t="str">
        <f>IFERROR(__xludf.DUMMYFUNCTION("IFERROR(
  TEXTJOIN(CHAR(10),TRUE,FILTER('SUMMARY DATA'!F:F,'SUMMARY DATA'!A:A=$A1096,'SUMMARY DATA'!C:C=$B1096)),
  IF(
    OR(
      ISNUMBER(SEARCH(""CDM CASH DEPOSIT"",$C1096)),
      ISNUMBER(SEARCH(""CASH DEPOSIT"",$C1096)),
      COUNTIF('SUMMARY D"&amp;"ATA'!D:D,$C1096)&lt;&gt;1
    ),
    """",
    IFERROR(TEXTJOIN(CHAR(10),TRUE,FILTER('SUMMARY DATA'!F:F,'SUMMARY DATA'!D:D=$C1096)),"""")
  )
)"),"")</f>
        <v/>
      </c>
      <c r="G1096" s="2" t="str">
        <f>IFERROR(__xludf.DUMMYFUNCTION("IFERROR(
  TEXTJOIN(CHAR(10),TRUE,FILTER('SUMMARY DATA'!G:G,'SUMMARY DATA'!A:A=$A1096,'SUMMARY DATA'!C:C=$B1096)),
  IF(
    OR(
      ISNUMBER(SEARCH(""CDM CASH DEPOSIT"",$C1096)),
      ISNUMBER(SEARCH(""CASH DEPOSIT"",$C1096)),
      COUNTIF('SUMMARY D"&amp;"ATA'!D:D,$C1096)&lt;&gt;1
    ),
    """",
    IFERROR(TEXTJOIN(CHAR(10),TRUE,FILTER('SUMMARY DATA'!G:G,'SUMMARY DATA'!D:D=$C1096)),"""")
  )
)"),"")</f>
        <v/>
      </c>
      <c r="H1096" s="6" t="str">
        <f>IFERROR(__xludf.DUMMYFUNCTION("IFERROR(
  TEXTJOIN(CHAR(10),TRUE,FILTER('SUMMARY DATA'!H:H,'SUMMARY DATA'!A:A=$A1096,'SUMMARY DATA'!C:C=$B1096)),
  IF(
    OR(
      ISNUMBER(SEARCH(""CDM CASH DEPOSIT"",$C1096)),
      ISNUMBER(SEARCH(""CASH DEPOSIT"",$C1096)),
      COUNTIF('SUMMARY D"&amp;"ATA'!D:D,$C1096)&lt;&gt;1
    ),
    """",
    IFERROR(TEXTJOIN(CHAR(10),TRUE,FILTER('SUMMARY DATA'!H:H,'SUMMARY DATA'!D:D=$C1096)),"""")
  )
)"),"")</f>
        <v/>
      </c>
      <c r="I1096" s="6" t="str">
        <f>IFERROR(__xludf.DUMMYFUNCTION("IF(H1096="""","""",
SUM(ARRAYFORMULA(VALUE(SPLIT(H1096,CHAR(10)))))
)"),"")</f>
        <v/>
      </c>
      <c r="J1096" s="2" t="str">
        <f>IFERROR(__xludf.DUMMYFUNCTION("IFERROR(
  TEXTJOIN(CHAR(10),TRUE,FILTER('SUMMARY DATA'!I:I,'SUMMARY DATA'!A:A=$A1096,'SUMMARY DATA'!C:C=$B1096)),
  IF(
    OR(
      ISNUMBER(SEARCH(""CDM CASH DEPOSIT"",$C1096)),
      ISNUMBER(SEARCH(""CASH DEPOSIT"",$C1096)),
      COUNTIF('SUMMARY D"&amp;"ATA'!D:D,$C1096)&lt;&gt;1
    ),
    """",
    IFERROR(TEXTJOIN(CHAR(10),TRUE,FILTER('SUMMARY DATA'!I:I,'SUMMARY DATA'!D:D=$C1096)),"""")
  )
)"),"")</f>
        <v/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ht="15.75" customHeight="1" spans="1:27">
      <c r="A1097" s="2"/>
      <c r="B1097" s="41"/>
      <c r="C1097" s="2"/>
      <c r="D1097" s="6"/>
      <c r="E1097" s="4" t="str">
        <f>IFERROR(__xludf.DUMMYFUNCTION("IFERROR(
  TEXTJOIN(CHAR(10),TRUE,FILTER('SUMMARY DATA'!E:E,'SUMMARY DATA'!A:A=$A1097,'SUMMARY DATA'!C:C=$B1097)),
  IF(
    OR(
      ISNUMBER(SEARCH(""CDM CASH DEPOSIT"",$C1097)),
      ISNUMBER(SEARCH(""CASH DEPOSIT"",$C1097)),
      COUNTIF('SUMMARY D"&amp;"ATA'!D:D,$C1097)&lt;&gt;1
    ),
    """",
    IFERROR(TEXTJOIN(CHAR(10),TRUE,FILTER('SUMMARY DATA'!E:E,'SUMMARY DATA'!D:D=$C1097)),"""")
  )
)"),"")</f>
        <v/>
      </c>
      <c r="F1097" s="2" t="str">
        <f>IFERROR(__xludf.DUMMYFUNCTION("IFERROR(
  TEXTJOIN(CHAR(10),TRUE,FILTER('SUMMARY DATA'!F:F,'SUMMARY DATA'!A:A=$A1097,'SUMMARY DATA'!C:C=$B1097)),
  IF(
    OR(
      ISNUMBER(SEARCH(""CDM CASH DEPOSIT"",$C1097)),
      ISNUMBER(SEARCH(""CASH DEPOSIT"",$C1097)),
      COUNTIF('SUMMARY D"&amp;"ATA'!D:D,$C1097)&lt;&gt;1
    ),
    """",
    IFERROR(TEXTJOIN(CHAR(10),TRUE,FILTER('SUMMARY DATA'!F:F,'SUMMARY DATA'!D:D=$C1097)),"""")
  )
)"),"")</f>
        <v/>
      </c>
      <c r="G1097" s="2" t="str">
        <f>IFERROR(__xludf.DUMMYFUNCTION("IFERROR(
  TEXTJOIN(CHAR(10),TRUE,FILTER('SUMMARY DATA'!G:G,'SUMMARY DATA'!A:A=$A1097,'SUMMARY DATA'!C:C=$B1097)),
  IF(
    OR(
      ISNUMBER(SEARCH(""CDM CASH DEPOSIT"",$C1097)),
      ISNUMBER(SEARCH(""CASH DEPOSIT"",$C1097)),
      COUNTIF('SUMMARY D"&amp;"ATA'!D:D,$C1097)&lt;&gt;1
    ),
    """",
    IFERROR(TEXTJOIN(CHAR(10),TRUE,FILTER('SUMMARY DATA'!G:G,'SUMMARY DATA'!D:D=$C1097)),"""")
  )
)"),"")</f>
        <v/>
      </c>
      <c r="H1097" s="6" t="str">
        <f>IFERROR(__xludf.DUMMYFUNCTION("IFERROR(
  TEXTJOIN(CHAR(10),TRUE,FILTER('SUMMARY DATA'!H:H,'SUMMARY DATA'!A:A=$A1097,'SUMMARY DATA'!C:C=$B1097)),
  IF(
    OR(
      ISNUMBER(SEARCH(""CDM CASH DEPOSIT"",$C1097)),
      ISNUMBER(SEARCH(""CASH DEPOSIT"",$C1097)),
      COUNTIF('SUMMARY D"&amp;"ATA'!D:D,$C1097)&lt;&gt;1
    ),
    """",
    IFERROR(TEXTJOIN(CHAR(10),TRUE,FILTER('SUMMARY DATA'!H:H,'SUMMARY DATA'!D:D=$C1097)),"""")
  )
)"),"")</f>
        <v/>
      </c>
      <c r="I1097" s="6" t="str">
        <f>IFERROR(__xludf.DUMMYFUNCTION("IF(H1097="""","""",
SUM(ARRAYFORMULA(VALUE(SPLIT(H1097,CHAR(10)))))
)"),"")</f>
        <v/>
      </c>
      <c r="J1097" s="2" t="str">
        <f>IFERROR(__xludf.DUMMYFUNCTION("IFERROR(
  TEXTJOIN(CHAR(10),TRUE,FILTER('SUMMARY DATA'!I:I,'SUMMARY DATA'!A:A=$A1097,'SUMMARY DATA'!C:C=$B1097)),
  IF(
    OR(
      ISNUMBER(SEARCH(""CDM CASH DEPOSIT"",$C1097)),
      ISNUMBER(SEARCH(""CASH DEPOSIT"",$C1097)),
      COUNTIF('SUMMARY D"&amp;"ATA'!D:D,$C1097)&lt;&gt;1
    ),
    """",
    IFERROR(TEXTJOIN(CHAR(10),TRUE,FILTER('SUMMARY DATA'!I:I,'SUMMARY DATA'!D:D=$C1097)),"""")
  )
)"),"")</f>
        <v/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ht="15.75" customHeight="1" spans="1:27">
      <c r="A1098" s="2"/>
      <c r="B1098" s="41"/>
      <c r="C1098" s="2"/>
      <c r="D1098" s="6"/>
      <c r="E1098" s="4" t="str">
        <f>IFERROR(__xludf.DUMMYFUNCTION("IFERROR(
  TEXTJOIN(CHAR(10),TRUE,FILTER('SUMMARY DATA'!E:E,'SUMMARY DATA'!A:A=$A1098,'SUMMARY DATA'!C:C=$B1098)),
  IF(
    OR(
      ISNUMBER(SEARCH(""CDM CASH DEPOSIT"",$C1098)),
      ISNUMBER(SEARCH(""CASH DEPOSIT"",$C1098)),
      COUNTIF('SUMMARY D"&amp;"ATA'!D:D,$C1098)&lt;&gt;1
    ),
    """",
    IFERROR(TEXTJOIN(CHAR(10),TRUE,FILTER('SUMMARY DATA'!E:E,'SUMMARY DATA'!D:D=$C1098)),"""")
  )
)"),"")</f>
        <v/>
      </c>
      <c r="F1098" s="2" t="str">
        <f>IFERROR(__xludf.DUMMYFUNCTION("IFERROR(
  TEXTJOIN(CHAR(10),TRUE,FILTER('SUMMARY DATA'!F:F,'SUMMARY DATA'!A:A=$A1098,'SUMMARY DATA'!C:C=$B1098)),
  IF(
    OR(
      ISNUMBER(SEARCH(""CDM CASH DEPOSIT"",$C1098)),
      ISNUMBER(SEARCH(""CASH DEPOSIT"",$C1098)),
      COUNTIF('SUMMARY D"&amp;"ATA'!D:D,$C1098)&lt;&gt;1
    ),
    """",
    IFERROR(TEXTJOIN(CHAR(10),TRUE,FILTER('SUMMARY DATA'!F:F,'SUMMARY DATA'!D:D=$C1098)),"""")
  )
)"),"")</f>
        <v/>
      </c>
      <c r="G1098" s="2" t="str">
        <f>IFERROR(__xludf.DUMMYFUNCTION("IFERROR(
  TEXTJOIN(CHAR(10),TRUE,FILTER('SUMMARY DATA'!G:G,'SUMMARY DATA'!A:A=$A1098,'SUMMARY DATA'!C:C=$B1098)),
  IF(
    OR(
      ISNUMBER(SEARCH(""CDM CASH DEPOSIT"",$C1098)),
      ISNUMBER(SEARCH(""CASH DEPOSIT"",$C1098)),
      COUNTIF('SUMMARY D"&amp;"ATA'!D:D,$C1098)&lt;&gt;1
    ),
    """",
    IFERROR(TEXTJOIN(CHAR(10),TRUE,FILTER('SUMMARY DATA'!G:G,'SUMMARY DATA'!D:D=$C1098)),"""")
  )
)"),"")</f>
        <v/>
      </c>
      <c r="H1098" s="6" t="str">
        <f>IFERROR(__xludf.DUMMYFUNCTION("IFERROR(
  TEXTJOIN(CHAR(10),TRUE,FILTER('SUMMARY DATA'!H:H,'SUMMARY DATA'!A:A=$A1098,'SUMMARY DATA'!C:C=$B1098)),
  IF(
    OR(
      ISNUMBER(SEARCH(""CDM CASH DEPOSIT"",$C1098)),
      ISNUMBER(SEARCH(""CASH DEPOSIT"",$C1098)),
      COUNTIF('SUMMARY D"&amp;"ATA'!D:D,$C1098)&lt;&gt;1
    ),
    """",
    IFERROR(TEXTJOIN(CHAR(10),TRUE,FILTER('SUMMARY DATA'!H:H,'SUMMARY DATA'!D:D=$C1098)),"""")
  )
)"),"")</f>
        <v/>
      </c>
      <c r="I1098" s="6" t="str">
        <f>IFERROR(__xludf.DUMMYFUNCTION("IF(H1098="""","""",
SUM(ARRAYFORMULA(VALUE(SPLIT(H1098,CHAR(10)))))
)"),"")</f>
        <v/>
      </c>
      <c r="J1098" s="2" t="str">
        <f>IFERROR(__xludf.DUMMYFUNCTION("IFERROR(
  TEXTJOIN(CHAR(10),TRUE,FILTER('SUMMARY DATA'!I:I,'SUMMARY DATA'!A:A=$A1098,'SUMMARY DATA'!C:C=$B1098)),
  IF(
    OR(
      ISNUMBER(SEARCH(""CDM CASH DEPOSIT"",$C1098)),
      ISNUMBER(SEARCH(""CASH DEPOSIT"",$C1098)),
      COUNTIF('SUMMARY D"&amp;"ATA'!D:D,$C1098)&lt;&gt;1
    ),
    """",
    IFERROR(TEXTJOIN(CHAR(10),TRUE,FILTER('SUMMARY DATA'!I:I,'SUMMARY DATA'!D:D=$C1098)),"""")
  )
)"),"")</f>
        <v/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ht="15.75" customHeight="1" spans="1:27">
      <c r="A1099" s="2"/>
      <c r="B1099" s="41"/>
      <c r="C1099" s="2"/>
      <c r="D1099" s="6"/>
      <c r="E1099" s="4" t="str">
        <f>IFERROR(__xludf.DUMMYFUNCTION("IFERROR(
  TEXTJOIN(CHAR(10),TRUE,FILTER('SUMMARY DATA'!E:E,'SUMMARY DATA'!A:A=$A1099,'SUMMARY DATA'!C:C=$B1099)),
  IF(
    OR(
      ISNUMBER(SEARCH(""CDM CASH DEPOSIT"",$C1099)),
      ISNUMBER(SEARCH(""CASH DEPOSIT"",$C1099)),
      COUNTIF('SUMMARY D"&amp;"ATA'!D:D,$C1099)&lt;&gt;1
    ),
    """",
    IFERROR(TEXTJOIN(CHAR(10),TRUE,FILTER('SUMMARY DATA'!E:E,'SUMMARY DATA'!D:D=$C1099)),"""")
  )
)"),"")</f>
        <v/>
      </c>
      <c r="F1099" s="2" t="str">
        <f>IFERROR(__xludf.DUMMYFUNCTION("IFERROR(
  TEXTJOIN(CHAR(10),TRUE,FILTER('SUMMARY DATA'!F:F,'SUMMARY DATA'!A:A=$A1099,'SUMMARY DATA'!C:C=$B1099)),
  IF(
    OR(
      ISNUMBER(SEARCH(""CDM CASH DEPOSIT"",$C1099)),
      ISNUMBER(SEARCH(""CASH DEPOSIT"",$C1099)),
      COUNTIF('SUMMARY D"&amp;"ATA'!D:D,$C1099)&lt;&gt;1
    ),
    """",
    IFERROR(TEXTJOIN(CHAR(10),TRUE,FILTER('SUMMARY DATA'!F:F,'SUMMARY DATA'!D:D=$C1099)),"""")
  )
)"),"")</f>
        <v/>
      </c>
      <c r="G1099" s="2" t="str">
        <f>IFERROR(__xludf.DUMMYFUNCTION("IFERROR(
  TEXTJOIN(CHAR(10),TRUE,FILTER('SUMMARY DATA'!G:G,'SUMMARY DATA'!A:A=$A1099,'SUMMARY DATA'!C:C=$B1099)),
  IF(
    OR(
      ISNUMBER(SEARCH(""CDM CASH DEPOSIT"",$C1099)),
      ISNUMBER(SEARCH(""CASH DEPOSIT"",$C1099)),
      COUNTIF('SUMMARY D"&amp;"ATA'!D:D,$C1099)&lt;&gt;1
    ),
    """",
    IFERROR(TEXTJOIN(CHAR(10),TRUE,FILTER('SUMMARY DATA'!G:G,'SUMMARY DATA'!D:D=$C1099)),"""")
  )
)"),"")</f>
        <v/>
      </c>
      <c r="H1099" s="6" t="str">
        <f>IFERROR(__xludf.DUMMYFUNCTION("IFERROR(
  TEXTJOIN(CHAR(10),TRUE,FILTER('SUMMARY DATA'!H:H,'SUMMARY DATA'!A:A=$A1099,'SUMMARY DATA'!C:C=$B1099)),
  IF(
    OR(
      ISNUMBER(SEARCH(""CDM CASH DEPOSIT"",$C1099)),
      ISNUMBER(SEARCH(""CASH DEPOSIT"",$C1099)),
      COUNTIF('SUMMARY D"&amp;"ATA'!D:D,$C1099)&lt;&gt;1
    ),
    """",
    IFERROR(TEXTJOIN(CHAR(10),TRUE,FILTER('SUMMARY DATA'!H:H,'SUMMARY DATA'!D:D=$C1099)),"""")
  )
)"),"")</f>
        <v/>
      </c>
      <c r="I1099" s="6" t="str">
        <f>IFERROR(__xludf.DUMMYFUNCTION("IF(H1099="""","""",
SUM(ARRAYFORMULA(VALUE(SPLIT(H1099,CHAR(10)))))
)"),"")</f>
        <v/>
      </c>
      <c r="J1099" s="2" t="str">
        <f>IFERROR(__xludf.DUMMYFUNCTION("IFERROR(
  TEXTJOIN(CHAR(10),TRUE,FILTER('SUMMARY DATA'!I:I,'SUMMARY DATA'!A:A=$A1099,'SUMMARY DATA'!C:C=$B1099)),
  IF(
    OR(
      ISNUMBER(SEARCH(""CDM CASH DEPOSIT"",$C1099)),
      ISNUMBER(SEARCH(""CASH DEPOSIT"",$C1099)),
      COUNTIF('SUMMARY D"&amp;"ATA'!D:D,$C1099)&lt;&gt;1
    ),
    """",
    IFERROR(TEXTJOIN(CHAR(10),TRUE,FILTER('SUMMARY DATA'!I:I,'SUMMARY DATA'!D:D=$C1099)),"""")
  )
)"),"")</f>
        <v/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ht="15.75" customHeight="1" spans="1:27">
      <c r="A1100" s="2"/>
      <c r="B1100" s="41"/>
      <c r="C1100" s="2"/>
      <c r="D1100" s="6"/>
      <c r="E1100" s="4" t="str">
        <f>IFERROR(__xludf.DUMMYFUNCTION("IFERROR(
  TEXTJOIN(CHAR(10),TRUE,FILTER('SUMMARY DATA'!E:E,'SUMMARY DATA'!A:A=$A1100,'SUMMARY DATA'!C:C=$B1100)),
  IF(
    OR(
      ISNUMBER(SEARCH(""CDM CASH DEPOSIT"",$C1100)),
      ISNUMBER(SEARCH(""CASH DEPOSIT"",$C1100)),
      COUNTIF('SUMMARY D"&amp;"ATA'!D:D,$C1100)&lt;&gt;1
    ),
    """",
    IFERROR(TEXTJOIN(CHAR(10),TRUE,FILTER('SUMMARY DATA'!E:E,'SUMMARY DATA'!D:D=$C1100)),"""")
  )
)"),"")</f>
        <v/>
      </c>
      <c r="F1100" s="2" t="str">
        <f>IFERROR(__xludf.DUMMYFUNCTION("IFERROR(
  TEXTJOIN(CHAR(10),TRUE,FILTER('SUMMARY DATA'!F:F,'SUMMARY DATA'!A:A=$A1100,'SUMMARY DATA'!C:C=$B1100)),
  IF(
    OR(
      ISNUMBER(SEARCH(""CDM CASH DEPOSIT"",$C1100)),
      ISNUMBER(SEARCH(""CASH DEPOSIT"",$C1100)),
      COUNTIF('SUMMARY D"&amp;"ATA'!D:D,$C1100)&lt;&gt;1
    ),
    """",
    IFERROR(TEXTJOIN(CHAR(10),TRUE,FILTER('SUMMARY DATA'!F:F,'SUMMARY DATA'!D:D=$C1100)),"""")
  )
)"),"")</f>
        <v/>
      </c>
      <c r="G1100" s="2" t="str">
        <f>IFERROR(__xludf.DUMMYFUNCTION("IFERROR(
  TEXTJOIN(CHAR(10),TRUE,FILTER('SUMMARY DATA'!G:G,'SUMMARY DATA'!A:A=$A1100,'SUMMARY DATA'!C:C=$B1100)),
  IF(
    OR(
      ISNUMBER(SEARCH(""CDM CASH DEPOSIT"",$C1100)),
      ISNUMBER(SEARCH(""CASH DEPOSIT"",$C1100)),
      COUNTIF('SUMMARY D"&amp;"ATA'!D:D,$C1100)&lt;&gt;1
    ),
    """",
    IFERROR(TEXTJOIN(CHAR(10),TRUE,FILTER('SUMMARY DATA'!G:G,'SUMMARY DATA'!D:D=$C1100)),"""")
  )
)"),"")</f>
        <v/>
      </c>
      <c r="H1100" s="6" t="str">
        <f>IFERROR(__xludf.DUMMYFUNCTION("IFERROR(
  TEXTJOIN(CHAR(10),TRUE,FILTER('SUMMARY DATA'!H:H,'SUMMARY DATA'!A:A=$A1100,'SUMMARY DATA'!C:C=$B1100)),
  IF(
    OR(
      ISNUMBER(SEARCH(""CDM CASH DEPOSIT"",$C1100)),
      ISNUMBER(SEARCH(""CASH DEPOSIT"",$C1100)),
      COUNTIF('SUMMARY D"&amp;"ATA'!D:D,$C1100)&lt;&gt;1
    ),
    """",
    IFERROR(TEXTJOIN(CHAR(10),TRUE,FILTER('SUMMARY DATA'!H:H,'SUMMARY DATA'!D:D=$C1100)),"""")
  )
)"),"")</f>
        <v/>
      </c>
      <c r="I1100" s="6" t="str">
        <f>IFERROR(__xludf.DUMMYFUNCTION("IF(H1100="""","""",
SUM(ARRAYFORMULA(VALUE(SPLIT(H1100,CHAR(10)))))
)"),"")</f>
        <v/>
      </c>
      <c r="J1100" s="2" t="str">
        <f>IFERROR(__xludf.DUMMYFUNCTION("IFERROR(
  TEXTJOIN(CHAR(10),TRUE,FILTER('SUMMARY DATA'!I:I,'SUMMARY DATA'!A:A=$A1100,'SUMMARY DATA'!C:C=$B1100)),
  IF(
    OR(
      ISNUMBER(SEARCH(""CDM CASH DEPOSIT"",$C1100)),
      ISNUMBER(SEARCH(""CASH DEPOSIT"",$C1100)),
      COUNTIF('SUMMARY D"&amp;"ATA'!D:D,$C1100)&lt;&gt;1
    ),
    """",
    IFERROR(TEXTJOIN(CHAR(10),TRUE,FILTER('SUMMARY DATA'!I:I,'SUMMARY DATA'!D:D=$C1100)),"""")
  )
)"),"")</f>
        <v/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ht="15.75" customHeight="1" spans="1:27">
      <c r="A1101" s="2"/>
      <c r="B1101" s="41"/>
      <c r="C1101" s="2"/>
      <c r="D1101" s="6"/>
      <c r="E1101" s="4" t="str">
        <f>IFERROR(__xludf.DUMMYFUNCTION("IFERROR(
  TEXTJOIN(CHAR(10),TRUE,FILTER('SUMMARY DATA'!E:E,'SUMMARY DATA'!A:A=$A1101,'SUMMARY DATA'!C:C=$B1101)),
  IF(
    OR(
      ISNUMBER(SEARCH(""CDM CASH DEPOSIT"",$C1101)),
      ISNUMBER(SEARCH(""CASH DEPOSIT"",$C1101)),
      COUNTIF('SUMMARY D"&amp;"ATA'!D:D,$C1101)&lt;&gt;1
    ),
    """",
    IFERROR(TEXTJOIN(CHAR(10),TRUE,FILTER('SUMMARY DATA'!E:E,'SUMMARY DATA'!D:D=$C1101)),"""")
  )
)"),"")</f>
        <v/>
      </c>
      <c r="F1101" s="2" t="str">
        <f>IFERROR(__xludf.DUMMYFUNCTION("IFERROR(
  TEXTJOIN(CHAR(10),TRUE,FILTER('SUMMARY DATA'!F:F,'SUMMARY DATA'!A:A=$A1101,'SUMMARY DATA'!C:C=$B1101)),
  IF(
    OR(
      ISNUMBER(SEARCH(""CDM CASH DEPOSIT"",$C1101)),
      ISNUMBER(SEARCH(""CASH DEPOSIT"",$C1101)),
      COUNTIF('SUMMARY D"&amp;"ATA'!D:D,$C1101)&lt;&gt;1
    ),
    """",
    IFERROR(TEXTJOIN(CHAR(10),TRUE,FILTER('SUMMARY DATA'!F:F,'SUMMARY DATA'!D:D=$C1101)),"""")
  )
)"),"")</f>
        <v/>
      </c>
      <c r="G1101" s="2" t="str">
        <f>IFERROR(__xludf.DUMMYFUNCTION("IFERROR(
  TEXTJOIN(CHAR(10),TRUE,FILTER('SUMMARY DATA'!G:G,'SUMMARY DATA'!A:A=$A1101,'SUMMARY DATA'!C:C=$B1101)),
  IF(
    OR(
      ISNUMBER(SEARCH(""CDM CASH DEPOSIT"",$C1101)),
      ISNUMBER(SEARCH(""CASH DEPOSIT"",$C1101)),
      COUNTIF('SUMMARY D"&amp;"ATA'!D:D,$C1101)&lt;&gt;1
    ),
    """",
    IFERROR(TEXTJOIN(CHAR(10),TRUE,FILTER('SUMMARY DATA'!G:G,'SUMMARY DATA'!D:D=$C1101)),"""")
  )
)"),"")</f>
        <v/>
      </c>
      <c r="H1101" s="6" t="str">
        <f>IFERROR(__xludf.DUMMYFUNCTION("IFERROR(
  TEXTJOIN(CHAR(10),TRUE,FILTER('SUMMARY DATA'!H:H,'SUMMARY DATA'!A:A=$A1101,'SUMMARY DATA'!C:C=$B1101)),
  IF(
    OR(
      ISNUMBER(SEARCH(""CDM CASH DEPOSIT"",$C1101)),
      ISNUMBER(SEARCH(""CASH DEPOSIT"",$C1101)),
      COUNTIF('SUMMARY D"&amp;"ATA'!D:D,$C1101)&lt;&gt;1
    ),
    """",
    IFERROR(TEXTJOIN(CHAR(10),TRUE,FILTER('SUMMARY DATA'!H:H,'SUMMARY DATA'!D:D=$C1101)),"""")
  )
)"),"")</f>
        <v/>
      </c>
      <c r="I1101" s="6" t="str">
        <f>IFERROR(__xludf.DUMMYFUNCTION("IF(H1101="""","""",
SUM(ARRAYFORMULA(VALUE(SPLIT(H1101,CHAR(10)))))
)"),"")</f>
        <v/>
      </c>
      <c r="J1101" s="2" t="str">
        <f>IFERROR(__xludf.DUMMYFUNCTION("IFERROR(
  TEXTJOIN(CHAR(10),TRUE,FILTER('SUMMARY DATA'!I:I,'SUMMARY DATA'!A:A=$A1101,'SUMMARY DATA'!C:C=$B1101)),
  IF(
    OR(
      ISNUMBER(SEARCH(""CDM CASH DEPOSIT"",$C1101)),
      ISNUMBER(SEARCH(""CASH DEPOSIT"",$C1101)),
      COUNTIF('SUMMARY D"&amp;"ATA'!D:D,$C1101)&lt;&gt;1
    ),
    """",
    IFERROR(TEXTJOIN(CHAR(10),TRUE,FILTER('SUMMARY DATA'!I:I,'SUMMARY DATA'!D:D=$C1101)),"""")
  )
)"),"")</f>
        <v/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ht="15.75" customHeight="1" spans="1:27">
      <c r="A1102" s="2"/>
      <c r="B1102" s="41"/>
      <c r="C1102" s="2"/>
      <c r="D1102" s="6"/>
      <c r="E1102" s="4" t="str">
        <f>IFERROR(__xludf.DUMMYFUNCTION("IFERROR(
  TEXTJOIN(CHAR(10),TRUE,FILTER('SUMMARY DATA'!E:E,'SUMMARY DATA'!A:A=$A1102,'SUMMARY DATA'!C:C=$B1102)),
  IF(
    OR(
      ISNUMBER(SEARCH(""CDM CASH DEPOSIT"",$C1102)),
      ISNUMBER(SEARCH(""CASH DEPOSIT"",$C1102)),
      COUNTIF('SUMMARY D"&amp;"ATA'!D:D,$C1102)&lt;&gt;1
    ),
    """",
    IFERROR(TEXTJOIN(CHAR(10),TRUE,FILTER('SUMMARY DATA'!E:E,'SUMMARY DATA'!D:D=$C1102)),"""")
  )
)"),"")</f>
        <v/>
      </c>
      <c r="F1102" s="2" t="str">
        <f>IFERROR(__xludf.DUMMYFUNCTION("IFERROR(
  TEXTJOIN(CHAR(10),TRUE,FILTER('SUMMARY DATA'!F:F,'SUMMARY DATA'!A:A=$A1102,'SUMMARY DATA'!C:C=$B1102)),
  IF(
    OR(
      ISNUMBER(SEARCH(""CDM CASH DEPOSIT"",$C1102)),
      ISNUMBER(SEARCH(""CASH DEPOSIT"",$C1102)),
      COUNTIF('SUMMARY D"&amp;"ATA'!D:D,$C1102)&lt;&gt;1
    ),
    """",
    IFERROR(TEXTJOIN(CHAR(10),TRUE,FILTER('SUMMARY DATA'!F:F,'SUMMARY DATA'!D:D=$C1102)),"""")
  )
)"),"")</f>
        <v/>
      </c>
      <c r="G1102" s="2" t="str">
        <f>IFERROR(__xludf.DUMMYFUNCTION("IFERROR(
  TEXTJOIN(CHAR(10),TRUE,FILTER('SUMMARY DATA'!G:G,'SUMMARY DATA'!A:A=$A1102,'SUMMARY DATA'!C:C=$B1102)),
  IF(
    OR(
      ISNUMBER(SEARCH(""CDM CASH DEPOSIT"",$C1102)),
      ISNUMBER(SEARCH(""CASH DEPOSIT"",$C1102)),
      COUNTIF('SUMMARY D"&amp;"ATA'!D:D,$C1102)&lt;&gt;1
    ),
    """",
    IFERROR(TEXTJOIN(CHAR(10),TRUE,FILTER('SUMMARY DATA'!G:G,'SUMMARY DATA'!D:D=$C1102)),"""")
  )
)"),"")</f>
        <v/>
      </c>
      <c r="H1102" s="6" t="str">
        <f>IFERROR(__xludf.DUMMYFUNCTION("IFERROR(
  TEXTJOIN(CHAR(10),TRUE,FILTER('SUMMARY DATA'!H:H,'SUMMARY DATA'!A:A=$A1102,'SUMMARY DATA'!C:C=$B1102)),
  IF(
    OR(
      ISNUMBER(SEARCH(""CDM CASH DEPOSIT"",$C1102)),
      ISNUMBER(SEARCH(""CASH DEPOSIT"",$C1102)),
      COUNTIF('SUMMARY D"&amp;"ATA'!D:D,$C1102)&lt;&gt;1
    ),
    """",
    IFERROR(TEXTJOIN(CHAR(10),TRUE,FILTER('SUMMARY DATA'!H:H,'SUMMARY DATA'!D:D=$C1102)),"""")
  )
)"),"")</f>
        <v/>
      </c>
      <c r="I1102" s="6" t="str">
        <f>IFERROR(__xludf.DUMMYFUNCTION("IF(H1102="""","""",
SUM(ARRAYFORMULA(VALUE(SPLIT(H1102,CHAR(10)))))
)"),"")</f>
        <v/>
      </c>
      <c r="J1102" s="2" t="str">
        <f>IFERROR(__xludf.DUMMYFUNCTION("IFERROR(
  TEXTJOIN(CHAR(10),TRUE,FILTER('SUMMARY DATA'!I:I,'SUMMARY DATA'!A:A=$A1102,'SUMMARY DATA'!C:C=$B1102)),
  IF(
    OR(
      ISNUMBER(SEARCH(""CDM CASH DEPOSIT"",$C1102)),
      ISNUMBER(SEARCH(""CASH DEPOSIT"",$C1102)),
      COUNTIF('SUMMARY D"&amp;"ATA'!D:D,$C1102)&lt;&gt;1
    ),
    """",
    IFERROR(TEXTJOIN(CHAR(10),TRUE,FILTER('SUMMARY DATA'!I:I,'SUMMARY DATA'!D:D=$C1102)),"""")
  )
)"),"")</f>
        <v/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ht="15.75" customHeight="1" spans="1:27">
      <c r="A1103" s="2"/>
      <c r="B1103" s="41"/>
      <c r="C1103" s="2"/>
      <c r="D1103" s="6"/>
      <c r="E1103" s="4" t="str">
        <f>IFERROR(__xludf.DUMMYFUNCTION("IFERROR(
  TEXTJOIN(CHAR(10),TRUE,FILTER('SUMMARY DATA'!E:E,'SUMMARY DATA'!A:A=$A1103,'SUMMARY DATA'!C:C=$B1103)),
  IF(
    OR(
      ISNUMBER(SEARCH(""CDM CASH DEPOSIT"",$C1103)),
      ISNUMBER(SEARCH(""CASH DEPOSIT"",$C1103)),
      COUNTIF('SUMMARY D"&amp;"ATA'!D:D,$C1103)&lt;&gt;1
    ),
    """",
    IFERROR(TEXTJOIN(CHAR(10),TRUE,FILTER('SUMMARY DATA'!E:E,'SUMMARY DATA'!D:D=$C1103)),"""")
  )
)"),"")</f>
        <v/>
      </c>
      <c r="F1103" s="2" t="str">
        <f>IFERROR(__xludf.DUMMYFUNCTION("IFERROR(
  TEXTJOIN(CHAR(10),TRUE,FILTER('SUMMARY DATA'!F:F,'SUMMARY DATA'!A:A=$A1103,'SUMMARY DATA'!C:C=$B1103)),
  IF(
    OR(
      ISNUMBER(SEARCH(""CDM CASH DEPOSIT"",$C1103)),
      ISNUMBER(SEARCH(""CASH DEPOSIT"",$C1103)),
      COUNTIF('SUMMARY D"&amp;"ATA'!D:D,$C1103)&lt;&gt;1
    ),
    """",
    IFERROR(TEXTJOIN(CHAR(10),TRUE,FILTER('SUMMARY DATA'!F:F,'SUMMARY DATA'!D:D=$C1103)),"""")
  )
)"),"")</f>
        <v/>
      </c>
      <c r="G1103" s="2" t="str">
        <f>IFERROR(__xludf.DUMMYFUNCTION("IFERROR(
  TEXTJOIN(CHAR(10),TRUE,FILTER('SUMMARY DATA'!G:G,'SUMMARY DATA'!A:A=$A1103,'SUMMARY DATA'!C:C=$B1103)),
  IF(
    OR(
      ISNUMBER(SEARCH(""CDM CASH DEPOSIT"",$C1103)),
      ISNUMBER(SEARCH(""CASH DEPOSIT"",$C1103)),
      COUNTIF('SUMMARY D"&amp;"ATA'!D:D,$C1103)&lt;&gt;1
    ),
    """",
    IFERROR(TEXTJOIN(CHAR(10),TRUE,FILTER('SUMMARY DATA'!G:G,'SUMMARY DATA'!D:D=$C1103)),"""")
  )
)"),"")</f>
        <v/>
      </c>
      <c r="H1103" s="6" t="str">
        <f>IFERROR(__xludf.DUMMYFUNCTION("IFERROR(
  TEXTJOIN(CHAR(10),TRUE,FILTER('SUMMARY DATA'!H:H,'SUMMARY DATA'!A:A=$A1103,'SUMMARY DATA'!C:C=$B1103)),
  IF(
    OR(
      ISNUMBER(SEARCH(""CDM CASH DEPOSIT"",$C1103)),
      ISNUMBER(SEARCH(""CASH DEPOSIT"",$C1103)),
      COUNTIF('SUMMARY D"&amp;"ATA'!D:D,$C1103)&lt;&gt;1
    ),
    """",
    IFERROR(TEXTJOIN(CHAR(10),TRUE,FILTER('SUMMARY DATA'!H:H,'SUMMARY DATA'!D:D=$C1103)),"""")
  )
)"),"")</f>
        <v/>
      </c>
      <c r="I1103" s="6" t="str">
        <f>IFERROR(__xludf.DUMMYFUNCTION("IF(H1103="""","""",
SUM(ARRAYFORMULA(VALUE(SPLIT(H1103,CHAR(10)))))
)"),"")</f>
        <v/>
      </c>
      <c r="J1103" s="2" t="str">
        <f>IFERROR(__xludf.DUMMYFUNCTION("IFERROR(
  TEXTJOIN(CHAR(10),TRUE,FILTER('SUMMARY DATA'!I:I,'SUMMARY DATA'!A:A=$A1103,'SUMMARY DATA'!C:C=$B1103)),
  IF(
    OR(
      ISNUMBER(SEARCH(""CDM CASH DEPOSIT"",$C1103)),
      ISNUMBER(SEARCH(""CASH DEPOSIT"",$C1103)),
      COUNTIF('SUMMARY D"&amp;"ATA'!D:D,$C1103)&lt;&gt;1
    ),
    """",
    IFERROR(TEXTJOIN(CHAR(10),TRUE,FILTER('SUMMARY DATA'!I:I,'SUMMARY DATA'!D:D=$C1103)),"""")
  )
)"),"")</f>
        <v/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ht="15.75" customHeight="1" spans="1:27">
      <c r="A1104" s="2"/>
      <c r="B1104" s="41"/>
      <c r="C1104" s="2"/>
      <c r="D1104" s="6"/>
      <c r="E1104" s="4" t="str">
        <f>IFERROR(__xludf.DUMMYFUNCTION("IFERROR(
  TEXTJOIN(CHAR(10),TRUE,FILTER('SUMMARY DATA'!E:E,'SUMMARY DATA'!A:A=$A1104,'SUMMARY DATA'!C:C=$B1104)),
  IF(
    OR(
      ISNUMBER(SEARCH(""CDM CASH DEPOSIT"",$C1104)),
      ISNUMBER(SEARCH(""CASH DEPOSIT"",$C1104)),
      COUNTIF('SUMMARY D"&amp;"ATA'!D:D,$C1104)&lt;&gt;1
    ),
    """",
    IFERROR(TEXTJOIN(CHAR(10),TRUE,FILTER('SUMMARY DATA'!E:E,'SUMMARY DATA'!D:D=$C1104)),"""")
  )
)"),"")</f>
        <v/>
      </c>
      <c r="F1104" s="2" t="str">
        <f>IFERROR(__xludf.DUMMYFUNCTION("IFERROR(
  TEXTJOIN(CHAR(10),TRUE,FILTER('SUMMARY DATA'!F:F,'SUMMARY DATA'!A:A=$A1104,'SUMMARY DATA'!C:C=$B1104)),
  IF(
    OR(
      ISNUMBER(SEARCH(""CDM CASH DEPOSIT"",$C1104)),
      ISNUMBER(SEARCH(""CASH DEPOSIT"",$C1104)),
      COUNTIF('SUMMARY D"&amp;"ATA'!D:D,$C1104)&lt;&gt;1
    ),
    """",
    IFERROR(TEXTJOIN(CHAR(10),TRUE,FILTER('SUMMARY DATA'!F:F,'SUMMARY DATA'!D:D=$C1104)),"""")
  )
)"),"")</f>
        <v/>
      </c>
      <c r="G1104" s="2" t="str">
        <f>IFERROR(__xludf.DUMMYFUNCTION("IFERROR(
  TEXTJOIN(CHAR(10),TRUE,FILTER('SUMMARY DATA'!G:G,'SUMMARY DATA'!A:A=$A1104,'SUMMARY DATA'!C:C=$B1104)),
  IF(
    OR(
      ISNUMBER(SEARCH(""CDM CASH DEPOSIT"",$C1104)),
      ISNUMBER(SEARCH(""CASH DEPOSIT"",$C1104)),
      COUNTIF('SUMMARY D"&amp;"ATA'!D:D,$C1104)&lt;&gt;1
    ),
    """",
    IFERROR(TEXTJOIN(CHAR(10),TRUE,FILTER('SUMMARY DATA'!G:G,'SUMMARY DATA'!D:D=$C1104)),"""")
  )
)"),"")</f>
        <v/>
      </c>
      <c r="H1104" s="6" t="str">
        <f>IFERROR(__xludf.DUMMYFUNCTION("IFERROR(
  TEXTJOIN(CHAR(10),TRUE,FILTER('SUMMARY DATA'!H:H,'SUMMARY DATA'!A:A=$A1104,'SUMMARY DATA'!C:C=$B1104)),
  IF(
    OR(
      ISNUMBER(SEARCH(""CDM CASH DEPOSIT"",$C1104)),
      ISNUMBER(SEARCH(""CASH DEPOSIT"",$C1104)),
      COUNTIF('SUMMARY D"&amp;"ATA'!D:D,$C1104)&lt;&gt;1
    ),
    """",
    IFERROR(TEXTJOIN(CHAR(10),TRUE,FILTER('SUMMARY DATA'!H:H,'SUMMARY DATA'!D:D=$C1104)),"""")
  )
)"),"")</f>
        <v/>
      </c>
      <c r="I1104" s="6" t="str">
        <f>IFERROR(__xludf.DUMMYFUNCTION("IF(H1104="""","""",
SUM(ARRAYFORMULA(VALUE(SPLIT(H1104,CHAR(10)))))
)"),"")</f>
        <v/>
      </c>
      <c r="J1104" s="2" t="str">
        <f>IFERROR(__xludf.DUMMYFUNCTION("IFERROR(
  TEXTJOIN(CHAR(10),TRUE,FILTER('SUMMARY DATA'!I:I,'SUMMARY DATA'!A:A=$A1104,'SUMMARY DATA'!C:C=$B1104)),
  IF(
    OR(
      ISNUMBER(SEARCH(""CDM CASH DEPOSIT"",$C1104)),
      ISNUMBER(SEARCH(""CASH DEPOSIT"",$C1104)),
      COUNTIF('SUMMARY D"&amp;"ATA'!D:D,$C1104)&lt;&gt;1
    ),
    """",
    IFERROR(TEXTJOIN(CHAR(10),TRUE,FILTER('SUMMARY DATA'!I:I,'SUMMARY DATA'!D:D=$C1104)),"""")
  )
)"),"")</f>
        <v/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ht="15.75" customHeight="1" spans="1:27">
      <c r="A1105" s="2"/>
      <c r="B1105" s="41"/>
      <c r="C1105" s="2"/>
      <c r="D1105" s="6"/>
      <c r="E1105" s="4" t="str">
        <f>IFERROR(__xludf.DUMMYFUNCTION("IFERROR(
  TEXTJOIN(CHAR(10),TRUE,FILTER('SUMMARY DATA'!E:E,'SUMMARY DATA'!A:A=$A1105,'SUMMARY DATA'!C:C=$B1105)),
  IF(
    OR(
      ISNUMBER(SEARCH(""CDM CASH DEPOSIT"",$C1105)),
      ISNUMBER(SEARCH(""CASH DEPOSIT"",$C1105)),
      COUNTIF('SUMMARY D"&amp;"ATA'!D:D,$C1105)&lt;&gt;1
    ),
    """",
    IFERROR(TEXTJOIN(CHAR(10),TRUE,FILTER('SUMMARY DATA'!E:E,'SUMMARY DATA'!D:D=$C1105)),"""")
  )
)"),"")</f>
        <v/>
      </c>
      <c r="F1105" s="2" t="str">
        <f>IFERROR(__xludf.DUMMYFUNCTION("IFERROR(
  TEXTJOIN(CHAR(10),TRUE,FILTER('SUMMARY DATA'!F:F,'SUMMARY DATA'!A:A=$A1105,'SUMMARY DATA'!C:C=$B1105)),
  IF(
    OR(
      ISNUMBER(SEARCH(""CDM CASH DEPOSIT"",$C1105)),
      ISNUMBER(SEARCH(""CASH DEPOSIT"",$C1105)),
      COUNTIF('SUMMARY D"&amp;"ATA'!D:D,$C1105)&lt;&gt;1
    ),
    """",
    IFERROR(TEXTJOIN(CHAR(10),TRUE,FILTER('SUMMARY DATA'!F:F,'SUMMARY DATA'!D:D=$C1105)),"""")
  )
)"),"")</f>
        <v/>
      </c>
      <c r="G1105" s="2" t="str">
        <f>IFERROR(__xludf.DUMMYFUNCTION("IFERROR(
  TEXTJOIN(CHAR(10),TRUE,FILTER('SUMMARY DATA'!G:G,'SUMMARY DATA'!A:A=$A1105,'SUMMARY DATA'!C:C=$B1105)),
  IF(
    OR(
      ISNUMBER(SEARCH(""CDM CASH DEPOSIT"",$C1105)),
      ISNUMBER(SEARCH(""CASH DEPOSIT"",$C1105)),
      COUNTIF('SUMMARY D"&amp;"ATA'!D:D,$C1105)&lt;&gt;1
    ),
    """",
    IFERROR(TEXTJOIN(CHAR(10),TRUE,FILTER('SUMMARY DATA'!G:G,'SUMMARY DATA'!D:D=$C1105)),"""")
  )
)"),"")</f>
        <v/>
      </c>
      <c r="H1105" s="6" t="str">
        <f>IFERROR(__xludf.DUMMYFUNCTION("IFERROR(
  TEXTJOIN(CHAR(10),TRUE,FILTER('SUMMARY DATA'!H:H,'SUMMARY DATA'!A:A=$A1105,'SUMMARY DATA'!C:C=$B1105)),
  IF(
    OR(
      ISNUMBER(SEARCH(""CDM CASH DEPOSIT"",$C1105)),
      ISNUMBER(SEARCH(""CASH DEPOSIT"",$C1105)),
      COUNTIF('SUMMARY D"&amp;"ATA'!D:D,$C1105)&lt;&gt;1
    ),
    """",
    IFERROR(TEXTJOIN(CHAR(10),TRUE,FILTER('SUMMARY DATA'!H:H,'SUMMARY DATA'!D:D=$C1105)),"""")
  )
)"),"")</f>
        <v/>
      </c>
      <c r="I1105" s="6" t="str">
        <f>IFERROR(__xludf.DUMMYFUNCTION("IF(H1105="""","""",
SUM(ARRAYFORMULA(VALUE(SPLIT(H1105,CHAR(10)))))
)"),"")</f>
        <v/>
      </c>
      <c r="J1105" s="2" t="str">
        <f>IFERROR(__xludf.DUMMYFUNCTION("IFERROR(
  TEXTJOIN(CHAR(10),TRUE,FILTER('SUMMARY DATA'!I:I,'SUMMARY DATA'!A:A=$A1105,'SUMMARY DATA'!C:C=$B1105)),
  IF(
    OR(
      ISNUMBER(SEARCH(""CDM CASH DEPOSIT"",$C1105)),
      ISNUMBER(SEARCH(""CASH DEPOSIT"",$C1105)),
      COUNTIF('SUMMARY D"&amp;"ATA'!D:D,$C1105)&lt;&gt;1
    ),
    """",
    IFERROR(TEXTJOIN(CHAR(10),TRUE,FILTER('SUMMARY DATA'!I:I,'SUMMARY DATA'!D:D=$C1105)),"""")
  )
)"),"")</f>
        <v/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ht="15.75" customHeight="1" spans="1:27">
      <c r="A1106" s="2"/>
      <c r="B1106" s="41"/>
      <c r="C1106" s="2"/>
      <c r="D1106" s="6"/>
      <c r="E1106" s="4" t="str">
        <f>IFERROR(__xludf.DUMMYFUNCTION("IFERROR(
  TEXTJOIN(CHAR(10),TRUE,FILTER('SUMMARY DATA'!E:E,'SUMMARY DATA'!A:A=$A1106,'SUMMARY DATA'!C:C=$B1106)),
  IF(
    OR(
      ISNUMBER(SEARCH(""CDM CASH DEPOSIT"",$C1106)),
      ISNUMBER(SEARCH(""CASH DEPOSIT"",$C1106)),
      COUNTIF('SUMMARY D"&amp;"ATA'!D:D,$C1106)&lt;&gt;1
    ),
    """",
    IFERROR(TEXTJOIN(CHAR(10),TRUE,FILTER('SUMMARY DATA'!E:E,'SUMMARY DATA'!D:D=$C1106)),"""")
  )
)"),"")</f>
        <v/>
      </c>
      <c r="F1106" s="2" t="str">
        <f>IFERROR(__xludf.DUMMYFUNCTION("IFERROR(
  TEXTJOIN(CHAR(10),TRUE,FILTER('SUMMARY DATA'!F:F,'SUMMARY DATA'!A:A=$A1106,'SUMMARY DATA'!C:C=$B1106)),
  IF(
    OR(
      ISNUMBER(SEARCH(""CDM CASH DEPOSIT"",$C1106)),
      ISNUMBER(SEARCH(""CASH DEPOSIT"",$C1106)),
      COUNTIF('SUMMARY D"&amp;"ATA'!D:D,$C1106)&lt;&gt;1
    ),
    """",
    IFERROR(TEXTJOIN(CHAR(10),TRUE,FILTER('SUMMARY DATA'!F:F,'SUMMARY DATA'!D:D=$C1106)),"""")
  )
)"),"")</f>
        <v/>
      </c>
      <c r="G1106" s="2" t="str">
        <f>IFERROR(__xludf.DUMMYFUNCTION("IFERROR(
  TEXTJOIN(CHAR(10),TRUE,FILTER('SUMMARY DATA'!G:G,'SUMMARY DATA'!A:A=$A1106,'SUMMARY DATA'!C:C=$B1106)),
  IF(
    OR(
      ISNUMBER(SEARCH(""CDM CASH DEPOSIT"",$C1106)),
      ISNUMBER(SEARCH(""CASH DEPOSIT"",$C1106)),
      COUNTIF('SUMMARY D"&amp;"ATA'!D:D,$C1106)&lt;&gt;1
    ),
    """",
    IFERROR(TEXTJOIN(CHAR(10),TRUE,FILTER('SUMMARY DATA'!G:G,'SUMMARY DATA'!D:D=$C1106)),"""")
  )
)"),"")</f>
        <v/>
      </c>
      <c r="H1106" s="6" t="str">
        <f>IFERROR(__xludf.DUMMYFUNCTION("IFERROR(
  TEXTJOIN(CHAR(10),TRUE,FILTER('SUMMARY DATA'!H:H,'SUMMARY DATA'!A:A=$A1106,'SUMMARY DATA'!C:C=$B1106)),
  IF(
    OR(
      ISNUMBER(SEARCH(""CDM CASH DEPOSIT"",$C1106)),
      ISNUMBER(SEARCH(""CASH DEPOSIT"",$C1106)),
      COUNTIF('SUMMARY D"&amp;"ATA'!D:D,$C1106)&lt;&gt;1
    ),
    """",
    IFERROR(TEXTJOIN(CHAR(10),TRUE,FILTER('SUMMARY DATA'!H:H,'SUMMARY DATA'!D:D=$C1106)),"""")
  )
)"),"")</f>
        <v/>
      </c>
      <c r="I1106" s="6" t="str">
        <f>IFERROR(__xludf.DUMMYFUNCTION("IF(H1106="""","""",
SUM(ARRAYFORMULA(VALUE(SPLIT(H1106,CHAR(10)))))
)"),"")</f>
        <v/>
      </c>
      <c r="J1106" s="2" t="str">
        <f>IFERROR(__xludf.DUMMYFUNCTION("IFERROR(
  TEXTJOIN(CHAR(10),TRUE,FILTER('SUMMARY DATA'!I:I,'SUMMARY DATA'!A:A=$A1106,'SUMMARY DATA'!C:C=$B1106)),
  IF(
    OR(
      ISNUMBER(SEARCH(""CDM CASH DEPOSIT"",$C1106)),
      ISNUMBER(SEARCH(""CASH DEPOSIT"",$C1106)),
      COUNTIF('SUMMARY D"&amp;"ATA'!D:D,$C1106)&lt;&gt;1
    ),
    """",
    IFERROR(TEXTJOIN(CHAR(10),TRUE,FILTER('SUMMARY DATA'!I:I,'SUMMARY DATA'!D:D=$C1106)),"""")
  )
)"),"")</f>
        <v/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ht="15.75" customHeight="1" spans="1:27">
      <c r="A1107" s="2"/>
      <c r="B1107" s="41"/>
      <c r="C1107" s="2"/>
      <c r="D1107" s="6"/>
      <c r="E1107" s="4" t="str">
        <f>IFERROR(__xludf.DUMMYFUNCTION("IFERROR(
  TEXTJOIN(CHAR(10),TRUE,FILTER('SUMMARY DATA'!E:E,'SUMMARY DATA'!A:A=$A1107,'SUMMARY DATA'!C:C=$B1107)),
  IF(
    OR(
      ISNUMBER(SEARCH(""CDM CASH DEPOSIT"",$C1107)),
      ISNUMBER(SEARCH(""CASH DEPOSIT"",$C1107)),
      COUNTIF('SUMMARY D"&amp;"ATA'!D:D,$C1107)&lt;&gt;1
    ),
    """",
    IFERROR(TEXTJOIN(CHAR(10),TRUE,FILTER('SUMMARY DATA'!E:E,'SUMMARY DATA'!D:D=$C1107)),"""")
  )
)"),"")</f>
        <v/>
      </c>
      <c r="F1107" s="2" t="str">
        <f>IFERROR(__xludf.DUMMYFUNCTION("IFERROR(
  TEXTJOIN(CHAR(10),TRUE,FILTER('SUMMARY DATA'!F:F,'SUMMARY DATA'!A:A=$A1107,'SUMMARY DATA'!C:C=$B1107)),
  IF(
    OR(
      ISNUMBER(SEARCH(""CDM CASH DEPOSIT"",$C1107)),
      ISNUMBER(SEARCH(""CASH DEPOSIT"",$C1107)),
      COUNTIF('SUMMARY D"&amp;"ATA'!D:D,$C1107)&lt;&gt;1
    ),
    """",
    IFERROR(TEXTJOIN(CHAR(10),TRUE,FILTER('SUMMARY DATA'!F:F,'SUMMARY DATA'!D:D=$C1107)),"""")
  )
)"),"")</f>
        <v/>
      </c>
      <c r="G1107" s="2" t="str">
        <f>IFERROR(__xludf.DUMMYFUNCTION("IFERROR(
  TEXTJOIN(CHAR(10),TRUE,FILTER('SUMMARY DATA'!G:G,'SUMMARY DATA'!A:A=$A1107,'SUMMARY DATA'!C:C=$B1107)),
  IF(
    OR(
      ISNUMBER(SEARCH(""CDM CASH DEPOSIT"",$C1107)),
      ISNUMBER(SEARCH(""CASH DEPOSIT"",$C1107)),
      COUNTIF('SUMMARY D"&amp;"ATA'!D:D,$C1107)&lt;&gt;1
    ),
    """",
    IFERROR(TEXTJOIN(CHAR(10),TRUE,FILTER('SUMMARY DATA'!G:G,'SUMMARY DATA'!D:D=$C1107)),"""")
  )
)"),"")</f>
        <v/>
      </c>
      <c r="H1107" s="6" t="str">
        <f>IFERROR(__xludf.DUMMYFUNCTION("IFERROR(
  TEXTJOIN(CHAR(10),TRUE,FILTER('SUMMARY DATA'!H:H,'SUMMARY DATA'!A:A=$A1107,'SUMMARY DATA'!C:C=$B1107)),
  IF(
    OR(
      ISNUMBER(SEARCH(""CDM CASH DEPOSIT"",$C1107)),
      ISNUMBER(SEARCH(""CASH DEPOSIT"",$C1107)),
      COUNTIF('SUMMARY D"&amp;"ATA'!D:D,$C1107)&lt;&gt;1
    ),
    """",
    IFERROR(TEXTJOIN(CHAR(10),TRUE,FILTER('SUMMARY DATA'!H:H,'SUMMARY DATA'!D:D=$C1107)),"""")
  )
)"),"")</f>
        <v/>
      </c>
      <c r="I1107" s="6" t="str">
        <f>IFERROR(__xludf.DUMMYFUNCTION("IF(H1107="""","""",
SUM(ARRAYFORMULA(VALUE(SPLIT(H1107,CHAR(10)))))
)"),"")</f>
        <v/>
      </c>
      <c r="J1107" s="2" t="str">
        <f>IFERROR(__xludf.DUMMYFUNCTION("IFERROR(
  TEXTJOIN(CHAR(10),TRUE,FILTER('SUMMARY DATA'!I:I,'SUMMARY DATA'!A:A=$A1107,'SUMMARY DATA'!C:C=$B1107)),
  IF(
    OR(
      ISNUMBER(SEARCH(""CDM CASH DEPOSIT"",$C1107)),
      ISNUMBER(SEARCH(""CASH DEPOSIT"",$C1107)),
      COUNTIF('SUMMARY D"&amp;"ATA'!D:D,$C1107)&lt;&gt;1
    ),
    """",
    IFERROR(TEXTJOIN(CHAR(10),TRUE,FILTER('SUMMARY DATA'!I:I,'SUMMARY DATA'!D:D=$C1107)),"""")
  )
)"),"")</f>
        <v/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ht="15.75" customHeight="1" spans="1:27">
      <c r="A1108" s="2"/>
      <c r="B1108" s="41"/>
      <c r="C1108" s="2"/>
      <c r="D1108" s="6"/>
      <c r="E1108" s="4" t="str">
        <f>IFERROR(__xludf.DUMMYFUNCTION("IFERROR(
  TEXTJOIN(CHAR(10),TRUE,FILTER('SUMMARY DATA'!E:E,'SUMMARY DATA'!A:A=$A1108,'SUMMARY DATA'!C:C=$B1108)),
  IF(
    OR(
      ISNUMBER(SEARCH(""CDM CASH DEPOSIT"",$C1108)),
      ISNUMBER(SEARCH(""CASH DEPOSIT"",$C1108)),
      COUNTIF('SUMMARY D"&amp;"ATA'!D:D,$C1108)&lt;&gt;1
    ),
    """",
    IFERROR(TEXTJOIN(CHAR(10),TRUE,FILTER('SUMMARY DATA'!E:E,'SUMMARY DATA'!D:D=$C1108)),"""")
  )
)"),"")</f>
        <v/>
      </c>
      <c r="F1108" s="2" t="str">
        <f>IFERROR(__xludf.DUMMYFUNCTION("IFERROR(
  TEXTJOIN(CHAR(10),TRUE,FILTER('SUMMARY DATA'!F:F,'SUMMARY DATA'!A:A=$A1108,'SUMMARY DATA'!C:C=$B1108)),
  IF(
    OR(
      ISNUMBER(SEARCH(""CDM CASH DEPOSIT"",$C1108)),
      ISNUMBER(SEARCH(""CASH DEPOSIT"",$C1108)),
      COUNTIF('SUMMARY D"&amp;"ATA'!D:D,$C1108)&lt;&gt;1
    ),
    """",
    IFERROR(TEXTJOIN(CHAR(10),TRUE,FILTER('SUMMARY DATA'!F:F,'SUMMARY DATA'!D:D=$C1108)),"""")
  )
)"),"")</f>
        <v/>
      </c>
      <c r="G1108" s="2" t="str">
        <f>IFERROR(__xludf.DUMMYFUNCTION("IFERROR(
  TEXTJOIN(CHAR(10),TRUE,FILTER('SUMMARY DATA'!G:G,'SUMMARY DATA'!A:A=$A1108,'SUMMARY DATA'!C:C=$B1108)),
  IF(
    OR(
      ISNUMBER(SEARCH(""CDM CASH DEPOSIT"",$C1108)),
      ISNUMBER(SEARCH(""CASH DEPOSIT"",$C1108)),
      COUNTIF('SUMMARY D"&amp;"ATA'!D:D,$C1108)&lt;&gt;1
    ),
    """",
    IFERROR(TEXTJOIN(CHAR(10),TRUE,FILTER('SUMMARY DATA'!G:G,'SUMMARY DATA'!D:D=$C1108)),"""")
  )
)"),"")</f>
        <v/>
      </c>
      <c r="H1108" s="6" t="str">
        <f>IFERROR(__xludf.DUMMYFUNCTION("IFERROR(
  TEXTJOIN(CHAR(10),TRUE,FILTER('SUMMARY DATA'!H:H,'SUMMARY DATA'!A:A=$A1108,'SUMMARY DATA'!C:C=$B1108)),
  IF(
    OR(
      ISNUMBER(SEARCH(""CDM CASH DEPOSIT"",$C1108)),
      ISNUMBER(SEARCH(""CASH DEPOSIT"",$C1108)),
      COUNTIF('SUMMARY D"&amp;"ATA'!D:D,$C1108)&lt;&gt;1
    ),
    """",
    IFERROR(TEXTJOIN(CHAR(10),TRUE,FILTER('SUMMARY DATA'!H:H,'SUMMARY DATA'!D:D=$C1108)),"""")
  )
)"),"")</f>
        <v/>
      </c>
      <c r="I1108" s="6" t="str">
        <f>IFERROR(__xludf.DUMMYFUNCTION("IF(H1108="""","""",
SUM(ARRAYFORMULA(VALUE(SPLIT(H1108,CHAR(10)))))
)"),"")</f>
        <v/>
      </c>
      <c r="J1108" s="2" t="str">
        <f>IFERROR(__xludf.DUMMYFUNCTION("IFERROR(
  TEXTJOIN(CHAR(10),TRUE,FILTER('SUMMARY DATA'!I:I,'SUMMARY DATA'!A:A=$A1108,'SUMMARY DATA'!C:C=$B1108)),
  IF(
    OR(
      ISNUMBER(SEARCH(""CDM CASH DEPOSIT"",$C1108)),
      ISNUMBER(SEARCH(""CASH DEPOSIT"",$C1108)),
      COUNTIF('SUMMARY D"&amp;"ATA'!D:D,$C1108)&lt;&gt;1
    ),
    """",
    IFERROR(TEXTJOIN(CHAR(10),TRUE,FILTER('SUMMARY DATA'!I:I,'SUMMARY DATA'!D:D=$C1108)),"""")
  )
)"),"")</f>
        <v/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ht="15.75" customHeight="1" spans="1:27">
      <c r="A1109" s="2"/>
      <c r="B1109" s="41"/>
      <c r="C1109" s="2"/>
      <c r="D1109" s="6"/>
      <c r="E1109" s="4" t="str">
        <f>IFERROR(__xludf.DUMMYFUNCTION("IFERROR(
  TEXTJOIN(CHAR(10),TRUE,FILTER('SUMMARY DATA'!E:E,'SUMMARY DATA'!A:A=$A1109,'SUMMARY DATA'!C:C=$B1109)),
  IF(
    OR(
      ISNUMBER(SEARCH(""CDM CASH DEPOSIT"",$C1109)),
      ISNUMBER(SEARCH(""CASH DEPOSIT"",$C1109)),
      COUNTIF('SUMMARY D"&amp;"ATA'!D:D,$C1109)&lt;&gt;1
    ),
    """",
    IFERROR(TEXTJOIN(CHAR(10),TRUE,FILTER('SUMMARY DATA'!E:E,'SUMMARY DATA'!D:D=$C1109)),"""")
  )
)"),"")</f>
        <v/>
      </c>
      <c r="F1109" s="2" t="str">
        <f>IFERROR(__xludf.DUMMYFUNCTION("IFERROR(
  TEXTJOIN(CHAR(10),TRUE,FILTER('SUMMARY DATA'!F:F,'SUMMARY DATA'!A:A=$A1109,'SUMMARY DATA'!C:C=$B1109)),
  IF(
    OR(
      ISNUMBER(SEARCH(""CDM CASH DEPOSIT"",$C1109)),
      ISNUMBER(SEARCH(""CASH DEPOSIT"",$C1109)),
      COUNTIF('SUMMARY D"&amp;"ATA'!D:D,$C1109)&lt;&gt;1
    ),
    """",
    IFERROR(TEXTJOIN(CHAR(10),TRUE,FILTER('SUMMARY DATA'!F:F,'SUMMARY DATA'!D:D=$C1109)),"""")
  )
)"),"")</f>
        <v/>
      </c>
      <c r="G1109" s="2" t="str">
        <f>IFERROR(__xludf.DUMMYFUNCTION("IFERROR(
  TEXTJOIN(CHAR(10),TRUE,FILTER('SUMMARY DATA'!G:G,'SUMMARY DATA'!A:A=$A1109,'SUMMARY DATA'!C:C=$B1109)),
  IF(
    OR(
      ISNUMBER(SEARCH(""CDM CASH DEPOSIT"",$C1109)),
      ISNUMBER(SEARCH(""CASH DEPOSIT"",$C1109)),
      COUNTIF('SUMMARY D"&amp;"ATA'!D:D,$C1109)&lt;&gt;1
    ),
    """",
    IFERROR(TEXTJOIN(CHAR(10),TRUE,FILTER('SUMMARY DATA'!G:G,'SUMMARY DATA'!D:D=$C1109)),"""")
  )
)"),"")</f>
        <v/>
      </c>
      <c r="H1109" s="6" t="str">
        <f>IFERROR(__xludf.DUMMYFUNCTION("IFERROR(
  TEXTJOIN(CHAR(10),TRUE,FILTER('SUMMARY DATA'!H:H,'SUMMARY DATA'!A:A=$A1109,'SUMMARY DATA'!C:C=$B1109)),
  IF(
    OR(
      ISNUMBER(SEARCH(""CDM CASH DEPOSIT"",$C1109)),
      ISNUMBER(SEARCH(""CASH DEPOSIT"",$C1109)),
      COUNTIF('SUMMARY D"&amp;"ATA'!D:D,$C1109)&lt;&gt;1
    ),
    """",
    IFERROR(TEXTJOIN(CHAR(10),TRUE,FILTER('SUMMARY DATA'!H:H,'SUMMARY DATA'!D:D=$C1109)),"""")
  )
)"),"")</f>
        <v/>
      </c>
      <c r="I1109" s="6" t="str">
        <f>IFERROR(__xludf.DUMMYFUNCTION("IF(H1109="""","""",
SUM(ARRAYFORMULA(VALUE(SPLIT(H1109,CHAR(10)))))
)"),"")</f>
        <v/>
      </c>
      <c r="J1109" s="2" t="str">
        <f>IFERROR(__xludf.DUMMYFUNCTION("IFERROR(
  TEXTJOIN(CHAR(10),TRUE,FILTER('SUMMARY DATA'!I:I,'SUMMARY DATA'!A:A=$A1109,'SUMMARY DATA'!C:C=$B1109)),
  IF(
    OR(
      ISNUMBER(SEARCH(""CDM CASH DEPOSIT"",$C1109)),
      ISNUMBER(SEARCH(""CASH DEPOSIT"",$C1109)),
      COUNTIF('SUMMARY D"&amp;"ATA'!D:D,$C1109)&lt;&gt;1
    ),
    """",
    IFERROR(TEXTJOIN(CHAR(10),TRUE,FILTER('SUMMARY DATA'!I:I,'SUMMARY DATA'!D:D=$C1109)),"""")
  )
)"),"")</f>
        <v/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ht="15.75" customHeight="1" spans="1:27">
      <c r="A1110" s="2"/>
      <c r="B1110" s="41"/>
      <c r="C1110" s="2"/>
      <c r="D1110" s="6"/>
      <c r="E1110" s="4" t="str">
        <f>IFERROR(__xludf.DUMMYFUNCTION("IFERROR(
  TEXTJOIN(CHAR(10),TRUE,FILTER('SUMMARY DATA'!E:E,'SUMMARY DATA'!A:A=$A1110,'SUMMARY DATA'!C:C=$B1110)),
  IF(
    OR(
      ISNUMBER(SEARCH(""CDM CASH DEPOSIT"",$C1110)),
      ISNUMBER(SEARCH(""CASH DEPOSIT"",$C1110)),
      COUNTIF('SUMMARY D"&amp;"ATA'!D:D,$C1110)&lt;&gt;1
    ),
    """",
    IFERROR(TEXTJOIN(CHAR(10),TRUE,FILTER('SUMMARY DATA'!E:E,'SUMMARY DATA'!D:D=$C1110)),"""")
  )
)"),"")</f>
        <v/>
      </c>
      <c r="F1110" s="2" t="str">
        <f>IFERROR(__xludf.DUMMYFUNCTION("IFERROR(
  TEXTJOIN(CHAR(10),TRUE,FILTER('SUMMARY DATA'!F:F,'SUMMARY DATA'!A:A=$A1110,'SUMMARY DATA'!C:C=$B1110)),
  IF(
    OR(
      ISNUMBER(SEARCH(""CDM CASH DEPOSIT"",$C1110)),
      ISNUMBER(SEARCH(""CASH DEPOSIT"",$C1110)),
      COUNTIF('SUMMARY D"&amp;"ATA'!D:D,$C1110)&lt;&gt;1
    ),
    """",
    IFERROR(TEXTJOIN(CHAR(10),TRUE,FILTER('SUMMARY DATA'!F:F,'SUMMARY DATA'!D:D=$C1110)),"""")
  )
)"),"")</f>
        <v/>
      </c>
      <c r="G1110" s="2" t="str">
        <f>IFERROR(__xludf.DUMMYFUNCTION("IFERROR(
  TEXTJOIN(CHAR(10),TRUE,FILTER('SUMMARY DATA'!G:G,'SUMMARY DATA'!A:A=$A1110,'SUMMARY DATA'!C:C=$B1110)),
  IF(
    OR(
      ISNUMBER(SEARCH(""CDM CASH DEPOSIT"",$C1110)),
      ISNUMBER(SEARCH(""CASH DEPOSIT"",$C1110)),
      COUNTIF('SUMMARY D"&amp;"ATA'!D:D,$C1110)&lt;&gt;1
    ),
    """",
    IFERROR(TEXTJOIN(CHAR(10),TRUE,FILTER('SUMMARY DATA'!G:G,'SUMMARY DATA'!D:D=$C1110)),"""")
  )
)"),"")</f>
        <v/>
      </c>
      <c r="H1110" s="6" t="str">
        <f>IFERROR(__xludf.DUMMYFUNCTION("IFERROR(
  TEXTJOIN(CHAR(10),TRUE,FILTER('SUMMARY DATA'!H:H,'SUMMARY DATA'!A:A=$A1110,'SUMMARY DATA'!C:C=$B1110)),
  IF(
    OR(
      ISNUMBER(SEARCH(""CDM CASH DEPOSIT"",$C1110)),
      ISNUMBER(SEARCH(""CASH DEPOSIT"",$C1110)),
      COUNTIF('SUMMARY D"&amp;"ATA'!D:D,$C1110)&lt;&gt;1
    ),
    """",
    IFERROR(TEXTJOIN(CHAR(10),TRUE,FILTER('SUMMARY DATA'!H:H,'SUMMARY DATA'!D:D=$C1110)),"""")
  )
)"),"")</f>
        <v/>
      </c>
      <c r="I1110" s="6" t="str">
        <f>IFERROR(__xludf.DUMMYFUNCTION("IF(H1110="""","""",
SUM(ARRAYFORMULA(VALUE(SPLIT(H1110,CHAR(10)))))
)"),"")</f>
        <v/>
      </c>
      <c r="J1110" s="2" t="str">
        <f>IFERROR(__xludf.DUMMYFUNCTION("IFERROR(
  TEXTJOIN(CHAR(10),TRUE,FILTER('SUMMARY DATA'!I:I,'SUMMARY DATA'!A:A=$A1110,'SUMMARY DATA'!C:C=$B1110)),
  IF(
    OR(
      ISNUMBER(SEARCH(""CDM CASH DEPOSIT"",$C1110)),
      ISNUMBER(SEARCH(""CASH DEPOSIT"",$C1110)),
      COUNTIF('SUMMARY D"&amp;"ATA'!D:D,$C1110)&lt;&gt;1
    ),
    """",
    IFERROR(TEXTJOIN(CHAR(10),TRUE,FILTER('SUMMARY DATA'!I:I,'SUMMARY DATA'!D:D=$C1110)),"""")
  )
)"),"")</f>
        <v/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ht="15.75" customHeight="1" spans="1:27">
      <c r="A1111" s="2"/>
      <c r="B1111" s="41"/>
      <c r="C1111" s="2"/>
      <c r="D1111" s="6"/>
      <c r="E1111" s="4" t="str">
        <f>IFERROR(__xludf.DUMMYFUNCTION("IFERROR(
  TEXTJOIN(CHAR(10),TRUE,FILTER('SUMMARY DATA'!E:E,'SUMMARY DATA'!A:A=$A1111,'SUMMARY DATA'!C:C=$B1111)),
  IF(
    OR(
      ISNUMBER(SEARCH(""CDM CASH DEPOSIT"",$C1111)),
      ISNUMBER(SEARCH(""CASH DEPOSIT"",$C1111)),
      COUNTIF('SUMMARY D"&amp;"ATA'!D:D,$C1111)&lt;&gt;1
    ),
    """",
    IFERROR(TEXTJOIN(CHAR(10),TRUE,FILTER('SUMMARY DATA'!E:E,'SUMMARY DATA'!D:D=$C1111)),"""")
  )
)"),"")</f>
        <v/>
      </c>
      <c r="F1111" s="2" t="str">
        <f>IFERROR(__xludf.DUMMYFUNCTION("IFERROR(
  TEXTJOIN(CHAR(10),TRUE,FILTER('SUMMARY DATA'!F:F,'SUMMARY DATA'!A:A=$A1111,'SUMMARY DATA'!C:C=$B1111)),
  IF(
    OR(
      ISNUMBER(SEARCH(""CDM CASH DEPOSIT"",$C1111)),
      ISNUMBER(SEARCH(""CASH DEPOSIT"",$C1111)),
      COUNTIF('SUMMARY D"&amp;"ATA'!D:D,$C1111)&lt;&gt;1
    ),
    """",
    IFERROR(TEXTJOIN(CHAR(10),TRUE,FILTER('SUMMARY DATA'!F:F,'SUMMARY DATA'!D:D=$C1111)),"""")
  )
)"),"")</f>
        <v/>
      </c>
      <c r="G1111" s="2" t="str">
        <f>IFERROR(__xludf.DUMMYFUNCTION("IFERROR(
  TEXTJOIN(CHAR(10),TRUE,FILTER('SUMMARY DATA'!G:G,'SUMMARY DATA'!A:A=$A1111,'SUMMARY DATA'!C:C=$B1111)),
  IF(
    OR(
      ISNUMBER(SEARCH(""CDM CASH DEPOSIT"",$C1111)),
      ISNUMBER(SEARCH(""CASH DEPOSIT"",$C1111)),
      COUNTIF('SUMMARY D"&amp;"ATA'!D:D,$C1111)&lt;&gt;1
    ),
    """",
    IFERROR(TEXTJOIN(CHAR(10),TRUE,FILTER('SUMMARY DATA'!G:G,'SUMMARY DATA'!D:D=$C1111)),"""")
  )
)"),"")</f>
        <v/>
      </c>
      <c r="H1111" s="6" t="str">
        <f>IFERROR(__xludf.DUMMYFUNCTION("IFERROR(
  TEXTJOIN(CHAR(10),TRUE,FILTER('SUMMARY DATA'!H:H,'SUMMARY DATA'!A:A=$A1111,'SUMMARY DATA'!C:C=$B1111)),
  IF(
    OR(
      ISNUMBER(SEARCH(""CDM CASH DEPOSIT"",$C1111)),
      ISNUMBER(SEARCH(""CASH DEPOSIT"",$C1111)),
      COUNTIF('SUMMARY D"&amp;"ATA'!D:D,$C1111)&lt;&gt;1
    ),
    """",
    IFERROR(TEXTJOIN(CHAR(10),TRUE,FILTER('SUMMARY DATA'!H:H,'SUMMARY DATA'!D:D=$C1111)),"""")
  )
)"),"")</f>
        <v/>
      </c>
      <c r="I1111" s="6" t="str">
        <f>IFERROR(__xludf.DUMMYFUNCTION("IF(H1111="""","""",
SUM(ARRAYFORMULA(VALUE(SPLIT(H1111,CHAR(10)))))
)"),"")</f>
        <v/>
      </c>
      <c r="J1111" s="2" t="str">
        <f>IFERROR(__xludf.DUMMYFUNCTION("IFERROR(
  TEXTJOIN(CHAR(10),TRUE,FILTER('SUMMARY DATA'!I:I,'SUMMARY DATA'!A:A=$A1111,'SUMMARY DATA'!C:C=$B1111)),
  IF(
    OR(
      ISNUMBER(SEARCH(""CDM CASH DEPOSIT"",$C1111)),
      ISNUMBER(SEARCH(""CASH DEPOSIT"",$C1111)),
      COUNTIF('SUMMARY D"&amp;"ATA'!D:D,$C1111)&lt;&gt;1
    ),
    """",
    IFERROR(TEXTJOIN(CHAR(10),TRUE,FILTER('SUMMARY DATA'!I:I,'SUMMARY DATA'!D:D=$C1111)),"""")
  )
)"),"")</f>
        <v/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ht="15.75" customHeight="1" spans="1:27">
      <c r="A1112" s="2"/>
      <c r="B1112" s="41"/>
      <c r="C1112" s="2"/>
      <c r="D1112" s="6"/>
      <c r="E1112" s="4" t="str">
        <f>IFERROR(__xludf.DUMMYFUNCTION("IFERROR(
  TEXTJOIN(CHAR(10),TRUE,FILTER('SUMMARY DATA'!E:E,'SUMMARY DATA'!A:A=$A1112,'SUMMARY DATA'!C:C=$B1112)),
  IF(
    OR(
      ISNUMBER(SEARCH(""CDM CASH DEPOSIT"",$C1112)),
      ISNUMBER(SEARCH(""CASH DEPOSIT"",$C1112)),
      COUNTIF('SUMMARY D"&amp;"ATA'!D:D,$C1112)&lt;&gt;1
    ),
    """",
    IFERROR(TEXTJOIN(CHAR(10),TRUE,FILTER('SUMMARY DATA'!E:E,'SUMMARY DATA'!D:D=$C1112)),"""")
  )
)"),"")</f>
        <v/>
      </c>
      <c r="F1112" s="2" t="str">
        <f>IFERROR(__xludf.DUMMYFUNCTION("IFERROR(
  TEXTJOIN(CHAR(10),TRUE,FILTER('SUMMARY DATA'!F:F,'SUMMARY DATA'!A:A=$A1112,'SUMMARY DATA'!C:C=$B1112)),
  IF(
    OR(
      ISNUMBER(SEARCH(""CDM CASH DEPOSIT"",$C1112)),
      ISNUMBER(SEARCH(""CASH DEPOSIT"",$C1112)),
      COUNTIF('SUMMARY D"&amp;"ATA'!D:D,$C1112)&lt;&gt;1
    ),
    """",
    IFERROR(TEXTJOIN(CHAR(10),TRUE,FILTER('SUMMARY DATA'!F:F,'SUMMARY DATA'!D:D=$C1112)),"""")
  )
)"),"")</f>
        <v/>
      </c>
      <c r="G1112" s="2" t="str">
        <f>IFERROR(__xludf.DUMMYFUNCTION("IFERROR(
  TEXTJOIN(CHAR(10),TRUE,FILTER('SUMMARY DATA'!G:G,'SUMMARY DATA'!A:A=$A1112,'SUMMARY DATA'!C:C=$B1112)),
  IF(
    OR(
      ISNUMBER(SEARCH(""CDM CASH DEPOSIT"",$C1112)),
      ISNUMBER(SEARCH(""CASH DEPOSIT"",$C1112)),
      COUNTIF('SUMMARY D"&amp;"ATA'!D:D,$C1112)&lt;&gt;1
    ),
    """",
    IFERROR(TEXTJOIN(CHAR(10),TRUE,FILTER('SUMMARY DATA'!G:G,'SUMMARY DATA'!D:D=$C1112)),"""")
  )
)"),"")</f>
        <v/>
      </c>
      <c r="H1112" s="6" t="str">
        <f>IFERROR(__xludf.DUMMYFUNCTION("IFERROR(
  TEXTJOIN(CHAR(10),TRUE,FILTER('SUMMARY DATA'!H:H,'SUMMARY DATA'!A:A=$A1112,'SUMMARY DATA'!C:C=$B1112)),
  IF(
    OR(
      ISNUMBER(SEARCH(""CDM CASH DEPOSIT"",$C1112)),
      ISNUMBER(SEARCH(""CASH DEPOSIT"",$C1112)),
      COUNTIF('SUMMARY D"&amp;"ATA'!D:D,$C1112)&lt;&gt;1
    ),
    """",
    IFERROR(TEXTJOIN(CHAR(10),TRUE,FILTER('SUMMARY DATA'!H:H,'SUMMARY DATA'!D:D=$C1112)),"""")
  )
)"),"")</f>
        <v/>
      </c>
      <c r="I1112" s="6" t="str">
        <f>IFERROR(__xludf.DUMMYFUNCTION("IF(H1112="""","""",
SUM(ARRAYFORMULA(VALUE(SPLIT(H1112,CHAR(10)))))
)"),"")</f>
        <v/>
      </c>
      <c r="J1112" s="2" t="str">
        <f>IFERROR(__xludf.DUMMYFUNCTION("IFERROR(
  TEXTJOIN(CHAR(10),TRUE,FILTER('SUMMARY DATA'!I:I,'SUMMARY DATA'!A:A=$A1112,'SUMMARY DATA'!C:C=$B1112)),
  IF(
    OR(
      ISNUMBER(SEARCH(""CDM CASH DEPOSIT"",$C1112)),
      ISNUMBER(SEARCH(""CASH DEPOSIT"",$C1112)),
      COUNTIF('SUMMARY D"&amp;"ATA'!D:D,$C1112)&lt;&gt;1
    ),
    """",
    IFERROR(TEXTJOIN(CHAR(10),TRUE,FILTER('SUMMARY DATA'!I:I,'SUMMARY DATA'!D:D=$C1112)),"""")
  )
)"),"")</f>
        <v/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ht="15.75" customHeight="1" spans="1:27">
      <c r="A1113" s="2"/>
      <c r="B1113" s="41"/>
      <c r="C1113" s="2"/>
      <c r="D1113" s="6"/>
      <c r="E1113" s="4" t="str">
        <f>IFERROR(__xludf.DUMMYFUNCTION("IFERROR(
  TEXTJOIN(CHAR(10),TRUE,FILTER('SUMMARY DATA'!E:E,'SUMMARY DATA'!A:A=$A1113,'SUMMARY DATA'!C:C=$B1113)),
  IF(
    OR(
      ISNUMBER(SEARCH(""CDM CASH DEPOSIT"",$C1113)),
      ISNUMBER(SEARCH(""CASH DEPOSIT"",$C1113)),
      COUNTIF('SUMMARY D"&amp;"ATA'!D:D,$C1113)&lt;&gt;1
    ),
    """",
    IFERROR(TEXTJOIN(CHAR(10),TRUE,FILTER('SUMMARY DATA'!E:E,'SUMMARY DATA'!D:D=$C1113)),"""")
  )
)"),"")</f>
        <v/>
      </c>
      <c r="F1113" s="2" t="str">
        <f>IFERROR(__xludf.DUMMYFUNCTION("IFERROR(
  TEXTJOIN(CHAR(10),TRUE,FILTER('SUMMARY DATA'!F:F,'SUMMARY DATA'!A:A=$A1113,'SUMMARY DATA'!C:C=$B1113)),
  IF(
    OR(
      ISNUMBER(SEARCH(""CDM CASH DEPOSIT"",$C1113)),
      ISNUMBER(SEARCH(""CASH DEPOSIT"",$C1113)),
      COUNTIF('SUMMARY D"&amp;"ATA'!D:D,$C1113)&lt;&gt;1
    ),
    """",
    IFERROR(TEXTJOIN(CHAR(10),TRUE,FILTER('SUMMARY DATA'!F:F,'SUMMARY DATA'!D:D=$C1113)),"""")
  )
)"),"")</f>
        <v/>
      </c>
      <c r="G1113" s="2" t="str">
        <f>IFERROR(__xludf.DUMMYFUNCTION("IFERROR(
  TEXTJOIN(CHAR(10),TRUE,FILTER('SUMMARY DATA'!G:G,'SUMMARY DATA'!A:A=$A1113,'SUMMARY DATA'!C:C=$B1113)),
  IF(
    OR(
      ISNUMBER(SEARCH(""CDM CASH DEPOSIT"",$C1113)),
      ISNUMBER(SEARCH(""CASH DEPOSIT"",$C1113)),
      COUNTIF('SUMMARY D"&amp;"ATA'!D:D,$C1113)&lt;&gt;1
    ),
    """",
    IFERROR(TEXTJOIN(CHAR(10),TRUE,FILTER('SUMMARY DATA'!G:G,'SUMMARY DATA'!D:D=$C1113)),"""")
  )
)"),"")</f>
        <v/>
      </c>
      <c r="H1113" s="6" t="str">
        <f>IFERROR(__xludf.DUMMYFUNCTION("IFERROR(
  TEXTJOIN(CHAR(10),TRUE,FILTER('SUMMARY DATA'!H:H,'SUMMARY DATA'!A:A=$A1113,'SUMMARY DATA'!C:C=$B1113)),
  IF(
    OR(
      ISNUMBER(SEARCH(""CDM CASH DEPOSIT"",$C1113)),
      ISNUMBER(SEARCH(""CASH DEPOSIT"",$C1113)),
      COUNTIF('SUMMARY D"&amp;"ATA'!D:D,$C1113)&lt;&gt;1
    ),
    """",
    IFERROR(TEXTJOIN(CHAR(10),TRUE,FILTER('SUMMARY DATA'!H:H,'SUMMARY DATA'!D:D=$C1113)),"""")
  )
)"),"")</f>
        <v/>
      </c>
      <c r="I1113" s="6" t="str">
        <f>IFERROR(__xludf.DUMMYFUNCTION("IF(H1113="""","""",
SUM(ARRAYFORMULA(VALUE(SPLIT(H1113,CHAR(10)))))
)"),"")</f>
        <v/>
      </c>
      <c r="J1113" s="2" t="str">
        <f>IFERROR(__xludf.DUMMYFUNCTION("IFERROR(
  TEXTJOIN(CHAR(10),TRUE,FILTER('SUMMARY DATA'!I:I,'SUMMARY DATA'!A:A=$A1113,'SUMMARY DATA'!C:C=$B1113)),
  IF(
    OR(
      ISNUMBER(SEARCH(""CDM CASH DEPOSIT"",$C1113)),
      ISNUMBER(SEARCH(""CASH DEPOSIT"",$C1113)),
      COUNTIF('SUMMARY D"&amp;"ATA'!D:D,$C1113)&lt;&gt;1
    ),
    """",
    IFERROR(TEXTJOIN(CHAR(10),TRUE,FILTER('SUMMARY DATA'!I:I,'SUMMARY DATA'!D:D=$C1113)),"""")
  )
)"),"")</f>
        <v/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ht="15.75" customHeight="1" spans="1:27">
      <c r="A1114" s="2"/>
      <c r="B1114" s="41"/>
      <c r="C1114" s="2"/>
      <c r="D1114" s="6"/>
      <c r="E1114" s="4" t="str">
        <f>IFERROR(__xludf.DUMMYFUNCTION("IFERROR(
  TEXTJOIN(CHAR(10),TRUE,FILTER('SUMMARY DATA'!E:E,'SUMMARY DATA'!A:A=$A1114,'SUMMARY DATA'!C:C=$B1114)),
  IF(
    OR(
      ISNUMBER(SEARCH(""CDM CASH DEPOSIT"",$C1114)),
      ISNUMBER(SEARCH(""CASH DEPOSIT"",$C1114)),
      COUNTIF('SUMMARY D"&amp;"ATA'!D:D,$C1114)&lt;&gt;1
    ),
    """",
    IFERROR(TEXTJOIN(CHAR(10),TRUE,FILTER('SUMMARY DATA'!E:E,'SUMMARY DATA'!D:D=$C1114)),"""")
  )
)"),"")</f>
        <v/>
      </c>
      <c r="F1114" s="2" t="str">
        <f>IFERROR(__xludf.DUMMYFUNCTION("IFERROR(
  TEXTJOIN(CHAR(10),TRUE,FILTER('SUMMARY DATA'!F:F,'SUMMARY DATA'!A:A=$A1114,'SUMMARY DATA'!C:C=$B1114)),
  IF(
    OR(
      ISNUMBER(SEARCH(""CDM CASH DEPOSIT"",$C1114)),
      ISNUMBER(SEARCH(""CASH DEPOSIT"",$C1114)),
      COUNTIF('SUMMARY D"&amp;"ATA'!D:D,$C1114)&lt;&gt;1
    ),
    """",
    IFERROR(TEXTJOIN(CHAR(10),TRUE,FILTER('SUMMARY DATA'!F:F,'SUMMARY DATA'!D:D=$C1114)),"""")
  )
)"),"")</f>
        <v/>
      </c>
      <c r="G1114" s="2" t="str">
        <f>IFERROR(__xludf.DUMMYFUNCTION("IFERROR(
  TEXTJOIN(CHAR(10),TRUE,FILTER('SUMMARY DATA'!G:G,'SUMMARY DATA'!A:A=$A1114,'SUMMARY DATA'!C:C=$B1114)),
  IF(
    OR(
      ISNUMBER(SEARCH(""CDM CASH DEPOSIT"",$C1114)),
      ISNUMBER(SEARCH(""CASH DEPOSIT"",$C1114)),
      COUNTIF('SUMMARY D"&amp;"ATA'!D:D,$C1114)&lt;&gt;1
    ),
    """",
    IFERROR(TEXTJOIN(CHAR(10),TRUE,FILTER('SUMMARY DATA'!G:G,'SUMMARY DATA'!D:D=$C1114)),"""")
  )
)"),"")</f>
        <v/>
      </c>
      <c r="H1114" s="6" t="str">
        <f>IFERROR(__xludf.DUMMYFUNCTION("IFERROR(
  TEXTJOIN(CHAR(10),TRUE,FILTER('SUMMARY DATA'!H:H,'SUMMARY DATA'!A:A=$A1114,'SUMMARY DATA'!C:C=$B1114)),
  IF(
    OR(
      ISNUMBER(SEARCH(""CDM CASH DEPOSIT"",$C1114)),
      ISNUMBER(SEARCH(""CASH DEPOSIT"",$C1114)),
      COUNTIF('SUMMARY D"&amp;"ATA'!D:D,$C1114)&lt;&gt;1
    ),
    """",
    IFERROR(TEXTJOIN(CHAR(10),TRUE,FILTER('SUMMARY DATA'!H:H,'SUMMARY DATA'!D:D=$C1114)),"""")
  )
)"),"")</f>
        <v/>
      </c>
      <c r="I1114" s="6" t="str">
        <f>IFERROR(__xludf.DUMMYFUNCTION("IF(H1114="""","""",
SUM(ARRAYFORMULA(VALUE(SPLIT(H1114,CHAR(10)))))
)"),"")</f>
        <v/>
      </c>
      <c r="J1114" s="2" t="str">
        <f>IFERROR(__xludf.DUMMYFUNCTION("IFERROR(
  TEXTJOIN(CHAR(10),TRUE,FILTER('SUMMARY DATA'!I:I,'SUMMARY DATA'!A:A=$A1114,'SUMMARY DATA'!C:C=$B1114)),
  IF(
    OR(
      ISNUMBER(SEARCH(""CDM CASH DEPOSIT"",$C1114)),
      ISNUMBER(SEARCH(""CASH DEPOSIT"",$C1114)),
      COUNTIF('SUMMARY D"&amp;"ATA'!D:D,$C1114)&lt;&gt;1
    ),
    """",
    IFERROR(TEXTJOIN(CHAR(10),TRUE,FILTER('SUMMARY DATA'!I:I,'SUMMARY DATA'!D:D=$C1114)),"""")
  )
)"),"")</f>
        <v/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ht="15.75" customHeight="1" spans="1:27">
      <c r="A1115" s="2"/>
      <c r="B1115" s="41"/>
      <c r="C1115" s="2"/>
      <c r="D1115" s="6"/>
      <c r="E1115" s="4" t="str">
        <f>IFERROR(__xludf.DUMMYFUNCTION("IFERROR(
  TEXTJOIN(CHAR(10),TRUE,FILTER('SUMMARY DATA'!E:E,'SUMMARY DATA'!A:A=$A1115,'SUMMARY DATA'!C:C=$B1115)),
  IF(
    OR(
      ISNUMBER(SEARCH(""CDM CASH DEPOSIT"",$C1115)),
      ISNUMBER(SEARCH(""CASH DEPOSIT"",$C1115)),
      COUNTIF('SUMMARY D"&amp;"ATA'!D:D,$C1115)&lt;&gt;1
    ),
    """",
    IFERROR(TEXTJOIN(CHAR(10),TRUE,FILTER('SUMMARY DATA'!E:E,'SUMMARY DATA'!D:D=$C1115)),"""")
  )
)"),"")</f>
        <v/>
      </c>
      <c r="F1115" s="2" t="str">
        <f>IFERROR(__xludf.DUMMYFUNCTION("IFERROR(
  TEXTJOIN(CHAR(10),TRUE,FILTER('SUMMARY DATA'!F:F,'SUMMARY DATA'!A:A=$A1115,'SUMMARY DATA'!C:C=$B1115)),
  IF(
    OR(
      ISNUMBER(SEARCH(""CDM CASH DEPOSIT"",$C1115)),
      ISNUMBER(SEARCH(""CASH DEPOSIT"",$C1115)),
      COUNTIF('SUMMARY D"&amp;"ATA'!D:D,$C1115)&lt;&gt;1
    ),
    """",
    IFERROR(TEXTJOIN(CHAR(10),TRUE,FILTER('SUMMARY DATA'!F:F,'SUMMARY DATA'!D:D=$C1115)),"""")
  )
)"),"")</f>
        <v/>
      </c>
      <c r="G1115" s="2" t="str">
        <f>IFERROR(__xludf.DUMMYFUNCTION("IFERROR(
  TEXTJOIN(CHAR(10),TRUE,FILTER('SUMMARY DATA'!G:G,'SUMMARY DATA'!A:A=$A1115,'SUMMARY DATA'!C:C=$B1115)),
  IF(
    OR(
      ISNUMBER(SEARCH(""CDM CASH DEPOSIT"",$C1115)),
      ISNUMBER(SEARCH(""CASH DEPOSIT"",$C1115)),
      COUNTIF('SUMMARY D"&amp;"ATA'!D:D,$C1115)&lt;&gt;1
    ),
    """",
    IFERROR(TEXTJOIN(CHAR(10),TRUE,FILTER('SUMMARY DATA'!G:G,'SUMMARY DATA'!D:D=$C1115)),"""")
  )
)"),"")</f>
        <v/>
      </c>
      <c r="H1115" s="6" t="str">
        <f>IFERROR(__xludf.DUMMYFUNCTION("IFERROR(
  TEXTJOIN(CHAR(10),TRUE,FILTER('SUMMARY DATA'!H:H,'SUMMARY DATA'!A:A=$A1115,'SUMMARY DATA'!C:C=$B1115)),
  IF(
    OR(
      ISNUMBER(SEARCH(""CDM CASH DEPOSIT"",$C1115)),
      ISNUMBER(SEARCH(""CASH DEPOSIT"",$C1115)),
      COUNTIF('SUMMARY D"&amp;"ATA'!D:D,$C1115)&lt;&gt;1
    ),
    """",
    IFERROR(TEXTJOIN(CHAR(10),TRUE,FILTER('SUMMARY DATA'!H:H,'SUMMARY DATA'!D:D=$C1115)),"""")
  )
)"),"")</f>
        <v/>
      </c>
      <c r="I1115" s="6" t="str">
        <f>IFERROR(__xludf.DUMMYFUNCTION("IF(H1115="""","""",
SUM(ARRAYFORMULA(VALUE(SPLIT(H1115,CHAR(10)))))
)"),"")</f>
        <v/>
      </c>
      <c r="J1115" s="2" t="str">
        <f>IFERROR(__xludf.DUMMYFUNCTION("IFERROR(
  TEXTJOIN(CHAR(10),TRUE,FILTER('SUMMARY DATA'!I:I,'SUMMARY DATA'!A:A=$A1115,'SUMMARY DATA'!C:C=$B1115)),
  IF(
    OR(
      ISNUMBER(SEARCH(""CDM CASH DEPOSIT"",$C1115)),
      ISNUMBER(SEARCH(""CASH DEPOSIT"",$C1115)),
      COUNTIF('SUMMARY D"&amp;"ATA'!D:D,$C1115)&lt;&gt;1
    ),
    """",
    IFERROR(TEXTJOIN(CHAR(10),TRUE,FILTER('SUMMARY DATA'!I:I,'SUMMARY DATA'!D:D=$C1115)),"""")
  )
)"),"")</f>
        <v/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ht="15.75" customHeight="1" spans="1:27">
      <c r="A1116" s="2"/>
      <c r="B1116" s="41"/>
      <c r="C1116" s="2"/>
      <c r="D1116" s="6"/>
      <c r="E1116" s="4" t="str">
        <f>IFERROR(__xludf.DUMMYFUNCTION("IFERROR(
  TEXTJOIN(CHAR(10),TRUE,FILTER('SUMMARY DATA'!E:E,'SUMMARY DATA'!A:A=$A1116,'SUMMARY DATA'!C:C=$B1116)),
  IF(
    OR(
      ISNUMBER(SEARCH(""CDM CASH DEPOSIT"",$C1116)),
      ISNUMBER(SEARCH(""CASH DEPOSIT"",$C1116)),
      COUNTIF('SUMMARY D"&amp;"ATA'!D:D,$C1116)&lt;&gt;1
    ),
    """",
    IFERROR(TEXTJOIN(CHAR(10),TRUE,FILTER('SUMMARY DATA'!E:E,'SUMMARY DATA'!D:D=$C1116)),"""")
  )
)"),"")</f>
        <v/>
      </c>
      <c r="F1116" s="2" t="str">
        <f>IFERROR(__xludf.DUMMYFUNCTION("IFERROR(
  TEXTJOIN(CHAR(10),TRUE,FILTER('SUMMARY DATA'!F:F,'SUMMARY DATA'!A:A=$A1116,'SUMMARY DATA'!C:C=$B1116)),
  IF(
    OR(
      ISNUMBER(SEARCH(""CDM CASH DEPOSIT"",$C1116)),
      ISNUMBER(SEARCH(""CASH DEPOSIT"",$C1116)),
      COUNTIF('SUMMARY D"&amp;"ATA'!D:D,$C1116)&lt;&gt;1
    ),
    """",
    IFERROR(TEXTJOIN(CHAR(10),TRUE,FILTER('SUMMARY DATA'!F:F,'SUMMARY DATA'!D:D=$C1116)),"""")
  )
)"),"")</f>
        <v/>
      </c>
      <c r="G1116" s="2" t="str">
        <f>IFERROR(__xludf.DUMMYFUNCTION("IFERROR(
  TEXTJOIN(CHAR(10),TRUE,FILTER('SUMMARY DATA'!G:G,'SUMMARY DATA'!A:A=$A1116,'SUMMARY DATA'!C:C=$B1116)),
  IF(
    OR(
      ISNUMBER(SEARCH(""CDM CASH DEPOSIT"",$C1116)),
      ISNUMBER(SEARCH(""CASH DEPOSIT"",$C1116)),
      COUNTIF('SUMMARY D"&amp;"ATA'!D:D,$C1116)&lt;&gt;1
    ),
    """",
    IFERROR(TEXTJOIN(CHAR(10),TRUE,FILTER('SUMMARY DATA'!G:G,'SUMMARY DATA'!D:D=$C1116)),"""")
  )
)"),"")</f>
        <v/>
      </c>
      <c r="H1116" s="6" t="str">
        <f>IFERROR(__xludf.DUMMYFUNCTION("IFERROR(
  TEXTJOIN(CHAR(10),TRUE,FILTER('SUMMARY DATA'!H:H,'SUMMARY DATA'!A:A=$A1116,'SUMMARY DATA'!C:C=$B1116)),
  IF(
    OR(
      ISNUMBER(SEARCH(""CDM CASH DEPOSIT"",$C1116)),
      ISNUMBER(SEARCH(""CASH DEPOSIT"",$C1116)),
      COUNTIF('SUMMARY D"&amp;"ATA'!D:D,$C1116)&lt;&gt;1
    ),
    """",
    IFERROR(TEXTJOIN(CHAR(10),TRUE,FILTER('SUMMARY DATA'!H:H,'SUMMARY DATA'!D:D=$C1116)),"""")
  )
)"),"")</f>
        <v/>
      </c>
      <c r="I1116" s="6" t="str">
        <f>IFERROR(__xludf.DUMMYFUNCTION("IF(H1116="""","""",
SUM(ARRAYFORMULA(VALUE(SPLIT(H1116,CHAR(10)))))
)"),"")</f>
        <v/>
      </c>
      <c r="J1116" s="2" t="str">
        <f>IFERROR(__xludf.DUMMYFUNCTION("IFERROR(
  TEXTJOIN(CHAR(10),TRUE,FILTER('SUMMARY DATA'!I:I,'SUMMARY DATA'!A:A=$A1116,'SUMMARY DATA'!C:C=$B1116)),
  IF(
    OR(
      ISNUMBER(SEARCH(""CDM CASH DEPOSIT"",$C1116)),
      ISNUMBER(SEARCH(""CASH DEPOSIT"",$C1116)),
      COUNTIF('SUMMARY D"&amp;"ATA'!D:D,$C1116)&lt;&gt;1
    ),
    """",
    IFERROR(TEXTJOIN(CHAR(10),TRUE,FILTER('SUMMARY DATA'!I:I,'SUMMARY DATA'!D:D=$C1116)),"""")
  )
)"),"")</f>
        <v/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ht="15.75" customHeight="1" spans="1:27">
      <c r="A1117" s="2"/>
      <c r="B1117" s="41"/>
      <c r="C1117" s="2"/>
      <c r="D1117" s="6"/>
      <c r="E1117" s="4" t="str">
        <f>IFERROR(__xludf.DUMMYFUNCTION("IFERROR(
  TEXTJOIN(CHAR(10),TRUE,FILTER('SUMMARY DATA'!E:E,'SUMMARY DATA'!A:A=$A1117,'SUMMARY DATA'!C:C=$B1117)),
  IF(
    OR(
      ISNUMBER(SEARCH(""CDM CASH DEPOSIT"",$C1117)),
      ISNUMBER(SEARCH(""CASH DEPOSIT"",$C1117)),
      COUNTIF('SUMMARY D"&amp;"ATA'!D:D,$C1117)&lt;&gt;1
    ),
    """",
    IFERROR(TEXTJOIN(CHAR(10),TRUE,FILTER('SUMMARY DATA'!E:E,'SUMMARY DATA'!D:D=$C1117)),"""")
  )
)"),"")</f>
        <v/>
      </c>
      <c r="F1117" s="2" t="str">
        <f>IFERROR(__xludf.DUMMYFUNCTION("IFERROR(
  TEXTJOIN(CHAR(10),TRUE,FILTER('SUMMARY DATA'!F:F,'SUMMARY DATA'!A:A=$A1117,'SUMMARY DATA'!C:C=$B1117)),
  IF(
    OR(
      ISNUMBER(SEARCH(""CDM CASH DEPOSIT"",$C1117)),
      ISNUMBER(SEARCH(""CASH DEPOSIT"",$C1117)),
      COUNTIF('SUMMARY D"&amp;"ATA'!D:D,$C1117)&lt;&gt;1
    ),
    """",
    IFERROR(TEXTJOIN(CHAR(10),TRUE,FILTER('SUMMARY DATA'!F:F,'SUMMARY DATA'!D:D=$C1117)),"""")
  )
)"),"")</f>
        <v/>
      </c>
      <c r="G1117" s="2" t="str">
        <f>IFERROR(__xludf.DUMMYFUNCTION("IFERROR(
  TEXTJOIN(CHAR(10),TRUE,FILTER('SUMMARY DATA'!G:G,'SUMMARY DATA'!A:A=$A1117,'SUMMARY DATA'!C:C=$B1117)),
  IF(
    OR(
      ISNUMBER(SEARCH(""CDM CASH DEPOSIT"",$C1117)),
      ISNUMBER(SEARCH(""CASH DEPOSIT"",$C1117)),
      COUNTIF('SUMMARY D"&amp;"ATA'!D:D,$C1117)&lt;&gt;1
    ),
    """",
    IFERROR(TEXTJOIN(CHAR(10),TRUE,FILTER('SUMMARY DATA'!G:G,'SUMMARY DATA'!D:D=$C1117)),"""")
  )
)"),"")</f>
        <v/>
      </c>
      <c r="H1117" s="6" t="str">
        <f>IFERROR(__xludf.DUMMYFUNCTION("IFERROR(
  TEXTJOIN(CHAR(10),TRUE,FILTER('SUMMARY DATA'!H:H,'SUMMARY DATA'!A:A=$A1117,'SUMMARY DATA'!C:C=$B1117)),
  IF(
    OR(
      ISNUMBER(SEARCH(""CDM CASH DEPOSIT"",$C1117)),
      ISNUMBER(SEARCH(""CASH DEPOSIT"",$C1117)),
      COUNTIF('SUMMARY D"&amp;"ATA'!D:D,$C1117)&lt;&gt;1
    ),
    """",
    IFERROR(TEXTJOIN(CHAR(10),TRUE,FILTER('SUMMARY DATA'!H:H,'SUMMARY DATA'!D:D=$C1117)),"""")
  )
)"),"")</f>
        <v/>
      </c>
      <c r="I1117" s="6" t="str">
        <f>IFERROR(__xludf.DUMMYFUNCTION("IF(H1117="""","""",
SUM(ARRAYFORMULA(VALUE(SPLIT(H1117,CHAR(10)))))
)"),"")</f>
        <v/>
      </c>
      <c r="J1117" s="2" t="str">
        <f>IFERROR(__xludf.DUMMYFUNCTION("IFERROR(
  TEXTJOIN(CHAR(10),TRUE,FILTER('SUMMARY DATA'!I:I,'SUMMARY DATA'!A:A=$A1117,'SUMMARY DATA'!C:C=$B1117)),
  IF(
    OR(
      ISNUMBER(SEARCH(""CDM CASH DEPOSIT"",$C1117)),
      ISNUMBER(SEARCH(""CASH DEPOSIT"",$C1117)),
      COUNTIF('SUMMARY D"&amp;"ATA'!D:D,$C1117)&lt;&gt;1
    ),
    """",
    IFERROR(TEXTJOIN(CHAR(10),TRUE,FILTER('SUMMARY DATA'!I:I,'SUMMARY DATA'!D:D=$C1117)),"""")
  )
)"),"")</f>
        <v/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ht="15.75" customHeight="1" spans="1:27">
      <c r="A1118" s="2"/>
      <c r="B1118" s="41"/>
      <c r="C1118" s="2"/>
      <c r="D1118" s="6"/>
      <c r="E1118" s="4" t="str">
        <f>IFERROR(__xludf.DUMMYFUNCTION("IFERROR(
  TEXTJOIN(CHAR(10),TRUE,FILTER('SUMMARY DATA'!E:E,'SUMMARY DATA'!A:A=$A1118,'SUMMARY DATA'!C:C=$B1118)),
  IF(
    OR(
      ISNUMBER(SEARCH(""CDM CASH DEPOSIT"",$C1118)),
      ISNUMBER(SEARCH(""CASH DEPOSIT"",$C1118)),
      COUNTIF('SUMMARY D"&amp;"ATA'!D:D,$C1118)&lt;&gt;1
    ),
    """",
    IFERROR(TEXTJOIN(CHAR(10),TRUE,FILTER('SUMMARY DATA'!E:E,'SUMMARY DATA'!D:D=$C1118)),"""")
  )
)"),"")</f>
        <v/>
      </c>
      <c r="F1118" s="2" t="str">
        <f>IFERROR(__xludf.DUMMYFUNCTION("IFERROR(
  TEXTJOIN(CHAR(10),TRUE,FILTER('SUMMARY DATA'!F:F,'SUMMARY DATA'!A:A=$A1118,'SUMMARY DATA'!C:C=$B1118)),
  IF(
    OR(
      ISNUMBER(SEARCH(""CDM CASH DEPOSIT"",$C1118)),
      ISNUMBER(SEARCH(""CASH DEPOSIT"",$C1118)),
      COUNTIF('SUMMARY D"&amp;"ATA'!D:D,$C1118)&lt;&gt;1
    ),
    """",
    IFERROR(TEXTJOIN(CHAR(10),TRUE,FILTER('SUMMARY DATA'!F:F,'SUMMARY DATA'!D:D=$C1118)),"""")
  )
)"),"")</f>
        <v/>
      </c>
      <c r="G1118" s="2" t="str">
        <f>IFERROR(__xludf.DUMMYFUNCTION("IFERROR(
  TEXTJOIN(CHAR(10),TRUE,FILTER('SUMMARY DATA'!G:G,'SUMMARY DATA'!A:A=$A1118,'SUMMARY DATA'!C:C=$B1118)),
  IF(
    OR(
      ISNUMBER(SEARCH(""CDM CASH DEPOSIT"",$C1118)),
      ISNUMBER(SEARCH(""CASH DEPOSIT"",$C1118)),
      COUNTIF('SUMMARY D"&amp;"ATA'!D:D,$C1118)&lt;&gt;1
    ),
    """",
    IFERROR(TEXTJOIN(CHAR(10),TRUE,FILTER('SUMMARY DATA'!G:G,'SUMMARY DATA'!D:D=$C1118)),"""")
  )
)"),"")</f>
        <v/>
      </c>
      <c r="H1118" s="6" t="str">
        <f>IFERROR(__xludf.DUMMYFUNCTION("IFERROR(
  TEXTJOIN(CHAR(10),TRUE,FILTER('SUMMARY DATA'!H:H,'SUMMARY DATA'!A:A=$A1118,'SUMMARY DATA'!C:C=$B1118)),
  IF(
    OR(
      ISNUMBER(SEARCH(""CDM CASH DEPOSIT"",$C1118)),
      ISNUMBER(SEARCH(""CASH DEPOSIT"",$C1118)),
      COUNTIF('SUMMARY D"&amp;"ATA'!D:D,$C1118)&lt;&gt;1
    ),
    """",
    IFERROR(TEXTJOIN(CHAR(10),TRUE,FILTER('SUMMARY DATA'!H:H,'SUMMARY DATA'!D:D=$C1118)),"""")
  )
)"),"")</f>
        <v/>
      </c>
      <c r="I1118" s="6" t="str">
        <f>IFERROR(__xludf.DUMMYFUNCTION("IF(H1118="""","""",
SUM(ARRAYFORMULA(VALUE(SPLIT(H1118,CHAR(10)))))
)"),"")</f>
        <v/>
      </c>
      <c r="J1118" s="2" t="str">
        <f>IFERROR(__xludf.DUMMYFUNCTION("IFERROR(
  TEXTJOIN(CHAR(10),TRUE,FILTER('SUMMARY DATA'!I:I,'SUMMARY DATA'!A:A=$A1118,'SUMMARY DATA'!C:C=$B1118)),
  IF(
    OR(
      ISNUMBER(SEARCH(""CDM CASH DEPOSIT"",$C1118)),
      ISNUMBER(SEARCH(""CASH DEPOSIT"",$C1118)),
      COUNTIF('SUMMARY D"&amp;"ATA'!D:D,$C1118)&lt;&gt;1
    ),
    """",
    IFERROR(TEXTJOIN(CHAR(10),TRUE,FILTER('SUMMARY DATA'!I:I,'SUMMARY DATA'!D:D=$C1118)),"""")
  )
)"),"")</f>
        <v/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ht="15.75" customHeight="1" spans="1:27">
      <c r="A1119" s="2"/>
      <c r="B1119" s="41"/>
      <c r="C1119" s="2"/>
      <c r="D1119" s="6"/>
      <c r="E1119" s="4" t="str">
        <f>IFERROR(__xludf.DUMMYFUNCTION("IFERROR(
  TEXTJOIN(CHAR(10),TRUE,FILTER('SUMMARY DATA'!E:E,'SUMMARY DATA'!A:A=$A1119,'SUMMARY DATA'!C:C=$B1119)),
  IF(
    OR(
      ISNUMBER(SEARCH(""CDM CASH DEPOSIT"",$C1119)),
      ISNUMBER(SEARCH(""CASH DEPOSIT"",$C1119)),
      COUNTIF('SUMMARY D"&amp;"ATA'!D:D,$C1119)&lt;&gt;1
    ),
    """",
    IFERROR(TEXTJOIN(CHAR(10),TRUE,FILTER('SUMMARY DATA'!E:E,'SUMMARY DATA'!D:D=$C1119)),"""")
  )
)"),"")</f>
        <v/>
      </c>
      <c r="F1119" s="2" t="str">
        <f>IFERROR(__xludf.DUMMYFUNCTION("IFERROR(
  TEXTJOIN(CHAR(10),TRUE,FILTER('SUMMARY DATA'!F:F,'SUMMARY DATA'!A:A=$A1119,'SUMMARY DATA'!C:C=$B1119)),
  IF(
    OR(
      ISNUMBER(SEARCH(""CDM CASH DEPOSIT"",$C1119)),
      ISNUMBER(SEARCH(""CASH DEPOSIT"",$C1119)),
      COUNTIF('SUMMARY D"&amp;"ATA'!D:D,$C1119)&lt;&gt;1
    ),
    """",
    IFERROR(TEXTJOIN(CHAR(10),TRUE,FILTER('SUMMARY DATA'!F:F,'SUMMARY DATA'!D:D=$C1119)),"""")
  )
)"),"")</f>
        <v/>
      </c>
      <c r="G1119" s="2" t="str">
        <f>IFERROR(__xludf.DUMMYFUNCTION("IFERROR(
  TEXTJOIN(CHAR(10),TRUE,FILTER('SUMMARY DATA'!G:G,'SUMMARY DATA'!A:A=$A1119,'SUMMARY DATA'!C:C=$B1119)),
  IF(
    OR(
      ISNUMBER(SEARCH(""CDM CASH DEPOSIT"",$C1119)),
      ISNUMBER(SEARCH(""CASH DEPOSIT"",$C1119)),
      COUNTIF('SUMMARY D"&amp;"ATA'!D:D,$C1119)&lt;&gt;1
    ),
    """",
    IFERROR(TEXTJOIN(CHAR(10),TRUE,FILTER('SUMMARY DATA'!G:G,'SUMMARY DATA'!D:D=$C1119)),"""")
  )
)"),"")</f>
        <v/>
      </c>
      <c r="H1119" s="6" t="str">
        <f>IFERROR(__xludf.DUMMYFUNCTION("IFERROR(
  TEXTJOIN(CHAR(10),TRUE,FILTER('SUMMARY DATA'!H:H,'SUMMARY DATA'!A:A=$A1119,'SUMMARY DATA'!C:C=$B1119)),
  IF(
    OR(
      ISNUMBER(SEARCH(""CDM CASH DEPOSIT"",$C1119)),
      ISNUMBER(SEARCH(""CASH DEPOSIT"",$C1119)),
      COUNTIF('SUMMARY D"&amp;"ATA'!D:D,$C1119)&lt;&gt;1
    ),
    """",
    IFERROR(TEXTJOIN(CHAR(10),TRUE,FILTER('SUMMARY DATA'!H:H,'SUMMARY DATA'!D:D=$C1119)),"""")
  )
)"),"")</f>
        <v/>
      </c>
      <c r="I1119" s="6" t="str">
        <f>IFERROR(__xludf.DUMMYFUNCTION("IF(H1119="""","""",
SUM(ARRAYFORMULA(VALUE(SPLIT(H1119,CHAR(10)))))
)"),"")</f>
        <v/>
      </c>
      <c r="J1119" s="2" t="str">
        <f>IFERROR(__xludf.DUMMYFUNCTION("IFERROR(
  TEXTJOIN(CHAR(10),TRUE,FILTER('SUMMARY DATA'!I:I,'SUMMARY DATA'!A:A=$A1119,'SUMMARY DATA'!C:C=$B1119)),
  IF(
    OR(
      ISNUMBER(SEARCH(""CDM CASH DEPOSIT"",$C1119)),
      ISNUMBER(SEARCH(""CASH DEPOSIT"",$C1119)),
      COUNTIF('SUMMARY D"&amp;"ATA'!D:D,$C1119)&lt;&gt;1
    ),
    """",
    IFERROR(TEXTJOIN(CHAR(10),TRUE,FILTER('SUMMARY DATA'!I:I,'SUMMARY DATA'!D:D=$C1119)),"""")
  )
)"),"")</f>
        <v/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ht="15.75" customHeight="1" spans="1:27">
      <c r="A1120" s="2"/>
      <c r="B1120" s="41"/>
      <c r="C1120" s="2"/>
      <c r="D1120" s="6"/>
      <c r="E1120" s="4" t="str">
        <f>IFERROR(__xludf.DUMMYFUNCTION("IFERROR(
  TEXTJOIN(CHAR(10),TRUE,FILTER('SUMMARY DATA'!E:E,'SUMMARY DATA'!A:A=$A1120,'SUMMARY DATA'!C:C=$B1120)),
  IF(
    OR(
      ISNUMBER(SEARCH(""CDM CASH DEPOSIT"",$C1120)),
      ISNUMBER(SEARCH(""CASH DEPOSIT"",$C1120)),
      COUNTIF('SUMMARY D"&amp;"ATA'!D:D,$C1120)&lt;&gt;1
    ),
    """",
    IFERROR(TEXTJOIN(CHAR(10),TRUE,FILTER('SUMMARY DATA'!E:E,'SUMMARY DATA'!D:D=$C1120)),"""")
  )
)"),"")</f>
        <v/>
      </c>
      <c r="F1120" s="2" t="str">
        <f>IFERROR(__xludf.DUMMYFUNCTION("IFERROR(
  TEXTJOIN(CHAR(10),TRUE,FILTER('SUMMARY DATA'!F:F,'SUMMARY DATA'!A:A=$A1120,'SUMMARY DATA'!C:C=$B1120)),
  IF(
    OR(
      ISNUMBER(SEARCH(""CDM CASH DEPOSIT"",$C1120)),
      ISNUMBER(SEARCH(""CASH DEPOSIT"",$C1120)),
      COUNTIF('SUMMARY D"&amp;"ATA'!D:D,$C1120)&lt;&gt;1
    ),
    """",
    IFERROR(TEXTJOIN(CHAR(10),TRUE,FILTER('SUMMARY DATA'!F:F,'SUMMARY DATA'!D:D=$C1120)),"""")
  )
)"),"")</f>
        <v/>
      </c>
      <c r="G1120" s="2" t="str">
        <f>IFERROR(__xludf.DUMMYFUNCTION("IFERROR(
  TEXTJOIN(CHAR(10),TRUE,FILTER('SUMMARY DATA'!G:G,'SUMMARY DATA'!A:A=$A1120,'SUMMARY DATA'!C:C=$B1120)),
  IF(
    OR(
      ISNUMBER(SEARCH(""CDM CASH DEPOSIT"",$C1120)),
      ISNUMBER(SEARCH(""CASH DEPOSIT"",$C1120)),
      COUNTIF('SUMMARY D"&amp;"ATA'!D:D,$C1120)&lt;&gt;1
    ),
    """",
    IFERROR(TEXTJOIN(CHAR(10),TRUE,FILTER('SUMMARY DATA'!G:G,'SUMMARY DATA'!D:D=$C1120)),"""")
  )
)"),"")</f>
        <v/>
      </c>
      <c r="H1120" s="6" t="str">
        <f>IFERROR(__xludf.DUMMYFUNCTION("IFERROR(
  TEXTJOIN(CHAR(10),TRUE,FILTER('SUMMARY DATA'!H:H,'SUMMARY DATA'!A:A=$A1120,'SUMMARY DATA'!C:C=$B1120)),
  IF(
    OR(
      ISNUMBER(SEARCH(""CDM CASH DEPOSIT"",$C1120)),
      ISNUMBER(SEARCH(""CASH DEPOSIT"",$C1120)),
      COUNTIF('SUMMARY D"&amp;"ATA'!D:D,$C1120)&lt;&gt;1
    ),
    """",
    IFERROR(TEXTJOIN(CHAR(10),TRUE,FILTER('SUMMARY DATA'!H:H,'SUMMARY DATA'!D:D=$C1120)),"""")
  )
)"),"")</f>
        <v/>
      </c>
      <c r="I1120" s="6" t="str">
        <f>IFERROR(__xludf.DUMMYFUNCTION("IF(H1120="""","""",
SUM(ARRAYFORMULA(VALUE(SPLIT(H1120,CHAR(10)))))
)"),"")</f>
        <v/>
      </c>
      <c r="J1120" s="2" t="str">
        <f>IFERROR(__xludf.DUMMYFUNCTION("IFERROR(
  TEXTJOIN(CHAR(10),TRUE,FILTER('SUMMARY DATA'!I:I,'SUMMARY DATA'!A:A=$A1120,'SUMMARY DATA'!C:C=$B1120)),
  IF(
    OR(
      ISNUMBER(SEARCH(""CDM CASH DEPOSIT"",$C1120)),
      ISNUMBER(SEARCH(""CASH DEPOSIT"",$C1120)),
      COUNTIF('SUMMARY D"&amp;"ATA'!D:D,$C1120)&lt;&gt;1
    ),
    """",
    IFERROR(TEXTJOIN(CHAR(10),TRUE,FILTER('SUMMARY DATA'!I:I,'SUMMARY DATA'!D:D=$C1120)),"""")
  )
)"),"")</f>
        <v/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ht="15.75" customHeight="1" spans="1:27">
      <c r="A1121" s="2"/>
      <c r="B1121" s="41"/>
      <c r="C1121" s="2"/>
      <c r="D1121" s="6"/>
      <c r="E1121" s="4" t="str">
        <f>IFERROR(__xludf.DUMMYFUNCTION("IFERROR(
  TEXTJOIN(CHAR(10),TRUE,FILTER('SUMMARY DATA'!E:E,'SUMMARY DATA'!A:A=$A1121,'SUMMARY DATA'!C:C=$B1121)),
  IF(
    OR(
      ISNUMBER(SEARCH(""CDM CASH DEPOSIT"",$C1121)),
      ISNUMBER(SEARCH(""CASH DEPOSIT"",$C1121)),
      COUNTIF('SUMMARY D"&amp;"ATA'!D:D,$C1121)&lt;&gt;1
    ),
    """",
    IFERROR(TEXTJOIN(CHAR(10),TRUE,FILTER('SUMMARY DATA'!E:E,'SUMMARY DATA'!D:D=$C1121)),"""")
  )
)"),"")</f>
        <v/>
      </c>
      <c r="F1121" s="2" t="str">
        <f>IFERROR(__xludf.DUMMYFUNCTION("IFERROR(
  TEXTJOIN(CHAR(10),TRUE,FILTER('SUMMARY DATA'!F:F,'SUMMARY DATA'!A:A=$A1121,'SUMMARY DATA'!C:C=$B1121)),
  IF(
    OR(
      ISNUMBER(SEARCH(""CDM CASH DEPOSIT"",$C1121)),
      ISNUMBER(SEARCH(""CASH DEPOSIT"",$C1121)),
      COUNTIF('SUMMARY D"&amp;"ATA'!D:D,$C1121)&lt;&gt;1
    ),
    """",
    IFERROR(TEXTJOIN(CHAR(10),TRUE,FILTER('SUMMARY DATA'!F:F,'SUMMARY DATA'!D:D=$C1121)),"""")
  )
)"),"")</f>
        <v/>
      </c>
      <c r="G1121" s="2" t="str">
        <f>IFERROR(__xludf.DUMMYFUNCTION("IFERROR(
  TEXTJOIN(CHAR(10),TRUE,FILTER('SUMMARY DATA'!G:G,'SUMMARY DATA'!A:A=$A1121,'SUMMARY DATA'!C:C=$B1121)),
  IF(
    OR(
      ISNUMBER(SEARCH(""CDM CASH DEPOSIT"",$C1121)),
      ISNUMBER(SEARCH(""CASH DEPOSIT"",$C1121)),
      COUNTIF('SUMMARY D"&amp;"ATA'!D:D,$C1121)&lt;&gt;1
    ),
    """",
    IFERROR(TEXTJOIN(CHAR(10),TRUE,FILTER('SUMMARY DATA'!G:G,'SUMMARY DATA'!D:D=$C1121)),"""")
  )
)"),"")</f>
        <v/>
      </c>
      <c r="H1121" s="6" t="str">
        <f>IFERROR(__xludf.DUMMYFUNCTION("IFERROR(
  TEXTJOIN(CHAR(10),TRUE,FILTER('SUMMARY DATA'!H:H,'SUMMARY DATA'!A:A=$A1121,'SUMMARY DATA'!C:C=$B1121)),
  IF(
    OR(
      ISNUMBER(SEARCH(""CDM CASH DEPOSIT"",$C1121)),
      ISNUMBER(SEARCH(""CASH DEPOSIT"",$C1121)),
      COUNTIF('SUMMARY D"&amp;"ATA'!D:D,$C1121)&lt;&gt;1
    ),
    """",
    IFERROR(TEXTJOIN(CHAR(10),TRUE,FILTER('SUMMARY DATA'!H:H,'SUMMARY DATA'!D:D=$C1121)),"""")
  )
)"),"")</f>
        <v/>
      </c>
      <c r="I1121" s="6" t="str">
        <f>IFERROR(__xludf.DUMMYFUNCTION("IF(H1121="""","""",
SUM(ARRAYFORMULA(VALUE(SPLIT(H1121,CHAR(10)))))
)"),"")</f>
        <v/>
      </c>
      <c r="J1121" s="2" t="str">
        <f>IFERROR(__xludf.DUMMYFUNCTION("IFERROR(
  TEXTJOIN(CHAR(10),TRUE,FILTER('SUMMARY DATA'!I:I,'SUMMARY DATA'!A:A=$A1121,'SUMMARY DATA'!C:C=$B1121)),
  IF(
    OR(
      ISNUMBER(SEARCH(""CDM CASH DEPOSIT"",$C1121)),
      ISNUMBER(SEARCH(""CASH DEPOSIT"",$C1121)),
      COUNTIF('SUMMARY D"&amp;"ATA'!D:D,$C1121)&lt;&gt;1
    ),
    """",
    IFERROR(TEXTJOIN(CHAR(10),TRUE,FILTER('SUMMARY DATA'!I:I,'SUMMARY DATA'!D:D=$C1121)),"""")
  )
)"),"")</f>
        <v/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ht="15.75" customHeight="1" spans="1:27">
      <c r="A1122" s="2"/>
      <c r="B1122" s="41"/>
      <c r="C1122" s="2"/>
      <c r="D1122" s="6"/>
      <c r="E1122" s="4" t="str">
        <f>IFERROR(__xludf.DUMMYFUNCTION("IFERROR(
  TEXTJOIN(CHAR(10),TRUE,FILTER('SUMMARY DATA'!E:E,'SUMMARY DATA'!A:A=$A1122,'SUMMARY DATA'!C:C=$B1122)),
  IF(
    OR(
      ISNUMBER(SEARCH(""CDM CASH DEPOSIT"",$C1122)),
      ISNUMBER(SEARCH(""CASH DEPOSIT"",$C1122)),
      COUNTIF('SUMMARY D"&amp;"ATA'!D:D,$C1122)&lt;&gt;1
    ),
    """",
    IFERROR(TEXTJOIN(CHAR(10),TRUE,FILTER('SUMMARY DATA'!E:E,'SUMMARY DATA'!D:D=$C1122)),"""")
  )
)"),"")</f>
        <v/>
      </c>
      <c r="F1122" s="2" t="str">
        <f>IFERROR(__xludf.DUMMYFUNCTION("IFERROR(
  TEXTJOIN(CHAR(10),TRUE,FILTER('SUMMARY DATA'!F:F,'SUMMARY DATA'!A:A=$A1122,'SUMMARY DATA'!C:C=$B1122)),
  IF(
    OR(
      ISNUMBER(SEARCH(""CDM CASH DEPOSIT"",$C1122)),
      ISNUMBER(SEARCH(""CASH DEPOSIT"",$C1122)),
      COUNTIF('SUMMARY D"&amp;"ATA'!D:D,$C1122)&lt;&gt;1
    ),
    """",
    IFERROR(TEXTJOIN(CHAR(10),TRUE,FILTER('SUMMARY DATA'!F:F,'SUMMARY DATA'!D:D=$C1122)),"""")
  )
)"),"")</f>
        <v/>
      </c>
      <c r="G1122" s="2" t="str">
        <f>IFERROR(__xludf.DUMMYFUNCTION("IFERROR(
  TEXTJOIN(CHAR(10),TRUE,FILTER('SUMMARY DATA'!G:G,'SUMMARY DATA'!A:A=$A1122,'SUMMARY DATA'!C:C=$B1122)),
  IF(
    OR(
      ISNUMBER(SEARCH(""CDM CASH DEPOSIT"",$C1122)),
      ISNUMBER(SEARCH(""CASH DEPOSIT"",$C1122)),
      COUNTIF('SUMMARY D"&amp;"ATA'!D:D,$C1122)&lt;&gt;1
    ),
    """",
    IFERROR(TEXTJOIN(CHAR(10),TRUE,FILTER('SUMMARY DATA'!G:G,'SUMMARY DATA'!D:D=$C1122)),"""")
  )
)"),"")</f>
        <v/>
      </c>
      <c r="H1122" s="6" t="str">
        <f>IFERROR(__xludf.DUMMYFUNCTION("IFERROR(
  TEXTJOIN(CHAR(10),TRUE,FILTER('SUMMARY DATA'!H:H,'SUMMARY DATA'!A:A=$A1122,'SUMMARY DATA'!C:C=$B1122)),
  IF(
    OR(
      ISNUMBER(SEARCH(""CDM CASH DEPOSIT"",$C1122)),
      ISNUMBER(SEARCH(""CASH DEPOSIT"",$C1122)),
      COUNTIF('SUMMARY D"&amp;"ATA'!D:D,$C1122)&lt;&gt;1
    ),
    """",
    IFERROR(TEXTJOIN(CHAR(10),TRUE,FILTER('SUMMARY DATA'!H:H,'SUMMARY DATA'!D:D=$C1122)),"""")
  )
)"),"")</f>
        <v/>
      </c>
      <c r="I1122" s="6" t="str">
        <f>IFERROR(__xludf.DUMMYFUNCTION("IF(H1122="""","""",
SUM(ARRAYFORMULA(VALUE(SPLIT(H1122,CHAR(10)))))
)"),"")</f>
        <v/>
      </c>
      <c r="J1122" s="2" t="str">
        <f>IFERROR(__xludf.DUMMYFUNCTION("IFERROR(
  TEXTJOIN(CHAR(10),TRUE,FILTER('SUMMARY DATA'!I:I,'SUMMARY DATA'!A:A=$A1122,'SUMMARY DATA'!C:C=$B1122)),
  IF(
    OR(
      ISNUMBER(SEARCH(""CDM CASH DEPOSIT"",$C1122)),
      ISNUMBER(SEARCH(""CASH DEPOSIT"",$C1122)),
      COUNTIF('SUMMARY D"&amp;"ATA'!D:D,$C1122)&lt;&gt;1
    ),
    """",
    IFERROR(TEXTJOIN(CHAR(10),TRUE,FILTER('SUMMARY DATA'!I:I,'SUMMARY DATA'!D:D=$C1122)),"""")
  )
)"),"")</f>
        <v/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ht="15.75" customHeight="1" spans="1:27">
      <c r="A1123" s="2"/>
      <c r="B1123" s="41"/>
      <c r="C1123" s="2"/>
      <c r="D1123" s="6"/>
      <c r="E1123" s="4" t="str">
        <f>IFERROR(__xludf.DUMMYFUNCTION("IFERROR(
  TEXTJOIN(CHAR(10),TRUE,FILTER('SUMMARY DATA'!E:E,'SUMMARY DATA'!A:A=$A1123,'SUMMARY DATA'!C:C=$B1123)),
  IF(
    OR(
      ISNUMBER(SEARCH(""CDM CASH DEPOSIT"",$C1123)),
      ISNUMBER(SEARCH(""CASH DEPOSIT"",$C1123)),
      COUNTIF('SUMMARY D"&amp;"ATA'!D:D,$C1123)&lt;&gt;1
    ),
    """",
    IFERROR(TEXTJOIN(CHAR(10),TRUE,FILTER('SUMMARY DATA'!E:E,'SUMMARY DATA'!D:D=$C1123)),"""")
  )
)"),"")</f>
        <v/>
      </c>
      <c r="F1123" s="2" t="str">
        <f>IFERROR(__xludf.DUMMYFUNCTION("IFERROR(
  TEXTJOIN(CHAR(10),TRUE,FILTER('SUMMARY DATA'!F:F,'SUMMARY DATA'!A:A=$A1123,'SUMMARY DATA'!C:C=$B1123)),
  IF(
    OR(
      ISNUMBER(SEARCH(""CDM CASH DEPOSIT"",$C1123)),
      ISNUMBER(SEARCH(""CASH DEPOSIT"",$C1123)),
      COUNTIF('SUMMARY D"&amp;"ATA'!D:D,$C1123)&lt;&gt;1
    ),
    """",
    IFERROR(TEXTJOIN(CHAR(10),TRUE,FILTER('SUMMARY DATA'!F:F,'SUMMARY DATA'!D:D=$C1123)),"""")
  )
)"),"")</f>
        <v/>
      </c>
      <c r="G1123" s="2" t="str">
        <f>IFERROR(__xludf.DUMMYFUNCTION("IFERROR(
  TEXTJOIN(CHAR(10),TRUE,FILTER('SUMMARY DATA'!G:G,'SUMMARY DATA'!A:A=$A1123,'SUMMARY DATA'!C:C=$B1123)),
  IF(
    OR(
      ISNUMBER(SEARCH(""CDM CASH DEPOSIT"",$C1123)),
      ISNUMBER(SEARCH(""CASH DEPOSIT"",$C1123)),
      COUNTIF('SUMMARY D"&amp;"ATA'!D:D,$C1123)&lt;&gt;1
    ),
    """",
    IFERROR(TEXTJOIN(CHAR(10),TRUE,FILTER('SUMMARY DATA'!G:G,'SUMMARY DATA'!D:D=$C1123)),"""")
  )
)"),"")</f>
        <v/>
      </c>
      <c r="H1123" s="6" t="str">
        <f>IFERROR(__xludf.DUMMYFUNCTION("IFERROR(
  TEXTJOIN(CHAR(10),TRUE,FILTER('SUMMARY DATA'!H:H,'SUMMARY DATA'!A:A=$A1123,'SUMMARY DATA'!C:C=$B1123)),
  IF(
    OR(
      ISNUMBER(SEARCH(""CDM CASH DEPOSIT"",$C1123)),
      ISNUMBER(SEARCH(""CASH DEPOSIT"",$C1123)),
      COUNTIF('SUMMARY D"&amp;"ATA'!D:D,$C1123)&lt;&gt;1
    ),
    """",
    IFERROR(TEXTJOIN(CHAR(10),TRUE,FILTER('SUMMARY DATA'!H:H,'SUMMARY DATA'!D:D=$C1123)),"""")
  )
)"),"")</f>
        <v/>
      </c>
      <c r="I1123" s="6" t="str">
        <f>IFERROR(__xludf.DUMMYFUNCTION("IF(H1123="""","""",
SUM(ARRAYFORMULA(VALUE(SPLIT(H1123,CHAR(10)))))
)"),"")</f>
        <v/>
      </c>
      <c r="J1123" s="2" t="str">
        <f>IFERROR(__xludf.DUMMYFUNCTION("IFERROR(
  TEXTJOIN(CHAR(10),TRUE,FILTER('SUMMARY DATA'!I:I,'SUMMARY DATA'!A:A=$A1123,'SUMMARY DATA'!C:C=$B1123)),
  IF(
    OR(
      ISNUMBER(SEARCH(""CDM CASH DEPOSIT"",$C1123)),
      ISNUMBER(SEARCH(""CASH DEPOSIT"",$C1123)),
      COUNTIF('SUMMARY D"&amp;"ATA'!D:D,$C1123)&lt;&gt;1
    ),
    """",
    IFERROR(TEXTJOIN(CHAR(10),TRUE,FILTER('SUMMARY DATA'!I:I,'SUMMARY DATA'!D:D=$C1123)),"""")
  )
)"),"")</f>
        <v/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ht="15.75" customHeight="1" spans="1:27">
      <c r="A1124" s="2"/>
      <c r="B1124" s="41"/>
      <c r="C1124" s="2"/>
      <c r="D1124" s="6"/>
      <c r="E1124" s="4" t="str">
        <f>IFERROR(__xludf.DUMMYFUNCTION("IFERROR(
  TEXTJOIN(CHAR(10),TRUE,FILTER('SUMMARY DATA'!E:E,'SUMMARY DATA'!A:A=$A1124,'SUMMARY DATA'!C:C=$B1124)),
  IF(
    OR(
      ISNUMBER(SEARCH(""CDM CASH DEPOSIT"",$C1124)),
      ISNUMBER(SEARCH(""CASH DEPOSIT"",$C1124)),
      COUNTIF('SUMMARY D"&amp;"ATA'!D:D,$C1124)&lt;&gt;1
    ),
    """",
    IFERROR(TEXTJOIN(CHAR(10),TRUE,FILTER('SUMMARY DATA'!E:E,'SUMMARY DATA'!D:D=$C1124)),"""")
  )
)"),"")</f>
        <v/>
      </c>
      <c r="F1124" s="2" t="str">
        <f>IFERROR(__xludf.DUMMYFUNCTION("IFERROR(
  TEXTJOIN(CHAR(10),TRUE,FILTER('SUMMARY DATA'!F:F,'SUMMARY DATA'!A:A=$A1124,'SUMMARY DATA'!C:C=$B1124)),
  IF(
    OR(
      ISNUMBER(SEARCH(""CDM CASH DEPOSIT"",$C1124)),
      ISNUMBER(SEARCH(""CASH DEPOSIT"",$C1124)),
      COUNTIF('SUMMARY D"&amp;"ATA'!D:D,$C1124)&lt;&gt;1
    ),
    """",
    IFERROR(TEXTJOIN(CHAR(10),TRUE,FILTER('SUMMARY DATA'!F:F,'SUMMARY DATA'!D:D=$C1124)),"""")
  )
)"),"")</f>
        <v/>
      </c>
      <c r="G1124" s="2" t="str">
        <f>IFERROR(__xludf.DUMMYFUNCTION("IFERROR(
  TEXTJOIN(CHAR(10),TRUE,FILTER('SUMMARY DATA'!G:G,'SUMMARY DATA'!A:A=$A1124,'SUMMARY DATA'!C:C=$B1124)),
  IF(
    OR(
      ISNUMBER(SEARCH(""CDM CASH DEPOSIT"",$C1124)),
      ISNUMBER(SEARCH(""CASH DEPOSIT"",$C1124)),
      COUNTIF('SUMMARY D"&amp;"ATA'!D:D,$C1124)&lt;&gt;1
    ),
    """",
    IFERROR(TEXTJOIN(CHAR(10),TRUE,FILTER('SUMMARY DATA'!G:G,'SUMMARY DATA'!D:D=$C1124)),"""")
  )
)"),"")</f>
        <v/>
      </c>
      <c r="H1124" s="6" t="str">
        <f>IFERROR(__xludf.DUMMYFUNCTION("IFERROR(
  TEXTJOIN(CHAR(10),TRUE,FILTER('SUMMARY DATA'!H:H,'SUMMARY DATA'!A:A=$A1124,'SUMMARY DATA'!C:C=$B1124)),
  IF(
    OR(
      ISNUMBER(SEARCH(""CDM CASH DEPOSIT"",$C1124)),
      ISNUMBER(SEARCH(""CASH DEPOSIT"",$C1124)),
      COUNTIF('SUMMARY D"&amp;"ATA'!D:D,$C1124)&lt;&gt;1
    ),
    """",
    IFERROR(TEXTJOIN(CHAR(10),TRUE,FILTER('SUMMARY DATA'!H:H,'SUMMARY DATA'!D:D=$C1124)),"""")
  )
)"),"")</f>
        <v/>
      </c>
      <c r="I1124" s="6" t="str">
        <f>IFERROR(__xludf.DUMMYFUNCTION("IF(H1124="""","""",
SUM(ARRAYFORMULA(VALUE(SPLIT(H1124,CHAR(10)))))
)"),"")</f>
        <v/>
      </c>
      <c r="J1124" s="2" t="str">
        <f>IFERROR(__xludf.DUMMYFUNCTION("IFERROR(
  TEXTJOIN(CHAR(10),TRUE,FILTER('SUMMARY DATA'!I:I,'SUMMARY DATA'!A:A=$A1124,'SUMMARY DATA'!C:C=$B1124)),
  IF(
    OR(
      ISNUMBER(SEARCH(""CDM CASH DEPOSIT"",$C1124)),
      ISNUMBER(SEARCH(""CASH DEPOSIT"",$C1124)),
      COUNTIF('SUMMARY D"&amp;"ATA'!D:D,$C1124)&lt;&gt;1
    ),
    """",
    IFERROR(TEXTJOIN(CHAR(10),TRUE,FILTER('SUMMARY DATA'!I:I,'SUMMARY DATA'!D:D=$C1124)),"""")
  )
)"),"")</f>
        <v/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ht="15.75" customHeight="1" spans="1:27">
      <c r="A1125" s="2"/>
      <c r="B1125" s="41"/>
      <c r="C1125" s="2"/>
      <c r="D1125" s="6"/>
      <c r="E1125" s="4" t="str">
        <f>IFERROR(__xludf.DUMMYFUNCTION("IFERROR(
  TEXTJOIN(CHAR(10),TRUE,FILTER('SUMMARY DATA'!E:E,'SUMMARY DATA'!A:A=$A1125,'SUMMARY DATA'!C:C=$B1125)),
  IF(
    OR(
      ISNUMBER(SEARCH(""CDM CASH DEPOSIT"",$C1125)),
      ISNUMBER(SEARCH(""CASH DEPOSIT"",$C1125)),
      COUNTIF('SUMMARY D"&amp;"ATA'!D:D,$C1125)&lt;&gt;1
    ),
    """",
    IFERROR(TEXTJOIN(CHAR(10),TRUE,FILTER('SUMMARY DATA'!E:E,'SUMMARY DATA'!D:D=$C1125)),"""")
  )
)"),"")</f>
        <v/>
      </c>
      <c r="F1125" s="2" t="str">
        <f>IFERROR(__xludf.DUMMYFUNCTION("IFERROR(
  TEXTJOIN(CHAR(10),TRUE,FILTER('SUMMARY DATA'!F:F,'SUMMARY DATA'!A:A=$A1125,'SUMMARY DATA'!C:C=$B1125)),
  IF(
    OR(
      ISNUMBER(SEARCH(""CDM CASH DEPOSIT"",$C1125)),
      ISNUMBER(SEARCH(""CASH DEPOSIT"",$C1125)),
      COUNTIF('SUMMARY D"&amp;"ATA'!D:D,$C1125)&lt;&gt;1
    ),
    """",
    IFERROR(TEXTJOIN(CHAR(10),TRUE,FILTER('SUMMARY DATA'!F:F,'SUMMARY DATA'!D:D=$C1125)),"""")
  )
)"),"")</f>
        <v/>
      </c>
      <c r="G1125" s="2" t="str">
        <f>IFERROR(__xludf.DUMMYFUNCTION("IFERROR(
  TEXTJOIN(CHAR(10),TRUE,FILTER('SUMMARY DATA'!G:G,'SUMMARY DATA'!A:A=$A1125,'SUMMARY DATA'!C:C=$B1125)),
  IF(
    OR(
      ISNUMBER(SEARCH(""CDM CASH DEPOSIT"",$C1125)),
      ISNUMBER(SEARCH(""CASH DEPOSIT"",$C1125)),
      COUNTIF('SUMMARY D"&amp;"ATA'!D:D,$C1125)&lt;&gt;1
    ),
    """",
    IFERROR(TEXTJOIN(CHAR(10),TRUE,FILTER('SUMMARY DATA'!G:G,'SUMMARY DATA'!D:D=$C1125)),"""")
  )
)"),"")</f>
        <v/>
      </c>
      <c r="H1125" s="6" t="str">
        <f>IFERROR(__xludf.DUMMYFUNCTION("IFERROR(
  TEXTJOIN(CHAR(10),TRUE,FILTER('SUMMARY DATA'!H:H,'SUMMARY DATA'!A:A=$A1125,'SUMMARY DATA'!C:C=$B1125)),
  IF(
    OR(
      ISNUMBER(SEARCH(""CDM CASH DEPOSIT"",$C1125)),
      ISNUMBER(SEARCH(""CASH DEPOSIT"",$C1125)),
      COUNTIF('SUMMARY D"&amp;"ATA'!D:D,$C1125)&lt;&gt;1
    ),
    """",
    IFERROR(TEXTJOIN(CHAR(10),TRUE,FILTER('SUMMARY DATA'!H:H,'SUMMARY DATA'!D:D=$C1125)),"""")
  )
)"),"")</f>
        <v/>
      </c>
      <c r="I1125" s="6" t="str">
        <f>IFERROR(__xludf.DUMMYFUNCTION("IF(H1125="""","""",
SUM(ARRAYFORMULA(VALUE(SPLIT(H1125,CHAR(10)))))
)"),"")</f>
        <v/>
      </c>
      <c r="J1125" s="2" t="str">
        <f>IFERROR(__xludf.DUMMYFUNCTION("IFERROR(
  TEXTJOIN(CHAR(10),TRUE,FILTER('SUMMARY DATA'!I:I,'SUMMARY DATA'!A:A=$A1125,'SUMMARY DATA'!C:C=$B1125)),
  IF(
    OR(
      ISNUMBER(SEARCH(""CDM CASH DEPOSIT"",$C1125)),
      ISNUMBER(SEARCH(""CASH DEPOSIT"",$C1125)),
      COUNTIF('SUMMARY D"&amp;"ATA'!D:D,$C1125)&lt;&gt;1
    ),
    """",
    IFERROR(TEXTJOIN(CHAR(10),TRUE,FILTER('SUMMARY DATA'!I:I,'SUMMARY DATA'!D:D=$C1125)),"""")
  )
)"),"")</f>
        <v/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ht="15.75" customHeight="1" spans="1:27">
      <c r="A1126" s="2"/>
      <c r="B1126" s="41"/>
      <c r="C1126" s="2"/>
      <c r="D1126" s="6"/>
      <c r="E1126" s="4" t="str">
        <f>IFERROR(__xludf.DUMMYFUNCTION("IFERROR(
  TEXTJOIN(CHAR(10),TRUE,FILTER('SUMMARY DATA'!E:E,'SUMMARY DATA'!A:A=$A1126,'SUMMARY DATA'!C:C=$B1126)),
  IF(
    OR(
      ISNUMBER(SEARCH(""CDM CASH DEPOSIT"",$C1126)),
      ISNUMBER(SEARCH(""CASH DEPOSIT"",$C1126)),
      COUNTIF('SUMMARY D"&amp;"ATA'!D:D,$C1126)&lt;&gt;1
    ),
    """",
    IFERROR(TEXTJOIN(CHAR(10),TRUE,FILTER('SUMMARY DATA'!E:E,'SUMMARY DATA'!D:D=$C1126)),"""")
  )
)"),"")</f>
        <v/>
      </c>
      <c r="F1126" s="2" t="str">
        <f>IFERROR(__xludf.DUMMYFUNCTION("IFERROR(
  TEXTJOIN(CHAR(10),TRUE,FILTER('SUMMARY DATA'!F:F,'SUMMARY DATA'!A:A=$A1126,'SUMMARY DATA'!C:C=$B1126)),
  IF(
    OR(
      ISNUMBER(SEARCH(""CDM CASH DEPOSIT"",$C1126)),
      ISNUMBER(SEARCH(""CASH DEPOSIT"",$C1126)),
      COUNTIF('SUMMARY D"&amp;"ATA'!D:D,$C1126)&lt;&gt;1
    ),
    """",
    IFERROR(TEXTJOIN(CHAR(10),TRUE,FILTER('SUMMARY DATA'!F:F,'SUMMARY DATA'!D:D=$C1126)),"""")
  )
)"),"")</f>
        <v/>
      </c>
      <c r="G1126" s="2" t="str">
        <f>IFERROR(__xludf.DUMMYFUNCTION("IFERROR(
  TEXTJOIN(CHAR(10),TRUE,FILTER('SUMMARY DATA'!G:G,'SUMMARY DATA'!A:A=$A1126,'SUMMARY DATA'!C:C=$B1126)),
  IF(
    OR(
      ISNUMBER(SEARCH(""CDM CASH DEPOSIT"",$C1126)),
      ISNUMBER(SEARCH(""CASH DEPOSIT"",$C1126)),
      COUNTIF('SUMMARY D"&amp;"ATA'!D:D,$C1126)&lt;&gt;1
    ),
    """",
    IFERROR(TEXTJOIN(CHAR(10),TRUE,FILTER('SUMMARY DATA'!G:G,'SUMMARY DATA'!D:D=$C1126)),"""")
  )
)"),"")</f>
        <v/>
      </c>
      <c r="H1126" s="6" t="str">
        <f>IFERROR(__xludf.DUMMYFUNCTION("IFERROR(
  TEXTJOIN(CHAR(10),TRUE,FILTER('SUMMARY DATA'!H:H,'SUMMARY DATA'!A:A=$A1126,'SUMMARY DATA'!C:C=$B1126)),
  IF(
    OR(
      ISNUMBER(SEARCH(""CDM CASH DEPOSIT"",$C1126)),
      ISNUMBER(SEARCH(""CASH DEPOSIT"",$C1126)),
      COUNTIF('SUMMARY D"&amp;"ATA'!D:D,$C1126)&lt;&gt;1
    ),
    """",
    IFERROR(TEXTJOIN(CHAR(10),TRUE,FILTER('SUMMARY DATA'!H:H,'SUMMARY DATA'!D:D=$C1126)),"""")
  )
)"),"")</f>
        <v/>
      </c>
      <c r="I1126" s="6" t="str">
        <f>IFERROR(__xludf.DUMMYFUNCTION("IF(H1126="""","""",
SUM(ARRAYFORMULA(VALUE(SPLIT(H1126,CHAR(10)))))
)"),"")</f>
        <v/>
      </c>
      <c r="J1126" s="2" t="str">
        <f>IFERROR(__xludf.DUMMYFUNCTION("IFERROR(
  TEXTJOIN(CHAR(10),TRUE,FILTER('SUMMARY DATA'!I:I,'SUMMARY DATA'!A:A=$A1126,'SUMMARY DATA'!C:C=$B1126)),
  IF(
    OR(
      ISNUMBER(SEARCH(""CDM CASH DEPOSIT"",$C1126)),
      ISNUMBER(SEARCH(""CASH DEPOSIT"",$C1126)),
      COUNTIF('SUMMARY D"&amp;"ATA'!D:D,$C1126)&lt;&gt;1
    ),
    """",
    IFERROR(TEXTJOIN(CHAR(10),TRUE,FILTER('SUMMARY DATA'!I:I,'SUMMARY DATA'!D:D=$C1126)),"""")
  )
)"),"")</f>
        <v/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ht="15.75" customHeight="1" spans="1:27">
      <c r="A1127" s="2"/>
      <c r="B1127" s="41"/>
      <c r="C1127" s="2"/>
      <c r="D1127" s="6"/>
      <c r="E1127" s="4" t="str">
        <f>IFERROR(__xludf.DUMMYFUNCTION("IFERROR(
  TEXTJOIN(CHAR(10),TRUE,FILTER('SUMMARY DATA'!E:E,'SUMMARY DATA'!A:A=$A1127,'SUMMARY DATA'!C:C=$B1127)),
  IF(
    OR(
      ISNUMBER(SEARCH(""CDM CASH DEPOSIT"",$C1127)),
      ISNUMBER(SEARCH(""CASH DEPOSIT"",$C1127)),
      COUNTIF('SUMMARY D"&amp;"ATA'!D:D,$C1127)&lt;&gt;1
    ),
    """",
    IFERROR(TEXTJOIN(CHAR(10),TRUE,FILTER('SUMMARY DATA'!E:E,'SUMMARY DATA'!D:D=$C1127)),"""")
  )
)"),"")</f>
        <v/>
      </c>
      <c r="F1127" s="2" t="str">
        <f>IFERROR(__xludf.DUMMYFUNCTION("IFERROR(
  TEXTJOIN(CHAR(10),TRUE,FILTER('SUMMARY DATA'!F:F,'SUMMARY DATA'!A:A=$A1127,'SUMMARY DATA'!C:C=$B1127)),
  IF(
    OR(
      ISNUMBER(SEARCH(""CDM CASH DEPOSIT"",$C1127)),
      ISNUMBER(SEARCH(""CASH DEPOSIT"",$C1127)),
      COUNTIF('SUMMARY D"&amp;"ATA'!D:D,$C1127)&lt;&gt;1
    ),
    """",
    IFERROR(TEXTJOIN(CHAR(10),TRUE,FILTER('SUMMARY DATA'!F:F,'SUMMARY DATA'!D:D=$C1127)),"""")
  )
)"),"")</f>
        <v/>
      </c>
      <c r="G1127" s="2" t="str">
        <f>IFERROR(__xludf.DUMMYFUNCTION("IFERROR(
  TEXTJOIN(CHAR(10),TRUE,FILTER('SUMMARY DATA'!G:G,'SUMMARY DATA'!A:A=$A1127,'SUMMARY DATA'!C:C=$B1127)),
  IF(
    OR(
      ISNUMBER(SEARCH(""CDM CASH DEPOSIT"",$C1127)),
      ISNUMBER(SEARCH(""CASH DEPOSIT"",$C1127)),
      COUNTIF('SUMMARY D"&amp;"ATA'!D:D,$C1127)&lt;&gt;1
    ),
    """",
    IFERROR(TEXTJOIN(CHAR(10),TRUE,FILTER('SUMMARY DATA'!G:G,'SUMMARY DATA'!D:D=$C1127)),"""")
  )
)"),"")</f>
        <v/>
      </c>
      <c r="H1127" s="6" t="str">
        <f>IFERROR(__xludf.DUMMYFUNCTION("IFERROR(
  TEXTJOIN(CHAR(10),TRUE,FILTER('SUMMARY DATA'!H:H,'SUMMARY DATA'!A:A=$A1127,'SUMMARY DATA'!C:C=$B1127)),
  IF(
    OR(
      ISNUMBER(SEARCH(""CDM CASH DEPOSIT"",$C1127)),
      ISNUMBER(SEARCH(""CASH DEPOSIT"",$C1127)),
      COUNTIF('SUMMARY D"&amp;"ATA'!D:D,$C1127)&lt;&gt;1
    ),
    """",
    IFERROR(TEXTJOIN(CHAR(10),TRUE,FILTER('SUMMARY DATA'!H:H,'SUMMARY DATA'!D:D=$C1127)),"""")
  )
)"),"")</f>
        <v/>
      </c>
      <c r="I1127" s="6" t="str">
        <f>IFERROR(__xludf.DUMMYFUNCTION("IF(H1127="""","""",
SUM(ARRAYFORMULA(VALUE(SPLIT(H1127,CHAR(10)))))
)"),"")</f>
        <v/>
      </c>
      <c r="J1127" s="2" t="str">
        <f>IFERROR(__xludf.DUMMYFUNCTION("IFERROR(
  TEXTJOIN(CHAR(10),TRUE,FILTER('SUMMARY DATA'!I:I,'SUMMARY DATA'!A:A=$A1127,'SUMMARY DATA'!C:C=$B1127)),
  IF(
    OR(
      ISNUMBER(SEARCH(""CDM CASH DEPOSIT"",$C1127)),
      ISNUMBER(SEARCH(""CASH DEPOSIT"",$C1127)),
      COUNTIF('SUMMARY D"&amp;"ATA'!D:D,$C1127)&lt;&gt;1
    ),
    """",
    IFERROR(TEXTJOIN(CHAR(10),TRUE,FILTER('SUMMARY DATA'!I:I,'SUMMARY DATA'!D:D=$C1127)),"""")
  )
)"),"")</f>
        <v/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ht="15.75" customHeight="1" spans="1:27">
      <c r="A1128" s="2"/>
      <c r="B1128" s="41"/>
      <c r="C1128" s="2"/>
      <c r="D1128" s="6"/>
      <c r="E1128" s="4" t="str">
        <f>IFERROR(__xludf.DUMMYFUNCTION("IFERROR(
  TEXTJOIN(CHAR(10),TRUE,FILTER('SUMMARY DATA'!E:E,'SUMMARY DATA'!A:A=$A1128,'SUMMARY DATA'!C:C=$B1128)),
  IF(
    OR(
      ISNUMBER(SEARCH(""CDM CASH DEPOSIT"",$C1128)),
      ISNUMBER(SEARCH(""CASH DEPOSIT"",$C1128)),
      COUNTIF('SUMMARY D"&amp;"ATA'!D:D,$C1128)&lt;&gt;1
    ),
    """",
    IFERROR(TEXTJOIN(CHAR(10),TRUE,FILTER('SUMMARY DATA'!E:E,'SUMMARY DATA'!D:D=$C1128)),"""")
  )
)"),"")</f>
        <v/>
      </c>
      <c r="F1128" s="2" t="str">
        <f>IFERROR(__xludf.DUMMYFUNCTION("IFERROR(
  TEXTJOIN(CHAR(10),TRUE,FILTER('SUMMARY DATA'!F:F,'SUMMARY DATA'!A:A=$A1128,'SUMMARY DATA'!C:C=$B1128)),
  IF(
    OR(
      ISNUMBER(SEARCH(""CDM CASH DEPOSIT"",$C1128)),
      ISNUMBER(SEARCH(""CASH DEPOSIT"",$C1128)),
      COUNTIF('SUMMARY D"&amp;"ATA'!D:D,$C1128)&lt;&gt;1
    ),
    """",
    IFERROR(TEXTJOIN(CHAR(10),TRUE,FILTER('SUMMARY DATA'!F:F,'SUMMARY DATA'!D:D=$C1128)),"""")
  )
)"),"")</f>
        <v/>
      </c>
      <c r="G1128" s="2" t="str">
        <f>IFERROR(__xludf.DUMMYFUNCTION("IFERROR(
  TEXTJOIN(CHAR(10),TRUE,FILTER('SUMMARY DATA'!G:G,'SUMMARY DATA'!A:A=$A1128,'SUMMARY DATA'!C:C=$B1128)),
  IF(
    OR(
      ISNUMBER(SEARCH(""CDM CASH DEPOSIT"",$C1128)),
      ISNUMBER(SEARCH(""CASH DEPOSIT"",$C1128)),
      COUNTIF('SUMMARY D"&amp;"ATA'!D:D,$C1128)&lt;&gt;1
    ),
    """",
    IFERROR(TEXTJOIN(CHAR(10),TRUE,FILTER('SUMMARY DATA'!G:G,'SUMMARY DATA'!D:D=$C1128)),"""")
  )
)"),"")</f>
        <v/>
      </c>
      <c r="H1128" s="6" t="str">
        <f>IFERROR(__xludf.DUMMYFUNCTION("IFERROR(
  TEXTJOIN(CHAR(10),TRUE,FILTER('SUMMARY DATA'!H:H,'SUMMARY DATA'!A:A=$A1128,'SUMMARY DATA'!C:C=$B1128)),
  IF(
    OR(
      ISNUMBER(SEARCH(""CDM CASH DEPOSIT"",$C1128)),
      ISNUMBER(SEARCH(""CASH DEPOSIT"",$C1128)),
      COUNTIF('SUMMARY D"&amp;"ATA'!D:D,$C1128)&lt;&gt;1
    ),
    """",
    IFERROR(TEXTJOIN(CHAR(10),TRUE,FILTER('SUMMARY DATA'!H:H,'SUMMARY DATA'!D:D=$C1128)),"""")
  )
)"),"")</f>
        <v/>
      </c>
      <c r="I1128" s="6" t="str">
        <f>IFERROR(__xludf.DUMMYFUNCTION("IF(H1128="""","""",
SUM(ARRAYFORMULA(VALUE(SPLIT(H1128,CHAR(10)))))
)"),"")</f>
        <v/>
      </c>
      <c r="J1128" s="2" t="str">
        <f>IFERROR(__xludf.DUMMYFUNCTION("IFERROR(
  TEXTJOIN(CHAR(10),TRUE,FILTER('SUMMARY DATA'!I:I,'SUMMARY DATA'!A:A=$A1128,'SUMMARY DATA'!C:C=$B1128)),
  IF(
    OR(
      ISNUMBER(SEARCH(""CDM CASH DEPOSIT"",$C1128)),
      ISNUMBER(SEARCH(""CASH DEPOSIT"",$C1128)),
      COUNTIF('SUMMARY D"&amp;"ATA'!D:D,$C1128)&lt;&gt;1
    ),
    """",
    IFERROR(TEXTJOIN(CHAR(10),TRUE,FILTER('SUMMARY DATA'!I:I,'SUMMARY DATA'!D:D=$C1128)),"""")
  )
)"),"")</f>
        <v/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ht="15.75" customHeight="1" spans="1:27">
      <c r="A1129" s="2"/>
      <c r="B1129" s="41"/>
      <c r="C1129" s="2"/>
      <c r="D1129" s="6"/>
      <c r="E1129" s="4" t="str">
        <f>IFERROR(__xludf.DUMMYFUNCTION("IFERROR(
  TEXTJOIN(CHAR(10),TRUE,FILTER('SUMMARY DATA'!E:E,'SUMMARY DATA'!A:A=$A1129,'SUMMARY DATA'!C:C=$B1129)),
  IF(
    OR(
      ISNUMBER(SEARCH(""CDM CASH DEPOSIT"",$C1129)),
      ISNUMBER(SEARCH(""CASH DEPOSIT"",$C1129)),
      COUNTIF('SUMMARY D"&amp;"ATA'!D:D,$C1129)&lt;&gt;1
    ),
    """",
    IFERROR(TEXTJOIN(CHAR(10),TRUE,FILTER('SUMMARY DATA'!E:E,'SUMMARY DATA'!D:D=$C1129)),"""")
  )
)"),"")</f>
        <v/>
      </c>
      <c r="F1129" s="2" t="str">
        <f>IFERROR(__xludf.DUMMYFUNCTION("IFERROR(
  TEXTJOIN(CHAR(10),TRUE,FILTER('SUMMARY DATA'!F:F,'SUMMARY DATA'!A:A=$A1129,'SUMMARY DATA'!C:C=$B1129)),
  IF(
    OR(
      ISNUMBER(SEARCH(""CDM CASH DEPOSIT"",$C1129)),
      ISNUMBER(SEARCH(""CASH DEPOSIT"",$C1129)),
      COUNTIF('SUMMARY D"&amp;"ATA'!D:D,$C1129)&lt;&gt;1
    ),
    """",
    IFERROR(TEXTJOIN(CHAR(10),TRUE,FILTER('SUMMARY DATA'!F:F,'SUMMARY DATA'!D:D=$C1129)),"""")
  )
)"),"")</f>
        <v/>
      </c>
      <c r="G1129" s="2" t="str">
        <f>IFERROR(__xludf.DUMMYFUNCTION("IFERROR(
  TEXTJOIN(CHAR(10),TRUE,FILTER('SUMMARY DATA'!G:G,'SUMMARY DATA'!A:A=$A1129,'SUMMARY DATA'!C:C=$B1129)),
  IF(
    OR(
      ISNUMBER(SEARCH(""CDM CASH DEPOSIT"",$C1129)),
      ISNUMBER(SEARCH(""CASH DEPOSIT"",$C1129)),
      COUNTIF('SUMMARY D"&amp;"ATA'!D:D,$C1129)&lt;&gt;1
    ),
    """",
    IFERROR(TEXTJOIN(CHAR(10),TRUE,FILTER('SUMMARY DATA'!G:G,'SUMMARY DATA'!D:D=$C1129)),"""")
  )
)"),"")</f>
        <v/>
      </c>
      <c r="H1129" s="6" t="str">
        <f>IFERROR(__xludf.DUMMYFUNCTION("IFERROR(
  TEXTJOIN(CHAR(10),TRUE,FILTER('SUMMARY DATA'!H:H,'SUMMARY DATA'!A:A=$A1129,'SUMMARY DATA'!C:C=$B1129)),
  IF(
    OR(
      ISNUMBER(SEARCH(""CDM CASH DEPOSIT"",$C1129)),
      ISNUMBER(SEARCH(""CASH DEPOSIT"",$C1129)),
      COUNTIF('SUMMARY D"&amp;"ATA'!D:D,$C1129)&lt;&gt;1
    ),
    """",
    IFERROR(TEXTJOIN(CHAR(10),TRUE,FILTER('SUMMARY DATA'!H:H,'SUMMARY DATA'!D:D=$C1129)),"""")
  )
)"),"")</f>
        <v/>
      </c>
      <c r="I1129" s="6" t="str">
        <f>IFERROR(__xludf.DUMMYFUNCTION("IF(H1129="""","""",
SUM(ARRAYFORMULA(VALUE(SPLIT(H1129,CHAR(10)))))
)"),"")</f>
        <v/>
      </c>
      <c r="J1129" s="2" t="str">
        <f>IFERROR(__xludf.DUMMYFUNCTION("IFERROR(
  TEXTJOIN(CHAR(10),TRUE,FILTER('SUMMARY DATA'!I:I,'SUMMARY DATA'!A:A=$A1129,'SUMMARY DATA'!C:C=$B1129)),
  IF(
    OR(
      ISNUMBER(SEARCH(""CDM CASH DEPOSIT"",$C1129)),
      ISNUMBER(SEARCH(""CASH DEPOSIT"",$C1129)),
      COUNTIF('SUMMARY D"&amp;"ATA'!D:D,$C1129)&lt;&gt;1
    ),
    """",
    IFERROR(TEXTJOIN(CHAR(10),TRUE,FILTER('SUMMARY DATA'!I:I,'SUMMARY DATA'!D:D=$C1129)),"""")
  )
)"),"")</f>
        <v/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ht="15.75" customHeight="1" spans="1:27">
      <c r="A1130" s="2"/>
      <c r="B1130" s="41"/>
      <c r="C1130" s="2"/>
      <c r="D1130" s="6"/>
      <c r="E1130" s="4" t="str">
        <f>IFERROR(__xludf.DUMMYFUNCTION("IFERROR(
  TEXTJOIN(CHAR(10),TRUE,FILTER('SUMMARY DATA'!E:E,'SUMMARY DATA'!A:A=$A1130,'SUMMARY DATA'!C:C=$B1130)),
  IF(
    OR(
      ISNUMBER(SEARCH(""CDM CASH DEPOSIT"",$C1130)),
      ISNUMBER(SEARCH(""CASH DEPOSIT"",$C1130)),
      COUNTIF('SUMMARY D"&amp;"ATA'!D:D,$C1130)&lt;&gt;1
    ),
    """",
    IFERROR(TEXTJOIN(CHAR(10),TRUE,FILTER('SUMMARY DATA'!E:E,'SUMMARY DATA'!D:D=$C1130)),"""")
  )
)"),"")</f>
        <v/>
      </c>
      <c r="F1130" s="2" t="str">
        <f>IFERROR(__xludf.DUMMYFUNCTION("IFERROR(
  TEXTJOIN(CHAR(10),TRUE,FILTER('SUMMARY DATA'!F:F,'SUMMARY DATA'!A:A=$A1130,'SUMMARY DATA'!C:C=$B1130)),
  IF(
    OR(
      ISNUMBER(SEARCH(""CDM CASH DEPOSIT"",$C1130)),
      ISNUMBER(SEARCH(""CASH DEPOSIT"",$C1130)),
      COUNTIF('SUMMARY D"&amp;"ATA'!D:D,$C1130)&lt;&gt;1
    ),
    """",
    IFERROR(TEXTJOIN(CHAR(10),TRUE,FILTER('SUMMARY DATA'!F:F,'SUMMARY DATA'!D:D=$C1130)),"""")
  )
)"),"")</f>
        <v/>
      </c>
      <c r="G1130" s="2" t="str">
        <f>IFERROR(__xludf.DUMMYFUNCTION("IFERROR(
  TEXTJOIN(CHAR(10),TRUE,FILTER('SUMMARY DATA'!G:G,'SUMMARY DATA'!A:A=$A1130,'SUMMARY DATA'!C:C=$B1130)),
  IF(
    OR(
      ISNUMBER(SEARCH(""CDM CASH DEPOSIT"",$C1130)),
      ISNUMBER(SEARCH(""CASH DEPOSIT"",$C1130)),
      COUNTIF('SUMMARY D"&amp;"ATA'!D:D,$C1130)&lt;&gt;1
    ),
    """",
    IFERROR(TEXTJOIN(CHAR(10),TRUE,FILTER('SUMMARY DATA'!G:G,'SUMMARY DATA'!D:D=$C1130)),"""")
  )
)"),"")</f>
        <v/>
      </c>
      <c r="H1130" s="6" t="str">
        <f>IFERROR(__xludf.DUMMYFUNCTION("IFERROR(
  TEXTJOIN(CHAR(10),TRUE,FILTER('SUMMARY DATA'!H:H,'SUMMARY DATA'!A:A=$A1130,'SUMMARY DATA'!C:C=$B1130)),
  IF(
    OR(
      ISNUMBER(SEARCH(""CDM CASH DEPOSIT"",$C1130)),
      ISNUMBER(SEARCH(""CASH DEPOSIT"",$C1130)),
      COUNTIF('SUMMARY D"&amp;"ATA'!D:D,$C1130)&lt;&gt;1
    ),
    """",
    IFERROR(TEXTJOIN(CHAR(10),TRUE,FILTER('SUMMARY DATA'!H:H,'SUMMARY DATA'!D:D=$C1130)),"""")
  )
)"),"")</f>
        <v/>
      </c>
      <c r="I1130" s="6" t="str">
        <f>IFERROR(__xludf.DUMMYFUNCTION("IF(H1130="""","""",
SUM(ARRAYFORMULA(VALUE(SPLIT(H1130,CHAR(10)))))
)"),"")</f>
        <v/>
      </c>
      <c r="J1130" s="2" t="str">
        <f>IFERROR(__xludf.DUMMYFUNCTION("IFERROR(
  TEXTJOIN(CHAR(10),TRUE,FILTER('SUMMARY DATA'!I:I,'SUMMARY DATA'!A:A=$A1130,'SUMMARY DATA'!C:C=$B1130)),
  IF(
    OR(
      ISNUMBER(SEARCH(""CDM CASH DEPOSIT"",$C1130)),
      ISNUMBER(SEARCH(""CASH DEPOSIT"",$C1130)),
      COUNTIF('SUMMARY D"&amp;"ATA'!D:D,$C1130)&lt;&gt;1
    ),
    """",
    IFERROR(TEXTJOIN(CHAR(10),TRUE,FILTER('SUMMARY DATA'!I:I,'SUMMARY DATA'!D:D=$C1130)),"""")
  )
)"),"")</f>
        <v/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ht="15.75" customHeight="1" spans="1:27">
      <c r="A1131" s="2"/>
      <c r="B1131" s="41"/>
      <c r="C1131" s="2"/>
      <c r="D1131" s="6"/>
      <c r="E1131" s="4" t="str">
        <f>IFERROR(__xludf.DUMMYFUNCTION("IFERROR(
  TEXTJOIN(CHAR(10),TRUE,FILTER('SUMMARY DATA'!E:E,'SUMMARY DATA'!A:A=$A1131,'SUMMARY DATA'!C:C=$B1131)),
  IF(
    OR(
      ISNUMBER(SEARCH(""CDM CASH DEPOSIT"",$C1131)),
      ISNUMBER(SEARCH(""CASH DEPOSIT"",$C1131)),
      COUNTIF('SUMMARY D"&amp;"ATA'!D:D,$C1131)&lt;&gt;1
    ),
    """",
    IFERROR(TEXTJOIN(CHAR(10),TRUE,FILTER('SUMMARY DATA'!E:E,'SUMMARY DATA'!D:D=$C1131)),"""")
  )
)"),"")</f>
        <v/>
      </c>
      <c r="F1131" s="2" t="str">
        <f>IFERROR(__xludf.DUMMYFUNCTION("IFERROR(
  TEXTJOIN(CHAR(10),TRUE,FILTER('SUMMARY DATA'!F:F,'SUMMARY DATA'!A:A=$A1131,'SUMMARY DATA'!C:C=$B1131)),
  IF(
    OR(
      ISNUMBER(SEARCH(""CDM CASH DEPOSIT"",$C1131)),
      ISNUMBER(SEARCH(""CASH DEPOSIT"",$C1131)),
      COUNTIF('SUMMARY D"&amp;"ATA'!D:D,$C1131)&lt;&gt;1
    ),
    """",
    IFERROR(TEXTJOIN(CHAR(10),TRUE,FILTER('SUMMARY DATA'!F:F,'SUMMARY DATA'!D:D=$C1131)),"""")
  )
)"),"")</f>
        <v/>
      </c>
      <c r="G1131" s="2" t="str">
        <f>IFERROR(__xludf.DUMMYFUNCTION("IFERROR(
  TEXTJOIN(CHAR(10),TRUE,FILTER('SUMMARY DATA'!G:G,'SUMMARY DATA'!A:A=$A1131,'SUMMARY DATA'!C:C=$B1131)),
  IF(
    OR(
      ISNUMBER(SEARCH(""CDM CASH DEPOSIT"",$C1131)),
      ISNUMBER(SEARCH(""CASH DEPOSIT"",$C1131)),
      COUNTIF('SUMMARY D"&amp;"ATA'!D:D,$C1131)&lt;&gt;1
    ),
    """",
    IFERROR(TEXTJOIN(CHAR(10),TRUE,FILTER('SUMMARY DATA'!G:G,'SUMMARY DATA'!D:D=$C1131)),"""")
  )
)"),"")</f>
        <v/>
      </c>
      <c r="H1131" s="6" t="str">
        <f>IFERROR(__xludf.DUMMYFUNCTION("IFERROR(
  TEXTJOIN(CHAR(10),TRUE,FILTER('SUMMARY DATA'!H:H,'SUMMARY DATA'!A:A=$A1131,'SUMMARY DATA'!C:C=$B1131)),
  IF(
    OR(
      ISNUMBER(SEARCH(""CDM CASH DEPOSIT"",$C1131)),
      ISNUMBER(SEARCH(""CASH DEPOSIT"",$C1131)),
      COUNTIF('SUMMARY D"&amp;"ATA'!D:D,$C1131)&lt;&gt;1
    ),
    """",
    IFERROR(TEXTJOIN(CHAR(10),TRUE,FILTER('SUMMARY DATA'!H:H,'SUMMARY DATA'!D:D=$C1131)),"""")
  )
)"),"")</f>
        <v/>
      </c>
      <c r="I1131" s="6" t="str">
        <f>IFERROR(__xludf.DUMMYFUNCTION("IF(H1131="""","""",
SUM(ARRAYFORMULA(VALUE(SPLIT(H1131,CHAR(10)))))
)"),"")</f>
        <v/>
      </c>
      <c r="J1131" s="2" t="str">
        <f>IFERROR(__xludf.DUMMYFUNCTION("IFERROR(
  TEXTJOIN(CHAR(10),TRUE,FILTER('SUMMARY DATA'!I:I,'SUMMARY DATA'!A:A=$A1131,'SUMMARY DATA'!C:C=$B1131)),
  IF(
    OR(
      ISNUMBER(SEARCH(""CDM CASH DEPOSIT"",$C1131)),
      ISNUMBER(SEARCH(""CASH DEPOSIT"",$C1131)),
      COUNTIF('SUMMARY D"&amp;"ATA'!D:D,$C1131)&lt;&gt;1
    ),
    """",
    IFERROR(TEXTJOIN(CHAR(10),TRUE,FILTER('SUMMARY DATA'!I:I,'SUMMARY DATA'!D:D=$C1131)),"""")
  )
)"),"")</f>
        <v/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ht="15.75" customHeight="1" spans="1:27">
      <c r="A1132" s="2"/>
      <c r="B1132" s="41"/>
      <c r="C1132" s="2"/>
      <c r="D1132" s="6"/>
      <c r="E1132" s="4" t="str">
        <f>IFERROR(__xludf.DUMMYFUNCTION("IFERROR(
  TEXTJOIN(CHAR(10),TRUE,FILTER('SUMMARY DATA'!E:E,'SUMMARY DATA'!A:A=$A1132,'SUMMARY DATA'!C:C=$B1132)),
  IF(
    OR(
      ISNUMBER(SEARCH(""CDM CASH DEPOSIT"",$C1132)),
      ISNUMBER(SEARCH(""CASH DEPOSIT"",$C1132)),
      COUNTIF('SUMMARY D"&amp;"ATA'!D:D,$C1132)&lt;&gt;1
    ),
    """",
    IFERROR(TEXTJOIN(CHAR(10),TRUE,FILTER('SUMMARY DATA'!E:E,'SUMMARY DATA'!D:D=$C1132)),"""")
  )
)"),"")</f>
        <v/>
      </c>
      <c r="F1132" s="2" t="str">
        <f>IFERROR(__xludf.DUMMYFUNCTION("IFERROR(
  TEXTJOIN(CHAR(10),TRUE,FILTER('SUMMARY DATA'!F:F,'SUMMARY DATA'!A:A=$A1132,'SUMMARY DATA'!C:C=$B1132)),
  IF(
    OR(
      ISNUMBER(SEARCH(""CDM CASH DEPOSIT"",$C1132)),
      ISNUMBER(SEARCH(""CASH DEPOSIT"",$C1132)),
      COUNTIF('SUMMARY D"&amp;"ATA'!D:D,$C1132)&lt;&gt;1
    ),
    """",
    IFERROR(TEXTJOIN(CHAR(10),TRUE,FILTER('SUMMARY DATA'!F:F,'SUMMARY DATA'!D:D=$C1132)),"""")
  )
)"),"")</f>
        <v/>
      </c>
      <c r="G1132" s="2" t="str">
        <f>IFERROR(__xludf.DUMMYFUNCTION("IFERROR(
  TEXTJOIN(CHAR(10),TRUE,FILTER('SUMMARY DATA'!G:G,'SUMMARY DATA'!A:A=$A1132,'SUMMARY DATA'!C:C=$B1132)),
  IF(
    OR(
      ISNUMBER(SEARCH(""CDM CASH DEPOSIT"",$C1132)),
      ISNUMBER(SEARCH(""CASH DEPOSIT"",$C1132)),
      COUNTIF('SUMMARY D"&amp;"ATA'!D:D,$C1132)&lt;&gt;1
    ),
    """",
    IFERROR(TEXTJOIN(CHAR(10),TRUE,FILTER('SUMMARY DATA'!G:G,'SUMMARY DATA'!D:D=$C1132)),"""")
  )
)"),"")</f>
        <v/>
      </c>
      <c r="H1132" s="6" t="str">
        <f>IFERROR(__xludf.DUMMYFUNCTION("IFERROR(
  TEXTJOIN(CHAR(10),TRUE,FILTER('SUMMARY DATA'!H:H,'SUMMARY DATA'!A:A=$A1132,'SUMMARY DATA'!C:C=$B1132)),
  IF(
    OR(
      ISNUMBER(SEARCH(""CDM CASH DEPOSIT"",$C1132)),
      ISNUMBER(SEARCH(""CASH DEPOSIT"",$C1132)),
      COUNTIF('SUMMARY D"&amp;"ATA'!D:D,$C1132)&lt;&gt;1
    ),
    """",
    IFERROR(TEXTJOIN(CHAR(10),TRUE,FILTER('SUMMARY DATA'!H:H,'SUMMARY DATA'!D:D=$C1132)),"""")
  )
)"),"")</f>
        <v/>
      </c>
      <c r="I1132" s="6" t="str">
        <f>IFERROR(__xludf.DUMMYFUNCTION("IF(H1132="""","""",
SUM(ARRAYFORMULA(VALUE(SPLIT(H1132,CHAR(10)))))
)"),"")</f>
        <v/>
      </c>
      <c r="J1132" s="2" t="str">
        <f>IFERROR(__xludf.DUMMYFUNCTION("IFERROR(
  TEXTJOIN(CHAR(10),TRUE,FILTER('SUMMARY DATA'!I:I,'SUMMARY DATA'!A:A=$A1132,'SUMMARY DATA'!C:C=$B1132)),
  IF(
    OR(
      ISNUMBER(SEARCH(""CDM CASH DEPOSIT"",$C1132)),
      ISNUMBER(SEARCH(""CASH DEPOSIT"",$C1132)),
      COUNTIF('SUMMARY D"&amp;"ATA'!D:D,$C1132)&lt;&gt;1
    ),
    """",
    IFERROR(TEXTJOIN(CHAR(10),TRUE,FILTER('SUMMARY DATA'!I:I,'SUMMARY DATA'!D:D=$C1132)),"""")
  )
)"),"")</f>
        <v/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ht="15.75" customHeight="1" spans="1:27">
      <c r="A1133" s="2"/>
      <c r="B1133" s="41"/>
      <c r="C1133" s="2"/>
      <c r="D1133" s="6"/>
      <c r="E1133" s="4" t="str">
        <f>IFERROR(__xludf.DUMMYFUNCTION("IFERROR(
  TEXTJOIN(CHAR(10),TRUE,FILTER('SUMMARY DATA'!E:E,'SUMMARY DATA'!A:A=$A1133,'SUMMARY DATA'!C:C=$B1133)),
  IF(
    OR(
      ISNUMBER(SEARCH(""CDM CASH DEPOSIT"",$C1133)),
      ISNUMBER(SEARCH(""CASH DEPOSIT"",$C1133)),
      COUNTIF('SUMMARY D"&amp;"ATA'!D:D,$C1133)&lt;&gt;1
    ),
    """",
    IFERROR(TEXTJOIN(CHAR(10),TRUE,FILTER('SUMMARY DATA'!E:E,'SUMMARY DATA'!D:D=$C1133)),"""")
  )
)"),"")</f>
        <v/>
      </c>
      <c r="F1133" s="2" t="str">
        <f>IFERROR(__xludf.DUMMYFUNCTION("IFERROR(
  TEXTJOIN(CHAR(10),TRUE,FILTER('SUMMARY DATA'!F:F,'SUMMARY DATA'!A:A=$A1133,'SUMMARY DATA'!C:C=$B1133)),
  IF(
    OR(
      ISNUMBER(SEARCH(""CDM CASH DEPOSIT"",$C1133)),
      ISNUMBER(SEARCH(""CASH DEPOSIT"",$C1133)),
      COUNTIF('SUMMARY D"&amp;"ATA'!D:D,$C1133)&lt;&gt;1
    ),
    """",
    IFERROR(TEXTJOIN(CHAR(10),TRUE,FILTER('SUMMARY DATA'!F:F,'SUMMARY DATA'!D:D=$C1133)),"""")
  )
)"),"")</f>
        <v/>
      </c>
      <c r="G1133" s="2" t="str">
        <f>IFERROR(__xludf.DUMMYFUNCTION("IFERROR(
  TEXTJOIN(CHAR(10),TRUE,FILTER('SUMMARY DATA'!G:G,'SUMMARY DATA'!A:A=$A1133,'SUMMARY DATA'!C:C=$B1133)),
  IF(
    OR(
      ISNUMBER(SEARCH(""CDM CASH DEPOSIT"",$C1133)),
      ISNUMBER(SEARCH(""CASH DEPOSIT"",$C1133)),
      COUNTIF('SUMMARY D"&amp;"ATA'!D:D,$C1133)&lt;&gt;1
    ),
    """",
    IFERROR(TEXTJOIN(CHAR(10),TRUE,FILTER('SUMMARY DATA'!G:G,'SUMMARY DATA'!D:D=$C1133)),"""")
  )
)"),"")</f>
        <v/>
      </c>
      <c r="H1133" s="6" t="str">
        <f>IFERROR(__xludf.DUMMYFUNCTION("IFERROR(
  TEXTJOIN(CHAR(10),TRUE,FILTER('SUMMARY DATA'!H:H,'SUMMARY DATA'!A:A=$A1133,'SUMMARY DATA'!C:C=$B1133)),
  IF(
    OR(
      ISNUMBER(SEARCH(""CDM CASH DEPOSIT"",$C1133)),
      ISNUMBER(SEARCH(""CASH DEPOSIT"",$C1133)),
      COUNTIF('SUMMARY D"&amp;"ATA'!D:D,$C1133)&lt;&gt;1
    ),
    """",
    IFERROR(TEXTJOIN(CHAR(10),TRUE,FILTER('SUMMARY DATA'!H:H,'SUMMARY DATA'!D:D=$C1133)),"""")
  )
)"),"")</f>
        <v/>
      </c>
      <c r="I1133" s="6" t="str">
        <f>IFERROR(__xludf.DUMMYFUNCTION("IF(H1133="""","""",
SUM(ARRAYFORMULA(VALUE(SPLIT(H1133,CHAR(10)))))
)"),"")</f>
        <v/>
      </c>
      <c r="J1133" s="2" t="str">
        <f>IFERROR(__xludf.DUMMYFUNCTION("IFERROR(
  TEXTJOIN(CHAR(10),TRUE,FILTER('SUMMARY DATA'!I:I,'SUMMARY DATA'!A:A=$A1133,'SUMMARY DATA'!C:C=$B1133)),
  IF(
    OR(
      ISNUMBER(SEARCH(""CDM CASH DEPOSIT"",$C1133)),
      ISNUMBER(SEARCH(""CASH DEPOSIT"",$C1133)),
      COUNTIF('SUMMARY D"&amp;"ATA'!D:D,$C1133)&lt;&gt;1
    ),
    """",
    IFERROR(TEXTJOIN(CHAR(10),TRUE,FILTER('SUMMARY DATA'!I:I,'SUMMARY DATA'!D:D=$C1133)),"""")
  )
)"),"")</f>
        <v/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ht="15.75" customHeight="1" spans="1:27">
      <c r="A1134" s="2"/>
      <c r="B1134" s="41"/>
      <c r="C1134" s="2"/>
      <c r="D1134" s="6"/>
      <c r="E1134" s="4" t="str">
        <f>IFERROR(__xludf.DUMMYFUNCTION("IFERROR(
  TEXTJOIN(CHAR(10),TRUE,FILTER('SUMMARY DATA'!E:E,'SUMMARY DATA'!A:A=$A1134,'SUMMARY DATA'!C:C=$B1134)),
  IF(
    OR(
      ISNUMBER(SEARCH(""CDM CASH DEPOSIT"",$C1134)),
      ISNUMBER(SEARCH(""CASH DEPOSIT"",$C1134)),
      COUNTIF('SUMMARY D"&amp;"ATA'!D:D,$C1134)&lt;&gt;1
    ),
    """",
    IFERROR(TEXTJOIN(CHAR(10),TRUE,FILTER('SUMMARY DATA'!E:E,'SUMMARY DATA'!D:D=$C1134)),"""")
  )
)"),"")</f>
        <v/>
      </c>
      <c r="F1134" s="2" t="str">
        <f>IFERROR(__xludf.DUMMYFUNCTION("IFERROR(
  TEXTJOIN(CHAR(10),TRUE,FILTER('SUMMARY DATA'!F:F,'SUMMARY DATA'!A:A=$A1134,'SUMMARY DATA'!C:C=$B1134)),
  IF(
    OR(
      ISNUMBER(SEARCH(""CDM CASH DEPOSIT"",$C1134)),
      ISNUMBER(SEARCH(""CASH DEPOSIT"",$C1134)),
      COUNTIF('SUMMARY D"&amp;"ATA'!D:D,$C1134)&lt;&gt;1
    ),
    """",
    IFERROR(TEXTJOIN(CHAR(10),TRUE,FILTER('SUMMARY DATA'!F:F,'SUMMARY DATA'!D:D=$C1134)),"""")
  )
)"),"")</f>
        <v/>
      </c>
      <c r="G1134" s="2" t="str">
        <f>IFERROR(__xludf.DUMMYFUNCTION("IFERROR(
  TEXTJOIN(CHAR(10),TRUE,FILTER('SUMMARY DATA'!G:G,'SUMMARY DATA'!A:A=$A1134,'SUMMARY DATA'!C:C=$B1134)),
  IF(
    OR(
      ISNUMBER(SEARCH(""CDM CASH DEPOSIT"",$C1134)),
      ISNUMBER(SEARCH(""CASH DEPOSIT"",$C1134)),
      COUNTIF('SUMMARY D"&amp;"ATA'!D:D,$C1134)&lt;&gt;1
    ),
    """",
    IFERROR(TEXTJOIN(CHAR(10),TRUE,FILTER('SUMMARY DATA'!G:G,'SUMMARY DATA'!D:D=$C1134)),"""")
  )
)"),"")</f>
        <v/>
      </c>
      <c r="H1134" s="6" t="str">
        <f>IFERROR(__xludf.DUMMYFUNCTION("IFERROR(
  TEXTJOIN(CHAR(10),TRUE,FILTER('SUMMARY DATA'!H:H,'SUMMARY DATA'!A:A=$A1134,'SUMMARY DATA'!C:C=$B1134)),
  IF(
    OR(
      ISNUMBER(SEARCH(""CDM CASH DEPOSIT"",$C1134)),
      ISNUMBER(SEARCH(""CASH DEPOSIT"",$C1134)),
      COUNTIF('SUMMARY D"&amp;"ATA'!D:D,$C1134)&lt;&gt;1
    ),
    """",
    IFERROR(TEXTJOIN(CHAR(10),TRUE,FILTER('SUMMARY DATA'!H:H,'SUMMARY DATA'!D:D=$C1134)),"""")
  )
)"),"")</f>
        <v/>
      </c>
      <c r="I1134" s="6" t="str">
        <f>IFERROR(__xludf.DUMMYFUNCTION("IF(H1134="""","""",
SUM(ARRAYFORMULA(VALUE(SPLIT(H1134,CHAR(10)))))
)"),"")</f>
        <v/>
      </c>
      <c r="J1134" s="2" t="str">
        <f>IFERROR(__xludf.DUMMYFUNCTION("IFERROR(
  TEXTJOIN(CHAR(10),TRUE,FILTER('SUMMARY DATA'!I:I,'SUMMARY DATA'!A:A=$A1134,'SUMMARY DATA'!C:C=$B1134)),
  IF(
    OR(
      ISNUMBER(SEARCH(""CDM CASH DEPOSIT"",$C1134)),
      ISNUMBER(SEARCH(""CASH DEPOSIT"",$C1134)),
      COUNTIF('SUMMARY D"&amp;"ATA'!D:D,$C1134)&lt;&gt;1
    ),
    """",
    IFERROR(TEXTJOIN(CHAR(10),TRUE,FILTER('SUMMARY DATA'!I:I,'SUMMARY DATA'!D:D=$C1134)),"""")
  )
)"),"")</f>
        <v/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ht="15.75" customHeight="1" spans="1:27">
      <c r="A1135" s="2"/>
      <c r="B1135" s="41"/>
      <c r="C1135" s="2"/>
      <c r="D1135" s="6"/>
      <c r="E1135" s="4" t="str">
        <f>IFERROR(__xludf.DUMMYFUNCTION("IFERROR(
  TEXTJOIN(CHAR(10),TRUE,FILTER('SUMMARY DATA'!E:E,'SUMMARY DATA'!A:A=$A1135,'SUMMARY DATA'!C:C=$B1135)),
  IF(
    OR(
      ISNUMBER(SEARCH(""CDM CASH DEPOSIT"",$C1135)),
      ISNUMBER(SEARCH(""CASH DEPOSIT"",$C1135)),
      COUNTIF('SUMMARY D"&amp;"ATA'!D:D,$C1135)&lt;&gt;1
    ),
    """",
    IFERROR(TEXTJOIN(CHAR(10),TRUE,FILTER('SUMMARY DATA'!E:E,'SUMMARY DATA'!D:D=$C1135)),"""")
  )
)"),"")</f>
        <v/>
      </c>
      <c r="F1135" s="2" t="str">
        <f>IFERROR(__xludf.DUMMYFUNCTION("IFERROR(
  TEXTJOIN(CHAR(10),TRUE,FILTER('SUMMARY DATA'!F:F,'SUMMARY DATA'!A:A=$A1135,'SUMMARY DATA'!C:C=$B1135)),
  IF(
    OR(
      ISNUMBER(SEARCH(""CDM CASH DEPOSIT"",$C1135)),
      ISNUMBER(SEARCH(""CASH DEPOSIT"",$C1135)),
      COUNTIF('SUMMARY D"&amp;"ATA'!D:D,$C1135)&lt;&gt;1
    ),
    """",
    IFERROR(TEXTJOIN(CHAR(10),TRUE,FILTER('SUMMARY DATA'!F:F,'SUMMARY DATA'!D:D=$C1135)),"""")
  )
)"),"")</f>
        <v/>
      </c>
      <c r="G1135" s="2" t="str">
        <f>IFERROR(__xludf.DUMMYFUNCTION("IFERROR(
  TEXTJOIN(CHAR(10),TRUE,FILTER('SUMMARY DATA'!G:G,'SUMMARY DATA'!A:A=$A1135,'SUMMARY DATA'!C:C=$B1135)),
  IF(
    OR(
      ISNUMBER(SEARCH(""CDM CASH DEPOSIT"",$C1135)),
      ISNUMBER(SEARCH(""CASH DEPOSIT"",$C1135)),
      COUNTIF('SUMMARY D"&amp;"ATA'!D:D,$C1135)&lt;&gt;1
    ),
    """",
    IFERROR(TEXTJOIN(CHAR(10),TRUE,FILTER('SUMMARY DATA'!G:G,'SUMMARY DATA'!D:D=$C1135)),"""")
  )
)"),"")</f>
        <v/>
      </c>
      <c r="H1135" s="6" t="str">
        <f>IFERROR(__xludf.DUMMYFUNCTION("IFERROR(
  TEXTJOIN(CHAR(10),TRUE,FILTER('SUMMARY DATA'!H:H,'SUMMARY DATA'!A:A=$A1135,'SUMMARY DATA'!C:C=$B1135)),
  IF(
    OR(
      ISNUMBER(SEARCH(""CDM CASH DEPOSIT"",$C1135)),
      ISNUMBER(SEARCH(""CASH DEPOSIT"",$C1135)),
      COUNTIF('SUMMARY D"&amp;"ATA'!D:D,$C1135)&lt;&gt;1
    ),
    """",
    IFERROR(TEXTJOIN(CHAR(10),TRUE,FILTER('SUMMARY DATA'!H:H,'SUMMARY DATA'!D:D=$C1135)),"""")
  )
)"),"")</f>
        <v/>
      </c>
      <c r="I1135" s="6" t="str">
        <f>IFERROR(__xludf.DUMMYFUNCTION("IF(H1135="""","""",
SUM(ARRAYFORMULA(VALUE(SPLIT(H1135,CHAR(10)))))
)"),"")</f>
        <v/>
      </c>
      <c r="J1135" s="2" t="str">
        <f>IFERROR(__xludf.DUMMYFUNCTION("IFERROR(
  TEXTJOIN(CHAR(10),TRUE,FILTER('SUMMARY DATA'!I:I,'SUMMARY DATA'!A:A=$A1135,'SUMMARY DATA'!C:C=$B1135)),
  IF(
    OR(
      ISNUMBER(SEARCH(""CDM CASH DEPOSIT"",$C1135)),
      ISNUMBER(SEARCH(""CASH DEPOSIT"",$C1135)),
      COUNTIF('SUMMARY D"&amp;"ATA'!D:D,$C1135)&lt;&gt;1
    ),
    """",
    IFERROR(TEXTJOIN(CHAR(10),TRUE,FILTER('SUMMARY DATA'!I:I,'SUMMARY DATA'!D:D=$C1135)),"""")
  )
)"),"")</f>
        <v/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ht="15.75" customHeight="1" spans="1:27">
      <c r="A1136" s="2"/>
      <c r="B1136" s="41"/>
      <c r="C1136" s="2"/>
      <c r="D1136" s="6"/>
      <c r="E1136" s="4" t="str">
        <f>IFERROR(__xludf.DUMMYFUNCTION("IFERROR(
  TEXTJOIN(CHAR(10),TRUE,FILTER('SUMMARY DATA'!E:E,'SUMMARY DATA'!A:A=$A1136,'SUMMARY DATA'!C:C=$B1136)),
  IF(
    OR(
      ISNUMBER(SEARCH(""CDM CASH DEPOSIT"",$C1136)),
      ISNUMBER(SEARCH(""CASH DEPOSIT"",$C1136)),
      COUNTIF('SUMMARY D"&amp;"ATA'!D:D,$C1136)&lt;&gt;1
    ),
    """",
    IFERROR(TEXTJOIN(CHAR(10),TRUE,FILTER('SUMMARY DATA'!E:E,'SUMMARY DATA'!D:D=$C1136)),"""")
  )
)"),"")</f>
        <v/>
      </c>
      <c r="F1136" s="2" t="str">
        <f>IFERROR(__xludf.DUMMYFUNCTION("IFERROR(
  TEXTJOIN(CHAR(10),TRUE,FILTER('SUMMARY DATA'!F:F,'SUMMARY DATA'!A:A=$A1136,'SUMMARY DATA'!C:C=$B1136)),
  IF(
    OR(
      ISNUMBER(SEARCH(""CDM CASH DEPOSIT"",$C1136)),
      ISNUMBER(SEARCH(""CASH DEPOSIT"",$C1136)),
      COUNTIF('SUMMARY D"&amp;"ATA'!D:D,$C1136)&lt;&gt;1
    ),
    """",
    IFERROR(TEXTJOIN(CHAR(10),TRUE,FILTER('SUMMARY DATA'!F:F,'SUMMARY DATA'!D:D=$C1136)),"""")
  )
)"),"")</f>
        <v/>
      </c>
      <c r="G1136" s="2" t="str">
        <f>IFERROR(__xludf.DUMMYFUNCTION("IFERROR(
  TEXTJOIN(CHAR(10),TRUE,FILTER('SUMMARY DATA'!G:G,'SUMMARY DATA'!A:A=$A1136,'SUMMARY DATA'!C:C=$B1136)),
  IF(
    OR(
      ISNUMBER(SEARCH(""CDM CASH DEPOSIT"",$C1136)),
      ISNUMBER(SEARCH(""CASH DEPOSIT"",$C1136)),
      COUNTIF('SUMMARY D"&amp;"ATA'!D:D,$C1136)&lt;&gt;1
    ),
    """",
    IFERROR(TEXTJOIN(CHAR(10),TRUE,FILTER('SUMMARY DATA'!G:G,'SUMMARY DATA'!D:D=$C1136)),"""")
  )
)"),"")</f>
        <v/>
      </c>
      <c r="H1136" s="6" t="str">
        <f>IFERROR(__xludf.DUMMYFUNCTION("IFERROR(
  TEXTJOIN(CHAR(10),TRUE,FILTER('SUMMARY DATA'!H:H,'SUMMARY DATA'!A:A=$A1136,'SUMMARY DATA'!C:C=$B1136)),
  IF(
    OR(
      ISNUMBER(SEARCH(""CDM CASH DEPOSIT"",$C1136)),
      ISNUMBER(SEARCH(""CASH DEPOSIT"",$C1136)),
      COUNTIF('SUMMARY D"&amp;"ATA'!D:D,$C1136)&lt;&gt;1
    ),
    """",
    IFERROR(TEXTJOIN(CHAR(10),TRUE,FILTER('SUMMARY DATA'!H:H,'SUMMARY DATA'!D:D=$C1136)),"""")
  )
)"),"")</f>
        <v/>
      </c>
      <c r="I1136" s="6" t="str">
        <f>IFERROR(__xludf.DUMMYFUNCTION("IF(H1136="""","""",
SUM(ARRAYFORMULA(VALUE(SPLIT(H1136,CHAR(10)))))
)"),"")</f>
        <v/>
      </c>
      <c r="J1136" s="2" t="str">
        <f>IFERROR(__xludf.DUMMYFUNCTION("IFERROR(
  TEXTJOIN(CHAR(10),TRUE,FILTER('SUMMARY DATA'!I:I,'SUMMARY DATA'!A:A=$A1136,'SUMMARY DATA'!C:C=$B1136)),
  IF(
    OR(
      ISNUMBER(SEARCH(""CDM CASH DEPOSIT"",$C1136)),
      ISNUMBER(SEARCH(""CASH DEPOSIT"",$C1136)),
      COUNTIF('SUMMARY D"&amp;"ATA'!D:D,$C1136)&lt;&gt;1
    ),
    """",
    IFERROR(TEXTJOIN(CHAR(10),TRUE,FILTER('SUMMARY DATA'!I:I,'SUMMARY DATA'!D:D=$C1136)),"""")
  )
)"),"")</f>
        <v/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ht="15.75" customHeight="1" spans="1:27">
      <c r="A1137" s="2"/>
      <c r="B1137" s="41"/>
      <c r="C1137" s="2"/>
      <c r="D1137" s="6"/>
      <c r="E1137" s="4" t="str">
        <f>IFERROR(__xludf.DUMMYFUNCTION("IFERROR(
  TEXTJOIN(CHAR(10),TRUE,FILTER('SUMMARY DATA'!E:E,'SUMMARY DATA'!A:A=$A1137,'SUMMARY DATA'!C:C=$B1137)),
  IF(
    OR(
      ISNUMBER(SEARCH(""CDM CASH DEPOSIT"",$C1137)),
      ISNUMBER(SEARCH(""CASH DEPOSIT"",$C1137)),
      COUNTIF('SUMMARY D"&amp;"ATA'!D:D,$C1137)&lt;&gt;1
    ),
    """",
    IFERROR(TEXTJOIN(CHAR(10),TRUE,FILTER('SUMMARY DATA'!E:E,'SUMMARY DATA'!D:D=$C1137)),"""")
  )
)"),"")</f>
        <v/>
      </c>
      <c r="F1137" s="2" t="str">
        <f>IFERROR(__xludf.DUMMYFUNCTION("IFERROR(
  TEXTJOIN(CHAR(10),TRUE,FILTER('SUMMARY DATA'!F:F,'SUMMARY DATA'!A:A=$A1137,'SUMMARY DATA'!C:C=$B1137)),
  IF(
    OR(
      ISNUMBER(SEARCH(""CDM CASH DEPOSIT"",$C1137)),
      ISNUMBER(SEARCH(""CASH DEPOSIT"",$C1137)),
      COUNTIF('SUMMARY D"&amp;"ATA'!D:D,$C1137)&lt;&gt;1
    ),
    """",
    IFERROR(TEXTJOIN(CHAR(10),TRUE,FILTER('SUMMARY DATA'!F:F,'SUMMARY DATA'!D:D=$C1137)),"""")
  )
)"),"")</f>
        <v/>
      </c>
      <c r="G1137" s="2" t="str">
        <f>IFERROR(__xludf.DUMMYFUNCTION("IFERROR(
  TEXTJOIN(CHAR(10),TRUE,FILTER('SUMMARY DATA'!G:G,'SUMMARY DATA'!A:A=$A1137,'SUMMARY DATA'!C:C=$B1137)),
  IF(
    OR(
      ISNUMBER(SEARCH(""CDM CASH DEPOSIT"",$C1137)),
      ISNUMBER(SEARCH(""CASH DEPOSIT"",$C1137)),
      COUNTIF('SUMMARY D"&amp;"ATA'!D:D,$C1137)&lt;&gt;1
    ),
    """",
    IFERROR(TEXTJOIN(CHAR(10),TRUE,FILTER('SUMMARY DATA'!G:G,'SUMMARY DATA'!D:D=$C1137)),"""")
  )
)"),"")</f>
        <v/>
      </c>
      <c r="H1137" s="6" t="str">
        <f>IFERROR(__xludf.DUMMYFUNCTION("IFERROR(
  TEXTJOIN(CHAR(10),TRUE,FILTER('SUMMARY DATA'!H:H,'SUMMARY DATA'!A:A=$A1137,'SUMMARY DATA'!C:C=$B1137)),
  IF(
    OR(
      ISNUMBER(SEARCH(""CDM CASH DEPOSIT"",$C1137)),
      ISNUMBER(SEARCH(""CASH DEPOSIT"",$C1137)),
      COUNTIF('SUMMARY D"&amp;"ATA'!D:D,$C1137)&lt;&gt;1
    ),
    """",
    IFERROR(TEXTJOIN(CHAR(10),TRUE,FILTER('SUMMARY DATA'!H:H,'SUMMARY DATA'!D:D=$C1137)),"""")
  )
)"),"")</f>
        <v/>
      </c>
      <c r="I1137" s="6" t="str">
        <f>IFERROR(__xludf.DUMMYFUNCTION("IF(H1137="""","""",
SUM(ARRAYFORMULA(VALUE(SPLIT(H1137,CHAR(10)))))
)"),"")</f>
        <v/>
      </c>
      <c r="J1137" s="2" t="str">
        <f>IFERROR(__xludf.DUMMYFUNCTION("IFERROR(
  TEXTJOIN(CHAR(10),TRUE,FILTER('SUMMARY DATA'!I:I,'SUMMARY DATA'!A:A=$A1137,'SUMMARY DATA'!C:C=$B1137)),
  IF(
    OR(
      ISNUMBER(SEARCH(""CDM CASH DEPOSIT"",$C1137)),
      ISNUMBER(SEARCH(""CASH DEPOSIT"",$C1137)),
      COUNTIF('SUMMARY D"&amp;"ATA'!D:D,$C1137)&lt;&gt;1
    ),
    """",
    IFERROR(TEXTJOIN(CHAR(10),TRUE,FILTER('SUMMARY DATA'!I:I,'SUMMARY DATA'!D:D=$C1137)),"""")
  )
)"),"")</f>
        <v/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ht="15.75" customHeight="1" spans="1:27">
      <c r="A1138" s="2"/>
      <c r="B1138" s="41"/>
      <c r="C1138" s="2"/>
      <c r="D1138" s="6"/>
      <c r="E1138" s="4" t="str">
        <f>IFERROR(__xludf.DUMMYFUNCTION("IFERROR(
  TEXTJOIN(CHAR(10),TRUE,FILTER('SUMMARY DATA'!E:E,'SUMMARY DATA'!A:A=$A1138,'SUMMARY DATA'!C:C=$B1138)),
  IF(
    OR(
      ISNUMBER(SEARCH(""CDM CASH DEPOSIT"",$C1138)),
      ISNUMBER(SEARCH(""CASH DEPOSIT"",$C1138)),
      COUNTIF('SUMMARY D"&amp;"ATA'!D:D,$C1138)&lt;&gt;1
    ),
    """",
    IFERROR(TEXTJOIN(CHAR(10),TRUE,FILTER('SUMMARY DATA'!E:E,'SUMMARY DATA'!D:D=$C1138)),"""")
  )
)"),"")</f>
        <v/>
      </c>
      <c r="F1138" s="2" t="str">
        <f>IFERROR(__xludf.DUMMYFUNCTION("IFERROR(
  TEXTJOIN(CHAR(10),TRUE,FILTER('SUMMARY DATA'!F:F,'SUMMARY DATA'!A:A=$A1138,'SUMMARY DATA'!C:C=$B1138)),
  IF(
    OR(
      ISNUMBER(SEARCH(""CDM CASH DEPOSIT"",$C1138)),
      ISNUMBER(SEARCH(""CASH DEPOSIT"",$C1138)),
      COUNTIF('SUMMARY D"&amp;"ATA'!D:D,$C1138)&lt;&gt;1
    ),
    """",
    IFERROR(TEXTJOIN(CHAR(10),TRUE,FILTER('SUMMARY DATA'!F:F,'SUMMARY DATA'!D:D=$C1138)),"""")
  )
)"),"")</f>
        <v/>
      </c>
      <c r="G1138" s="2" t="str">
        <f>IFERROR(__xludf.DUMMYFUNCTION("IFERROR(
  TEXTJOIN(CHAR(10),TRUE,FILTER('SUMMARY DATA'!G:G,'SUMMARY DATA'!A:A=$A1138,'SUMMARY DATA'!C:C=$B1138)),
  IF(
    OR(
      ISNUMBER(SEARCH(""CDM CASH DEPOSIT"",$C1138)),
      ISNUMBER(SEARCH(""CASH DEPOSIT"",$C1138)),
      COUNTIF('SUMMARY D"&amp;"ATA'!D:D,$C1138)&lt;&gt;1
    ),
    """",
    IFERROR(TEXTJOIN(CHAR(10),TRUE,FILTER('SUMMARY DATA'!G:G,'SUMMARY DATA'!D:D=$C1138)),"""")
  )
)"),"")</f>
        <v/>
      </c>
      <c r="H1138" s="6" t="str">
        <f>IFERROR(__xludf.DUMMYFUNCTION("IFERROR(
  TEXTJOIN(CHAR(10),TRUE,FILTER('SUMMARY DATA'!H:H,'SUMMARY DATA'!A:A=$A1138,'SUMMARY DATA'!C:C=$B1138)),
  IF(
    OR(
      ISNUMBER(SEARCH(""CDM CASH DEPOSIT"",$C1138)),
      ISNUMBER(SEARCH(""CASH DEPOSIT"",$C1138)),
      COUNTIF('SUMMARY D"&amp;"ATA'!D:D,$C1138)&lt;&gt;1
    ),
    """",
    IFERROR(TEXTJOIN(CHAR(10),TRUE,FILTER('SUMMARY DATA'!H:H,'SUMMARY DATA'!D:D=$C1138)),"""")
  )
)"),"")</f>
        <v/>
      </c>
      <c r="I1138" s="6" t="str">
        <f>IFERROR(__xludf.DUMMYFUNCTION("IF(H1138="""","""",
SUM(ARRAYFORMULA(VALUE(SPLIT(H1138,CHAR(10)))))
)"),"")</f>
        <v/>
      </c>
      <c r="J1138" s="2" t="str">
        <f>IFERROR(__xludf.DUMMYFUNCTION("IFERROR(
  TEXTJOIN(CHAR(10),TRUE,FILTER('SUMMARY DATA'!I:I,'SUMMARY DATA'!A:A=$A1138,'SUMMARY DATA'!C:C=$B1138)),
  IF(
    OR(
      ISNUMBER(SEARCH(""CDM CASH DEPOSIT"",$C1138)),
      ISNUMBER(SEARCH(""CASH DEPOSIT"",$C1138)),
      COUNTIF('SUMMARY D"&amp;"ATA'!D:D,$C1138)&lt;&gt;1
    ),
    """",
    IFERROR(TEXTJOIN(CHAR(10),TRUE,FILTER('SUMMARY DATA'!I:I,'SUMMARY DATA'!D:D=$C1138)),"""")
  )
)"),"")</f>
        <v/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ht="15.75" customHeight="1" spans="1:27">
      <c r="A1139" s="2"/>
      <c r="B1139" s="41"/>
      <c r="C1139" s="2"/>
      <c r="D1139" s="6"/>
      <c r="E1139" s="4" t="str">
        <f>IFERROR(__xludf.DUMMYFUNCTION("IFERROR(
  TEXTJOIN(CHAR(10),TRUE,FILTER('SUMMARY DATA'!E:E,'SUMMARY DATA'!A:A=$A1139,'SUMMARY DATA'!C:C=$B1139)),
  IF(
    OR(
      ISNUMBER(SEARCH(""CDM CASH DEPOSIT"",$C1139)),
      ISNUMBER(SEARCH(""CASH DEPOSIT"",$C1139)),
      COUNTIF('SUMMARY D"&amp;"ATA'!D:D,$C1139)&lt;&gt;1
    ),
    """",
    IFERROR(TEXTJOIN(CHAR(10),TRUE,FILTER('SUMMARY DATA'!E:E,'SUMMARY DATA'!D:D=$C1139)),"""")
  )
)"),"")</f>
        <v/>
      </c>
      <c r="F1139" s="2" t="str">
        <f>IFERROR(__xludf.DUMMYFUNCTION("IFERROR(
  TEXTJOIN(CHAR(10),TRUE,FILTER('SUMMARY DATA'!F:F,'SUMMARY DATA'!A:A=$A1139,'SUMMARY DATA'!C:C=$B1139)),
  IF(
    OR(
      ISNUMBER(SEARCH(""CDM CASH DEPOSIT"",$C1139)),
      ISNUMBER(SEARCH(""CASH DEPOSIT"",$C1139)),
      COUNTIF('SUMMARY D"&amp;"ATA'!D:D,$C1139)&lt;&gt;1
    ),
    """",
    IFERROR(TEXTJOIN(CHAR(10),TRUE,FILTER('SUMMARY DATA'!F:F,'SUMMARY DATA'!D:D=$C1139)),"""")
  )
)"),"")</f>
        <v/>
      </c>
      <c r="G1139" s="2" t="str">
        <f>IFERROR(__xludf.DUMMYFUNCTION("IFERROR(
  TEXTJOIN(CHAR(10),TRUE,FILTER('SUMMARY DATA'!G:G,'SUMMARY DATA'!A:A=$A1139,'SUMMARY DATA'!C:C=$B1139)),
  IF(
    OR(
      ISNUMBER(SEARCH(""CDM CASH DEPOSIT"",$C1139)),
      ISNUMBER(SEARCH(""CASH DEPOSIT"",$C1139)),
      COUNTIF('SUMMARY D"&amp;"ATA'!D:D,$C1139)&lt;&gt;1
    ),
    """",
    IFERROR(TEXTJOIN(CHAR(10),TRUE,FILTER('SUMMARY DATA'!G:G,'SUMMARY DATA'!D:D=$C1139)),"""")
  )
)"),"")</f>
        <v/>
      </c>
      <c r="H1139" s="6" t="str">
        <f>IFERROR(__xludf.DUMMYFUNCTION("IFERROR(
  TEXTJOIN(CHAR(10),TRUE,FILTER('SUMMARY DATA'!H:H,'SUMMARY DATA'!A:A=$A1139,'SUMMARY DATA'!C:C=$B1139)),
  IF(
    OR(
      ISNUMBER(SEARCH(""CDM CASH DEPOSIT"",$C1139)),
      ISNUMBER(SEARCH(""CASH DEPOSIT"",$C1139)),
      COUNTIF('SUMMARY D"&amp;"ATA'!D:D,$C1139)&lt;&gt;1
    ),
    """",
    IFERROR(TEXTJOIN(CHAR(10),TRUE,FILTER('SUMMARY DATA'!H:H,'SUMMARY DATA'!D:D=$C1139)),"""")
  )
)"),"")</f>
        <v/>
      </c>
      <c r="I1139" s="6" t="str">
        <f>IFERROR(__xludf.DUMMYFUNCTION("IF(H1139="""","""",
SUM(ARRAYFORMULA(VALUE(SPLIT(H1139,CHAR(10)))))
)"),"")</f>
        <v/>
      </c>
      <c r="J1139" s="2" t="str">
        <f>IFERROR(__xludf.DUMMYFUNCTION("IFERROR(
  TEXTJOIN(CHAR(10),TRUE,FILTER('SUMMARY DATA'!I:I,'SUMMARY DATA'!A:A=$A1139,'SUMMARY DATA'!C:C=$B1139)),
  IF(
    OR(
      ISNUMBER(SEARCH(""CDM CASH DEPOSIT"",$C1139)),
      ISNUMBER(SEARCH(""CASH DEPOSIT"",$C1139)),
      COUNTIF('SUMMARY D"&amp;"ATA'!D:D,$C1139)&lt;&gt;1
    ),
    """",
    IFERROR(TEXTJOIN(CHAR(10),TRUE,FILTER('SUMMARY DATA'!I:I,'SUMMARY DATA'!D:D=$C1139)),"""")
  )
)"),"")</f>
        <v/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ht="15.75" customHeight="1" spans="1:27">
      <c r="A1140" s="2"/>
      <c r="B1140" s="41"/>
      <c r="C1140" s="2"/>
      <c r="D1140" s="6"/>
      <c r="E1140" s="4" t="str">
        <f>IFERROR(__xludf.DUMMYFUNCTION("IFERROR(
  TEXTJOIN(CHAR(10),TRUE,FILTER('SUMMARY DATA'!E:E,'SUMMARY DATA'!A:A=$A1140,'SUMMARY DATA'!C:C=$B1140)),
  IF(
    OR(
      ISNUMBER(SEARCH(""CDM CASH DEPOSIT"",$C1140)),
      ISNUMBER(SEARCH(""CASH DEPOSIT"",$C1140)),
      COUNTIF('SUMMARY D"&amp;"ATA'!D:D,$C1140)&lt;&gt;1
    ),
    """",
    IFERROR(TEXTJOIN(CHAR(10),TRUE,FILTER('SUMMARY DATA'!E:E,'SUMMARY DATA'!D:D=$C1140)),"""")
  )
)"),"")</f>
        <v/>
      </c>
      <c r="F1140" s="2" t="str">
        <f>IFERROR(__xludf.DUMMYFUNCTION("IFERROR(
  TEXTJOIN(CHAR(10),TRUE,FILTER('SUMMARY DATA'!F:F,'SUMMARY DATA'!A:A=$A1140,'SUMMARY DATA'!C:C=$B1140)),
  IF(
    OR(
      ISNUMBER(SEARCH(""CDM CASH DEPOSIT"",$C1140)),
      ISNUMBER(SEARCH(""CASH DEPOSIT"",$C1140)),
      COUNTIF('SUMMARY D"&amp;"ATA'!D:D,$C1140)&lt;&gt;1
    ),
    """",
    IFERROR(TEXTJOIN(CHAR(10),TRUE,FILTER('SUMMARY DATA'!F:F,'SUMMARY DATA'!D:D=$C1140)),"""")
  )
)"),"")</f>
        <v/>
      </c>
      <c r="G1140" s="2" t="str">
        <f>IFERROR(__xludf.DUMMYFUNCTION("IFERROR(
  TEXTJOIN(CHAR(10),TRUE,FILTER('SUMMARY DATA'!G:G,'SUMMARY DATA'!A:A=$A1140,'SUMMARY DATA'!C:C=$B1140)),
  IF(
    OR(
      ISNUMBER(SEARCH(""CDM CASH DEPOSIT"",$C1140)),
      ISNUMBER(SEARCH(""CASH DEPOSIT"",$C1140)),
      COUNTIF('SUMMARY D"&amp;"ATA'!D:D,$C1140)&lt;&gt;1
    ),
    """",
    IFERROR(TEXTJOIN(CHAR(10),TRUE,FILTER('SUMMARY DATA'!G:G,'SUMMARY DATA'!D:D=$C1140)),"""")
  )
)"),"")</f>
        <v/>
      </c>
      <c r="H1140" s="6" t="str">
        <f>IFERROR(__xludf.DUMMYFUNCTION("IFERROR(
  TEXTJOIN(CHAR(10),TRUE,FILTER('SUMMARY DATA'!H:H,'SUMMARY DATA'!A:A=$A1140,'SUMMARY DATA'!C:C=$B1140)),
  IF(
    OR(
      ISNUMBER(SEARCH(""CDM CASH DEPOSIT"",$C1140)),
      ISNUMBER(SEARCH(""CASH DEPOSIT"",$C1140)),
      COUNTIF('SUMMARY D"&amp;"ATA'!D:D,$C1140)&lt;&gt;1
    ),
    """",
    IFERROR(TEXTJOIN(CHAR(10),TRUE,FILTER('SUMMARY DATA'!H:H,'SUMMARY DATA'!D:D=$C1140)),"""")
  )
)"),"")</f>
        <v/>
      </c>
      <c r="I1140" s="6" t="str">
        <f>IFERROR(__xludf.DUMMYFUNCTION("IF(H1140="""","""",
SUM(ARRAYFORMULA(VALUE(SPLIT(H1140,CHAR(10)))))
)"),"")</f>
        <v/>
      </c>
      <c r="J1140" s="2" t="str">
        <f>IFERROR(__xludf.DUMMYFUNCTION("IFERROR(
  TEXTJOIN(CHAR(10),TRUE,FILTER('SUMMARY DATA'!I:I,'SUMMARY DATA'!A:A=$A1140,'SUMMARY DATA'!C:C=$B1140)),
  IF(
    OR(
      ISNUMBER(SEARCH(""CDM CASH DEPOSIT"",$C1140)),
      ISNUMBER(SEARCH(""CASH DEPOSIT"",$C1140)),
      COUNTIF('SUMMARY D"&amp;"ATA'!D:D,$C1140)&lt;&gt;1
    ),
    """",
    IFERROR(TEXTJOIN(CHAR(10),TRUE,FILTER('SUMMARY DATA'!I:I,'SUMMARY DATA'!D:D=$C1140)),"""")
  )
)"),"")</f>
        <v/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ht="15.75" customHeight="1" spans="1:27">
      <c r="A1141" s="2"/>
      <c r="B1141" s="41"/>
      <c r="C1141" s="2"/>
      <c r="D1141" s="6"/>
      <c r="E1141" s="4" t="str">
        <f>IFERROR(__xludf.DUMMYFUNCTION("IFERROR(
  TEXTJOIN(CHAR(10),TRUE,FILTER('SUMMARY DATA'!E:E,'SUMMARY DATA'!A:A=$A1141,'SUMMARY DATA'!C:C=$B1141)),
  IF(
    OR(
      ISNUMBER(SEARCH(""CDM CASH DEPOSIT"",$C1141)),
      ISNUMBER(SEARCH(""CASH DEPOSIT"",$C1141)),
      COUNTIF('SUMMARY D"&amp;"ATA'!D:D,$C1141)&lt;&gt;1
    ),
    """",
    IFERROR(TEXTJOIN(CHAR(10),TRUE,FILTER('SUMMARY DATA'!E:E,'SUMMARY DATA'!D:D=$C1141)),"""")
  )
)"),"")</f>
        <v/>
      </c>
      <c r="F1141" s="2" t="str">
        <f>IFERROR(__xludf.DUMMYFUNCTION("IFERROR(
  TEXTJOIN(CHAR(10),TRUE,FILTER('SUMMARY DATA'!F:F,'SUMMARY DATA'!A:A=$A1141,'SUMMARY DATA'!C:C=$B1141)),
  IF(
    OR(
      ISNUMBER(SEARCH(""CDM CASH DEPOSIT"",$C1141)),
      ISNUMBER(SEARCH(""CASH DEPOSIT"",$C1141)),
      COUNTIF('SUMMARY D"&amp;"ATA'!D:D,$C1141)&lt;&gt;1
    ),
    """",
    IFERROR(TEXTJOIN(CHAR(10),TRUE,FILTER('SUMMARY DATA'!F:F,'SUMMARY DATA'!D:D=$C1141)),"""")
  )
)"),"")</f>
        <v/>
      </c>
      <c r="G1141" s="2" t="str">
        <f>IFERROR(__xludf.DUMMYFUNCTION("IFERROR(
  TEXTJOIN(CHAR(10),TRUE,FILTER('SUMMARY DATA'!G:G,'SUMMARY DATA'!A:A=$A1141,'SUMMARY DATA'!C:C=$B1141)),
  IF(
    OR(
      ISNUMBER(SEARCH(""CDM CASH DEPOSIT"",$C1141)),
      ISNUMBER(SEARCH(""CASH DEPOSIT"",$C1141)),
      COUNTIF('SUMMARY D"&amp;"ATA'!D:D,$C1141)&lt;&gt;1
    ),
    """",
    IFERROR(TEXTJOIN(CHAR(10),TRUE,FILTER('SUMMARY DATA'!G:G,'SUMMARY DATA'!D:D=$C1141)),"""")
  )
)"),"")</f>
        <v/>
      </c>
      <c r="H1141" s="6" t="str">
        <f>IFERROR(__xludf.DUMMYFUNCTION("IFERROR(
  TEXTJOIN(CHAR(10),TRUE,FILTER('SUMMARY DATA'!H:H,'SUMMARY DATA'!A:A=$A1141,'SUMMARY DATA'!C:C=$B1141)),
  IF(
    OR(
      ISNUMBER(SEARCH(""CDM CASH DEPOSIT"",$C1141)),
      ISNUMBER(SEARCH(""CASH DEPOSIT"",$C1141)),
      COUNTIF('SUMMARY D"&amp;"ATA'!D:D,$C1141)&lt;&gt;1
    ),
    """",
    IFERROR(TEXTJOIN(CHAR(10),TRUE,FILTER('SUMMARY DATA'!H:H,'SUMMARY DATA'!D:D=$C1141)),"""")
  )
)"),"")</f>
        <v/>
      </c>
      <c r="I1141" s="6" t="str">
        <f>IFERROR(__xludf.DUMMYFUNCTION("IF(H1141="""","""",
SUM(ARRAYFORMULA(VALUE(SPLIT(H1141,CHAR(10)))))
)"),"")</f>
        <v/>
      </c>
      <c r="J1141" s="2" t="str">
        <f>IFERROR(__xludf.DUMMYFUNCTION("IFERROR(
  TEXTJOIN(CHAR(10),TRUE,FILTER('SUMMARY DATA'!I:I,'SUMMARY DATA'!A:A=$A1141,'SUMMARY DATA'!C:C=$B1141)),
  IF(
    OR(
      ISNUMBER(SEARCH(""CDM CASH DEPOSIT"",$C1141)),
      ISNUMBER(SEARCH(""CASH DEPOSIT"",$C1141)),
      COUNTIF('SUMMARY D"&amp;"ATA'!D:D,$C1141)&lt;&gt;1
    ),
    """",
    IFERROR(TEXTJOIN(CHAR(10),TRUE,FILTER('SUMMARY DATA'!I:I,'SUMMARY DATA'!D:D=$C1141)),"""")
  )
)"),"")</f>
        <v/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ht="15.75" customHeight="1" spans="1:27">
      <c r="A1142" s="2"/>
      <c r="B1142" s="41"/>
      <c r="C1142" s="2"/>
      <c r="D1142" s="6"/>
      <c r="E1142" s="4" t="str">
        <f>IFERROR(__xludf.DUMMYFUNCTION("IFERROR(
  TEXTJOIN(CHAR(10),TRUE,FILTER('SUMMARY DATA'!E:E,'SUMMARY DATA'!A:A=$A1142,'SUMMARY DATA'!C:C=$B1142)),
  IF(
    OR(
      ISNUMBER(SEARCH(""CDM CASH DEPOSIT"",$C1142)),
      ISNUMBER(SEARCH(""CASH DEPOSIT"",$C1142)),
      COUNTIF('SUMMARY D"&amp;"ATA'!D:D,$C1142)&lt;&gt;1
    ),
    """",
    IFERROR(TEXTJOIN(CHAR(10),TRUE,FILTER('SUMMARY DATA'!E:E,'SUMMARY DATA'!D:D=$C1142)),"""")
  )
)"),"")</f>
        <v/>
      </c>
      <c r="F1142" s="2" t="str">
        <f>IFERROR(__xludf.DUMMYFUNCTION("IFERROR(
  TEXTJOIN(CHAR(10),TRUE,FILTER('SUMMARY DATA'!F:F,'SUMMARY DATA'!A:A=$A1142,'SUMMARY DATA'!C:C=$B1142)),
  IF(
    OR(
      ISNUMBER(SEARCH(""CDM CASH DEPOSIT"",$C1142)),
      ISNUMBER(SEARCH(""CASH DEPOSIT"",$C1142)),
      COUNTIF('SUMMARY D"&amp;"ATA'!D:D,$C1142)&lt;&gt;1
    ),
    """",
    IFERROR(TEXTJOIN(CHAR(10),TRUE,FILTER('SUMMARY DATA'!F:F,'SUMMARY DATA'!D:D=$C1142)),"""")
  )
)"),"")</f>
        <v/>
      </c>
      <c r="G1142" s="2" t="str">
        <f>IFERROR(__xludf.DUMMYFUNCTION("IFERROR(
  TEXTJOIN(CHAR(10),TRUE,FILTER('SUMMARY DATA'!G:G,'SUMMARY DATA'!A:A=$A1142,'SUMMARY DATA'!C:C=$B1142)),
  IF(
    OR(
      ISNUMBER(SEARCH(""CDM CASH DEPOSIT"",$C1142)),
      ISNUMBER(SEARCH(""CASH DEPOSIT"",$C1142)),
      COUNTIF('SUMMARY D"&amp;"ATA'!D:D,$C1142)&lt;&gt;1
    ),
    """",
    IFERROR(TEXTJOIN(CHAR(10),TRUE,FILTER('SUMMARY DATA'!G:G,'SUMMARY DATA'!D:D=$C1142)),"""")
  )
)"),"")</f>
        <v/>
      </c>
      <c r="H1142" s="6" t="str">
        <f>IFERROR(__xludf.DUMMYFUNCTION("IFERROR(
  TEXTJOIN(CHAR(10),TRUE,FILTER('SUMMARY DATA'!H:H,'SUMMARY DATA'!A:A=$A1142,'SUMMARY DATA'!C:C=$B1142)),
  IF(
    OR(
      ISNUMBER(SEARCH(""CDM CASH DEPOSIT"",$C1142)),
      ISNUMBER(SEARCH(""CASH DEPOSIT"",$C1142)),
      COUNTIF('SUMMARY D"&amp;"ATA'!D:D,$C1142)&lt;&gt;1
    ),
    """",
    IFERROR(TEXTJOIN(CHAR(10),TRUE,FILTER('SUMMARY DATA'!H:H,'SUMMARY DATA'!D:D=$C1142)),"""")
  )
)"),"")</f>
        <v/>
      </c>
      <c r="I1142" s="6" t="str">
        <f>IFERROR(__xludf.DUMMYFUNCTION("IF(H1142="""","""",
SUM(ARRAYFORMULA(VALUE(SPLIT(H1142,CHAR(10)))))
)"),"")</f>
        <v/>
      </c>
      <c r="J1142" s="2" t="str">
        <f>IFERROR(__xludf.DUMMYFUNCTION("IFERROR(
  TEXTJOIN(CHAR(10),TRUE,FILTER('SUMMARY DATA'!I:I,'SUMMARY DATA'!A:A=$A1142,'SUMMARY DATA'!C:C=$B1142)),
  IF(
    OR(
      ISNUMBER(SEARCH(""CDM CASH DEPOSIT"",$C1142)),
      ISNUMBER(SEARCH(""CASH DEPOSIT"",$C1142)),
      COUNTIF('SUMMARY D"&amp;"ATA'!D:D,$C1142)&lt;&gt;1
    ),
    """",
    IFERROR(TEXTJOIN(CHAR(10),TRUE,FILTER('SUMMARY DATA'!I:I,'SUMMARY DATA'!D:D=$C1142)),"""")
  )
)"),"")</f>
        <v/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ht="15.75" customHeight="1" spans="1:27">
      <c r="A1143" s="2"/>
      <c r="B1143" s="41"/>
      <c r="C1143" s="2"/>
      <c r="D1143" s="6"/>
      <c r="E1143" s="4" t="str">
        <f>IFERROR(__xludf.DUMMYFUNCTION("IFERROR(
  TEXTJOIN(CHAR(10),TRUE,FILTER('SUMMARY DATA'!E:E,'SUMMARY DATA'!A:A=$A1143,'SUMMARY DATA'!C:C=$B1143)),
  IF(
    OR(
      ISNUMBER(SEARCH(""CDM CASH DEPOSIT"",$C1143)),
      ISNUMBER(SEARCH(""CASH DEPOSIT"",$C1143)),
      COUNTIF('SUMMARY D"&amp;"ATA'!D:D,$C1143)&lt;&gt;1
    ),
    """",
    IFERROR(TEXTJOIN(CHAR(10),TRUE,FILTER('SUMMARY DATA'!E:E,'SUMMARY DATA'!D:D=$C1143)),"""")
  )
)"),"")</f>
        <v/>
      </c>
      <c r="F1143" s="2" t="str">
        <f>IFERROR(__xludf.DUMMYFUNCTION("IFERROR(
  TEXTJOIN(CHAR(10),TRUE,FILTER('SUMMARY DATA'!F:F,'SUMMARY DATA'!A:A=$A1143,'SUMMARY DATA'!C:C=$B1143)),
  IF(
    OR(
      ISNUMBER(SEARCH(""CDM CASH DEPOSIT"",$C1143)),
      ISNUMBER(SEARCH(""CASH DEPOSIT"",$C1143)),
      COUNTIF('SUMMARY D"&amp;"ATA'!D:D,$C1143)&lt;&gt;1
    ),
    """",
    IFERROR(TEXTJOIN(CHAR(10),TRUE,FILTER('SUMMARY DATA'!F:F,'SUMMARY DATA'!D:D=$C1143)),"""")
  )
)"),"")</f>
        <v/>
      </c>
      <c r="G1143" s="2" t="str">
        <f>IFERROR(__xludf.DUMMYFUNCTION("IFERROR(
  TEXTJOIN(CHAR(10),TRUE,FILTER('SUMMARY DATA'!G:G,'SUMMARY DATA'!A:A=$A1143,'SUMMARY DATA'!C:C=$B1143)),
  IF(
    OR(
      ISNUMBER(SEARCH(""CDM CASH DEPOSIT"",$C1143)),
      ISNUMBER(SEARCH(""CASH DEPOSIT"",$C1143)),
      COUNTIF('SUMMARY D"&amp;"ATA'!D:D,$C1143)&lt;&gt;1
    ),
    """",
    IFERROR(TEXTJOIN(CHAR(10),TRUE,FILTER('SUMMARY DATA'!G:G,'SUMMARY DATA'!D:D=$C1143)),"""")
  )
)"),"")</f>
        <v/>
      </c>
      <c r="H1143" s="6" t="str">
        <f>IFERROR(__xludf.DUMMYFUNCTION("IFERROR(
  TEXTJOIN(CHAR(10),TRUE,FILTER('SUMMARY DATA'!H:H,'SUMMARY DATA'!A:A=$A1143,'SUMMARY DATA'!C:C=$B1143)),
  IF(
    OR(
      ISNUMBER(SEARCH(""CDM CASH DEPOSIT"",$C1143)),
      ISNUMBER(SEARCH(""CASH DEPOSIT"",$C1143)),
      COUNTIF('SUMMARY D"&amp;"ATA'!D:D,$C1143)&lt;&gt;1
    ),
    """",
    IFERROR(TEXTJOIN(CHAR(10),TRUE,FILTER('SUMMARY DATA'!H:H,'SUMMARY DATA'!D:D=$C1143)),"""")
  )
)"),"")</f>
        <v/>
      </c>
      <c r="I1143" s="6" t="str">
        <f>IFERROR(__xludf.DUMMYFUNCTION("IF(H1143="""","""",
SUM(ARRAYFORMULA(VALUE(SPLIT(H1143,CHAR(10)))))
)"),"")</f>
        <v/>
      </c>
      <c r="J1143" s="2" t="str">
        <f>IFERROR(__xludf.DUMMYFUNCTION("IFERROR(
  TEXTJOIN(CHAR(10),TRUE,FILTER('SUMMARY DATA'!I:I,'SUMMARY DATA'!A:A=$A1143,'SUMMARY DATA'!C:C=$B1143)),
  IF(
    OR(
      ISNUMBER(SEARCH(""CDM CASH DEPOSIT"",$C1143)),
      ISNUMBER(SEARCH(""CASH DEPOSIT"",$C1143)),
      COUNTIF('SUMMARY D"&amp;"ATA'!D:D,$C1143)&lt;&gt;1
    ),
    """",
    IFERROR(TEXTJOIN(CHAR(10),TRUE,FILTER('SUMMARY DATA'!I:I,'SUMMARY DATA'!D:D=$C1143)),"""")
  )
)"),"")</f>
        <v/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ht="15.75" customHeight="1" spans="1:27">
      <c r="A1144" s="2"/>
      <c r="B1144" s="41"/>
      <c r="C1144" s="2"/>
      <c r="D1144" s="6"/>
      <c r="E1144" s="4" t="str">
        <f>IFERROR(__xludf.DUMMYFUNCTION("IFERROR(
  TEXTJOIN(CHAR(10),TRUE,FILTER('SUMMARY DATA'!E:E,'SUMMARY DATA'!A:A=$A1144,'SUMMARY DATA'!C:C=$B1144)),
  IF(
    OR(
      ISNUMBER(SEARCH(""CDM CASH DEPOSIT"",$C1144)),
      ISNUMBER(SEARCH(""CASH DEPOSIT"",$C1144)),
      COUNTIF('SUMMARY D"&amp;"ATA'!D:D,$C1144)&lt;&gt;1
    ),
    """",
    IFERROR(TEXTJOIN(CHAR(10),TRUE,FILTER('SUMMARY DATA'!E:E,'SUMMARY DATA'!D:D=$C1144)),"""")
  )
)"),"")</f>
        <v/>
      </c>
      <c r="F1144" s="2" t="str">
        <f>IFERROR(__xludf.DUMMYFUNCTION("IFERROR(
  TEXTJOIN(CHAR(10),TRUE,FILTER('SUMMARY DATA'!F:F,'SUMMARY DATA'!A:A=$A1144,'SUMMARY DATA'!C:C=$B1144)),
  IF(
    OR(
      ISNUMBER(SEARCH(""CDM CASH DEPOSIT"",$C1144)),
      ISNUMBER(SEARCH(""CASH DEPOSIT"",$C1144)),
      COUNTIF('SUMMARY D"&amp;"ATA'!D:D,$C1144)&lt;&gt;1
    ),
    """",
    IFERROR(TEXTJOIN(CHAR(10),TRUE,FILTER('SUMMARY DATA'!F:F,'SUMMARY DATA'!D:D=$C1144)),"""")
  )
)"),"")</f>
        <v/>
      </c>
      <c r="G1144" s="2" t="str">
        <f>IFERROR(__xludf.DUMMYFUNCTION("IFERROR(
  TEXTJOIN(CHAR(10),TRUE,FILTER('SUMMARY DATA'!G:G,'SUMMARY DATA'!A:A=$A1144,'SUMMARY DATA'!C:C=$B1144)),
  IF(
    OR(
      ISNUMBER(SEARCH(""CDM CASH DEPOSIT"",$C1144)),
      ISNUMBER(SEARCH(""CASH DEPOSIT"",$C1144)),
      COUNTIF('SUMMARY D"&amp;"ATA'!D:D,$C1144)&lt;&gt;1
    ),
    """",
    IFERROR(TEXTJOIN(CHAR(10),TRUE,FILTER('SUMMARY DATA'!G:G,'SUMMARY DATA'!D:D=$C1144)),"""")
  )
)"),"")</f>
        <v/>
      </c>
      <c r="H1144" s="6" t="str">
        <f>IFERROR(__xludf.DUMMYFUNCTION("IFERROR(
  TEXTJOIN(CHAR(10),TRUE,FILTER('SUMMARY DATA'!H:H,'SUMMARY DATA'!A:A=$A1144,'SUMMARY DATA'!C:C=$B1144)),
  IF(
    OR(
      ISNUMBER(SEARCH(""CDM CASH DEPOSIT"",$C1144)),
      ISNUMBER(SEARCH(""CASH DEPOSIT"",$C1144)),
      COUNTIF('SUMMARY D"&amp;"ATA'!D:D,$C1144)&lt;&gt;1
    ),
    """",
    IFERROR(TEXTJOIN(CHAR(10),TRUE,FILTER('SUMMARY DATA'!H:H,'SUMMARY DATA'!D:D=$C1144)),"""")
  )
)"),"")</f>
        <v/>
      </c>
      <c r="I1144" s="6" t="str">
        <f>IFERROR(__xludf.DUMMYFUNCTION("IF(H1144="""","""",
SUM(ARRAYFORMULA(VALUE(SPLIT(H1144,CHAR(10)))))
)"),"")</f>
        <v/>
      </c>
      <c r="J1144" s="2" t="str">
        <f>IFERROR(__xludf.DUMMYFUNCTION("IFERROR(
  TEXTJOIN(CHAR(10),TRUE,FILTER('SUMMARY DATA'!I:I,'SUMMARY DATA'!A:A=$A1144,'SUMMARY DATA'!C:C=$B1144)),
  IF(
    OR(
      ISNUMBER(SEARCH(""CDM CASH DEPOSIT"",$C1144)),
      ISNUMBER(SEARCH(""CASH DEPOSIT"",$C1144)),
      COUNTIF('SUMMARY D"&amp;"ATA'!D:D,$C1144)&lt;&gt;1
    ),
    """",
    IFERROR(TEXTJOIN(CHAR(10),TRUE,FILTER('SUMMARY DATA'!I:I,'SUMMARY DATA'!D:D=$C1144)),"""")
  )
)"),"")</f>
        <v/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ht="15.75" customHeight="1" spans="1:27">
      <c r="A1145" s="2"/>
      <c r="B1145" s="41"/>
      <c r="C1145" s="2"/>
      <c r="D1145" s="6"/>
      <c r="E1145" s="4" t="str">
        <f>IFERROR(__xludf.DUMMYFUNCTION("IFERROR(
  TEXTJOIN(CHAR(10),TRUE,FILTER('SUMMARY DATA'!E:E,'SUMMARY DATA'!A:A=$A1145,'SUMMARY DATA'!C:C=$B1145)),
  IF(
    OR(
      ISNUMBER(SEARCH(""CDM CASH DEPOSIT"",$C1145)),
      ISNUMBER(SEARCH(""CASH DEPOSIT"",$C1145)),
      COUNTIF('SUMMARY D"&amp;"ATA'!D:D,$C1145)&lt;&gt;1
    ),
    """",
    IFERROR(TEXTJOIN(CHAR(10),TRUE,FILTER('SUMMARY DATA'!E:E,'SUMMARY DATA'!D:D=$C1145)),"""")
  )
)"),"")</f>
        <v/>
      </c>
      <c r="F1145" s="2" t="str">
        <f>IFERROR(__xludf.DUMMYFUNCTION("IFERROR(
  TEXTJOIN(CHAR(10),TRUE,FILTER('SUMMARY DATA'!F:F,'SUMMARY DATA'!A:A=$A1145,'SUMMARY DATA'!C:C=$B1145)),
  IF(
    OR(
      ISNUMBER(SEARCH(""CDM CASH DEPOSIT"",$C1145)),
      ISNUMBER(SEARCH(""CASH DEPOSIT"",$C1145)),
      COUNTIF('SUMMARY D"&amp;"ATA'!D:D,$C1145)&lt;&gt;1
    ),
    """",
    IFERROR(TEXTJOIN(CHAR(10),TRUE,FILTER('SUMMARY DATA'!F:F,'SUMMARY DATA'!D:D=$C1145)),"""")
  )
)"),"")</f>
        <v/>
      </c>
      <c r="G1145" s="2" t="str">
        <f>IFERROR(__xludf.DUMMYFUNCTION("IFERROR(
  TEXTJOIN(CHAR(10),TRUE,FILTER('SUMMARY DATA'!G:G,'SUMMARY DATA'!A:A=$A1145,'SUMMARY DATA'!C:C=$B1145)),
  IF(
    OR(
      ISNUMBER(SEARCH(""CDM CASH DEPOSIT"",$C1145)),
      ISNUMBER(SEARCH(""CASH DEPOSIT"",$C1145)),
      COUNTIF('SUMMARY D"&amp;"ATA'!D:D,$C1145)&lt;&gt;1
    ),
    """",
    IFERROR(TEXTJOIN(CHAR(10),TRUE,FILTER('SUMMARY DATA'!G:G,'SUMMARY DATA'!D:D=$C1145)),"""")
  )
)"),"")</f>
        <v/>
      </c>
      <c r="H1145" s="6" t="str">
        <f>IFERROR(__xludf.DUMMYFUNCTION("IFERROR(
  TEXTJOIN(CHAR(10),TRUE,FILTER('SUMMARY DATA'!H:H,'SUMMARY DATA'!A:A=$A1145,'SUMMARY DATA'!C:C=$B1145)),
  IF(
    OR(
      ISNUMBER(SEARCH(""CDM CASH DEPOSIT"",$C1145)),
      ISNUMBER(SEARCH(""CASH DEPOSIT"",$C1145)),
      COUNTIF('SUMMARY D"&amp;"ATA'!D:D,$C1145)&lt;&gt;1
    ),
    """",
    IFERROR(TEXTJOIN(CHAR(10),TRUE,FILTER('SUMMARY DATA'!H:H,'SUMMARY DATA'!D:D=$C1145)),"""")
  )
)"),"")</f>
        <v/>
      </c>
      <c r="I1145" s="6" t="str">
        <f>IFERROR(__xludf.DUMMYFUNCTION("IF(H1145="""","""",
SUM(ARRAYFORMULA(VALUE(SPLIT(H1145,CHAR(10)))))
)"),"")</f>
        <v/>
      </c>
      <c r="J1145" s="2" t="str">
        <f>IFERROR(__xludf.DUMMYFUNCTION("IFERROR(
  TEXTJOIN(CHAR(10),TRUE,FILTER('SUMMARY DATA'!I:I,'SUMMARY DATA'!A:A=$A1145,'SUMMARY DATA'!C:C=$B1145)),
  IF(
    OR(
      ISNUMBER(SEARCH(""CDM CASH DEPOSIT"",$C1145)),
      ISNUMBER(SEARCH(""CASH DEPOSIT"",$C1145)),
      COUNTIF('SUMMARY D"&amp;"ATA'!D:D,$C1145)&lt;&gt;1
    ),
    """",
    IFERROR(TEXTJOIN(CHAR(10),TRUE,FILTER('SUMMARY DATA'!I:I,'SUMMARY DATA'!D:D=$C1145)),"""")
  )
)"),"")</f>
        <v/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ht="15.75" customHeight="1" spans="1:27">
      <c r="A1146" s="2"/>
      <c r="B1146" s="41"/>
      <c r="C1146" s="2"/>
      <c r="D1146" s="6"/>
      <c r="E1146" s="4" t="str">
        <f>IFERROR(__xludf.DUMMYFUNCTION("IFERROR(
  TEXTJOIN(CHAR(10),TRUE,FILTER('SUMMARY DATA'!E:E,'SUMMARY DATA'!A:A=$A1146,'SUMMARY DATA'!C:C=$B1146)),
  IF(
    OR(
      ISNUMBER(SEARCH(""CDM CASH DEPOSIT"",$C1146)),
      ISNUMBER(SEARCH(""CASH DEPOSIT"",$C1146)),
      COUNTIF('SUMMARY D"&amp;"ATA'!D:D,$C1146)&lt;&gt;1
    ),
    """",
    IFERROR(TEXTJOIN(CHAR(10),TRUE,FILTER('SUMMARY DATA'!E:E,'SUMMARY DATA'!D:D=$C1146)),"""")
  )
)"),"")</f>
        <v/>
      </c>
      <c r="F1146" s="2" t="str">
        <f>IFERROR(__xludf.DUMMYFUNCTION("IFERROR(
  TEXTJOIN(CHAR(10),TRUE,FILTER('SUMMARY DATA'!F:F,'SUMMARY DATA'!A:A=$A1146,'SUMMARY DATA'!C:C=$B1146)),
  IF(
    OR(
      ISNUMBER(SEARCH(""CDM CASH DEPOSIT"",$C1146)),
      ISNUMBER(SEARCH(""CASH DEPOSIT"",$C1146)),
      COUNTIF('SUMMARY D"&amp;"ATA'!D:D,$C1146)&lt;&gt;1
    ),
    """",
    IFERROR(TEXTJOIN(CHAR(10),TRUE,FILTER('SUMMARY DATA'!F:F,'SUMMARY DATA'!D:D=$C1146)),"""")
  )
)"),"")</f>
        <v/>
      </c>
      <c r="G1146" s="2" t="str">
        <f>IFERROR(__xludf.DUMMYFUNCTION("IFERROR(
  TEXTJOIN(CHAR(10),TRUE,FILTER('SUMMARY DATA'!G:G,'SUMMARY DATA'!A:A=$A1146,'SUMMARY DATA'!C:C=$B1146)),
  IF(
    OR(
      ISNUMBER(SEARCH(""CDM CASH DEPOSIT"",$C1146)),
      ISNUMBER(SEARCH(""CASH DEPOSIT"",$C1146)),
      COUNTIF('SUMMARY D"&amp;"ATA'!D:D,$C1146)&lt;&gt;1
    ),
    """",
    IFERROR(TEXTJOIN(CHAR(10),TRUE,FILTER('SUMMARY DATA'!G:G,'SUMMARY DATA'!D:D=$C1146)),"""")
  )
)"),"")</f>
        <v/>
      </c>
      <c r="H1146" s="6" t="str">
        <f>IFERROR(__xludf.DUMMYFUNCTION("IFERROR(
  TEXTJOIN(CHAR(10),TRUE,FILTER('SUMMARY DATA'!H:H,'SUMMARY DATA'!A:A=$A1146,'SUMMARY DATA'!C:C=$B1146)),
  IF(
    OR(
      ISNUMBER(SEARCH(""CDM CASH DEPOSIT"",$C1146)),
      ISNUMBER(SEARCH(""CASH DEPOSIT"",$C1146)),
      COUNTIF('SUMMARY D"&amp;"ATA'!D:D,$C1146)&lt;&gt;1
    ),
    """",
    IFERROR(TEXTJOIN(CHAR(10),TRUE,FILTER('SUMMARY DATA'!H:H,'SUMMARY DATA'!D:D=$C1146)),"""")
  )
)"),"")</f>
        <v/>
      </c>
      <c r="I1146" s="6" t="str">
        <f>IFERROR(__xludf.DUMMYFUNCTION("IF(H1146="""","""",
SUM(ARRAYFORMULA(VALUE(SPLIT(H1146,CHAR(10)))))
)"),"")</f>
        <v/>
      </c>
      <c r="J1146" s="2" t="str">
        <f>IFERROR(__xludf.DUMMYFUNCTION("IFERROR(
  TEXTJOIN(CHAR(10),TRUE,FILTER('SUMMARY DATA'!I:I,'SUMMARY DATA'!A:A=$A1146,'SUMMARY DATA'!C:C=$B1146)),
  IF(
    OR(
      ISNUMBER(SEARCH(""CDM CASH DEPOSIT"",$C1146)),
      ISNUMBER(SEARCH(""CASH DEPOSIT"",$C1146)),
      COUNTIF('SUMMARY D"&amp;"ATA'!D:D,$C1146)&lt;&gt;1
    ),
    """",
    IFERROR(TEXTJOIN(CHAR(10),TRUE,FILTER('SUMMARY DATA'!I:I,'SUMMARY DATA'!D:D=$C1146)),"""")
  )
)"),"")</f>
        <v/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ht="15.75" customHeight="1" spans="1:27">
      <c r="A1147" s="2"/>
      <c r="B1147" s="41"/>
      <c r="C1147" s="2"/>
      <c r="D1147" s="6"/>
      <c r="E1147" s="4" t="str">
        <f>IFERROR(__xludf.DUMMYFUNCTION("IFERROR(
  TEXTJOIN(CHAR(10),TRUE,FILTER('SUMMARY DATA'!E:E,'SUMMARY DATA'!A:A=$A1147,'SUMMARY DATA'!C:C=$B1147)),
  IF(
    OR(
      ISNUMBER(SEARCH(""CDM CASH DEPOSIT"",$C1147)),
      ISNUMBER(SEARCH(""CASH DEPOSIT"",$C1147)),
      COUNTIF('SUMMARY D"&amp;"ATA'!D:D,$C1147)&lt;&gt;1
    ),
    """",
    IFERROR(TEXTJOIN(CHAR(10),TRUE,FILTER('SUMMARY DATA'!E:E,'SUMMARY DATA'!D:D=$C1147)),"""")
  )
)"),"")</f>
        <v/>
      </c>
      <c r="F1147" s="2" t="str">
        <f>IFERROR(__xludf.DUMMYFUNCTION("IFERROR(
  TEXTJOIN(CHAR(10),TRUE,FILTER('SUMMARY DATA'!F:F,'SUMMARY DATA'!A:A=$A1147,'SUMMARY DATA'!C:C=$B1147)),
  IF(
    OR(
      ISNUMBER(SEARCH(""CDM CASH DEPOSIT"",$C1147)),
      ISNUMBER(SEARCH(""CASH DEPOSIT"",$C1147)),
      COUNTIF('SUMMARY D"&amp;"ATA'!D:D,$C1147)&lt;&gt;1
    ),
    """",
    IFERROR(TEXTJOIN(CHAR(10),TRUE,FILTER('SUMMARY DATA'!F:F,'SUMMARY DATA'!D:D=$C1147)),"""")
  )
)"),"")</f>
        <v/>
      </c>
      <c r="G1147" s="2" t="str">
        <f>IFERROR(__xludf.DUMMYFUNCTION("IFERROR(
  TEXTJOIN(CHAR(10),TRUE,FILTER('SUMMARY DATA'!G:G,'SUMMARY DATA'!A:A=$A1147,'SUMMARY DATA'!C:C=$B1147)),
  IF(
    OR(
      ISNUMBER(SEARCH(""CDM CASH DEPOSIT"",$C1147)),
      ISNUMBER(SEARCH(""CASH DEPOSIT"",$C1147)),
      COUNTIF('SUMMARY D"&amp;"ATA'!D:D,$C1147)&lt;&gt;1
    ),
    """",
    IFERROR(TEXTJOIN(CHAR(10),TRUE,FILTER('SUMMARY DATA'!G:G,'SUMMARY DATA'!D:D=$C1147)),"""")
  )
)"),"")</f>
        <v/>
      </c>
      <c r="H1147" s="6" t="str">
        <f>IFERROR(__xludf.DUMMYFUNCTION("IFERROR(
  TEXTJOIN(CHAR(10),TRUE,FILTER('SUMMARY DATA'!H:H,'SUMMARY DATA'!A:A=$A1147,'SUMMARY DATA'!C:C=$B1147)),
  IF(
    OR(
      ISNUMBER(SEARCH(""CDM CASH DEPOSIT"",$C1147)),
      ISNUMBER(SEARCH(""CASH DEPOSIT"",$C1147)),
      COUNTIF('SUMMARY D"&amp;"ATA'!D:D,$C1147)&lt;&gt;1
    ),
    """",
    IFERROR(TEXTJOIN(CHAR(10),TRUE,FILTER('SUMMARY DATA'!H:H,'SUMMARY DATA'!D:D=$C1147)),"""")
  )
)"),"")</f>
        <v/>
      </c>
      <c r="I1147" s="6" t="str">
        <f>IFERROR(__xludf.DUMMYFUNCTION("IF(H1147="""","""",
SUM(ARRAYFORMULA(VALUE(SPLIT(H1147,CHAR(10)))))
)"),"")</f>
        <v/>
      </c>
      <c r="J1147" s="2" t="str">
        <f>IFERROR(__xludf.DUMMYFUNCTION("IFERROR(
  TEXTJOIN(CHAR(10),TRUE,FILTER('SUMMARY DATA'!I:I,'SUMMARY DATA'!A:A=$A1147,'SUMMARY DATA'!C:C=$B1147)),
  IF(
    OR(
      ISNUMBER(SEARCH(""CDM CASH DEPOSIT"",$C1147)),
      ISNUMBER(SEARCH(""CASH DEPOSIT"",$C1147)),
      COUNTIF('SUMMARY D"&amp;"ATA'!D:D,$C1147)&lt;&gt;1
    ),
    """",
    IFERROR(TEXTJOIN(CHAR(10),TRUE,FILTER('SUMMARY DATA'!I:I,'SUMMARY DATA'!D:D=$C1147)),"""")
  )
)"),"")</f>
        <v/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ht="15.75" customHeight="1" spans="1:27">
      <c r="A1148" s="2"/>
      <c r="B1148" s="41"/>
      <c r="C1148" s="2"/>
      <c r="D1148" s="6"/>
      <c r="E1148" s="4" t="str">
        <f>IFERROR(__xludf.DUMMYFUNCTION("IFERROR(
  TEXTJOIN(CHAR(10),TRUE,FILTER('SUMMARY DATA'!E:E,'SUMMARY DATA'!A:A=$A1148,'SUMMARY DATA'!C:C=$B1148)),
  IF(
    OR(
      ISNUMBER(SEARCH(""CDM CASH DEPOSIT"",$C1148)),
      ISNUMBER(SEARCH(""CASH DEPOSIT"",$C1148)),
      COUNTIF('SUMMARY D"&amp;"ATA'!D:D,$C1148)&lt;&gt;1
    ),
    """",
    IFERROR(TEXTJOIN(CHAR(10),TRUE,FILTER('SUMMARY DATA'!E:E,'SUMMARY DATA'!D:D=$C1148)),"""")
  )
)"),"")</f>
        <v/>
      </c>
      <c r="F1148" s="2" t="str">
        <f>IFERROR(__xludf.DUMMYFUNCTION("IFERROR(
  TEXTJOIN(CHAR(10),TRUE,FILTER('SUMMARY DATA'!F:F,'SUMMARY DATA'!A:A=$A1148,'SUMMARY DATA'!C:C=$B1148)),
  IF(
    OR(
      ISNUMBER(SEARCH(""CDM CASH DEPOSIT"",$C1148)),
      ISNUMBER(SEARCH(""CASH DEPOSIT"",$C1148)),
      COUNTIF('SUMMARY D"&amp;"ATA'!D:D,$C1148)&lt;&gt;1
    ),
    """",
    IFERROR(TEXTJOIN(CHAR(10),TRUE,FILTER('SUMMARY DATA'!F:F,'SUMMARY DATA'!D:D=$C1148)),"""")
  )
)"),"")</f>
        <v/>
      </c>
      <c r="G1148" s="2" t="str">
        <f>IFERROR(__xludf.DUMMYFUNCTION("IFERROR(
  TEXTJOIN(CHAR(10),TRUE,FILTER('SUMMARY DATA'!G:G,'SUMMARY DATA'!A:A=$A1148,'SUMMARY DATA'!C:C=$B1148)),
  IF(
    OR(
      ISNUMBER(SEARCH(""CDM CASH DEPOSIT"",$C1148)),
      ISNUMBER(SEARCH(""CASH DEPOSIT"",$C1148)),
      COUNTIF('SUMMARY D"&amp;"ATA'!D:D,$C1148)&lt;&gt;1
    ),
    """",
    IFERROR(TEXTJOIN(CHAR(10),TRUE,FILTER('SUMMARY DATA'!G:G,'SUMMARY DATA'!D:D=$C1148)),"""")
  )
)"),"")</f>
        <v/>
      </c>
      <c r="H1148" s="6" t="str">
        <f>IFERROR(__xludf.DUMMYFUNCTION("IFERROR(
  TEXTJOIN(CHAR(10),TRUE,FILTER('SUMMARY DATA'!H:H,'SUMMARY DATA'!A:A=$A1148,'SUMMARY DATA'!C:C=$B1148)),
  IF(
    OR(
      ISNUMBER(SEARCH(""CDM CASH DEPOSIT"",$C1148)),
      ISNUMBER(SEARCH(""CASH DEPOSIT"",$C1148)),
      COUNTIF('SUMMARY D"&amp;"ATA'!D:D,$C1148)&lt;&gt;1
    ),
    """",
    IFERROR(TEXTJOIN(CHAR(10),TRUE,FILTER('SUMMARY DATA'!H:H,'SUMMARY DATA'!D:D=$C1148)),"""")
  )
)"),"")</f>
        <v/>
      </c>
      <c r="I1148" s="6" t="str">
        <f>IFERROR(__xludf.DUMMYFUNCTION("IF(H1148="""","""",
SUM(ARRAYFORMULA(VALUE(SPLIT(H1148,CHAR(10)))))
)"),"")</f>
        <v/>
      </c>
      <c r="J1148" s="2" t="str">
        <f>IFERROR(__xludf.DUMMYFUNCTION("IFERROR(
  TEXTJOIN(CHAR(10),TRUE,FILTER('SUMMARY DATA'!I:I,'SUMMARY DATA'!A:A=$A1148,'SUMMARY DATA'!C:C=$B1148)),
  IF(
    OR(
      ISNUMBER(SEARCH(""CDM CASH DEPOSIT"",$C1148)),
      ISNUMBER(SEARCH(""CASH DEPOSIT"",$C1148)),
      COUNTIF('SUMMARY D"&amp;"ATA'!D:D,$C1148)&lt;&gt;1
    ),
    """",
    IFERROR(TEXTJOIN(CHAR(10),TRUE,FILTER('SUMMARY DATA'!I:I,'SUMMARY DATA'!D:D=$C1148)),"""")
  )
)"),"")</f>
        <v/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ht="15.75" customHeight="1" spans="1:27">
      <c r="A1149" s="2"/>
      <c r="B1149" s="41"/>
      <c r="C1149" s="2"/>
      <c r="D1149" s="6"/>
      <c r="E1149" s="4" t="str">
        <f>IFERROR(__xludf.DUMMYFUNCTION("IFERROR(
  TEXTJOIN(CHAR(10),TRUE,FILTER('SUMMARY DATA'!E:E,'SUMMARY DATA'!A:A=$A1149,'SUMMARY DATA'!C:C=$B1149)),
  IF(
    OR(
      ISNUMBER(SEARCH(""CDM CASH DEPOSIT"",$C1149)),
      ISNUMBER(SEARCH(""CASH DEPOSIT"",$C1149)),
      COUNTIF('SUMMARY D"&amp;"ATA'!D:D,$C1149)&lt;&gt;1
    ),
    """",
    IFERROR(TEXTJOIN(CHAR(10),TRUE,FILTER('SUMMARY DATA'!E:E,'SUMMARY DATA'!D:D=$C1149)),"""")
  )
)"),"")</f>
        <v/>
      </c>
      <c r="F1149" s="2" t="str">
        <f>IFERROR(__xludf.DUMMYFUNCTION("IFERROR(
  TEXTJOIN(CHAR(10),TRUE,FILTER('SUMMARY DATA'!F:F,'SUMMARY DATA'!A:A=$A1149,'SUMMARY DATA'!C:C=$B1149)),
  IF(
    OR(
      ISNUMBER(SEARCH(""CDM CASH DEPOSIT"",$C1149)),
      ISNUMBER(SEARCH(""CASH DEPOSIT"",$C1149)),
      COUNTIF('SUMMARY D"&amp;"ATA'!D:D,$C1149)&lt;&gt;1
    ),
    """",
    IFERROR(TEXTJOIN(CHAR(10),TRUE,FILTER('SUMMARY DATA'!F:F,'SUMMARY DATA'!D:D=$C1149)),"""")
  )
)"),"")</f>
        <v/>
      </c>
      <c r="G1149" s="2" t="str">
        <f>IFERROR(__xludf.DUMMYFUNCTION("IFERROR(
  TEXTJOIN(CHAR(10),TRUE,FILTER('SUMMARY DATA'!G:G,'SUMMARY DATA'!A:A=$A1149,'SUMMARY DATA'!C:C=$B1149)),
  IF(
    OR(
      ISNUMBER(SEARCH(""CDM CASH DEPOSIT"",$C1149)),
      ISNUMBER(SEARCH(""CASH DEPOSIT"",$C1149)),
      COUNTIF('SUMMARY D"&amp;"ATA'!D:D,$C1149)&lt;&gt;1
    ),
    """",
    IFERROR(TEXTJOIN(CHAR(10),TRUE,FILTER('SUMMARY DATA'!G:G,'SUMMARY DATA'!D:D=$C1149)),"""")
  )
)"),"")</f>
        <v/>
      </c>
      <c r="H1149" s="6" t="str">
        <f>IFERROR(__xludf.DUMMYFUNCTION("IFERROR(
  TEXTJOIN(CHAR(10),TRUE,FILTER('SUMMARY DATA'!H:H,'SUMMARY DATA'!A:A=$A1149,'SUMMARY DATA'!C:C=$B1149)),
  IF(
    OR(
      ISNUMBER(SEARCH(""CDM CASH DEPOSIT"",$C1149)),
      ISNUMBER(SEARCH(""CASH DEPOSIT"",$C1149)),
      COUNTIF('SUMMARY D"&amp;"ATA'!D:D,$C1149)&lt;&gt;1
    ),
    """",
    IFERROR(TEXTJOIN(CHAR(10),TRUE,FILTER('SUMMARY DATA'!H:H,'SUMMARY DATA'!D:D=$C1149)),"""")
  )
)"),"")</f>
        <v/>
      </c>
      <c r="I1149" s="6" t="str">
        <f>IFERROR(__xludf.DUMMYFUNCTION("IF(H1149="""","""",
SUM(ARRAYFORMULA(VALUE(SPLIT(H1149,CHAR(10)))))
)"),"")</f>
        <v/>
      </c>
      <c r="J1149" s="2" t="str">
        <f>IFERROR(__xludf.DUMMYFUNCTION("IFERROR(
  TEXTJOIN(CHAR(10),TRUE,FILTER('SUMMARY DATA'!I:I,'SUMMARY DATA'!A:A=$A1149,'SUMMARY DATA'!C:C=$B1149)),
  IF(
    OR(
      ISNUMBER(SEARCH(""CDM CASH DEPOSIT"",$C1149)),
      ISNUMBER(SEARCH(""CASH DEPOSIT"",$C1149)),
      COUNTIF('SUMMARY D"&amp;"ATA'!D:D,$C1149)&lt;&gt;1
    ),
    """",
    IFERROR(TEXTJOIN(CHAR(10),TRUE,FILTER('SUMMARY DATA'!I:I,'SUMMARY DATA'!D:D=$C1149)),"""")
  )
)"),"")</f>
        <v/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ht="15.75" customHeight="1" spans="1:27">
      <c r="A1150" s="2"/>
      <c r="B1150" s="41"/>
      <c r="C1150" s="2"/>
      <c r="D1150" s="6"/>
      <c r="E1150" s="4" t="str">
        <f>IFERROR(__xludf.DUMMYFUNCTION("IFERROR(
  TEXTJOIN(CHAR(10),TRUE,FILTER('SUMMARY DATA'!E:E,'SUMMARY DATA'!A:A=$A1150,'SUMMARY DATA'!C:C=$B1150)),
  IF(
    OR(
      ISNUMBER(SEARCH(""CDM CASH DEPOSIT"",$C1150)),
      ISNUMBER(SEARCH(""CASH DEPOSIT"",$C1150)),
      COUNTIF('SUMMARY D"&amp;"ATA'!D:D,$C1150)&lt;&gt;1
    ),
    """",
    IFERROR(TEXTJOIN(CHAR(10),TRUE,FILTER('SUMMARY DATA'!E:E,'SUMMARY DATA'!D:D=$C1150)),"""")
  )
)"),"")</f>
        <v/>
      </c>
      <c r="F1150" s="2" t="str">
        <f>IFERROR(__xludf.DUMMYFUNCTION("IFERROR(
  TEXTJOIN(CHAR(10),TRUE,FILTER('SUMMARY DATA'!F:F,'SUMMARY DATA'!A:A=$A1150,'SUMMARY DATA'!C:C=$B1150)),
  IF(
    OR(
      ISNUMBER(SEARCH(""CDM CASH DEPOSIT"",$C1150)),
      ISNUMBER(SEARCH(""CASH DEPOSIT"",$C1150)),
      COUNTIF('SUMMARY D"&amp;"ATA'!D:D,$C1150)&lt;&gt;1
    ),
    """",
    IFERROR(TEXTJOIN(CHAR(10),TRUE,FILTER('SUMMARY DATA'!F:F,'SUMMARY DATA'!D:D=$C1150)),"""")
  )
)"),"")</f>
        <v/>
      </c>
      <c r="G1150" s="2" t="str">
        <f>IFERROR(__xludf.DUMMYFUNCTION("IFERROR(
  TEXTJOIN(CHAR(10),TRUE,FILTER('SUMMARY DATA'!G:G,'SUMMARY DATA'!A:A=$A1150,'SUMMARY DATA'!C:C=$B1150)),
  IF(
    OR(
      ISNUMBER(SEARCH(""CDM CASH DEPOSIT"",$C1150)),
      ISNUMBER(SEARCH(""CASH DEPOSIT"",$C1150)),
      COUNTIF('SUMMARY D"&amp;"ATA'!D:D,$C1150)&lt;&gt;1
    ),
    """",
    IFERROR(TEXTJOIN(CHAR(10),TRUE,FILTER('SUMMARY DATA'!G:G,'SUMMARY DATA'!D:D=$C1150)),"""")
  )
)"),"")</f>
        <v/>
      </c>
      <c r="H1150" s="6" t="str">
        <f>IFERROR(__xludf.DUMMYFUNCTION("IFERROR(
  TEXTJOIN(CHAR(10),TRUE,FILTER('SUMMARY DATA'!H:H,'SUMMARY DATA'!A:A=$A1150,'SUMMARY DATA'!C:C=$B1150)),
  IF(
    OR(
      ISNUMBER(SEARCH(""CDM CASH DEPOSIT"",$C1150)),
      ISNUMBER(SEARCH(""CASH DEPOSIT"",$C1150)),
      COUNTIF('SUMMARY D"&amp;"ATA'!D:D,$C1150)&lt;&gt;1
    ),
    """",
    IFERROR(TEXTJOIN(CHAR(10),TRUE,FILTER('SUMMARY DATA'!H:H,'SUMMARY DATA'!D:D=$C1150)),"""")
  )
)"),"")</f>
        <v/>
      </c>
      <c r="I1150" s="6" t="str">
        <f>IFERROR(__xludf.DUMMYFUNCTION("IF(H1150="""","""",
SUM(ARRAYFORMULA(VALUE(SPLIT(H1150,CHAR(10)))))
)"),"")</f>
        <v/>
      </c>
      <c r="J1150" s="2" t="str">
        <f>IFERROR(__xludf.DUMMYFUNCTION("IFERROR(
  TEXTJOIN(CHAR(10),TRUE,FILTER('SUMMARY DATA'!I:I,'SUMMARY DATA'!A:A=$A1150,'SUMMARY DATA'!C:C=$B1150)),
  IF(
    OR(
      ISNUMBER(SEARCH(""CDM CASH DEPOSIT"",$C1150)),
      ISNUMBER(SEARCH(""CASH DEPOSIT"",$C1150)),
      COUNTIF('SUMMARY D"&amp;"ATA'!D:D,$C1150)&lt;&gt;1
    ),
    """",
    IFERROR(TEXTJOIN(CHAR(10),TRUE,FILTER('SUMMARY DATA'!I:I,'SUMMARY DATA'!D:D=$C1150)),"""")
  )
)"),"")</f>
        <v/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ht="15.75" customHeight="1" spans="1:27">
      <c r="A1151" s="2"/>
      <c r="B1151" s="41"/>
      <c r="C1151" s="2"/>
      <c r="D1151" s="6"/>
      <c r="E1151" s="4" t="str">
        <f>IFERROR(__xludf.DUMMYFUNCTION("IFERROR(
  TEXTJOIN(CHAR(10),TRUE,FILTER('SUMMARY DATA'!E:E,'SUMMARY DATA'!A:A=$A1151,'SUMMARY DATA'!C:C=$B1151)),
  IF(
    OR(
      ISNUMBER(SEARCH(""CDM CASH DEPOSIT"",$C1151)),
      ISNUMBER(SEARCH(""CASH DEPOSIT"",$C1151)),
      COUNTIF('SUMMARY D"&amp;"ATA'!D:D,$C1151)&lt;&gt;1
    ),
    """",
    IFERROR(TEXTJOIN(CHAR(10),TRUE,FILTER('SUMMARY DATA'!E:E,'SUMMARY DATA'!D:D=$C1151)),"""")
  )
)"),"")</f>
        <v/>
      </c>
      <c r="F1151" s="2" t="str">
        <f>IFERROR(__xludf.DUMMYFUNCTION("IFERROR(
  TEXTJOIN(CHAR(10),TRUE,FILTER('SUMMARY DATA'!F:F,'SUMMARY DATA'!A:A=$A1151,'SUMMARY DATA'!C:C=$B1151)),
  IF(
    OR(
      ISNUMBER(SEARCH(""CDM CASH DEPOSIT"",$C1151)),
      ISNUMBER(SEARCH(""CASH DEPOSIT"",$C1151)),
      COUNTIF('SUMMARY D"&amp;"ATA'!D:D,$C1151)&lt;&gt;1
    ),
    """",
    IFERROR(TEXTJOIN(CHAR(10),TRUE,FILTER('SUMMARY DATA'!F:F,'SUMMARY DATA'!D:D=$C1151)),"""")
  )
)"),"")</f>
        <v/>
      </c>
      <c r="G1151" s="2" t="str">
        <f>IFERROR(__xludf.DUMMYFUNCTION("IFERROR(
  TEXTJOIN(CHAR(10),TRUE,FILTER('SUMMARY DATA'!G:G,'SUMMARY DATA'!A:A=$A1151,'SUMMARY DATA'!C:C=$B1151)),
  IF(
    OR(
      ISNUMBER(SEARCH(""CDM CASH DEPOSIT"",$C1151)),
      ISNUMBER(SEARCH(""CASH DEPOSIT"",$C1151)),
      COUNTIF('SUMMARY D"&amp;"ATA'!D:D,$C1151)&lt;&gt;1
    ),
    """",
    IFERROR(TEXTJOIN(CHAR(10),TRUE,FILTER('SUMMARY DATA'!G:G,'SUMMARY DATA'!D:D=$C1151)),"""")
  )
)"),"")</f>
        <v/>
      </c>
      <c r="H1151" s="6" t="str">
        <f>IFERROR(__xludf.DUMMYFUNCTION("IFERROR(
  TEXTJOIN(CHAR(10),TRUE,FILTER('SUMMARY DATA'!H:H,'SUMMARY DATA'!A:A=$A1151,'SUMMARY DATA'!C:C=$B1151)),
  IF(
    OR(
      ISNUMBER(SEARCH(""CDM CASH DEPOSIT"",$C1151)),
      ISNUMBER(SEARCH(""CASH DEPOSIT"",$C1151)),
      COUNTIF('SUMMARY D"&amp;"ATA'!D:D,$C1151)&lt;&gt;1
    ),
    """",
    IFERROR(TEXTJOIN(CHAR(10),TRUE,FILTER('SUMMARY DATA'!H:H,'SUMMARY DATA'!D:D=$C1151)),"""")
  )
)"),"")</f>
        <v/>
      </c>
      <c r="I1151" s="6" t="str">
        <f>IFERROR(__xludf.DUMMYFUNCTION("IF(H1151="""","""",
SUM(ARRAYFORMULA(VALUE(SPLIT(H1151,CHAR(10)))))
)"),"")</f>
        <v/>
      </c>
      <c r="J1151" s="2" t="str">
        <f>IFERROR(__xludf.DUMMYFUNCTION("IFERROR(
  TEXTJOIN(CHAR(10),TRUE,FILTER('SUMMARY DATA'!I:I,'SUMMARY DATA'!A:A=$A1151,'SUMMARY DATA'!C:C=$B1151)),
  IF(
    OR(
      ISNUMBER(SEARCH(""CDM CASH DEPOSIT"",$C1151)),
      ISNUMBER(SEARCH(""CASH DEPOSIT"",$C1151)),
      COUNTIF('SUMMARY D"&amp;"ATA'!D:D,$C1151)&lt;&gt;1
    ),
    """",
    IFERROR(TEXTJOIN(CHAR(10),TRUE,FILTER('SUMMARY DATA'!I:I,'SUMMARY DATA'!D:D=$C1151)),"""")
  )
)"),"")</f>
        <v/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ht="15.75" customHeight="1" spans="1:27">
      <c r="A1152" s="2"/>
      <c r="B1152" s="41"/>
      <c r="C1152" s="2"/>
      <c r="D1152" s="6"/>
      <c r="E1152" s="4" t="str">
        <f>IFERROR(__xludf.DUMMYFUNCTION("IFERROR(
  TEXTJOIN(CHAR(10),TRUE,FILTER('SUMMARY DATA'!E:E,'SUMMARY DATA'!A:A=$A1152,'SUMMARY DATA'!C:C=$B1152)),
  IF(
    OR(
      ISNUMBER(SEARCH(""CDM CASH DEPOSIT"",$C1152)),
      ISNUMBER(SEARCH(""CASH DEPOSIT"",$C1152)),
      COUNTIF('SUMMARY D"&amp;"ATA'!D:D,$C1152)&lt;&gt;1
    ),
    """",
    IFERROR(TEXTJOIN(CHAR(10),TRUE,FILTER('SUMMARY DATA'!E:E,'SUMMARY DATA'!D:D=$C1152)),"""")
  )
)"),"")</f>
        <v/>
      </c>
      <c r="F1152" s="2" t="str">
        <f>IFERROR(__xludf.DUMMYFUNCTION("IFERROR(
  TEXTJOIN(CHAR(10),TRUE,FILTER('SUMMARY DATA'!F:F,'SUMMARY DATA'!A:A=$A1152,'SUMMARY DATA'!C:C=$B1152)),
  IF(
    OR(
      ISNUMBER(SEARCH(""CDM CASH DEPOSIT"",$C1152)),
      ISNUMBER(SEARCH(""CASH DEPOSIT"",$C1152)),
      COUNTIF('SUMMARY D"&amp;"ATA'!D:D,$C1152)&lt;&gt;1
    ),
    """",
    IFERROR(TEXTJOIN(CHAR(10),TRUE,FILTER('SUMMARY DATA'!F:F,'SUMMARY DATA'!D:D=$C1152)),"""")
  )
)"),"")</f>
        <v/>
      </c>
      <c r="G1152" s="2" t="str">
        <f>IFERROR(__xludf.DUMMYFUNCTION("IFERROR(
  TEXTJOIN(CHAR(10),TRUE,FILTER('SUMMARY DATA'!G:G,'SUMMARY DATA'!A:A=$A1152,'SUMMARY DATA'!C:C=$B1152)),
  IF(
    OR(
      ISNUMBER(SEARCH(""CDM CASH DEPOSIT"",$C1152)),
      ISNUMBER(SEARCH(""CASH DEPOSIT"",$C1152)),
      COUNTIF('SUMMARY D"&amp;"ATA'!D:D,$C1152)&lt;&gt;1
    ),
    """",
    IFERROR(TEXTJOIN(CHAR(10),TRUE,FILTER('SUMMARY DATA'!G:G,'SUMMARY DATA'!D:D=$C1152)),"""")
  )
)"),"")</f>
        <v/>
      </c>
      <c r="H1152" s="6" t="str">
        <f>IFERROR(__xludf.DUMMYFUNCTION("IFERROR(
  TEXTJOIN(CHAR(10),TRUE,FILTER('SUMMARY DATA'!H:H,'SUMMARY DATA'!A:A=$A1152,'SUMMARY DATA'!C:C=$B1152)),
  IF(
    OR(
      ISNUMBER(SEARCH(""CDM CASH DEPOSIT"",$C1152)),
      ISNUMBER(SEARCH(""CASH DEPOSIT"",$C1152)),
      COUNTIF('SUMMARY D"&amp;"ATA'!D:D,$C1152)&lt;&gt;1
    ),
    """",
    IFERROR(TEXTJOIN(CHAR(10),TRUE,FILTER('SUMMARY DATA'!H:H,'SUMMARY DATA'!D:D=$C1152)),"""")
  )
)"),"")</f>
        <v/>
      </c>
      <c r="I1152" s="6" t="str">
        <f>IFERROR(__xludf.DUMMYFUNCTION("IF(H1152="""","""",
SUM(ARRAYFORMULA(VALUE(SPLIT(H1152,CHAR(10)))))
)"),"")</f>
        <v/>
      </c>
      <c r="J1152" s="2" t="str">
        <f>IFERROR(__xludf.DUMMYFUNCTION("IFERROR(
  TEXTJOIN(CHAR(10),TRUE,FILTER('SUMMARY DATA'!I:I,'SUMMARY DATA'!A:A=$A1152,'SUMMARY DATA'!C:C=$B1152)),
  IF(
    OR(
      ISNUMBER(SEARCH(""CDM CASH DEPOSIT"",$C1152)),
      ISNUMBER(SEARCH(""CASH DEPOSIT"",$C1152)),
      COUNTIF('SUMMARY D"&amp;"ATA'!D:D,$C1152)&lt;&gt;1
    ),
    """",
    IFERROR(TEXTJOIN(CHAR(10),TRUE,FILTER('SUMMARY DATA'!I:I,'SUMMARY DATA'!D:D=$C1152)),"""")
  )
)"),"")</f>
        <v/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ht="15.75" customHeight="1" spans="1:27">
      <c r="A1153" s="2"/>
      <c r="B1153" s="41"/>
      <c r="C1153" s="2"/>
      <c r="D1153" s="6"/>
      <c r="E1153" s="4" t="str">
        <f>IFERROR(__xludf.DUMMYFUNCTION("IFERROR(
  TEXTJOIN(CHAR(10),TRUE,FILTER('SUMMARY DATA'!E:E,'SUMMARY DATA'!A:A=$A1153,'SUMMARY DATA'!C:C=$B1153)),
  IF(
    OR(
      ISNUMBER(SEARCH(""CDM CASH DEPOSIT"",$C1153)),
      ISNUMBER(SEARCH(""CASH DEPOSIT"",$C1153)),
      COUNTIF('SUMMARY D"&amp;"ATA'!D:D,$C1153)&lt;&gt;1
    ),
    """",
    IFERROR(TEXTJOIN(CHAR(10),TRUE,FILTER('SUMMARY DATA'!E:E,'SUMMARY DATA'!D:D=$C1153)),"""")
  )
)"),"")</f>
        <v/>
      </c>
      <c r="F1153" s="2" t="str">
        <f>IFERROR(__xludf.DUMMYFUNCTION("IFERROR(
  TEXTJOIN(CHAR(10),TRUE,FILTER('SUMMARY DATA'!F:F,'SUMMARY DATA'!A:A=$A1153,'SUMMARY DATA'!C:C=$B1153)),
  IF(
    OR(
      ISNUMBER(SEARCH(""CDM CASH DEPOSIT"",$C1153)),
      ISNUMBER(SEARCH(""CASH DEPOSIT"",$C1153)),
      COUNTIF('SUMMARY D"&amp;"ATA'!D:D,$C1153)&lt;&gt;1
    ),
    """",
    IFERROR(TEXTJOIN(CHAR(10),TRUE,FILTER('SUMMARY DATA'!F:F,'SUMMARY DATA'!D:D=$C1153)),"""")
  )
)"),"")</f>
        <v/>
      </c>
      <c r="G1153" s="2" t="str">
        <f>IFERROR(__xludf.DUMMYFUNCTION("IFERROR(
  TEXTJOIN(CHAR(10),TRUE,FILTER('SUMMARY DATA'!G:G,'SUMMARY DATA'!A:A=$A1153,'SUMMARY DATA'!C:C=$B1153)),
  IF(
    OR(
      ISNUMBER(SEARCH(""CDM CASH DEPOSIT"",$C1153)),
      ISNUMBER(SEARCH(""CASH DEPOSIT"",$C1153)),
      COUNTIF('SUMMARY D"&amp;"ATA'!D:D,$C1153)&lt;&gt;1
    ),
    """",
    IFERROR(TEXTJOIN(CHAR(10),TRUE,FILTER('SUMMARY DATA'!G:G,'SUMMARY DATA'!D:D=$C1153)),"""")
  )
)"),"")</f>
        <v/>
      </c>
      <c r="H1153" s="6" t="str">
        <f>IFERROR(__xludf.DUMMYFUNCTION("IFERROR(
  TEXTJOIN(CHAR(10),TRUE,FILTER('SUMMARY DATA'!H:H,'SUMMARY DATA'!A:A=$A1153,'SUMMARY DATA'!C:C=$B1153)),
  IF(
    OR(
      ISNUMBER(SEARCH(""CDM CASH DEPOSIT"",$C1153)),
      ISNUMBER(SEARCH(""CASH DEPOSIT"",$C1153)),
      COUNTIF('SUMMARY D"&amp;"ATA'!D:D,$C1153)&lt;&gt;1
    ),
    """",
    IFERROR(TEXTJOIN(CHAR(10),TRUE,FILTER('SUMMARY DATA'!H:H,'SUMMARY DATA'!D:D=$C1153)),"""")
  )
)"),"")</f>
        <v/>
      </c>
      <c r="I1153" s="6" t="str">
        <f>IFERROR(__xludf.DUMMYFUNCTION("IF(H1153="""","""",
SUM(ARRAYFORMULA(VALUE(SPLIT(H1153,CHAR(10)))))
)"),"")</f>
        <v/>
      </c>
      <c r="J1153" s="2" t="str">
        <f>IFERROR(__xludf.DUMMYFUNCTION("IFERROR(
  TEXTJOIN(CHAR(10),TRUE,FILTER('SUMMARY DATA'!I:I,'SUMMARY DATA'!A:A=$A1153,'SUMMARY DATA'!C:C=$B1153)),
  IF(
    OR(
      ISNUMBER(SEARCH(""CDM CASH DEPOSIT"",$C1153)),
      ISNUMBER(SEARCH(""CASH DEPOSIT"",$C1153)),
      COUNTIF('SUMMARY D"&amp;"ATA'!D:D,$C1153)&lt;&gt;1
    ),
    """",
    IFERROR(TEXTJOIN(CHAR(10),TRUE,FILTER('SUMMARY DATA'!I:I,'SUMMARY DATA'!D:D=$C1153)),"""")
  )
)"),"")</f>
        <v/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 ht="15.75" customHeight="1" spans="1:27">
      <c r="A1154" s="2"/>
      <c r="B1154" s="41"/>
      <c r="C1154" s="2"/>
      <c r="D1154" s="6"/>
      <c r="E1154" s="4" t="str">
        <f>IFERROR(__xludf.DUMMYFUNCTION("IFERROR(
  TEXTJOIN(CHAR(10),TRUE,FILTER('SUMMARY DATA'!E:E,'SUMMARY DATA'!A:A=$A1154,'SUMMARY DATA'!C:C=$B1154)),
  IF(
    OR(
      ISNUMBER(SEARCH(""CDM CASH DEPOSIT"",$C1154)),
      ISNUMBER(SEARCH(""CASH DEPOSIT"",$C1154)),
      COUNTIF('SUMMARY D"&amp;"ATA'!D:D,$C1154)&lt;&gt;1
    ),
    """",
    IFERROR(TEXTJOIN(CHAR(10),TRUE,FILTER('SUMMARY DATA'!E:E,'SUMMARY DATA'!D:D=$C1154)),"""")
  )
)"),"")</f>
        <v/>
      </c>
      <c r="F1154" s="2" t="str">
        <f>IFERROR(__xludf.DUMMYFUNCTION("IFERROR(
  TEXTJOIN(CHAR(10),TRUE,FILTER('SUMMARY DATA'!F:F,'SUMMARY DATA'!A:A=$A1154,'SUMMARY DATA'!C:C=$B1154)),
  IF(
    OR(
      ISNUMBER(SEARCH(""CDM CASH DEPOSIT"",$C1154)),
      ISNUMBER(SEARCH(""CASH DEPOSIT"",$C1154)),
      COUNTIF('SUMMARY D"&amp;"ATA'!D:D,$C1154)&lt;&gt;1
    ),
    """",
    IFERROR(TEXTJOIN(CHAR(10),TRUE,FILTER('SUMMARY DATA'!F:F,'SUMMARY DATA'!D:D=$C1154)),"""")
  )
)"),"")</f>
        <v/>
      </c>
      <c r="G1154" s="2" t="str">
        <f>IFERROR(__xludf.DUMMYFUNCTION("IFERROR(
  TEXTJOIN(CHAR(10),TRUE,FILTER('SUMMARY DATA'!G:G,'SUMMARY DATA'!A:A=$A1154,'SUMMARY DATA'!C:C=$B1154)),
  IF(
    OR(
      ISNUMBER(SEARCH(""CDM CASH DEPOSIT"",$C1154)),
      ISNUMBER(SEARCH(""CASH DEPOSIT"",$C1154)),
      COUNTIF('SUMMARY D"&amp;"ATA'!D:D,$C1154)&lt;&gt;1
    ),
    """",
    IFERROR(TEXTJOIN(CHAR(10),TRUE,FILTER('SUMMARY DATA'!G:G,'SUMMARY DATA'!D:D=$C1154)),"""")
  )
)"),"")</f>
        <v/>
      </c>
      <c r="H1154" s="6" t="str">
        <f>IFERROR(__xludf.DUMMYFUNCTION("IFERROR(
  TEXTJOIN(CHAR(10),TRUE,FILTER('SUMMARY DATA'!H:H,'SUMMARY DATA'!A:A=$A1154,'SUMMARY DATA'!C:C=$B1154)),
  IF(
    OR(
      ISNUMBER(SEARCH(""CDM CASH DEPOSIT"",$C1154)),
      ISNUMBER(SEARCH(""CASH DEPOSIT"",$C1154)),
      COUNTIF('SUMMARY D"&amp;"ATA'!D:D,$C1154)&lt;&gt;1
    ),
    """",
    IFERROR(TEXTJOIN(CHAR(10),TRUE,FILTER('SUMMARY DATA'!H:H,'SUMMARY DATA'!D:D=$C1154)),"""")
  )
)"),"")</f>
        <v/>
      </c>
      <c r="I1154" s="6" t="str">
        <f>IFERROR(__xludf.DUMMYFUNCTION("IF(H1154="""","""",
SUM(ARRAYFORMULA(VALUE(SPLIT(H1154,CHAR(10)))))
)"),"")</f>
        <v/>
      </c>
      <c r="J1154" s="2" t="str">
        <f>IFERROR(__xludf.DUMMYFUNCTION("IFERROR(
  TEXTJOIN(CHAR(10),TRUE,FILTER('SUMMARY DATA'!I:I,'SUMMARY DATA'!A:A=$A1154,'SUMMARY DATA'!C:C=$B1154)),
  IF(
    OR(
      ISNUMBER(SEARCH(""CDM CASH DEPOSIT"",$C1154)),
      ISNUMBER(SEARCH(""CASH DEPOSIT"",$C1154)),
      COUNTIF('SUMMARY D"&amp;"ATA'!D:D,$C1154)&lt;&gt;1
    ),
    """",
    IFERROR(TEXTJOIN(CHAR(10),TRUE,FILTER('SUMMARY DATA'!I:I,'SUMMARY DATA'!D:D=$C1154)),"""")
  )
)"),"")</f>
        <v/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ht="15.75" customHeight="1" spans="1:27">
      <c r="A1155" s="2"/>
      <c r="B1155" s="41"/>
      <c r="C1155" s="2"/>
      <c r="D1155" s="6"/>
      <c r="E1155" s="4" t="str">
        <f>IFERROR(__xludf.DUMMYFUNCTION("IFERROR(
  TEXTJOIN(CHAR(10),TRUE,FILTER('SUMMARY DATA'!E:E,'SUMMARY DATA'!A:A=$A1155,'SUMMARY DATA'!C:C=$B1155)),
  IF(
    OR(
      ISNUMBER(SEARCH(""CDM CASH DEPOSIT"",$C1155)),
      ISNUMBER(SEARCH(""CASH DEPOSIT"",$C1155)),
      COUNTIF('SUMMARY D"&amp;"ATA'!D:D,$C1155)&lt;&gt;1
    ),
    """",
    IFERROR(TEXTJOIN(CHAR(10),TRUE,FILTER('SUMMARY DATA'!E:E,'SUMMARY DATA'!D:D=$C1155)),"""")
  )
)"),"")</f>
        <v/>
      </c>
      <c r="F1155" s="2" t="str">
        <f>IFERROR(__xludf.DUMMYFUNCTION("IFERROR(
  TEXTJOIN(CHAR(10),TRUE,FILTER('SUMMARY DATA'!F:F,'SUMMARY DATA'!A:A=$A1155,'SUMMARY DATA'!C:C=$B1155)),
  IF(
    OR(
      ISNUMBER(SEARCH(""CDM CASH DEPOSIT"",$C1155)),
      ISNUMBER(SEARCH(""CASH DEPOSIT"",$C1155)),
      COUNTIF('SUMMARY D"&amp;"ATA'!D:D,$C1155)&lt;&gt;1
    ),
    """",
    IFERROR(TEXTJOIN(CHAR(10),TRUE,FILTER('SUMMARY DATA'!F:F,'SUMMARY DATA'!D:D=$C1155)),"""")
  )
)"),"")</f>
        <v/>
      </c>
      <c r="G1155" s="2" t="str">
        <f>IFERROR(__xludf.DUMMYFUNCTION("IFERROR(
  TEXTJOIN(CHAR(10),TRUE,FILTER('SUMMARY DATA'!G:G,'SUMMARY DATA'!A:A=$A1155,'SUMMARY DATA'!C:C=$B1155)),
  IF(
    OR(
      ISNUMBER(SEARCH(""CDM CASH DEPOSIT"",$C1155)),
      ISNUMBER(SEARCH(""CASH DEPOSIT"",$C1155)),
      COUNTIF('SUMMARY D"&amp;"ATA'!D:D,$C1155)&lt;&gt;1
    ),
    """",
    IFERROR(TEXTJOIN(CHAR(10),TRUE,FILTER('SUMMARY DATA'!G:G,'SUMMARY DATA'!D:D=$C1155)),"""")
  )
)"),"")</f>
        <v/>
      </c>
      <c r="H1155" s="6" t="str">
        <f>IFERROR(__xludf.DUMMYFUNCTION("IFERROR(
  TEXTJOIN(CHAR(10),TRUE,FILTER('SUMMARY DATA'!H:H,'SUMMARY DATA'!A:A=$A1155,'SUMMARY DATA'!C:C=$B1155)),
  IF(
    OR(
      ISNUMBER(SEARCH(""CDM CASH DEPOSIT"",$C1155)),
      ISNUMBER(SEARCH(""CASH DEPOSIT"",$C1155)),
      COUNTIF('SUMMARY D"&amp;"ATA'!D:D,$C1155)&lt;&gt;1
    ),
    """",
    IFERROR(TEXTJOIN(CHAR(10),TRUE,FILTER('SUMMARY DATA'!H:H,'SUMMARY DATA'!D:D=$C1155)),"""")
  )
)"),"")</f>
        <v/>
      </c>
      <c r="I1155" s="6" t="str">
        <f>IFERROR(__xludf.DUMMYFUNCTION("IF(H1155="""","""",
SUM(ARRAYFORMULA(VALUE(SPLIT(H1155,CHAR(10)))))
)"),"")</f>
        <v/>
      </c>
      <c r="J1155" s="2" t="str">
        <f>IFERROR(__xludf.DUMMYFUNCTION("IFERROR(
  TEXTJOIN(CHAR(10),TRUE,FILTER('SUMMARY DATA'!I:I,'SUMMARY DATA'!A:A=$A1155,'SUMMARY DATA'!C:C=$B1155)),
  IF(
    OR(
      ISNUMBER(SEARCH(""CDM CASH DEPOSIT"",$C1155)),
      ISNUMBER(SEARCH(""CASH DEPOSIT"",$C1155)),
      COUNTIF('SUMMARY D"&amp;"ATA'!D:D,$C1155)&lt;&gt;1
    ),
    """",
    IFERROR(TEXTJOIN(CHAR(10),TRUE,FILTER('SUMMARY DATA'!I:I,'SUMMARY DATA'!D:D=$C1155)),"""")
  )
)"),"")</f>
        <v/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ht="15.75" customHeight="1" spans="1:27">
      <c r="A1156" s="2"/>
      <c r="B1156" s="41"/>
      <c r="C1156" s="2"/>
      <c r="D1156" s="6"/>
      <c r="E1156" s="4" t="str">
        <f>IFERROR(__xludf.DUMMYFUNCTION("IFERROR(
  TEXTJOIN(CHAR(10),TRUE,FILTER('SUMMARY DATA'!E:E,'SUMMARY DATA'!A:A=$A1156,'SUMMARY DATA'!C:C=$B1156)),
  IF(
    OR(
      ISNUMBER(SEARCH(""CDM CASH DEPOSIT"",$C1156)),
      ISNUMBER(SEARCH(""CASH DEPOSIT"",$C1156)),
      COUNTIF('SUMMARY D"&amp;"ATA'!D:D,$C1156)&lt;&gt;1
    ),
    """",
    IFERROR(TEXTJOIN(CHAR(10),TRUE,FILTER('SUMMARY DATA'!E:E,'SUMMARY DATA'!D:D=$C1156)),"""")
  )
)"),"")</f>
        <v/>
      </c>
      <c r="F1156" s="2" t="str">
        <f>IFERROR(__xludf.DUMMYFUNCTION("IFERROR(
  TEXTJOIN(CHAR(10),TRUE,FILTER('SUMMARY DATA'!F:F,'SUMMARY DATA'!A:A=$A1156,'SUMMARY DATA'!C:C=$B1156)),
  IF(
    OR(
      ISNUMBER(SEARCH(""CDM CASH DEPOSIT"",$C1156)),
      ISNUMBER(SEARCH(""CASH DEPOSIT"",$C1156)),
      COUNTIF('SUMMARY D"&amp;"ATA'!D:D,$C1156)&lt;&gt;1
    ),
    """",
    IFERROR(TEXTJOIN(CHAR(10),TRUE,FILTER('SUMMARY DATA'!F:F,'SUMMARY DATA'!D:D=$C1156)),"""")
  )
)"),"")</f>
        <v/>
      </c>
      <c r="G1156" s="2" t="str">
        <f>IFERROR(__xludf.DUMMYFUNCTION("IFERROR(
  TEXTJOIN(CHAR(10),TRUE,FILTER('SUMMARY DATA'!G:G,'SUMMARY DATA'!A:A=$A1156,'SUMMARY DATA'!C:C=$B1156)),
  IF(
    OR(
      ISNUMBER(SEARCH(""CDM CASH DEPOSIT"",$C1156)),
      ISNUMBER(SEARCH(""CASH DEPOSIT"",$C1156)),
      COUNTIF('SUMMARY D"&amp;"ATA'!D:D,$C1156)&lt;&gt;1
    ),
    """",
    IFERROR(TEXTJOIN(CHAR(10),TRUE,FILTER('SUMMARY DATA'!G:G,'SUMMARY DATA'!D:D=$C1156)),"""")
  )
)"),"")</f>
        <v/>
      </c>
      <c r="H1156" s="6" t="str">
        <f>IFERROR(__xludf.DUMMYFUNCTION("IFERROR(
  TEXTJOIN(CHAR(10),TRUE,FILTER('SUMMARY DATA'!H:H,'SUMMARY DATA'!A:A=$A1156,'SUMMARY DATA'!C:C=$B1156)),
  IF(
    OR(
      ISNUMBER(SEARCH(""CDM CASH DEPOSIT"",$C1156)),
      ISNUMBER(SEARCH(""CASH DEPOSIT"",$C1156)),
      COUNTIF('SUMMARY D"&amp;"ATA'!D:D,$C1156)&lt;&gt;1
    ),
    """",
    IFERROR(TEXTJOIN(CHAR(10),TRUE,FILTER('SUMMARY DATA'!H:H,'SUMMARY DATA'!D:D=$C1156)),"""")
  )
)"),"")</f>
        <v/>
      </c>
      <c r="I1156" s="6" t="str">
        <f>IFERROR(__xludf.DUMMYFUNCTION("IF(H1156="""","""",
SUM(ARRAYFORMULA(VALUE(SPLIT(H1156,CHAR(10)))))
)"),"")</f>
        <v/>
      </c>
      <c r="J1156" s="2" t="str">
        <f>IFERROR(__xludf.DUMMYFUNCTION("IFERROR(
  TEXTJOIN(CHAR(10),TRUE,FILTER('SUMMARY DATA'!I:I,'SUMMARY DATA'!A:A=$A1156,'SUMMARY DATA'!C:C=$B1156)),
  IF(
    OR(
      ISNUMBER(SEARCH(""CDM CASH DEPOSIT"",$C1156)),
      ISNUMBER(SEARCH(""CASH DEPOSIT"",$C1156)),
      COUNTIF('SUMMARY D"&amp;"ATA'!D:D,$C1156)&lt;&gt;1
    ),
    """",
    IFERROR(TEXTJOIN(CHAR(10),TRUE,FILTER('SUMMARY DATA'!I:I,'SUMMARY DATA'!D:D=$C1156)),"""")
  )
)"),"")</f>
        <v/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 ht="15.75" customHeight="1" spans="1:27">
      <c r="A1157" s="2"/>
      <c r="B1157" s="41"/>
      <c r="C1157" s="2"/>
      <c r="D1157" s="6"/>
      <c r="E1157" s="4" t="str">
        <f>IFERROR(__xludf.DUMMYFUNCTION("IFERROR(
  TEXTJOIN(CHAR(10),TRUE,FILTER('SUMMARY DATA'!E:E,'SUMMARY DATA'!A:A=$A1157,'SUMMARY DATA'!C:C=$B1157)),
  IF(
    OR(
      ISNUMBER(SEARCH(""CDM CASH DEPOSIT"",$C1157)),
      ISNUMBER(SEARCH(""CASH DEPOSIT"",$C1157)),
      COUNTIF('SUMMARY D"&amp;"ATA'!D:D,$C1157)&lt;&gt;1
    ),
    """",
    IFERROR(TEXTJOIN(CHAR(10),TRUE,FILTER('SUMMARY DATA'!E:E,'SUMMARY DATA'!D:D=$C1157)),"""")
  )
)"),"")</f>
        <v/>
      </c>
      <c r="F1157" s="2" t="str">
        <f>IFERROR(__xludf.DUMMYFUNCTION("IFERROR(
  TEXTJOIN(CHAR(10),TRUE,FILTER('SUMMARY DATA'!F:F,'SUMMARY DATA'!A:A=$A1157,'SUMMARY DATA'!C:C=$B1157)),
  IF(
    OR(
      ISNUMBER(SEARCH(""CDM CASH DEPOSIT"",$C1157)),
      ISNUMBER(SEARCH(""CASH DEPOSIT"",$C1157)),
      COUNTIF('SUMMARY D"&amp;"ATA'!D:D,$C1157)&lt;&gt;1
    ),
    """",
    IFERROR(TEXTJOIN(CHAR(10),TRUE,FILTER('SUMMARY DATA'!F:F,'SUMMARY DATA'!D:D=$C1157)),"""")
  )
)"),"")</f>
        <v/>
      </c>
      <c r="G1157" s="2" t="str">
        <f>IFERROR(__xludf.DUMMYFUNCTION("IFERROR(
  TEXTJOIN(CHAR(10),TRUE,FILTER('SUMMARY DATA'!G:G,'SUMMARY DATA'!A:A=$A1157,'SUMMARY DATA'!C:C=$B1157)),
  IF(
    OR(
      ISNUMBER(SEARCH(""CDM CASH DEPOSIT"",$C1157)),
      ISNUMBER(SEARCH(""CASH DEPOSIT"",$C1157)),
      COUNTIF('SUMMARY D"&amp;"ATA'!D:D,$C1157)&lt;&gt;1
    ),
    """",
    IFERROR(TEXTJOIN(CHAR(10),TRUE,FILTER('SUMMARY DATA'!G:G,'SUMMARY DATA'!D:D=$C1157)),"""")
  )
)"),"")</f>
        <v/>
      </c>
      <c r="H1157" s="6" t="str">
        <f>IFERROR(__xludf.DUMMYFUNCTION("IFERROR(
  TEXTJOIN(CHAR(10),TRUE,FILTER('SUMMARY DATA'!H:H,'SUMMARY DATA'!A:A=$A1157,'SUMMARY DATA'!C:C=$B1157)),
  IF(
    OR(
      ISNUMBER(SEARCH(""CDM CASH DEPOSIT"",$C1157)),
      ISNUMBER(SEARCH(""CASH DEPOSIT"",$C1157)),
      COUNTIF('SUMMARY D"&amp;"ATA'!D:D,$C1157)&lt;&gt;1
    ),
    """",
    IFERROR(TEXTJOIN(CHAR(10),TRUE,FILTER('SUMMARY DATA'!H:H,'SUMMARY DATA'!D:D=$C1157)),"""")
  )
)"),"")</f>
        <v/>
      </c>
      <c r="I1157" s="6" t="str">
        <f>IFERROR(__xludf.DUMMYFUNCTION("IF(H1157="""","""",
SUM(ARRAYFORMULA(VALUE(SPLIT(H1157,CHAR(10)))))
)"),"")</f>
        <v/>
      </c>
      <c r="J1157" s="2" t="str">
        <f>IFERROR(__xludf.DUMMYFUNCTION("IFERROR(
  TEXTJOIN(CHAR(10),TRUE,FILTER('SUMMARY DATA'!I:I,'SUMMARY DATA'!A:A=$A1157,'SUMMARY DATA'!C:C=$B1157)),
  IF(
    OR(
      ISNUMBER(SEARCH(""CDM CASH DEPOSIT"",$C1157)),
      ISNUMBER(SEARCH(""CASH DEPOSIT"",$C1157)),
      COUNTIF('SUMMARY D"&amp;"ATA'!D:D,$C1157)&lt;&gt;1
    ),
    """",
    IFERROR(TEXTJOIN(CHAR(10),TRUE,FILTER('SUMMARY DATA'!I:I,'SUMMARY DATA'!D:D=$C1157)),"""")
  )
)"),"")</f>
        <v/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ht="15.75" customHeight="1" spans="1:27">
      <c r="A1158" s="2"/>
      <c r="B1158" s="41"/>
      <c r="C1158" s="2"/>
      <c r="D1158" s="6"/>
      <c r="E1158" s="4" t="str">
        <f>IFERROR(__xludf.DUMMYFUNCTION("IFERROR(
  TEXTJOIN(CHAR(10),TRUE,FILTER('SUMMARY DATA'!E:E,'SUMMARY DATA'!A:A=$A1158,'SUMMARY DATA'!C:C=$B1158)),
  IF(
    OR(
      ISNUMBER(SEARCH(""CDM CASH DEPOSIT"",$C1158)),
      ISNUMBER(SEARCH(""CASH DEPOSIT"",$C1158)),
      COUNTIF('SUMMARY D"&amp;"ATA'!D:D,$C1158)&lt;&gt;1
    ),
    """",
    IFERROR(TEXTJOIN(CHAR(10),TRUE,FILTER('SUMMARY DATA'!E:E,'SUMMARY DATA'!D:D=$C1158)),"""")
  )
)"),"")</f>
        <v/>
      </c>
      <c r="F1158" s="2" t="str">
        <f>IFERROR(__xludf.DUMMYFUNCTION("IFERROR(
  TEXTJOIN(CHAR(10),TRUE,FILTER('SUMMARY DATA'!F:F,'SUMMARY DATA'!A:A=$A1158,'SUMMARY DATA'!C:C=$B1158)),
  IF(
    OR(
      ISNUMBER(SEARCH(""CDM CASH DEPOSIT"",$C1158)),
      ISNUMBER(SEARCH(""CASH DEPOSIT"",$C1158)),
      COUNTIF('SUMMARY D"&amp;"ATA'!D:D,$C1158)&lt;&gt;1
    ),
    """",
    IFERROR(TEXTJOIN(CHAR(10),TRUE,FILTER('SUMMARY DATA'!F:F,'SUMMARY DATA'!D:D=$C1158)),"""")
  )
)"),"")</f>
        <v/>
      </c>
      <c r="G1158" s="2" t="str">
        <f>IFERROR(__xludf.DUMMYFUNCTION("IFERROR(
  TEXTJOIN(CHAR(10),TRUE,FILTER('SUMMARY DATA'!G:G,'SUMMARY DATA'!A:A=$A1158,'SUMMARY DATA'!C:C=$B1158)),
  IF(
    OR(
      ISNUMBER(SEARCH(""CDM CASH DEPOSIT"",$C1158)),
      ISNUMBER(SEARCH(""CASH DEPOSIT"",$C1158)),
      COUNTIF('SUMMARY D"&amp;"ATA'!D:D,$C1158)&lt;&gt;1
    ),
    """",
    IFERROR(TEXTJOIN(CHAR(10),TRUE,FILTER('SUMMARY DATA'!G:G,'SUMMARY DATA'!D:D=$C1158)),"""")
  )
)"),"")</f>
        <v/>
      </c>
      <c r="H1158" s="6" t="str">
        <f>IFERROR(__xludf.DUMMYFUNCTION("IFERROR(
  TEXTJOIN(CHAR(10),TRUE,FILTER('SUMMARY DATA'!H:H,'SUMMARY DATA'!A:A=$A1158,'SUMMARY DATA'!C:C=$B1158)),
  IF(
    OR(
      ISNUMBER(SEARCH(""CDM CASH DEPOSIT"",$C1158)),
      ISNUMBER(SEARCH(""CASH DEPOSIT"",$C1158)),
      COUNTIF('SUMMARY D"&amp;"ATA'!D:D,$C1158)&lt;&gt;1
    ),
    """",
    IFERROR(TEXTJOIN(CHAR(10),TRUE,FILTER('SUMMARY DATA'!H:H,'SUMMARY DATA'!D:D=$C1158)),"""")
  )
)"),"")</f>
        <v/>
      </c>
      <c r="I1158" s="6" t="str">
        <f>IFERROR(__xludf.DUMMYFUNCTION("IF(H1158="""","""",
SUM(ARRAYFORMULA(VALUE(SPLIT(H1158,CHAR(10)))))
)"),"")</f>
        <v/>
      </c>
      <c r="J1158" s="2" t="str">
        <f>IFERROR(__xludf.DUMMYFUNCTION("IFERROR(
  TEXTJOIN(CHAR(10),TRUE,FILTER('SUMMARY DATA'!I:I,'SUMMARY DATA'!A:A=$A1158,'SUMMARY DATA'!C:C=$B1158)),
  IF(
    OR(
      ISNUMBER(SEARCH(""CDM CASH DEPOSIT"",$C1158)),
      ISNUMBER(SEARCH(""CASH DEPOSIT"",$C1158)),
      COUNTIF('SUMMARY D"&amp;"ATA'!D:D,$C1158)&lt;&gt;1
    ),
    """",
    IFERROR(TEXTJOIN(CHAR(10),TRUE,FILTER('SUMMARY DATA'!I:I,'SUMMARY DATA'!D:D=$C1158)),"""")
  )
)"),"")</f>
        <v/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ht="15.75" customHeight="1" spans="1:27">
      <c r="A1159" s="2"/>
      <c r="B1159" s="41"/>
      <c r="C1159" s="2"/>
      <c r="D1159" s="6"/>
      <c r="E1159" s="4" t="str">
        <f>IFERROR(__xludf.DUMMYFUNCTION("IFERROR(
  TEXTJOIN(CHAR(10),TRUE,FILTER('SUMMARY DATA'!E:E,'SUMMARY DATA'!A:A=$A1159,'SUMMARY DATA'!C:C=$B1159)),
  IF(
    OR(
      ISNUMBER(SEARCH(""CDM CASH DEPOSIT"",$C1159)),
      ISNUMBER(SEARCH(""CASH DEPOSIT"",$C1159)),
      COUNTIF('SUMMARY D"&amp;"ATA'!D:D,$C1159)&lt;&gt;1
    ),
    """",
    IFERROR(TEXTJOIN(CHAR(10),TRUE,FILTER('SUMMARY DATA'!E:E,'SUMMARY DATA'!D:D=$C1159)),"""")
  )
)"),"")</f>
        <v/>
      </c>
      <c r="F1159" s="2" t="str">
        <f>IFERROR(__xludf.DUMMYFUNCTION("IFERROR(
  TEXTJOIN(CHAR(10),TRUE,FILTER('SUMMARY DATA'!F:F,'SUMMARY DATA'!A:A=$A1159,'SUMMARY DATA'!C:C=$B1159)),
  IF(
    OR(
      ISNUMBER(SEARCH(""CDM CASH DEPOSIT"",$C1159)),
      ISNUMBER(SEARCH(""CASH DEPOSIT"",$C1159)),
      COUNTIF('SUMMARY D"&amp;"ATA'!D:D,$C1159)&lt;&gt;1
    ),
    """",
    IFERROR(TEXTJOIN(CHAR(10),TRUE,FILTER('SUMMARY DATA'!F:F,'SUMMARY DATA'!D:D=$C1159)),"""")
  )
)"),"")</f>
        <v/>
      </c>
      <c r="G1159" s="2" t="str">
        <f>IFERROR(__xludf.DUMMYFUNCTION("IFERROR(
  TEXTJOIN(CHAR(10),TRUE,FILTER('SUMMARY DATA'!G:G,'SUMMARY DATA'!A:A=$A1159,'SUMMARY DATA'!C:C=$B1159)),
  IF(
    OR(
      ISNUMBER(SEARCH(""CDM CASH DEPOSIT"",$C1159)),
      ISNUMBER(SEARCH(""CASH DEPOSIT"",$C1159)),
      COUNTIF('SUMMARY D"&amp;"ATA'!D:D,$C1159)&lt;&gt;1
    ),
    """",
    IFERROR(TEXTJOIN(CHAR(10),TRUE,FILTER('SUMMARY DATA'!G:G,'SUMMARY DATA'!D:D=$C1159)),"""")
  )
)"),"")</f>
        <v/>
      </c>
      <c r="H1159" s="6" t="str">
        <f>IFERROR(__xludf.DUMMYFUNCTION("IFERROR(
  TEXTJOIN(CHAR(10),TRUE,FILTER('SUMMARY DATA'!H:H,'SUMMARY DATA'!A:A=$A1159,'SUMMARY DATA'!C:C=$B1159)),
  IF(
    OR(
      ISNUMBER(SEARCH(""CDM CASH DEPOSIT"",$C1159)),
      ISNUMBER(SEARCH(""CASH DEPOSIT"",$C1159)),
      COUNTIF('SUMMARY D"&amp;"ATA'!D:D,$C1159)&lt;&gt;1
    ),
    """",
    IFERROR(TEXTJOIN(CHAR(10),TRUE,FILTER('SUMMARY DATA'!H:H,'SUMMARY DATA'!D:D=$C1159)),"""")
  )
)"),"")</f>
        <v/>
      </c>
      <c r="I1159" s="6" t="str">
        <f>IFERROR(__xludf.DUMMYFUNCTION("IF(H1159="""","""",
SUM(ARRAYFORMULA(VALUE(SPLIT(H1159,CHAR(10)))))
)"),"")</f>
        <v/>
      </c>
      <c r="J1159" s="2" t="str">
        <f>IFERROR(__xludf.DUMMYFUNCTION("IFERROR(
  TEXTJOIN(CHAR(10),TRUE,FILTER('SUMMARY DATA'!I:I,'SUMMARY DATA'!A:A=$A1159,'SUMMARY DATA'!C:C=$B1159)),
  IF(
    OR(
      ISNUMBER(SEARCH(""CDM CASH DEPOSIT"",$C1159)),
      ISNUMBER(SEARCH(""CASH DEPOSIT"",$C1159)),
      COUNTIF('SUMMARY D"&amp;"ATA'!D:D,$C1159)&lt;&gt;1
    ),
    """",
    IFERROR(TEXTJOIN(CHAR(10),TRUE,FILTER('SUMMARY DATA'!I:I,'SUMMARY DATA'!D:D=$C1159)),"""")
  )
)"),"")</f>
        <v/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ht="15.75" customHeight="1" spans="1:27">
      <c r="A1160" s="2"/>
      <c r="B1160" s="41"/>
      <c r="C1160" s="2"/>
      <c r="D1160" s="6"/>
      <c r="E1160" s="4" t="str">
        <f>IFERROR(__xludf.DUMMYFUNCTION("IFERROR(
  TEXTJOIN(CHAR(10),TRUE,FILTER('SUMMARY DATA'!E:E,'SUMMARY DATA'!A:A=$A1160,'SUMMARY DATA'!C:C=$B1160)),
  IF(
    OR(
      ISNUMBER(SEARCH(""CDM CASH DEPOSIT"",$C1160)),
      ISNUMBER(SEARCH(""CASH DEPOSIT"",$C1160)),
      COUNTIF('SUMMARY D"&amp;"ATA'!D:D,$C1160)&lt;&gt;1
    ),
    """",
    IFERROR(TEXTJOIN(CHAR(10),TRUE,FILTER('SUMMARY DATA'!E:E,'SUMMARY DATA'!D:D=$C1160)),"""")
  )
)"),"")</f>
        <v/>
      </c>
      <c r="F1160" s="2" t="str">
        <f>IFERROR(__xludf.DUMMYFUNCTION("IFERROR(
  TEXTJOIN(CHAR(10),TRUE,FILTER('SUMMARY DATA'!F:F,'SUMMARY DATA'!A:A=$A1160,'SUMMARY DATA'!C:C=$B1160)),
  IF(
    OR(
      ISNUMBER(SEARCH(""CDM CASH DEPOSIT"",$C1160)),
      ISNUMBER(SEARCH(""CASH DEPOSIT"",$C1160)),
      COUNTIF('SUMMARY D"&amp;"ATA'!D:D,$C1160)&lt;&gt;1
    ),
    """",
    IFERROR(TEXTJOIN(CHAR(10),TRUE,FILTER('SUMMARY DATA'!F:F,'SUMMARY DATA'!D:D=$C1160)),"""")
  )
)"),"")</f>
        <v/>
      </c>
      <c r="G1160" s="2" t="str">
        <f>IFERROR(__xludf.DUMMYFUNCTION("IFERROR(
  TEXTJOIN(CHAR(10),TRUE,FILTER('SUMMARY DATA'!G:G,'SUMMARY DATA'!A:A=$A1160,'SUMMARY DATA'!C:C=$B1160)),
  IF(
    OR(
      ISNUMBER(SEARCH(""CDM CASH DEPOSIT"",$C1160)),
      ISNUMBER(SEARCH(""CASH DEPOSIT"",$C1160)),
      COUNTIF('SUMMARY D"&amp;"ATA'!D:D,$C1160)&lt;&gt;1
    ),
    """",
    IFERROR(TEXTJOIN(CHAR(10),TRUE,FILTER('SUMMARY DATA'!G:G,'SUMMARY DATA'!D:D=$C1160)),"""")
  )
)"),"")</f>
        <v/>
      </c>
      <c r="H1160" s="6" t="str">
        <f>IFERROR(__xludf.DUMMYFUNCTION("IFERROR(
  TEXTJOIN(CHAR(10),TRUE,FILTER('SUMMARY DATA'!H:H,'SUMMARY DATA'!A:A=$A1160,'SUMMARY DATA'!C:C=$B1160)),
  IF(
    OR(
      ISNUMBER(SEARCH(""CDM CASH DEPOSIT"",$C1160)),
      ISNUMBER(SEARCH(""CASH DEPOSIT"",$C1160)),
      COUNTIF('SUMMARY D"&amp;"ATA'!D:D,$C1160)&lt;&gt;1
    ),
    """",
    IFERROR(TEXTJOIN(CHAR(10),TRUE,FILTER('SUMMARY DATA'!H:H,'SUMMARY DATA'!D:D=$C1160)),"""")
  )
)"),"")</f>
        <v/>
      </c>
      <c r="I1160" s="6" t="str">
        <f>IFERROR(__xludf.DUMMYFUNCTION("IF(H1160="""","""",
SUM(ARRAYFORMULA(VALUE(SPLIT(H1160,CHAR(10)))))
)"),"")</f>
        <v/>
      </c>
      <c r="J1160" s="2" t="str">
        <f>IFERROR(__xludf.DUMMYFUNCTION("IFERROR(
  TEXTJOIN(CHAR(10),TRUE,FILTER('SUMMARY DATA'!I:I,'SUMMARY DATA'!A:A=$A1160,'SUMMARY DATA'!C:C=$B1160)),
  IF(
    OR(
      ISNUMBER(SEARCH(""CDM CASH DEPOSIT"",$C1160)),
      ISNUMBER(SEARCH(""CASH DEPOSIT"",$C1160)),
      COUNTIF('SUMMARY D"&amp;"ATA'!D:D,$C1160)&lt;&gt;1
    ),
    """",
    IFERROR(TEXTJOIN(CHAR(10),TRUE,FILTER('SUMMARY DATA'!I:I,'SUMMARY DATA'!D:D=$C1160)),"""")
  )
)"),"")</f>
        <v/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ht="15.75" customHeight="1" spans="1:27">
      <c r="A1161" s="2"/>
      <c r="B1161" s="41"/>
      <c r="C1161" s="2"/>
      <c r="D1161" s="6"/>
      <c r="E1161" s="4" t="str">
        <f>IFERROR(__xludf.DUMMYFUNCTION("IFERROR(
  TEXTJOIN(CHAR(10),TRUE,FILTER('SUMMARY DATA'!E:E,'SUMMARY DATA'!A:A=$A1161,'SUMMARY DATA'!C:C=$B1161)),
  IF(
    OR(
      ISNUMBER(SEARCH(""CDM CASH DEPOSIT"",$C1161)),
      ISNUMBER(SEARCH(""CASH DEPOSIT"",$C1161)),
      COUNTIF('SUMMARY D"&amp;"ATA'!D:D,$C1161)&lt;&gt;1
    ),
    """",
    IFERROR(TEXTJOIN(CHAR(10),TRUE,FILTER('SUMMARY DATA'!E:E,'SUMMARY DATA'!D:D=$C1161)),"""")
  )
)"),"")</f>
        <v/>
      </c>
      <c r="F1161" s="2" t="str">
        <f>IFERROR(__xludf.DUMMYFUNCTION("IFERROR(
  TEXTJOIN(CHAR(10),TRUE,FILTER('SUMMARY DATA'!F:F,'SUMMARY DATA'!A:A=$A1161,'SUMMARY DATA'!C:C=$B1161)),
  IF(
    OR(
      ISNUMBER(SEARCH(""CDM CASH DEPOSIT"",$C1161)),
      ISNUMBER(SEARCH(""CASH DEPOSIT"",$C1161)),
      COUNTIF('SUMMARY D"&amp;"ATA'!D:D,$C1161)&lt;&gt;1
    ),
    """",
    IFERROR(TEXTJOIN(CHAR(10),TRUE,FILTER('SUMMARY DATA'!F:F,'SUMMARY DATA'!D:D=$C1161)),"""")
  )
)"),"")</f>
        <v/>
      </c>
      <c r="G1161" s="2" t="str">
        <f>IFERROR(__xludf.DUMMYFUNCTION("IFERROR(
  TEXTJOIN(CHAR(10),TRUE,FILTER('SUMMARY DATA'!G:G,'SUMMARY DATA'!A:A=$A1161,'SUMMARY DATA'!C:C=$B1161)),
  IF(
    OR(
      ISNUMBER(SEARCH(""CDM CASH DEPOSIT"",$C1161)),
      ISNUMBER(SEARCH(""CASH DEPOSIT"",$C1161)),
      COUNTIF('SUMMARY D"&amp;"ATA'!D:D,$C1161)&lt;&gt;1
    ),
    """",
    IFERROR(TEXTJOIN(CHAR(10),TRUE,FILTER('SUMMARY DATA'!G:G,'SUMMARY DATA'!D:D=$C1161)),"""")
  )
)"),"")</f>
        <v/>
      </c>
      <c r="H1161" s="6" t="str">
        <f>IFERROR(__xludf.DUMMYFUNCTION("IFERROR(
  TEXTJOIN(CHAR(10),TRUE,FILTER('SUMMARY DATA'!H:H,'SUMMARY DATA'!A:A=$A1161,'SUMMARY DATA'!C:C=$B1161)),
  IF(
    OR(
      ISNUMBER(SEARCH(""CDM CASH DEPOSIT"",$C1161)),
      ISNUMBER(SEARCH(""CASH DEPOSIT"",$C1161)),
      COUNTIF('SUMMARY D"&amp;"ATA'!D:D,$C1161)&lt;&gt;1
    ),
    """",
    IFERROR(TEXTJOIN(CHAR(10),TRUE,FILTER('SUMMARY DATA'!H:H,'SUMMARY DATA'!D:D=$C1161)),"""")
  )
)"),"")</f>
        <v/>
      </c>
      <c r="I1161" s="6" t="str">
        <f>IFERROR(__xludf.DUMMYFUNCTION("IF(H1161="""","""",
SUM(ARRAYFORMULA(VALUE(SPLIT(H1161,CHAR(10)))))
)"),"")</f>
        <v/>
      </c>
      <c r="J1161" s="2" t="str">
        <f>IFERROR(__xludf.DUMMYFUNCTION("IFERROR(
  TEXTJOIN(CHAR(10),TRUE,FILTER('SUMMARY DATA'!I:I,'SUMMARY DATA'!A:A=$A1161,'SUMMARY DATA'!C:C=$B1161)),
  IF(
    OR(
      ISNUMBER(SEARCH(""CDM CASH DEPOSIT"",$C1161)),
      ISNUMBER(SEARCH(""CASH DEPOSIT"",$C1161)),
      COUNTIF('SUMMARY D"&amp;"ATA'!D:D,$C1161)&lt;&gt;1
    ),
    """",
    IFERROR(TEXTJOIN(CHAR(10),TRUE,FILTER('SUMMARY DATA'!I:I,'SUMMARY DATA'!D:D=$C1161)),"""")
  )
)"),"")</f>
        <v/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ht="15.75" customHeight="1" spans="1:27">
      <c r="A1162" s="2"/>
      <c r="B1162" s="41"/>
      <c r="C1162" s="2"/>
      <c r="D1162" s="6"/>
      <c r="E1162" s="4" t="str">
        <f>IFERROR(__xludf.DUMMYFUNCTION("IFERROR(
  TEXTJOIN(CHAR(10),TRUE,FILTER('SUMMARY DATA'!E:E,'SUMMARY DATA'!A:A=$A1162,'SUMMARY DATA'!C:C=$B1162)),
  IF(
    OR(
      ISNUMBER(SEARCH(""CDM CASH DEPOSIT"",$C1162)),
      ISNUMBER(SEARCH(""CASH DEPOSIT"",$C1162)),
      COUNTIF('SUMMARY D"&amp;"ATA'!D:D,$C1162)&lt;&gt;1
    ),
    """",
    IFERROR(TEXTJOIN(CHAR(10),TRUE,FILTER('SUMMARY DATA'!E:E,'SUMMARY DATA'!D:D=$C1162)),"""")
  )
)"),"")</f>
        <v/>
      </c>
      <c r="F1162" s="2" t="str">
        <f>IFERROR(__xludf.DUMMYFUNCTION("IFERROR(
  TEXTJOIN(CHAR(10),TRUE,FILTER('SUMMARY DATA'!F:F,'SUMMARY DATA'!A:A=$A1162,'SUMMARY DATA'!C:C=$B1162)),
  IF(
    OR(
      ISNUMBER(SEARCH(""CDM CASH DEPOSIT"",$C1162)),
      ISNUMBER(SEARCH(""CASH DEPOSIT"",$C1162)),
      COUNTIF('SUMMARY D"&amp;"ATA'!D:D,$C1162)&lt;&gt;1
    ),
    """",
    IFERROR(TEXTJOIN(CHAR(10),TRUE,FILTER('SUMMARY DATA'!F:F,'SUMMARY DATA'!D:D=$C1162)),"""")
  )
)"),"")</f>
        <v/>
      </c>
      <c r="G1162" s="2" t="str">
        <f>IFERROR(__xludf.DUMMYFUNCTION("IFERROR(
  TEXTJOIN(CHAR(10),TRUE,FILTER('SUMMARY DATA'!G:G,'SUMMARY DATA'!A:A=$A1162,'SUMMARY DATA'!C:C=$B1162)),
  IF(
    OR(
      ISNUMBER(SEARCH(""CDM CASH DEPOSIT"",$C1162)),
      ISNUMBER(SEARCH(""CASH DEPOSIT"",$C1162)),
      COUNTIF('SUMMARY D"&amp;"ATA'!D:D,$C1162)&lt;&gt;1
    ),
    """",
    IFERROR(TEXTJOIN(CHAR(10),TRUE,FILTER('SUMMARY DATA'!G:G,'SUMMARY DATA'!D:D=$C1162)),"""")
  )
)"),"")</f>
        <v/>
      </c>
      <c r="H1162" s="6" t="str">
        <f>IFERROR(__xludf.DUMMYFUNCTION("IFERROR(
  TEXTJOIN(CHAR(10),TRUE,FILTER('SUMMARY DATA'!H:H,'SUMMARY DATA'!A:A=$A1162,'SUMMARY DATA'!C:C=$B1162)),
  IF(
    OR(
      ISNUMBER(SEARCH(""CDM CASH DEPOSIT"",$C1162)),
      ISNUMBER(SEARCH(""CASH DEPOSIT"",$C1162)),
      COUNTIF('SUMMARY D"&amp;"ATA'!D:D,$C1162)&lt;&gt;1
    ),
    """",
    IFERROR(TEXTJOIN(CHAR(10),TRUE,FILTER('SUMMARY DATA'!H:H,'SUMMARY DATA'!D:D=$C1162)),"""")
  )
)"),"")</f>
        <v/>
      </c>
      <c r="I1162" s="6" t="str">
        <f>IFERROR(__xludf.DUMMYFUNCTION("IF(H1162="""","""",
SUM(ARRAYFORMULA(VALUE(SPLIT(H1162,CHAR(10)))))
)"),"")</f>
        <v/>
      </c>
      <c r="J1162" s="2" t="str">
        <f>IFERROR(__xludf.DUMMYFUNCTION("IFERROR(
  TEXTJOIN(CHAR(10),TRUE,FILTER('SUMMARY DATA'!I:I,'SUMMARY DATA'!A:A=$A1162,'SUMMARY DATA'!C:C=$B1162)),
  IF(
    OR(
      ISNUMBER(SEARCH(""CDM CASH DEPOSIT"",$C1162)),
      ISNUMBER(SEARCH(""CASH DEPOSIT"",$C1162)),
      COUNTIF('SUMMARY D"&amp;"ATA'!D:D,$C1162)&lt;&gt;1
    ),
    """",
    IFERROR(TEXTJOIN(CHAR(10),TRUE,FILTER('SUMMARY DATA'!I:I,'SUMMARY DATA'!D:D=$C1162)),"""")
  )
)"),"")</f>
        <v/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ht="15.75" customHeight="1" spans="1:27">
      <c r="A1163" s="2"/>
      <c r="B1163" s="41"/>
      <c r="C1163" s="2"/>
      <c r="D1163" s="6"/>
      <c r="E1163" s="4" t="str">
        <f>IFERROR(__xludf.DUMMYFUNCTION("IFERROR(
  TEXTJOIN(CHAR(10),TRUE,FILTER('SUMMARY DATA'!E:E,'SUMMARY DATA'!A:A=$A1163,'SUMMARY DATA'!C:C=$B1163)),
  IF(
    OR(
      ISNUMBER(SEARCH(""CDM CASH DEPOSIT"",$C1163)),
      ISNUMBER(SEARCH(""CASH DEPOSIT"",$C1163)),
      COUNTIF('SUMMARY D"&amp;"ATA'!D:D,$C1163)&lt;&gt;1
    ),
    """",
    IFERROR(TEXTJOIN(CHAR(10),TRUE,FILTER('SUMMARY DATA'!E:E,'SUMMARY DATA'!D:D=$C1163)),"""")
  )
)"),"")</f>
        <v/>
      </c>
      <c r="F1163" s="2" t="str">
        <f>IFERROR(__xludf.DUMMYFUNCTION("IFERROR(
  TEXTJOIN(CHAR(10),TRUE,FILTER('SUMMARY DATA'!F:F,'SUMMARY DATA'!A:A=$A1163,'SUMMARY DATA'!C:C=$B1163)),
  IF(
    OR(
      ISNUMBER(SEARCH(""CDM CASH DEPOSIT"",$C1163)),
      ISNUMBER(SEARCH(""CASH DEPOSIT"",$C1163)),
      COUNTIF('SUMMARY D"&amp;"ATA'!D:D,$C1163)&lt;&gt;1
    ),
    """",
    IFERROR(TEXTJOIN(CHAR(10),TRUE,FILTER('SUMMARY DATA'!F:F,'SUMMARY DATA'!D:D=$C1163)),"""")
  )
)"),"")</f>
        <v/>
      </c>
      <c r="G1163" s="2" t="str">
        <f>IFERROR(__xludf.DUMMYFUNCTION("IFERROR(
  TEXTJOIN(CHAR(10),TRUE,FILTER('SUMMARY DATA'!G:G,'SUMMARY DATA'!A:A=$A1163,'SUMMARY DATA'!C:C=$B1163)),
  IF(
    OR(
      ISNUMBER(SEARCH(""CDM CASH DEPOSIT"",$C1163)),
      ISNUMBER(SEARCH(""CASH DEPOSIT"",$C1163)),
      COUNTIF('SUMMARY D"&amp;"ATA'!D:D,$C1163)&lt;&gt;1
    ),
    """",
    IFERROR(TEXTJOIN(CHAR(10),TRUE,FILTER('SUMMARY DATA'!G:G,'SUMMARY DATA'!D:D=$C1163)),"""")
  )
)"),"")</f>
        <v/>
      </c>
      <c r="H1163" s="6" t="str">
        <f>IFERROR(__xludf.DUMMYFUNCTION("IFERROR(
  TEXTJOIN(CHAR(10),TRUE,FILTER('SUMMARY DATA'!H:H,'SUMMARY DATA'!A:A=$A1163,'SUMMARY DATA'!C:C=$B1163)),
  IF(
    OR(
      ISNUMBER(SEARCH(""CDM CASH DEPOSIT"",$C1163)),
      ISNUMBER(SEARCH(""CASH DEPOSIT"",$C1163)),
      COUNTIF('SUMMARY D"&amp;"ATA'!D:D,$C1163)&lt;&gt;1
    ),
    """",
    IFERROR(TEXTJOIN(CHAR(10),TRUE,FILTER('SUMMARY DATA'!H:H,'SUMMARY DATA'!D:D=$C1163)),"""")
  )
)"),"")</f>
        <v/>
      </c>
      <c r="I1163" s="6" t="str">
        <f>IFERROR(__xludf.DUMMYFUNCTION("IF(H1163="""","""",
SUM(ARRAYFORMULA(VALUE(SPLIT(H1163,CHAR(10)))))
)"),"")</f>
        <v/>
      </c>
      <c r="J1163" s="2" t="str">
        <f>IFERROR(__xludf.DUMMYFUNCTION("IFERROR(
  TEXTJOIN(CHAR(10),TRUE,FILTER('SUMMARY DATA'!I:I,'SUMMARY DATA'!A:A=$A1163,'SUMMARY DATA'!C:C=$B1163)),
  IF(
    OR(
      ISNUMBER(SEARCH(""CDM CASH DEPOSIT"",$C1163)),
      ISNUMBER(SEARCH(""CASH DEPOSIT"",$C1163)),
      COUNTIF('SUMMARY D"&amp;"ATA'!D:D,$C1163)&lt;&gt;1
    ),
    """",
    IFERROR(TEXTJOIN(CHAR(10),TRUE,FILTER('SUMMARY DATA'!I:I,'SUMMARY DATA'!D:D=$C1163)),"""")
  )
)"),"")</f>
        <v/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ht="15.75" customHeight="1" spans="1:27">
      <c r="A1164" s="2"/>
      <c r="B1164" s="41"/>
      <c r="C1164" s="2"/>
      <c r="D1164" s="6"/>
      <c r="E1164" s="4" t="str">
        <f>IFERROR(__xludf.DUMMYFUNCTION("IFERROR(
  TEXTJOIN(CHAR(10),TRUE,FILTER('SUMMARY DATA'!E:E,'SUMMARY DATA'!A:A=$A1164,'SUMMARY DATA'!C:C=$B1164)),
  IF(
    OR(
      ISNUMBER(SEARCH(""CDM CASH DEPOSIT"",$C1164)),
      ISNUMBER(SEARCH(""CASH DEPOSIT"",$C1164)),
      COUNTIF('SUMMARY D"&amp;"ATA'!D:D,$C1164)&lt;&gt;1
    ),
    """",
    IFERROR(TEXTJOIN(CHAR(10),TRUE,FILTER('SUMMARY DATA'!E:E,'SUMMARY DATA'!D:D=$C1164)),"""")
  )
)"),"")</f>
        <v/>
      </c>
      <c r="F1164" s="2" t="str">
        <f>IFERROR(__xludf.DUMMYFUNCTION("IFERROR(
  TEXTJOIN(CHAR(10),TRUE,FILTER('SUMMARY DATA'!F:F,'SUMMARY DATA'!A:A=$A1164,'SUMMARY DATA'!C:C=$B1164)),
  IF(
    OR(
      ISNUMBER(SEARCH(""CDM CASH DEPOSIT"",$C1164)),
      ISNUMBER(SEARCH(""CASH DEPOSIT"",$C1164)),
      COUNTIF('SUMMARY D"&amp;"ATA'!D:D,$C1164)&lt;&gt;1
    ),
    """",
    IFERROR(TEXTJOIN(CHAR(10),TRUE,FILTER('SUMMARY DATA'!F:F,'SUMMARY DATA'!D:D=$C1164)),"""")
  )
)"),"")</f>
        <v/>
      </c>
      <c r="G1164" s="2" t="str">
        <f>IFERROR(__xludf.DUMMYFUNCTION("IFERROR(
  TEXTJOIN(CHAR(10),TRUE,FILTER('SUMMARY DATA'!G:G,'SUMMARY DATA'!A:A=$A1164,'SUMMARY DATA'!C:C=$B1164)),
  IF(
    OR(
      ISNUMBER(SEARCH(""CDM CASH DEPOSIT"",$C1164)),
      ISNUMBER(SEARCH(""CASH DEPOSIT"",$C1164)),
      COUNTIF('SUMMARY D"&amp;"ATA'!D:D,$C1164)&lt;&gt;1
    ),
    """",
    IFERROR(TEXTJOIN(CHAR(10),TRUE,FILTER('SUMMARY DATA'!G:G,'SUMMARY DATA'!D:D=$C1164)),"""")
  )
)"),"")</f>
        <v/>
      </c>
      <c r="H1164" s="6" t="str">
        <f>IFERROR(__xludf.DUMMYFUNCTION("IFERROR(
  TEXTJOIN(CHAR(10),TRUE,FILTER('SUMMARY DATA'!H:H,'SUMMARY DATA'!A:A=$A1164,'SUMMARY DATA'!C:C=$B1164)),
  IF(
    OR(
      ISNUMBER(SEARCH(""CDM CASH DEPOSIT"",$C1164)),
      ISNUMBER(SEARCH(""CASH DEPOSIT"",$C1164)),
      COUNTIF('SUMMARY D"&amp;"ATA'!D:D,$C1164)&lt;&gt;1
    ),
    """",
    IFERROR(TEXTJOIN(CHAR(10),TRUE,FILTER('SUMMARY DATA'!H:H,'SUMMARY DATA'!D:D=$C1164)),"""")
  )
)"),"")</f>
        <v/>
      </c>
      <c r="I1164" s="6" t="str">
        <f>IFERROR(__xludf.DUMMYFUNCTION("IF(H1164="""","""",
SUM(ARRAYFORMULA(VALUE(SPLIT(H1164,CHAR(10)))))
)"),"")</f>
        <v/>
      </c>
      <c r="J1164" s="2" t="str">
        <f>IFERROR(__xludf.DUMMYFUNCTION("IFERROR(
  TEXTJOIN(CHAR(10),TRUE,FILTER('SUMMARY DATA'!I:I,'SUMMARY DATA'!A:A=$A1164,'SUMMARY DATA'!C:C=$B1164)),
  IF(
    OR(
      ISNUMBER(SEARCH(""CDM CASH DEPOSIT"",$C1164)),
      ISNUMBER(SEARCH(""CASH DEPOSIT"",$C1164)),
      COUNTIF('SUMMARY D"&amp;"ATA'!D:D,$C1164)&lt;&gt;1
    ),
    """",
    IFERROR(TEXTJOIN(CHAR(10),TRUE,FILTER('SUMMARY DATA'!I:I,'SUMMARY DATA'!D:D=$C1164)),"""")
  )
)"),"")</f>
        <v/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ht="15.75" customHeight="1" spans="1:27">
      <c r="A1165" s="2"/>
      <c r="B1165" s="41"/>
      <c r="C1165" s="2"/>
      <c r="D1165" s="6"/>
      <c r="E1165" s="4" t="str">
        <f>IFERROR(__xludf.DUMMYFUNCTION("IFERROR(
  TEXTJOIN(CHAR(10),TRUE,FILTER('SUMMARY DATA'!E:E,'SUMMARY DATA'!A:A=$A1165,'SUMMARY DATA'!C:C=$B1165)),
  IF(
    OR(
      ISNUMBER(SEARCH(""CDM CASH DEPOSIT"",$C1165)),
      ISNUMBER(SEARCH(""CASH DEPOSIT"",$C1165)),
      COUNTIF('SUMMARY D"&amp;"ATA'!D:D,$C1165)&lt;&gt;1
    ),
    """",
    IFERROR(TEXTJOIN(CHAR(10),TRUE,FILTER('SUMMARY DATA'!E:E,'SUMMARY DATA'!D:D=$C1165)),"""")
  )
)"),"")</f>
        <v/>
      </c>
      <c r="F1165" s="2" t="str">
        <f>IFERROR(__xludf.DUMMYFUNCTION("IFERROR(
  TEXTJOIN(CHAR(10),TRUE,FILTER('SUMMARY DATA'!F:F,'SUMMARY DATA'!A:A=$A1165,'SUMMARY DATA'!C:C=$B1165)),
  IF(
    OR(
      ISNUMBER(SEARCH(""CDM CASH DEPOSIT"",$C1165)),
      ISNUMBER(SEARCH(""CASH DEPOSIT"",$C1165)),
      COUNTIF('SUMMARY D"&amp;"ATA'!D:D,$C1165)&lt;&gt;1
    ),
    """",
    IFERROR(TEXTJOIN(CHAR(10),TRUE,FILTER('SUMMARY DATA'!F:F,'SUMMARY DATA'!D:D=$C1165)),"""")
  )
)"),"")</f>
        <v/>
      </c>
      <c r="G1165" s="2" t="str">
        <f>IFERROR(__xludf.DUMMYFUNCTION("IFERROR(
  TEXTJOIN(CHAR(10),TRUE,FILTER('SUMMARY DATA'!G:G,'SUMMARY DATA'!A:A=$A1165,'SUMMARY DATA'!C:C=$B1165)),
  IF(
    OR(
      ISNUMBER(SEARCH(""CDM CASH DEPOSIT"",$C1165)),
      ISNUMBER(SEARCH(""CASH DEPOSIT"",$C1165)),
      COUNTIF('SUMMARY D"&amp;"ATA'!D:D,$C1165)&lt;&gt;1
    ),
    """",
    IFERROR(TEXTJOIN(CHAR(10),TRUE,FILTER('SUMMARY DATA'!G:G,'SUMMARY DATA'!D:D=$C1165)),"""")
  )
)"),"")</f>
        <v/>
      </c>
      <c r="H1165" s="6" t="str">
        <f>IFERROR(__xludf.DUMMYFUNCTION("IFERROR(
  TEXTJOIN(CHAR(10),TRUE,FILTER('SUMMARY DATA'!H:H,'SUMMARY DATA'!A:A=$A1165,'SUMMARY DATA'!C:C=$B1165)),
  IF(
    OR(
      ISNUMBER(SEARCH(""CDM CASH DEPOSIT"",$C1165)),
      ISNUMBER(SEARCH(""CASH DEPOSIT"",$C1165)),
      COUNTIF('SUMMARY D"&amp;"ATA'!D:D,$C1165)&lt;&gt;1
    ),
    """",
    IFERROR(TEXTJOIN(CHAR(10),TRUE,FILTER('SUMMARY DATA'!H:H,'SUMMARY DATA'!D:D=$C1165)),"""")
  )
)"),"")</f>
        <v/>
      </c>
      <c r="I1165" s="6" t="str">
        <f>IFERROR(__xludf.DUMMYFUNCTION("IF(H1165="""","""",
SUM(ARRAYFORMULA(VALUE(SPLIT(H1165,CHAR(10)))))
)"),"")</f>
        <v/>
      </c>
      <c r="J1165" s="2" t="str">
        <f>IFERROR(__xludf.DUMMYFUNCTION("IFERROR(
  TEXTJOIN(CHAR(10),TRUE,FILTER('SUMMARY DATA'!I:I,'SUMMARY DATA'!A:A=$A1165,'SUMMARY DATA'!C:C=$B1165)),
  IF(
    OR(
      ISNUMBER(SEARCH(""CDM CASH DEPOSIT"",$C1165)),
      ISNUMBER(SEARCH(""CASH DEPOSIT"",$C1165)),
      COUNTIF('SUMMARY D"&amp;"ATA'!D:D,$C1165)&lt;&gt;1
    ),
    """",
    IFERROR(TEXTJOIN(CHAR(10),TRUE,FILTER('SUMMARY DATA'!I:I,'SUMMARY DATA'!D:D=$C1165)),"""")
  )
)"),"")</f>
        <v/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ht="15.75" customHeight="1" spans="1:27">
      <c r="A1166" s="2"/>
      <c r="B1166" s="41"/>
      <c r="C1166" s="2"/>
      <c r="D1166" s="6"/>
      <c r="E1166" s="4" t="str">
        <f>IFERROR(__xludf.DUMMYFUNCTION("IFERROR(
  TEXTJOIN(CHAR(10),TRUE,FILTER('SUMMARY DATA'!E:E,'SUMMARY DATA'!A:A=$A1166,'SUMMARY DATA'!C:C=$B1166)),
  IF(
    OR(
      ISNUMBER(SEARCH(""CDM CASH DEPOSIT"",$C1166)),
      ISNUMBER(SEARCH(""CASH DEPOSIT"",$C1166)),
      COUNTIF('SUMMARY D"&amp;"ATA'!D:D,$C1166)&lt;&gt;1
    ),
    """",
    IFERROR(TEXTJOIN(CHAR(10),TRUE,FILTER('SUMMARY DATA'!E:E,'SUMMARY DATA'!D:D=$C1166)),"""")
  )
)"),"")</f>
        <v/>
      </c>
      <c r="F1166" s="2" t="str">
        <f>IFERROR(__xludf.DUMMYFUNCTION("IFERROR(
  TEXTJOIN(CHAR(10),TRUE,FILTER('SUMMARY DATA'!F:F,'SUMMARY DATA'!A:A=$A1166,'SUMMARY DATA'!C:C=$B1166)),
  IF(
    OR(
      ISNUMBER(SEARCH(""CDM CASH DEPOSIT"",$C1166)),
      ISNUMBER(SEARCH(""CASH DEPOSIT"",$C1166)),
      COUNTIF('SUMMARY D"&amp;"ATA'!D:D,$C1166)&lt;&gt;1
    ),
    """",
    IFERROR(TEXTJOIN(CHAR(10),TRUE,FILTER('SUMMARY DATA'!F:F,'SUMMARY DATA'!D:D=$C1166)),"""")
  )
)"),"")</f>
        <v/>
      </c>
      <c r="G1166" s="2" t="str">
        <f>IFERROR(__xludf.DUMMYFUNCTION("IFERROR(
  TEXTJOIN(CHAR(10),TRUE,FILTER('SUMMARY DATA'!G:G,'SUMMARY DATA'!A:A=$A1166,'SUMMARY DATA'!C:C=$B1166)),
  IF(
    OR(
      ISNUMBER(SEARCH(""CDM CASH DEPOSIT"",$C1166)),
      ISNUMBER(SEARCH(""CASH DEPOSIT"",$C1166)),
      COUNTIF('SUMMARY D"&amp;"ATA'!D:D,$C1166)&lt;&gt;1
    ),
    """",
    IFERROR(TEXTJOIN(CHAR(10),TRUE,FILTER('SUMMARY DATA'!G:G,'SUMMARY DATA'!D:D=$C1166)),"""")
  )
)"),"")</f>
        <v/>
      </c>
      <c r="H1166" s="6" t="str">
        <f>IFERROR(__xludf.DUMMYFUNCTION("IFERROR(
  TEXTJOIN(CHAR(10),TRUE,FILTER('SUMMARY DATA'!H:H,'SUMMARY DATA'!A:A=$A1166,'SUMMARY DATA'!C:C=$B1166)),
  IF(
    OR(
      ISNUMBER(SEARCH(""CDM CASH DEPOSIT"",$C1166)),
      ISNUMBER(SEARCH(""CASH DEPOSIT"",$C1166)),
      COUNTIF('SUMMARY D"&amp;"ATA'!D:D,$C1166)&lt;&gt;1
    ),
    """",
    IFERROR(TEXTJOIN(CHAR(10),TRUE,FILTER('SUMMARY DATA'!H:H,'SUMMARY DATA'!D:D=$C1166)),"""")
  )
)"),"")</f>
        <v/>
      </c>
      <c r="I1166" s="6" t="str">
        <f>IFERROR(__xludf.DUMMYFUNCTION("IF(H1166="""","""",
SUM(ARRAYFORMULA(VALUE(SPLIT(H1166,CHAR(10)))))
)"),"")</f>
        <v/>
      </c>
      <c r="J1166" s="2" t="str">
        <f>IFERROR(__xludf.DUMMYFUNCTION("IFERROR(
  TEXTJOIN(CHAR(10),TRUE,FILTER('SUMMARY DATA'!I:I,'SUMMARY DATA'!A:A=$A1166,'SUMMARY DATA'!C:C=$B1166)),
  IF(
    OR(
      ISNUMBER(SEARCH(""CDM CASH DEPOSIT"",$C1166)),
      ISNUMBER(SEARCH(""CASH DEPOSIT"",$C1166)),
      COUNTIF('SUMMARY D"&amp;"ATA'!D:D,$C1166)&lt;&gt;1
    ),
    """",
    IFERROR(TEXTJOIN(CHAR(10),TRUE,FILTER('SUMMARY DATA'!I:I,'SUMMARY DATA'!D:D=$C1166)),"""")
  )
)"),"")</f>
        <v/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ht="15.75" customHeight="1" spans="1:27">
      <c r="A1167" s="2"/>
      <c r="B1167" s="41"/>
      <c r="C1167" s="2"/>
      <c r="D1167" s="6"/>
      <c r="E1167" s="4" t="str">
        <f>IFERROR(__xludf.DUMMYFUNCTION("IFERROR(
  TEXTJOIN(CHAR(10),TRUE,FILTER('SUMMARY DATA'!E:E,'SUMMARY DATA'!A:A=$A1167,'SUMMARY DATA'!C:C=$B1167)),
  IF(
    OR(
      ISNUMBER(SEARCH(""CDM CASH DEPOSIT"",$C1167)),
      ISNUMBER(SEARCH(""CASH DEPOSIT"",$C1167)),
      COUNTIF('SUMMARY D"&amp;"ATA'!D:D,$C1167)&lt;&gt;1
    ),
    """",
    IFERROR(TEXTJOIN(CHAR(10),TRUE,FILTER('SUMMARY DATA'!E:E,'SUMMARY DATA'!D:D=$C1167)),"""")
  )
)"),"")</f>
        <v/>
      </c>
      <c r="F1167" s="2" t="str">
        <f>IFERROR(__xludf.DUMMYFUNCTION("IFERROR(
  TEXTJOIN(CHAR(10),TRUE,FILTER('SUMMARY DATA'!F:F,'SUMMARY DATA'!A:A=$A1167,'SUMMARY DATA'!C:C=$B1167)),
  IF(
    OR(
      ISNUMBER(SEARCH(""CDM CASH DEPOSIT"",$C1167)),
      ISNUMBER(SEARCH(""CASH DEPOSIT"",$C1167)),
      COUNTIF('SUMMARY D"&amp;"ATA'!D:D,$C1167)&lt;&gt;1
    ),
    """",
    IFERROR(TEXTJOIN(CHAR(10),TRUE,FILTER('SUMMARY DATA'!F:F,'SUMMARY DATA'!D:D=$C1167)),"""")
  )
)"),"")</f>
        <v/>
      </c>
      <c r="G1167" s="2" t="str">
        <f>IFERROR(__xludf.DUMMYFUNCTION("IFERROR(
  TEXTJOIN(CHAR(10),TRUE,FILTER('SUMMARY DATA'!G:G,'SUMMARY DATA'!A:A=$A1167,'SUMMARY DATA'!C:C=$B1167)),
  IF(
    OR(
      ISNUMBER(SEARCH(""CDM CASH DEPOSIT"",$C1167)),
      ISNUMBER(SEARCH(""CASH DEPOSIT"",$C1167)),
      COUNTIF('SUMMARY D"&amp;"ATA'!D:D,$C1167)&lt;&gt;1
    ),
    """",
    IFERROR(TEXTJOIN(CHAR(10),TRUE,FILTER('SUMMARY DATA'!G:G,'SUMMARY DATA'!D:D=$C1167)),"""")
  )
)"),"")</f>
        <v/>
      </c>
      <c r="H1167" s="6" t="str">
        <f>IFERROR(__xludf.DUMMYFUNCTION("IFERROR(
  TEXTJOIN(CHAR(10),TRUE,FILTER('SUMMARY DATA'!H:H,'SUMMARY DATA'!A:A=$A1167,'SUMMARY DATA'!C:C=$B1167)),
  IF(
    OR(
      ISNUMBER(SEARCH(""CDM CASH DEPOSIT"",$C1167)),
      ISNUMBER(SEARCH(""CASH DEPOSIT"",$C1167)),
      COUNTIF('SUMMARY D"&amp;"ATA'!D:D,$C1167)&lt;&gt;1
    ),
    """",
    IFERROR(TEXTJOIN(CHAR(10),TRUE,FILTER('SUMMARY DATA'!H:H,'SUMMARY DATA'!D:D=$C1167)),"""")
  )
)"),"")</f>
        <v/>
      </c>
      <c r="I1167" s="6" t="str">
        <f>IFERROR(__xludf.DUMMYFUNCTION("IF(H1167="""","""",
SUM(ARRAYFORMULA(VALUE(SPLIT(H1167,CHAR(10)))))
)"),"")</f>
        <v/>
      </c>
      <c r="J1167" s="2" t="str">
        <f>IFERROR(__xludf.DUMMYFUNCTION("IFERROR(
  TEXTJOIN(CHAR(10),TRUE,FILTER('SUMMARY DATA'!I:I,'SUMMARY DATA'!A:A=$A1167,'SUMMARY DATA'!C:C=$B1167)),
  IF(
    OR(
      ISNUMBER(SEARCH(""CDM CASH DEPOSIT"",$C1167)),
      ISNUMBER(SEARCH(""CASH DEPOSIT"",$C1167)),
      COUNTIF('SUMMARY D"&amp;"ATA'!D:D,$C1167)&lt;&gt;1
    ),
    """",
    IFERROR(TEXTJOIN(CHAR(10),TRUE,FILTER('SUMMARY DATA'!I:I,'SUMMARY DATA'!D:D=$C1167)),"""")
  )
)"),"")</f>
        <v/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ht="15.75" customHeight="1" spans="1:27">
      <c r="A1168" s="2"/>
      <c r="B1168" s="41"/>
      <c r="C1168" s="2"/>
      <c r="D1168" s="6"/>
      <c r="E1168" s="4" t="str">
        <f>IFERROR(__xludf.DUMMYFUNCTION("IFERROR(
  TEXTJOIN(CHAR(10),TRUE,FILTER('SUMMARY DATA'!E:E,'SUMMARY DATA'!A:A=$A1168,'SUMMARY DATA'!C:C=$B1168)),
  IF(
    OR(
      ISNUMBER(SEARCH(""CDM CASH DEPOSIT"",$C1168)),
      ISNUMBER(SEARCH(""CASH DEPOSIT"",$C1168)),
      COUNTIF('SUMMARY D"&amp;"ATA'!D:D,$C1168)&lt;&gt;1
    ),
    """",
    IFERROR(TEXTJOIN(CHAR(10),TRUE,FILTER('SUMMARY DATA'!E:E,'SUMMARY DATA'!D:D=$C1168)),"""")
  )
)"),"")</f>
        <v/>
      </c>
      <c r="F1168" s="2" t="str">
        <f>IFERROR(__xludf.DUMMYFUNCTION("IFERROR(
  TEXTJOIN(CHAR(10),TRUE,FILTER('SUMMARY DATA'!F:F,'SUMMARY DATA'!A:A=$A1168,'SUMMARY DATA'!C:C=$B1168)),
  IF(
    OR(
      ISNUMBER(SEARCH(""CDM CASH DEPOSIT"",$C1168)),
      ISNUMBER(SEARCH(""CASH DEPOSIT"",$C1168)),
      COUNTIF('SUMMARY D"&amp;"ATA'!D:D,$C1168)&lt;&gt;1
    ),
    """",
    IFERROR(TEXTJOIN(CHAR(10),TRUE,FILTER('SUMMARY DATA'!F:F,'SUMMARY DATA'!D:D=$C1168)),"""")
  )
)"),"")</f>
        <v/>
      </c>
      <c r="G1168" s="2" t="str">
        <f>IFERROR(__xludf.DUMMYFUNCTION("IFERROR(
  TEXTJOIN(CHAR(10),TRUE,FILTER('SUMMARY DATA'!G:G,'SUMMARY DATA'!A:A=$A1168,'SUMMARY DATA'!C:C=$B1168)),
  IF(
    OR(
      ISNUMBER(SEARCH(""CDM CASH DEPOSIT"",$C1168)),
      ISNUMBER(SEARCH(""CASH DEPOSIT"",$C1168)),
      COUNTIF('SUMMARY D"&amp;"ATA'!D:D,$C1168)&lt;&gt;1
    ),
    """",
    IFERROR(TEXTJOIN(CHAR(10),TRUE,FILTER('SUMMARY DATA'!G:G,'SUMMARY DATA'!D:D=$C1168)),"""")
  )
)"),"")</f>
        <v/>
      </c>
      <c r="H1168" s="6" t="str">
        <f>IFERROR(__xludf.DUMMYFUNCTION("IFERROR(
  TEXTJOIN(CHAR(10),TRUE,FILTER('SUMMARY DATA'!H:H,'SUMMARY DATA'!A:A=$A1168,'SUMMARY DATA'!C:C=$B1168)),
  IF(
    OR(
      ISNUMBER(SEARCH(""CDM CASH DEPOSIT"",$C1168)),
      ISNUMBER(SEARCH(""CASH DEPOSIT"",$C1168)),
      COUNTIF('SUMMARY D"&amp;"ATA'!D:D,$C1168)&lt;&gt;1
    ),
    """",
    IFERROR(TEXTJOIN(CHAR(10),TRUE,FILTER('SUMMARY DATA'!H:H,'SUMMARY DATA'!D:D=$C1168)),"""")
  )
)"),"")</f>
        <v/>
      </c>
      <c r="I1168" s="6" t="str">
        <f>IFERROR(__xludf.DUMMYFUNCTION("IF(H1168="""","""",
SUM(ARRAYFORMULA(VALUE(SPLIT(H1168,CHAR(10)))))
)"),"")</f>
        <v/>
      </c>
      <c r="J1168" s="2" t="str">
        <f>IFERROR(__xludf.DUMMYFUNCTION("IFERROR(
  TEXTJOIN(CHAR(10),TRUE,FILTER('SUMMARY DATA'!I:I,'SUMMARY DATA'!A:A=$A1168,'SUMMARY DATA'!C:C=$B1168)),
  IF(
    OR(
      ISNUMBER(SEARCH(""CDM CASH DEPOSIT"",$C1168)),
      ISNUMBER(SEARCH(""CASH DEPOSIT"",$C1168)),
      COUNTIF('SUMMARY D"&amp;"ATA'!D:D,$C1168)&lt;&gt;1
    ),
    """",
    IFERROR(TEXTJOIN(CHAR(10),TRUE,FILTER('SUMMARY DATA'!I:I,'SUMMARY DATA'!D:D=$C1168)),"""")
  )
)"),"")</f>
        <v/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ht="15.75" customHeight="1" spans="1:27">
      <c r="A1169" s="2"/>
      <c r="B1169" s="41"/>
      <c r="C1169" s="2"/>
      <c r="D1169" s="6"/>
      <c r="E1169" s="4" t="str">
        <f>IFERROR(__xludf.DUMMYFUNCTION("IFERROR(
  TEXTJOIN(CHAR(10),TRUE,FILTER('SUMMARY DATA'!E:E,'SUMMARY DATA'!A:A=$A1169,'SUMMARY DATA'!C:C=$B1169)),
  IF(
    OR(
      ISNUMBER(SEARCH(""CDM CASH DEPOSIT"",$C1169)),
      ISNUMBER(SEARCH(""CASH DEPOSIT"",$C1169)),
      COUNTIF('SUMMARY D"&amp;"ATA'!D:D,$C1169)&lt;&gt;1
    ),
    """",
    IFERROR(TEXTJOIN(CHAR(10),TRUE,FILTER('SUMMARY DATA'!E:E,'SUMMARY DATA'!D:D=$C1169)),"""")
  )
)"),"")</f>
        <v/>
      </c>
      <c r="F1169" s="2" t="str">
        <f>IFERROR(__xludf.DUMMYFUNCTION("IFERROR(
  TEXTJOIN(CHAR(10),TRUE,FILTER('SUMMARY DATA'!F:F,'SUMMARY DATA'!A:A=$A1169,'SUMMARY DATA'!C:C=$B1169)),
  IF(
    OR(
      ISNUMBER(SEARCH(""CDM CASH DEPOSIT"",$C1169)),
      ISNUMBER(SEARCH(""CASH DEPOSIT"",$C1169)),
      COUNTIF('SUMMARY D"&amp;"ATA'!D:D,$C1169)&lt;&gt;1
    ),
    """",
    IFERROR(TEXTJOIN(CHAR(10),TRUE,FILTER('SUMMARY DATA'!F:F,'SUMMARY DATA'!D:D=$C1169)),"""")
  )
)"),"")</f>
        <v/>
      </c>
      <c r="G1169" s="2" t="str">
        <f>IFERROR(__xludf.DUMMYFUNCTION("IFERROR(
  TEXTJOIN(CHAR(10),TRUE,FILTER('SUMMARY DATA'!G:G,'SUMMARY DATA'!A:A=$A1169,'SUMMARY DATA'!C:C=$B1169)),
  IF(
    OR(
      ISNUMBER(SEARCH(""CDM CASH DEPOSIT"",$C1169)),
      ISNUMBER(SEARCH(""CASH DEPOSIT"",$C1169)),
      COUNTIF('SUMMARY D"&amp;"ATA'!D:D,$C1169)&lt;&gt;1
    ),
    """",
    IFERROR(TEXTJOIN(CHAR(10),TRUE,FILTER('SUMMARY DATA'!G:G,'SUMMARY DATA'!D:D=$C1169)),"""")
  )
)"),"")</f>
        <v/>
      </c>
      <c r="H1169" s="6" t="str">
        <f>IFERROR(__xludf.DUMMYFUNCTION("IFERROR(
  TEXTJOIN(CHAR(10),TRUE,FILTER('SUMMARY DATA'!H:H,'SUMMARY DATA'!A:A=$A1169,'SUMMARY DATA'!C:C=$B1169)),
  IF(
    OR(
      ISNUMBER(SEARCH(""CDM CASH DEPOSIT"",$C1169)),
      ISNUMBER(SEARCH(""CASH DEPOSIT"",$C1169)),
      COUNTIF('SUMMARY D"&amp;"ATA'!D:D,$C1169)&lt;&gt;1
    ),
    """",
    IFERROR(TEXTJOIN(CHAR(10),TRUE,FILTER('SUMMARY DATA'!H:H,'SUMMARY DATA'!D:D=$C1169)),"""")
  )
)"),"")</f>
        <v/>
      </c>
      <c r="I1169" s="6" t="str">
        <f>IFERROR(__xludf.DUMMYFUNCTION("IF(H1169="""","""",
SUM(ARRAYFORMULA(VALUE(SPLIT(H1169,CHAR(10)))))
)"),"")</f>
        <v/>
      </c>
      <c r="J1169" s="2" t="str">
        <f>IFERROR(__xludf.DUMMYFUNCTION("IFERROR(
  TEXTJOIN(CHAR(10),TRUE,FILTER('SUMMARY DATA'!I:I,'SUMMARY DATA'!A:A=$A1169,'SUMMARY DATA'!C:C=$B1169)),
  IF(
    OR(
      ISNUMBER(SEARCH(""CDM CASH DEPOSIT"",$C1169)),
      ISNUMBER(SEARCH(""CASH DEPOSIT"",$C1169)),
      COUNTIF('SUMMARY D"&amp;"ATA'!D:D,$C1169)&lt;&gt;1
    ),
    """",
    IFERROR(TEXTJOIN(CHAR(10),TRUE,FILTER('SUMMARY DATA'!I:I,'SUMMARY DATA'!D:D=$C1169)),"""")
  )
)"),"")</f>
        <v/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ht="15.75" customHeight="1" spans="1:27">
      <c r="A1170" s="2"/>
      <c r="B1170" s="41"/>
      <c r="C1170" s="2"/>
      <c r="D1170" s="6"/>
      <c r="E1170" s="4" t="str">
        <f>IFERROR(__xludf.DUMMYFUNCTION("IFERROR(
  TEXTJOIN(CHAR(10),TRUE,FILTER('SUMMARY DATA'!E:E,'SUMMARY DATA'!A:A=$A1170,'SUMMARY DATA'!C:C=$B1170)),
  IF(
    OR(
      ISNUMBER(SEARCH(""CDM CASH DEPOSIT"",$C1170)),
      ISNUMBER(SEARCH(""CASH DEPOSIT"",$C1170)),
      COUNTIF('SUMMARY D"&amp;"ATA'!D:D,$C1170)&lt;&gt;1
    ),
    """",
    IFERROR(TEXTJOIN(CHAR(10),TRUE,FILTER('SUMMARY DATA'!E:E,'SUMMARY DATA'!D:D=$C1170)),"""")
  )
)"),"")</f>
        <v/>
      </c>
      <c r="F1170" s="2" t="str">
        <f>IFERROR(__xludf.DUMMYFUNCTION("IFERROR(
  TEXTJOIN(CHAR(10),TRUE,FILTER('SUMMARY DATA'!F:F,'SUMMARY DATA'!A:A=$A1170,'SUMMARY DATA'!C:C=$B1170)),
  IF(
    OR(
      ISNUMBER(SEARCH(""CDM CASH DEPOSIT"",$C1170)),
      ISNUMBER(SEARCH(""CASH DEPOSIT"",$C1170)),
      COUNTIF('SUMMARY D"&amp;"ATA'!D:D,$C1170)&lt;&gt;1
    ),
    """",
    IFERROR(TEXTJOIN(CHAR(10),TRUE,FILTER('SUMMARY DATA'!F:F,'SUMMARY DATA'!D:D=$C1170)),"""")
  )
)"),"")</f>
        <v/>
      </c>
      <c r="G1170" s="2" t="str">
        <f>IFERROR(__xludf.DUMMYFUNCTION("IFERROR(
  TEXTJOIN(CHAR(10),TRUE,FILTER('SUMMARY DATA'!G:G,'SUMMARY DATA'!A:A=$A1170,'SUMMARY DATA'!C:C=$B1170)),
  IF(
    OR(
      ISNUMBER(SEARCH(""CDM CASH DEPOSIT"",$C1170)),
      ISNUMBER(SEARCH(""CASH DEPOSIT"",$C1170)),
      COUNTIF('SUMMARY D"&amp;"ATA'!D:D,$C1170)&lt;&gt;1
    ),
    """",
    IFERROR(TEXTJOIN(CHAR(10),TRUE,FILTER('SUMMARY DATA'!G:G,'SUMMARY DATA'!D:D=$C1170)),"""")
  )
)"),"")</f>
        <v/>
      </c>
      <c r="H1170" s="6" t="str">
        <f>IFERROR(__xludf.DUMMYFUNCTION("IFERROR(
  TEXTJOIN(CHAR(10),TRUE,FILTER('SUMMARY DATA'!H:H,'SUMMARY DATA'!A:A=$A1170,'SUMMARY DATA'!C:C=$B1170)),
  IF(
    OR(
      ISNUMBER(SEARCH(""CDM CASH DEPOSIT"",$C1170)),
      ISNUMBER(SEARCH(""CASH DEPOSIT"",$C1170)),
      COUNTIF('SUMMARY D"&amp;"ATA'!D:D,$C1170)&lt;&gt;1
    ),
    """",
    IFERROR(TEXTJOIN(CHAR(10),TRUE,FILTER('SUMMARY DATA'!H:H,'SUMMARY DATA'!D:D=$C1170)),"""")
  )
)"),"")</f>
        <v/>
      </c>
      <c r="I1170" s="6" t="str">
        <f>IFERROR(__xludf.DUMMYFUNCTION("IF(H1170="""","""",
SUM(ARRAYFORMULA(VALUE(SPLIT(H1170,CHAR(10)))))
)"),"")</f>
        <v/>
      </c>
      <c r="J1170" s="2" t="str">
        <f>IFERROR(__xludf.DUMMYFUNCTION("IFERROR(
  TEXTJOIN(CHAR(10),TRUE,FILTER('SUMMARY DATA'!I:I,'SUMMARY DATA'!A:A=$A1170,'SUMMARY DATA'!C:C=$B1170)),
  IF(
    OR(
      ISNUMBER(SEARCH(""CDM CASH DEPOSIT"",$C1170)),
      ISNUMBER(SEARCH(""CASH DEPOSIT"",$C1170)),
      COUNTIF('SUMMARY D"&amp;"ATA'!D:D,$C1170)&lt;&gt;1
    ),
    """",
    IFERROR(TEXTJOIN(CHAR(10),TRUE,FILTER('SUMMARY DATA'!I:I,'SUMMARY DATA'!D:D=$C1170)),"""")
  )
)"),"")</f>
        <v/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ht="15.75" customHeight="1" spans="1:27">
      <c r="A1171" s="2"/>
      <c r="B1171" s="41"/>
      <c r="C1171" s="2"/>
      <c r="D1171" s="6"/>
      <c r="E1171" s="4" t="str">
        <f>IFERROR(__xludf.DUMMYFUNCTION("IFERROR(
  TEXTJOIN(CHAR(10),TRUE,FILTER('SUMMARY DATA'!E:E,'SUMMARY DATA'!A:A=$A1171,'SUMMARY DATA'!C:C=$B1171)),
  IF(
    OR(
      ISNUMBER(SEARCH(""CDM CASH DEPOSIT"",$C1171)),
      ISNUMBER(SEARCH(""CASH DEPOSIT"",$C1171)),
      COUNTIF('SUMMARY D"&amp;"ATA'!D:D,$C1171)&lt;&gt;1
    ),
    """",
    IFERROR(TEXTJOIN(CHAR(10),TRUE,FILTER('SUMMARY DATA'!E:E,'SUMMARY DATA'!D:D=$C1171)),"""")
  )
)"),"")</f>
        <v/>
      </c>
      <c r="F1171" s="2" t="str">
        <f>IFERROR(__xludf.DUMMYFUNCTION("IFERROR(
  TEXTJOIN(CHAR(10),TRUE,FILTER('SUMMARY DATA'!F:F,'SUMMARY DATA'!A:A=$A1171,'SUMMARY DATA'!C:C=$B1171)),
  IF(
    OR(
      ISNUMBER(SEARCH(""CDM CASH DEPOSIT"",$C1171)),
      ISNUMBER(SEARCH(""CASH DEPOSIT"",$C1171)),
      COUNTIF('SUMMARY D"&amp;"ATA'!D:D,$C1171)&lt;&gt;1
    ),
    """",
    IFERROR(TEXTJOIN(CHAR(10),TRUE,FILTER('SUMMARY DATA'!F:F,'SUMMARY DATA'!D:D=$C1171)),"""")
  )
)"),"")</f>
        <v/>
      </c>
      <c r="G1171" s="2" t="str">
        <f>IFERROR(__xludf.DUMMYFUNCTION("IFERROR(
  TEXTJOIN(CHAR(10),TRUE,FILTER('SUMMARY DATA'!G:G,'SUMMARY DATA'!A:A=$A1171,'SUMMARY DATA'!C:C=$B1171)),
  IF(
    OR(
      ISNUMBER(SEARCH(""CDM CASH DEPOSIT"",$C1171)),
      ISNUMBER(SEARCH(""CASH DEPOSIT"",$C1171)),
      COUNTIF('SUMMARY D"&amp;"ATA'!D:D,$C1171)&lt;&gt;1
    ),
    """",
    IFERROR(TEXTJOIN(CHAR(10),TRUE,FILTER('SUMMARY DATA'!G:G,'SUMMARY DATA'!D:D=$C1171)),"""")
  )
)"),"")</f>
        <v/>
      </c>
      <c r="H1171" s="6" t="str">
        <f>IFERROR(__xludf.DUMMYFUNCTION("IFERROR(
  TEXTJOIN(CHAR(10),TRUE,FILTER('SUMMARY DATA'!H:H,'SUMMARY DATA'!A:A=$A1171,'SUMMARY DATA'!C:C=$B1171)),
  IF(
    OR(
      ISNUMBER(SEARCH(""CDM CASH DEPOSIT"",$C1171)),
      ISNUMBER(SEARCH(""CASH DEPOSIT"",$C1171)),
      COUNTIF('SUMMARY D"&amp;"ATA'!D:D,$C1171)&lt;&gt;1
    ),
    """",
    IFERROR(TEXTJOIN(CHAR(10),TRUE,FILTER('SUMMARY DATA'!H:H,'SUMMARY DATA'!D:D=$C1171)),"""")
  )
)"),"")</f>
        <v/>
      </c>
      <c r="I1171" s="6" t="str">
        <f>IFERROR(__xludf.DUMMYFUNCTION("IF(H1171="""","""",
SUM(ARRAYFORMULA(VALUE(SPLIT(H1171,CHAR(10)))))
)"),"")</f>
        <v/>
      </c>
      <c r="J1171" s="2" t="str">
        <f>IFERROR(__xludf.DUMMYFUNCTION("IFERROR(
  TEXTJOIN(CHAR(10),TRUE,FILTER('SUMMARY DATA'!I:I,'SUMMARY DATA'!A:A=$A1171,'SUMMARY DATA'!C:C=$B1171)),
  IF(
    OR(
      ISNUMBER(SEARCH(""CDM CASH DEPOSIT"",$C1171)),
      ISNUMBER(SEARCH(""CASH DEPOSIT"",$C1171)),
      COUNTIF('SUMMARY D"&amp;"ATA'!D:D,$C1171)&lt;&gt;1
    ),
    """",
    IFERROR(TEXTJOIN(CHAR(10),TRUE,FILTER('SUMMARY DATA'!I:I,'SUMMARY DATA'!D:D=$C1171)),"""")
  )
)"),"")</f>
        <v/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ht="15.75" customHeight="1" spans="1:27">
      <c r="A1172" s="2"/>
      <c r="B1172" s="41"/>
      <c r="C1172" s="2"/>
      <c r="D1172" s="6"/>
      <c r="E1172" s="4" t="str">
        <f>IFERROR(__xludf.DUMMYFUNCTION("IFERROR(
  TEXTJOIN(CHAR(10),TRUE,FILTER('SUMMARY DATA'!E:E,'SUMMARY DATA'!A:A=$A1172,'SUMMARY DATA'!C:C=$B1172)),
  IF(
    OR(
      ISNUMBER(SEARCH(""CDM CASH DEPOSIT"",$C1172)),
      ISNUMBER(SEARCH(""CASH DEPOSIT"",$C1172)),
      COUNTIF('SUMMARY D"&amp;"ATA'!D:D,$C1172)&lt;&gt;1
    ),
    """",
    IFERROR(TEXTJOIN(CHAR(10),TRUE,FILTER('SUMMARY DATA'!E:E,'SUMMARY DATA'!D:D=$C1172)),"""")
  )
)"),"")</f>
        <v/>
      </c>
      <c r="F1172" s="2" t="str">
        <f>IFERROR(__xludf.DUMMYFUNCTION("IFERROR(
  TEXTJOIN(CHAR(10),TRUE,FILTER('SUMMARY DATA'!F:F,'SUMMARY DATA'!A:A=$A1172,'SUMMARY DATA'!C:C=$B1172)),
  IF(
    OR(
      ISNUMBER(SEARCH(""CDM CASH DEPOSIT"",$C1172)),
      ISNUMBER(SEARCH(""CASH DEPOSIT"",$C1172)),
      COUNTIF('SUMMARY D"&amp;"ATA'!D:D,$C1172)&lt;&gt;1
    ),
    """",
    IFERROR(TEXTJOIN(CHAR(10),TRUE,FILTER('SUMMARY DATA'!F:F,'SUMMARY DATA'!D:D=$C1172)),"""")
  )
)"),"")</f>
        <v/>
      </c>
      <c r="G1172" s="2" t="str">
        <f>IFERROR(__xludf.DUMMYFUNCTION("IFERROR(
  TEXTJOIN(CHAR(10),TRUE,FILTER('SUMMARY DATA'!G:G,'SUMMARY DATA'!A:A=$A1172,'SUMMARY DATA'!C:C=$B1172)),
  IF(
    OR(
      ISNUMBER(SEARCH(""CDM CASH DEPOSIT"",$C1172)),
      ISNUMBER(SEARCH(""CASH DEPOSIT"",$C1172)),
      COUNTIF('SUMMARY D"&amp;"ATA'!D:D,$C1172)&lt;&gt;1
    ),
    """",
    IFERROR(TEXTJOIN(CHAR(10),TRUE,FILTER('SUMMARY DATA'!G:G,'SUMMARY DATA'!D:D=$C1172)),"""")
  )
)"),"")</f>
        <v/>
      </c>
      <c r="H1172" s="6" t="str">
        <f>IFERROR(__xludf.DUMMYFUNCTION("IFERROR(
  TEXTJOIN(CHAR(10),TRUE,FILTER('SUMMARY DATA'!H:H,'SUMMARY DATA'!A:A=$A1172,'SUMMARY DATA'!C:C=$B1172)),
  IF(
    OR(
      ISNUMBER(SEARCH(""CDM CASH DEPOSIT"",$C1172)),
      ISNUMBER(SEARCH(""CASH DEPOSIT"",$C1172)),
      COUNTIF('SUMMARY D"&amp;"ATA'!D:D,$C1172)&lt;&gt;1
    ),
    """",
    IFERROR(TEXTJOIN(CHAR(10),TRUE,FILTER('SUMMARY DATA'!H:H,'SUMMARY DATA'!D:D=$C1172)),"""")
  )
)"),"")</f>
        <v/>
      </c>
      <c r="I1172" s="6" t="str">
        <f>IFERROR(__xludf.DUMMYFUNCTION("IF(H1172="""","""",
SUM(ARRAYFORMULA(VALUE(SPLIT(H1172,CHAR(10)))))
)"),"")</f>
        <v/>
      </c>
      <c r="J1172" s="2" t="str">
        <f>IFERROR(__xludf.DUMMYFUNCTION("IFERROR(
  TEXTJOIN(CHAR(10),TRUE,FILTER('SUMMARY DATA'!I:I,'SUMMARY DATA'!A:A=$A1172,'SUMMARY DATA'!C:C=$B1172)),
  IF(
    OR(
      ISNUMBER(SEARCH(""CDM CASH DEPOSIT"",$C1172)),
      ISNUMBER(SEARCH(""CASH DEPOSIT"",$C1172)),
      COUNTIF('SUMMARY D"&amp;"ATA'!D:D,$C1172)&lt;&gt;1
    ),
    """",
    IFERROR(TEXTJOIN(CHAR(10),TRUE,FILTER('SUMMARY DATA'!I:I,'SUMMARY DATA'!D:D=$C1172)),"""")
  )
)"),"")</f>
        <v/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ht="15.75" customHeight="1" spans="1:27">
      <c r="A1173" s="2"/>
      <c r="B1173" s="41"/>
      <c r="C1173" s="2"/>
      <c r="D1173" s="6"/>
      <c r="E1173" s="4" t="str">
        <f>IFERROR(__xludf.DUMMYFUNCTION("IFERROR(
  TEXTJOIN(CHAR(10),TRUE,FILTER('SUMMARY DATA'!E:E,'SUMMARY DATA'!A:A=$A1173,'SUMMARY DATA'!C:C=$B1173)),
  IF(
    OR(
      ISNUMBER(SEARCH(""CDM CASH DEPOSIT"",$C1173)),
      ISNUMBER(SEARCH(""CASH DEPOSIT"",$C1173)),
      COUNTIF('SUMMARY D"&amp;"ATA'!D:D,$C1173)&lt;&gt;1
    ),
    """",
    IFERROR(TEXTJOIN(CHAR(10),TRUE,FILTER('SUMMARY DATA'!E:E,'SUMMARY DATA'!D:D=$C1173)),"""")
  )
)"),"")</f>
        <v/>
      </c>
      <c r="F1173" s="2" t="str">
        <f>IFERROR(__xludf.DUMMYFUNCTION("IFERROR(
  TEXTJOIN(CHAR(10),TRUE,FILTER('SUMMARY DATA'!F:F,'SUMMARY DATA'!A:A=$A1173,'SUMMARY DATA'!C:C=$B1173)),
  IF(
    OR(
      ISNUMBER(SEARCH(""CDM CASH DEPOSIT"",$C1173)),
      ISNUMBER(SEARCH(""CASH DEPOSIT"",$C1173)),
      COUNTIF('SUMMARY D"&amp;"ATA'!D:D,$C1173)&lt;&gt;1
    ),
    """",
    IFERROR(TEXTJOIN(CHAR(10),TRUE,FILTER('SUMMARY DATA'!F:F,'SUMMARY DATA'!D:D=$C1173)),"""")
  )
)"),"")</f>
        <v/>
      </c>
      <c r="G1173" s="2" t="str">
        <f>IFERROR(__xludf.DUMMYFUNCTION("IFERROR(
  TEXTJOIN(CHAR(10),TRUE,FILTER('SUMMARY DATA'!G:G,'SUMMARY DATA'!A:A=$A1173,'SUMMARY DATA'!C:C=$B1173)),
  IF(
    OR(
      ISNUMBER(SEARCH(""CDM CASH DEPOSIT"",$C1173)),
      ISNUMBER(SEARCH(""CASH DEPOSIT"",$C1173)),
      COUNTIF('SUMMARY D"&amp;"ATA'!D:D,$C1173)&lt;&gt;1
    ),
    """",
    IFERROR(TEXTJOIN(CHAR(10),TRUE,FILTER('SUMMARY DATA'!G:G,'SUMMARY DATA'!D:D=$C1173)),"""")
  )
)"),"")</f>
        <v/>
      </c>
      <c r="H1173" s="6" t="str">
        <f>IFERROR(__xludf.DUMMYFUNCTION("IFERROR(
  TEXTJOIN(CHAR(10),TRUE,FILTER('SUMMARY DATA'!H:H,'SUMMARY DATA'!A:A=$A1173,'SUMMARY DATA'!C:C=$B1173)),
  IF(
    OR(
      ISNUMBER(SEARCH(""CDM CASH DEPOSIT"",$C1173)),
      ISNUMBER(SEARCH(""CASH DEPOSIT"",$C1173)),
      COUNTIF('SUMMARY D"&amp;"ATA'!D:D,$C1173)&lt;&gt;1
    ),
    """",
    IFERROR(TEXTJOIN(CHAR(10),TRUE,FILTER('SUMMARY DATA'!H:H,'SUMMARY DATA'!D:D=$C1173)),"""")
  )
)"),"")</f>
        <v/>
      </c>
      <c r="I1173" s="6" t="str">
        <f>IFERROR(__xludf.DUMMYFUNCTION("IF(H1173="""","""",
SUM(ARRAYFORMULA(VALUE(SPLIT(H1173,CHAR(10)))))
)"),"")</f>
        <v/>
      </c>
      <c r="J1173" s="2" t="str">
        <f>IFERROR(__xludf.DUMMYFUNCTION("IFERROR(
  TEXTJOIN(CHAR(10),TRUE,FILTER('SUMMARY DATA'!I:I,'SUMMARY DATA'!A:A=$A1173,'SUMMARY DATA'!C:C=$B1173)),
  IF(
    OR(
      ISNUMBER(SEARCH(""CDM CASH DEPOSIT"",$C1173)),
      ISNUMBER(SEARCH(""CASH DEPOSIT"",$C1173)),
      COUNTIF('SUMMARY D"&amp;"ATA'!D:D,$C1173)&lt;&gt;1
    ),
    """",
    IFERROR(TEXTJOIN(CHAR(10),TRUE,FILTER('SUMMARY DATA'!I:I,'SUMMARY DATA'!D:D=$C1173)),"""")
  )
)"),"")</f>
        <v/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ht="15.75" customHeight="1" spans="1:27">
      <c r="A1174" s="2"/>
      <c r="B1174" s="41"/>
      <c r="C1174" s="2"/>
      <c r="D1174" s="6"/>
      <c r="E1174" s="4" t="str">
        <f>IFERROR(__xludf.DUMMYFUNCTION("IFERROR(
  TEXTJOIN(CHAR(10),TRUE,FILTER('SUMMARY DATA'!E:E,'SUMMARY DATA'!A:A=$A1174,'SUMMARY DATA'!C:C=$B1174)),
  IF(
    OR(
      ISNUMBER(SEARCH(""CDM CASH DEPOSIT"",$C1174)),
      ISNUMBER(SEARCH(""CASH DEPOSIT"",$C1174)),
      COUNTIF('SUMMARY D"&amp;"ATA'!D:D,$C1174)&lt;&gt;1
    ),
    """",
    IFERROR(TEXTJOIN(CHAR(10),TRUE,FILTER('SUMMARY DATA'!E:E,'SUMMARY DATA'!D:D=$C1174)),"""")
  )
)"),"")</f>
        <v/>
      </c>
      <c r="F1174" s="2" t="str">
        <f>IFERROR(__xludf.DUMMYFUNCTION("IFERROR(
  TEXTJOIN(CHAR(10),TRUE,FILTER('SUMMARY DATA'!F:F,'SUMMARY DATA'!A:A=$A1174,'SUMMARY DATA'!C:C=$B1174)),
  IF(
    OR(
      ISNUMBER(SEARCH(""CDM CASH DEPOSIT"",$C1174)),
      ISNUMBER(SEARCH(""CASH DEPOSIT"",$C1174)),
      COUNTIF('SUMMARY D"&amp;"ATA'!D:D,$C1174)&lt;&gt;1
    ),
    """",
    IFERROR(TEXTJOIN(CHAR(10),TRUE,FILTER('SUMMARY DATA'!F:F,'SUMMARY DATA'!D:D=$C1174)),"""")
  )
)"),"")</f>
        <v/>
      </c>
      <c r="G1174" s="2" t="str">
        <f>IFERROR(__xludf.DUMMYFUNCTION("IFERROR(
  TEXTJOIN(CHAR(10),TRUE,FILTER('SUMMARY DATA'!G:G,'SUMMARY DATA'!A:A=$A1174,'SUMMARY DATA'!C:C=$B1174)),
  IF(
    OR(
      ISNUMBER(SEARCH(""CDM CASH DEPOSIT"",$C1174)),
      ISNUMBER(SEARCH(""CASH DEPOSIT"",$C1174)),
      COUNTIF('SUMMARY D"&amp;"ATA'!D:D,$C1174)&lt;&gt;1
    ),
    """",
    IFERROR(TEXTJOIN(CHAR(10),TRUE,FILTER('SUMMARY DATA'!G:G,'SUMMARY DATA'!D:D=$C1174)),"""")
  )
)"),"")</f>
        <v/>
      </c>
      <c r="H1174" s="6" t="str">
        <f>IFERROR(__xludf.DUMMYFUNCTION("IFERROR(
  TEXTJOIN(CHAR(10),TRUE,FILTER('SUMMARY DATA'!H:H,'SUMMARY DATA'!A:A=$A1174,'SUMMARY DATA'!C:C=$B1174)),
  IF(
    OR(
      ISNUMBER(SEARCH(""CDM CASH DEPOSIT"",$C1174)),
      ISNUMBER(SEARCH(""CASH DEPOSIT"",$C1174)),
      COUNTIF('SUMMARY D"&amp;"ATA'!D:D,$C1174)&lt;&gt;1
    ),
    """",
    IFERROR(TEXTJOIN(CHAR(10),TRUE,FILTER('SUMMARY DATA'!H:H,'SUMMARY DATA'!D:D=$C1174)),"""")
  )
)"),"")</f>
        <v/>
      </c>
      <c r="I1174" s="6" t="str">
        <f>IFERROR(__xludf.DUMMYFUNCTION("IF(H1174="""","""",
SUM(ARRAYFORMULA(VALUE(SPLIT(H1174,CHAR(10)))))
)"),"")</f>
        <v/>
      </c>
      <c r="J1174" s="2" t="str">
        <f>IFERROR(__xludf.DUMMYFUNCTION("IFERROR(
  TEXTJOIN(CHAR(10),TRUE,FILTER('SUMMARY DATA'!I:I,'SUMMARY DATA'!A:A=$A1174,'SUMMARY DATA'!C:C=$B1174)),
  IF(
    OR(
      ISNUMBER(SEARCH(""CDM CASH DEPOSIT"",$C1174)),
      ISNUMBER(SEARCH(""CASH DEPOSIT"",$C1174)),
      COUNTIF('SUMMARY D"&amp;"ATA'!D:D,$C1174)&lt;&gt;1
    ),
    """",
    IFERROR(TEXTJOIN(CHAR(10),TRUE,FILTER('SUMMARY DATA'!I:I,'SUMMARY DATA'!D:D=$C1174)),"""")
  )
)"),"")</f>
        <v/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ht="15.75" customHeight="1" spans="1:27">
      <c r="A1175" s="2"/>
      <c r="B1175" s="41"/>
      <c r="C1175" s="2"/>
      <c r="D1175" s="6"/>
      <c r="E1175" s="4" t="str">
        <f>IFERROR(__xludf.DUMMYFUNCTION("IFERROR(
  TEXTJOIN(CHAR(10),TRUE,FILTER('SUMMARY DATA'!E:E,'SUMMARY DATA'!A:A=$A1175,'SUMMARY DATA'!C:C=$B1175)),
  IF(
    OR(
      ISNUMBER(SEARCH(""CDM CASH DEPOSIT"",$C1175)),
      ISNUMBER(SEARCH(""CASH DEPOSIT"",$C1175)),
      COUNTIF('SUMMARY D"&amp;"ATA'!D:D,$C1175)&lt;&gt;1
    ),
    """",
    IFERROR(TEXTJOIN(CHAR(10),TRUE,FILTER('SUMMARY DATA'!E:E,'SUMMARY DATA'!D:D=$C1175)),"""")
  )
)"),"")</f>
        <v/>
      </c>
      <c r="F1175" s="2" t="str">
        <f>IFERROR(__xludf.DUMMYFUNCTION("IFERROR(
  TEXTJOIN(CHAR(10),TRUE,FILTER('SUMMARY DATA'!F:F,'SUMMARY DATA'!A:A=$A1175,'SUMMARY DATA'!C:C=$B1175)),
  IF(
    OR(
      ISNUMBER(SEARCH(""CDM CASH DEPOSIT"",$C1175)),
      ISNUMBER(SEARCH(""CASH DEPOSIT"",$C1175)),
      COUNTIF('SUMMARY D"&amp;"ATA'!D:D,$C1175)&lt;&gt;1
    ),
    """",
    IFERROR(TEXTJOIN(CHAR(10),TRUE,FILTER('SUMMARY DATA'!F:F,'SUMMARY DATA'!D:D=$C1175)),"""")
  )
)"),"")</f>
        <v/>
      </c>
      <c r="G1175" s="2" t="str">
        <f>IFERROR(__xludf.DUMMYFUNCTION("IFERROR(
  TEXTJOIN(CHAR(10),TRUE,FILTER('SUMMARY DATA'!G:G,'SUMMARY DATA'!A:A=$A1175,'SUMMARY DATA'!C:C=$B1175)),
  IF(
    OR(
      ISNUMBER(SEARCH(""CDM CASH DEPOSIT"",$C1175)),
      ISNUMBER(SEARCH(""CASH DEPOSIT"",$C1175)),
      COUNTIF('SUMMARY D"&amp;"ATA'!D:D,$C1175)&lt;&gt;1
    ),
    """",
    IFERROR(TEXTJOIN(CHAR(10),TRUE,FILTER('SUMMARY DATA'!G:G,'SUMMARY DATA'!D:D=$C1175)),"""")
  )
)"),"")</f>
        <v/>
      </c>
      <c r="H1175" s="6" t="str">
        <f>IFERROR(__xludf.DUMMYFUNCTION("IFERROR(
  TEXTJOIN(CHAR(10),TRUE,FILTER('SUMMARY DATA'!H:H,'SUMMARY DATA'!A:A=$A1175,'SUMMARY DATA'!C:C=$B1175)),
  IF(
    OR(
      ISNUMBER(SEARCH(""CDM CASH DEPOSIT"",$C1175)),
      ISNUMBER(SEARCH(""CASH DEPOSIT"",$C1175)),
      COUNTIF('SUMMARY D"&amp;"ATA'!D:D,$C1175)&lt;&gt;1
    ),
    """",
    IFERROR(TEXTJOIN(CHAR(10),TRUE,FILTER('SUMMARY DATA'!H:H,'SUMMARY DATA'!D:D=$C1175)),"""")
  )
)"),"")</f>
        <v/>
      </c>
      <c r="I1175" s="6" t="str">
        <f>IFERROR(__xludf.DUMMYFUNCTION("IF(H1175="""","""",
SUM(ARRAYFORMULA(VALUE(SPLIT(H1175,CHAR(10)))))
)"),"")</f>
        <v/>
      </c>
      <c r="J1175" s="2" t="str">
        <f>IFERROR(__xludf.DUMMYFUNCTION("IFERROR(
  TEXTJOIN(CHAR(10),TRUE,FILTER('SUMMARY DATA'!I:I,'SUMMARY DATA'!A:A=$A1175,'SUMMARY DATA'!C:C=$B1175)),
  IF(
    OR(
      ISNUMBER(SEARCH(""CDM CASH DEPOSIT"",$C1175)),
      ISNUMBER(SEARCH(""CASH DEPOSIT"",$C1175)),
      COUNTIF('SUMMARY D"&amp;"ATA'!D:D,$C1175)&lt;&gt;1
    ),
    """",
    IFERROR(TEXTJOIN(CHAR(10),TRUE,FILTER('SUMMARY DATA'!I:I,'SUMMARY DATA'!D:D=$C1175)),"""")
  )
)"),"")</f>
        <v/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ht="15.75" customHeight="1" spans="1:27">
      <c r="A1176" s="2"/>
      <c r="B1176" s="41"/>
      <c r="C1176" s="2"/>
      <c r="D1176" s="6"/>
      <c r="E1176" s="4" t="str">
        <f>IFERROR(__xludf.DUMMYFUNCTION("IFERROR(
  TEXTJOIN(CHAR(10),TRUE,FILTER('SUMMARY DATA'!E:E,'SUMMARY DATA'!A:A=$A1176,'SUMMARY DATA'!C:C=$B1176)),
  IF(
    OR(
      ISNUMBER(SEARCH(""CDM CASH DEPOSIT"",$C1176)),
      ISNUMBER(SEARCH(""CASH DEPOSIT"",$C1176)),
      COUNTIF('SUMMARY D"&amp;"ATA'!D:D,$C1176)&lt;&gt;1
    ),
    """",
    IFERROR(TEXTJOIN(CHAR(10),TRUE,FILTER('SUMMARY DATA'!E:E,'SUMMARY DATA'!D:D=$C1176)),"""")
  )
)"),"")</f>
        <v/>
      </c>
      <c r="F1176" s="2" t="str">
        <f>IFERROR(__xludf.DUMMYFUNCTION("IFERROR(
  TEXTJOIN(CHAR(10),TRUE,FILTER('SUMMARY DATA'!F:F,'SUMMARY DATA'!A:A=$A1176,'SUMMARY DATA'!C:C=$B1176)),
  IF(
    OR(
      ISNUMBER(SEARCH(""CDM CASH DEPOSIT"",$C1176)),
      ISNUMBER(SEARCH(""CASH DEPOSIT"",$C1176)),
      COUNTIF('SUMMARY D"&amp;"ATA'!D:D,$C1176)&lt;&gt;1
    ),
    """",
    IFERROR(TEXTJOIN(CHAR(10),TRUE,FILTER('SUMMARY DATA'!F:F,'SUMMARY DATA'!D:D=$C1176)),"""")
  )
)"),"")</f>
        <v/>
      </c>
      <c r="G1176" s="2" t="str">
        <f>IFERROR(__xludf.DUMMYFUNCTION("IFERROR(
  TEXTJOIN(CHAR(10),TRUE,FILTER('SUMMARY DATA'!G:G,'SUMMARY DATA'!A:A=$A1176,'SUMMARY DATA'!C:C=$B1176)),
  IF(
    OR(
      ISNUMBER(SEARCH(""CDM CASH DEPOSIT"",$C1176)),
      ISNUMBER(SEARCH(""CASH DEPOSIT"",$C1176)),
      COUNTIF('SUMMARY D"&amp;"ATA'!D:D,$C1176)&lt;&gt;1
    ),
    """",
    IFERROR(TEXTJOIN(CHAR(10),TRUE,FILTER('SUMMARY DATA'!G:G,'SUMMARY DATA'!D:D=$C1176)),"""")
  )
)"),"")</f>
        <v/>
      </c>
      <c r="H1176" s="6" t="str">
        <f>IFERROR(__xludf.DUMMYFUNCTION("IFERROR(
  TEXTJOIN(CHAR(10),TRUE,FILTER('SUMMARY DATA'!H:H,'SUMMARY DATA'!A:A=$A1176,'SUMMARY DATA'!C:C=$B1176)),
  IF(
    OR(
      ISNUMBER(SEARCH(""CDM CASH DEPOSIT"",$C1176)),
      ISNUMBER(SEARCH(""CASH DEPOSIT"",$C1176)),
      COUNTIF('SUMMARY D"&amp;"ATA'!D:D,$C1176)&lt;&gt;1
    ),
    """",
    IFERROR(TEXTJOIN(CHAR(10),TRUE,FILTER('SUMMARY DATA'!H:H,'SUMMARY DATA'!D:D=$C1176)),"""")
  )
)"),"")</f>
        <v/>
      </c>
      <c r="I1176" s="6" t="str">
        <f>IFERROR(__xludf.DUMMYFUNCTION("IF(H1176="""","""",
SUM(ARRAYFORMULA(VALUE(SPLIT(H1176,CHAR(10)))))
)"),"")</f>
        <v/>
      </c>
      <c r="J1176" s="2" t="str">
        <f>IFERROR(__xludf.DUMMYFUNCTION("IFERROR(
  TEXTJOIN(CHAR(10),TRUE,FILTER('SUMMARY DATA'!I:I,'SUMMARY DATA'!A:A=$A1176,'SUMMARY DATA'!C:C=$B1176)),
  IF(
    OR(
      ISNUMBER(SEARCH(""CDM CASH DEPOSIT"",$C1176)),
      ISNUMBER(SEARCH(""CASH DEPOSIT"",$C1176)),
      COUNTIF('SUMMARY D"&amp;"ATA'!D:D,$C1176)&lt;&gt;1
    ),
    """",
    IFERROR(TEXTJOIN(CHAR(10),TRUE,FILTER('SUMMARY DATA'!I:I,'SUMMARY DATA'!D:D=$C1176)),"""")
  )
)"),"")</f>
        <v/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ht="15.75" customHeight="1" spans="1:27">
      <c r="A1177" s="2"/>
      <c r="B1177" s="41"/>
      <c r="C1177" s="2"/>
      <c r="D1177" s="6"/>
      <c r="E1177" s="4" t="str">
        <f>IFERROR(__xludf.DUMMYFUNCTION("IFERROR(
  TEXTJOIN(CHAR(10),TRUE,FILTER('SUMMARY DATA'!E:E,'SUMMARY DATA'!A:A=$A1177,'SUMMARY DATA'!C:C=$B1177)),
  IF(
    OR(
      ISNUMBER(SEARCH(""CDM CASH DEPOSIT"",$C1177)),
      ISNUMBER(SEARCH(""CASH DEPOSIT"",$C1177)),
      COUNTIF('SUMMARY D"&amp;"ATA'!D:D,$C1177)&lt;&gt;1
    ),
    """",
    IFERROR(TEXTJOIN(CHAR(10),TRUE,FILTER('SUMMARY DATA'!E:E,'SUMMARY DATA'!D:D=$C1177)),"""")
  )
)"),"")</f>
        <v/>
      </c>
      <c r="F1177" s="2" t="str">
        <f>IFERROR(__xludf.DUMMYFUNCTION("IFERROR(
  TEXTJOIN(CHAR(10),TRUE,FILTER('SUMMARY DATA'!F:F,'SUMMARY DATA'!A:A=$A1177,'SUMMARY DATA'!C:C=$B1177)),
  IF(
    OR(
      ISNUMBER(SEARCH(""CDM CASH DEPOSIT"",$C1177)),
      ISNUMBER(SEARCH(""CASH DEPOSIT"",$C1177)),
      COUNTIF('SUMMARY D"&amp;"ATA'!D:D,$C1177)&lt;&gt;1
    ),
    """",
    IFERROR(TEXTJOIN(CHAR(10),TRUE,FILTER('SUMMARY DATA'!F:F,'SUMMARY DATA'!D:D=$C1177)),"""")
  )
)"),"")</f>
        <v/>
      </c>
      <c r="G1177" s="2" t="str">
        <f>IFERROR(__xludf.DUMMYFUNCTION("IFERROR(
  TEXTJOIN(CHAR(10),TRUE,FILTER('SUMMARY DATA'!G:G,'SUMMARY DATA'!A:A=$A1177,'SUMMARY DATA'!C:C=$B1177)),
  IF(
    OR(
      ISNUMBER(SEARCH(""CDM CASH DEPOSIT"",$C1177)),
      ISNUMBER(SEARCH(""CASH DEPOSIT"",$C1177)),
      COUNTIF('SUMMARY D"&amp;"ATA'!D:D,$C1177)&lt;&gt;1
    ),
    """",
    IFERROR(TEXTJOIN(CHAR(10),TRUE,FILTER('SUMMARY DATA'!G:G,'SUMMARY DATA'!D:D=$C1177)),"""")
  )
)"),"")</f>
        <v/>
      </c>
      <c r="H1177" s="6" t="str">
        <f>IFERROR(__xludf.DUMMYFUNCTION("IFERROR(
  TEXTJOIN(CHAR(10),TRUE,FILTER('SUMMARY DATA'!H:H,'SUMMARY DATA'!A:A=$A1177,'SUMMARY DATA'!C:C=$B1177)),
  IF(
    OR(
      ISNUMBER(SEARCH(""CDM CASH DEPOSIT"",$C1177)),
      ISNUMBER(SEARCH(""CASH DEPOSIT"",$C1177)),
      COUNTIF('SUMMARY D"&amp;"ATA'!D:D,$C1177)&lt;&gt;1
    ),
    """",
    IFERROR(TEXTJOIN(CHAR(10),TRUE,FILTER('SUMMARY DATA'!H:H,'SUMMARY DATA'!D:D=$C1177)),"""")
  )
)"),"")</f>
        <v/>
      </c>
      <c r="I1177" s="6" t="str">
        <f>IFERROR(__xludf.DUMMYFUNCTION("IF(H1177="""","""",
SUM(ARRAYFORMULA(VALUE(SPLIT(H1177,CHAR(10)))))
)"),"")</f>
        <v/>
      </c>
      <c r="J1177" s="2" t="str">
        <f>IFERROR(__xludf.DUMMYFUNCTION("IFERROR(
  TEXTJOIN(CHAR(10),TRUE,FILTER('SUMMARY DATA'!I:I,'SUMMARY DATA'!A:A=$A1177,'SUMMARY DATA'!C:C=$B1177)),
  IF(
    OR(
      ISNUMBER(SEARCH(""CDM CASH DEPOSIT"",$C1177)),
      ISNUMBER(SEARCH(""CASH DEPOSIT"",$C1177)),
      COUNTIF('SUMMARY D"&amp;"ATA'!D:D,$C1177)&lt;&gt;1
    ),
    """",
    IFERROR(TEXTJOIN(CHAR(10),TRUE,FILTER('SUMMARY DATA'!I:I,'SUMMARY DATA'!D:D=$C1177)),"""")
  )
)"),"")</f>
        <v/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ht="15.75" customHeight="1" spans="1:27">
      <c r="A1178" s="2"/>
      <c r="B1178" s="41"/>
      <c r="C1178" s="2"/>
      <c r="D1178" s="6"/>
      <c r="E1178" s="4" t="str">
        <f>IFERROR(__xludf.DUMMYFUNCTION("IFERROR(
  TEXTJOIN(CHAR(10),TRUE,FILTER('SUMMARY DATA'!E:E,'SUMMARY DATA'!A:A=$A1178,'SUMMARY DATA'!C:C=$B1178)),
  IF(
    OR(
      ISNUMBER(SEARCH(""CDM CASH DEPOSIT"",$C1178)),
      ISNUMBER(SEARCH(""CASH DEPOSIT"",$C1178)),
      COUNTIF('SUMMARY D"&amp;"ATA'!D:D,$C1178)&lt;&gt;1
    ),
    """",
    IFERROR(TEXTJOIN(CHAR(10),TRUE,FILTER('SUMMARY DATA'!E:E,'SUMMARY DATA'!D:D=$C1178)),"""")
  )
)"),"")</f>
        <v/>
      </c>
      <c r="F1178" s="2" t="str">
        <f>IFERROR(__xludf.DUMMYFUNCTION("IFERROR(
  TEXTJOIN(CHAR(10),TRUE,FILTER('SUMMARY DATA'!F:F,'SUMMARY DATA'!A:A=$A1178,'SUMMARY DATA'!C:C=$B1178)),
  IF(
    OR(
      ISNUMBER(SEARCH(""CDM CASH DEPOSIT"",$C1178)),
      ISNUMBER(SEARCH(""CASH DEPOSIT"",$C1178)),
      COUNTIF('SUMMARY D"&amp;"ATA'!D:D,$C1178)&lt;&gt;1
    ),
    """",
    IFERROR(TEXTJOIN(CHAR(10),TRUE,FILTER('SUMMARY DATA'!F:F,'SUMMARY DATA'!D:D=$C1178)),"""")
  )
)"),"")</f>
        <v/>
      </c>
      <c r="G1178" s="2" t="str">
        <f>IFERROR(__xludf.DUMMYFUNCTION("IFERROR(
  TEXTJOIN(CHAR(10),TRUE,FILTER('SUMMARY DATA'!G:G,'SUMMARY DATA'!A:A=$A1178,'SUMMARY DATA'!C:C=$B1178)),
  IF(
    OR(
      ISNUMBER(SEARCH(""CDM CASH DEPOSIT"",$C1178)),
      ISNUMBER(SEARCH(""CASH DEPOSIT"",$C1178)),
      COUNTIF('SUMMARY D"&amp;"ATA'!D:D,$C1178)&lt;&gt;1
    ),
    """",
    IFERROR(TEXTJOIN(CHAR(10),TRUE,FILTER('SUMMARY DATA'!G:G,'SUMMARY DATA'!D:D=$C1178)),"""")
  )
)"),"")</f>
        <v/>
      </c>
      <c r="H1178" s="6" t="str">
        <f>IFERROR(__xludf.DUMMYFUNCTION("IFERROR(
  TEXTJOIN(CHAR(10),TRUE,FILTER('SUMMARY DATA'!H:H,'SUMMARY DATA'!A:A=$A1178,'SUMMARY DATA'!C:C=$B1178)),
  IF(
    OR(
      ISNUMBER(SEARCH(""CDM CASH DEPOSIT"",$C1178)),
      ISNUMBER(SEARCH(""CASH DEPOSIT"",$C1178)),
      COUNTIF('SUMMARY D"&amp;"ATA'!D:D,$C1178)&lt;&gt;1
    ),
    """",
    IFERROR(TEXTJOIN(CHAR(10),TRUE,FILTER('SUMMARY DATA'!H:H,'SUMMARY DATA'!D:D=$C1178)),"""")
  )
)"),"")</f>
        <v/>
      </c>
      <c r="I1178" s="6" t="str">
        <f>IFERROR(__xludf.DUMMYFUNCTION("IF(H1178="""","""",
SUM(ARRAYFORMULA(VALUE(SPLIT(H1178,CHAR(10)))))
)"),"")</f>
        <v/>
      </c>
      <c r="J1178" s="2" t="str">
        <f>IFERROR(__xludf.DUMMYFUNCTION("IFERROR(
  TEXTJOIN(CHAR(10),TRUE,FILTER('SUMMARY DATA'!I:I,'SUMMARY DATA'!A:A=$A1178,'SUMMARY DATA'!C:C=$B1178)),
  IF(
    OR(
      ISNUMBER(SEARCH(""CDM CASH DEPOSIT"",$C1178)),
      ISNUMBER(SEARCH(""CASH DEPOSIT"",$C1178)),
      COUNTIF('SUMMARY D"&amp;"ATA'!D:D,$C1178)&lt;&gt;1
    ),
    """",
    IFERROR(TEXTJOIN(CHAR(10),TRUE,FILTER('SUMMARY DATA'!I:I,'SUMMARY DATA'!D:D=$C1178)),"""")
  )
)"),"")</f>
        <v/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ht="15.75" customHeight="1" spans="1:27">
      <c r="A1179" s="2"/>
      <c r="B1179" s="41"/>
      <c r="C1179" s="2"/>
      <c r="D1179" s="6"/>
      <c r="E1179" s="4" t="str">
        <f>IFERROR(__xludf.DUMMYFUNCTION("IFERROR(
  TEXTJOIN(CHAR(10),TRUE,FILTER('SUMMARY DATA'!E:E,'SUMMARY DATA'!A:A=$A1179,'SUMMARY DATA'!C:C=$B1179)),
  IF(
    OR(
      ISNUMBER(SEARCH(""CDM CASH DEPOSIT"",$C1179)),
      ISNUMBER(SEARCH(""CASH DEPOSIT"",$C1179)),
      COUNTIF('SUMMARY D"&amp;"ATA'!D:D,$C1179)&lt;&gt;1
    ),
    """",
    IFERROR(TEXTJOIN(CHAR(10),TRUE,FILTER('SUMMARY DATA'!E:E,'SUMMARY DATA'!D:D=$C1179)),"""")
  )
)"),"")</f>
        <v/>
      </c>
      <c r="F1179" s="2" t="str">
        <f>IFERROR(__xludf.DUMMYFUNCTION("IFERROR(
  TEXTJOIN(CHAR(10),TRUE,FILTER('SUMMARY DATA'!F:F,'SUMMARY DATA'!A:A=$A1179,'SUMMARY DATA'!C:C=$B1179)),
  IF(
    OR(
      ISNUMBER(SEARCH(""CDM CASH DEPOSIT"",$C1179)),
      ISNUMBER(SEARCH(""CASH DEPOSIT"",$C1179)),
      COUNTIF('SUMMARY D"&amp;"ATA'!D:D,$C1179)&lt;&gt;1
    ),
    """",
    IFERROR(TEXTJOIN(CHAR(10),TRUE,FILTER('SUMMARY DATA'!F:F,'SUMMARY DATA'!D:D=$C1179)),"""")
  )
)"),"")</f>
        <v/>
      </c>
      <c r="G1179" s="2" t="str">
        <f>IFERROR(__xludf.DUMMYFUNCTION("IFERROR(
  TEXTJOIN(CHAR(10),TRUE,FILTER('SUMMARY DATA'!G:G,'SUMMARY DATA'!A:A=$A1179,'SUMMARY DATA'!C:C=$B1179)),
  IF(
    OR(
      ISNUMBER(SEARCH(""CDM CASH DEPOSIT"",$C1179)),
      ISNUMBER(SEARCH(""CASH DEPOSIT"",$C1179)),
      COUNTIF('SUMMARY D"&amp;"ATA'!D:D,$C1179)&lt;&gt;1
    ),
    """",
    IFERROR(TEXTJOIN(CHAR(10),TRUE,FILTER('SUMMARY DATA'!G:G,'SUMMARY DATA'!D:D=$C1179)),"""")
  )
)"),"")</f>
        <v/>
      </c>
      <c r="H1179" s="6" t="str">
        <f>IFERROR(__xludf.DUMMYFUNCTION("IFERROR(
  TEXTJOIN(CHAR(10),TRUE,FILTER('SUMMARY DATA'!H:H,'SUMMARY DATA'!A:A=$A1179,'SUMMARY DATA'!C:C=$B1179)),
  IF(
    OR(
      ISNUMBER(SEARCH(""CDM CASH DEPOSIT"",$C1179)),
      ISNUMBER(SEARCH(""CASH DEPOSIT"",$C1179)),
      COUNTIF('SUMMARY D"&amp;"ATA'!D:D,$C1179)&lt;&gt;1
    ),
    """",
    IFERROR(TEXTJOIN(CHAR(10),TRUE,FILTER('SUMMARY DATA'!H:H,'SUMMARY DATA'!D:D=$C1179)),"""")
  )
)"),"")</f>
        <v/>
      </c>
      <c r="I1179" s="6" t="str">
        <f>IFERROR(__xludf.DUMMYFUNCTION("IF(H1179="""","""",
SUM(ARRAYFORMULA(VALUE(SPLIT(H1179,CHAR(10)))))
)"),"")</f>
        <v/>
      </c>
      <c r="J1179" s="2" t="str">
        <f>IFERROR(__xludf.DUMMYFUNCTION("IFERROR(
  TEXTJOIN(CHAR(10),TRUE,FILTER('SUMMARY DATA'!I:I,'SUMMARY DATA'!A:A=$A1179,'SUMMARY DATA'!C:C=$B1179)),
  IF(
    OR(
      ISNUMBER(SEARCH(""CDM CASH DEPOSIT"",$C1179)),
      ISNUMBER(SEARCH(""CASH DEPOSIT"",$C1179)),
      COUNTIF('SUMMARY D"&amp;"ATA'!D:D,$C1179)&lt;&gt;1
    ),
    """",
    IFERROR(TEXTJOIN(CHAR(10),TRUE,FILTER('SUMMARY DATA'!I:I,'SUMMARY DATA'!D:D=$C1179)),"""")
  )
)"),"")</f>
        <v/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ht="15.75" customHeight="1" spans="1:27">
      <c r="A1180" s="2"/>
      <c r="B1180" s="41"/>
      <c r="C1180" s="2"/>
      <c r="D1180" s="6"/>
      <c r="E1180" s="4" t="str">
        <f>IFERROR(__xludf.DUMMYFUNCTION("IFERROR(
  TEXTJOIN(CHAR(10),TRUE,FILTER('SUMMARY DATA'!E:E,'SUMMARY DATA'!A:A=$A1180,'SUMMARY DATA'!C:C=$B1180)),
  IF(
    OR(
      ISNUMBER(SEARCH(""CDM CASH DEPOSIT"",$C1180)),
      ISNUMBER(SEARCH(""CASH DEPOSIT"",$C1180)),
      COUNTIF('SUMMARY D"&amp;"ATA'!D:D,$C1180)&lt;&gt;1
    ),
    """",
    IFERROR(TEXTJOIN(CHAR(10),TRUE,FILTER('SUMMARY DATA'!E:E,'SUMMARY DATA'!D:D=$C1180)),"""")
  )
)"),"")</f>
        <v/>
      </c>
      <c r="F1180" s="2" t="str">
        <f>IFERROR(__xludf.DUMMYFUNCTION("IFERROR(
  TEXTJOIN(CHAR(10),TRUE,FILTER('SUMMARY DATA'!F:F,'SUMMARY DATA'!A:A=$A1180,'SUMMARY DATA'!C:C=$B1180)),
  IF(
    OR(
      ISNUMBER(SEARCH(""CDM CASH DEPOSIT"",$C1180)),
      ISNUMBER(SEARCH(""CASH DEPOSIT"",$C1180)),
      COUNTIF('SUMMARY D"&amp;"ATA'!D:D,$C1180)&lt;&gt;1
    ),
    """",
    IFERROR(TEXTJOIN(CHAR(10),TRUE,FILTER('SUMMARY DATA'!F:F,'SUMMARY DATA'!D:D=$C1180)),"""")
  )
)"),"")</f>
        <v/>
      </c>
      <c r="G1180" s="2" t="str">
        <f>IFERROR(__xludf.DUMMYFUNCTION("IFERROR(
  TEXTJOIN(CHAR(10),TRUE,FILTER('SUMMARY DATA'!G:G,'SUMMARY DATA'!A:A=$A1180,'SUMMARY DATA'!C:C=$B1180)),
  IF(
    OR(
      ISNUMBER(SEARCH(""CDM CASH DEPOSIT"",$C1180)),
      ISNUMBER(SEARCH(""CASH DEPOSIT"",$C1180)),
      COUNTIF('SUMMARY D"&amp;"ATA'!D:D,$C1180)&lt;&gt;1
    ),
    """",
    IFERROR(TEXTJOIN(CHAR(10),TRUE,FILTER('SUMMARY DATA'!G:G,'SUMMARY DATA'!D:D=$C1180)),"""")
  )
)"),"")</f>
        <v/>
      </c>
      <c r="H1180" s="6" t="str">
        <f>IFERROR(__xludf.DUMMYFUNCTION("IFERROR(
  TEXTJOIN(CHAR(10),TRUE,FILTER('SUMMARY DATA'!H:H,'SUMMARY DATA'!A:A=$A1180,'SUMMARY DATA'!C:C=$B1180)),
  IF(
    OR(
      ISNUMBER(SEARCH(""CDM CASH DEPOSIT"",$C1180)),
      ISNUMBER(SEARCH(""CASH DEPOSIT"",$C1180)),
      COUNTIF('SUMMARY D"&amp;"ATA'!D:D,$C1180)&lt;&gt;1
    ),
    """",
    IFERROR(TEXTJOIN(CHAR(10),TRUE,FILTER('SUMMARY DATA'!H:H,'SUMMARY DATA'!D:D=$C1180)),"""")
  )
)"),"")</f>
        <v/>
      </c>
      <c r="I1180" s="6" t="str">
        <f>IFERROR(__xludf.DUMMYFUNCTION("IF(H1180="""","""",
SUM(ARRAYFORMULA(VALUE(SPLIT(H1180,CHAR(10)))))
)"),"")</f>
        <v/>
      </c>
      <c r="J1180" s="2" t="str">
        <f>IFERROR(__xludf.DUMMYFUNCTION("IFERROR(
  TEXTJOIN(CHAR(10),TRUE,FILTER('SUMMARY DATA'!I:I,'SUMMARY DATA'!A:A=$A1180,'SUMMARY DATA'!C:C=$B1180)),
  IF(
    OR(
      ISNUMBER(SEARCH(""CDM CASH DEPOSIT"",$C1180)),
      ISNUMBER(SEARCH(""CASH DEPOSIT"",$C1180)),
      COUNTIF('SUMMARY D"&amp;"ATA'!D:D,$C1180)&lt;&gt;1
    ),
    """",
    IFERROR(TEXTJOIN(CHAR(10),TRUE,FILTER('SUMMARY DATA'!I:I,'SUMMARY DATA'!D:D=$C1180)),"""")
  )
)"),"")</f>
        <v/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ht="15.75" customHeight="1" spans="1:27">
      <c r="A1181" s="2"/>
      <c r="B1181" s="41"/>
      <c r="C1181" s="2"/>
      <c r="D1181" s="6"/>
      <c r="E1181" s="4" t="str">
        <f>IFERROR(__xludf.DUMMYFUNCTION("IFERROR(
  TEXTJOIN(CHAR(10),TRUE,FILTER('SUMMARY DATA'!E:E,'SUMMARY DATA'!A:A=$A1181,'SUMMARY DATA'!C:C=$B1181)),
  IF(
    OR(
      ISNUMBER(SEARCH(""CDM CASH DEPOSIT"",$C1181)),
      ISNUMBER(SEARCH(""CASH DEPOSIT"",$C1181)),
      COUNTIF('SUMMARY D"&amp;"ATA'!D:D,$C1181)&lt;&gt;1
    ),
    """",
    IFERROR(TEXTJOIN(CHAR(10),TRUE,FILTER('SUMMARY DATA'!E:E,'SUMMARY DATA'!D:D=$C1181)),"""")
  )
)"),"")</f>
        <v/>
      </c>
      <c r="F1181" s="2" t="str">
        <f>IFERROR(__xludf.DUMMYFUNCTION("IFERROR(
  TEXTJOIN(CHAR(10),TRUE,FILTER('SUMMARY DATA'!F:F,'SUMMARY DATA'!A:A=$A1181,'SUMMARY DATA'!C:C=$B1181)),
  IF(
    OR(
      ISNUMBER(SEARCH(""CDM CASH DEPOSIT"",$C1181)),
      ISNUMBER(SEARCH(""CASH DEPOSIT"",$C1181)),
      COUNTIF('SUMMARY D"&amp;"ATA'!D:D,$C1181)&lt;&gt;1
    ),
    """",
    IFERROR(TEXTJOIN(CHAR(10),TRUE,FILTER('SUMMARY DATA'!F:F,'SUMMARY DATA'!D:D=$C1181)),"""")
  )
)"),"")</f>
        <v/>
      </c>
      <c r="G1181" s="2" t="str">
        <f>IFERROR(__xludf.DUMMYFUNCTION("IFERROR(
  TEXTJOIN(CHAR(10),TRUE,FILTER('SUMMARY DATA'!G:G,'SUMMARY DATA'!A:A=$A1181,'SUMMARY DATA'!C:C=$B1181)),
  IF(
    OR(
      ISNUMBER(SEARCH(""CDM CASH DEPOSIT"",$C1181)),
      ISNUMBER(SEARCH(""CASH DEPOSIT"",$C1181)),
      COUNTIF('SUMMARY D"&amp;"ATA'!D:D,$C1181)&lt;&gt;1
    ),
    """",
    IFERROR(TEXTJOIN(CHAR(10),TRUE,FILTER('SUMMARY DATA'!G:G,'SUMMARY DATA'!D:D=$C1181)),"""")
  )
)"),"")</f>
        <v/>
      </c>
      <c r="H1181" s="6" t="str">
        <f>IFERROR(__xludf.DUMMYFUNCTION("IFERROR(
  TEXTJOIN(CHAR(10),TRUE,FILTER('SUMMARY DATA'!H:H,'SUMMARY DATA'!A:A=$A1181,'SUMMARY DATA'!C:C=$B1181)),
  IF(
    OR(
      ISNUMBER(SEARCH(""CDM CASH DEPOSIT"",$C1181)),
      ISNUMBER(SEARCH(""CASH DEPOSIT"",$C1181)),
      COUNTIF('SUMMARY D"&amp;"ATA'!D:D,$C1181)&lt;&gt;1
    ),
    """",
    IFERROR(TEXTJOIN(CHAR(10),TRUE,FILTER('SUMMARY DATA'!H:H,'SUMMARY DATA'!D:D=$C1181)),"""")
  )
)"),"")</f>
        <v/>
      </c>
      <c r="I1181" s="6" t="str">
        <f>IFERROR(__xludf.DUMMYFUNCTION("IF(H1181="""","""",
SUM(ARRAYFORMULA(VALUE(SPLIT(H1181,CHAR(10)))))
)"),"")</f>
        <v/>
      </c>
      <c r="J1181" s="2" t="str">
        <f>IFERROR(__xludf.DUMMYFUNCTION("IFERROR(
  TEXTJOIN(CHAR(10),TRUE,FILTER('SUMMARY DATA'!I:I,'SUMMARY DATA'!A:A=$A1181,'SUMMARY DATA'!C:C=$B1181)),
  IF(
    OR(
      ISNUMBER(SEARCH(""CDM CASH DEPOSIT"",$C1181)),
      ISNUMBER(SEARCH(""CASH DEPOSIT"",$C1181)),
      COUNTIF('SUMMARY D"&amp;"ATA'!D:D,$C1181)&lt;&gt;1
    ),
    """",
    IFERROR(TEXTJOIN(CHAR(10),TRUE,FILTER('SUMMARY DATA'!I:I,'SUMMARY DATA'!D:D=$C1181)),"""")
  )
)"),"")</f>
        <v/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ht="15.75" customHeight="1" spans="1:27">
      <c r="A1182" s="2"/>
      <c r="B1182" s="41"/>
      <c r="C1182" s="2"/>
      <c r="D1182" s="6"/>
      <c r="E1182" s="4" t="str">
        <f>IFERROR(__xludf.DUMMYFUNCTION("IFERROR(
  TEXTJOIN(CHAR(10),TRUE,FILTER('SUMMARY DATA'!E:E,'SUMMARY DATA'!A:A=$A1182,'SUMMARY DATA'!C:C=$B1182)),
  IF(
    OR(
      ISNUMBER(SEARCH(""CDM CASH DEPOSIT"",$C1182)),
      ISNUMBER(SEARCH(""CASH DEPOSIT"",$C1182)),
      COUNTIF('SUMMARY D"&amp;"ATA'!D:D,$C1182)&lt;&gt;1
    ),
    """",
    IFERROR(TEXTJOIN(CHAR(10),TRUE,FILTER('SUMMARY DATA'!E:E,'SUMMARY DATA'!D:D=$C1182)),"""")
  )
)"),"")</f>
        <v/>
      </c>
      <c r="F1182" s="2" t="str">
        <f>IFERROR(__xludf.DUMMYFUNCTION("IFERROR(
  TEXTJOIN(CHAR(10),TRUE,FILTER('SUMMARY DATA'!F:F,'SUMMARY DATA'!A:A=$A1182,'SUMMARY DATA'!C:C=$B1182)),
  IF(
    OR(
      ISNUMBER(SEARCH(""CDM CASH DEPOSIT"",$C1182)),
      ISNUMBER(SEARCH(""CASH DEPOSIT"",$C1182)),
      COUNTIF('SUMMARY D"&amp;"ATA'!D:D,$C1182)&lt;&gt;1
    ),
    """",
    IFERROR(TEXTJOIN(CHAR(10),TRUE,FILTER('SUMMARY DATA'!F:F,'SUMMARY DATA'!D:D=$C1182)),"""")
  )
)"),"")</f>
        <v/>
      </c>
      <c r="G1182" s="2" t="str">
        <f>IFERROR(__xludf.DUMMYFUNCTION("IFERROR(
  TEXTJOIN(CHAR(10),TRUE,FILTER('SUMMARY DATA'!G:G,'SUMMARY DATA'!A:A=$A1182,'SUMMARY DATA'!C:C=$B1182)),
  IF(
    OR(
      ISNUMBER(SEARCH(""CDM CASH DEPOSIT"",$C1182)),
      ISNUMBER(SEARCH(""CASH DEPOSIT"",$C1182)),
      COUNTIF('SUMMARY D"&amp;"ATA'!D:D,$C1182)&lt;&gt;1
    ),
    """",
    IFERROR(TEXTJOIN(CHAR(10),TRUE,FILTER('SUMMARY DATA'!G:G,'SUMMARY DATA'!D:D=$C1182)),"""")
  )
)"),"")</f>
        <v/>
      </c>
      <c r="H1182" s="6" t="str">
        <f>IFERROR(__xludf.DUMMYFUNCTION("IFERROR(
  TEXTJOIN(CHAR(10),TRUE,FILTER('SUMMARY DATA'!H:H,'SUMMARY DATA'!A:A=$A1182,'SUMMARY DATA'!C:C=$B1182)),
  IF(
    OR(
      ISNUMBER(SEARCH(""CDM CASH DEPOSIT"",$C1182)),
      ISNUMBER(SEARCH(""CASH DEPOSIT"",$C1182)),
      COUNTIF('SUMMARY D"&amp;"ATA'!D:D,$C1182)&lt;&gt;1
    ),
    """",
    IFERROR(TEXTJOIN(CHAR(10),TRUE,FILTER('SUMMARY DATA'!H:H,'SUMMARY DATA'!D:D=$C1182)),"""")
  )
)"),"")</f>
        <v/>
      </c>
      <c r="I1182" s="6" t="str">
        <f>IFERROR(__xludf.DUMMYFUNCTION("IF(H1182="""","""",
SUM(ARRAYFORMULA(VALUE(SPLIT(H1182,CHAR(10)))))
)"),"")</f>
        <v/>
      </c>
      <c r="J1182" s="2" t="str">
        <f>IFERROR(__xludf.DUMMYFUNCTION("IFERROR(
  TEXTJOIN(CHAR(10),TRUE,FILTER('SUMMARY DATA'!I:I,'SUMMARY DATA'!A:A=$A1182,'SUMMARY DATA'!C:C=$B1182)),
  IF(
    OR(
      ISNUMBER(SEARCH(""CDM CASH DEPOSIT"",$C1182)),
      ISNUMBER(SEARCH(""CASH DEPOSIT"",$C1182)),
      COUNTIF('SUMMARY D"&amp;"ATA'!D:D,$C1182)&lt;&gt;1
    ),
    """",
    IFERROR(TEXTJOIN(CHAR(10),TRUE,FILTER('SUMMARY DATA'!I:I,'SUMMARY DATA'!D:D=$C1182)),"""")
  )
)"),"")</f>
        <v/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ht="15.75" customHeight="1" spans="1:27">
      <c r="A1183" s="2"/>
      <c r="B1183" s="41"/>
      <c r="C1183" s="2"/>
      <c r="D1183" s="6"/>
      <c r="E1183" s="4" t="str">
        <f>IFERROR(__xludf.DUMMYFUNCTION("IFERROR(
  TEXTJOIN(CHAR(10),TRUE,FILTER('SUMMARY DATA'!E:E,'SUMMARY DATA'!A:A=$A1183,'SUMMARY DATA'!C:C=$B1183)),
  IF(
    OR(
      ISNUMBER(SEARCH(""CDM CASH DEPOSIT"",$C1183)),
      ISNUMBER(SEARCH(""CASH DEPOSIT"",$C1183)),
      COUNTIF('SUMMARY D"&amp;"ATA'!D:D,$C1183)&lt;&gt;1
    ),
    """",
    IFERROR(TEXTJOIN(CHAR(10),TRUE,FILTER('SUMMARY DATA'!E:E,'SUMMARY DATA'!D:D=$C1183)),"""")
  )
)"),"")</f>
        <v/>
      </c>
      <c r="F1183" s="2" t="str">
        <f>IFERROR(__xludf.DUMMYFUNCTION("IFERROR(
  TEXTJOIN(CHAR(10),TRUE,FILTER('SUMMARY DATA'!F:F,'SUMMARY DATA'!A:A=$A1183,'SUMMARY DATA'!C:C=$B1183)),
  IF(
    OR(
      ISNUMBER(SEARCH(""CDM CASH DEPOSIT"",$C1183)),
      ISNUMBER(SEARCH(""CASH DEPOSIT"",$C1183)),
      COUNTIF('SUMMARY D"&amp;"ATA'!D:D,$C1183)&lt;&gt;1
    ),
    """",
    IFERROR(TEXTJOIN(CHAR(10),TRUE,FILTER('SUMMARY DATA'!F:F,'SUMMARY DATA'!D:D=$C1183)),"""")
  )
)"),"")</f>
        <v/>
      </c>
      <c r="G1183" s="2" t="str">
        <f>IFERROR(__xludf.DUMMYFUNCTION("IFERROR(
  TEXTJOIN(CHAR(10),TRUE,FILTER('SUMMARY DATA'!G:G,'SUMMARY DATA'!A:A=$A1183,'SUMMARY DATA'!C:C=$B1183)),
  IF(
    OR(
      ISNUMBER(SEARCH(""CDM CASH DEPOSIT"",$C1183)),
      ISNUMBER(SEARCH(""CASH DEPOSIT"",$C1183)),
      COUNTIF('SUMMARY D"&amp;"ATA'!D:D,$C1183)&lt;&gt;1
    ),
    """",
    IFERROR(TEXTJOIN(CHAR(10),TRUE,FILTER('SUMMARY DATA'!G:G,'SUMMARY DATA'!D:D=$C1183)),"""")
  )
)"),"")</f>
        <v/>
      </c>
      <c r="H1183" s="6" t="str">
        <f>IFERROR(__xludf.DUMMYFUNCTION("IFERROR(
  TEXTJOIN(CHAR(10),TRUE,FILTER('SUMMARY DATA'!H:H,'SUMMARY DATA'!A:A=$A1183,'SUMMARY DATA'!C:C=$B1183)),
  IF(
    OR(
      ISNUMBER(SEARCH(""CDM CASH DEPOSIT"",$C1183)),
      ISNUMBER(SEARCH(""CASH DEPOSIT"",$C1183)),
      COUNTIF('SUMMARY D"&amp;"ATA'!D:D,$C1183)&lt;&gt;1
    ),
    """",
    IFERROR(TEXTJOIN(CHAR(10),TRUE,FILTER('SUMMARY DATA'!H:H,'SUMMARY DATA'!D:D=$C1183)),"""")
  )
)"),"")</f>
        <v/>
      </c>
      <c r="I1183" s="6" t="str">
        <f>IFERROR(__xludf.DUMMYFUNCTION("IF(H1183="""","""",
SUM(ARRAYFORMULA(VALUE(SPLIT(H1183,CHAR(10)))))
)"),"")</f>
        <v/>
      </c>
      <c r="J1183" s="2" t="str">
        <f>IFERROR(__xludf.DUMMYFUNCTION("IFERROR(
  TEXTJOIN(CHAR(10),TRUE,FILTER('SUMMARY DATA'!I:I,'SUMMARY DATA'!A:A=$A1183,'SUMMARY DATA'!C:C=$B1183)),
  IF(
    OR(
      ISNUMBER(SEARCH(""CDM CASH DEPOSIT"",$C1183)),
      ISNUMBER(SEARCH(""CASH DEPOSIT"",$C1183)),
      COUNTIF('SUMMARY D"&amp;"ATA'!D:D,$C1183)&lt;&gt;1
    ),
    """",
    IFERROR(TEXTJOIN(CHAR(10),TRUE,FILTER('SUMMARY DATA'!I:I,'SUMMARY DATA'!D:D=$C1183)),"""")
  )
)"),"")</f>
        <v/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ht="15.75" customHeight="1" spans="1:27">
      <c r="A1184" s="2"/>
      <c r="B1184" s="41"/>
      <c r="C1184" s="2"/>
      <c r="D1184" s="6"/>
      <c r="E1184" s="4" t="str">
        <f>IFERROR(__xludf.DUMMYFUNCTION("IFERROR(
  TEXTJOIN(CHAR(10),TRUE,FILTER('SUMMARY DATA'!E:E,'SUMMARY DATA'!A:A=$A1184,'SUMMARY DATA'!C:C=$B1184)),
  IF(
    OR(
      ISNUMBER(SEARCH(""CDM CASH DEPOSIT"",$C1184)),
      ISNUMBER(SEARCH(""CASH DEPOSIT"",$C1184)),
      COUNTIF('SUMMARY D"&amp;"ATA'!D:D,$C1184)&lt;&gt;1
    ),
    """",
    IFERROR(TEXTJOIN(CHAR(10),TRUE,FILTER('SUMMARY DATA'!E:E,'SUMMARY DATA'!D:D=$C1184)),"""")
  )
)"),"")</f>
        <v/>
      </c>
      <c r="F1184" s="2" t="str">
        <f>IFERROR(__xludf.DUMMYFUNCTION("IFERROR(
  TEXTJOIN(CHAR(10),TRUE,FILTER('SUMMARY DATA'!F:F,'SUMMARY DATA'!A:A=$A1184,'SUMMARY DATA'!C:C=$B1184)),
  IF(
    OR(
      ISNUMBER(SEARCH(""CDM CASH DEPOSIT"",$C1184)),
      ISNUMBER(SEARCH(""CASH DEPOSIT"",$C1184)),
      COUNTIF('SUMMARY D"&amp;"ATA'!D:D,$C1184)&lt;&gt;1
    ),
    """",
    IFERROR(TEXTJOIN(CHAR(10),TRUE,FILTER('SUMMARY DATA'!F:F,'SUMMARY DATA'!D:D=$C1184)),"""")
  )
)"),"")</f>
        <v/>
      </c>
      <c r="G1184" s="2" t="str">
        <f>IFERROR(__xludf.DUMMYFUNCTION("IFERROR(
  TEXTJOIN(CHAR(10),TRUE,FILTER('SUMMARY DATA'!G:G,'SUMMARY DATA'!A:A=$A1184,'SUMMARY DATA'!C:C=$B1184)),
  IF(
    OR(
      ISNUMBER(SEARCH(""CDM CASH DEPOSIT"",$C1184)),
      ISNUMBER(SEARCH(""CASH DEPOSIT"",$C1184)),
      COUNTIF('SUMMARY D"&amp;"ATA'!D:D,$C1184)&lt;&gt;1
    ),
    """",
    IFERROR(TEXTJOIN(CHAR(10),TRUE,FILTER('SUMMARY DATA'!G:G,'SUMMARY DATA'!D:D=$C1184)),"""")
  )
)"),"")</f>
        <v/>
      </c>
      <c r="H1184" s="6" t="str">
        <f>IFERROR(__xludf.DUMMYFUNCTION("IFERROR(
  TEXTJOIN(CHAR(10),TRUE,FILTER('SUMMARY DATA'!H:H,'SUMMARY DATA'!A:A=$A1184,'SUMMARY DATA'!C:C=$B1184)),
  IF(
    OR(
      ISNUMBER(SEARCH(""CDM CASH DEPOSIT"",$C1184)),
      ISNUMBER(SEARCH(""CASH DEPOSIT"",$C1184)),
      COUNTIF('SUMMARY D"&amp;"ATA'!D:D,$C1184)&lt;&gt;1
    ),
    """",
    IFERROR(TEXTJOIN(CHAR(10),TRUE,FILTER('SUMMARY DATA'!H:H,'SUMMARY DATA'!D:D=$C1184)),"""")
  )
)"),"")</f>
        <v/>
      </c>
      <c r="I1184" s="6" t="str">
        <f>IFERROR(__xludf.DUMMYFUNCTION("IF(H1184="""","""",
SUM(ARRAYFORMULA(VALUE(SPLIT(H1184,CHAR(10)))))
)"),"")</f>
        <v/>
      </c>
      <c r="J1184" s="2" t="str">
        <f>IFERROR(__xludf.DUMMYFUNCTION("IFERROR(
  TEXTJOIN(CHAR(10),TRUE,FILTER('SUMMARY DATA'!I:I,'SUMMARY DATA'!A:A=$A1184,'SUMMARY DATA'!C:C=$B1184)),
  IF(
    OR(
      ISNUMBER(SEARCH(""CDM CASH DEPOSIT"",$C1184)),
      ISNUMBER(SEARCH(""CASH DEPOSIT"",$C1184)),
      COUNTIF('SUMMARY D"&amp;"ATA'!D:D,$C1184)&lt;&gt;1
    ),
    """",
    IFERROR(TEXTJOIN(CHAR(10),TRUE,FILTER('SUMMARY DATA'!I:I,'SUMMARY DATA'!D:D=$C1184)),"""")
  )
)"),"")</f>
        <v/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ht="15.75" customHeight="1" spans="1:27">
      <c r="A1185" s="2"/>
      <c r="B1185" s="41"/>
      <c r="C1185" s="2"/>
      <c r="D1185" s="6"/>
      <c r="E1185" s="4" t="str">
        <f>IFERROR(__xludf.DUMMYFUNCTION("IFERROR(
  TEXTJOIN(CHAR(10),TRUE,FILTER('SUMMARY DATA'!E:E,'SUMMARY DATA'!A:A=$A1185,'SUMMARY DATA'!C:C=$B1185)),
  IF(
    OR(
      ISNUMBER(SEARCH(""CDM CASH DEPOSIT"",$C1185)),
      ISNUMBER(SEARCH(""CASH DEPOSIT"",$C1185)),
      COUNTIF('SUMMARY D"&amp;"ATA'!D:D,$C1185)&lt;&gt;1
    ),
    """",
    IFERROR(TEXTJOIN(CHAR(10),TRUE,FILTER('SUMMARY DATA'!E:E,'SUMMARY DATA'!D:D=$C1185)),"""")
  )
)"),"")</f>
        <v/>
      </c>
      <c r="F1185" s="2" t="str">
        <f>IFERROR(__xludf.DUMMYFUNCTION("IFERROR(
  TEXTJOIN(CHAR(10),TRUE,FILTER('SUMMARY DATA'!F:F,'SUMMARY DATA'!A:A=$A1185,'SUMMARY DATA'!C:C=$B1185)),
  IF(
    OR(
      ISNUMBER(SEARCH(""CDM CASH DEPOSIT"",$C1185)),
      ISNUMBER(SEARCH(""CASH DEPOSIT"",$C1185)),
      COUNTIF('SUMMARY D"&amp;"ATA'!D:D,$C1185)&lt;&gt;1
    ),
    """",
    IFERROR(TEXTJOIN(CHAR(10),TRUE,FILTER('SUMMARY DATA'!F:F,'SUMMARY DATA'!D:D=$C1185)),"""")
  )
)"),"")</f>
        <v/>
      </c>
      <c r="G1185" s="2" t="str">
        <f>IFERROR(__xludf.DUMMYFUNCTION("IFERROR(
  TEXTJOIN(CHAR(10),TRUE,FILTER('SUMMARY DATA'!G:G,'SUMMARY DATA'!A:A=$A1185,'SUMMARY DATA'!C:C=$B1185)),
  IF(
    OR(
      ISNUMBER(SEARCH(""CDM CASH DEPOSIT"",$C1185)),
      ISNUMBER(SEARCH(""CASH DEPOSIT"",$C1185)),
      COUNTIF('SUMMARY D"&amp;"ATA'!D:D,$C1185)&lt;&gt;1
    ),
    """",
    IFERROR(TEXTJOIN(CHAR(10),TRUE,FILTER('SUMMARY DATA'!G:G,'SUMMARY DATA'!D:D=$C1185)),"""")
  )
)"),"")</f>
        <v/>
      </c>
      <c r="H1185" s="6" t="str">
        <f>IFERROR(__xludf.DUMMYFUNCTION("IFERROR(
  TEXTJOIN(CHAR(10),TRUE,FILTER('SUMMARY DATA'!H:H,'SUMMARY DATA'!A:A=$A1185,'SUMMARY DATA'!C:C=$B1185)),
  IF(
    OR(
      ISNUMBER(SEARCH(""CDM CASH DEPOSIT"",$C1185)),
      ISNUMBER(SEARCH(""CASH DEPOSIT"",$C1185)),
      COUNTIF('SUMMARY D"&amp;"ATA'!D:D,$C1185)&lt;&gt;1
    ),
    """",
    IFERROR(TEXTJOIN(CHAR(10),TRUE,FILTER('SUMMARY DATA'!H:H,'SUMMARY DATA'!D:D=$C1185)),"""")
  )
)"),"")</f>
        <v/>
      </c>
      <c r="I1185" s="6" t="str">
        <f>IFERROR(__xludf.DUMMYFUNCTION("IF(H1185="""","""",
SUM(ARRAYFORMULA(VALUE(SPLIT(H1185,CHAR(10)))))
)"),"")</f>
        <v/>
      </c>
      <c r="J1185" s="2" t="str">
        <f>IFERROR(__xludf.DUMMYFUNCTION("IFERROR(
  TEXTJOIN(CHAR(10),TRUE,FILTER('SUMMARY DATA'!I:I,'SUMMARY DATA'!A:A=$A1185,'SUMMARY DATA'!C:C=$B1185)),
  IF(
    OR(
      ISNUMBER(SEARCH(""CDM CASH DEPOSIT"",$C1185)),
      ISNUMBER(SEARCH(""CASH DEPOSIT"",$C1185)),
      COUNTIF('SUMMARY D"&amp;"ATA'!D:D,$C1185)&lt;&gt;1
    ),
    """",
    IFERROR(TEXTJOIN(CHAR(10),TRUE,FILTER('SUMMARY DATA'!I:I,'SUMMARY DATA'!D:D=$C1185)),"""")
  )
)"),"")</f>
        <v/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ht="15.75" customHeight="1" spans="1:27">
      <c r="A1186" s="2"/>
      <c r="B1186" s="41"/>
      <c r="C1186" s="2"/>
      <c r="D1186" s="6"/>
      <c r="E1186" s="4" t="str">
        <f>IFERROR(__xludf.DUMMYFUNCTION("IFERROR(
  TEXTJOIN(CHAR(10),TRUE,FILTER('SUMMARY DATA'!E:E,'SUMMARY DATA'!A:A=$A1186,'SUMMARY DATA'!C:C=$B1186)),
  IF(
    OR(
      ISNUMBER(SEARCH(""CDM CASH DEPOSIT"",$C1186)),
      ISNUMBER(SEARCH(""CASH DEPOSIT"",$C1186)),
      COUNTIF('SUMMARY D"&amp;"ATA'!D:D,$C1186)&lt;&gt;1
    ),
    """",
    IFERROR(TEXTJOIN(CHAR(10),TRUE,FILTER('SUMMARY DATA'!E:E,'SUMMARY DATA'!D:D=$C1186)),"""")
  )
)"),"")</f>
        <v/>
      </c>
      <c r="F1186" s="2" t="str">
        <f>IFERROR(__xludf.DUMMYFUNCTION("IFERROR(
  TEXTJOIN(CHAR(10),TRUE,FILTER('SUMMARY DATA'!F:F,'SUMMARY DATA'!A:A=$A1186,'SUMMARY DATA'!C:C=$B1186)),
  IF(
    OR(
      ISNUMBER(SEARCH(""CDM CASH DEPOSIT"",$C1186)),
      ISNUMBER(SEARCH(""CASH DEPOSIT"",$C1186)),
      COUNTIF('SUMMARY D"&amp;"ATA'!D:D,$C1186)&lt;&gt;1
    ),
    """",
    IFERROR(TEXTJOIN(CHAR(10),TRUE,FILTER('SUMMARY DATA'!F:F,'SUMMARY DATA'!D:D=$C1186)),"""")
  )
)"),"")</f>
        <v/>
      </c>
      <c r="G1186" s="2" t="str">
        <f>IFERROR(__xludf.DUMMYFUNCTION("IFERROR(
  TEXTJOIN(CHAR(10),TRUE,FILTER('SUMMARY DATA'!G:G,'SUMMARY DATA'!A:A=$A1186,'SUMMARY DATA'!C:C=$B1186)),
  IF(
    OR(
      ISNUMBER(SEARCH(""CDM CASH DEPOSIT"",$C1186)),
      ISNUMBER(SEARCH(""CASH DEPOSIT"",$C1186)),
      COUNTIF('SUMMARY D"&amp;"ATA'!D:D,$C1186)&lt;&gt;1
    ),
    """",
    IFERROR(TEXTJOIN(CHAR(10),TRUE,FILTER('SUMMARY DATA'!G:G,'SUMMARY DATA'!D:D=$C1186)),"""")
  )
)"),"")</f>
        <v/>
      </c>
      <c r="H1186" s="6" t="str">
        <f>IFERROR(__xludf.DUMMYFUNCTION("IFERROR(
  TEXTJOIN(CHAR(10),TRUE,FILTER('SUMMARY DATA'!H:H,'SUMMARY DATA'!A:A=$A1186,'SUMMARY DATA'!C:C=$B1186)),
  IF(
    OR(
      ISNUMBER(SEARCH(""CDM CASH DEPOSIT"",$C1186)),
      ISNUMBER(SEARCH(""CASH DEPOSIT"",$C1186)),
      COUNTIF('SUMMARY D"&amp;"ATA'!D:D,$C1186)&lt;&gt;1
    ),
    """",
    IFERROR(TEXTJOIN(CHAR(10),TRUE,FILTER('SUMMARY DATA'!H:H,'SUMMARY DATA'!D:D=$C1186)),"""")
  )
)"),"")</f>
        <v/>
      </c>
      <c r="I1186" s="6" t="str">
        <f>IFERROR(__xludf.DUMMYFUNCTION("IF(H1186="""","""",
SUM(ARRAYFORMULA(VALUE(SPLIT(H1186,CHAR(10)))))
)"),"")</f>
        <v/>
      </c>
      <c r="J1186" s="2" t="str">
        <f>IFERROR(__xludf.DUMMYFUNCTION("IFERROR(
  TEXTJOIN(CHAR(10),TRUE,FILTER('SUMMARY DATA'!I:I,'SUMMARY DATA'!A:A=$A1186,'SUMMARY DATA'!C:C=$B1186)),
  IF(
    OR(
      ISNUMBER(SEARCH(""CDM CASH DEPOSIT"",$C1186)),
      ISNUMBER(SEARCH(""CASH DEPOSIT"",$C1186)),
      COUNTIF('SUMMARY D"&amp;"ATA'!D:D,$C1186)&lt;&gt;1
    ),
    """",
    IFERROR(TEXTJOIN(CHAR(10),TRUE,FILTER('SUMMARY DATA'!I:I,'SUMMARY DATA'!D:D=$C1186)),"""")
  )
)"),"")</f>
        <v/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ht="15.75" customHeight="1" spans="1:27">
      <c r="A1187" s="2"/>
      <c r="B1187" s="41"/>
      <c r="C1187" s="2"/>
      <c r="D1187" s="6"/>
      <c r="E1187" s="4" t="str">
        <f>IFERROR(__xludf.DUMMYFUNCTION("IFERROR(
  TEXTJOIN(CHAR(10),TRUE,FILTER('SUMMARY DATA'!E:E,'SUMMARY DATA'!A:A=$A1187,'SUMMARY DATA'!C:C=$B1187)),
  IF(
    OR(
      ISNUMBER(SEARCH(""CDM CASH DEPOSIT"",$C1187)),
      ISNUMBER(SEARCH(""CASH DEPOSIT"",$C1187)),
      COUNTIF('SUMMARY D"&amp;"ATA'!D:D,$C1187)&lt;&gt;1
    ),
    """",
    IFERROR(TEXTJOIN(CHAR(10),TRUE,FILTER('SUMMARY DATA'!E:E,'SUMMARY DATA'!D:D=$C1187)),"""")
  )
)"),"")</f>
        <v/>
      </c>
      <c r="F1187" s="2" t="str">
        <f>IFERROR(__xludf.DUMMYFUNCTION("IFERROR(
  TEXTJOIN(CHAR(10),TRUE,FILTER('SUMMARY DATA'!F:F,'SUMMARY DATA'!A:A=$A1187,'SUMMARY DATA'!C:C=$B1187)),
  IF(
    OR(
      ISNUMBER(SEARCH(""CDM CASH DEPOSIT"",$C1187)),
      ISNUMBER(SEARCH(""CASH DEPOSIT"",$C1187)),
      COUNTIF('SUMMARY D"&amp;"ATA'!D:D,$C1187)&lt;&gt;1
    ),
    """",
    IFERROR(TEXTJOIN(CHAR(10),TRUE,FILTER('SUMMARY DATA'!F:F,'SUMMARY DATA'!D:D=$C1187)),"""")
  )
)"),"")</f>
        <v/>
      </c>
      <c r="G1187" s="2" t="str">
        <f>IFERROR(__xludf.DUMMYFUNCTION("IFERROR(
  TEXTJOIN(CHAR(10),TRUE,FILTER('SUMMARY DATA'!G:G,'SUMMARY DATA'!A:A=$A1187,'SUMMARY DATA'!C:C=$B1187)),
  IF(
    OR(
      ISNUMBER(SEARCH(""CDM CASH DEPOSIT"",$C1187)),
      ISNUMBER(SEARCH(""CASH DEPOSIT"",$C1187)),
      COUNTIF('SUMMARY D"&amp;"ATA'!D:D,$C1187)&lt;&gt;1
    ),
    """",
    IFERROR(TEXTJOIN(CHAR(10),TRUE,FILTER('SUMMARY DATA'!G:G,'SUMMARY DATA'!D:D=$C1187)),"""")
  )
)"),"")</f>
        <v/>
      </c>
      <c r="H1187" s="6" t="str">
        <f>IFERROR(__xludf.DUMMYFUNCTION("IFERROR(
  TEXTJOIN(CHAR(10),TRUE,FILTER('SUMMARY DATA'!H:H,'SUMMARY DATA'!A:A=$A1187,'SUMMARY DATA'!C:C=$B1187)),
  IF(
    OR(
      ISNUMBER(SEARCH(""CDM CASH DEPOSIT"",$C1187)),
      ISNUMBER(SEARCH(""CASH DEPOSIT"",$C1187)),
      COUNTIF('SUMMARY D"&amp;"ATA'!D:D,$C1187)&lt;&gt;1
    ),
    """",
    IFERROR(TEXTJOIN(CHAR(10),TRUE,FILTER('SUMMARY DATA'!H:H,'SUMMARY DATA'!D:D=$C1187)),"""")
  )
)"),"")</f>
        <v/>
      </c>
      <c r="I1187" s="6" t="str">
        <f>IFERROR(__xludf.DUMMYFUNCTION("IF(H1187="""","""",
SUM(ARRAYFORMULA(VALUE(SPLIT(H1187,CHAR(10)))))
)"),"")</f>
        <v/>
      </c>
      <c r="J1187" s="2" t="str">
        <f>IFERROR(__xludf.DUMMYFUNCTION("IFERROR(
  TEXTJOIN(CHAR(10),TRUE,FILTER('SUMMARY DATA'!I:I,'SUMMARY DATA'!A:A=$A1187,'SUMMARY DATA'!C:C=$B1187)),
  IF(
    OR(
      ISNUMBER(SEARCH(""CDM CASH DEPOSIT"",$C1187)),
      ISNUMBER(SEARCH(""CASH DEPOSIT"",$C1187)),
      COUNTIF('SUMMARY D"&amp;"ATA'!D:D,$C1187)&lt;&gt;1
    ),
    """",
    IFERROR(TEXTJOIN(CHAR(10),TRUE,FILTER('SUMMARY DATA'!I:I,'SUMMARY DATA'!D:D=$C1187)),"""")
  )
)"),"")</f>
        <v/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ht="15.75" customHeight="1" spans="1:27">
      <c r="A1188" s="2"/>
      <c r="B1188" s="41"/>
      <c r="C1188" s="2"/>
      <c r="D1188" s="6"/>
      <c r="E1188" s="4" t="str">
        <f>IFERROR(__xludf.DUMMYFUNCTION("IFERROR(
  TEXTJOIN(CHAR(10),TRUE,FILTER('SUMMARY DATA'!E:E,'SUMMARY DATA'!A:A=$A1188,'SUMMARY DATA'!C:C=$B1188)),
  IF(
    OR(
      ISNUMBER(SEARCH(""CDM CASH DEPOSIT"",$C1188)),
      ISNUMBER(SEARCH(""CASH DEPOSIT"",$C1188)),
      COUNTIF('SUMMARY D"&amp;"ATA'!D:D,$C1188)&lt;&gt;1
    ),
    """",
    IFERROR(TEXTJOIN(CHAR(10),TRUE,FILTER('SUMMARY DATA'!E:E,'SUMMARY DATA'!D:D=$C1188)),"""")
  )
)"),"")</f>
        <v/>
      </c>
      <c r="F1188" s="2" t="str">
        <f>IFERROR(__xludf.DUMMYFUNCTION("IFERROR(
  TEXTJOIN(CHAR(10),TRUE,FILTER('SUMMARY DATA'!F:F,'SUMMARY DATA'!A:A=$A1188,'SUMMARY DATA'!C:C=$B1188)),
  IF(
    OR(
      ISNUMBER(SEARCH(""CDM CASH DEPOSIT"",$C1188)),
      ISNUMBER(SEARCH(""CASH DEPOSIT"",$C1188)),
      COUNTIF('SUMMARY D"&amp;"ATA'!D:D,$C1188)&lt;&gt;1
    ),
    """",
    IFERROR(TEXTJOIN(CHAR(10),TRUE,FILTER('SUMMARY DATA'!F:F,'SUMMARY DATA'!D:D=$C1188)),"""")
  )
)"),"")</f>
        <v/>
      </c>
      <c r="G1188" s="2" t="str">
        <f>IFERROR(__xludf.DUMMYFUNCTION("IFERROR(
  TEXTJOIN(CHAR(10),TRUE,FILTER('SUMMARY DATA'!G:G,'SUMMARY DATA'!A:A=$A1188,'SUMMARY DATA'!C:C=$B1188)),
  IF(
    OR(
      ISNUMBER(SEARCH(""CDM CASH DEPOSIT"",$C1188)),
      ISNUMBER(SEARCH(""CASH DEPOSIT"",$C1188)),
      COUNTIF('SUMMARY D"&amp;"ATA'!D:D,$C1188)&lt;&gt;1
    ),
    """",
    IFERROR(TEXTJOIN(CHAR(10),TRUE,FILTER('SUMMARY DATA'!G:G,'SUMMARY DATA'!D:D=$C1188)),"""")
  )
)"),"")</f>
        <v/>
      </c>
      <c r="H1188" s="6" t="str">
        <f>IFERROR(__xludf.DUMMYFUNCTION("IFERROR(
  TEXTJOIN(CHAR(10),TRUE,FILTER('SUMMARY DATA'!H:H,'SUMMARY DATA'!A:A=$A1188,'SUMMARY DATA'!C:C=$B1188)),
  IF(
    OR(
      ISNUMBER(SEARCH(""CDM CASH DEPOSIT"",$C1188)),
      ISNUMBER(SEARCH(""CASH DEPOSIT"",$C1188)),
      COUNTIF('SUMMARY D"&amp;"ATA'!D:D,$C1188)&lt;&gt;1
    ),
    """",
    IFERROR(TEXTJOIN(CHAR(10),TRUE,FILTER('SUMMARY DATA'!H:H,'SUMMARY DATA'!D:D=$C1188)),"""")
  )
)"),"")</f>
        <v/>
      </c>
      <c r="I1188" s="6" t="str">
        <f>IFERROR(__xludf.DUMMYFUNCTION("IF(H1188="""","""",
SUM(ARRAYFORMULA(VALUE(SPLIT(H1188,CHAR(10)))))
)"),"")</f>
        <v/>
      </c>
      <c r="J1188" s="2" t="str">
        <f>IFERROR(__xludf.DUMMYFUNCTION("IFERROR(
  TEXTJOIN(CHAR(10),TRUE,FILTER('SUMMARY DATA'!I:I,'SUMMARY DATA'!A:A=$A1188,'SUMMARY DATA'!C:C=$B1188)),
  IF(
    OR(
      ISNUMBER(SEARCH(""CDM CASH DEPOSIT"",$C1188)),
      ISNUMBER(SEARCH(""CASH DEPOSIT"",$C1188)),
      COUNTIF('SUMMARY D"&amp;"ATA'!D:D,$C1188)&lt;&gt;1
    ),
    """",
    IFERROR(TEXTJOIN(CHAR(10),TRUE,FILTER('SUMMARY DATA'!I:I,'SUMMARY DATA'!D:D=$C1188)),"""")
  )
)"),"")</f>
        <v/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ht="15.75" customHeight="1" spans="1:27">
      <c r="A1189" s="2"/>
      <c r="B1189" s="41"/>
      <c r="C1189" s="2"/>
      <c r="D1189" s="6"/>
      <c r="E1189" s="4" t="str">
        <f>IFERROR(__xludf.DUMMYFUNCTION("IFERROR(
  TEXTJOIN(CHAR(10),TRUE,FILTER('SUMMARY DATA'!E:E,'SUMMARY DATA'!A:A=$A1189,'SUMMARY DATA'!C:C=$B1189)),
  IF(
    OR(
      ISNUMBER(SEARCH(""CDM CASH DEPOSIT"",$C1189)),
      ISNUMBER(SEARCH(""CASH DEPOSIT"",$C1189)),
      COUNTIF('SUMMARY D"&amp;"ATA'!D:D,$C1189)&lt;&gt;1
    ),
    """",
    IFERROR(TEXTJOIN(CHAR(10),TRUE,FILTER('SUMMARY DATA'!E:E,'SUMMARY DATA'!D:D=$C1189)),"""")
  )
)"),"")</f>
        <v/>
      </c>
      <c r="F1189" s="2" t="str">
        <f>IFERROR(__xludf.DUMMYFUNCTION("IFERROR(
  TEXTJOIN(CHAR(10),TRUE,FILTER('SUMMARY DATA'!F:F,'SUMMARY DATA'!A:A=$A1189,'SUMMARY DATA'!C:C=$B1189)),
  IF(
    OR(
      ISNUMBER(SEARCH(""CDM CASH DEPOSIT"",$C1189)),
      ISNUMBER(SEARCH(""CASH DEPOSIT"",$C1189)),
      COUNTIF('SUMMARY D"&amp;"ATA'!D:D,$C1189)&lt;&gt;1
    ),
    """",
    IFERROR(TEXTJOIN(CHAR(10),TRUE,FILTER('SUMMARY DATA'!F:F,'SUMMARY DATA'!D:D=$C1189)),"""")
  )
)"),"")</f>
        <v/>
      </c>
      <c r="G1189" s="2" t="str">
        <f>IFERROR(__xludf.DUMMYFUNCTION("IFERROR(
  TEXTJOIN(CHAR(10),TRUE,FILTER('SUMMARY DATA'!G:G,'SUMMARY DATA'!A:A=$A1189,'SUMMARY DATA'!C:C=$B1189)),
  IF(
    OR(
      ISNUMBER(SEARCH(""CDM CASH DEPOSIT"",$C1189)),
      ISNUMBER(SEARCH(""CASH DEPOSIT"",$C1189)),
      COUNTIF('SUMMARY D"&amp;"ATA'!D:D,$C1189)&lt;&gt;1
    ),
    """",
    IFERROR(TEXTJOIN(CHAR(10),TRUE,FILTER('SUMMARY DATA'!G:G,'SUMMARY DATA'!D:D=$C1189)),"""")
  )
)"),"")</f>
        <v/>
      </c>
      <c r="H1189" s="6" t="str">
        <f>IFERROR(__xludf.DUMMYFUNCTION("IFERROR(
  TEXTJOIN(CHAR(10),TRUE,FILTER('SUMMARY DATA'!H:H,'SUMMARY DATA'!A:A=$A1189,'SUMMARY DATA'!C:C=$B1189)),
  IF(
    OR(
      ISNUMBER(SEARCH(""CDM CASH DEPOSIT"",$C1189)),
      ISNUMBER(SEARCH(""CASH DEPOSIT"",$C1189)),
      COUNTIF('SUMMARY D"&amp;"ATA'!D:D,$C1189)&lt;&gt;1
    ),
    """",
    IFERROR(TEXTJOIN(CHAR(10),TRUE,FILTER('SUMMARY DATA'!H:H,'SUMMARY DATA'!D:D=$C1189)),"""")
  )
)"),"")</f>
        <v/>
      </c>
      <c r="I1189" s="6" t="str">
        <f>IFERROR(__xludf.DUMMYFUNCTION("IF(H1189="""","""",
SUM(ARRAYFORMULA(VALUE(SPLIT(H1189,CHAR(10)))))
)"),"")</f>
        <v/>
      </c>
      <c r="J1189" s="2" t="str">
        <f>IFERROR(__xludf.DUMMYFUNCTION("IFERROR(
  TEXTJOIN(CHAR(10),TRUE,FILTER('SUMMARY DATA'!I:I,'SUMMARY DATA'!A:A=$A1189,'SUMMARY DATA'!C:C=$B1189)),
  IF(
    OR(
      ISNUMBER(SEARCH(""CDM CASH DEPOSIT"",$C1189)),
      ISNUMBER(SEARCH(""CASH DEPOSIT"",$C1189)),
      COUNTIF('SUMMARY D"&amp;"ATA'!D:D,$C1189)&lt;&gt;1
    ),
    """",
    IFERROR(TEXTJOIN(CHAR(10),TRUE,FILTER('SUMMARY DATA'!I:I,'SUMMARY DATA'!D:D=$C1189)),"""")
  )
)"),"")</f>
        <v/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ht="15.75" customHeight="1" spans="1:27">
      <c r="A1190" s="2"/>
      <c r="B1190" s="41"/>
      <c r="C1190" s="2"/>
      <c r="D1190" s="6"/>
      <c r="E1190" s="4" t="str">
        <f>IFERROR(__xludf.DUMMYFUNCTION("IFERROR(
  TEXTJOIN(CHAR(10),TRUE,FILTER('SUMMARY DATA'!E:E,'SUMMARY DATA'!A:A=$A1190,'SUMMARY DATA'!C:C=$B1190)),
  IF(
    OR(
      ISNUMBER(SEARCH(""CDM CASH DEPOSIT"",$C1190)),
      ISNUMBER(SEARCH(""CASH DEPOSIT"",$C1190)),
      COUNTIF('SUMMARY D"&amp;"ATA'!D:D,$C1190)&lt;&gt;1
    ),
    """",
    IFERROR(TEXTJOIN(CHAR(10),TRUE,FILTER('SUMMARY DATA'!E:E,'SUMMARY DATA'!D:D=$C1190)),"""")
  )
)"),"")</f>
        <v/>
      </c>
      <c r="F1190" s="2" t="str">
        <f>IFERROR(__xludf.DUMMYFUNCTION("IFERROR(
  TEXTJOIN(CHAR(10),TRUE,FILTER('SUMMARY DATA'!F:F,'SUMMARY DATA'!A:A=$A1190,'SUMMARY DATA'!C:C=$B1190)),
  IF(
    OR(
      ISNUMBER(SEARCH(""CDM CASH DEPOSIT"",$C1190)),
      ISNUMBER(SEARCH(""CASH DEPOSIT"",$C1190)),
      COUNTIF('SUMMARY D"&amp;"ATA'!D:D,$C1190)&lt;&gt;1
    ),
    """",
    IFERROR(TEXTJOIN(CHAR(10),TRUE,FILTER('SUMMARY DATA'!F:F,'SUMMARY DATA'!D:D=$C1190)),"""")
  )
)"),"")</f>
        <v/>
      </c>
      <c r="G1190" s="2" t="str">
        <f>IFERROR(__xludf.DUMMYFUNCTION("IFERROR(
  TEXTJOIN(CHAR(10),TRUE,FILTER('SUMMARY DATA'!G:G,'SUMMARY DATA'!A:A=$A1190,'SUMMARY DATA'!C:C=$B1190)),
  IF(
    OR(
      ISNUMBER(SEARCH(""CDM CASH DEPOSIT"",$C1190)),
      ISNUMBER(SEARCH(""CASH DEPOSIT"",$C1190)),
      COUNTIF('SUMMARY D"&amp;"ATA'!D:D,$C1190)&lt;&gt;1
    ),
    """",
    IFERROR(TEXTJOIN(CHAR(10),TRUE,FILTER('SUMMARY DATA'!G:G,'SUMMARY DATA'!D:D=$C1190)),"""")
  )
)"),"")</f>
        <v/>
      </c>
      <c r="H1190" s="6" t="str">
        <f>IFERROR(__xludf.DUMMYFUNCTION("IFERROR(
  TEXTJOIN(CHAR(10),TRUE,FILTER('SUMMARY DATA'!H:H,'SUMMARY DATA'!A:A=$A1190,'SUMMARY DATA'!C:C=$B1190)),
  IF(
    OR(
      ISNUMBER(SEARCH(""CDM CASH DEPOSIT"",$C1190)),
      ISNUMBER(SEARCH(""CASH DEPOSIT"",$C1190)),
      COUNTIF('SUMMARY D"&amp;"ATA'!D:D,$C1190)&lt;&gt;1
    ),
    """",
    IFERROR(TEXTJOIN(CHAR(10),TRUE,FILTER('SUMMARY DATA'!H:H,'SUMMARY DATA'!D:D=$C1190)),"""")
  )
)"),"")</f>
        <v/>
      </c>
      <c r="I1190" s="6" t="str">
        <f>IFERROR(__xludf.DUMMYFUNCTION("IF(H1190="""","""",
SUM(ARRAYFORMULA(VALUE(SPLIT(H1190,CHAR(10)))))
)"),"")</f>
        <v/>
      </c>
      <c r="J1190" s="2" t="str">
        <f>IFERROR(__xludf.DUMMYFUNCTION("IFERROR(
  TEXTJOIN(CHAR(10),TRUE,FILTER('SUMMARY DATA'!I:I,'SUMMARY DATA'!A:A=$A1190,'SUMMARY DATA'!C:C=$B1190)),
  IF(
    OR(
      ISNUMBER(SEARCH(""CDM CASH DEPOSIT"",$C1190)),
      ISNUMBER(SEARCH(""CASH DEPOSIT"",$C1190)),
      COUNTIF('SUMMARY D"&amp;"ATA'!D:D,$C1190)&lt;&gt;1
    ),
    """",
    IFERROR(TEXTJOIN(CHAR(10),TRUE,FILTER('SUMMARY DATA'!I:I,'SUMMARY DATA'!D:D=$C1190)),"""")
  )
)"),"")</f>
        <v/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ht="15.75" customHeight="1" spans="1:27">
      <c r="A1191" s="2"/>
      <c r="B1191" s="41"/>
      <c r="C1191" s="2"/>
      <c r="D1191" s="6"/>
      <c r="E1191" s="4" t="str">
        <f>IFERROR(__xludf.DUMMYFUNCTION("IFERROR(
  TEXTJOIN(CHAR(10),TRUE,FILTER('SUMMARY DATA'!E:E,'SUMMARY DATA'!A:A=$A1191,'SUMMARY DATA'!C:C=$B1191)),
  IF(
    OR(
      ISNUMBER(SEARCH(""CDM CASH DEPOSIT"",$C1191)),
      ISNUMBER(SEARCH(""CASH DEPOSIT"",$C1191)),
      COUNTIF('SUMMARY D"&amp;"ATA'!D:D,$C1191)&lt;&gt;1
    ),
    """",
    IFERROR(TEXTJOIN(CHAR(10),TRUE,FILTER('SUMMARY DATA'!E:E,'SUMMARY DATA'!D:D=$C1191)),"""")
  )
)"),"")</f>
        <v/>
      </c>
      <c r="F1191" s="2" t="str">
        <f>IFERROR(__xludf.DUMMYFUNCTION("IFERROR(
  TEXTJOIN(CHAR(10),TRUE,FILTER('SUMMARY DATA'!F:F,'SUMMARY DATA'!A:A=$A1191,'SUMMARY DATA'!C:C=$B1191)),
  IF(
    OR(
      ISNUMBER(SEARCH(""CDM CASH DEPOSIT"",$C1191)),
      ISNUMBER(SEARCH(""CASH DEPOSIT"",$C1191)),
      COUNTIF('SUMMARY D"&amp;"ATA'!D:D,$C1191)&lt;&gt;1
    ),
    """",
    IFERROR(TEXTJOIN(CHAR(10),TRUE,FILTER('SUMMARY DATA'!F:F,'SUMMARY DATA'!D:D=$C1191)),"""")
  )
)"),"")</f>
        <v/>
      </c>
      <c r="G1191" s="2" t="str">
        <f>IFERROR(__xludf.DUMMYFUNCTION("IFERROR(
  TEXTJOIN(CHAR(10),TRUE,FILTER('SUMMARY DATA'!G:G,'SUMMARY DATA'!A:A=$A1191,'SUMMARY DATA'!C:C=$B1191)),
  IF(
    OR(
      ISNUMBER(SEARCH(""CDM CASH DEPOSIT"",$C1191)),
      ISNUMBER(SEARCH(""CASH DEPOSIT"",$C1191)),
      COUNTIF('SUMMARY D"&amp;"ATA'!D:D,$C1191)&lt;&gt;1
    ),
    """",
    IFERROR(TEXTJOIN(CHAR(10),TRUE,FILTER('SUMMARY DATA'!G:G,'SUMMARY DATA'!D:D=$C1191)),"""")
  )
)"),"")</f>
        <v/>
      </c>
      <c r="H1191" s="6" t="str">
        <f>IFERROR(__xludf.DUMMYFUNCTION("IFERROR(
  TEXTJOIN(CHAR(10),TRUE,FILTER('SUMMARY DATA'!H:H,'SUMMARY DATA'!A:A=$A1191,'SUMMARY DATA'!C:C=$B1191)),
  IF(
    OR(
      ISNUMBER(SEARCH(""CDM CASH DEPOSIT"",$C1191)),
      ISNUMBER(SEARCH(""CASH DEPOSIT"",$C1191)),
      COUNTIF('SUMMARY D"&amp;"ATA'!D:D,$C1191)&lt;&gt;1
    ),
    """",
    IFERROR(TEXTJOIN(CHAR(10),TRUE,FILTER('SUMMARY DATA'!H:H,'SUMMARY DATA'!D:D=$C1191)),"""")
  )
)"),"")</f>
        <v/>
      </c>
      <c r="I1191" s="6" t="str">
        <f>IFERROR(__xludf.DUMMYFUNCTION("IF(H1191="""","""",
SUM(ARRAYFORMULA(VALUE(SPLIT(H1191,CHAR(10)))))
)"),"")</f>
        <v/>
      </c>
      <c r="J1191" s="2" t="str">
        <f>IFERROR(__xludf.DUMMYFUNCTION("IFERROR(
  TEXTJOIN(CHAR(10),TRUE,FILTER('SUMMARY DATA'!I:I,'SUMMARY DATA'!A:A=$A1191,'SUMMARY DATA'!C:C=$B1191)),
  IF(
    OR(
      ISNUMBER(SEARCH(""CDM CASH DEPOSIT"",$C1191)),
      ISNUMBER(SEARCH(""CASH DEPOSIT"",$C1191)),
      COUNTIF('SUMMARY D"&amp;"ATA'!D:D,$C1191)&lt;&gt;1
    ),
    """",
    IFERROR(TEXTJOIN(CHAR(10),TRUE,FILTER('SUMMARY DATA'!I:I,'SUMMARY DATA'!D:D=$C1191)),"""")
  )
)"),"")</f>
        <v/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ht="15.75" customHeight="1" spans="1:27">
      <c r="A1192" s="2"/>
      <c r="B1192" s="41"/>
      <c r="C1192" s="2"/>
      <c r="D1192" s="6"/>
      <c r="E1192" s="4" t="str">
        <f>IFERROR(__xludf.DUMMYFUNCTION("IFERROR(
  TEXTJOIN(CHAR(10),TRUE,FILTER('SUMMARY DATA'!E:E,'SUMMARY DATA'!A:A=$A1192,'SUMMARY DATA'!C:C=$B1192)),
  IF(
    OR(
      ISNUMBER(SEARCH(""CDM CASH DEPOSIT"",$C1192)),
      ISNUMBER(SEARCH(""CASH DEPOSIT"",$C1192)),
      COUNTIF('SUMMARY D"&amp;"ATA'!D:D,$C1192)&lt;&gt;1
    ),
    """",
    IFERROR(TEXTJOIN(CHAR(10),TRUE,FILTER('SUMMARY DATA'!E:E,'SUMMARY DATA'!D:D=$C1192)),"""")
  )
)"),"")</f>
        <v/>
      </c>
      <c r="F1192" s="2" t="str">
        <f>IFERROR(__xludf.DUMMYFUNCTION("IFERROR(
  TEXTJOIN(CHAR(10),TRUE,FILTER('SUMMARY DATA'!F:F,'SUMMARY DATA'!A:A=$A1192,'SUMMARY DATA'!C:C=$B1192)),
  IF(
    OR(
      ISNUMBER(SEARCH(""CDM CASH DEPOSIT"",$C1192)),
      ISNUMBER(SEARCH(""CASH DEPOSIT"",$C1192)),
      COUNTIF('SUMMARY D"&amp;"ATA'!D:D,$C1192)&lt;&gt;1
    ),
    """",
    IFERROR(TEXTJOIN(CHAR(10),TRUE,FILTER('SUMMARY DATA'!F:F,'SUMMARY DATA'!D:D=$C1192)),"""")
  )
)"),"")</f>
        <v/>
      </c>
      <c r="G1192" s="2" t="str">
        <f>IFERROR(__xludf.DUMMYFUNCTION("IFERROR(
  TEXTJOIN(CHAR(10),TRUE,FILTER('SUMMARY DATA'!G:G,'SUMMARY DATA'!A:A=$A1192,'SUMMARY DATA'!C:C=$B1192)),
  IF(
    OR(
      ISNUMBER(SEARCH(""CDM CASH DEPOSIT"",$C1192)),
      ISNUMBER(SEARCH(""CASH DEPOSIT"",$C1192)),
      COUNTIF('SUMMARY D"&amp;"ATA'!D:D,$C1192)&lt;&gt;1
    ),
    """",
    IFERROR(TEXTJOIN(CHAR(10),TRUE,FILTER('SUMMARY DATA'!G:G,'SUMMARY DATA'!D:D=$C1192)),"""")
  )
)"),"")</f>
        <v/>
      </c>
      <c r="H1192" s="6" t="str">
        <f>IFERROR(__xludf.DUMMYFUNCTION("IFERROR(
  TEXTJOIN(CHAR(10),TRUE,FILTER('SUMMARY DATA'!H:H,'SUMMARY DATA'!A:A=$A1192,'SUMMARY DATA'!C:C=$B1192)),
  IF(
    OR(
      ISNUMBER(SEARCH(""CDM CASH DEPOSIT"",$C1192)),
      ISNUMBER(SEARCH(""CASH DEPOSIT"",$C1192)),
      COUNTIF('SUMMARY D"&amp;"ATA'!D:D,$C1192)&lt;&gt;1
    ),
    """",
    IFERROR(TEXTJOIN(CHAR(10),TRUE,FILTER('SUMMARY DATA'!H:H,'SUMMARY DATA'!D:D=$C1192)),"""")
  )
)"),"")</f>
        <v/>
      </c>
      <c r="I1192" s="6" t="str">
        <f>IFERROR(__xludf.DUMMYFUNCTION("IF(H1192="""","""",
SUM(ARRAYFORMULA(VALUE(SPLIT(H1192,CHAR(10)))))
)"),"")</f>
        <v/>
      </c>
      <c r="J1192" s="2" t="str">
        <f>IFERROR(__xludf.DUMMYFUNCTION("IFERROR(
  TEXTJOIN(CHAR(10),TRUE,FILTER('SUMMARY DATA'!I:I,'SUMMARY DATA'!A:A=$A1192,'SUMMARY DATA'!C:C=$B1192)),
  IF(
    OR(
      ISNUMBER(SEARCH(""CDM CASH DEPOSIT"",$C1192)),
      ISNUMBER(SEARCH(""CASH DEPOSIT"",$C1192)),
      COUNTIF('SUMMARY D"&amp;"ATA'!D:D,$C1192)&lt;&gt;1
    ),
    """",
    IFERROR(TEXTJOIN(CHAR(10),TRUE,FILTER('SUMMARY DATA'!I:I,'SUMMARY DATA'!D:D=$C1192)),"""")
  )
)"),"")</f>
        <v/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ht="15.75" customHeight="1" spans="1:27">
      <c r="A1193" s="2"/>
      <c r="B1193" s="41"/>
      <c r="C1193" s="2"/>
      <c r="D1193" s="6"/>
      <c r="E1193" s="4" t="str">
        <f>IFERROR(__xludf.DUMMYFUNCTION("IFERROR(
  TEXTJOIN(CHAR(10),TRUE,FILTER('SUMMARY DATA'!E:E,'SUMMARY DATA'!A:A=$A1193,'SUMMARY DATA'!C:C=$B1193)),
  IF(
    OR(
      ISNUMBER(SEARCH(""CDM CASH DEPOSIT"",$C1193)),
      ISNUMBER(SEARCH(""CASH DEPOSIT"",$C1193)),
      COUNTIF('SUMMARY D"&amp;"ATA'!D:D,$C1193)&lt;&gt;1
    ),
    """",
    IFERROR(TEXTJOIN(CHAR(10),TRUE,FILTER('SUMMARY DATA'!E:E,'SUMMARY DATA'!D:D=$C1193)),"""")
  )
)"),"")</f>
        <v/>
      </c>
      <c r="F1193" s="2" t="str">
        <f>IFERROR(__xludf.DUMMYFUNCTION("IFERROR(
  TEXTJOIN(CHAR(10),TRUE,FILTER('SUMMARY DATA'!F:F,'SUMMARY DATA'!A:A=$A1193,'SUMMARY DATA'!C:C=$B1193)),
  IF(
    OR(
      ISNUMBER(SEARCH(""CDM CASH DEPOSIT"",$C1193)),
      ISNUMBER(SEARCH(""CASH DEPOSIT"",$C1193)),
      COUNTIF('SUMMARY D"&amp;"ATA'!D:D,$C1193)&lt;&gt;1
    ),
    """",
    IFERROR(TEXTJOIN(CHAR(10),TRUE,FILTER('SUMMARY DATA'!F:F,'SUMMARY DATA'!D:D=$C1193)),"""")
  )
)"),"")</f>
        <v/>
      </c>
      <c r="G1193" s="2" t="str">
        <f>IFERROR(__xludf.DUMMYFUNCTION("IFERROR(
  TEXTJOIN(CHAR(10),TRUE,FILTER('SUMMARY DATA'!G:G,'SUMMARY DATA'!A:A=$A1193,'SUMMARY DATA'!C:C=$B1193)),
  IF(
    OR(
      ISNUMBER(SEARCH(""CDM CASH DEPOSIT"",$C1193)),
      ISNUMBER(SEARCH(""CASH DEPOSIT"",$C1193)),
      COUNTIF('SUMMARY D"&amp;"ATA'!D:D,$C1193)&lt;&gt;1
    ),
    """",
    IFERROR(TEXTJOIN(CHAR(10),TRUE,FILTER('SUMMARY DATA'!G:G,'SUMMARY DATA'!D:D=$C1193)),"""")
  )
)"),"")</f>
        <v/>
      </c>
      <c r="H1193" s="6" t="str">
        <f>IFERROR(__xludf.DUMMYFUNCTION("IFERROR(
  TEXTJOIN(CHAR(10),TRUE,FILTER('SUMMARY DATA'!H:H,'SUMMARY DATA'!A:A=$A1193,'SUMMARY DATA'!C:C=$B1193)),
  IF(
    OR(
      ISNUMBER(SEARCH(""CDM CASH DEPOSIT"",$C1193)),
      ISNUMBER(SEARCH(""CASH DEPOSIT"",$C1193)),
      COUNTIF('SUMMARY D"&amp;"ATA'!D:D,$C1193)&lt;&gt;1
    ),
    """",
    IFERROR(TEXTJOIN(CHAR(10),TRUE,FILTER('SUMMARY DATA'!H:H,'SUMMARY DATA'!D:D=$C1193)),"""")
  )
)"),"")</f>
        <v/>
      </c>
      <c r="I1193" s="6" t="str">
        <f>IFERROR(__xludf.DUMMYFUNCTION("IF(H1193="""","""",
SUM(ARRAYFORMULA(VALUE(SPLIT(H1193,CHAR(10)))))
)"),"")</f>
        <v/>
      </c>
      <c r="J1193" s="2" t="str">
        <f>IFERROR(__xludf.DUMMYFUNCTION("IFERROR(
  TEXTJOIN(CHAR(10),TRUE,FILTER('SUMMARY DATA'!I:I,'SUMMARY DATA'!A:A=$A1193,'SUMMARY DATA'!C:C=$B1193)),
  IF(
    OR(
      ISNUMBER(SEARCH(""CDM CASH DEPOSIT"",$C1193)),
      ISNUMBER(SEARCH(""CASH DEPOSIT"",$C1193)),
      COUNTIF('SUMMARY D"&amp;"ATA'!D:D,$C1193)&lt;&gt;1
    ),
    """",
    IFERROR(TEXTJOIN(CHAR(10),TRUE,FILTER('SUMMARY DATA'!I:I,'SUMMARY DATA'!D:D=$C1193)),"""")
  )
)"),"")</f>
        <v/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ht="15.75" customHeight="1" spans="1:27">
      <c r="A1194" s="2"/>
      <c r="B1194" s="41"/>
      <c r="C1194" s="2"/>
      <c r="D1194" s="6"/>
      <c r="E1194" s="4" t="str">
        <f>IFERROR(__xludf.DUMMYFUNCTION("IFERROR(
  TEXTJOIN(CHAR(10),TRUE,FILTER('SUMMARY DATA'!E:E,'SUMMARY DATA'!A:A=$A1194,'SUMMARY DATA'!C:C=$B1194)),
  IF(
    OR(
      ISNUMBER(SEARCH(""CDM CASH DEPOSIT"",$C1194)),
      ISNUMBER(SEARCH(""CASH DEPOSIT"",$C1194)),
      COUNTIF('SUMMARY D"&amp;"ATA'!D:D,$C1194)&lt;&gt;1
    ),
    """",
    IFERROR(TEXTJOIN(CHAR(10),TRUE,FILTER('SUMMARY DATA'!E:E,'SUMMARY DATA'!D:D=$C1194)),"""")
  )
)"),"")</f>
        <v/>
      </c>
      <c r="F1194" s="2" t="str">
        <f>IFERROR(__xludf.DUMMYFUNCTION("IFERROR(
  TEXTJOIN(CHAR(10),TRUE,FILTER('SUMMARY DATA'!F:F,'SUMMARY DATA'!A:A=$A1194,'SUMMARY DATA'!C:C=$B1194)),
  IF(
    OR(
      ISNUMBER(SEARCH(""CDM CASH DEPOSIT"",$C1194)),
      ISNUMBER(SEARCH(""CASH DEPOSIT"",$C1194)),
      COUNTIF('SUMMARY D"&amp;"ATA'!D:D,$C1194)&lt;&gt;1
    ),
    """",
    IFERROR(TEXTJOIN(CHAR(10),TRUE,FILTER('SUMMARY DATA'!F:F,'SUMMARY DATA'!D:D=$C1194)),"""")
  )
)"),"")</f>
        <v/>
      </c>
      <c r="G1194" s="2" t="str">
        <f>IFERROR(__xludf.DUMMYFUNCTION("IFERROR(
  TEXTJOIN(CHAR(10),TRUE,FILTER('SUMMARY DATA'!G:G,'SUMMARY DATA'!A:A=$A1194,'SUMMARY DATA'!C:C=$B1194)),
  IF(
    OR(
      ISNUMBER(SEARCH(""CDM CASH DEPOSIT"",$C1194)),
      ISNUMBER(SEARCH(""CASH DEPOSIT"",$C1194)),
      COUNTIF('SUMMARY D"&amp;"ATA'!D:D,$C1194)&lt;&gt;1
    ),
    """",
    IFERROR(TEXTJOIN(CHAR(10),TRUE,FILTER('SUMMARY DATA'!G:G,'SUMMARY DATA'!D:D=$C1194)),"""")
  )
)"),"")</f>
        <v/>
      </c>
      <c r="H1194" s="6" t="str">
        <f>IFERROR(__xludf.DUMMYFUNCTION("IFERROR(
  TEXTJOIN(CHAR(10),TRUE,FILTER('SUMMARY DATA'!H:H,'SUMMARY DATA'!A:A=$A1194,'SUMMARY DATA'!C:C=$B1194)),
  IF(
    OR(
      ISNUMBER(SEARCH(""CDM CASH DEPOSIT"",$C1194)),
      ISNUMBER(SEARCH(""CASH DEPOSIT"",$C1194)),
      COUNTIF('SUMMARY D"&amp;"ATA'!D:D,$C1194)&lt;&gt;1
    ),
    """",
    IFERROR(TEXTJOIN(CHAR(10),TRUE,FILTER('SUMMARY DATA'!H:H,'SUMMARY DATA'!D:D=$C1194)),"""")
  )
)"),"")</f>
        <v/>
      </c>
      <c r="I1194" s="6" t="str">
        <f>IFERROR(__xludf.DUMMYFUNCTION("IF(H1194="""","""",
SUM(ARRAYFORMULA(VALUE(SPLIT(H1194,CHAR(10)))))
)"),"")</f>
        <v/>
      </c>
      <c r="J1194" s="2" t="str">
        <f>IFERROR(__xludf.DUMMYFUNCTION("IFERROR(
  TEXTJOIN(CHAR(10),TRUE,FILTER('SUMMARY DATA'!I:I,'SUMMARY DATA'!A:A=$A1194,'SUMMARY DATA'!C:C=$B1194)),
  IF(
    OR(
      ISNUMBER(SEARCH(""CDM CASH DEPOSIT"",$C1194)),
      ISNUMBER(SEARCH(""CASH DEPOSIT"",$C1194)),
      COUNTIF('SUMMARY D"&amp;"ATA'!D:D,$C1194)&lt;&gt;1
    ),
    """",
    IFERROR(TEXTJOIN(CHAR(10),TRUE,FILTER('SUMMARY DATA'!I:I,'SUMMARY DATA'!D:D=$C1194)),"""")
  )
)"),"")</f>
        <v/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ht="15.75" customHeight="1" spans="1:27">
      <c r="A1195" s="2"/>
      <c r="B1195" s="41"/>
      <c r="C1195" s="2"/>
      <c r="D1195" s="6"/>
      <c r="E1195" s="4" t="str">
        <f>IFERROR(__xludf.DUMMYFUNCTION("IFERROR(
  TEXTJOIN(CHAR(10),TRUE,FILTER('SUMMARY DATA'!E:E,'SUMMARY DATA'!A:A=$A1195,'SUMMARY DATA'!C:C=$B1195)),
  IF(
    OR(
      ISNUMBER(SEARCH(""CDM CASH DEPOSIT"",$C1195)),
      ISNUMBER(SEARCH(""CASH DEPOSIT"",$C1195)),
      COUNTIF('SUMMARY D"&amp;"ATA'!D:D,$C1195)&lt;&gt;1
    ),
    """",
    IFERROR(TEXTJOIN(CHAR(10),TRUE,FILTER('SUMMARY DATA'!E:E,'SUMMARY DATA'!D:D=$C1195)),"""")
  )
)"),"")</f>
        <v/>
      </c>
      <c r="F1195" s="2" t="str">
        <f>IFERROR(__xludf.DUMMYFUNCTION("IFERROR(
  TEXTJOIN(CHAR(10),TRUE,FILTER('SUMMARY DATA'!F:F,'SUMMARY DATA'!A:A=$A1195,'SUMMARY DATA'!C:C=$B1195)),
  IF(
    OR(
      ISNUMBER(SEARCH(""CDM CASH DEPOSIT"",$C1195)),
      ISNUMBER(SEARCH(""CASH DEPOSIT"",$C1195)),
      COUNTIF('SUMMARY D"&amp;"ATA'!D:D,$C1195)&lt;&gt;1
    ),
    """",
    IFERROR(TEXTJOIN(CHAR(10),TRUE,FILTER('SUMMARY DATA'!F:F,'SUMMARY DATA'!D:D=$C1195)),"""")
  )
)"),"")</f>
        <v/>
      </c>
      <c r="G1195" s="2" t="str">
        <f>IFERROR(__xludf.DUMMYFUNCTION("IFERROR(
  TEXTJOIN(CHAR(10),TRUE,FILTER('SUMMARY DATA'!G:G,'SUMMARY DATA'!A:A=$A1195,'SUMMARY DATA'!C:C=$B1195)),
  IF(
    OR(
      ISNUMBER(SEARCH(""CDM CASH DEPOSIT"",$C1195)),
      ISNUMBER(SEARCH(""CASH DEPOSIT"",$C1195)),
      COUNTIF('SUMMARY D"&amp;"ATA'!D:D,$C1195)&lt;&gt;1
    ),
    """",
    IFERROR(TEXTJOIN(CHAR(10),TRUE,FILTER('SUMMARY DATA'!G:G,'SUMMARY DATA'!D:D=$C1195)),"""")
  )
)"),"")</f>
        <v/>
      </c>
      <c r="H1195" s="6" t="str">
        <f>IFERROR(__xludf.DUMMYFUNCTION("IFERROR(
  TEXTJOIN(CHAR(10),TRUE,FILTER('SUMMARY DATA'!H:H,'SUMMARY DATA'!A:A=$A1195,'SUMMARY DATA'!C:C=$B1195)),
  IF(
    OR(
      ISNUMBER(SEARCH(""CDM CASH DEPOSIT"",$C1195)),
      ISNUMBER(SEARCH(""CASH DEPOSIT"",$C1195)),
      COUNTIF('SUMMARY D"&amp;"ATA'!D:D,$C1195)&lt;&gt;1
    ),
    """",
    IFERROR(TEXTJOIN(CHAR(10),TRUE,FILTER('SUMMARY DATA'!H:H,'SUMMARY DATA'!D:D=$C1195)),"""")
  )
)"),"")</f>
        <v/>
      </c>
      <c r="I1195" s="6" t="str">
        <f>IFERROR(__xludf.DUMMYFUNCTION("IF(H1195="""","""",
SUM(ARRAYFORMULA(VALUE(SPLIT(H1195,CHAR(10)))))
)"),"")</f>
        <v/>
      </c>
      <c r="J1195" s="2" t="str">
        <f>IFERROR(__xludf.DUMMYFUNCTION("IFERROR(
  TEXTJOIN(CHAR(10),TRUE,FILTER('SUMMARY DATA'!I:I,'SUMMARY DATA'!A:A=$A1195,'SUMMARY DATA'!C:C=$B1195)),
  IF(
    OR(
      ISNUMBER(SEARCH(""CDM CASH DEPOSIT"",$C1195)),
      ISNUMBER(SEARCH(""CASH DEPOSIT"",$C1195)),
      COUNTIF('SUMMARY D"&amp;"ATA'!D:D,$C1195)&lt;&gt;1
    ),
    """",
    IFERROR(TEXTJOIN(CHAR(10),TRUE,FILTER('SUMMARY DATA'!I:I,'SUMMARY DATA'!D:D=$C1195)),"""")
  )
)"),"")</f>
        <v/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ht="15.75" customHeight="1" spans="1:27">
      <c r="A1196" s="2"/>
      <c r="B1196" s="41"/>
      <c r="C1196" s="2"/>
      <c r="D1196" s="6"/>
      <c r="E1196" s="4" t="str">
        <f>IFERROR(__xludf.DUMMYFUNCTION("IFERROR(
  TEXTJOIN(CHAR(10),TRUE,FILTER('SUMMARY DATA'!E:E,'SUMMARY DATA'!A:A=$A1196,'SUMMARY DATA'!C:C=$B1196)),
  IF(
    OR(
      ISNUMBER(SEARCH(""CDM CASH DEPOSIT"",$C1196)),
      ISNUMBER(SEARCH(""CASH DEPOSIT"",$C1196)),
      COUNTIF('SUMMARY D"&amp;"ATA'!D:D,$C1196)&lt;&gt;1
    ),
    """",
    IFERROR(TEXTJOIN(CHAR(10),TRUE,FILTER('SUMMARY DATA'!E:E,'SUMMARY DATA'!D:D=$C1196)),"""")
  )
)"),"")</f>
        <v/>
      </c>
      <c r="F1196" s="2" t="str">
        <f>IFERROR(__xludf.DUMMYFUNCTION("IFERROR(
  TEXTJOIN(CHAR(10),TRUE,FILTER('SUMMARY DATA'!F:F,'SUMMARY DATA'!A:A=$A1196,'SUMMARY DATA'!C:C=$B1196)),
  IF(
    OR(
      ISNUMBER(SEARCH(""CDM CASH DEPOSIT"",$C1196)),
      ISNUMBER(SEARCH(""CASH DEPOSIT"",$C1196)),
      COUNTIF('SUMMARY D"&amp;"ATA'!D:D,$C1196)&lt;&gt;1
    ),
    """",
    IFERROR(TEXTJOIN(CHAR(10),TRUE,FILTER('SUMMARY DATA'!F:F,'SUMMARY DATA'!D:D=$C1196)),"""")
  )
)"),"")</f>
        <v/>
      </c>
      <c r="G1196" s="2" t="str">
        <f>IFERROR(__xludf.DUMMYFUNCTION("IFERROR(
  TEXTJOIN(CHAR(10),TRUE,FILTER('SUMMARY DATA'!G:G,'SUMMARY DATA'!A:A=$A1196,'SUMMARY DATA'!C:C=$B1196)),
  IF(
    OR(
      ISNUMBER(SEARCH(""CDM CASH DEPOSIT"",$C1196)),
      ISNUMBER(SEARCH(""CASH DEPOSIT"",$C1196)),
      COUNTIF('SUMMARY D"&amp;"ATA'!D:D,$C1196)&lt;&gt;1
    ),
    """",
    IFERROR(TEXTJOIN(CHAR(10),TRUE,FILTER('SUMMARY DATA'!G:G,'SUMMARY DATA'!D:D=$C1196)),"""")
  )
)"),"")</f>
        <v/>
      </c>
      <c r="H1196" s="6" t="str">
        <f>IFERROR(__xludf.DUMMYFUNCTION("IFERROR(
  TEXTJOIN(CHAR(10),TRUE,FILTER('SUMMARY DATA'!H:H,'SUMMARY DATA'!A:A=$A1196,'SUMMARY DATA'!C:C=$B1196)),
  IF(
    OR(
      ISNUMBER(SEARCH(""CDM CASH DEPOSIT"",$C1196)),
      ISNUMBER(SEARCH(""CASH DEPOSIT"",$C1196)),
      COUNTIF('SUMMARY D"&amp;"ATA'!D:D,$C1196)&lt;&gt;1
    ),
    """",
    IFERROR(TEXTJOIN(CHAR(10),TRUE,FILTER('SUMMARY DATA'!H:H,'SUMMARY DATA'!D:D=$C1196)),"""")
  )
)"),"")</f>
        <v/>
      </c>
      <c r="I1196" s="6" t="str">
        <f>IFERROR(__xludf.DUMMYFUNCTION("IF(H1196="""","""",
SUM(ARRAYFORMULA(VALUE(SPLIT(H1196,CHAR(10)))))
)"),"")</f>
        <v/>
      </c>
      <c r="J1196" s="2" t="str">
        <f>IFERROR(__xludf.DUMMYFUNCTION("IFERROR(
  TEXTJOIN(CHAR(10),TRUE,FILTER('SUMMARY DATA'!I:I,'SUMMARY DATA'!A:A=$A1196,'SUMMARY DATA'!C:C=$B1196)),
  IF(
    OR(
      ISNUMBER(SEARCH(""CDM CASH DEPOSIT"",$C1196)),
      ISNUMBER(SEARCH(""CASH DEPOSIT"",$C1196)),
      COUNTIF('SUMMARY D"&amp;"ATA'!D:D,$C1196)&lt;&gt;1
    ),
    """",
    IFERROR(TEXTJOIN(CHAR(10),TRUE,FILTER('SUMMARY DATA'!I:I,'SUMMARY DATA'!D:D=$C1196)),"""")
  )
)"),"")</f>
        <v/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 ht="15.75" customHeight="1" spans="1:27">
      <c r="A1197" s="2"/>
      <c r="B1197" s="41"/>
      <c r="C1197" s="2"/>
      <c r="D1197" s="6"/>
      <c r="E1197" s="4" t="str">
        <f>IFERROR(__xludf.DUMMYFUNCTION("IFERROR(
  TEXTJOIN(CHAR(10),TRUE,FILTER('SUMMARY DATA'!E:E,'SUMMARY DATA'!A:A=$A1197,'SUMMARY DATA'!C:C=$B1197)),
  IF(
    OR(
      ISNUMBER(SEARCH(""CDM CASH DEPOSIT"",$C1197)),
      ISNUMBER(SEARCH(""CASH DEPOSIT"",$C1197)),
      COUNTIF('SUMMARY D"&amp;"ATA'!D:D,$C1197)&lt;&gt;1
    ),
    """",
    IFERROR(TEXTJOIN(CHAR(10),TRUE,FILTER('SUMMARY DATA'!E:E,'SUMMARY DATA'!D:D=$C1197)),"""")
  )
)"),"")</f>
        <v/>
      </c>
      <c r="F1197" s="2" t="str">
        <f>IFERROR(__xludf.DUMMYFUNCTION("IFERROR(
  TEXTJOIN(CHAR(10),TRUE,FILTER('SUMMARY DATA'!F:F,'SUMMARY DATA'!A:A=$A1197,'SUMMARY DATA'!C:C=$B1197)),
  IF(
    OR(
      ISNUMBER(SEARCH(""CDM CASH DEPOSIT"",$C1197)),
      ISNUMBER(SEARCH(""CASH DEPOSIT"",$C1197)),
      COUNTIF('SUMMARY D"&amp;"ATA'!D:D,$C1197)&lt;&gt;1
    ),
    """",
    IFERROR(TEXTJOIN(CHAR(10),TRUE,FILTER('SUMMARY DATA'!F:F,'SUMMARY DATA'!D:D=$C1197)),"""")
  )
)"),"")</f>
        <v/>
      </c>
      <c r="G1197" s="2" t="str">
        <f>IFERROR(__xludf.DUMMYFUNCTION("IFERROR(
  TEXTJOIN(CHAR(10),TRUE,FILTER('SUMMARY DATA'!G:G,'SUMMARY DATA'!A:A=$A1197,'SUMMARY DATA'!C:C=$B1197)),
  IF(
    OR(
      ISNUMBER(SEARCH(""CDM CASH DEPOSIT"",$C1197)),
      ISNUMBER(SEARCH(""CASH DEPOSIT"",$C1197)),
      COUNTIF('SUMMARY D"&amp;"ATA'!D:D,$C1197)&lt;&gt;1
    ),
    """",
    IFERROR(TEXTJOIN(CHAR(10),TRUE,FILTER('SUMMARY DATA'!G:G,'SUMMARY DATA'!D:D=$C1197)),"""")
  )
)"),"")</f>
        <v/>
      </c>
      <c r="H1197" s="6" t="str">
        <f>IFERROR(__xludf.DUMMYFUNCTION("IFERROR(
  TEXTJOIN(CHAR(10),TRUE,FILTER('SUMMARY DATA'!H:H,'SUMMARY DATA'!A:A=$A1197,'SUMMARY DATA'!C:C=$B1197)),
  IF(
    OR(
      ISNUMBER(SEARCH(""CDM CASH DEPOSIT"",$C1197)),
      ISNUMBER(SEARCH(""CASH DEPOSIT"",$C1197)),
      COUNTIF('SUMMARY D"&amp;"ATA'!D:D,$C1197)&lt;&gt;1
    ),
    """",
    IFERROR(TEXTJOIN(CHAR(10),TRUE,FILTER('SUMMARY DATA'!H:H,'SUMMARY DATA'!D:D=$C1197)),"""")
  )
)"),"")</f>
        <v/>
      </c>
      <c r="I1197" s="6" t="str">
        <f>IFERROR(__xludf.DUMMYFUNCTION("IF(H1197="""","""",
SUM(ARRAYFORMULA(VALUE(SPLIT(H1197,CHAR(10)))))
)"),"")</f>
        <v/>
      </c>
      <c r="J1197" s="2" t="str">
        <f>IFERROR(__xludf.DUMMYFUNCTION("IFERROR(
  TEXTJOIN(CHAR(10),TRUE,FILTER('SUMMARY DATA'!I:I,'SUMMARY DATA'!A:A=$A1197,'SUMMARY DATA'!C:C=$B1197)),
  IF(
    OR(
      ISNUMBER(SEARCH(""CDM CASH DEPOSIT"",$C1197)),
      ISNUMBER(SEARCH(""CASH DEPOSIT"",$C1197)),
      COUNTIF('SUMMARY D"&amp;"ATA'!D:D,$C1197)&lt;&gt;1
    ),
    """",
    IFERROR(TEXTJOIN(CHAR(10),TRUE,FILTER('SUMMARY DATA'!I:I,'SUMMARY DATA'!D:D=$C1197)),"""")
  )
)"),"")</f>
        <v/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ht="15.75" customHeight="1" spans="1:27">
      <c r="A1198" s="2"/>
      <c r="B1198" s="41"/>
      <c r="C1198" s="2"/>
      <c r="D1198" s="6"/>
      <c r="E1198" s="4" t="str">
        <f>IFERROR(__xludf.DUMMYFUNCTION("IFERROR(
  TEXTJOIN(CHAR(10),TRUE,FILTER('SUMMARY DATA'!E:E,'SUMMARY DATA'!A:A=$A1198,'SUMMARY DATA'!C:C=$B1198)),
  IF(
    OR(
      ISNUMBER(SEARCH(""CDM CASH DEPOSIT"",$C1198)),
      ISNUMBER(SEARCH(""CASH DEPOSIT"",$C1198)),
      COUNTIF('SUMMARY D"&amp;"ATA'!D:D,$C1198)&lt;&gt;1
    ),
    """",
    IFERROR(TEXTJOIN(CHAR(10),TRUE,FILTER('SUMMARY DATA'!E:E,'SUMMARY DATA'!D:D=$C1198)),"""")
  )
)"),"")</f>
        <v/>
      </c>
      <c r="F1198" s="2" t="str">
        <f>IFERROR(__xludf.DUMMYFUNCTION("IFERROR(
  TEXTJOIN(CHAR(10),TRUE,FILTER('SUMMARY DATA'!F:F,'SUMMARY DATA'!A:A=$A1198,'SUMMARY DATA'!C:C=$B1198)),
  IF(
    OR(
      ISNUMBER(SEARCH(""CDM CASH DEPOSIT"",$C1198)),
      ISNUMBER(SEARCH(""CASH DEPOSIT"",$C1198)),
      COUNTIF('SUMMARY D"&amp;"ATA'!D:D,$C1198)&lt;&gt;1
    ),
    """",
    IFERROR(TEXTJOIN(CHAR(10),TRUE,FILTER('SUMMARY DATA'!F:F,'SUMMARY DATA'!D:D=$C1198)),"""")
  )
)"),"")</f>
        <v/>
      </c>
      <c r="G1198" s="2" t="str">
        <f>IFERROR(__xludf.DUMMYFUNCTION("IFERROR(
  TEXTJOIN(CHAR(10),TRUE,FILTER('SUMMARY DATA'!G:G,'SUMMARY DATA'!A:A=$A1198,'SUMMARY DATA'!C:C=$B1198)),
  IF(
    OR(
      ISNUMBER(SEARCH(""CDM CASH DEPOSIT"",$C1198)),
      ISNUMBER(SEARCH(""CASH DEPOSIT"",$C1198)),
      COUNTIF('SUMMARY D"&amp;"ATA'!D:D,$C1198)&lt;&gt;1
    ),
    """",
    IFERROR(TEXTJOIN(CHAR(10),TRUE,FILTER('SUMMARY DATA'!G:G,'SUMMARY DATA'!D:D=$C1198)),"""")
  )
)"),"")</f>
        <v/>
      </c>
      <c r="H1198" s="6" t="str">
        <f>IFERROR(__xludf.DUMMYFUNCTION("IFERROR(
  TEXTJOIN(CHAR(10),TRUE,FILTER('SUMMARY DATA'!H:H,'SUMMARY DATA'!A:A=$A1198,'SUMMARY DATA'!C:C=$B1198)),
  IF(
    OR(
      ISNUMBER(SEARCH(""CDM CASH DEPOSIT"",$C1198)),
      ISNUMBER(SEARCH(""CASH DEPOSIT"",$C1198)),
      COUNTIF('SUMMARY D"&amp;"ATA'!D:D,$C1198)&lt;&gt;1
    ),
    """",
    IFERROR(TEXTJOIN(CHAR(10),TRUE,FILTER('SUMMARY DATA'!H:H,'SUMMARY DATA'!D:D=$C1198)),"""")
  )
)"),"")</f>
        <v/>
      </c>
      <c r="I1198" s="6" t="str">
        <f>IFERROR(__xludf.DUMMYFUNCTION("IF(H1198="""","""",
SUM(ARRAYFORMULA(VALUE(SPLIT(H1198,CHAR(10)))))
)"),"")</f>
        <v/>
      </c>
      <c r="J1198" s="2" t="str">
        <f>IFERROR(__xludf.DUMMYFUNCTION("IFERROR(
  TEXTJOIN(CHAR(10),TRUE,FILTER('SUMMARY DATA'!I:I,'SUMMARY DATA'!A:A=$A1198,'SUMMARY DATA'!C:C=$B1198)),
  IF(
    OR(
      ISNUMBER(SEARCH(""CDM CASH DEPOSIT"",$C1198)),
      ISNUMBER(SEARCH(""CASH DEPOSIT"",$C1198)),
      COUNTIF('SUMMARY D"&amp;"ATA'!D:D,$C1198)&lt;&gt;1
    ),
    """",
    IFERROR(TEXTJOIN(CHAR(10),TRUE,FILTER('SUMMARY DATA'!I:I,'SUMMARY DATA'!D:D=$C1198)),"""")
  )
)"),"")</f>
        <v/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ht="15.75" customHeight="1" spans="1:27">
      <c r="A1199" s="2"/>
      <c r="B1199" s="41"/>
      <c r="C1199" s="2"/>
      <c r="D1199" s="6"/>
      <c r="E1199" s="4" t="str">
        <f>IFERROR(__xludf.DUMMYFUNCTION("IFERROR(
  TEXTJOIN(CHAR(10),TRUE,FILTER('SUMMARY DATA'!E:E,'SUMMARY DATA'!A:A=$A1199,'SUMMARY DATA'!C:C=$B1199)),
  IF(
    OR(
      ISNUMBER(SEARCH(""CDM CASH DEPOSIT"",$C1199)),
      ISNUMBER(SEARCH(""CASH DEPOSIT"",$C1199)),
      COUNTIF('SUMMARY D"&amp;"ATA'!D:D,$C1199)&lt;&gt;1
    ),
    """",
    IFERROR(TEXTJOIN(CHAR(10),TRUE,FILTER('SUMMARY DATA'!E:E,'SUMMARY DATA'!D:D=$C1199)),"""")
  )
)"),"")</f>
        <v/>
      </c>
      <c r="F1199" s="2" t="str">
        <f>IFERROR(__xludf.DUMMYFUNCTION("IFERROR(
  TEXTJOIN(CHAR(10),TRUE,FILTER('SUMMARY DATA'!F:F,'SUMMARY DATA'!A:A=$A1199,'SUMMARY DATA'!C:C=$B1199)),
  IF(
    OR(
      ISNUMBER(SEARCH(""CDM CASH DEPOSIT"",$C1199)),
      ISNUMBER(SEARCH(""CASH DEPOSIT"",$C1199)),
      COUNTIF('SUMMARY D"&amp;"ATA'!D:D,$C1199)&lt;&gt;1
    ),
    """",
    IFERROR(TEXTJOIN(CHAR(10),TRUE,FILTER('SUMMARY DATA'!F:F,'SUMMARY DATA'!D:D=$C1199)),"""")
  )
)"),"")</f>
        <v/>
      </c>
      <c r="G1199" s="2" t="str">
        <f>IFERROR(__xludf.DUMMYFUNCTION("IFERROR(
  TEXTJOIN(CHAR(10),TRUE,FILTER('SUMMARY DATA'!G:G,'SUMMARY DATA'!A:A=$A1199,'SUMMARY DATA'!C:C=$B1199)),
  IF(
    OR(
      ISNUMBER(SEARCH(""CDM CASH DEPOSIT"",$C1199)),
      ISNUMBER(SEARCH(""CASH DEPOSIT"",$C1199)),
      COUNTIF('SUMMARY D"&amp;"ATA'!D:D,$C1199)&lt;&gt;1
    ),
    """",
    IFERROR(TEXTJOIN(CHAR(10),TRUE,FILTER('SUMMARY DATA'!G:G,'SUMMARY DATA'!D:D=$C1199)),"""")
  )
)"),"")</f>
        <v/>
      </c>
      <c r="H1199" s="6" t="str">
        <f>IFERROR(__xludf.DUMMYFUNCTION("IFERROR(
  TEXTJOIN(CHAR(10),TRUE,FILTER('SUMMARY DATA'!H:H,'SUMMARY DATA'!A:A=$A1199,'SUMMARY DATA'!C:C=$B1199)),
  IF(
    OR(
      ISNUMBER(SEARCH(""CDM CASH DEPOSIT"",$C1199)),
      ISNUMBER(SEARCH(""CASH DEPOSIT"",$C1199)),
      COUNTIF('SUMMARY D"&amp;"ATA'!D:D,$C1199)&lt;&gt;1
    ),
    """",
    IFERROR(TEXTJOIN(CHAR(10),TRUE,FILTER('SUMMARY DATA'!H:H,'SUMMARY DATA'!D:D=$C1199)),"""")
  )
)"),"")</f>
        <v/>
      </c>
      <c r="I1199" s="6" t="str">
        <f>IFERROR(__xludf.DUMMYFUNCTION("IF(H1199="""","""",
SUM(ARRAYFORMULA(VALUE(SPLIT(H1199,CHAR(10)))))
)"),"")</f>
        <v/>
      </c>
      <c r="J1199" s="2" t="str">
        <f>IFERROR(__xludf.DUMMYFUNCTION("IFERROR(
  TEXTJOIN(CHAR(10),TRUE,FILTER('SUMMARY DATA'!I:I,'SUMMARY DATA'!A:A=$A1199,'SUMMARY DATA'!C:C=$B1199)),
  IF(
    OR(
      ISNUMBER(SEARCH(""CDM CASH DEPOSIT"",$C1199)),
      ISNUMBER(SEARCH(""CASH DEPOSIT"",$C1199)),
      COUNTIF('SUMMARY D"&amp;"ATA'!D:D,$C1199)&lt;&gt;1
    ),
    """",
    IFERROR(TEXTJOIN(CHAR(10),TRUE,FILTER('SUMMARY DATA'!I:I,'SUMMARY DATA'!D:D=$C1199)),"""")
  )
)"),"")</f>
        <v/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ht="15.75" customHeight="1" spans="1:27">
      <c r="A1200" s="2"/>
      <c r="B1200" s="41"/>
      <c r="C1200" s="2"/>
      <c r="D1200" s="6"/>
      <c r="E1200" s="4" t="str">
        <f>IFERROR(__xludf.DUMMYFUNCTION("IFERROR(
  TEXTJOIN(CHAR(10),TRUE,FILTER('SUMMARY DATA'!E:E,'SUMMARY DATA'!A:A=$A1200,'SUMMARY DATA'!C:C=$B1200)),
  IF(
    OR(
      ISNUMBER(SEARCH(""CDM CASH DEPOSIT"",$C1200)),
      ISNUMBER(SEARCH(""CASH DEPOSIT"",$C1200)),
      COUNTIF('SUMMARY D"&amp;"ATA'!D:D,$C1200)&lt;&gt;1
    ),
    """",
    IFERROR(TEXTJOIN(CHAR(10),TRUE,FILTER('SUMMARY DATA'!E:E,'SUMMARY DATA'!D:D=$C1200)),"""")
  )
)"),"")</f>
        <v/>
      </c>
      <c r="F1200" s="2" t="str">
        <f>IFERROR(__xludf.DUMMYFUNCTION("IFERROR(
  TEXTJOIN(CHAR(10),TRUE,FILTER('SUMMARY DATA'!F:F,'SUMMARY DATA'!A:A=$A1200,'SUMMARY DATA'!C:C=$B1200)),
  IF(
    OR(
      ISNUMBER(SEARCH(""CDM CASH DEPOSIT"",$C1200)),
      ISNUMBER(SEARCH(""CASH DEPOSIT"",$C1200)),
      COUNTIF('SUMMARY D"&amp;"ATA'!D:D,$C1200)&lt;&gt;1
    ),
    """",
    IFERROR(TEXTJOIN(CHAR(10),TRUE,FILTER('SUMMARY DATA'!F:F,'SUMMARY DATA'!D:D=$C1200)),"""")
  )
)"),"")</f>
        <v/>
      </c>
      <c r="G1200" s="2" t="str">
        <f>IFERROR(__xludf.DUMMYFUNCTION("IFERROR(
  TEXTJOIN(CHAR(10),TRUE,FILTER('SUMMARY DATA'!G:G,'SUMMARY DATA'!A:A=$A1200,'SUMMARY DATA'!C:C=$B1200)),
  IF(
    OR(
      ISNUMBER(SEARCH(""CDM CASH DEPOSIT"",$C1200)),
      ISNUMBER(SEARCH(""CASH DEPOSIT"",$C1200)),
      COUNTIF('SUMMARY D"&amp;"ATA'!D:D,$C1200)&lt;&gt;1
    ),
    """",
    IFERROR(TEXTJOIN(CHAR(10),TRUE,FILTER('SUMMARY DATA'!G:G,'SUMMARY DATA'!D:D=$C1200)),"""")
  )
)"),"")</f>
        <v/>
      </c>
      <c r="H1200" s="6" t="str">
        <f>IFERROR(__xludf.DUMMYFUNCTION("IFERROR(
  TEXTJOIN(CHAR(10),TRUE,FILTER('SUMMARY DATA'!H:H,'SUMMARY DATA'!A:A=$A1200,'SUMMARY DATA'!C:C=$B1200)),
  IF(
    OR(
      ISNUMBER(SEARCH(""CDM CASH DEPOSIT"",$C1200)),
      ISNUMBER(SEARCH(""CASH DEPOSIT"",$C1200)),
      COUNTIF('SUMMARY D"&amp;"ATA'!D:D,$C1200)&lt;&gt;1
    ),
    """",
    IFERROR(TEXTJOIN(CHAR(10),TRUE,FILTER('SUMMARY DATA'!H:H,'SUMMARY DATA'!D:D=$C1200)),"""")
  )
)"),"")</f>
        <v/>
      </c>
      <c r="I1200" s="6" t="str">
        <f>IFERROR(__xludf.DUMMYFUNCTION("IF(H1200="""","""",
SUM(ARRAYFORMULA(VALUE(SPLIT(H1200,CHAR(10)))))
)"),"")</f>
        <v/>
      </c>
      <c r="J1200" s="2" t="str">
        <f>IFERROR(__xludf.DUMMYFUNCTION("IFERROR(
  TEXTJOIN(CHAR(10),TRUE,FILTER('SUMMARY DATA'!I:I,'SUMMARY DATA'!A:A=$A1200,'SUMMARY DATA'!C:C=$B1200)),
  IF(
    OR(
      ISNUMBER(SEARCH(""CDM CASH DEPOSIT"",$C1200)),
      ISNUMBER(SEARCH(""CASH DEPOSIT"",$C1200)),
      COUNTIF('SUMMARY D"&amp;"ATA'!D:D,$C1200)&lt;&gt;1
    ),
    """",
    IFERROR(TEXTJOIN(CHAR(10),TRUE,FILTER('SUMMARY DATA'!I:I,'SUMMARY DATA'!D:D=$C1200)),"""")
  )
)"),"")</f>
        <v/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ht="15.75" customHeight="1" spans="1:27">
      <c r="A1201" s="2"/>
      <c r="B1201" s="41"/>
      <c r="C1201" s="2"/>
      <c r="D1201" s="6"/>
      <c r="E1201" s="4" t="str">
        <f>IFERROR(__xludf.DUMMYFUNCTION("IFERROR(
  TEXTJOIN(CHAR(10),TRUE,FILTER('SUMMARY DATA'!E:E,'SUMMARY DATA'!A:A=$A1201,'SUMMARY DATA'!C:C=$B1201)),
  IF(
    OR(
      ISNUMBER(SEARCH(""CDM CASH DEPOSIT"",$C1201)),
      ISNUMBER(SEARCH(""CASH DEPOSIT"",$C1201)),
      COUNTIF('SUMMARY D"&amp;"ATA'!D:D,$C1201)&lt;&gt;1
    ),
    """",
    IFERROR(TEXTJOIN(CHAR(10),TRUE,FILTER('SUMMARY DATA'!E:E,'SUMMARY DATA'!D:D=$C1201)),"""")
  )
)"),"")</f>
        <v/>
      </c>
      <c r="F1201" s="2" t="str">
        <f>IFERROR(__xludf.DUMMYFUNCTION("IFERROR(
  TEXTJOIN(CHAR(10),TRUE,FILTER('SUMMARY DATA'!F:F,'SUMMARY DATA'!A:A=$A1201,'SUMMARY DATA'!C:C=$B1201)),
  IF(
    OR(
      ISNUMBER(SEARCH(""CDM CASH DEPOSIT"",$C1201)),
      ISNUMBER(SEARCH(""CASH DEPOSIT"",$C1201)),
      COUNTIF('SUMMARY D"&amp;"ATA'!D:D,$C1201)&lt;&gt;1
    ),
    """",
    IFERROR(TEXTJOIN(CHAR(10),TRUE,FILTER('SUMMARY DATA'!F:F,'SUMMARY DATA'!D:D=$C1201)),"""")
  )
)"),"")</f>
        <v/>
      </c>
      <c r="G1201" s="2" t="str">
        <f>IFERROR(__xludf.DUMMYFUNCTION("IFERROR(
  TEXTJOIN(CHAR(10),TRUE,FILTER('SUMMARY DATA'!G:G,'SUMMARY DATA'!A:A=$A1201,'SUMMARY DATA'!C:C=$B1201)),
  IF(
    OR(
      ISNUMBER(SEARCH(""CDM CASH DEPOSIT"",$C1201)),
      ISNUMBER(SEARCH(""CASH DEPOSIT"",$C1201)),
      COUNTIF('SUMMARY D"&amp;"ATA'!D:D,$C1201)&lt;&gt;1
    ),
    """",
    IFERROR(TEXTJOIN(CHAR(10),TRUE,FILTER('SUMMARY DATA'!G:G,'SUMMARY DATA'!D:D=$C1201)),"""")
  )
)"),"")</f>
        <v/>
      </c>
      <c r="H1201" s="6" t="str">
        <f>IFERROR(__xludf.DUMMYFUNCTION("IFERROR(
  TEXTJOIN(CHAR(10),TRUE,FILTER('SUMMARY DATA'!H:H,'SUMMARY DATA'!A:A=$A1201,'SUMMARY DATA'!C:C=$B1201)),
  IF(
    OR(
      ISNUMBER(SEARCH(""CDM CASH DEPOSIT"",$C1201)),
      ISNUMBER(SEARCH(""CASH DEPOSIT"",$C1201)),
      COUNTIF('SUMMARY D"&amp;"ATA'!D:D,$C1201)&lt;&gt;1
    ),
    """",
    IFERROR(TEXTJOIN(CHAR(10),TRUE,FILTER('SUMMARY DATA'!H:H,'SUMMARY DATA'!D:D=$C1201)),"""")
  )
)"),"")</f>
        <v/>
      </c>
      <c r="I1201" s="6" t="str">
        <f>IFERROR(__xludf.DUMMYFUNCTION("IF(H1201="""","""",
SUM(ARRAYFORMULA(VALUE(SPLIT(H1201,CHAR(10)))))
)"),"")</f>
        <v/>
      </c>
      <c r="J1201" s="2" t="str">
        <f>IFERROR(__xludf.DUMMYFUNCTION("IFERROR(
  TEXTJOIN(CHAR(10),TRUE,FILTER('SUMMARY DATA'!I:I,'SUMMARY DATA'!A:A=$A1201,'SUMMARY DATA'!C:C=$B1201)),
  IF(
    OR(
      ISNUMBER(SEARCH(""CDM CASH DEPOSIT"",$C1201)),
      ISNUMBER(SEARCH(""CASH DEPOSIT"",$C1201)),
      COUNTIF('SUMMARY D"&amp;"ATA'!D:D,$C1201)&lt;&gt;1
    ),
    """",
    IFERROR(TEXTJOIN(CHAR(10),TRUE,FILTER('SUMMARY DATA'!I:I,'SUMMARY DATA'!D:D=$C1201)),"""")
  )
)"),"")</f>
        <v/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ht="15.75" customHeight="1" spans="1:27">
      <c r="A1202" s="2"/>
      <c r="B1202" s="41"/>
      <c r="C1202" s="2"/>
      <c r="D1202" s="6"/>
      <c r="E1202" s="4" t="str">
        <f>IFERROR(__xludf.DUMMYFUNCTION("IFERROR(
  TEXTJOIN(CHAR(10),TRUE,FILTER('SUMMARY DATA'!E:E,'SUMMARY DATA'!A:A=$A1202,'SUMMARY DATA'!C:C=$B1202)),
  IF(
    OR(
      ISNUMBER(SEARCH(""CDM CASH DEPOSIT"",$C1202)),
      ISNUMBER(SEARCH(""CASH DEPOSIT"",$C1202)),
      COUNTIF('SUMMARY D"&amp;"ATA'!D:D,$C1202)&lt;&gt;1
    ),
    """",
    IFERROR(TEXTJOIN(CHAR(10),TRUE,FILTER('SUMMARY DATA'!E:E,'SUMMARY DATA'!D:D=$C1202)),"""")
  )
)"),"")</f>
        <v/>
      </c>
      <c r="F1202" s="2" t="str">
        <f>IFERROR(__xludf.DUMMYFUNCTION("IFERROR(
  TEXTJOIN(CHAR(10),TRUE,FILTER('SUMMARY DATA'!F:F,'SUMMARY DATA'!A:A=$A1202,'SUMMARY DATA'!C:C=$B1202)),
  IF(
    OR(
      ISNUMBER(SEARCH(""CDM CASH DEPOSIT"",$C1202)),
      ISNUMBER(SEARCH(""CASH DEPOSIT"",$C1202)),
      COUNTIF('SUMMARY D"&amp;"ATA'!D:D,$C1202)&lt;&gt;1
    ),
    """",
    IFERROR(TEXTJOIN(CHAR(10),TRUE,FILTER('SUMMARY DATA'!F:F,'SUMMARY DATA'!D:D=$C1202)),"""")
  )
)"),"")</f>
        <v/>
      </c>
      <c r="G1202" s="2" t="str">
        <f>IFERROR(__xludf.DUMMYFUNCTION("IFERROR(
  TEXTJOIN(CHAR(10),TRUE,FILTER('SUMMARY DATA'!G:G,'SUMMARY DATA'!A:A=$A1202,'SUMMARY DATA'!C:C=$B1202)),
  IF(
    OR(
      ISNUMBER(SEARCH(""CDM CASH DEPOSIT"",$C1202)),
      ISNUMBER(SEARCH(""CASH DEPOSIT"",$C1202)),
      COUNTIF('SUMMARY D"&amp;"ATA'!D:D,$C1202)&lt;&gt;1
    ),
    """",
    IFERROR(TEXTJOIN(CHAR(10),TRUE,FILTER('SUMMARY DATA'!G:G,'SUMMARY DATA'!D:D=$C1202)),"""")
  )
)"),"")</f>
        <v/>
      </c>
      <c r="H1202" s="6" t="str">
        <f>IFERROR(__xludf.DUMMYFUNCTION("IFERROR(
  TEXTJOIN(CHAR(10),TRUE,FILTER('SUMMARY DATA'!H:H,'SUMMARY DATA'!A:A=$A1202,'SUMMARY DATA'!C:C=$B1202)),
  IF(
    OR(
      ISNUMBER(SEARCH(""CDM CASH DEPOSIT"",$C1202)),
      ISNUMBER(SEARCH(""CASH DEPOSIT"",$C1202)),
      COUNTIF('SUMMARY D"&amp;"ATA'!D:D,$C1202)&lt;&gt;1
    ),
    """",
    IFERROR(TEXTJOIN(CHAR(10),TRUE,FILTER('SUMMARY DATA'!H:H,'SUMMARY DATA'!D:D=$C1202)),"""")
  )
)"),"")</f>
        <v/>
      </c>
      <c r="I1202" s="6" t="str">
        <f>IFERROR(__xludf.DUMMYFUNCTION("IF(H1202="""","""",
SUM(ARRAYFORMULA(VALUE(SPLIT(H1202,CHAR(10)))))
)"),"")</f>
        <v/>
      </c>
      <c r="J1202" s="2" t="str">
        <f>IFERROR(__xludf.DUMMYFUNCTION("IFERROR(
  TEXTJOIN(CHAR(10),TRUE,FILTER('SUMMARY DATA'!I:I,'SUMMARY DATA'!A:A=$A1202,'SUMMARY DATA'!C:C=$B1202)),
  IF(
    OR(
      ISNUMBER(SEARCH(""CDM CASH DEPOSIT"",$C1202)),
      ISNUMBER(SEARCH(""CASH DEPOSIT"",$C1202)),
      COUNTIF('SUMMARY D"&amp;"ATA'!D:D,$C1202)&lt;&gt;1
    ),
    """",
    IFERROR(TEXTJOIN(CHAR(10),TRUE,FILTER('SUMMARY DATA'!I:I,'SUMMARY DATA'!D:D=$C1202)),"""")
  )
)"),"")</f>
        <v/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ht="15.75" customHeight="1" spans="1:27">
      <c r="A1203" s="2"/>
      <c r="B1203" s="41"/>
      <c r="C1203" s="2"/>
      <c r="D1203" s="6"/>
      <c r="E1203" s="4" t="str">
        <f>IFERROR(__xludf.DUMMYFUNCTION("IFERROR(
  TEXTJOIN(CHAR(10),TRUE,FILTER('SUMMARY DATA'!E:E,'SUMMARY DATA'!A:A=$A1203,'SUMMARY DATA'!C:C=$B1203)),
  IF(
    OR(
      ISNUMBER(SEARCH(""CDM CASH DEPOSIT"",$C1203)),
      ISNUMBER(SEARCH(""CASH DEPOSIT"",$C1203)),
      COUNTIF('SUMMARY D"&amp;"ATA'!D:D,$C1203)&lt;&gt;1
    ),
    """",
    IFERROR(TEXTJOIN(CHAR(10),TRUE,FILTER('SUMMARY DATA'!E:E,'SUMMARY DATA'!D:D=$C1203)),"""")
  )
)"),"")</f>
        <v/>
      </c>
      <c r="F1203" s="2" t="str">
        <f>IFERROR(__xludf.DUMMYFUNCTION("IFERROR(
  TEXTJOIN(CHAR(10),TRUE,FILTER('SUMMARY DATA'!F:F,'SUMMARY DATA'!A:A=$A1203,'SUMMARY DATA'!C:C=$B1203)),
  IF(
    OR(
      ISNUMBER(SEARCH(""CDM CASH DEPOSIT"",$C1203)),
      ISNUMBER(SEARCH(""CASH DEPOSIT"",$C1203)),
      COUNTIF('SUMMARY D"&amp;"ATA'!D:D,$C1203)&lt;&gt;1
    ),
    """",
    IFERROR(TEXTJOIN(CHAR(10),TRUE,FILTER('SUMMARY DATA'!F:F,'SUMMARY DATA'!D:D=$C1203)),"""")
  )
)"),"")</f>
        <v/>
      </c>
      <c r="G1203" s="2" t="str">
        <f>IFERROR(__xludf.DUMMYFUNCTION("IFERROR(
  TEXTJOIN(CHAR(10),TRUE,FILTER('SUMMARY DATA'!G:G,'SUMMARY DATA'!A:A=$A1203,'SUMMARY DATA'!C:C=$B1203)),
  IF(
    OR(
      ISNUMBER(SEARCH(""CDM CASH DEPOSIT"",$C1203)),
      ISNUMBER(SEARCH(""CASH DEPOSIT"",$C1203)),
      COUNTIF('SUMMARY D"&amp;"ATA'!D:D,$C1203)&lt;&gt;1
    ),
    """",
    IFERROR(TEXTJOIN(CHAR(10),TRUE,FILTER('SUMMARY DATA'!G:G,'SUMMARY DATA'!D:D=$C1203)),"""")
  )
)"),"")</f>
        <v/>
      </c>
      <c r="H1203" s="6" t="str">
        <f>IFERROR(__xludf.DUMMYFUNCTION("IFERROR(
  TEXTJOIN(CHAR(10),TRUE,FILTER('SUMMARY DATA'!H:H,'SUMMARY DATA'!A:A=$A1203,'SUMMARY DATA'!C:C=$B1203)),
  IF(
    OR(
      ISNUMBER(SEARCH(""CDM CASH DEPOSIT"",$C1203)),
      ISNUMBER(SEARCH(""CASH DEPOSIT"",$C1203)),
      COUNTIF('SUMMARY D"&amp;"ATA'!D:D,$C1203)&lt;&gt;1
    ),
    """",
    IFERROR(TEXTJOIN(CHAR(10),TRUE,FILTER('SUMMARY DATA'!H:H,'SUMMARY DATA'!D:D=$C1203)),"""")
  )
)"),"")</f>
        <v/>
      </c>
      <c r="I1203" s="6" t="str">
        <f>IFERROR(__xludf.DUMMYFUNCTION("IF(H1203="""","""",
SUM(ARRAYFORMULA(VALUE(SPLIT(H1203,CHAR(10)))))
)"),"")</f>
        <v/>
      </c>
      <c r="J1203" s="2" t="str">
        <f>IFERROR(__xludf.DUMMYFUNCTION("IFERROR(
  TEXTJOIN(CHAR(10),TRUE,FILTER('SUMMARY DATA'!I:I,'SUMMARY DATA'!A:A=$A1203,'SUMMARY DATA'!C:C=$B1203)),
  IF(
    OR(
      ISNUMBER(SEARCH(""CDM CASH DEPOSIT"",$C1203)),
      ISNUMBER(SEARCH(""CASH DEPOSIT"",$C1203)),
      COUNTIF('SUMMARY D"&amp;"ATA'!D:D,$C1203)&lt;&gt;1
    ),
    """",
    IFERROR(TEXTJOIN(CHAR(10),TRUE,FILTER('SUMMARY DATA'!I:I,'SUMMARY DATA'!D:D=$C1203)),"""")
  )
)"),"")</f>
        <v/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ht="15.75" customHeight="1" spans="1:27">
      <c r="A1204" s="2"/>
      <c r="B1204" s="41"/>
      <c r="C1204" s="2"/>
      <c r="D1204" s="6"/>
      <c r="E1204" s="4" t="str">
        <f>IFERROR(__xludf.DUMMYFUNCTION("IFERROR(
  TEXTJOIN(CHAR(10),TRUE,FILTER('SUMMARY DATA'!E:E,'SUMMARY DATA'!A:A=$A1204,'SUMMARY DATA'!C:C=$B1204)),
  IF(
    OR(
      ISNUMBER(SEARCH(""CDM CASH DEPOSIT"",$C1204)),
      ISNUMBER(SEARCH(""CASH DEPOSIT"",$C1204)),
      COUNTIF('SUMMARY D"&amp;"ATA'!D:D,$C1204)&lt;&gt;1
    ),
    """",
    IFERROR(TEXTJOIN(CHAR(10),TRUE,FILTER('SUMMARY DATA'!E:E,'SUMMARY DATA'!D:D=$C1204)),"""")
  )
)"),"")</f>
        <v/>
      </c>
      <c r="F1204" s="2" t="str">
        <f>IFERROR(__xludf.DUMMYFUNCTION("IFERROR(
  TEXTJOIN(CHAR(10),TRUE,FILTER('SUMMARY DATA'!F:F,'SUMMARY DATA'!A:A=$A1204,'SUMMARY DATA'!C:C=$B1204)),
  IF(
    OR(
      ISNUMBER(SEARCH(""CDM CASH DEPOSIT"",$C1204)),
      ISNUMBER(SEARCH(""CASH DEPOSIT"",$C1204)),
      COUNTIF('SUMMARY D"&amp;"ATA'!D:D,$C1204)&lt;&gt;1
    ),
    """",
    IFERROR(TEXTJOIN(CHAR(10),TRUE,FILTER('SUMMARY DATA'!F:F,'SUMMARY DATA'!D:D=$C1204)),"""")
  )
)"),"")</f>
        <v/>
      </c>
      <c r="G1204" s="2" t="str">
        <f>IFERROR(__xludf.DUMMYFUNCTION("IFERROR(
  TEXTJOIN(CHAR(10),TRUE,FILTER('SUMMARY DATA'!G:G,'SUMMARY DATA'!A:A=$A1204,'SUMMARY DATA'!C:C=$B1204)),
  IF(
    OR(
      ISNUMBER(SEARCH(""CDM CASH DEPOSIT"",$C1204)),
      ISNUMBER(SEARCH(""CASH DEPOSIT"",$C1204)),
      COUNTIF('SUMMARY D"&amp;"ATA'!D:D,$C1204)&lt;&gt;1
    ),
    """",
    IFERROR(TEXTJOIN(CHAR(10),TRUE,FILTER('SUMMARY DATA'!G:G,'SUMMARY DATA'!D:D=$C1204)),"""")
  )
)"),"")</f>
        <v/>
      </c>
      <c r="H1204" s="6" t="str">
        <f>IFERROR(__xludf.DUMMYFUNCTION("IFERROR(
  TEXTJOIN(CHAR(10),TRUE,FILTER('SUMMARY DATA'!H:H,'SUMMARY DATA'!A:A=$A1204,'SUMMARY DATA'!C:C=$B1204)),
  IF(
    OR(
      ISNUMBER(SEARCH(""CDM CASH DEPOSIT"",$C1204)),
      ISNUMBER(SEARCH(""CASH DEPOSIT"",$C1204)),
      COUNTIF('SUMMARY D"&amp;"ATA'!D:D,$C1204)&lt;&gt;1
    ),
    """",
    IFERROR(TEXTJOIN(CHAR(10),TRUE,FILTER('SUMMARY DATA'!H:H,'SUMMARY DATA'!D:D=$C1204)),"""")
  )
)"),"")</f>
        <v/>
      </c>
      <c r="I1204" s="6" t="str">
        <f>IFERROR(__xludf.DUMMYFUNCTION("IF(H1204="""","""",
SUM(ARRAYFORMULA(VALUE(SPLIT(H1204,CHAR(10)))))
)"),"")</f>
        <v/>
      </c>
      <c r="J1204" s="2" t="str">
        <f>IFERROR(__xludf.DUMMYFUNCTION("IFERROR(
  TEXTJOIN(CHAR(10),TRUE,FILTER('SUMMARY DATA'!I:I,'SUMMARY DATA'!A:A=$A1204,'SUMMARY DATA'!C:C=$B1204)),
  IF(
    OR(
      ISNUMBER(SEARCH(""CDM CASH DEPOSIT"",$C1204)),
      ISNUMBER(SEARCH(""CASH DEPOSIT"",$C1204)),
      COUNTIF('SUMMARY D"&amp;"ATA'!D:D,$C1204)&lt;&gt;1
    ),
    """",
    IFERROR(TEXTJOIN(CHAR(10),TRUE,FILTER('SUMMARY DATA'!I:I,'SUMMARY DATA'!D:D=$C1204)),"""")
  )
)"),"")</f>
        <v/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ht="15.75" customHeight="1" spans="1:27">
      <c r="A1205" s="2"/>
      <c r="B1205" s="41"/>
      <c r="C1205" s="2"/>
      <c r="D1205" s="6"/>
      <c r="E1205" s="4" t="str">
        <f>IFERROR(__xludf.DUMMYFUNCTION("IFERROR(
  TEXTJOIN(CHAR(10),TRUE,FILTER('SUMMARY DATA'!E:E,'SUMMARY DATA'!A:A=$A1205,'SUMMARY DATA'!C:C=$B1205)),
  IF(
    OR(
      ISNUMBER(SEARCH(""CDM CASH DEPOSIT"",$C1205)),
      ISNUMBER(SEARCH(""CASH DEPOSIT"",$C1205)),
      COUNTIF('SUMMARY D"&amp;"ATA'!D:D,$C1205)&lt;&gt;1
    ),
    """",
    IFERROR(TEXTJOIN(CHAR(10),TRUE,FILTER('SUMMARY DATA'!E:E,'SUMMARY DATA'!D:D=$C1205)),"""")
  )
)"),"")</f>
        <v/>
      </c>
      <c r="F1205" s="2" t="str">
        <f>IFERROR(__xludf.DUMMYFUNCTION("IFERROR(
  TEXTJOIN(CHAR(10),TRUE,FILTER('SUMMARY DATA'!F:F,'SUMMARY DATA'!A:A=$A1205,'SUMMARY DATA'!C:C=$B1205)),
  IF(
    OR(
      ISNUMBER(SEARCH(""CDM CASH DEPOSIT"",$C1205)),
      ISNUMBER(SEARCH(""CASH DEPOSIT"",$C1205)),
      COUNTIF('SUMMARY D"&amp;"ATA'!D:D,$C1205)&lt;&gt;1
    ),
    """",
    IFERROR(TEXTJOIN(CHAR(10),TRUE,FILTER('SUMMARY DATA'!F:F,'SUMMARY DATA'!D:D=$C1205)),"""")
  )
)"),"")</f>
        <v/>
      </c>
      <c r="G1205" s="2" t="str">
        <f>IFERROR(__xludf.DUMMYFUNCTION("IFERROR(
  TEXTJOIN(CHAR(10),TRUE,FILTER('SUMMARY DATA'!G:G,'SUMMARY DATA'!A:A=$A1205,'SUMMARY DATA'!C:C=$B1205)),
  IF(
    OR(
      ISNUMBER(SEARCH(""CDM CASH DEPOSIT"",$C1205)),
      ISNUMBER(SEARCH(""CASH DEPOSIT"",$C1205)),
      COUNTIF('SUMMARY D"&amp;"ATA'!D:D,$C1205)&lt;&gt;1
    ),
    """",
    IFERROR(TEXTJOIN(CHAR(10),TRUE,FILTER('SUMMARY DATA'!G:G,'SUMMARY DATA'!D:D=$C1205)),"""")
  )
)"),"")</f>
        <v/>
      </c>
      <c r="H1205" s="6" t="str">
        <f>IFERROR(__xludf.DUMMYFUNCTION("IFERROR(
  TEXTJOIN(CHAR(10),TRUE,FILTER('SUMMARY DATA'!H:H,'SUMMARY DATA'!A:A=$A1205,'SUMMARY DATA'!C:C=$B1205)),
  IF(
    OR(
      ISNUMBER(SEARCH(""CDM CASH DEPOSIT"",$C1205)),
      ISNUMBER(SEARCH(""CASH DEPOSIT"",$C1205)),
      COUNTIF('SUMMARY D"&amp;"ATA'!D:D,$C1205)&lt;&gt;1
    ),
    """",
    IFERROR(TEXTJOIN(CHAR(10),TRUE,FILTER('SUMMARY DATA'!H:H,'SUMMARY DATA'!D:D=$C1205)),"""")
  )
)"),"")</f>
        <v/>
      </c>
      <c r="I1205" s="6" t="str">
        <f>IFERROR(__xludf.DUMMYFUNCTION("IF(H1205="""","""",
SUM(ARRAYFORMULA(VALUE(SPLIT(H1205,CHAR(10)))))
)"),"")</f>
        <v/>
      </c>
      <c r="J1205" s="2" t="str">
        <f>IFERROR(__xludf.DUMMYFUNCTION("IFERROR(
  TEXTJOIN(CHAR(10),TRUE,FILTER('SUMMARY DATA'!I:I,'SUMMARY DATA'!A:A=$A1205,'SUMMARY DATA'!C:C=$B1205)),
  IF(
    OR(
      ISNUMBER(SEARCH(""CDM CASH DEPOSIT"",$C1205)),
      ISNUMBER(SEARCH(""CASH DEPOSIT"",$C1205)),
      COUNTIF('SUMMARY D"&amp;"ATA'!D:D,$C1205)&lt;&gt;1
    ),
    """",
    IFERROR(TEXTJOIN(CHAR(10),TRUE,FILTER('SUMMARY DATA'!I:I,'SUMMARY DATA'!D:D=$C1205)),"""")
  )
)"),"")</f>
        <v/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ht="15.75" customHeight="1" spans="1:27">
      <c r="A1206" s="2"/>
      <c r="B1206" s="41"/>
      <c r="C1206" s="2"/>
      <c r="D1206" s="6"/>
      <c r="E1206" s="4" t="str">
        <f>IFERROR(__xludf.DUMMYFUNCTION("IFERROR(
  TEXTJOIN(CHAR(10),TRUE,FILTER('SUMMARY DATA'!E:E,'SUMMARY DATA'!A:A=$A1206,'SUMMARY DATA'!C:C=$B1206)),
  IF(
    OR(
      ISNUMBER(SEARCH(""CDM CASH DEPOSIT"",$C1206)),
      ISNUMBER(SEARCH(""CASH DEPOSIT"",$C1206)),
      COUNTIF('SUMMARY D"&amp;"ATA'!D:D,$C1206)&lt;&gt;1
    ),
    """",
    IFERROR(TEXTJOIN(CHAR(10),TRUE,FILTER('SUMMARY DATA'!E:E,'SUMMARY DATA'!D:D=$C1206)),"""")
  )
)"),"")</f>
        <v/>
      </c>
      <c r="F1206" s="2" t="str">
        <f>IFERROR(__xludf.DUMMYFUNCTION("IFERROR(
  TEXTJOIN(CHAR(10),TRUE,FILTER('SUMMARY DATA'!F:F,'SUMMARY DATA'!A:A=$A1206,'SUMMARY DATA'!C:C=$B1206)),
  IF(
    OR(
      ISNUMBER(SEARCH(""CDM CASH DEPOSIT"",$C1206)),
      ISNUMBER(SEARCH(""CASH DEPOSIT"",$C1206)),
      COUNTIF('SUMMARY D"&amp;"ATA'!D:D,$C1206)&lt;&gt;1
    ),
    """",
    IFERROR(TEXTJOIN(CHAR(10),TRUE,FILTER('SUMMARY DATA'!F:F,'SUMMARY DATA'!D:D=$C1206)),"""")
  )
)"),"")</f>
        <v/>
      </c>
      <c r="G1206" s="2" t="str">
        <f>IFERROR(__xludf.DUMMYFUNCTION("IFERROR(
  TEXTJOIN(CHAR(10),TRUE,FILTER('SUMMARY DATA'!G:G,'SUMMARY DATA'!A:A=$A1206,'SUMMARY DATA'!C:C=$B1206)),
  IF(
    OR(
      ISNUMBER(SEARCH(""CDM CASH DEPOSIT"",$C1206)),
      ISNUMBER(SEARCH(""CASH DEPOSIT"",$C1206)),
      COUNTIF('SUMMARY D"&amp;"ATA'!D:D,$C1206)&lt;&gt;1
    ),
    """",
    IFERROR(TEXTJOIN(CHAR(10),TRUE,FILTER('SUMMARY DATA'!G:G,'SUMMARY DATA'!D:D=$C1206)),"""")
  )
)"),"")</f>
        <v/>
      </c>
      <c r="H1206" s="6" t="str">
        <f>IFERROR(__xludf.DUMMYFUNCTION("IFERROR(
  TEXTJOIN(CHAR(10),TRUE,FILTER('SUMMARY DATA'!H:H,'SUMMARY DATA'!A:A=$A1206,'SUMMARY DATA'!C:C=$B1206)),
  IF(
    OR(
      ISNUMBER(SEARCH(""CDM CASH DEPOSIT"",$C1206)),
      ISNUMBER(SEARCH(""CASH DEPOSIT"",$C1206)),
      COUNTIF('SUMMARY D"&amp;"ATA'!D:D,$C1206)&lt;&gt;1
    ),
    """",
    IFERROR(TEXTJOIN(CHAR(10),TRUE,FILTER('SUMMARY DATA'!H:H,'SUMMARY DATA'!D:D=$C1206)),"""")
  )
)"),"")</f>
        <v/>
      </c>
      <c r="I1206" s="6" t="str">
        <f>IFERROR(__xludf.DUMMYFUNCTION("IF(H1206="""","""",
SUM(ARRAYFORMULA(VALUE(SPLIT(H1206,CHAR(10)))))
)"),"")</f>
        <v/>
      </c>
      <c r="J1206" s="2" t="str">
        <f>IFERROR(__xludf.DUMMYFUNCTION("IFERROR(
  TEXTJOIN(CHAR(10),TRUE,FILTER('SUMMARY DATA'!I:I,'SUMMARY DATA'!A:A=$A1206,'SUMMARY DATA'!C:C=$B1206)),
  IF(
    OR(
      ISNUMBER(SEARCH(""CDM CASH DEPOSIT"",$C1206)),
      ISNUMBER(SEARCH(""CASH DEPOSIT"",$C1206)),
      COUNTIF('SUMMARY D"&amp;"ATA'!D:D,$C1206)&lt;&gt;1
    ),
    """",
    IFERROR(TEXTJOIN(CHAR(10),TRUE,FILTER('SUMMARY DATA'!I:I,'SUMMARY DATA'!D:D=$C1206)),"""")
  )
)"),"")</f>
        <v/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ht="15.75" customHeight="1" spans="1:27">
      <c r="A1207" s="2"/>
      <c r="B1207" s="41"/>
      <c r="C1207" s="2"/>
      <c r="D1207" s="6"/>
      <c r="E1207" s="4" t="str">
        <f>IFERROR(__xludf.DUMMYFUNCTION("IFERROR(
  TEXTJOIN(CHAR(10),TRUE,FILTER('SUMMARY DATA'!E:E,'SUMMARY DATA'!A:A=$A1207,'SUMMARY DATA'!C:C=$B1207)),
  IF(
    OR(
      ISNUMBER(SEARCH(""CDM CASH DEPOSIT"",$C1207)),
      ISNUMBER(SEARCH(""CASH DEPOSIT"",$C1207)),
      COUNTIF('SUMMARY D"&amp;"ATA'!D:D,$C1207)&lt;&gt;1
    ),
    """",
    IFERROR(TEXTJOIN(CHAR(10),TRUE,FILTER('SUMMARY DATA'!E:E,'SUMMARY DATA'!D:D=$C1207)),"""")
  )
)"),"")</f>
        <v/>
      </c>
      <c r="F1207" s="2" t="str">
        <f>IFERROR(__xludf.DUMMYFUNCTION("IFERROR(
  TEXTJOIN(CHAR(10),TRUE,FILTER('SUMMARY DATA'!F:F,'SUMMARY DATA'!A:A=$A1207,'SUMMARY DATA'!C:C=$B1207)),
  IF(
    OR(
      ISNUMBER(SEARCH(""CDM CASH DEPOSIT"",$C1207)),
      ISNUMBER(SEARCH(""CASH DEPOSIT"",$C1207)),
      COUNTIF('SUMMARY D"&amp;"ATA'!D:D,$C1207)&lt;&gt;1
    ),
    """",
    IFERROR(TEXTJOIN(CHAR(10),TRUE,FILTER('SUMMARY DATA'!F:F,'SUMMARY DATA'!D:D=$C1207)),"""")
  )
)"),"")</f>
        <v/>
      </c>
      <c r="G1207" s="2" t="str">
        <f>IFERROR(__xludf.DUMMYFUNCTION("IFERROR(
  TEXTJOIN(CHAR(10),TRUE,FILTER('SUMMARY DATA'!G:G,'SUMMARY DATA'!A:A=$A1207,'SUMMARY DATA'!C:C=$B1207)),
  IF(
    OR(
      ISNUMBER(SEARCH(""CDM CASH DEPOSIT"",$C1207)),
      ISNUMBER(SEARCH(""CASH DEPOSIT"",$C1207)),
      COUNTIF('SUMMARY D"&amp;"ATA'!D:D,$C1207)&lt;&gt;1
    ),
    """",
    IFERROR(TEXTJOIN(CHAR(10),TRUE,FILTER('SUMMARY DATA'!G:G,'SUMMARY DATA'!D:D=$C1207)),"""")
  )
)"),"")</f>
        <v/>
      </c>
      <c r="H1207" s="6" t="str">
        <f>IFERROR(__xludf.DUMMYFUNCTION("IFERROR(
  TEXTJOIN(CHAR(10),TRUE,FILTER('SUMMARY DATA'!H:H,'SUMMARY DATA'!A:A=$A1207,'SUMMARY DATA'!C:C=$B1207)),
  IF(
    OR(
      ISNUMBER(SEARCH(""CDM CASH DEPOSIT"",$C1207)),
      ISNUMBER(SEARCH(""CASH DEPOSIT"",$C1207)),
      COUNTIF('SUMMARY D"&amp;"ATA'!D:D,$C1207)&lt;&gt;1
    ),
    """",
    IFERROR(TEXTJOIN(CHAR(10),TRUE,FILTER('SUMMARY DATA'!H:H,'SUMMARY DATA'!D:D=$C1207)),"""")
  )
)"),"")</f>
        <v/>
      </c>
      <c r="I1207" s="6" t="str">
        <f>IFERROR(__xludf.DUMMYFUNCTION("IF(H1207="""","""",
SUM(ARRAYFORMULA(VALUE(SPLIT(H1207,CHAR(10)))))
)"),"")</f>
        <v/>
      </c>
      <c r="J1207" s="2" t="str">
        <f>IFERROR(__xludf.DUMMYFUNCTION("IFERROR(
  TEXTJOIN(CHAR(10),TRUE,FILTER('SUMMARY DATA'!I:I,'SUMMARY DATA'!A:A=$A1207,'SUMMARY DATA'!C:C=$B1207)),
  IF(
    OR(
      ISNUMBER(SEARCH(""CDM CASH DEPOSIT"",$C1207)),
      ISNUMBER(SEARCH(""CASH DEPOSIT"",$C1207)),
      COUNTIF('SUMMARY D"&amp;"ATA'!D:D,$C1207)&lt;&gt;1
    ),
    """",
    IFERROR(TEXTJOIN(CHAR(10),TRUE,FILTER('SUMMARY DATA'!I:I,'SUMMARY DATA'!D:D=$C1207)),"""")
  )
)"),"")</f>
        <v/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ht="15.75" customHeight="1" spans="1:27">
      <c r="A1208" s="2"/>
      <c r="B1208" s="41"/>
      <c r="C1208" s="2"/>
      <c r="D1208" s="6"/>
      <c r="E1208" s="4" t="str">
        <f>IFERROR(__xludf.DUMMYFUNCTION("IFERROR(
  TEXTJOIN(CHAR(10),TRUE,FILTER('SUMMARY DATA'!E:E,'SUMMARY DATA'!A:A=$A1208,'SUMMARY DATA'!C:C=$B1208)),
  IF(
    OR(
      ISNUMBER(SEARCH(""CDM CASH DEPOSIT"",$C1208)),
      ISNUMBER(SEARCH(""CASH DEPOSIT"",$C1208)),
      COUNTIF('SUMMARY D"&amp;"ATA'!D:D,$C1208)&lt;&gt;1
    ),
    """",
    IFERROR(TEXTJOIN(CHAR(10),TRUE,FILTER('SUMMARY DATA'!E:E,'SUMMARY DATA'!D:D=$C1208)),"""")
  )
)"),"")</f>
        <v/>
      </c>
      <c r="F1208" s="2" t="str">
        <f>IFERROR(__xludf.DUMMYFUNCTION("IFERROR(
  TEXTJOIN(CHAR(10),TRUE,FILTER('SUMMARY DATA'!F:F,'SUMMARY DATA'!A:A=$A1208,'SUMMARY DATA'!C:C=$B1208)),
  IF(
    OR(
      ISNUMBER(SEARCH(""CDM CASH DEPOSIT"",$C1208)),
      ISNUMBER(SEARCH(""CASH DEPOSIT"",$C1208)),
      COUNTIF('SUMMARY D"&amp;"ATA'!D:D,$C1208)&lt;&gt;1
    ),
    """",
    IFERROR(TEXTJOIN(CHAR(10),TRUE,FILTER('SUMMARY DATA'!F:F,'SUMMARY DATA'!D:D=$C1208)),"""")
  )
)"),"")</f>
        <v/>
      </c>
      <c r="G1208" s="2" t="str">
        <f>IFERROR(__xludf.DUMMYFUNCTION("IFERROR(
  TEXTJOIN(CHAR(10),TRUE,FILTER('SUMMARY DATA'!G:G,'SUMMARY DATA'!A:A=$A1208,'SUMMARY DATA'!C:C=$B1208)),
  IF(
    OR(
      ISNUMBER(SEARCH(""CDM CASH DEPOSIT"",$C1208)),
      ISNUMBER(SEARCH(""CASH DEPOSIT"",$C1208)),
      COUNTIF('SUMMARY D"&amp;"ATA'!D:D,$C1208)&lt;&gt;1
    ),
    """",
    IFERROR(TEXTJOIN(CHAR(10),TRUE,FILTER('SUMMARY DATA'!G:G,'SUMMARY DATA'!D:D=$C1208)),"""")
  )
)"),"")</f>
        <v/>
      </c>
      <c r="H1208" s="6" t="str">
        <f>IFERROR(__xludf.DUMMYFUNCTION("IFERROR(
  TEXTJOIN(CHAR(10),TRUE,FILTER('SUMMARY DATA'!H:H,'SUMMARY DATA'!A:A=$A1208,'SUMMARY DATA'!C:C=$B1208)),
  IF(
    OR(
      ISNUMBER(SEARCH(""CDM CASH DEPOSIT"",$C1208)),
      ISNUMBER(SEARCH(""CASH DEPOSIT"",$C1208)),
      COUNTIF('SUMMARY D"&amp;"ATA'!D:D,$C1208)&lt;&gt;1
    ),
    """",
    IFERROR(TEXTJOIN(CHAR(10),TRUE,FILTER('SUMMARY DATA'!H:H,'SUMMARY DATA'!D:D=$C1208)),"""")
  )
)"),"")</f>
        <v/>
      </c>
      <c r="I1208" s="6" t="str">
        <f>IFERROR(__xludf.DUMMYFUNCTION("IF(H1208="""","""",
SUM(ARRAYFORMULA(VALUE(SPLIT(H1208,CHAR(10)))))
)"),"")</f>
        <v/>
      </c>
      <c r="J1208" s="2" t="str">
        <f>IFERROR(__xludf.DUMMYFUNCTION("IFERROR(
  TEXTJOIN(CHAR(10),TRUE,FILTER('SUMMARY DATA'!I:I,'SUMMARY DATA'!A:A=$A1208,'SUMMARY DATA'!C:C=$B1208)),
  IF(
    OR(
      ISNUMBER(SEARCH(""CDM CASH DEPOSIT"",$C1208)),
      ISNUMBER(SEARCH(""CASH DEPOSIT"",$C1208)),
      COUNTIF('SUMMARY D"&amp;"ATA'!D:D,$C1208)&lt;&gt;1
    ),
    """",
    IFERROR(TEXTJOIN(CHAR(10),TRUE,FILTER('SUMMARY DATA'!I:I,'SUMMARY DATA'!D:D=$C1208)),"""")
  )
)"),"")</f>
        <v/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ht="15.75" customHeight="1" spans="1:27">
      <c r="A1209" s="2"/>
      <c r="B1209" s="41"/>
      <c r="C1209" s="2"/>
      <c r="D1209" s="6"/>
      <c r="E1209" s="4" t="str">
        <f>IFERROR(__xludf.DUMMYFUNCTION("IFERROR(
  TEXTJOIN(CHAR(10),TRUE,FILTER('SUMMARY DATA'!E:E,'SUMMARY DATA'!A:A=$A1209,'SUMMARY DATA'!C:C=$B1209)),
  IF(
    OR(
      ISNUMBER(SEARCH(""CDM CASH DEPOSIT"",$C1209)),
      ISNUMBER(SEARCH(""CASH DEPOSIT"",$C1209)),
      COUNTIF('SUMMARY D"&amp;"ATA'!D:D,$C1209)&lt;&gt;1
    ),
    """",
    IFERROR(TEXTJOIN(CHAR(10),TRUE,FILTER('SUMMARY DATA'!E:E,'SUMMARY DATA'!D:D=$C1209)),"""")
  )
)"),"")</f>
        <v/>
      </c>
      <c r="F1209" s="2" t="str">
        <f>IFERROR(__xludf.DUMMYFUNCTION("IFERROR(
  TEXTJOIN(CHAR(10),TRUE,FILTER('SUMMARY DATA'!F:F,'SUMMARY DATA'!A:A=$A1209,'SUMMARY DATA'!C:C=$B1209)),
  IF(
    OR(
      ISNUMBER(SEARCH(""CDM CASH DEPOSIT"",$C1209)),
      ISNUMBER(SEARCH(""CASH DEPOSIT"",$C1209)),
      COUNTIF('SUMMARY D"&amp;"ATA'!D:D,$C1209)&lt;&gt;1
    ),
    """",
    IFERROR(TEXTJOIN(CHAR(10),TRUE,FILTER('SUMMARY DATA'!F:F,'SUMMARY DATA'!D:D=$C1209)),"""")
  )
)"),"")</f>
        <v/>
      </c>
      <c r="G1209" s="2" t="str">
        <f>IFERROR(__xludf.DUMMYFUNCTION("IFERROR(
  TEXTJOIN(CHAR(10),TRUE,FILTER('SUMMARY DATA'!G:G,'SUMMARY DATA'!A:A=$A1209,'SUMMARY DATA'!C:C=$B1209)),
  IF(
    OR(
      ISNUMBER(SEARCH(""CDM CASH DEPOSIT"",$C1209)),
      ISNUMBER(SEARCH(""CASH DEPOSIT"",$C1209)),
      COUNTIF('SUMMARY D"&amp;"ATA'!D:D,$C1209)&lt;&gt;1
    ),
    """",
    IFERROR(TEXTJOIN(CHAR(10),TRUE,FILTER('SUMMARY DATA'!G:G,'SUMMARY DATA'!D:D=$C1209)),"""")
  )
)"),"")</f>
        <v/>
      </c>
      <c r="H1209" s="6" t="str">
        <f>IFERROR(__xludf.DUMMYFUNCTION("IFERROR(
  TEXTJOIN(CHAR(10),TRUE,FILTER('SUMMARY DATA'!H:H,'SUMMARY DATA'!A:A=$A1209,'SUMMARY DATA'!C:C=$B1209)),
  IF(
    OR(
      ISNUMBER(SEARCH(""CDM CASH DEPOSIT"",$C1209)),
      ISNUMBER(SEARCH(""CASH DEPOSIT"",$C1209)),
      COUNTIF('SUMMARY D"&amp;"ATA'!D:D,$C1209)&lt;&gt;1
    ),
    """",
    IFERROR(TEXTJOIN(CHAR(10),TRUE,FILTER('SUMMARY DATA'!H:H,'SUMMARY DATA'!D:D=$C1209)),"""")
  )
)"),"")</f>
        <v/>
      </c>
      <c r="I1209" s="6" t="str">
        <f>IFERROR(__xludf.DUMMYFUNCTION("IF(H1209="""","""",
SUM(ARRAYFORMULA(VALUE(SPLIT(H1209,CHAR(10)))))
)"),"")</f>
        <v/>
      </c>
      <c r="J1209" s="2" t="str">
        <f>IFERROR(__xludf.DUMMYFUNCTION("IFERROR(
  TEXTJOIN(CHAR(10),TRUE,FILTER('SUMMARY DATA'!I:I,'SUMMARY DATA'!A:A=$A1209,'SUMMARY DATA'!C:C=$B1209)),
  IF(
    OR(
      ISNUMBER(SEARCH(""CDM CASH DEPOSIT"",$C1209)),
      ISNUMBER(SEARCH(""CASH DEPOSIT"",$C1209)),
      COUNTIF('SUMMARY D"&amp;"ATA'!D:D,$C1209)&lt;&gt;1
    ),
    """",
    IFERROR(TEXTJOIN(CHAR(10),TRUE,FILTER('SUMMARY DATA'!I:I,'SUMMARY DATA'!D:D=$C1209)),"""")
  )
)"),"")</f>
        <v/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ht="15.75" customHeight="1" spans="1:27">
      <c r="A1210" s="2"/>
      <c r="B1210" s="41"/>
      <c r="C1210" s="2"/>
      <c r="D1210" s="6"/>
      <c r="E1210" s="4" t="str">
        <f>IFERROR(__xludf.DUMMYFUNCTION("IFERROR(
  TEXTJOIN(CHAR(10),TRUE,FILTER('SUMMARY DATA'!E:E,'SUMMARY DATA'!A:A=$A1210,'SUMMARY DATA'!C:C=$B1210)),
  IF(
    OR(
      ISNUMBER(SEARCH(""CDM CASH DEPOSIT"",$C1210)),
      ISNUMBER(SEARCH(""CASH DEPOSIT"",$C1210)),
      COUNTIF('SUMMARY D"&amp;"ATA'!D:D,$C1210)&lt;&gt;1
    ),
    """",
    IFERROR(TEXTJOIN(CHAR(10),TRUE,FILTER('SUMMARY DATA'!E:E,'SUMMARY DATA'!D:D=$C1210)),"""")
  )
)"),"")</f>
        <v/>
      </c>
      <c r="F1210" s="2" t="str">
        <f>IFERROR(__xludf.DUMMYFUNCTION("IFERROR(
  TEXTJOIN(CHAR(10),TRUE,FILTER('SUMMARY DATA'!F:F,'SUMMARY DATA'!A:A=$A1210,'SUMMARY DATA'!C:C=$B1210)),
  IF(
    OR(
      ISNUMBER(SEARCH(""CDM CASH DEPOSIT"",$C1210)),
      ISNUMBER(SEARCH(""CASH DEPOSIT"",$C1210)),
      COUNTIF('SUMMARY D"&amp;"ATA'!D:D,$C1210)&lt;&gt;1
    ),
    """",
    IFERROR(TEXTJOIN(CHAR(10),TRUE,FILTER('SUMMARY DATA'!F:F,'SUMMARY DATA'!D:D=$C1210)),"""")
  )
)"),"")</f>
        <v/>
      </c>
      <c r="G1210" s="2" t="str">
        <f>IFERROR(__xludf.DUMMYFUNCTION("IFERROR(
  TEXTJOIN(CHAR(10),TRUE,FILTER('SUMMARY DATA'!G:G,'SUMMARY DATA'!A:A=$A1210,'SUMMARY DATA'!C:C=$B1210)),
  IF(
    OR(
      ISNUMBER(SEARCH(""CDM CASH DEPOSIT"",$C1210)),
      ISNUMBER(SEARCH(""CASH DEPOSIT"",$C1210)),
      COUNTIF('SUMMARY D"&amp;"ATA'!D:D,$C1210)&lt;&gt;1
    ),
    """",
    IFERROR(TEXTJOIN(CHAR(10),TRUE,FILTER('SUMMARY DATA'!G:G,'SUMMARY DATA'!D:D=$C1210)),"""")
  )
)"),"")</f>
        <v/>
      </c>
      <c r="H1210" s="6" t="str">
        <f>IFERROR(__xludf.DUMMYFUNCTION("IFERROR(
  TEXTJOIN(CHAR(10),TRUE,FILTER('SUMMARY DATA'!H:H,'SUMMARY DATA'!A:A=$A1210,'SUMMARY DATA'!C:C=$B1210)),
  IF(
    OR(
      ISNUMBER(SEARCH(""CDM CASH DEPOSIT"",$C1210)),
      ISNUMBER(SEARCH(""CASH DEPOSIT"",$C1210)),
      COUNTIF('SUMMARY D"&amp;"ATA'!D:D,$C1210)&lt;&gt;1
    ),
    """",
    IFERROR(TEXTJOIN(CHAR(10),TRUE,FILTER('SUMMARY DATA'!H:H,'SUMMARY DATA'!D:D=$C1210)),"""")
  )
)"),"")</f>
        <v/>
      </c>
      <c r="I1210" s="6" t="str">
        <f>IFERROR(__xludf.DUMMYFUNCTION("IF(H1210="""","""",
SUM(ARRAYFORMULA(VALUE(SPLIT(H1210,CHAR(10)))))
)"),"")</f>
        <v/>
      </c>
      <c r="J1210" s="2" t="str">
        <f>IFERROR(__xludf.DUMMYFUNCTION("IFERROR(
  TEXTJOIN(CHAR(10),TRUE,FILTER('SUMMARY DATA'!I:I,'SUMMARY DATA'!A:A=$A1210,'SUMMARY DATA'!C:C=$B1210)),
  IF(
    OR(
      ISNUMBER(SEARCH(""CDM CASH DEPOSIT"",$C1210)),
      ISNUMBER(SEARCH(""CASH DEPOSIT"",$C1210)),
      COUNTIF('SUMMARY D"&amp;"ATA'!D:D,$C1210)&lt;&gt;1
    ),
    """",
    IFERROR(TEXTJOIN(CHAR(10),TRUE,FILTER('SUMMARY DATA'!I:I,'SUMMARY DATA'!D:D=$C1210)),"""")
  )
)"),"")</f>
        <v/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 ht="15.75" customHeight="1" spans="1:27">
      <c r="A1211" s="2"/>
      <c r="B1211" s="41"/>
      <c r="C1211" s="2"/>
      <c r="D1211" s="6"/>
      <c r="E1211" s="4" t="str">
        <f>IFERROR(__xludf.DUMMYFUNCTION("IFERROR(
  TEXTJOIN(CHAR(10),TRUE,FILTER('SUMMARY DATA'!E:E,'SUMMARY DATA'!A:A=$A1211,'SUMMARY DATA'!C:C=$B1211)),
  IF(
    OR(
      ISNUMBER(SEARCH(""CDM CASH DEPOSIT"",$C1211)),
      ISNUMBER(SEARCH(""CASH DEPOSIT"",$C1211)),
      COUNTIF('SUMMARY D"&amp;"ATA'!D:D,$C1211)&lt;&gt;1
    ),
    """",
    IFERROR(TEXTJOIN(CHAR(10),TRUE,FILTER('SUMMARY DATA'!E:E,'SUMMARY DATA'!D:D=$C1211)),"""")
  )
)"),"")</f>
        <v/>
      </c>
      <c r="F1211" s="2" t="str">
        <f>IFERROR(__xludf.DUMMYFUNCTION("IFERROR(
  TEXTJOIN(CHAR(10),TRUE,FILTER('SUMMARY DATA'!F:F,'SUMMARY DATA'!A:A=$A1211,'SUMMARY DATA'!C:C=$B1211)),
  IF(
    OR(
      ISNUMBER(SEARCH(""CDM CASH DEPOSIT"",$C1211)),
      ISNUMBER(SEARCH(""CASH DEPOSIT"",$C1211)),
      COUNTIF('SUMMARY D"&amp;"ATA'!D:D,$C1211)&lt;&gt;1
    ),
    """",
    IFERROR(TEXTJOIN(CHAR(10),TRUE,FILTER('SUMMARY DATA'!F:F,'SUMMARY DATA'!D:D=$C1211)),"""")
  )
)"),"")</f>
        <v/>
      </c>
      <c r="G1211" s="2" t="str">
        <f>IFERROR(__xludf.DUMMYFUNCTION("IFERROR(
  TEXTJOIN(CHAR(10),TRUE,FILTER('SUMMARY DATA'!G:G,'SUMMARY DATA'!A:A=$A1211,'SUMMARY DATA'!C:C=$B1211)),
  IF(
    OR(
      ISNUMBER(SEARCH(""CDM CASH DEPOSIT"",$C1211)),
      ISNUMBER(SEARCH(""CASH DEPOSIT"",$C1211)),
      COUNTIF('SUMMARY D"&amp;"ATA'!D:D,$C1211)&lt;&gt;1
    ),
    """",
    IFERROR(TEXTJOIN(CHAR(10),TRUE,FILTER('SUMMARY DATA'!G:G,'SUMMARY DATA'!D:D=$C1211)),"""")
  )
)"),"")</f>
        <v/>
      </c>
      <c r="H1211" s="6" t="str">
        <f>IFERROR(__xludf.DUMMYFUNCTION("IFERROR(
  TEXTJOIN(CHAR(10),TRUE,FILTER('SUMMARY DATA'!H:H,'SUMMARY DATA'!A:A=$A1211,'SUMMARY DATA'!C:C=$B1211)),
  IF(
    OR(
      ISNUMBER(SEARCH(""CDM CASH DEPOSIT"",$C1211)),
      ISNUMBER(SEARCH(""CASH DEPOSIT"",$C1211)),
      COUNTIF('SUMMARY D"&amp;"ATA'!D:D,$C1211)&lt;&gt;1
    ),
    """",
    IFERROR(TEXTJOIN(CHAR(10),TRUE,FILTER('SUMMARY DATA'!H:H,'SUMMARY DATA'!D:D=$C1211)),"""")
  )
)"),"")</f>
        <v/>
      </c>
      <c r="I1211" s="6" t="str">
        <f>IFERROR(__xludf.DUMMYFUNCTION("IF(H1211="""","""",
SUM(ARRAYFORMULA(VALUE(SPLIT(H1211,CHAR(10)))))
)"),"")</f>
        <v/>
      </c>
      <c r="J1211" s="2" t="str">
        <f>IFERROR(__xludf.DUMMYFUNCTION("IFERROR(
  TEXTJOIN(CHAR(10),TRUE,FILTER('SUMMARY DATA'!I:I,'SUMMARY DATA'!A:A=$A1211,'SUMMARY DATA'!C:C=$B1211)),
  IF(
    OR(
      ISNUMBER(SEARCH(""CDM CASH DEPOSIT"",$C1211)),
      ISNUMBER(SEARCH(""CASH DEPOSIT"",$C1211)),
      COUNTIF('SUMMARY D"&amp;"ATA'!D:D,$C1211)&lt;&gt;1
    ),
    """",
    IFERROR(TEXTJOIN(CHAR(10),TRUE,FILTER('SUMMARY DATA'!I:I,'SUMMARY DATA'!D:D=$C1211)),"""")
  )
)"),"")</f>
        <v/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ht="15.75" customHeight="1" spans="1:27">
      <c r="A1212" s="2"/>
      <c r="B1212" s="41"/>
      <c r="C1212" s="2"/>
      <c r="D1212" s="6"/>
      <c r="E1212" s="4" t="str">
        <f>IFERROR(__xludf.DUMMYFUNCTION("IFERROR(
  TEXTJOIN(CHAR(10),TRUE,FILTER('SUMMARY DATA'!E:E,'SUMMARY DATA'!A:A=$A1212,'SUMMARY DATA'!C:C=$B1212)),
  IF(
    OR(
      ISNUMBER(SEARCH(""CDM CASH DEPOSIT"",$C1212)),
      ISNUMBER(SEARCH(""CASH DEPOSIT"",$C1212)),
      COUNTIF('SUMMARY D"&amp;"ATA'!D:D,$C1212)&lt;&gt;1
    ),
    """",
    IFERROR(TEXTJOIN(CHAR(10),TRUE,FILTER('SUMMARY DATA'!E:E,'SUMMARY DATA'!D:D=$C1212)),"""")
  )
)"),"")</f>
        <v/>
      </c>
      <c r="F1212" s="2" t="str">
        <f>IFERROR(__xludf.DUMMYFUNCTION("IFERROR(
  TEXTJOIN(CHAR(10),TRUE,FILTER('SUMMARY DATA'!F:F,'SUMMARY DATA'!A:A=$A1212,'SUMMARY DATA'!C:C=$B1212)),
  IF(
    OR(
      ISNUMBER(SEARCH(""CDM CASH DEPOSIT"",$C1212)),
      ISNUMBER(SEARCH(""CASH DEPOSIT"",$C1212)),
      COUNTIF('SUMMARY D"&amp;"ATA'!D:D,$C1212)&lt;&gt;1
    ),
    """",
    IFERROR(TEXTJOIN(CHAR(10),TRUE,FILTER('SUMMARY DATA'!F:F,'SUMMARY DATA'!D:D=$C1212)),"""")
  )
)"),"")</f>
        <v/>
      </c>
      <c r="G1212" s="2" t="str">
        <f>IFERROR(__xludf.DUMMYFUNCTION("IFERROR(
  TEXTJOIN(CHAR(10),TRUE,FILTER('SUMMARY DATA'!G:G,'SUMMARY DATA'!A:A=$A1212,'SUMMARY DATA'!C:C=$B1212)),
  IF(
    OR(
      ISNUMBER(SEARCH(""CDM CASH DEPOSIT"",$C1212)),
      ISNUMBER(SEARCH(""CASH DEPOSIT"",$C1212)),
      COUNTIF('SUMMARY D"&amp;"ATA'!D:D,$C1212)&lt;&gt;1
    ),
    """",
    IFERROR(TEXTJOIN(CHAR(10),TRUE,FILTER('SUMMARY DATA'!G:G,'SUMMARY DATA'!D:D=$C1212)),"""")
  )
)"),"")</f>
        <v/>
      </c>
      <c r="H1212" s="6" t="str">
        <f>IFERROR(__xludf.DUMMYFUNCTION("IFERROR(
  TEXTJOIN(CHAR(10),TRUE,FILTER('SUMMARY DATA'!H:H,'SUMMARY DATA'!A:A=$A1212,'SUMMARY DATA'!C:C=$B1212)),
  IF(
    OR(
      ISNUMBER(SEARCH(""CDM CASH DEPOSIT"",$C1212)),
      ISNUMBER(SEARCH(""CASH DEPOSIT"",$C1212)),
      COUNTIF('SUMMARY D"&amp;"ATA'!D:D,$C1212)&lt;&gt;1
    ),
    """",
    IFERROR(TEXTJOIN(CHAR(10),TRUE,FILTER('SUMMARY DATA'!H:H,'SUMMARY DATA'!D:D=$C1212)),"""")
  )
)"),"")</f>
        <v/>
      </c>
      <c r="I1212" s="6" t="str">
        <f>IFERROR(__xludf.DUMMYFUNCTION("IF(H1212="""","""",
SUM(ARRAYFORMULA(VALUE(SPLIT(H1212,CHAR(10)))))
)"),"")</f>
        <v/>
      </c>
      <c r="J1212" s="2" t="str">
        <f>IFERROR(__xludf.DUMMYFUNCTION("IFERROR(
  TEXTJOIN(CHAR(10),TRUE,FILTER('SUMMARY DATA'!I:I,'SUMMARY DATA'!A:A=$A1212,'SUMMARY DATA'!C:C=$B1212)),
  IF(
    OR(
      ISNUMBER(SEARCH(""CDM CASH DEPOSIT"",$C1212)),
      ISNUMBER(SEARCH(""CASH DEPOSIT"",$C1212)),
      COUNTIF('SUMMARY D"&amp;"ATA'!D:D,$C1212)&lt;&gt;1
    ),
    """",
    IFERROR(TEXTJOIN(CHAR(10),TRUE,FILTER('SUMMARY DATA'!I:I,'SUMMARY DATA'!D:D=$C1212)),"""")
  )
)"),"")</f>
        <v/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ht="15.75" customHeight="1" spans="1:27">
      <c r="A1213" s="2"/>
      <c r="B1213" s="41"/>
      <c r="C1213" s="2"/>
      <c r="D1213" s="6"/>
      <c r="E1213" s="4" t="str">
        <f>IFERROR(__xludf.DUMMYFUNCTION("IFERROR(
  TEXTJOIN(CHAR(10),TRUE,FILTER('SUMMARY DATA'!E:E,'SUMMARY DATA'!A:A=$A1213,'SUMMARY DATA'!C:C=$B1213)),
  IF(
    OR(
      ISNUMBER(SEARCH(""CDM CASH DEPOSIT"",$C1213)),
      ISNUMBER(SEARCH(""CASH DEPOSIT"",$C1213)),
      COUNTIF('SUMMARY D"&amp;"ATA'!D:D,$C1213)&lt;&gt;1
    ),
    """",
    IFERROR(TEXTJOIN(CHAR(10),TRUE,FILTER('SUMMARY DATA'!E:E,'SUMMARY DATA'!D:D=$C1213)),"""")
  )
)"),"")</f>
        <v/>
      </c>
      <c r="F1213" s="2" t="str">
        <f>IFERROR(__xludf.DUMMYFUNCTION("IFERROR(
  TEXTJOIN(CHAR(10),TRUE,FILTER('SUMMARY DATA'!F:F,'SUMMARY DATA'!A:A=$A1213,'SUMMARY DATA'!C:C=$B1213)),
  IF(
    OR(
      ISNUMBER(SEARCH(""CDM CASH DEPOSIT"",$C1213)),
      ISNUMBER(SEARCH(""CASH DEPOSIT"",$C1213)),
      COUNTIF('SUMMARY D"&amp;"ATA'!D:D,$C1213)&lt;&gt;1
    ),
    """",
    IFERROR(TEXTJOIN(CHAR(10),TRUE,FILTER('SUMMARY DATA'!F:F,'SUMMARY DATA'!D:D=$C1213)),"""")
  )
)"),"")</f>
        <v/>
      </c>
      <c r="G1213" s="2" t="str">
        <f>IFERROR(__xludf.DUMMYFUNCTION("IFERROR(
  TEXTJOIN(CHAR(10),TRUE,FILTER('SUMMARY DATA'!G:G,'SUMMARY DATA'!A:A=$A1213,'SUMMARY DATA'!C:C=$B1213)),
  IF(
    OR(
      ISNUMBER(SEARCH(""CDM CASH DEPOSIT"",$C1213)),
      ISNUMBER(SEARCH(""CASH DEPOSIT"",$C1213)),
      COUNTIF('SUMMARY D"&amp;"ATA'!D:D,$C1213)&lt;&gt;1
    ),
    """",
    IFERROR(TEXTJOIN(CHAR(10),TRUE,FILTER('SUMMARY DATA'!G:G,'SUMMARY DATA'!D:D=$C1213)),"""")
  )
)"),"")</f>
        <v/>
      </c>
      <c r="H1213" s="6" t="str">
        <f>IFERROR(__xludf.DUMMYFUNCTION("IFERROR(
  TEXTJOIN(CHAR(10),TRUE,FILTER('SUMMARY DATA'!H:H,'SUMMARY DATA'!A:A=$A1213,'SUMMARY DATA'!C:C=$B1213)),
  IF(
    OR(
      ISNUMBER(SEARCH(""CDM CASH DEPOSIT"",$C1213)),
      ISNUMBER(SEARCH(""CASH DEPOSIT"",$C1213)),
      COUNTIF('SUMMARY D"&amp;"ATA'!D:D,$C1213)&lt;&gt;1
    ),
    """",
    IFERROR(TEXTJOIN(CHAR(10),TRUE,FILTER('SUMMARY DATA'!H:H,'SUMMARY DATA'!D:D=$C1213)),"""")
  )
)"),"")</f>
        <v/>
      </c>
      <c r="I1213" s="6" t="str">
        <f>IFERROR(__xludf.DUMMYFUNCTION("IF(H1213="""","""",
SUM(ARRAYFORMULA(VALUE(SPLIT(H1213,CHAR(10)))))
)"),"")</f>
        <v/>
      </c>
      <c r="J1213" s="2" t="str">
        <f>IFERROR(__xludf.DUMMYFUNCTION("IFERROR(
  TEXTJOIN(CHAR(10),TRUE,FILTER('SUMMARY DATA'!I:I,'SUMMARY DATA'!A:A=$A1213,'SUMMARY DATA'!C:C=$B1213)),
  IF(
    OR(
      ISNUMBER(SEARCH(""CDM CASH DEPOSIT"",$C1213)),
      ISNUMBER(SEARCH(""CASH DEPOSIT"",$C1213)),
      COUNTIF('SUMMARY D"&amp;"ATA'!D:D,$C1213)&lt;&gt;1
    ),
    """",
    IFERROR(TEXTJOIN(CHAR(10),TRUE,FILTER('SUMMARY DATA'!I:I,'SUMMARY DATA'!D:D=$C1213)),"""")
  )
)"),"")</f>
        <v/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ht="15.75" customHeight="1" spans="1:27">
      <c r="A1214" s="2"/>
      <c r="B1214" s="41"/>
      <c r="C1214" s="2"/>
      <c r="D1214" s="6"/>
      <c r="E1214" s="4" t="str">
        <f>IFERROR(__xludf.DUMMYFUNCTION("IFERROR(
  TEXTJOIN(CHAR(10),TRUE,FILTER('SUMMARY DATA'!E:E,'SUMMARY DATA'!A:A=$A1214,'SUMMARY DATA'!C:C=$B1214)),
  IF(
    OR(
      ISNUMBER(SEARCH(""CDM CASH DEPOSIT"",$C1214)),
      ISNUMBER(SEARCH(""CASH DEPOSIT"",$C1214)),
      COUNTIF('SUMMARY D"&amp;"ATA'!D:D,$C1214)&lt;&gt;1
    ),
    """",
    IFERROR(TEXTJOIN(CHAR(10),TRUE,FILTER('SUMMARY DATA'!E:E,'SUMMARY DATA'!D:D=$C1214)),"""")
  )
)"),"")</f>
        <v/>
      </c>
      <c r="F1214" s="2" t="str">
        <f>IFERROR(__xludf.DUMMYFUNCTION("IFERROR(
  TEXTJOIN(CHAR(10),TRUE,FILTER('SUMMARY DATA'!F:F,'SUMMARY DATA'!A:A=$A1214,'SUMMARY DATA'!C:C=$B1214)),
  IF(
    OR(
      ISNUMBER(SEARCH(""CDM CASH DEPOSIT"",$C1214)),
      ISNUMBER(SEARCH(""CASH DEPOSIT"",$C1214)),
      COUNTIF('SUMMARY D"&amp;"ATA'!D:D,$C1214)&lt;&gt;1
    ),
    """",
    IFERROR(TEXTJOIN(CHAR(10),TRUE,FILTER('SUMMARY DATA'!F:F,'SUMMARY DATA'!D:D=$C1214)),"""")
  )
)"),"")</f>
        <v/>
      </c>
      <c r="G1214" s="2" t="str">
        <f>IFERROR(__xludf.DUMMYFUNCTION("IFERROR(
  TEXTJOIN(CHAR(10),TRUE,FILTER('SUMMARY DATA'!G:G,'SUMMARY DATA'!A:A=$A1214,'SUMMARY DATA'!C:C=$B1214)),
  IF(
    OR(
      ISNUMBER(SEARCH(""CDM CASH DEPOSIT"",$C1214)),
      ISNUMBER(SEARCH(""CASH DEPOSIT"",$C1214)),
      COUNTIF('SUMMARY D"&amp;"ATA'!D:D,$C1214)&lt;&gt;1
    ),
    """",
    IFERROR(TEXTJOIN(CHAR(10),TRUE,FILTER('SUMMARY DATA'!G:G,'SUMMARY DATA'!D:D=$C1214)),"""")
  )
)"),"")</f>
        <v/>
      </c>
      <c r="H1214" s="6" t="str">
        <f>IFERROR(__xludf.DUMMYFUNCTION("IFERROR(
  TEXTJOIN(CHAR(10),TRUE,FILTER('SUMMARY DATA'!H:H,'SUMMARY DATA'!A:A=$A1214,'SUMMARY DATA'!C:C=$B1214)),
  IF(
    OR(
      ISNUMBER(SEARCH(""CDM CASH DEPOSIT"",$C1214)),
      ISNUMBER(SEARCH(""CASH DEPOSIT"",$C1214)),
      COUNTIF('SUMMARY D"&amp;"ATA'!D:D,$C1214)&lt;&gt;1
    ),
    """",
    IFERROR(TEXTJOIN(CHAR(10),TRUE,FILTER('SUMMARY DATA'!H:H,'SUMMARY DATA'!D:D=$C1214)),"""")
  )
)"),"")</f>
        <v/>
      </c>
      <c r="I1214" s="6" t="str">
        <f>IFERROR(__xludf.DUMMYFUNCTION("IF(H1214="""","""",
SUM(ARRAYFORMULA(VALUE(SPLIT(H1214,CHAR(10)))))
)"),"")</f>
        <v/>
      </c>
      <c r="J1214" s="2" t="str">
        <f>IFERROR(__xludf.DUMMYFUNCTION("IFERROR(
  TEXTJOIN(CHAR(10),TRUE,FILTER('SUMMARY DATA'!I:I,'SUMMARY DATA'!A:A=$A1214,'SUMMARY DATA'!C:C=$B1214)),
  IF(
    OR(
      ISNUMBER(SEARCH(""CDM CASH DEPOSIT"",$C1214)),
      ISNUMBER(SEARCH(""CASH DEPOSIT"",$C1214)),
      COUNTIF('SUMMARY D"&amp;"ATA'!D:D,$C1214)&lt;&gt;1
    ),
    """",
    IFERROR(TEXTJOIN(CHAR(10),TRUE,FILTER('SUMMARY DATA'!I:I,'SUMMARY DATA'!D:D=$C1214)),"""")
  )
)"),"")</f>
        <v/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ht="15.75" customHeight="1" spans="1:27">
      <c r="A1215" s="2"/>
      <c r="B1215" s="41"/>
      <c r="C1215" s="2"/>
      <c r="D1215" s="6"/>
      <c r="E1215" s="4" t="str">
        <f>IFERROR(__xludf.DUMMYFUNCTION("IFERROR(
  TEXTJOIN(CHAR(10),TRUE,FILTER('SUMMARY DATA'!E:E,'SUMMARY DATA'!A:A=$A1215,'SUMMARY DATA'!C:C=$B1215)),
  IF(
    OR(
      ISNUMBER(SEARCH(""CDM CASH DEPOSIT"",$C1215)),
      ISNUMBER(SEARCH(""CASH DEPOSIT"",$C1215)),
      COUNTIF('SUMMARY D"&amp;"ATA'!D:D,$C1215)&lt;&gt;1
    ),
    """",
    IFERROR(TEXTJOIN(CHAR(10),TRUE,FILTER('SUMMARY DATA'!E:E,'SUMMARY DATA'!D:D=$C1215)),"""")
  )
)"),"")</f>
        <v/>
      </c>
      <c r="F1215" s="2" t="str">
        <f>IFERROR(__xludf.DUMMYFUNCTION("IFERROR(
  TEXTJOIN(CHAR(10),TRUE,FILTER('SUMMARY DATA'!F:F,'SUMMARY DATA'!A:A=$A1215,'SUMMARY DATA'!C:C=$B1215)),
  IF(
    OR(
      ISNUMBER(SEARCH(""CDM CASH DEPOSIT"",$C1215)),
      ISNUMBER(SEARCH(""CASH DEPOSIT"",$C1215)),
      COUNTIF('SUMMARY D"&amp;"ATA'!D:D,$C1215)&lt;&gt;1
    ),
    """",
    IFERROR(TEXTJOIN(CHAR(10),TRUE,FILTER('SUMMARY DATA'!F:F,'SUMMARY DATA'!D:D=$C1215)),"""")
  )
)"),"")</f>
        <v/>
      </c>
      <c r="G1215" s="2" t="str">
        <f>IFERROR(__xludf.DUMMYFUNCTION("IFERROR(
  TEXTJOIN(CHAR(10),TRUE,FILTER('SUMMARY DATA'!G:G,'SUMMARY DATA'!A:A=$A1215,'SUMMARY DATA'!C:C=$B1215)),
  IF(
    OR(
      ISNUMBER(SEARCH(""CDM CASH DEPOSIT"",$C1215)),
      ISNUMBER(SEARCH(""CASH DEPOSIT"",$C1215)),
      COUNTIF('SUMMARY D"&amp;"ATA'!D:D,$C1215)&lt;&gt;1
    ),
    """",
    IFERROR(TEXTJOIN(CHAR(10),TRUE,FILTER('SUMMARY DATA'!G:G,'SUMMARY DATA'!D:D=$C1215)),"""")
  )
)"),"")</f>
        <v/>
      </c>
      <c r="H1215" s="6" t="str">
        <f>IFERROR(__xludf.DUMMYFUNCTION("IFERROR(
  TEXTJOIN(CHAR(10),TRUE,FILTER('SUMMARY DATA'!H:H,'SUMMARY DATA'!A:A=$A1215,'SUMMARY DATA'!C:C=$B1215)),
  IF(
    OR(
      ISNUMBER(SEARCH(""CDM CASH DEPOSIT"",$C1215)),
      ISNUMBER(SEARCH(""CASH DEPOSIT"",$C1215)),
      COUNTIF('SUMMARY D"&amp;"ATA'!D:D,$C1215)&lt;&gt;1
    ),
    """",
    IFERROR(TEXTJOIN(CHAR(10),TRUE,FILTER('SUMMARY DATA'!H:H,'SUMMARY DATA'!D:D=$C1215)),"""")
  )
)"),"")</f>
        <v/>
      </c>
      <c r="I1215" s="6" t="str">
        <f>IFERROR(__xludf.DUMMYFUNCTION("IF(H1215="""","""",
SUM(ARRAYFORMULA(VALUE(SPLIT(H1215,CHAR(10)))))
)"),"")</f>
        <v/>
      </c>
      <c r="J1215" s="2" t="str">
        <f>IFERROR(__xludf.DUMMYFUNCTION("IFERROR(
  TEXTJOIN(CHAR(10),TRUE,FILTER('SUMMARY DATA'!I:I,'SUMMARY DATA'!A:A=$A1215,'SUMMARY DATA'!C:C=$B1215)),
  IF(
    OR(
      ISNUMBER(SEARCH(""CDM CASH DEPOSIT"",$C1215)),
      ISNUMBER(SEARCH(""CASH DEPOSIT"",$C1215)),
      COUNTIF('SUMMARY D"&amp;"ATA'!D:D,$C1215)&lt;&gt;1
    ),
    """",
    IFERROR(TEXTJOIN(CHAR(10),TRUE,FILTER('SUMMARY DATA'!I:I,'SUMMARY DATA'!D:D=$C1215)),"""")
  )
)"),"")</f>
        <v/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ht="15.75" customHeight="1" spans="1:27">
      <c r="A1216" s="2"/>
      <c r="B1216" s="41"/>
      <c r="C1216" s="2"/>
      <c r="D1216" s="6"/>
      <c r="E1216" s="4" t="str">
        <f>IFERROR(__xludf.DUMMYFUNCTION("IFERROR(
  TEXTJOIN(CHAR(10),TRUE,FILTER('SUMMARY DATA'!E:E,'SUMMARY DATA'!A:A=$A1216,'SUMMARY DATA'!C:C=$B1216)),
  IF(
    OR(
      ISNUMBER(SEARCH(""CDM CASH DEPOSIT"",$C1216)),
      ISNUMBER(SEARCH(""CASH DEPOSIT"",$C1216)),
      COUNTIF('SUMMARY D"&amp;"ATA'!D:D,$C1216)&lt;&gt;1
    ),
    """",
    IFERROR(TEXTJOIN(CHAR(10),TRUE,FILTER('SUMMARY DATA'!E:E,'SUMMARY DATA'!D:D=$C1216)),"""")
  )
)"),"")</f>
        <v/>
      </c>
      <c r="F1216" s="2" t="str">
        <f>IFERROR(__xludf.DUMMYFUNCTION("IFERROR(
  TEXTJOIN(CHAR(10),TRUE,FILTER('SUMMARY DATA'!F:F,'SUMMARY DATA'!A:A=$A1216,'SUMMARY DATA'!C:C=$B1216)),
  IF(
    OR(
      ISNUMBER(SEARCH(""CDM CASH DEPOSIT"",$C1216)),
      ISNUMBER(SEARCH(""CASH DEPOSIT"",$C1216)),
      COUNTIF('SUMMARY D"&amp;"ATA'!D:D,$C1216)&lt;&gt;1
    ),
    """",
    IFERROR(TEXTJOIN(CHAR(10),TRUE,FILTER('SUMMARY DATA'!F:F,'SUMMARY DATA'!D:D=$C1216)),"""")
  )
)"),"")</f>
        <v/>
      </c>
      <c r="G1216" s="2" t="str">
        <f>IFERROR(__xludf.DUMMYFUNCTION("IFERROR(
  TEXTJOIN(CHAR(10),TRUE,FILTER('SUMMARY DATA'!G:G,'SUMMARY DATA'!A:A=$A1216,'SUMMARY DATA'!C:C=$B1216)),
  IF(
    OR(
      ISNUMBER(SEARCH(""CDM CASH DEPOSIT"",$C1216)),
      ISNUMBER(SEARCH(""CASH DEPOSIT"",$C1216)),
      COUNTIF('SUMMARY D"&amp;"ATA'!D:D,$C1216)&lt;&gt;1
    ),
    """",
    IFERROR(TEXTJOIN(CHAR(10),TRUE,FILTER('SUMMARY DATA'!G:G,'SUMMARY DATA'!D:D=$C1216)),"""")
  )
)"),"")</f>
        <v/>
      </c>
      <c r="H1216" s="6" t="str">
        <f>IFERROR(__xludf.DUMMYFUNCTION("IFERROR(
  TEXTJOIN(CHAR(10),TRUE,FILTER('SUMMARY DATA'!H:H,'SUMMARY DATA'!A:A=$A1216,'SUMMARY DATA'!C:C=$B1216)),
  IF(
    OR(
      ISNUMBER(SEARCH(""CDM CASH DEPOSIT"",$C1216)),
      ISNUMBER(SEARCH(""CASH DEPOSIT"",$C1216)),
      COUNTIF('SUMMARY D"&amp;"ATA'!D:D,$C1216)&lt;&gt;1
    ),
    """",
    IFERROR(TEXTJOIN(CHAR(10),TRUE,FILTER('SUMMARY DATA'!H:H,'SUMMARY DATA'!D:D=$C1216)),"""")
  )
)"),"")</f>
        <v/>
      </c>
      <c r="I1216" s="6" t="str">
        <f>IFERROR(__xludf.DUMMYFUNCTION("IF(H1216="""","""",
SUM(ARRAYFORMULA(VALUE(SPLIT(H1216,CHAR(10)))))
)"),"")</f>
        <v/>
      </c>
      <c r="J1216" s="2" t="str">
        <f>IFERROR(__xludf.DUMMYFUNCTION("IFERROR(
  TEXTJOIN(CHAR(10),TRUE,FILTER('SUMMARY DATA'!I:I,'SUMMARY DATA'!A:A=$A1216,'SUMMARY DATA'!C:C=$B1216)),
  IF(
    OR(
      ISNUMBER(SEARCH(""CDM CASH DEPOSIT"",$C1216)),
      ISNUMBER(SEARCH(""CASH DEPOSIT"",$C1216)),
      COUNTIF('SUMMARY D"&amp;"ATA'!D:D,$C1216)&lt;&gt;1
    ),
    """",
    IFERROR(TEXTJOIN(CHAR(10),TRUE,FILTER('SUMMARY DATA'!I:I,'SUMMARY DATA'!D:D=$C1216)),"""")
  )
)"),"")</f>
        <v/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ht="15.75" customHeight="1" spans="1:27">
      <c r="A1217" s="2"/>
      <c r="B1217" s="41"/>
      <c r="C1217" s="2"/>
      <c r="D1217" s="6"/>
      <c r="E1217" s="4" t="str">
        <f>IFERROR(__xludf.DUMMYFUNCTION("IFERROR(
  TEXTJOIN(CHAR(10),TRUE,FILTER('SUMMARY DATA'!E:E,'SUMMARY DATA'!A:A=$A1217,'SUMMARY DATA'!C:C=$B1217)),
  IF(
    OR(
      ISNUMBER(SEARCH(""CDM CASH DEPOSIT"",$C1217)),
      ISNUMBER(SEARCH(""CASH DEPOSIT"",$C1217)),
      COUNTIF('SUMMARY D"&amp;"ATA'!D:D,$C1217)&lt;&gt;1
    ),
    """",
    IFERROR(TEXTJOIN(CHAR(10),TRUE,FILTER('SUMMARY DATA'!E:E,'SUMMARY DATA'!D:D=$C1217)),"""")
  )
)"),"")</f>
        <v/>
      </c>
      <c r="F1217" s="2" t="str">
        <f>IFERROR(__xludf.DUMMYFUNCTION("IFERROR(
  TEXTJOIN(CHAR(10),TRUE,FILTER('SUMMARY DATA'!F:F,'SUMMARY DATA'!A:A=$A1217,'SUMMARY DATA'!C:C=$B1217)),
  IF(
    OR(
      ISNUMBER(SEARCH(""CDM CASH DEPOSIT"",$C1217)),
      ISNUMBER(SEARCH(""CASH DEPOSIT"",$C1217)),
      COUNTIF('SUMMARY D"&amp;"ATA'!D:D,$C1217)&lt;&gt;1
    ),
    """",
    IFERROR(TEXTJOIN(CHAR(10),TRUE,FILTER('SUMMARY DATA'!F:F,'SUMMARY DATA'!D:D=$C1217)),"""")
  )
)"),"")</f>
        <v/>
      </c>
      <c r="G1217" s="2" t="str">
        <f>IFERROR(__xludf.DUMMYFUNCTION("IFERROR(
  TEXTJOIN(CHAR(10),TRUE,FILTER('SUMMARY DATA'!G:G,'SUMMARY DATA'!A:A=$A1217,'SUMMARY DATA'!C:C=$B1217)),
  IF(
    OR(
      ISNUMBER(SEARCH(""CDM CASH DEPOSIT"",$C1217)),
      ISNUMBER(SEARCH(""CASH DEPOSIT"",$C1217)),
      COUNTIF('SUMMARY D"&amp;"ATA'!D:D,$C1217)&lt;&gt;1
    ),
    """",
    IFERROR(TEXTJOIN(CHAR(10),TRUE,FILTER('SUMMARY DATA'!G:G,'SUMMARY DATA'!D:D=$C1217)),"""")
  )
)"),"")</f>
        <v/>
      </c>
      <c r="H1217" s="6" t="str">
        <f>IFERROR(__xludf.DUMMYFUNCTION("IFERROR(
  TEXTJOIN(CHAR(10),TRUE,FILTER('SUMMARY DATA'!H:H,'SUMMARY DATA'!A:A=$A1217,'SUMMARY DATA'!C:C=$B1217)),
  IF(
    OR(
      ISNUMBER(SEARCH(""CDM CASH DEPOSIT"",$C1217)),
      ISNUMBER(SEARCH(""CASH DEPOSIT"",$C1217)),
      COUNTIF('SUMMARY D"&amp;"ATA'!D:D,$C1217)&lt;&gt;1
    ),
    """",
    IFERROR(TEXTJOIN(CHAR(10),TRUE,FILTER('SUMMARY DATA'!H:H,'SUMMARY DATA'!D:D=$C1217)),"""")
  )
)"),"")</f>
        <v/>
      </c>
      <c r="I1217" s="6" t="str">
        <f>IFERROR(__xludf.DUMMYFUNCTION("IF(H1217="""","""",
SUM(ARRAYFORMULA(VALUE(SPLIT(H1217,CHAR(10)))))
)"),"")</f>
        <v/>
      </c>
      <c r="J1217" s="2" t="str">
        <f>IFERROR(__xludf.DUMMYFUNCTION("IFERROR(
  TEXTJOIN(CHAR(10),TRUE,FILTER('SUMMARY DATA'!I:I,'SUMMARY DATA'!A:A=$A1217,'SUMMARY DATA'!C:C=$B1217)),
  IF(
    OR(
      ISNUMBER(SEARCH(""CDM CASH DEPOSIT"",$C1217)),
      ISNUMBER(SEARCH(""CASH DEPOSIT"",$C1217)),
      COUNTIF('SUMMARY D"&amp;"ATA'!D:D,$C1217)&lt;&gt;1
    ),
    """",
    IFERROR(TEXTJOIN(CHAR(10),TRUE,FILTER('SUMMARY DATA'!I:I,'SUMMARY DATA'!D:D=$C1217)),"""")
  )
)"),"")</f>
        <v/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 ht="15.75" customHeight="1" spans="1:27">
      <c r="A1218" s="2"/>
      <c r="B1218" s="41"/>
      <c r="C1218" s="2"/>
      <c r="D1218" s="6"/>
      <c r="E1218" s="4" t="str">
        <f>IFERROR(__xludf.DUMMYFUNCTION("IFERROR(
  TEXTJOIN(CHAR(10),TRUE,FILTER('SUMMARY DATA'!E:E,'SUMMARY DATA'!A:A=$A1218,'SUMMARY DATA'!C:C=$B1218)),
  IF(
    OR(
      ISNUMBER(SEARCH(""CDM CASH DEPOSIT"",$C1218)),
      ISNUMBER(SEARCH(""CASH DEPOSIT"",$C1218)),
      COUNTIF('SUMMARY D"&amp;"ATA'!D:D,$C1218)&lt;&gt;1
    ),
    """",
    IFERROR(TEXTJOIN(CHAR(10),TRUE,FILTER('SUMMARY DATA'!E:E,'SUMMARY DATA'!D:D=$C1218)),"""")
  )
)"),"")</f>
        <v/>
      </c>
      <c r="F1218" s="2" t="str">
        <f>IFERROR(__xludf.DUMMYFUNCTION("IFERROR(
  TEXTJOIN(CHAR(10),TRUE,FILTER('SUMMARY DATA'!F:F,'SUMMARY DATA'!A:A=$A1218,'SUMMARY DATA'!C:C=$B1218)),
  IF(
    OR(
      ISNUMBER(SEARCH(""CDM CASH DEPOSIT"",$C1218)),
      ISNUMBER(SEARCH(""CASH DEPOSIT"",$C1218)),
      COUNTIF('SUMMARY D"&amp;"ATA'!D:D,$C1218)&lt;&gt;1
    ),
    """",
    IFERROR(TEXTJOIN(CHAR(10),TRUE,FILTER('SUMMARY DATA'!F:F,'SUMMARY DATA'!D:D=$C1218)),"""")
  )
)"),"")</f>
        <v/>
      </c>
      <c r="G1218" s="2" t="str">
        <f>IFERROR(__xludf.DUMMYFUNCTION("IFERROR(
  TEXTJOIN(CHAR(10),TRUE,FILTER('SUMMARY DATA'!G:G,'SUMMARY DATA'!A:A=$A1218,'SUMMARY DATA'!C:C=$B1218)),
  IF(
    OR(
      ISNUMBER(SEARCH(""CDM CASH DEPOSIT"",$C1218)),
      ISNUMBER(SEARCH(""CASH DEPOSIT"",$C1218)),
      COUNTIF('SUMMARY D"&amp;"ATA'!D:D,$C1218)&lt;&gt;1
    ),
    """",
    IFERROR(TEXTJOIN(CHAR(10),TRUE,FILTER('SUMMARY DATA'!G:G,'SUMMARY DATA'!D:D=$C1218)),"""")
  )
)"),"")</f>
        <v/>
      </c>
      <c r="H1218" s="6" t="str">
        <f>IFERROR(__xludf.DUMMYFUNCTION("IFERROR(
  TEXTJOIN(CHAR(10),TRUE,FILTER('SUMMARY DATA'!H:H,'SUMMARY DATA'!A:A=$A1218,'SUMMARY DATA'!C:C=$B1218)),
  IF(
    OR(
      ISNUMBER(SEARCH(""CDM CASH DEPOSIT"",$C1218)),
      ISNUMBER(SEARCH(""CASH DEPOSIT"",$C1218)),
      COUNTIF('SUMMARY D"&amp;"ATA'!D:D,$C1218)&lt;&gt;1
    ),
    """",
    IFERROR(TEXTJOIN(CHAR(10),TRUE,FILTER('SUMMARY DATA'!H:H,'SUMMARY DATA'!D:D=$C1218)),"""")
  )
)"),"")</f>
        <v/>
      </c>
      <c r="I1218" s="6" t="str">
        <f>IFERROR(__xludf.DUMMYFUNCTION("IF(H1218="""","""",
SUM(ARRAYFORMULA(VALUE(SPLIT(H1218,CHAR(10)))))
)"),"")</f>
        <v/>
      </c>
      <c r="J1218" s="2" t="str">
        <f>IFERROR(__xludf.DUMMYFUNCTION("IFERROR(
  TEXTJOIN(CHAR(10),TRUE,FILTER('SUMMARY DATA'!I:I,'SUMMARY DATA'!A:A=$A1218,'SUMMARY DATA'!C:C=$B1218)),
  IF(
    OR(
      ISNUMBER(SEARCH(""CDM CASH DEPOSIT"",$C1218)),
      ISNUMBER(SEARCH(""CASH DEPOSIT"",$C1218)),
      COUNTIF('SUMMARY D"&amp;"ATA'!D:D,$C1218)&lt;&gt;1
    ),
    """",
    IFERROR(TEXTJOIN(CHAR(10),TRUE,FILTER('SUMMARY DATA'!I:I,'SUMMARY DATA'!D:D=$C1218)),"""")
  )
)"),"")</f>
        <v/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ht="15.75" customHeight="1" spans="1:27">
      <c r="A1219" s="2"/>
      <c r="B1219" s="41"/>
      <c r="C1219" s="2"/>
      <c r="D1219" s="6"/>
      <c r="E1219" s="4" t="str">
        <f>IFERROR(__xludf.DUMMYFUNCTION("IFERROR(
  TEXTJOIN(CHAR(10),TRUE,FILTER('SUMMARY DATA'!E:E,'SUMMARY DATA'!A:A=$A1219,'SUMMARY DATA'!C:C=$B1219)),
  IF(
    OR(
      ISNUMBER(SEARCH(""CDM CASH DEPOSIT"",$C1219)),
      ISNUMBER(SEARCH(""CASH DEPOSIT"",$C1219)),
      COUNTIF('SUMMARY D"&amp;"ATA'!D:D,$C1219)&lt;&gt;1
    ),
    """",
    IFERROR(TEXTJOIN(CHAR(10),TRUE,FILTER('SUMMARY DATA'!E:E,'SUMMARY DATA'!D:D=$C1219)),"""")
  )
)"),"")</f>
        <v/>
      </c>
      <c r="F1219" s="2" t="str">
        <f>IFERROR(__xludf.DUMMYFUNCTION("IFERROR(
  TEXTJOIN(CHAR(10),TRUE,FILTER('SUMMARY DATA'!F:F,'SUMMARY DATA'!A:A=$A1219,'SUMMARY DATA'!C:C=$B1219)),
  IF(
    OR(
      ISNUMBER(SEARCH(""CDM CASH DEPOSIT"",$C1219)),
      ISNUMBER(SEARCH(""CASH DEPOSIT"",$C1219)),
      COUNTIF('SUMMARY D"&amp;"ATA'!D:D,$C1219)&lt;&gt;1
    ),
    """",
    IFERROR(TEXTJOIN(CHAR(10),TRUE,FILTER('SUMMARY DATA'!F:F,'SUMMARY DATA'!D:D=$C1219)),"""")
  )
)"),"")</f>
        <v/>
      </c>
      <c r="G1219" s="2" t="str">
        <f>IFERROR(__xludf.DUMMYFUNCTION("IFERROR(
  TEXTJOIN(CHAR(10),TRUE,FILTER('SUMMARY DATA'!G:G,'SUMMARY DATA'!A:A=$A1219,'SUMMARY DATA'!C:C=$B1219)),
  IF(
    OR(
      ISNUMBER(SEARCH(""CDM CASH DEPOSIT"",$C1219)),
      ISNUMBER(SEARCH(""CASH DEPOSIT"",$C1219)),
      COUNTIF('SUMMARY D"&amp;"ATA'!D:D,$C1219)&lt;&gt;1
    ),
    """",
    IFERROR(TEXTJOIN(CHAR(10),TRUE,FILTER('SUMMARY DATA'!G:G,'SUMMARY DATA'!D:D=$C1219)),"""")
  )
)"),"")</f>
        <v/>
      </c>
      <c r="H1219" s="6" t="str">
        <f>IFERROR(__xludf.DUMMYFUNCTION("IFERROR(
  TEXTJOIN(CHAR(10),TRUE,FILTER('SUMMARY DATA'!H:H,'SUMMARY DATA'!A:A=$A1219,'SUMMARY DATA'!C:C=$B1219)),
  IF(
    OR(
      ISNUMBER(SEARCH(""CDM CASH DEPOSIT"",$C1219)),
      ISNUMBER(SEARCH(""CASH DEPOSIT"",$C1219)),
      COUNTIF('SUMMARY D"&amp;"ATA'!D:D,$C1219)&lt;&gt;1
    ),
    """",
    IFERROR(TEXTJOIN(CHAR(10),TRUE,FILTER('SUMMARY DATA'!H:H,'SUMMARY DATA'!D:D=$C1219)),"""")
  )
)"),"")</f>
        <v/>
      </c>
      <c r="I1219" s="6" t="str">
        <f>IFERROR(__xludf.DUMMYFUNCTION("IF(H1219="""","""",
SUM(ARRAYFORMULA(VALUE(SPLIT(H1219,CHAR(10)))))
)"),"")</f>
        <v/>
      </c>
      <c r="J1219" s="2" t="str">
        <f>IFERROR(__xludf.DUMMYFUNCTION("IFERROR(
  TEXTJOIN(CHAR(10),TRUE,FILTER('SUMMARY DATA'!I:I,'SUMMARY DATA'!A:A=$A1219,'SUMMARY DATA'!C:C=$B1219)),
  IF(
    OR(
      ISNUMBER(SEARCH(""CDM CASH DEPOSIT"",$C1219)),
      ISNUMBER(SEARCH(""CASH DEPOSIT"",$C1219)),
      COUNTIF('SUMMARY D"&amp;"ATA'!D:D,$C1219)&lt;&gt;1
    ),
    """",
    IFERROR(TEXTJOIN(CHAR(10),TRUE,FILTER('SUMMARY DATA'!I:I,'SUMMARY DATA'!D:D=$C1219)),"""")
  )
)"),"")</f>
        <v/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 ht="15.75" customHeight="1" spans="1:27">
      <c r="A1220" s="2"/>
      <c r="B1220" s="41"/>
      <c r="C1220" s="2"/>
      <c r="D1220" s="6"/>
      <c r="E1220" s="4" t="str">
        <f>IFERROR(__xludf.DUMMYFUNCTION("IFERROR(
  TEXTJOIN(CHAR(10),TRUE,FILTER('SUMMARY DATA'!E:E,'SUMMARY DATA'!A:A=$A1220,'SUMMARY DATA'!C:C=$B1220)),
  IF(
    OR(
      ISNUMBER(SEARCH(""CDM CASH DEPOSIT"",$C1220)),
      ISNUMBER(SEARCH(""CASH DEPOSIT"",$C1220)),
      COUNTIF('SUMMARY D"&amp;"ATA'!D:D,$C1220)&lt;&gt;1
    ),
    """",
    IFERROR(TEXTJOIN(CHAR(10),TRUE,FILTER('SUMMARY DATA'!E:E,'SUMMARY DATA'!D:D=$C1220)),"""")
  )
)"),"")</f>
        <v/>
      </c>
      <c r="F1220" s="2" t="str">
        <f>IFERROR(__xludf.DUMMYFUNCTION("IFERROR(
  TEXTJOIN(CHAR(10),TRUE,FILTER('SUMMARY DATA'!F:F,'SUMMARY DATA'!A:A=$A1220,'SUMMARY DATA'!C:C=$B1220)),
  IF(
    OR(
      ISNUMBER(SEARCH(""CDM CASH DEPOSIT"",$C1220)),
      ISNUMBER(SEARCH(""CASH DEPOSIT"",$C1220)),
      COUNTIF('SUMMARY D"&amp;"ATA'!D:D,$C1220)&lt;&gt;1
    ),
    """",
    IFERROR(TEXTJOIN(CHAR(10),TRUE,FILTER('SUMMARY DATA'!F:F,'SUMMARY DATA'!D:D=$C1220)),"""")
  )
)"),"")</f>
        <v/>
      </c>
      <c r="G1220" s="2" t="str">
        <f>IFERROR(__xludf.DUMMYFUNCTION("IFERROR(
  TEXTJOIN(CHAR(10),TRUE,FILTER('SUMMARY DATA'!G:G,'SUMMARY DATA'!A:A=$A1220,'SUMMARY DATA'!C:C=$B1220)),
  IF(
    OR(
      ISNUMBER(SEARCH(""CDM CASH DEPOSIT"",$C1220)),
      ISNUMBER(SEARCH(""CASH DEPOSIT"",$C1220)),
      COUNTIF('SUMMARY D"&amp;"ATA'!D:D,$C1220)&lt;&gt;1
    ),
    """",
    IFERROR(TEXTJOIN(CHAR(10),TRUE,FILTER('SUMMARY DATA'!G:G,'SUMMARY DATA'!D:D=$C1220)),"""")
  )
)"),"")</f>
        <v/>
      </c>
      <c r="H1220" s="6" t="str">
        <f>IFERROR(__xludf.DUMMYFUNCTION("IFERROR(
  TEXTJOIN(CHAR(10),TRUE,FILTER('SUMMARY DATA'!H:H,'SUMMARY DATA'!A:A=$A1220,'SUMMARY DATA'!C:C=$B1220)),
  IF(
    OR(
      ISNUMBER(SEARCH(""CDM CASH DEPOSIT"",$C1220)),
      ISNUMBER(SEARCH(""CASH DEPOSIT"",$C1220)),
      COUNTIF('SUMMARY D"&amp;"ATA'!D:D,$C1220)&lt;&gt;1
    ),
    """",
    IFERROR(TEXTJOIN(CHAR(10),TRUE,FILTER('SUMMARY DATA'!H:H,'SUMMARY DATA'!D:D=$C1220)),"""")
  )
)"),"")</f>
        <v/>
      </c>
      <c r="I1220" s="6" t="str">
        <f>IFERROR(__xludf.DUMMYFUNCTION("IF(H1220="""","""",
SUM(ARRAYFORMULA(VALUE(SPLIT(H1220,CHAR(10)))))
)"),"")</f>
        <v/>
      </c>
      <c r="J1220" s="2" t="str">
        <f>IFERROR(__xludf.DUMMYFUNCTION("IFERROR(
  TEXTJOIN(CHAR(10),TRUE,FILTER('SUMMARY DATA'!I:I,'SUMMARY DATA'!A:A=$A1220,'SUMMARY DATA'!C:C=$B1220)),
  IF(
    OR(
      ISNUMBER(SEARCH(""CDM CASH DEPOSIT"",$C1220)),
      ISNUMBER(SEARCH(""CASH DEPOSIT"",$C1220)),
      COUNTIF('SUMMARY D"&amp;"ATA'!D:D,$C1220)&lt;&gt;1
    ),
    """",
    IFERROR(TEXTJOIN(CHAR(10),TRUE,FILTER('SUMMARY DATA'!I:I,'SUMMARY DATA'!D:D=$C1220)),"""")
  )
)"),"")</f>
        <v/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ht="15.75" customHeight="1" spans="1:27">
      <c r="A1221" s="2"/>
      <c r="B1221" s="41"/>
      <c r="C1221" s="2"/>
      <c r="D1221" s="6"/>
      <c r="E1221" s="4" t="str">
        <f>IFERROR(__xludf.DUMMYFUNCTION("IFERROR(
  TEXTJOIN(CHAR(10),TRUE,FILTER('SUMMARY DATA'!E:E,'SUMMARY DATA'!A:A=$A1221,'SUMMARY DATA'!C:C=$B1221)),
  IF(
    OR(
      ISNUMBER(SEARCH(""CDM CASH DEPOSIT"",$C1221)),
      ISNUMBER(SEARCH(""CASH DEPOSIT"",$C1221)),
      COUNTIF('SUMMARY D"&amp;"ATA'!D:D,$C1221)&lt;&gt;1
    ),
    """",
    IFERROR(TEXTJOIN(CHAR(10),TRUE,FILTER('SUMMARY DATA'!E:E,'SUMMARY DATA'!D:D=$C1221)),"""")
  )
)"),"")</f>
        <v/>
      </c>
      <c r="F1221" s="2" t="str">
        <f>IFERROR(__xludf.DUMMYFUNCTION("IFERROR(
  TEXTJOIN(CHAR(10),TRUE,FILTER('SUMMARY DATA'!F:F,'SUMMARY DATA'!A:A=$A1221,'SUMMARY DATA'!C:C=$B1221)),
  IF(
    OR(
      ISNUMBER(SEARCH(""CDM CASH DEPOSIT"",$C1221)),
      ISNUMBER(SEARCH(""CASH DEPOSIT"",$C1221)),
      COUNTIF('SUMMARY D"&amp;"ATA'!D:D,$C1221)&lt;&gt;1
    ),
    """",
    IFERROR(TEXTJOIN(CHAR(10),TRUE,FILTER('SUMMARY DATA'!F:F,'SUMMARY DATA'!D:D=$C1221)),"""")
  )
)"),"")</f>
        <v/>
      </c>
      <c r="G1221" s="2" t="str">
        <f>IFERROR(__xludf.DUMMYFUNCTION("IFERROR(
  TEXTJOIN(CHAR(10),TRUE,FILTER('SUMMARY DATA'!G:G,'SUMMARY DATA'!A:A=$A1221,'SUMMARY DATA'!C:C=$B1221)),
  IF(
    OR(
      ISNUMBER(SEARCH(""CDM CASH DEPOSIT"",$C1221)),
      ISNUMBER(SEARCH(""CASH DEPOSIT"",$C1221)),
      COUNTIF('SUMMARY D"&amp;"ATA'!D:D,$C1221)&lt;&gt;1
    ),
    """",
    IFERROR(TEXTJOIN(CHAR(10),TRUE,FILTER('SUMMARY DATA'!G:G,'SUMMARY DATA'!D:D=$C1221)),"""")
  )
)"),"")</f>
        <v/>
      </c>
      <c r="H1221" s="6" t="str">
        <f>IFERROR(__xludf.DUMMYFUNCTION("IFERROR(
  TEXTJOIN(CHAR(10),TRUE,FILTER('SUMMARY DATA'!H:H,'SUMMARY DATA'!A:A=$A1221,'SUMMARY DATA'!C:C=$B1221)),
  IF(
    OR(
      ISNUMBER(SEARCH(""CDM CASH DEPOSIT"",$C1221)),
      ISNUMBER(SEARCH(""CASH DEPOSIT"",$C1221)),
      COUNTIF('SUMMARY D"&amp;"ATA'!D:D,$C1221)&lt;&gt;1
    ),
    """",
    IFERROR(TEXTJOIN(CHAR(10),TRUE,FILTER('SUMMARY DATA'!H:H,'SUMMARY DATA'!D:D=$C1221)),"""")
  )
)"),"")</f>
        <v/>
      </c>
      <c r="I1221" s="6" t="str">
        <f>IFERROR(__xludf.DUMMYFUNCTION("IF(H1221="""","""",
SUM(ARRAYFORMULA(VALUE(SPLIT(H1221,CHAR(10)))))
)"),"")</f>
        <v/>
      </c>
      <c r="J1221" s="2" t="str">
        <f>IFERROR(__xludf.DUMMYFUNCTION("IFERROR(
  TEXTJOIN(CHAR(10),TRUE,FILTER('SUMMARY DATA'!I:I,'SUMMARY DATA'!A:A=$A1221,'SUMMARY DATA'!C:C=$B1221)),
  IF(
    OR(
      ISNUMBER(SEARCH(""CDM CASH DEPOSIT"",$C1221)),
      ISNUMBER(SEARCH(""CASH DEPOSIT"",$C1221)),
      COUNTIF('SUMMARY D"&amp;"ATA'!D:D,$C1221)&lt;&gt;1
    ),
    """",
    IFERROR(TEXTJOIN(CHAR(10),TRUE,FILTER('SUMMARY DATA'!I:I,'SUMMARY DATA'!D:D=$C1221)),"""")
  )
)"),"")</f>
        <v/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ht="15.75" customHeight="1" spans="1:27">
      <c r="A1222" s="2"/>
      <c r="B1222" s="41"/>
      <c r="C1222" s="2"/>
      <c r="D1222" s="6"/>
      <c r="E1222" s="4" t="str">
        <f>IFERROR(__xludf.DUMMYFUNCTION("IFERROR(
  TEXTJOIN(CHAR(10),TRUE,FILTER('SUMMARY DATA'!E:E,'SUMMARY DATA'!A:A=$A1222,'SUMMARY DATA'!C:C=$B1222)),
  IF(
    OR(
      ISNUMBER(SEARCH(""CDM CASH DEPOSIT"",$C1222)),
      ISNUMBER(SEARCH(""CASH DEPOSIT"",$C1222)),
      COUNTIF('SUMMARY D"&amp;"ATA'!D:D,$C1222)&lt;&gt;1
    ),
    """",
    IFERROR(TEXTJOIN(CHAR(10),TRUE,FILTER('SUMMARY DATA'!E:E,'SUMMARY DATA'!D:D=$C1222)),"""")
  )
)"),"")</f>
        <v/>
      </c>
      <c r="F1222" s="2" t="str">
        <f>IFERROR(__xludf.DUMMYFUNCTION("IFERROR(
  TEXTJOIN(CHAR(10),TRUE,FILTER('SUMMARY DATA'!F:F,'SUMMARY DATA'!A:A=$A1222,'SUMMARY DATA'!C:C=$B1222)),
  IF(
    OR(
      ISNUMBER(SEARCH(""CDM CASH DEPOSIT"",$C1222)),
      ISNUMBER(SEARCH(""CASH DEPOSIT"",$C1222)),
      COUNTIF('SUMMARY D"&amp;"ATA'!D:D,$C1222)&lt;&gt;1
    ),
    """",
    IFERROR(TEXTJOIN(CHAR(10),TRUE,FILTER('SUMMARY DATA'!F:F,'SUMMARY DATA'!D:D=$C1222)),"""")
  )
)"),"")</f>
        <v/>
      </c>
      <c r="G1222" s="2" t="str">
        <f>IFERROR(__xludf.DUMMYFUNCTION("IFERROR(
  TEXTJOIN(CHAR(10),TRUE,FILTER('SUMMARY DATA'!G:G,'SUMMARY DATA'!A:A=$A1222,'SUMMARY DATA'!C:C=$B1222)),
  IF(
    OR(
      ISNUMBER(SEARCH(""CDM CASH DEPOSIT"",$C1222)),
      ISNUMBER(SEARCH(""CASH DEPOSIT"",$C1222)),
      COUNTIF('SUMMARY D"&amp;"ATA'!D:D,$C1222)&lt;&gt;1
    ),
    """",
    IFERROR(TEXTJOIN(CHAR(10),TRUE,FILTER('SUMMARY DATA'!G:G,'SUMMARY DATA'!D:D=$C1222)),"""")
  )
)"),"")</f>
        <v/>
      </c>
      <c r="H1222" s="6" t="str">
        <f>IFERROR(__xludf.DUMMYFUNCTION("IFERROR(
  TEXTJOIN(CHAR(10),TRUE,FILTER('SUMMARY DATA'!H:H,'SUMMARY DATA'!A:A=$A1222,'SUMMARY DATA'!C:C=$B1222)),
  IF(
    OR(
      ISNUMBER(SEARCH(""CDM CASH DEPOSIT"",$C1222)),
      ISNUMBER(SEARCH(""CASH DEPOSIT"",$C1222)),
      COUNTIF('SUMMARY D"&amp;"ATA'!D:D,$C1222)&lt;&gt;1
    ),
    """",
    IFERROR(TEXTJOIN(CHAR(10),TRUE,FILTER('SUMMARY DATA'!H:H,'SUMMARY DATA'!D:D=$C1222)),"""")
  )
)"),"")</f>
        <v/>
      </c>
      <c r="I1222" s="6" t="str">
        <f>IFERROR(__xludf.DUMMYFUNCTION("IF(H1222="""","""",
SUM(ARRAYFORMULA(VALUE(SPLIT(H1222,CHAR(10)))))
)"),"")</f>
        <v/>
      </c>
      <c r="J1222" s="2" t="str">
        <f>IFERROR(__xludf.DUMMYFUNCTION("IFERROR(
  TEXTJOIN(CHAR(10),TRUE,FILTER('SUMMARY DATA'!I:I,'SUMMARY DATA'!A:A=$A1222,'SUMMARY DATA'!C:C=$B1222)),
  IF(
    OR(
      ISNUMBER(SEARCH(""CDM CASH DEPOSIT"",$C1222)),
      ISNUMBER(SEARCH(""CASH DEPOSIT"",$C1222)),
      COUNTIF('SUMMARY D"&amp;"ATA'!D:D,$C1222)&lt;&gt;1
    ),
    """",
    IFERROR(TEXTJOIN(CHAR(10),TRUE,FILTER('SUMMARY DATA'!I:I,'SUMMARY DATA'!D:D=$C1222)),"""")
  )
)"),"")</f>
        <v/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ht="15.75" customHeight="1" spans="1:27">
      <c r="A1223" s="2"/>
      <c r="B1223" s="41"/>
      <c r="C1223" s="2"/>
      <c r="D1223" s="6"/>
      <c r="E1223" s="4" t="str">
        <f>IFERROR(__xludf.DUMMYFUNCTION("IFERROR(
  TEXTJOIN(CHAR(10),TRUE,FILTER('SUMMARY DATA'!E:E,'SUMMARY DATA'!A:A=$A1223,'SUMMARY DATA'!C:C=$B1223)),
  IF(
    OR(
      ISNUMBER(SEARCH(""CDM CASH DEPOSIT"",$C1223)),
      ISNUMBER(SEARCH(""CASH DEPOSIT"",$C1223)),
      COUNTIF('SUMMARY D"&amp;"ATA'!D:D,$C1223)&lt;&gt;1
    ),
    """",
    IFERROR(TEXTJOIN(CHAR(10),TRUE,FILTER('SUMMARY DATA'!E:E,'SUMMARY DATA'!D:D=$C1223)),"""")
  )
)"),"")</f>
        <v/>
      </c>
      <c r="F1223" s="2" t="str">
        <f>IFERROR(__xludf.DUMMYFUNCTION("IFERROR(
  TEXTJOIN(CHAR(10),TRUE,FILTER('SUMMARY DATA'!F:F,'SUMMARY DATA'!A:A=$A1223,'SUMMARY DATA'!C:C=$B1223)),
  IF(
    OR(
      ISNUMBER(SEARCH(""CDM CASH DEPOSIT"",$C1223)),
      ISNUMBER(SEARCH(""CASH DEPOSIT"",$C1223)),
      COUNTIF('SUMMARY D"&amp;"ATA'!D:D,$C1223)&lt;&gt;1
    ),
    """",
    IFERROR(TEXTJOIN(CHAR(10),TRUE,FILTER('SUMMARY DATA'!F:F,'SUMMARY DATA'!D:D=$C1223)),"""")
  )
)"),"")</f>
        <v/>
      </c>
      <c r="G1223" s="2" t="str">
        <f>IFERROR(__xludf.DUMMYFUNCTION("IFERROR(
  TEXTJOIN(CHAR(10),TRUE,FILTER('SUMMARY DATA'!G:G,'SUMMARY DATA'!A:A=$A1223,'SUMMARY DATA'!C:C=$B1223)),
  IF(
    OR(
      ISNUMBER(SEARCH(""CDM CASH DEPOSIT"",$C1223)),
      ISNUMBER(SEARCH(""CASH DEPOSIT"",$C1223)),
      COUNTIF('SUMMARY D"&amp;"ATA'!D:D,$C1223)&lt;&gt;1
    ),
    """",
    IFERROR(TEXTJOIN(CHAR(10),TRUE,FILTER('SUMMARY DATA'!G:G,'SUMMARY DATA'!D:D=$C1223)),"""")
  )
)"),"")</f>
        <v/>
      </c>
      <c r="H1223" s="6" t="str">
        <f>IFERROR(__xludf.DUMMYFUNCTION("IFERROR(
  TEXTJOIN(CHAR(10),TRUE,FILTER('SUMMARY DATA'!H:H,'SUMMARY DATA'!A:A=$A1223,'SUMMARY DATA'!C:C=$B1223)),
  IF(
    OR(
      ISNUMBER(SEARCH(""CDM CASH DEPOSIT"",$C1223)),
      ISNUMBER(SEARCH(""CASH DEPOSIT"",$C1223)),
      COUNTIF('SUMMARY D"&amp;"ATA'!D:D,$C1223)&lt;&gt;1
    ),
    """",
    IFERROR(TEXTJOIN(CHAR(10),TRUE,FILTER('SUMMARY DATA'!H:H,'SUMMARY DATA'!D:D=$C1223)),"""")
  )
)"),"")</f>
        <v/>
      </c>
      <c r="I1223" s="6" t="str">
        <f>IFERROR(__xludf.DUMMYFUNCTION("IF(H1223="""","""",
SUM(ARRAYFORMULA(VALUE(SPLIT(H1223,CHAR(10)))))
)"),"")</f>
        <v/>
      </c>
      <c r="J1223" s="2" t="str">
        <f>IFERROR(__xludf.DUMMYFUNCTION("IFERROR(
  TEXTJOIN(CHAR(10),TRUE,FILTER('SUMMARY DATA'!I:I,'SUMMARY DATA'!A:A=$A1223,'SUMMARY DATA'!C:C=$B1223)),
  IF(
    OR(
      ISNUMBER(SEARCH(""CDM CASH DEPOSIT"",$C1223)),
      ISNUMBER(SEARCH(""CASH DEPOSIT"",$C1223)),
      COUNTIF('SUMMARY D"&amp;"ATA'!D:D,$C1223)&lt;&gt;1
    ),
    """",
    IFERROR(TEXTJOIN(CHAR(10),TRUE,FILTER('SUMMARY DATA'!I:I,'SUMMARY DATA'!D:D=$C1223)),"""")
  )
)"),"")</f>
        <v/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ht="15.75" customHeight="1" spans="1:27">
      <c r="A1224" s="2"/>
      <c r="B1224" s="41"/>
      <c r="C1224" s="2"/>
      <c r="D1224" s="6"/>
      <c r="E1224" s="4" t="str">
        <f>IFERROR(__xludf.DUMMYFUNCTION("IFERROR(
  TEXTJOIN(CHAR(10),TRUE,FILTER('SUMMARY DATA'!E:E,'SUMMARY DATA'!A:A=$A1224,'SUMMARY DATA'!C:C=$B1224)),
  IF(
    OR(
      ISNUMBER(SEARCH(""CDM CASH DEPOSIT"",$C1224)),
      ISNUMBER(SEARCH(""CASH DEPOSIT"",$C1224)),
      COUNTIF('SUMMARY D"&amp;"ATA'!D:D,$C1224)&lt;&gt;1
    ),
    """",
    IFERROR(TEXTJOIN(CHAR(10),TRUE,FILTER('SUMMARY DATA'!E:E,'SUMMARY DATA'!D:D=$C1224)),"""")
  )
)"),"")</f>
        <v/>
      </c>
      <c r="F1224" s="2" t="str">
        <f>IFERROR(__xludf.DUMMYFUNCTION("IFERROR(
  TEXTJOIN(CHAR(10),TRUE,FILTER('SUMMARY DATA'!F:F,'SUMMARY DATA'!A:A=$A1224,'SUMMARY DATA'!C:C=$B1224)),
  IF(
    OR(
      ISNUMBER(SEARCH(""CDM CASH DEPOSIT"",$C1224)),
      ISNUMBER(SEARCH(""CASH DEPOSIT"",$C1224)),
      COUNTIF('SUMMARY D"&amp;"ATA'!D:D,$C1224)&lt;&gt;1
    ),
    """",
    IFERROR(TEXTJOIN(CHAR(10),TRUE,FILTER('SUMMARY DATA'!F:F,'SUMMARY DATA'!D:D=$C1224)),"""")
  )
)"),"")</f>
        <v/>
      </c>
      <c r="G1224" s="2" t="str">
        <f>IFERROR(__xludf.DUMMYFUNCTION("IFERROR(
  TEXTJOIN(CHAR(10),TRUE,FILTER('SUMMARY DATA'!G:G,'SUMMARY DATA'!A:A=$A1224,'SUMMARY DATA'!C:C=$B1224)),
  IF(
    OR(
      ISNUMBER(SEARCH(""CDM CASH DEPOSIT"",$C1224)),
      ISNUMBER(SEARCH(""CASH DEPOSIT"",$C1224)),
      COUNTIF('SUMMARY D"&amp;"ATA'!D:D,$C1224)&lt;&gt;1
    ),
    """",
    IFERROR(TEXTJOIN(CHAR(10),TRUE,FILTER('SUMMARY DATA'!G:G,'SUMMARY DATA'!D:D=$C1224)),"""")
  )
)"),"")</f>
        <v/>
      </c>
      <c r="H1224" s="6" t="str">
        <f>IFERROR(__xludf.DUMMYFUNCTION("IFERROR(
  TEXTJOIN(CHAR(10),TRUE,FILTER('SUMMARY DATA'!H:H,'SUMMARY DATA'!A:A=$A1224,'SUMMARY DATA'!C:C=$B1224)),
  IF(
    OR(
      ISNUMBER(SEARCH(""CDM CASH DEPOSIT"",$C1224)),
      ISNUMBER(SEARCH(""CASH DEPOSIT"",$C1224)),
      COUNTIF('SUMMARY D"&amp;"ATA'!D:D,$C1224)&lt;&gt;1
    ),
    """",
    IFERROR(TEXTJOIN(CHAR(10),TRUE,FILTER('SUMMARY DATA'!H:H,'SUMMARY DATA'!D:D=$C1224)),"""")
  )
)"),"")</f>
        <v/>
      </c>
      <c r="I1224" s="6" t="str">
        <f>IFERROR(__xludf.DUMMYFUNCTION("IF(H1224="""","""",
SUM(ARRAYFORMULA(VALUE(SPLIT(H1224,CHAR(10)))))
)"),"")</f>
        <v/>
      </c>
      <c r="J1224" s="2" t="str">
        <f>IFERROR(__xludf.DUMMYFUNCTION("IFERROR(
  TEXTJOIN(CHAR(10),TRUE,FILTER('SUMMARY DATA'!I:I,'SUMMARY DATA'!A:A=$A1224,'SUMMARY DATA'!C:C=$B1224)),
  IF(
    OR(
      ISNUMBER(SEARCH(""CDM CASH DEPOSIT"",$C1224)),
      ISNUMBER(SEARCH(""CASH DEPOSIT"",$C1224)),
      COUNTIF('SUMMARY D"&amp;"ATA'!D:D,$C1224)&lt;&gt;1
    ),
    """",
    IFERROR(TEXTJOIN(CHAR(10),TRUE,FILTER('SUMMARY DATA'!I:I,'SUMMARY DATA'!D:D=$C1224)),"""")
  )
)"),"")</f>
        <v/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 ht="15.75" customHeight="1" spans="1:27">
      <c r="A1225" s="2"/>
      <c r="B1225" s="41"/>
      <c r="C1225" s="2"/>
      <c r="D1225" s="6"/>
      <c r="E1225" s="4" t="str">
        <f>IFERROR(__xludf.DUMMYFUNCTION("IFERROR(
  TEXTJOIN(CHAR(10),TRUE,FILTER('SUMMARY DATA'!E:E,'SUMMARY DATA'!A:A=$A1225,'SUMMARY DATA'!C:C=$B1225)),
  IF(
    OR(
      ISNUMBER(SEARCH(""CDM CASH DEPOSIT"",$C1225)),
      ISNUMBER(SEARCH(""CASH DEPOSIT"",$C1225)),
      COUNTIF('SUMMARY D"&amp;"ATA'!D:D,$C1225)&lt;&gt;1
    ),
    """",
    IFERROR(TEXTJOIN(CHAR(10),TRUE,FILTER('SUMMARY DATA'!E:E,'SUMMARY DATA'!D:D=$C1225)),"""")
  )
)"),"")</f>
        <v/>
      </c>
      <c r="F1225" s="2" t="str">
        <f>IFERROR(__xludf.DUMMYFUNCTION("IFERROR(
  TEXTJOIN(CHAR(10),TRUE,FILTER('SUMMARY DATA'!F:F,'SUMMARY DATA'!A:A=$A1225,'SUMMARY DATA'!C:C=$B1225)),
  IF(
    OR(
      ISNUMBER(SEARCH(""CDM CASH DEPOSIT"",$C1225)),
      ISNUMBER(SEARCH(""CASH DEPOSIT"",$C1225)),
      COUNTIF('SUMMARY D"&amp;"ATA'!D:D,$C1225)&lt;&gt;1
    ),
    """",
    IFERROR(TEXTJOIN(CHAR(10),TRUE,FILTER('SUMMARY DATA'!F:F,'SUMMARY DATA'!D:D=$C1225)),"""")
  )
)"),"")</f>
        <v/>
      </c>
      <c r="G1225" s="2" t="str">
        <f>IFERROR(__xludf.DUMMYFUNCTION("IFERROR(
  TEXTJOIN(CHAR(10),TRUE,FILTER('SUMMARY DATA'!G:G,'SUMMARY DATA'!A:A=$A1225,'SUMMARY DATA'!C:C=$B1225)),
  IF(
    OR(
      ISNUMBER(SEARCH(""CDM CASH DEPOSIT"",$C1225)),
      ISNUMBER(SEARCH(""CASH DEPOSIT"",$C1225)),
      COUNTIF('SUMMARY D"&amp;"ATA'!D:D,$C1225)&lt;&gt;1
    ),
    """",
    IFERROR(TEXTJOIN(CHAR(10),TRUE,FILTER('SUMMARY DATA'!G:G,'SUMMARY DATA'!D:D=$C1225)),"""")
  )
)"),"")</f>
        <v/>
      </c>
      <c r="H1225" s="6" t="str">
        <f>IFERROR(__xludf.DUMMYFUNCTION("IFERROR(
  TEXTJOIN(CHAR(10),TRUE,FILTER('SUMMARY DATA'!H:H,'SUMMARY DATA'!A:A=$A1225,'SUMMARY DATA'!C:C=$B1225)),
  IF(
    OR(
      ISNUMBER(SEARCH(""CDM CASH DEPOSIT"",$C1225)),
      ISNUMBER(SEARCH(""CASH DEPOSIT"",$C1225)),
      COUNTIF('SUMMARY D"&amp;"ATA'!D:D,$C1225)&lt;&gt;1
    ),
    """",
    IFERROR(TEXTJOIN(CHAR(10),TRUE,FILTER('SUMMARY DATA'!H:H,'SUMMARY DATA'!D:D=$C1225)),"""")
  )
)"),"")</f>
        <v/>
      </c>
      <c r="I1225" s="6" t="str">
        <f>IFERROR(__xludf.DUMMYFUNCTION("IF(H1225="""","""",
SUM(ARRAYFORMULA(VALUE(SPLIT(H1225,CHAR(10)))))
)"),"")</f>
        <v/>
      </c>
      <c r="J1225" s="2" t="str">
        <f>IFERROR(__xludf.DUMMYFUNCTION("IFERROR(
  TEXTJOIN(CHAR(10),TRUE,FILTER('SUMMARY DATA'!I:I,'SUMMARY DATA'!A:A=$A1225,'SUMMARY DATA'!C:C=$B1225)),
  IF(
    OR(
      ISNUMBER(SEARCH(""CDM CASH DEPOSIT"",$C1225)),
      ISNUMBER(SEARCH(""CASH DEPOSIT"",$C1225)),
      COUNTIF('SUMMARY D"&amp;"ATA'!D:D,$C1225)&lt;&gt;1
    ),
    """",
    IFERROR(TEXTJOIN(CHAR(10),TRUE,FILTER('SUMMARY DATA'!I:I,'SUMMARY DATA'!D:D=$C1225)),"""")
  )
)"),"")</f>
        <v/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ht="15.75" customHeight="1" spans="1:27">
      <c r="A1226" s="2"/>
      <c r="B1226" s="41"/>
      <c r="C1226" s="2"/>
      <c r="D1226" s="6"/>
      <c r="E1226" s="4" t="str">
        <f>IFERROR(__xludf.DUMMYFUNCTION("IFERROR(
  TEXTJOIN(CHAR(10),TRUE,FILTER('SUMMARY DATA'!E:E,'SUMMARY DATA'!A:A=$A1226,'SUMMARY DATA'!C:C=$B1226)),
  IF(
    OR(
      ISNUMBER(SEARCH(""CDM CASH DEPOSIT"",$C1226)),
      ISNUMBER(SEARCH(""CASH DEPOSIT"",$C1226)),
      COUNTIF('SUMMARY D"&amp;"ATA'!D:D,$C1226)&lt;&gt;1
    ),
    """",
    IFERROR(TEXTJOIN(CHAR(10),TRUE,FILTER('SUMMARY DATA'!E:E,'SUMMARY DATA'!D:D=$C1226)),"""")
  )
)"),"")</f>
        <v/>
      </c>
      <c r="F1226" s="2" t="str">
        <f>IFERROR(__xludf.DUMMYFUNCTION("IFERROR(
  TEXTJOIN(CHAR(10),TRUE,FILTER('SUMMARY DATA'!F:F,'SUMMARY DATA'!A:A=$A1226,'SUMMARY DATA'!C:C=$B1226)),
  IF(
    OR(
      ISNUMBER(SEARCH(""CDM CASH DEPOSIT"",$C1226)),
      ISNUMBER(SEARCH(""CASH DEPOSIT"",$C1226)),
      COUNTIF('SUMMARY D"&amp;"ATA'!D:D,$C1226)&lt;&gt;1
    ),
    """",
    IFERROR(TEXTJOIN(CHAR(10),TRUE,FILTER('SUMMARY DATA'!F:F,'SUMMARY DATA'!D:D=$C1226)),"""")
  )
)"),"")</f>
        <v/>
      </c>
      <c r="G1226" s="2" t="str">
        <f>IFERROR(__xludf.DUMMYFUNCTION("IFERROR(
  TEXTJOIN(CHAR(10),TRUE,FILTER('SUMMARY DATA'!G:G,'SUMMARY DATA'!A:A=$A1226,'SUMMARY DATA'!C:C=$B1226)),
  IF(
    OR(
      ISNUMBER(SEARCH(""CDM CASH DEPOSIT"",$C1226)),
      ISNUMBER(SEARCH(""CASH DEPOSIT"",$C1226)),
      COUNTIF('SUMMARY D"&amp;"ATA'!D:D,$C1226)&lt;&gt;1
    ),
    """",
    IFERROR(TEXTJOIN(CHAR(10),TRUE,FILTER('SUMMARY DATA'!G:G,'SUMMARY DATA'!D:D=$C1226)),"""")
  )
)"),"")</f>
        <v/>
      </c>
      <c r="H1226" s="6" t="str">
        <f>IFERROR(__xludf.DUMMYFUNCTION("IFERROR(
  TEXTJOIN(CHAR(10),TRUE,FILTER('SUMMARY DATA'!H:H,'SUMMARY DATA'!A:A=$A1226,'SUMMARY DATA'!C:C=$B1226)),
  IF(
    OR(
      ISNUMBER(SEARCH(""CDM CASH DEPOSIT"",$C1226)),
      ISNUMBER(SEARCH(""CASH DEPOSIT"",$C1226)),
      COUNTIF('SUMMARY D"&amp;"ATA'!D:D,$C1226)&lt;&gt;1
    ),
    """",
    IFERROR(TEXTJOIN(CHAR(10),TRUE,FILTER('SUMMARY DATA'!H:H,'SUMMARY DATA'!D:D=$C1226)),"""")
  )
)"),"")</f>
        <v/>
      </c>
      <c r="I1226" s="6" t="str">
        <f>IFERROR(__xludf.DUMMYFUNCTION("IF(H1226="""","""",
SUM(ARRAYFORMULA(VALUE(SPLIT(H1226,CHAR(10)))))
)"),"")</f>
        <v/>
      </c>
      <c r="J1226" s="2" t="str">
        <f>IFERROR(__xludf.DUMMYFUNCTION("IFERROR(
  TEXTJOIN(CHAR(10),TRUE,FILTER('SUMMARY DATA'!I:I,'SUMMARY DATA'!A:A=$A1226,'SUMMARY DATA'!C:C=$B1226)),
  IF(
    OR(
      ISNUMBER(SEARCH(""CDM CASH DEPOSIT"",$C1226)),
      ISNUMBER(SEARCH(""CASH DEPOSIT"",$C1226)),
      COUNTIF('SUMMARY D"&amp;"ATA'!D:D,$C1226)&lt;&gt;1
    ),
    """",
    IFERROR(TEXTJOIN(CHAR(10),TRUE,FILTER('SUMMARY DATA'!I:I,'SUMMARY DATA'!D:D=$C1226)),"""")
  )
)"),"")</f>
        <v/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ht="15.75" customHeight="1" spans="1:27">
      <c r="A1227" s="2"/>
      <c r="B1227" s="41"/>
      <c r="C1227" s="2"/>
      <c r="D1227" s="6"/>
      <c r="E1227" s="4" t="str">
        <f>IFERROR(__xludf.DUMMYFUNCTION("IFERROR(
  TEXTJOIN(CHAR(10),TRUE,FILTER('SUMMARY DATA'!E:E,'SUMMARY DATA'!A:A=$A1227,'SUMMARY DATA'!C:C=$B1227)),
  IF(
    OR(
      ISNUMBER(SEARCH(""CDM CASH DEPOSIT"",$C1227)),
      ISNUMBER(SEARCH(""CASH DEPOSIT"",$C1227)),
      COUNTIF('SUMMARY D"&amp;"ATA'!D:D,$C1227)&lt;&gt;1
    ),
    """",
    IFERROR(TEXTJOIN(CHAR(10),TRUE,FILTER('SUMMARY DATA'!E:E,'SUMMARY DATA'!D:D=$C1227)),"""")
  )
)"),"")</f>
        <v/>
      </c>
      <c r="F1227" s="2" t="str">
        <f>IFERROR(__xludf.DUMMYFUNCTION("IFERROR(
  TEXTJOIN(CHAR(10),TRUE,FILTER('SUMMARY DATA'!F:F,'SUMMARY DATA'!A:A=$A1227,'SUMMARY DATA'!C:C=$B1227)),
  IF(
    OR(
      ISNUMBER(SEARCH(""CDM CASH DEPOSIT"",$C1227)),
      ISNUMBER(SEARCH(""CASH DEPOSIT"",$C1227)),
      COUNTIF('SUMMARY D"&amp;"ATA'!D:D,$C1227)&lt;&gt;1
    ),
    """",
    IFERROR(TEXTJOIN(CHAR(10),TRUE,FILTER('SUMMARY DATA'!F:F,'SUMMARY DATA'!D:D=$C1227)),"""")
  )
)"),"")</f>
        <v/>
      </c>
      <c r="G1227" s="2" t="str">
        <f>IFERROR(__xludf.DUMMYFUNCTION("IFERROR(
  TEXTJOIN(CHAR(10),TRUE,FILTER('SUMMARY DATA'!G:G,'SUMMARY DATA'!A:A=$A1227,'SUMMARY DATA'!C:C=$B1227)),
  IF(
    OR(
      ISNUMBER(SEARCH(""CDM CASH DEPOSIT"",$C1227)),
      ISNUMBER(SEARCH(""CASH DEPOSIT"",$C1227)),
      COUNTIF('SUMMARY D"&amp;"ATA'!D:D,$C1227)&lt;&gt;1
    ),
    """",
    IFERROR(TEXTJOIN(CHAR(10),TRUE,FILTER('SUMMARY DATA'!G:G,'SUMMARY DATA'!D:D=$C1227)),"""")
  )
)"),"")</f>
        <v/>
      </c>
      <c r="H1227" s="6" t="str">
        <f>IFERROR(__xludf.DUMMYFUNCTION("IFERROR(
  TEXTJOIN(CHAR(10),TRUE,FILTER('SUMMARY DATA'!H:H,'SUMMARY DATA'!A:A=$A1227,'SUMMARY DATA'!C:C=$B1227)),
  IF(
    OR(
      ISNUMBER(SEARCH(""CDM CASH DEPOSIT"",$C1227)),
      ISNUMBER(SEARCH(""CASH DEPOSIT"",$C1227)),
      COUNTIF('SUMMARY D"&amp;"ATA'!D:D,$C1227)&lt;&gt;1
    ),
    """",
    IFERROR(TEXTJOIN(CHAR(10),TRUE,FILTER('SUMMARY DATA'!H:H,'SUMMARY DATA'!D:D=$C1227)),"""")
  )
)"),"")</f>
        <v/>
      </c>
      <c r="I1227" s="6" t="str">
        <f>IFERROR(__xludf.DUMMYFUNCTION("IF(H1227="""","""",
SUM(ARRAYFORMULA(VALUE(SPLIT(H1227,CHAR(10)))))
)"),"")</f>
        <v/>
      </c>
      <c r="J1227" s="2" t="str">
        <f>IFERROR(__xludf.DUMMYFUNCTION("IFERROR(
  TEXTJOIN(CHAR(10),TRUE,FILTER('SUMMARY DATA'!I:I,'SUMMARY DATA'!A:A=$A1227,'SUMMARY DATA'!C:C=$B1227)),
  IF(
    OR(
      ISNUMBER(SEARCH(""CDM CASH DEPOSIT"",$C1227)),
      ISNUMBER(SEARCH(""CASH DEPOSIT"",$C1227)),
      COUNTIF('SUMMARY D"&amp;"ATA'!D:D,$C1227)&lt;&gt;1
    ),
    """",
    IFERROR(TEXTJOIN(CHAR(10),TRUE,FILTER('SUMMARY DATA'!I:I,'SUMMARY DATA'!D:D=$C1227)),"""")
  )
)"),"")</f>
        <v/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ht="15.75" customHeight="1" spans="1:27">
      <c r="A1228" s="2"/>
      <c r="B1228" s="41"/>
      <c r="C1228" s="2"/>
      <c r="D1228" s="6"/>
      <c r="E1228" s="4" t="str">
        <f>IFERROR(__xludf.DUMMYFUNCTION("IFERROR(
  TEXTJOIN(CHAR(10),TRUE,FILTER('SUMMARY DATA'!E:E,'SUMMARY DATA'!A:A=$A1228,'SUMMARY DATA'!C:C=$B1228)),
  IF(
    OR(
      ISNUMBER(SEARCH(""CDM CASH DEPOSIT"",$C1228)),
      ISNUMBER(SEARCH(""CASH DEPOSIT"",$C1228)),
      COUNTIF('SUMMARY D"&amp;"ATA'!D:D,$C1228)&lt;&gt;1
    ),
    """",
    IFERROR(TEXTJOIN(CHAR(10),TRUE,FILTER('SUMMARY DATA'!E:E,'SUMMARY DATA'!D:D=$C1228)),"""")
  )
)"),"")</f>
        <v/>
      </c>
      <c r="F1228" s="2" t="str">
        <f>IFERROR(__xludf.DUMMYFUNCTION("IFERROR(
  TEXTJOIN(CHAR(10),TRUE,FILTER('SUMMARY DATA'!F:F,'SUMMARY DATA'!A:A=$A1228,'SUMMARY DATA'!C:C=$B1228)),
  IF(
    OR(
      ISNUMBER(SEARCH(""CDM CASH DEPOSIT"",$C1228)),
      ISNUMBER(SEARCH(""CASH DEPOSIT"",$C1228)),
      COUNTIF('SUMMARY D"&amp;"ATA'!D:D,$C1228)&lt;&gt;1
    ),
    """",
    IFERROR(TEXTJOIN(CHAR(10),TRUE,FILTER('SUMMARY DATA'!F:F,'SUMMARY DATA'!D:D=$C1228)),"""")
  )
)"),"")</f>
        <v/>
      </c>
      <c r="G1228" s="2" t="str">
        <f>IFERROR(__xludf.DUMMYFUNCTION("IFERROR(
  TEXTJOIN(CHAR(10),TRUE,FILTER('SUMMARY DATA'!G:G,'SUMMARY DATA'!A:A=$A1228,'SUMMARY DATA'!C:C=$B1228)),
  IF(
    OR(
      ISNUMBER(SEARCH(""CDM CASH DEPOSIT"",$C1228)),
      ISNUMBER(SEARCH(""CASH DEPOSIT"",$C1228)),
      COUNTIF('SUMMARY D"&amp;"ATA'!D:D,$C1228)&lt;&gt;1
    ),
    """",
    IFERROR(TEXTJOIN(CHAR(10),TRUE,FILTER('SUMMARY DATA'!G:G,'SUMMARY DATA'!D:D=$C1228)),"""")
  )
)"),"")</f>
        <v/>
      </c>
      <c r="H1228" s="6" t="str">
        <f>IFERROR(__xludf.DUMMYFUNCTION("IFERROR(
  TEXTJOIN(CHAR(10),TRUE,FILTER('SUMMARY DATA'!H:H,'SUMMARY DATA'!A:A=$A1228,'SUMMARY DATA'!C:C=$B1228)),
  IF(
    OR(
      ISNUMBER(SEARCH(""CDM CASH DEPOSIT"",$C1228)),
      ISNUMBER(SEARCH(""CASH DEPOSIT"",$C1228)),
      COUNTIF('SUMMARY D"&amp;"ATA'!D:D,$C1228)&lt;&gt;1
    ),
    """",
    IFERROR(TEXTJOIN(CHAR(10),TRUE,FILTER('SUMMARY DATA'!H:H,'SUMMARY DATA'!D:D=$C1228)),"""")
  )
)"),"")</f>
        <v/>
      </c>
      <c r="I1228" s="6" t="str">
        <f>IFERROR(__xludf.DUMMYFUNCTION("IF(H1228="""","""",
SUM(ARRAYFORMULA(VALUE(SPLIT(H1228,CHAR(10)))))
)"),"")</f>
        <v/>
      </c>
      <c r="J1228" s="2" t="str">
        <f>IFERROR(__xludf.DUMMYFUNCTION("IFERROR(
  TEXTJOIN(CHAR(10),TRUE,FILTER('SUMMARY DATA'!I:I,'SUMMARY DATA'!A:A=$A1228,'SUMMARY DATA'!C:C=$B1228)),
  IF(
    OR(
      ISNUMBER(SEARCH(""CDM CASH DEPOSIT"",$C1228)),
      ISNUMBER(SEARCH(""CASH DEPOSIT"",$C1228)),
      COUNTIF('SUMMARY D"&amp;"ATA'!D:D,$C1228)&lt;&gt;1
    ),
    """",
    IFERROR(TEXTJOIN(CHAR(10),TRUE,FILTER('SUMMARY DATA'!I:I,'SUMMARY DATA'!D:D=$C1228)),"""")
  )
)"),"")</f>
        <v/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ht="15.75" customHeight="1" spans="1:27">
      <c r="A1229" s="2"/>
      <c r="B1229" s="41"/>
      <c r="C1229" s="2"/>
      <c r="D1229" s="6"/>
      <c r="E1229" s="4" t="str">
        <f>IFERROR(__xludf.DUMMYFUNCTION("IFERROR(
  TEXTJOIN(CHAR(10),TRUE,FILTER('SUMMARY DATA'!E:E,'SUMMARY DATA'!A:A=$A1229,'SUMMARY DATA'!C:C=$B1229)),
  IF(
    OR(
      ISNUMBER(SEARCH(""CDM CASH DEPOSIT"",$C1229)),
      ISNUMBER(SEARCH(""CASH DEPOSIT"",$C1229)),
      COUNTIF('SUMMARY D"&amp;"ATA'!D:D,$C1229)&lt;&gt;1
    ),
    """",
    IFERROR(TEXTJOIN(CHAR(10),TRUE,FILTER('SUMMARY DATA'!E:E,'SUMMARY DATA'!D:D=$C1229)),"""")
  )
)"),"")</f>
        <v/>
      </c>
      <c r="F1229" s="2" t="str">
        <f>IFERROR(__xludf.DUMMYFUNCTION("IFERROR(
  TEXTJOIN(CHAR(10),TRUE,FILTER('SUMMARY DATA'!F:F,'SUMMARY DATA'!A:A=$A1229,'SUMMARY DATA'!C:C=$B1229)),
  IF(
    OR(
      ISNUMBER(SEARCH(""CDM CASH DEPOSIT"",$C1229)),
      ISNUMBER(SEARCH(""CASH DEPOSIT"",$C1229)),
      COUNTIF('SUMMARY D"&amp;"ATA'!D:D,$C1229)&lt;&gt;1
    ),
    """",
    IFERROR(TEXTJOIN(CHAR(10),TRUE,FILTER('SUMMARY DATA'!F:F,'SUMMARY DATA'!D:D=$C1229)),"""")
  )
)"),"")</f>
        <v/>
      </c>
      <c r="G1229" s="2" t="str">
        <f>IFERROR(__xludf.DUMMYFUNCTION("IFERROR(
  TEXTJOIN(CHAR(10),TRUE,FILTER('SUMMARY DATA'!G:G,'SUMMARY DATA'!A:A=$A1229,'SUMMARY DATA'!C:C=$B1229)),
  IF(
    OR(
      ISNUMBER(SEARCH(""CDM CASH DEPOSIT"",$C1229)),
      ISNUMBER(SEARCH(""CASH DEPOSIT"",$C1229)),
      COUNTIF('SUMMARY D"&amp;"ATA'!D:D,$C1229)&lt;&gt;1
    ),
    """",
    IFERROR(TEXTJOIN(CHAR(10),TRUE,FILTER('SUMMARY DATA'!G:G,'SUMMARY DATA'!D:D=$C1229)),"""")
  )
)"),"")</f>
        <v/>
      </c>
      <c r="H1229" s="6" t="str">
        <f>IFERROR(__xludf.DUMMYFUNCTION("IFERROR(
  TEXTJOIN(CHAR(10),TRUE,FILTER('SUMMARY DATA'!H:H,'SUMMARY DATA'!A:A=$A1229,'SUMMARY DATA'!C:C=$B1229)),
  IF(
    OR(
      ISNUMBER(SEARCH(""CDM CASH DEPOSIT"",$C1229)),
      ISNUMBER(SEARCH(""CASH DEPOSIT"",$C1229)),
      COUNTIF('SUMMARY D"&amp;"ATA'!D:D,$C1229)&lt;&gt;1
    ),
    """",
    IFERROR(TEXTJOIN(CHAR(10),TRUE,FILTER('SUMMARY DATA'!H:H,'SUMMARY DATA'!D:D=$C1229)),"""")
  )
)"),"")</f>
        <v/>
      </c>
      <c r="I1229" s="6" t="str">
        <f>IFERROR(__xludf.DUMMYFUNCTION("IF(H1229="""","""",
SUM(ARRAYFORMULA(VALUE(SPLIT(H1229,CHAR(10)))))
)"),"")</f>
        <v/>
      </c>
      <c r="J1229" s="2" t="str">
        <f>IFERROR(__xludf.DUMMYFUNCTION("IFERROR(
  TEXTJOIN(CHAR(10),TRUE,FILTER('SUMMARY DATA'!I:I,'SUMMARY DATA'!A:A=$A1229,'SUMMARY DATA'!C:C=$B1229)),
  IF(
    OR(
      ISNUMBER(SEARCH(""CDM CASH DEPOSIT"",$C1229)),
      ISNUMBER(SEARCH(""CASH DEPOSIT"",$C1229)),
      COUNTIF('SUMMARY D"&amp;"ATA'!D:D,$C1229)&lt;&gt;1
    ),
    """",
    IFERROR(TEXTJOIN(CHAR(10),TRUE,FILTER('SUMMARY DATA'!I:I,'SUMMARY DATA'!D:D=$C1229)),"""")
  )
)"),"")</f>
        <v/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ht="15.75" customHeight="1" spans="1:27">
      <c r="A1230" s="2"/>
      <c r="B1230" s="41"/>
      <c r="C1230" s="2"/>
      <c r="D1230" s="6"/>
      <c r="E1230" s="4" t="str">
        <f>IFERROR(__xludf.DUMMYFUNCTION("IFERROR(
  TEXTJOIN(CHAR(10),TRUE,FILTER('SUMMARY DATA'!E:E,'SUMMARY DATA'!A:A=$A1230,'SUMMARY DATA'!C:C=$B1230)),
  IF(
    OR(
      ISNUMBER(SEARCH(""CDM CASH DEPOSIT"",$C1230)),
      ISNUMBER(SEARCH(""CASH DEPOSIT"",$C1230)),
      COUNTIF('SUMMARY D"&amp;"ATA'!D:D,$C1230)&lt;&gt;1
    ),
    """",
    IFERROR(TEXTJOIN(CHAR(10),TRUE,FILTER('SUMMARY DATA'!E:E,'SUMMARY DATA'!D:D=$C1230)),"""")
  )
)"),"")</f>
        <v/>
      </c>
      <c r="F1230" s="2" t="str">
        <f>IFERROR(__xludf.DUMMYFUNCTION("IFERROR(
  TEXTJOIN(CHAR(10),TRUE,FILTER('SUMMARY DATA'!F:F,'SUMMARY DATA'!A:A=$A1230,'SUMMARY DATA'!C:C=$B1230)),
  IF(
    OR(
      ISNUMBER(SEARCH(""CDM CASH DEPOSIT"",$C1230)),
      ISNUMBER(SEARCH(""CASH DEPOSIT"",$C1230)),
      COUNTIF('SUMMARY D"&amp;"ATA'!D:D,$C1230)&lt;&gt;1
    ),
    """",
    IFERROR(TEXTJOIN(CHAR(10),TRUE,FILTER('SUMMARY DATA'!F:F,'SUMMARY DATA'!D:D=$C1230)),"""")
  )
)"),"")</f>
        <v/>
      </c>
      <c r="G1230" s="2" t="str">
        <f>IFERROR(__xludf.DUMMYFUNCTION("IFERROR(
  TEXTJOIN(CHAR(10),TRUE,FILTER('SUMMARY DATA'!G:G,'SUMMARY DATA'!A:A=$A1230,'SUMMARY DATA'!C:C=$B1230)),
  IF(
    OR(
      ISNUMBER(SEARCH(""CDM CASH DEPOSIT"",$C1230)),
      ISNUMBER(SEARCH(""CASH DEPOSIT"",$C1230)),
      COUNTIF('SUMMARY D"&amp;"ATA'!D:D,$C1230)&lt;&gt;1
    ),
    """",
    IFERROR(TEXTJOIN(CHAR(10),TRUE,FILTER('SUMMARY DATA'!G:G,'SUMMARY DATA'!D:D=$C1230)),"""")
  )
)"),"")</f>
        <v/>
      </c>
      <c r="H1230" s="6" t="str">
        <f>IFERROR(__xludf.DUMMYFUNCTION("IFERROR(
  TEXTJOIN(CHAR(10),TRUE,FILTER('SUMMARY DATA'!H:H,'SUMMARY DATA'!A:A=$A1230,'SUMMARY DATA'!C:C=$B1230)),
  IF(
    OR(
      ISNUMBER(SEARCH(""CDM CASH DEPOSIT"",$C1230)),
      ISNUMBER(SEARCH(""CASH DEPOSIT"",$C1230)),
      COUNTIF('SUMMARY D"&amp;"ATA'!D:D,$C1230)&lt;&gt;1
    ),
    """",
    IFERROR(TEXTJOIN(CHAR(10),TRUE,FILTER('SUMMARY DATA'!H:H,'SUMMARY DATA'!D:D=$C1230)),"""")
  )
)"),"")</f>
        <v/>
      </c>
      <c r="I1230" s="6" t="str">
        <f>IFERROR(__xludf.DUMMYFUNCTION("IF(H1230="""","""",
SUM(ARRAYFORMULA(VALUE(SPLIT(H1230,CHAR(10)))))
)"),"")</f>
        <v/>
      </c>
      <c r="J1230" s="2" t="str">
        <f>IFERROR(__xludf.DUMMYFUNCTION("IFERROR(
  TEXTJOIN(CHAR(10),TRUE,FILTER('SUMMARY DATA'!I:I,'SUMMARY DATA'!A:A=$A1230,'SUMMARY DATA'!C:C=$B1230)),
  IF(
    OR(
      ISNUMBER(SEARCH(""CDM CASH DEPOSIT"",$C1230)),
      ISNUMBER(SEARCH(""CASH DEPOSIT"",$C1230)),
      COUNTIF('SUMMARY D"&amp;"ATA'!D:D,$C1230)&lt;&gt;1
    ),
    """",
    IFERROR(TEXTJOIN(CHAR(10),TRUE,FILTER('SUMMARY DATA'!I:I,'SUMMARY DATA'!D:D=$C1230)),"""")
  )
)"),"")</f>
        <v/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ht="15.75" customHeight="1" spans="1:27">
      <c r="A1231" s="2"/>
      <c r="B1231" s="41"/>
      <c r="C1231" s="2"/>
      <c r="D1231" s="6"/>
      <c r="E1231" s="4" t="str">
        <f>IFERROR(__xludf.DUMMYFUNCTION("IFERROR(
  TEXTJOIN(CHAR(10),TRUE,FILTER('SUMMARY DATA'!E:E,'SUMMARY DATA'!A:A=$A1231,'SUMMARY DATA'!C:C=$B1231)),
  IF(
    OR(
      ISNUMBER(SEARCH(""CDM CASH DEPOSIT"",$C1231)),
      ISNUMBER(SEARCH(""CASH DEPOSIT"",$C1231)),
      COUNTIF('SUMMARY D"&amp;"ATA'!D:D,$C1231)&lt;&gt;1
    ),
    """",
    IFERROR(TEXTJOIN(CHAR(10),TRUE,FILTER('SUMMARY DATA'!E:E,'SUMMARY DATA'!D:D=$C1231)),"""")
  )
)"),"")</f>
        <v/>
      </c>
      <c r="F1231" s="2" t="str">
        <f>IFERROR(__xludf.DUMMYFUNCTION("IFERROR(
  TEXTJOIN(CHAR(10),TRUE,FILTER('SUMMARY DATA'!F:F,'SUMMARY DATA'!A:A=$A1231,'SUMMARY DATA'!C:C=$B1231)),
  IF(
    OR(
      ISNUMBER(SEARCH(""CDM CASH DEPOSIT"",$C1231)),
      ISNUMBER(SEARCH(""CASH DEPOSIT"",$C1231)),
      COUNTIF('SUMMARY D"&amp;"ATA'!D:D,$C1231)&lt;&gt;1
    ),
    """",
    IFERROR(TEXTJOIN(CHAR(10),TRUE,FILTER('SUMMARY DATA'!F:F,'SUMMARY DATA'!D:D=$C1231)),"""")
  )
)"),"")</f>
        <v/>
      </c>
      <c r="G1231" s="2" t="str">
        <f>IFERROR(__xludf.DUMMYFUNCTION("IFERROR(
  TEXTJOIN(CHAR(10),TRUE,FILTER('SUMMARY DATA'!G:G,'SUMMARY DATA'!A:A=$A1231,'SUMMARY DATA'!C:C=$B1231)),
  IF(
    OR(
      ISNUMBER(SEARCH(""CDM CASH DEPOSIT"",$C1231)),
      ISNUMBER(SEARCH(""CASH DEPOSIT"",$C1231)),
      COUNTIF('SUMMARY D"&amp;"ATA'!D:D,$C1231)&lt;&gt;1
    ),
    """",
    IFERROR(TEXTJOIN(CHAR(10),TRUE,FILTER('SUMMARY DATA'!G:G,'SUMMARY DATA'!D:D=$C1231)),"""")
  )
)"),"")</f>
        <v/>
      </c>
      <c r="H1231" s="6" t="str">
        <f>IFERROR(__xludf.DUMMYFUNCTION("IFERROR(
  TEXTJOIN(CHAR(10),TRUE,FILTER('SUMMARY DATA'!H:H,'SUMMARY DATA'!A:A=$A1231,'SUMMARY DATA'!C:C=$B1231)),
  IF(
    OR(
      ISNUMBER(SEARCH(""CDM CASH DEPOSIT"",$C1231)),
      ISNUMBER(SEARCH(""CASH DEPOSIT"",$C1231)),
      COUNTIF('SUMMARY D"&amp;"ATA'!D:D,$C1231)&lt;&gt;1
    ),
    """",
    IFERROR(TEXTJOIN(CHAR(10),TRUE,FILTER('SUMMARY DATA'!H:H,'SUMMARY DATA'!D:D=$C1231)),"""")
  )
)"),"")</f>
        <v/>
      </c>
      <c r="I1231" s="6" t="str">
        <f>IFERROR(__xludf.DUMMYFUNCTION("IF(H1231="""","""",
SUM(ARRAYFORMULA(VALUE(SPLIT(H1231,CHAR(10)))))
)"),"")</f>
        <v/>
      </c>
      <c r="J1231" s="2" t="str">
        <f>IFERROR(__xludf.DUMMYFUNCTION("IFERROR(
  TEXTJOIN(CHAR(10),TRUE,FILTER('SUMMARY DATA'!I:I,'SUMMARY DATA'!A:A=$A1231,'SUMMARY DATA'!C:C=$B1231)),
  IF(
    OR(
      ISNUMBER(SEARCH(""CDM CASH DEPOSIT"",$C1231)),
      ISNUMBER(SEARCH(""CASH DEPOSIT"",$C1231)),
      COUNTIF('SUMMARY D"&amp;"ATA'!D:D,$C1231)&lt;&gt;1
    ),
    """",
    IFERROR(TEXTJOIN(CHAR(10),TRUE,FILTER('SUMMARY DATA'!I:I,'SUMMARY DATA'!D:D=$C1231)),"""")
  )
)"),"")</f>
        <v/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ht="15.75" customHeight="1" spans="1:27">
      <c r="A1232" s="2"/>
      <c r="B1232" s="41"/>
      <c r="C1232" s="2"/>
      <c r="D1232" s="6"/>
      <c r="E1232" s="4" t="str">
        <f>IFERROR(__xludf.DUMMYFUNCTION("IFERROR(
  TEXTJOIN(CHAR(10),TRUE,FILTER('SUMMARY DATA'!E:E,'SUMMARY DATA'!A:A=$A1232,'SUMMARY DATA'!C:C=$B1232)),
  IF(
    OR(
      ISNUMBER(SEARCH(""CDM CASH DEPOSIT"",$C1232)),
      ISNUMBER(SEARCH(""CASH DEPOSIT"",$C1232)),
      COUNTIF('SUMMARY D"&amp;"ATA'!D:D,$C1232)&lt;&gt;1
    ),
    """",
    IFERROR(TEXTJOIN(CHAR(10),TRUE,FILTER('SUMMARY DATA'!E:E,'SUMMARY DATA'!D:D=$C1232)),"""")
  )
)"),"")</f>
        <v/>
      </c>
      <c r="F1232" s="2" t="str">
        <f>IFERROR(__xludf.DUMMYFUNCTION("IFERROR(
  TEXTJOIN(CHAR(10),TRUE,FILTER('SUMMARY DATA'!F:F,'SUMMARY DATA'!A:A=$A1232,'SUMMARY DATA'!C:C=$B1232)),
  IF(
    OR(
      ISNUMBER(SEARCH(""CDM CASH DEPOSIT"",$C1232)),
      ISNUMBER(SEARCH(""CASH DEPOSIT"",$C1232)),
      COUNTIF('SUMMARY D"&amp;"ATA'!D:D,$C1232)&lt;&gt;1
    ),
    """",
    IFERROR(TEXTJOIN(CHAR(10),TRUE,FILTER('SUMMARY DATA'!F:F,'SUMMARY DATA'!D:D=$C1232)),"""")
  )
)"),"")</f>
        <v/>
      </c>
      <c r="G1232" s="2" t="str">
        <f>IFERROR(__xludf.DUMMYFUNCTION("IFERROR(
  TEXTJOIN(CHAR(10),TRUE,FILTER('SUMMARY DATA'!G:G,'SUMMARY DATA'!A:A=$A1232,'SUMMARY DATA'!C:C=$B1232)),
  IF(
    OR(
      ISNUMBER(SEARCH(""CDM CASH DEPOSIT"",$C1232)),
      ISNUMBER(SEARCH(""CASH DEPOSIT"",$C1232)),
      COUNTIF('SUMMARY D"&amp;"ATA'!D:D,$C1232)&lt;&gt;1
    ),
    """",
    IFERROR(TEXTJOIN(CHAR(10),TRUE,FILTER('SUMMARY DATA'!G:G,'SUMMARY DATA'!D:D=$C1232)),"""")
  )
)"),"")</f>
        <v/>
      </c>
      <c r="H1232" s="6" t="str">
        <f>IFERROR(__xludf.DUMMYFUNCTION("IFERROR(
  TEXTJOIN(CHAR(10),TRUE,FILTER('SUMMARY DATA'!H:H,'SUMMARY DATA'!A:A=$A1232,'SUMMARY DATA'!C:C=$B1232)),
  IF(
    OR(
      ISNUMBER(SEARCH(""CDM CASH DEPOSIT"",$C1232)),
      ISNUMBER(SEARCH(""CASH DEPOSIT"",$C1232)),
      COUNTIF('SUMMARY D"&amp;"ATA'!D:D,$C1232)&lt;&gt;1
    ),
    """",
    IFERROR(TEXTJOIN(CHAR(10),TRUE,FILTER('SUMMARY DATA'!H:H,'SUMMARY DATA'!D:D=$C1232)),"""")
  )
)"),"")</f>
        <v/>
      </c>
      <c r="I1232" s="6" t="str">
        <f>IFERROR(__xludf.DUMMYFUNCTION("IF(H1232="""","""",
SUM(ARRAYFORMULA(VALUE(SPLIT(H1232,CHAR(10)))))
)"),"")</f>
        <v/>
      </c>
      <c r="J1232" s="2" t="str">
        <f>IFERROR(__xludf.DUMMYFUNCTION("IFERROR(
  TEXTJOIN(CHAR(10),TRUE,FILTER('SUMMARY DATA'!I:I,'SUMMARY DATA'!A:A=$A1232,'SUMMARY DATA'!C:C=$B1232)),
  IF(
    OR(
      ISNUMBER(SEARCH(""CDM CASH DEPOSIT"",$C1232)),
      ISNUMBER(SEARCH(""CASH DEPOSIT"",$C1232)),
      COUNTIF('SUMMARY D"&amp;"ATA'!D:D,$C1232)&lt;&gt;1
    ),
    """",
    IFERROR(TEXTJOIN(CHAR(10),TRUE,FILTER('SUMMARY DATA'!I:I,'SUMMARY DATA'!D:D=$C1232)),"""")
  )
)"),"")</f>
        <v/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ht="15.75" customHeight="1" spans="1:27">
      <c r="A1233" s="2"/>
      <c r="B1233" s="41"/>
      <c r="C1233" s="2"/>
      <c r="D1233" s="6"/>
      <c r="E1233" s="4" t="str">
        <f>IFERROR(__xludf.DUMMYFUNCTION("IFERROR(
  TEXTJOIN(CHAR(10),TRUE,FILTER('SUMMARY DATA'!E:E,'SUMMARY DATA'!A:A=$A1233,'SUMMARY DATA'!C:C=$B1233)),
  IF(
    OR(
      ISNUMBER(SEARCH(""CDM CASH DEPOSIT"",$C1233)),
      ISNUMBER(SEARCH(""CASH DEPOSIT"",$C1233)),
      COUNTIF('SUMMARY D"&amp;"ATA'!D:D,$C1233)&lt;&gt;1
    ),
    """",
    IFERROR(TEXTJOIN(CHAR(10),TRUE,FILTER('SUMMARY DATA'!E:E,'SUMMARY DATA'!D:D=$C1233)),"""")
  )
)"),"")</f>
        <v/>
      </c>
      <c r="F1233" s="2" t="str">
        <f>IFERROR(__xludf.DUMMYFUNCTION("IFERROR(
  TEXTJOIN(CHAR(10),TRUE,FILTER('SUMMARY DATA'!F:F,'SUMMARY DATA'!A:A=$A1233,'SUMMARY DATA'!C:C=$B1233)),
  IF(
    OR(
      ISNUMBER(SEARCH(""CDM CASH DEPOSIT"",$C1233)),
      ISNUMBER(SEARCH(""CASH DEPOSIT"",$C1233)),
      COUNTIF('SUMMARY D"&amp;"ATA'!D:D,$C1233)&lt;&gt;1
    ),
    """",
    IFERROR(TEXTJOIN(CHAR(10),TRUE,FILTER('SUMMARY DATA'!F:F,'SUMMARY DATA'!D:D=$C1233)),"""")
  )
)"),"")</f>
        <v/>
      </c>
      <c r="G1233" s="2" t="str">
        <f>IFERROR(__xludf.DUMMYFUNCTION("IFERROR(
  TEXTJOIN(CHAR(10),TRUE,FILTER('SUMMARY DATA'!G:G,'SUMMARY DATA'!A:A=$A1233,'SUMMARY DATA'!C:C=$B1233)),
  IF(
    OR(
      ISNUMBER(SEARCH(""CDM CASH DEPOSIT"",$C1233)),
      ISNUMBER(SEARCH(""CASH DEPOSIT"",$C1233)),
      COUNTIF('SUMMARY D"&amp;"ATA'!D:D,$C1233)&lt;&gt;1
    ),
    """",
    IFERROR(TEXTJOIN(CHAR(10),TRUE,FILTER('SUMMARY DATA'!G:G,'SUMMARY DATA'!D:D=$C1233)),"""")
  )
)"),"")</f>
        <v/>
      </c>
      <c r="H1233" s="6" t="str">
        <f>IFERROR(__xludf.DUMMYFUNCTION("IFERROR(
  TEXTJOIN(CHAR(10),TRUE,FILTER('SUMMARY DATA'!H:H,'SUMMARY DATA'!A:A=$A1233,'SUMMARY DATA'!C:C=$B1233)),
  IF(
    OR(
      ISNUMBER(SEARCH(""CDM CASH DEPOSIT"",$C1233)),
      ISNUMBER(SEARCH(""CASH DEPOSIT"",$C1233)),
      COUNTIF('SUMMARY D"&amp;"ATA'!D:D,$C1233)&lt;&gt;1
    ),
    """",
    IFERROR(TEXTJOIN(CHAR(10),TRUE,FILTER('SUMMARY DATA'!H:H,'SUMMARY DATA'!D:D=$C1233)),"""")
  )
)"),"")</f>
        <v/>
      </c>
      <c r="I1233" s="6" t="str">
        <f>IFERROR(__xludf.DUMMYFUNCTION("IF(H1233="""","""",
SUM(ARRAYFORMULA(VALUE(SPLIT(H1233,CHAR(10)))))
)"),"")</f>
        <v/>
      </c>
      <c r="J1233" s="2" t="str">
        <f>IFERROR(__xludf.DUMMYFUNCTION("IFERROR(
  TEXTJOIN(CHAR(10),TRUE,FILTER('SUMMARY DATA'!I:I,'SUMMARY DATA'!A:A=$A1233,'SUMMARY DATA'!C:C=$B1233)),
  IF(
    OR(
      ISNUMBER(SEARCH(""CDM CASH DEPOSIT"",$C1233)),
      ISNUMBER(SEARCH(""CASH DEPOSIT"",$C1233)),
      COUNTIF('SUMMARY D"&amp;"ATA'!D:D,$C1233)&lt;&gt;1
    ),
    """",
    IFERROR(TEXTJOIN(CHAR(10),TRUE,FILTER('SUMMARY DATA'!I:I,'SUMMARY DATA'!D:D=$C1233)),"""")
  )
)"),"")</f>
        <v/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ht="15.75" customHeight="1" spans="1:27">
      <c r="A1234" s="2"/>
      <c r="B1234" s="41"/>
      <c r="C1234" s="2"/>
      <c r="D1234" s="6"/>
      <c r="E1234" s="4" t="str">
        <f>IFERROR(__xludf.DUMMYFUNCTION("IFERROR(
  TEXTJOIN(CHAR(10),TRUE,FILTER('SUMMARY DATA'!E:E,'SUMMARY DATA'!A:A=$A1234,'SUMMARY DATA'!C:C=$B1234)),
  IF(
    OR(
      ISNUMBER(SEARCH(""CDM CASH DEPOSIT"",$C1234)),
      ISNUMBER(SEARCH(""CASH DEPOSIT"",$C1234)),
      COUNTIF('SUMMARY D"&amp;"ATA'!D:D,$C1234)&lt;&gt;1
    ),
    """",
    IFERROR(TEXTJOIN(CHAR(10),TRUE,FILTER('SUMMARY DATA'!E:E,'SUMMARY DATA'!D:D=$C1234)),"""")
  )
)"),"")</f>
        <v/>
      </c>
      <c r="F1234" s="2" t="str">
        <f>IFERROR(__xludf.DUMMYFUNCTION("IFERROR(
  TEXTJOIN(CHAR(10),TRUE,FILTER('SUMMARY DATA'!F:F,'SUMMARY DATA'!A:A=$A1234,'SUMMARY DATA'!C:C=$B1234)),
  IF(
    OR(
      ISNUMBER(SEARCH(""CDM CASH DEPOSIT"",$C1234)),
      ISNUMBER(SEARCH(""CASH DEPOSIT"",$C1234)),
      COUNTIF('SUMMARY D"&amp;"ATA'!D:D,$C1234)&lt;&gt;1
    ),
    """",
    IFERROR(TEXTJOIN(CHAR(10),TRUE,FILTER('SUMMARY DATA'!F:F,'SUMMARY DATA'!D:D=$C1234)),"""")
  )
)"),"")</f>
        <v/>
      </c>
      <c r="G1234" s="2" t="str">
        <f>IFERROR(__xludf.DUMMYFUNCTION("IFERROR(
  TEXTJOIN(CHAR(10),TRUE,FILTER('SUMMARY DATA'!G:G,'SUMMARY DATA'!A:A=$A1234,'SUMMARY DATA'!C:C=$B1234)),
  IF(
    OR(
      ISNUMBER(SEARCH(""CDM CASH DEPOSIT"",$C1234)),
      ISNUMBER(SEARCH(""CASH DEPOSIT"",$C1234)),
      COUNTIF('SUMMARY D"&amp;"ATA'!D:D,$C1234)&lt;&gt;1
    ),
    """",
    IFERROR(TEXTJOIN(CHAR(10),TRUE,FILTER('SUMMARY DATA'!G:G,'SUMMARY DATA'!D:D=$C1234)),"""")
  )
)"),"")</f>
        <v/>
      </c>
      <c r="H1234" s="6" t="str">
        <f>IFERROR(__xludf.DUMMYFUNCTION("IFERROR(
  TEXTJOIN(CHAR(10),TRUE,FILTER('SUMMARY DATA'!H:H,'SUMMARY DATA'!A:A=$A1234,'SUMMARY DATA'!C:C=$B1234)),
  IF(
    OR(
      ISNUMBER(SEARCH(""CDM CASH DEPOSIT"",$C1234)),
      ISNUMBER(SEARCH(""CASH DEPOSIT"",$C1234)),
      COUNTIF('SUMMARY D"&amp;"ATA'!D:D,$C1234)&lt;&gt;1
    ),
    """",
    IFERROR(TEXTJOIN(CHAR(10),TRUE,FILTER('SUMMARY DATA'!H:H,'SUMMARY DATA'!D:D=$C1234)),"""")
  )
)"),"")</f>
        <v/>
      </c>
      <c r="I1234" s="6" t="str">
        <f>IFERROR(__xludf.DUMMYFUNCTION("IF(H1234="""","""",
SUM(ARRAYFORMULA(VALUE(SPLIT(H1234,CHAR(10)))))
)"),"")</f>
        <v/>
      </c>
      <c r="J1234" s="2" t="str">
        <f>IFERROR(__xludf.DUMMYFUNCTION("IFERROR(
  TEXTJOIN(CHAR(10),TRUE,FILTER('SUMMARY DATA'!I:I,'SUMMARY DATA'!A:A=$A1234,'SUMMARY DATA'!C:C=$B1234)),
  IF(
    OR(
      ISNUMBER(SEARCH(""CDM CASH DEPOSIT"",$C1234)),
      ISNUMBER(SEARCH(""CASH DEPOSIT"",$C1234)),
      COUNTIF('SUMMARY D"&amp;"ATA'!D:D,$C1234)&lt;&gt;1
    ),
    """",
    IFERROR(TEXTJOIN(CHAR(10),TRUE,FILTER('SUMMARY DATA'!I:I,'SUMMARY DATA'!D:D=$C1234)),"""")
  )
)"),"")</f>
        <v/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ht="15.75" customHeight="1" spans="1:27">
      <c r="A1235" s="2"/>
      <c r="B1235" s="41"/>
      <c r="C1235" s="2"/>
      <c r="D1235" s="6"/>
      <c r="E1235" s="4" t="str">
        <f>IFERROR(__xludf.DUMMYFUNCTION("IFERROR(
  TEXTJOIN(CHAR(10),TRUE,FILTER('SUMMARY DATA'!E:E,'SUMMARY DATA'!A:A=$A1235,'SUMMARY DATA'!C:C=$B1235)),
  IF(
    OR(
      ISNUMBER(SEARCH(""CDM CASH DEPOSIT"",$C1235)),
      ISNUMBER(SEARCH(""CASH DEPOSIT"",$C1235)),
      COUNTIF('SUMMARY D"&amp;"ATA'!D:D,$C1235)&lt;&gt;1
    ),
    """",
    IFERROR(TEXTJOIN(CHAR(10),TRUE,FILTER('SUMMARY DATA'!E:E,'SUMMARY DATA'!D:D=$C1235)),"""")
  )
)"),"")</f>
        <v/>
      </c>
      <c r="F1235" s="2" t="str">
        <f>IFERROR(__xludf.DUMMYFUNCTION("IFERROR(
  TEXTJOIN(CHAR(10),TRUE,FILTER('SUMMARY DATA'!F:F,'SUMMARY DATA'!A:A=$A1235,'SUMMARY DATA'!C:C=$B1235)),
  IF(
    OR(
      ISNUMBER(SEARCH(""CDM CASH DEPOSIT"",$C1235)),
      ISNUMBER(SEARCH(""CASH DEPOSIT"",$C1235)),
      COUNTIF('SUMMARY D"&amp;"ATA'!D:D,$C1235)&lt;&gt;1
    ),
    """",
    IFERROR(TEXTJOIN(CHAR(10),TRUE,FILTER('SUMMARY DATA'!F:F,'SUMMARY DATA'!D:D=$C1235)),"""")
  )
)"),"")</f>
        <v/>
      </c>
      <c r="G1235" s="2" t="str">
        <f>IFERROR(__xludf.DUMMYFUNCTION("IFERROR(
  TEXTJOIN(CHAR(10),TRUE,FILTER('SUMMARY DATA'!G:G,'SUMMARY DATA'!A:A=$A1235,'SUMMARY DATA'!C:C=$B1235)),
  IF(
    OR(
      ISNUMBER(SEARCH(""CDM CASH DEPOSIT"",$C1235)),
      ISNUMBER(SEARCH(""CASH DEPOSIT"",$C1235)),
      COUNTIF('SUMMARY D"&amp;"ATA'!D:D,$C1235)&lt;&gt;1
    ),
    """",
    IFERROR(TEXTJOIN(CHAR(10),TRUE,FILTER('SUMMARY DATA'!G:G,'SUMMARY DATA'!D:D=$C1235)),"""")
  )
)"),"")</f>
        <v/>
      </c>
      <c r="H1235" s="6" t="str">
        <f>IFERROR(__xludf.DUMMYFUNCTION("IFERROR(
  TEXTJOIN(CHAR(10),TRUE,FILTER('SUMMARY DATA'!H:H,'SUMMARY DATA'!A:A=$A1235,'SUMMARY DATA'!C:C=$B1235)),
  IF(
    OR(
      ISNUMBER(SEARCH(""CDM CASH DEPOSIT"",$C1235)),
      ISNUMBER(SEARCH(""CASH DEPOSIT"",$C1235)),
      COUNTIF('SUMMARY D"&amp;"ATA'!D:D,$C1235)&lt;&gt;1
    ),
    """",
    IFERROR(TEXTJOIN(CHAR(10),TRUE,FILTER('SUMMARY DATA'!H:H,'SUMMARY DATA'!D:D=$C1235)),"""")
  )
)"),"")</f>
        <v/>
      </c>
      <c r="I1235" s="6" t="str">
        <f>IFERROR(__xludf.DUMMYFUNCTION("IF(H1235="""","""",
SUM(ARRAYFORMULA(VALUE(SPLIT(H1235,CHAR(10)))))
)"),"")</f>
        <v/>
      </c>
      <c r="J1235" s="2" t="str">
        <f>IFERROR(__xludf.DUMMYFUNCTION("IFERROR(
  TEXTJOIN(CHAR(10),TRUE,FILTER('SUMMARY DATA'!I:I,'SUMMARY DATA'!A:A=$A1235,'SUMMARY DATA'!C:C=$B1235)),
  IF(
    OR(
      ISNUMBER(SEARCH(""CDM CASH DEPOSIT"",$C1235)),
      ISNUMBER(SEARCH(""CASH DEPOSIT"",$C1235)),
      COUNTIF('SUMMARY D"&amp;"ATA'!D:D,$C1235)&lt;&gt;1
    ),
    """",
    IFERROR(TEXTJOIN(CHAR(10),TRUE,FILTER('SUMMARY DATA'!I:I,'SUMMARY DATA'!D:D=$C1235)),"""")
  )
)"),"")</f>
        <v/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ht="15.75" customHeight="1" spans="1:27">
      <c r="A1236" s="2"/>
      <c r="B1236" s="41"/>
      <c r="C1236" s="2"/>
      <c r="D1236" s="6"/>
      <c r="E1236" s="4" t="str">
        <f>IFERROR(__xludf.DUMMYFUNCTION("IFERROR(
  TEXTJOIN(CHAR(10),TRUE,FILTER('SUMMARY DATA'!E:E,'SUMMARY DATA'!A:A=$A1236,'SUMMARY DATA'!C:C=$B1236)),
  IF(
    OR(
      ISNUMBER(SEARCH(""CDM CASH DEPOSIT"",$C1236)),
      ISNUMBER(SEARCH(""CASH DEPOSIT"",$C1236)),
      COUNTIF('SUMMARY D"&amp;"ATA'!D:D,$C1236)&lt;&gt;1
    ),
    """",
    IFERROR(TEXTJOIN(CHAR(10),TRUE,FILTER('SUMMARY DATA'!E:E,'SUMMARY DATA'!D:D=$C1236)),"""")
  )
)"),"")</f>
        <v/>
      </c>
      <c r="F1236" s="2" t="str">
        <f>IFERROR(__xludf.DUMMYFUNCTION("IFERROR(
  TEXTJOIN(CHAR(10),TRUE,FILTER('SUMMARY DATA'!F:F,'SUMMARY DATA'!A:A=$A1236,'SUMMARY DATA'!C:C=$B1236)),
  IF(
    OR(
      ISNUMBER(SEARCH(""CDM CASH DEPOSIT"",$C1236)),
      ISNUMBER(SEARCH(""CASH DEPOSIT"",$C1236)),
      COUNTIF('SUMMARY D"&amp;"ATA'!D:D,$C1236)&lt;&gt;1
    ),
    """",
    IFERROR(TEXTJOIN(CHAR(10),TRUE,FILTER('SUMMARY DATA'!F:F,'SUMMARY DATA'!D:D=$C1236)),"""")
  )
)"),"")</f>
        <v/>
      </c>
      <c r="G1236" s="2" t="str">
        <f>IFERROR(__xludf.DUMMYFUNCTION("IFERROR(
  TEXTJOIN(CHAR(10),TRUE,FILTER('SUMMARY DATA'!G:G,'SUMMARY DATA'!A:A=$A1236,'SUMMARY DATA'!C:C=$B1236)),
  IF(
    OR(
      ISNUMBER(SEARCH(""CDM CASH DEPOSIT"",$C1236)),
      ISNUMBER(SEARCH(""CASH DEPOSIT"",$C1236)),
      COUNTIF('SUMMARY D"&amp;"ATA'!D:D,$C1236)&lt;&gt;1
    ),
    """",
    IFERROR(TEXTJOIN(CHAR(10),TRUE,FILTER('SUMMARY DATA'!G:G,'SUMMARY DATA'!D:D=$C1236)),"""")
  )
)"),"")</f>
        <v/>
      </c>
      <c r="H1236" s="6" t="str">
        <f>IFERROR(__xludf.DUMMYFUNCTION("IFERROR(
  TEXTJOIN(CHAR(10),TRUE,FILTER('SUMMARY DATA'!H:H,'SUMMARY DATA'!A:A=$A1236,'SUMMARY DATA'!C:C=$B1236)),
  IF(
    OR(
      ISNUMBER(SEARCH(""CDM CASH DEPOSIT"",$C1236)),
      ISNUMBER(SEARCH(""CASH DEPOSIT"",$C1236)),
      COUNTIF('SUMMARY D"&amp;"ATA'!D:D,$C1236)&lt;&gt;1
    ),
    """",
    IFERROR(TEXTJOIN(CHAR(10),TRUE,FILTER('SUMMARY DATA'!H:H,'SUMMARY DATA'!D:D=$C1236)),"""")
  )
)"),"")</f>
        <v/>
      </c>
      <c r="I1236" s="6" t="str">
        <f>IFERROR(__xludf.DUMMYFUNCTION("IF(H1236="""","""",
SUM(ARRAYFORMULA(VALUE(SPLIT(H1236,CHAR(10)))))
)"),"")</f>
        <v/>
      </c>
      <c r="J1236" s="2" t="str">
        <f>IFERROR(__xludf.DUMMYFUNCTION("IFERROR(
  TEXTJOIN(CHAR(10),TRUE,FILTER('SUMMARY DATA'!I:I,'SUMMARY DATA'!A:A=$A1236,'SUMMARY DATA'!C:C=$B1236)),
  IF(
    OR(
      ISNUMBER(SEARCH(""CDM CASH DEPOSIT"",$C1236)),
      ISNUMBER(SEARCH(""CASH DEPOSIT"",$C1236)),
      COUNTIF('SUMMARY D"&amp;"ATA'!D:D,$C1236)&lt;&gt;1
    ),
    """",
    IFERROR(TEXTJOIN(CHAR(10),TRUE,FILTER('SUMMARY DATA'!I:I,'SUMMARY DATA'!D:D=$C1236)),"""")
  )
)"),"")</f>
        <v/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ht="15.75" customHeight="1" spans="1:27">
      <c r="A1237" s="2"/>
      <c r="B1237" s="41"/>
      <c r="C1237" s="2"/>
      <c r="D1237" s="6"/>
      <c r="E1237" s="4" t="str">
        <f>IFERROR(__xludf.DUMMYFUNCTION("IFERROR(
  TEXTJOIN(CHAR(10),TRUE,FILTER('SUMMARY DATA'!E:E,'SUMMARY DATA'!A:A=$A1237,'SUMMARY DATA'!C:C=$B1237)),
  IF(
    OR(
      ISNUMBER(SEARCH(""CDM CASH DEPOSIT"",$C1237)),
      ISNUMBER(SEARCH(""CASH DEPOSIT"",$C1237)),
      COUNTIF('SUMMARY D"&amp;"ATA'!D:D,$C1237)&lt;&gt;1
    ),
    """",
    IFERROR(TEXTJOIN(CHAR(10),TRUE,FILTER('SUMMARY DATA'!E:E,'SUMMARY DATA'!D:D=$C1237)),"""")
  )
)"),"")</f>
        <v/>
      </c>
      <c r="F1237" s="2" t="str">
        <f>IFERROR(__xludf.DUMMYFUNCTION("IFERROR(
  TEXTJOIN(CHAR(10),TRUE,FILTER('SUMMARY DATA'!F:F,'SUMMARY DATA'!A:A=$A1237,'SUMMARY DATA'!C:C=$B1237)),
  IF(
    OR(
      ISNUMBER(SEARCH(""CDM CASH DEPOSIT"",$C1237)),
      ISNUMBER(SEARCH(""CASH DEPOSIT"",$C1237)),
      COUNTIF('SUMMARY D"&amp;"ATA'!D:D,$C1237)&lt;&gt;1
    ),
    """",
    IFERROR(TEXTJOIN(CHAR(10),TRUE,FILTER('SUMMARY DATA'!F:F,'SUMMARY DATA'!D:D=$C1237)),"""")
  )
)"),"")</f>
        <v/>
      </c>
      <c r="G1237" s="2" t="str">
        <f>IFERROR(__xludf.DUMMYFUNCTION("IFERROR(
  TEXTJOIN(CHAR(10),TRUE,FILTER('SUMMARY DATA'!G:G,'SUMMARY DATA'!A:A=$A1237,'SUMMARY DATA'!C:C=$B1237)),
  IF(
    OR(
      ISNUMBER(SEARCH(""CDM CASH DEPOSIT"",$C1237)),
      ISNUMBER(SEARCH(""CASH DEPOSIT"",$C1237)),
      COUNTIF('SUMMARY D"&amp;"ATA'!D:D,$C1237)&lt;&gt;1
    ),
    """",
    IFERROR(TEXTJOIN(CHAR(10),TRUE,FILTER('SUMMARY DATA'!G:G,'SUMMARY DATA'!D:D=$C1237)),"""")
  )
)"),"")</f>
        <v/>
      </c>
      <c r="H1237" s="6" t="str">
        <f>IFERROR(__xludf.DUMMYFUNCTION("IFERROR(
  TEXTJOIN(CHAR(10),TRUE,FILTER('SUMMARY DATA'!H:H,'SUMMARY DATA'!A:A=$A1237,'SUMMARY DATA'!C:C=$B1237)),
  IF(
    OR(
      ISNUMBER(SEARCH(""CDM CASH DEPOSIT"",$C1237)),
      ISNUMBER(SEARCH(""CASH DEPOSIT"",$C1237)),
      COUNTIF('SUMMARY D"&amp;"ATA'!D:D,$C1237)&lt;&gt;1
    ),
    """",
    IFERROR(TEXTJOIN(CHAR(10),TRUE,FILTER('SUMMARY DATA'!H:H,'SUMMARY DATA'!D:D=$C1237)),"""")
  )
)"),"")</f>
        <v/>
      </c>
      <c r="I1237" s="6" t="str">
        <f>IFERROR(__xludf.DUMMYFUNCTION("IF(H1237="""","""",
SUM(ARRAYFORMULA(VALUE(SPLIT(H1237,CHAR(10)))))
)"),"")</f>
        <v/>
      </c>
      <c r="J1237" s="2" t="str">
        <f>IFERROR(__xludf.DUMMYFUNCTION("IFERROR(
  TEXTJOIN(CHAR(10),TRUE,FILTER('SUMMARY DATA'!I:I,'SUMMARY DATA'!A:A=$A1237,'SUMMARY DATA'!C:C=$B1237)),
  IF(
    OR(
      ISNUMBER(SEARCH(""CDM CASH DEPOSIT"",$C1237)),
      ISNUMBER(SEARCH(""CASH DEPOSIT"",$C1237)),
      COUNTIF('SUMMARY D"&amp;"ATA'!D:D,$C1237)&lt;&gt;1
    ),
    """",
    IFERROR(TEXTJOIN(CHAR(10),TRUE,FILTER('SUMMARY DATA'!I:I,'SUMMARY DATA'!D:D=$C1237)),"""")
  )
)"),"")</f>
        <v/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ht="15.75" customHeight="1" spans="1:27">
      <c r="A1238" s="2"/>
      <c r="B1238" s="41"/>
      <c r="C1238" s="2"/>
      <c r="D1238" s="6"/>
      <c r="E1238" s="4" t="str">
        <f>IFERROR(__xludf.DUMMYFUNCTION("IFERROR(
  TEXTJOIN(CHAR(10),TRUE,FILTER('SUMMARY DATA'!E:E,'SUMMARY DATA'!A:A=$A1238,'SUMMARY DATA'!C:C=$B1238)),
  IF(
    OR(
      ISNUMBER(SEARCH(""CDM CASH DEPOSIT"",$C1238)),
      ISNUMBER(SEARCH(""CASH DEPOSIT"",$C1238)),
      COUNTIF('SUMMARY D"&amp;"ATA'!D:D,$C1238)&lt;&gt;1
    ),
    """",
    IFERROR(TEXTJOIN(CHAR(10),TRUE,FILTER('SUMMARY DATA'!E:E,'SUMMARY DATA'!D:D=$C1238)),"""")
  )
)"),"")</f>
        <v/>
      </c>
      <c r="F1238" s="2" t="str">
        <f>IFERROR(__xludf.DUMMYFUNCTION("IFERROR(
  TEXTJOIN(CHAR(10),TRUE,FILTER('SUMMARY DATA'!F:F,'SUMMARY DATA'!A:A=$A1238,'SUMMARY DATA'!C:C=$B1238)),
  IF(
    OR(
      ISNUMBER(SEARCH(""CDM CASH DEPOSIT"",$C1238)),
      ISNUMBER(SEARCH(""CASH DEPOSIT"",$C1238)),
      COUNTIF('SUMMARY D"&amp;"ATA'!D:D,$C1238)&lt;&gt;1
    ),
    """",
    IFERROR(TEXTJOIN(CHAR(10),TRUE,FILTER('SUMMARY DATA'!F:F,'SUMMARY DATA'!D:D=$C1238)),"""")
  )
)"),"")</f>
        <v/>
      </c>
      <c r="G1238" s="2" t="str">
        <f>IFERROR(__xludf.DUMMYFUNCTION("IFERROR(
  TEXTJOIN(CHAR(10),TRUE,FILTER('SUMMARY DATA'!G:G,'SUMMARY DATA'!A:A=$A1238,'SUMMARY DATA'!C:C=$B1238)),
  IF(
    OR(
      ISNUMBER(SEARCH(""CDM CASH DEPOSIT"",$C1238)),
      ISNUMBER(SEARCH(""CASH DEPOSIT"",$C1238)),
      COUNTIF('SUMMARY D"&amp;"ATA'!D:D,$C1238)&lt;&gt;1
    ),
    """",
    IFERROR(TEXTJOIN(CHAR(10),TRUE,FILTER('SUMMARY DATA'!G:G,'SUMMARY DATA'!D:D=$C1238)),"""")
  )
)"),"")</f>
        <v/>
      </c>
      <c r="H1238" s="6" t="str">
        <f>IFERROR(__xludf.DUMMYFUNCTION("IFERROR(
  TEXTJOIN(CHAR(10),TRUE,FILTER('SUMMARY DATA'!H:H,'SUMMARY DATA'!A:A=$A1238,'SUMMARY DATA'!C:C=$B1238)),
  IF(
    OR(
      ISNUMBER(SEARCH(""CDM CASH DEPOSIT"",$C1238)),
      ISNUMBER(SEARCH(""CASH DEPOSIT"",$C1238)),
      COUNTIF('SUMMARY D"&amp;"ATA'!D:D,$C1238)&lt;&gt;1
    ),
    """",
    IFERROR(TEXTJOIN(CHAR(10),TRUE,FILTER('SUMMARY DATA'!H:H,'SUMMARY DATA'!D:D=$C1238)),"""")
  )
)"),"")</f>
        <v/>
      </c>
      <c r="I1238" s="6" t="str">
        <f>IFERROR(__xludf.DUMMYFUNCTION("IF(H1238="""","""",
SUM(ARRAYFORMULA(VALUE(SPLIT(H1238,CHAR(10)))))
)"),"")</f>
        <v/>
      </c>
      <c r="J1238" s="2" t="str">
        <f>IFERROR(__xludf.DUMMYFUNCTION("IFERROR(
  TEXTJOIN(CHAR(10),TRUE,FILTER('SUMMARY DATA'!I:I,'SUMMARY DATA'!A:A=$A1238,'SUMMARY DATA'!C:C=$B1238)),
  IF(
    OR(
      ISNUMBER(SEARCH(""CDM CASH DEPOSIT"",$C1238)),
      ISNUMBER(SEARCH(""CASH DEPOSIT"",$C1238)),
      COUNTIF('SUMMARY D"&amp;"ATA'!D:D,$C1238)&lt;&gt;1
    ),
    """",
    IFERROR(TEXTJOIN(CHAR(10),TRUE,FILTER('SUMMARY DATA'!I:I,'SUMMARY DATA'!D:D=$C1238)),"""")
  )
)"),"")</f>
        <v/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ht="15.75" customHeight="1" spans="1:27">
      <c r="A1239" s="2"/>
      <c r="B1239" s="41"/>
      <c r="C1239" s="2"/>
      <c r="D1239" s="6"/>
      <c r="E1239" s="4" t="str">
        <f>IFERROR(__xludf.DUMMYFUNCTION("IFERROR(
  TEXTJOIN(CHAR(10),TRUE,FILTER('SUMMARY DATA'!E:E,'SUMMARY DATA'!A:A=$A1239,'SUMMARY DATA'!C:C=$B1239)),
  IF(
    OR(
      ISNUMBER(SEARCH(""CDM CASH DEPOSIT"",$C1239)),
      ISNUMBER(SEARCH(""CASH DEPOSIT"",$C1239)),
      COUNTIF('SUMMARY D"&amp;"ATA'!D:D,$C1239)&lt;&gt;1
    ),
    """",
    IFERROR(TEXTJOIN(CHAR(10),TRUE,FILTER('SUMMARY DATA'!E:E,'SUMMARY DATA'!D:D=$C1239)),"""")
  )
)"),"")</f>
        <v/>
      </c>
      <c r="F1239" s="2" t="str">
        <f>IFERROR(__xludf.DUMMYFUNCTION("IFERROR(
  TEXTJOIN(CHAR(10),TRUE,FILTER('SUMMARY DATA'!F:F,'SUMMARY DATA'!A:A=$A1239,'SUMMARY DATA'!C:C=$B1239)),
  IF(
    OR(
      ISNUMBER(SEARCH(""CDM CASH DEPOSIT"",$C1239)),
      ISNUMBER(SEARCH(""CASH DEPOSIT"",$C1239)),
      COUNTIF('SUMMARY D"&amp;"ATA'!D:D,$C1239)&lt;&gt;1
    ),
    """",
    IFERROR(TEXTJOIN(CHAR(10),TRUE,FILTER('SUMMARY DATA'!F:F,'SUMMARY DATA'!D:D=$C1239)),"""")
  )
)"),"")</f>
        <v/>
      </c>
      <c r="G1239" s="2" t="str">
        <f>IFERROR(__xludf.DUMMYFUNCTION("IFERROR(
  TEXTJOIN(CHAR(10),TRUE,FILTER('SUMMARY DATA'!G:G,'SUMMARY DATA'!A:A=$A1239,'SUMMARY DATA'!C:C=$B1239)),
  IF(
    OR(
      ISNUMBER(SEARCH(""CDM CASH DEPOSIT"",$C1239)),
      ISNUMBER(SEARCH(""CASH DEPOSIT"",$C1239)),
      COUNTIF('SUMMARY D"&amp;"ATA'!D:D,$C1239)&lt;&gt;1
    ),
    """",
    IFERROR(TEXTJOIN(CHAR(10),TRUE,FILTER('SUMMARY DATA'!G:G,'SUMMARY DATA'!D:D=$C1239)),"""")
  )
)"),"")</f>
        <v/>
      </c>
      <c r="H1239" s="6" t="str">
        <f>IFERROR(__xludf.DUMMYFUNCTION("IFERROR(
  TEXTJOIN(CHAR(10),TRUE,FILTER('SUMMARY DATA'!H:H,'SUMMARY DATA'!A:A=$A1239,'SUMMARY DATA'!C:C=$B1239)),
  IF(
    OR(
      ISNUMBER(SEARCH(""CDM CASH DEPOSIT"",$C1239)),
      ISNUMBER(SEARCH(""CASH DEPOSIT"",$C1239)),
      COUNTIF('SUMMARY D"&amp;"ATA'!D:D,$C1239)&lt;&gt;1
    ),
    """",
    IFERROR(TEXTJOIN(CHAR(10),TRUE,FILTER('SUMMARY DATA'!H:H,'SUMMARY DATA'!D:D=$C1239)),"""")
  )
)"),"")</f>
        <v/>
      </c>
      <c r="I1239" s="6" t="str">
        <f>IFERROR(__xludf.DUMMYFUNCTION("IF(H1239="""","""",
SUM(ARRAYFORMULA(VALUE(SPLIT(H1239,CHAR(10)))))
)"),"")</f>
        <v/>
      </c>
      <c r="J1239" s="2" t="str">
        <f>IFERROR(__xludf.DUMMYFUNCTION("IFERROR(
  TEXTJOIN(CHAR(10),TRUE,FILTER('SUMMARY DATA'!I:I,'SUMMARY DATA'!A:A=$A1239,'SUMMARY DATA'!C:C=$B1239)),
  IF(
    OR(
      ISNUMBER(SEARCH(""CDM CASH DEPOSIT"",$C1239)),
      ISNUMBER(SEARCH(""CASH DEPOSIT"",$C1239)),
      COUNTIF('SUMMARY D"&amp;"ATA'!D:D,$C1239)&lt;&gt;1
    ),
    """",
    IFERROR(TEXTJOIN(CHAR(10),TRUE,FILTER('SUMMARY DATA'!I:I,'SUMMARY DATA'!D:D=$C1239)),"""")
  )
)"),"")</f>
        <v/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ht="15.75" customHeight="1" spans="1:27">
      <c r="A1240" s="2"/>
      <c r="B1240" s="41"/>
      <c r="C1240" s="2"/>
      <c r="D1240" s="6"/>
      <c r="E1240" s="4" t="str">
        <f>IFERROR(__xludf.DUMMYFUNCTION("IFERROR(
  TEXTJOIN(CHAR(10),TRUE,FILTER('SUMMARY DATA'!E:E,'SUMMARY DATA'!A:A=$A1240,'SUMMARY DATA'!C:C=$B1240)),
  IF(
    OR(
      ISNUMBER(SEARCH(""CDM CASH DEPOSIT"",$C1240)),
      ISNUMBER(SEARCH(""CASH DEPOSIT"",$C1240)),
      COUNTIF('SUMMARY D"&amp;"ATA'!D:D,$C1240)&lt;&gt;1
    ),
    """",
    IFERROR(TEXTJOIN(CHAR(10),TRUE,FILTER('SUMMARY DATA'!E:E,'SUMMARY DATA'!D:D=$C1240)),"""")
  )
)"),"")</f>
        <v/>
      </c>
      <c r="F1240" s="2" t="str">
        <f>IFERROR(__xludf.DUMMYFUNCTION("IFERROR(
  TEXTJOIN(CHAR(10),TRUE,FILTER('SUMMARY DATA'!F:F,'SUMMARY DATA'!A:A=$A1240,'SUMMARY DATA'!C:C=$B1240)),
  IF(
    OR(
      ISNUMBER(SEARCH(""CDM CASH DEPOSIT"",$C1240)),
      ISNUMBER(SEARCH(""CASH DEPOSIT"",$C1240)),
      COUNTIF('SUMMARY D"&amp;"ATA'!D:D,$C1240)&lt;&gt;1
    ),
    """",
    IFERROR(TEXTJOIN(CHAR(10),TRUE,FILTER('SUMMARY DATA'!F:F,'SUMMARY DATA'!D:D=$C1240)),"""")
  )
)"),"")</f>
        <v/>
      </c>
      <c r="G1240" s="2" t="str">
        <f>IFERROR(__xludf.DUMMYFUNCTION("IFERROR(
  TEXTJOIN(CHAR(10),TRUE,FILTER('SUMMARY DATA'!G:G,'SUMMARY DATA'!A:A=$A1240,'SUMMARY DATA'!C:C=$B1240)),
  IF(
    OR(
      ISNUMBER(SEARCH(""CDM CASH DEPOSIT"",$C1240)),
      ISNUMBER(SEARCH(""CASH DEPOSIT"",$C1240)),
      COUNTIF('SUMMARY D"&amp;"ATA'!D:D,$C1240)&lt;&gt;1
    ),
    """",
    IFERROR(TEXTJOIN(CHAR(10),TRUE,FILTER('SUMMARY DATA'!G:G,'SUMMARY DATA'!D:D=$C1240)),"""")
  )
)"),"")</f>
        <v/>
      </c>
      <c r="H1240" s="6" t="str">
        <f>IFERROR(__xludf.DUMMYFUNCTION("IFERROR(
  TEXTJOIN(CHAR(10),TRUE,FILTER('SUMMARY DATA'!H:H,'SUMMARY DATA'!A:A=$A1240,'SUMMARY DATA'!C:C=$B1240)),
  IF(
    OR(
      ISNUMBER(SEARCH(""CDM CASH DEPOSIT"",$C1240)),
      ISNUMBER(SEARCH(""CASH DEPOSIT"",$C1240)),
      COUNTIF('SUMMARY D"&amp;"ATA'!D:D,$C1240)&lt;&gt;1
    ),
    """",
    IFERROR(TEXTJOIN(CHAR(10),TRUE,FILTER('SUMMARY DATA'!H:H,'SUMMARY DATA'!D:D=$C1240)),"""")
  )
)"),"")</f>
        <v/>
      </c>
      <c r="I1240" s="6" t="str">
        <f>IFERROR(__xludf.DUMMYFUNCTION("IF(H1240="""","""",
SUM(ARRAYFORMULA(VALUE(SPLIT(H1240,CHAR(10)))))
)"),"")</f>
        <v/>
      </c>
      <c r="J1240" s="2" t="str">
        <f>IFERROR(__xludf.DUMMYFUNCTION("IFERROR(
  TEXTJOIN(CHAR(10),TRUE,FILTER('SUMMARY DATA'!I:I,'SUMMARY DATA'!A:A=$A1240,'SUMMARY DATA'!C:C=$B1240)),
  IF(
    OR(
      ISNUMBER(SEARCH(""CDM CASH DEPOSIT"",$C1240)),
      ISNUMBER(SEARCH(""CASH DEPOSIT"",$C1240)),
      COUNTIF('SUMMARY D"&amp;"ATA'!D:D,$C1240)&lt;&gt;1
    ),
    """",
    IFERROR(TEXTJOIN(CHAR(10),TRUE,FILTER('SUMMARY DATA'!I:I,'SUMMARY DATA'!D:D=$C1240)),"""")
  )
)"),"")</f>
        <v/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ht="15.75" customHeight="1" spans="1:27">
      <c r="A1241" s="2"/>
      <c r="B1241" s="41"/>
      <c r="C1241" s="2"/>
      <c r="D1241" s="6"/>
      <c r="E1241" s="4" t="str">
        <f>IFERROR(__xludf.DUMMYFUNCTION("IFERROR(
  TEXTJOIN(CHAR(10),TRUE,FILTER('SUMMARY DATA'!E:E,'SUMMARY DATA'!A:A=$A1241,'SUMMARY DATA'!C:C=$B1241)),
  IF(
    OR(
      ISNUMBER(SEARCH(""CDM CASH DEPOSIT"",$C1241)),
      ISNUMBER(SEARCH(""CASH DEPOSIT"",$C1241)),
      COUNTIF('SUMMARY D"&amp;"ATA'!D:D,$C1241)&lt;&gt;1
    ),
    """",
    IFERROR(TEXTJOIN(CHAR(10),TRUE,FILTER('SUMMARY DATA'!E:E,'SUMMARY DATA'!D:D=$C1241)),"""")
  )
)"),"")</f>
        <v/>
      </c>
      <c r="F1241" s="2" t="str">
        <f>IFERROR(__xludf.DUMMYFUNCTION("IFERROR(
  TEXTJOIN(CHAR(10),TRUE,FILTER('SUMMARY DATA'!F:F,'SUMMARY DATA'!A:A=$A1241,'SUMMARY DATA'!C:C=$B1241)),
  IF(
    OR(
      ISNUMBER(SEARCH(""CDM CASH DEPOSIT"",$C1241)),
      ISNUMBER(SEARCH(""CASH DEPOSIT"",$C1241)),
      COUNTIF('SUMMARY D"&amp;"ATA'!D:D,$C1241)&lt;&gt;1
    ),
    """",
    IFERROR(TEXTJOIN(CHAR(10),TRUE,FILTER('SUMMARY DATA'!F:F,'SUMMARY DATA'!D:D=$C1241)),"""")
  )
)"),"")</f>
        <v/>
      </c>
      <c r="G1241" s="2" t="str">
        <f>IFERROR(__xludf.DUMMYFUNCTION("IFERROR(
  TEXTJOIN(CHAR(10),TRUE,FILTER('SUMMARY DATA'!G:G,'SUMMARY DATA'!A:A=$A1241,'SUMMARY DATA'!C:C=$B1241)),
  IF(
    OR(
      ISNUMBER(SEARCH(""CDM CASH DEPOSIT"",$C1241)),
      ISNUMBER(SEARCH(""CASH DEPOSIT"",$C1241)),
      COUNTIF('SUMMARY D"&amp;"ATA'!D:D,$C1241)&lt;&gt;1
    ),
    """",
    IFERROR(TEXTJOIN(CHAR(10),TRUE,FILTER('SUMMARY DATA'!G:G,'SUMMARY DATA'!D:D=$C1241)),"""")
  )
)"),"")</f>
        <v/>
      </c>
      <c r="H1241" s="6" t="str">
        <f>IFERROR(__xludf.DUMMYFUNCTION("IFERROR(
  TEXTJOIN(CHAR(10),TRUE,FILTER('SUMMARY DATA'!H:H,'SUMMARY DATA'!A:A=$A1241,'SUMMARY DATA'!C:C=$B1241)),
  IF(
    OR(
      ISNUMBER(SEARCH(""CDM CASH DEPOSIT"",$C1241)),
      ISNUMBER(SEARCH(""CASH DEPOSIT"",$C1241)),
      COUNTIF('SUMMARY D"&amp;"ATA'!D:D,$C1241)&lt;&gt;1
    ),
    """",
    IFERROR(TEXTJOIN(CHAR(10),TRUE,FILTER('SUMMARY DATA'!H:H,'SUMMARY DATA'!D:D=$C1241)),"""")
  )
)"),"")</f>
        <v/>
      </c>
      <c r="I1241" s="6" t="str">
        <f>IFERROR(__xludf.DUMMYFUNCTION("IF(H1241="""","""",
SUM(ARRAYFORMULA(VALUE(SPLIT(H1241,CHAR(10)))))
)"),"")</f>
        <v/>
      </c>
      <c r="J1241" s="2" t="str">
        <f>IFERROR(__xludf.DUMMYFUNCTION("IFERROR(
  TEXTJOIN(CHAR(10),TRUE,FILTER('SUMMARY DATA'!I:I,'SUMMARY DATA'!A:A=$A1241,'SUMMARY DATA'!C:C=$B1241)),
  IF(
    OR(
      ISNUMBER(SEARCH(""CDM CASH DEPOSIT"",$C1241)),
      ISNUMBER(SEARCH(""CASH DEPOSIT"",$C1241)),
      COUNTIF('SUMMARY D"&amp;"ATA'!D:D,$C1241)&lt;&gt;1
    ),
    """",
    IFERROR(TEXTJOIN(CHAR(10),TRUE,FILTER('SUMMARY DATA'!I:I,'SUMMARY DATA'!D:D=$C1241)),"""")
  )
)"),"")</f>
        <v/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ht="15.75" customHeight="1" spans="1:27">
      <c r="A1242" s="2"/>
      <c r="B1242" s="41"/>
      <c r="C1242" s="2"/>
      <c r="D1242" s="6"/>
      <c r="E1242" s="4" t="str">
        <f>IFERROR(__xludf.DUMMYFUNCTION("IFERROR(
  TEXTJOIN(CHAR(10),TRUE,FILTER('SUMMARY DATA'!E:E,'SUMMARY DATA'!A:A=$A1242,'SUMMARY DATA'!C:C=$B1242)),
  IF(
    OR(
      ISNUMBER(SEARCH(""CDM CASH DEPOSIT"",$C1242)),
      ISNUMBER(SEARCH(""CASH DEPOSIT"",$C1242)),
      COUNTIF('SUMMARY D"&amp;"ATA'!D:D,$C1242)&lt;&gt;1
    ),
    """",
    IFERROR(TEXTJOIN(CHAR(10),TRUE,FILTER('SUMMARY DATA'!E:E,'SUMMARY DATA'!D:D=$C1242)),"""")
  )
)"),"")</f>
        <v/>
      </c>
      <c r="F1242" s="2" t="str">
        <f>IFERROR(__xludf.DUMMYFUNCTION("IFERROR(
  TEXTJOIN(CHAR(10),TRUE,FILTER('SUMMARY DATA'!F:F,'SUMMARY DATA'!A:A=$A1242,'SUMMARY DATA'!C:C=$B1242)),
  IF(
    OR(
      ISNUMBER(SEARCH(""CDM CASH DEPOSIT"",$C1242)),
      ISNUMBER(SEARCH(""CASH DEPOSIT"",$C1242)),
      COUNTIF('SUMMARY D"&amp;"ATA'!D:D,$C1242)&lt;&gt;1
    ),
    """",
    IFERROR(TEXTJOIN(CHAR(10),TRUE,FILTER('SUMMARY DATA'!F:F,'SUMMARY DATA'!D:D=$C1242)),"""")
  )
)"),"")</f>
        <v/>
      </c>
      <c r="G1242" s="2" t="str">
        <f>IFERROR(__xludf.DUMMYFUNCTION("IFERROR(
  TEXTJOIN(CHAR(10),TRUE,FILTER('SUMMARY DATA'!G:G,'SUMMARY DATA'!A:A=$A1242,'SUMMARY DATA'!C:C=$B1242)),
  IF(
    OR(
      ISNUMBER(SEARCH(""CDM CASH DEPOSIT"",$C1242)),
      ISNUMBER(SEARCH(""CASH DEPOSIT"",$C1242)),
      COUNTIF('SUMMARY D"&amp;"ATA'!D:D,$C1242)&lt;&gt;1
    ),
    """",
    IFERROR(TEXTJOIN(CHAR(10),TRUE,FILTER('SUMMARY DATA'!G:G,'SUMMARY DATA'!D:D=$C1242)),"""")
  )
)"),"")</f>
        <v/>
      </c>
      <c r="H1242" s="6" t="str">
        <f>IFERROR(__xludf.DUMMYFUNCTION("IFERROR(
  TEXTJOIN(CHAR(10),TRUE,FILTER('SUMMARY DATA'!H:H,'SUMMARY DATA'!A:A=$A1242,'SUMMARY DATA'!C:C=$B1242)),
  IF(
    OR(
      ISNUMBER(SEARCH(""CDM CASH DEPOSIT"",$C1242)),
      ISNUMBER(SEARCH(""CASH DEPOSIT"",$C1242)),
      COUNTIF('SUMMARY D"&amp;"ATA'!D:D,$C1242)&lt;&gt;1
    ),
    """",
    IFERROR(TEXTJOIN(CHAR(10),TRUE,FILTER('SUMMARY DATA'!H:H,'SUMMARY DATA'!D:D=$C1242)),"""")
  )
)"),"")</f>
        <v/>
      </c>
      <c r="I1242" s="6" t="str">
        <f>IFERROR(__xludf.DUMMYFUNCTION("IF(H1242="""","""",
SUM(ARRAYFORMULA(VALUE(SPLIT(H1242,CHAR(10)))))
)"),"")</f>
        <v/>
      </c>
      <c r="J1242" s="2" t="str">
        <f>IFERROR(__xludf.DUMMYFUNCTION("IFERROR(
  TEXTJOIN(CHAR(10),TRUE,FILTER('SUMMARY DATA'!I:I,'SUMMARY DATA'!A:A=$A1242,'SUMMARY DATA'!C:C=$B1242)),
  IF(
    OR(
      ISNUMBER(SEARCH(""CDM CASH DEPOSIT"",$C1242)),
      ISNUMBER(SEARCH(""CASH DEPOSIT"",$C1242)),
      COUNTIF('SUMMARY D"&amp;"ATA'!D:D,$C1242)&lt;&gt;1
    ),
    """",
    IFERROR(TEXTJOIN(CHAR(10),TRUE,FILTER('SUMMARY DATA'!I:I,'SUMMARY DATA'!D:D=$C1242)),"""")
  )
)"),"")</f>
        <v/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ht="15.75" customHeight="1" spans="1:27">
      <c r="A1243" s="2"/>
      <c r="B1243" s="41"/>
      <c r="C1243" s="2"/>
      <c r="D1243" s="6"/>
      <c r="E1243" s="4" t="str">
        <f>IFERROR(__xludf.DUMMYFUNCTION("IFERROR(
  TEXTJOIN(CHAR(10),TRUE,FILTER('SUMMARY DATA'!E:E,'SUMMARY DATA'!A:A=$A1243,'SUMMARY DATA'!C:C=$B1243)),
  IF(
    OR(
      ISNUMBER(SEARCH(""CDM CASH DEPOSIT"",$C1243)),
      ISNUMBER(SEARCH(""CASH DEPOSIT"",$C1243)),
      COUNTIF('SUMMARY D"&amp;"ATA'!D:D,$C1243)&lt;&gt;1
    ),
    """",
    IFERROR(TEXTJOIN(CHAR(10),TRUE,FILTER('SUMMARY DATA'!E:E,'SUMMARY DATA'!D:D=$C1243)),"""")
  )
)"),"")</f>
        <v/>
      </c>
      <c r="F1243" s="2" t="str">
        <f>IFERROR(__xludf.DUMMYFUNCTION("IFERROR(
  TEXTJOIN(CHAR(10),TRUE,FILTER('SUMMARY DATA'!F:F,'SUMMARY DATA'!A:A=$A1243,'SUMMARY DATA'!C:C=$B1243)),
  IF(
    OR(
      ISNUMBER(SEARCH(""CDM CASH DEPOSIT"",$C1243)),
      ISNUMBER(SEARCH(""CASH DEPOSIT"",$C1243)),
      COUNTIF('SUMMARY D"&amp;"ATA'!D:D,$C1243)&lt;&gt;1
    ),
    """",
    IFERROR(TEXTJOIN(CHAR(10),TRUE,FILTER('SUMMARY DATA'!F:F,'SUMMARY DATA'!D:D=$C1243)),"""")
  )
)"),"")</f>
        <v/>
      </c>
      <c r="G1243" s="2" t="str">
        <f>IFERROR(__xludf.DUMMYFUNCTION("IFERROR(
  TEXTJOIN(CHAR(10),TRUE,FILTER('SUMMARY DATA'!G:G,'SUMMARY DATA'!A:A=$A1243,'SUMMARY DATA'!C:C=$B1243)),
  IF(
    OR(
      ISNUMBER(SEARCH(""CDM CASH DEPOSIT"",$C1243)),
      ISNUMBER(SEARCH(""CASH DEPOSIT"",$C1243)),
      COUNTIF('SUMMARY D"&amp;"ATA'!D:D,$C1243)&lt;&gt;1
    ),
    """",
    IFERROR(TEXTJOIN(CHAR(10),TRUE,FILTER('SUMMARY DATA'!G:G,'SUMMARY DATA'!D:D=$C1243)),"""")
  )
)"),"")</f>
        <v/>
      </c>
      <c r="H1243" s="6" t="str">
        <f>IFERROR(__xludf.DUMMYFUNCTION("IFERROR(
  TEXTJOIN(CHAR(10),TRUE,FILTER('SUMMARY DATA'!H:H,'SUMMARY DATA'!A:A=$A1243,'SUMMARY DATA'!C:C=$B1243)),
  IF(
    OR(
      ISNUMBER(SEARCH(""CDM CASH DEPOSIT"",$C1243)),
      ISNUMBER(SEARCH(""CASH DEPOSIT"",$C1243)),
      COUNTIF('SUMMARY D"&amp;"ATA'!D:D,$C1243)&lt;&gt;1
    ),
    """",
    IFERROR(TEXTJOIN(CHAR(10),TRUE,FILTER('SUMMARY DATA'!H:H,'SUMMARY DATA'!D:D=$C1243)),"""")
  )
)"),"")</f>
        <v/>
      </c>
      <c r="I1243" s="6" t="str">
        <f>IFERROR(__xludf.DUMMYFUNCTION("IF(H1243="""","""",
SUM(ARRAYFORMULA(VALUE(SPLIT(H1243,CHAR(10)))))
)"),"")</f>
        <v/>
      </c>
      <c r="J1243" s="2" t="str">
        <f>IFERROR(__xludf.DUMMYFUNCTION("IFERROR(
  TEXTJOIN(CHAR(10),TRUE,FILTER('SUMMARY DATA'!I:I,'SUMMARY DATA'!A:A=$A1243,'SUMMARY DATA'!C:C=$B1243)),
  IF(
    OR(
      ISNUMBER(SEARCH(""CDM CASH DEPOSIT"",$C1243)),
      ISNUMBER(SEARCH(""CASH DEPOSIT"",$C1243)),
      COUNTIF('SUMMARY D"&amp;"ATA'!D:D,$C1243)&lt;&gt;1
    ),
    """",
    IFERROR(TEXTJOIN(CHAR(10),TRUE,FILTER('SUMMARY DATA'!I:I,'SUMMARY DATA'!D:D=$C1243)),"""")
  )
)"),"")</f>
        <v/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ht="15.75" customHeight="1" spans="1:27">
      <c r="A1244" s="2"/>
      <c r="B1244" s="41"/>
      <c r="C1244" s="2"/>
      <c r="D1244" s="6"/>
      <c r="E1244" s="4" t="str">
        <f>IFERROR(__xludf.DUMMYFUNCTION("IFERROR(
  TEXTJOIN(CHAR(10),TRUE,FILTER('SUMMARY DATA'!E:E,'SUMMARY DATA'!A:A=$A1244,'SUMMARY DATA'!C:C=$B1244)),
  IF(
    OR(
      ISNUMBER(SEARCH(""CDM CASH DEPOSIT"",$C1244)),
      ISNUMBER(SEARCH(""CASH DEPOSIT"",$C1244)),
      COUNTIF('SUMMARY D"&amp;"ATA'!D:D,$C1244)&lt;&gt;1
    ),
    """",
    IFERROR(TEXTJOIN(CHAR(10),TRUE,FILTER('SUMMARY DATA'!E:E,'SUMMARY DATA'!D:D=$C1244)),"""")
  )
)"),"")</f>
        <v/>
      </c>
      <c r="F1244" s="2" t="str">
        <f>IFERROR(__xludf.DUMMYFUNCTION("IFERROR(
  TEXTJOIN(CHAR(10),TRUE,FILTER('SUMMARY DATA'!F:F,'SUMMARY DATA'!A:A=$A1244,'SUMMARY DATA'!C:C=$B1244)),
  IF(
    OR(
      ISNUMBER(SEARCH(""CDM CASH DEPOSIT"",$C1244)),
      ISNUMBER(SEARCH(""CASH DEPOSIT"",$C1244)),
      COUNTIF('SUMMARY D"&amp;"ATA'!D:D,$C1244)&lt;&gt;1
    ),
    """",
    IFERROR(TEXTJOIN(CHAR(10),TRUE,FILTER('SUMMARY DATA'!F:F,'SUMMARY DATA'!D:D=$C1244)),"""")
  )
)"),"")</f>
        <v/>
      </c>
      <c r="G1244" s="2" t="str">
        <f>IFERROR(__xludf.DUMMYFUNCTION("IFERROR(
  TEXTJOIN(CHAR(10),TRUE,FILTER('SUMMARY DATA'!G:G,'SUMMARY DATA'!A:A=$A1244,'SUMMARY DATA'!C:C=$B1244)),
  IF(
    OR(
      ISNUMBER(SEARCH(""CDM CASH DEPOSIT"",$C1244)),
      ISNUMBER(SEARCH(""CASH DEPOSIT"",$C1244)),
      COUNTIF('SUMMARY D"&amp;"ATA'!D:D,$C1244)&lt;&gt;1
    ),
    """",
    IFERROR(TEXTJOIN(CHAR(10),TRUE,FILTER('SUMMARY DATA'!G:G,'SUMMARY DATA'!D:D=$C1244)),"""")
  )
)"),"")</f>
        <v/>
      </c>
      <c r="H1244" s="6" t="str">
        <f>IFERROR(__xludf.DUMMYFUNCTION("IFERROR(
  TEXTJOIN(CHAR(10),TRUE,FILTER('SUMMARY DATA'!H:H,'SUMMARY DATA'!A:A=$A1244,'SUMMARY DATA'!C:C=$B1244)),
  IF(
    OR(
      ISNUMBER(SEARCH(""CDM CASH DEPOSIT"",$C1244)),
      ISNUMBER(SEARCH(""CASH DEPOSIT"",$C1244)),
      COUNTIF('SUMMARY D"&amp;"ATA'!D:D,$C1244)&lt;&gt;1
    ),
    """",
    IFERROR(TEXTJOIN(CHAR(10),TRUE,FILTER('SUMMARY DATA'!H:H,'SUMMARY DATA'!D:D=$C1244)),"""")
  )
)"),"")</f>
        <v/>
      </c>
      <c r="I1244" s="6" t="str">
        <f>IFERROR(__xludf.DUMMYFUNCTION("IF(H1244="""","""",
SUM(ARRAYFORMULA(VALUE(SPLIT(H1244,CHAR(10)))))
)"),"")</f>
        <v/>
      </c>
      <c r="J1244" s="2" t="str">
        <f>IFERROR(__xludf.DUMMYFUNCTION("IFERROR(
  TEXTJOIN(CHAR(10),TRUE,FILTER('SUMMARY DATA'!I:I,'SUMMARY DATA'!A:A=$A1244,'SUMMARY DATA'!C:C=$B1244)),
  IF(
    OR(
      ISNUMBER(SEARCH(""CDM CASH DEPOSIT"",$C1244)),
      ISNUMBER(SEARCH(""CASH DEPOSIT"",$C1244)),
      COUNTIF('SUMMARY D"&amp;"ATA'!D:D,$C1244)&lt;&gt;1
    ),
    """",
    IFERROR(TEXTJOIN(CHAR(10),TRUE,FILTER('SUMMARY DATA'!I:I,'SUMMARY DATA'!D:D=$C1244)),"""")
  )
)"),"")</f>
        <v/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ht="15.75" customHeight="1" spans="1:27">
      <c r="A1245" s="2"/>
      <c r="B1245" s="41"/>
      <c r="C1245" s="2"/>
      <c r="D1245" s="6"/>
      <c r="E1245" s="4" t="str">
        <f>IFERROR(__xludf.DUMMYFUNCTION("IFERROR(
  TEXTJOIN(CHAR(10),TRUE,FILTER('SUMMARY DATA'!E:E,'SUMMARY DATA'!A:A=$A1245,'SUMMARY DATA'!C:C=$B1245)),
  IF(
    OR(
      ISNUMBER(SEARCH(""CDM CASH DEPOSIT"",$C1245)),
      ISNUMBER(SEARCH(""CASH DEPOSIT"",$C1245)),
      COUNTIF('SUMMARY D"&amp;"ATA'!D:D,$C1245)&lt;&gt;1
    ),
    """",
    IFERROR(TEXTJOIN(CHAR(10),TRUE,FILTER('SUMMARY DATA'!E:E,'SUMMARY DATA'!D:D=$C1245)),"""")
  )
)"),"")</f>
        <v/>
      </c>
      <c r="F1245" s="2" t="str">
        <f>IFERROR(__xludf.DUMMYFUNCTION("IFERROR(
  TEXTJOIN(CHAR(10),TRUE,FILTER('SUMMARY DATA'!F:F,'SUMMARY DATA'!A:A=$A1245,'SUMMARY DATA'!C:C=$B1245)),
  IF(
    OR(
      ISNUMBER(SEARCH(""CDM CASH DEPOSIT"",$C1245)),
      ISNUMBER(SEARCH(""CASH DEPOSIT"",$C1245)),
      COUNTIF('SUMMARY D"&amp;"ATA'!D:D,$C1245)&lt;&gt;1
    ),
    """",
    IFERROR(TEXTJOIN(CHAR(10),TRUE,FILTER('SUMMARY DATA'!F:F,'SUMMARY DATA'!D:D=$C1245)),"""")
  )
)"),"")</f>
        <v/>
      </c>
      <c r="G1245" s="2" t="str">
        <f>IFERROR(__xludf.DUMMYFUNCTION("IFERROR(
  TEXTJOIN(CHAR(10),TRUE,FILTER('SUMMARY DATA'!G:G,'SUMMARY DATA'!A:A=$A1245,'SUMMARY DATA'!C:C=$B1245)),
  IF(
    OR(
      ISNUMBER(SEARCH(""CDM CASH DEPOSIT"",$C1245)),
      ISNUMBER(SEARCH(""CASH DEPOSIT"",$C1245)),
      COUNTIF('SUMMARY D"&amp;"ATA'!D:D,$C1245)&lt;&gt;1
    ),
    """",
    IFERROR(TEXTJOIN(CHAR(10),TRUE,FILTER('SUMMARY DATA'!G:G,'SUMMARY DATA'!D:D=$C1245)),"""")
  )
)"),"")</f>
        <v/>
      </c>
      <c r="H1245" s="6" t="str">
        <f>IFERROR(__xludf.DUMMYFUNCTION("IFERROR(
  TEXTJOIN(CHAR(10),TRUE,FILTER('SUMMARY DATA'!H:H,'SUMMARY DATA'!A:A=$A1245,'SUMMARY DATA'!C:C=$B1245)),
  IF(
    OR(
      ISNUMBER(SEARCH(""CDM CASH DEPOSIT"",$C1245)),
      ISNUMBER(SEARCH(""CASH DEPOSIT"",$C1245)),
      COUNTIF('SUMMARY D"&amp;"ATA'!D:D,$C1245)&lt;&gt;1
    ),
    """",
    IFERROR(TEXTJOIN(CHAR(10),TRUE,FILTER('SUMMARY DATA'!H:H,'SUMMARY DATA'!D:D=$C1245)),"""")
  )
)"),"")</f>
        <v/>
      </c>
      <c r="I1245" s="6" t="str">
        <f>IFERROR(__xludf.DUMMYFUNCTION("IF(H1245="""","""",
SUM(ARRAYFORMULA(VALUE(SPLIT(H1245,CHAR(10)))))
)"),"")</f>
        <v/>
      </c>
      <c r="J1245" s="2" t="str">
        <f>IFERROR(__xludf.DUMMYFUNCTION("IFERROR(
  TEXTJOIN(CHAR(10),TRUE,FILTER('SUMMARY DATA'!I:I,'SUMMARY DATA'!A:A=$A1245,'SUMMARY DATA'!C:C=$B1245)),
  IF(
    OR(
      ISNUMBER(SEARCH(""CDM CASH DEPOSIT"",$C1245)),
      ISNUMBER(SEARCH(""CASH DEPOSIT"",$C1245)),
      COUNTIF('SUMMARY D"&amp;"ATA'!D:D,$C1245)&lt;&gt;1
    ),
    """",
    IFERROR(TEXTJOIN(CHAR(10),TRUE,FILTER('SUMMARY DATA'!I:I,'SUMMARY DATA'!D:D=$C1245)),"""")
  )
)"),"")</f>
        <v/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ht="15.75" customHeight="1" spans="1:27">
      <c r="A1246" s="2"/>
      <c r="B1246" s="41"/>
      <c r="C1246" s="2"/>
      <c r="D1246" s="6"/>
      <c r="E1246" s="4" t="str">
        <f>IFERROR(__xludf.DUMMYFUNCTION("IFERROR(
  TEXTJOIN(CHAR(10),TRUE,FILTER('SUMMARY DATA'!E:E,'SUMMARY DATA'!A:A=$A1246,'SUMMARY DATA'!C:C=$B1246)),
  IF(
    OR(
      ISNUMBER(SEARCH(""CDM CASH DEPOSIT"",$C1246)),
      ISNUMBER(SEARCH(""CASH DEPOSIT"",$C1246)),
      COUNTIF('SUMMARY D"&amp;"ATA'!D:D,$C1246)&lt;&gt;1
    ),
    """",
    IFERROR(TEXTJOIN(CHAR(10),TRUE,FILTER('SUMMARY DATA'!E:E,'SUMMARY DATA'!D:D=$C1246)),"""")
  )
)"),"")</f>
        <v/>
      </c>
      <c r="F1246" s="2" t="str">
        <f>IFERROR(__xludf.DUMMYFUNCTION("IFERROR(
  TEXTJOIN(CHAR(10),TRUE,FILTER('SUMMARY DATA'!F:F,'SUMMARY DATA'!A:A=$A1246,'SUMMARY DATA'!C:C=$B1246)),
  IF(
    OR(
      ISNUMBER(SEARCH(""CDM CASH DEPOSIT"",$C1246)),
      ISNUMBER(SEARCH(""CASH DEPOSIT"",$C1246)),
      COUNTIF('SUMMARY D"&amp;"ATA'!D:D,$C1246)&lt;&gt;1
    ),
    """",
    IFERROR(TEXTJOIN(CHAR(10),TRUE,FILTER('SUMMARY DATA'!F:F,'SUMMARY DATA'!D:D=$C1246)),"""")
  )
)"),"")</f>
        <v/>
      </c>
      <c r="G1246" s="2" t="str">
        <f>IFERROR(__xludf.DUMMYFUNCTION("IFERROR(
  TEXTJOIN(CHAR(10),TRUE,FILTER('SUMMARY DATA'!G:G,'SUMMARY DATA'!A:A=$A1246,'SUMMARY DATA'!C:C=$B1246)),
  IF(
    OR(
      ISNUMBER(SEARCH(""CDM CASH DEPOSIT"",$C1246)),
      ISNUMBER(SEARCH(""CASH DEPOSIT"",$C1246)),
      COUNTIF('SUMMARY D"&amp;"ATA'!D:D,$C1246)&lt;&gt;1
    ),
    """",
    IFERROR(TEXTJOIN(CHAR(10),TRUE,FILTER('SUMMARY DATA'!G:G,'SUMMARY DATA'!D:D=$C1246)),"""")
  )
)"),"")</f>
        <v/>
      </c>
      <c r="H1246" s="6" t="str">
        <f>IFERROR(__xludf.DUMMYFUNCTION("IFERROR(
  TEXTJOIN(CHAR(10),TRUE,FILTER('SUMMARY DATA'!H:H,'SUMMARY DATA'!A:A=$A1246,'SUMMARY DATA'!C:C=$B1246)),
  IF(
    OR(
      ISNUMBER(SEARCH(""CDM CASH DEPOSIT"",$C1246)),
      ISNUMBER(SEARCH(""CASH DEPOSIT"",$C1246)),
      COUNTIF('SUMMARY D"&amp;"ATA'!D:D,$C1246)&lt;&gt;1
    ),
    """",
    IFERROR(TEXTJOIN(CHAR(10),TRUE,FILTER('SUMMARY DATA'!H:H,'SUMMARY DATA'!D:D=$C1246)),"""")
  )
)"),"")</f>
        <v/>
      </c>
      <c r="I1246" s="6" t="str">
        <f>IFERROR(__xludf.DUMMYFUNCTION("IF(H1246="""","""",
SUM(ARRAYFORMULA(VALUE(SPLIT(H1246,CHAR(10)))))
)"),"")</f>
        <v/>
      </c>
      <c r="J1246" s="2" t="str">
        <f>IFERROR(__xludf.DUMMYFUNCTION("IFERROR(
  TEXTJOIN(CHAR(10),TRUE,FILTER('SUMMARY DATA'!I:I,'SUMMARY DATA'!A:A=$A1246,'SUMMARY DATA'!C:C=$B1246)),
  IF(
    OR(
      ISNUMBER(SEARCH(""CDM CASH DEPOSIT"",$C1246)),
      ISNUMBER(SEARCH(""CASH DEPOSIT"",$C1246)),
      COUNTIF('SUMMARY D"&amp;"ATA'!D:D,$C1246)&lt;&gt;1
    ),
    """",
    IFERROR(TEXTJOIN(CHAR(10),TRUE,FILTER('SUMMARY DATA'!I:I,'SUMMARY DATA'!D:D=$C1246)),"""")
  )
)"),"")</f>
        <v/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ht="15.75" customHeight="1" spans="1:27">
      <c r="A1247" s="2"/>
      <c r="B1247" s="41"/>
      <c r="C1247" s="2"/>
      <c r="D1247" s="6"/>
      <c r="E1247" s="4" t="str">
        <f>IFERROR(__xludf.DUMMYFUNCTION("IFERROR(
  TEXTJOIN(CHAR(10),TRUE,FILTER('SUMMARY DATA'!E:E,'SUMMARY DATA'!A:A=$A1247,'SUMMARY DATA'!C:C=$B1247)),
  IF(
    OR(
      ISNUMBER(SEARCH(""CDM CASH DEPOSIT"",$C1247)),
      ISNUMBER(SEARCH(""CASH DEPOSIT"",$C1247)),
      COUNTIF('SUMMARY D"&amp;"ATA'!D:D,$C1247)&lt;&gt;1
    ),
    """",
    IFERROR(TEXTJOIN(CHAR(10),TRUE,FILTER('SUMMARY DATA'!E:E,'SUMMARY DATA'!D:D=$C1247)),"""")
  )
)"),"")</f>
        <v/>
      </c>
      <c r="F1247" s="2" t="str">
        <f>IFERROR(__xludf.DUMMYFUNCTION("IFERROR(
  TEXTJOIN(CHAR(10),TRUE,FILTER('SUMMARY DATA'!F:F,'SUMMARY DATA'!A:A=$A1247,'SUMMARY DATA'!C:C=$B1247)),
  IF(
    OR(
      ISNUMBER(SEARCH(""CDM CASH DEPOSIT"",$C1247)),
      ISNUMBER(SEARCH(""CASH DEPOSIT"",$C1247)),
      COUNTIF('SUMMARY D"&amp;"ATA'!D:D,$C1247)&lt;&gt;1
    ),
    """",
    IFERROR(TEXTJOIN(CHAR(10),TRUE,FILTER('SUMMARY DATA'!F:F,'SUMMARY DATA'!D:D=$C1247)),"""")
  )
)"),"")</f>
        <v/>
      </c>
      <c r="G1247" s="2" t="str">
        <f>IFERROR(__xludf.DUMMYFUNCTION("IFERROR(
  TEXTJOIN(CHAR(10),TRUE,FILTER('SUMMARY DATA'!G:G,'SUMMARY DATA'!A:A=$A1247,'SUMMARY DATA'!C:C=$B1247)),
  IF(
    OR(
      ISNUMBER(SEARCH(""CDM CASH DEPOSIT"",$C1247)),
      ISNUMBER(SEARCH(""CASH DEPOSIT"",$C1247)),
      COUNTIF('SUMMARY D"&amp;"ATA'!D:D,$C1247)&lt;&gt;1
    ),
    """",
    IFERROR(TEXTJOIN(CHAR(10),TRUE,FILTER('SUMMARY DATA'!G:G,'SUMMARY DATA'!D:D=$C1247)),"""")
  )
)"),"")</f>
        <v/>
      </c>
      <c r="H1247" s="6" t="str">
        <f>IFERROR(__xludf.DUMMYFUNCTION("IFERROR(
  TEXTJOIN(CHAR(10),TRUE,FILTER('SUMMARY DATA'!H:H,'SUMMARY DATA'!A:A=$A1247,'SUMMARY DATA'!C:C=$B1247)),
  IF(
    OR(
      ISNUMBER(SEARCH(""CDM CASH DEPOSIT"",$C1247)),
      ISNUMBER(SEARCH(""CASH DEPOSIT"",$C1247)),
      COUNTIF('SUMMARY D"&amp;"ATA'!D:D,$C1247)&lt;&gt;1
    ),
    """",
    IFERROR(TEXTJOIN(CHAR(10),TRUE,FILTER('SUMMARY DATA'!H:H,'SUMMARY DATA'!D:D=$C1247)),"""")
  )
)"),"")</f>
        <v/>
      </c>
      <c r="I1247" s="6" t="str">
        <f>IFERROR(__xludf.DUMMYFUNCTION("IF(H1247="""","""",
SUM(ARRAYFORMULA(VALUE(SPLIT(H1247,CHAR(10)))))
)"),"")</f>
        <v/>
      </c>
      <c r="J1247" s="2" t="str">
        <f>IFERROR(__xludf.DUMMYFUNCTION("IFERROR(
  TEXTJOIN(CHAR(10),TRUE,FILTER('SUMMARY DATA'!I:I,'SUMMARY DATA'!A:A=$A1247,'SUMMARY DATA'!C:C=$B1247)),
  IF(
    OR(
      ISNUMBER(SEARCH(""CDM CASH DEPOSIT"",$C1247)),
      ISNUMBER(SEARCH(""CASH DEPOSIT"",$C1247)),
      COUNTIF('SUMMARY D"&amp;"ATA'!D:D,$C1247)&lt;&gt;1
    ),
    """",
    IFERROR(TEXTJOIN(CHAR(10),TRUE,FILTER('SUMMARY DATA'!I:I,'SUMMARY DATA'!D:D=$C1247)),"""")
  )
)"),"")</f>
        <v/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ht="15.75" customHeight="1" spans="1:27">
      <c r="A1248" s="2"/>
      <c r="B1248" s="41"/>
      <c r="C1248" s="2"/>
      <c r="D1248" s="6"/>
      <c r="E1248" s="4" t="str">
        <f>IFERROR(__xludf.DUMMYFUNCTION("IFERROR(
  TEXTJOIN(CHAR(10),TRUE,FILTER('SUMMARY DATA'!E:E,'SUMMARY DATA'!A:A=$A1248,'SUMMARY DATA'!C:C=$B1248)),
  IF(
    OR(
      ISNUMBER(SEARCH(""CDM CASH DEPOSIT"",$C1248)),
      ISNUMBER(SEARCH(""CASH DEPOSIT"",$C1248)),
      COUNTIF('SUMMARY D"&amp;"ATA'!D:D,$C1248)&lt;&gt;1
    ),
    """",
    IFERROR(TEXTJOIN(CHAR(10),TRUE,FILTER('SUMMARY DATA'!E:E,'SUMMARY DATA'!D:D=$C1248)),"""")
  )
)"),"")</f>
        <v/>
      </c>
      <c r="F1248" s="2" t="str">
        <f>IFERROR(__xludf.DUMMYFUNCTION("IFERROR(
  TEXTJOIN(CHAR(10),TRUE,FILTER('SUMMARY DATA'!F:F,'SUMMARY DATA'!A:A=$A1248,'SUMMARY DATA'!C:C=$B1248)),
  IF(
    OR(
      ISNUMBER(SEARCH(""CDM CASH DEPOSIT"",$C1248)),
      ISNUMBER(SEARCH(""CASH DEPOSIT"",$C1248)),
      COUNTIF('SUMMARY D"&amp;"ATA'!D:D,$C1248)&lt;&gt;1
    ),
    """",
    IFERROR(TEXTJOIN(CHAR(10),TRUE,FILTER('SUMMARY DATA'!F:F,'SUMMARY DATA'!D:D=$C1248)),"""")
  )
)"),"")</f>
        <v/>
      </c>
      <c r="G1248" s="2" t="str">
        <f>IFERROR(__xludf.DUMMYFUNCTION("IFERROR(
  TEXTJOIN(CHAR(10),TRUE,FILTER('SUMMARY DATA'!G:G,'SUMMARY DATA'!A:A=$A1248,'SUMMARY DATA'!C:C=$B1248)),
  IF(
    OR(
      ISNUMBER(SEARCH(""CDM CASH DEPOSIT"",$C1248)),
      ISNUMBER(SEARCH(""CASH DEPOSIT"",$C1248)),
      COUNTIF('SUMMARY D"&amp;"ATA'!D:D,$C1248)&lt;&gt;1
    ),
    """",
    IFERROR(TEXTJOIN(CHAR(10),TRUE,FILTER('SUMMARY DATA'!G:G,'SUMMARY DATA'!D:D=$C1248)),"""")
  )
)"),"")</f>
        <v/>
      </c>
      <c r="H1248" s="6" t="str">
        <f>IFERROR(__xludf.DUMMYFUNCTION("IFERROR(
  TEXTJOIN(CHAR(10),TRUE,FILTER('SUMMARY DATA'!H:H,'SUMMARY DATA'!A:A=$A1248,'SUMMARY DATA'!C:C=$B1248)),
  IF(
    OR(
      ISNUMBER(SEARCH(""CDM CASH DEPOSIT"",$C1248)),
      ISNUMBER(SEARCH(""CASH DEPOSIT"",$C1248)),
      COUNTIF('SUMMARY D"&amp;"ATA'!D:D,$C1248)&lt;&gt;1
    ),
    """",
    IFERROR(TEXTJOIN(CHAR(10),TRUE,FILTER('SUMMARY DATA'!H:H,'SUMMARY DATA'!D:D=$C1248)),"""")
  )
)"),"")</f>
        <v/>
      </c>
      <c r="I1248" s="6" t="str">
        <f>IFERROR(__xludf.DUMMYFUNCTION("IF(H1248="""","""",
SUM(ARRAYFORMULA(VALUE(SPLIT(H1248,CHAR(10)))))
)"),"")</f>
        <v/>
      </c>
      <c r="J1248" s="2" t="str">
        <f>IFERROR(__xludf.DUMMYFUNCTION("IFERROR(
  TEXTJOIN(CHAR(10),TRUE,FILTER('SUMMARY DATA'!I:I,'SUMMARY DATA'!A:A=$A1248,'SUMMARY DATA'!C:C=$B1248)),
  IF(
    OR(
      ISNUMBER(SEARCH(""CDM CASH DEPOSIT"",$C1248)),
      ISNUMBER(SEARCH(""CASH DEPOSIT"",$C1248)),
      COUNTIF('SUMMARY D"&amp;"ATA'!D:D,$C1248)&lt;&gt;1
    ),
    """",
    IFERROR(TEXTJOIN(CHAR(10),TRUE,FILTER('SUMMARY DATA'!I:I,'SUMMARY DATA'!D:D=$C1248)),"""")
  )
)"),"")</f>
        <v/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ht="15.75" customHeight="1" spans="1:27">
      <c r="A1249" s="2"/>
      <c r="B1249" s="41"/>
      <c r="C1249" s="2"/>
      <c r="D1249" s="6"/>
      <c r="E1249" s="4" t="str">
        <f>IFERROR(__xludf.DUMMYFUNCTION("IFERROR(
  TEXTJOIN(CHAR(10),TRUE,FILTER('SUMMARY DATA'!E:E,'SUMMARY DATA'!A:A=$A1249,'SUMMARY DATA'!C:C=$B1249)),
  IF(
    OR(
      ISNUMBER(SEARCH(""CDM CASH DEPOSIT"",$C1249)),
      ISNUMBER(SEARCH(""CASH DEPOSIT"",$C1249)),
      COUNTIF('SUMMARY D"&amp;"ATA'!D:D,$C1249)&lt;&gt;1
    ),
    """",
    IFERROR(TEXTJOIN(CHAR(10),TRUE,FILTER('SUMMARY DATA'!E:E,'SUMMARY DATA'!D:D=$C1249)),"""")
  )
)"),"")</f>
        <v/>
      </c>
      <c r="F1249" s="2" t="str">
        <f>IFERROR(__xludf.DUMMYFUNCTION("IFERROR(
  TEXTJOIN(CHAR(10),TRUE,FILTER('SUMMARY DATA'!F:F,'SUMMARY DATA'!A:A=$A1249,'SUMMARY DATA'!C:C=$B1249)),
  IF(
    OR(
      ISNUMBER(SEARCH(""CDM CASH DEPOSIT"",$C1249)),
      ISNUMBER(SEARCH(""CASH DEPOSIT"",$C1249)),
      COUNTIF('SUMMARY D"&amp;"ATA'!D:D,$C1249)&lt;&gt;1
    ),
    """",
    IFERROR(TEXTJOIN(CHAR(10),TRUE,FILTER('SUMMARY DATA'!F:F,'SUMMARY DATA'!D:D=$C1249)),"""")
  )
)"),"")</f>
        <v/>
      </c>
      <c r="G1249" s="2" t="str">
        <f>IFERROR(__xludf.DUMMYFUNCTION("IFERROR(
  TEXTJOIN(CHAR(10),TRUE,FILTER('SUMMARY DATA'!G:G,'SUMMARY DATA'!A:A=$A1249,'SUMMARY DATA'!C:C=$B1249)),
  IF(
    OR(
      ISNUMBER(SEARCH(""CDM CASH DEPOSIT"",$C1249)),
      ISNUMBER(SEARCH(""CASH DEPOSIT"",$C1249)),
      COUNTIF('SUMMARY D"&amp;"ATA'!D:D,$C1249)&lt;&gt;1
    ),
    """",
    IFERROR(TEXTJOIN(CHAR(10),TRUE,FILTER('SUMMARY DATA'!G:G,'SUMMARY DATA'!D:D=$C1249)),"""")
  )
)"),"")</f>
        <v/>
      </c>
      <c r="H1249" s="6" t="str">
        <f>IFERROR(__xludf.DUMMYFUNCTION("IFERROR(
  TEXTJOIN(CHAR(10),TRUE,FILTER('SUMMARY DATA'!H:H,'SUMMARY DATA'!A:A=$A1249,'SUMMARY DATA'!C:C=$B1249)),
  IF(
    OR(
      ISNUMBER(SEARCH(""CDM CASH DEPOSIT"",$C1249)),
      ISNUMBER(SEARCH(""CASH DEPOSIT"",$C1249)),
      COUNTIF('SUMMARY D"&amp;"ATA'!D:D,$C1249)&lt;&gt;1
    ),
    """",
    IFERROR(TEXTJOIN(CHAR(10),TRUE,FILTER('SUMMARY DATA'!H:H,'SUMMARY DATA'!D:D=$C1249)),"""")
  )
)"),"")</f>
        <v/>
      </c>
      <c r="I1249" s="6" t="str">
        <f>IFERROR(__xludf.DUMMYFUNCTION("IF(H1249="""","""",
SUM(ARRAYFORMULA(VALUE(SPLIT(H1249,CHAR(10)))))
)"),"")</f>
        <v/>
      </c>
      <c r="J1249" s="2" t="str">
        <f>IFERROR(__xludf.DUMMYFUNCTION("IFERROR(
  TEXTJOIN(CHAR(10),TRUE,FILTER('SUMMARY DATA'!I:I,'SUMMARY DATA'!A:A=$A1249,'SUMMARY DATA'!C:C=$B1249)),
  IF(
    OR(
      ISNUMBER(SEARCH(""CDM CASH DEPOSIT"",$C1249)),
      ISNUMBER(SEARCH(""CASH DEPOSIT"",$C1249)),
      COUNTIF('SUMMARY D"&amp;"ATA'!D:D,$C1249)&lt;&gt;1
    ),
    """",
    IFERROR(TEXTJOIN(CHAR(10),TRUE,FILTER('SUMMARY DATA'!I:I,'SUMMARY DATA'!D:D=$C1249)),"""")
  )
)"),"")</f>
        <v/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ht="15.75" customHeight="1" spans="1:27">
      <c r="A1250" s="2"/>
      <c r="B1250" s="41"/>
      <c r="C1250" s="2"/>
      <c r="D1250" s="6"/>
      <c r="E1250" s="4" t="str">
        <f>IFERROR(__xludf.DUMMYFUNCTION("IFERROR(
  TEXTJOIN(CHAR(10),TRUE,FILTER('SUMMARY DATA'!E:E,'SUMMARY DATA'!A:A=$A1250,'SUMMARY DATA'!C:C=$B1250)),
  IF(
    OR(
      ISNUMBER(SEARCH(""CDM CASH DEPOSIT"",$C1250)),
      ISNUMBER(SEARCH(""CASH DEPOSIT"",$C1250)),
      COUNTIF('SUMMARY D"&amp;"ATA'!D:D,$C1250)&lt;&gt;1
    ),
    """",
    IFERROR(TEXTJOIN(CHAR(10),TRUE,FILTER('SUMMARY DATA'!E:E,'SUMMARY DATA'!D:D=$C1250)),"""")
  )
)"),"")</f>
        <v/>
      </c>
      <c r="F1250" s="2" t="str">
        <f>IFERROR(__xludf.DUMMYFUNCTION("IFERROR(
  TEXTJOIN(CHAR(10),TRUE,FILTER('SUMMARY DATA'!F:F,'SUMMARY DATA'!A:A=$A1250,'SUMMARY DATA'!C:C=$B1250)),
  IF(
    OR(
      ISNUMBER(SEARCH(""CDM CASH DEPOSIT"",$C1250)),
      ISNUMBER(SEARCH(""CASH DEPOSIT"",$C1250)),
      COUNTIF('SUMMARY D"&amp;"ATA'!D:D,$C1250)&lt;&gt;1
    ),
    """",
    IFERROR(TEXTJOIN(CHAR(10),TRUE,FILTER('SUMMARY DATA'!F:F,'SUMMARY DATA'!D:D=$C1250)),"""")
  )
)"),"")</f>
        <v/>
      </c>
      <c r="G1250" s="2" t="str">
        <f>IFERROR(__xludf.DUMMYFUNCTION("IFERROR(
  TEXTJOIN(CHAR(10),TRUE,FILTER('SUMMARY DATA'!G:G,'SUMMARY DATA'!A:A=$A1250,'SUMMARY DATA'!C:C=$B1250)),
  IF(
    OR(
      ISNUMBER(SEARCH(""CDM CASH DEPOSIT"",$C1250)),
      ISNUMBER(SEARCH(""CASH DEPOSIT"",$C1250)),
      COUNTIF('SUMMARY D"&amp;"ATA'!D:D,$C1250)&lt;&gt;1
    ),
    """",
    IFERROR(TEXTJOIN(CHAR(10),TRUE,FILTER('SUMMARY DATA'!G:G,'SUMMARY DATA'!D:D=$C1250)),"""")
  )
)"),"")</f>
        <v/>
      </c>
      <c r="H1250" s="6" t="str">
        <f>IFERROR(__xludf.DUMMYFUNCTION("IFERROR(
  TEXTJOIN(CHAR(10),TRUE,FILTER('SUMMARY DATA'!H:H,'SUMMARY DATA'!A:A=$A1250,'SUMMARY DATA'!C:C=$B1250)),
  IF(
    OR(
      ISNUMBER(SEARCH(""CDM CASH DEPOSIT"",$C1250)),
      ISNUMBER(SEARCH(""CASH DEPOSIT"",$C1250)),
      COUNTIF('SUMMARY D"&amp;"ATA'!D:D,$C1250)&lt;&gt;1
    ),
    """",
    IFERROR(TEXTJOIN(CHAR(10),TRUE,FILTER('SUMMARY DATA'!H:H,'SUMMARY DATA'!D:D=$C1250)),"""")
  )
)"),"")</f>
        <v/>
      </c>
      <c r="I1250" s="6" t="str">
        <f>IFERROR(__xludf.DUMMYFUNCTION("IF(H1250="""","""",
SUM(ARRAYFORMULA(VALUE(SPLIT(H1250,CHAR(10)))))
)"),"")</f>
        <v/>
      </c>
      <c r="J1250" s="2" t="str">
        <f>IFERROR(__xludf.DUMMYFUNCTION("IFERROR(
  TEXTJOIN(CHAR(10),TRUE,FILTER('SUMMARY DATA'!I:I,'SUMMARY DATA'!A:A=$A1250,'SUMMARY DATA'!C:C=$B1250)),
  IF(
    OR(
      ISNUMBER(SEARCH(""CDM CASH DEPOSIT"",$C1250)),
      ISNUMBER(SEARCH(""CASH DEPOSIT"",$C1250)),
      COUNTIF('SUMMARY D"&amp;"ATA'!D:D,$C1250)&lt;&gt;1
    ),
    """",
    IFERROR(TEXTJOIN(CHAR(10),TRUE,FILTER('SUMMARY DATA'!I:I,'SUMMARY DATA'!D:D=$C1250)),"""")
  )
)"),"")</f>
        <v/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ht="15.75" customHeight="1" spans="1:27">
      <c r="A1251" s="2"/>
      <c r="B1251" s="41"/>
      <c r="C1251" s="2"/>
      <c r="D1251" s="6"/>
      <c r="E1251" s="4" t="str">
        <f>IFERROR(__xludf.DUMMYFUNCTION("IFERROR(
  TEXTJOIN(CHAR(10),TRUE,FILTER('SUMMARY DATA'!E:E,'SUMMARY DATA'!A:A=$A1251,'SUMMARY DATA'!C:C=$B1251)),
  IF(
    OR(
      ISNUMBER(SEARCH(""CDM CASH DEPOSIT"",$C1251)),
      ISNUMBER(SEARCH(""CASH DEPOSIT"",$C1251)),
      COUNTIF('SUMMARY D"&amp;"ATA'!D:D,$C1251)&lt;&gt;1
    ),
    """",
    IFERROR(TEXTJOIN(CHAR(10),TRUE,FILTER('SUMMARY DATA'!E:E,'SUMMARY DATA'!D:D=$C1251)),"""")
  )
)"),"")</f>
        <v/>
      </c>
      <c r="F1251" s="2" t="str">
        <f>IFERROR(__xludf.DUMMYFUNCTION("IFERROR(
  TEXTJOIN(CHAR(10),TRUE,FILTER('SUMMARY DATA'!F:F,'SUMMARY DATA'!A:A=$A1251,'SUMMARY DATA'!C:C=$B1251)),
  IF(
    OR(
      ISNUMBER(SEARCH(""CDM CASH DEPOSIT"",$C1251)),
      ISNUMBER(SEARCH(""CASH DEPOSIT"",$C1251)),
      COUNTIF('SUMMARY D"&amp;"ATA'!D:D,$C1251)&lt;&gt;1
    ),
    """",
    IFERROR(TEXTJOIN(CHAR(10),TRUE,FILTER('SUMMARY DATA'!F:F,'SUMMARY DATA'!D:D=$C1251)),"""")
  )
)"),"")</f>
        <v/>
      </c>
      <c r="G1251" s="2" t="str">
        <f>IFERROR(__xludf.DUMMYFUNCTION("IFERROR(
  TEXTJOIN(CHAR(10),TRUE,FILTER('SUMMARY DATA'!G:G,'SUMMARY DATA'!A:A=$A1251,'SUMMARY DATA'!C:C=$B1251)),
  IF(
    OR(
      ISNUMBER(SEARCH(""CDM CASH DEPOSIT"",$C1251)),
      ISNUMBER(SEARCH(""CASH DEPOSIT"",$C1251)),
      COUNTIF('SUMMARY D"&amp;"ATA'!D:D,$C1251)&lt;&gt;1
    ),
    """",
    IFERROR(TEXTJOIN(CHAR(10),TRUE,FILTER('SUMMARY DATA'!G:G,'SUMMARY DATA'!D:D=$C1251)),"""")
  )
)"),"")</f>
        <v/>
      </c>
      <c r="H1251" s="6" t="str">
        <f>IFERROR(__xludf.DUMMYFUNCTION("IFERROR(
  TEXTJOIN(CHAR(10),TRUE,FILTER('SUMMARY DATA'!H:H,'SUMMARY DATA'!A:A=$A1251,'SUMMARY DATA'!C:C=$B1251)),
  IF(
    OR(
      ISNUMBER(SEARCH(""CDM CASH DEPOSIT"",$C1251)),
      ISNUMBER(SEARCH(""CASH DEPOSIT"",$C1251)),
      COUNTIF('SUMMARY D"&amp;"ATA'!D:D,$C1251)&lt;&gt;1
    ),
    """",
    IFERROR(TEXTJOIN(CHAR(10),TRUE,FILTER('SUMMARY DATA'!H:H,'SUMMARY DATA'!D:D=$C1251)),"""")
  )
)"),"")</f>
        <v/>
      </c>
      <c r="I1251" s="6" t="str">
        <f>IFERROR(__xludf.DUMMYFUNCTION("IF(H1251="""","""",
SUM(ARRAYFORMULA(VALUE(SPLIT(H1251,CHAR(10)))))
)"),"")</f>
        <v/>
      </c>
      <c r="J1251" s="2" t="str">
        <f>IFERROR(__xludf.DUMMYFUNCTION("IFERROR(
  TEXTJOIN(CHAR(10),TRUE,FILTER('SUMMARY DATA'!I:I,'SUMMARY DATA'!A:A=$A1251,'SUMMARY DATA'!C:C=$B1251)),
  IF(
    OR(
      ISNUMBER(SEARCH(""CDM CASH DEPOSIT"",$C1251)),
      ISNUMBER(SEARCH(""CASH DEPOSIT"",$C1251)),
      COUNTIF('SUMMARY D"&amp;"ATA'!D:D,$C1251)&lt;&gt;1
    ),
    """",
    IFERROR(TEXTJOIN(CHAR(10),TRUE,FILTER('SUMMARY DATA'!I:I,'SUMMARY DATA'!D:D=$C1251)),"""")
  )
)"),"")</f>
        <v/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ht="15.75" customHeight="1" spans="1:27">
      <c r="A1252" s="2"/>
      <c r="B1252" s="41"/>
      <c r="C1252" s="2"/>
      <c r="D1252" s="6"/>
      <c r="E1252" s="4" t="str">
        <f>IFERROR(__xludf.DUMMYFUNCTION("IFERROR(
  TEXTJOIN(CHAR(10),TRUE,FILTER('SUMMARY DATA'!E:E,'SUMMARY DATA'!A:A=$A1252,'SUMMARY DATA'!C:C=$B1252)),
  IF(
    OR(
      ISNUMBER(SEARCH(""CDM CASH DEPOSIT"",$C1252)),
      ISNUMBER(SEARCH(""CASH DEPOSIT"",$C1252)),
      COUNTIF('SUMMARY D"&amp;"ATA'!D:D,$C1252)&lt;&gt;1
    ),
    """",
    IFERROR(TEXTJOIN(CHAR(10),TRUE,FILTER('SUMMARY DATA'!E:E,'SUMMARY DATA'!D:D=$C1252)),"""")
  )
)"),"")</f>
        <v/>
      </c>
      <c r="F1252" s="2" t="str">
        <f>IFERROR(__xludf.DUMMYFUNCTION("IFERROR(
  TEXTJOIN(CHAR(10),TRUE,FILTER('SUMMARY DATA'!F:F,'SUMMARY DATA'!A:A=$A1252,'SUMMARY DATA'!C:C=$B1252)),
  IF(
    OR(
      ISNUMBER(SEARCH(""CDM CASH DEPOSIT"",$C1252)),
      ISNUMBER(SEARCH(""CASH DEPOSIT"",$C1252)),
      COUNTIF('SUMMARY D"&amp;"ATA'!D:D,$C1252)&lt;&gt;1
    ),
    """",
    IFERROR(TEXTJOIN(CHAR(10),TRUE,FILTER('SUMMARY DATA'!F:F,'SUMMARY DATA'!D:D=$C1252)),"""")
  )
)"),"")</f>
        <v/>
      </c>
      <c r="G1252" s="2" t="str">
        <f>IFERROR(__xludf.DUMMYFUNCTION("IFERROR(
  TEXTJOIN(CHAR(10),TRUE,FILTER('SUMMARY DATA'!G:G,'SUMMARY DATA'!A:A=$A1252,'SUMMARY DATA'!C:C=$B1252)),
  IF(
    OR(
      ISNUMBER(SEARCH(""CDM CASH DEPOSIT"",$C1252)),
      ISNUMBER(SEARCH(""CASH DEPOSIT"",$C1252)),
      COUNTIF('SUMMARY D"&amp;"ATA'!D:D,$C1252)&lt;&gt;1
    ),
    """",
    IFERROR(TEXTJOIN(CHAR(10),TRUE,FILTER('SUMMARY DATA'!G:G,'SUMMARY DATA'!D:D=$C1252)),"""")
  )
)"),"")</f>
        <v/>
      </c>
      <c r="H1252" s="6" t="str">
        <f>IFERROR(__xludf.DUMMYFUNCTION("IFERROR(
  TEXTJOIN(CHAR(10),TRUE,FILTER('SUMMARY DATA'!H:H,'SUMMARY DATA'!A:A=$A1252,'SUMMARY DATA'!C:C=$B1252)),
  IF(
    OR(
      ISNUMBER(SEARCH(""CDM CASH DEPOSIT"",$C1252)),
      ISNUMBER(SEARCH(""CASH DEPOSIT"",$C1252)),
      COUNTIF('SUMMARY D"&amp;"ATA'!D:D,$C1252)&lt;&gt;1
    ),
    """",
    IFERROR(TEXTJOIN(CHAR(10),TRUE,FILTER('SUMMARY DATA'!H:H,'SUMMARY DATA'!D:D=$C1252)),"""")
  )
)"),"")</f>
        <v/>
      </c>
      <c r="I1252" s="6" t="str">
        <f>IFERROR(__xludf.DUMMYFUNCTION("IF(H1252="""","""",
SUM(ARRAYFORMULA(VALUE(SPLIT(H1252,CHAR(10)))))
)"),"")</f>
        <v/>
      </c>
      <c r="J1252" s="2" t="str">
        <f>IFERROR(__xludf.DUMMYFUNCTION("IFERROR(
  TEXTJOIN(CHAR(10),TRUE,FILTER('SUMMARY DATA'!I:I,'SUMMARY DATA'!A:A=$A1252,'SUMMARY DATA'!C:C=$B1252)),
  IF(
    OR(
      ISNUMBER(SEARCH(""CDM CASH DEPOSIT"",$C1252)),
      ISNUMBER(SEARCH(""CASH DEPOSIT"",$C1252)),
      COUNTIF('SUMMARY D"&amp;"ATA'!D:D,$C1252)&lt;&gt;1
    ),
    """",
    IFERROR(TEXTJOIN(CHAR(10),TRUE,FILTER('SUMMARY DATA'!I:I,'SUMMARY DATA'!D:D=$C1252)),"""")
  )
)"),"")</f>
        <v/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ht="15.75" customHeight="1" spans="1:27">
      <c r="A1253" s="2"/>
      <c r="B1253" s="41"/>
      <c r="C1253" s="2"/>
      <c r="D1253" s="6"/>
      <c r="E1253" s="4" t="str">
        <f>IFERROR(__xludf.DUMMYFUNCTION("IFERROR(
  TEXTJOIN(CHAR(10),TRUE,FILTER('SUMMARY DATA'!E:E,'SUMMARY DATA'!A:A=$A1253,'SUMMARY DATA'!C:C=$B1253)),
  IF(
    OR(
      ISNUMBER(SEARCH(""CDM CASH DEPOSIT"",$C1253)),
      ISNUMBER(SEARCH(""CASH DEPOSIT"",$C1253)),
      COUNTIF('SUMMARY D"&amp;"ATA'!D:D,$C1253)&lt;&gt;1
    ),
    """",
    IFERROR(TEXTJOIN(CHAR(10),TRUE,FILTER('SUMMARY DATA'!E:E,'SUMMARY DATA'!D:D=$C1253)),"""")
  )
)"),"")</f>
        <v/>
      </c>
      <c r="F1253" s="2" t="str">
        <f>IFERROR(__xludf.DUMMYFUNCTION("IFERROR(
  TEXTJOIN(CHAR(10),TRUE,FILTER('SUMMARY DATA'!F:F,'SUMMARY DATA'!A:A=$A1253,'SUMMARY DATA'!C:C=$B1253)),
  IF(
    OR(
      ISNUMBER(SEARCH(""CDM CASH DEPOSIT"",$C1253)),
      ISNUMBER(SEARCH(""CASH DEPOSIT"",$C1253)),
      COUNTIF('SUMMARY D"&amp;"ATA'!D:D,$C1253)&lt;&gt;1
    ),
    """",
    IFERROR(TEXTJOIN(CHAR(10),TRUE,FILTER('SUMMARY DATA'!F:F,'SUMMARY DATA'!D:D=$C1253)),"""")
  )
)"),"")</f>
        <v/>
      </c>
      <c r="G1253" s="2" t="str">
        <f>IFERROR(__xludf.DUMMYFUNCTION("IFERROR(
  TEXTJOIN(CHAR(10),TRUE,FILTER('SUMMARY DATA'!G:G,'SUMMARY DATA'!A:A=$A1253,'SUMMARY DATA'!C:C=$B1253)),
  IF(
    OR(
      ISNUMBER(SEARCH(""CDM CASH DEPOSIT"",$C1253)),
      ISNUMBER(SEARCH(""CASH DEPOSIT"",$C1253)),
      COUNTIF('SUMMARY D"&amp;"ATA'!D:D,$C1253)&lt;&gt;1
    ),
    """",
    IFERROR(TEXTJOIN(CHAR(10),TRUE,FILTER('SUMMARY DATA'!G:G,'SUMMARY DATA'!D:D=$C1253)),"""")
  )
)"),"")</f>
        <v/>
      </c>
      <c r="H1253" s="6" t="str">
        <f>IFERROR(__xludf.DUMMYFUNCTION("IFERROR(
  TEXTJOIN(CHAR(10),TRUE,FILTER('SUMMARY DATA'!H:H,'SUMMARY DATA'!A:A=$A1253,'SUMMARY DATA'!C:C=$B1253)),
  IF(
    OR(
      ISNUMBER(SEARCH(""CDM CASH DEPOSIT"",$C1253)),
      ISNUMBER(SEARCH(""CASH DEPOSIT"",$C1253)),
      COUNTIF('SUMMARY D"&amp;"ATA'!D:D,$C1253)&lt;&gt;1
    ),
    """",
    IFERROR(TEXTJOIN(CHAR(10),TRUE,FILTER('SUMMARY DATA'!H:H,'SUMMARY DATA'!D:D=$C1253)),"""")
  )
)"),"")</f>
        <v/>
      </c>
      <c r="I1253" s="6" t="str">
        <f>IFERROR(__xludf.DUMMYFUNCTION("IF(H1253="""","""",
SUM(ARRAYFORMULA(VALUE(SPLIT(H1253,CHAR(10)))))
)"),"")</f>
        <v/>
      </c>
      <c r="J1253" s="2" t="str">
        <f>IFERROR(__xludf.DUMMYFUNCTION("IFERROR(
  TEXTJOIN(CHAR(10),TRUE,FILTER('SUMMARY DATA'!I:I,'SUMMARY DATA'!A:A=$A1253,'SUMMARY DATA'!C:C=$B1253)),
  IF(
    OR(
      ISNUMBER(SEARCH(""CDM CASH DEPOSIT"",$C1253)),
      ISNUMBER(SEARCH(""CASH DEPOSIT"",$C1253)),
      COUNTIF('SUMMARY D"&amp;"ATA'!D:D,$C1253)&lt;&gt;1
    ),
    """",
    IFERROR(TEXTJOIN(CHAR(10),TRUE,FILTER('SUMMARY DATA'!I:I,'SUMMARY DATA'!D:D=$C1253)),"""")
  )
)"),"")</f>
        <v/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ht="15.75" customHeight="1" spans="1:27">
      <c r="A1254" s="2"/>
      <c r="B1254" s="41"/>
      <c r="C1254" s="2"/>
      <c r="D1254" s="6"/>
      <c r="E1254" s="4" t="str">
        <f>IFERROR(__xludf.DUMMYFUNCTION("IFERROR(
  TEXTJOIN(CHAR(10),TRUE,FILTER('SUMMARY DATA'!E:E,'SUMMARY DATA'!A:A=$A1254,'SUMMARY DATA'!C:C=$B1254)),
  IF(
    OR(
      ISNUMBER(SEARCH(""CDM CASH DEPOSIT"",$C1254)),
      ISNUMBER(SEARCH(""CASH DEPOSIT"",$C1254)),
      COUNTIF('SUMMARY D"&amp;"ATA'!D:D,$C1254)&lt;&gt;1
    ),
    """",
    IFERROR(TEXTJOIN(CHAR(10),TRUE,FILTER('SUMMARY DATA'!E:E,'SUMMARY DATA'!D:D=$C1254)),"""")
  )
)"),"")</f>
        <v/>
      </c>
      <c r="F1254" s="2" t="str">
        <f>IFERROR(__xludf.DUMMYFUNCTION("IFERROR(
  TEXTJOIN(CHAR(10),TRUE,FILTER('SUMMARY DATA'!F:F,'SUMMARY DATA'!A:A=$A1254,'SUMMARY DATA'!C:C=$B1254)),
  IF(
    OR(
      ISNUMBER(SEARCH(""CDM CASH DEPOSIT"",$C1254)),
      ISNUMBER(SEARCH(""CASH DEPOSIT"",$C1254)),
      COUNTIF('SUMMARY D"&amp;"ATA'!D:D,$C1254)&lt;&gt;1
    ),
    """",
    IFERROR(TEXTJOIN(CHAR(10),TRUE,FILTER('SUMMARY DATA'!F:F,'SUMMARY DATA'!D:D=$C1254)),"""")
  )
)"),"")</f>
        <v/>
      </c>
      <c r="G1254" s="2" t="str">
        <f>IFERROR(__xludf.DUMMYFUNCTION("IFERROR(
  TEXTJOIN(CHAR(10),TRUE,FILTER('SUMMARY DATA'!G:G,'SUMMARY DATA'!A:A=$A1254,'SUMMARY DATA'!C:C=$B1254)),
  IF(
    OR(
      ISNUMBER(SEARCH(""CDM CASH DEPOSIT"",$C1254)),
      ISNUMBER(SEARCH(""CASH DEPOSIT"",$C1254)),
      COUNTIF('SUMMARY D"&amp;"ATA'!D:D,$C1254)&lt;&gt;1
    ),
    """",
    IFERROR(TEXTJOIN(CHAR(10),TRUE,FILTER('SUMMARY DATA'!G:G,'SUMMARY DATA'!D:D=$C1254)),"""")
  )
)"),"")</f>
        <v/>
      </c>
      <c r="H1254" s="6" t="str">
        <f>IFERROR(__xludf.DUMMYFUNCTION("IFERROR(
  TEXTJOIN(CHAR(10),TRUE,FILTER('SUMMARY DATA'!H:H,'SUMMARY DATA'!A:A=$A1254,'SUMMARY DATA'!C:C=$B1254)),
  IF(
    OR(
      ISNUMBER(SEARCH(""CDM CASH DEPOSIT"",$C1254)),
      ISNUMBER(SEARCH(""CASH DEPOSIT"",$C1254)),
      COUNTIF('SUMMARY D"&amp;"ATA'!D:D,$C1254)&lt;&gt;1
    ),
    """",
    IFERROR(TEXTJOIN(CHAR(10),TRUE,FILTER('SUMMARY DATA'!H:H,'SUMMARY DATA'!D:D=$C1254)),"""")
  )
)"),"")</f>
        <v/>
      </c>
      <c r="I1254" s="6" t="str">
        <f>IFERROR(__xludf.DUMMYFUNCTION("IF(H1254="""","""",
SUM(ARRAYFORMULA(VALUE(SPLIT(H1254,CHAR(10)))))
)"),"")</f>
        <v/>
      </c>
      <c r="J1254" s="2" t="str">
        <f>IFERROR(__xludf.DUMMYFUNCTION("IFERROR(
  TEXTJOIN(CHAR(10),TRUE,FILTER('SUMMARY DATA'!I:I,'SUMMARY DATA'!A:A=$A1254,'SUMMARY DATA'!C:C=$B1254)),
  IF(
    OR(
      ISNUMBER(SEARCH(""CDM CASH DEPOSIT"",$C1254)),
      ISNUMBER(SEARCH(""CASH DEPOSIT"",$C1254)),
      COUNTIF('SUMMARY D"&amp;"ATA'!D:D,$C1254)&lt;&gt;1
    ),
    """",
    IFERROR(TEXTJOIN(CHAR(10),TRUE,FILTER('SUMMARY DATA'!I:I,'SUMMARY DATA'!D:D=$C1254)),"""")
  )
)"),"")</f>
        <v/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ht="15.75" customHeight="1" spans="1:27">
      <c r="A1255" s="2"/>
      <c r="B1255" s="41"/>
      <c r="C1255" s="2"/>
      <c r="D1255" s="6"/>
      <c r="E1255" s="4" t="str">
        <f>IFERROR(__xludf.DUMMYFUNCTION("IFERROR(
  TEXTJOIN(CHAR(10),TRUE,FILTER('SUMMARY DATA'!E:E,'SUMMARY DATA'!A:A=$A1255,'SUMMARY DATA'!C:C=$B1255)),
  IF(
    OR(
      ISNUMBER(SEARCH(""CDM CASH DEPOSIT"",$C1255)),
      ISNUMBER(SEARCH(""CASH DEPOSIT"",$C1255)),
      COUNTIF('SUMMARY D"&amp;"ATA'!D:D,$C1255)&lt;&gt;1
    ),
    """",
    IFERROR(TEXTJOIN(CHAR(10),TRUE,FILTER('SUMMARY DATA'!E:E,'SUMMARY DATA'!D:D=$C1255)),"""")
  )
)"),"")</f>
        <v/>
      </c>
      <c r="F1255" s="2" t="str">
        <f>IFERROR(__xludf.DUMMYFUNCTION("IFERROR(
  TEXTJOIN(CHAR(10),TRUE,FILTER('SUMMARY DATA'!F:F,'SUMMARY DATA'!A:A=$A1255,'SUMMARY DATA'!C:C=$B1255)),
  IF(
    OR(
      ISNUMBER(SEARCH(""CDM CASH DEPOSIT"",$C1255)),
      ISNUMBER(SEARCH(""CASH DEPOSIT"",$C1255)),
      COUNTIF('SUMMARY D"&amp;"ATA'!D:D,$C1255)&lt;&gt;1
    ),
    """",
    IFERROR(TEXTJOIN(CHAR(10),TRUE,FILTER('SUMMARY DATA'!F:F,'SUMMARY DATA'!D:D=$C1255)),"""")
  )
)"),"")</f>
        <v/>
      </c>
      <c r="G1255" s="2" t="str">
        <f>IFERROR(__xludf.DUMMYFUNCTION("IFERROR(
  TEXTJOIN(CHAR(10),TRUE,FILTER('SUMMARY DATA'!G:G,'SUMMARY DATA'!A:A=$A1255,'SUMMARY DATA'!C:C=$B1255)),
  IF(
    OR(
      ISNUMBER(SEARCH(""CDM CASH DEPOSIT"",$C1255)),
      ISNUMBER(SEARCH(""CASH DEPOSIT"",$C1255)),
      COUNTIF('SUMMARY D"&amp;"ATA'!D:D,$C1255)&lt;&gt;1
    ),
    """",
    IFERROR(TEXTJOIN(CHAR(10),TRUE,FILTER('SUMMARY DATA'!G:G,'SUMMARY DATA'!D:D=$C1255)),"""")
  )
)"),"")</f>
        <v/>
      </c>
      <c r="H1255" s="6" t="str">
        <f>IFERROR(__xludf.DUMMYFUNCTION("IFERROR(
  TEXTJOIN(CHAR(10),TRUE,FILTER('SUMMARY DATA'!H:H,'SUMMARY DATA'!A:A=$A1255,'SUMMARY DATA'!C:C=$B1255)),
  IF(
    OR(
      ISNUMBER(SEARCH(""CDM CASH DEPOSIT"",$C1255)),
      ISNUMBER(SEARCH(""CASH DEPOSIT"",$C1255)),
      COUNTIF('SUMMARY D"&amp;"ATA'!D:D,$C1255)&lt;&gt;1
    ),
    """",
    IFERROR(TEXTJOIN(CHAR(10),TRUE,FILTER('SUMMARY DATA'!H:H,'SUMMARY DATA'!D:D=$C1255)),"""")
  )
)"),"")</f>
        <v/>
      </c>
      <c r="I1255" s="6" t="str">
        <f>IFERROR(__xludf.DUMMYFUNCTION("IF(H1255="""","""",
SUM(ARRAYFORMULA(VALUE(SPLIT(H1255,CHAR(10)))))
)"),"")</f>
        <v/>
      </c>
      <c r="J1255" s="2" t="str">
        <f>IFERROR(__xludf.DUMMYFUNCTION("IFERROR(
  TEXTJOIN(CHAR(10),TRUE,FILTER('SUMMARY DATA'!I:I,'SUMMARY DATA'!A:A=$A1255,'SUMMARY DATA'!C:C=$B1255)),
  IF(
    OR(
      ISNUMBER(SEARCH(""CDM CASH DEPOSIT"",$C1255)),
      ISNUMBER(SEARCH(""CASH DEPOSIT"",$C1255)),
      COUNTIF('SUMMARY D"&amp;"ATA'!D:D,$C1255)&lt;&gt;1
    ),
    """",
    IFERROR(TEXTJOIN(CHAR(10),TRUE,FILTER('SUMMARY DATA'!I:I,'SUMMARY DATA'!D:D=$C1255)),"""")
  )
)"),"")</f>
        <v/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ht="15.75" customHeight="1" spans="1:27">
      <c r="A1256" s="2"/>
      <c r="B1256" s="41"/>
      <c r="C1256" s="2"/>
      <c r="D1256" s="6"/>
      <c r="E1256" s="4" t="str">
        <f>IFERROR(__xludf.DUMMYFUNCTION("IFERROR(
  TEXTJOIN(CHAR(10),TRUE,FILTER('SUMMARY DATA'!E:E,'SUMMARY DATA'!A:A=$A1256,'SUMMARY DATA'!C:C=$B1256)),
  IF(
    OR(
      ISNUMBER(SEARCH(""CDM CASH DEPOSIT"",$C1256)),
      ISNUMBER(SEARCH(""CASH DEPOSIT"",$C1256)),
      COUNTIF('SUMMARY D"&amp;"ATA'!D:D,$C1256)&lt;&gt;1
    ),
    """",
    IFERROR(TEXTJOIN(CHAR(10),TRUE,FILTER('SUMMARY DATA'!E:E,'SUMMARY DATA'!D:D=$C1256)),"""")
  )
)"),"")</f>
        <v/>
      </c>
      <c r="F1256" s="2" t="str">
        <f>IFERROR(__xludf.DUMMYFUNCTION("IFERROR(
  TEXTJOIN(CHAR(10),TRUE,FILTER('SUMMARY DATA'!F:F,'SUMMARY DATA'!A:A=$A1256,'SUMMARY DATA'!C:C=$B1256)),
  IF(
    OR(
      ISNUMBER(SEARCH(""CDM CASH DEPOSIT"",$C1256)),
      ISNUMBER(SEARCH(""CASH DEPOSIT"",$C1256)),
      COUNTIF('SUMMARY D"&amp;"ATA'!D:D,$C1256)&lt;&gt;1
    ),
    """",
    IFERROR(TEXTJOIN(CHAR(10),TRUE,FILTER('SUMMARY DATA'!F:F,'SUMMARY DATA'!D:D=$C1256)),"""")
  )
)"),"")</f>
        <v/>
      </c>
      <c r="G1256" s="2" t="str">
        <f>IFERROR(__xludf.DUMMYFUNCTION("IFERROR(
  TEXTJOIN(CHAR(10),TRUE,FILTER('SUMMARY DATA'!G:G,'SUMMARY DATA'!A:A=$A1256,'SUMMARY DATA'!C:C=$B1256)),
  IF(
    OR(
      ISNUMBER(SEARCH(""CDM CASH DEPOSIT"",$C1256)),
      ISNUMBER(SEARCH(""CASH DEPOSIT"",$C1256)),
      COUNTIF('SUMMARY D"&amp;"ATA'!D:D,$C1256)&lt;&gt;1
    ),
    """",
    IFERROR(TEXTJOIN(CHAR(10),TRUE,FILTER('SUMMARY DATA'!G:G,'SUMMARY DATA'!D:D=$C1256)),"""")
  )
)"),"")</f>
        <v/>
      </c>
      <c r="H1256" s="6" t="str">
        <f>IFERROR(__xludf.DUMMYFUNCTION("IFERROR(
  TEXTJOIN(CHAR(10),TRUE,FILTER('SUMMARY DATA'!H:H,'SUMMARY DATA'!A:A=$A1256,'SUMMARY DATA'!C:C=$B1256)),
  IF(
    OR(
      ISNUMBER(SEARCH(""CDM CASH DEPOSIT"",$C1256)),
      ISNUMBER(SEARCH(""CASH DEPOSIT"",$C1256)),
      COUNTIF('SUMMARY D"&amp;"ATA'!D:D,$C1256)&lt;&gt;1
    ),
    """",
    IFERROR(TEXTJOIN(CHAR(10),TRUE,FILTER('SUMMARY DATA'!H:H,'SUMMARY DATA'!D:D=$C1256)),"""")
  )
)"),"")</f>
        <v/>
      </c>
      <c r="I1256" s="6" t="str">
        <f>IFERROR(__xludf.DUMMYFUNCTION("IF(H1256="""","""",
SUM(ARRAYFORMULA(VALUE(SPLIT(H1256,CHAR(10)))))
)"),"")</f>
        <v/>
      </c>
      <c r="J1256" s="2" t="str">
        <f>IFERROR(__xludf.DUMMYFUNCTION("IFERROR(
  TEXTJOIN(CHAR(10),TRUE,FILTER('SUMMARY DATA'!I:I,'SUMMARY DATA'!A:A=$A1256,'SUMMARY DATA'!C:C=$B1256)),
  IF(
    OR(
      ISNUMBER(SEARCH(""CDM CASH DEPOSIT"",$C1256)),
      ISNUMBER(SEARCH(""CASH DEPOSIT"",$C1256)),
      COUNTIF('SUMMARY D"&amp;"ATA'!D:D,$C1256)&lt;&gt;1
    ),
    """",
    IFERROR(TEXTJOIN(CHAR(10),TRUE,FILTER('SUMMARY DATA'!I:I,'SUMMARY DATA'!D:D=$C1256)),"""")
  )
)"),"")</f>
        <v/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ht="15.75" customHeight="1" spans="1:27">
      <c r="A1257" s="2"/>
      <c r="B1257" s="41"/>
      <c r="C1257" s="2"/>
      <c r="D1257" s="6"/>
      <c r="E1257" s="4" t="str">
        <f>IFERROR(__xludf.DUMMYFUNCTION("IFERROR(
  TEXTJOIN(CHAR(10),TRUE,FILTER('SUMMARY DATA'!E:E,'SUMMARY DATA'!A:A=$A1257,'SUMMARY DATA'!C:C=$B1257)),
  IF(
    OR(
      ISNUMBER(SEARCH(""CDM CASH DEPOSIT"",$C1257)),
      ISNUMBER(SEARCH(""CASH DEPOSIT"",$C1257)),
      COUNTIF('SUMMARY D"&amp;"ATA'!D:D,$C1257)&lt;&gt;1
    ),
    """",
    IFERROR(TEXTJOIN(CHAR(10),TRUE,FILTER('SUMMARY DATA'!E:E,'SUMMARY DATA'!D:D=$C1257)),"""")
  )
)"),"")</f>
        <v/>
      </c>
      <c r="F1257" s="2" t="str">
        <f>IFERROR(__xludf.DUMMYFUNCTION("IFERROR(
  TEXTJOIN(CHAR(10),TRUE,FILTER('SUMMARY DATA'!F:F,'SUMMARY DATA'!A:A=$A1257,'SUMMARY DATA'!C:C=$B1257)),
  IF(
    OR(
      ISNUMBER(SEARCH(""CDM CASH DEPOSIT"",$C1257)),
      ISNUMBER(SEARCH(""CASH DEPOSIT"",$C1257)),
      COUNTIF('SUMMARY D"&amp;"ATA'!D:D,$C1257)&lt;&gt;1
    ),
    """",
    IFERROR(TEXTJOIN(CHAR(10),TRUE,FILTER('SUMMARY DATA'!F:F,'SUMMARY DATA'!D:D=$C1257)),"""")
  )
)"),"")</f>
        <v/>
      </c>
      <c r="G1257" s="2" t="str">
        <f>IFERROR(__xludf.DUMMYFUNCTION("IFERROR(
  TEXTJOIN(CHAR(10),TRUE,FILTER('SUMMARY DATA'!G:G,'SUMMARY DATA'!A:A=$A1257,'SUMMARY DATA'!C:C=$B1257)),
  IF(
    OR(
      ISNUMBER(SEARCH(""CDM CASH DEPOSIT"",$C1257)),
      ISNUMBER(SEARCH(""CASH DEPOSIT"",$C1257)),
      COUNTIF('SUMMARY D"&amp;"ATA'!D:D,$C1257)&lt;&gt;1
    ),
    """",
    IFERROR(TEXTJOIN(CHAR(10),TRUE,FILTER('SUMMARY DATA'!G:G,'SUMMARY DATA'!D:D=$C1257)),"""")
  )
)"),"")</f>
        <v/>
      </c>
      <c r="H1257" s="6" t="str">
        <f>IFERROR(__xludf.DUMMYFUNCTION("IFERROR(
  TEXTJOIN(CHAR(10),TRUE,FILTER('SUMMARY DATA'!H:H,'SUMMARY DATA'!A:A=$A1257,'SUMMARY DATA'!C:C=$B1257)),
  IF(
    OR(
      ISNUMBER(SEARCH(""CDM CASH DEPOSIT"",$C1257)),
      ISNUMBER(SEARCH(""CASH DEPOSIT"",$C1257)),
      COUNTIF('SUMMARY D"&amp;"ATA'!D:D,$C1257)&lt;&gt;1
    ),
    """",
    IFERROR(TEXTJOIN(CHAR(10),TRUE,FILTER('SUMMARY DATA'!H:H,'SUMMARY DATA'!D:D=$C1257)),"""")
  )
)"),"")</f>
        <v/>
      </c>
      <c r="I1257" s="6" t="str">
        <f>IFERROR(__xludf.DUMMYFUNCTION("IF(H1257="""","""",
SUM(ARRAYFORMULA(VALUE(SPLIT(H1257,CHAR(10)))))
)"),"")</f>
        <v/>
      </c>
      <c r="J1257" s="2" t="str">
        <f>IFERROR(__xludf.DUMMYFUNCTION("IFERROR(
  TEXTJOIN(CHAR(10),TRUE,FILTER('SUMMARY DATA'!I:I,'SUMMARY DATA'!A:A=$A1257,'SUMMARY DATA'!C:C=$B1257)),
  IF(
    OR(
      ISNUMBER(SEARCH(""CDM CASH DEPOSIT"",$C1257)),
      ISNUMBER(SEARCH(""CASH DEPOSIT"",$C1257)),
      COUNTIF('SUMMARY D"&amp;"ATA'!D:D,$C1257)&lt;&gt;1
    ),
    """",
    IFERROR(TEXTJOIN(CHAR(10),TRUE,FILTER('SUMMARY DATA'!I:I,'SUMMARY DATA'!D:D=$C1257)),"""")
  )
)"),"")</f>
        <v/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ht="15.75" customHeight="1" spans="1:27">
      <c r="A1258" s="2"/>
      <c r="B1258" s="41"/>
      <c r="C1258" s="2"/>
      <c r="D1258" s="6"/>
      <c r="E1258" s="4" t="str">
        <f>IFERROR(__xludf.DUMMYFUNCTION("IFERROR(
  TEXTJOIN(CHAR(10),TRUE,FILTER('SUMMARY DATA'!E:E,'SUMMARY DATA'!A:A=$A1258,'SUMMARY DATA'!C:C=$B1258)),
  IF(
    OR(
      ISNUMBER(SEARCH(""CDM CASH DEPOSIT"",$C1258)),
      ISNUMBER(SEARCH(""CASH DEPOSIT"",$C1258)),
      COUNTIF('SUMMARY D"&amp;"ATA'!D:D,$C1258)&lt;&gt;1
    ),
    """",
    IFERROR(TEXTJOIN(CHAR(10),TRUE,FILTER('SUMMARY DATA'!E:E,'SUMMARY DATA'!D:D=$C1258)),"""")
  )
)"),"")</f>
        <v/>
      </c>
      <c r="F1258" s="2" t="str">
        <f>IFERROR(__xludf.DUMMYFUNCTION("IFERROR(
  TEXTJOIN(CHAR(10),TRUE,FILTER('SUMMARY DATA'!F:F,'SUMMARY DATA'!A:A=$A1258,'SUMMARY DATA'!C:C=$B1258)),
  IF(
    OR(
      ISNUMBER(SEARCH(""CDM CASH DEPOSIT"",$C1258)),
      ISNUMBER(SEARCH(""CASH DEPOSIT"",$C1258)),
      COUNTIF('SUMMARY D"&amp;"ATA'!D:D,$C1258)&lt;&gt;1
    ),
    """",
    IFERROR(TEXTJOIN(CHAR(10),TRUE,FILTER('SUMMARY DATA'!F:F,'SUMMARY DATA'!D:D=$C1258)),"""")
  )
)"),"")</f>
        <v/>
      </c>
      <c r="G1258" s="2" t="str">
        <f>IFERROR(__xludf.DUMMYFUNCTION("IFERROR(
  TEXTJOIN(CHAR(10),TRUE,FILTER('SUMMARY DATA'!G:G,'SUMMARY DATA'!A:A=$A1258,'SUMMARY DATA'!C:C=$B1258)),
  IF(
    OR(
      ISNUMBER(SEARCH(""CDM CASH DEPOSIT"",$C1258)),
      ISNUMBER(SEARCH(""CASH DEPOSIT"",$C1258)),
      COUNTIF('SUMMARY D"&amp;"ATA'!D:D,$C1258)&lt;&gt;1
    ),
    """",
    IFERROR(TEXTJOIN(CHAR(10),TRUE,FILTER('SUMMARY DATA'!G:G,'SUMMARY DATA'!D:D=$C1258)),"""")
  )
)"),"")</f>
        <v/>
      </c>
      <c r="H1258" s="6" t="str">
        <f>IFERROR(__xludf.DUMMYFUNCTION("IFERROR(
  TEXTJOIN(CHAR(10),TRUE,FILTER('SUMMARY DATA'!H:H,'SUMMARY DATA'!A:A=$A1258,'SUMMARY DATA'!C:C=$B1258)),
  IF(
    OR(
      ISNUMBER(SEARCH(""CDM CASH DEPOSIT"",$C1258)),
      ISNUMBER(SEARCH(""CASH DEPOSIT"",$C1258)),
      COUNTIF('SUMMARY D"&amp;"ATA'!D:D,$C1258)&lt;&gt;1
    ),
    """",
    IFERROR(TEXTJOIN(CHAR(10),TRUE,FILTER('SUMMARY DATA'!H:H,'SUMMARY DATA'!D:D=$C1258)),"""")
  )
)"),"")</f>
        <v/>
      </c>
      <c r="I1258" s="6" t="str">
        <f>IFERROR(__xludf.DUMMYFUNCTION("IF(H1258="""","""",
SUM(ARRAYFORMULA(VALUE(SPLIT(H1258,CHAR(10)))))
)"),"")</f>
        <v/>
      </c>
      <c r="J1258" s="2" t="str">
        <f>IFERROR(__xludf.DUMMYFUNCTION("IFERROR(
  TEXTJOIN(CHAR(10),TRUE,FILTER('SUMMARY DATA'!I:I,'SUMMARY DATA'!A:A=$A1258,'SUMMARY DATA'!C:C=$B1258)),
  IF(
    OR(
      ISNUMBER(SEARCH(""CDM CASH DEPOSIT"",$C1258)),
      ISNUMBER(SEARCH(""CASH DEPOSIT"",$C1258)),
      COUNTIF('SUMMARY D"&amp;"ATA'!D:D,$C1258)&lt;&gt;1
    ),
    """",
    IFERROR(TEXTJOIN(CHAR(10),TRUE,FILTER('SUMMARY DATA'!I:I,'SUMMARY DATA'!D:D=$C1258)),"""")
  )
)"),"")</f>
        <v/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 ht="15.75" customHeight="1" spans="1:27">
      <c r="A1259" s="2"/>
      <c r="B1259" s="41"/>
      <c r="C1259" s="2"/>
      <c r="D1259" s="6"/>
      <c r="E1259" s="4" t="str">
        <f>IFERROR(__xludf.DUMMYFUNCTION("IFERROR(
  TEXTJOIN(CHAR(10),TRUE,FILTER('SUMMARY DATA'!E:E,'SUMMARY DATA'!A:A=$A1259,'SUMMARY DATA'!C:C=$B1259)),
  IF(
    OR(
      ISNUMBER(SEARCH(""CDM CASH DEPOSIT"",$C1259)),
      ISNUMBER(SEARCH(""CASH DEPOSIT"",$C1259)),
      COUNTIF('SUMMARY D"&amp;"ATA'!D:D,$C1259)&lt;&gt;1
    ),
    """",
    IFERROR(TEXTJOIN(CHAR(10),TRUE,FILTER('SUMMARY DATA'!E:E,'SUMMARY DATA'!D:D=$C1259)),"""")
  )
)"),"")</f>
        <v/>
      </c>
      <c r="F1259" s="2" t="str">
        <f>IFERROR(__xludf.DUMMYFUNCTION("IFERROR(
  TEXTJOIN(CHAR(10),TRUE,FILTER('SUMMARY DATA'!F:F,'SUMMARY DATA'!A:A=$A1259,'SUMMARY DATA'!C:C=$B1259)),
  IF(
    OR(
      ISNUMBER(SEARCH(""CDM CASH DEPOSIT"",$C1259)),
      ISNUMBER(SEARCH(""CASH DEPOSIT"",$C1259)),
      COUNTIF('SUMMARY D"&amp;"ATA'!D:D,$C1259)&lt;&gt;1
    ),
    """",
    IFERROR(TEXTJOIN(CHAR(10),TRUE,FILTER('SUMMARY DATA'!F:F,'SUMMARY DATA'!D:D=$C1259)),"""")
  )
)"),"")</f>
        <v/>
      </c>
      <c r="G1259" s="2" t="str">
        <f>IFERROR(__xludf.DUMMYFUNCTION("IFERROR(
  TEXTJOIN(CHAR(10),TRUE,FILTER('SUMMARY DATA'!G:G,'SUMMARY DATA'!A:A=$A1259,'SUMMARY DATA'!C:C=$B1259)),
  IF(
    OR(
      ISNUMBER(SEARCH(""CDM CASH DEPOSIT"",$C1259)),
      ISNUMBER(SEARCH(""CASH DEPOSIT"",$C1259)),
      COUNTIF('SUMMARY D"&amp;"ATA'!D:D,$C1259)&lt;&gt;1
    ),
    """",
    IFERROR(TEXTJOIN(CHAR(10),TRUE,FILTER('SUMMARY DATA'!G:G,'SUMMARY DATA'!D:D=$C1259)),"""")
  )
)"),"")</f>
        <v/>
      </c>
      <c r="H1259" s="6" t="str">
        <f>IFERROR(__xludf.DUMMYFUNCTION("IFERROR(
  TEXTJOIN(CHAR(10),TRUE,FILTER('SUMMARY DATA'!H:H,'SUMMARY DATA'!A:A=$A1259,'SUMMARY DATA'!C:C=$B1259)),
  IF(
    OR(
      ISNUMBER(SEARCH(""CDM CASH DEPOSIT"",$C1259)),
      ISNUMBER(SEARCH(""CASH DEPOSIT"",$C1259)),
      COUNTIF('SUMMARY D"&amp;"ATA'!D:D,$C1259)&lt;&gt;1
    ),
    """",
    IFERROR(TEXTJOIN(CHAR(10),TRUE,FILTER('SUMMARY DATA'!H:H,'SUMMARY DATA'!D:D=$C1259)),"""")
  )
)"),"")</f>
        <v/>
      </c>
      <c r="I1259" s="6" t="str">
        <f>IFERROR(__xludf.DUMMYFUNCTION("IF(H1259="""","""",
SUM(ARRAYFORMULA(VALUE(SPLIT(H1259,CHAR(10)))))
)"),"")</f>
        <v/>
      </c>
      <c r="J1259" s="2" t="str">
        <f>IFERROR(__xludf.DUMMYFUNCTION("IFERROR(
  TEXTJOIN(CHAR(10),TRUE,FILTER('SUMMARY DATA'!I:I,'SUMMARY DATA'!A:A=$A1259,'SUMMARY DATA'!C:C=$B1259)),
  IF(
    OR(
      ISNUMBER(SEARCH(""CDM CASH DEPOSIT"",$C1259)),
      ISNUMBER(SEARCH(""CASH DEPOSIT"",$C1259)),
      COUNTIF('SUMMARY D"&amp;"ATA'!D:D,$C1259)&lt;&gt;1
    ),
    """",
    IFERROR(TEXTJOIN(CHAR(10),TRUE,FILTER('SUMMARY DATA'!I:I,'SUMMARY DATA'!D:D=$C1259)),"""")
  )
)"),"")</f>
        <v/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ht="15.75" customHeight="1" spans="1:27">
      <c r="A1260" s="2"/>
      <c r="B1260" s="41"/>
      <c r="C1260" s="2"/>
      <c r="D1260" s="6"/>
      <c r="E1260" s="4" t="str">
        <f>IFERROR(__xludf.DUMMYFUNCTION("IFERROR(
  TEXTJOIN(CHAR(10),TRUE,FILTER('SUMMARY DATA'!E:E,'SUMMARY DATA'!A:A=$A1260,'SUMMARY DATA'!C:C=$B1260)),
  IF(
    OR(
      ISNUMBER(SEARCH(""CDM CASH DEPOSIT"",$C1260)),
      ISNUMBER(SEARCH(""CASH DEPOSIT"",$C1260)),
      COUNTIF('SUMMARY D"&amp;"ATA'!D:D,$C1260)&lt;&gt;1
    ),
    """",
    IFERROR(TEXTJOIN(CHAR(10),TRUE,FILTER('SUMMARY DATA'!E:E,'SUMMARY DATA'!D:D=$C1260)),"""")
  )
)"),"")</f>
        <v/>
      </c>
      <c r="F1260" s="2" t="str">
        <f>IFERROR(__xludf.DUMMYFUNCTION("IFERROR(
  TEXTJOIN(CHAR(10),TRUE,FILTER('SUMMARY DATA'!F:F,'SUMMARY DATA'!A:A=$A1260,'SUMMARY DATA'!C:C=$B1260)),
  IF(
    OR(
      ISNUMBER(SEARCH(""CDM CASH DEPOSIT"",$C1260)),
      ISNUMBER(SEARCH(""CASH DEPOSIT"",$C1260)),
      COUNTIF('SUMMARY D"&amp;"ATA'!D:D,$C1260)&lt;&gt;1
    ),
    """",
    IFERROR(TEXTJOIN(CHAR(10),TRUE,FILTER('SUMMARY DATA'!F:F,'SUMMARY DATA'!D:D=$C1260)),"""")
  )
)"),"")</f>
        <v/>
      </c>
      <c r="G1260" s="2" t="str">
        <f>IFERROR(__xludf.DUMMYFUNCTION("IFERROR(
  TEXTJOIN(CHAR(10),TRUE,FILTER('SUMMARY DATA'!G:G,'SUMMARY DATA'!A:A=$A1260,'SUMMARY DATA'!C:C=$B1260)),
  IF(
    OR(
      ISNUMBER(SEARCH(""CDM CASH DEPOSIT"",$C1260)),
      ISNUMBER(SEARCH(""CASH DEPOSIT"",$C1260)),
      COUNTIF('SUMMARY D"&amp;"ATA'!D:D,$C1260)&lt;&gt;1
    ),
    """",
    IFERROR(TEXTJOIN(CHAR(10),TRUE,FILTER('SUMMARY DATA'!G:G,'SUMMARY DATA'!D:D=$C1260)),"""")
  )
)"),"")</f>
        <v/>
      </c>
      <c r="H1260" s="6" t="str">
        <f>IFERROR(__xludf.DUMMYFUNCTION("IFERROR(
  TEXTJOIN(CHAR(10),TRUE,FILTER('SUMMARY DATA'!H:H,'SUMMARY DATA'!A:A=$A1260,'SUMMARY DATA'!C:C=$B1260)),
  IF(
    OR(
      ISNUMBER(SEARCH(""CDM CASH DEPOSIT"",$C1260)),
      ISNUMBER(SEARCH(""CASH DEPOSIT"",$C1260)),
      COUNTIF('SUMMARY D"&amp;"ATA'!D:D,$C1260)&lt;&gt;1
    ),
    """",
    IFERROR(TEXTJOIN(CHAR(10),TRUE,FILTER('SUMMARY DATA'!H:H,'SUMMARY DATA'!D:D=$C1260)),"""")
  )
)"),"")</f>
        <v/>
      </c>
      <c r="I1260" s="6" t="str">
        <f>IFERROR(__xludf.DUMMYFUNCTION("IF(H1260="""","""",
SUM(ARRAYFORMULA(VALUE(SPLIT(H1260,CHAR(10)))))
)"),"")</f>
        <v/>
      </c>
      <c r="J1260" s="2" t="str">
        <f>IFERROR(__xludf.DUMMYFUNCTION("IFERROR(
  TEXTJOIN(CHAR(10),TRUE,FILTER('SUMMARY DATA'!I:I,'SUMMARY DATA'!A:A=$A1260,'SUMMARY DATA'!C:C=$B1260)),
  IF(
    OR(
      ISNUMBER(SEARCH(""CDM CASH DEPOSIT"",$C1260)),
      ISNUMBER(SEARCH(""CASH DEPOSIT"",$C1260)),
      COUNTIF('SUMMARY D"&amp;"ATA'!D:D,$C1260)&lt;&gt;1
    ),
    """",
    IFERROR(TEXTJOIN(CHAR(10),TRUE,FILTER('SUMMARY DATA'!I:I,'SUMMARY DATA'!D:D=$C1260)),"""")
  )
)"),"")</f>
        <v/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ht="15.75" customHeight="1" spans="1:27">
      <c r="A1261" s="2"/>
      <c r="B1261" s="41"/>
      <c r="C1261" s="2"/>
      <c r="D1261" s="6"/>
      <c r="E1261" s="4" t="str">
        <f>IFERROR(__xludf.DUMMYFUNCTION("IFERROR(
  TEXTJOIN(CHAR(10),TRUE,FILTER('SUMMARY DATA'!E:E,'SUMMARY DATA'!A:A=$A1261,'SUMMARY DATA'!C:C=$B1261)),
  IF(
    OR(
      ISNUMBER(SEARCH(""CDM CASH DEPOSIT"",$C1261)),
      ISNUMBER(SEARCH(""CASH DEPOSIT"",$C1261)),
      COUNTIF('SUMMARY D"&amp;"ATA'!D:D,$C1261)&lt;&gt;1
    ),
    """",
    IFERROR(TEXTJOIN(CHAR(10),TRUE,FILTER('SUMMARY DATA'!E:E,'SUMMARY DATA'!D:D=$C1261)),"""")
  )
)"),"")</f>
        <v/>
      </c>
      <c r="F1261" s="2" t="str">
        <f>IFERROR(__xludf.DUMMYFUNCTION("IFERROR(
  TEXTJOIN(CHAR(10),TRUE,FILTER('SUMMARY DATA'!F:F,'SUMMARY DATA'!A:A=$A1261,'SUMMARY DATA'!C:C=$B1261)),
  IF(
    OR(
      ISNUMBER(SEARCH(""CDM CASH DEPOSIT"",$C1261)),
      ISNUMBER(SEARCH(""CASH DEPOSIT"",$C1261)),
      COUNTIF('SUMMARY D"&amp;"ATA'!D:D,$C1261)&lt;&gt;1
    ),
    """",
    IFERROR(TEXTJOIN(CHAR(10),TRUE,FILTER('SUMMARY DATA'!F:F,'SUMMARY DATA'!D:D=$C1261)),"""")
  )
)"),"")</f>
        <v/>
      </c>
      <c r="G1261" s="2" t="str">
        <f>IFERROR(__xludf.DUMMYFUNCTION("IFERROR(
  TEXTJOIN(CHAR(10),TRUE,FILTER('SUMMARY DATA'!G:G,'SUMMARY DATA'!A:A=$A1261,'SUMMARY DATA'!C:C=$B1261)),
  IF(
    OR(
      ISNUMBER(SEARCH(""CDM CASH DEPOSIT"",$C1261)),
      ISNUMBER(SEARCH(""CASH DEPOSIT"",$C1261)),
      COUNTIF('SUMMARY D"&amp;"ATA'!D:D,$C1261)&lt;&gt;1
    ),
    """",
    IFERROR(TEXTJOIN(CHAR(10),TRUE,FILTER('SUMMARY DATA'!G:G,'SUMMARY DATA'!D:D=$C1261)),"""")
  )
)"),"")</f>
        <v/>
      </c>
      <c r="H1261" s="6" t="str">
        <f>IFERROR(__xludf.DUMMYFUNCTION("IFERROR(
  TEXTJOIN(CHAR(10),TRUE,FILTER('SUMMARY DATA'!H:H,'SUMMARY DATA'!A:A=$A1261,'SUMMARY DATA'!C:C=$B1261)),
  IF(
    OR(
      ISNUMBER(SEARCH(""CDM CASH DEPOSIT"",$C1261)),
      ISNUMBER(SEARCH(""CASH DEPOSIT"",$C1261)),
      COUNTIF('SUMMARY D"&amp;"ATA'!D:D,$C1261)&lt;&gt;1
    ),
    """",
    IFERROR(TEXTJOIN(CHAR(10),TRUE,FILTER('SUMMARY DATA'!H:H,'SUMMARY DATA'!D:D=$C1261)),"""")
  )
)"),"")</f>
        <v/>
      </c>
      <c r="I1261" s="6" t="str">
        <f>IFERROR(__xludf.DUMMYFUNCTION("IF(H1261="""","""",
SUM(ARRAYFORMULA(VALUE(SPLIT(H1261,CHAR(10)))))
)"),"")</f>
        <v/>
      </c>
      <c r="J1261" s="2" t="str">
        <f>IFERROR(__xludf.DUMMYFUNCTION("IFERROR(
  TEXTJOIN(CHAR(10),TRUE,FILTER('SUMMARY DATA'!I:I,'SUMMARY DATA'!A:A=$A1261,'SUMMARY DATA'!C:C=$B1261)),
  IF(
    OR(
      ISNUMBER(SEARCH(""CDM CASH DEPOSIT"",$C1261)),
      ISNUMBER(SEARCH(""CASH DEPOSIT"",$C1261)),
      COUNTIF('SUMMARY D"&amp;"ATA'!D:D,$C1261)&lt;&gt;1
    ),
    """",
    IFERROR(TEXTJOIN(CHAR(10),TRUE,FILTER('SUMMARY DATA'!I:I,'SUMMARY DATA'!D:D=$C1261)),"""")
  )
)"),"")</f>
        <v/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ht="15.75" customHeight="1" spans="1:27">
      <c r="A1262" s="2"/>
      <c r="B1262" s="41"/>
      <c r="C1262" s="2"/>
      <c r="D1262" s="6"/>
      <c r="E1262" s="4" t="str">
        <f>IFERROR(__xludf.DUMMYFUNCTION("IFERROR(
  TEXTJOIN(CHAR(10),TRUE,FILTER('SUMMARY DATA'!E:E,'SUMMARY DATA'!A:A=$A1262,'SUMMARY DATA'!C:C=$B1262)),
  IF(
    OR(
      ISNUMBER(SEARCH(""CDM CASH DEPOSIT"",$C1262)),
      ISNUMBER(SEARCH(""CASH DEPOSIT"",$C1262)),
      COUNTIF('SUMMARY D"&amp;"ATA'!D:D,$C1262)&lt;&gt;1
    ),
    """",
    IFERROR(TEXTJOIN(CHAR(10),TRUE,FILTER('SUMMARY DATA'!E:E,'SUMMARY DATA'!D:D=$C1262)),"""")
  )
)"),"")</f>
        <v/>
      </c>
      <c r="F1262" s="2" t="str">
        <f>IFERROR(__xludf.DUMMYFUNCTION("IFERROR(
  TEXTJOIN(CHAR(10),TRUE,FILTER('SUMMARY DATA'!F:F,'SUMMARY DATA'!A:A=$A1262,'SUMMARY DATA'!C:C=$B1262)),
  IF(
    OR(
      ISNUMBER(SEARCH(""CDM CASH DEPOSIT"",$C1262)),
      ISNUMBER(SEARCH(""CASH DEPOSIT"",$C1262)),
      COUNTIF('SUMMARY D"&amp;"ATA'!D:D,$C1262)&lt;&gt;1
    ),
    """",
    IFERROR(TEXTJOIN(CHAR(10),TRUE,FILTER('SUMMARY DATA'!F:F,'SUMMARY DATA'!D:D=$C1262)),"""")
  )
)"),"")</f>
        <v/>
      </c>
      <c r="G1262" s="2" t="str">
        <f>IFERROR(__xludf.DUMMYFUNCTION("IFERROR(
  TEXTJOIN(CHAR(10),TRUE,FILTER('SUMMARY DATA'!G:G,'SUMMARY DATA'!A:A=$A1262,'SUMMARY DATA'!C:C=$B1262)),
  IF(
    OR(
      ISNUMBER(SEARCH(""CDM CASH DEPOSIT"",$C1262)),
      ISNUMBER(SEARCH(""CASH DEPOSIT"",$C1262)),
      COUNTIF('SUMMARY D"&amp;"ATA'!D:D,$C1262)&lt;&gt;1
    ),
    """",
    IFERROR(TEXTJOIN(CHAR(10),TRUE,FILTER('SUMMARY DATA'!G:G,'SUMMARY DATA'!D:D=$C1262)),"""")
  )
)"),"")</f>
        <v/>
      </c>
      <c r="H1262" s="6" t="str">
        <f>IFERROR(__xludf.DUMMYFUNCTION("IFERROR(
  TEXTJOIN(CHAR(10),TRUE,FILTER('SUMMARY DATA'!H:H,'SUMMARY DATA'!A:A=$A1262,'SUMMARY DATA'!C:C=$B1262)),
  IF(
    OR(
      ISNUMBER(SEARCH(""CDM CASH DEPOSIT"",$C1262)),
      ISNUMBER(SEARCH(""CASH DEPOSIT"",$C1262)),
      COUNTIF('SUMMARY D"&amp;"ATA'!D:D,$C1262)&lt;&gt;1
    ),
    """",
    IFERROR(TEXTJOIN(CHAR(10),TRUE,FILTER('SUMMARY DATA'!H:H,'SUMMARY DATA'!D:D=$C1262)),"""")
  )
)"),"")</f>
        <v/>
      </c>
      <c r="I1262" s="6" t="str">
        <f>IFERROR(__xludf.DUMMYFUNCTION("IF(H1262="""","""",
SUM(ARRAYFORMULA(VALUE(SPLIT(H1262,CHAR(10)))))
)"),"")</f>
        <v/>
      </c>
      <c r="J1262" s="2" t="str">
        <f>IFERROR(__xludf.DUMMYFUNCTION("IFERROR(
  TEXTJOIN(CHAR(10),TRUE,FILTER('SUMMARY DATA'!I:I,'SUMMARY DATA'!A:A=$A1262,'SUMMARY DATA'!C:C=$B1262)),
  IF(
    OR(
      ISNUMBER(SEARCH(""CDM CASH DEPOSIT"",$C1262)),
      ISNUMBER(SEARCH(""CASH DEPOSIT"",$C1262)),
      COUNTIF('SUMMARY D"&amp;"ATA'!D:D,$C1262)&lt;&gt;1
    ),
    """",
    IFERROR(TEXTJOIN(CHAR(10),TRUE,FILTER('SUMMARY DATA'!I:I,'SUMMARY DATA'!D:D=$C1262)),"""")
  )
)"),"")</f>
        <v/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ht="15.75" customHeight="1" spans="1:27">
      <c r="A1263" s="2"/>
      <c r="B1263" s="41"/>
      <c r="C1263" s="2"/>
      <c r="D1263" s="6"/>
      <c r="E1263" s="4" t="str">
        <f>IFERROR(__xludf.DUMMYFUNCTION("IFERROR(
  TEXTJOIN(CHAR(10),TRUE,FILTER('SUMMARY DATA'!E:E,'SUMMARY DATA'!A:A=$A1263,'SUMMARY DATA'!C:C=$B1263)),
  IF(
    OR(
      ISNUMBER(SEARCH(""CDM CASH DEPOSIT"",$C1263)),
      ISNUMBER(SEARCH(""CASH DEPOSIT"",$C1263)),
      COUNTIF('SUMMARY D"&amp;"ATA'!D:D,$C1263)&lt;&gt;1
    ),
    """",
    IFERROR(TEXTJOIN(CHAR(10),TRUE,FILTER('SUMMARY DATA'!E:E,'SUMMARY DATA'!D:D=$C1263)),"""")
  )
)"),"")</f>
        <v/>
      </c>
      <c r="F1263" s="2" t="str">
        <f>IFERROR(__xludf.DUMMYFUNCTION("IFERROR(
  TEXTJOIN(CHAR(10),TRUE,FILTER('SUMMARY DATA'!F:F,'SUMMARY DATA'!A:A=$A1263,'SUMMARY DATA'!C:C=$B1263)),
  IF(
    OR(
      ISNUMBER(SEARCH(""CDM CASH DEPOSIT"",$C1263)),
      ISNUMBER(SEARCH(""CASH DEPOSIT"",$C1263)),
      COUNTIF('SUMMARY D"&amp;"ATA'!D:D,$C1263)&lt;&gt;1
    ),
    """",
    IFERROR(TEXTJOIN(CHAR(10),TRUE,FILTER('SUMMARY DATA'!F:F,'SUMMARY DATA'!D:D=$C1263)),"""")
  )
)"),"")</f>
        <v/>
      </c>
      <c r="G1263" s="2" t="str">
        <f>IFERROR(__xludf.DUMMYFUNCTION("IFERROR(
  TEXTJOIN(CHAR(10),TRUE,FILTER('SUMMARY DATA'!G:G,'SUMMARY DATA'!A:A=$A1263,'SUMMARY DATA'!C:C=$B1263)),
  IF(
    OR(
      ISNUMBER(SEARCH(""CDM CASH DEPOSIT"",$C1263)),
      ISNUMBER(SEARCH(""CASH DEPOSIT"",$C1263)),
      COUNTIF('SUMMARY D"&amp;"ATA'!D:D,$C1263)&lt;&gt;1
    ),
    """",
    IFERROR(TEXTJOIN(CHAR(10),TRUE,FILTER('SUMMARY DATA'!G:G,'SUMMARY DATA'!D:D=$C1263)),"""")
  )
)"),"")</f>
        <v/>
      </c>
      <c r="H1263" s="6" t="str">
        <f>IFERROR(__xludf.DUMMYFUNCTION("IFERROR(
  TEXTJOIN(CHAR(10),TRUE,FILTER('SUMMARY DATA'!H:H,'SUMMARY DATA'!A:A=$A1263,'SUMMARY DATA'!C:C=$B1263)),
  IF(
    OR(
      ISNUMBER(SEARCH(""CDM CASH DEPOSIT"",$C1263)),
      ISNUMBER(SEARCH(""CASH DEPOSIT"",$C1263)),
      COUNTIF('SUMMARY D"&amp;"ATA'!D:D,$C1263)&lt;&gt;1
    ),
    """",
    IFERROR(TEXTJOIN(CHAR(10),TRUE,FILTER('SUMMARY DATA'!H:H,'SUMMARY DATA'!D:D=$C1263)),"""")
  )
)"),"")</f>
        <v/>
      </c>
      <c r="I1263" s="6" t="str">
        <f>IFERROR(__xludf.DUMMYFUNCTION("IF(H1263="""","""",
SUM(ARRAYFORMULA(VALUE(SPLIT(H1263,CHAR(10)))))
)"),"")</f>
        <v/>
      </c>
      <c r="J1263" s="2" t="str">
        <f>IFERROR(__xludf.DUMMYFUNCTION("IFERROR(
  TEXTJOIN(CHAR(10),TRUE,FILTER('SUMMARY DATA'!I:I,'SUMMARY DATA'!A:A=$A1263,'SUMMARY DATA'!C:C=$B1263)),
  IF(
    OR(
      ISNUMBER(SEARCH(""CDM CASH DEPOSIT"",$C1263)),
      ISNUMBER(SEARCH(""CASH DEPOSIT"",$C1263)),
      COUNTIF('SUMMARY D"&amp;"ATA'!D:D,$C1263)&lt;&gt;1
    ),
    """",
    IFERROR(TEXTJOIN(CHAR(10),TRUE,FILTER('SUMMARY DATA'!I:I,'SUMMARY DATA'!D:D=$C1263)),"""")
  )
)"),"")</f>
        <v/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ht="15.75" customHeight="1" spans="1:27">
      <c r="A1264" s="2"/>
      <c r="B1264" s="41"/>
      <c r="C1264" s="2"/>
      <c r="D1264" s="6"/>
      <c r="E1264" s="4" t="str">
        <f>IFERROR(__xludf.DUMMYFUNCTION("IFERROR(
  TEXTJOIN(CHAR(10),TRUE,FILTER('SUMMARY DATA'!E:E,'SUMMARY DATA'!A:A=$A1264,'SUMMARY DATA'!C:C=$B1264)),
  IF(
    OR(
      ISNUMBER(SEARCH(""CDM CASH DEPOSIT"",$C1264)),
      ISNUMBER(SEARCH(""CASH DEPOSIT"",$C1264)),
      COUNTIF('SUMMARY D"&amp;"ATA'!D:D,$C1264)&lt;&gt;1
    ),
    """",
    IFERROR(TEXTJOIN(CHAR(10),TRUE,FILTER('SUMMARY DATA'!E:E,'SUMMARY DATA'!D:D=$C1264)),"""")
  )
)"),"")</f>
        <v/>
      </c>
      <c r="F1264" s="2" t="str">
        <f>IFERROR(__xludf.DUMMYFUNCTION("IFERROR(
  TEXTJOIN(CHAR(10),TRUE,FILTER('SUMMARY DATA'!F:F,'SUMMARY DATA'!A:A=$A1264,'SUMMARY DATA'!C:C=$B1264)),
  IF(
    OR(
      ISNUMBER(SEARCH(""CDM CASH DEPOSIT"",$C1264)),
      ISNUMBER(SEARCH(""CASH DEPOSIT"",$C1264)),
      COUNTIF('SUMMARY D"&amp;"ATA'!D:D,$C1264)&lt;&gt;1
    ),
    """",
    IFERROR(TEXTJOIN(CHAR(10),TRUE,FILTER('SUMMARY DATA'!F:F,'SUMMARY DATA'!D:D=$C1264)),"""")
  )
)"),"")</f>
        <v/>
      </c>
      <c r="G1264" s="2" t="str">
        <f>IFERROR(__xludf.DUMMYFUNCTION("IFERROR(
  TEXTJOIN(CHAR(10),TRUE,FILTER('SUMMARY DATA'!G:G,'SUMMARY DATA'!A:A=$A1264,'SUMMARY DATA'!C:C=$B1264)),
  IF(
    OR(
      ISNUMBER(SEARCH(""CDM CASH DEPOSIT"",$C1264)),
      ISNUMBER(SEARCH(""CASH DEPOSIT"",$C1264)),
      COUNTIF('SUMMARY D"&amp;"ATA'!D:D,$C1264)&lt;&gt;1
    ),
    """",
    IFERROR(TEXTJOIN(CHAR(10),TRUE,FILTER('SUMMARY DATA'!G:G,'SUMMARY DATA'!D:D=$C1264)),"""")
  )
)"),"")</f>
        <v/>
      </c>
      <c r="H1264" s="6" t="str">
        <f>IFERROR(__xludf.DUMMYFUNCTION("IFERROR(
  TEXTJOIN(CHAR(10),TRUE,FILTER('SUMMARY DATA'!H:H,'SUMMARY DATA'!A:A=$A1264,'SUMMARY DATA'!C:C=$B1264)),
  IF(
    OR(
      ISNUMBER(SEARCH(""CDM CASH DEPOSIT"",$C1264)),
      ISNUMBER(SEARCH(""CASH DEPOSIT"",$C1264)),
      COUNTIF('SUMMARY D"&amp;"ATA'!D:D,$C1264)&lt;&gt;1
    ),
    """",
    IFERROR(TEXTJOIN(CHAR(10),TRUE,FILTER('SUMMARY DATA'!H:H,'SUMMARY DATA'!D:D=$C1264)),"""")
  )
)"),"")</f>
        <v/>
      </c>
      <c r="I1264" s="6" t="str">
        <f>IFERROR(__xludf.DUMMYFUNCTION("IF(H1264="""","""",
SUM(ARRAYFORMULA(VALUE(SPLIT(H1264,CHAR(10)))))
)"),"")</f>
        <v/>
      </c>
      <c r="J1264" s="2" t="str">
        <f>IFERROR(__xludf.DUMMYFUNCTION("IFERROR(
  TEXTJOIN(CHAR(10),TRUE,FILTER('SUMMARY DATA'!I:I,'SUMMARY DATA'!A:A=$A1264,'SUMMARY DATA'!C:C=$B1264)),
  IF(
    OR(
      ISNUMBER(SEARCH(""CDM CASH DEPOSIT"",$C1264)),
      ISNUMBER(SEARCH(""CASH DEPOSIT"",$C1264)),
      COUNTIF('SUMMARY D"&amp;"ATA'!D:D,$C1264)&lt;&gt;1
    ),
    """",
    IFERROR(TEXTJOIN(CHAR(10),TRUE,FILTER('SUMMARY DATA'!I:I,'SUMMARY DATA'!D:D=$C1264)),"""")
  )
)"),"")</f>
        <v/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ht="15.75" customHeight="1" spans="1:27">
      <c r="A1265" s="2"/>
      <c r="B1265" s="41"/>
      <c r="C1265" s="2"/>
      <c r="D1265" s="6"/>
      <c r="E1265" s="4" t="str">
        <f>IFERROR(__xludf.DUMMYFUNCTION("IFERROR(
  TEXTJOIN(CHAR(10),TRUE,FILTER('SUMMARY DATA'!E:E,'SUMMARY DATA'!A:A=$A1265,'SUMMARY DATA'!C:C=$B1265)),
  IF(
    OR(
      ISNUMBER(SEARCH(""CDM CASH DEPOSIT"",$C1265)),
      ISNUMBER(SEARCH(""CASH DEPOSIT"",$C1265)),
      COUNTIF('SUMMARY D"&amp;"ATA'!D:D,$C1265)&lt;&gt;1
    ),
    """",
    IFERROR(TEXTJOIN(CHAR(10),TRUE,FILTER('SUMMARY DATA'!E:E,'SUMMARY DATA'!D:D=$C1265)),"""")
  )
)"),"")</f>
        <v/>
      </c>
      <c r="F1265" s="2" t="str">
        <f>IFERROR(__xludf.DUMMYFUNCTION("IFERROR(
  TEXTJOIN(CHAR(10),TRUE,FILTER('SUMMARY DATA'!F:F,'SUMMARY DATA'!A:A=$A1265,'SUMMARY DATA'!C:C=$B1265)),
  IF(
    OR(
      ISNUMBER(SEARCH(""CDM CASH DEPOSIT"",$C1265)),
      ISNUMBER(SEARCH(""CASH DEPOSIT"",$C1265)),
      COUNTIF('SUMMARY D"&amp;"ATA'!D:D,$C1265)&lt;&gt;1
    ),
    """",
    IFERROR(TEXTJOIN(CHAR(10),TRUE,FILTER('SUMMARY DATA'!F:F,'SUMMARY DATA'!D:D=$C1265)),"""")
  )
)"),"")</f>
        <v/>
      </c>
      <c r="G1265" s="2" t="str">
        <f>IFERROR(__xludf.DUMMYFUNCTION("IFERROR(
  TEXTJOIN(CHAR(10),TRUE,FILTER('SUMMARY DATA'!G:G,'SUMMARY DATA'!A:A=$A1265,'SUMMARY DATA'!C:C=$B1265)),
  IF(
    OR(
      ISNUMBER(SEARCH(""CDM CASH DEPOSIT"",$C1265)),
      ISNUMBER(SEARCH(""CASH DEPOSIT"",$C1265)),
      COUNTIF('SUMMARY D"&amp;"ATA'!D:D,$C1265)&lt;&gt;1
    ),
    """",
    IFERROR(TEXTJOIN(CHAR(10),TRUE,FILTER('SUMMARY DATA'!G:G,'SUMMARY DATA'!D:D=$C1265)),"""")
  )
)"),"")</f>
        <v/>
      </c>
      <c r="H1265" s="6" t="str">
        <f>IFERROR(__xludf.DUMMYFUNCTION("IFERROR(
  TEXTJOIN(CHAR(10),TRUE,FILTER('SUMMARY DATA'!H:H,'SUMMARY DATA'!A:A=$A1265,'SUMMARY DATA'!C:C=$B1265)),
  IF(
    OR(
      ISNUMBER(SEARCH(""CDM CASH DEPOSIT"",$C1265)),
      ISNUMBER(SEARCH(""CASH DEPOSIT"",$C1265)),
      COUNTIF('SUMMARY D"&amp;"ATA'!D:D,$C1265)&lt;&gt;1
    ),
    """",
    IFERROR(TEXTJOIN(CHAR(10),TRUE,FILTER('SUMMARY DATA'!H:H,'SUMMARY DATA'!D:D=$C1265)),"""")
  )
)"),"")</f>
        <v/>
      </c>
      <c r="I1265" s="6" t="str">
        <f>IFERROR(__xludf.DUMMYFUNCTION("IF(H1265="""","""",
SUM(ARRAYFORMULA(VALUE(SPLIT(H1265,CHAR(10)))))
)"),"")</f>
        <v/>
      </c>
      <c r="J1265" s="2" t="str">
        <f>IFERROR(__xludf.DUMMYFUNCTION("IFERROR(
  TEXTJOIN(CHAR(10),TRUE,FILTER('SUMMARY DATA'!I:I,'SUMMARY DATA'!A:A=$A1265,'SUMMARY DATA'!C:C=$B1265)),
  IF(
    OR(
      ISNUMBER(SEARCH(""CDM CASH DEPOSIT"",$C1265)),
      ISNUMBER(SEARCH(""CASH DEPOSIT"",$C1265)),
      COUNTIF('SUMMARY D"&amp;"ATA'!D:D,$C1265)&lt;&gt;1
    ),
    """",
    IFERROR(TEXTJOIN(CHAR(10),TRUE,FILTER('SUMMARY DATA'!I:I,'SUMMARY DATA'!D:D=$C1265)),"""")
  )
)"),"")</f>
        <v/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ht="15.75" customHeight="1" spans="1:27">
      <c r="A1266" s="2"/>
      <c r="B1266" s="41"/>
      <c r="C1266" s="2"/>
      <c r="D1266" s="6"/>
      <c r="E1266" s="4" t="str">
        <f>IFERROR(__xludf.DUMMYFUNCTION("IFERROR(
  TEXTJOIN(CHAR(10),TRUE,FILTER('SUMMARY DATA'!E:E,'SUMMARY DATA'!A:A=$A1266,'SUMMARY DATA'!C:C=$B1266)),
  IF(
    OR(
      ISNUMBER(SEARCH(""CDM CASH DEPOSIT"",$C1266)),
      ISNUMBER(SEARCH(""CASH DEPOSIT"",$C1266)),
      COUNTIF('SUMMARY D"&amp;"ATA'!D:D,$C1266)&lt;&gt;1
    ),
    """",
    IFERROR(TEXTJOIN(CHAR(10),TRUE,FILTER('SUMMARY DATA'!E:E,'SUMMARY DATA'!D:D=$C1266)),"""")
  )
)"),"")</f>
        <v/>
      </c>
      <c r="F1266" s="2" t="str">
        <f>IFERROR(__xludf.DUMMYFUNCTION("IFERROR(
  TEXTJOIN(CHAR(10),TRUE,FILTER('SUMMARY DATA'!F:F,'SUMMARY DATA'!A:A=$A1266,'SUMMARY DATA'!C:C=$B1266)),
  IF(
    OR(
      ISNUMBER(SEARCH(""CDM CASH DEPOSIT"",$C1266)),
      ISNUMBER(SEARCH(""CASH DEPOSIT"",$C1266)),
      COUNTIF('SUMMARY D"&amp;"ATA'!D:D,$C1266)&lt;&gt;1
    ),
    """",
    IFERROR(TEXTJOIN(CHAR(10),TRUE,FILTER('SUMMARY DATA'!F:F,'SUMMARY DATA'!D:D=$C1266)),"""")
  )
)"),"")</f>
        <v/>
      </c>
      <c r="G1266" s="2" t="str">
        <f>IFERROR(__xludf.DUMMYFUNCTION("IFERROR(
  TEXTJOIN(CHAR(10),TRUE,FILTER('SUMMARY DATA'!G:G,'SUMMARY DATA'!A:A=$A1266,'SUMMARY DATA'!C:C=$B1266)),
  IF(
    OR(
      ISNUMBER(SEARCH(""CDM CASH DEPOSIT"",$C1266)),
      ISNUMBER(SEARCH(""CASH DEPOSIT"",$C1266)),
      COUNTIF('SUMMARY D"&amp;"ATA'!D:D,$C1266)&lt;&gt;1
    ),
    """",
    IFERROR(TEXTJOIN(CHAR(10),TRUE,FILTER('SUMMARY DATA'!G:G,'SUMMARY DATA'!D:D=$C1266)),"""")
  )
)"),"")</f>
        <v/>
      </c>
      <c r="H1266" s="6" t="str">
        <f>IFERROR(__xludf.DUMMYFUNCTION("IFERROR(
  TEXTJOIN(CHAR(10),TRUE,FILTER('SUMMARY DATA'!H:H,'SUMMARY DATA'!A:A=$A1266,'SUMMARY DATA'!C:C=$B1266)),
  IF(
    OR(
      ISNUMBER(SEARCH(""CDM CASH DEPOSIT"",$C1266)),
      ISNUMBER(SEARCH(""CASH DEPOSIT"",$C1266)),
      COUNTIF('SUMMARY D"&amp;"ATA'!D:D,$C1266)&lt;&gt;1
    ),
    """",
    IFERROR(TEXTJOIN(CHAR(10),TRUE,FILTER('SUMMARY DATA'!H:H,'SUMMARY DATA'!D:D=$C1266)),"""")
  )
)"),"")</f>
        <v/>
      </c>
      <c r="I1266" s="6" t="str">
        <f>IFERROR(__xludf.DUMMYFUNCTION("IF(H1266="""","""",
SUM(ARRAYFORMULA(VALUE(SPLIT(H1266,CHAR(10)))))
)"),"")</f>
        <v/>
      </c>
      <c r="J1266" s="2" t="str">
        <f>IFERROR(__xludf.DUMMYFUNCTION("IFERROR(
  TEXTJOIN(CHAR(10),TRUE,FILTER('SUMMARY DATA'!I:I,'SUMMARY DATA'!A:A=$A1266,'SUMMARY DATA'!C:C=$B1266)),
  IF(
    OR(
      ISNUMBER(SEARCH(""CDM CASH DEPOSIT"",$C1266)),
      ISNUMBER(SEARCH(""CASH DEPOSIT"",$C1266)),
      COUNTIF('SUMMARY D"&amp;"ATA'!D:D,$C1266)&lt;&gt;1
    ),
    """",
    IFERROR(TEXTJOIN(CHAR(10),TRUE,FILTER('SUMMARY DATA'!I:I,'SUMMARY DATA'!D:D=$C1266)),"""")
  )
)"),"")</f>
        <v/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 ht="15.75" customHeight="1" spans="1:27">
      <c r="A1267" s="2"/>
      <c r="B1267" s="41"/>
      <c r="C1267" s="2"/>
      <c r="D1267" s="6"/>
      <c r="E1267" s="4" t="str">
        <f>IFERROR(__xludf.DUMMYFUNCTION("IFERROR(
  TEXTJOIN(CHAR(10),TRUE,FILTER('SUMMARY DATA'!E:E,'SUMMARY DATA'!A:A=$A1267,'SUMMARY DATA'!C:C=$B1267)),
  IF(
    OR(
      ISNUMBER(SEARCH(""CDM CASH DEPOSIT"",$C1267)),
      ISNUMBER(SEARCH(""CASH DEPOSIT"",$C1267)),
      COUNTIF('SUMMARY D"&amp;"ATA'!D:D,$C1267)&lt;&gt;1
    ),
    """",
    IFERROR(TEXTJOIN(CHAR(10),TRUE,FILTER('SUMMARY DATA'!E:E,'SUMMARY DATA'!D:D=$C1267)),"""")
  )
)"),"")</f>
        <v/>
      </c>
      <c r="F1267" s="2" t="str">
        <f>IFERROR(__xludf.DUMMYFUNCTION("IFERROR(
  TEXTJOIN(CHAR(10),TRUE,FILTER('SUMMARY DATA'!F:F,'SUMMARY DATA'!A:A=$A1267,'SUMMARY DATA'!C:C=$B1267)),
  IF(
    OR(
      ISNUMBER(SEARCH(""CDM CASH DEPOSIT"",$C1267)),
      ISNUMBER(SEARCH(""CASH DEPOSIT"",$C1267)),
      COUNTIF('SUMMARY D"&amp;"ATA'!D:D,$C1267)&lt;&gt;1
    ),
    """",
    IFERROR(TEXTJOIN(CHAR(10),TRUE,FILTER('SUMMARY DATA'!F:F,'SUMMARY DATA'!D:D=$C1267)),"""")
  )
)"),"")</f>
        <v/>
      </c>
      <c r="G1267" s="2" t="str">
        <f>IFERROR(__xludf.DUMMYFUNCTION("IFERROR(
  TEXTJOIN(CHAR(10),TRUE,FILTER('SUMMARY DATA'!G:G,'SUMMARY DATA'!A:A=$A1267,'SUMMARY DATA'!C:C=$B1267)),
  IF(
    OR(
      ISNUMBER(SEARCH(""CDM CASH DEPOSIT"",$C1267)),
      ISNUMBER(SEARCH(""CASH DEPOSIT"",$C1267)),
      COUNTIF('SUMMARY D"&amp;"ATA'!D:D,$C1267)&lt;&gt;1
    ),
    """",
    IFERROR(TEXTJOIN(CHAR(10),TRUE,FILTER('SUMMARY DATA'!G:G,'SUMMARY DATA'!D:D=$C1267)),"""")
  )
)"),"")</f>
        <v/>
      </c>
      <c r="H1267" s="6" t="str">
        <f>IFERROR(__xludf.DUMMYFUNCTION("IFERROR(
  TEXTJOIN(CHAR(10),TRUE,FILTER('SUMMARY DATA'!H:H,'SUMMARY DATA'!A:A=$A1267,'SUMMARY DATA'!C:C=$B1267)),
  IF(
    OR(
      ISNUMBER(SEARCH(""CDM CASH DEPOSIT"",$C1267)),
      ISNUMBER(SEARCH(""CASH DEPOSIT"",$C1267)),
      COUNTIF('SUMMARY D"&amp;"ATA'!D:D,$C1267)&lt;&gt;1
    ),
    """",
    IFERROR(TEXTJOIN(CHAR(10),TRUE,FILTER('SUMMARY DATA'!H:H,'SUMMARY DATA'!D:D=$C1267)),"""")
  )
)"),"")</f>
        <v/>
      </c>
      <c r="I1267" s="6" t="str">
        <f>IFERROR(__xludf.DUMMYFUNCTION("IF(H1267="""","""",
SUM(ARRAYFORMULA(VALUE(SPLIT(H1267,CHAR(10)))))
)"),"")</f>
        <v/>
      </c>
      <c r="J1267" s="2" t="str">
        <f>IFERROR(__xludf.DUMMYFUNCTION("IFERROR(
  TEXTJOIN(CHAR(10),TRUE,FILTER('SUMMARY DATA'!I:I,'SUMMARY DATA'!A:A=$A1267,'SUMMARY DATA'!C:C=$B1267)),
  IF(
    OR(
      ISNUMBER(SEARCH(""CDM CASH DEPOSIT"",$C1267)),
      ISNUMBER(SEARCH(""CASH DEPOSIT"",$C1267)),
      COUNTIF('SUMMARY D"&amp;"ATA'!D:D,$C1267)&lt;&gt;1
    ),
    """",
    IFERROR(TEXTJOIN(CHAR(10),TRUE,FILTER('SUMMARY DATA'!I:I,'SUMMARY DATA'!D:D=$C1267)),"""")
  )
)"),"")</f>
        <v/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ht="15.75" customHeight="1" spans="1:27">
      <c r="A1268" s="2"/>
      <c r="B1268" s="41"/>
      <c r="C1268" s="2"/>
      <c r="D1268" s="6"/>
      <c r="E1268" s="4" t="str">
        <f>IFERROR(__xludf.DUMMYFUNCTION("IFERROR(
  TEXTJOIN(CHAR(10),TRUE,FILTER('SUMMARY DATA'!E:E,'SUMMARY DATA'!A:A=$A1268,'SUMMARY DATA'!C:C=$B1268)),
  IF(
    OR(
      ISNUMBER(SEARCH(""CDM CASH DEPOSIT"",$C1268)),
      ISNUMBER(SEARCH(""CASH DEPOSIT"",$C1268)),
      COUNTIF('SUMMARY D"&amp;"ATA'!D:D,$C1268)&lt;&gt;1
    ),
    """",
    IFERROR(TEXTJOIN(CHAR(10),TRUE,FILTER('SUMMARY DATA'!E:E,'SUMMARY DATA'!D:D=$C1268)),"""")
  )
)"),"")</f>
        <v/>
      </c>
      <c r="F1268" s="2" t="str">
        <f>IFERROR(__xludf.DUMMYFUNCTION("IFERROR(
  TEXTJOIN(CHAR(10),TRUE,FILTER('SUMMARY DATA'!F:F,'SUMMARY DATA'!A:A=$A1268,'SUMMARY DATA'!C:C=$B1268)),
  IF(
    OR(
      ISNUMBER(SEARCH(""CDM CASH DEPOSIT"",$C1268)),
      ISNUMBER(SEARCH(""CASH DEPOSIT"",$C1268)),
      COUNTIF('SUMMARY D"&amp;"ATA'!D:D,$C1268)&lt;&gt;1
    ),
    """",
    IFERROR(TEXTJOIN(CHAR(10),TRUE,FILTER('SUMMARY DATA'!F:F,'SUMMARY DATA'!D:D=$C1268)),"""")
  )
)"),"")</f>
        <v/>
      </c>
      <c r="G1268" s="2" t="str">
        <f>IFERROR(__xludf.DUMMYFUNCTION("IFERROR(
  TEXTJOIN(CHAR(10),TRUE,FILTER('SUMMARY DATA'!G:G,'SUMMARY DATA'!A:A=$A1268,'SUMMARY DATA'!C:C=$B1268)),
  IF(
    OR(
      ISNUMBER(SEARCH(""CDM CASH DEPOSIT"",$C1268)),
      ISNUMBER(SEARCH(""CASH DEPOSIT"",$C1268)),
      COUNTIF('SUMMARY D"&amp;"ATA'!D:D,$C1268)&lt;&gt;1
    ),
    """",
    IFERROR(TEXTJOIN(CHAR(10),TRUE,FILTER('SUMMARY DATA'!G:G,'SUMMARY DATA'!D:D=$C1268)),"""")
  )
)"),"")</f>
        <v/>
      </c>
      <c r="H1268" s="6" t="str">
        <f>IFERROR(__xludf.DUMMYFUNCTION("IFERROR(
  TEXTJOIN(CHAR(10),TRUE,FILTER('SUMMARY DATA'!H:H,'SUMMARY DATA'!A:A=$A1268,'SUMMARY DATA'!C:C=$B1268)),
  IF(
    OR(
      ISNUMBER(SEARCH(""CDM CASH DEPOSIT"",$C1268)),
      ISNUMBER(SEARCH(""CASH DEPOSIT"",$C1268)),
      COUNTIF('SUMMARY D"&amp;"ATA'!D:D,$C1268)&lt;&gt;1
    ),
    """",
    IFERROR(TEXTJOIN(CHAR(10),TRUE,FILTER('SUMMARY DATA'!H:H,'SUMMARY DATA'!D:D=$C1268)),"""")
  )
)"),"")</f>
        <v/>
      </c>
      <c r="I1268" s="6" t="str">
        <f>IFERROR(__xludf.DUMMYFUNCTION("IF(H1268="""","""",
SUM(ARRAYFORMULA(VALUE(SPLIT(H1268,CHAR(10)))))
)"),"")</f>
        <v/>
      </c>
      <c r="J1268" s="2" t="str">
        <f>IFERROR(__xludf.DUMMYFUNCTION("IFERROR(
  TEXTJOIN(CHAR(10),TRUE,FILTER('SUMMARY DATA'!I:I,'SUMMARY DATA'!A:A=$A1268,'SUMMARY DATA'!C:C=$B1268)),
  IF(
    OR(
      ISNUMBER(SEARCH(""CDM CASH DEPOSIT"",$C1268)),
      ISNUMBER(SEARCH(""CASH DEPOSIT"",$C1268)),
      COUNTIF('SUMMARY D"&amp;"ATA'!D:D,$C1268)&lt;&gt;1
    ),
    """",
    IFERROR(TEXTJOIN(CHAR(10),TRUE,FILTER('SUMMARY DATA'!I:I,'SUMMARY DATA'!D:D=$C1268)),"""")
  )
)"),"")</f>
        <v/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ht="15.75" customHeight="1" spans="1:27">
      <c r="A1269" s="2"/>
      <c r="B1269" s="41"/>
      <c r="C1269" s="2"/>
      <c r="D1269" s="6"/>
      <c r="E1269" s="4" t="str">
        <f>IFERROR(__xludf.DUMMYFUNCTION("IFERROR(
  TEXTJOIN(CHAR(10),TRUE,FILTER('SUMMARY DATA'!E:E,'SUMMARY DATA'!A:A=$A1269,'SUMMARY DATA'!C:C=$B1269)),
  IF(
    OR(
      ISNUMBER(SEARCH(""CDM CASH DEPOSIT"",$C1269)),
      ISNUMBER(SEARCH(""CASH DEPOSIT"",$C1269)),
      COUNTIF('SUMMARY D"&amp;"ATA'!D:D,$C1269)&lt;&gt;1
    ),
    """",
    IFERROR(TEXTJOIN(CHAR(10),TRUE,FILTER('SUMMARY DATA'!E:E,'SUMMARY DATA'!D:D=$C1269)),"""")
  )
)"),"")</f>
        <v/>
      </c>
      <c r="F1269" s="2" t="str">
        <f>IFERROR(__xludf.DUMMYFUNCTION("IFERROR(
  TEXTJOIN(CHAR(10),TRUE,FILTER('SUMMARY DATA'!F:F,'SUMMARY DATA'!A:A=$A1269,'SUMMARY DATA'!C:C=$B1269)),
  IF(
    OR(
      ISNUMBER(SEARCH(""CDM CASH DEPOSIT"",$C1269)),
      ISNUMBER(SEARCH(""CASH DEPOSIT"",$C1269)),
      COUNTIF('SUMMARY D"&amp;"ATA'!D:D,$C1269)&lt;&gt;1
    ),
    """",
    IFERROR(TEXTJOIN(CHAR(10),TRUE,FILTER('SUMMARY DATA'!F:F,'SUMMARY DATA'!D:D=$C1269)),"""")
  )
)"),"")</f>
        <v/>
      </c>
      <c r="G1269" s="2" t="str">
        <f>IFERROR(__xludf.DUMMYFUNCTION("IFERROR(
  TEXTJOIN(CHAR(10),TRUE,FILTER('SUMMARY DATA'!G:G,'SUMMARY DATA'!A:A=$A1269,'SUMMARY DATA'!C:C=$B1269)),
  IF(
    OR(
      ISNUMBER(SEARCH(""CDM CASH DEPOSIT"",$C1269)),
      ISNUMBER(SEARCH(""CASH DEPOSIT"",$C1269)),
      COUNTIF('SUMMARY D"&amp;"ATA'!D:D,$C1269)&lt;&gt;1
    ),
    """",
    IFERROR(TEXTJOIN(CHAR(10),TRUE,FILTER('SUMMARY DATA'!G:G,'SUMMARY DATA'!D:D=$C1269)),"""")
  )
)"),"")</f>
        <v/>
      </c>
      <c r="H1269" s="6" t="str">
        <f>IFERROR(__xludf.DUMMYFUNCTION("IFERROR(
  TEXTJOIN(CHAR(10),TRUE,FILTER('SUMMARY DATA'!H:H,'SUMMARY DATA'!A:A=$A1269,'SUMMARY DATA'!C:C=$B1269)),
  IF(
    OR(
      ISNUMBER(SEARCH(""CDM CASH DEPOSIT"",$C1269)),
      ISNUMBER(SEARCH(""CASH DEPOSIT"",$C1269)),
      COUNTIF('SUMMARY D"&amp;"ATA'!D:D,$C1269)&lt;&gt;1
    ),
    """",
    IFERROR(TEXTJOIN(CHAR(10),TRUE,FILTER('SUMMARY DATA'!H:H,'SUMMARY DATA'!D:D=$C1269)),"""")
  )
)"),"")</f>
        <v/>
      </c>
      <c r="I1269" s="6" t="str">
        <f>IFERROR(__xludf.DUMMYFUNCTION("IF(H1269="""","""",
SUM(ARRAYFORMULA(VALUE(SPLIT(H1269,CHAR(10)))))
)"),"")</f>
        <v/>
      </c>
      <c r="J1269" s="2" t="str">
        <f>IFERROR(__xludf.DUMMYFUNCTION("IFERROR(
  TEXTJOIN(CHAR(10),TRUE,FILTER('SUMMARY DATA'!I:I,'SUMMARY DATA'!A:A=$A1269,'SUMMARY DATA'!C:C=$B1269)),
  IF(
    OR(
      ISNUMBER(SEARCH(""CDM CASH DEPOSIT"",$C1269)),
      ISNUMBER(SEARCH(""CASH DEPOSIT"",$C1269)),
      COUNTIF('SUMMARY D"&amp;"ATA'!D:D,$C1269)&lt;&gt;1
    ),
    """",
    IFERROR(TEXTJOIN(CHAR(10),TRUE,FILTER('SUMMARY DATA'!I:I,'SUMMARY DATA'!D:D=$C1269)),"""")
  )
)"),"")</f>
        <v/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ht="15.75" customHeight="1" spans="1:27">
      <c r="A1270" s="2"/>
      <c r="B1270" s="41"/>
      <c r="C1270" s="2"/>
      <c r="D1270" s="6"/>
      <c r="E1270" s="4" t="str">
        <f>IFERROR(__xludf.DUMMYFUNCTION("IFERROR(
  TEXTJOIN(CHAR(10),TRUE,FILTER('SUMMARY DATA'!E:E,'SUMMARY DATA'!A:A=$A1270,'SUMMARY DATA'!C:C=$B1270)),
  IF(
    OR(
      ISNUMBER(SEARCH(""CDM CASH DEPOSIT"",$C1270)),
      ISNUMBER(SEARCH(""CASH DEPOSIT"",$C1270)),
      COUNTIF('SUMMARY D"&amp;"ATA'!D:D,$C1270)&lt;&gt;1
    ),
    """",
    IFERROR(TEXTJOIN(CHAR(10),TRUE,FILTER('SUMMARY DATA'!E:E,'SUMMARY DATA'!D:D=$C1270)),"""")
  )
)"),"")</f>
        <v/>
      </c>
      <c r="F1270" s="2" t="str">
        <f>IFERROR(__xludf.DUMMYFUNCTION("IFERROR(
  TEXTJOIN(CHAR(10),TRUE,FILTER('SUMMARY DATA'!F:F,'SUMMARY DATA'!A:A=$A1270,'SUMMARY DATA'!C:C=$B1270)),
  IF(
    OR(
      ISNUMBER(SEARCH(""CDM CASH DEPOSIT"",$C1270)),
      ISNUMBER(SEARCH(""CASH DEPOSIT"",$C1270)),
      COUNTIF('SUMMARY D"&amp;"ATA'!D:D,$C1270)&lt;&gt;1
    ),
    """",
    IFERROR(TEXTJOIN(CHAR(10),TRUE,FILTER('SUMMARY DATA'!F:F,'SUMMARY DATA'!D:D=$C1270)),"""")
  )
)"),"")</f>
        <v/>
      </c>
      <c r="G1270" s="2" t="str">
        <f>IFERROR(__xludf.DUMMYFUNCTION("IFERROR(
  TEXTJOIN(CHAR(10),TRUE,FILTER('SUMMARY DATA'!G:G,'SUMMARY DATA'!A:A=$A1270,'SUMMARY DATA'!C:C=$B1270)),
  IF(
    OR(
      ISNUMBER(SEARCH(""CDM CASH DEPOSIT"",$C1270)),
      ISNUMBER(SEARCH(""CASH DEPOSIT"",$C1270)),
      COUNTIF('SUMMARY D"&amp;"ATA'!D:D,$C1270)&lt;&gt;1
    ),
    """",
    IFERROR(TEXTJOIN(CHAR(10),TRUE,FILTER('SUMMARY DATA'!G:G,'SUMMARY DATA'!D:D=$C1270)),"""")
  )
)"),"")</f>
        <v/>
      </c>
      <c r="H1270" s="6" t="str">
        <f>IFERROR(__xludf.DUMMYFUNCTION("IFERROR(
  TEXTJOIN(CHAR(10),TRUE,FILTER('SUMMARY DATA'!H:H,'SUMMARY DATA'!A:A=$A1270,'SUMMARY DATA'!C:C=$B1270)),
  IF(
    OR(
      ISNUMBER(SEARCH(""CDM CASH DEPOSIT"",$C1270)),
      ISNUMBER(SEARCH(""CASH DEPOSIT"",$C1270)),
      COUNTIF('SUMMARY D"&amp;"ATA'!D:D,$C1270)&lt;&gt;1
    ),
    """",
    IFERROR(TEXTJOIN(CHAR(10),TRUE,FILTER('SUMMARY DATA'!H:H,'SUMMARY DATA'!D:D=$C1270)),"""")
  )
)"),"")</f>
        <v/>
      </c>
      <c r="I1270" s="6" t="str">
        <f>IFERROR(__xludf.DUMMYFUNCTION("IF(H1270="""","""",
SUM(ARRAYFORMULA(VALUE(SPLIT(H1270,CHAR(10)))))
)"),"")</f>
        <v/>
      </c>
      <c r="J1270" s="2" t="str">
        <f>IFERROR(__xludf.DUMMYFUNCTION("IFERROR(
  TEXTJOIN(CHAR(10),TRUE,FILTER('SUMMARY DATA'!I:I,'SUMMARY DATA'!A:A=$A1270,'SUMMARY DATA'!C:C=$B1270)),
  IF(
    OR(
      ISNUMBER(SEARCH(""CDM CASH DEPOSIT"",$C1270)),
      ISNUMBER(SEARCH(""CASH DEPOSIT"",$C1270)),
      COUNTIF('SUMMARY D"&amp;"ATA'!D:D,$C1270)&lt;&gt;1
    ),
    """",
    IFERROR(TEXTJOIN(CHAR(10),TRUE,FILTER('SUMMARY DATA'!I:I,'SUMMARY DATA'!D:D=$C1270)),"""")
  )
)"),"")</f>
        <v/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 ht="15.75" customHeight="1" spans="1:27">
      <c r="A1271" s="2"/>
      <c r="B1271" s="41"/>
      <c r="C1271" s="2"/>
      <c r="D1271" s="6"/>
      <c r="E1271" s="4" t="str">
        <f>IFERROR(__xludf.DUMMYFUNCTION("IFERROR(
  TEXTJOIN(CHAR(10),TRUE,FILTER('SUMMARY DATA'!E:E,'SUMMARY DATA'!A:A=$A1271,'SUMMARY DATA'!C:C=$B1271)),
  IF(
    OR(
      ISNUMBER(SEARCH(""CDM CASH DEPOSIT"",$C1271)),
      ISNUMBER(SEARCH(""CASH DEPOSIT"",$C1271)),
      COUNTIF('SUMMARY D"&amp;"ATA'!D:D,$C1271)&lt;&gt;1
    ),
    """",
    IFERROR(TEXTJOIN(CHAR(10),TRUE,FILTER('SUMMARY DATA'!E:E,'SUMMARY DATA'!D:D=$C1271)),"""")
  )
)"),"")</f>
        <v/>
      </c>
      <c r="F1271" s="2" t="str">
        <f>IFERROR(__xludf.DUMMYFUNCTION("IFERROR(
  TEXTJOIN(CHAR(10),TRUE,FILTER('SUMMARY DATA'!F:F,'SUMMARY DATA'!A:A=$A1271,'SUMMARY DATA'!C:C=$B1271)),
  IF(
    OR(
      ISNUMBER(SEARCH(""CDM CASH DEPOSIT"",$C1271)),
      ISNUMBER(SEARCH(""CASH DEPOSIT"",$C1271)),
      COUNTIF('SUMMARY D"&amp;"ATA'!D:D,$C1271)&lt;&gt;1
    ),
    """",
    IFERROR(TEXTJOIN(CHAR(10),TRUE,FILTER('SUMMARY DATA'!F:F,'SUMMARY DATA'!D:D=$C1271)),"""")
  )
)"),"")</f>
        <v/>
      </c>
      <c r="G1271" s="2" t="str">
        <f>IFERROR(__xludf.DUMMYFUNCTION("IFERROR(
  TEXTJOIN(CHAR(10),TRUE,FILTER('SUMMARY DATA'!G:G,'SUMMARY DATA'!A:A=$A1271,'SUMMARY DATA'!C:C=$B1271)),
  IF(
    OR(
      ISNUMBER(SEARCH(""CDM CASH DEPOSIT"",$C1271)),
      ISNUMBER(SEARCH(""CASH DEPOSIT"",$C1271)),
      COUNTIF('SUMMARY D"&amp;"ATA'!D:D,$C1271)&lt;&gt;1
    ),
    """",
    IFERROR(TEXTJOIN(CHAR(10),TRUE,FILTER('SUMMARY DATA'!G:G,'SUMMARY DATA'!D:D=$C1271)),"""")
  )
)"),"")</f>
        <v/>
      </c>
      <c r="H1271" s="6" t="str">
        <f>IFERROR(__xludf.DUMMYFUNCTION("IFERROR(
  TEXTJOIN(CHAR(10),TRUE,FILTER('SUMMARY DATA'!H:H,'SUMMARY DATA'!A:A=$A1271,'SUMMARY DATA'!C:C=$B1271)),
  IF(
    OR(
      ISNUMBER(SEARCH(""CDM CASH DEPOSIT"",$C1271)),
      ISNUMBER(SEARCH(""CASH DEPOSIT"",$C1271)),
      COUNTIF('SUMMARY D"&amp;"ATA'!D:D,$C1271)&lt;&gt;1
    ),
    """",
    IFERROR(TEXTJOIN(CHAR(10),TRUE,FILTER('SUMMARY DATA'!H:H,'SUMMARY DATA'!D:D=$C1271)),"""")
  )
)"),"")</f>
        <v/>
      </c>
      <c r="I1271" s="6" t="str">
        <f>IFERROR(__xludf.DUMMYFUNCTION("IF(H1271="""","""",
SUM(ARRAYFORMULA(VALUE(SPLIT(H1271,CHAR(10)))))
)"),"")</f>
        <v/>
      </c>
      <c r="J1271" s="2" t="str">
        <f>IFERROR(__xludf.DUMMYFUNCTION("IFERROR(
  TEXTJOIN(CHAR(10),TRUE,FILTER('SUMMARY DATA'!I:I,'SUMMARY DATA'!A:A=$A1271,'SUMMARY DATA'!C:C=$B1271)),
  IF(
    OR(
      ISNUMBER(SEARCH(""CDM CASH DEPOSIT"",$C1271)),
      ISNUMBER(SEARCH(""CASH DEPOSIT"",$C1271)),
      COUNTIF('SUMMARY D"&amp;"ATA'!D:D,$C1271)&lt;&gt;1
    ),
    """",
    IFERROR(TEXTJOIN(CHAR(10),TRUE,FILTER('SUMMARY DATA'!I:I,'SUMMARY DATA'!D:D=$C1271)),"""")
  )
)"),"")</f>
        <v/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 ht="15.75" customHeight="1" spans="1:27">
      <c r="A1272" s="2"/>
      <c r="B1272" s="41"/>
      <c r="C1272" s="2"/>
      <c r="D1272" s="6"/>
      <c r="E1272" s="4" t="str">
        <f>IFERROR(__xludf.DUMMYFUNCTION("IFERROR(
  TEXTJOIN(CHAR(10),TRUE,FILTER('SUMMARY DATA'!E:E,'SUMMARY DATA'!A:A=$A1272,'SUMMARY DATA'!C:C=$B1272)),
  IF(
    OR(
      ISNUMBER(SEARCH(""CDM CASH DEPOSIT"",$C1272)),
      ISNUMBER(SEARCH(""CASH DEPOSIT"",$C1272)),
      COUNTIF('SUMMARY D"&amp;"ATA'!D:D,$C1272)&lt;&gt;1
    ),
    """",
    IFERROR(TEXTJOIN(CHAR(10),TRUE,FILTER('SUMMARY DATA'!E:E,'SUMMARY DATA'!D:D=$C1272)),"""")
  )
)"),"")</f>
        <v/>
      </c>
      <c r="F1272" s="2" t="str">
        <f>IFERROR(__xludf.DUMMYFUNCTION("IFERROR(
  TEXTJOIN(CHAR(10),TRUE,FILTER('SUMMARY DATA'!F:F,'SUMMARY DATA'!A:A=$A1272,'SUMMARY DATA'!C:C=$B1272)),
  IF(
    OR(
      ISNUMBER(SEARCH(""CDM CASH DEPOSIT"",$C1272)),
      ISNUMBER(SEARCH(""CASH DEPOSIT"",$C1272)),
      COUNTIF('SUMMARY D"&amp;"ATA'!D:D,$C1272)&lt;&gt;1
    ),
    """",
    IFERROR(TEXTJOIN(CHAR(10),TRUE,FILTER('SUMMARY DATA'!F:F,'SUMMARY DATA'!D:D=$C1272)),"""")
  )
)"),"")</f>
        <v/>
      </c>
      <c r="G1272" s="2" t="str">
        <f>IFERROR(__xludf.DUMMYFUNCTION("IFERROR(
  TEXTJOIN(CHAR(10),TRUE,FILTER('SUMMARY DATA'!G:G,'SUMMARY DATA'!A:A=$A1272,'SUMMARY DATA'!C:C=$B1272)),
  IF(
    OR(
      ISNUMBER(SEARCH(""CDM CASH DEPOSIT"",$C1272)),
      ISNUMBER(SEARCH(""CASH DEPOSIT"",$C1272)),
      COUNTIF('SUMMARY D"&amp;"ATA'!D:D,$C1272)&lt;&gt;1
    ),
    """",
    IFERROR(TEXTJOIN(CHAR(10),TRUE,FILTER('SUMMARY DATA'!G:G,'SUMMARY DATA'!D:D=$C1272)),"""")
  )
)"),"")</f>
        <v/>
      </c>
      <c r="H1272" s="6" t="str">
        <f>IFERROR(__xludf.DUMMYFUNCTION("IFERROR(
  TEXTJOIN(CHAR(10),TRUE,FILTER('SUMMARY DATA'!H:H,'SUMMARY DATA'!A:A=$A1272,'SUMMARY DATA'!C:C=$B1272)),
  IF(
    OR(
      ISNUMBER(SEARCH(""CDM CASH DEPOSIT"",$C1272)),
      ISNUMBER(SEARCH(""CASH DEPOSIT"",$C1272)),
      COUNTIF('SUMMARY D"&amp;"ATA'!D:D,$C1272)&lt;&gt;1
    ),
    """",
    IFERROR(TEXTJOIN(CHAR(10),TRUE,FILTER('SUMMARY DATA'!H:H,'SUMMARY DATA'!D:D=$C1272)),"""")
  )
)"),"")</f>
        <v/>
      </c>
      <c r="I1272" s="6" t="str">
        <f>IFERROR(__xludf.DUMMYFUNCTION("IF(H1272="""","""",
SUM(ARRAYFORMULA(VALUE(SPLIT(H1272,CHAR(10)))))
)"),"")</f>
        <v/>
      </c>
      <c r="J1272" s="2" t="str">
        <f>IFERROR(__xludf.DUMMYFUNCTION("IFERROR(
  TEXTJOIN(CHAR(10),TRUE,FILTER('SUMMARY DATA'!I:I,'SUMMARY DATA'!A:A=$A1272,'SUMMARY DATA'!C:C=$B1272)),
  IF(
    OR(
      ISNUMBER(SEARCH(""CDM CASH DEPOSIT"",$C1272)),
      ISNUMBER(SEARCH(""CASH DEPOSIT"",$C1272)),
      COUNTIF('SUMMARY D"&amp;"ATA'!D:D,$C1272)&lt;&gt;1
    ),
    """",
    IFERROR(TEXTJOIN(CHAR(10),TRUE,FILTER('SUMMARY DATA'!I:I,'SUMMARY DATA'!D:D=$C1272)),"""")
  )
)"),"")</f>
        <v/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 ht="15.75" customHeight="1" spans="1:27">
      <c r="A1273" s="2"/>
      <c r="B1273" s="41"/>
      <c r="C1273" s="2"/>
      <c r="D1273" s="6"/>
      <c r="E1273" s="4" t="str">
        <f>IFERROR(__xludf.DUMMYFUNCTION("IFERROR(
  TEXTJOIN(CHAR(10),TRUE,FILTER('SUMMARY DATA'!E:E,'SUMMARY DATA'!A:A=$A1273,'SUMMARY DATA'!C:C=$B1273)),
  IF(
    OR(
      ISNUMBER(SEARCH(""CDM CASH DEPOSIT"",$C1273)),
      ISNUMBER(SEARCH(""CASH DEPOSIT"",$C1273)),
      COUNTIF('SUMMARY D"&amp;"ATA'!D:D,$C1273)&lt;&gt;1
    ),
    """",
    IFERROR(TEXTJOIN(CHAR(10),TRUE,FILTER('SUMMARY DATA'!E:E,'SUMMARY DATA'!D:D=$C1273)),"""")
  )
)"),"")</f>
        <v/>
      </c>
      <c r="F1273" s="2" t="str">
        <f>IFERROR(__xludf.DUMMYFUNCTION("IFERROR(
  TEXTJOIN(CHAR(10),TRUE,FILTER('SUMMARY DATA'!F:F,'SUMMARY DATA'!A:A=$A1273,'SUMMARY DATA'!C:C=$B1273)),
  IF(
    OR(
      ISNUMBER(SEARCH(""CDM CASH DEPOSIT"",$C1273)),
      ISNUMBER(SEARCH(""CASH DEPOSIT"",$C1273)),
      COUNTIF('SUMMARY D"&amp;"ATA'!D:D,$C1273)&lt;&gt;1
    ),
    """",
    IFERROR(TEXTJOIN(CHAR(10),TRUE,FILTER('SUMMARY DATA'!F:F,'SUMMARY DATA'!D:D=$C1273)),"""")
  )
)"),"")</f>
        <v/>
      </c>
      <c r="G1273" s="2" t="str">
        <f>IFERROR(__xludf.DUMMYFUNCTION("IFERROR(
  TEXTJOIN(CHAR(10),TRUE,FILTER('SUMMARY DATA'!G:G,'SUMMARY DATA'!A:A=$A1273,'SUMMARY DATA'!C:C=$B1273)),
  IF(
    OR(
      ISNUMBER(SEARCH(""CDM CASH DEPOSIT"",$C1273)),
      ISNUMBER(SEARCH(""CASH DEPOSIT"",$C1273)),
      COUNTIF('SUMMARY D"&amp;"ATA'!D:D,$C1273)&lt;&gt;1
    ),
    """",
    IFERROR(TEXTJOIN(CHAR(10),TRUE,FILTER('SUMMARY DATA'!G:G,'SUMMARY DATA'!D:D=$C1273)),"""")
  )
)"),"")</f>
        <v/>
      </c>
      <c r="H1273" s="6" t="str">
        <f>IFERROR(__xludf.DUMMYFUNCTION("IFERROR(
  TEXTJOIN(CHAR(10),TRUE,FILTER('SUMMARY DATA'!H:H,'SUMMARY DATA'!A:A=$A1273,'SUMMARY DATA'!C:C=$B1273)),
  IF(
    OR(
      ISNUMBER(SEARCH(""CDM CASH DEPOSIT"",$C1273)),
      ISNUMBER(SEARCH(""CASH DEPOSIT"",$C1273)),
      COUNTIF('SUMMARY D"&amp;"ATA'!D:D,$C1273)&lt;&gt;1
    ),
    """",
    IFERROR(TEXTJOIN(CHAR(10),TRUE,FILTER('SUMMARY DATA'!H:H,'SUMMARY DATA'!D:D=$C1273)),"""")
  )
)"),"")</f>
        <v/>
      </c>
      <c r="I1273" s="6" t="str">
        <f>IFERROR(__xludf.DUMMYFUNCTION("IF(H1273="""","""",
SUM(ARRAYFORMULA(VALUE(SPLIT(H1273,CHAR(10)))))
)"),"")</f>
        <v/>
      </c>
      <c r="J1273" s="2" t="str">
        <f>IFERROR(__xludf.DUMMYFUNCTION("IFERROR(
  TEXTJOIN(CHAR(10),TRUE,FILTER('SUMMARY DATA'!I:I,'SUMMARY DATA'!A:A=$A1273,'SUMMARY DATA'!C:C=$B1273)),
  IF(
    OR(
      ISNUMBER(SEARCH(""CDM CASH DEPOSIT"",$C1273)),
      ISNUMBER(SEARCH(""CASH DEPOSIT"",$C1273)),
      COUNTIF('SUMMARY D"&amp;"ATA'!D:D,$C1273)&lt;&gt;1
    ),
    """",
    IFERROR(TEXTJOIN(CHAR(10),TRUE,FILTER('SUMMARY DATA'!I:I,'SUMMARY DATA'!D:D=$C1273)),"""")
  )
)"),"")</f>
        <v/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 ht="15.75" customHeight="1" spans="1:27">
      <c r="A1274" s="2"/>
      <c r="B1274" s="41"/>
      <c r="C1274" s="2"/>
      <c r="D1274" s="6"/>
      <c r="E1274" s="4" t="str">
        <f>IFERROR(__xludf.DUMMYFUNCTION("IFERROR(
  TEXTJOIN(CHAR(10),TRUE,FILTER('SUMMARY DATA'!E:E,'SUMMARY DATA'!A:A=$A1274,'SUMMARY DATA'!C:C=$B1274)),
  IF(
    OR(
      ISNUMBER(SEARCH(""CDM CASH DEPOSIT"",$C1274)),
      ISNUMBER(SEARCH(""CASH DEPOSIT"",$C1274)),
      COUNTIF('SUMMARY D"&amp;"ATA'!D:D,$C1274)&lt;&gt;1
    ),
    """",
    IFERROR(TEXTJOIN(CHAR(10),TRUE,FILTER('SUMMARY DATA'!E:E,'SUMMARY DATA'!D:D=$C1274)),"""")
  )
)"),"")</f>
        <v/>
      </c>
      <c r="F1274" s="2" t="str">
        <f>IFERROR(__xludf.DUMMYFUNCTION("IFERROR(
  TEXTJOIN(CHAR(10),TRUE,FILTER('SUMMARY DATA'!F:F,'SUMMARY DATA'!A:A=$A1274,'SUMMARY DATA'!C:C=$B1274)),
  IF(
    OR(
      ISNUMBER(SEARCH(""CDM CASH DEPOSIT"",$C1274)),
      ISNUMBER(SEARCH(""CASH DEPOSIT"",$C1274)),
      COUNTIF('SUMMARY D"&amp;"ATA'!D:D,$C1274)&lt;&gt;1
    ),
    """",
    IFERROR(TEXTJOIN(CHAR(10),TRUE,FILTER('SUMMARY DATA'!F:F,'SUMMARY DATA'!D:D=$C1274)),"""")
  )
)"),"")</f>
        <v/>
      </c>
      <c r="G1274" s="2" t="str">
        <f>IFERROR(__xludf.DUMMYFUNCTION("IFERROR(
  TEXTJOIN(CHAR(10),TRUE,FILTER('SUMMARY DATA'!G:G,'SUMMARY DATA'!A:A=$A1274,'SUMMARY DATA'!C:C=$B1274)),
  IF(
    OR(
      ISNUMBER(SEARCH(""CDM CASH DEPOSIT"",$C1274)),
      ISNUMBER(SEARCH(""CASH DEPOSIT"",$C1274)),
      COUNTIF('SUMMARY D"&amp;"ATA'!D:D,$C1274)&lt;&gt;1
    ),
    """",
    IFERROR(TEXTJOIN(CHAR(10),TRUE,FILTER('SUMMARY DATA'!G:G,'SUMMARY DATA'!D:D=$C1274)),"""")
  )
)"),"")</f>
        <v/>
      </c>
      <c r="H1274" s="6" t="str">
        <f>IFERROR(__xludf.DUMMYFUNCTION("IFERROR(
  TEXTJOIN(CHAR(10),TRUE,FILTER('SUMMARY DATA'!H:H,'SUMMARY DATA'!A:A=$A1274,'SUMMARY DATA'!C:C=$B1274)),
  IF(
    OR(
      ISNUMBER(SEARCH(""CDM CASH DEPOSIT"",$C1274)),
      ISNUMBER(SEARCH(""CASH DEPOSIT"",$C1274)),
      COUNTIF('SUMMARY D"&amp;"ATA'!D:D,$C1274)&lt;&gt;1
    ),
    """",
    IFERROR(TEXTJOIN(CHAR(10),TRUE,FILTER('SUMMARY DATA'!H:H,'SUMMARY DATA'!D:D=$C1274)),"""")
  )
)"),"")</f>
        <v/>
      </c>
      <c r="I1274" s="6" t="str">
        <f>IFERROR(__xludf.DUMMYFUNCTION("IF(H1274="""","""",
SUM(ARRAYFORMULA(VALUE(SPLIT(H1274,CHAR(10)))))
)"),"")</f>
        <v/>
      </c>
      <c r="J1274" s="2" t="str">
        <f>IFERROR(__xludf.DUMMYFUNCTION("IFERROR(
  TEXTJOIN(CHAR(10),TRUE,FILTER('SUMMARY DATA'!I:I,'SUMMARY DATA'!A:A=$A1274,'SUMMARY DATA'!C:C=$B1274)),
  IF(
    OR(
      ISNUMBER(SEARCH(""CDM CASH DEPOSIT"",$C1274)),
      ISNUMBER(SEARCH(""CASH DEPOSIT"",$C1274)),
      COUNTIF('SUMMARY D"&amp;"ATA'!D:D,$C1274)&lt;&gt;1
    ),
    """",
    IFERROR(TEXTJOIN(CHAR(10),TRUE,FILTER('SUMMARY DATA'!I:I,'SUMMARY DATA'!D:D=$C1274)),"""")
  )
)"),"")</f>
        <v/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 ht="15.75" customHeight="1" spans="1:27">
      <c r="A1275" s="2"/>
      <c r="B1275" s="41"/>
      <c r="C1275" s="2"/>
      <c r="D1275" s="6"/>
      <c r="E1275" s="4" t="str">
        <f>IFERROR(__xludf.DUMMYFUNCTION("IFERROR(
  TEXTJOIN(CHAR(10),TRUE,FILTER('SUMMARY DATA'!E:E,'SUMMARY DATA'!A:A=$A1275,'SUMMARY DATA'!C:C=$B1275)),
  IF(
    OR(
      ISNUMBER(SEARCH(""CDM CASH DEPOSIT"",$C1275)),
      ISNUMBER(SEARCH(""CASH DEPOSIT"",$C1275)),
      COUNTIF('SUMMARY D"&amp;"ATA'!D:D,$C1275)&lt;&gt;1
    ),
    """",
    IFERROR(TEXTJOIN(CHAR(10),TRUE,FILTER('SUMMARY DATA'!E:E,'SUMMARY DATA'!D:D=$C1275)),"""")
  )
)"),"")</f>
        <v/>
      </c>
      <c r="F1275" s="2" t="str">
        <f>IFERROR(__xludf.DUMMYFUNCTION("IFERROR(
  TEXTJOIN(CHAR(10),TRUE,FILTER('SUMMARY DATA'!F:F,'SUMMARY DATA'!A:A=$A1275,'SUMMARY DATA'!C:C=$B1275)),
  IF(
    OR(
      ISNUMBER(SEARCH(""CDM CASH DEPOSIT"",$C1275)),
      ISNUMBER(SEARCH(""CASH DEPOSIT"",$C1275)),
      COUNTIF('SUMMARY D"&amp;"ATA'!D:D,$C1275)&lt;&gt;1
    ),
    """",
    IFERROR(TEXTJOIN(CHAR(10),TRUE,FILTER('SUMMARY DATA'!F:F,'SUMMARY DATA'!D:D=$C1275)),"""")
  )
)"),"")</f>
        <v/>
      </c>
      <c r="G1275" s="2" t="str">
        <f>IFERROR(__xludf.DUMMYFUNCTION("IFERROR(
  TEXTJOIN(CHAR(10),TRUE,FILTER('SUMMARY DATA'!G:G,'SUMMARY DATA'!A:A=$A1275,'SUMMARY DATA'!C:C=$B1275)),
  IF(
    OR(
      ISNUMBER(SEARCH(""CDM CASH DEPOSIT"",$C1275)),
      ISNUMBER(SEARCH(""CASH DEPOSIT"",$C1275)),
      COUNTIF('SUMMARY D"&amp;"ATA'!D:D,$C1275)&lt;&gt;1
    ),
    """",
    IFERROR(TEXTJOIN(CHAR(10),TRUE,FILTER('SUMMARY DATA'!G:G,'SUMMARY DATA'!D:D=$C1275)),"""")
  )
)"),"")</f>
        <v/>
      </c>
      <c r="H1275" s="6" t="str">
        <f>IFERROR(__xludf.DUMMYFUNCTION("IFERROR(
  TEXTJOIN(CHAR(10),TRUE,FILTER('SUMMARY DATA'!H:H,'SUMMARY DATA'!A:A=$A1275,'SUMMARY DATA'!C:C=$B1275)),
  IF(
    OR(
      ISNUMBER(SEARCH(""CDM CASH DEPOSIT"",$C1275)),
      ISNUMBER(SEARCH(""CASH DEPOSIT"",$C1275)),
      COUNTIF('SUMMARY D"&amp;"ATA'!D:D,$C1275)&lt;&gt;1
    ),
    """",
    IFERROR(TEXTJOIN(CHAR(10),TRUE,FILTER('SUMMARY DATA'!H:H,'SUMMARY DATA'!D:D=$C1275)),"""")
  )
)"),"")</f>
        <v/>
      </c>
      <c r="I1275" s="6" t="str">
        <f>IFERROR(__xludf.DUMMYFUNCTION("IF(H1275="""","""",
SUM(ARRAYFORMULA(VALUE(SPLIT(H1275,CHAR(10)))))
)"),"")</f>
        <v/>
      </c>
      <c r="J1275" s="2" t="str">
        <f>IFERROR(__xludf.DUMMYFUNCTION("IFERROR(
  TEXTJOIN(CHAR(10),TRUE,FILTER('SUMMARY DATA'!I:I,'SUMMARY DATA'!A:A=$A1275,'SUMMARY DATA'!C:C=$B1275)),
  IF(
    OR(
      ISNUMBER(SEARCH(""CDM CASH DEPOSIT"",$C1275)),
      ISNUMBER(SEARCH(""CASH DEPOSIT"",$C1275)),
      COUNTIF('SUMMARY D"&amp;"ATA'!D:D,$C1275)&lt;&gt;1
    ),
    """",
    IFERROR(TEXTJOIN(CHAR(10),TRUE,FILTER('SUMMARY DATA'!I:I,'SUMMARY DATA'!D:D=$C1275)),"""")
  )
)"),"")</f>
        <v/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 ht="15.75" customHeight="1" spans="1:27">
      <c r="A1276" s="2"/>
      <c r="B1276" s="41"/>
      <c r="C1276" s="2"/>
      <c r="D1276" s="6"/>
      <c r="E1276" s="4" t="str">
        <f>IFERROR(__xludf.DUMMYFUNCTION("IFERROR(
  TEXTJOIN(CHAR(10),TRUE,FILTER('SUMMARY DATA'!E:E,'SUMMARY DATA'!A:A=$A1276,'SUMMARY DATA'!C:C=$B1276)),
  IF(
    OR(
      ISNUMBER(SEARCH(""CDM CASH DEPOSIT"",$C1276)),
      ISNUMBER(SEARCH(""CASH DEPOSIT"",$C1276)),
      COUNTIF('SUMMARY D"&amp;"ATA'!D:D,$C1276)&lt;&gt;1
    ),
    """",
    IFERROR(TEXTJOIN(CHAR(10),TRUE,FILTER('SUMMARY DATA'!E:E,'SUMMARY DATA'!D:D=$C1276)),"""")
  )
)"),"")</f>
        <v/>
      </c>
      <c r="F1276" s="2" t="str">
        <f>IFERROR(__xludf.DUMMYFUNCTION("IFERROR(
  TEXTJOIN(CHAR(10),TRUE,FILTER('SUMMARY DATA'!F:F,'SUMMARY DATA'!A:A=$A1276,'SUMMARY DATA'!C:C=$B1276)),
  IF(
    OR(
      ISNUMBER(SEARCH(""CDM CASH DEPOSIT"",$C1276)),
      ISNUMBER(SEARCH(""CASH DEPOSIT"",$C1276)),
      COUNTIF('SUMMARY D"&amp;"ATA'!D:D,$C1276)&lt;&gt;1
    ),
    """",
    IFERROR(TEXTJOIN(CHAR(10),TRUE,FILTER('SUMMARY DATA'!F:F,'SUMMARY DATA'!D:D=$C1276)),"""")
  )
)"),"")</f>
        <v/>
      </c>
      <c r="G1276" s="2" t="str">
        <f>IFERROR(__xludf.DUMMYFUNCTION("IFERROR(
  TEXTJOIN(CHAR(10),TRUE,FILTER('SUMMARY DATA'!G:G,'SUMMARY DATA'!A:A=$A1276,'SUMMARY DATA'!C:C=$B1276)),
  IF(
    OR(
      ISNUMBER(SEARCH(""CDM CASH DEPOSIT"",$C1276)),
      ISNUMBER(SEARCH(""CASH DEPOSIT"",$C1276)),
      COUNTIF('SUMMARY D"&amp;"ATA'!D:D,$C1276)&lt;&gt;1
    ),
    """",
    IFERROR(TEXTJOIN(CHAR(10),TRUE,FILTER('SUMMARY DATA'!G:G,'SUMMARY DATA'!D:D=$C1276)),"""")
  )
)"),"")</f>
        <v/>
      </c>
      <c r="H1276" s="6" t="str">
        <f>IFERROR(__xludf.DUMMYFUNCTION("IFERROR(
  TEXTJOIN(CHAR(10),TRUE,FILTER('SUMMARY DATA'!H:H,'SUMMARY DATA'!A:A=$A1276,'SUMMARY DATA'!C:C=$B1276)),
  IF(
    OR(
      ISNUMBER(SEARCH(""CDM CASH DEPOSIT"",$C1276)),
      ISNUMBER(SEARCH(""CASH DEPOSIT"",$C1276)),
      COUNTIF('SUMMARY D"&amp;"ATA'!D:D,$C1276)&lt;&gt;1
    ),
    """",
    IFERROR(TEXTJOIN(CHAR(10),TRUE,FILTER('SUMMARY DATA'!H:H,'SUMMARY DATA'!D:D=$C1276)),"""")
  )
)"),"")</f>
        <v/>
      </c>
      <c r="I1276" s="6" t="str">
        <f>IFERROR(__xludf.DUMMYFUNCTION("IF(H1276="""","""",
SUM(ARRAYFORMULA(VALUE(SPLIT(H1276,CHAR(10)))))
)"),"")</f>
        <v/>
      </c>
      <c r="J1276" s="2" t="str">
        <f>IFERROR(__xludf.DUMMYFUNCTION("IFERROR(
  TEXTJOIN(CHAR(10),TRUE,FILTER('SUMMARY DATA'!I:I,'SUMMARY DATA'!A:A=$A1276,'SUMMARY DATA'!C:C=$B1276)),
  IF(
    OR(
      ISNUMBER(SEARCH(""CDM CASH DEPOSIT"",$C1276)),
      ISNUMBER(SEARCH(""CASH DEPOSIT"",$C1276)),
      COUNTIF('SUMMARY D"&amp;"ATA'!D:D,$C1276)&lt;&gt;1
    ),
    """",
    IFERROR(TEXTJOIN(CHAR(10),TRUE,FILTER('SUMMARY DATA'!I:I,'SUMMARY DATA'!D:D=$C1276)),"""")
  )
)"),"")</f>
        <v/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 ht="15.75" customHeight="1" spans="1:27">
      <c r="A1277" s="2"/>
      <c r="B1277" s="41"/>
      <c r="C1277" s="2"/>
      <c r="D1277" s="6"/>
      <c r="E1277" s="4" t="str">
        <f>IFERROR(__xludf.DUMMYFUNCTION("IFERROR(
  TEXTJOIN(CHAR(10),TRUE,FILTER('SUMMARY DATA'!E:E,'SUMMARY DATA'!A:A=$A1277,'SUMMARY DATA'!C:C=$B1277)),
  IF(
    OR(
      ISNUMBER(SEARCH(""CDM CASH DEPOSIT"",$C1277)),
      ISNUMBER(SEARCH(""CASH DEPOSIT"",$C1277)),
      COUNTIF('SUMMARY D"&amp;"ATA'!D:D,$C1277)&lt;&gt;1
    ),
    """",
    IFERROR(TEXTJOIN(CHAR(10),TRUE,FILTER('SUMMARY DATA'!E:E,'SUMMARY DATA'!D:D=$C1277)),"""")
  )
)"),"")</f>
        <v/>
      </c>
      <c r="F1277" s="2" t="str">
        <f>IFERROR(__xludf.DUMMYFUNCTION("IFERROR(
  TEXTJOIN(CHAR(10),TRUE,FILTER('SUMMARY DATA'!F:F,'SUMMARY DATA'!A:A=$A1277,'SUMMARY DATA'!C:C=$B1277)),
  IF(
    OR(
      ISNUMBER(SEARCH(""CDM CASH DEPOSIT"",$C1277)),
      ISNUMBER(SEARCH(""CASH DEPOSIT"",$C1277)),
      COUNTIF('SUMMARY D"&amp;"ATA'!D:D,$C1277)&lt;&gt;1
    ),
    """",
    IFERROR(TEXTJOIN(CHAR(10),TRUE,FILTER('SUMMARY DATA'!F:F,'SUMMARY DATA'!D:D=$C1277)),"""")
  )
)"),"")</f>
        <v/>
      </c>
      <c r="G1277" s="2" t="str">
        <f>IFERROR(__xludf.DUMMYFUNCTION("IFERROR(
  TEXTJOIN(CHAR(10),TRUE,FILTER('SUMMARY DATA'!G:G,'SUMMARY DATA'!A:A=$A1277,'SUMMARY DATA'!C:C=$B1277)),
  IF(
    OR(
      ISNUMBER(SEARCH(""CDM CASH DEPOSIT"",$C1277)),
      ISNUMBER(SEARCH(""CASH DEPOSIT"",$C1277)),
      COUNTIF('SUMMARY D"&amp;"ATA'!D:D,$C1277)&lt;&gt;1
    ),
    """",
    IFERROR(TEXTJOIN(CHAR(10),TRUE,FILTER('SUMMARY DATA'!G:G,'SUMMARY DATA'!D:D=$C1277)),"""")
  )
)"),"")</f>
        <v/>
      </c>
      <c r="H1277" s="6" t="str">
        <f>IFERROR(__xludf.DUMMYFUNCTION("IFERROR(
  TEXTJOIN(CHAR(10),TRUE,FILTER('SUMMARY DATA'!H:H,'SUMMARY DATA'!A:A=$A1277,'SUMMARY DATA'!C:C=$B1277)),
  IF(
    OR(
      ISNUMBER(SEARCH(""CDM CASH DEPOSIT"",$C1277)),
      ISNUMBER(SEARCH(""CASH DEPOSIT"",$C1277)),
      COUNTIF('SUMMARY D"&amp;"ATA'!D:D,$C1277)&lt;&gt;1
    ),
    """",
    IFERROR(TEXTJOIN(CHAR(10),TRUE,FILTER('SUMMARY DATA'!H:H,'SUMMARY DATA'!D:D=$C1277)),"""")
  )
)"),"")</f>
        <v/>
      </c>
      <c r="I1277" s="6" t="str">
        <f>IFERROR(__xludf.DUMMYFUNCTION("IF(H1277="""","""",
SUM(ARRAYFORMULA(VALUE(SPLIT(H1277,CHAR(10)))))
)"),"")</f>
        <v/>
      </c>
      <c r="J1277" s="2" t="str">
        <f>IFERROR(__xludf.DUMMYFUNCTION("IFERROR(
  TEXTJOIN(CHAR(10),TRUE,FILTER('SUMMARY DATA'!I:I,'SUMMARY DATA'!A:A=$A1277,'SUMMARY DATA'!C:C=$B1277)),
  IF(
    OR(
      ISNUMBER(SEARCH(""CDM CASH DEPOSIT"",$C1277)),
      ISNUMBER(SEARCH(""CASH DEPOSIT"",$C1277)),
      COUNTIF('SUMMARY D"&amp;"ATA'!D:D,$C1277)&lt;&gt;1
    ),
    """",
    IFERROR(TEXTJOIN(CHAR(10),TRUE,FILTER('SUMMARY DATA'!I:I,'SUMMARY DATA'!D:D=$C1277)),"""")
  )
)"),"")</f>
        <v/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 ht="15.75" customHeight="1" spans="1:27">
      <c r="A1278" s="2"/>
      <c r="B1278" s="41"/>
      <c r="C1278" s="2"/>
      <c r="D1278" s="6"/>
      <c r="E1278" s="4" t="str">
        <f>IFERROR(__xludf.DUMMYFUNCTION("IFERROR(
  TEXTJOIN(CHAR(10),TRUE,FILTER('SUMMARY DATA'!E:E,'SUMMARY DATA'!A:A=$A1278,'SUMMARY DATA'!C:C=$B1278)),
  IF(
    OR(
      ISNUMBER(SEARCH(""CDM CASH DEPOSIT"",$C1278)),
      ISNUMBER(SEARCH(""CASH DEPOSIT"",$C1278)),
      COUNTIF('SUMMARY D"&amp;"ATA'!D:D,$C1278)&lt;&gt;1
    ),
    """",
    IFERROR(TEXTJOIN(CHAR(10),TRUE,FILTER('SUMMARY DATA'!E:E,'SUMMARY DATA'!D:D=$C1278)),"""")
  )
)"),"")</f>
        <v/>
      </c>
      <c r="F1278" s="2" t="str">
        <f>IFERROR(__xludf.DUMMYFUNCTION("IFERROR(
  TEXTJOIN(CHAR(10),TRUE,FILTER('SUMMARY DATA'!F:F,'SUMMARY DATA'!A:A=$A1278,'SUMMARY DATA'!C:C=$B1278)),
  IF(
    OR(
      ISNUMBER(SEARCH(""CDM CASH DEPOSIT"",$C1278)),
      ISNUMBER(SEARCH(""CASH DEPOSIT"",$C1278)),
      COUNTIF('SUMMARY D"&amp;"ATA'!D:D,$C1278)&lt;&gt;1
    ),
    """",
    IFERROR(TEXTJOIN(CHAR(10),TRUE,FILTER('SUMMARY DATA'!F:F,'SUMMARY DATA'!D:D=$C1278)),"""")
  )
)"),"")</f>
        <v/>
      </c>
      <c r="G1278" s="2" t="str">
        <f>IFERROR(__xludf.DUMMYFUNCTION("IFERROR(
  TEXTJOIN(CHAR(10),TRUE,FILTER('SUMMARY DATA'!G:G,'SUMMARY DATA'!A:A=$A1278,'SUMMARY DATA'!C:C=$B1278)),
  IF(
    OR(
      ISNUMBER(SEARCH(""CDM CASH DEPOSIT"",$C1278)),
      ISNUMBER(SEARCH(""CASH DEPOSIT"",$C1278)),
      COUNTIF('SUMMARY D"&amp;"ATA'!D:D,$C1278)&lt;&gt;1
    ),
    """",
    IFERROR(TEXTJOIN(CHAR(10),TRUE,FILTER('SUMMARY DATA'!G:G,'SUMMARY DATA'!D:D=$C1278)),"""")
  )
)"),"")</f>
        <v/>
      </c>
      <c r="H1278" s="6" t="str">
        <f>IFERROR(__xludf.DUMMYFUNCTION("IFERROR(
  TEXTJOIN(CHAR(10),TRUE,FILTER('SUMMARY DATA'!H:H,'SUMMARY DATA'!A:A=$A1278,'SUMMARY DATA'!C:C=$B1278)),
  IF(
    OR(
      ISNUMBER(SEARCH(""CDM CASH DEPOSIT"",$C1278)),
      ISNUMBER(SEARCH(""CASH DEPOSIT"",$C1278)),
      COUNTIF('SUMMARY D"&amp;"ATA'!D:D,$C1278)&lt;&gt;1
    ),
    """",
    IFERROR(TEXTJOIN(CHAR(10),TRUE,FILTER('SUMMARY DATA'!H:H,'SUMMARY DATA'!D:D=$C1278)),"""")
  )
)"),"")</f>
        <v/>
      </c>
      <c r="I1278" s="6" t="str">
        <f>IFERROR(__xludf.DUMMYFUNCTION("IF(H1278="""","""",
SUM(ARRAYFORMULA(VALUE(SPLIT(H1278,CHAR(10)))))
)"),"")</f>
        <v/>
      </c>
      <c r="J1278" s="2" t="str">
        <f>IFERROR(__xludf.DUMMYFUNCTION("IFERROR(
  TEXTJOIN(CHAR(10),TRUE,FILTER('SUMMARY DATA'!I:I,'SUMMARY DATA'!A:A=$A1278,'SUMMARY DATA'!C:C=$B1278)),
  IF(
    OR(
      ISNUMBER(SEARCH(""CDM CASH DEPOSIT"",$C1278)),
      ISNUMBER(SEARCH(""CASH DEPOSIT"",$C1278)),
      COUNTIF('SUMMARY D"&amp;"ATA'!D:D,$C1278)&lt;&gt;1
    ),
    """",
    IFERROR(TEXTJOIN(CHAR(10),TRUE,FILTER('SUMMARY DATA'!I:I,'SUMMARY DATA'!D:D=$C1278)),"""")
  )
)"),"")</f>
        <v/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 ht="15.75" customHeight="1" spans="1:27">
      <c r="A1279" s="2"/>
      <c r="B1279" s="41"/>
      <c r="C1279" s="2"/>
      <c r="D1279" s="6"/>
      <c r="E1279" s="4" t="str">
        <f>IFERROR(__xludf.DUMMYFUNCTION("IFERROR(
  TEXTJOIN(CHAR(10),TRUE,FILTER('SUMMARY DATA'!E:E,'SUMMARY DATA'!A:A=$A1279,'SUMMARY DATA'!C:C=$B1279)),
  IF(
    OR(
      ISNUMBER(SEARCH(""CDM CASH DEPOSIT"",$C1279)),
      ISNUMBER(SEARCH(""CASH DEPOSIT"",$C1279)),
      COUNTIF('SUMMARY D"&amp;"ATA'!D:D,$C1279)&lt;&gt;1
    ),
    """",
    IFERROR(TEXTJOIN(CHAR(10),TRUE,FILTER('SUMMARY DATA'!E:E,'SUMMARY DATA'!D:D=$C1279)),"""")
  )
)"),"")</f>
        <v/>
      </c>
      <c r="F1279" s="2" t="str">
        <f>IFERROR(__xludf.DUMMYFUNCTION("IFERROR(
  TEXTJOIN(CHAR(10),TRUE,FILTER('SUMMARY DATA'!F:F,'SUMMARY DATA'!A:A=$A1279,'SUMMARY DATA'!C:C=$B1279)),
  IF(
    OR(
      ISNUMBER(SEARCH(""CDM CASH DEPOSIT"",$C1279)),
      ISNUMBER(SEARCH(""CASH DEPOSIT"",$C1279)),
      COUNTIF('SUMMARY D"&amp;"ATA'!D:D,$C1279)&lt;&gt;1
    ),
    """",
    IFERROR(TEXTJOIN(CHAR(10),TRUE,FILTER('SUMMARY DATA'!F:F,'SUMMARY DATA'!D:D=$C1279)),"""")
  )
)"),"")</f>
        <v/>
      </c>
      <c r="G1279" s="2" t="str">
        <f>IFERROR(__xludf.DUMMYFUNCTION("IFERROR(
  TEXTJOIN(CHAR(10),TRUE,FILTER('SUMMARY DATA'!G:G,'SUMMARY DATA'!A:A=$A1279,'SUMMARY DATA'!C:C=$B1279)),
  IF(
    OR(
      ISNUMBER(SEARCH(""CDM CASH DEPOSIT"",$C1279)),
      ISNUMBER(SEARCH(""CASH DEPOSIT"",$C1279)),
      COUNTIF('SUMMARY D"&amp;"ATA'!D:D,$C1279)&lt;&gt;1
    ),
    """",
    IFERROR(TEXTJOIN(CHAR(10),TRUE,FILTER('SUMMARY DATA'!G:G,'SUMMARY DATA'!D:D=$C1279)),"""")
  )
)"),"")</f>
        <v/>
      </c>
      <c r="H1279" s="6" t="str">
        <f>IFERROR(__xludf.DUMMYFUNCTION("IFERROR(
  TEXTJOIN(CHAR(10),TRUE,FILTER('SUMMARY DATA'!H:H,'SUMMARY DATA'!A:A=$A1279,'SUMMARY DATA'!C:C=$B1279)),
  IF(
    OR(
      ISNUMBER(SEARCH(""CDM CASH DEPOSIT"",$C1279)),
      ISNUMBER(SEARCH(""CASH DEPOSIT"",$C1279)),
      COUNTIF('SUMMARY D"&amp;"ATA'!D:D,$C1279)&lt;&gt;1
    ),
    """",
    IFERROR(TEXTJOIN(CHAR(10),TRUE,FILTER('SUMMARY DATA'!H:H,'SUMMARY DATA'!D:D=$C1279)),"""")
  )
)"),"")</f>
        <v/>
      </c>
      <c r="I1279" s="6" t="str">
        <f>IFERROR(__xludf.DUMMYFUNCTION("IF(H1279="""","""",
SUM(ARRAYFORMULA(VALUE(SPLIT(H1279,CHAR(10)))))
)"),"")</f>
        <v/>
      </c>
      <c r="J1279" s="2" t="str">
        <f>IFERROR(__xludf.DUMMYFUNCTION("IFERROR(
  TEXTJOIN(CHAR(10),TRUE,FILTER('SUMMARY DATA'!I:I,'SUMMARY DATA'!A:A=$A1279,'SUMMARY DATA'!C:C=$B1279)),
  IF(
    OR(
      ISNUMBER(SEARCH(""CDM CASH DEPOSIT"",$C1279)),
      ISNUMBER(SEARCH(""CASH DEPOSIT"",$C1279)),
      COUNTIF('SUMMARY D"&amp;"ATA'!D:D,$C1279)&lt;&gt;1
    ),
    """",
    IFERROR(TEXTJOIN(CHAR(10),TRUE,FILTER('SUMMARY DATA'!I:I,'SUMMARY DATA'!D:D=$C1279)),"""")
  )
)"),"")</f>
        <v/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 ht="15.75" customHeight="1" spans="1:27">
      <c r="A1280" s="2"/>
      <c r="B1280" s="41"/>
      <c r="C1280" s="2"/>
      <c r="D1280" s="6"/>
      <c r="E1280" s="4" t="str">
        <f>IFERROR(__xludf.DUMMYFUNCTION("IFERROR(
  TEXTJOIN(CHAR(10),TRUE,FILTER('SUMMARY DATA'!E:E,'SUMMARY DATA'!A:A=$A1280,'SUMMARY DATA'!C:C=$B1280)),
  IF(
    OR(
      ISNUMBER(SEARCH(""CDM CASH DEPOSIT"",$C1280)),
      ISNUMBER(SEARCH(""CASH DEPOSIT"",$C1280)),
      COUNTIF('SUMMARY D"&amp;"ATA'!D:D,$C1280)&lt;&gt;1
    ),
    """",
    IFERROR(TEXTJOIN(CHAR(10),TRUE,FILTER('SUMMARY DATA'!E:E,'SUMMARY DATA'!D:D=$C1280)),"""")
  )
)"),"")</f>
        <v/>
      </c>
      <c r="F1280" s="2" t="str">
        <f>IFERROR(__xludf.DUMMYFUNCTION("IFERROR(
  TEXTJOIN(CHAR(10),TRUE,FILTER('SUMMARY DATA'!F:F,'SUMMARY DATA'!A:A=$A1280,'SUMMARY DATA'!C:C=$B1280)),
  IF(
    OR(
      ISNUMBER(SEARCH(""CDM CASH DEPOSIT"",$C1280)),
      ISNUMBER(SEARCH(""CASH DEPOSIT"",$C1280)),
      COUNTIF('SUMMARY D"&amp;"ATA'!D:D,$C1280)&lt;&gt;1
    ),
    """",
    IFERROR(TEXTJOIN(CHAR(10),TRUE,FILTER('SUMMARY DATA'!F:F,'SUMMARY DATA'!D:D=$C1280)),"""")
  )
)"),"")</f>
        <v/>
      </c>
      <c r="G1280" s="2" t="str">
        <f>IFERROR(__xludf.DUMMYFUNCTION("IFERROR(
  TEXTJOIN(CHAR(10),TRUE,FILTER('SUMMARY DATA'!G:G,'SUMMARY DATA'!A:A=$A1280,'SUMMARY DATA'!C:C=$B1280)),
  IF(
    OR(
      ISNUMBER(SEARCH(""CDM CASH DEPOSIT"",$C1280)),
      ISNUMBER(SEARCH(""CASH DEPOSIT"",$C1280)),
      COUNTIF('SUMMARY D"&amp;"ATA'!D:D,$C1280)&lt;&gt;1
    ),
    """",
    IFERROR(TEXTJOIN(CHAR(10),TRUE,FILTER('SUMMARY DATA'!G:G,'SUMMARY DATA'!D:D=$C1280)),"""")
  )
)"),"")</f>
        <v/>
      </c>
      <c r="H1280" s="6" t="str">
        <f>IFERROR(__xludf.DUMMYFUNCTION("IFERROR(
  TEXTJOIN(CHAR(10),TRUE,FILTER('SUMMARY DATA'!H:H,'SUMMARY DATA'!A:A=$A1280,'SUMMARY DATA'!C:C=$B1280)),
  IF(
    OR(
      ISNUMBER(SEARCH(""CDM CASH DEPOSIT"",$C1280)),
      ISNUMBER(SEARCH(""CASH DEPOSIT"",$C1280)),
      COUNTIF('SUMMARY D"&amp;"ATA'!D:D,$C1280)&lt;&gt;1
    ),
    """",
    IFERROR(TEXTJOIN(CHAR(10),TRUE,FILTER('SUMMARY DATA'!H:H,'SUMMARY DATA'!D:D=$C1280)),"""")
  )
)"),"")</f>
        <v/>
      </c>
      <c r="I1280" s="6" t="str">
        <f>IFERROR(__xludf.DUMMYFUNCTION("IF(H1280="""","""",
SUM(ARRAYFORMULA(VALUE(SPLIT(H1280,CHAR(10)))))
)"),"")</f>
        <v/>
      </c>
      <c r="J1280" s="2" t="str">
        <f>IFERROR(__xludf.DUMMYFUNCTION("IFERROR(
  TEXTJOIN(CHAR(10),TRUE,FILTER('SUMMARY DATA'!I:I,'SUMMARY DATA'!A:A=$A1280,'SUMMARY DATA'!C:C=$B1280)),
  IF(
    OR(
      ISNUMBER(SEARCH(""CDM CASH DEPOSIT"",$C1280)),
      ISNUMBER(SEARCH(""CASH DEPOSIT"",$C1280)),
      COUNTIF('SUMMARY D"&amp;"ATA'!D:D,$C1280)&lt;&gt;1
    ),
    """",
    IFERROR(TEXTJOIN(CHAR(10),TRUE,FILTER('SUMMARY DATA'!I:I,'SUMMARY DATA'!D:D=$C1280)),"""")
  )
)"),"")</f>
        <v/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 ht="15.75" customHeight="1" spans="1:27">
      <c r="A1281" s="2"/>
      <c r="B1281" s="41"/>
      <c r="C1281" s="2"/>
      <c r="D1281" s="6"/>
      <c r="E1281" s="4" t="str">
        <f>IFERROR(__xludf.DUMMYFUNCTION("IFERROR(
  TEXTJOIN(CHAR(10),TRUE,FILTER('SUMMARY DATA'!E:E,'SUMMARY DATA'!A:A=$A1281,'SUMMARY DATA'!C:C=$B1281)),
  IF(
    OR(
      ISNUMBER(SEARCH(""CDM CASH DEPOSIT"",$C1281)),
      ISNUMBER(SEARCH(""CASH DEPOSIT"",$C1281)),
      COUNTIF('SUMMARY D"&amp;"ATA'!D:D,$C1281)&lt;&gt;1
    ),
    """",
    IFERROR(TEXTJOIN(CHAR(10),TRUE,FILTER('SUMMARY DATA'!E:E,'SUMMARY DATA'!D:D=$C1281)),"""")
  )
)"),"")</f>
        <v/>
      </c>
      <c r="F1281" s="2" t="str">
        <f>IFERROR(__xludf.DUMMYFUNCTION("IFERROR(
  TEXTJOIN(CHAR(10),TRUE,FILTER('SUMMARY DATA'!F:F,'SUMMARY DATA'!A:A=$A1281,'SUMMARY DATA'!C:C=$B1281)),
  IF(
    OR(
      ISNUMBER(SEARCH(""CDM CASH DEPOSIT"",$C1281)),
      ISNUMBER(SEARCH(""CASH DEPOSIT"",$C1281)),
      COUNTIF('SUMMARY D"&amp;"ATA'!D:D,$C1281)&lt;&gt;1
    ),
    """",
    IFERROR(TEXTJOIN(CHAR(10),TRUE,FILTER('SUMMARY DATA'!F:F,'SUMMARY DATA'!D:D=$C1281)),"""")
  )
)"),"")</f>
        <v/>
      </c>
      <c r="G1281" s="2" t="str">
        <f>IFERROR(__xludf.DUMMYFUNCTION("IFERROR(
  TEXTJOIN(CHAR(10),TRUE,FILTER('SUMMARY DATA'!G:G,'SUMMARY DATA'!A:A=$A1281,'SUMMARY DATA'!C:C=$B1281)),
  IF(
    OR(
      ISNUMBER(SEARCH(""CDM CASH DEPOSIT"",$C1281)),
      ISNUMBER(SEARCH(""CASH DEPOSIT"",$C1281)),
      COUNTIF('SUMMARY D"&amp;"ATA'!D:D,$C1281)&lt;&gt;1
    ),
    """",
    IFERROR(TEXTJOIN(CHAR(10),TRUE,FILTER('SUMMARY DATA'!G:G,'SUMMARY DATA'!D:D=$C1281)),"""")
  )
)"),"")</f>
        <v/>
      </c>
      <c r="H1281" s="6" t="str">
        <f>IFERROR(__xludf.DUMMYFUNCTION("IFERROR(
  TEXTJOIN(CHAR(10),TRUE,FILTER('SUMMARY DATA'!H:H,'SUMMARY DATA'!A:A=$A1281,'SUMMARY DATA'!C:C=$B1281)),
  IF(
    OR(
      ISNUMBER(SEARCH(""CDM CASH DEPOSIT"",$C1281)),
      ISNUMBER(SEARCH(""CASH DEPOSIT"",$C1281)),
      COUNTIF('SUMMARY D"&amp;"ATA'!D:D,$C1281)&lt;&gt;1
    ),
    """",
    IFERROR(TEXTJOIN(CHAR(10),TRUE,FILTER('SUMMARY DATA'!H:H,'SUMMARY DATA'!D:D=$C1281)),"""")
  )
)"),"")</f>
        <v/>
      </c>
      <c r="I1281" s="6" t="str">
        <f>IFERROR(__xludf.DUMMYFUNCTION("IF(H1281="""","""",
SUM(ARRAYFORMULA(VALUE(SPLIT(H1281,CHAR(10)))))
)"),"")</f>
        <v/>
      </c>
      <c r="J1281" s="2" t="str">
        <f>IFERROR(__xludf.DUMMYFUNCTION("IFERROR(
  TEXTJOIN(CHAR(10),TRUE,FILTER('SUMMARY DATA'!I:I,'SUMMARY DATA'!A:A=$A1281,'SUMMARY DATA'!C:C=$B1281)),
  IF(
    OR(
      ISNUMBER(SEARCH(""CDM CASH DEPOSIT"",$C1281)),
      ISNUMBER(SEARCH(""CASH DEPOSIT"",$C1281)),
      COUNTIF('SUMMARY D"&amp;"ATA'!D:D,$C1281)&lt;&gt;1
    ),
    """",
    IFERROR(TEXTJOIN(CHAR(10),TRUE,FILTER('SUMMARY DATA'!I:I,'SUMMARY DATA'!D:D=$C1281)),"""")
  )
)"),"")</f>
        <v/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 ht="15.75" customHeight="1" spans="1:27">
      <c r="A1282" s="2"/>
      <c r="B1282" s="41"/>
      <c r="C1282" s="2"/>
      <c r="D1282" s="6"/>
      <c r="E1282" s="4" t="str">
        <f>IFERROR(__xludf.DUMMYFUNCTION("IFERROR(
  TEXTJOIN(CHAR(10),TRUE,FILTER('SUMMARY DATA'!E:E,'SUMMARY DATA'!A:A=$A1282,'SUMMARY DATA'!C:C=$B1282)),
  IF(
    OR(
      ISNUMBER(SEARCH(""CDM CASH DEPOSIT"",$C1282)),
      ISNUMBER(SEARCH(""CASH DEPOSIT"",$C1282)),
      COUNTIF('SUMMARY D"&amp;"ATA'!D:D,$C1282)&lt;&gt;1
    ),
    """",
    IFERROR(TEXTJOIN(CHAR(10),TRUE,FILTER('SUMMARY DATA'!E:E,'SUMMARY DATA'!D:D=$C1282)),"""")
  )
)"),"")</f>
        <v/>
      </c>
      <c r="F1282" s="2" t="str">
        <f>IFERROR(__xludf.DUMMYFUNCTION("IFERROR(
  TEXTJOIN(CHAR(10),TRUE,FILTER('SUMMARY DATA'!F:F,'SUMMARY DATA'!A:A=$A1282,'SUMMARY DATA'!C:C=$B1282)),
  IF(
    OR(
      ISNUMBER(SEARCH(""CDM CASH DEPOSIT"",$C1282)),
      ISNUMBER(SEARCH(""CASH DEPOSIT"",$C1282)),
      COUNTIF('SUMMARY D"&amp;"ATA'!D:D,$C1282)&lt;&gt;1
    ),
    """",
    IFERROR(TEXTJOIN(CHAR(10),TRUE,FILTER('SUMMARY DATA'!F:F,'SUMMARY DATA'!D:D=$C1282)),"""")
  )
)"),"")</f>
        <v/>
      </c>
      <c r="G1282" s="2" t="str">
        <f>IFERROR(__xludf.DUMMYFUNCTION("IFERROR(
  TEXTJOIN(CHAR(10),TRUE,FILTER('SUMMARY DATA'!G:G,'SUMMARY DATA'!A:A=$A1282,'SUMMARY DATA'!C:C=$B1282)),
  IF(
    OR(
      ISNUMBER(SEARCH(""CDM CASH DEPOSIT"",$C1282)),
      ISNUMBER(SEARCH(""CASH DEPOSIT"",$C1282)),
      COUNTIF('SUMMARY D"&amp;"ATA'!D:D,$C1282)&lt;&gt;1
    ),
    """",
    IFERROR(TEXTJOIN(CHAR(10),TRUE,FILTER('SUMMARY DATA'!G:G,'SUMMARY DATA'!D:D=$C1282)),"""")
  )
)"),"")</f>
        <v/>
      </c>
      <c r="H1282" s="6" t="str">
        <f>IFERROR(__xludf.DUMMYFUNCTION("IFERROR(
  TEXTJOIN(CHAR(10),TRUE,FILTER('SUMMARY DATA'!H:H,'SUMMARY DATA'!A:A=$A1282,'SUMMARY DATA'!C:C=$B1282)),
  IF(
    OR(
      ISNUMBER(SEARCH(""CDM CASH DEPOSIT"",$C1282)),
      ISNUMBER(SEARCH(""CASH DEPOSIT"",$C1282)),
      COUNTIF('SUMMARY D"&amp;"ATA'!D:D,$C1282)&lt;&gt;1
    ),
    """",
    IFERROR(TEXTJOIN(CHAR(10),TRUE,FILTER('SUMMARY DATA'!H:H,'SUMMARY DATA'!D:D=$C1282)),"""")
  )
)"),"")</f>
        <v/>
      </c>
      <c r="I1282" s="6" t="str">
        <f>IFERROR(__xludf.DUMMYFUNCTION("IF(H1282="""","""",
SUM(ARRAYFORMULA(VALUE(SPLIT(H1282,CHAR(10)))))
)"),"")</f>
        <v/>
      </c>
      <c r="J1282" s="2" t="str">
        <f>IFERROR(__xludf.DUMMYFUNCTION("IFERROR(
  TEXTJOIN(CHAR(10),TRUE,FILTER('SUMMARY DATA'!I:I,'SUMMARY DATA'!A:A=$A1282,'SUMMARY DATA'!C:C=$B1282)),
  IF(
    OR(
      ISNUMBER(SEARCH(""CDM CASH DEPOSIT"",$C1282)),
      ISNUMBER(SEARCH(""CASH DEPOSIT"",$C1282)),
      COUNTIF('SUMMARY D"&amp;"ATA'!D:D,$C1282)&lt;&gt;1
    ),
    """",
    IFERROR(TEXTJOIN(CHAR(10),TRUE,FILTER('SUMMARY DATA'!I:I,'SUMMARY DATA'!D:D=$C1282)),"""")
  )
)"),"")</f>
        <v/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 ht="15.75" customHeight="1" spans="1:27">
      <c r="A1283" s="2"/>
      <c r="B1283" s="41"/>
      <c r="C1283" s="2"/>
      <c r="D1283" s="6"/>
      <c r="E1283" s="4" t="str">
        <f>IFERROR(__xludf.DUMMYFUNCTION("IFERROR(
  TEXTJOIN(CHAR(10),TRUE,FILTER('SUMMARY DATA'!E:E,'SUMMARY DATA'!A:A=$A1283,'SUMMARY DATA'!C:C=$B1283)),
  IF(
    OR(
      ISNUMBER(SEARCH(""CDM CASH DEPOSIT"",$C1283)),
      ISNUMBER(SEARCH(""CASH DEPOSIT"",$C1283)),
      COUNTIF('SUMMARY D"&amp;"ATA'!D:D,$C1283)&lt;&gt;1
    ),
    """",
    IFERROR(TEXTJOIN(CHAR(10),TRUE,FILTER('SUMMARY DATA'!E:E,'SUMMARY DATA'!D:D=$C1283)),"""")
  )
)"),"")</f>
        <v/>
      </c>
      <c r="F1283" s="2" t="str">
        <f>IFERROR(__xludf.DUMMYFUNCTION("IFERROR(
  TEXTJOIN(CHAR(10),TRUE,FILTER('SUMMARY DATA'!F:F,'SUMMARY DATA'!A:A=$A1283,'SUMMARY DATA'!C:C=$B1283)),
  IF(
    OR(
      ISNUMBER(SEARCH(""CDM CASH DEPOSIT"",$C1283)),
      ISNUMBER(SEARCH(""CASH DEPOSIT"",$C1283)),
      COUNTIF('SUMMARY D"&amp;"ATA'!D:D,$C1283)&lt;&gt;1
    ),
    """",
    IFERROR(TEXTJOIN(CHAR(10),TRUE,FILTER('SUMMARY DATA'!F:F,'SUMMARY DATA'!D:D=$C1283)),"""")
  )
)"),"")</f>
        <v/>
      </c>
      <c r="G1283" s="2" t="str">
        <f>IFERROR(__xludf.DUMMYFUNCTION("IFERROR(
  TEXTJOIN(CHAR(10),TRUE,FILTER('SUMMARY DATA'!G:G,'SUMMARY DATA'!A:A=$A1283,'SUMMARY DATA'!C:C=$B1283)),
  IF(
    OR(
      ISNUMBER(SEARCH(""CDM CASH DEPOSIT"",$C1283)),
      ISNUMBER(SEARCH(""CASH DEPOSIT"",$C1283)),
      COUNTIF('SUMMARY D"&amp;"ATA'!D:D,$C1283)&lt;&gt;1
    ),
    """",
    IFERROR(TEXTJOIN(CHAR(10),TRUE,FILTER('SUMMARY DATA'!G:G,'SUMMARY DATA'!D:D=$C1283)),"""")
  )
)"),"")</f>
        <v/>
      </c>
      <c r="H1283" s="6" t="str">
        <f>IFERROR(__xludf.DUMMYFUNCTION("IFERROR(
  TEXTJOIN(CHAR(10),TRUE,FILTER('SUMMARY DATA'!H:H,'SUMMARY DATA'!A:A=$A1283,'SUMMARY DATA'!C:C=$B1283)),
  IF(
    OR(
      ISNUMBER(SEARCH(""CDM CASH DEPOSIT"",$C1283)),
      ISNUMBER(SEARCH(""CASH DEPOSIT"",$C1283)),
      COUNTIF('SUMMARY D"&amp;"ATA'!D:D,$C1283)&lt;&gt;1
    ),
    """",
    IFERROR(TEXTJOIN(CHAR(10),TRUE,FILTER('SUMMARY DATA'!H:H,'SUMMARY DATA'!D:D=$C1283)),"""")
  )
)"),"")</f>
        <v/>
      </c>
      <c r="I1283" s="6" t="str">
        <f>IFERROR(__xludf.DUMMYFUNCTION("IF(H1283="""","""",
SUM(ARRAYFORMULA(VALUE(SPLIT(H1283,CHAR(10)))))
)"),"")</f>
        <v/>
      </c>
      <c r="J1283" s="2" t="str">
        <f>IFERROR(__xludf.DUMMYFUNCTION("IFERROR(
  TEXTJOIN(CHAR(10),TRUE,FILTER('SUMMARY DATA'!I:I,'SUMMARY DATA'!A:A=$A1283,'SUMMARY DATA'!C:C=$B1283)),
  IF(
    OR(
      ISNUMBER(SEARCH(""CDM CASH DEPOSIT"",$C1283)),
      ISNUMBER(SEARCH(""CASH DEPOSIT"",$C1283)),
      COUNTIF('SUMMARY D"&amp;"ATA'!D:D,$C1283)&lt;&gt;1
    ),
    """",
    IFERROR(TEXTJOIN(CHAR(10),TRUE,FILTER('SUMMARY DATA'!I:I,'SUMMARY DATA'!D:D=$C1283)),"""")
  )
)"),"")</f>
        <v/>
      </c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 ht="15.75" customHeight="1" spans="1:27">
      <c r="A1284" s="2"/>
      <c r="B1284" s="41"/>
      <c r="C1284" s="2"/>
      <c r="D1284" s="6"/>
      <c r="E1284" s="4" t="str">
        <f>IFERROR(__xludf.DUMMYFUNCTION("IFERROR(
  TEXTJOIN(CHAR(10),TRUE,FILTER('SUMMARY DATA'!E:E,'SUMMARY DATA'!A:A=$A1284,'SUMMARY DATA'!C:C=$B1284)),
  IF(
    OR(
      ISNUMBER(SEARCH(""CDM CASH DEPOSIT"",$C1284)),
      ISNUMBER(SEARCH(""CASH DEPOSIT"",$C1284)),
      COUNTIF('SUMMARY D"&amp;"ATA'!D:D,$C1284)&lt;&gt;1
    ),
    """",
    IFERROR(TEXTJOIN(CHAR(10),TRUE,FILTER('SUMMARY DATA'!E:E,'SUMMARY DATA'!D:D=$C1284)),"""")
  )
)"),"")</f>
        <v/>
      </c>
      <c r="F1284" s="2" t="str">
        <f>IFERROR(__xludf.DUMMYFUNCTION("IFERROR(
  TEXTJOIN(CHAR(10),TRUE,FILTER('SUMMARY DATA'!F:F,'SUMMARY DATA'!A:A=$A1284,'SUMMARY DATA'!C:C=$B1284)),
  IF(
    OR(
      ISNUMBER(SEARCH(""CDM CASH DEPOSIT"",$C1284)),
      ISNUMBER(SEARCH(""CASH DEPOSIT"",$C1284)),
      COUNTIF('SUMMARY D"&amp;"ATA'!D:D,$C1284)&lt;&gt;1
    ),
    """",
    IFERROR(TEXTJOIN(CHAR(10),TRUE,FILTER('SUMMARY DATA'!F:F,'SUMMARY DATA'!D:D=$C1284)),"""")
  )
)"),"")</f>
        <v/>
      </c>
      <c r="G1284" s="2" t="str">
        <f>IFERROR(__xludf.DUMMYFUNCTION("IFERROR(
  TEXTJOIN(CHAR(10),TRUE,FILTER('SUMMARY DATA'!G:G,'SUMMARY DATA'!A:A=$A1284,'SUMMARY DATA'!C:C=$B1284)),
  IF(
    OR(
      ISNUMBER(SEARCH(""CDM CASH DEPOSIT"",$C1284)),
      ISNUMBER(SEARCH(""CASH DEPOSIT"",$C1284)),
      COUNTIF('SUMMARY D"&amp;"ATA'!D:D,$C1284)&lt;&gt;1
    ),
    """",
    IFERROR(TEXTJOIN(CHAR(10),TRUE,FILTER('SUMMARY DATA'!G:G,'SUMMARY DATA'!D:D=$C1284)),"""")
  )
)"),"")</f>
        <v/>
      </c>
      <c r="H1284" s="6" t="str">
        <f>IFERROR(__xludf.DUMMYFUNCTION("IFERROR(
  TEXTJOIN(CHAR(10),TRUE,FILTER('SUMMARY DATA'!H:H,'SUMMARY DATA'!A:A=$A1284,'SUMMARY DATA'!C:C=$B1284)),
  IF(
    OR(
      ISNUMBER(SEARCH(""CDM CASH DEPOSIT"",$C1284)),
      ISNUMBER(SEARCH(""CASH DEPOSIT"",$C1284)),
      COUNTIF('SUMMARY D"&amp;"ATA'!D:D,$C1284)&lt;&gt;1
    ),
    """",
    IFERROR(TEXTJOIN(CHAR(10),TRUE,FILTER('SUMMARY DATA'!H:H,'SUMMARY DATA'!D:D=$C1284)),"""")
  )
)"),"")</f>
        <v/>
      </c>
      <c r="I1284" s="6" t="str">
        <f>IFERROR(__xludf.DUMMYFUNCTION("IF(H1284="""","""",
SUM(ARRAYFORMULA(VALUE(SPLIT(H1284,CHAR(10)))))
)"),"")</f>
        <v/>
      </c>
      <c r="J1284" s="2" t="str">
        <f>IFERROR(__xludf.DUMMYFUNCTION("IFERROR(
  TEXTJOIN(CHAR(10),TRUE,FILTER('SUMMARY DATA'!I:I,'SUMMARY DATA'!A:A=$A1284,'SUMMARY DATA'!C:C=$B1284)),
  IF(
    OR(
      ISNUMBER(SEARCH(""CDM CASH DEPOSIT"",$C1284)),
      ISNUMBER(SEARCH(""CASH DEPOSIT"",$C1284)),
      COUNTIF('SUMMARY D"&amp;"ATA'!D:D,$C1284)&lt;&gt;1
    ),
    """",
    IFERROR(TEXTJOIN(CHAR(10),TRUE,FILTER('SUMMARY DATA'!I:I,'SUMMARY DATA'!D:D=$C1284)),"""")
  )
)"),"")</f>
        <v/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 ht="15.75" customHeight="1" spans="1:27">
      <c r="A1285" s="2"/>
      <c r="B1285" s="41"/>
      <c r="C1285" s="2"/>
      <c r="D1285" s="6"/>
      <c r="E1285" s="4" t="str">
        <f>IFERROR(__xludf.DUMMYFUNCTION("IFERROR(
  TEXTJOIN(CHAR(10),TRUE,FILTER('SUMMARY DATA'!E:E,'SUMMARY DATA'!A:A=$A1285,'SUMMARY DATA'!C:C=$B1285)),
  IF(
    OR(
      ISNUMBER(SEARCH(""CDM CASH DEPOSIT"",$C1285)),
      ISNUMBER(SEARCH(""CASH DEPOSIT"",$C1285)),
      COUNTIF('SUMMARY D"&amp;"ATA'!D:D,$C1285)&lt;&gt;1
    ),
    """",
    IFERROR(TEXTJOIN(CHAR(10),TRUE,FILTER('SUMMARY DATA'!E:E,'SUMMARY DATA'!D:D=$C1285)),"""")
  )
)"),"")</f>
        <v/>
      </c>
      <c r="F1285" s="2" t="str">
        <f>IFERROR(__xludf.DUMMYFUNCTION("IFERROR(
  TEXTJOIN(CHAR(10),TRUE,FILTER('SUMMARY DATA'!F:F,'SUMMARY DATA'!A:A=$A1285,'SUMMARY DATA'!C:C=$B1285)),
  IF(
    OR(
      ISNUMBER(SEARCH(""CDM CASH DEPOSIT"",$C1285)),
      ISNUMBER(SEARCH(""CASH DEPOSIT"",$C1285)),
      COUNTIF('SUMMARY D"&amp;"ATA'!D:D,$C1285)&lt;&gt;1
    ),
    """",
    IFERROR(TEXTJOIN(CHAR(10),TRUE,FILTER('SUMMARY DATA'!F:F,'SUMMARY DATA'!D:D=$C1285)),"""")
  )
)"),"")</f>
        <v/>
      </c>
      <c r="G1285" s="2" t="str">
        <f>IFERROR(__xludf.DUMMYFUNCTION("IFERROR(
  TEXTJOIN(CHAR(10),TRUE,FILTER('SUMMARY DATA'!G:G,'SUMMARY DATA'!A:A=$A1285,'SUMMARY DATA'!C:C=$B1285)),
  IF(
    OR(
      ISNUMBER(SEARCH(""CDM CASH DEPOSIT"",$C1285)),
      ISNUMBER(SEARCH(""CASH DEPOSIT"",$C1285)),
      COUNTIF('SUMMARY D"&amp;"ATA'!D:D,$C1285)&lt;&gt;1
    ),
    """",
    IFERROR(TEXTJOIN(CHAR(10),TRUE,FILTER('SUMMARY DATA'!G:G,'SUMMARY DATA'!D:D=$C1285)),"""")
  )
)"),"")</f>
        <v/>
      </c>
      <c r="H1285" s="6" t="str">
        <f>IFERROR(__xludf.DUMMYFUNCTION("IFERROR(
  TEXTJOIN(CHAR(10),TRUE,FILTER('SUMMARY DATA'!H:H,'SUMMARY DATA'!A:A=$A1285,'SUMMARY DATA'!C:C=$B1285)),
  IF(
    OR(
      ISNUMBER(SEARCH(""CDM CASH DEPOSIT"",$C1285)),
      ISNUMBER(SEARCH(""CASH DEPOSIT"",$C1285)),
      COUNTIF('SUMMARY D"&amp;"ATA'!D:D,$C1285)&lt;&gt;1
    ),
    """",
    IFERROR(TEXTJOIN(CHAR(10),TRUE,FILTER('SUMMARY DATA'!H:H,'SUMMARY DATA'!D:D=$C1285)),"""")
  )
)"),"")</f>
        <v/>
      </c>
      <c r="I1285" s="6" t="str">
        <f>IFERROR(__xludf.DUMMYFUNCTION("IF(H1285="""","""",
SUM(ARRAYFORMULA(VALUE(SPLIT(H1285,CHAR(10)))))
)"),"")</f>
        <v/>
      </c>
      <c r="J1285" s="2" t="str">
        <f>IFERROR(__xludf.DUMMYFUNCTION("IFERROR(
  TEXTJOIN(CHAR(10),TRUE,FILTER('SUMMARY DATA'!I:I,'SUMMARY DATA'!A:A=$A1285,'SUMMARY DATA'!C:C=$B1285)),
  IF(
    OR(
      ISNUMBER(SEARCH(""CDM CASH DEPOSIT"",$C1285)),
      ISNUMBER(SEARCH(""CASH DEPOSIT"",$C1285)),
      COUNTIF('SUMMARY D"&amp;"ATA'!D:D,$C1285)&lt;&gt;1
    ),
    """",
    IFERROR(TEXTJOIN(CHAR(10),TRUE,FILTER('SUMMARY DATA'!I:I,'SUMMARY DATA'!D:D=$C1285)),"""")
  )
)"),"")</f>
        <v/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 ht="15.75" customHeight="1" spans="1:27">
      <c r="A1286" s="2"/>
      <c r="B1286" s="41"/>
      <c r="C1286" s="2"/>
      <c r="D1286" s="6"/>
      <c r="E1286" s="4" t="str">
        <f>IFERROR(__xludf.DUMMYFUNCTION("IFERROR(
  TEXTJOIN(CHAR(10),TRUE,FILTER('SUMMARY DATA'!E:E,'SUMMARY DATA'!A:A=$A1286,'SUMMARY DATA'!C:C=$B1286)),
  IF(
    OR(
      ISNUMBER(SEARCH(""CDM CASH DEPOSIT"",$C1286)),
      ISNUMBER(SEARCH(""CASH DEPOSIT"",$C1286)),
      COUNTIF('SUMMARY D"&amp;"ATA'!D:D,$C1286)&lt;&gt;1
    ),
    """",
    IFERROR(TEXTJOIN(CHAR(10),TRUE,FILTER('SUMMARY DATA'!E:E,'SUMMARY DATA'!D:D=$C1286)),"""")
  )
)"),"")</f>
        <v/>
      </c>
      <c r="F1286" s="2" t="str">
        <f>IFERROR(__xludf.DUMMYFUNCTION("IFERROR(
  TEXTJOIN(CHAR(10),TRUE,FILTER('SUMMARY DATA'!F:F,'SUMMARY DATA'!A:A=$A1286,'SUMMARY DATA'!C:C=$B1286)),
  IF(
    OR(
      ISNUMBER(SEARCH(""CDM CASH DEPOSIT"",$C1286)),
      ISNUMBER(SEARCH(""CASH DEPOSIT"",$C1286)),
      COUNTIF('SUMMARY D"&amp;"ATA'!D:D,$C1286)&lt;&gt;1
    ),
    """",
    IFERROR(TEXTJOIN(CHAR(10),TRUE,FILTER('SUMMARY DATA'!F:F,'SUMMARY DATA'!D:D=$C1286)),"""")
  )
)"),"")</f>
        <v/>
      </c>
      <c r="G1286" s="2" t="str">
        <f>IFERROR(__xludf.DUMMYFUNCTION("IFERROR(
  TEXTJOIN(CHAR(10),TRUE,FILTER('SUMMARY DATA'!G:G,'SUMMARY DATA'!A:A=$A1286,'SUMMARY DATA'!C:C=$B1286)),
  IF(
    OR(
      ISNUMBER(SEARCH(""CDM CASH DEPOSIT"",$C1286)),
      ISNUMBER(SEARCH(""CASH DEPOSIT"",$C1286)),
      COUNTIF('SUMMARY D"&amp;"ATA'!D:D,$C1286)&lt;&gt;1
    ),
    """",
    IFERROR(TEXTJOIN(CHAR(10),TRUE,FILTER('SUMMARY DATA'!G:G,'SUMMARY DATA'!D:D=$C1286)),"""")
  )
)"),"")</f>
        <v/>
      </c>
      <c r="H1286" s="6" t="str">
        <f>IFERROR(__xludf.DUMMYFUNCTION("IFERROR(
  TEXTJOIN(CHAR(10),TRUE,FILTER('SUMMARY DATA'!H:H,'SUMMARY DATA'!A:A=$A1286,'SUMMARY DATA'!C:C=$B1286)),
  IF(
    OR(
      ISNUMBER(SEARCH(""CDM CASH DEPOSIT"",$C1286)),
      ISNUMBER(SEARCH(""CASH DEPOSIT"",$C1286)),
      COUNTIF('SUMMARY D"&amp;"ATA'!D:D,$C1286)&lt;&gt;1
    ),
    """",
    IFERROR(TEXTJOIN(CHAR(10),TRUE,FILTER('SUMMARY DATA'!H:H,'SUMMARY DATA'!D:D=$C1286)),"""")
  )
)"),"")</f>
        <v/>
      </c>
      <c r="I1286" s="6" t="str">
        <f>IFERROR(__xludf.DUMMYFUNCTION("IF(H1286="""","""",
SUM(ARRAYFORMULA(VALUE(SPLIT(H1286,CHAR(10)))))
)"),"")</f>
        <v/>
      </c>
      <c r="J1286" s="2" t="str">
        <f>IFERROR(__xludf.DUMMYFUNCTION("IFERROR(
  TEXTJOIN(CHAR(10),TRUE,FILTER('SUMMARY DATA'!I:I,'SUMMARY DATA'!A:A=$A1286,'SUMMARY DATA'!C:C=$B1286)),
  IF(
    OR(
      ISNUMBER(SEARCH(""CDM CASH DEPOSIT"",$C1286)),
      ISNUMBER(SEARCH(""CASH DEPOSIT"",$C1286)),
      COUNTIF('SUMMARY D"&amp;"ATA'!D:D,$C1286)&lt;&gt;1
    ),
    """",
    IFERROR(TEXTJOIN(CHAR(10),TRUE,FILTER('SUMMARY DATA'!I:I,'SUMMARY DATA'!D:D=$C1286)),"""")
  )
)"),"")</f>
        <v/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ht="15.75" customHeight="1" spans="1:27">
      <c r="A1287" s="2"/>
      <c r="B1287" s="41"/>
      <c r="C1287" s="2"/>
      <c r="D1287" s="6"/>
      <c r="E1287" s="4" t="str">
        <f>IFERROR(__xludf.DUMMYFUNCTION("IFERROR(
  TEXTJOIN(CHAR(10),TRUE,FILTER('SUMMARY DATA'!E:E,'SUMMARY DATA'!A:A=$A1287,'SUMMARY DATA'!C:C=$B1287)),
  IF(
    OR(
      ISNUMBER(SEARCH(""CDM CASH DEPOSIT"",$C1287)),
      ISNUMBER(SEARCH(""CASH DEPOSIT"",$C1287)),
      COUNTIF('SUMMARY D"&amp;"ATA'!D:D,$C1287)&lt;&gt;1
    ),
    """",
    IFERROR(TEXTJOIN(CHAR(10),TRUE,FILTER('SUMMARY DATA'!E:E,'SUMMARY DATA'!D:D=$C1287)),"""")
  )
)"),"")</f>
        <v/>
      </c>
      <c r="F1287" s="2" t="str">
        <f>IFERROR(__xludf.DUMMYFUNCTION("IFERROR(
  TEXTJOIN(CHAR(10),TRUE,FILTER('SUMMARY DATA'!F:F,'SUMMARY DATA'!A:A=$A1287,'SUMMARY DATA'!C:C=$B1287)),
  IF(
    OR(
      ISNUMBER(SEARCH(""CDM CASH DEPOSIT"",$C1287)),
      ISNUMBER(SEARCH(""CASH DEPOSIT"",$C1287)),
      COUNTIF('SUMMARY D"&amp;"ATA'!D:D,$C1287)&lt;&gt;1
    ),
    """",
    IFERROR(TEXTJOIN(CHAR(10),TRUE,FILTER('SUMMARY DATA'!F:F,'SUMMARY DATA'!D:D=$C1287)),"""")
  )
)"),"")</f>
        <v/>
      </c>
      <c r="G1287" s="2" t="str">
        <f>IFERROR(__xludf.DUMMYFUNCTION("IFERROR(
  TEXTJOIN(CHAR(10),TRUE,FILTER('SUMMARY DATA'!G:G,'SUMMARY DATA'!A:A=$A1287,'SUMMARY DATA'!C:C=$B1287)),
  IF(
    OR(
      ISNUMBER(SEARCH(""CDM CASH DEPOSIT"",$C1287)),
      ISNUMBER(SEARCH(""CASH DEPOSIT"",$C1287)),
      COUNTIF('SUMMARY D"&amp;"ATA'!D:D,$C1287)&lt;&gt;1
    ),
    """",
    IFERROR(TEXTJOIN(CHAR(10),TRUE,FILTER('SUMMARY DATA'!G:G,'SUMMARY DATA'!D:D=$C1287)),"""")
  )
)"),"")</f>
        <v/>
      </c>
      <c r="H1287" s="6" t="str">
        <f>IFERROR(__xludf.DUMMYFUNCTION("IFERROR(
  TEXTJOIN(CHAR(10),TRUE,FILTER('SUMMARY DATA'!H:H,'SUMMARY DATA'!A:A=$A1287,'SUMMARY DATA'!C:C=$B1287)),
  IF(
    OR(
      ISNUMBER(SEARCH(""CDM CASH DEPOSIT"",$C1287)),
      ISNUMBER(SEARCH(""CASH DEPOSIT"",$C1287)),
      COUNTIF('SUMMARY D"&amp;"ATA'!D:D,$C1287)&lt;&gt;1
    ),
    """",
    IFERROR(TEXTJOIN(CHAR(10),TRUE,FILTER('SUMMARY DATA'!H:H,'SUMMARY DATA'!D:D=$C1287)),"""")
  )
)"),"")</f>
        <v/>
      </c>
      <c r="I1287" s="6" t="str">
        <f>IFERROR(__xludf.DUMMYFUNCTION("IF(H1287="""","""",
SUM(ARRAYFORMULA(VALUE(SPLIT(H1287,CHAR(10)))))
)"),"")</f>
        <v/>
      </c>
      <c r="J1287" s="2" t="str">
        <f>IFERROR(__xludf.DUMMYFUNCTION("IFERROR(
  TEXTJOIN(CHAR(10),TRUE,FILTER('SUMMARY DATA'!I:I,'SUMMARY DATA'!A:A=$A1287,'SUMMARY DATA'!C:C=$B1287)),
  IF(
    OR(
      ISNUMBER(SEARCH(""CDM CASH DEPOSIT"",$C1287)),
      ISNUMBER(SEARCH(""CASH DEPOSIT"",$C1287)),
      COUNTIF('SUMMARY D"&amp;"ATA'!D:D,$C1287)&lt;&gt;1
    ),
    """",
    IFERROR(TEXTJOIN(CHAR(10),TRUE,FILTER('SUMMARY DATA'!I:I,'SUMMARY DATA'!D:D=$C1287)),"""")
  )
)"),"")</f>
        <v/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 ht="15.75" customHeight="1" spans="1:27">
      <c r="A1288" s="2"/>
      <c r="B1288" s="41"/>
      <c r="C1288" s="2"/>
      <c r="D1288" s="6"/>
      <c r="E1288" s="4" t="str">
        <f>IFERROR(__xludf.DUMMYFUNCTION("IFERROR(
  TEXTJOIN(CHAR(10),TRUE,FILTER('SUMMARY DATA'!E:E,'SUMMARY DATA'!A:A=$A1288,'SUMMARY DATA'!C:C=$B1288)),
  IF(
    OR(
      ISNUMBER(SEARCH(""CDM CASH DEPOSIT"",$C1288)),
      ISNUMBER(SEARCH(""CASH DEPOSIT"",$C1288)),
      COUNTIF('SUMMARY D"&amp;"ATA'!D:D,$C1288)&lt;&gt;1
    ),
    """",
    IFERROR(TEXTJOIN(CHAR(10),TRUE,FILTER('SUMMARY DATA'!E:E,'SUMMARY DATA'!D:D=$C1288)),"""")
  )
)"),"")</f>
        <v/>
      </c>
      <c r="F1288" s="2" t="str">
        <f>IFERROR(__xludf.DUMMYFUNCTION("IFERROR(
  TEXTJOIN(CHAR(10),TRUE,FILTER('SUMMARY DATA'!F:F,'SUMMARY DATA'!A:A=$A1288,'SUMMARY DATA'!C:C=$B1288)),
  IF(
    OR(
      ISNUMBER(SEARCH(""CDM CASH DEPOSIT"",$C1288)),
      ISNUMBER(SEARCH(""CASH DEPOSIT"",$C1288)),
      COUNTIF('SUMMARY D"&amp;"ATA'!D:D,$C1288)&lt;&gt;1
    ),
    """",
    IFERROR(TEXTJOIN(CHAR(10),TRUE,FILTER('SUMMARY DATA'!F:F,'SUMMARY DATA'!D:D=$C1288)),"""")
  )
)"),"")</f>
        <v/>
      </c>
      <c r="G1288" s="2" t="str">
        <f>IFERROR(__xludf.DUMMYFUNCTION("IFERROR(
  TEXTJOIN(CHAR(10),TRUE,FILTER('SUMMARY DATA'!G:G,'SUMMARY DATA'!A:A=$A1288,'SUMMARY DATA'!C:C=$B1288)),
  IF(
    OR(
      ISNUMBER(SEARCH(""CDM CASH DEPOSIT"",$C1288)),
      ISNUMBER(SEARCH(""CASH DEPOSIT"",$C1288)),
      COUNTIF('SUMMARY D"&amp;"ATA'!D:D,$C1288)&lt;&gt;1
    ),
    """",
    IFERROR(TEXTJOIN(CHAR(10),TRUE,FILTER('SUMMARY DATA'!G:G,'SUMMARY DATA'!D:D=$C1288)),"""")
  )
)"),"")</f>
        <v/>
      </c>
      <c r="H1288" s="6" t="str">
        <f>IFERROR(__xludf.DUMMYFUNCTION("IFERROR(
  TEXTJOIN(CHAR(10),TRUE,FILTER('SUMMARY DATA'!H:H,'SUMMARY DATA'!A:A=$A1288,'SUMMARY DATA'!C:C=$B1288)),
  IF(
    OR(
      ISNUMBER(SEARCH(""CDM CASH DEPOSIT"",$C1288)),
      ISNUMBER(SEARCH(""CASH DEPOSIT"",$C1288)),
      COUNTIF('SUMMARY D"&amp;"ATA'!D:D,$C1288)&lt;&gt;1
    ),
    """",
    IFERROR(TEXTJOIN(CHAR(10),TRUE,FILTER('SUMMARY DATA'!H:H,'SUMMARY DATA'!D:D=$C1288)),"""")
  )
)"),"")</f>
        <v/>
      </c>
      <c r="I1288" s="6" t="str">
        <f>IFERROR(__xludf.DUMMYFUNCTION("IF(H1288="""","""",
SUM(ARRAYFORMULA(VALUE(SPLIT(H1288,CHAR(10)))))
)"),"")</f>
        <v/>
      </c>
      <c r="J1288" s="2" t="str">
        <f>IFERROR(__xludf.DUMMYFUNCTION("IFERROR(
  TEXTJOIN(CHAR(10),TRUE,FILTER('SUMMARY DATA'!I:I,'SUMMARY DATA'!A:A=$A1288,'SUMMARY DATA'!C:C=$B1288)),
  IF(
    OR(
      ISNUMBER(SEARCH(""CDM CASH DEPOSIT"",$C1288)),
      ISNUMBER(SEARCH(""CASH DEPOSIT"",$C1288)),
      COUNTIF('SUMMARY D"&amp;"ATA'!D:D,$C1288)&lt;&gt;1
    ),
    """",
    IFERROR(TEXTJOIN(CHAR(10),TRUE,FILTER('SUMMARY DATA'!I:I,'SUMMARY DATA'!D:D=$C1288)),"""")
  )
)"),"")</f>
        <v/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 ht="15.75" customHeight="1" spans="1:27">
      <c r="A1289" s="2"/>
      <c r="B1289" s="41"/>
      <c r="C1289" s="2"/>
      <c r="D1289" s="6"/>
      <c r="E1289" s="4" t="str">
        <f>IFERROR(__xludf.DUMMYFUNCTION("IFERROR(
  TEXTJOIN(CHAR(10),TRUE,FILTER('SUMMARY DATA'!E:E,'SUMMARY DATA'!A:A=$A1289,'SUMMARY DATA'!C:C=$B1289)),
  IF(
    OR(
      ISNUMBER(SEARCH(""CDM CASH DEPOSIT"",$C1289)),
      ISNUMBER(SEARCH(""CASH DEPOSIT"",$C1289)),
      COUNTIF('SUMMARY D"&amp;"ATA'!D:D,$C1289)&lt;&gt;1
    ),
    """",
    IFERROR(TEXTJOIN(CHAR(10),TRUE,FILTER('SUMMARY DATA'!E:E,'SUMMARY DATA'!D:D=$C1289)),"""")
  )
)"),"")</f>
        <v/>
      </c>
      <c r="F1289" s="2" t="str">
        <f>IFERROR(__xludf.DUMMYFUNCTION("IFERROR(
  TEXTJOIN(CHAR(10),TRUE,FILTER('SUMMARY DATA'!F:F,'SUMMARY DATA'!A:A=$A1289,'SUMMARY DATA'!C:C=$B1289)),
  IF(
    OR(
      ISNUMBER(SEARCH(""CDM CASH DEPOSIT"",$C1289)),
      ISNUMBER(SEARCH(""CASH DEPOSIT"",$C1289)),
      COUNTIF('SUMMARY D"&amp;"ATA'!D:D,$C1289)&lt;&gt;1
    ),
    """",
    IFERROR(TEXTJOIN(CHAR(10),TRUE,FILTER('SUMMARY DATA'!F:F,'SUMMARY DATA'!D:D=$C1289)),"""")
  )
)"),"")</f>
        <v/>
      </c>
      <c r="G1289" s="2" t="str">
        <f>IFERROR(__xludf.DUMMYFUNCTION("IFERROR(
  TEXTJOIN(CHAR(10),TRUE,FILTER('SUMMARY DATA'!G:G,'SUMMARY DATA'!A:A=$A1289,'SUMMARY DATA'!C:C=$B1289)),
  IF(
    OR(
      ISNUMBER(SEARCH(""CDM CASH DEPOSIT"",$C1289)),
      ISNUMBER(SEARCH(""CASH DEPOSIT"",$C1289)),
      COUNTIF('SUMMARY D"&amp;"ATA'!D:D,$C1289)&lt;&gt;1
    ),
    """",
    IFERROR(TEXTJOIN(CHAR(10),TRUE,FILTER('SUMMARY DATA'!G:G,'SUMMARY DATA'!D:D=$C1289)),"""")
  )
)"),"")</f>
        <v/>
      </c>
      <c r="H1289" s="6" t="str">
        <f>IFERROR(__xludf.DUMMYFUNCTION("IFERROR(
  TEXTJOIN(CHAR(10),TRUE,FILTER('SUMMARY DATA'!H:H,'SUMMARY DATA'!A:A=$A1289,'SUMMARY DATA'!C:C=$B1289)),
  IF(
    OR(
      ISNUMBER(SEARCH(""CDM CASH DEPOSIT"",$C1289)),
      ISNUMBER(SEARCH(""CASH DEPOSIT"",$C1289)),
      COUNTIF('SUMMARY D"&amp;"ATA'!D:D,$C1289)&lt;&gt;1
    ),
    """",
    IFERROR(TEXTJOIN(CHAR(10),TRUE,FILTER('SUMMARY DATA'!H:H,'SUMMARY DATA'!D:D=$C1289)),"""")
  )
)"),"")</f>
        <v/>
      </c>
      <c r="I1289" s="6" t="str">
        <f>IFERROR(__xludf.DUMMYFUNCTION("IF(H1289="""","""",
SUM(ARRAYFORMULA(VALUE(SPLIT(H1289,CHAR(10)))))
)"),"")</f>
        <v/>
      </c>
      <c r="J1289" s="2" t="str">
        <f>IFERROR(__xludf.DUMMYFUNCTION("IFERROR(
  TEXTJOIN(CHAR(10),TRUE,FILTER('SUMMARY DATA'!I:I,'SUMMARY DATA'!A:A=$A1289,'SUMMARY DATA'!C:C=$B1289)),
  IF(
    OR(
      ISNUMBER(SEARCH(""CDM CASH DEPOSIT"",$C1289)),
      ISNUMBER(SEARCH(""CASH DEPOSIT"",$C1289)),
      COUNTIF('SUMMARY D"&amp;"ATA'!D:D,$C1289)&lt;&gt;1
    ),
    """",
    IFERROR(TEXTJOIN(CHAR(10),TRUE,FILTER('SUMMARY DATA'!I:I,'SUMMARY DATA'!D:D=$C1289)),"""")
  )
)"),"")</f>
        <v/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 ht="15.75" customHeight="1" spans="1:27">
      <c r="A1290" s="2"/>
      <c r="B1290" s="41"/>
      <c r="C1290" s="2"/>
      <c r="D1290" s="6"/>
      <c r="E1290" s="4" t="str">
        <f>IFERROR(__xludf.DUMMYFUNCTION("IFERROR(
  TEXTJOIN(CHAR(10),TRUE,FILTER('SUMMARY DATA'!E:E,'SUMMARY DATA'!A:A=$A1290,'SUMMARY DATA'!C:C=$B1290)),
  IF(
    OR(
      ISNUMBER(SEARCH(""CDM CASH DEPOSIT"",$C1290)),
      ISNUMBER(SEARCH(""CASH DEPOSIT"",$C1290)),
      COUNTIF('SUMMARY D"&amp;"ATA'!D:D,$C1290)&lt;&gt;1
    ),
    """",
    IFERROR(TEXTJOIN(CHAR(10),TRUE,FILTER('SUMMARY DATA'!E:E,'SUMMARY DATA'!D:D=$C1290)),"""")
  )
)"),"")</f>
        <v/>
      </c>
      <c r="F1290" s="2" t="str">
        <f>IFERROR(__xludf.DUMMYFUNCTION("IFERROR(
  TEXTJOIN(CHAR(10),TRUE,FILTER('SUMMARY DATA'!F:F,'SUMMARY DATA'!A:A=$A1290,'SUMMARY DATA'!C:C=$B1290)),
  IF(
    OR(
      ISNUMBER(SEARCH(""CDM CASH DEPOSIT"",$C1290)),
      ISNUMBER(SEARCH(""CASH DEPOSIT"",$C1290)),
      COUNTIF('SUMMARY D"&amp;"ATA'!D:D,$C1290)&lt;&gt;1
    ),
    """",
    IFERROR(TEXTJOIN(CHAR(10),TRUE,FILTER('SUMMARY DATA'!F:F,'SUMMARY DATA'!D:D=$C1290)),"""")
  )
)"),"")</f>
        <v/>
      </c>
      <c r="G1290" s="2" t="str">
        <f>IFERROR(__xludf.DUMMYFUNCTION("IFERROR(
  TEXTJOIN(CHAR(10),TRUE,FILTER('SUMMARY DATA'!G:G,'SUMMARY DATA'!A:A=$A1290,'SUMMARY DATA'!C:C=$B1290)),
  IF(
    OR(
      ISNUMBER(SEARCH(""CDM CASH DEPOSIT"",$C1290)),
      ISNUMBER(SEARCH(""CASH DEPOSIT"",$C1290)),
      COUNTIF('SUMMARY D"&amp;"ATA'!D:D,$C1290)&lt;&gt;1
    ),
    """",
    IFERROR(TEXTJOIN(CHAR(10),TRUE,FILTER('SUMMARY DATA'!G:G,'SUMMARY DATA'!D:D=$C1290)),"""")
  )
)"),"")</f>
        <v/>
      </c>
      <c r="H1290" s="6" t="str">
        <f>IFERROR(__xludf.DUMMYFUNCTION("IFERROR(
  TEXTJOIN(CHAR(10),TRUE,FILTER('SUMMARY DATA'!H:H,'SUMMARY DATA'!A:A=$A1290,'SUMMARY DATA'!C:C=$B1290)),
  IF(
    OR(
      ISNUMBER(SEARCH(""CDM CASH DEPOSIT"",$C1290)),
      ISNUMBER(SEARCH(""CASH DEPOSIT"",$C1290)),
      COUNTIF('SUMMARY D"&amp;"ATA'!D:D,$C1290)&lt;&gt;1
    ),
    """",
    IFERROR(TEXTJOIN(CHAR(10),TRUE,FILTER('SUMMARY DATA'!H:H,'SUMMARY DATA'!D:D=$C1290)),"""")
  )
)"),"")</f>
        <v/>
      </c>
      <c r="I1290" s="6" t="str">
        <f>IFERROR(__xludf.DUMMYFUNCTION("IF(H1290="""","""",
SUM(ARRAYFORMULA(VALUE(SPLIT(H1290,CHAR(10)))))
)"),"")</f>
        <v/>
      </c>
      <c r="J1290" s="2" t="str">
        <f>IFERROR(__xludf.DUMMYFUNCTION("IFERROR(
  TEXTJOIN(CHAR(10),TRUE,FILTER('SUMMARY DATA'!I:I,'SUMMARY DATA'!A:A=$A1290,'SUMMARY DATA'!C:C=$B1290)),
  IF(
    OR(
      ISNUMBER(SEARCH(""CDM CASH DEPOSIT"",$C1290)),
      ISNUMBER(SEARCH(""CASH DEPOSIT"",$C1290)),
      COUNTIF('SUMMARY D"&amp;"ATA'!D:D,$C1290)&lt;&gt;1
    ),
    """",
    IFERROR(TEXTJOIN(CHAR(10),TRUE,FILTER('SUMMARY DATA'!I:I,'SUMMARY DATA'!D:D=$C1290)),"""")
  )
)"),"")</f>
        <v/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 ht="15.75" customHeight="1" spans="1:27">
      <c r="A1291" s="2"/>
      <c r="B1291" s="41"/>
      <c r="C1291" s="2"/>
      <c r="D1291" s="6"/>
      <c r="E1291" s="4" t="str">
        <f>IFERROR(__xludf.DUMMYFUNCTION("IFERROR(
  TEXTJOIN(CHAR(10),TRUE,FILTER('SUMMARY DATA'!E:E,'SUMMARY DATA'!A:A=$A1291,'SUMMARY DATA'!C:C=$B1291)),
  IF(
    OR(
      ISNUMBER(SEARCH(""CDM CASH DEPOSIT"",$C1291)),
      ISNUMBER(SEARCH(""CASH DEPOSIT"",$C1291)),
      COUNTIF('SUMMARY D"&amp;"ATA'!D:D,$C1291)&lt;&gt;1
    ),
    """",
    IFERROR(TEXTJOIN(CHAR(10),TRUE,FILTER('SUMMARY DATA'!E:E,'SUMMARY DATA'!D:D=$C1291)),"""")
  )
)"),"")</f>
        <v/>
      </c>
      <c r="F1291" s="2" t="str">
        <f>IFERROR(__xludf.DUMMYFUNCTION("IFERROR(
  TEXTJOIN(CHAR(10),TRUE,FILTER('SUMMARY DATA'!F:F,'SUMMARY DATA'!A:A=$A1291,'SUMMARY DATA'!C:C=$B1291)),
  IF(
    OR(
      ISNUMBER(SEARCH(""CDM CASH DEPOSIT"",$C1291)),
      ISNUMBER(SEARCH(""CASH DEPOSIT"",$C1291)),
      COUNTIF('SUMMARY D"&amp;"ATA'!D:D,$C1291)&lt;&gt;1
    ),
    """",
    IFERROR(TEXTJOIN(CHAR(10),TRUE,FILTER('SUMMARY DATA'!F:F,'SUMMARY DATA'!D:D=$C1291)),"""")
  )
)"),"")</f>
        <v/>
      </c>
      <c r="G1291" s="2" t="str">
        <f>IFERROR(__xludf.DUMMYFUNCTION("IFERROR(
  TEXTJOIN(CHAR(10),TRUE,FILTER('SUMMARY DATA'!G:G,'SUMMARY DATA'!A:A=$A1291,'SUMMARY DATA'!C:C=$B1291)),
  IF(
    OR(
      ISNUMBER(SEARCH(""CDM CASH DEPOSIT"",$C1291)),
      ISNUMBER(SEARCH(""CASH DEPOSIT"",$C1291)),
      COUNTIF('SUMMARY D"&amp;"ATA'!D:D,$C1291)&lt;&gt;1
    ),
    """",
    IFERROR(TEXTJOIN(CHAR(10),TRUE,FILTER('SUMMARY DATA'!G:G,'SUMMARY DATA'!D:D=$C1291)),"""")
  )
)"),"")</f>
        <v/>
      </c>
      <c r="H1291" s="6" t="str">
        <f>IFERROR(__xludf.DUMMYFUNCTION("IFERROR(
  TEXTJOIN(CHAR(10),TRUE,FILTER('SUMMARY DATA'!H:H,'SUMMARY DATA'!A:A=$A1291,'SUMMARY DATA'!C:C=$B1291)),
  IF(
    OR(
      ISNUMBER(SEARCH(""CDM CASH DEPOSIT"",$C1291)),
      ISNUMBER(SEARCH(""CASH DEPOSIT"",$C1291)),
      COUNTIF('SUMMARY D"&amp;"ATA'!D:D,$C1291)&lt;&gt;1
    ),
    """",
    IFERROR(TEXTJOIN(CHAR(10),TRUE,FILTER('SUMMARY DATA'!H:H,'SUMMARY DATA'!D:D=$C1291)),"""")
  )
)"),"")</f>
        <v/>
      </c>
      <c r="I1291" s="6" t="str">
        <f>IFERROR(__xludf.DUMMYFUNCTION("IF(H1291="""","""",
SUM(ARRAYFORMULA(VALUE(SPLIT(H1291,CHAR(10)))))
)"),"")</f>
        <v/>
      </c>
      <c r="J1291" s="2" t="str">
        <f>IFERROR(__xludf.DUMMYFUNCTION("IFERROR(
  TEXTJOIN(CHAR(10),TRUE,FILTER('SUMMARY DATA'!I:I,'SUMMARY DATA'!A:A=$A1291,'SUMMARY DATA'!C:C=$B1291)),
  IF(
    OR(
      ISNUMBER(SEARCH(""CDM CASH DEPOSIT"",$C1291)),
      ISNUMBER(SEARCH(""CASH DEPOSIT"",$C1291)),
      COUNTIF('SUMMARY D"&amp;"ATA'!D:D,$C1291)&lt;&gt;1
    ),
    """",
    IFERROR(TEXTJOIN(CHAR(10),TRUE,FILTER('SUMMARY DATA'!I:I,'SUMMARY DATA'!D:D=$C1291)),"""")
  )
)"),"")</f>
        <v/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 ht="15.75" customHeight="1" spans="1:27">
      <c r="A1292" s="2"/>
      <c r="B1292" s="41"/>
      <c r="C1292" s="2"/>
      <c r="D1292" s="6"/>
      <c r="E1292" s="4" t="str">
        <f>IFERROR(__xludf.DUMMYFUNCTION("IFERROR(
  TEXTJOIN(CHAR(10),TRUE,FILTER('SUMMARY DATA'!E:E,'SUMMARY DATA'!A:A=$A1292,'SUMMARY DATA'!C:C=$B1292)),
  IF(
    OR(
      ISNUMBER(SEARCH(""CDM CASH DEPOSIT"",$C1292)),
      ISNUMBER(SEARCH(""CASH DEPOSIT"",$C1292)),
      COUNTIF('SUMMARY D"&amp;"ATA'!D:D,$C1292)&lt;&gt;1
    ),
    """",
    IFERROR(TEXTJOIN(CHAR(10),TRUE,FILTER('SUMMARY DATA'!E:E,'SUMMARY DATA'!D:D=$C1292)),"""")
  )
)"),"")</f>
        <v/>
      </c>
      <c r="F1292" s="2" t="str">
        <f>IFERROR(__xludf.DUMMYFUNCTION("IFERROR(
  TEXTJOIN(CHAR(10),TRUE,FILTER('SUMMARY DATA'!F:F,'SUMMARY DATA'!A:A=$A1292,'SUMMARY DATA'!C:C=$B1292)),
  IF(
    OR(
      ISNUMBER(SEARCH(""CDM CASH DEPOSIT"",$C1292)),
      ISNUMBER(SEARCH(""CASH DEPOSIT"",$C1292)),
      COUNTIF('SUMMARY D"&amp;"ATA'!D:D,$C1292)&lt;&gt;1
    ),
    """",
    IFERROR(TEXTJOIN(CHAR(10),TRUE,FILTER('SUMMARY DATA'!F:F,'SUMMARY DATA'!D:D=$C1292)),"""")
  )
)"),"")</f>
        <v/>
      </c>
      <c r="G1292" s="2" t="str">
        <f>IFERROR(__xludf.DUMMYFUNCTION("IFERROR(
  TEXTJOIN(CHAR(10),TRUE,FILTER('SUMMARY DATA'!G:G,'SUMMARY DATA'!A:A=$A1292,'SUMMARY DATA'!C:C=$B1292)),
  IF(
    OR(
      ISNUMBER(SEARCH(""CDM CASH DEPOSIT"",$C1292)),
      ISNUMBER(SEARCH(""CASH DEPOSIT"",$C1292)),
      COUNTIF('SUMMARY D"&amp;"ATA'!D:D,$C1292)&lt;&gt;1
    ),
    """",
    IFERROR(TEXTJOIN(CHAR(10),TRUE,FILTER('SUMMARY DATA'!G:G,'SUMMARY DATA'!D:D=$C1292)),"""")
  )
)"),"")</f>
        <v/>
      </c>
      <c r="H1292" s="6" t="str">
        <f>IFERROR(__xludf.DUMMYFUNCTION("IFERROR(
  TEXTJOIN(CHAR(10),TRUE,FILTER('SUMMARY DATA'!H:H,'SUMMARY DATA'!A:A=$A1292,'SUMMARY DATA'!C:C=$B1292)),
  IF(
    OR(
      ISNUMBER(SEARCH(""CDM CASH DEPOSIT"",$C1292)),
      ISNUMBER(SEARCH(""CASH DEPOSIT"",$C1292)),
      COUNTIF('SUMMARY D"&amp;"ATA'!D:D,$C1292)&lt;&gt;1
    ),
    """",
    IFERROR(TEXTJOIN(CHAR(10),TRUE,FILTER('SUMMARY DATA'!H:H,'SUMMARY DATA'!D:D=$C1292)),"""")
  )
)"),"")</f>
        <v/>
      </c>
      <c r="I1292" s="6" t="str">
        <f>IFERROR(__xludf.DUMMYFUNCTION("IF(H1292="""","""",
SUM(ARRAYFORMULA(VALUE(SPLIT(H1292,CHAR(10)))))
)"),"")</f>
        <v/>
      </c>
      <c r="J1292" s="2" t="str">
        <f>IFERROR(__xludf.DUMMYFUNCTION("IFERROR(
  TEXTJOIN(CHAR(10),TRUE,FILTER('SUMMARY DATA'!I:I,'SUMMARY DATA'!A:A=$A1292,'SUMMARY DATA'!C:C=$B1292)),
  IF(
    OR(
      ISNUMBER(SEARCH(""CDM CASH DEPOSIT"",$C1292)),
      ISNUMBER(SEARCH(""CASH DEPOSIT"",$C1292)),
      COUNTIF('SUMMARY D"&amp;"ATA'!D:D,$C1292)&lt;&gt;1
    ),
    """",
    IFERROR(TEXTJOIN(CHAR(10),TRUE,FILTER('SUMMARY DATA'!I:I,'SUMMARY DATA'!D:D=$C1292)),"""")
  )
)"),"")</f>
        <v/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 ht="15.75" customHeight="1" spans="1:27">
      <c r="A1293" s="2"/>
      <c r="B1293" s="41"/>
      <c r="C1293" s="2"/>
      <c r="D1293" s="6"/>
      <c r="E1293" s="4" t="str">
        <f>IFERROR(__xludf.DUMMYFUNCTION("IFERROR(
  TEXTJOIN(CHAR(10),TRUE,FILTER('SUMMARY DATA'!E:E,'SUMMARY DATA'!A:A=$A1293,'SUMMARY DATA'!C:C=$B1293)),
  IF(
    OR(
      ISNUMBER(SEARCH(""CDM CASH DEPOSIT"",$C1293)),
      ISNUMBER(SEARCH(""CASH DEPOSIT"",$C1293)),
      COUNTIF('SUMMARY D"&amp;"ATA'!D:D,$C1293)&lt;&gt;1
    ),
    """",
    IFERROR(TEXTJOIN(CHAR(10),TRUE,FILTER('SUMMARY DATA'!E:E,'SUMMARY DATA'!D:D=$C1293)),"""")
  )
)"),"")</f>
        <v/>
      </c>
      <c r="F1293" s="2" t="str">
        <f>IFERROR(__xludf.DUMMYFUNCTION("IFERROR(
  TEXTJOIN(CHAR(10),TRUE,FILTER('SUMMARY DATA'!F:F,'SUMMARY DATA'!A:A=$A1293,'SUMMARY DATA'!C:C=$B1293)),
  IF(
    OR(
      ISNUMBER(SEARCH(""CDM CASH DEPOSIT"",$C1293)),
      ISNUMBER(SEARCH(""CASH DEPOSIT"",$C1293)),
      COUNTIF('SUMMARY D"&amp;"ATA'!D:D,$C1293)&lt;&gt;1
    ),
    """",
    IFERROR(TEXTJOIN(CHAR(10),TRUE,FILTER('SUMMARY DATA'!F:F,'SUMMARY DATA'!D:D=$C1293)),"""")
  )
)"),"")</f>
        <v/>
      </c>
      <c r="G1293" s="2" t="str">
        <f>IFERROR(__xludf.DUMMYFUNCTION("IFERROR(
  TEXTJOIN(CHAR(10),TRUE,FILTER('SUMMARY DATA'!G:G,'SUMMARY DATA'!A:A=$A1293,'SUMMARY DATA'!C:C=$B1293)),
  IF(
    OR(
      ISNUMBER(SEARCH(""CDM CASH DEPOSIT"",$C1293)),
      ISNUMBER(SEARCH(""CASH DEPOSIT"",$C1293)),
      COUNTIF('SUMMARY D"&amp;"ATA'!D:D,$C1293)&lt;&gt;1
    ),
    """",
    IFERROR(TEXTJOIN(CHAR(10),TRUE,FILTER('SUMMARY DATA'!G:G,'SUMMARY DATA'!D:D=$C1293)),"""")
  )
)"),"")</f>
        <v/>
      </c>
      <c r="H1293" s="6" t="str">
        <f>IFERROR(__xludf.DUMMYFUNCTION("IFERROR(
  TEXTJOIN(CHAR(10),TRUE,FILTER('SUMMARY DATA'!H:H,'SUMMARY DATA'!A:A=$A1293,'SUMMARY DATA'!C:C=$B1293)),
  IF(
    OR(
      ISNUMBER(SEARCH(""CDM CASH DEPOSIT"",$C1293)),
      ISNUMBER(SEARCH(""CASH DEPOSIT"",$C1293)),
      COUNTIF('SUMMARY D"&amp;"ATA'!D:D,$C1293)&lt;&gt;1
    ),
    """",
    IFERROR(TEXTJOIN(CHAR(10),TRUE,FILTER('SUMMARY DATA'!H:H,'SUMMARY DATA'!D:D=$C1293)),"""")
  )
)"),"")</f>
        <v/>
      </c>
      <c r="I1293" s="6" t="str">
        <f>IFERROR(__xludf.DUMMYFUNCTION("IF(H1293="""","""",
SUM(ARRAYFORMULA(VALUE(SPLIT(H1293,CHAR(10)))))
)"),"")</f>
        <v/>
      </c>
      <c r="J1293" s="2" t="str">
        <f>IFERROR(__xludf.DUMMYFUNCTION("IFERROR(
  TEXTJOIN(CHAR(10),TRUE,FILTER('SUMMARY DATA'!I:I,'SUMMARY DATA'!A:A=$A1293,'SUMMARY DATA'!C:C=$B1293)),
  IF(
    OR(
      ISNUMBER(SEARCH(""CDM CASH DEPOSIT"",$C1293)),
      ISNUMBER(SEARCH(""CASH DEPOSIT"",$C1293)),
      COUNTIF('SUMMARY D"&amp;"ATA'!D:D,$C1293)&lt;&gt;1
    ),
    """",
    IFERROR(TEXTJOIN(CHAR(10),TRUE,FILTER('SUMMARY DATA'!I:I,'SUMMARY DATA'!D:D=$C1293)),"""")
  )
)"),"")</f>
        <v/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ht="15.75" customHeight="1" spans="1:27">
      <c r="A1294" s="2"/>
      <c r="B1294" s="41"/>
      <c r="C1294" s="2"/>
      <c r="D1294" s="6"/>
      <c r="E1294" s="4" t="str">
        <f>IFERROR(__xludf.DUMMYFUNCTION("IFERROR(
  TEXTJOIN(CHAR(10),TRUE,FILTER('SUMMARY DATA'!E:E,'SUMMARY DATA'!A:A=$A1294,'SUMMARY DATA'!C:C=$B1294)),
  IF(
    OR(
      ISNUMBER(SEARCH(""CDM CASH DEPOSIT"",$C1294)),
      ISNUMBER(SEARCH(""CASH DEPOSIT"",$C1294)),
      COUNTIF('SUMMARY D"&amp;"ATA'!D:D,$C1294)&lt;&gt;1
    ),
    """",
    IFERROR(TEXTJOIN(CHAR(10),TRUE,FILTER('SUMMARY DATA'!E:E,'SUMMARY DATA'!D:D=$C1294)),"""")
  )
)"),"")</f>
        <v/>
      </c>
      <c r="F1294" s="2" t="str">
        <f>IFERROR(__xludf.DUMMYFUNCTION("IFERROR(
  TEXTJOIN(CHAR(10),TRUE,FILTER('SUMMARY DATA'!F:F,'SUMMARY DATA'!A:A=$A1294,'SUMMARY DATA'!C:C=$B1294)),
  IF(
    OR(
      ISNUMBER(SEARCH(""CDM CASH DEPOSIT"",$C1294)),
      ISNUMBER(SEARCH(""CASH DEPOSIT"",$C1294)),
      COUNTIF('SUMMARY D"&amp;"ATA'!D:D,$C1294)&lt;&gt;1
    ),
    """",
    IFERROR(TEXTJOIN(CHAR(10),TRUE,FILTER('SUMMARY DATA'!F:F,'SUMMARY DATA'!D:D=$C1294)),"""")
  )
)"),"")</f>
        <v/>
      </c>
      <c r="G1294" s="2" t="str">
        <f>IFERROR(__xludf.DUMMYFUNCTION("IFERROR(
  TEXTJOIN(CHAR(10),TRUE,FILTER('SUMMARY DATA'!G:G,'SUMMARY DATA'!A:A=$A1294,'SUMMARY DATA'!C:C=$B1294)),
  IF(
    OR(
      ISNUMBER(SEARCH(""CDM CASH DEPOSIT"",$C1294)),
      ISNUMBER(SEARCH(""CASH DEPOSIT"",$C1294)),
      COUNTIF('SUMMARY D"&amp;"ATA'!D:D,$C1294)&lt;&gt;1
    ),
    """",
    IFERROR(TEXTJOIN(CHAR(10),TRUE,FILTER('SUMMARY DATA'!G:G,'SUMMARY DATA'!D:D=$C1294)),"""")
  )
)"),"")</f>
        <v/>
      </c>
      <c r="H1294" s="6" t="str">
        <f>IFERROR(__xludf.DUMMYFUNCTION("IFERROR(
  TEXTJOIN(CHAR(10),TRUE,FILTER('SUMMARY DATA'!H:H,'SUMMARY DATA'!A:A=$A1294,'SUMMARY DATA'!C:C=$B1294)),
  IF(
    OR(
      ISNUMBER(SEARCH(""CDM CASH DEPOSIT"",$C1294)),
      ISNUMBER(SEARCH(""CASH DEPOSIT"",$C1294)),
      COUNTIF('SUMMARY D"&amp;"ATA'!D:D,$C1294)&lt;&gt;1
    ),
    """",
    IFERROR(TEXTJOIN(CHAR(10),TRUE,FILTER('SUMMARY DATA'!H:H,'SUMMARY DATA'!D:D=$C1294)),"""")
  )
)"),"")</f>
        <v/>
      </c>
      <c r="I1294" s="6" t="str">
        <f>IFERROR(__xludf.DUMMYFUNCTION("IF(H1294="""","""",
SUM(ARRAYFORMULA(VALUE(SPLIT(H1294,CHAR(10)))))
)"),"")</f>
        <v/>
      </c>
      <c r="J1294" s="2" t="str">
        <f>IFERROR(__xludf.DUMMYFUNCTION("IFERROR(
  TEXTJOIN(CHAR(10),TRUE,FILTER('SUMMARY DATA'!I:I,'SUMMARY DATA'!A:A=$A1294,'SUMMARY DATA'!C:C=$B1294)),
  IF(
    OR(
      ISNUMBER(SEARCH(""CDM CASH DEPOSIT"",$C1294)),
      ISNUMBER(SEARCH(""CASH DEPOSIT"",$C1294)),
      COUNTIF('SUMMARY D"&amp;"ATA'!D:D,$C1294)&lt;&gt;1
    ),
    """",
    IFERROR(TEXTJOIN(CHAR(10),TRUE,FILTER('SUMMARY DATA'!I:I,'SUMMARY DATA'!D:D=$C1294)),"""")
  )
)"),"")</f>
        <v/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ht="15.75" customHeight="1" spans="1:27">
      <c r="A1295" s="2"/>
      <c r="B1295" s="41"/>
      <c r="C1295" s="2"/>
      <c r="D1295" s="6"/>
      <c r="E1295" s="4" t="str">
        <f>IFERROR(__xludf.DUMMYFUNCTION("IFERROR(
  TEXTJOIN(CHAR(10),TRUE,FILTER('SUMMARY DATA'!E:E,'SUMMARY DATA'!A:A=$A1295,'SUMMARY DATA'!C:C=$B1295)),
  IF(
    OR(
      ISNUMBER(SEARCH(""CDM CASH DEPOSIT"",$C1295)),
      ISNUMBER(SEARCH(""CASH DEPOSIT"",$C1295)),
      COUNTIF('SUMMARY D"&amp;"ATA'!D:D,$C1295)&lt;&gt;1
    ),
    """",
    IFERROR(TEXTJOIN(CHAR(10),TRUE,FILTER('SUMMARY DATA'!E:E,'SUMMARY DATA'!D:D=$C1295)),"""")
  )
)"),"")</f>
        <v/>
      </c>
      <c r="F1295" s="2" t="str">
        <f>IFERROR(__xludf.DUMMYFUNCTION("IFERROR(
  TEXTJOIN(CHAR(10),TRUE,FILTER('SUMMARY DATA'!F:F,'SUMMARY DATA'!A:A=$A1295,'SUMMARY DATA'!C:C=$B1295)),
  IF(
    OR(
      ISNUMBER(SEARCH(""CDM CASH DEPOSIT"",$C1295)),
      ISNUMBER(SEARCH(""CASH DEPOSIT"",$C1295)),
      COUNTIF('SUMMARY D"&amp;"ATA'!D:D,$C1295)&lt;&gt;1
    ),
    """",
    IFERROR(TEXTJOIN(CHAR(10),TRUE,FILTER('SUMMARY DATA'!F:F,'SUMMARY DATA'!D:D=$C1295)),"""")
  )
)"),"")</f>
        <v/>
      </c>
      <c r="G1295" s="2" t="str">
        <f>IFERROR(__xludf.DUMMYFUNCTION("IFERROR(
  TEXTJOIN(CHAR(10),TRUE,FILTER('SUMMARY DATA'!G:G,'SUMMARY DATA'!A:A=$A1295,'SUMMARY DATA'!C:C=$B1295)),
  IF(
    OR(
      ISNUMBER(SEARCH(""CDM CASH DEPOSIT"",$C1295)),
      ISNUMBER(SEARCH(""CASH DEPOSIT"",$C1295)),
      COUNTIF('SUMMARY D"&amp;"ATA'!D:D,$C1295)&lt;&gt;1
    ),
    """",
    IFERROR(TEXTJOIN(CHAR(10),TRUE,FILTER('SUMMARY DATA'!G:G,'SUMMARY DATA'!D:D=$C1295)),"""")
  )
)"),"")</f>
        <v/>
      </c>
      <c r="H1295" s="6" t="str">
        <f>IFERROR(__xludf.DUMMYFUNCTION("IFERROR(
  TEXTJOIN(CHAR(10),TRUE,FILTER('SUMMARY DATA'!H:H,'SUMMARY DATA'!A:A=$A1295,'SUMMARY DATA'!C:C=$B1295)),
  IF(
    OR(
      ISNUMBER(SEARCH(""CDM CASH DEPOSIT"",$C1295)),
      ISNUMBER(SEARCH(""CASH DEPOSIT"",$C1295)),
      COUNTIF('SUMMARY D"&amp;"ATA'!D:D,$C1295)&lt;&gt;1
    ),
    """",
    IFERROR(TEXTJOIN(CHAR(10),TRUE,FILTER('SUMMARY DATA'!H:H,'SUMMARY DATA'!D:D=$C1295)),"""")
  )
)"),"")</f>
        <v/>
      </c>
      <c r="I1295" s="6" t="str">
        <f>IFERROR(__xludf.DUMMYFUNCTION("IF(H1295="""","""",
SUM(ARRAYFORMULA(VALUE(SPLIT(H1295,CHAR(10)))))
)"),"")</f>
        <v/>
      </c>
      <c r="J1295" s="2" t="str">
        <f>IFERROR(__xludf.DUMMYFUNCTION("IFERROR(
  TEXTJOIN(CHAR(10),TRUE,FILTER('SUMMARY DATA'!I:I,'SUMMARY DATA'!A:A=$A1295,'SUMMARY DATA'!C:C=$B1295)),
  IF(
    OR(
      ISNUMBER(SEARCH(""CDM CASH DEPOSIT"",$C1295)),
      ISNUMBER(SEARCH(""CASH DEPOSIT"",$C1295)),
      COUNTIF('SUMMARY D"&amp;"ATA'!D:D,$C1295)&lt;&gt;1
    ),
    """",
    IFERROR(TEXTJOIN(CHAR(10),TRUE,FILTER('SUMMARY DATA'!I:I,'SUMMARY DATA'!D:D=$C1295)),"""")
  )
)"),"")</f>
        <v/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ht="15.75" customHeight="1" spans="1:27">
      <c r="A1296" s="2"/>
      <c r="B1296" s="41"/>
      <c r="C1296" s="2"/>
      <c r="D1296" s="6"/>
      <c r="E1296" s="4" t="str">
        <f>IFERROR(__xludf.DUMMYFUNCTION("IFERROR(
  TEXTJOIN(CHAR(10),TRUE,FILTER('SUMMARY DATA'!E:E,'SUMMARY DATA'!A:A=$A1296,'SUMMARY DATA'!C:C=$B1296)),
  IF(
    OR(
      ISNUMBER(SEARCH(""CDM CASH DEPOSIT"",$C1296)),
      ISNUMBER(SEARCH(""CASH DEPOSIT"",$C1296)),
      COUNTIF('SUMMARY D"&amp;"ATA'!D:D,$C1296)&lt;&gt;1
    ),
    """",
    IFERROR(TEXTJOIN(CHAR(10),TRUE,FILTER('SUMMARY DATA'!E:E,'SUMMARY DATA'!D:D=$C1296)),"""")
  )
)"),"")</f>
        <v/>
      </c>
      <c r="F1296" s="2" t="str">
        <f>IFERROR(__xludf.DUMMYFUNCTION("IFERROR(
  TEXTJOIN(CHAR(10),TRUE,FILTER('SUMMARY DATA'!F:F,'SUMMARY DATA'!A:A=$A1296,'SUMMARY DATA'!C:C=$B1296)),
  IF(
    OR(
      ISNUMBER(SEARCH(""CDM CASH DEPOSIT"",$C1296)),
      ISNUMBER(SEARCH(""CASH DEPOSIT"",$C1296)),
      COUNTIF('SUMMARY D"&amp;"ATA'!D:D,$C1296)&lt;&gt;1
    ),
    """",
    IFERROR(TEXTJOIN(CHAR(10),TRUE,FILTER('SUMMARY DATA'!F:F,'SUMMARY DATA'!D:D=$C1296)),"""")
  )
)"),"")</f>
        <v/>
      </c>
      <c r="G1296" s="2" t="str">
        <f>IFERROR(__xludf.DUMMYFUNCTION("IFERROR(
  TEXTJOIN(CHAR(10),TRUE,FILTER('SUMMARY DATA'!G:G,'SUMMARY DATA'!A:A=$A1296,'SUMMARY DATA'!C:C=$B1296)),
  IF(
    OR(
      ISNUMBER(SEARCH(""CDM CASH DEPOSIT"",$C1296)),
      ISNUMBER(SEARCH(""CASH DEPOSIT"",$C1296)),
      COUNTIF('SUMMARY D"&amp;"ATA'!D:D,$C1296)&lt;&gt;1
    ),
    """",
    IFERROR(TEXTJOIN(CHAR(10),TRUE,FILTER('SUMMARY DATA'!G:G,'SUMMARY DATA'!D:D=$C1296)),"""")
  )
)"),"")</f>
        <v/>
      </c>
      <c r="H1296" s="6" t="str">
        <f>IFERROR(__xludf.DUMMYFUNCTION("IFERROR(
  TEXTJOIN(CHAR(10),TRUE,FILTER('SUMMARY DATA'!H:H,'SUMMARY DATA'!A:A=$A1296,'SUMMARY DATA'!C:C=$B1296)),
  IF(
    OR(
      ISNUMBER(SEARCH(""CDM CASH DEPOSIT"",$C1296)),
      ISNUMBER(SEARCH(""CASH DEPOSIT"",$C1296)),
      COUNTIF('SUMMARY D"&amp;"ATA'!D:D,$C1296)&lt;&gt;1
    ),
    """",
    IFERROR(TEXTJOIN(CHAR(10),TRUE,FILTER('SUMMARY DATA'!H:H,'SUMMARY DATA'!D:D=$C1296)),"""")
  )
)"),"")</f>
        <v/>
      </c>
      <c r="I1296" s="6" t="str">
        <f>IFERROR(__xludf.DUMMYFUNCTION("IF(H1296="""","""",
SUM(ARRAYFORMULA(VALUE(SPLIT(H1296,CHAR(10)))))
)"),"")</f>
        <v/>
      </c>
      <c r="J1296" s="2" t="str">
        <f>IFERROR(__xludf.DUMMYFUNCTION("IFERROR(
  TEXTJOIN(CHAR(10),TRUE,FILTER('SUMMARY DATA'!I:I,'SUMMARY DATA'!A:A=$A1296,'SUMMARY DATA'!C:C=$B1296)),
  IF(
    OR(
      ISNUMBER(SEARCH(""CDM CASH DEPOSIT"",$C1296)),
      ISNUMBER(SEARCH(""CASH DEPOSIT"",$C1296)),
      COUNTIF('SUMMARY D"&amp;"ATA'!D:D,$C1296)&lt;&gt;1
    ),
    """",
    IFERROR(TEXTJOIN(CHAR(10),TRUE,FILTER('SUMMARY DATA'!I:I,'SUMMARY DATA'!D:D=$C1296)),"""")
  )
)"),"")</f>
        <v/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 ht="15.75" customHeight="1" spans="1:27">
      <c r="A1297" s="2"/>
      <c r="B1297" s="41"/>
      <c r="C1297" s="2"/>
      <c r="D1297" s="6"/>
      <c r="E1297" s="4" t="str">
        <f>IFERROR(__xludf.DUMMYFUNCTION("IFERROR(
  TEXTJOIN(CHAR(10),TRUE,FILTER('SUMMARY DATA'!E:E,'SUMMARY DATA'!A:A=$A1297,'SUMMARY DATA'!C:C=$B1297)),
  IF(
    OR(
      ISNUMBER(SEARCH(""CDM CASH DEPOSIT"",$C1297)),
      ISNUMBER(SEARCH(""CASH DEPOSIT"",$C1297)),
      COUNTIF('SUMMARY D"&amp;"ATA'!D:D,$C1297)&lt;&gt;1
    ),
    """",
    IFERROR(TEXTJOIN(CHAR(10),TRUE,FILTER('SUMMARY DATA'!E:E,'SUMMARY DATA'!D:D=$C1297)),"""")
  )
)"),"")</f>
        <v/>
      </c>
      <c r="F1297" s="2" t="str">
        <f>IFERROR(__xludf.DUMMYFUNCTION("IFERROR(
  TEXTJOIN(CHAR(10),TRUE,FILTER('SUMMARY DATA'!F:F,'SUMMARY DATA'!A:A=$A1297,'SUMMARY DATA'!C:C=$B1297)),
  IF(
    OR(
      ISNUMBER(SEARCH(""CDM CASH DEPOSIT"",$C1297)),
      ISNUMBER(SEARCH(""CASH DEPOSIT"",$C1297)),
      COUNTIF('SUMMARY D"&amp;"ATA'!D:D,$C1297)&lt;&gt;1
    ),
    """",
    IFERROR(TEXTJOIN(CHAR(10),TRUE,FILTER('SUMMARY DATA'!F:F,'SUMMARY DATA'!D:D=$C1297)),"""")
  )
)"),"")</f>
        <v/>
      </c>
      <c r="G1297" s="2" t="str">
        <f>IFERROR(__xludf.DUMMYFUNCTION("IFERROR(
  TEXTJOIN(CHAR(10),TRUE,FILTER('SUMMARY DATA'!G:G,'SUMMARY DATA'!A:A=$A1297,'SUMMARY DATA'!C:C=$B1297)),
  IF(
    OR(
      ISNUMBER(SEARCH(""CDM CASH DEPOSIT"",$C1297)),
      ISNUMBER(SEARCH(""CASH DEPOSIT"",$C1297)),
      COUNTIF('SUMMARY D"&amp;"ATA'!D:D,$C1297)&lt;&gt;1
    ),
    """",
    IFERROR(TEXTJOIN(CHAR(10),TRUE,FILTER('SUMMARY DATA'!G:G,'SUMMARY DATA'!D:D=$C1297)),"""")
  )
)"),"")</f>
        <v/>
      </c>
      <c r="H1297" s="6" t="str">
        <f>IFERROR(__xludf.DUMMYFUNCTION("IFERROR(
  TEXTJOIN(CHAR(10),TRUE,FILTER('SUMMARY DATA'!H:H,'SUMMARY DATA'!A:A=$A1297,'SUMMARY DATA'!C:C=$B1297)),
  IF(
    OR(
      ISNUMBER(SEARCH(""CDM CASH DEPOSIT"",$C1297)),
      ISNUMBER(SEARCH(""CASH DEPOSIT"",$C1297)),
      COUNTIF('SUMMARY D"&amp;"ATA'!D:D,$C1297)&lt;&gt;1
    ),
    """",
    IFERROR(TEXTJOIN(CHAR(10),TRUE,FILTER('SUMMARY DATA'!H:H,'SUMMARY DATA'!D:D=$C1297)),"""")
  )
)"),"")</f>
        <v/>
      </c>
      <c r="I1297" s="6" t="str">
        <f>IFERROR(__xludf.DUMMYFUNCTION("IF(H1297="""","""",
SUM(ARRAYFORMULA(VALUE(SPLIT(H1297,CHAR(10)))))
)"),"")</f>
        <v/>
      </c>
      <c r="J1297" s="2" t="str">
        <f>IFERROR(__xludf.DUMMYFUNCTION("IFERROR(
  TEXTJOIN(CHAR(10),TRUE,FILTER('SUMMARY DATA'!I:I,'SUMMARY DATA'!A:A=$A1297,'SUMMARY DATA'!C:C=$B1297)),
  IF(
    OR(
      ISNUMBER(SEARCH(""CDM CASH DEPOSIT"",$C1297)),
      ISNUMBER(SEARCH(""CASH DEPOSIT"",$C1297)),
      COUNTIF('SUMMARY D"&amp;"ATA'!D:D,$C1297)&lt;&gt;1
    ),
    """",
    IFERROR(TEXTJOIN(CHAR(10),TRUE,FILTER('SUMMARY DATA'!I:I,'SUMMARY DATA'!D:D=$C1297)),"""")
  )
)"),"")</f>
        <v/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 ht="15.75" customHeight="1" spans="1:27">
      <c r="A1298" s="2"/>
      <c r="B1298" s="41"/>
      <c r="C1298" s="2"/>
      <c r="D1298" s="6"/>
      <c r="E1298" s="4" t="str">
        <f>IFERROR(__xludf.DUMMYFUNCTION("IFERROR(
  TEXTJOIN(CHAR(10),TRUE,FILTER('SUMMARY DATA'!E:E,'SUMMARY DATA'!A:A=$A1298,'SUMMARY DATA'!C:C=$B1298)),
  IF(
    OR(
      ISNUMBER(SEARCH(""CDM CASH DEPOSIT"",$C1298)),
      ISNUMBER(SEARCH(""CASH DEPOSIT"",$C1298)),
      COUNTIF('SUMMARY D"&amp;"ATA'!D:D,$C1298)&lt;&gt;1
    ),
    """",
    IFERROR(TEXTJOIN(CHAR(10),TRUE,FILTER('SUMMARY DATA'!E:E,'SUMMARY DATA'!D:D=$C1298)),"""")
  )
)"),"")</f>
        <v/>
      </c>
      <c r="F1298" s="2" t="str">
        <f>IFERROR(__xludf.DUMMYFUNCTION("IFERROR(
  TEXTJOIN(CHAR(10),TRUE,FILTER('SUMMARY DATA'!F:F,'SUMMARY DATA'!A:A=$A1298,'SUMMARY DATA'!C:C=$B1298)),
  IF(
    OR(
      ISNUMBER(SEARCH(""CDM CASH DEPOSIT"",$C1298)),
      ISNUMBER(SEARCH(""CASH DEPOSIT"",$C1298)),
      COUNTIF('SUMMARY D"&amp;"ATA'!D:D,$C1298)&lt;&gt;1
    ),
    """",
    IFERROR(TEXTJOIN(CHAR(10),TRUE,FILTER('SUMMARY DATA'!F:F,'SUMMARY DATA'!D:D=$C1298)),"""")
  )
)"),"")</f>
        <v/>
      </c>
      <c r="G1298" s="2" t="str">
        <f>IFERROR(__xludf.DUMMYFUNCTION("IFERROR(
  TEXTJOIN(CHAR(10),TRUE,FILTER('SUMMARY DATA'!G:G,'SUMMARY DATA'!A:A=$A1298,'SUMMARY DATA'!C:C=$B1298)),
  IF(
    OR(
      ISNUMBER(SEARCH(""CDM CASH DEPOSIT"",$C1298)),
      ISNUMBER(SEARCH(""CASH DEPOSIT"",$C1298)),
      COUNTIF('SUMMARY D"&amp;"ATA'!D:D,$C1298)&lt;&gt;1
    ),
    """",
    IFERROR(TEXTJOIN(CHAR(10),TRUE,FILTER('SUMMARY DATA'!G:G,'SUMMARY DATA'!D:D=$C1298)),"""")
  )
)"),"")</f>
        <v/>
      </c>
      <c r="H1298" s="6" t="str">
        <f>IFERROR(__xludf.DUMMYFUNCTION("IFERROR(
  TEXTJOIN(CHAR(10),TRUE,FILTER('SUMMARY DATA'!H:H,'SUMMARY DATA'!A:A=$A1298,'SUMMARY DATA'!C:C=$B1298)),
  IF(
    OR(
      ISNUMBER(SEARCH(""CDM CASH DEPOSIT"",$C1298)),
      ISNUMBER(SEARCH(""CASH DEPOSIT"",$C1298)),
      COUNTIF('SUMMARY D"&amp;"ATA'!D:D,$C1298)&lt;&gt;1
    ),
    """",
    IFERROR(TEXTJOIN(CHAR(10),TRUE,FILTER('SUMMARY DATA'!H:H,'SUMMARY DATA'!D:D=$C1298)),"""")
  )
)"),"")</f>
        <v/>
      </c>
      <c r="I1298" s="6" t="str">
        <f>IFERROR(__xludf.DUMMYFUNCTION("IF(H1298="""","""",
SUM(ARRAYFORMULA(VALUE(SPLIT(H1298,CHAR(10)))))
)"),"")</f>
        <v/>
      </c>
      <c r="J1298" s="2" t="str">
        <f>IFERROR(__xludf.DUMMYFUNCTION("IFERROR(
  TEXTJOIN(CHAR(10),TRUE,FILTER('SUMMARY DATA'!I:I,'SUMMARY DATA'!A:A=$A1298,'SUMMARY DATA'!C:C=$B1298)),
  IF(
    OR(
      ISNUMBER(SEARCH(""CDM CASH DEPOSIT"",$C1298)),
      ISNUMBER(SEARCH(""CASH DEPOSIT"",$C1298)),
      COUNTIF('SUMMARY D"&amp;"ATA'!D:D,$C1298)&lt;&gt;1
    ),
    """",
    IFERROR(TEXTJOIN(CHAR(10),TRUE,FILTER('SUMMARY DATA'!I:I,'SUMMARY DATA'!D:D=$C1298)),"""")
  )
)"),"")</f>
        <v/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 ht="15.75" customHeight="1" spans="1:27">
      <c r="A1299" s="2"/>
      <c r="B1299" s="41"/>
      <c r="C1299" s="2"/>
      <c r="D1299" s="6"/>
      <c r="E1299" s="4" t="str">
        <f>IFERROR(__xludf.DUMMYFUNCTION("IFERROR(
  TEXTJOIN(CHAR(10),TRUE,FILTER('SUMMARY DATA'!E:E,'SUMMARY DATA'!A:A=$A1299,'SUMMARY DATA'!C:C=$B1299)),
  IF(
    OR(
      ISNUMBER(SEARCH(""CDM CASH DEPOSIT"",$C1299)),
      ISNUMBER(SEARCH(""CASH DEPOSIT"",$C1299)),
      COUNTIF('SUMMARY D"&amp;"ATA'!D:D,$C1299)&lt;&gt;1
    ),
    """",
    IFERROR(TEXTJOIN(CHAR(10),TRUE,FILTER('SUMMARY DATA'!E:E,'SUMMARY DATA'!D:D=$C1299)),"""")
  )
)"),"")</f>
        <v/>
      </c>
      <c r="F1299" s="2" t="str">
        <f>IFERROR(__xludf.DUMMYFUNCTION("IFERROR(
  TEXTJOIN(CHAR(10),TRUE,FILTER('SUMMARY DATA'!F:F,'SUMMARY DATA'!A:A=$A1299,'SUMMARY DATA'!C:C=$B1299)),
  IF(
    OR(
      ISNUMBER(SEARCH(""CDM CASH DEPOSIT"",$C1299)),
      ISNUMBER(SEARCH(""CASH DEPOSIT"",$C1299)),
      COUNTIF('SUMMARY D"&amp;"ATA'!D:D,$C1299)&lt;&gt;1
    ),
    """",
    IFERROR(TEXTJOIN(CHAR(10),TRUE,FILTER('SUMMARY DATA'!F:F,'SUMMARY DATA'!D:D=$C1299)),"""")
  )
)"),"")</f>
        <v/>
      </c>
      <c r="G1299" s="2" t="str">
        <f>IFERROR(__xludf.DUMMYFUNCTION("IFERROR(
  TEXTJOIN(CHAR(10),TRUE,FILTER('SUMMARY DATA'!G:G,'SUMMARY DATA'!A:A=$A1299,'SUMMARY DATA'!C:C=$B1299)),
  IF(
    OR(
      ISNUMBER(SEARCH(""CDM CASH DEPOSIT"",$C1299)),
      ISNUMBER(SEARCH(""CASH DEPOSIT"",$C1299)),
      COUNTIF('SUMMARY D"&amp;"ATA'!D:D,$C1299)&lt;&gt;1
    ),
    """",
    IFERROR(TEXTJOIN(CHAR(10),TRUE,FILTER('SUMMARY DATA'!G:G,'SUMMARY DATA'!D:D=$C1299)),"""")
  )
)"),"")</f>
        <v/>
      </c>
      <c r="H1299" s="6" t="str">
        <f>IFERROR(__xludf.DUMMYFUNCTION("IFERROR(
  TEXTJOIN(CHAR(10),TRUE,FILTER('SUMMARY DATA'!H:H,'SUMMARY DATA'!A:A=$A1299,'SUMMARY DATA'!C:C=$B1299)),
  IF(
    OR(
      ISNUMBER(SEARCH(""CDM CASH DEPOSIT"",$C1299)),
      ISNUMBER(SEARCH(""CASH DEPOSIT"",$C1299)),
      COUNTIF('SUMMARY D"&amp;"ATA'!D:D,$C1299)&lt;&gt;1
    ),
    """",
    IFERROR(TEXTJOIN(CHAR(10),TRUE,FILTER('SUMMARY DATA'!H:H,'SUMMARY DATA'!D:D=$C1299)),"""")
  )
)"),"")</f>
        <v/>
      </c>
      <c r="I1299" s="6" t="str">
        <f>IFERROR(__xludf.DUMMYFUNCTION("IF(H1299="""","""",
SUM(ARRAYFORMULA(VALUE(SPLIT(H1299,CHAR(10)))))
)"),"")</f>
        <v/>
      </c>
      <c r="J1299" s="2" t="str">
        <f>IFERROR(__xludf.DUMMYFUNCTION("IFERROR(
  TEXTJOIN(CHAR(10),TRUE,FILTER('SUMMARY DATA'!I:I,'SUMMARY DATA'!A:A=$A1299,'SUMMARY DATA'!C:C=$B1299)),
  IF(
    OR(
      ISNUMBER(SEARCH(""CDM CASH DEPOSIT"",$C1299)),
      ISNUMBER(SEARCH(""CASH DEPOSIT"",$C1299)),
      COUNTIF('SUMMARY D"&amp;"ATA'!D:D,$C1299)&lt;&gt;1
    ),
    """",
    IFERROR(TEXTJOIN(CHAR(10),TRUE,FILTER('SUMMARY DATA'!I:I,'SUMMARY DATA'!D:D=$C1299)),"""")
  )
)"),"")</f>
        <v/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 ht="15.75" customHeight="1" spans="1:27">
      <c r="A1300" s="2"/>
      <c r="B1300" s="41"/>
      <c r="C1300" s="2"/>
      <c r="D1300" s="6"/>
      <c r="E1300" s="4" t="str">
        <f>IFERROR(__xludf.DUMMYFUNCTION("IFERROR(
  TEXTJOIN(CHAR(10),TRUE,FILTER('SUMMARY DATA'!E:E,'SUMMARY DATA'!A:A=$A1300,'SUMMARY DATA'!C:C=$B1300)),
  IF(
    OR(
      ISNUMBER(SEARCH(""CDM CASH DEPOSIT"",$C1300)),
      ISNUMBER(SEARCH(""CASH DEPOSIT"",$C1300)),
      COUNTIF('SUMMARY D"&amp;"ATA'!D:D,$C1300)&lt;&gt;1
    ),
    """",
    IFERROR(TEXTJOIN(CHAR(10),TRUE,FILTER('SUMMARY DATA'!E:E,'SUMMARY DATA'!D:D=$C1300)),"""")
  )
)"),"")</f>
        <v/>
      </c>
      <c r="F1300" s="2" t="str">
        <f>IFERROR(__xludf.DUMMYFUNCTION("IFERROR(
  TEXTJOIN(CHAR(10),TRUE,FILTER('SUMMARY DATA'!F:F,'SUMMARY DATA'!A:A=$A1300,'SUMMARY DATA'!C:C=$B1300)),
  IF(
    OR(
      ISNUMBER(SEARCH(""CDM CASH DEPOSIT"",$C1300)),
      ISNUMBER(SEARCH(""CASH DEPOSIT"",$C1300)),
      COUNTIF('SUMMARY D"&amp;"ATA'!D:D,$C1300)&lt;&gt;1
    ),
    """",
    IFERROR(TEXTJOIN(CHAR(10),TRUE,FILTER('SUMMARY DATA'!F:F,'SUMMARY DATA'!D:D=$C1300)),"""")
  )
)"),"")</f>
        <v/>
      </c>
      <c r="G1300" s="2" t="str">
        <f>IFERROR(__xludf.DUMMYFUNCTION("IFERROR(
  TEXTJOIN(CHAR(10),TRUE,FILTER('SUMMARY DATA'!G:G,'SUMMARY DATA'!A:A=$A1300,'SUMMARY DATA'!C:C=$B1300)),
  IF(
    OR(
      ISNUMBER(SEARCH(""CDM CASH DEPOSIT"",$C1300)),
      ISNUMBER(SEARCH(""CASH DEPOSIT"",$C1300)),
      COUNTIF('SUMMARY D"&amp;"ATA'!D:D,$C1300)&lt;&gt;1
    ),
    """",
    IFERROR(TEXTJOIN(CHAR(10),TRUE,FILTER('SUMMARY DATA'!G:G,'SUMMARY DATA'!D:D=$C1300)),"""")
  )
)"),"")</f>
        <v/>
      </c>
      <c r="H1300" s="6" t="str">
        <f>IFERROR(__xludf.DUMMYFUNCTION("IFERROR(
  TEXTJOIN(CHAR(10),TRUE,FILTER('SUMMARY DATA'!H:H,'SUMMARY DATA'!A:A=$A1300,'SUMMARY DATA'!C:C=$B1300)),
  IF(
    OR(
      ISNUMBER(SEARCH(""CDM CASH DEPOSIT"",$C1300)),
      ISNUMBER(SEARCH(""CASH DEPOSIT"",$C1300)),
      COUNTIF('SUMMARY D"&amp;"ATA'!D:D,$C1300)&lt;&gt;1
    ),
    """",
    IFERROR(TEXTJOIN(CHAR(10),TRUE,FILTER('SUMMARY DATA'!H:H,'SUMMARY DATA'!D:D=$C1300)),"""")
  )
)"),"")</f>
        <v/>
      </c>
      <c r="I1300" s="6" t="str">
        <f>IFERROR(__xludf.DUMMYFUNCTION("IF(H1300="""","""",
SUM(ARRAYFORMULA(VALUE(SPLIT(H1300,CHAR(10)))))
)"),"")</f>
        <v/>
      </c>
      <c r="J1300" s="2" t="str">
        <f>IFERROR(__xludf.DUMMYFUNCTION("IFERROR(
  TEXTJOIN(CHAR(10),TRUE,FILTER('SUMMARY DATA'!I:I,'SUMMARY DATA'!A:A=$A1300,'SUMMARY DATA'!C:C=$B1300)),
  IF(
    OR(
      ISNUMBER(SEARCH(""CDM CASH DEPOSIT"",$C1300)),
      ISNUMBER(SEARCH(""CASH DEPOSIT"",$C1300)),
      COUNTIF('SUMMARY D"&amp;"ATA'!D:D,$C1300)&lt;&gt;1
    ),
    """",
    IFERROR(TEXTJOIN(CHAR(10),TRUE,FILTER('SUMMARY DATA'!I:I,'SUMMARY DATA'!D:D=$C1300)),"""")
  )
)"),"")</f>
        <v/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 ht="15.75" customHeight="1" spans="1:27">
      <c r="A1301" s="2"/>
      <c r="B1301" s="41"/>
      <c r="C1301" s="2"/>
      <c r="D1301" s="6"/>
      <c r="E1301" s="4" t="str">
        <f>IFERROR(__xludf.DUMMYFUNCTION("IFERROR(
  TEXTJOIN(CHAR(10),TRUE,FILTER('SUMMARY DATA'!E:E,'SUMMARY DATA'!A:A=$A1301,'SUMMARY DATA'!C:C=$B1301)),
  IF(
    OR(
      ISNUMBER(SEARCH(""CDM CASH DEPOSIT"",$C1301)),
      ISNUMBER(SEARCH(""CASH DEPOSIT"",$C1301)),
      COUNTIF('SUMMARY D"&amp;"ATA'!D:D,$C1301)&lt;&gt;1
    ),
    """",
    IFERROR(TEXTJOIN(CHAR(10),TRUE,FILTER('SUMMARY DATA'!E:E,'SUMMARY DATA'!D:D=$C1301)),"""")
  )
)"),"")</f>
        <v/>
      </c>
      <c r="F1301" s="2" t="str">
        <f>IFERROR(__xludf.DUMMYFUNCTION("IFERROR(
  TEXTJOIN(CHAR(10),TRUE,FILTER('SUMMARY DATA'!F:F,'SUMMARY DATA'!A:A=$A1301,'SUMMARY DATA'!C:C=$B1301)),
  IF(
    OR(
      ISNUMBER(SEARCH(""CDM CASH DEPOSIT"",$C1301)),
      ISNUMBER(SEARCH(""CASH DEPOSIT"",$C1301)),
      COUNTIF('SUMMARY D"&amp;"ATA'!D:D,$C1301)&lt;&gt;1
    ),
    """",
    IFERROR(TEXTJOIN(CHAR(10),TRUE,FILTER('SUMMARY DATA'!F:F,'SUMMARY DATA'!D:D=$C1301)),"""")
  )
)"),"")</f>
        <v/>
      </c>
      <c r="G1301" s="2" t="str">
        <f>IFERROR(__xludf.DUMMYFUNCTION("IFERROR(
  TEXTJOIN(CHAR(10),TRUE,FILTER('SUMMARY DATA'!G:G,'SUMMARY DATA'!A:A=$A1301,'SUMMARY DATA'!C:C=$B1301)),
  IF(
    OR(
      ISNUMBER(SEARCH(""CDM CASH DEPOSIT"",$C1301)),
      ISNUMBER(SEARCH(""CASH DEPOSIT"",$C1301)),
      COUNTIF('SUMMARY D"&amp;"ATA'!D:D,$C1301)&lt;&gt;1
    ),
    """",
    IFERROR(TEXTJOIN(CHAR(10),TRUE,FILTER('SUMMARY DATA'!G:G,'SUMMARY DATA'!D:D=$C1301)),"""")
  )
)"),"")</f>
        <v/>
      </c>
      <c r="H1301" s="6" t="str">
        <f>IFERROR(__xludf.DUMMYFUNCTION("IFERROR(
  TEXTJOIN(CHAR(10),TRUE,FILTER('SUMMARY DATA'!H:H,'SUMMARY DATA'!A:A=$A1301,'SUMMARY DATA'!C:C=$B1301)),
  IF(
    OR(
      ISNUMBER(SEARCH(""CDM CASH DEPOSIT"",$C1301)),
      ISNUMBER(SEARCH(""CASH DEPOSIT"",$C1301)),
      COUNTIF('SUMMARY D"&amp;"ATA'!D:D,$C1301)&lt;&gt;1
    ),
    """",
    IFERROR(TEXTJOIN(CHAR(10),TRUE,FILTER('SUMMARY DATA'!H:H,'SUMMARY DATA'!D:D=$C1301)),"""")
  )
)"),"")</f>
        <v/>
      </c>
      <c r="I1301" s="6" t="str">
        <f>IFERROR(__xludf.DUMMYFUNCTION("IF(H1301="""","""",
SUM(ARRAYFORMULA(VALUE(SPLIT(H1301,CHAR(10)))))
)"),"")</f>
        <v/>
      </c>
      <c r="J1301" s="2" t="str">
        <f>IFERROR(__xludf.DUMMYFUNCTION("IFERROR(
  TEXTJOIN(CHAR(10),TRUE,FILTER('SUMMARY DATA'!I:I,'SUMMARY DATA'!A:A=$A1301,'SUMMARY DATA'!C:C=$B1301)),
  IF(
    OR(
      ISNUMBER(SEARCH(""CDM CASH DEPOSIT"",$C1301)),
      ISNUMBER(SEARCH(""CASH DEPOSIT"",$C1301)),
      COUNTIF('SUMMARY D"&amp;"ATA'!D:D,$C1301)&lt;&gt;1
    ),
    """",
    IFERROR(TEXTJOIN(CHAR(10),TRUE,FILTER('SUMMARY DATA'!I:I,'SUMMARY DATA'!D:D=$C1301)),"""")
  )
)"),"")</f>
        <v/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 ht="15.75" customHeight="1" spans="1:27">
      <c r="A1302" s="2"/>
      <c r="B1302" s="41"/>
      <c r="C1302" s="2"/>
      <c r="D1302" s="6"/>
      <c r="E1302" s="4" t="str">
        <f>IFERROR(__xludf.DUMMYFUNCTION("IFERROR(
  TEXTJOIN(CHAR(10),TRUE,FILTER('SUMMARY DATA'!E:E,'SUMMARY DATA'!A:A=$A1302,'SUMMARY DATA'!C:C=$B1302)),
  IF(
    OR(
      ISNUMBER(SEARCH(""CDM CASH DEPOSIT"",$C1302)),
      ISNUMBER(SEARCH(""CASH DEPOSIT"",$C1302)),
      COUNTIF('SUMMARY D"&amp;"ATA'!D:D,$C1302)&lt;&gt;1
    ),
    """",
    IFERROR(TEXTJOIN(CHAR(10),TRUE,FILTER('SUMMARY DATA'!E:E,'SUMMARY DATA'!D:D=$C1302)),"""")
  )
)"),"")</f>
        <v/>
      </c>
      <c r="F1302" s="2" t="str">
        <f>IFERROR(__xludf.DUMMYFUNCTION("IFERROR(
  TEXTJOIN(CHAR(10),TRUE,FILTER('SUMMARY DATA'!F:F,'SUMMARY DATA'!A:A=$A1302,'SUMMARY DATA'!C:C=$B1302)),
  IF(
    OR(
      ISNUMBER(SEARCH(""CDM CASH DEPOSIT"",$C1302)),
      ISNUMBER(SEARCH(""CASH DEPOSIT"",$C1302)),
      COUNTIF('SUMMARY D"&amp;"ATA'!D:D,$C1302)&lt;&gt;1
    ),
    """",
    IFERROR(TEXTJOIN(CHAR(10),TRUE,FILTER('SUMMARY DATA'!F:F,'SUMMARY DATA'!D:D=$C1302)),"""")
  )
)"),"")</f>
        <v/>
      </c>
      <c r="G1302" s="2" t="str">
        <f>IFERROR(__xludf.DUMMYFUNCTION("IFERROR(
  TEXTJOIN(CHAR(10),TRUE,FILTER('SUMMARY DATA'!G:G,'SUMMARY DATA'!A:A=$A1302,'SUMMARY DATA'!C:C=$B1302)),
  IF(
    OR(
      ISNUMBER(SEARCH(""CDM CASH DEPOSIT"",$C1302)),
      ISNUMBER(SEARCH(""CASH DEPOSIT"",$C1302)),
      COUNTIF('SUMMARY D"&amp;"ATA'!D:D,$C1302)&lt;&gt;1
    ),
    """",
    IFERROR(TEXTJOIN(CHAR(10),TRUE,FILTER('SUMMARY DATA'!G:G,'SUMMARY DATA'!D:D=$C1302)),"""")
  )
)"),"")</f>
        <v/>
      </c>
      <c r="H1302" s="6" t="str">
        <f>IFERROR(__xludf.DUMMYFUNCTION("IFERROR(
  TEXTJOIN(CHAR(10),TRUE,FILTER('SUMMARY DATA'!H:H,'SUMMARY DATA'!A:A=$A1302,'SUMMARY DATA'!C:C=$B1302)),
  IF(
    OR(
      ISNUMBER(SEARCH(""CDM CASH DEPOSIT"",$C1302)),
      ISNUMBER(SEARCH(""CASH DEPOSIT"",$C1302)),
      COUNTIF('SUMMARY D"&amp;"ATA'!D:D,$C1302)&lt;&gt;1
    ),
    """",
    IFERROR(TEXTJOIN(CHAR(10),TRUE,FILTER('SUMMARY DATA'!H:H,'SUMMARY DATA'!D:D=$C1302)),"""")
  )
)"),"")</f>
        <v/>
      </c>
      <c r="I1302" s="6" t="str">
        <f>IFERROR(__xludf.DUMMYFUNCTION("IF(H1302="""","""",
SUM(ARRAYFORMULA(VALUE(SPLIT(H1302,CHAR(10)))))
)"),"")</f>
        <v/>
      </c>
      <c r="J1302" s="2" t="str">
        <f>IFERROR(__xludf.DUMMYFUNCTION("IFERROR(
  TEXTJOIN(CHAR(10),TRUE,FILTER('SUMMARY DATA'!I:I,'SUMMARY DATA'!A:A=$A1302,'SUMMARY DATA'!C:C=$B1302)),
  IF(
    OR(
      ISNUMBER(SEARCH(""CDM CASH DEPOSIT"",$C1302)),
      ISNUMBER(SEARCH(""CASH DEPOSIT"",$C1302)),
      COUNTIF('SUMMARY D"&amp;"ATA'!D:D,$C1302)&lt;&gt;1
    ),
    """",
    IFERROR(TEXTJOIN(CHAR(10),TRUE,FILTER('SUMMARY DATA'!I:I,'SUMMARY DATA'!D:D=$C1302)),"""")
  )
)"),"")</f>
        <v/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 ht="15.75" customHeight="1" spans="1:27">
      <c r="A1303" s="2"/>
      <c r="B1303" s="41"/>
      <c r="C1303" s="2"/>
      <c r="D1303" s="6"/>
      <c r="E1303" s="4" t="str">
        <f>IFERROR(__xludf.DUMMYFUNCTION("IFERROR(
  TEXTJOIN(CHAR(10),TRUE,FILTER('SUMMARY DATA'!E:E,'SUMMARY DATA'!A:A=$A1303,'SUMMARY DATA'!C:C=$B1303)),
  IF(
    OR(
      ISNUMBER(SEARCH(""CDM CASH DEPOSIT"",$C1303)),
      ISNUMBER(SEARCH(""CASH DEPOSIT"",$C1303)),
      COUNTIF('SUMMARY D"&amp;"ATA'!D:D,$C1303)&lt;&gt;1
    ),
    """",
    IFERROR(TEXTJOIN(CHAR(10),TRUE,FILTER('SUMMARY DATA'!E:E,'SUMMARY DATA'!D:D=$C1303)),"""")
  )
)"),"")</f>
        <v/>
      </c>
      <c r="F1303" s="2" t="str">
        <f>IFERROR(__xludf.DUMMYFUNCTION("IFERROR(
  TEXTJOIN(CHAR(10),TRUE,FILTER('SUMMARY DATA'!F:F,'SUMMARY DATA'!A:A=$A1303,'SUMMARY DATA'!C:C=$B1303)),
  IF(
    OR(
      ISNUMBER(SEARCH(""CDM CASH DEPOSIT"",$C1303)),
      ISNUMBER(SEARCH(""CASH DEPOSIT"",$C1303)),
      COUNTIF('SUMMARY D"&amp;"ATA'!D:D,$C1303)&lt;&gt;1
    ),
    """",
    IFERROR(TEXTJOIN(CHAR(10),TRUE,FILTER('SUMMARY DATA'!F:F,'SUMMARY DATA'!D:D=$C1303)),"""")
  )
)"),"")</f>
        <v/>
      </c>
      <c r="G1303" s="2" t="str">
        <f>IFERROR(__xludf.DUMMYFUNCTION("IFERROR(
  TEXTJOIN(CHAR(10),TRUE,FILTER('SUMMARY DATA'!G:G,'SUMMARY DATA'!A:A=$A1303,'SUMMARY DATA'!C:C=$B1303)),
  IF(
    OR(
      ISNUMBER(SEARCH(""CDM CASH DEPOSIT"",$C1303)),
      ISNUMBER(SEARCH(""CASH DEPOSIT"",$C1303)),
      COUNTIF('SUMMARY D"&amp;"ATA'!D:D,$C1303)&lt;&gt;1
    ),
    """",
    IFERROR(TEXTJOIN(CHAR(10),TRUE,FILTER('SUMMARY DATA'!G:G,'SUMMARY DATA'!D:D=$C1303)),"""")
  )
)"),"")</f>
        <v/>
      </c>
      <c r="H1303" s="6" t="str">
        <f>IFERROR(__xludf.DUMMYFUNCTION("IFERROR(
  TEXTJOIN(CHAR(10),TRUE,FILTER('SUMMARY DATA'!H:H,'SUMMARY DATA'!A:A=$A1303,'SUMMARY DATA'!C:C=$B1303)),
  IF(
    OR(
      ISNUMBER(SEARCH(""CDM CASH DEPOSIT"",$C1303)),
      ISNUMBER(SEARCH(""CASH DEPOSIT"",$C1303)),
      COUNTIF('SUMMARY D"&amp;"ATA'!D:D,$C1303)&lt;&gt;1
    ),
    """",
    IFERROR(TEXTJOIN(CHAR(10),TRUE,FILTER('SUMMARY DATA'!H:H,'SUMMARY DATA'!D:D=$C1303)),"""")
  )
)"),"")</f>
        <v/>
      </c>
      <c r="I1303" s="6" t="str">
        <f>IFERROR(__xludf.DUMMYFUNCTION("IF(H1303="""","""",
SUM(ARRAYFORMULA(VALUE(SPLIT(H1303,CHAR(10)))))
)"),"")</f>
        <v/>
      </c>
      <c r="J1303" s="2" t="str">
        <f>IFERROR(__xludf.DUMMYFUNCTION("IFERROR(
  TEXTJOIN(CHAR(10),TRUE,FILTER('SUMMARY DATA'!I:I,'SUMMARY DATA'!A:A=$A1303,'SUMMARY DATA'!C:C=$B1303)),
  IF(
    OR(
      ISNUMBER(SEARCH(""CDM CASH DEPOSIT"",$C1303)),
      ISNUMBER(SEARCH(""CASH DEPOSIT"",$C1303)),
      COUNTIF('SUMMARY D"&amp;"ATA'!D:D,$C1303)&lt;&gt;1
    ),
    """",
    IFERROR(TEXTJOIN(CHAR(10),TRUE,FILTER('SUMMARY DATA'!I:I,'SUMMARY DATA'!D:D=$C1303)),"""")
  )
)"),"")</f>
        <v/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ht="15.75" customHeight="1" spans="1:27">
      <c r="A1304" s="2"/>
      <c r="B1304" s="41"/>
      <c r="C1304" s="2"/>
      <c r="D1304" s="6"/>
      <c r="E1304" s="4" t="str">
        <f>IFERROR(__xludf.DUMMYFUNCTION("IFERROR(
  TEXTJOIN(CHAR(10),TRUE,FILTER('SUMMARY DATA'!E:E,'SUMMARY DATA'!A:A=$A1304,'SUMMARY DATA'!C:C=$B1304)),
  IF(
    OR(
      ISNUMBER(SEARCH(""CDM CASH DEPOSIT"",$C1304)),
      ISNUMBER(SEARCH(""CASH DEPOSIT"",$C1304)),
      COUNTIF('SUMMARY D"&amp;"ATA'!D:D,$C1304)&lt;&gt;1
    ),
    """",
    IFERROR(TEXTJOIN(CHAR(10),TRUE,FILTER('SUMMARY DATA'!E:E,'SUMMARY DATA'!D:D=$C1304)),"""")
  )
)"),"")</f>
        <v/>
      </c>
      <c r="F1304" s="2" t="str">
        <f>IFERROR(__xludf.DUMMYFUNCTION("IFERROR(
  TEXTJOIN(CHAR(10),TRUE,FILTER('SUMMARY DATA'!F:F,'SUMMARY DATA'!A:A=$A1304,'SUMMARY DATA'!C:C=$B1304)),
  IF(
    OR(
      ISNUMBER(SEARCH(""CDM CASH DEPOSIT"",$C1304)),
      ISNUMBER(SEARCH(""CASH DEPOSIT"",$C1304)),
      COUNTIF('SUMMARY D"&amp;"ATA'!D:D,$C1304)&lt;&gt;1
    ),
    """",
    IFERROR(TEXTJOIN(CHAR(10),TRUE,FILTER('SUMMARY DATA'!F:F,'SUMMARY DATA'!D:D=$C1304)),"""")
  )
)"),"")</f>
        <v/>
      </c>
      <c r="G1304" s="2" t="str">
        <f>IFERROR(__xludf.DUMMYFUNCTION("IFERROR(
  TEXTJOIN(CHAR(10),TRUE,FILTER('SUMMARY DATA'!G:G,'SUMMARY DATA'!A:A=$A1304,'SUMMARY DATA'!C:C=$B1304)),
  IF(
    OR(
      ISNUMBER(SEARCH(""CDM CASH DEPOSIT"",$C1304)),
      ISNUMBER(SEARCH(""CASH DEPOSIT"",$C1304)),
      COUNTIF('SUMMARY D"&amp;"ATA'!D:D,$C1304)&lt;&gt;1
    ),
    """",
    IFERROR(TEXTJOIN(CHAR(10),TRUE,FILTER('SUMMARY DATA'!G:G,'SUMMARY DATA'!D:D=$C1304)),"""")
  )
)"),"")</f>
        <v/>
      </c>
      <c r="H1304" s="6" t="str">
        <f>IFERROR(__xludf.DUMMYFUNCTION("IFERROR(
  TEXTJOIN(CHAR(10),TRUE,FILTER('SUMMARY DATA'!H:H,'SUMMARY DATA'!A:A=$A1304,'SUMMARY DATA'!C:C=$B1304)),
  IF(
    OR(
      ISNUMBER(SEARCH(""CDM CASH DEPOSIT"",$C1304)),
      ISNUMBER(SEARCH(""CASH DEPOSIT"",$C1304)),
      COUNTIF('SUMMARY D"&amp;"ATA'!D:D,$C1304)&lt;&gt;1
    ),
    """",
    IFERROR(TEXTJOIN(CHAR(10),TRUE,FILTER('SUMMARY DATA'!H:H,'SUMMARY DATA'!D:D=$C1304)),"""")
  )
)"),"")</f>
        <v/>
      </c>
      <c r="I1304" s="6" t="str">
        <f>IFERROR(__xludf.DUMMYFUNCTION("IF(H1304="""","""",
SUM(ARRAYFORMULA(VALUE(SPLIT(H1304,CHAR(10)))))
)"),"")</f>
        <v/>
      </c>
      <c r="J1304" s="2" t="str">
        <f>IFERROR(__xludf.DUMMYFUNCTION("IFERROR(
  TEXTJOIN(CHAR(10),TRUE,FILTER('SUMMARY DATA'!I:I,'SUMMARY DATA'!A:A=$A1304,'SUMMARY DATA'!C:C=$B1304)),
  IF(
    OR(
      ISNUMBER(SEARCH(""CDM CASH DEPOSIT"",$C1304)),
      ISNUMBER(SEARCH(""CASH DEPOSIT"",$C1304)),
      COUNTIF('SUMMARY D"&amp;"ATA'!D:D,$C1304)&lt;&gt;1
    ),
    """",
    IFERROR(TEXTJOIN(CHAR(10),TRUE,FILTER('SUMMARY DATA'!I:I,'SUMMARY DATA'!D:D=$C1304)),"""")
  )
)"),"")</f>
        <v/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 ht="15.75" customHeight="1" spans="1:27">
      <c r="A1305" s="2"/>
      <c r="B1305" s="41"/>
      <c r="C1305" s="2"/>
      <c r="D1305" s="6"/>
      <c r="E1305" s="4" t="str">
        <f>IFERROR(__xludf.DUMMYFUNCTION("IFERROR(
  TEXTJOIN(CHAR(10),TRUE,FILTER('SUMMARY DATA'!E:E,'SUMMARY DATA'!A:A=$A1305,'SUMMARY DATA'!C:C=$B1305)),
  IF(
    OR(
      ISNUMBER(SEARCH(""CDM CASH DEPOSIT"",$C1305)),
      ISNUMBER(SEARCH(""CASH DEPOSIT"",$C1305)),
      COUNTIF('SUMMARY D"&amp;"ATA'!D:D,$C1305)&lt;&gt;1
    ),
    """",
    IFERROR(TEXTJOIN(CHAR(10),TRUE,FILTER('SUMMARY DATA'!E:E,'SUMMARY DATA'!D:D=$C1305)),"""")
  )
)"),"")</f>
        <v/>
      </c>
      <c r="F1305" s="2" t="str">
        <f>IFERROR(__xludf.DUMMYFUNCTION("IFERROR(
  TEXTJOIN(CHAR(10),TRUE,FILTER('SUMMARY DATA'!F:F,'SUMMARY DATA'!A:A=$A1305,'SUMMARY DATA'!C:C=$B1305)),
  IF(
    OR(
      ISNUMBER(SEARCH(""CDM CASH DEPOSIT"",$C1305)),
      ISNUMBER(SEARCH(""CASH DEPOSIT"",$C1305)),
      COUNTIF('SUMMARY D"&amp;"ATA'!D:D,$C1305)&lt;&gt;1
    ),
    """",
    IFERROR(TEXTJOIN(CHAR(10),TRUE,FILTER('SUMMARY DATA'!F:F,'SUMMARY DATA'!D:D=$C1305)),"""")
  )
)"),"")</f>
        <v/>
      </c>
      <c r="G1305" s="2" t="str">
        <f>IFERROR(__xludf.DUMMYFUNCTION("IFERROR(
  TEXTJOIN(CHAR(10),TRUE,FILTER('SUMMARY DATA'!G:G,'SUMMARY DATA'!A:A=$A1305,'SUMMARY DATA'!C:C=$B1305)),
  IF(
    OR(
      ISNUMBER(SEARCH(""CDM CASH DEPOSIT"",$C1305)),
      ISNUMBER(SEARCH(""CASH DEPOSIT"",$C1305)),
      COUNTIF('SUMMARY D"&amp;"ATA'!D:D,$C1305)&lt;&gt;1
    ),
    """",
    IFERROR(TEXTJOIN(CHAR(10),TRUE,FILTER('SUMMARY DATA'!G:G,'SUMMARY DATA'!D:D=$C1305)),"""")
  )
)"),"")</f>
        <v/>
      </c>
      <c r="H1305" s="6" t="str">
        <f>IFERROR(__xludf.DUMMYFUNCTION("IFERROR(
  TEXTJOIN(CHAR(10),TRUE,FILTER('SUMMARY DATA'!H:H,'SUMMARY DATA'!A:A=$A1305,'SUMMARY DATA'!C:C=$B1305)),
  IF(
    OR(
      ISNUMBER(SEARCH(""CDM CASH DEPOSIT"",$C1305)),
      ISNUMBER(SEARCH(""CASH DEPOSIT"",$C1305)),
      COUNTIF('SUMMARY D"&amp;"ATA'!D:D,$C1305)&lt;&gt;1
    ),
    """",
    IFERROR(TEXTJOIN(CHAR(10),TRUE,FILTER('SUMMARY DATA'!H:H,'SUMMARY DATA'!D:D=$C1305)),"""")
  )
)"),"")</f>
        <v/>
      </c>
      <c r="I1305" s="6" t="str">
        <f>IFERROR(__xludf.DUMMYFUNCTION("IF(H1305="""","""",
SUM(ARRAYFORMULA(VALUE(SPLIT(H1305,CHAR(10)))))
)"),"")</f>
        <v/>
      </c>
      <c r="J1305" s="2" t="str">
        <f>IFERROR(__xludf.DUMMYFUNCTION("IFERROR(
  TEXTJOIN(CHAR(10),TRUE,FILTER('SUMMARY DATA'!I:I,'SUMMARY DATA'!A:A=$A1305,'SUMMARY DATA'!C:C=$B1305)),
  IF(
    OR(
      ISNUMBER(SEARCH(""CDM CASH DEPOSIT"",$C1305)),
      ISNUMBER(SEARCH(""CASH DEPOSIT"",$C1305)),
      COUNTIF('SUMMARY D"&amp;"ATA'!D:D,$C1305)&lt;&gt;1
    ),
    """",
    IFERROR(TEXTJOIN(CHAR(10),TRUE,FILTER('SUMMARY DATA'!I:I,'SUMMARY DATA'!D:D=$C1305)),"""")
  )
)"),"")</f>
        <v/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ht="15.75" customHeight="1" spans="1:27">
      <c r="A1306" s="2"/>
      <c r="B1306" s="41"/>
      <c r="C1306" s="2"/>
      <c r="D1306" s="6"/>
      <c r="E1306" s="4" t="str">
        <f>IFERROR(__xludf.DUMMYFUNCTION("IFERROR(
  TEXTJOIN(CHAR(10),TRUE,FILTER('SUMMARY DATA'!E:E,'SUMMARY DATA'!A:A=$A1306,'SUMMARY DATA'!C:C=$B1306)),
  IF(
    OR(
      ISNUMBER(SEARCH(""CDM CASH DEPOSIT"",$C1306)),
      ISNUMBER(SEARCH(""CASH DEPOSIT"",$C1306)),
      COUNTIF('SUMMARY D"&amp;"ATA'!D:D,$C1306)&lt;&gt;1
    ),
    """",
    IFERROR(TEXTJOIN(CHAR(10),TRUE,FILTER('SUMMARY DATA'!E:E,'SUMMARY DATA'!D:D=$C1306)),"""")
  )
)"),"")</f>
        <v/>
      </c>
      <c r="F1306" s="2" t="str">
        <f>IFERROR(__xludf.DUMMYFUNCTION("IFERROR(
  TEXTJOIN(CHAR(10),TRUE,FILTER('SUMMARY DATA'!F:F,'SUMMARY DATA'!A:A=$A1306,'SUMMARY DATA'!C:C=$B1306)),
  IF(
    OR(
      ISNUMBER(SEARCH(""CDM CASH DEPOSIT"",$C1306)),
      ISNUMBER(SEARCH(""CASH DEPOSIT"",$C1306)),
      COUNTIF('SUMMARY D"&amp;"ATA'!D:D,$C1306)&lt;&gt;1
    ),
    """",
    IFERROR(TEXTJOIN(CHAR(10),TRUE,FILTER('SUMMARY DATA'!F:F,'SUMMARY DATA'!D:D=$C1306)),"""")
  )
)"),"")</f>
        <v/>
      </c>
      <c r="G1306" s="2" t="str">
        <f>IFERROR(__xludf.DUMMYFUNCTION("IFERROR(
  TEXTJOIN(CHAR(10),TRUE,FILTER('SUMMARY DATA'!G:G,'SUMMARY DATA'!A:A=$A1306,'SUMMARY DATA'!C:C=$B1306)),
  IF(
    OR(
      ISNUMBER(SEARCH(""CDM CASH DEPOSIT"",$C1306)),
      ISNUMBER(SEARCH(""CASH DEPOSIT"",$C1306)),
      COUNTIF('SUMMARY D"&amp;"ATA'!D:D,$C1306)&lt;&gt;1
    ),
    """",
    IFERROR(TEXTJOIN(CHAR(10),TRUE,FILTER('SUMMARY DATA'!G:G,'SUMMARY DATA'!D:D=$C1306)),"""")
  )
)"),"")</f>
        <v/>
      </c>
      <c r="H1306" s="6" t="str">
        <f>IFERROR(__xludf.DUMMYFUNCTION("IFERROR(
  TEXTJOIN(CHAR(10),TRUE,FILTER('SUMMARY DATA'!H:H,'SUMMARY DATA'!A:A=$A1306,'SUMMARY DATA'!C:C=$B1306)),
  IF(
    OR(
      ISNUMBER(SEARCH(""CDM CASH DEPOSIT"",$C1306)),
      ISNUMBER(SEARCH(""CASH DEPOSIT"",$C1306)),
      COUNTIF('SUMMARY D"&amp;"ATA'!D:D,$C1306)&lt;&gt;1
    ),
    """",
    IFERROR(TEXTJOIN(CHAR(10),TRUE,FILTER('SUMMARY DATA'!H:H,'SUMMARY DATA'!D:D=$C1306)),"""")
  )
)"),"")</f>
        <v/>
      </c>
      <c r="I1306" s="6" t="str">
        <f>IFERROR(__xludf.DUMMYFUNCTION("IF(H1306="""","""",
SUM(ARRAYFORMULA(VALUE(SPLIT(H1306,CHAR(10)))))
)"),"")</f>
        <v/>
      </c>
      <c r="J1306" s="2" t="str">
        <f>IFERROR(__xludf.DUMMYFUNCTION("IFERROR(
  TEXTJOIN(CHAR(10),TRUE,FILTER('SUMMARY DATA'!I:I,'SUMMARY DATA'!A:A=$A1306,'SUMMARY DATA'!C:C=$B1306)),
  IF(
    OR(
      ISNUMBER(SEARCH(""CDM CASH DEPOSIT"",$C1306)),
      ISNUMBER(SEARCH(""CASH DEPOSIT"",$C1306)),
      COUNTIF('SUMMARY D"&amp;"ATA'!D:D,$C1306)&lt;&gt;1
    ),
    """",
    IFERROR(TEXTJOIN(CHAR(10),TRUE,FILTER('SUMMARY DATA'!I:I,'SUMMARY DATA'!D:D=$C1306)),"""")
  )
)"),"")</f>
        <v/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ht="15.75" customHeight="1" spans="1:27">
      <c r="A1307" s="2"/>
      <c r="B1307" s="41"/>
      <c r="C1307" s="2"/>
      <c r="D1307" s="6"/>
      <c r="E1307" s="4" t="str">
        <f>IFERROR(__xludf.DUMMYFUNCTION("IFERROR(
  TEXTJOIN(CHAR(10),TRUE,FILTER('SUMMARY DATA'!E:E,'SUMMARY DATA'!A:A=$A1307,'SUMMARY DATA'!C:C=$B1307)),
  IF(
    OR(
      ISNUMBER(SEARCH(""CDM CASH DEPOSIT"",$C1307)),
      ISNUMBER(SEARCH(""CASH DEPOSIT"",$C1307)),
      COUNTIF('SUMMARY D"&amp;"ATA'!D:D,$C1307)&lt;&gt;1
    ),
    """",
    IFERROR(TEXTJOIN(CHAR(10),TRUE,FILTER('SUMMARY DATA'!E:E,'SUMMARY DATA'!D:D=$C1307)),"""")
  )
)"),"")</f>
        <v/>
      </c>
      <c r="F1307" s="2" t="str">
        <f>IFERROR(__xludf.DUMMYFUNCTION("IFERROR(
  TEXTJOIN(CHAR(10),TRUE,FILTER('SUMMARY DATA'!F:F,'SUMMARY DATA'!A:A=$A1307,'SUMMARY DATA'!C:C=$B1307)),
  IF(
    OR(
      ISNUMBER(SEARCH(""CDM CASH DEPOSIT"",$C1307)),
      ISNUMBER(SEARCH(""CASH DEPOSIT"",$C1307)),
      COUNTIF('SUMMARY D"&amp;"ATA'!D:D,$C1307)&lt;&gt;1
    ),
    """",
    IFERROR(TEXTJOIN(CHAR(10),TRUE,FILTER('SUMMARY DATA'!F:F,'SUMMARY DATA'!D:D=$C1307)),"""")
  )
)"),"")</f>
        <v/>
      </c>
      <c r="G1307" s="2" t="str">
        <f>IFERROR(__xludf.DUMMYFUNCTION("IFERROR(
  TEXTJOIN(CHAR(10),TRUE,FILTER('SUMMARY DATA'!G:G,'SUMMARY DATA'!A:A=$A1307,'SUMMARY DATA'!C:C=$B1307)),
  IF(
    OR(
      ISNUMBER(SEARCH(""CDM CASH DEPOSIT"",$C1307)),
      ISNUMBER(SEARCH(""CASH DEPOSIT"",$C1307)),
      COUNTIF('SUMMARY D"&amp;"ATA'!D:D,$C1307)&lt;&gt;1
    ),
    """",
    IFERROR(TEXTJOIN(CHAR(10),TRUE,FILTER('SUMMARY DATA'!G:G,'SUMMARY DATA'!D:D=$C1307)),"""")
  )
)"),"")</f>
        <v/>
      </c>
      <c r="H1307" s="6" t="str">
        <f>IFERROR(__xludf.DUMMYFUNCTION("IFERROR(
  TEXTJOIN(CHAR(10),TRUE,FILTER('SUMMARY DATA'!H:H,'SUMMARY DATA'!A:A=$A1307,'SUMMARY DATA'!C:C=$B1307)),
  IF(
    OR(
      ISNUMBER(SEARCH(""CDM CASH DEPOSIT"",$C1307)),
      ISNUMBER(SEARCH(""CASH DEPOSIT"",$C1307)),
      COUNTIF('SUMMARY D"&amp;"ATA'!D:D,$C1307)&lt;&gt;1
    ),
    """",
    IFERROR(TEXTJOIN(CHAR(10),TRUE,FILTER('SUMMARY DATA'!H:H,'SUMMARY DATA'!D:D=$C1307)),"""")
  )
)"),"")</f>
        <v/>
      </c>
      <c r="I1307" s="6" t="str">
        <f>IFERROR(__xludf.DUMMYFUNCTION("IF(H1307="""","""",
SUM(ARRAYFORMULA(VALUE(SPLIT(H1307,CHAR(10)))))
)"),"")</f>
        <v/>
      </c>
      <c r="J1307" s="2" t="str">
        <f>IFERROR(__xludf.DUMMYFUNCTION("IFERROR(
  TEXTJOIN(CHAR(10),TRUE,FILTER('SUMMARY DATA'!I:I,'SUMMARY DATA'!A:A=$A1307,'SUMMARY DATA'!C:C=$B1307)),
  IF(
    OR(
      ISNUMBER(SEARCH(""CDM CASH DEPOSIT"",$C1307)),
      ISNUMBER(SEARCH(""CASH DEPOSIT"",$C1307)),
      COUNTIF('SUMMARY D"&amp;"ATA'!D:D,$C1307)&lt;&gt;1
    ),
    """",
    IFERROR(TEXTJOIN(CHAR(10),TRUE,FILTER('SUMMARY DATA'!I:I,'SUMMARY DATA'!D:D=$C1307)),"""")
  )
)"),"")</f>
        <v/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 ht="15.75" customHeight="1" spans="1:27">
      <c r="A1308" s="2"/>
      <c r="B1308" s="41"/>
      <c r="C1308" s="2"/>
      <c r="D1308" s="6"/>
      <c r="E1308" s="4" t="str">
        <f>IFERROR(__xludf.DUMMYFUNCTION("IFERROR(
  TEXTJOIN(CHAR(10),TRUE,FILTER('SUMMARY DATA'!E:E,'SUMMARY DATA'!A:A=$A1308,'SUMMARY DATA'!C:C=$B1308)),
  IF(
    OR(
      ISNUMBER(SEARCH(""CDM CASH DEPOSIT"",$C1308)),
      ISNUMBER(SEARCH(""CASH DEPOSIT"",$C1308)),
      COUNTIF('SUMMARY D"&amp;"ATA'!D:D,$C1308)&lt;&gt;1
    ),
    """",
    IFERROR(TEXTJOIN(CHAR(10),TRUE,FILTER('SUMMARY DATA'!E:E,'SUMMARY DATA'!D:D=$C1308)),"""")
  )
)"),"")</f>
        <v/>
      </c>
      <c r="F1308" s="2" t="str">
        <f>IFERROR(__xludf.DUMMYFUNCTION("IFERROR(
  TEXTJOIN(CHAR(10),TRUE,FILTER('SUMMARY DATA'!F:F,'SUMMARY DATA'!A:A=$A1308,'SUMMARY DATA'!C:C=$B1308)),
  IF(
    OR(
      ISNUMBER(SEARCH(""CDM CASH DEPOSIT"",$C1308)),
      ISNUMBER(SEARCH(""CASH DEPOSIT"",$C1308)),
      COUNTIF('SUMMARY D"&amp;"ATA'!D:D,$C1308)&lt;&gt;1
    ),
    """",
    IFERROR(TEXTJOIN(CHAR(10),TRUE,FILTER('SUMMARY DATA'!F:F,'SUMMARY DATA'!D:D=$C1308)),"""")
  )
)"),"")</f>
        <v/>
      </c>
      <c r="G1308" s="2" t="str">
        <f>IFERROR(__xludf.DUMMYFUNCTION("IFERROR(
  TEXTJOIN(CHAR(10),TRUE,FILTER('SUMMARY DATA'!G:G,'SUMMARY DATA'!A:A=$A1308,'SUMMARY DATA'!C:C=$B1308)),
  IF(
    OR(
      ISNUMBER(SEARCH(""CDM CASH DEPOSIT"",$C1308)),
      ISNUMBER(SEARCH(""CASH DEPOSIT"",$C1308)),
      COUNTIF('SUMMARY D"&amp;"ATA'!D:D,$C1308)&lt;&gt;1
    ),
    """",
    IFERROR(TEXTJOIN(CHAR(10),TRUE,FILTER('SUMMARY DATA'!G:G,'SUMMARY DATA'!D:D=$C1308)),"""")
  )
)"),"")</f>
        <v/>
      </c>
      <c r="H1308" s="6" t="str">
        <f>IFERROR(__xludf.DUMMYFUNCTION("IFERROR(
  TEXTJOIN(CHAR(10),TRUE,FILTER('SUMMARY DATA'!H:H,'SUMMARY DATA'!A:A=$A1308,'SUMMARY DATA'!C:C=$B1308)),
  IF(
    OR(
      ISNUMBER(SEARCH(""CDM CASH DEPOSIT"",$C1308)),
      ISNUMBER(SEARCH(""CASH DEPOSIT"",$C1308)),
      COUNTIF('SUMMARY D"&amp;"ATA'!D:D,$C1308)&lt;&gt;1
    ),
    """",
    IFERROR(TEXTJOIN(CHAR(10),TRUE,FILTER('SUMMARY DATA'!H:H,'SUMMARY DATA'!D:D=$C1308)),"""")
  )
)"),"")</f>
        <v/>
      </c>
      <c r="I1308" s="6" t="str">
        <f>IFERROR(__xludf.DUMMYFUNCTION("IF(H1308="""","""",
SUM(ARRAYFORMULA(VALUE(SPLIT(H1308,CHAR(10)))))
)"),"")</f>
        <v/>
      </c>
      <c r="J1308" s="2" t="str">
        <f>IFERROR(__xludf.DUMMYFUNCTION("IFERROR(
  TEXTJOIN(CHAR(10),TRUE,FILTER('SUMMARY DATA'!I:I,'SUMMARY DATA'!A:A=$A1308,'SUMMARY DATA'!C:C=$B1308)),
  IF(
    OR(
      ISNUMBER(SEARCH(""CDM CASH DEPOSIT"",$C1308)),
      ISNUMBER(SEARCH(""CASH DEPOSIT"",$C1308)),
      COUNTIF('SUMMARY D"&amp;"ATA'!D:D,$C1308)&lt;&gt;1
    ),
    """",
    IFERROR(TEXTJOIN(CHAR(10),TRUE,FILTER('SUMMARY DATA'!I:I,'SUMMARY DATA'!D:D=$C1308)),"""")
  )
)"),"")</f>
        <v/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 ht="15.75" customHeight="1" spans="1:27">
      <c r="A1309" s="2"/>
      <c r="B1309" s="41"/>
      <c r="C1309" s="2"/>
      <c r="D1309" s="6"/>
      <c r="E1309" s="4" t="str">
        <f>IFERROR(__xludf.DUMMYFUNCTION("IFERROR(
  TEXTJOIN(CHAR(10),TRUE,FILTER('SUMMARY DATA'!E:E,'SUMMARY DATA'!A:A=$A1309,'SUMMARY DATA'!C:C=$B1309)),
  IF(
    OR(
      ISNUMBER(SEARCH(""CDM CASH DEPOSIT"",$C1309)),
      ISNUMBER(SEARCH(""CASH DEPOSIT"",$C1309)),
      COUNTIF('SUMMARY D"&amp;"ATA'!D:D,$C1309)&lt;&gt;1
    ),
    """",
    IFERROR(TEXTJOIN(CHAR(10),TRUE,FILTER('SUMMARY DATA'!E:E,'SUMMARY DATA'!D:D=$C1309)),"""")
  )
)"),"")</f>
        <v/>
      </c>
      <c r="F1309" s="2" t="str">
        <f>IFERROR(__xludf.DUMMYFUNCTION("IFERROR(
  TEXTJOIN(CHAR(10),TRUE,FILTER('SUMMARY DATA'!F:F,'SUMMARY DATA'!A:A=$A1309,'SUMMARY DATA'!C:C=$B1309)),
  IF(
    OR(
      ISNUMBER(SEARCH(""CDM CASH DEPOSIT"",$C1309)),
      ISNUMBER(SEARCH(""CASH DEPOSIT"",$C1309)),
      COUNTIF('SUMMARY D"&amp;"ATA'!D:D,$C1309)&lt;&gt;1
    ),
    """",
    IFERROR(TEXTJOIN(CHAR(10),TRUE,FILTER('SUMMARY DATA'!F:F,'SUMMARY DATA'!D:D=$C1309)),"""")
  )
)"),"")</f>
        <v/>
      </c>
      <c r="G1309" s="2" t="str">
        <f>IFERROR(__xludf.DUMMYFUNCTION("IFERROR(
  TEXTJOIN(CHAR(10),TRUE,FILTER('SUMMARY DATA'!G:G,'SUMMARY DATA'!A:A=$A1309,'SUMMARY DATA'!C:C=$B1309)),
  IF(
    OR(
      ISNUMBER(SEARCH(""CDM CASH DEPOSIT"",$C1309)),
      ISNUMBER(SEARCH(""CASH DEPOSIT"",$C1309)),
      COUNTIF('SUMMARY D"&amp;"ATA'!D:D,$C1309)&lt;&gt;1
    ),
    """",
    IFERROR(TEXTJOIN(CHAR(10),TRUE,FILTER('SUMMARY DATA'!G:G,'SUMMARY DATA'!D:D=$C1309)),"""")
  )
)"),"")</f>
        <v/>
      </c>
      <c r="H1309" s="6" t="str">
        <f>IFERROR(__xludf.DUMMYFUNCTION("IFERROR(
  TEXTJOIN(CHAR(10),TRUE,FILTER('SUMMARY DATA'!H:H,'SUMMARY DATA'!A:A=$A1309,'SUMMARY DATA'!C:C=$B1309)),
  IF(
    OR(
      ISNUMBER(SEARCH(""CDM CASH DEPOSIT"",$C1309)),
      ISNUMBER(SEARCH(""CASH DEPOSIT"",$C1309)),
      COUNTIF('SUMMARY D"&amp;"ATA'!D:D,$C1309)&lt;&gt;1
    ),
    """",
    IFERROR(TEXTJOIN(CHAR(10),TRUE,FILTER('SUMMARY DATA'!H:H,'SUMMARY DATA'!D:D=$C1309)),"""")
  )
)"),"")</f>
        <v/>
      </c>
      <c r="I1309" s="6" t="str">
        <f>IFERROR(__xludf.DUMMYFUNCTION("IF(H1309="""","""",
SUM(ARRAYFORMULA(VALUE(SPLIT(H1309,CHAR(10)))))
)"),"")</f>
        <v/>
      </c>
      <c r="J1309" s="2" t="str">
        <f>IFERROR(__xludf.DUMMYFUNCTION("IFERROR(
  TEXTJOIN(CHAR(10),TRUE,FILTER('SUMMARY DATA'!I:I,'SUMMARY DATA'!A:A=$A1309,'SUMMARY DATA'!C:C=$B1309)),
  IF(
    OR(
      ISNUMBER(SEARCH(""CDM CASH DEPOSIT"",$C1309)),
      ISNUMBER(SEARCH(""CASH DEPOSIT"",$C1309)),
      COUNTIF('SUMMARY D"&amp;"ATA'!D:D,$C1309)&lt;&gt;1
    ),
    """",
    IFERROR(TEXTJOIN(CHAR(10),TRUE,FILTER('SUMMARY DATA'!I:I,'SUMMARY DATA'!D:D=$C1309)),"""")
  )
)"),"")</f>
        <v/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 ht="15.75" customHeight="1" spans="1:27">
      <c r="A1310" s="2"/>
      <c r="B1310" s="41"/>
      <c r="C1310" s="2"/>
      <c r="D1310" s="6"/>
      <c r="E1310" s="4" t="str">
        <f>IFERROR(__xludf.DUMMYFUNCTION("IFERROR(
  TEXTJOIN(CHAR(10),TRUE,FILTER('SUMMARY DATA'!E:E,'SUMMARY DATA'!A:A=$A1310,'SUMMARY DATA'!C:C=$B1310)),
  IF(
    OR(
      ISNUMBER(SEARCH(""CDM CASH DEPOSIT"",$C1310)),
      ISNUMBER(SEARCH(""CASH DEPOSIT"",$C1310)),
      COUNTIF('SUMMARY D"&amp;"ATA'!D:D,$C1310)&lt;&gt;1
    ),
    """",
    IFERROR(TEXTJOIN(CHAR(10),TRUE,FILTER('SUMMARY DATA'!E:E,'SUMMARY DATA'!D:D=$C1310)),"""")
  )
)"),"")</f>
        <v/>
      </c>
      <c r="F1310" s="2" t="str">
        <f>IFERROR(__xludf.DUMMYFUNCTION("IFERROR(
  TEXTJOIN(CHAR(10),TRUE,FILTER('SUMMARY DATA'!F:F,'SUMMARY DATA'!A:A=$A1310,'SUMMARY DATA'!C:C=$B1310)),
  IF(
    OR(
      ISNUMBER(SEARCH(""CDM CASH DEPOSIT"",$C1310)),
      ISNUMBER(SEARCH(""CASH DEPOSIT"",$C1310)),
      COUNTIF('SUMMARY D"&amp;"ATA'!D:D,$C1310)&lt;&gt;1
    ),
    """",
    IFERROR(TEXTJOIN(CHAR(10),TRUE,FILTER('SUMMARY DATA'!F:F,'SUMMARY DATA'!D:D=$C1310)),"""")
  )
)"),"")</f>
        <v/>
      </c>
      <c r="G1310" s="2" t="str">
        <f>IFERROR(__xludf.DUMMYFUNCTION("IFERROR(
  TEXTJOIN(CHAR(10),TRUE,FILTER('SUMMARY DATA'!G:G,'SUMMARY DATA'!A:A=$A1310,'SUMMARY DATA'!C:C=$B1310)),
  IF(
    OR(
      ISNUMBER(SEARCH(""CDM CASH DEPOSIT"",$C1310)),
      ISNUMBER(SEARCH(""CASH DEPOSIT"",$C1310)),
      COUNTIF('SUMMARY D"&amp;"ATA'!D:D,$C1310)&lt;&gt;1
    ),
    """",
    IFERROR(TEXTJOIN(CHAR(10),TRUE,FILTER('SUMMARY DATA'!G:G,'SUMMARY DATA'!D:D=$C1310)),"""")
  )
)"),"")</f>
        <v/>
      </c>
      <c r="H1310" s="6" t="str">
        <f>IFERROR(__xludf.DUMMYFUNCTION("IFERROR(
  TEXTJOIN(CHAR(10),TRUE,FILTER('SUMMARY DATA'!H:H,'SUMMARY DATA'!A:A=$A1310,'SUMMARY DATA'!C:C=$B1310)),
  IF(
    OR(
      ISNUMBER(SEARCH(""CDM CASH DEPOSIT"",$C1310)),
      ISNUMBER(SEARCH(""CASH DEPOSIT"",$C1310)),
      COUNTIF('SUMMARY D"&amp;"ATA'!D:D,$C1310)&lt;&gt;1
    ),
    """",
    IFERROR(TEXTJOIN(CHAR(10),TRUE,FILTER('SUMMARY DATA'!H:H,'SUMMARY DATA'!D:D=$C1310)),"""")
  )
)"),"")</f>
        <v/>
      </c>
      <c r="I1310" s="6" t="str">
        <f>IFERROR(__xludf.DUMMYFUNCTION("IF(H1310="""","""",
SUM(ARRAYFORMULA(VALUE(SPLIT(H1310,CHAR(10)))))
)"),"")</f>
        <v/>
      </c>
      <c r="J1310" s="2" t="str">
        <f>IFERROR(__xludf.DUMMYFUNCTION("IFERROR(
  TEXTJOIN(CHAR(10),TRUE,FILTER('SUMMARY DATA'!I:I,'SUMMARY DATA'!A:A=$A1310,'SUMMARY DATA'!C:C=$B1310)),
  IF(
    OR(
      ISNUMBER(SEARCH(""CDM CASH DEPOSIT"",$C1310)),
      ISNUMBER(SEARCH(""CASH DEPOSIT"",$C1310)),
      COUNTIF('SUMMARY D"&amp;"ATA'!D:D,$C1310)&lt;&gt;1
    ),
    """",
    IFERROR(TEXTJOIN(CHAR(10),TRUE,FILTER('SUMMARY DATA'!I:I,'SUMMARY DATA'!D:D=$C1310)),"""")
  )
)"),"")</f>
        <v/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 ht="15.75" customHeight="1" spans="1:27">
      <c r="A1311" s="2"/>
      <c r="B1311" s="41"/>
      <c r="C1311" s="2"/>
      <c r="D1311" s="6"/>
      <c r="E1311" s="4" t="str">
        <f>IFERROR(__xludf.DUMMYFUNCTION("IFERROR(
  TEXTJOIN(CHAR(10),TRUE,FILTER('SUMMARY DATA'!E:E,'SUMMARY DATA'!A:A=$A1311,'SUMMARY DATA'!C:C=$B1311)),
  IF(
    OR(
      ISNUMBER(SEARCH(""CDM CASH DEPOSIT"",$C1311)),
      ISNUMBER(SEARCH(""CASH DEPOSIT"",$C1311)),
      COUNTIF('SUMMARY D"&amp;"ATA'!D:D,$C1311)&lt;&gt;1
    ),
    """",
    IFERROR(TEXTJOIN(CHAR(10),TRUE,FILTER('SUMMARY DATA'!E:E,'SUMMARY DATA'!D:D=$C1311)),"""")
  )
)"),"")</f>
        <v/>
      </c>
      <c r="F1311" s="2" t="str">
        <f>IFERROR(__xludf.DUMMYFUNCTION("IFERROR(
  TEXTJOIN(CHAR(10),TRUE,FILTER('SUMMARY DATA'!F:F,'SUMMARY DATA'!A:A=$A1311,'SUMMARY DATA'!C:C=$B1311)),
  IF(
    OR(
      ISNUMBER(SEARCH(""CDM CASH DEPOSIT"",$C1311)),
      ISNUMBER(SEARCH(""CASH DEPOSIT"",$C1311)),
      COUNTIF('SUMMARY D"&amp;"ATA'!D:D,$C1311)&lt;&gt;1
    ),
    """",
    IFERROR(TEXTJOIN(CHAR(10),TRUE,FILTER('SUMMARY DATA'!F:F,'SUMMARY DATA'!D:D=$C1311)),"""")
  )
)"),"")</f>
        <v/>
      </c>
      <c r="G1311" s="2" t="str">
        <f>IFERROR(__xludf.DUMMYFUNCTION("IFERROR(
  TEXTJOIN(CHAR(10),TRUE,FILTER('SUMMARY DATA'!G:G,'SUMMARY DATA'!A:A=$A1311,'SUMMARY DATA'!C:C=$B1311)),
  IF(
    OR(
      ISNUMBER(SEARCH(""CDM CASH DEPOSIT"",$C1311)),
      ISNUMBER(SEARCH(""CASH DEPOSIT"",$C1311)),
      COUNTIF('SUMMARY D"&amp;"ATA'!D:D,$C1311)&lt;&gt;1
    ),
    """",
    IFERROR(TEXTJOIN(CHAR(10),TRUE,FILTER('SUMMARY DATA'!G:G,'SUMMARY DATA'!D:D=$C1311)),"""")
  )
)"),"")</f>
        <v/>
      </c>
      <c r="H1311" s="6" t="str">
        <f>IFERROR(__xludf.DUMMYFUNCTION("IFERROR(
  TEXTJOIN(CHAR(10),TRUE,FILTER('SUMMARY DATA'!H:H,'SUMMARY DATA'!A:A=$A1311,'SUMMARY DATA'!C:C=$B1311)),
  IF(
    OR(
      ISNUMBER(SEARCH(""CDM CASH DEPOSIT"",$C1311)),
      ISNUMBER(SEARCH(""CASH DEPOSIT"",$C1311)),
      COUNTIF('SUMMARY D"&amp;"ATA'!D:D,$C1311)&lt;&gt;1
    ),
    """",
    IFERROR(TEXTJOIN(CHAR(10),TRUE,FILTER('SUMMARY DATA'!H:H,'SUMMARY DATA'!D:D=$C1311)),"""")
  )
)"),"")</f>
        <v/>
      </c>
      <c r="I1311" s="6" t="str">
        <f>IFERROR(__xludf.DUMMYFUNCTION("IF(H1311="""","""",
SUM(ARRAYFORMULA(VALUE(SPLIT(H1311,CHAR(10)))))
)"),"")</f>
        <v/>
      </c>
      <c r="J1311" s="2" t="str">
        <f>IFERROR(__xludf.DUMMYFUNCTION("IFERROR(
  TEXTJOIN(CHAR(10),TRUE,FILTER('SUMMARY DATA'!I:I,'SUMMARY DATA'!A:A=$A1311,'SUMMARY DATA'!C:C=$B1311)),
  IF(
    OR(
      ISNUMBER(SEARCH(""CDM CASH DEPOSIT"",$C1311)),
      ISNUMBER(SEARCH(""CASH DEPOSIT"",$C1311)),
      COUNTIF('SUMMARY D"&amp;"ATA'!D:D,$C1311)&lt;&gt;1
    ),
    """",
    IFERROR(TEXTJOIN(CHAR(10),TRUE,FILTER('SUMMARY DATA'!I:I,'SUMMARY DATA'!D:D=$C1311)),"""")
  )
)"),"")</f>
        <v/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 ht="15.75" customHeight="1" spans="1:27">
      <c r="A1312" s="2"/>
      <c r="B1312" s="41"/>
      <c r="C1312" s="2"/>
      <c r="D1312" s="6"/>
      <c r="E1312" s="4" t="str">
        <f>IFERROR(__xludf.DUMMYFUNCTION("IFERROR(
  TEXTJOIN(CHAR(10),TRUE,FILTER('SUMMARY DATA'!E:E,'SUMMARY DATA'!A:A=$A1312,'SUMMARY DATA'!C:C=$B1312)),
  IF(
    OR(
      ISNUMBER(SEARCH(""CDM CASH DEPOSIT"",$C1312)),
      ISNUMBER(SEARCH(""CASH DEPOSIT"",$C1312)),
      COUNTIF('SUMMARY D"&amp;"ATA'!D:D,$C1312)&lt;&gt;1
    ),
    """",
    IFERROR(TEXTJOIN(CHAR(10),TRUE,FILTER('SUMMARY DATA'!E:E,'SUMMARY DATA'!D:D=$C1312)),"""")
  )
)"),"")</f>
        <v/>
      </c>
      <c r="F1312" s="2" t="str">
        <f>IFERROR(__xludf.DUMMYFUNCTION("IFERROR(
  TEXTJOIN(CHAR(10),TRUE,FILTER('SUMMARY DATA'!F:F,'SUMMARY DATA'!A:A=$A1312,'SUMMARY DATA'!C:C=$B1312)),
  IF(
    OR(
      ISNUMBER(SEARCH(""CDM CASH DEPOSIT"",$C1312)),
      ISNUMBER(SEARCH(""CASH DEPOSIT"",$C1312)),
      COUNTIF('SUMMARY D"&amp;"ATA'!D:D,$C1312)&lt;&gt;1
    ),
    """",
    IFERROR(TEXTJOIN(CHAR(10),TRUE,FILTER('SUMMARY DATA'!F:F,'SUMMARY DATA'!D:D=$C1312)),"""")
  )
)"),"")</f>
        <v/>
      </c>
      <c r="G1312" s="2" t="str">
        <f>IFERROR(__xludf.DUMMYFUNCTION("IFERROR(
  TEXTJOIN(CHAR(10),TRUE,FILTER('SUMMARY DATA'!G:G,'SUMMARY DATA'!A:A=$A1312,'SUMMARY DATA'!C:C=$B1312)),
  IF(
    OR(
      ISNUMBER(SEARCH(""CDM CASH DEPOSIT"",$C1312)),
      ISNUMBER(SEARCH(""CASH DEPOSIT"",$C1312)),
      COUNTIF('SUMMARY D"&amp;"ATA'!D:D,$C1312)&lt;&gt;1
    ),
    """",
    IFERROR(TEXTJOIN(CHAR(10),TRUE,FILTER('SUMMARY DATA'!G:G,'SUMMARY DATA'!D:D=$C1312)),"""")
  )
)"),"")</f>
        <v/>
      </c>
      <c r="H1312" s="6" t="str">
        <f>IFERROR(__xludf.DUMMYFUNCTION("IFERROR(
  TEXTJOIN(CHAR(10),TRUE,FILTER('SUMMARY DATA'!H:H,'SUMMARY DATA'!A:A=$A1312,'SUMMARY DATA'!C:C=$B1312)),
  IF(
    OR(
      ISNUMBER(SEARCH(""CDM CASH DEPOSIT"",$C1312)),
      ISNUMBER(SEARCH(""CASH DEPOSIT"",$C1312)),
      COUNTIF('SUMMARY D"&amp;"ATA'!D:D,$C1312)&lt;&gt;1
    ),
    """",
    IFERROR(TEXTJOIN(CHAR(10),TRUE,FILTER('SUMMARY DATA'!H:H,'SUMMARY DATA'!D:D=$C1312)),"""")
  )
)"),"")</f>
        <v/>
      </c>
      <c r="I1312" s="6" t="str">
        <f>IFERROR(__xludf.DUMMYFUNCTION("IF(H1312="""","""",
SUM(ARRAYFORMULA(VALUE(SPLIT(H1312,CHAR(10)))))
)"),"")</f>
        <v/>
      </c>
      <c r="J1312" s="2" t="str">
        <f>IFERROR(__xludf.DUMMYFUNCTION("IFERROR(
  TEXTJOIN(CHAR(10),TRUE,FILTER('SUMMARY DATA'!I:I,'SUMMARY DATA'!A:A=$A1312,'SUMMARY DATA'!C:C=$B1312)),
  IF(
    OR(
      ISNUMBER(SEARCH(""CDM CASH DEPOSIT"",$C1312)),
      ISNUMBER(SEARCH(""CASH DEPOSIT"",$C1312)),
      COUNTIF('SUMMARY D"&amp;"ATA'!D:D,$C1312)&lt;&gt;1
    ),
    """",
    IFERROR(TEXTJOIN(CHAR(10),TRUE,FILTER('SUMMARY DATA'!I:I,'SUMMARY DATA'!D:D=$C1312)),"""")
  )
)"),"")</f>
        <v/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ht="15.75" customHeight="1" spans="1:27">
      <c r="A1313" s="2"/>
      <c r="B1313" s="41"/>
      <c r="C1313" s="2"/>
      <c r="D1313" s="6"/>
      <c r="E1313" s="4" t="str">
        <f>IFERROR(__xludf.DUMMYFUNCTION("IFERROR(
  TEXTJOIN(CHAR(10),TRUE,FILTER('SUMMARY DATA'!E:E,'SUMMARY DATA'!A:A=$A1313,'SUMMARY DATA'!C:C=$B1313)),
  IF(
    OR(
      ISNUMBER(SEARCH(""CDM CASH DEPOSIT"",$C1313)),
      ISNUMBER(SEARCH(""CASH DEPOSIT"",$C1313)),
      COUNTIF('SUMMARY D"&amp;"ATA'!D:D,$C1313)&lt;&gt;1
    ),
    """",
    IFERROR(TEXTJOIN(CHAR(10),TRUE,FILTER('SUMMARY DATA'!E:E,'SUMMARY DATA'!D:D=$C1313)),"""")
  )
)"),"")</f>
        <v/>
      </c>
      <c r="F1313" s="2" t="str">
        <f>IFERROR(__xludf.DUMMYFUNCTION("IFERROR(
  TEXTJOIN(CHAR(10),TRUE,FILTER('SUMMARY DATA'!F:F,'SUMMARY DATA'!A:A=$A1313,'SUMMARY DATA'!C:C=$B1313)),
  IF(
    OR(
      ISNUMBER(SEARCH(""CDM CASH DEPOSIT"",$C1313)),
      ISNUMBER(SEARCH(""CASH DEPOSIT"",$C1313)),
      COUNTIF('SUMMARY D"&amp;"ATA'!D:D,$C1313)&lt;&gt;1
    ),
    """",
    IFERROR(TEXTJOIN(CHAR(10),TRUE,FILTER('SUMMARY DATA'!F:F,'SUMMARY DATA'!D:D=$C1313)),"""")
  )
)"),"")</f>
        <v/>
      </c>
      <c r="G1313" s="2" t="str">
        <f>IFERROR(__xludf.DUMMYFUNCTION("IFERROR(
  TEXTJOIN(CHAR(10),TRUE,FILTER('SUMMARY DATA'!G:G,'SUMMARY DATA'!A:A=$A1313,'SUMMARY DATA'!C:C=$B1313)),
  IF(
    OR(
      ISNUMBER(SEARCH(""CDM CASH DEPOSIT"",$C1313)),
      ISNUMBER(SEARCH(""CASH DEPOSIT"",$C1313)),
      COUNTIF('SUMMARY D"&amp;"ATA'!D:D,$C1313)&lt;&gt;1
    ),
    """",
    IFERROR(TEXTJOIN(CHAR(10),TRUE,FILTER('SUMMARY DATA'!G:G,'SUMMARY DATA'!D:D=$C1313)),"""")
  )
)"),"")</f>
        <v/>
      </c>
      <c r="H1313" s="6" t="str">
        <f>IFERROR(__xludf.DUMMYFUNCTION("IFERROR(
  TEXTJOIN(CHAR(10),TRUE,FILTER('SUMMARY DATA'!H:H,'SUMMARY DATA'!A:A=$A1313,'SUMMARY DATA'!C:C=$B1313)),
  IF(
    OR(
      ISNUMBER(SEARCH(""CDM CASH DEPOSIT"",$C1313)),
      ISNUMBER(SEARCH(""CASH DEPOSIT"",$C1313)),
      COUNTIF('SUMMARY D"&amp;"ATA'!D:D,$C1313)&lt;&gt;1
    ),
    """",
    IFERROR(TEXTJOIN(CHAR(10),TRUE,FILTER('SUMMARY DATA'!H:H,'SUMMARY DATA'!D:D=$C1313)),"""")
  )
)"),"")</f>
        <v/>
      </c>
      <c r="I1313" s="6" t="str">
        <f>IFERROR(__xludf.DUMMYFUNCTION("IF(H1313="""","""",
SUM(ARRAYFORMULA(VALUE(SPLIT(H1313,CHAR(10)))))
)"),"")</f>
        <v/>
      </c>
      <c r="J1313" s="2" t="str">
        <f>IFERROR(__xludf.DUMMYFUNCTION("IFERROR(
  TEXTJOIN(CHAR(10),TRUE,FILTER('SUMMARY DATA'!I:I,'SUMMARY DATA'!A:A=$A1313,'SUMMARY DATA'!C:C=$B1313)),
  IF(
    OR(
      ISNUMBER(SEARCH(""CDM CASH DEPOSIT"",$C1313)),
      ISNUMBER(SEARCH(""CASH DEPOSIT"",$C1313)),
      COUNTIF('SUMMARY D"&amp;"ATA'!D:D,$C1313)&lt;&gt;1
    ),
    """",
    IFERROR(TEXTJOIN(CHAR(10),TRUE,FILTER('SUMMARY DATA'!I:I,'SUMMARY DATA'!D:D=$C1313)),"""")
  )
)"),"")</f>
        <v/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ht="15.75" customHeight="1" spans="1:27">
      <c r="A1314" s="2"/>
      <c r="B1314" s="41"/>
      <c r="C1314" s="2"/>
      <c r="D1314" s="6"/>
      <c r="E1314" s="4" t="str">
        <f>IFERROR(__xludf.DUMMYFUNCTION("IFERROR(
  TEXTJOIN(CHAR(10),TRUE,FILTER('SUMMARY DATA'!E:E,'SUMMARY DATA'!A:A=$A1314,'SUMMARY DATA'!C:C=$B1314)),
  IF(
    OR(
      ISNUMBER(SEARCH(""CDM CASH DEPOSIT"",$C1314)),
      ISNUMBER(SEARCH(""CASH DEPOSIT"",$C1314)),
      COUNTIF('SUMMARY D"&amp;"ATA'!D:D,$C1314)&lt;&gt;1
    ),
    """",
    IFERROR(TEXTJOIN(CHAR(10),TRUE,FILTER('SUMMARY DATA'!E:E,'SUMMARY DATA'!D:D=$C1314)),"""")
  )
)"),"")</f>
        <v/>
      </c>
      <c r="F1314" s="2" t="str">
        <f>IFERROR(__xludf.DUMMYFUNCTION("IFERROR(
  TEXTJOIN(CHAR(10),TRUE,FILTER('SUMMARY DATA'!F:F,'SUMMARY DATA'!A:A=$A1314,'SUMMARY DATA'!C:C=$B1314)),
  IF(
    OR(
      ISNUMBER(SEARCH(""CDM CASH DEPOSIT"",$C1314)),
      ISNUMBER(SEARCH(""CASH DEPOSIT"",$C1314)),
      COUNTIF('SUMMARY D"&amp;"ATA'!D:D,$C1314)&lt;&gt;1
    ),
    """",
    IFERROR(TEXTJOIN(CHAR(10),TRUE,FILTER('SUMMARY DATA'!F:F,'SUMMARY DATA'!D:D=$C1314)),"""")
  )
)"),"")</f>
        <v/>
      </c>
      <c r="G1314" s="2" t="str">
        <f>IFERROR(__xludf.DUMMYFUNCTION("IFERROR(
  TEXTJOIN(CHAR(10),TRUE,FILTER('SUMMARY DATA'!G:G,'SUMMARY DATA'!A:A=$A1314,'SUMMARY DATA'!C:C=$B1314)),
  IF(
    OR(
      ISNUMBER(SEARCH(""CDM CASH DEPOSIT"",$C1314)),
      ISNUMBER(SEARCH(""CASH DEPOSIT"",$C1314)),
      COUNTIF('SUMMARY D"&amp;"ATA'!D:D,$C1314)&lt;&gt;1
    ),
    """",
    IFERROR(TEXTJOIN(CHAR(10),TRUE,FILTER('SUMMARY DATA'!G:G,'SUMMARY DATA'!D:D=$C1314)),"""")
  )
)"),"")</f>
        <v/>
      </c>
      <c r="H1314" s="6" t="str">
        <f>IFERROR(__xludf.DUMMYFUNCTION("IFERROR(
  TEXTJOIN(CHAR(10),TRUE,FILTER('SUMMARY DATA'!H:H,'SUMMARY DATA'!A:A=$A1314,'SUMMARY DATA'!C:C=$B1314)),
  IF(
    OR(
      ISNUMBER(SEARCH(""CDM CASH DEPOSIT"",$C1314)),
      ISNUMBER(SEARCH(""CASH DEPOSIT"",$C1314)),
      COUNTIF('SUMMARY D"&amp;"ATA'!D:D,$C1314)&lt;&gt;1
    ),
    """",
    IFERROR(TEXTJOIN(CHAR(10),TRUE,FILTER('SUMMARY DATA'!H:H,'SUMMARY DATA'!D:D=$C1314)),"""")
  )
)"),"")</f>
        <v/>
      </c>
      <c r="I1314" s="6" t="str">
        <f>IFERROR(__xludf.DUMMYFUNCTION("IF(H1314="""","""",
SUM(ARRAYFORMULA(VALUE(SPLIT(H1314,CHAR(10)))))
)"),"")</f>
        <v/>
      </c>
      <c r="J1314" s="2" t="str">
        <f>IFERROR(__xludf.DUMMYFUNCTION("IFERROR(
  TEXTJOIN(CHAR(10),TRUE,FILTER('SUMMARY DATA'!I:I,'SUMMARY DATA'!A:A=$A1314,'SUMMARY DATA'!C:C=$B1314)),
  IF(
    OR(
      ISNUMBER(SEARCH(""CDM CASH DEPOSIT"",$C1314)),
      ISNUMBER(SEARCH(""CASH DEPOSIT"",$C1314)),
      COUNTIF('SUMMARY D"&amp;"ATA'!D:D,$C1314)&lt;&gt;1
    ),
    """",
    IFERROR(TEXTJOIN(CHAR(10),TRUE,FILTER('SUMMARY DATA'!I:I,'SUMMARY DATA'!D:D=$C1314)),"""")
  )
)"),"")</f>
        <v/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 ht="15.75" customHeight="1" spans="1:27">
      <c r="A1315" s="2"/>
      <c r="B1315" s="41"/>
      <c r="C1315" s="2"/>
      <c r="D1315" s="6"/>
      <c r="E1315" s="4" t="str">
        <f>IFERROR(__xludf.DUMMYFUNCTION("IFERROR(
  TEXTJOIN(CHAR(10),TRUE,FILTER('SUMMARY DATA'!E:E,'SUMMARY DATA'!A:A=$A1315,'SUMMARY DATA'!C:C=$B1315)),
  IF(
    OR(
      ISNUMBER(SEARCH(""CDM CASH DEPOSIT"",$C1315)),
      ISNUMBER(SEARCH(""CASH DEPOSIT"",$C1315)),
      COUNTIF('SUMMARY D"&amp;"ATA'!D:D,$C1315)&lt;&gt;1
    ),
    """",
    IFERROR(TEXTJOIN(CHAR(10),TRUE,FILTER('SUMMARY DATA'!E:E,'SUMMARY DATA'!D:D=$C1315)),"""")
  )
)"),"")</f>
        <v/>
      </c>
      <c r="F1315" s="2" t="str">
        <f>IFERROR(__xludf.DUMMYFUNCTION("IFERROR(
  TEXTJOIN(CHAR(10),TRUE,FILTER('SUMMARY DATA'!F:F,'SUMMARY DATA'!A:A=$A1315,'SUMMARY DATA'!C:C=$B1315)),
  IF(
    OR(
      ISNUMBER(SEARCH(""CDM CASH DEPOSIT"",$C1315)),
      ISNUMBER(SEARCH(""CASH DEPOSIT"",$C1315)),
      COUNTIF('SUMMARY D"&amp;"ATA'!D:D,$C1315)&lt;&gt;1
    ),
    """",
    IFERROR(TEXTJOIN(CHAR(10),TRUE,FILTER('SUMMARY DATA'!F:F,'SUMMARY DATA'!D:D=$C1315)),"""")
  )
)"),"")</f>
        <v/>
      </c>
      <c r="G1315" s="2" t="str">
        <f>IFERROR(__xludf.DUMMYFUNCTION("IFERROR(
  TEXTJOIN(CHAR(10),TRUE,FILTER('SUMMARY DATA'!G:G,'SUMMARY DATA'!A:A=$A1315,'SUMMARY DATA'!C:C=$B1315)),
  IF(
    OR(
      ISNUMBER(SEARCH(""CDM CASH DEPOSIT"",$C1315)),
      ISNUMBER(SEARCH(""CASH DEPOSIT"",$C1315)),
      COUNTIF('SUMMARY D"&amp;"ATA'!D:D,$C1315)&lt;&gt;1
    ),
    """",
    IFERROR(TEXTJOIN(CHAR(10),TRUE,FILTER('SUMMARY DATA'!G:G,'SUMMARY DATA'!D:D=$C1315)),"""")
  )
)"),"")</f>
        <v/>
      </c>
      <c r="H1315" s="6" t="str">
        <f>IFERROR(__xludf.DUMMYFUNCTION("IFERROR(
  TEXTJOIN(CHAR(10),TRUE,FILTER('SUMMARY DATA'!H:H,'SUMMARY DATA'!A:A=$A1315,'SUMMARY DATA'!C:C=$B1315)),
  IF(
    OR(
      ISNUMBER(SEARCH(""CDM CASH DEPOSIT"",$C1315)),
      ISNUMBER(SEARCH(""CASH DEPOSIT"",$C1315)),
      COUNTIF('SUMMARY D"&amp;"ATA'!D:D,$C1315)&lt;&gt;1
    ),
    """",
    IFERROR(TEXTJOIN(CHAR(10),TRUE,FILTER('SUMMARY DATA'!H:H,'SUMMARY DATA'!D:D=$C1315)),"""")
  )
)"),"")</f>
        <v/>
      </c>
      <c r="I1315" s="6" t="str">
        <f>IFERROR(__xludf.DUMMYFUNCTION("IF(H1315="""","""",
SUM(ARRAYFORMULA(VALUE(SPLIT(H1315,CHAR(10)))))
)"),"")</f>
        <v/>
      </c>
      <c r="J1315" s="2" t="str">
        <f>IFERROR(__xludf.DUMMYFUNCTION("IFERROR(
  TEXTJOIN(CHAR(10),TRUE,FILTER('SUMMARY DATA'!I:I,'SUMMARY DATA'!A:A=$A1315,'SUMMARY DATA'!C:C=$B1315)),
  IF(
    OR(
      ISNUMBER(SEARCH(""CDM CASH DEPOSIT"",$C1315)),
      ISNUMBER(SEARCH(""CASH DEPOSIT"",$C1315)),
      COUNTIF('SUMMARY D"&amp;"ATA'!D:D,$C1315)&lt;&gt;1
    ),
    """",
    IFERROR(TEXTJOIN(CHAR(10),TRUE,FILTER('SUMMARY DATA'!I:I,'SUMMARY DATA'!D:D=$C1315)),"""")
  )
)"),"")</f>
        <v/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 ht="15.75" customHeight="1" spans="1:27">
      <c r="A1316" s="2"/>
      <c r="B1316" s="41"/>
      <c r="C1316" s="2"/>
      <c r="D1316" s="6"/>
      <c r="E1316" s="4" t="str">
        <f>IFERROR(__xludf.DUMMYFUNCTION("IFERROR(
  TEXTJOIN(CHAR(10),TRUE,FILTER('SUMMARY DATA'!E:E,'SUMMARY DATA'!A:A=$A1316,'SUMMARY DATA'!C:C=$B1316)),
  IF(
    OR(
      ISNUMBER(SEARCH(""CDM CASH DEPOSIT"",$C1316)),
      ISNUMBER(SEARCH(""CASH DEPOSIT"",$C1316)),
      COUNTIF('SUMMARY D"&amp;"ATA'!D:D,$C1316)&lt;&gt;1
    ),
    """",
    IFERROR(TEXTJOIN(CHAR(10),TRUE,FILTER('SUMMARY DATA'!E:E,'SUMMARY DATA'!D:D=$C1316)),"""")
  )
)"),"")</f>
        <v/>
      </c>
      <c r="F1316" s="2" t="str">
        <f>IFERROR(__xludf.DUMMYFUNCTION("IFERROR(
  TEXTJOIN(CHAR(10),TRUE,FILTER('SUMMARY DATA'!F:F,'SUMMARY DATA'!A:A=$A1316,'SUMMARY DATA'!C:C=$B1316)),
  IF(
    OR(
      ISNUMBER(SEARCH(""CDM CASH DEPOSIT"",$C1316)),
      ISNUMBER(SEARCH(""CASH DEPOSIT"",$C1316)),
      COUNTIF('SUMMARY D"&amp;"ATA'!D:D,$C1316)&lt;&gt;1
    ),
    """",
    IFERROR(TEXTJOIN(CHAR(10),TRUE,FILTER('SUMMARY DATA'!F:F,'SUMMARY DATA'!D:D=$C1316)),"""")
  )
)"),"")</f>
        <v/>
      </c>
      <c r="G1316" s="2" t="str">
        <f>IFERROR(__xludf.DUMMYFUNCTION("IFERROR(
  TEXTJOIN(CHAR(10),TRUE,FILTER('SUMMARY DATA'!G:G,'SUMMARY DATA'!A:A=$A1316,'SUMMARY DATA'!C:C=$B1316)),
  IF(
    OR(
      ISNUMBER(SEARCH(""CDM CASH DEPOSIT"",$C1316)),
      ISNUMBER(SEARCH(""CASH DEPOSIT"",$C1316)),
      COUNTIF('SUMMARY D"&amp;"ATA'!D:D,$C1316)&lt;&gt;1
    ),
    """",
    IFERROR(TEXTJOIN(CHAR(10),TRUE,FILTER('SUMMARY DATA'!G:G,'SUMMARY DATA'!D:D=$C1316)),"""")
  )
)"),"")</f>
        <v/>
      </c>
      <c r="H1316" s="6" t="str">
        <f>IFERROR(__xludf.DUMMYFUNCTION("IFERROR(
  TEXTJOIN(CHAR(10),TRUE,FILTER('SUMMARY DATA'!H:H,'SUMMARY DATA'!A:A=$A1316,'SUMMARY DATA'!C:C=$B1316)),
  IF(
    OR(
      ISNUMBER(SEARCH(""CDM CASH DEPOSIT"",$C1316)),
      ISNUMBER(SEARCH(""CASH DEPOSIT"",$C1316)),
      COUNTIF('SUMMARY D"&amp;"ATA'!D:D,$C1316)&lt;&gt;1
    ),
    """",
    IFERROR(TEXTJOIN(CHAR(10),TRUE,FILTER('SUMMARY DATA'!H:H,'SUMMARY DATA'!D:D=$C1316)),"""")
  )
)"),"")</f>
        <v/>
      </c>
      <c r="I1316" s="6" t="str">
        <f>IFERROR(__xludf.DUMMYFUNCTION("IF(H1316="""","""",
SUM(ARRAYFORMULA(VALUE(SPLIT(H1316,CHAR(10)))))
)"),"")</f>
        <v/>
      </c>
      <c r="J1316" s="2" t="str">
        <f>IFERROR(__xludf.DUMMYFUNCTION("IFERROR(
  TEXTJOIN(CHAR(10),TRUE,FILTER('SUMMARY DATA'!I:I,'SUMMARY DATA'!A:A=$A1316,'SUMMARY DATA'!C:C=$B1316)),
  IF(
    OR(
      ISNUMBER(SEARCH(""CDM CASH DEPOSIT"",$C1316)),
      ISNUMBER(SEARCH(""CASH DEPOSIT"",$C1316)),
      COUNTIF('SUMMARY D"&amp;"ATA'!D:D,$C1316)&lt;&gt;1
    ),
    """",
    IFERROR(TEXTJOIN(CHAR(10),TRUE,FILTER('SUMMARY DATA'!I:I,'SUMMARY DATA'!D:D=$C1316)),"""")
  )
)"),"")</f>
        <v/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 ht="15.75" customHeight="1" spans="1:27">
      <c r="A1317" s="2"/>
      <c r="B1317" s="41"/>
      <c r="C1317" s="2"/>
      <c r="D1317" s="6"/>
      <c r="E1317" s="4" t="str">
        <f>IFERROR(__xludf.DUMMYFUNCTION("IFERROR(
  TEXTJOIN(CHAR(10),TRUE,FILTER('SUMMARY DATA'!E:E,'SUMMARY DATA'!A:A=$A1317,'SUMMARY DATA'!C:C=$B1317)),
  IF(
    OR(
      ISNUMBER(SEARCH(""CDM CASH DEPOSIT"",$C1317)),
      ISNUMBER(SEARCH(""CASH DEPOSIT"",$C1317)),
      COUNTIF('SUMMARY D"&amp;"ATA'!D:D,$C1317)&lt;&gt;1
    ),
    """",
    IFERROR(TEXTJOIN(CHAR(10),TRUE,FILTER('SUMMARY DATA'!E:E,'SUMMARY DATA'!D:D=$C1317)),"""")
  )
)"),"")</f>
        <v/>
      </c>
      <c r="F1317" s="2" t="str">
        <f>IFERROR(__xludf.DUMMYFUNCTION("IFERROR(
  TEXTJOIN(CHAR(10),TRUE,FILTER('SUMMARY DATA'!F:F,'SUMMARY DATA'!A:A=$A1317,'SUMMARY DATA'!C:C=$B1317)),
  IF(
    OR(
      ISNUMBER(SEARCH(""CDM CASH DEPOSIT"",$C1317)),
      ISNUMBER(SEARCH(""CASH DEPOSIT"",$C1317)),
      COUNTIF('SUMMARY D"&amp;"ATA'!D:D,$C1317)&lt;&gt;1
    ),
    """",
    IFERROR(TEXTJOIN(CHAR(10),TRUE,FILTER('SUMMARY DATA'!F:F,'SUMMARY DATA'!D:D=$C1317)),"""")
  )
)"),"")</f>
        <v/>
      </c>
      <c r="G1317" s="2" t="str">
        <f>IFERROR(__xludf.DUMMYFUNCTION("IFERROR(
  TEXTJOIN(CHAR(10),TRUE,FILTER('SUMMARY DATA'!G:G,'SUMMARY DATA'!A:A=$A1317,'SUMMARY DATA'!C:C=$B1317)),
  IF(
    OR(
      ISNUMBER(SEARCH(""CDM CASH DEPOSIT"",$C1317)),
      ISNUMBER(SEARCH(""CASH DEPOSIT"",$C1317)),
      COUNTIF('SUMMARY D"&amp;"ATA'!D:D,$C1317)&lt;&gt;1
    ),
    """",
    IFERROR(TEXTJOIN(CHAR(10),TRUE,FILTER('SUMMARY DATA'!G:G,'SUMMARY DATA'!D:D=$C1317)),"""")
  )
)"),"")</f>
        <v/>
      </c>
      <c r="H1317" s="6" t="str">
        <f>IFERROR(__xludf.DUMMYFUNCTION("IFERROR(
  TEXTJOIN(CHAR(10),TRUE,FILTER('SUMMARY DATA'!H:H,'SUMMARY DATA'!A:A=$A1317,'SUMMARY DATA'!C:C=$B1317)),
  IF(
    OR(
      ISNUMBER(SEARCH(""CDM CASH DEPOSIT"",$C1317)),
      ISNUMBER(SEARCH(""CASH DEPOSIT"",$C1317)),
      COUNTIF('SUMMARY D"&amp;"ATA'!D:D,$C1317)&lt;&gt;1
    ),
    """",
    IFERROR(TEXTJOIN(CHAR(10),TRUE,FILTER('SUMMARY DATA'!H:H,'SUMMARY DATA'!D:D=$C1317)),"""")
  )
)"),"")</f>
        <v/>
      </c>
      <c r="I1317" s="6" t="str">
        <f>IFERROR(__xludf.DUMMYFUNCTION("IF(H1317="""","""",
SUM(ARRAYFORMULA(VALUE(SPLIT(H1317,CHAR(10)))))
)"),"")</f>
        <v/>
      </c>
      <c r="J1317" s="2" t="str">
        <f>IFERROR(__xludf.DUMMYFUNCTION("IFERROR(
  TEXTJOIN(CHAR(10),TRUE,FILTER('SUMMARY DATA'!I:I,'SUMMARY DATA'!A:A=$A1317,'SUMMARY DATA'!C:C=$B1317)),
  IF(
    OR(
      ISNUMBER(SEARCH(""CDM CASH DEPOSIT"",$C1317)),
      ISNUMBER(SEARCH(""CASH DEPOSIT"",$C1317)),
      COUNTIF('SUMMARY D"&amp;"ATA'!D:D,$C1317)&lt;&gt;1
    ),
    """",
    IFERROR(TEXTJOIN(CHAR(10),TRUE,FILTER('SUMMARY DATA'!I:I,'SUMMARY DATA'!D:D=$C1317)),"""")
  )
)"),"")</f>
        <v/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 ht="15.75" customHeight="1" spans="1:27">
      <c r="A1318" s="2"/>
      <c r="B1318" s="41"/>
      <c r="C1318" s="2"/>
      <c r="D1318" s="6"/>
      <c r="E1318" s="4" t="str">
        <f>IFERROR(__xludf.DUMMYFUNCTION("IFERROR(
  TEXTJOIN(CHAR(10),TRUE,FILTER('SUMMARY DATA'!E:E,'SUMMARY DATA'!A:A=$A1318,'SUMMARY DATA'!C:C=$B1318)),
  IF(
    OR(
      ISNUMBER(SEARCH(""CDM CASH DEPOSIT"",$C1318)),
      ISNUMBER(SEARCH(""CASH DEPOSIT"",$C1318)),
      COUNTIF('SUMMARY D"&amp;"ATA'!D:D,$C1318)&lt;&gt;1
    ),
    """",
    IFERROR(TEXTJOIN(CHAR(10),TRUE,FILTER('SUMMARY DATA'!E:E,'SUMMARY DATA'!D:D=$C1318)),"""")
  )
)"),"")</f>
        <v/>
      </c>
      <c r="F1318" s="2" t="str">
        <f>IFERROR(__xludf.DUMMYFUNCTION("IFERROR(
  TEXTJOIN(CHAR(10),TRUE,FILTER('SUMMARY DATA'!F:F,'SUMMARY DATA'!A:A=$A1318,'SUMMARY DATA'!C:C=$B1318)),
  IF(
    OR(
      ISNUMBER(SEARCH(""CDM CASH DEPOSIT"",$C1318)),
      ISNUMBER(SEARCH(""CASH DEPOSIT"",$C1318)),
      COUNTIF('SUMMARY D"&amp;"ATA'!D:D,$C1318)&lt;&gt;1
    ),
    """",
    IFERROR(TEXTJOIN(CHAR(10),TRUE,FILTER('SUMMARY DATA'!F:F,'SUMMARY DATA'!D:D=$C1318)),"""")
  )
)"),"")</f>
        <v/>
      </c>
      <c r="G1318" s="2" t="str">
        <f>IFERROR(__xludf.DUMMYFUNCTION("IFERROR(
  TEXTJOIN(CHAR(10),TRUE,FILTER('SUMMARY DATA'!G:G,'SUMMARY DATA'!A:A=$A1318,'SUMMARY DATA'!C:C=$B1318)),
  IF(
    OR(
      ISNUMBER(SEARCH(""CDM CASH DEPOSIT"",$C1318)),
      ISNUMBER(SEARCH(""CASH DEPOSIT"",$C1318)),
      COUNTIF('SUMMARY D"&amp;"ATA'!D:D,$C1318)&lt;&gt;1
    ),
    """",
    IFERROR(TEXTJOIN(CHAR(10),TRUE,FILTER('SUMMARY DATA'!G:G,'SUMMARY DATA'!D:D=$C1318)),"""")
  )
)"),"")</f>
        <v/>
      </c>
      <c r="H1318" s="6" t="str">
        <f>IFERROR(__xludf.DUMMYFUNCTION("IFERROR(
  TEXTJOIN(CHAR(10),TRUE,FILTER('SUMMARY DATA'!H:H,'SUMMARY DATA'!A:A=$A1318,'SUMMARY DATA'!C:C=$B1318)),
  IF(
    OR(
      ISNUMBER(SEARCH(""CDM CASH DEPOSIT"",$C1318)),
      ISNUMBER(SEARCH(""CASH DEPOSIT"",$C1318)),
      COUNTIF('SUMMARY D"&amp;"ATA'!D:D,$C1318)&lt;&gt;1
    ),
    """",
    IFERROR(TEXTJOIN(CHAR(10),TRUE,FILTER('SUMMARY DATA'!H:H,'SUMMARY DATA'!D:D=$C1318)),"""")
  )
)"),"")</f>
        <v/>
      </c>
      <c r="I1318" s="6" t="str">
        <f>IFERROR(__xludf.DUMMYFUNCTION("IF(H1318="""","""",
SUM(ARRAYFORMULA(VALUE(SPLIT(H1318,CHAR(10)))))
)"),"")</f>
        <v/>
      </c>
      <c r="J1318" s="2" t="str">
        <f>IFERROR(__xludf.DUMMYFUNCTION("IFERROR(
  TEXTJOIN(CHAR(10),TRUE,FILTER('SUMMARY DATA'!I:I,'SUMMARY DATA'!A:A=$A1318,'SUMMARY DATA'!C:C=$B1318)),
  IF(
    OR(
      ISNUMBER(SEARCH(""CDM CASH DEPOSIT"",$C1318)),
      ISNUMBER(SEARCH(""CASH DEPOSIT"",$C1318)),
      COUNTIF('SUMMARY D"&amp;"ATA'!D:D,$C1318)&lt;&gt;1
    ),
    """",
    IFERROR(TEXTJOIN(CHAR(10),TRUE,FILTER('SUMMARY DATA'!I:I,'SUMMARY DATA'!D:D=$C1318)),"""")
  )
)"),"")</f>
        <v/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ht="15.75" customHeight="1" spans="1:27">
      <c r="A1319" s="2"/>
      <c r="B1319" s="41"/>
      <c r="C1319" s="2"/>
      <c r="D1319" s="6"/>
      <c r="E1319" s="4" t="str">
        <f>IFERROR(__xludf.DUMMYFUNCTION("IFERROR(
  TEXTJOIN(CHAR(10),TRUE,FILTER('SUMMARY DATA'!E:E,'SUMMARY DATA'!A:A=$A1319,'SUMMARY DATA'!C:C=$B1319)),
  IF(
    OR(
      ISNUMBER(SEARCH(""CDM CASH DEPOSIT"",$C1319)),
      ISNUMBER(SEARCH(""CASH DEPOSIT"",$C1319)),
      COUNTIF('SUMMARY D"&amp;"ATA'!D:D,$C1319)&lt;&gt;1
    ),
    """",
    IFERROR(TEXTJOIN(CHAR(10),TRUE,FILTER('SUMMARY DATA'!E:E,'SUMMARY DATA'!D:D=$C1319)),"""")
  )
)"),"")</f>
        <v/>
      </c>
      <c r="F1319" s="2" t="str">
        <f>IFERROR(__xludf.DUMMYFUNCTION("IFERROR(
  TEXTJOIN(CHAR(10),TRUE,FILTER('SUMMARY DATA'!F:F,'SUMMARY DATA'!A:A=$A1319,'SUMMARY DATA'!C:C=$B1319)),
  IF(
    OR(
      ISNUMBER(SEARCH(""CDM CASH DEPOSIT"",$C1319)),
      ISNUMBER(SEARCH(""CASH DEPOSIT"",$C1319)),
      COUNTIF('SUMMARY D"&amp;"ATA'!D:D,$C1319)&lt;&gt;1
    ),
    """",
    IFERROR(TEXTJOIN(CHAR(10),TRUE,FILTER('SUMMARY DATA'!F:F,'SUMMARY DATA'!D:D=$C1319)),"""")
  )
)"),"")</f>
        <v/>
      </c>
      <c r="G1319" s="2" t="str">
        <f>IFERROR(__xludf.DUMMYFUNCTION("IFERROR(
  TEXTJOIN(CHAR(10),TRUE,FILTER('SUMMARY DATA'!G:G,'SUMMARY DATA'!A:A=$A1319,'SUMMARY DATA'!C:C=$B1319)),
  IF(
    OR(
      ISNUMBER(SEARCH(""CDM CASH DEPOSIT"",$C1319)),
      ISNUMBER(SEARCH(""CASH DEPOSIT"",$C1319)),
      COUNTIF('SUMMARY D"&amp;"ATA'!D:D,$C1319)&lt;&gt;1
    ),
    """",
    IFERROR(TEXTJOIN(CHAR(10),TRUE,FILTER('SUMMARY DATA'!G:G,'SUMMARY DATA'!D:D=$C1319)),"""")
  )
)"),"")</f>
        <v/>
      </c>
      <c r="H1319" s="6" t="str">
        <f>IFERROR(__xludf.DUMMYFUNCTION("IFERROR(
  TEXTJOIN(CHAR(10),TRUE,FILTER('SUMMARY DATA'!H:H,'SUMMARY DATA'!A:A=$A1319,'SUMMARY DATA'!C:C=$B1319)),
  IF(
    OR(
      ISNUMBER(SEARCH(""CDM CASH DEPOSIT"",$C1319)),
      ISNUMBER(SEARCH(""CASH DEPOSIT"",$C1319)),
      COUNTIF('SUMMARY D"&amp;"ATA'!D:D,$C1319)&lt;&gt;1
    ),
    """",
    IFERROR(TEXTJOIN(CHAR(10),TRUE,FILTER('SUMMARY DATA'!H:H,'SUMMARY DATA'!D:D=$C1319)),"""")
  )
)"),"")</f>
        <v/>
      </c>
      <c r="I1319" s="6" t="str">
        <f>IFERROR(__xludf.DUMMYFUNCTION("IF(H1319="""","""",
SUM(ARRAYFORMULA(VALUE(SPLIT(H1319,CHAR(10)))))
)"),"")</f>
        <v/>
      </c>
      <c r="J1319" s="2" t="str">
        <f>IFERROR(__xludf.DUMMYFUNCTION("IFERROR(
  TEXTJOIN(CHAR(10),TRUE,FILTER('SUMMARY DATA'!I:I,'SUMMARY DATA'!A:A=$A1319,'SUMMARY DATA'!C:C=$B1319)),
  IF(
    OR(
      ISNUMBER(SEARCH(""CDM CASH DEPOSIT"",$C1319)),
      ISNUMBER(SEARCH(""CASH DEPOSIT"",$C1319)),
      COUNTIF('SUMMARY D"&amp;"ATA'!D:D,$C1319)&lt;&gt;1
    ),
    """",
    IFERROR(TEXTJOIN(CHAR(10),TRUE,FILTER('SUMMARY DATA'!I:I,'SUMMARY DATA'!D:D=$C1319)),"""")
  )
)"),"")</f>
        <v/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 ht="15.75" customHeight="1" spans="1:27">
      <c r="A1320" s="2"/>
      <c r="B1320" s="41"/>
      <c r="C1320" s="2"/>
      <c r="D1320" s="6"/>
      <c r="E1320" s="4" t="str">
        <f>IFERROR(__xludf.DUMMYFUNCTION("IFERROR(
  TEXTJOIN(CHAR(10),TRUE,FILTER('SUMMARY DATA'!E:E,'SUMMARY DATA'!A:A=$A1320,'SUMMARY DATA'!C:C=$B1320)),
  IF(
    OR(
      ISNUMBER(SEARCH(""CDM CASH DEPOSIT"",$C1320)),
      ISNUMBER(SEARCH(""CASH DEPOSIT"",$C1320)),
      COUNTIF('SUMMARY D"&amp;"ATA'!D:D,$C1320)&lt;&gt;1
    ),
    """",
    IFERROR(TEXTJOIN(CHAR(10),TRUE,FILTER('SUMMARY DATA'!E:E,'SUMMARY DATA'!D:D=$C1320)),"""")
  )
)"),"")</f>
        <v/>
      </c>
      <c r="F1320" s="2" t="str">
        <f>IFERROR(__xludf.DUMMYFUNCTION("IFERROR(
  TEXTJOIN(CHAR(10),TRUE,FILTER('SUMMARY DATA'!F:F,'SUMMARY DATA'!A:A=$A1320,'SUMMARY DATA'!C:C=$B1320)),
  IF(
    OR(
      ISNUMBER(SEARCH(""CDM CASH DEPOSIT"",$C1320)),
      ISNUMBER(SEARCH(""CASH DEPOSIT"",$C1320)),
      COUNTIF('SUMMARY D"&amp;"ATA'!D:D,$C1320)&lt;&gt;1
    ),
    """",
    IFERROR(TEXTJOIN(CHAR(10),TRUE,FILTER('SUMMARY DATA'!F:F,'SUMMARY DATA'!D:D=$C1320)),"""")
  )
)"),"")</f>
        <v/>
      </c>
      <c r="G1320" s="2" t="str">
        <f>IFERROR(__xludf.DUMMYFUNCTION("IFERROR(
  TEXTJOIN(CHAR(10),TRUE,FILTER('SUMMARY DATA'!G:G,'SUMMARY DATA'!A:A=$A1320,'SUMMARY DATA'!C:C=$B1320)),
  IF(
    OR(
      ISNUMBER(SEARCH(""CDM CASH DEPOSIT"",$C1320)),
      ISNUMBER(SEARCH(""CASH DEPOSIT"",$C1320)),
      COUNTIF('SUMMARY D"&amp;"ATA'!D:D,$C1320)&lt;&gt;1
    ),
    """",
    IFERROR(TEXTJOIN(CHAR(10),TRUE,FILTER('SUMMARY DATA'!G:G,'SUMMARY DATA'!D:D=$C1320)),"""")
  )
)"),"")</f>
        <v/>
      </c>
      <c r="H1320" s="6" t="str">
        <f>IFERROR(__xludf.DUMMYFUNCTION("IFERROR(
  TEXTJOIN(CHAR(10),TRUE,FILTER('SUMMARY DATA'!H:H,'SUMMARY DATA'!A:A=$A1320,'SUMMARY DATA'!C:C=$B1320)),
  IF(
    OR(
      ISNUMBER(SEARCH(""CDM CASH DEPOSIT"",$C1320)),
      ISNUMBER(SEARCH(""CASH DEPOSIT"",$C1320)),
      COUNTIF('SUMMARY D"&amp;"ATA'!D:D,$C1320)&lt;&gt;1
    ),
    """",
    IFERROR(TEXTJOIN(CHAR(10),TRUE,FILTER('SUMMARY DATA'!H:H,'SUMMARY DATA'!D:D=$C1320)),"""")
  )
)"),"")</f>
        <v/>
      </c>
      <c r="I1320" s="6" t="str">
        <f>IFERROR(__xludf.DUMMYFUNCTION("IF(H1320="""","""",
SUM(ARRAYFORMULA(VALUE(SPLIT(H1320,CHAR(10)))))
)"),"")</f>
        <v/>
      </c>
      <c r="J1320" s="2" t="str">
        <f>IFERROR(__xludf.DUMMYFUNCTION("IFERROR(
  TEXTJOIN(CHAR(10),TRUE,FILTER('SUMMARY DATA'!I:I,'SUMMARY DATA'!A:A=$A1320,'SUMMARY DATA'!C:C=$B1320)),
  IF(
    OR(
      ISNUMBER(SEARCH(""CDM CASH DEPOSIT"",$C1320)),
      ISNUMBER(SEARCH(""CASH DEPOSIT"",$C1320)),
      COUNTIF('SUMMARY D"&amp;"ATA'!D:D,$C1320)&lt;&gt;1
    ),
    """",
    IFERROR(TEXTJOIN(CHAR(10),TRUE,FILTER('SUMMARY DATA'!I:I,'SUMMARY DATA'!D:D=$C1320)),"""")
  )
)"),"")</f>
        <v/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 ht="15.75" customHeight="1" spans="1:27">
      <c r="A1321" s="2"/>
      <c r="B1321" s="41"/>
      <c r="C1321" s="2"/>
      <c r="D1321" s="6"/>
      <c r="E1321" s="4" t="str">
        <f>IFERROR(__xludf.DUMMYFUNCTION("IFERROR(
  TEXTJOIN(CHAR(10),TRUE,FILTER('SUMMARY DATA'!E:E,'SUMMARY DATA'!A:A=$A1321,'SUMMARY DATA'!C:C=$B1321)),
  IF(
    OR(
      ISNUMBER(SEARCH(""CDM CASH DEPOSIT"",$C1321)),
      ISNUMBER(SEARCH(""CASH DEPOSIT"",$C1321)),
      COUNTIF('SUMMARY D"&amp;"ATA'!D:D,$C1321)&lt;&gt;1
    ),
    """",
    IFERROR(TEXTJOIN(CHAR(10),TRUE,FILTER('SUMMARY DATA'!E:E,'SUMMARY DATA'!D:D=$C1321)),"""")
  )
)"),"")</f>
        <v/>
      </c>
      <c r="F1321" s="2" t="str">
        <f>IFERROR(__xludf.DUMMYFUNCTION("IFERROR(
  TEXTJOIN(CHAR(10),TRUE,FILTER('SUMMARY DATA'!F:F,'SUMMARY DATA'!A:A=$A1321,'SUMMARY DATA'!C:C=$B1321)),
  IF(
    OR(
      ISNUMBER(SEARCH(""CDM CASH DEPOSIT"",$C1321)),
      ISNUMBER(SEARCH(""CASH DEPOSIT"",$C1321)),
      COUNTIF('SUMMARY D"&amp;"ATA'!D:D,$C1321)&lt;&gt;1
    ),
    """",
    IFERROR(TEXTJOIN(CHAR(10),TRUE,FILTER('SUMMARY DATA'!F:F,'SUMMARY DATA'!D:D=$C1321)),"""")
  )
)"),"")</f>
        <v/>
      </c>
      <c r="G1321" s="2" t="str">
        <f>IFERROR(__xludf.DUMMYFUNCTION("IFERROR(
  TEXTJOIN(CHAR(10),TRUE,FILTER('SUMMARY DATA'!G:G,'SUMMARY DATA'!A:A=$A1321,'SUMMARY DATA'!C:C=$B1321)),
  IF(
    OR(
      ISNUMBER(SEARCH(""CDM CASH DEPOSIT"",$C1321)),
      ISNUMBER(SEARCH(""CASH DEPOSIT"",$C1321)),
      COUNTIF('SUMMARY D"&amp;"ATA'!D:D,$C1321)&lt;&gt;1
    ),
    """",
    IFERROR(TEXTJOIN(CHAR(10),TRUE,FILTER('SUMMARY DATA'!G:G,'SUMMARY DATA'!D:D=$C1321)),"""")
  )
)"),"")</f>
        <v/>
      </c>
      <c r="H1321" s="6" t="str">
        <f>IFERROR(__xludf.DUMMYFUNCTION("IFERROR(
  TEXTJOIN(CHAR(10),TRUE,FILTER('SUMMARY DATA'!H:H,'SUMMARY DATA'!A:A=$A1321,'SUMMARY DATA'!C:C=$B1321)),
  IF(
    OR(
      ISNUMBER(SEARCH(""CDM CASH DEPOSIT"",$C1321)),
      ISNUMBER(SEARCH(""CASH DEPOSIT"",$C1321)),
      COUNTIF('SUMMARY D"&amp;"ATA'!D:D,$C1321)&lt;&gt;1
    ),
    """",
    IFERROR(TEXTJOIN(CHAR(10),TRUE,FILTER('SUMMARY DATA'!H:H,'SUMMARY DATA'!D:D=$C1321)),"""")
  )
)"),"")</f>
        <v/>
      </c>
      <c r="I1321" s="6" t="str">
        <f>IFERROR(__xludf.DUMMYFUNCTION("IF(H1321="""","""",
SUM(ARRAYFORMULA(VALUE(SPLIT(H1321,CHAR(10)))))
)"),"")</f>
        <v/>
      </c>
      <c r="J1321" s="2" t="str">
        <f>IFERROR(__xludf.DUMMYFUNCTION("IFERROR(
  TEXTJOIN(CHAR(10),TRUE,FILTER('SUMMARY DATA'!I:I,'SUMMARY DATA'!A:A=$A1321,'SUMMARY DATA'!C:C=$B1321)),
  IF(
    OR(
      ISNUMBER(SEARCH(""CDM CASH DEPOSIT"",$C1321)),
      ISNUMBER(SEARCH(""CASH DEPOSIT"",$C1321)),
      COUNTIF('SUMMARY D"&amp;"ATA'!D:D,$C1321)&lt;&gt;1
    ),
    """",
    IFERROR(TEXTJOIN(CHAR(10),TRUE,FILTER('SUMMARY DATA'!I:I,'SUMMARY DATA'!D:D=$C1321)),"""")
  )
)"),"")</f>
        <v/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 ht="15.75" customHeight="1" spans="1:27">
      <c r="A1322" s="2"/>
      <c r="B1322" s="41"/>
      <c r="C1322" s="2"/>
      <c r="D1322" s="6"/>
      <c r="E1322" s="4" t="str">
        <f>IFERROR(__xludf.DUMMYFUNCTION("IFERROR(
  TEXTJOIN(CHAR(10),TRUE,FILTER('SUMMARY DATA'!E:E,'SUMMARY DATA'!A:A=$A1322,'SUMMARY DATA'!C:C=$B1322)),
  IF(
    OR(
      ISNUMBER(SEARCH(""CDM CASH DEPOSIT"",$C1322)),
      ISNUMBER(SEARCH(""CASH DEPOSIT"",$C1322)),
      COUNTIF('SUMMARY D"&amp;"ATA'!D:D,$C1322)&lt;&gt;1
    ),
    """",
    IFERROR(TEXTJOIN(CHAR(10),TRUE,FILTER('SUMMARY DATA'!E:E,'SUMMARY DATA'!D:D=$C1322)),"""")
  )
)"),"")</f>
        <v/>
      </c>
      <c r="F1322" s="2" t="str">
        <f>IFERROR(__xludf.DUMMYFUNCTION("IFERROR(
  TEXTJOIN(CHAR(10),TRUE,FILTER('SUMMARY DATA'!F:F,'SUMMARY DATA'!A:A=$A1322,'SUMMARY DATA'!C:C=$B1322)),
  IF(
    OR(
      ISNUMBER(SEARCH(""CDM CASH DEPOSIT"",$C1322)),
      ISNUMBER(SEARCH(""CASH DEPOSIT"",$C1322)),
      COUNTIF('SUMMARY D"&amp;"ATA'!D:D,$C1322)&lt;&gt;1
    ),
    """",
    IFERROR(TEXTJOIN(CHAR(10),TRUE,FILTER('SUMMARY DATA'!F:F,'SUMMARY DATA'!D:D=$C1322)),"""")
  )
)"),"")</f>
        <v/>
      </c>
      <c r="G1322" s="2" t="str">
        <f>IFERROR(__xludf.DUMMYFUNCTION("IFERROR(
  TEXTJOIN(CHAR(10),TRUE,FILTER('SUMMARY DATA'!G:G,'SUMMARY DATA'!A:A=$A1322,'SUMMARY DATA'!C:C=$B1322)),
  IF(
    OR(
      ISNUMBER(SEARCH(""CDM CASH DEPOSIT"",$C1322)),
      ISNUMBER(SEARCH(""CASH DEPOSIT"",$C1322)),
      COUNTIF('SUMMARY D"&amp;"ATA'!D:D,$C1322)&lt;&gt;1
    ),
    """",
    IFERROR(TEXTJOIN(CHAR(10),TRUE,FILTER('SUMMARY DATA'!G:G,'SUMMARY DATA'!D:D=$C1322)),"""")
  )
)"),"")</f>
        <v/>
      </c>
      <c r="H1322" s="6" t="str">
        <f>IFERROR(__xludf.DUMMYFUNCTION("IFERROR(
  TEXTJOIN(CHAR(10),TRUE,FILTER('SUMMARY DATA'!H:H,'SUMMARY DATA'!A:A=$A1322,'SUMMARY DATA'!C:C=$B1322)),
  IF(
    OR(
      ISNUMBER(SEARCH(""CDM CASH DEPOSIT"",$C1322)),
      ISNUMBER(SEARCH(""CASH DEPOSIT"",$C1322)),
      COUNTIF('SUMMARY D"&amp;"ATA'!D:D,$C1322)&lt;&gt;1
    ),
    """",
    IFERROR(TEXTJOIN(CHAR(10),TRUE,FILTER('SUMMARY DATA'!H:H,'SUMMARY DATA'!D:D=$C1322)),"""")
  )
)"),"")</f>
        <v/>
      </c>
      <c r="I1322" s="6" t="str">
        <f>IFERROR(__xludf.DUMMYFUNCTION("IF(H1322="""","""",
SUM(ARRAYFORMULA(VALUE(SPLIT(H1322,CHAR(10)))))
)"),"")</f>
        <v/>
      </c>
      <c r="J1322" s="2" t="str">
        <f>IFERROR(__xludf.DUMMYFUNCTION("IFERROR(
  TEXTJOIN(CHAR(10),TRUE,FILTER('SUMMARY DATA'!I:I,'SUMMARY DATA'!A:A=$A1322,'SUMMARY DATA'!C:C=$B1322)),
  IF(
    OR(
      ISNUMBER(SEARCH(""CDM CASH DEPOSIT"",$C1322)),
      ISNUMBER(SEARCH(""CASH DEPOSIT"",$C1322)),
      COUNTIF('SUMMARY D"&amp;"ATA'!D:D,$C1322)&lt;&gt;1
    ),
    """",
    IFERROR(TEXTJOIN(CHAR(10),TRUE,FILTER('SUMMARY DATA'!I:I,'SUMMARY DATA'!D:D=$C1322)),"""")
  )
)"),"")</f>
        <v/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 ht="15.75" customHeight="1" spans="1:27">
      <c r="A1323" s="2"/>
      <c r="B1323" s="41"/>
      <c r="C1323" s="2"/>
      <c r="D1323" s="6"/>
      <c r="E1323" s="4" t="str">
        <f>IFERROR(__xludf.DUMMYFUNCTION("IFERROR(
  TEXTJOIN(CHAR(10),TRUE,FILTER('SUMMARY DATA'!E:E,'SUMMARY DATA'!A:A=$A1323,'SUMMARY DATA'!C:C=$B1323)),
  IF(
    OR(
      ISNUMBER(SEARCH(""CDM CASH DEPOSIT"",$C1323)),
      ISNUMBER(SEARCH(""CASH DEPOSIT"",$C1323)),
      COUNTIF('SUMMARY D"&amp;"ATA'!D:D,$C1323)&lt;&gt;1
    ),
    """",
    IFERROR(TEXTJOIN(CHAR(10),TRUE,FILTER('SUMMARY DATA'!E:E,'SUMMARY DATA'!D:D=$C1323)),"""")
  )
)"),"")</f>
        <v/>
      </c>
      <c r="F1323" s="2" t="str">
        <f>IFERROR(__xludf.DUMMYFUNCTION("IFERROR(
  TEXTJOIN(CHAR(10),TRUE,FILTER('SUMMARY DATA'!F:F,'SUMMARY DATA'!A:A=$A1323,'SUMMARY DATA'!C:C=$B1323)),
  IF(
    OR(
      ISNUMBER(SEARCH(""CDM CASH DEPOSIT"",$C1323)),
      ISNUMBER(SEARCH(""CASH DEPOSIT"",$C1323)),
      COUNTIF('SUMMARY D"&amp;"ATA'!D:D,$C1323)&lt;&gt;1
    ),
    """",
    IFERROR(TEXTJOIN(CHAR(10),TRUE,FILTER('SUMMARY DATA'!F:F,'SUMMARY DATA'!D:D=$C1323)),"""")
  )
)"),"")</f>
        <v/>
      </c>
      <c r="G1323" s="2" t="str">
        <f>IFERROR(__xludf.DUMMYFUNCTION("IFERROR(
  TEXTJOIN(CHAR(10),TRUE,FILTER('SUMMARY DATA'!G:G,'SUMMARY DATA'!A:A=$A1323,'SUMMARY DATA'!C:C=$B1323)),
  IF(
    OR(
      ISNUMBER(SEARCH(""CDM CASH DEPOSIT"",$C1323)),
      ISNUMBER(SEARCH(""CASH DEPOSIT"",$C1323)),
      COUNTIF('SUMMARY D"&amp;"ATA'!D:D,$C1323)&lt;&gt;1
    ),
    """",
    IFERROR(TEXTJOIN(CHAR(10),TRUE,FILTER('SUMMARY DATA'!G:G,'SUMMARY DATA'!D:D=$C1323)),"""")
  )
)"),"")</f>
        <v/>
      </c>
      <c r="H1323" s="6" t="str">
        <f>IFERROR(__xludf.DUMMYFUNCTION("IFERROR(
  TEXTJOIN(CHAR(10),TRUE,FILTER('SUMMARY DATA'!H:H,'SUMMARY DATA'!A:A=$A1323,'SUMMARY DATA'!C:C=$B1323)),
  IF(
    OR(
      ISNUMBER(SEARCH(""CDM CASH DEPOSIT"",$C1323)),
      ISNUMBER(SEARCH(""CASH DEPOSIT"",$C1323)),
      COUNTIF('SUMMARY D"&amp;"ATA'!D:D,$C1323)&lt;&gt;1
    ),
    """",
    IFERROR(TEXTJOIN(CHAR(10),TRUE,FILTER('SUMMARY DATA'!H:H,'SUMMARY DATA'!D:D=$C1323)),"""")
  )
)"),"")</f>
        <v/>
      </c>
      <c r="I1323" s="6" t="str">
        <f>IFERROR(__xludf.DUMMYFUNCTION("IF(H1323="""","""",
SUM(ARRAYFORMULA(VALUE(SPLIT(H1323,CHAR(10)))))
)"),"")</f>
        <v/>
      </c>
      <c r="J1323" s="2" t="str">
        <f>IFERROR(__xludf.DUMMYFUNCTION("IFERROR(
  TEXTJOIN(CHAR(10),TRUE,FILTER('SUMMARY DATA'!I:I,'SUMMARY DATA'!A:A=$A1323,'SUMMARY DATA'!C:C=$B1323)),
  IF(
    OR(
      ISNUMBER(SEARCH(""CDM CASH DEPOSIT"",$C1323)),
      ISNUMBER(SEARCH(""CASH DEPOSIT"",$C1323)),
      COUNTIF('SUMMARY D"&amp;"ATA'!D:D,$C1323)&lt;&gt;1
    ),
    """",
    IFERROR(TEXTJOIN(CHAR(10),TRUE,FILTER('SUMMARY DATA'!I:I,'SUMMARY DATA'!D:D=$C1323)),"""")
  )
)"),"")</f>
        <v/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 ht="15.75" customHeight="1" spans="1:27">
      <c r="A1324" s="2"/>
      <c r="B1324" s="41"/>
      <c r="C1324" s="2"/>
      <c r="D1324" s="6"/>
      <c r="E1324" s="4" t="str">
        <f>IFERROR(__xludf.DUMMYFUNCTION("IFERROR(
  TEXTJOIN(CHAR(10),TRUE,FILTER('SUMMARY DATA'!E:E,'SUMMARY DATA'!A:A=$A1324,'SUMMARY DATA'!C:C=$B1324)),
  IF(
    OR(
      ISNUMBER(SEARCH(""CDM CASH DEPOSIT"",$C1324)),
      ISNUMBER(SEARCH(""CASH DEPOSIT"",$C1324)),
      COUNTIF('SUMMARY D"&amp;"ATA'!D:D,$C1324)&lt;&gt;1
    ),
    """",
    IFERROR(TEXTJOIN(CHAR(10),TRUE,FILTER('SUMMARY DATA'!E:E,'SUMMARY DATA'!D:D=$C1324)),"""")
  )
)"),"")</f>
        <v/>
      </c>
      <c r="F1324" s="2" t="str">
        <f>IFERROR(__xludf.DUMMYFUNCTION("IFERROR(
  TEXTJOIN(CHAR(10),TRUE,FILTER('SUMMARY DATA'!F:F,'SUMMARY DATA'!A:A=$A1324,'SUMMARY DATA'!C:C=$B1324)),
  IF(
    OR(
      ISNUMBER(SEARCH(""CDM CASH DEPOSIT"",$C1324)),
      ISNUMBER(SEARCH(""CASH DEPOSIT"",$C1324)),
      COUNTIF('SUMMARY D"&amp;"ATA'!D:D,$C1324)&lt;&gt;1
    ),
    """",
    IFERROR(TEXTJOIN(CHAR(10),TRUE,FILTER('SUMMARY DATA'!F:F,'SUMMARY DATA'!D:D=$C1324)),"""")
  )
)"),"")</f>
        <v/>
      </c>
      <c r="G1324" s="2" t="str">
        <f>IFERROR(__xludf.DUMMYFUNCTION("IFERROR(
  TEXTJOIN(CHAR(10),TRUE,FILTER('SUMMARY DATA'!G:G,'SUMMARY DATA'!A:A=$A1324,'SUMMARY DATA'!C:C=$B1324)),
  IF(
    OR(
      ISNUMBER(SEARCH(""CDM CASH DEPOSIT"",$C1324)),
      ISNUMBER(SEARCH(""CASH DEPOSIT"",$C1324)),
      COUNTIF('SUMMARY D"&amp;"ATA'!D:D,$C1324)&lt;&gt;1
    ),
    """",
    IFERROR(TEXTJOIN(CHAR(10),TRUE,FILTER('SUMMARY DATA'!G:G,'SUMMARY DATA'!D:D=$C1324)),"""")
  )
)"),"")</f>
        <v/>
      </c>
      <c r="H1324" s="6" t="str">
        <f>IFERROR(__xludf.DUMMYFUNCTION("IFERROR(
  TEXTJOIN(CHAR(10),TRUE,FILTER('SUMMARY DATA'!H:H,'SUMMARY DATA'!A:A=$A1324,'SUMMARY DATA'!C:C=$B1324)),
  IF(
    OR(
      ISNUMBER(SEARCH(""CDM CASH DEPOSIT"",$C1324)),
      ISNUMBER(SEARCH(""CASH DEPOSIT"",$C1324)),
      COUNTIF('SUMMARY D"&amp;"ATA'!D:D,$C1324)&lt;&gt;1
    ),
    """",
    IFERROR(TEXTJOIN(CHAR(10),TRUE,FILTER('SUMMARY DATA'!H:H,'SUMMARY DATA'!D:D=$C1324)),"""")
  )
)"),"")</f>
        <v/>
      </c>
      <c r="I1324" s="6" t="str">
        <f>IFERROR(__xludf.DUMMYFUNCTION("IF(H1324="""","""",
SUM(ARRAYFORMULA(VALUE(SPLIT(H1324,CHAR(10)))))
)"),"")</f>
        <v/>
      </c>
      <c r="J1324" s="2" t="str">
        <f>IFERROR(__xludf.DUMMYFUNCTION("IFERROR(
  TEXTJOIN(CHAR(10),TRUE,FILTER('SUMMARY DATA'!I:I,'SUMMARY DATA'!A:A=$A1324,'SUMMARY DATA'!C:C=$B1324)),
  IF(
    OR(
      ISNUMBER(SEARCH(""CDM CASH DEPOSIT"",$C1324)),
      ISNUMBER(SEARCH(""CASH DEPOSIT"",$C1324)),
      COUNTIF('SUMMARY D"&amp;"ATA'!D:D,$C1324)&lt;&gt;1
    ),
    """",
    IFERROR(TEXTJOIN(CHAR(10),TRUE,FILTER('SUMMARY DATA'!I:I,'SUMMARY DATA'!D:D=$C1324)),"""")
  )
)"),"")</f>
        <v/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 ht="15.75" customHeight="1" spans="1:27">
      <c r="A1325" s="2"/>
      <c r="B1325" s="41"/>
      <c r="C1325" s="2"/>
      <c r="D1325" s="6"/>
      <c r="E1325" s="4" t="str">
        <f>IFERROR(__xludf.DUMMYFUNCTION("IFERROR(
  TEXTJOIN(CHAR(10),TRUE,FILTER('SUMMARY DATA'!E:E,'SUMMARY DATA'!A:A=$A1325,'SUMMARY DATA'!C:C=$B1325)),
  IF(
    OR(
      ISNUMBER(SEARCH(""CDM CASH DEPOSIT"",$C1325)),
      ISNUMBER(SEARCH(""CASH DEPOSIT"",$C1325)),
      COUNTIF('SUMMARY D"&amp;"ATA'!D:D,$C1325)&lt;&gt;1
    ),
    """",
    IFERROR(TEXTJOIN(CHAR(10),TRUE,FILTER('SUMMARY DATA'!E:E,'SUMMARY DATA'!D:D=$C1325)),"""")
  )
)"),"")</f>
        <v/>
      </c>
      <c r="F1325" s="2" t="str">
        <f>IFERROR(__xludf.DUMMYFUNCTION("IFERROR(
  TEXTJOIN(CHAR(10),TRUE,FILTER('SUMMARY DATA'!F:F,'SUMMARY DATA'!A:A=$A1325,'SUMMARY DATA'!C:C=$B1325)),
  IF(
    OR(
      ISNUMBER(SEARCH(""CDM CASH DEPOSIT"",$C1325)),
      ISNUMBER(SEARCH(""CASH DEPOSIT"",$C1325)),
      COUNTIF('SUMMARY D"&amp;"ATA'!D:D,$C1325)&lt;&gt;1
    ),
    """",
    IFERROR(TEXTJOIN(CHAR(10),TRUE,FILTER('SUMMARY DATA'!F:F,'SUMMARY DATA'!D:D=$C1325)),"""")
  )
)"),"")</f>
        <v/>
      </c>
      <c r="G1325" s="2" t="str">
        <f>IFERROR(__xludf.DUMMYFUNCTION("IFERROR(
  TEXTJOIN(CHAR(10),TRUE,FILTER('SUMMARY DATA'!G:G,'SUMMARY DATA'!A:A=$A1325,'SUMMARY DATA'!C:C=$B1325)),
  IF(
    OR(
      ISNUMBER(SEARCH(""CDM CASH DEPOSIT"",$C1325)),
      ISNUMBER(SEARCH(""CASH DEPOSIT"",$C1325)),
      COUNTIF('SUMMARY D"&amp;"ATA'!D:D,$C1325)&lt;&gt;1
    ),
    """",
    IFERROR(TEXTJOIN(CHAR(10),TRUE,FILTER('SUMMARY DATA'!G:G,'SUMMARY DATA'!D:D=$C1325)),"""")
  )
)"),"")</f>
        <v/>
      </c>
      <c r="H1325" s="6" t="str">
        <f>IFERROR(__xludf.DUMMYFUNCTION("IFERROR(
  TEXTJOIN(CHAR(10),TRUE,FILTER('SUMMARY DATA'!H:H,'SUMMARY DATA'!A:A=$A1325,'SUMMARY DATA'!C:C=$B1325)),
  IF(
    OR(
      ISNUMBER(SEARCH(""CDM CASH DEPOSIT"",$C1325)),
      ISNUMBER(SEARCH(""CASH DEPOSIT"",$C1325)),
      COUNTIF('SUMMARY D"&amp;"ATA'!D:D,$C1325)&lt;&gt;1
    ),
    """",
    IFERROR(TEXTJOIN(CHAR(10),TRUE,FILTER('SUMMARY DATA'!H:H,'SUMMARY DATA'!D:D=$C1325)),"""")
  )
)"),"")</f>
        <v/>
      </c>
      <c r="I1325" s="6" t="str">
        <f>IFERROR(__xludf.DUMMYFUNCTION("IF(H1325="""","""",
SUM(ARRAYFORMULA(VALUE(SPLIT(H1325,CHAR(10)))))
)"),"")</f>
        <v/>
      </c>
      <c r="J1325" s="2" t="str">
        <f>IFERROR(__xludf.DUMMYFUNCTION("IFERROR(
  TEXTJOIN(CHAR(10),TRUE,FILTER('SUMMARY DATA'!I:I,'SUMMARY DATA'!A:A=$A1325,'SUMMARY DATA'!C:C=$B1325)),
  IF(
    OR(
      ISNUMBER(SEARCH(""CDM CASH DEPOSIT"",$C1325)),
      ISNUMBER(SEARCH(""CASH DEPOSIT"",$C1325)),
      COUNTIF('SUMMARY D"&amp;"ATA'!D:D,$C1325)&lt;&gt;1
    ),
    """",
    IFERROR(TEXTJOIN(CHAR(10),TRUE,FILTER('SUMMARY DATA'!I:I,'SUMMARY DATA'!D:D=$C1325)),"""")
  )
)"),"")</f>
        <v/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 ht="15.75" customHeight="1" spans="1:27">
      <c r="A1326" s="2"/>
      <c r="B1326" s="41"/>
      <c r="C1326" s="2"/>
      <c r="D1326" s="6"/>
      <c r="E1326" s="4" t="str">
        <f>IFERROR(__xludf.DUMMYFUNCTION("IFERROR(
  TEXTJOIN(CHAR(10),TRUE,FILTER('SUMMARY DATA'!E:E,'SUMMARY DATA'!A:A=$A1326,'SUMMARY DATA'!C:C=$B1326)),
  IF(
    OR(
      ISNUMBER(SEARCH(""CDM CASH DEPOSIT"",$C1326)),
      ISNUMBER(SEARCH(""CASH DEPOSIT"",$C1326)),
      COUNTIF('SUMMARY D"&amp;"ATA'!D:D,$C1326)&lt;&gt;1
    ),
    """",
    IFERROR(TEXTJOIN(CHAR(10),TRUE,FILTER('SUMMARY DATA'!E:E,'SUMMARY DATA'!D:D=$C1326)),"""")
  )
)"),"")</f>
        <v/>
      </c>
      <c r="F1326" s="2" t="str">
        <f>IFERROR(__xludf.DUMMYFUNCTION("IFERROR(
  TEXTJOIN(CHAR(10),TRUE,FILTER('SUMMARY DATA'!F:F,'SUMMARY DATA'!A:A=$A1326,'SUMMARY DATA'!C:C=$B1326)),
  IF(
    OR(
      ISNUMBER(SEARCH(""CDM CASH DEPOSIT"",$C1326)),
      ISNUMBER(SEARCH(""CASH DEPOSIT"",$C1326)),
      COUNTIF('SUMMARY D"&amp;"ATA'!D:D,$C1326)&lt;&gt;1
    ),
    """",
    IFERROR(TEXTJOIN(CHAR(10),TRUE,FILTER('SUMMARY DATA'!F:F,'SUMMARY DATA'!D:D=$C1326)),"""")
  )
)"),"")</f>
        <v/>
      </c>
      <c r="G1326" s="2" t="str">
        <f>IFERROR(__xludf.DUMMYFUNCTION("IFERROR(
  TEXTJOIN(CHAR(10),TRUE,FILTER('SUMMARY DATA'!G:G,'SUMMARY DATA'!A:A=$A1326,'SUMMARY DATA'!C:C=$B1326)),
  IF(
    OR(
      ISNUMBER(SEARCH(""CDM CASH DEPOSIT"",$C1326)),
      ISNUMBER(SEARCH(""CASH DEPOSIT"",$C1326)),
      COUNTIF('SUMMARY D"&amp;"ATA'!D:D,$C1326)&lt;&gt;1
    ),
    """",
    IFERROR(TEXTJOIN(CHAR(10),TRUE,FILTER('SUMMARY DATA'!G:G,'SUMMARY DATA'!D:D=$C1326)),"""")
  )
)"),"")</f>
        <v/>
      </c>
      <c r="H1326" s="6" t="str">
        <f>IFERROR(__xludf.DUMMYFUNCTION("IFERROR(
  TEXTJOIN(CHAR(10),TRUE,FILTER('SUMMARY DATA'!H:H,'SUMMARY DATA'!A:A=$A1326,'SUMMARY DATA'!C:C=$B1326)),
  IF(
    OR(
      ISNUMBER(SEARCH(""CDM CASH DEPOSIT"",$C1326)),
      ISNUMBER(SEARCH(""CASH DEPOSIT"",$C1326)),
      COUNTIF('SUMMARY D"&amp;"ATA'!D:D,$C1326)&lt;&gt;1
    ),
    """",
    IFERROR(TEXTJOIN(CHAR(10),TRUE,FILTER('SUMMARY DATA'!H:H,'SUMMARY DATA'!D:D=$C1326)),"""")
  )
)"),"")</f>
        <v/>
      </c>
      <c r="I1326" s="6" t="str">
        <f>IFERROR(__xludf.DUMMYFUNCTION("IF(H1326="""","""",
SUM(ARRAYFORMULA(VALUE(SPLIT(H1326,CHAR(10)))))
)"),"")</f>
        <v/>
      </c>
      <c r="J1326" s="2" t="str">
        <f>IFERROR(__xludf.DUMMYFUNCTION("IFERROR(
  TEXTJOIN(CHAR(10),TRUE,FILTER('SUMMARY DATA'!I:I,'SUMMARY DATA'!A:A=$A1326,'SUMMARY DATA'!C:C=$B1326)),
  IF(
    OR(
      ISNUMBER(SEARCH(""CDM CASH DEPOSIT"",$C1326)),
      ISNUMBER(SEARCH(""CASH DEPOSIT"",$C1326)),
      COUNTIF('SUMMARY D"&amp;"ATA'!D:D,$C1326)&lt;&gt;1
    ),
    """",
    IFERROR(TEXTJOIN(CHAR(10),TRUE,FILTER('SUMMARY DATA'!I:I,'SUMMARY DATA'!D:D=$C1326)),"""")
  )
)"),"")</f>
        <v/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 ht="15.75" customHeight="1" spans="1:27">
      <c r="A1327" s="2"/>
      <c r="B1327" s="41"/>
      <c r="C1327" s="2"/>
      <c r="D1327" s="6"/>
      <c r="E1327" s="4" t="str">
        <f>IFERROR(__xludf.DUMMYFUNCTION("IFERROR(
  TEXTJOIN(CHAR(10),TRUE,FILTER('SUMMARY DATA'!E:E,'SUMMARY DATA'!A:A=$A1327,'SUMMARY DATA'!C:C=$B1327)),
  IF(
    OR(
      ISNUMBER(SEARCH(""CDM CASH DEPOSIT"",$C1327)),
      ISNUMBER(SEARCH(""CASH DEPOSIT"",$C1327)),
      COUNTIF('SUMMARY D"&amp;"ATA'!D:D,$C1327)&lt;&gt;1
    ),
    """",
    IFERROR(TEXTJOIN(CHAR(10),TRUE,FILTER('SUMMARY DATA'!E:E,'SUMMARY DATA'!D:D=$C1327)),"""")
  )
)"),"")</f>
        <v/>
      </c>
      <c r="F1327" s="2" t="str">
        <f>IFERROR(__xludf.DUMMYFUNCTION("IFERROR(
  TEXTJOIN(CHAR(10),TRUE,FILTER('SUMMARY DATA'!F:F,'SUMMARY DATA'!A:A=$A1327,'SUMMARY DATA'!C:C=$B1327)),
  IF(
    OR(
      ISNUMBER(SEARCH(""CDM CASH DEPOSIT"",$C1327)),
      ISNUMBER(SEARCH(""CASH DEPOSIT"",$C1327)),
      COUNTIF('SUMMARY D"&amp;"ATA'!D:D,$C1327)&lt;&gt;1
    ),
    """",
    IFERROR(TEXTJOIN(CHAR(10),TRUE,FILTER('SUMMARY DATA'!F:F,'SUMMARY DATA'!D:D=$C1327)),"""")
  )
)"),"")</f>
        <v/>
      </c>
      <c r="G1327" s="2" t="str">
        <f>IFERROR(__xludf.DUMMYFUNCTION("IFERROR(
  TEXTJOIN(CHAR(10),TRUE,FILTER('SUMMARY DATA'!G:G,'SUMMARY DATA'!A:A=$A1327,'SUMMARY DATA'!C:C=$B1327)),
  IF(
    OR(
      ISNUMBER(SEARCH(""CDM CASH DEPOSIT"",$C1327)),
      ISNUMBER(SEARCH(""CASH DEPOSIT"",$C1327)),
      COUNTIF('SUMMARY D"&amp;"ATA'!D:D,$C1327)&lt;&gt;1
    ),
    """",
    IFERROR(TEXTJOIN(CHAR(10),TRUE,FILTER('SUMMARY DATA'!G:G,'SUMMARY DATA'!D:D=$C1327)),"""")
  )
)"),"")</f>
        <v/>
      </c>
      <c r="H1327" s="6" t="str">
        <f>IFERROR(__xludf.DUMMYFUNCTION("IFERROR(
  TEXTJOIN(CHAR(10),TRUE,FILTER('SUMMARY DATA'!H:H,'SUMMARY DATA'!A:A=$A1327,'SUMMARY DATA'!C:C=$B1327)),
  IF(
    OR(
      ISNUMBER(SEARCH(""CDM CASH DEPOSIT"",$C1327)),
      ISNUMBER(SEARCH(""CASH DEPOSIT"",$C1327)),
      COUNTIF('SUMMARY D"&amp;"ATA'!D:D,$C1327)&lt;&gt;1
    ),
    """",
    IFERROR(TEXTJOIN(CHAR(10),TRUE,FILTER('SUMMARY DATA'!H:H,'SUMMARY DATA'!D:D=$C1327)),"""")
  )
)"),"")</f>
        <v/>
      </c>
      <c r="I1327" s="6" t="str">
        <f>IFERROR(__xludf.DUMMYFUNCTION("IF(H1327="""","""",
SUM(ARRAYFORMULA(VALUE(SPLIT(H1327,CHAR(10)))))
)"),"")</f>
        <v/>
      </c>
      <c r="J1327" s="2" t="str">
        <f>IFERROR(__xludf.DUMMYFUNCTION("IFERROR(
  TEXTJOIN(CHAR(10),TRUE,FILTER('SUMMARY DATA'!I:I,'SUMMARY DATA'!A:A=$A1327,'SUMMARY DATA'!C:C=$B1327)),
  IF(
    OR(
      ISNUMBER(SEARCH(""CDM CASH DEPOSIT"",$C1327)),
      ISNUMBER(SEARCH(""CASH DEPOSIT"",$C1327)),
      COUNTIF('SUMMARY D"&amp;"ATA'!D:D,$C1327)&lt;&gt;1
    ),
    """",
    IFERROR(TEXTJOIN(CHAR(10),TRUE,FILTER('SUMMARY DATA'!I:I,'SUMMARY DATA'!D:D=$C1327)),"""")
  )
)"),"")</f>
        <v/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ht="15.75" customHeight="1" spans="1:27">
      <c r="A1328" s="2"/>
      <c r="B1328" s="41"/>
      <c r="C1328" s="2"/>
      <c r="D1328" s="6"/>
      <c r="E1328" s="4" t="str">
        <f>IFERROR(__xludf.DUMMYFUNCTION("IFERROR(
  TEXTJOIN(CHAR(10),TRUE,FILTER('SUMMARY DATA'!E:E,'SUMMARY DATA'!A:A=$A1328,'SUMMARY DATA'!C:C=$B1328)),
  IF(
    OR(
      ISNUMBER(SEARCH(""CDM CASH DEPOSIT"",$C1328)),
      ISNUMBER(SEARCH(""CASH DEPOSIT"",$C1328)),
      COUNTIF('SUMMARY D"&amp;"ATA'!D:D,$C1328)&lt;&gt;1
    ),
    """",
    IFERROR(TEXTJOIN(CHAR(10),TRUE,FILTER('SUMMARY DATA'!E:E,'SUMMARY DATA'!D:D=$C1328)),"""")
  )
)"),"")</f>
        <v/>
      </c>
      <c r="F1328" s="2" t="str">
        <f>IFERROR(__xludf.DUMMYFUNCTION("IFERROR(
  TEXTJOIN(CHAR(10),TRUE,FILTER('SUMMARY DATA'!F:F,'SUMMARY DATA'!A:A=$A1328,'SUMMARY DATA'!C:C=$B1328)),
  IF(
    OR(
      ISNUMBER(SEARCH(""CDM CASH DEPOSIT"",$C1328)),
      ISNUMBER(SEARCH(""CASH DEPOSIT"",$C1328)),
      COUNTIF('SUMMARY D"&amp;"ATA'!D:D,$C1328)&lt;&gt;1
    ),
    """",
    IFERROR(TEXTJOIN(CHAR(10),TRUE,FILTER('SUMMARY DATA'!F:F,'SUMMARY DATA'!D:D=$C1328)),"""")
  )
)"),"")</f>
        <v/>
      </c>
      <c r="G1328" s="2" t="str">
        <f>IFERROR(__xludf.DUMMYFUNCTION("IFERROR(
  TEXTJOIN(CHAR(10),TRUE,FILTER('SUMMARY DATA'!G:G,'SUMMARY DATA'!A:A=$A1328,'SUMMARY DATA'!C:C=$B1328)),
  IF(
    OR(
      ISNUMBER(SEARCH(""CDM CASH DEPOSIT"",$C1328)),
      ISNUMBER(SEARCH(""CASH DEPOSIT"",$C1328)),
      COUNTIF('SUMMARY D"&amp;"ATA'!D:D,$C1328)&lt;&gt;1
    ),
    """",
    IFERROR(TEXTJOIN(CHAR(10),TRUE,FILTER('SUMMARY DATA'!G:G,'SUMMARY DATA'!D:D=$C1328)),"""")
  )
)"),"")</f>
        <v/>
      </c>
      <c r="H1328" s="6" t="str">
        <f>IFERROR(__xludf.DUMMYFUNCTION("IFERROR(
  TEXTJOIN(CHAR(10),TRUE,FILTER('SUMMARY DATA'!H:H,'SUMMARY DATA'!A:A=$A1328,'SUMMARY DATA'!C:C=$B1328)),
  IF(
    OR(
      ISNUMBER(SEARCH(""CDM CASH DEPOSIT"",$C1328)),
      ISNUMBER(SEARCH(""CASH DEPOSIT"",$C1328)),
      COUNTIF('SUMMARY D"&amp;"ATA'!D:D,$C1328)&lt;&gt;1
    ),
    """",
    IFERROR(TEXTJOIN(CHAR(10),TRUE,FILTER('SUMMARY DATA'!H:H,'SUMMARY DATA'!D:D=$C1328)),"""")
  )
)"),"")</f>
        <v/>
      </c>
      <c r="I1328" s="6" t="str">
        <f>IFERROR(__xludf.DUMMYFUNCTION("IF(H1328="""","""",
SUM(ARRAYFORMULA(VALUE(SPLIT(H1328,CHAR(10)))))
)"),"")</f>
        <v/>
      </c>
      <c r="J1328" s="2" t="str">
        <f>IFERROR(__xludf.DUMMYFUNCTION("IFERROR(
  TEXTJOIN(CHAR(10),TRUE,FILTER('SUMMARY DATA'!I:I,'SUMMARY DATA'!A:A=$A1328,'SUMMARY DATA'!C:C=$B1328)),
  IF(
    OR(
      ISNUMBER(SEARCH(""CDM CASH DEPOSIT"",$C1328)),
      ISNUMBER(SEARCH(""CASH DEPOSIT"",$C1328)),
      COUNTIF('SUMMARY D"&amp;"ATA'!D:D,$C1328)&lt;&gt;1
    ),
    """",
    IFERROR(TEXTJOIN(CHAR(10),TRUE,FILTER('SUMMARY DATA'!I:I,'SUMMARY DATA'!D:D=$C1328)),"""")
  )
)"),"")</f>
        <v/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ht="15.75" customHeight="1" spans="1:27">
      <c r="A1329" s="2"/>
      <c r="B1329" s="41"/>
      <c r="C1329" s="2"/>
      <c r="D1329" s="6"/>
      <c r="E1329" s="4" t="str">
        <f>IFERROR(__xludf.DUMMYFUNCTION("IFERROR(
  TEXTJOIN(CHAR(10),TRUE,FILTER('SUMMARY DATA'!E:E,'SUMMARY DATA'!A:A=$A1329,'SUMMARY DATA'!C:C=$B1329)),
  IF(
    OR(
      ISNUMBER(SEARCH(""CDM CASH DEPOSIT"",$C1329)),
      ISNUMBER(SEARCH(""CASH DEPOSIT"",$C1329)),
      COUNTIF('SUMMARY D"&amp;"ATA'!D:D,$C1329)&lt;&gt;1
    ),
    """",
    IFERROR(TEXTJOIN(CHAR(10),TRUE,FILTER('SUMMARY DATA'!E:E,'SUMMARY DATA'!D:D=$C1329)),"""")
  )
)"),"")</f>
        <v/>
      </c>
      <c r="F1329" s="2" t="str">
        <f>IFERROR(__xludf.DUMMYFUNCTION("IFERROR(
  TEXTJOIN(CHAR(10),TRUE,FILTER('SUMMARY DATA'!F:F,'SUMMARY DATA'!A:A=$A1329,'SUMMARY DATA'!C:C=$B1329)),
  IF(
    OR(
      ISNUMBER(SEARCH(""CDM CASH DEPOSIT"",$C1329)),
      ISNUMBER(SEARCH(""CASH DEPOSIT"",$C1329)),
      COUNTIF('SUMMARY D"&amp;"ATA'!D:D,$C1329)&lt;&gt;1
    ),
    """",
    IFERROR(TEXTJOIN(CHAR(10),TRUE,FILTER('SUMMARY DATA'!F:F,'SUMMARY DATA'!D:D=$C1329)),"""")
  )
)"),"")</f>
        <v/>
      </c>
      <c r="G1329" s="2" t="str">
        <f>IFERROR(__xludf.DUMMYFUNCTION("IFERROR(
  TEXTJOIN(CHAR(10),TRUE,FILTER('SUMMARY DATA'!G:G,'SUMMARY DATA'!A:A=$A1329,'SUMMARY DATA'!C:C=$B1329)),
  IF(
    OR(
      ISNUMBER(SEARCH(""CDM CASH DEPOSIT"",$C1329)),
      ISNUMBER(SEARCH(""CASH DEPOSIT"",$C1329)),
      COUNTIF('SUMMARY D"&amp;"ATA'!D:D,$C1329)&lt;&gt;1
    ),
    """",
    IFERROR(TEXTJOIN(CHAR(10),TRUE,FILTER('SUMMARY DATA'!G:G,'SUMMARY DATA'!D:D=$C1329)),"""")
  )
)"),"")</f>
        <v/>
      </c>
      <c r="H1329" s="6" t="str">
        <f>IFERROR(__xludf.DUMMYFUNCTION("IFERROR(
  TEXTJOIN(CHAR(10),TRUE,FILTER('SUMMARY DATA'!H:H,'SUMMARY DATA'!A:A=$A1329,'SUMMARY DATA'!C:C=$B1329)),
  IF(
    OR(
      ISNUMBER(SEARCH(""CDM CASH DEPOSIT"",$C1329)),
      ISNUMBER(SEARCH(""CASH DEPOSIT"",$C1329)),
      COUNTIF('SUMMARY D"&amp;"ATA'!D:D,$C1329)&lt;&gt;1
    ),
    """",
    IFERROR(TEXTJOIN(CHAR(10),TRUE,FILTER('SUMMARY DATA'!H:H,'SUMMARY DATA'!D:D=$C1329)),"""")
  )
)"),"")</f>
        <v/>
      </c>
      <c r="I1329" s="6" t="str">
        <f>IFERROR(__xludf.DUMMYFUNCTION("IF(H1329="""","""",
SUM(ARRAYFORMULA(VALUE(SPLIT(H1329,CHAR(10)))))
)"),"")</f>
        <v/>
      </c>
      <c r="J1329" s="2" t="str">
        <f>IFERROR(__xludf.DUMMYFUNCTION("IFERROR(
  TEXTJOIN(CHAR(10),TRUE,FILTER('SUMMARY DATA'!I:I,'SUMMARY DATA'!A:A=$A1329,'SUMMARY DATA'!C:C=$B1329)),
  IF(
    OR(
      ISNUMBER(SEARCH(""CDM CASH DEPOSIT"",$C1329)),
      ISNUMBER(SEARCH(""CASH DEPOSIT"",$C1329)),
      COUNTIF('SUMMARY D"&amp;"ATA'!D:D,$C1329)&lt;&gt;1
    ),
    """",
    IFERROR(TEXTJOIN(CHAR(10),TRUE,FILTER('SUMMARY DATA'!I:I,'SUMMARY DATA'!D:D=$C1329)),"""")
  )
)"),"")</f>
        <v/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ht="15.75" customHeight="1" spans="1:27">
      <c r="A1330" s="2"/>
      <c r="B1330" s="41"/>
      <c r="C1330" s="2"/>
      <c r="D1330" s="6"/>
      <c r="E1330" s="4" t="str">
        <f>IFERROR(__xludf.DUMMYFUNCTION("IFERROR(
  TEXTJOIN(CHAR(10),TRUE,FILTER('SUMMARY DATA'!E:E,'SUMMARY DATA'!A:A=$A1330,'SUMMARY DATA'!C:C=$B1330)),
  IF(
    OR(
      ISNUMBER(SEARCH(""CDM CASH DEPOSIT"",$C1330)),
      ISNUMBER(SEARCH(""CASH DEPOSIT"",$C1330)),
      COUNTIF('SUMMARY D"&amp;"ATA'!D:D,$C1330)&lt;&gt;1
    ),
    """",
    IFERROR(TEXTJOIN(CHAR(10),TRUE,FILTER('SUMMARY DATA'!E:E,'SUMMARY DATA'!D:D=$C1330)),"""")
  )
)"),"")</f>
        <v/>
      </c>
      <c r="F1330" s="2" t="str">
        <f>IFERROR(__xludf.DUMMYFUNCTION("IFERROR(
  TEXTJOIN(CHAR(10),TRUE,FILTER('SUMMARY DATA'!F:F,'SUMMARY DATA'!A:A=$A1330,'SUMMARY DATA'!C:C=$B1330)),
  IF(
    OR(
      ISNUMBER(SEARCH(""CDM CASH DEPOSIT"",$C1330)),
      ISNUMBER(SEARCH(""CASH DEPOSIT"",$C1330)),
      COUNTIF('SUMMARY D"&amp;"ATA'!D:D,$C1330)&lt;&gt;1
    ),
    """",
    IFERROR(TEXTJOIN(CHAR(10),TRUE,FILTER('SUMMARY DATA'!F:F,'SUMMARY DATA'!D:D=$C1330)),"""")
  )
)"),"")</f>
        <v/>
      </c>
      <c r="G1330" s="2" t="str">
        <f>IFERROR(__xludf.DUMMYFUNCTION("IFERROR(
  TEXTJOIN(CHAR(10),TRUE,FILTER('SUMMARY DATA'!G:G,'SUMMARY DATA'!A:A=$A1330,'SUMMARY DATA'!C:C=$B1330)),
  IF(
    OR(
      ISNUMBER(SEARCH(""CDM CASH DEPOSIT"",$C1330)),
      ISNUMBER(SEARCH(""CASH DEPOSIT"",$C1330)),
      COUNTIF('SUMMARY D"&amp;"ATA'!D:D,$C1330)&lt;&gt;1
    ),
    """",
    IFERROR(TEXTJOIN(CHAR(10),TRUE,FILTER('SUMMARY DATA'!G:G,'SUMMARY DATA'!D:D=$C1330)),"""")
  )
)"),"")</f>
        <v/>
      </c>
      <c r="H1330" s="6" t="str">
        <f>IFERROR(__xludf.DUMMYFUNCTION("IFERROR(
  TEXTJOIN(CHAR(10),TRUE,FILTER('SUMMARY DATA'!H:H,'SUMMARY DATA'!A:A=$A1330,'SUMMARY DATA'!C:C=$B1330)),
  IF(
    OR(
      ISNUMBER(SEARCH(""CDM CASH DEPOSIT"",$C1330)),
      ISNUMBER(SEARCH(""CASH DEPOSIT"",$C1330)),
      COUNTIF('SUMMARY D"&amp;"ATA'!D:D,$C1330)&lt;&gt;1
    ),
    """",
    IFERROR(TEXTJOIN(CHAR(10),TRUE,FILTER('SUMMARY DATA'!H:H,'SUMMARY DATA'!D:D=$C1330)),"""")
  )
)"),"")</f>
        <v/>
      </c>
      <c r="I1330" s="6" t="str">
        <f>IFERROR(__xludf.DUMMYFUNCTION("IF(H1330="""","""",
SUM(ARRAYFORMULA(VALUE(SPLIT(H1330,CHAR(10)))))
)"),"")</f>
        <v/>
      </c>
      <c r="J1330" s="2" t="str">
        <f>IFERROR(__xludf.DUMMYFUNCTION("IFERROR(
  TEXTJOIN(CHAR(10),TRUE,FILTER('SUMMARY DATA'!I:I,'SUMMARY DATA'!A:A=$A1330,'SUMMARY DATA'!C:C=$B1330)),
  IF(
    OR(
      ISNUMBER(SEARCH(""CDM CASH DEPOSIT"",$C1330)),
      ISNUMBER(SEARCH(""CASH DEPOSIT"",$C1330)),
      COUNTIF('SUMMARY D"&amp;"ATA'!D:D,$C1330)&lt;&gt;1
    ),
    """",
    IFERROR(TEXTJOIN(CHAR(10),TRUE,FILTER('SUMMARY DATA'!I:I,'SUMMARY DATA'!D:D=$C1330)),"""")
  )
)"),"")</f>
        <v/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ht="15.75" customHeight="1" spans="1:27">
      <c r="A1331" s="2"/>
      <c r="B1331" s="41"/>
      <c r="C1331" s="2"/>
      <c r="D1331" s="6"/>
      <c r="E1331" s="4" t="str">
        <f>IFERROR(__xludf.DUMMYFUNCTION("IFERROR(
  TEXTJOIN(CHAR(10),TRUE,FILTER('SUMMARY DATA'!E:E,'SUMMARY DATA'!A:A=$A1331,'SUMMARY DATA'!C:C=$B1331)),
  IF(
    OR(
      ISNUMBER(SEARCH(""CDM CASH DEPOSIT"",$C1331)),
      ISNUMBER(SEARCH(""CASH DEPOSIT"",$C1331)),
      COUNTIF('SUMMARY D"&amp;"ATA'!D:D,$C1331)&lt;&gt;1
    ),
    """",
    IFERROR(TEXTJOIN(CHAR(10),TRUE,FILTER('SUMMARY DATA'!E:E,'SUMMARY DATA'!D:D=$C1331)),"""")
  )
)"),"")</f>
        <v/>
      </c>
      <c r="F1331" s="2" t="str">
        <f>IFERROR(__xludf.DUMMYFUNCTION("IFERROR(
  TEXTJOIN(CHAR(10),TRUE,FILTER('SUMMARY DATA'!F:F,'SUMMARY DATA'!A:A=$A1331,'SUMMARY DATA'!C:C=$B1331)),
  IF(
    OR(
      ISNUMBER(SEARCH(""CDM CASH DEPOSIT"",$C1331)),
      ISNUMBER(SEARCH(""CASH DEPOSIT"",$C1331)),
      COUNTIF('SUMMARY D"&amp;"ATA'!D:D,$C1331)&lt;&gt;1
    ),
    """",
    IFERROR(TEXTJOIN(CHAR(10),TRUE,FILTER('SUMMARY DATA'!F:F,'SUMMARY DATA'!D:D=$C1331)),"""")
  )
)"),"")</f>
        <v/>
      </c>
      <c r="G1331" s="2" t="str">
        <f>IFERROR(__xludf.DUMMYFUNCTION("IFERROR(
  TEXTJOIN(CHAR(10),TRUE,FILTER('SUMMARY DATA'!G:G,'SUMMARY DATA'!A:A=$A1331,'SUMMARY DATA'!C:C=$B1331)),
  IF(
    OR(
      ISNUMBER(SEARCH(""CDM CASH DEPOSIT"",$C1331)),
      ISNUMBER(SEARCH(""CASH DEPOSIT"",$C1331)),
      COUNTIF('SUMMARY D"&amp;"ATA'!D:D,$C1331)&lt;&gt;1
    ),
    """",
    IFERROR(TEXTJOIN(CHAR(10),TRUE,FILTER('SUMMARY DATA'!G:G,'SUMMARY DATA'!D:D=$C1331)),"""")
  )
)"),"")</f>
        <v/>
      </c>
      <c r="H1331" s="6" t="str">
        <f>IFERROR(__xludf.DUMMYFUNCTION("IFERROR(
  TEXTJOIN(CHAR(10),TRUE,FILTER('SUMMARY DATA'!H:H,'SUMMARY DATA'!A:A=$A1331,'SUMMARY DATA'!C:C=$B1331)),
  IF(
    OR(
      ISNUMBER(SEARCH(""CDM CASH DEPOSIT"",$C1331)),
      ISNUMBER(SEARCH(""CASH DEPOSIT"",$C1331)),
      COUNTIF('SUMMARY D"&amp;"ATA'!D:D,$C1331)&lt;&gt;1
    ),
    """",
    IFERROR(TEXTJOIN(CHAR(10),TRUE,FILTER('SUMMARY DATA'!H:H,'SUMMARY DATA'!D:D=$C1331)),"""")
  )
)"),"")</f>
        <v/>
      </c>
      <c r="I1331" s="6" t="str">
        <f>IFERROR(__xludf.DUMMYFUNCTION("IF(H1331="""","""",
SUM(ARRAYFORMULA(VALUE(SPLIT(H1331,CHAR(10)))))
)"),"")</f>
        <v/>
      </c>
      <c r="J1331" s="2" t="str">
        <f>IFERROR(__xludf.DUMMYFUNCTION("IFERROR(
  TEXTJOIN(CHAR(10),TRUE,FILTER('SUMMARY DATA'!I:I,'SUMMARY DATA'!A:A=$A1331,'SUMMARY DATA'!C:C=$B1331)),
  IF(
    OR(
      ISNUMBER(SEARCH(""CDM CASH DEPOSIT"",$C1331)),
      ISNUMBER(SEARCH(""CASH DEPOSIT"",$C1331)),
      COUNTIF('SUMMARY D"&amp;"ATA'!D:D,$C1331)&lt;&gt;1
    ),
    """",
    IFERROR(TEXTJOIN(CHAR(10),TRUE,FILTER('SUMMARY DATA'!I:I,'SUMMARY DATA'!D:D=$C1331)),"""")
  )
)"),"")</f>
        <v/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 ht="15.75" customHeight="1" spans="1:27">
      <c r="A1332" s="2"/>
      <c r="B1332" s="41"/>
      <c r="C1332" s="2"/>
      <c r="D1332" s="6"/>
      <c r="E1332" s="4" t="str">
        <f>IFERROR(__xludf.DUMMYFUNCTION("IFERROR(
  TEXTJOIN(CHAR(10),TRUE,FILTER('SUMMARY DATA'!E:E,'SUMMARY DATA'!A:A=$A1332,'SUMMARY DATA'!C:C=$B1332)),
  IF(
    OR(
      ISNUMBER(SEARCH(""CDM CASH DEPOSIT"",$C1332)),
      ISNUMBER(SEARCH(""CASH DEPOSIT"",$C1332)),
      COUNTIF('SUMMARY D"&amp;"ATA'!D:D,$C1332)&lt;&gt;1
    ),
    """",
    IFERROR(TEXTJOIN(CHAR(10),TRUE,FILTER('SUMMARY DATA'!E:E,'SUMMARY DATA'!D:D=$C1332)),"""")
  )
)"),"")</f>
        <v/>
      </c>
      <c r="F1332" s="2" t="str">
        <f>IFERROR(__xludf.DUMMYFUNCTION("IFERROR(
  TEXTJOIN(CHAR(10),TRUE,FILTER('SUMMARY DATA'!F:F,'SUMMARY DATA'!A:A=$A1332,'SUMMARY DATA'!C:C=$B1332)),
  IF(
    OR(
      ISNUMBER(SEARCH(""CDM CASH DEPOSIT"",$C1332)),
      ISNUMBER(SEARCH(""CASH DEPOSIT"",$C1332)),
      COUNTIF('SUMMARY D"&amp;"ATA'!D:D,$C1332)&lt;&gt;1
    ),
    """",
    IFERROR(TEXTJOIN(CHAR(10),TRUE,FILTER('SUMMARY DATA'!F:F,'SUMMARY DATA'!D:D=$C1332)),"""")
  )
)"),"")</f>
        <v/>
      </c>
      <c r="G1332" s="2" t="str">
        <f>IFERROR(__xludf.DUMMYFUNCTION("IFERROR(
  TEXTJOIN(CHAR(10),TRUE,FILTER('SUMMARY DATA'!G:G,'SUMMARY DATA'!A:A=$A1332,'SUMMARY DATA'!C:C=$B1332)),
  IF(
    OR(
      ISNUMBER(SEARCH(""CDM CASH DEPOSIT"",$C1332)),
      ISNUMBER(SEARCH(""CASH DEPOSIT"",$C1332)),
      COUNTIF('SUMMARY D"&amp;"ATA'!D:D,$C1332)&lt;&gt;1
    ),
    """",
    IFERROR(TEXTJOIN(CHAR(10),TRUE,FILTER('SUMMARY DATA'!G:G,'SUMMARY DATA'!D:D=$C1332)),"""")
  )
)"),"")</f>
        <v/>
      </c>
      <c r="H1332" s="6" t="str">
        <f>IFERROR(__xludf.DUMMYFUNCTION("IFERROR(
  TEXTJOIN(CHAR(10),TRUE,FILTER('SUMMARY DATA'!H:H,'SUMMARY DATA'!A:A=$A1332,'SUMMARY DATA'!C:C=$B1332)),
  IF(
    OR(
      ISNUMBER(SEARCH(""CDM CASH DEPOSIT"",$C1332)),
      ISNUMBER(SEARCH(""CASH DEPOSIT"",$C1332)),
      COUNTIF('SUMMARY D"&amp;"ATA'!D:D,$C1332)&lt;&gt;1
    ),
    """",
    IFERROR(TEXTJOIN(CHAR(10),TRUE,FILTER('SUMMARY DATA'!H:H,'SUMMARY DATA'!D:D=$C1332)),"""")
  )
)"),"")</f>
        <v/>
      </c>
      <c r="I1332" s="6" t="str">
        <f>IFERROR(__xludf.DUMMYFUNCTION("IF(H1332="""","""",
SUM(ARRAYFORMULA(VALUE(SPLIT(H1332,CHAR(10)))))
)"),"")</f>
        <v/>
      </c>
      <c r="J1332" s="2" t="str">
        <f>IFERROR(__xludf.DUMMYFUNCTION("IFERROR(
  TEXTJOIN(CHAR(10),TRUE,FILTER('SUMMARY DATA'!I:I,'SUMMARY DATA'!A:A=$A1332,'SUMMARY DATA'!C:C=$B1332)),
  IF(
    OR(
      ISNUMBER(SEARCH(""CDM CASH DEPOSIT"",$C1332)),
      ISNUMBER(SEARCH(""CASH DEPOSIT"",$C1332)),
      COUNTIF('SUMMARY D"&amp;"ATA'!D:D,$C1332)&lt;&gt;1
    ),
    """",
    IFERROR(TEXTJOIN(CHAR(10),TRUE,FILTER('SUMMARY DATA'!I:I,'SUMMARY DATA'!D:D=$C1332)),"""")
  )
)"),"")</f>
        <v/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ht="15.75" customHeight="1" spans="1:27">
      <c r="A1333" s="2"/>
      <c r="B1333" s="41"/>
      <c r="C1333" s="2"/>
      <c r="D1333" s="6"/>
      <c r="E1333" s="4" t="str">
        <f>IFERROR(__xludf.DUMMYFUNCTION("IFERROR(
  TEXTJOIN(CHAR(10),TRUE,FILTER('SUMMARY DATA'!E:E,'SUMMARY DATA'!A:A=$A1333,'SUMMARY DATA'!C:C=$B1333)),
  IF(
    OR(
      ISNUMBER(SEARCH(""CDM CASH DEPOSIT"",$C1333)),
      ISNUMBER(SEARCH(""CASH DEPOSIT"",$C1333)),
      COUNTIF('SUMMARY D"&amp;"ATA'!D:D,$C1333)&lt;&gt;1
    ),
    """",
    IFERROR(TEXTJOIN(CHAR(10),TRUE,FILTER('SUMMARY DATA'!E:E,'SUMMARY DATA'!D:D=$C1333)),"""")
  )
)"),"")</f>
        <v/>
      </c>
      <c r="F1333" s="2" t="str">
        <f>IFERROR(__xludf.DUMMYFUNCTION("IFERROR(
  TEXTJOIN(CHAR(10),TRUE,FILTER('SUMMARY DATA'!F:F,'SUMMARY DATA'!A:A=$A1333,'SUMMARY DATA'!C:C=$B1333)),
  IF(
    OR(
      ISNUMBER(SEARCH(""CDM CASH DEPOSIT"",$C1333)),
      ISNUMBER(SEARCH(""CASH DEPOSIT"",$C1333)),
      COUNTIF('SUMMARY D"&amp;"ATA'!D:D,$C1333)&lt;&gt;1
    ),
    """",
    IFERROR(TEXTJOIN(CHAR(10),TRUE,FILTER('SUMMARY DATA'!F:F,'SUMMARY DATA'!D:D=$C1333)),"""")
  )
)"),"")</f>
        <v/>
      </c>
      <c r="G1333" s="2" t="str">
        <f>IFERROR(__xludf.DUMMYFUNCTION("IFERROR(
  TEXTJOIN(CHAR(10),TRUE,FILTER('SUMMARY DATA'!G:G,'SUMMARY DATA'!A:A=$A1333,'SUMMARY DATA'!C:C=$B1333)),
  IF(
    OR(
      ISNUMBER(SEARCH(""CDM CASH DEPOSIT"",$C1333)),
      ISNUMBER(SEARCH(""CASH DEPOSIT"",$C1333)),
      COUNTIF('SUMMARY D"&amp;"ATA'!D:D,$C1333)&lt;&gt;1
    ),
    """",
    IFERROR(TEXTJOIN(CHAR(10),TRUE,FILTER('SUMMARY DATA'!G:G,'SUMMARY DATA'!D:D=$C1333)),"""")
  )
)"),"")</f>
        <v/>
      </c>
      <c r="H1333" s="6" t="str">
        <f>IFERROR(__xludf.DUMMYFUNCTION("IFERROR(
  TEXTJOIN(CHAR(10),TRUE,FILTER('SUMMARY DATA'!H:H,'SUMMARY DATA'!A:A=$A1333,'SUMMARY DATA'!C:C=$B1333)),
  IF(
    OR(
      ISNUMBER(SEARCH(""CDM CASH DEPOSIT"",$C1333)),
      ISNUMBER(SEARCH(""CASH DEPOSIT"",$C1333)),
      COUNTIF('SUMMARY D"&amp;"ATA'!D:D,$C1333)&lt;&gt;1
    ),
    """",
    IFERROR(TEXTJOIN(CHAR(10),TRUE,FILTER('SUMMARY DATA'!H:H,'SUMMARY DATA'!D:D=$C1333)),"""")
  )
)"),"")</f>
        <v/>
      </c>
      <c r="I1333" s="6" t="str">
        <f>IFERROR(__xludf.DUMMYFUNCTION("IF(H1333="""","""",
SUM(ARRAYFORMULA(VALUE(SPLIT(H1333,CHAR(10)))))
)"),"")</f>
        <v/>
      </c>
      <c r="J1333" s="2" t="str">
        <f>IFERROR(__xludf.DUMMYFUNCTION("IFERROR(
  TEXTJOIN(CHAR(10),TRUE,FILTER('SUMMARY DATA'!I:I,'SUMMARY DATA'!A:A=$A1333,'SUMMARY DATA'!C:C=$B1333)),
  IF(
    OR(
      ISNUMBER(SEARCH(""CDM CASH DEPOSIT"",$C1333)),
      ISNUMBER(SEARCH(""CASH DEPOSIT"",$C1333)),
      COUNTIF('SUMMARY D"&amp;"ATA'!D:D,$C1333)&lt;&gt;1
    ),
    """",
    IFERROR(TEXTJOIN(CHAR(10),TRUE,FILTER('SUMMARY DATA'!I:I,'SUMMARY DATA'!D:D=$C1333)),"""")
  )
)"),"")</f>
        <v/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 ht="15.75" customHeight="1" spans="1:27">
      <c r="A1334" s="2"/>
      <c r="B1334" s="41"/>
      <c r="C1334" s="2"/>
      <c r="D1334" s="6"/>
      <c r="E1334" s="4" t="str">
        <f>IFERROR(__xludf.DUMMYFUNCTION("IFERROR(
  TEXTJOIN(CHAR(10),TRUE,FILTER('SUMMARY DATA'!E:E,'SUMMARY DATA'!A:A=$A1334,'SUMMARY DATA'!C:C=$B1334)),
  IF(
    OR(
      ISNUMBER(SEARCH(""CDM CASH DEPOSIT"",$C1334)),
      ISNUMBER(SEARCH(""CASH DEPOSIT"",$C1334)),
      COUNTIF('SUMMARY D"&amp;"ATA'!D:D,$C1334)&lt;&gt;1
    ),
    """",
    IFERROR(TEXTJOIN(CHAR(10),TRUE,FILTER('SUMMARY DATA'!E:E,'SUMMARY DATA'!D:D=$C1334)),"""")
  )
)"),"")</f>
        <v/>
      </c>
      <c r="F1334" s="2" t="str">
        <f>IFERROR(__xludf.DUMMYFUNCTION("IFERROR(
  TEXTJOIN(CHAR(10),TRUE,FILTER('SUMMARY DATA'!F:F,'SUMMARY DATA'!A:A=$A1334,'SUMMARY DATA'!C:C=$B1334)),
  IF(
    OR(
      ISNUMBER(SEARCH(""CDM CASH DEPOSIT"",$C1334)),
      ISNUMBER(SEARCH(""CASH DEPOSIT"",$C1334)),
      COUNTIF('SUMMARY D"&amp;"ATA'!D:D,$C1334)&lt;&gt;1
    ),
    """",
    IFERROR(TEXTJOIN(CHAR(10),TRUE,FILTER('SUMMARY DATA'!F:F,'SUMMARY DATA'!D:D=$C1334)),"""")
  )
)"),"")</f>
        <v/>
      </c>
      <c r="G1334" s="2" t="str">
        <f>IFERROR(__xludf.DUMMYFUNCTION("IFERROR(
  TEXTJOIN(CHAR(10),TRUE,FILTER('SUMMARY DATA'!G:G,'SUMMARY DATA'!A:A=$A1334,'SUMMARY DATA'!C:C=$B1334)),
  IF(
    OR(
      ISNUMBER(SEARCH(""CDM CASH DEPOSIT"",$C1334)),
      ISNUMBER(SEARCH(""CASH DEPOSIT"",$C1334)),
      COUNTIF('SUMMARY D"&amp;"ATA'!D:D,$C1334)&lt;&gt;1
    ),
    """",
    IFERROR(TEXTJOIN(CHAR(10),TRUE,FILTER('SUMMARY DATA'!G:G,'SUMMARY DATA'!D:D=$C1334)),"""")
  )
)"),"")</f>
        <v/>
      </c>
      <c r="H1334" s="6" t="str">
        <f>IFERROR(__xludf.DUMMYFUNCTION("IFERROR(
  TEXTJOIN(CHAR(10),TRUE,FILTER('SUMMARY DATA'!H:H,'SUMMARY DATA'!A:A=$A1334,'SUMMARY DATA'!C:C=$B1334)),
  IF(
    OR(
      ISNUMBER(SEARCH(""CDM CASH DEPOSIT"",$C1334)),
      ISNUMBER(SEARCH(""CASH DEPOSIT"",$C1334)),
      COUNTIF('SUMMARY D"&amp;"ATA'!D:D,$C1334)&lt;&gt;1
    ),
    """",
    IFERROR(TEXTJOIN(CHAR(10),TRUE,FILTER('SUMMARY DATA'!H:H,'SUMMARY DATA'!D:D=$C1334)),"""")
  )
)"),"")</f>
        <v/>
      </c>
      <c r="I1334" s="6" t="str">
        <f>IFERROR(__xludf.DUMMYFUNCTION("IF(H1334="""","""",
SUM(ARRAYFORMULA(VALUE(SPLIT(H1334,CHAR(10)))))
)"),"")</f>
        <v/>
      </c>
      <c r="J1334" s="2" t="str">
        <f>IFERROR(__xludf.DUMMYFUNCTION("IFERROR(
  TEXTJOIN(CHAR(10),TRUE,FILTER('SUMMARY DATA'!I:I,'SUMMARY DATA'!A:A=$A1334,'SUMMARY DATA'!C:C=$B1334)),
  IF(
    OR(
      ISNUMBER(SEARCH(""CDM CASH DEPOSIT"",$C1334)),
      ISNUMBER(SEARCH(""CASH DEPOSIT"",$C1334)),
      COUNTIF('SUMMARY D"&amp;"ATA'!D:D,$C1334)&lt;&gt;1
    ),
    """",
    IFERROR(TEXTJOIN(CHAR(10),TRUE,FILTER('SUMMARY DATA'!I:I,'SUMMARY DATA'!D:D=$C1334)),"""")
  )
)"),"")</f>
        <v/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ht="15.75" customHeight="1" spans="1:27">
      <c r="A1335" s="2"/>
      <c r="B1335" s="41"/>
      <c r="C1335" s="2"/>
      <c r="D1335" s="6"/>
      <c r="E1335" s="4" t="str">
        <f>IFERROR(__xludf.DUMMYFUNCTION("IFERROR(
  TEXTJOIN(CHAR(10),TRUE,FILTER('SUMMARY DATA'!E:E,'SUMMARY DATA'!A:A=$A1335,'SUMMARY DATA'!C:C=$B1335)),
  IF(
    OR(
      ISNUMBER(SEARCH(""CDM CASH DEPOSIT"",$C1335)),
      ISNUMBER(SEARCH(""CASH DEPOSIT"",$C1335)),
      COUNTIF('SUMMARY D"&amp;"ATA'!D:D,$C1335)&lt;&gt;1
    ),
    """",
    IFERROR(TEXTJOIN(CHAR(10),TRUE,FILTER('SUMMARY DATA'!E:E,'SUMMARY DATA'!D:D=$C1335)),"""")
  )
)"),"")</f>
        <v/>
      </c>
      <c r="F1335" s="2" t="str">
        <f>IFERROR(__xludf.DUMMYFUNCTION("IFERROR(
  TEXTJOIN(CHAR(10),TRUE,FILTER('SUMMARY DATA'!F:F,'SUMMARY DATA'!A:A=$A1335,'SUMMARY DATA'!C:C=$B1335)),
  IF(
    OR(
      ISNUMBER(SEARCH(""CDM CASH DEPOSIT"",$C1335)),
      ISNUMBER(SEARCH(""CASH DEPOSIT"",$C1335)),
      COUNTIF('SUMMARY D"&amp;"ATA'!D:D,$C1335)&lt;&gt;1
    ),
    """",
    IFERROR(TEXTJOIN(CHAR(10),TRUE,FILTER('SUMMARY DATA'!F:F,'SUMMARY DATA'!D:D=$C1335)),"""")
  )
)"),"")</f>
        <v/>
      </c>
      <c r="G1335" s="2" t="str">
        <f>IFERROR(__xludf.DUMMYFUNCTION("IFERROR(
  TEXTJOIN(CHAR(10),TRUE,FILTER('SUMMARY DATA'!G:G,'SUMMARY DATA'!A:A=$A1335,'SUMMARY DATA'!C:C=$B1335)),
  IF(
    OR(
      ISNUMBER(SEARCH(""CDM CASH DEPOSIT"",$C1335)),
      ISNUMBER(SEARCH(""CASH DEPOSIT"",$C1335)),
      COUNTIF('SUMMARY D"&amp;"ATA'!D:D,$C1335)&lt;&gt;1
    ),
    """",
    IFERROR(TEXTJOIN(CHAR(10),TRUE,FILTER('SUMMARY DATA'!G:G,'SUMMARY DATA'!D:D=$C1335)),"""")
  )
)"),"")</f>
        <v/>
      </c>
      <c r="H1335" s="6" t="str">
        <f>IFERROR(__xludf.DUMMYFUNCTION("IFERROR(
  TEXTJOIN(CHAR(10),TRUE,FILTER('SUMMARY DATA'!H:H,'SUMMARY DATA'!A:A=$A1335,'SUMMARY DATA'!C:C=$B1335)),
  IF(
    OR(
      ISNUMBER(SEARCH(""CDM CASH DEPOSIT"",$C1335)),
      ISNUMBER(SEARCH(""CASH DEPOSIT"",$C1335)),
      COUNTIF('SUMMARY D"&amp;"ATA'!D:D,$C1335)&lt;&gt;1
    ),
    """",
    IFERROR(TEXTJOIN(CHAR(10),TRUE,FILTER('SUMMARY DATA'!H:H,'SUMMARY DATA'!D:D=$C1335)),"""")
  )
)"),"")</f>
        <v/>
      </c>
      <c r="I1335" s="6" t="str">
        <f>IFERROR(__xludf.DUMMYFUNCTION("IF(H1335="""","""",
SUM(ARRAYFORMULA(VALUE(SPLIT(H1335,CHAR(10)))))
)"),"")</f>
        <v/>
      </c>
      <c r="J1335" s="2" t="str">
        <f>IFERROR(__xludf.DUMMYFUNCTION("IFERROR(
  TEXTJOIN(CHAR(10),TRUE,FILTER('SUMMARY DATA'!I:I,'SUMMARY DATA'!A:A=$A1335,'SUMMARY DATA'!C:C=$B1335)),
  IF(
    OR(
      ISNUMBER(SEARCH(""CDM CASH DEPOSIT"",$C1335)),
      ISNUMBER(SEARCH(""CASH DEPOSIT"",$C1335)),
      COUNTIF('SUMMARY D"&amp;"ATA'!D:D,$C1335)&lt;&gt;1
    ),
    """",
    IFERROR(TEXTJOIN(CHAR(10),TRUE,FILTER('SUMMARY DATA'!I:I,'SUMMARY DATA'!D:D=$C1335)),"""")
  )
)"),"")</f>
        <v/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 ht="15.75" customHeight="1" spans="1:27">
      <c r="A1336" s="2"/>
      <c r="B1336" s="41"/>
      <c r="C1336" s="2"/>
      <c r="D1336" s="6"/>
      <c r="E1336" s="4" t="str">
        <f>IFERROR(__xludf.DUMMYFUNCTION("IFERROR(
  TEXTJOIN(CHAR(10),TRUE,FILTER('SUMMARY DATA'!E:E,'SUMMARY DATA'!A:A=$A1336,'SUMMARY DATA'!C:C=$B1336)),
  IF(
    OR(
      ISNUMBER(SEARCH(""CDM CASH DEPOSIT"",$C1336)),
      ISNUMBER(SEARCH(""CASH DEPOSIT"",$C1336)),
      COUNTIF('SUMMARY D"&amp;"ATA'!D:D,$C1336)&lt;&gt;1
    ),
    """",
    IFERROR(TEXTJOIN(CHAR(10),TRUE,FILTER('SUMMARY DATA'!E:E,'SUMMARY DATA'!D:D=$C1336)),"""")
  )
)"),"")</f>
        <v/>
      </c>
      <c r="F1336" s="2" t="str">
        <f>IFERROR(__xludf.DUMMYFUNCTION("IFERROR(
  TEXTJOIN(CHAR(10),TRUE,FILTER('SUMMARY DATA'!F:F,'SUMMARY DATA'!A:A=$A1336,'SUMMARY DATA'!C:C=$B1336)),
  IF(
    OR(
      ISNUMBER(SEARCH(""CDM CASH DEPOSIT"",$C1336)),
      ISNUMBER(SEARCH(""CASH DEPOSIT"",$C1336)),
      COUNTIF('SUMMARY D"&amp;"ATA'!D:D,$C1336)&lt;&gt;1
    ),
    """",
    IFERROR(TEXTJOIN(CHAR(10),TRUE,FILTER('SUMMARY DATA'!F:F,'SUMMARY DATA'!D:D=$C1336)),"""")
  )
)"),"")</f>
        <v/>
      </c>
      <c r="G1336" s="2" t="str">
        <f>IFERROR(__xludf.DUMMYFUNCTION("IFERROR(
  TEXTJOIN(CHAR(10),TRUE,FILTER('SUMMARY DATA'!G:G,'SUMMARY DATA'!A:A=$A1336,'SUMMARY DATA'!C:C=$B1336)),
  IF(
    OR(
      ISNUMBER(SEARCH(""CDM CASH DEPOSIT"",$C1336)),
      ISNUMBER(SEARCH(""CASH DEPOSIT"",$C1336)),
      COUNTIF('SUMMARY D"&amp;"ATA'!D:D,$C1336)&lt;&gt;1
    ),
    """",
    IFERROR(TEXTJOIN(CHAR(10),TRUE,FILTER('SUMMARY DATA'!G:G,'SUMMARY DATA'!D:D=$C1336)),"""")
  )
)"),"")</f>
        <v/>
      </c>
      <c r="H1336" s="6" t="str">
        <f>IFERROR(__xludf.DUMMYFUNCTION("IFERROR(
  TEXTJOIN(CHAR(10),TRUE,FILTER('SUMMARY DATA'!H:H,'SUMMARY DATA'!A:A=$A1336,'SUMMARY DATA'!C:C=$B1336)),
  IF(
    OR(
      ISNUMBER(SEARCH(""CDM CASH DEPOSIT"",$C1336)),
      ISNUMBER(SEARCH(""CASH DEPOSIT"",$C1336)),
      COUNTIF('SUMMARY D"&amp;"ATA'!D:D,$C1336)&lt;&gt;1
    ),
    """",
    IFERROR(TEXTJOIN(CHAR(10),TRUE,FILTER('SUMMARY DATA'!H:H,'SUMMARY DATA'!D:D=$C1336)),"""")
  )
)"),"")</f>
        <v/>
      </c>
      <c r="I1336" s="6" t="str">
        <f>IFERROR(__xludf.DUMMYFUNCTION("IF(H1336="""","""",
SUM(ARRAYFORMULA(VALUE(SPLIT(H1336,CHAR(10)))))
)"),"")</f>
        <v/>
      </c>
      <c r="J1336" s="2" t="str">
        <f>IFERROR(__xludf.DUMMYFUNCTION("IFERROR(
  TEXTJOIN(CHAR(10),TRUE,FILTER('SUMMARY DATA'!I:I,'SUMMARY DATA'!A:A=$A1336,'SUMMARY DATA'!C:C=$B1336)),
  IF(
    OR(
      ISNUMBER(SEARCH(""CDM CASH DEPOSIT"",$C1336)),
      ISNUMBER(SEARCH(""CASH DEPOSIT"",$C1336)),
      COUNTIF('SUMMARY D"&amp;"ATA'!D:D,$C1336)&lt;&gt;1
    ),
    """",
    IFERROR(TEXTJOIN(CHAR(10),TRUE,FILTER('SUMMARY DATA'!I:I,'SUMMARY DATA'!D:D=$C1336)),"""")
  )
)"),"")</f>
        <v/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ht="15.75" customHeight="1" spans="1:27">
      <c r="A1337" s="2"/>
      <c r="B1337" s="41"/>
      <c r="C1337" s="2"/>
      <c r="D1337" s="6"/>
      <c r="E1337" s="4" t="str">
        <f>IFERROR(__xludf.DUMMYFUNCTION("IFERROR(
  TEXTJOIN(CHAR(10),TRUE,FILTER('SUMMARY DATA'!E:E,'SUMMARY DATA'!A:A=$A1337,'SUMMARY DATA'!C:C=$B1337)),
  IF(
    OR(
      ISNUMBER(SEARCH(""CDM CASH DEPOSIT"",$C1337)),
      ISNUMBER(SEARCH(""CASH DEPOSIT"",$C1337)),
      COUNTIF('SUMMARY D"&amp;"ATA'!D:D,$C1337)&lt;&gt;1
    ),
    """",
    IFERROR(TEXTJOIN(CHAR(10),TRUE,FILTER('SUMMARY DATA'!E:E,'SUMMARY DATA'!D:D=$C1337)),"""")
  )
)"),"")</f>
        <v/>
      </c>
      <c r="F1337" s="2" t="str">
        <f>IFERROR(__xludf.DUMMYFUNCTION("IFERROR(
  TEXTJOIN(CHAR(10),TRUE,FILTER('SUMMARY DATA'!F:F,'SUMMARY DATA'!A:A=$A1337,'SUMMARY DATA'!C:C=$B1337)),
  IF(
    OR(
      ISNUMBER(SEARCH(""CDM CASH DEPOSIT"",$C1337)),
      ISNUMBER(SEARCH(""CASH DEPOSIT"",$C1337)),
      COUNTIF('SUMMARY D"&amp;"ATA'!D:D,$C1337)&lt;&gt;1
    ),
    """",
    IFERROR(TEXTJOIN(CHAR(10),TRUE,FILTER('SUMMARY DATA'!F:F,'SUMMARY DATA'!D:D=$C1337)),"""")
  )
)"),"")</f>
        <v/>
      </c>
      <c r="G1337" s="2" t="str">
        <f>IFERROR(__xludf.DUMMYFUNCTION("IFERROR(
  TEXTJOIN(CHAR(10),TRUE,FILTER('SUMMARY DATA'!G:G,'SUMMARY DATA'!A:A=$A1337,'SUMMARY DATA'!C:C=$B1337)),
  IF(
    OR(
      ISNUMBER(SEARCH(""CDM CASH DEPOSIT"",$C1337)),
      ISNUMBER(SEARCH(""CASH DEPOSIT"",$C1337)),
      COUNTIF('SUMMARY D"&amp;"ATA'!D:D,$C1337)&lt;&gt;1
    ),
    """",
    IFERROR(TEXTJOIN(CHAR(10),TRUE,FILTER('SUMMARY DATA'!G:G,'SUMMARY DATA'!D:D=$C1337)),"""")
  )
)"),"")</f>
        <v/>
      </c>
      <c r="H1337" s="6" t="str">
        <f>IFERROR(__xludf.DUMMYFUNCTION("IFERROR(
  TEXTJOIN(CHAR(10),TRUE,FILTER('SUMMARY DATA'!H:H,'SUMMARY DATA'!A:A=$A1337,'SUMMARY DATA'!C:C=$B1337)),
  IF(
    OR(
      ISNUMBER(SEARCH(""CDM CASH DEPOSIT"",$C1337)),
      ISNUMBER(SEARCH(""CASH DEPOSIT"",$C1337)),
      COUNTIF('SUMMARY D"&amp;"ATA'!D:D,$C1337)&lt;&gt;1
    ),
    """",
    IFERROR(TEXTJOIN(CHAR(10),TRUE,FILTER('SUMMARY DATA'!H:H,'SUMMARY DATA'!D:D=$C1337)),"""")
  )
)"),"")</f>
        <v/>
      </c>
      <c r="I1337" s="6" t="str">
        <f>IFERROR(__xludf.DUMMYFUNCTION("IF(H1337="""","""",
SUM(ARRAYFORMULA(VALUE(SPLIT(H1337,CHAR(10)))))
)"),"")</f>
        <v/>
      </c>
      <c r="J1337" s="2" t="str">
        <f>IFERROR(__xludf.DUMMYFUNCTION("IFERROR(
  TEXTJOIN(CHAR(10),TRUE,FILTER('SUMMARY DATA'!I:I,'SUMMARY DATA'!A:A=$A1337,'SUMMARY DATA'!C:C=$B1337)),
  IF(
    OR(
      ISNUMBER(SEARCH(""CDM CASH DEPOSIT"",$C1337)),
      ISNUMBER(SEARCH(""CASH DEPOSIT"",$C1337)),
      COUNTIF('SUMMARY D"&amp;"ATA'!D:D,$C1337)&lt;&gt;1
    ),
    """",
    IFERROR(TEXTJOIN(CHAR(10),TRUE,FILTER('SUMMARY DATA'!I:I,'SUMMARY DATA'!D:D=$C1337)),"""")
  )
)"),"")</f>
        <v/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ht="15.75" customHeight="1" spans="1:27">
      <c r="A1338" s="2"/>
      <c r="B1338" s="41"/>
      <c r="C1338" s="2"/>
      <c r="D1338" s="6"/>
      <c r="E1338" s="4" t="str">
        <f>IFERROR(__xludf.DUMMYFUNCTION("IFERROR(
  TEXTJOIN(CHAR(10),TRUE,FILTER('SUMMARY DATA'!E:E,'SUMMARY DATA'!A:A=$A1338,'SUMMARY DATA'!C:C=$B1338)),
  IF(
    OR(
      ISNUMBER(SEARCH(""CDM CASH DEPOSIT"",$C1338)),
      ISNUMBER(SEARCH(""CASH DEPOSIT"",$C1338)),
      COUNTIF('SUMMARY D"&amp;"ATA'!D:D,$C1338)&lt;&gt;1
    ),
    """",
    IFERROR(TEXTJOIN(CHAR(10),TRUE,FILTER('SUMMARY DATA'!E:E,'SUMMARY DATA'!D:D=$C1338)),"""")
  )
)"),"")</f>
        <v/>
      </c>
      <c r="F1338" s="2" t="str">
        <f>IFERROR(__xludf.DUMMYFUNCTION("IFERROR(
  TEXTJOIN(CHAR(10),TRUE,FILTER('SUMMARY DATA'!F:F,'SUMMARY DATA'!A:A=$A1338,'SUMMARY DATA'!C:C=$B1338)),
  IF(
    OR(
      ISNUMBER(SEARCH(""CDM CASH DEPOSIT"",$C1338)),
      ISNUMBER(SEARCH(""CASH DEPOSIT"",$C1338)),
      COUNTIF('SUMMARY D"&amp;"ATA'!D:D,$C1338)&lt;&gt;1
    ),
    """",
    IFERROR(TEXTJOIN(CHAR(10),TRUE,FILTER('SUMMARY DATA'!F:F,'SUMMARY DATA'!D:D=$C1338)),"""")
  )
)"),"")</f>
        <v/>
      </c>
      <c r="G1338" s="2" t="str">
        <f>IFERROR(__xludf.DUMMYFUNCTION("IFERROR(
  TEXTJOIN(CHAR(10),TRUE,FILTER('SUMMARY DATA'!G:G,'SUMMARY DATA'!A:A=$A1338,'SUMMARY DATA'!C:C=$B1338)),
  IF(
    OR(
      ISNUMBER(SEARCH(""CDM CASH DEPOSIT"",$C1338)),
      ISNUMBER(SEARCH(""CASH DEPOSIT"",$C1338)),
      COUNTIF('SUMMARY D"&amp;"ATA'!D:D,$C1338)&lt;&gt;1
    ),
    """",
    IFERROR(TEXTJOIN(CHAR(10),TRUE,FILTER('SUMMARY DATA'!G:G,'SUMMARY DATA'!D:D=$C1338)),"""")
  )
)"),"")</f>
        <v/>
      </c>
      <c r="H1338" s="6" t="str">
        <f>IFERROR(__xludf.DUMMYFUNCTION("IFERROR(
  TEXTJOIN(CHAR(10),TRUE,FILTER('SUMMARY DATA'!H:H,'SUMMARY DATA'!A:A=$A1338,'SUMMARY DATA'!C:C=$B1338)),
  IF(
    OR(
      ISNUMBER(SEARCH(""CDM CASH DEPOSIT"",$C1338)),
      ISNUMBER(SEARCH(""CASH DEPOSIT"",$C1338)),
      COUNTIF('SUMMARY D"&amp;"ATA'!D:D,$C1338)&lt;&gt;1
    ),
    """",
    IFERROR(TEXTJOIN(CHAR(10),TRUE,FILTER('SUMMARY DATA'!H:H,'SUMMARY DATA'!D:D=$C1338)),"""")
  )
)"),"")</f>
        <v/>
      </c>
      <c r="I1338" s="6" t="str">
        <f>IFERROR(__xludf.DUMMYFUNCTION("IF(H1338="""","""",
SUM(ARRAYFORMULA(VALUE(SPLIT(H1338,CHAR(10)))))
)"),"")</f>
        <v/>
      </c>
      <c r="J1338" s="2" t="str">
        <f>IFERROR(__xludf.DUMMYFUNCTION("IFERROR(
  TEXTJOIN(CHAR(10),TRUE,FILTER('SUMMARY DATA'!I:I,'SUMMARY DATA'!A:A=$A1338,'SUMMARY DATA'!C:C=$B1338)),
  IF(
    OR(
      ISNUMBER(SEARCH(""CDM CASH DEPOSIT"",$C1338)),
      ISNUMBER(SEARCH(""CASH DEPOSIT"",$C1338)),
      COUNTIF('SUMMARY D"&amp;"ATA'!D:D,$C1338)&lt;&gt;1
    ),
    """",
    IFERROR(TEXTJOIN(CHAR(10),TRUE,FILTER('SUMMARY DATA'!I:I,'SUMMARY DATA'!D:D=$C1338)),"""")
  )
)"),"")</f>
        <v/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 ht="15.75" customHeight="1" spans="1:27">
      <c r="A1339" s="2"/>
      <c r="B1339" s="41"/>
      <c r="C1339" s="2"/>
      <c r="D1339" s="6"/>
      <c r="E1339" s="4" t="str">
        <f>IFERROR(__xludf.DUMMYFUNCTION("IFERROR(
  TEXTJOIN(CHAR(10),TRUE,FILTER('SUMMARY DATA'!E:E,'SUMMARY DATA'!A:A=$A1339,'SUMMARY DATA'!C:C=$B1339)),
  IF(
    OR(
      ISNUMBER(SEARCH(""CDM CASH DEPOSIT"",$C1339)),
      ISNUMBER(SEARCH(""CASH DEPOSIT"",$C1339)),
      COUNTIF('SUMMARY D"&amp;"ATA'!D:D,$C1339)&lt;&gt;1
    ),
    """",
    IFERROR(TEXTJOIN(CHAR(10),TRUE,FILTER('SUMMARY DATA'!E:E,'SUMMARY DATA'!D:D=$C1339)),"""")
  )
)"),"")</f>
        <v/>
      </c>
      <c r="F1339" s="2" t="str">
        <f>IFERROR(__xludf.DUMMYFUNCTION("IFERROR(
  TEXTJOIN(CHAR(10),TRUE,FILTER('SUMMARY DATA'!F:F,'SUMMARY DATA'!A:A=$A1339,'SUMMARY DATA'!C:C=$B1339)),
  IF(
    OR(
      ISNUMBER(SEARCH(""CDM CASH DEPOSIT"",$C1339)),
      ISNUMBER(SEARCH(""CASH DEPOSIT"",$C1339)),
      COUNTIF('SUMMARY D"&amp;"ATA'!D:D,$C1339)&lt;&gt;1
    ),
    """",
    IFERROR(TEXTJOIN(CHAR(10),TRUE,FILTER('SUMMARY DATA'!F:F,'SUMMARY DATA'!D:D=$C1339)),"""")
  )
)"),"")</f>
        <v/>
      </c>
      <c r="G1339" s="2" t="str">
        <f>IFERROR(__xludf.DUMMYFUNCTION("IFERROR(
  TEXTJOIN(CHAR(10),TRUE,FILTER('SUMMARY DATA'!G:G,'SUMMARY DATA'!A:A=$A1339,'SUMMARY DATA'!C:C=$B1339)),
  IF(
    OR(
      ISNUMBER(SEARCH(""CDM CASH DEPOSIT"",$C1339)),
      ISNUMBER(SEARCH(""CASH DEPOSIT"",$C1339)),
      COUNTIF('SUMMARY D"&amp;"ATA'!D:D,$C1339)&lt;&gt;1
    ),
    """",
    IFERROR(TEXTJOIN(CHAR(10),TRUE,FILTER('SUMMARY DATA'!G:G,'SUMMARY DATA'!D:D=$C1339)),"""")
  )
)"),"")</f>
        <v/>
      </c>
      <c r="H1339" s="6" t="str">
        <f>IFERROR(__xludf.DUMMYFUNCTION("IFERROR(
  TEXTJOIN(CHAR(10),TRUE,FILTER('SUMMARY DATA'!H:H,'SUMMARY DATA'!A:A=$A1339,'SUMMARY DATA'!C:C=$B1339)),
  IF(
    OR(
      ISNUMBER(SEARCH(""CDM CASH DEPOSIT"",$C1339)),
      ISNUMBER(SEARCH(""CASH DEPOSIT"",$C1339)),
      COUNTIF('SUMMARY D"&amp;"ATA'!D:D,$C1339)&lt;&gt;1
    ),
    """",
    IFERROR(TEXTJOIN(CHAR(10),TRUE,FILTER('SUMMARY DATA'!H:H,'SUMMARY DATA'!D:D=$C1339)),"""")
  )
)"),"")</f>
        <v/>
      </c>
      <c r="I1339" s="6" t="str">
        <f>IFERROR(__xludf.DUMMYFUNCTION("IF(H1339="""","""",
SUM(ARRAYFORMULA(VALUE(SPLIT(H1339,CHAR(10)))))
)"),"")</f>
        <v/>
      </c>
      <c r="J1339" s="2" t="str">
        <f>IFERROR(__xludf.DUMMYFUNCTION("IFERROR(
  TEXTJOIN(CHAR(10),TRUE,FILTER('SUMMARY DATA'!I:I,'SUMMARY DATA'!A:A=$A1339,'SUMMARY DATA'!C:C=$B1339)),
  IF(
    OR(
      ISNUMBER(SEARCH(""CDM CASH DEPOSIT"",$C1339)),
      ISNUMBER(SEARCH(""CASH DEPOSIT"",$C1339)),
      COUNTIF('SUMMARY D"&amp;"ATA'!D:D,$C1339)&lt;&gt;1
    ),
    """",
    IFERROR(TEXTJOIN(CHAR(10),TRUE,FILTER('SUMMARY DATA'!I:I,'SUMMARY DATA'!D:D=$C1339)),"""")
  )
)"),"")</f>
        <v/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 ht="15.75" customHeight="1" spans="1:27">
      <c r="A1340" s="2"/>
      <c r="B1340" s="41"/>
      <c r="C1340" s="2"/>
      <c r="D1340" s="6"/>
      <c r="E1340" s="4" t="str">
        <f>IFERROR(__xludf.DUMMYFUNCTION("IFERROR(
  TEXTJOIN(CHAR(10),TRUE,FILTER('SUMMARY DATA'!E:E,'SUMMARY DATA'!A:A=$A1340,'SUMMARY DATA'!C:C=$B1340)),
  IF(
    OR(
      ISNUMBER(SEARCH(""CDM CASH DEPOSIT"",$C1340)),
      ISNUMBER(SEARCH(""CASH DEPOSIT"",$C1340)),
      COUNTIF('SUMMARY D"&amp;"ATA'!D:D,$C1340)&lt;&gt;1
    ),
    """",
    IFERROR(TEXTJOIN(CHAR(10),TRUE,FILTER('SUMMARY DATA'!E:E,'SUMMARY DATA'!D:D=$C1340)),"""")
  )
)"),"")</f>
        <v/>
      </c>
      <c r="F1340" s="2" t="str">
        <f>IFERROR(__xludf.DUMMYFUNCTION("IFERROR(
  TEXTJOIN(CHAR(10),TRUE,FILTER('SUMMARY DATA'!F:F,'SUMMARY DATA'!A:A=$A1340,'SUMMARY DATA'!C:C=$B1340)),
  IF(
    OR(
      ISNUMBER(SEARCH(""CDM CASH DEPOSIT"",$C1340)),
      ISNUMBER(SEARCH(""CASH DEPOSIT"",$C1340)),
      COUNTIF('SUMMARY D"&amp;"ATA'!D:D,$C1340)&lt;&gt;1
    ),
    """",
    IFERROR(TEXTJOIN(CHAR(10),TRUE,FILTER('SUMMARY DATA'!F:F,'SUMMARY DATA'!D:D=$C1340)),"""")
  )
)"),"")</f>
        <v/>
      </c>
      <c r="G1340" s="2" t="str">
        <f>IFERROR(__xludf.DUMMYFUNCTION("IFERROR(
  TEXTJOIN(CHAR(10),TRUE,FILTER('SUMMARY DATA'!G:G,'SUMMARY DATA'!A:A=$A1340,'SUMMARY DATA'!C:C=$B1340)),
  IF(
    OR(
      ISNUMBER(SEARCH(""CDM CASH DEPOSIT"",$C1340)),
      ISNUMBER(SEARCH(""CASH DEPOSIT"",$C1340)),
      COUNTIF('SUMMARY D"&amp;"ATA'!D:D,$C1340)&lt;&gt;1
    ),
    """",
    IFERROR(TEXTJOIN(CHAR(10),TRUE,FILTER('SUMMARY DATA'!G:G,'SUMMARY DATA'!D:D=$C1340)),"""")
  )
)"),"")</f>
        <v/>
      </c>
      <c r="H1340" s="6" t="str">
        <f>IFERROR(__xludf.DUMMYFUNCTION("IFERROR(
  TEXTJOIN(CHAR(10),TRUE,FILTER('SUMMARY DATA'!H:H,'SUMMARY DATA'!A:A=$A1340,'SUMMARY DATA'!C:C=$B1340)),
  IF(
    OR(
      ISNUMBER(SEARCH(""CDM CASH DEPOSIT"",$C1340)),
      ISNUMBER(SEARCH(""CASH DEPOSIT"",$C1340)),
      COUNTIF('SUMMARY D"&amp;"ATA'!D:D,$C1340)&lt;&gt;1
    ),
    """",
    IFERROR(TEXTJOIN(CHAR(10),TRUE,FILTER('SUMMARY DATA'!H:H,'SUMMARY DATA'!D:D=$C1340)),"""")
  )
)"),"")</f>
        <v/>
      </c>
      <c r="I1340" s="6" t="str">
        <f>IFERROR(__xludf.DUMMYFUNCTION("IF(H1340="""","""",
SUM(ARRAYFORMULA(VALUE(SPLIT(H1340,CHAR(10)))))
)"),"")</f>
        <v/>
      </c>
      <c r="J1340" s="2" t="str">
        <f>IFERROR(__xludf.DUMMYFUNCTION("IFERROR(
  TEXTJOIN(CHAR(10),TRUE,FILTER('SUMMARY DATA'!I:I,'SUMMARY DATA'!A:A=$A1340,'SUMMARY DATA'!C:C=$B1340)),
  IF(
    OR(
      ISNUMBER(SEARCH(""CDM CASH DEPOSIT"",$C1340)),
      ISNUMBER(SEARCH(""CASH DEPOSIT"",$C1340)),
      COUNTIF('SUMMARY D"&amp;"ATA'!D:D,$C1340)&lt;&gt;1
    ),
    """",
    IFERROR(TEXTJOIN(CHAR(10),TRUE,FILTER('SUMMARY DATA'!I:I,'SUMMARY DATA'!D:D=$C1340)),"""")
  )
)"),"")</f>
        <v/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 ht="15.75" customHeight="1" spans="1:27">
      <c r="A1341" s="2"/>
      <c r="B1341" s="41"/>
      <c r="C1341" s="2"/>
      <c r="D1341" s="6"/>
      <c r="E1341" s="4" t="str">
        <f>IFERROR(__xludf.DUMMYFUNCTION("IFERROR(
  TEXTJOIN(CHAR(10),TRUE,FILTER('SUMMARY DATA'!E:E,'SUMMARY DATA'!A:A=$A1341,'SUMMARY DATA'!C:C=$B1341)),
  IF(
    OR(
      ISNUMBER(SEARCH(""CDM CASH DEPOSIT"",$C1341)),
      ISNUMBER(SEARCH(""CASH DEPOSIT"",$C1341)),
      COUNTIF('SUMMARY D"&amp;"ATA'!D:D,$C1341)&lt;&gt;1
    ),
    """",
    IFERROR(TEXTJOIN(CHAR(10),TRUE,FILTER('SUMMARY DATA'!E:E,'SUMMARY DATA'!D:D=$C1341)),"""")
  )
)"),"")</f>
        <v/>
      </c>
      <c r="F1341" s="2" t="str">
        <f>IFERROR(__xludf.DUMMYFUNCTION("IFERROR(
  TEXTJOIN(CHAR(10),TRUE,FILTER('SUMMARY DATA'!F:F,'SUMMARY DATA'!A:A=$A1341,'SUMMARY DATA'!C:C=$B1341)),
  IF(
    OR(
      ISNUMBER(SEARCH(""CDM CASH DEPOSIT"",$C1341)),
      ISNUMBER(SEARCH(""CASH DEPOSIT"",$C1341)),
      COUNTIF('SUMMARY D"&amp;"ATA'!D:D,$C1341)&lt;&gt;1
    ),
    """",
    IFERROR(TEXTJOIN(CHAR(10),TRUE,FILTER('SUMMARY DATA'!F:F,'SUMMARY DATA'!D:D=$C1341)),"""")
  )
)"),"")</f>
        <v/>
      </c>
      <c r="G1341" s="2" t="str">
        <f>IFERROR(__xludf.DUMMYFUNCTION("IFERROR(
  TEXTJOIN(CHAR(10),TRUE,FILTER('SUMMARY DATA'!G:G,'SUMMARY DATA'!A:A=$A1341,'SUMMARY DATA'!C:C=$B1341)),
  IF(
    OR(
      ISNUMBER(SEARCH(""CDM CASH DEPOSIT"",$C1341)),
      ISNUMBER(SEARCH(""CASH DEPOSIT"",$C1341)),
      COUNTIF('SUMMARY D"&amp;"ATA'!D:D,$C1341)&lt;&gt;1
    ),
    """",
    IFERROR(TEXTJOIN(CHAR(10),TRUE,FILTER('SUMMARY DATA'!G:G,'SUMMARY DATA'!D:D=$C1341)),"""")
  )
)"),"")</f>
        <v/>
      </c>
      <c r="H1341" s="6" t="str">
        <f>IFERROR(__xludf.DUMMYFUNCTION("IFERROR(
  TEXTJOIN(CHAR(10),TRUE,FILTER('SUMMARY DATA'!H:H,'SUMMARY DATA'!A:A=$A1341,'SUMMARY DATA'!C:C=$B1341)),
  IF(
    OR(
      ISNUMBER(SEARCH(""CDM CASH DEPOSIT"",$C1341)),
      ISNUMBER(SEARCH(""CASH DEPOSIT"",$C1341)),
      COUNTIF('SUMMARY D"&amp;"ATA'!D:D,$C1341)&lt;&gt;1
    ),
    """",
    IFERROR(TEXTJOIN(CHAR(10),TRUE,FILTER('SUMMARY DATA'!H:H,'SUMMARY DATA'!D:D=$C1341)),"""")
  )
)"),"")</f>
        <v/>
      </c>
      <c r="I1341" s="6" t="str">
        <f>IFERROR(__xludf.DUMMYFUNCTION("IF(H1341="""","""",
SUM(ARRAYFORMULA(VALUE(SPLIT(H1341,CHAR(10)))))
)"),"")</f>
        <v/>
      </c>
      <c r="J1341" s="2" t="str">
        <f>IFERROR(__xludf.DUMMYFUNCTION("IFERROR(
  TEXTJOIN(CHAR(10),TRUE,FILTER('SUMMARY DATA'!I:I,'SUMMARY DATA'!A:A=$A1341,'SUMMARY DATA'!C:C=$B1341)),
  IF(
    OR(
      ISNUMBER(SEARCH(""CDM CASH DEPOSIT"",$C1341)),
      ISNUMBER(SEARCH(""CASH DEPOSIT"",$C1341)),
      COUNTIF('SUMMARY D"&amp;"ATA'!D:D,$C1341)&lt;&gt;1
    ),
    """",
    IFERROR(TEXTJOIN(CHAR(10),TRUE,FILTER('SUMMARY DATA'!I:I,'SUMMARY DATA'!D:D=$C1341)),"""")
  )
)"),"")</f>
        <v/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 ht="15.75" customHeight="1" spans="1:27">
      <c r="A1342" s="2"/>
      <c r="B1342" s="41"/>
      <c r="C1342" s="2"/>
      <c r="D1342" s="6"/>
      <c r="E1342" s="4" t="str">
        <f>IFERROR(__xludf.DUMMYFUNCTION("IFERROR(
  TEXTJOIN(CHAR(10),TRUE,FILTER('SUMMARY DATA'!E:E,'SUMMARY DATA'!A:A=$A1342,'SUMMARY DATA'!C:C=$B1342)),
  IF(
    OR(
      ISNUMBER(SEARCH(""CDM CASH DEPOSIT"",$C1342)),
      ISNUMBER(SEARCH(""CASH DEPOSIT"",$C1342)),
      COUNTIF('SUMMARY D"&amp;"ATA'!D:D,$C1342)&lt;&gt;1
    ),
    """",
    IFERROR(TEXTJOIN(CHAR(10),TRUE,FILTER('SUMMARY DATA'!E:E,'SUMMARY DATA'!D:D=$C1342)),"""")
  )
)"),"")</f>
        <v/>
      </c>
      <c r="F1342" s="2" t="str">
        <f>IFERROR(__xludf.DUMMYFUNCTION("IFERROR(
  TEXTJOIN(CHAR(10),TRUE,FILTER('SUMMARY DATA'!F:F,'SUMMARY DATA'!A:A=$A1342,'SUMMARY DATA'!C:C=$B1342)),
  IF(
    OR(
      ISNUMBER(SEARCH(""CDM CASH DEPOSIT"",$C1342)),
      ISNUMBER(SEARCH(""CASH DEPOSIT"",$C1342)),
      COUNTIF('SUMMARY D"&amp;"ATA'!D:D,$C1342)&lt;&gt;1
    ),
    """",
    IFERROR(TEXTJOIN(CHAR(10),TRUE,FILTER('SUMMARY DATA'!F:F,'SUMMARY DATA'!D:D=$C1342)),"""")
  )
)"),"")</f>
        <v/>
      </c>
      <c r="G1342" s="2" t="str">
        <f>IFERROR(__xludf.DUMMYFUNCTION("IFERROR(
  TEXTJOIN(CHAR(10),TRUE,FILTER('SUMMARY DATA'!G:G,'SUMMARY DATA'!A:A=$A1342,'SUMMARY DATA'!C:C=$B1342)),
  IF(
    OR(
      ISNUMBER(SEARCH(""CDM CASH DEPOSIT"",$C1342)),
      ISNUMBER(SEARCH(""CASH DEPOSIT"",$C1342)),
      COUNTIF('SUMMARY D"&amp;"ATA'!D:D,$C1342)&lt;&gt;1
    ),
    """",
    IFERROR(TEXTJOIN(CHAR(10),TRUE,FILTER('SUMMARY DATA'!G:G,'SUMMARY DATA'!D:D=$C1342)),"""")
  )
)"),"")</f>
        <v/>
      </c>
      <c r="H1342" s="6" t="str">
        <f>IFERROR(__xludf.DUMMYFUNCTION("IFERROR(
  TEXTJOIN(CHAR(10),TRUE,FILTER('SUMMARY DATA'!H:H,'SUMMARY DATA'!A:A=$A1342,'SUMMARY DATA'!C:C=$B1342)),
  IF(
    OR(
      ISNUMBER(SEARCH(""CDM CASH DEPOSIT"",$C1342)),
      ISNUMBER(SEARCH(""CASH DEPOSIT"",$C1342)),
      COUNTIF('SUMMARY D"&amp;"ATA'!D:D,$C1342)&lt;&gt;1
    ),
    """",
    IFERROR(TEXTJOIN(CHAR(10),TRUE,FILTER('SUMMARY DATA'!H:H,'SUMMARY DATA'!D:D=$C1342)),"""")
  )
)"),"")</f>
        <v/>
      </c>
      <c r="I1342" s="6" t="str">
        <f>IFERROR(__xludf.DUMMYFUNCTION("IF(H1342="""","""",
SUM(ARRAYFORMULA(VALUE(SPLIT(H1342,CHAR(10)))))
)"),"")</f>
        <v/>
      </c>
      <c r="J1342" s="2" t="str">
        <f>IFERROR(__xludf.DUMMYFUNCTION("IFERROR(
  TEXTJOIN(CHAR(10),TRUE,FILTER('SUMMARY DATA'!I:I,'SUMMARY DATA'!A:A=$A1342,'SUMMARY DATA'!C:C=$B1342)),
  IF(
    OR(
      ISNUMBER(SEARCH(""CDM CASH DEPOSIT"",$C1342)),
      ISNUMBER(SEARCH(""CASH DEPOSIT"",$C1342)),
      COUNTIF('SUMMARY D"&amp;"ATA'!D:D,$C1342)&lt;&gt;1
    ),
    """",
    IFERROR(TEXTJOIN(CHAR(10),TRUE,FILTER('SUMMARY DATA'!I:I,'SUMMARY DATA'!D:D=$C1342)),"""")
  )
)"),"")</f>
        <v/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 ht="15.75" customHeight="1" spans="1:27">
      <c r="A1343" s="2"/>
      <c r="B1343" s="41"/>
      <c r="C1343" s="2"/>
      <c r="D1343" s="6"/>
      <c r="E1343" s="4" t="str">
        <f>IFERROR(__xludf.DUMMYFUNCTION("IFERROR(
  TEXTJOIN(CHAR(10),TRUE,FILTER('SUMMARY DATA'!E:E,'SUMMARY DATA'!A:A=$A1343,'SUMMARY DATA'!C:C=$B1343)),
  IF(
    OR(
      ISNUMBER(SEARCH(""CDM CASH DEPOSIT"",$C1343)),
      ISNUMBER(SEARCH(""CASH DEPOSIT"",$C1343)),
      COUNTIF('SUMMARY D"&amp;"ATA'!D:D,$C1343)&lt;&gt;1
    ),
    """",
    IFERROR(TEXTJOIN(CHAR(10),TRUE,FILTER('SUMMARY DATA'!E:E,'SUMMARY DATA'!D:D=$C1343)),"""")
  )
)"),"")</f>
        <v/>
      </c>
      <c r="F1343" s="2" t="str">
        <f>IFERROR(__xludf.DUMMYFUNCTION("IFERROR(
  TEXTJOIN(CHAR(10),TRUE,FILTER('SUMMARY DATA'!F:F,'SUMMARY DATA'!A:A=$A1343,'SUMMARY DATA'!C:C=$B1343)),
  IF(
    OR(
      ISNUMBER(SEARCH(""CDM CASH DEPOSIT"",$C1343)),
      ISNUMBER(SEARCH(""CASH DEPOSIT"",$C1343)),
      COUNTIF('SUMMARY D"&amp;"ATA'!D:D,$C1343)&lt;&gt;1
    ),
    """",
    IFERROR(TEXTJOIN(CHAR(10),TRUE,FILTER('SUMMARY DATA'!F:F,'SUMMARY DATA'!D:D=$C1343)),"""")
  )
)"),"")</f>
        <v/>
      </c>
      <c r="G1343" s="2" t="str">
        <f>IFERROR(__xludf.DUMMYFUNCTION("IFERROR(
  TEXTJOIN(CHAR(10),TRUE,FILTER('SUMMARY DATA'!G:G,'SUMMARY DATA'!A:A=$A1343,'SUMMARY DATA'!C:C=$B1343)),
  IF(
    OR(
      ISNUMBER(SEARCH(""CDM CASH DEPOSIT"",$C1343)),
      ISNUMBER(SEARCH(""CASH DEPOSIT"",$C1343)),
      COUNTIF('SUMMARY D"&amp;"ATA'!D:D,$C1343)&lt;&gt;1
    ),
    """",
    IFERROR(TEXTJOIN(CHAR(10),TRUE,FILTER('SUMMARY DATA'!G:G,'SUMMARY DATA'!D:D=$C1343)),"""")
  )
)"),"")</f>
        <v/>
      </c>
      <c r="H1343" s="6" t="str">
        <f>IFERROR(__xludf.DUMMYFUNCTION("IFERROR(
  TEXTJOIN(CHAR(10),TRUE,FILTER('SUMMARY DATA'!H:H,'SUMMARY DATA'!A:A=$A1343,'SUMMARY DATA'!C:C=$B1343)),
  IF(
    OR(
      ISNUMBER(SEARCH(""CDM CASH DEPOSIT"",$C1343)),
      ISNUMBER(SEARCH(""CASH DEPOSIT"",$C1343)),
      COUNTIF('SUMMARY D"&amp;"ATA'!D:D,$C1343)&lt;&gt;1
    ),
    """",
    IFERROR(TEXTJOIN(CHAR(10),TRUE,FILTER('SUMMARY DATA'!H:H,'SUMMARY DATA'!D:D=$C1343)),"""")
  )
)"),"")</f>
        <v/>
      </c>
      <c r="I1343" s="6" t="str">
        <f>IFERROR(__xludf.DUMMYFUNCTION("IF(H1343="""","""",
SUM(ARRAYFORMULA(VALUE(SPLIT(H1343,CHAR(10)))))
)"),"")</f>
        <v/>
      </c>
      <c r="J1343" s="2" t="str">
        <f>IFERROR(__xludf.DUMMYFUNCTION("IFERROR(
  TEXTJOIN(CHAR(10),TRUE,FILTER('SUMMARY DATA'!I:I,'SUMMARY DATA'!A:A=$A1343,'SUMMARY DATA'!C:C=$B1343)),
  IF(
    OR(
      ISNUMBER(SEARCH(""CDM CASH DEPOSIT"",$C1343)),
      ISNUMBER(SEARCH(""CASH DEPOSIT"",$C1343)),
      COUNTIF('SUMMARY D"&amp;"ATA'!D:D,$C1343)&lt;&gt;1
    ),
    """",
    IFERROR(TEXTJOIN(CHAR(10),TRUE,FILTER('SUMMARY DATA'!I:I,'SUMMARY DATA'!D:D=$C1343)),"""")
  )
)"),"")</f>
        <v/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 ht="15.75" customHeight="1" spans="1:27">
      <c r="A1344" s="2"/>
      <c r="B1344" s="41"/>
      <c r="C1344" s="2"/>
      <c r="D1344" s="6"/>
      <c r="E1344" s="4" t="str">
        <f>IFERROR(__xludf.DUMMYFUNCTION("IFERROR(
  TEXTJOIN(CHAR(10),TRUE,FILTER('SUMMARY DATA'!E:E,'SUMMARY DATA'!A:A=$A1344,'SUMMARY DATA'!C:C=$B1344)),
  IF(
    OR(
      ISNUMBER(SEARCH(""CDM CASH DEPOSIT"",$C1344)),
      ISNUMBER(SEARCH(""CASH DEPOSIT"",$C1344)),
      COUNTIF('SUMMARY D"&amp;"ATA'!D:D,$C1344)&lt;&gt;1
    ),
    """",
    IFERROR(TEXTJOIN(CHAR(10),TRUE,FILTER('SUMMARY DATA'!E:E,'SUMMARY DATA'!D:D=$C1344)),"""")
  )
)"),"")</f>
        <v/>
      </c>
      <c r="F1344" s="2" t="str">
        <f>IFERROR(__xludf.DUMMYFUNCTION("IFERROR(
  TEXTJOIN(CHAR(10),TRUE,FILTER('SUMMARY DATA'!F:F,'SUMMARY DATA'!A:A=$A1344,'SUMMARY DATA'!C:C=$B1344)),
  IF(
    OR(
      ISNUMBER(SEARCH(""CDM CASH DEPOSIT"",$C1344)),
      ISNUMBER(SEARCH(""CASH DEPOSIT"",$C1344)),
      COUNTIF('SUMMARY D"&amp;"ATA'!D:D,$C1344)&lt;&gt;1
    ),
    """",
    IFERROR(TEXTJOIN(CHAR(10),TRUE,FILTER('SUMMARY DATA'!F:F,'SUMMARY DATA'!D:D=$C1344)),"""")
  )
)"),"")</f>
        <v/>
      </c>
      <c r="G1344" s="2" t="str">
        <f>IFERROR(__xludf.DUMMYFUNCTION("IFERROR(
  TEXTJOIN(CHAR(10),TRUE,FILTER('SUMMARY DATA'!G:G,'SUMMARY DATA'!A:A=$A1344,'SUMMARY DATA'!C:C=$B1344)),
  IF(
    OR(
      ISNUMBER(SEARCH(""CDM CASH DEPOSIT"",$C1344)),
      ISNUMBER(SEARCH(""CASH DEPOSIT"",$C1344)),
      COUNTIF('SUMMARY D"&amp;"ATA'!D:D,$C1344)&lt;&gt;1
    ),
    """",
    IFERROR(TEXTJOIN(CHAR(10),TRUE,FILTER('SUMMARY DATA'!G:G,'SUMMARY DATA'!D:D=$C1344)),"""")
  )
)"),"")</f>
        <v/>
      </c>
      <c r="H1344" s="6" t="str">
        <f>IFERROR(__xludf.DUMMYFUNCTION("IFERROR(
  TEXTJOIN(CHAR(10),TRUE,FILTER('SUMMARY DATA'!H:H,'SUMMARY DATA'!A:A=$A1344,'SUMMARY DATA'!C:C=$B1344)),
  IF(
    OR(
      ISNUMBER(SEARCH(""CDM CASH DEPOSIT"",$C1344)),
      ISNUMBER(SEARCH(""CASH DEPOSIT"",$C1344)),
      COUNTIF('SUMMARY D"&amp;"ATA'!D:D,$C1344)&lt;&gt;1
    ),
    """",
    IFERROR(TEXTJOIN(CHAR(10),TRUE,FILTER('SUMMARY DATA'!H:H,'SUMMARY DATA'!D:D=$C1344)),"""")
  )
)"),"")</f>
        <v/>
      </c>
      <c r="I1344" s="6" t="str">
        <f>IFERROR(__xludf.DUMMYFUNCTION("IF(H1344="""","""",
SUM(ARRAYFORMULA(VALUE(SPLIT(H1344,CHAR(10)))))
)"),"")</f>
        <v/>
      </c>
      <c r="J1344" s="2" t="str">
        <f>IFERROR(__xludf.DUMMYFUNCTION("IFERROR(
  TEXTJOIN(CHAR(10),TRUE,FILTER('SUMMARY DATA'!I:I,'SUMMARY DATA'!A:A=$A1344,'SUMMARY DATA'!C:C=$B1344)),
  IF(
    OR(
      ISNUMBER(SEARCH(""CDM CASH DEPOSIT"",$C1344)),
      ISNUMBER(SEARCH(""CASH DEPOSIT"",$C1344)),
      COUNTIF('SUMMARY D"&amp;"ATA'!D:D,$C1344)&lt;&gt;1
    ),
    """",
    IFERROR(TEXTJOIN(CHAR(10),TRUE,FILTER('SUMMARY DATA'!I:I,'SUMMARY DATA'!D:D=$C1344)),"""")
  )
)"),"")</f>
        <v/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ht="15.75" customHeight="1" spans="1:27">
      <c r="A1345" s="2"/>
      <c r="B1345" s="41"/>
      <c r="C1345" s="2"/>
      <c r="D1345" s="6"/>
      <c r="E1345" s="4" t="str">
        <f>IFERROR(__xludf.DUMMYFUNCTION("IFERROR(
  TEXTJOIN(CHAR(10),TRUE,FILTER('SUMMARY DATA'!E:E,'SUMMARY DATA'!A:A=$A1345,'SUMMARY DATA'!C:C=$B1345)),
  IF(
    OR(
      ISNUMBER(SEARCH(""CDM CASH DEPOSIT"",$C1345)),
      ISNUMBER(SEARCH(""CASH DEPOSIT"",$C1345)),
      COUNTIF('SUMMARY D"&amp;"ATA'!D:D,$C1345)&lt;&gt;1
    ),
    """",
    IFERROR(TEXTJOIN(CHAR(10),TRUE,FILTER('SUMMARY DATA'!E:E,'SUMMARY DATA'!D:D=$C1345)),"""")
  )
)"),"")</f>
        <v/>
      </c>
      <c r="F1345" s="2" t="str">
        <f>IFERROR(__xludf.DUMMYFUNCTION("IFERROR(
  TEXTJOIN(CHAR(10),TRUE,FILTER('SUMMARY DATA'!F:F,'SUMMARY DATA'!A:A=$A1345,'SUMMARY DATA'!C:C=$B1345)),
  IF(
    OR(
      ISNUMBER(SEARCH(""CDM CASH DEPOSIT"",$C1345)),
      ISNUMBER(SEARCH(""CASH DEPOSIT"",$C1345)),
      COUNTIF('SUMMARY D"&amp;"ATA'!D:D,$C1345)&lt;&gt;1
    ),
    """",
    IFERROR(TEXTJOIN(CHAR(10),TRUE,FILTER('SUMMARY DATA'!F:F,'SUMMARY DATA'!D:D=$C1345)),"""")
  )
)"),"")</f>
        <v/>
      </c>
      <c r="G1345" s="2" t="str">
        <f>IFERROR(__xludf.DUMMYFUNCTION("IFERROR(
  TEXTJOIN(CHAR(10),TRUE,FILTER('SUMMARY DATA'!G:G,'SUMMARY DATA'!A:A=$A1345,'SUMMARY DATA'!C:C=$B1345)),
  IF(
    OR(
      ISNUMBER(SEARCH(""CDM CASH DEPOSIT"",$C1345)),
      ISNUMBER(SEARCH(""CASH DEPOSIT"",$C1345)),
      COUNTIF('SUMMARY D"&amp;"ATA'!D:D,$C1345)&lt;&gt;1
    ),
    """",
    IFERROR(TEXTJOIN(CHAR(10),TRUE,FILTER('SUMMARY DATA'!G:G,'SUMMARY DATA'!D:D=$C1345)),"""")
  )
)"),"")</f>
        <v/>
      </c>
      <c r="H1345" s="6" t="str">
        <f>IFERROR(__xludf.DUMMYFUNCTION("IFERROR(
  TEXTJOIN(CHAR(10),TRUE,FILTER('SUMMARY DATA'!H:H,'SUMMARY DATA'!A:A=$A1345,'SUMMARY DATA'!C:C=$B1345)),
  IF(
    OR(
      ISNUMBER(SEARCH(""CDM CASH DEPOSIT"",$C1345)),
      ISNUMBER(SEARCH(""CASH DEPOSIT"",$C1345)),
      COUNTIF('SUMMARY D"&amp;"ATA'!D:D,$C1345)&lt;&gt;1
    ),
    """",
    IFERROR(TEXTJOIN(CHAR(10),TRUE,FILTER('SUMMARY DATA'!H:H,'SUMMARY DATA'!D:D=$C1345)),"""")
  )
)"),"")</f>
        <v/>
      </c>
      <c r="I1345" s="6" t="str">
        <f>IFERROR(__xludf.DUMMYFUNCTION("IF(H1345="""","""",
SUM(ARRAYFORMULA(VALUE(SPLIT(H1345,CHAR(10)))))
)"),"")</f>
        <v/>
      </c>
      <c r="J1345" s="2" t="str">
        <f>IFERROR(__xludf.DUMMYFUNCTION("IFERROR(
  TEXTJOIN(CHAR(10),TRUE,FILTER('SUMMARY DATA'!I:I,'SUMMARY DATA'!A:A=$A1345,'SUMMARY DATA'!C:C=$B1345)),
  IF(
    OR(
      ISNUMBER(SEARCH(""CDM CASH DEPOSIT"",$C1345)),
      ISNUMBER(SEARCH(""CASH DEPOSIT"",$C1345)),
      COUNTIF('SUMMARY D"&amp;"ATA'!D:D,$C1345)&lt;&gt;1
    ),
    """",
    IFERROR(TEXTJOIN(CHAR(10),TRUE,FILTER('SUMMARY DATA'!I:I,'SUMMARY DATA'!D:D=$C1345)),"""")
  )
)"),"")</f>
        <v/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ht="15.75" customHeight="1" spans="1:27">
      <c r="A1346" s="2"/>
      <c r="B1346" s="41"/>
      <c r="C1346" s="2"/>
      <c r="D1346" s="6"/>
      <c r="E1346" s="4" t="str">
        <f>IFERROR(__xludf.DUMMYFUNCTION("IFERROR(
  TEXTJOIN(CHAR(10),TRUE,FILTER('SUMMARY DATA'!E:E,'SUMMARY DATA'!A:A=$A1346,'SUMMARY DATA'!C:C=$B1346)),
  IF(
    OR(
      ISNUMBER(SEARCH(""CDM CASH DEPOSIT"",$C1346)),
      ISNUMBER(SEARCH(""CASH DEPOSIT"",$C1346)),
      COUNTIF('SUMMARY D"&amp;"ATA'!D:D,$C1346)&lt;&gt;1
    ),
    """",
    IFERROR(TEXTJOIN(CHAR(10),TRUE,FILTER('SUMMARY DATA'!E:E,'SUMMARY DATA'!D:D=$C1346)),"""")
  )
)"),"")</f>
        <v/>
      </c>
      <c r="F1346" s="2" t="str">
        <f>IFERROR(__xludf.DUMMYFUNCTION("IFERROR(
  TEXTJOIN(CHAR(10),TRUE,FILTER('SUMMARY DATA'!F:F,'SUMMARY DATA'!A:A=$A1346,'SUMMARY DATA'!C:C=$B1346)),
  IF(
    OR(
      ISNUMBER(SEARCH(""CDM CASH DEPOSIT"",$C1346)),
      ISNUMBER(SEARCH(""CASH DEPOSIT"",$C1346)),
      COUNTIF('SUMMARY D"&amp;"ATA'!D:D,$C1346)&lt;&gt;1
    ),
    """",
    IFERROR(TEXTJOIN(CHAR(10),TRUE,FILTER('SUMMARY DATA'!F:F,'SUMMARY DATA'!D:D=$C1346)),"""")
  )
)"),"")</f>
        <v/>
      </c>
      <c r="G1346" s="2" t="str">
        <f>IFERROR(__xludf.DUMMYFUNCTION("IFERROR(
  TEXTJOIN(CHAR(10),TRUE,FILTER('SUMMARY DATA'!G:G,'SUMMARY DATA'!A:A=$A1346,'SUMMARY DATA'!C:C=$B1346)),
  IF(
    OR(
      ISNUMBER(SEARCH(""CDM CASH DEPOSIT"",$C1346)),
      ISNUMBER(SEARCH(""CASH DEPOSIT"",$C1346)),
      COUNTIF('SUMMARY D"&amp;"ATA'!D:D,$C1346)&lt;&gt;1
    ),
    """",
    IFERROR(TEXTJOIN(CHAR(10),TRUE,FILTER('SUMMARY DATA'!G:G,'SUMMARY DATA'!D:D=$C1346)),"""")
  )
)"),"")</f>
        <v/>
      </c>
      <c r="H1346" s="6" t="str">
        <f>IFERROR(__xludf.DUMMYFUNCTION("IFERROR(
  TEXTJOIN(CHAR(10),TRUE,FILTER('SUMMARY DATA'!H:H,'SUMMARY DATA'!A:A=$A1346,'SUMMARY DATA'!C:C=$B1346)),
  IF(
    OR(
      ISNUMBER(SEARCH(""CDM CASH DEPOSIT"",$C1346)),
      ISNUMBER(SEARCH(""CASH DEPOSIT"",$C1346)),
      COUNTIF('SUMMARY D"&amp;"ATA'!D:D,$C1346)&lt;&gt;1
    ),
    """",
    IFERROR(TEXTJOIN(CHAR(10),TRUE,FILTER('SUMMARY DATA'!H:H,'SUMMARY DATA'!D:D=$C1346)),"""")
  )
)"),"")</f>
        <v/>
      </c>
      <c r="I1346" s="6" t="str">
        <f>IFERROR(__xludf.DUMMYFUNCTION("IF(H1346="""","""",
SUM(ARRAYFORMULA(VALUE(SPLIT(H1346,CHAR(10)))))
)"),"")</f>
        <v/>
      </c>
      <c r="J1346" s="2" t="str">
        <f>IFERROR(__xludf.DUMMYFUNCTION("IFERROR(
  TEXTJOIN(CHAR(10),TRUE,FILTER('SUMMARY DATA'!I:I,'SUMMARY DATA'!A:A=$A1346,'SUMMARY DATA'!C:C=$B1346)),
  IF(
    OR(
      ISNUMBER(SEARCH(""CDM CASH DEPOSIT"",$C1346)),
      ISNUMBER(SEARCH(""CASH DEPOSIT"",$C1346)),
      COUNTIF('SUMMARY D"&amp;"ATA'!D:D,$C1346)&lt;&gt;1
    ),
    """",
    IFERROR(TEXTJOIN(CHAR(10),TRUE,FILTER('SUMMARY DATA'!I:I,'SUMMARY DATA'!D:D=$C1346)),"""")
  )
)"),"")</f>
        <v/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ht="15.75" customHeight="1" spans="1:27">
      <c r="A1347" s="2"/>
      <c r="B1347" s="41"/>
      <c r="C1347" s="2"/>
      <c r="D1347" s="6"/>
      <c r="E1347" s="4" t="str">
        <f>IFERROR(__xludf.DUMMYFUNCTION("IFERROR(
  TEXTJOIN(CHAR(10),TRUE,FILTER('SUMMARY DATA'!E:E,'SUMMARY DATA'!A:A=$A1347,'SUMMARY DATA'!C:C=$B1347)),
  IF(
    OR(
      ISNUMBER(SEARCH(""CDM CASH DEPOSIT"",$C1347)),
      ISNUMBER(SEARCH(""CASH DEPOSIT"",$C1347)),
      COUNTIF('SUMMARY D"&amp;"ATA'!D:D,$C1347)&lt;&gt;1
    ),
    """",
    IFERROR(TEXTJOIN(CHAR(10),TRUE,FILTER('SUMMARY DATA'!E:E,'SUMMARY DATA'!D:D=$C1347)),"""")
  )
)"),"")</f>
        <v/>
      </c>
      <c r="F1347" s="2" t="str">
        <f>IFERROR(__xludf.DUMMYFUNCTION("IFERROR(
  TEXTJOIN(CHAR(10),TRUE,FILTER('SUMMARY DATA'!F:F,'SUMMARY DATA'!A:A=$A1347,'SUMMARY DATA'!C:C=$B1347)),
  IF(
    OR(
      ISNUMBER(SEARCH(""CDM CASH DEPOSIT"",$C1347)),
      ISNUMBER(SEARCH(""CASH DEPOSIT"",$C1347)),
      COUNTIF('SUMMARY D"&amp;"ATA'!D:D,$C1347)&lt;&gt;1
    ),
    """",
    IFERROR(TEXTJOIN(CHAR(10),TRUE,FILTER('SUMMARY DATA'!F:F,'SUMMARY DATA'!D:D=$C1347)),"""")
  )
)"),"")</f>
        <v/>
      </c>
      <c r="G1347" s="2" t="str">
        <f>IFERROR(__xludf.DUMMYFUNCTION("IFERROR(
  TEXTJOIN(CHAR(10),TRUE,FILTER('SUMMARY DATA'!G:G,'SUMMARY DATA'!A:A=$A1347,'SUMMARY DATA'!C:C=$B1347)),
  IF(
    OR(
      ISNUMBER(SEARCH(""CDM CASH DEPOSIT"",$C1347)),
      ISNUMBER(SEARCH(""CASH DEPOSIT"",$C1347)),
      COUNTIF('SUMMARY D"&amp;"ATA'!D:D,$C1347)&lt;&gt;1
    ),
    """",
    IFERROR(TEXTJOIN(CHAR(10),TRUE,FILTER('SUMMARY DATA'!G:G,'SUMMARY DATA'!D:D=$C1347)),"""")
  )
)"),"")</f>
        <v/>
      </c>
      <c r="H1347" s="6" t="str">
        <f>IFERROR(__xludf.DUMMYFUNCTION("IFERROR(
  TEXTJOIN(CHAR(10),TRUE,FILTER('SUMMARY DATA'!H:H,'SUMMARY DATA'!A:A=$A1347,'SUMMARY DATA'!C:C=$B1347)),
  IF(
    OR(
      ISNUMBER(SEARCH(""CDM CASH DEPOSIT"",$C1347)),
      ISNUMBER(SEARCH(""CASH DEPOSIT"",$C1347)),
      COUNTIF('SUMMARY D"&amp;"ATA'!D:D,$C1347)&lt;&gt;1
    ),
    """",
    IFERROR(TEXTJOIN(CHAR(10),TRUE,FILTER('SUMMARY DATA'!H:H,'SUMMARY DATA'!D:D=$C1347)),"""")
  )
)"),"")</f>
        <v/>
      </c>
      <c r="I1347" s="6" t="str">
        <f>IFERROR(__xludf.DUMMYFUNCTION("IF(H1347="""","""",
SUM(ARRAYFORMULA(VALUE(SPLIT(H1347,CHAR(10)))))
)"),"")</f>
        <v/>
      </c>
      <c r="J1347" s="2" t="str">
        <f>IFERROR(__xludf.DUMMYFUNCTION("IFERROR(
  TEXTJOIN(CHAR(10),TRUE,FILTER('SUMMARY DATA'!I:I,'SUMMARY DATA'!A:A=$A1347,'SUMMARY DATA'!C:C=$B1347)),
  IF(
    OR(
      ISNUMBER(SEARCH(""CDM CASH DEPOSIT"",$C1347)),
      ISNUMBER(SEARCH(""CASH DEPOSIT"",$C1347)),
      COUNTIF('SUMMARY D"&amp;"ATA'!D:D,$C1347)&lt;&gt;1
    ),
    """",
    IFERROR(TEXTJOIN(CHAR(10),TRUE,FILTER('SUMMARY DATA'!I:I,'SUMMARY DATA'!D:D=$C1347)),"""")
  )
)"),"")</f>
        <v/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ht="15.75" customHeight="1" spans="1:27">
      <c r="A1348" s="2"/>
      <c r="B1348" s="41"/>
      <c r="C1348" s="2"/>
      <c r="D1348" s="6"/>
      <c r="E1348" s="4" t="str">
        <f>IFERROR(__xludf.DUMMYFUNCTION("IFERROR(
  TEXTJOIN(CHAR(10),TRUE,FILTER('SUMMARY DATA'!E:E,'SUMMARY DATA'!A:A=$A1348,'SUMMARY DATA'!C:C=$B1348)),
  IF(
    OR(
      ISNUMBER(SEARCH(""CDM CASH DEPOSIT"",$C1348)),
      ISNUMBER(SEARCH(""CASH DEPOSIT"",$C1348)),
      COUNTIF('SUMMARY D"&amp;"ATA'!D:D,$C1348)&lt;&gt;1
    ),
    """",
    IFERROR(TEXTJOIN(CHAR(10),TRUE,FILTER('SUMMARY DATA'!E:E,'SUMMARY DATA'!D:D=$C1348)),"""")
  )
)"),"")</f>
        <v/>
      </c>
      <c r="F1348" s="2" t="str">
        <f>IFERROR(__xludf.DUMMYFUNCTION("IFERROR(
  TEXTJOIN(CHAR(10),TRUE,FILTER('SUMMARY DATA'!F:F,'SUMMARY DATA'!A:A=$A1348,'SUMMARY DATA'!C:C=$B1348)),
  IF(
    OR(
      ISNUMBER(SEARCH(""CDM CASH DEPOSIT"",$C1348)),
      ISNUMBER(SEARCH(""CASH DEPOSIT"",$C1348)),
      COUNTIF('SUMMARY D"&amp;"ATA'!D:D,$C1348)&lt;&gt;1
    ),
    """",
    IFERROR(TEXTJOIN(CHAR(10),TRUE,FILTER('SUMMARY DATA'!F:F,'SUMMARY DATA'!D:D=$C1348)),"""")
  )
)"),"")</f>
        <v/>
      </c>
      <c r="G1348" s="2" t="str">
        <f>IFERROR(__xludf.DUMMYFUNCTION("IFERROR(
  TEXTJOIN(CHAR(10),TRUE,FILTER('SUMMARY DATA'!G:G,'SUMMARY DATA'!A:A=$A1348,'SUMMARY DATA'!C:C=$B1348)),
  IF(
    OR(
      ISNUMBER(SEARCH(""CDM CASH DEPOSIT"",$C1348)),
      ISNUMBER(SEARCH(""CASH DEPOSIT"",$C1348)),
      COUNTIF('SUMMARY D"&amp;"ATA'!D:D,$C1348)&lt;&gt;1
    ),
    """",
    IFERROR(TEXTJOIN(CHAR(10),TRUE,FILTER('SUMMARY DATA'!G:G,'SUMMARY DATA'!D:D=$C1348)),"""")
  )
)"),"")</f>
        <v/>
      </c>
      <c r="H1348" s="6" t="str">
        <f>IFERROR(__xludf.DUMMYFUNCTION("IFERROR(
  TEXTJOIN(CHAR(10),TRUE,FILTER('SUMMARY DATA'!H:H,'SUMMARY DATA'!A:A=$A1348,'SUMMARY DATA'!C:C=$B1348)),
  IF(
    OR(
      ISNUMBER(SEARCH(""CDM CASH DEPOSIT"",$C1348)),
      ISNUMBER(SEARCH(""CASH DEPOSIT"",$C1348)),
      COUNTIF('SUMMARY D"&amp;"ATA'!D:D,$C1348)&lt;&gt;1
    ),
    """",
    IFERROR(TEXTJOIN(CHAR(10),TRUE,FILTER('SUMMARY DATA'!H:H,'SUMMARY DATA'!D:D=$C1348)),"""")
  )
)"),"")</f>
        <v/>
      </c>
      <c r="I1348" s="6" t="str">
        <f>IFERROR(__xludf.DUMMYFUNCTION("IF(H1348="""","""",
SUM(ARRAYFORMULA(VALUE(SPLIT(H1348,CHAR(10)))))
)"),"")</f>
        <v/>
      </c>
      <c r="J1348" s="2" t="str">
        <f>IFERROR(__xludf.DUMMYFUNCTION("IFERROR(
  TEXTJOIN(CHAR(10),TRUE,FILTER('SUMMARY DATA'!I:I,'SUMMARY DATA'!A:A=$A1348,'SUMMARY DATA'!C:C=$B1348)),
  IF(
    OR(
      ISNUMBER(SEARCH(""CDM CASH DEPOSIT"",$C1348)),
      ISNUMBER(SEARCH(""CASH DEPOSIT"",$C1348)),
      COUNTIF('SUMMARY D"&amp;"ATA'!D:D,$C1348)&lt;&gt;1
    ),
    """",
    IFERROR(TEXTJOIN(CHAR(10),TRUE,FILTER('SUMMARY DATA'!I:I,'SUMMARY DATA'!D:D=$C1348)),"""")
  )
)"),"")</f>
        <v/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ht="15.75" customHeight="1" spans="1:27">
      <c r="A1349" s="2"/>
      <c r="B1349" s="41"/>
      <c r="C1349" s="2"/>
      <c r="D1349" s="6"/>
      <c r="E1349" s="4" t="str">
        <f>IFERROR(__xludf.DUMMYFUNCTION("IFERROR(
  TEXTJOIN(CHAR(10),TRUE,FILTER('SUMMARY DATA'!E:E,'SUMMARY DATA'!A:A=$A1349,'SUMMARY DATA'!C:C=$B1349)),
  IF(
    OR(
      ISNUMBER(SEARCH(""CDM CASH DEPOSIT"",$C1349)),
      ISNUMBER(SEARCH(""CASH DEPOSIT"",$C1349)),
      COUNTIF('SUMMARY D"&amp;"ATA'!D:D,$C1349)&lt;&gt;1
    ),
    """",
    IFERROR(TEXTJOIN(CHAR(10),TRUE,FILTER('SUMMARY DATA'!E:E,'SUMMARY DATA'!D:D=$C1349)),"""")
  )
)"),"")</f>
        <v/>
      </c>
      <c r="F1349" s="2" t="str">
        <f>IFERROR(__xludf.DUMMYFUNCTION("IFERROR(
  TEXTJOIN(CHAR(10),TRUE,FILTER('SUMMARY DATA'!F:F,'SUMMARY DATA'!A:A=$A1349,'SUMMARY DATA'!C:C=$B1349)),
  IF(
    OR(
      ISNUMBER(SEARCH(""CDM CASH DEPOSIT"",$C1349)),
      ISNUMBER(SEARCH(""CASH DEPOSIT"",$C1349)),
      COUNTIF('SUMMARY D"&amp;"ATA'!D:D,$C1349)&lt;&gt;1
    ),
    """",
    IFERROR(TEXTJOIN(CHAR(10),TRUE,FILTER('SUMMARY DATA'!F:F,'SUMMARY DATA'!D:D=$C1349)),"""")
  )
)"),"")</f>
        <v/>
      </c>
      <c r="G1349" s="2" t="str">
        <f>IFERROR(__xludf.DUMMYFUNCTION("IFERROR(
  TEXTJOIN(CHAR(10),TRUE,FILTER('SUMMARY DATA'!G:G,'SUMMARY DATA'!A:A=$A1349,'SUMMARY DATA'!C:C=$B1349)),
  IF(
    OR(
      ISNUMBER(SEARCH(""CDM CASH DEPOSIT"",$C1349)),
      ISNUMBER(SEARCH(""CASH DEPOSIT"",$C1349)),
      COUNTIF('SUMMARY D"&amp;"ATA'!D:D,$C1349)&lt;&gt;1
    ),
    """",
    IFERROR(TEXTJOIN(CHAR(10),TRUE,FILTER('SUMMARY DATA'!G:G,'SUMMARY DATA'!D:D=$C1349)),"""")
  )
)"),"")</f>
        <v/>
      </c>
      <c r="H1349" s="6" t="str">
        <f>IFERROR(__xludf.DUMMYFUNCTION("IFERROR(
  TEXTJOIN(CHAR(10),TRUE,FILTER('SUMMARY DATA'!H:H,'SUMMARY DATA'!A:A=$A1349,'SUMMARY DATA'!C:C=$B1349)),
  IF(
    OR(
      ISNUMBER(SEARCH(""CDM CASH DEPOSIT"",$C1349)),
      ISNUMBER(SEARCH(""CASH DEPOSIT"",$C1349)),
      COUNTIF('SUMMARY D"&amp;"ATA'!D:D,$C1349)&lt;&gt;1
    ),
    """",
    IFERROR(TEXTJOIN(CHAR(10),TRUE,FILTER('SUMMARY DATA'!H:H,'SUMMARY DATA'!D:D=$C1349)),"""")
  )
)"),"")</f>
        <v/>
      </c>
      <c r="I1349" s="6" t="str">
        <f>IFERROR(__xludf.DUMMYFUNCTION("IF(H1349="""","""",
SUM(ARRAYFORMULA(VALUE(SPLIT(H1349,CHAR(10)))))
)"),"")</f>
        <v/>
      </c>
      <c r="J1349" s="2" t="str">
        <f>IFERROR(__xludf.DUMMYFUNCTION("IFERROR(
  TEXTJOIN(CHAR(10),TRUE,FILTER('SUMMARY DATA'!I:I,'SUMMARY DATA'!A:A=$A1349,'SUMMARY DATA'!C:C=$B1349)),
  IF(
    OR(
      ISNUMBER(SEARCH(""CDM CASH DEPOSIT"",$C1349)),
      ISNUMBER(SEARCH(""CASH DEPOSIT"",$C1349)),
      COUNTIF('SUMMARY D"&amp;"ATA'!D:D,$C1349)&lt;&gt;1
    ),
    """",
    IFERROR(TEXTJOIN(CHAR(10),TRUE,FILTER('SUMMARY DATA'!I:I,'SUMMARY DATA'!D:D=$C1349)),"""")
  )
)"),"")</f>
        <v/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 ht="15.75" customHeight="1" spans="1:27">
      <c r="A1350" s="2"/>
      <c r="B1350" s="41"/>
      <c r="C1350" s="2"/>
      <c r="D1350" s="6"/>
      <c r="E1350" s="4" t="str">
        <f>IFERROR(__xludf.DUMMYFUNCTION("IFERROR(
  TEXTJOIN(CHAR(10),TRUE,FILTER('SUMMARY DATA'!E:E,'SUMMARY DATA'!A:A=$A1350,'SUMMARY DATA'!C:C=$B1350)),
  IF(
    OR(
      ISNUMBER(SEARCH(""CDM CASH DEPOSIT"",$C1350)),
      ISNUMBER(SEARCH(""CASH DEPOSIT"",$C1350)),
      COUNTIF('SUMMARY D"&amp;"ATA'!D:D,$C1350)&lt;&gt;1
    ),
    """",
    IFERROR(TEXTJOIN(CHAR(10),TRUE,FILTER('SUMMARY DATA'!E:E,'SUMMARY DATA'!D:D=$C1350)),"""")
  )
)"),"")</f>
        <v/>
      </c>
      <c r="F1350" s="2" t="str">
        <f>IFERROR(__xludf.DUMMYFUNCTION("IFERROR(
  TEXTJOIN(CHAR(10),TRUE,FILTER('SUMMARY DATA'!F:F,'SUMMARY DATA'!A:A=$A1350,'SUMMARY DATA'!C:C=$B1350)),
  IF(
    OR(
      ISNUMBER(SEARCH(""CDM CASH DEPOSIT"",$C1350)),
      ISNUMBER(SEARCH(""CASH DEPOSIT"",$C1350)),
      COUNTIF('SUMMARY D"&amp;"ATA'!D:D,$C1350)&lt;&gt;1
    ),
    """",
    IFERROR(TEXTJOIN(CHAR(10),TRUE,FILTER('SUMMARY DATA'!F:F,'SUMMARY DATA'!D:D=$C1350)),"""")
  )
)"),"")</f>
        <v/>
      </c>
      <c r="G1350" s="2" t="str">
        <f>IFERROR(__xludf.DUMMYFUNCTION("IFERROR(
  TEXTJOIN(CHAR(10),TRUE,FILTER('SUMMARY DATA'!G:G,'SUMMARY DATA'!A:A=$A1350,'SUMMARY DATA'!C:C=$B1350)),
  IF(
    OR(
      ISNUMBER(SEARCH(""CDM CASH DEPOSIT"",$C1350)),
      ISNUMBER(SEARCH(""CASH DEPOSIT"",$C1350)),
      COUNTIF('SUMMARY D"&amp;"ATA'!D:D,$C1350)&lt;&gt;1
    ),
    """",
    IFERROR(TEXTJOIN(CHAR(10),TRUE,FILTER('SUMMARY DATA'!G:G,'SUMMARY DATA'!D:D=$C1350)),"""")
  )
)"),"")</f>
        <v/>
      </c>
      <c r="H1350" s="6" t="str">
        <f>IFERROR(__xludf.DUMMYFUNCTION("IFERROR(
  TEXTJOIN(CHAR(10),TRUE,FILTER('SUMMARY DATA'!H:H,'SUMMARY DATA'!A:A=$A1350,'SUMMARY DATA'!C:C=$B1350)),
  IF(
    OR(
      ISNUMBER(SEARCH(""CDM CASH DEPOSIT"",$C1350)),
      ISNUMBER(SEARCH(""CASH DEPOSIT"",$C1350)),
      COUNTIF('SUMMARY D"&amp;"ATA'!D:D,$C1350)&lt;&gt;1
    ),
    """",
    IFERROR(TEXTJOIN(CHAR(10),TRUE,FILTER('SUMMARY DATA'!H:H,'SUMMARY DATA'!D:D=$C1350)),"""")
  )
)"),"")</f>
        <v/>
      </c>
      <c r="I1350" s="6" t="str">
        <f>IFERROR(__xludf.DUMMYFUNCTION("IF(H1350="""","""",
SUM(ARRAYFORMULA(VALUE(SPLIT(H1350,CHAR(10)))))
)"),"")</f>
        <v/>
      </c>
      <c r="J1350" s="2" t="str">
        <f>IFERROR(__xludf.DUMMYFUNCTION("IFERROR(
  TEXTJOIN(CHAR(10),TRUE,FILTER('SUMMARY DATA'!I:I,'SUMMARY DATA'!A:A=$A1350,'SUMMARY DATA'!C:C=$B1350)),
  IF(
    OR(
      ISNUMBER(SEARCH(""CDM CASH DEPOSIT"",$C1350)),
      ISNUMBER(SEARCH(""CASH DEPOSIT"",$C1350)),
      COUNTIF('SUMMARY D"&amp;"ATA'!D:D,$C1350)&lt;&gt;1
    ),
    """",
    IFERROR(TEXTJOIN(CHAR(10),TRUE,FILTER('SUMMARY DATA'!I:I,'SUMMARY DATA'!D:D=$C1350)),"""")
  )
)"),"")</f>
        <v/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ht="15.75" customHeight="1" spans="1:27">
      <c r="A1351" s="2"/>
      <c r="B1351" s="41"/>
      <c r="C1351" s="2"/>
      <c r="D1351" s="6"/>
      <c r="E1351" s="4" t="str">
        <f>IFERROR(__xludf.DUMMYFUNCTION("IFERROR(
  TEXTJOIN(CHAR(10),TRUE,FILTER('SUMMARY DATA'!E:E,'SUMMARY DATA'!A:A=$A1351,'SUMMARY DATA'!C:C=$B1351)),
  IF(
    OR(
      ISNUMBER(SEARCH(""CDM CASH DEPOSIT"",$C1351)),
      ISNUMBER(SEARCH(""CASH DEPOSIT"",$C1351)),
      COUNTIF('SUMMARY D"&amp;"ATA'!D:D,$C1351)&lt;&gt;1
    ),
    """",
    IFERROR(TEXTJOIN(CHAR(10),TRUE,FILTER('SUMMARY DATA'!E:E,'SUMMARY DATA'!D:D=$C1351)),"""")
  )
)"),"")</f>
        <v/>
      </c>
      <c r="F1351" s="2" t="str">
        <f>IFERROR(__xludf.DUMMYFUNCTION("IFERROR(
  TEXTJOIN(CHAR(10),TRUE,FILTER('SUMMARY DATA'!F:F,'SUMMARY DATA'!A:A=$A1351,'SUMMARY DATA'!C:C=$B1351)),
  IF(
    OR(
      ISNUMBER(SEARCH(""CDM CASH DEPOSIT"",$C1351)),
      ISNUMBER(SEARCH(""CASH DEPOSIT"",$C1351)),
      COUNTIF('SUMMARY D"&amp;"ATA'!D:D,$C1351)&lt;&gt;1
    ),
    """",
    IFERROR(TEXTJOIN(CHAR(10),TRUE,FILTER('SUMMARY DATA'!F:F,'SUMMARY DATA'!D:D=$C1351)),"""")
  )
)"),"")</f>
        <v/>
      </c>
      <c r="G1351" s="2" t="str">
        <f>IFERROR(__xludf.DUMMYFUNCTION("IFERROR(
  TEXTJOIN(CHAR(10),TRUE,FILTER('SUMMARY DATA'!G:G,'SUMMARY DATA'!A:A=$A1351,'SUMMARY DATA'!C:C=$B1351)),
  IF(
    OR(
      ISNUMBER(SEARCH(""CDM CASH DEPOSIT"",$C1351)),
      ISNUMBER(SEARCH(""CASH DEPOSIT"",$C1351)),
      COUNTIF('SUMMARY D"&amp;"ATA'!D:D,$C1351)&lt;&gt;1
    ),
    """",
    IFERROR(TEXTJOIN(CHAR(10),TRUE,FILTER('SUMMARY DATA'!G:G,'SUMMARY DATA'!D:D=$C1351)),"""")
  )
)"),"")</f>
        <v/>
      </c>
      <c r="H1351" s="6" t="str">
        <f>IFERROR(__xludf.DUMMYFUNCTION("IFERROR(
  TEXTJOIN(CHAR(10),TRUE,FILTER('SUMMARY DATA'!H:H,'SUMMARY DATA'!A:A=$A1351,'SUMMARY DATA'!C:C=$B1351)),
  IF(
    OR(
      ISNUMBER(SEARCH(""CDM CASH DEPOSIT"",$C1351)),
      ISNUMBER(SEARCH(""CASH DEPOSIT"",$C1351)),
      COUNTIF('SUMMARY D"&amp;"ATA'!D:D,$C1351)&lt;&gt;1
    ),
    """",
    IFERROR(TEXTJOIN(CHAR(10),TRUE,FILTER('SUMMARY DATA'!H:H,'SUMMARY DATA'!D:D=$C1351)),"""")
  )
)"),"")</f>
        <v/>
      </c>
      <c r="I1351" s="6" t="str">
        <f>IFERROR(__xludf.DUMMYFUNCTION("IF(H1351="""","""",
SUM(ARRAYFORMULA(VALUE(SPLIT(H1351,CHAR(10)))))
)"),"")</f>
        <v/>
      </c>
      <c r="J1351" s="2" t="str">
        <f>IFERROR(__xludf.DUMMYFUNCTION("IFERROR(
  TEXTJOIN(CHAR(10),TRUE,FILTER('SUMMARY DATA'!I:I,'SUMMARY DATA'!A:A=$A1351,'SUMMARY DATA'!C:C=$B1351)),
  IF(
    OR(
      ISNUMBER(SEARCH(""CDM CASH DEPOSIT"",$C1351)),
      ISNUMBER(SEARCH(""CASH DEPOSIT"",$C1351)),
      COUNTIF('SUMMARY D"&amp;"ATA'!D:D,$C1351)&lt;&gt;1
    ),
    """",
    IFERROR(TEXTJOIN(CHAR(10),TRUE,FILTER('SUMMARY DATA'!I:I,'SUMMARY DATA'!D:D=$C1351)),"""")
  )
)"),"")</f>
        <v/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 ht="15.75" customHeight="1" spans="1:27">
      <c r="A1352" s="2"/>
      <c r="B1352" s="41"/>
      <c r="C1352" s="2"/>
      <c r="D1352" s="6"/>
      <c r="E1352" s="4" t="str">
        <f>IFERROR(__xludf.DUMMYFUNCTION("IFERROR(
  TEXTJOIN(CHAR(10),TRUE,FILTER('SUMMARY DATA'!E:E,'SUMMARY DATA'!A:A=$A1352,'SUMMARY DATA'!C:C=$B1352)),
  IF(
    OR(
      ISNUMBER(SEARCH(""CDM CASH DEPOSIT"",$C1352)),
      ISNUMBER(SEARCH(""CASH DEPOSIT"",$C1352)),
      COUNTIF('SUMMARY D"&amp;"ATA'!D:D,$C1352)&lt;&gt;1
    ),
    """",
    IFERROR(TEXTJOIN(CHAR(10),TRUE,FILTER('SUMMARY DATA'!E:E,'SUMMARY DATA'!D:D=$C1352)),"""")
  )
)"),"")</f>
        <v/>
      </c>
      <c r="F1352" s="2" t="str">
        <f>IFERROR(__xludf.DUMMYFUNCTION("IFERROR(
  TEXTJOIN(CHAR(10),TRUE,FILTER('SUMMARY DATA'!F:F,'SUMMARY DATA'!A:A=$A1352,'SUMMARY DATA'!C:C=$B1352)),
  IF(
    OR(
      ISNUMBER(SEARCH(""CDM CASH DEPOSIT"",$C1352)),
      ISNUMBER(SEARCH(""CASH DEPOSIT"",$C1352)),
      COUNTIF('SUMMARY D"&amp;"ATA'!D:D,$C1352)&lt;&gt;1
    ),
    """",
    IFERROR(TEXTJOIN(CHAR(10),TRUE,FILTER('SUMMARY DATA'!F:F,'SUMMARY DATA'!D:D=$C1352)),"""")
  )
)"),"")</f>
        <v/>
      </c>
      <c r="G1352" s="2" t="str">
        <f>IFERROR(__xludf.DUMMYFUNCTION("IFERROR(
  TEXTJOIN(CHAR(10),TRUE,FILTER('SUMMARY DATA'!G:G,'SUMMARY DATA'!A:A=$A1352,'SUMMARY DATA'!C:C=$B1352)),
  IF(
    OR(
      ISNUMBER(SEARCH(""CDM CASH DEPOSIT"",$C1352)),
      ISNUMBER(SEARCH(""CASH DEPOSIT"",$C1352)),
      COUNTIF('SUMMARY D"&amp;"ATA'!D:D,$C1352)&lt;&gt;1
    ),
    """",
    IFERROR(TEXTJOIN(CHAR(10),TRUE,FILTER('SUMMARY DATA'!G:G,'SUMMARY DATA'!D:D=$C1352)),"""")
  )
)"),"")</f>
        <v/>
      </c>
      <c r="H1352" s="6" t="str">
        <f>IFERROR(__xludf.DUMMYFUNCTION("IFERROR(
  TEXTJOIN(CHAR(10),TRUE,FILTER('SUMMARY DATA'!H:H,'SUMMARY DATA'!A:A=$A1352,'SUMMARY DATA'!C:C=$B1352)),
  IF(
    OR(
      ISNUMBER(SEARCH(""CDM CASH DEPOSIT"",$C1352)),
      ISNUMBER(SEARCH(""CASH DEPOSIT"",$C1352)),
      COUNTIF('SUMMARY D"&amp;"ATA'!D:D,$C1352)&lt;&gt;1
    ),
    """",
    IFERROR(TEXTJOIN(CHAR(10),TRUE,FILTER('SUMMARY DATA'!H:H,'SUMMARY DATA'!D:D=$C1352)),"""")
  )
)"),"")</f>
        <v/>
      </c>
      <c r="I1352" s="6" t="str">
        <f>IFERROR(__xludf.DUMMYFUNCTION("IF(H1352="""","""",
SUM(ARRAYFORMULA(VALUE(SPLIT(H1352,CHAR(10)))))
)"),"")</f>
        <v/>
      </c>
      <c r="J1352" s="2" t="str">
        <f>IFERROR(__xludf.DUMMYFUNCTION("IFERROR(
  TEXTJOIN(CHAR(10),TRUE,FILTER('SUMMARY DATA'!I:I,'SUMMARY DATA'!A:A=$A1352,'SUMMARY DATA'!C:C=$B1352)),
  IF(
    OR(
      ISNUMBER(SEARCH(""CDM CASH DEPOSIT"",$C1352)),
      ISNUMBER(SEARCH(""CASH DEPOSIT"",$C1352)),
      COUNTIF('SUMMARY D"&amp;"ATA'!D:D,$C1352)&lt;&gt;1
    ),
    """",
    IFERROR(TEXTJOIN(CHAR(10),TRUE,FILTER('SUMMARY DATA'!I:I,'SUMMARY DATA'!D:D=$C1352)),"""")
  )
)"),"")</f>
        <v/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 ht="15.75" customHeight="1" spans="1:27">
      <c r="A1353" s="2"/>
      <c r="B1353" s="41"/>
      <c r="C1353" s="2"/>
      <c r="D1353" s="6"/>
      <c r="E1353" s="4" t="str">
        <f>IFERROR(__xludf.DUMMYFUNCTION("IFERROR(
  TEXTJOIN(CHAR(10),TRUE,FILTER('SUMMARY DATA'!E:E,'SUMMARY DATA'!A:A=$A1353,'SUMMARY DATA'!C:C=$B1353)),
  IF(
    OR(
      ISNUMBER(SEARCH(""CDM CASH DEPOSIT"",$C1353)),
      ISNUMBER(SEARCH(""CASH DEPOSIT"",$C1353)),
      COUNTIF('SUMMARY D"&amp;"ATA'!D:D,$C1353)&lt;&gt;1
    ),
    """",
    IFERROR(TEXTJOIN(CHAR(10),TRUE,FILTER('SUMMARY DATA'!E:E,'SUMMARY DATA'!D:D=$C1353)),"""")
  )
)"),"")</f>
        <v/>
      </c>
      <c r="F1353" s="2" t="str">
        <f>IFERROR(__xludf.DUMMYFUNCTION("IFERROR(
  TEXTJOIN(CHAR(10),TRUE,FILTER('SUMMARY DATA'!F:F,'SUMMARY DATA'!A:A=$A1353,'SUMMARY DATA'!C:C=$B1353)),
  IF(
    OR(
      ISNUMBER(SEARCH(""CDM CASH DEPOSIT"",$C1353)),
      ISNUMBER(SEARCH(""CASH DEPOSIT"",$C1353)),
      COUNTIF('SUMMARY D"&amp;"ATA'!D:D,$C1353)&lt;&gt;1
    ),
    """",
    IFERROR(TEXTJOIN(CHAR(10),TRUE,FILTER('SUMMARY DATA'!F:F,'SUMMARY DATA'!D:D=$C1353)),"""")
  )
)"),"")</f>
        <v/>
      </c>
      <c r="G1353" s="2" t="str">
        <f>IFERROR(__xludf.DUMMYFUNCTION("IFERROR(
  TEXTJOIN(CHAR(10),TRUE,FILTER('SUMMARY DATA'!G:G,'SUMMARY DATA'!A:A=$A1353,'SUMMARY DATA'!C:C=$B1353)),
  IF(
    OR(
      ISNUMBER(SEARCH(""CDM CASH DEPOSIT"",$C1353)),
      ISNUMBER(SEARCH(""CASH DEPOSIT"",$C1353)),
      COUNTIF('SUMMARY D"&amp;"ATA'!D:D,$C1353)&lt;&gt;1
    ),
    """",
    IFERROR(TEXTJOIN(CHAR(10),TRUE,FILTER('SUMMARY DATA'!G:G,'SUMMARY DATA'!D:D=$C1353)),"""")
  )
)"),"")</f>
        <v/>
      </c>
      <c r="H1353" s="6" t="str">
        <f>IFERROR(__xludf.DUMMYFUNCTION("IFERROR(
  TEXTJOIN(CHAR(10),TRUE,FILTER('SUMMARY DATA'!H:H,'SUMMARY DATA'!A:A=$A1353,'SUMMARY DATA'!C:C=$B1353)),
  IF(
    OR(
      ISNUMBER(SEARCH(""CDM CASH DEPOSIT"",$C1353)),
      ISNUMBER(SEARCH(""CASH DEPOSIT"",$C1353)),
      COUNTIF('SUMMARY D"&amp;"ATA'!D:D,$C1353)&lt;&gt;1
    ),
    """",
    IFERROR(TEXTJOIN(CHAR(10),TRUE,FILTER('SUMMARY DATA'!H:H,'SUMMARY DATA'!D:D=$C1353)),"""")
  )
)"),"")</f>
        <v/>
      </c>
      <c r="I1353" s="6" t="str">
        <f>IFERROR(__xludf.DUMMYFUNCTION("IF(H1353="""","""",
SUM(ARRAYFORMULA(VALUE(SPLIT(H1353,CHAR(10)))))
)"),"")</f>
        <v/>
      </c>
      <c r="J1353" s="2" t="str">
        <f>IFERROR(__xludf.DUMMYFUNCTION("IFERROR(
  TEXTJOIN(CHAR(10),TRUE,FILTER('SUMMARY DATA'!I:I,'SUMMARY DATA'!A:A=$A1353,'SUMMARY DATA'!C:C=$B1353)),
  IF(
    OR(
      ISNUMBER(SEARCH(""CDM CASH DEPOSIT"",$C1353)),
      ISNUMBER(SEARCH(""CASH DEPOSIT"",$C1353)),
      COUNTIF('SUMMARY D"&amp;"ATA'!D:D,$C1353)&lt;&gt;1
    ),
    """",
    IFERROR(TEXTJOIN(CHAR(10),TRUE,FILTER('SUMMARY DATA'!I:I,'SUMMARY DATA'!D:D=$C1353)),"""")
  )
)"),"")</f>
        <v/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 ht="15.75" customHeight="1" spans="1:27">
      <c r="A1354" s="2"/>
      <c r="B1354" s="41"/>
      <c r="C1354" s="2"/>
      <c r="D1354" s="6"/>
      <c r="E1354" s="4" t="str">
        <f>IFERROR(__xludf.DUMMYFUNCTION("IFERROR(
  TEXTJOIN(CHAR(10),TRUE,FILTER('SUMMARY DATA'!E:E,'SUMMARY DATA'!A:A=$A1354,'SUMMARY DATA'!C:C=$B1354)),
  IF(
    OR(
      ISNUMBER(SEARCH(""CDM CASH DEPOSIT"",$C1354)),
      ISNUMBER(SEARCH(""CASH DEPOSIT"",$C1354)),
      COUNTIF('SUMMARY D"&amp;"ATA'!D:D,$C1354)&lt;&gt;1
    ),
    """",
    IFERROR(TEXTJOIN(CHAR(10),TRUE,FILTER('SUMMARY DATA'!E:E,'SUMMARY DATA'!D:D=$C1354)),"""")
  )
)"),"")</f>
        <v/>
      </c>
      <c r="F1354" s="2" t="str">
        <f>IFERROR(__xludf.DUMMYFUNCTION("IFERROR(
  TEXTJOIN(CHAR(10),TRUE,FILTER('SUMMARY DATA'!F:F,'SUMMARY DATA'!A:A=$A1354,'SUMMARY DATA'!C:C=$B1354)),
  IF(
    OR(
      ISNUMBER(SEARCH(""CDM CASH DEPOSIT"",$C1354)),
      ISNUMBER(SEARCH(""CASH DEPOSIT"",$C1354)),
      COUNTIF('SUMMARY D"&amp;"ATA'!D:D,$C1354)&lt;&gt;1
    ),
    """",
    IFERROR(TEXTJOIN(CHAR(10),TRUE,FILTER('SUMMARY DATA'!F:F,'SUMMARY DATA'!D:D=$C1354)),"""")
  )
)"),"")</f>
        <v/>
      </c>
      <c r="G1354" s="2" t="str">
        <f>IFERROR(__xludf.DUMMYFUNCTION("IFERROR(
  TEXTJOIN(CHAR(10),TRUE,FILTER('SUMMARY DATA'!G:G,'SUMMARY DATA'!A:A=$A1354,'SUMMARY DATA'!C:C=$B1354)),
  IF(
    OR(
      ISNUMBER(SEARCH(""CDM CASH DEPOSIT"",$C1354)),
      ISNUMBER(SEARCH(""CASH DEPOSIT"",$C1354)),
      COUNTIF('SUMMARY D"&amp;"ATA'!D:D,$C1354)&lt;&gt;1
    ),
    """",
    IFERROR(TEXTJOIN(CHAR(10),TRUE,FILTER('SUMMARY DATA'!G:G,'SUMMARY DATA'!D:D=$C1354)),"""")
  )
)"),"")</f>
        <v/>
      </c>
      <c r="H1354" s="6" t="str">
        <f>IFERROR(__xludf.DUMMYFUNCTION("IFERROR(
  TEXTJOIN(CHAR(10),TRUE,FILTER('SUMMARY DATA'!H:H,'SUMMARY DATA'!A:A=$A1354,'SUMMARY DATA'!C:C=$B1354)),
  IF(
    OR(
      ISNUMBER(SEARCH(""CDM CASH DEPOSIT"",$C1354)),
      ISNUMBER(SEARCH(""CASH DEPOSIT"",$C1354)),
      COUNTIF('SUMMARY D"&amp;"ATA'!D:D,$C1354)&lt;&gt;1
    ),
    """",
    IFERROR(TEXTJOIN(CHAR(10),TRUE,FILTER('SUMMARY DATA'!H:H,'SUMMARY DATA'!D:D=$C1354)),"""")
  )
)"),"")</f>
        <v/>
      </c>
      <c r="I1354" s="6" t="str">
        <f>IFERROR(__xludf.DUMMYFUNCTION("IF(H1354="""","""",
SUM(ARRAYFORMULA(VALUE(SPLIT(H1354,CHAR(10)))))
)"),"")</f>
        <v/>
      </c>
      <c r="J1354" s="2" t="str">
        <f>IFERROR(__xludf.DUMMYFUNCTION("IFERROR(
  TEXTJOIN(CHAR(10),TRUE,FILTER('SUMMARY DATA'!I:I,'SUMMARY DATA'!A:A=$A1354,'SUMMARY DATA'!C:C=$B1354)),
  IF(
    OR(
      ISNUMBER(SEARCH(""CDM CASH DEPOSIT"",$C1354)),
      ISNUMBER(SEARCH(""CASH DEPOSIT"",$C1354)),
      COUNTIF('SUMMARY D"&amp;"ATA'!D:D,$C1354)&lt;&gt;1
    ),
    """",
    IFERROR(TEXTJOIN(CHAR(10),TRUE,FILTER('SUMMARY DATA'!I:I,'SUMMARY DATA'!D:D=$C1354)),"""")
  )
)"),"")</f>
        <v/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 ht="15.75" customHeight="1" spans="1:27">
      <c r="A1355" s="2"/>
      <c r="B1355" s="41"/>
      <c r="C1355" s="2"/>
      <c r="D1355" s="6"/>
      <c r="E1355" s="4" t="str">
        <f>IFERROR(__xludf.DUMMYFUNCTION("IFERROR(
  TEXTJOIN(CHAR(10),TRUE,FILTER('SUMMARY DATA'!E:E,'SUMMARY DATA'!A:A=$A1355,'SUMMARY DATA'!C:C=$B1355)),
  IF(
    OR(
      ISNUMBER(SEARCH(""CDM CASH DEPOSIT"",$C1355)),
      ISNUMBER(SEARCH(""CASH DEPOSIT"",$C1355)),
      COUNTIF('SUMMARY D"&amp;"ATA'!D:D,$C1355)&lt;&gt;1
    ),
    """",
    IFERROR(TEXTJOIN(CHAR(10),TRUE,FILTER('SUMMARY DATA'!E:E,'SUMMARY DATA'!D:D=$C1355)),"""")
  )
)"),"")</f>
        <v/>
      </c>
      <c r="F1355" s="2" t="str">
        <f>IFERROR(__xludf.DUMMYFUNCTION("IFERROR(
  TEXTJOIN(CHAR(10),TRUE,FILTER('SUMMARY DATA'!F:F,'SUMMARY DATA'!A:A=$A1355,'SUMMARY DATA'!C:C=$B1355)),
  IF(
    OR(
      ISNUMBER(SEARCH(""CDM CASH DEPOSIT"",$C1355)),
      ISNUMBER(SEARCH(""CASH DEPOSIT"",$C1355)),
      COUNTIF('SUMMARY D"&amp;"ATA'!D:D,$C1355)&lt;&gt;1
    ),
    """",
    IFERROR(TEXTJOIN(CHAR(10),TRUE,FILTER('SUMMARY DATA'!F:F,'SUMMARY DATA'!D:D=$C1355)),"""")
  )
)"),"")</f>
        <v/>
      </c>
      <c r="G1355" s="2" t="str">
        <f>IFERROR(__xludf.DUMMYFUNCTION("IFERROR(
  TEXTJOIN(CHAR(10),TRUE,FILTER('SUMMARY DATA'!G:G,'SUMMARY DATA'!A:A=$A1355,'SUMMARY DATA'!C:C=$B1355)),
  IF(
    OR(
      ISNUMBER(SEARCH(""CDM CASH DEPOSIT"",$C1355)),
      ISNUMBER(SEARCH(""CASH DEPOSIT"",$C1355)),
      COUNTIF('SUMMARY D"&amp;"ATA'!D:D,$C1355)&lt;&gt;1
    ),
    """",
    IFERROR(TEXTJOIN(CHAR(10),TRUE,FILTER('SUMMARY DATA'!G:G,'SUMMARY DATA'!D:D=$C1355)),"""")
  )
)"),"")</f>
        <v/>
      </c>
      <c r="H1355" s="6" t="str">
        <f>IFERROR(__xludf.DUMMYFUNCTION("IFERROR(
  TEXTJOIN(CHAR(10),TRUE,FILTER('SUMMARY DATA'!H:H,'SUMMARY DATA'!A:A=$A1355,'SUMMARY DATA'!C:C=$B1355)),
  IF(
    OR(
      ISNUMBER(SEARCH(""CDM CASH DEPOSIT"",$C1355)),
      ISNUMBER(SEARCH(""CASH DEPOSIT"",$C1355)),
      COUNTIF('SUMMARY D"&amp;"ATA'!D:D,$C1355)&lt;&gt;1
    ),
    """",
    IFERROR(TEXTJOIN(CHAR(10),TRUE,FILTER('SUMMARY DATA'!H:H,'SUMMARY DATA'!D:D=$C1355)),"""")
  )
)"),"")</f>
        <v/>
      </c>
      <c r="I1355" s="6" t="str">
        <f>IFERROR(__xludf.DUMMYFUNCTION("IF(H1355="""","""",
SUM(ARRAYFORMULA(VALUE(SPLIT(H1355,CHAR(10)))))
)"),"")</f>
        <v/>
      </c>
      <c r="J1355" s="2" t="str">
        <f>IFERROR(__xludf.DUMMYFUNCTION("IFERROR(
  TEXTJOIN(CHAR(10),TRUE,FILTER('SUMMARY DATA'!I:I,'SUMMARY DATA'!A:A=$A1355,'SUMMARY DATA'!C:C=$B1355)),
  IF(
    OR(
      ISNUMBER(SEARCH(""CDM CASH DEPOSIT"",$C1355)),
      ISNUMBER(SEARCH(""CASH DEPOSIT"",$C1355)),
      COUNTIF('SUMMARY D"&amp;"ATA'!D:D,$C1355)&lt;&gt;1
    ),
    """",
    IFERROR(TEXTJOIN(CHAR(10),TRUE,FILTER('SUMMARY DATA'!I:I,'SUMMARY DATA'!D:D=$C1355)),"""")
  )
)"),"")</f>
        <v/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ht="15.75" customHeight="1" spans="1:27">
      <c r="A1356" s="2"/>
      <c r="B1356" s="41"/>
      <c r="C1356" s="2"/>
      <c r="D1356" s="6"/>
      <c r="E1356" s="4" t="str">
        <f>IFERROR(__xludf.DUMMYFUNCTION("IFERROR(
  TEXTJOIN(CHAR(10),TRUE,FILTER('SUMMARY DATA'!E:E,'SUMMARY DATA'!A:A=$A1356,'SUMMARY DATA'!C:C=$B1356)),
  IF(
    OR(
      ISNUMBER(SEARCH(""CDM CASH DEPOSIT"",$C1356)),
      ISNUMBER(SEARCH(""CASH DEPOSIT"",$C1356)),
      COUNTIF('SUMMARY D"&amp;"ATA'!D:D,$C1356)&lt;&gt;1
    ),
    """",
    IFERROR(TEXTJOIN(CHAR(10),TRUE,FILTER('SUMMARY DATA'!E:E,'SUMMARY DATA'!D:D=$C1356)),"""")
  )
)"),"")</f>
        <v/>
      </c>
      <c r="F1356" s="2" t="str">
        <f>IFERROR(__xludf.DUMMYFUNCTION("IFERROR(
  TEXTJOIN(CHAR(10),TRUE,FILTER('SUMMARY DATA'!F:F,'SUMMARY DATA'!A:A=$A1356,'SUMMARY DATA'!C:C=$B1356)),
  IF(
    OR(
      ISNUMBER(SEARCH(""CDM CASH DEPOSIT"",$C1356)),
      ISNUMBER(SEARCH(""CASH DEPOSIT"",$C1356)),
      COUNTIF('SUMMARY D"&amp;"ATA'!D:D,$C1356)&lt;&gt;1
    ),
    """",
    IFERROR(TEXTJOIN(CHAR(10),TRUE,FILTER('SUMMARY DATA'!F:F,'SUMMARY DATA'!D:D=$C1356)),"""")
  )
)"),"")</f>
        <v/>
      </c>
      <c r="G1356" s="2" t="str">
        <f>IFERROR(__xludf.DUMMYFUNCTION("IFERROR(
  TEXTJOIN(CHAR(10),TRUE,FILTER('SUMMARY DATA'!G:G,'SUMMARY DATA'!A:A=$A1356,'SUMMARY DATA'!C:C=$B1356)),
  IF(
    OR(
      ISNUMBER(SEARCH(""CDM CASH DEPOSIT"",$C1356)),
      ISNUMBER(SEARCH(""CASH DEPOSIT"",$C1356)),
      COUNTIF('SUMMARY D"&amp;"ATA'!D:D,$C1356)&lt;&gt;1
    ),
    """",
    IFERROR(TEXTJOIN(CHAR(10),TRUE,FILTER('SUMMARY DATA'!G:G,'SUMMARY DATA'!D:D=$C1356)),"""")
  )
)"),"")</f>
        <v/>
      </c>
      <c r="H1356" s="6" t="str">
        <f>IFERROR(__xludf.DUMMYFUNCTION("IFERROR(
  TEXTJOIN(CHAR(10),TRUE,FILTER('SUMMARY DATA'!H:H,'SUMMARY DATA'!A:A=$A1356,'SUMMARY DATA'!C:C=$B1356)),
  IF(
    OR(
      ISNUMBER(SEARCH(""CDM CASH DEPOSIT"",$C1356)),
      ISNUMBER(SEARCH(""CASH DEPOSIT"",$C1356)),
      COUNTIF('SUMMARY D"&amp;"ATA'!D:D,$C1356)&lt;&gt;1
    ),
    """",
    IFERROR(TEXTJOIN(CHAR(10),TRUE,FILTER('SUMMARY DATA'!H:H,'SUMMARY DATA'!D:D=$C1356)),"""")
  )
)"),"")</f>
        <v/>
      </c>
      <c r="I1356" s="6" t="str">
        <f>IFERROR(__xludf.DUMMYFUNCTION("IF(H1356="""","""",
SUM(ARRAYFORMULA(VALUE(SPLIT(H1356,CHAR(10)))))
)"),"")</f>
        <v/>
      </c>
      <c r="J1356" s="2" t="str">
        <f>IFERROR(__xludf.DUMMYFUNCTION("IFERROR(
  TEXTJOIN(CHAR(10),TRUE,FILTER('SUMMARY DATA'!I:I,'SUMMARY DATA'!A:A=$A1356,'SUMMARY DATA'!C:C=$B1356)),
  IF(
    OR(
      ISNUMBER(SEARCH(""CDM CASH DEPOSIT"",$C1356)),
      ISNUMBER(SEARCH(""CASH DEPOSIT"",$C1356)),
      COUNTIF('SUMMARY D"&amp;"ATA'!D:D,$C1356)&lt;&gt;1
    ),
    """",
    IFERROR(TEXTJOIN(CHAR(10),TRUE,FILTER('SUMMARY DATA'!I:I,'SUMMARY DATA'!D:D=$C1356)),"""")
  )
)"),"")</f>
        <v/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ht="15.75" customHeight="1" spans="1:27">
      <c r="A1357" s="2"/>
      <c r="B1357" s="41"/>
      <c r="C1357" s="2"/>
      <c r="D1357" s="6"/>
      <c r="E1357" s="4" t="str">
        <f>IFERROR(__xludf.DUMMYFUNCTION("IFERROR(
  TEXTJOIN(CHAR(10),TRUE,FILTER('SUMMARY DATA'!E:E,'SUMMARY DATA'!A:A=$A1357,'SUMMARY DATA'!C:C=$B1357)),
  IF(
    OR(
      ISNUMBER(SEARCH(""CDM CASH DEPOSIT"",$C1357)),
      ISNUMBER(SEARCH(""CASH DEPOSIT"",$C1357)),
      COUNTIF('SUMMARY D"&amp;"ATA'!D:D,$C1357)&lt;&gt;1
    ),
    """",
    IFERROR(TEXTJOIN(CHAR(10),TRUE,FILTER('SUMMARY DATA'!E:E,'SUMMARY DATA'!D:D=$C1357)),"""")
  )
)"),"")</f>
        <v/>
      </c>
      <c r="F1357" s="2" t="str">
        <f>IFERROR(__xludf.DUMMYFUNCTION("IFERROR(
  TEXTJOIN(CHAR(10),TRUE,FILTER('SUMMARY DATA'!F:F,'SUMMARY DATA'!A:A=$A1357,'SUMMARY DATA'!C:C=$B1357)),
  IF(
    OR(
      ISNUMBER(SEARCH(""CDM CASH DEPOSIT"",$C1357)),
      ISNUMBER(SEARCH(""CASH DEPOSIT"",$C1357)),
      COUNTIF('SUMMARY D"&amp;"ATA'!D:D,$C1357)&lt;&gt;1
    ),
    """",
    IFERROR(TEXTJOIN(CHAR(10),TRUE,FILTER('SUMMARY DATA'!F:F,'SUMMARY DATA'!D:D=$C1357)),"""")
  )
)"),"")</f>
        <v/>
      </c>
      <c r="G1357" s="2" t="str">
        <f>IFERROR(__xludf.DUMMYFUNCTION("IFERROR(
  TEXTJOIN(CHAR(10),TRUE,FILTER('SUMMARY DATA'!G:G,'SUMMARY DATA'!A:A=$A1357,'SUMMARY DATA'!C:C=$B1357)),
  IF(
    OR(
      ISNUMBER(SEARCH(""CDM CASH DEPOSIT"",$C1357)),
      ISNUMBER(SEARCH(""CASH DEPOSIT"",$C1357)),
      COUNTIF('SUMMARY D"&amp;"ATA'!D:D,$C1357)&lt;&gt;1
    ),
    """",
    IFERROR(TEXTJOIN(CHAR(10),TRUE,FILTER('SUMMARY DATA'!G:G,'SUMMARY DATA'!D:D=$C1357)),"""")
  )
)"),"")</f>
        <v/>
      </c>
      <c r="H1357" s="6" t="str">
        <f>IFERROR(__xludf.DUMMYFUNCTION("IFERROR(
  TEXTJOIN(CHAR(10),TRUE,FILTER('SUMMARY DATA'!H:H,'SUMMARY DATA'!A:A=$A1357,'SUMMARY DATA'!C:C=$B1357)),
  IF(
    OR(
      ISNUMBER(SEARCH(""CDM CASH DEPOSIT"",$C1357)),
      ISNUMBER(SEARCH(""CASH DEPOSIT"",$C1357)),
      COUNTIF('SUMMARY D"&amp;"ATA'!D:D,$C1357)&lt;&gt;1
    ),
    """",
    IFERROR(TEXTJOIN(CHAR(10),TRUE,FILTER('SUMMARY DATA'!H:H,'SUMMARY DATA'!D:D=$C1357)),"""")
  )
)"),"")</f>
        <v/>
      </c>
      <c r="I1357" s="6" t="str">
        <f>IFERROR(__xludf.DUMMYFUNCTION("IF(H1357="""","""",
SUM(ARRAYFORMULA(VALUE(SPLIT(H1357,CHAR(10)))))
)"),"")</f>
        <v/>
      </c>
      <c r="J1357" s="2" t="str">
        <f>IFERROR(__xludf.DUMMYFUNCTION("IFERROR(
  TEXTJOIN(CHAR(10),TRUE,FILTER('SUMMARY DATA'!I:I,'SUMMARY DATA'!A:A=$A1357,'SUMMARY DATA'!C:C=$B1357)),
  IF(
    OR(
      ISNUMBER(SEARCH(""CDM CASH DEPOSIT"",$C1357)),
      ISNUMBER(SEARCH(""CASH DEPOSIT"",$C1357)),
      COUNTIF('SUMMARY D"&amp;"ATA'!D:D,$C1357)&lt;&gt;1
    ),
    """",
    IFERROR(TEXTJOIN(CHAR(10),TRUE,FILTER('SUMMARY DATA'!I:I,'SUMMARY DATA'!D:D=$C1357)),"""")
  )
)"),"")</f>
        <v/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ht="15.75" customHeight="1" spans="1:27">
      <c r="A1358" s="2"/>
      <c r="B1358" s="41"/>
      <c r="C1358" s="2"/>
      <c r="D1358" s="6"/>
      <c r="E1358" s="4" t="str">
        <f>IFERROR(__xludf.DUMMYFUNCTION("IFERROR(
  TEXTJOIN(CHAR(10),TRUE,FILTER('SUMMARY DATA'!E:E,'SUMMARY DATA'!A:A=$A1358,'SUMMARY DATA'!C:C=$B1358)),
  IF(
    OR(
      ISNUMBER(SEARCH(""CDM CASH DEPOSIT"",$C1358)),
      ISNUMBER(SEARCH(""CASH DEPOSIT"",$C1358)),
      COUNTIF('SUMMARY D"&amp;"ATA'!D:D,$C1358)&lt;&gt;1
    ),
    """",
    IFERROR(TEXTJOIN(CHAR(10),TRUE,FILTER('SUMMARY DATA'!E:E,'SUMMARY DATA'!D:D=$C1358)),"""")
  )
)"),"")</f>
        <v/>
      </c>
      <c r="F1358" s="2" t="str">
        <f>IFERROR(__xludf.DUMMYFUNCTION("IFERROR(
  TEXTJOIN(CHAR(10),TRUE,FILTER('SUMMARY DATA'!F:F,'SUMMARY DATA'!A:A=$A1358,'SUMMARY DATA'!C:C=$B1358)),
  IF(
    OR(
      ISNUMBER(SEARCH(""CDM CASH DEPOSIT"",$C1358)),
      ISNUMBER(SEARCH(""CASH DEPOSIT"",$C1358)),
      COUNTIF('SUMMARY D"&amp;"ATA'!D:D,$C1358)&lt;&gt;1
    ),
    """",
    IFERROR(TEXTJOIN(CHAR(10),TRUE,FILTER('SUMMARY DATA'!F:F,'SUMMARY DATA'!D:D=$C1358)),"""")
  )
)"),"")</f>
        <v/>
      </c>
      <c r="G1358" s="2" t="str">
        <f>IFERROR(__xludf.DUMMYFUNCTION("IFERROR(
  TEXTJOIN(CHAR(10),TRUE,FILTER('SUMMARY DATA'!G:G,'SUMMARY DATA'!A:A=$A1358,'SUMMARY DATA'!C:C=$B1358)),
  IF(
    OR(
      ISNUMBER(SEARCH(""CDM CASH DEPOSIT"",$C1358)),
      ISNUMBER(SEARCH(""CASH DEPOSIT"",$C1358)),
      COUNTIF('SUMMARY D"&amp;"ATA'!D:D,$C1358)&lt;&gt;1
    ),
    """",
    IFERROR(TEXTJOIN(CHAR(10),TRUE,FILTER('SUMMARY DATA'!G:G,'SUMMARY DATA'!D:D=$C1358)),"""")
  )
)"),"")</f>
        <v/>
      </c>
      <c r="H1358" s="6" t="str">
        <f>IFERROR(__xludf.DUMMYFUNCTION("IFERROR(
  TEXTJOIN(CHAR(10),TRUE,FILTER('SUMMARY DATA'!H:H,'SUMMARY DATA'!A:A=$A1358,'SUMMARY DATA'!C:C=$B1358)),
  IF(
    OR(
      ISNUMBER(SEARCH(""CDM CASH DEPOSIT"",$C1358)),
      ISNUMBER(SEARCH(""CASH DEPOSIT"",$C1358)),
      COUNTIF('SUMMARY D"&amp;"ATA'!D:D,$C1358)&lt;&gt;1
    ),
    """",
    IFERROR(TEXTJOIN(CHAR(10),TRUE,FILTER('SUMMARY DATA'!H:H,'SUMMARY DATA'!D:D=$C1358)),"""")
  )
)"),"")</f>
        <v/>
      </c>
      <c r="I1358" s="6" t="str">
        <f>IFERROR(__xludf.DUMMYFUNCTION("IF(H1358="""","""",
SUM(ARRAYFORMULA(VALUE(SPLIT(H1358,CHAR(10)))))
)"),"")</f>
        <v/>
      </c>
      <c r="J1358" s="2" t="str">
        <f>IFERROR(__xludf.DUMMYFUNCTION("IFERROR(
  TEXTJOIN(CHAR(10),TRUE,FILTER('SUMMARY DATA'!I:I,'SUMMARY DATA'!A:A=$A1358,'SUMMARY DATA'!C:C=$B1358)),
  IF(
    OR(
      ISNUMBER(SEARCH(""CDM CASH DEPOSIT"",$C1358)),
      ISNUMBER(SEARCH(""CASH DEPOSIT"",$C1358)),
      COUNTIF('SUMMARY D"&amp;"ATA'!D:D,$C1358)&lt;&gt;1
    ),
    """",
    IFERROR(TEXTJOIN(CHAR(10),TRUE,FILTER('SUMMARY DATA'!I:I,'SUMMARY DATA'!D:D=$C1358)),"""")
  )
)"),"")</f>
        <v/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ht="15.75" customHeight="1" spans="1:27">
      <c r="A1359" s="2"/>
      <c r="B1359" s="41"/>
      <c r="C1359" s="2"/>
      <c r="D1359" s="6"/>
      <c r="E1359" s="4" t="str">
        <f>IFERROR(__xludf.DUMMYFUNCTION("IFERROR(
  TEXTJOIN(CHAR(10),TRUE,FILTER('SUMMARY DATA'!E:E,'SUMMARY DATA'!A:A=$A1359,'SUMMARY DATA'!C:C=$B1359)),
  IF(
    OR(
      ISNUMBER(SEARCH(""CDM CASH DEPOSIT"",$C1359)),
      ISNUMBER(SEARCH(""CASH DEPOSIT"",$C1359)),
      COUNTIF('SUMMARY D"&amp;"ATA'!D:D,$C1359)&lt;&gt;1
    ),
    """",
    IFERROR(TEXTJOIN(CHAR(10),TRUE,FILTER('SUMMARY DATA'!E:E,'SUMMARY DATA'!D:D=$C1359)),"""")
  )
)"),"")</f>
        <v/>
      </c>
      <c r="F1359" s="2" t="str">
        <f>IFERROR(__xludf.DUMMYFUNCTION("IFERROR(
  TEXTJOIN(CHAR(10),TRUE,FILTER('SUMMARY DATA'!F:F,'SUMMARY DATA'!A:A=$A1359,'SUMMARY DATA'!C:C=$B1359)),
  IF(
    OR(
      ISNUMBER(SEARCH(""CDM CASH DEPOSIT"",$C1359)),
      ISNUMBER(SEARCH(""CASH DEPOSIT"",$C1359)),
      COUNTIF('SUMMARY D"&amp;"ATA'!D:D,$C1359)&lt;&gt;1
    ),
    """",
    IFERROR(TEXTJOIN(CHAR(10),TRUE,FILTER('SUMMARY DATA'!F:F,'SUMMARY DATA'!D:D=$C1359)),"""")
  )
)"),"")</f>
        <v/>
      </c>
      <c r="G1359" s="2" t="str">
        <f>IFERROR(__xludf.DUMMYFUNCTION("IFERROR(
  TEXTJOIN(CHAR(10),TRUE,FILTER('SUMMARY DATA'!G:G,'SUMMARY DATA'!A:A=$A1359,'SUMMARY DATA'!C:C=$B1359)),
  IF(
    OR(
      ISNUMBER(SEARCH(""CDM CASH DEPOSIT"",$C1359)),
      ISNUMBER(SEARCH(""CASH DEPOSIT"",$C1359)),
      COUNTIF('SUMMARY D"&amp;"ATA'!D:D,$C1359)&lt;&gt;1
    ),
    """",
    IFERROR(TEXTJOIN(CHAR(10),TRUE,FILTER('SUMMARY DATA'!G:G,'SUMMARY DATA'!D:D=$C1359)),"""")
  )
)"),"")</f>
        <v/>
      </c>
      <c r="H1359" s="6" t="str">
        <f>IFERROR(__xludf.DUMMYFUNCTION("IFERROR(
  TEXTJOIN(CHAR(10),TRUE,FILTER('SUMMARY DATA'!H:H,'SUMMARY DATA'!A:A=$A1359,'SUMMARY DATA'!C:C=$B1359)),
  IF(
    OR(
      ISNUMBER(SEARCH(""CDM CASH DEPOSIT"",$C1359)),
      ISNUMBER(SEARCH(""CASH DEPOSIT"",$C1359)),
      COUNTIF('SUMMARY D"&amp;"ATA'!D:D,$C1359)&lt;&gt;1
    ),
    """",
    IFERROR(TEXTJOIN(CHAR(10),TRUE,FILTER('SUMMARY DATA'!H:H,'SUMMARY DATA'!D:D=$C1359)),"""")
  )
)"),"")</f>
        <v/>
      </c>
      <c r="I1359" s="6" t="str">
        <f>IFERROR(__xludf.DUMMYFUNCTION("IF(H1359="""","""",
SUM(ARRAYFORMULA(VALUE(SPLIT(H1359,CHAR(10)))))
)"),"")</f>
        <v/>
      </c>
      <c r="J1359" s="2" t="str">
        <f>IFERROR(__xludf.DUMMYFUNCTION("IFERROR(
  TEXTJOIN(CHAR(10),TRUE,FILTER('SUMMARY DATA'!I:I,'SUMMARY DATA'!A:A=$A1359,'SUMMARY DATA'!C:C=$B1359)),
  IF(
    OR(
      ISNUMBER(SEARCH(""CDM CASH DEPOSIT"",$C1359)),
      ISNUMBER(SEARCH(""CASH DEPOSIT"",$C1359)),
      COUNTIF('SUMMARY D"&amp;"ATA'!D:D,$C1359)&lt;&gt;1
    ),
    """",
    IFERROR(TEXTJOIN(CHAR(10),TRUE,FILTER('SUMMARY DATA'!I:I,'SUMMARY DATA'!D:D=$C1359)),"""")
  )
)"),"")</f>
        <v/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 ht="15.75" customHeight="1" spans="1:27">
      <c r="A1360" s="2"/>
      <c r="B1360" s="41"/>
      <c r="C1360" s="2"/>
      <c r="D1360" s="6"/>
      <c r="E1360" s="4" t="str">
        <f>IFERROR(__xludf.DUMMYFUNCTION("IFERROR(
  TEXTJOIN(CHAR(10),TRUE,FILTER('SUMMARY DATA'!E:E,'SUMMARY DATA'!A:A=$A1360,'SUMMARY DATA'!C:C=$B1360)),
  IF(
    OR(
      ISNUMBER(SEARCH(""CDM CASH DEPOSIT"",$C1360)),
      ISNUMBER(SEARCH(""CASH DEPOSIT"",$C1360)),
      COUNTIF('SUMMARY D"&amp;"ATA'!D:D,$C1360)&lt;&gt;1
    ),
    """",
    IFERROR(TEXTJOIN(CHAR(10),TRUE,FILTER('SUMMARY DATA'!E:E,'SUMMARY DATA'!D:D=$C1360)),"""")
  )
)"),"")</f>
        <v/>
      </c>
      <c r="F1360" s="2" t="str">
        <f>IFERROR(__xludf.DUMMYFUNCTION("IFERROR(
  TEXTJOIN(CHAR(10),TRUE,FILTER('SUMMARY DATA'!F:F,'SUMMARY DATA'!A:A=$A1360,'SUMMARY DATA'!C:C=$B1360)),
  IF(
    OR(
      ISNUMBER(SEARCH(""CDM CASH DEPOSIT"",$C1360)),
      ISNUMBER(SEARCH(""CASH DEPOSIT"",$C1360)),
      COUNTIF('SUMMARY D"&amp;"ATA'!D:D,$C1360)&lt;&gt;1
    ),
    """",
    IFERROR(TEXTJOIN(CHAR(10),TRUE,FILTER('SUMMARY DATA'!F:F,'SUMMARY DATA'!D:D=$C1360)),"""")
  )
)"),"")</f>
        <v/>
      </c>
      <c r="G1360" s="2" t="str">
        <f>IFERROR(__xludf.DUMMYFUNCTION("IFERROR(
  TEXTJOIN(CHAR(10),TRUE,FILTER('SUMMARY DATA'!G:G,'SUMMARY DATA'!A:A=$A1360,'SUMMARY DATA'!C:C=$B1360)),
  IF(
    OR(
      ISNUMBER(SEARCH(""CDM CASH DEPOSIT"",$C1360)),
      ISNUMBER(SEARCH(""CASH DEPOSIT"",$C1360)),
      COUNTIF('SUMMARY D"&amp;"ATA'!D:D,$C1360)&lt;&gt;1
    ),
    """",
    IFERROR(TEXTJOIN(CHAR(10),TRUE,FILTER('SUMMARY DATA'!G:G,'SUMMARY DATA'!D:D=$C1360)),"""")
  )
)"),"")</f>
        <v/>
      </c>
      <c r="H1360" s="6" t="str">
        <f>IFERROR(__xludf.DUMMYFUNCTION("IFERROR(
  TEXTJOIN(CHAR(10),TRUE,FILTER('SUMMARY DATA'!H:H,'SUMMARY DATA'!A:A=$A1360,'SUMMARY DATA'!C:C=$B1360)),
  IF(
    OR(
      ISNUMBER(SEARCH(""CDM CASH DEPOSIT"",$C1360)),
      ISNUMBER(SEARCH(""CASH DEPOSIT"",$C1360)),
      COUNTIF('SUMMARY D"&amp;"ATA'!D:D,$C1360)&lt;&gt;1
    ),
    """",
    IFERROR(TEXTJOIN(CHAR(10),TRUE,FILTER('SUMMARY DATA'!H:H,'SUMMARY DATA'!D:D=$C1360)),"""")
  )
)"),"")</f>
        <v/>
      </c>
      <c r="I1360" s="6" t="str">
        <f>IFERROR(__xludf.DUMMYFUNCTION("IF(H1360="""","""",
SUM(ARRAYFORMULA(VALUE(SPLIT(H1360,CHAR(10)))))
)"),"")</f>
        <v/>
      </c>
      <c r="J1360" s="2" t="str">
        <f>IFERROR(__xludf.DUMMYFUNCTION("IFERROR(
  TEXTJOIN(CHAR(10),TRUE,FILTER('SUMMARY DATA'!I:I,'SUMMARY DATA'!A:A=$A1360,'SUMMARY DATA'!C:C=$B1360)),
  IF(
    OR(
      ISNUMBER(SEARCH(""CDM CASH DEPOSIT"",$C1360)),
      ISNUMBER(SEARCH(""CASH DEPOSIT"",$C1360)),
      COUNTIF('SUMMARY D"&amp;"ATA'!D:D,$C1360)&lt;&gt;1
    ),
    """",
    IFERROR(TEXTJOIN(CHAR(10),TRUE,FILTER('SUMMARY DATA'!I:I,'SUMMARY DATA'!D:D=$C1360)),"""")
  )
)"),"")</f>
        <v/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ht="15.75" customHeight="1" spans="1:27">
      <c r="A1361" s="2"/>
      <c r="B1361" s="41"/>
      <c r="C1361" s="2"/>
      <c r="D1361" s="6"/>
      <c r="E1361" s="4" t="str">
        <f>IFERROR(__xludf.DUMMYFUNCTION("IFERROR(
  TEXTJOIN(CHAR(10),TRUE,FILTER('SUMMARY DATA'!E:E,'SUMMARY DATA'!A:A=$A1361,'SUMMARY DATA'!C:C=$B1361)),
  IF(
    OR(
      ISNUMBER(SEARCH(""CDM CASH DEPOSIT"",$C1361)),
      ISNUMBER(SEARCH(""CASH DEPOSIT"",$C1361)),
      COUNTIF('SUMMARY D"&amp;"ATA'!D:D,$C1361)&lt;&gt;1
    ),
    """",
    IFERROR(TEXTJOIN(CHAR(10),TRUE,FILTER('SUMMARY DATA'!E:E,'SUMMARY DATA'!D:D=$C1361)),"""")
  )
)"),"")</f>
        <v/>
      </c>
      <c r="F1361" s="2" t="str">
        <f>IFERROR(__xludf.DUMMYFUNCTION("IFERROR(
  TEXTJOIN(CHAR(10),TRUE,FILTER('SUMMARY DATA'!F:F,'SUMMARY DATA'!A:A=$A1361,'SUMMARY DATA'!C:C=$B1361)),
  IF(
    OR(
      ISNUMBER(SEARCH(""CDM CASH DEPOSIT"",$C1361)),
      ISNUMBER(SEARCH(""CASH DEPOSIT"",$C1361)),
      COUNTIF('SUMMARY D"&amp;"ATA'!D:D,$C1361)&lt;&gt;1
    ),
    """",
    IFERROR(TEXTJOIN(CHAR(10),TRUE,FILTER('SUMMARY DATA'!F:F,'SUMMARY DATA'!D:D=$C1361)),"""")
  )
)"),"")</f>
        <v/>
      </c>
      <c r="G1361" s="2" t="str">
        <f>IFERROR(__xludf.DUMMYFUNCTION("IFERROR(
  TEXTJOIN(CHAR(10),TRUE,FILTER('SUMMARY DATA'!G:G,'SUMMARY DATA'!A:A=$A1361,'SUMMARY DATA'!C:C=$B1361)),
  IF(
    OR(
      ISNUMBER(SEARCH(""CDM CASH DEPOSIT"",$C1361)),
      ISNUMBER(SEARCH(""CASH DEPOSIT"",$C1361)),
      COUNTIF('SUMMARY D"&amp;"ATA'!D:D,$C1361)&lt;&gt;1
    ),
    """",
    IFERROR(TEXTJOIN(CHAR(10),TRUE,FILTER('SUMMARY DATA'!G:G,'SUMMARY DATA'!D:D=$C1361)),"""")
  )
)"),"")</f>
        <v/>
      </c>
      <c r="H1361" s="6" t="str">
        <f>IFERROR(__xludf.DUMMYFUNCTION("IFERROR(
  TEXTJOIN(CHAR(10),TRUE,FILTER('SUMMARY DATA'!H:H,'SUMMARY DATA'!A:A=$A1361,'SUMMARY DATA'!C:C=$B1361)),
  IF(
    OR(
      ISNUMBER(SEARCH(""CDM CASH DEPOSIT"",$C1361)),
      ISNUMBER(SEARCH(""CASH DEPOSIT"",$C1361)),
      COUNTIF('SUMMARY D"&amp;"ATA'!D:D,$C1361)&lt;&gt;1
    ),
    """",
    IFERROR(TEXTJOIN(CHAR(10),TRUE,FILTER('SUMMARY DATA'!H:H,'SUMMARY DATA'!D:D=$C1361)),"""")
  )
)"),"")</f>
        <v/>
      </c>
      <c r="I1361" s="6" t="str">
        <f>IFERROR(__xludf.DUMMYFUNCTION("IF(H1361="""","""",
SUM(ARRAYFORMULA(VALUE(SPLIT(H1361,CHAR(10)))))
)"),"")</f>
        <v/>
      </c>
      <c r="J1361" s="2" t="str">
        <f>IFERROR(__xludf.DUMMYFUNCTION("IFERROR(
  TEXTJOIN(CHAR(10),TRUE,FILTER('SUMMARY DATA'!I:I,'SUMMARY DATA'!A:A=$A1361,'SUMMARY DATA'!C:C=$B1361)),
  IF(
    OR(
      ISNUMBER(SEARCH(""CDM CASH DEPOSIT"",$C1361)),
      ISNUMBER(SEARCH(""CASH DEPOSIT"",$C1361)),
      COUNTIF('SUMMARY D"&amp;"ATA'!D:D,$C1361)&lt;&gt;1
    ),
    """",
    IFERROR(TEXTJOIN(CHAR(10),TRUE,FILTER('SUMMARY DATA'!I:I,'SUMMARY DATA'!D:D=$C1361)),"""")
  )
)"),"")</f>
        <v/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 ht="15.75" customHeight="1" spans="1:27">
      <c r="A1362" s="2"/>
      <c r="B1362" s="41"/>
      <c r="C1362" s="2"/>
      <c r="D1362" s="6"/>
      <c r="E1362" s="4" t="str">
        <f>IFERROR(__xludf.DUMMYFUNCTION("IFERROR(
  TEXTJOIN(CHAR(10),TRUE,FILTER('SUMMARY DATA'!E:E,'SUMMARY DATA'!A:A=$A1362,'SUMMARY DATA'!C:C=$B1362)),
  IF(
    OR(
      ISNUMBER(SEARCH(""CDM CASH DEPOSIT"",$C1362)),
      ISNUMBER(SEARCH(""CASH DEPOSIT"",$C1362)),
      COUNTIF('SUMMARY D"&amp;"ATA'!D:D,$C1362)&lt;&gt;1
    ),
    """",
    IFERROR(TEXTJOIN(CHAR(10),TRUE,FILTER('SUMMARY DATA'!E:E,'SUMMARY DATA'!D:D=$C1362)),"""")
  )
)"),"")</f>
        <v/>
      </c>
      <c r="F1362" s="2" t="str">
        <f>IFERROR(__xludf.DUMMYFUNCTION("IFERROR(
  TEXTJOIN(CHAR(10),TRUE,FILTER('SUMMARY DATA'!F:F,'SUMMARY DATA'!A:A=$A1362,'SUMMARY DATA'!C:C=$B1362)),
  IF(
    OR(
      ISNUMBER(SEARCH(""CDM CASH DEPOSIT"",$C1362)),
      ISNUMBER(SEARCH(""CASH DEPOSIT"",$C1362)),
      COUNTIF('SUMMARY D"&amp;"ATA'!D:D,$C1362)&lt;&gt;1
    ),
    """",
    IFERROR(TEXTJOIN(CHAR(10),TRUE,FILTER('SUMMARY DATA'!F:F,'SUMMARY DATA'!D:D=$C1362)),"""")
  )
)"),"")</f>
        <v/>
      </c>
      <c r="G1362" s="2" t="str">
        <f>IFERROR(__xludf.DUMMYFUNCTION("IFERROR(
  TEXTJOIN(CHAR(10),TRUE,FILTER('SUMMARY DATA'!G:G,'SUMMARY DATA'!A:A=$A1362,'SUMMARY DATA'!C:C=$B1362)),
  IF(
    OR(
      ISNUMBER(SEARCH(""CDM CASH DEPOSIT"",$C1362)),
      ISNUMBER(SEARCH(""CASH DEPOSIT"",$C1362)),
      COUNTIF('SUMMARY D"&amp;"ATA'!D:D,$C1362)&lt;&gt;1
    ),
    """",
    IFERROR(TEXTJOIN(CHAR(10),TRUE,FILTER('SUMMARY DATA'!G:G,'SUMMARY DATA'!D:D=$C1362)),"""")
  )
)"),"")</f>
        <v/>
      </c>
      <c r="H1362" s="6" t="str">
        <f>IFERROR(__xludf.DUMMYFUNCTION("IFERROR(
  TEXTJOIN(CHAR(10),TRUE,FILTER('SUMMARY DATA'!H:H,'SUMMARY DATA'!A:A=$A1362,'SUMMARY DATA'!C:C=$B1362)),
  IF(
    OR(
      ISNUMBER(SEARCH(""CDM CASH DEPOSIT"",$C1362)),
      ISNUMBER(SEARCH(""CASH DEPOSIT"",$C1362)),
      COUNTIF('SUMMARY D"&amp;"ATA'!D:D,$C1362)&lt;&gt;1
    ),
    """",
    IFERROR(TEXTJOIN(CHAR(10),TRUE,FILTER('SUMMARY DATA'!H:H,'SUMMARY DATA'!D:D=$C1362)),"""")
  )
)"),"")</f>
        <v/>
      </c>
      <c r="I1362" s="6" t="str">
        <f>IFERROR(__xludf.DUMMYFUNCTION("IF(H1362="""","""",
SUM(ARRAYFORMULA(VALUE(SPLIT(H1362,CHAR(10)))))
)"),"")</f>
        <v/>
      </c>
      <c r="J1362" s="2" t="str">
        <f>IFERROR(__xludf.DUMMYFUNCTION("IFERROR(
  TEXTJOIN(CHAR(10),TRUE,FILTER('SUMMARY DATA'!I:I,'SUMMARY DATA'!A:A=$A1362,'SUMMARY DATA'!C:C=$B1362)),
  IF(
    OR(
      ISNUMBER(SEARCH(""CDM CASH DEPOSIT"",$C1362)),
      ISNUMBER(SEARCH(""CASH DEPOSIT"",$C1362)),
      COUNTIF('SUMMARY D"&amp;"ATA'!D:D,$C1362)&lt;&gt;1
    ),
    """",
    IFERROR(TEXTJOIN(CHAR(10),TRUE,FILTER('SUMMARY DATA'!I:I,'SUMMARY DATA'!D:D=$C1362)),"""")
  )
)"),"")</f>
        <v/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 ht="15.75" customHeight="1" spans="1:27">
      <c r="A1363" s="2"/>
      <c r="B1363" s="41"/>
      <c r="C1363" s="2"/>
      <c r="D1363" s="6"/>
      <c r="E1363" s="4" t="str">
        <f>IFERROR(__xludf.DUMMYFUNCTION("IFERROR(
  TEXTJOIN(CHAR(10),TRUE,FILTER('SUMMARY DATA'!E:E,'SUMMARY DATA'!A:A=$A1363,'SUMMARY DATA'!C:C=$B1363)),
  IF(
    OR(
      ISNUMBER(SEARCH(""CDM CASH DEPOSIT"",$C1363)),
      ISNUMBER(SEARCH(""CASH DEPOSIT"",$C1363)),
      COUNTIF('SUMMARY D"&amp;"ATA'!D:D,$C1363)&lt;&gt;1
    ),
    """",
    IFERROR(TEXTJOIN(CHAR(10),TRUE,FILTER('SUMMARY DATA'!E:E,'SUMMARY DATA'!D:D=$C1363)),"""")
  )
)"),"")</f>
        <v/>
      </c>
      <c r="F1363" s="2" t="str">
        <f>IFERROR(__xludf.DUMMYFUNCTION("IFERROR(
  TEXTJOIN(CHAR(10),TRUE,FILTER('SUMMARY DATA'!F:F,'SUMMARY DATA'!A:A=$A1363,'SUMMARY DATA'!C:C=$B1363)),
  IF(
    OR(
      ISNUMBER(SEARCH(""CDM CASH DEPOSIT"",$C1363)),
      ISNUMBER(SEARCH(""CASH DEPOSIT"",$C1363)),
      COUNTIF('SUMMARY D"&amp;"ATA'!D:D,$C1363)&lt;&gt;1
    ),
    """",
    IFERROR(TEXTJOIN(CHAR(10),TRUE,FILTER('SUMMARY DATA'!F:F,'SUMMARY DATA'!D:D=$C1363)),"""")
  )
)"),"")</f>
        <v/>
      </c>
      <c r="G1363" s="2" t="str">
        <f>IFERROR(__xludf.DUMMYFUNCTION("IFERROR(
  TEXTJOIN(CHAR(10),TRUE,FILTER('SUMMARY DATA'!G:G,'SUMMARY DATA'!A:A=$A1363,'SUMMARY DATA'!C:C=$B1363)),
  IF(
    OR(
      ISNUMBER(SEARCH(""CDM CASH DEPOSIT"",$C1363)),
      ISNUMBER(SEARCH(""CASH DEPOSIT"",$C1363)),
      COUNTIF('SUMMARY D"&amp;"ATA'!D:D,$C1363)&lt;&gt;1
    ),
    """",
    IFERROR(TEXTJOIN(CHAR(10),TRUE,FILTER('SUMMARY DATA'!G:G,'SUMMARY DATA'!D:D=$C1363)),"""")
  )
)"),"")</f>
        <v/>
      </c>
      <c r="H1363" s="6" t="str">
        <f>IFERROR(__xludf.DUMMYFUNCTION("IFERROR(
  TEXTJOIN(CHAR(10),TRUE,FILTER('SUMMARY DATA'!H:H,'SUMMARY DATA'!A:A=$A1363,'SUMMARY DATA'!C:C=$B1363)),
  IF(
    OR(
      ISNUMBER(SEARCH(""CDM CASH DEPOSIT"",$C1363)),
      ISNUMBER(SEARCH(""CASH DEPOSIT"",$C1363)),
      COUNTIF('SUMMARY D"&amp;"ATA'!D:D,$C1363)&lt;&gt;1
    ),
    """",
    IFERROR(TEXTJOIN(CHAR(10),TRUE,FILTER('SUMMARY DATA'!H:H,'SUMMARY DATA'!D:D=$C1363)),"""")
  )
)"),"")</f>
        <v/>
      </c>
      <c r="I1363" s="6" t="str">
        <f>IFERROR(__xludf.DUMMYFUNCTION("IF(H1363="""","""",
SUM(ARRAYFORMULA(VALUE(SPLIT(H1363,CHAR(10)))))
)"),"")</f>
        <v/>
      </c>
      <c r="J1363" s="2" t="str">
        <f>IFERROR(__xludf.DUMMYFUNCTION("IFERROR(
  TEXTJOIN(CHAR(10),TRUE,FILTER('SUMMARY DATA'!I:I,'SUMMARY DATA'!A:A=$A1363,'SUMMARY DATA'!C:C=$B1363)),
  IF(
    OR(
      ISNUMBER(SEARCH(""CDM CASH DEPOSIT"",$C1363)),
      ISNUMBER(SEARCH(""CASH DEPOSIT"",$C1363)),
      COUNTIF('SUMMARY D"&amp;"ATA'!D:D,$C1363)&lt;&gt;1
    ),
    """",
    IFERROR(TEXTJOIN(CHAR(10),TRUE,FILTER('SUMMARY DATA'!I:I,'SUMMARY DATA'!D:D=$C1363)),"""")
  )
)"),"")</f>
        <v/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 ht="15.75" customHeight="1" spans="1:27">
      <c r="A1364" s="2"/>
      <c r="B1364" s="41"/>
      <c r="C1364" s="2"/>
      <c r="D1364" s="6"/>
      <c r="E1364" s="4" t="str">
        <f>IFERROR(__xludf.DUMMYFUNCTION("IFERROR(
  TEXTJOIN(CHAR(10),TRUE,FILTER('SUMMARY DATA'!E:E,'SUMMARY DATA'!A:A=$A1364,'SUMMARY DATA'!C:C=$B1364)),
  IF(
    OR(
      ISNUMBER(SEARCH(""CDM CASH DEPOSIT"",$C1364)),
      ISNUMBER(SEARCH(""CASH DEPOSIT"",$C1364)),
      COUNTIF('SUMMARY D"&amp;"ATA'!D:D,$C1364)&lt;&gt;1
    ),
    """",
    IFERROR(TEXTJOIN(CHAR(10),TRUE,FILTER('SUMMARY DATA'!E:E,'SUMMARY DATA'!D:D=$C1364)),"""")
  )
)"),"")</f>
        <v/>
      </c>
      <c r="F1364" s="2" t="str">
        <f>IFERROR(__xludf.DUMMYFUNCTION("IFERROR(
  TEXTJOIN(CHAR(10),TRUE,FILTER('SUMMARY DATA'!F:F,'SUMMARY DATA'!A:A=$A1364,'SUMMARY DATA'!C:C=$B1364)),
  IF(
    OR(
      ISNUMBER(SEARCH(""CDM CASH DEPOSIT"",$C1364)),
      ISNUMBER(SEARCH(""CASH DEPOSIT"",$C1364)),
      COUNTIF('SUMMARY D"&amp;"ATA'!D:D,$C1364)&lt;&gt;1
    ),
    """",
    IFERROR(TEXTJOIN(CHAR(10),TRUE,FILTER('SUMMARY DATA'!F:F,'SUMMARY DATA'!D:D=$C1364)),"""")
  )
)"),"")</f>
        <v/>
      </c>
      <c r="G1364" s="2" t="str">
        <f>IFERROR(__xludf.DUMMYFUNCTION("IFERROR(
  TEXTJOIN(CHAR(10),TRUE,FILTER('SUMMARY DATA'!G:G,'SUMMARY DATA'!A:A=$A1364,'SUMMARY DATA'!C:C=$B1364)),
  IF(
    OR(
      ISNUMBER(SEARCH(""CDM CASH DEPOSIT"",$C1364)),
      ISNUMBER(SEARCH(""CASH DEPOSIT"",$C1364)),
      COUNTIF('SUMMARY D"&amp;"ATA'!D:D,$C1364)&lt;&gt;1
    ),
    """",
    IFERROR(TEXTJOIN(CHAR(10),TRUE,FILTER('SUMMARY DATA'!G:G,'SUMMARY DATA'!D:D=$C1364)),"""")
  )
)"),"")</f>
        <v/>
      </c>
      <c r="H1364" s="6" t="str">
        <f>IFERROR(__xludf.DUMMYFUNCTION("IFERROR(
  TEXTJOIN(CHAR(10),TRUE,FILTER('SUMMARY DATA'!H:H,'SUMMARY DATA'!A:A=$A1364,'SUMMARY DATA'!C:C=$B1364)),
  IF(
    OR(
      ISNUMBER(SEARCH(""CDM CASH DEPOSIT"",$C1364)),
      ISNUMBER(SEARCH(""CASH DEPOSIT"",$C1364)),
      COUNTIF('SUMMARY D"&amp;"ATA'!D:D,$C1364)&lt;&gt;1
    ),
    """",
    IFERROR(TEXTJOIN(CHAR(10),TRUE,FILTER('SUMMARY DATA'!H:H,'SUMMARY DATA'!D:D=$C1364)),"""")
  )
)"),"")</f>
        <v/>
      </c>
      <c r="I1364" s="6" t="str">
        <f>IFERROR(__xludf.DUMMYFUNCTION("IF(H1364="""","""",
SUM(ARRAYFORMULA(VALUE(SPLIT(H1364,CHAR(10)))))
)"),"")</f>
        <v/>
      </c>
      <c r="J1364" s="2" t="str">
        <f>IFERROR(__xludf.DUMMYFUNCTION("IFERROR(
  TEXTJOIN(CHAR(10),TRUE,FILTER('SUMMARY DATA'!I:I,'SUMMARY DATA'!A:A=$A1364,'SUMMARY DATA'!C:C=$B1364)),
  IF(
    OR(
      ISNUMBER(SEARCH(""CDM CASH DEPOSIT"",$C1364)),
      ISNUMBER(SEARCH(""CASH DEPOSIT"",$C1364)),
      COUNTIF('SUMMARY D"&amp;"ATA'!D:D,$C1364)&lt;&gt;1
    ),
    """",
    IFERROR(TEXTJOIN(CHAR(10),TRUE,FILTER('SUMMARY DATA'!I:I,'SUMMARY DATA'!D:D=$C1364)),"""")
  )
)"),"")</f>
        <v/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 ht="15.75" customHeight="1" spans="1:27">
      <c r="A1365" s="2"/>
      <c r="B1365" s="41"/>
      <c r="C1365" s="2"/>
      <c r="D1365" s="6"/>
      <c r="E1365" s="4" t="str">
        <f>IFERROR(__xludf.DUMMYFUNCTION("IFERROR(
  TEXTJOIN(CHAR(10),TRUE,FILTER('SUMMARY DATA'!E:E,'SUMMARY DATA'!A:A=$A1365,'SUMMARY DATA'!C:C=$B1365)),
  IF(
    OR(
      ISNUMBER(SEARCH(""CDM CASH DEPOSIT"",$C1365)),
      ISNUMBER(SEARCH(""CASH DEPOSIT"",$C1365)),
      COUNTIF('SUMMARY D"&amp;"ATA'!D:D,$C1365)&lt;&gt;1
    ),
    """",
    IFERROR(TEXTJOIN(CHAR(10),TRUE,FILTER('SUMMARY DATA'!E:E,'SUMMARY DATA'!D:D=$C1365)),"""")
  )
)"),"")</f>
        <v/>
      </c>
      <c r="F1365" s="2" t="str">
        <f>IFERROR(__xludf.DUMMYFUNCTION("IFERROR(
  TEXTJOIN(CHAR(10),TRUE,FILTER('SUMMARY DATA'!F:F,'SUMMARY DATA'!A:A=$A1365,'SUMMARY DATA'!C:C=$B1365)),
  IF(
    OR(
      ISNUMBER(SEARCH(""CDM CASH DEPOSIT"",$C1365)),
      ISNUMBER(SEARCH(""CASH DEPOSIT"",$C1365)),
      COUNTIF('SUMMARY D"&amp;"ATA'!D:D,$C1365)&lt;&gt;1
    ),
    """",
    IFERROR(TEXTJOIN(CHAR(10),TRUE,FILTER('SUMMARY DATA'!F:F,'SUMMARY DATA'!D:D=$C1365)),"""")
  )
)"),"")</f>
        <v/>
      </c>
      <c r="G1365" s="2" t="str">
        <f>IFERROR(__xludf.DUMMYFUNCTION("IFERROR(
  TEXTJOIN(CHAR(10),TRUE,FILTER('SUMMARY DATA'!G:G,'SUMMARY DATA'!A:A=$A1365,'SUMMARY DATA'!C:C=$B1365)),
  IF(
    OR(
      ISNUMBER(SEARCH(""CDM CASH DEPOSIT"",$C1365)),
      ISNUMBER(SEARCH(""CASH DEPOSIT"",$C1365)),
      COUNTIF('SUMMARY D"&amp;"ATA'!D:D,$C1365)&lt;&gt;1
    ),
    """",
    IFERROR(TEXTJOIN(CHAR(10),TRUE,FILTER('SUMMARY DATA'!G:G,'SUMMARY DATA'!D:D=$C1365)),"""")
  )
)"),"")</f>
        <v/>
      </c>
      <c r="H1365" s="6" t="str">
        <f>IFERROR(__xludf.DUMMYFUNCTION("IFERROR(
  TEXTJOIN(CHAR(10),TRUE,FILTER('SUMMARY DATA'!H:H,'SUMMARY DATA'!A:A=$A1365,'SUMMARY DATA'!C:C=$B1365)),
  IF(
    OR(
      ISNUMBER(SEARCH(""CDM CASH DEPOSIT"",$C1365)),
      ISNUMBER(SEARCH(""CASH DEPOSIT"",$C1365)),
      COUNTIF('SUMMARY D"&amp;"ATA'!D:D,$C1365)&lt;&gt;1
    ),
    """",
    IFERROR(TEXTJOIN(CHAR(10),TRUE,FILTER('SUMMARY DATA'!H:H,'SUMMARY DATA'!D:D=$C1365)),"""")
  )
)"),"")</f>
        <v/>
      </c>
      <c r="I1365" s="6" t="str">
        <f>IFERROR(__xludf.DUMMYFUNCTION("IF(H1365="""","""",
SUM(ARRAYFORMULA(VALUE(SPLIT(H1365,CHAR(10)))))
)"),"")</f>
        <v/>
      </c>
      <c r="J1365" s="2" t="str">
        <f>IFERROR(__xludf.DUMMYFUNCTION("IFERROR(
  TEXTJOIN(CHAR(10),TRUE,FILTER('SUMMARY DATA'!I:I,'SUMMARY DATA'!A:A=$A1365,'SUMMARY DATA'!C:C=$B1365)),
  IF(
    OR(
      ISNUMBER(SEARCH(""CDM CASH DEPOSIT"",$C1365)),
      ISNUMBER(SEARCH(""CASH DEPOSIT"",$C1365)),
      COUNTIF('SUMMARY D"&amp;"ATA'!D:D,$C1365)&lt;&gt;1
    ),
    """",
    IFERROR(TEXTJOIN(CHAR(10),TRUE,FILTER('SUMMARY DATA'!I:I,'SUMMARY DATA'!D:D=$C1365)),"""")
  )
)"),"")</f>
        <v/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 ht="15.75" customHeight="1" spans="1:27">
      <c r="A1366" s="2"/>
      <c r="B1366" s="41"/>
      <c r="C1366" s="2"/>
      <c r="D1366" s="6"/>
      <c r="E1366" s="4" t="str">
        <f>IFERROR(__xludf.DUMMYFUNCTION("IFERROR(
  TEXTJOIN(CHAR(10),TRUE,FILTER('SUMMARY DATA'!E:E,'SUMMARY DATA'!A:A=$A1366,'SUMMARY DATA'!C:C=$B1366)),
  IF(
    OR(
      ISNUMBER(SEARCH(""CDM CASH DEPOSIT"",$C1366)),
      ISNUMBER(SEARCH(""CASH DEPOSIT"",$C1366)),
      COUNTIF('SUMMARY D"&amp;"ATA'!D:D,$C1366)&lt;&gt;1
    ),
    """",
    IFERROR(TEXTJOIN(CHAR(10),TRUE,FILTER('SUMMARY DATA'!E:E,'SUMMARY DATA'!D:D=$C1366)),"""")
  )
)"),"")</f>
        <v/>
      </c>
      <c r="F1366" s="2" t="str">
        <f>IFERROR(__xludf.DUMMYFUNCTION("IFERROR(
  TEXTJOIN(CHAR(10),TRUE,FILTER('SUMMARY DATA'!F:F,'SUMMARY DATA'!A:A=$A1366,'SUMMARY DATA'!C:C=$B1366)),
  IF(
    OR(
      ISNUMBER(SEARCH(""CDM CASH DEPOSIT"",$C1366)),
      ISNUMBER(SEARCH(""CASH DEPOSIT"",$C1366)),
      COUNTIF('SUMMARY D"&amp;"ATA'!D:D,$C1366)&lt;&gt;1
    ),
    """",
    IFERROR(TEXTJOIN(CHAR(10),TRUE,FILTER('SUMMARY DATA'!F:F,'SUMMARY DATA'!D:D=$C1366)),"""")
  )
)"),"")</f>
        <v/>
      </c>
      <c r="G1366" s="2" t="str">
        <f>IFERROR(__xludf.DUMMYFUNCTION("IFERROR(
  TEXTJOIN(CHAR(10),TRUE,FILTER('SUMMARY DATA'!G:G,'SUMMARY DATA'!A:A=$A1366,'SUMMARY DATA'!C:C=$B1366)),
  IF(
    OR(
      ISNUMBER(SEARCH(""CDM CASH DEPOSIT"",$C1366)),
      ISNUMBER(SEARCH(""CASH DEPOSIT"",$C1366)),
      COUNTIF('SUMMARY D"&amp;"ATA'!D:D,$C1366)&lt;&gt;1
    ),
    """",
    IFERROR(TEXTJOIN(CHAR(10),TRUE,FILTER('SUMMARY DATA'!G:G,'SUMMARY DATA'!D:D=$C1366)),"""")
  )
)"),"")</f>
        <v/>
      </c>
      <c r="H1366" s="6" t="str">
        <f>IFERROR(__xludf.DUMMYFUNCTION("IFERROR(
  TEXTJOIN(CHAR(10),TRUE,FILTER('SUMMARY DATA'!H:H,'SUMMARY DATA'!A:A=$A1366,'SUMMARY DATA'!C:C=$B1366)),
  IF(
    OR(
      ISNUMBER(SEARCH(""CDM CASH DEPOSIT"",$C1366)),
      ISNUMBER(SEARCH(""CASH DEPOSIT"",$C1366)),
      COUNTIF('SUMMARY D"&amp;"ATA'!D:D,$C1366)&lt;&gt;1
    ),
    """",
    IFERROR(TEXTJOIN(CHAR(10),TRUE,FILTER('SUMMARY DATA'!H:H,'SUMMARY DATA'!D:D=$C1366)),"""")
  )
)"),"")</f>
        <v/>
      </c>
      <c r="I1366" s="6" t="str">
        <f>IFERROR(__xludf.DUMMYFUNCTION("IF(H1366="""","""",
SUM(ARRAYFORMULA(VALUE(SPLIT(H1366,CHAR(10)))))
)"),"")</f>
        <v/>
      </c>
      <c r="J1366" s="2" t="str">
        <f>IFERROR(__xludf.DUMMYFUNCTION("IFERROR(
  TEXTJOIN(CHAR(10),TRUE,FILTER('SUMMARY DATA'!I:I,'SUMMARY DATA'!A:A=$A1366,'SUMMARY DATA'!C:C=$B1366)),
  IF(
    OR(
      ISNUMBER(SEARCH(""CDM CASH DEPOSIT"",$C1366)),
      ISNUMBER(SEARCH(""CASH DEPOSIT"",$C1366)),
      COUNTIF('SUMMARY D"&amp;"ATA'!D:D,$C1366)&lt;&gt;1
    ),
    """",
    IFERROR(TEXTJOIN(CHAR(10),TRUE,FILTER('SUMMARY DATA'!I:I,'SUMMARY DATA'!D:D=$C1366)),"""")
  )
)"),"")</f>
        <v/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 ht="15.75" customHeight="1" spans="1:27">
      <c r="A1367" s="2"/>
      <c r="B1367" s="41"/>
      <c r="C1367" s="2"/>
      <c r="D1367" s="6"/>
      <c r="E1367" s="4" t="str">
        <f>IFERROR(__xludf.DUMMYFUNCTION("IFERROR(
  TEXTJOIN(CHAR(10),TRUE,FILTER('SUMMARY DATA'!E:E,'SUMMARY DATA'!A:A=$A1367,'SUMMARY DATA'!C:C=$B1367)),
  IF(
    OR(
      ISNUMBER(SEARCH(""CDM CASH DEPOSIT"",$C1367)),
      ISNUMBER(SEARCH(""CASH DEPOSIT"",$C1367)),
      COUNTIF('SUMMARY D"&amp;"ATA'!D:D,$C1367)&lt;&gt;1
    ),
    """",
    IFERROR(TEXTJOIN(CHAR(10),TRUE,FILTER('SUMMARY DATA'!E:E,'SUMMARY DATA'!D:D=$C1367)),"""")
  )
)"),"")</f>
        <v/>
      </c>
      <c r="F1367" s="2" t="str">
        <f>IFERROR(__xludf.DUMMYFUNCTION("IFERROR(
  TEXTJOIN(CHAR(10),TRUE,FILTER('SUMMARY DATA'!F:F,'SUMMARY DATA'!A:A=$A1367,'SUMMARY DATA'!C:C=$B1367)),
  IF(
    OR(
      ISNUMBER(SEARCH(""CDM CASH DEPOSIT"",$C1367)),
      ISNUMBER(SEARCH(""CASH DEPOSIT"",$C1367)),
      COUNTIF('SUMMARY D"&amp;"ATA'!D:D,$C1367)&lt;&gt;1
    ),
    """",
    IFERROR(TEXTJOIN(CHAR(10),TRUE,FILTER('SUMMARY DATA'!F:F,'SUMMARY DATA'!D:D=$C1367)),"""")
  )
)"),"")</f>
        <v/>
      </c>
      <c r="G1367" s="2" t="str">
        <f>IFERROR(__xludf.DUMMYFUNCTION("IFERROR(
  TEXTJOIN(CHAR(10),TRUE,FILTER('SUMMARY DATA'!G:G,'SUMMARY DATA'!A:A=$A1367,'SUMMARY DATA'!C:C=$B1367)),
  IF(
    OR(
      ISNUMBER(SEARCH(""CDM CASH DEPOSIT"",$C1367)),
      ISNUMBER(SEARCH(""CASH DEPOSIT"",$C1367)),
      COUNTIF('SUMMARY D"&amp;"ATA'!D:D,$C1367)&lt;&gt;1
    ),
    """",
    IFERROR(TEXTJOIN(CHAR(10),TRUE,FILTER('SUMMARY DATA'!G:G,'SUMMARY DATA'!D:D=$C1367)),"""")
  )
)"),"")</f>
        <v/>
      </c>
      <c r="H1367" s="6" t="str">
        <f>IFERROR(__xludf.DUMMYFUNCTION("IFERROR(
  TEXTJOIN(CHAR(10),TRUE,FILTER('SUMMARY DATA'!H:H,'SUMMARY DATA'!A:A=$A1367,'SUMMARY DATA'!C:C=$B1367)),
  IF(
    OR(
      ISNUMBER(SEARCH(""CDM CASH DEPOSIT"",$C1367)),
      ISNUMBER(SEARCH(""CASH DEPOSIT"",$C1367)),
      COUNTIF('SUMMARY D"&amp;"ATA'!D:D,$C1367)&lt;&gt;1
    ),
    """",
    IFERROR(TEXTJOIN(CHAR(10),TRUE,FILTER('SUMMARY DATA'!H:H,'SUMMARY DATA'!D:D=$C1367)),"""")
  )
)"),"")</f>
        <v/>
      </c>
      <c r="I1367" s="6" t="str">
        <f>IFERROR(__xludf.DUMMYFUNCTION("IF(H1367="""","""",
SUM(ARRAYFORMULA(VALUE(SPLIT(H1367,CHAR(10)))))
)"),"")</f>
        <v/>
      </c>
      <c r="J1367" s="2" t="str">
        <f>IFERROR(__xludf.DUMMYFUNCTION("IFERROR(
  TEXTJOIN(CHAR(10),TRUE,FILTER('SUMMARY DATA'!I:I,'SUMMARY DATA'!A:A=$A1367,'SUMMARY DATA'!C:C=$B1367)),
  IF(
    OR(
      ISNUMBER(SEARCH(""CDM CASH DEPOSIT"",$C1367)),
      ISNUMBER(SEARCH(""CASH DEPOSIT"",$C1367)),
      COUNTIF('SUMMARY D"&amp;"ATA'!D:D,$C1367)&lt;&gt;1
    ),
    """",
    IFERROR(TEXTJOIN(CHAR(10),TRUE,FILTER('SUMMARY DATA'!I:I,'SUMMARY DATA'!D:D=$C1367)),"""")
  )
)"),"")</f>
        <v/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 ht="15.75" customHeight="1" spans="1:27">
      <c r="A1368" s="2"/>
      <c r="B1368" s="41"/>
      <c r="C1368" s="2"/>
      <c r="D1368" s="6"/>
      <c r="E1368" s="4" t="str">
        <f>IFERROR(__xludf.DUMMYFUNCTION("IFERROR(
  TEXTJOIN(CHAR(10),TRUE,FILTER('SUMMARY DATA'!E:E,'SUMMARY DATA'!A:A=$A1368,'SUMMARY DATA'!C:C=$B1368)),
  IF(
    OR(
      ISNUMBER(SEARCH(""CDM CASH DEPOSIT"",$C1368)),
      ISNUMBER(SEARCH(""CASH DEPOSIT"",$C1368)),
      COUNTIF('SUMMARY D"&amp;"ATA'!D:D,$C1368)&lt;&gt;1
    ),
    """",
    IFERROR(TEXTJOIN(CHAR(10),TRUE,FILTER('SUMMARY DATA'!E:E,'SUMMARY DATA'!D:D=$C1368)),"""")
  )
)"),"")</f>
        <v/>
      </c>
      <c r="F1368" s="2" t="str">
        <f>IFERROR(__xludf.DUMMYFUNCTION("IFERROR(
  TEXTJOIN(CHAR(10),TRUE,FILTER('SUMMARY DATA'!F:F,'SUMMARY DATA'!A:A=$A1368,'SUMMARY DATA'!C:C=$B1368)),
  IF(
    OR(
      ISNUMBER(SEARCH(""CDM CASH DEPOSIT"",$C1368)),
      ISNUMBER(SEARCH(""CASH DEPOSIT"",$C1368)),
      COUNTIF('SUMMARY D"&amp;"ATA'!D:D,$C1368)&lt;&gt;1
    ),
    """",
    IFERROR(TEXTJOIN(CHAR(10),TRUE,FILTER('SUMMARY DATA'!F:F,'SUMMARY DATA'!D:D=$C1368)),"""")
  )
)"),"")</f>
        <v/>
      </c>
      <c r="G1368" s="2" t="str">
        <f>IFERROR(__xludf.DUMMYFUNCTION("IFERROR(
  TEXTJOIN(CHAR(10),TRUE,FILTER('SUMMARY DATA'!G:G,'SUMMARY DATA'!A:A=$A1368,'SUMMARY DATA'!C:C=$B1368)),
  IF(
    OR(
      ISNUMBER(SEARCH(""CDM CASH DEPOSIT"",$C1368)),
      ISNUMBER(SEARCH(""CASH DEPOSIT"",$C1368)),
      COUNTIF('SUMMARY D"&amp;"ATA'!D:D,$C1368)&lt;&gt;1
    ),
    """",
    IFERROR(TEXTJOIN(CHAR(10),TRUE,FILTER('SUMMARY DATA'!G:G,'SUMMARY DATA'!D:D=$C1368)),"""")
  )
)"),"")</f>
        <v/>
      </c>
      <c r="H1368" s="6" t="str">
        <f>IFERROR(__xludf.DUMMYFUNCTION("IFERROR(
  TEXTJOIN(CHAR(10),TRUE,FILTER('SUMMARY DATA'!H:H,'SUMMARY DATA'!A:A=$A1368,'SUMMARY DATA'!C:C=$B1368)),
  IF(
    OR(
      ISNUMBER(SEARCH(""CDM CASH DEPOSIT"",$C1368)),
      ISNUMBER(SEARCH(""CASH DEPOSIT"",$C1368)),
      COUNTIF('SUMMARY D"&amp;"ATA'!D:D,$C1368)&lt;&gt;1
    ),
    """",
    IFERROR(TEXTJOIN(CHAR(10),TRUE,FILTER('SUMMARY DATA'!H:H,'SUMMARY DATA'!D:D=$C1368)),"""")
  )
)"),"")</f>
        <v/>
      </c>
      <c r="I1368" s="6" t="str">
        <f>IFERROR(__xludf.DUMMYFUNCTION("IF(H1368="""","""",
SUM(ARRAYFORMULA(VALUE(SPLIT(H1368,CHAR(10)))))
)"),"")</f>
        <v/>
      </c>
      <c r="J1368" s="2" t="str">
        <f>IFERROR(__xludf.DUMMYFUNCTION("IFERROR(
  TEXTJOIN(CHAR(10),TRUE,FILTER('SUMMARY DATA'!I:I,'SUMMARY DATA'!A:A=$A1368,'SUMMARY DATA'!C:C=$B1368)),
  IF(
    OR(
      ISNUMBER(SEARCH(""CDM CASH DEPOSIT"",$C1368)),
      ISNUMBER(SEARCH(""CASH DEPOSIT"",$C1368)),
      COUNTIF('SUMMARY D"&amp;"ATA'!D:D,$C1368)&lt;&gt;1
    ),
    """",
    IFERROR(TEXTJOIN(CHAR(10),TRUE,FILTER('SUMMARY DATA'!I:I,'SUMMARY DATA'!D:D=$C1368)),"""")
  )
)"),"")</f>
        <v/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 ht="15.75" customHeight="1" spans="1:27">
      <c r="A1369" s="2"/>
      <c r="B1369" s="41"/>
      <c r="C1369" s="2"/>
      <c r="D1369" s="6"/>
      <c r="E1369" s="4" t="str">
        <f>IFERROR(__xludf.DUMMYFUNCTION("IFERROR(
  TEXTJOIN(CHAR(10),TRUE,FILTER('SUMMARY DATA'!E:E,'SUMMARY DATA'!A:A=$A1369,'SUMMARY DATA'!C:C=$B1369)),
  IF(
    OR(
      ISNUMBER(SEARCH(""CDM CASH DEPOSIT"",$C1369)),
      ISNUMBER(SEARCH(""CASH DEPOSIT"",$C1369)),
      COUNTIF('SUMMARY D"&amp;"ATA'!D:D,$C1369)&lt;&gt;1
    ),
    """",
    IFERROR(TEXTJOIN(CHAR(10),TRUE,FILTER('SUMMARY DATA'!E:E,'SUMMARY DATA'!D:D=$C1369)),"""")
  )
)"),"")</f>
        <v/>
      </c>
      <c r="F1369" s="2" t="str">
        <f>IFERROR(__xludf.DUMMYFUNCTION("IFERROR(
  TEXTJOIN(CHAR(10),TRUE,FILTER('SUMMARY DATA'!F:F,'SUMMARY DATA'!A:A=$A1369,'SUMMARY DATA'!C:C=$B1369)),
  IF(
    OR(
      ISNUMBER(SEARCH(""CDM CASH DEPOSIT"",$C1369)),
      ISNUMBER(SEARCH(""CASH DEPOSIT"",$C1369)),
      COUNTIF('SUMMARY D"&amp;"ATA'!D:D,$C1369)&lt;&gt;1
    ),
    """",
    IFERROR(TEXTJOIN(CHAR(10),TRUE,FILTER('SUMMARY DATA'!F:F,'SUMMARY DATA'!D:D=$C1369)),"""")
  )
)"),"")</f>
        <v/>
      </c>
      <c r="G1369" s="2" t="str">
        <f>IFERROR(__xludf.DUMMYFUNCTION("IFERROR(
  TEXTJOIN(CHAR(10),TRUE,FILTER('SUMMARY DATA'!G:G,'SUMMARY DATA'!A:A=$A1369,'SUMMARY DATA'!C:C=$B1369)),
  IF(
    OR(
      ISNUMBER(SEARCH(""CDM CASH DEPOSIT"",$C1369)),
      ISNUMBER(SEARCH(""CASH DEPOSIT"",$C1369)),
      COUNTIF('SUMMARY D"&amp;"ATA'!D:D,$C1369)&lt;&gt;1
    ),
    """",
    IFERROR(TEXTJOIN(CHAR(10),TRUE,FILTER('SUMMARY DATA'!G:G,'SUMMARY DATA'!D:D=$C1369)),"""")
  )
)"),"")</f>
        <v/>
      </c>
      <c r="H1369" s="6" t="str">
        <f>IFERROR(__xludf.DUMMYFUNCTION("IFERROR(
  TEXTJOIN(CHAR(10),TRUE,FILTER('SUMMARY DATA'!H:H,'SUMMARY DATA'!A:A=$A1369,'SUMMARY DATA'!C:C=$B1369)),
  IF(
    OR(
      ISNUMBER(SEARCH(""CDM CASH DEPOSIT"",$C1369)),
      ISNUMBER(SEARCH(""CASH DEPOSIT"",$C1369)),
      COUNTIF('SUMMARY D"&amp;"ATA'!D:D,$C1369)&lt;&gt;1
    ),
    """",
    IFERROR(TEXTJOIN(CHAR(10),TRUE,FILTER('SUMMARY DATA'!H:H,'SUMMARY DATA'!D:D=$C1369)),"""")
  )
)"),"")</f>
        <v/>
      </c>
      <c r="I1369" s="6" t="str">
        <f>IFERROR(__xludf.DUMMYFUNCTION("IF(H1369="""","""",
SUM(ARRAYFORMULA(VALUE(SPLIT(H1369,CHAR(10)))))
)"),"")</f>
        <v/>
      </c>
      <c r="J1369" s="2" t="str">
        <f>IFERROR(__xludf.DUMMYFUNCTION("IFERROR(
  TEXTJOIN(CHAR(10),TRUE,FILTER('SUMMARY DATA'!I:I,'SUMMARY DATA'!A:A=$A1369,'SUMMARY DATA'!C:C=$B1369)),
  IF(
    OR(
      ISNUMBER(SEARCH(""CDM CASH DEPOSIT"",$C1369)),
      ISNUMBER(SEARCH(""CASH DEPOSIT"",$C1369)),
      COUNTIF('SUMMARY D"&amp;"ATA'!D:D,$C1369)&lt;&gt;1
    ),
    """",
    IFERROR(TEXTJOIN(CHAR(10),TRUE,FILTER('SUMMARY DATA'!I:I,'SUMMARY DATA'!D:D=$C1369)),"""")
  )
)"),"")</f>
        <v/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 ht="15.75" customHeight="1" spans="1:27">
      <c r="A1370" s="2"/>
      <c r="B1370" s="41"/>
      <c r="C1370" s="2"/>
      <c r="D1370" s="6"/>
      <c r="E1370" s="4" t="str">
        <f>IFERROR(__xludf.DUMMYFUNCTION("IFERROR(
  TEXTJOIN(CHAR(10),TRUE,FILTER('SUMMARY DATA'!E:E,'SUMMARY DATA'!A:A=$A1370,'SUMMARY DATA'!C:C=$B1370)),
  IF(
    OR(
      ISNUMBER(SEARCH(""CDM CASH DEPOSIT"",$C1370)),
      ISNUMBER(SEARCH(""CASH DEPOSIT"",$C1370)),
      COUNTIF('SUMMARY D"&amp;"ATA'!D:D,$C1370)&lt;&gt;1
    ),
    """",
    IFERROR(TEXTJOIN(CHAR(10),TRUE,FILTER('SUMMARY DATA'!E:E,'SUMMARY DATA'!D:D=$C1370)),"""")
  )
)"),"")</f>
        <v/>
      </c>
      <c r="F1370" s="2" t="str">
        <f>IFERROR(__xludf.DUMMYFUNCTION("IFERROR(
  TEXTJOIN(CHAR(10),TRUE,FILTER('SUMMARY DATA'!F:F,'SUMMARY DATA'!A:A=$A1370,'SUMMARY DATA'!C:C=$B1370)),
  IF(
    OR(
      ISNUMBER(SEARCH(""CDM CASH DEPOSIT"",$C1370)),
      ISNUMBER(SEARCH(""CASH DEPOSIT"",$C1370)),
      COUNTIF('SUMMARY D"&amp;"ATA'!D:D,$C1370)&lt;&gt;1
    ),
    """",
    IFERROR(TEXTJOIN(CHAR(10),TRUE,FILTER('SUMMARY DATA'!F:F,'SUMMARY DATA'!D:D=$C1370)),"""")
  )
)"),"")</f>
        <v/>
      </c>
      <c r="G1370" s="2" t="str">
        <f>IFERROR(__xludf.DUMMYFUNCTION("IFERROR(
  TEXTJOIN(CHAR(10),TRUE,FILTER('SUMMARY DATA'!G:G,'SUMMARY DATA'!A:A=$A1370,'SUMMARY DATA'!C:C=$B1370)),
  IF(
    OR(
      ISNUMBER(SEARCH(""CDM CASH DEPOSIT"",$C1370)),
      ISNUMBER(SEARCH(""CASH DEPOSIT"",$C1370)),
      COUNTIF('SUMMARY D"&amp;"ATA'!D:D,$C1370)&lt;&gt;1
    ),
    """",
    IFERROR(TEXTJOIN(CHAR(10),TRUE,FILTER('SUMMARY DATA'!G:G,'SUMMARY DATA'!D:D=$C1370)),"""")
  )
)"),"")</f>
        <v/>
      </c>
      <c r="H1370" s="6" t="str">
        <f>IFERROR(__xludf.DUMMYFUNCTION("IFERROR(
  TEXTJOIN(CHAR(10),TRUE,FILTER('SUMMARY DATA'!H:H,'SUMMARY DATA'!A:A=$A1370,'SUMMARY DATA'!C:C=$B1370)),
  IF(
    OR(
      ISNUMBER(SEARCH(""CDM CASH DEPOSIT"",$C1370)),
      ISNUMBER(SEARCH(""CASH DEPOSIT"",$C1370)),
      COUNTIF('SUMMARY D"&amp;"ATA'!D:D,$C1370)&lt;&gt;1
    ),
    """",
    IFERROR(TEXTJOIN(CHAR(10),TRUE,FILTER('SUMMARY DATA'!H:H,'SUMMARY DATA'!D:D=$C1370)),"""")
  )
)"),"")</f>
        <v/>
      </c>
      <c r="I1370" s="6" t="str">
        <f>IFERROR(__xludf.DUMMYFUNCTION("IF(H1370="""","""",
SUM(ARRAYFORMULA(VALUE(SPLIT(H1370,CHAR(10)))))
)"),"")</f>
        <v/>
      </c>
      <c r="J1370" s="2" t="str">
        <f>IFERROR(__xludf.DUMMYFUNCTION("IFERROR(
  TEXTJOIN(CHAR(10),TRUE,FILTER('SUMMARY DATA'!I:I,'SUMMARY DATA'!A:A=$A1370,'SUMMARY DATA'!C:C=$B1370)),
  IF(
    OR(
      ISNUMBER(SEARCH(""CDM CASH DEPOSIT"",$C1370)),
      ISNUMBER(SEARCH(""CASH DEPOSIT"",$C1370)),
      COUNTIF('SUMMARY D"&amp;"ATA'!D:D,$C1370)&lt;&gt;1
    ),
    """",
    IFERROR(TEXTJOIN(CHAR(10),TRUE,FILTER('SUMMARY DATA'!I:I,'SUMMARY DATA'!D:D=$C1370)),"""")
  )
)"),"")</f>
        <v/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 ht="15.75" customHeight="1" spans="1:27">
      <c r="A1371" s="2"/>
      <c r="B1371" s="41"/>
      <c r="C1371" s="2"/>
      <c r="D1371" s="6"/>
      <c r="E1371" s="4" t="str">
        <f>IFERROR(__xludf.DUMMYFUNCTION("IFERROR(
  TEXTJOIN(CHAR(10),TRUE,FILTER('SUMMARY DATA'!E:E,'SUMMARY DATA'!A:A=$A1371,'SUMMARY DATA'!C:C=$B1371)),
  IF(
    OR(
      ISNUMBER(SEARCH(""CDM CASH DEPOSIT"",$C1371)),
      ISNUMBER(SEARCH(""CASH DEPOSIT"",$C1371)),
      COUNTIF('SUMMARY D"&amp;"ATA'!D:D,$C1371)&lt;&gt;1
    ),
    """",
    IFERROR(TEXTJOIN(CHAR(10),TRUE,FILTER('SUMMARY DATA'!E:E,'SUMMARY DATA'!D:D=$C1371)),"""")
  )
)"),"")</f>
        <v/>
      </c>
      <c r="F1371" s="2" t="str">
        <f>IFERROR(__xludf.DUMMYFUNCTION("IFERROR(
  TEXTJOIN(CHAR(10),TRUE,FILTER('SUMMARY DATA'!F:F,'SUMMARY DATA'!A:A=$A1371,'SUMMARY DATA'!C:C=$B1371)),
  IF(
    OR(
      ISNUMBER(SEARCH(""CDM CASH DEPOSIT"",$C1371)),
      ISNUMBER(SEARCH(""CASH DEPOSIT"",$C1371)),
      COUNTIF('SUMMARY D"&amp;"ATA'!D:D,$C1371)&lt;&gt;1
    ),
    """",
    IFERROR(TEXTJOIN(CHAR(10),TRUE,FILTER('SUMMARY DATA'!F:F,'SUMMARY DATA'!D:D=$C1371)),"""")
  )
)"),"")</f>
        <v/>
      </c>
      <c r="G1371" s="2" t="str">
        <f>IFERROR(__xludf.DUMMYFUNCTION("IFERROR(
  TEXTJOIN(CHAR(10),TRUE,FILTER('SUMMARY DATA'!G:G,'SUMMARY DATA'!A:A=$A1371,'SUMMARY DATA'!C:C=$B1371)),
  IF(
    OR(
      ISNUMBER(SEARCH(""CDM CASH DEPOSIT"",$C1371)),
      ISNUMBER(SEARCH(""CASH DEPOSIT"",$C1371)),
      COUNTIF('SUMMARY D"&amp;"ATA'!D:D,$C1371)&lt;&gt;1
    ),
    """",
    IFERROR(TEXTJOIN(CHAR(10),TRUE,FILTER('SUMMARY DATA'!G:G,'SUMMARY DATA'!D:D=$C1371)),"""")
  )
)"),"")</f>
        <v/>
      </c>
      <c r="H1371" s="6" t="str">
        <f>IFERROR(__xludf.DUMMYFUNCTION("IFERROR(
  TEXTJOIN(CHAR(10),TRUE,FILTER('SUMMARY DATA'!H:H,'SUMMARY DATA'!A:A=$A1371,'SUMMARY DATA'!C:C=$B1371)),
  IF(
    OR(
      ISNUMBER(SEARCH(""CDM CASH DEPOSIT"",$C1371)),
      ISNUMBER(SEARCH(""CASH DEPOSIT"",$C1371)),
      COUNTIF('SUMMARY D"&amp;"ATA'!D:D,$C1371)&lt;&gt;1
    ),
    """",
    IFERROR(TEXTJOIN(CHAR(10),TRUE,FILTER('SUMMARY DATA'!H:H,'SUMMARY DATA'!D:D=$C1371)),"""")
  )
)"),"")</f>
        <v/>
      </c>
      <c r="I1371" s="6" t="str">
        <f>IFERROR(__xludf.DUMMYFUNCTION("IF(H1371="""","""",
SUM(ARRAYFORMULA(VALUE(SPLIT(H1371,CHAR(10)))))
)"),"")</f>
        <v/>
      </c>
      <c r="J1371" s="2" t="str">
        <f>IFERROR(__xludf.DUMMYFUNCTION("IFERROR(
  TEXTJOIN(CHAR(10),TRUE,FILTER('SUMMARY DATA'!I:I,'SUMMARY DATA'!A:A=$A1371,'SUMMARY DATA'!C:C=$B1371)),
  IF(
    OR(
      ISNUMBER(SEARCH(""CDM CASH DEPOSIT"",$C1371)),
      ISNUMBER(SEARCH(""CASH DEPOSIT"",$C1371)),
      COUNTIF('SUMMARY D"&amp;"ATA'!D:D,$C1371)&lt;&gt;1
    ),
    """",
    IFERROR(TEXTJOIN(CHAR(10),TRUE,FILTER('SUMMARY DATA'!I:I,'SUMMARY DATA'!D:D=$C1371)),"""")
  )
)"),"")</f>
        <v/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 ht="15.75" customHeight="1" spans="1:27">
      <c r="A1372" s="2"/>
      <c r="B1372" s="41"/>
      <c r="C1372" s="2"/>
      <c r="D1372" s="6"/>
      <c r="E1372" s="4" t="str">
        <f>IFERROR(__xludf.DUMMYFUNCTION("IFERROR(
  TEXTJOIN(CHAR(10),TRUE,FILTER('SUMMARY DATA'!E:E,'SUMMARY DATA'!A:A=$A1372,'SUMMARY DATA'!C:C=$B1372)),
  IF(
    OR(
      ISNUMBER(SEARCH(""CDM CASH DEPOSIT"",$C1372)),
      ISNUMBER(SEARCH(""CASH DEPOSIT"",$C1372)),
      COUNTIF('SUMMARY D"&amp;"ATA'!D:D,$C1372)&lt;&gt;1
    ),
    """",
    IFERROR(TEXTJOIN(CHAR(10),TRUE,FILTER('SUMMARY DATA'!E:E,'SUMMARY DATA'!D:D=$C1372)),"""")
  )
)"),"")</f>
        <v/>
      </c>
      <c r="F1372" s="2" t="str">
        <f>IFERROR(__xludf.DUMMYFUNCTION("IFERROR(
  TEXTJOIN(CHAR(10),TRUE,FILTER('SUMMARY DATA'!F:F,'SUMMARY DATA'!A:A=$A1372,'SUMMARY DATA'!C:C=$B1372)),
  IF(
    OR(
      ISNUMBER(SEARCH(""CDM CASH DEPOSIT"",$C1372)),
      ISNUMBER(SEARCH(""CASH DEPOSIT"",$C1372)),
      COUNTIF('SUMMARY D"&amp;"ATA'!D:D,$C1372)&lt;&gt;1
    ),
    """",
    IFERROR(TEXTJOIN(CHAR(10),TRUE,FILTER('SUMMARY DATA'!F:F,'SUMMARY DATA'!D:D=$C1372)),"""")
  )
)"),"")</f>
        <v/>
      </c>
      <c r="G1372" s="2" t="str">
        <f>IFERROR(__xludf.DUMMYFUNCTION("IFERROR(
  TEXTJOIN(CHAR(10),TRUE,FILTER('SUMMARY DATA'!G:G,'SUMMARY DATA'!A:A=$A1372,'SUMMARY DATA'!C:C=$B1372)),
  IF(
    OR(
      ISNUMBER(SEARCH(""CDM CASH DEPOSIT"",$C1372)),
      ISNUMBER(SEARCH(""CASH DEPOSIT"",$C1372)),
      COUNTIF('SUMMARY D"&amp;"ATA'!D:D,$C1372)&lt;&gt;1
    ),
    """",
    IFERROR(TEXTJOIN(CHAR(10),TRUE,FILTER('SUMMARY DATA'!G:G,'SUMMARY DATA'!D:D=$C1372)),"""")
  )
)"),"")</f>
        <v/>
      </c>
      <c r="H1372" s="6" t="str">
        <f>IFERROR(__xludf.DUMMYFUNCTION("IFERROR(
  TEXTJOIN(CHAR(10),TRUE,FILTER('SUMMARY DATA'!H:H,'SUMMARY DATA'!A:A=$A1372,'SUMMARY DATA'!C:C=$B1372)),
  IF(
    OR(
      ISNUMBER(SEARCH(""CDM CASH DEPOSIT"",$C1372)),
      ISNUMBER(SEARCH(""CASH DEPOSIT"",$C1372)),
      COUNTIF('SUMMARY D"&amp;"ATA'!D:D,$C1372)&lt;&gt;1
    ),
    """",
    IFERROR(TEXTJOIN(CHAR(10),TRUE,FILTER('SUMMARY DATA'!H:H,'SUMMARY DATA'!D:D=$C1372)),"""")
  )
)"),"")</f>
        <v/>
      </c>
      <c r="I1372" s="6" t="str">
        <f>IFERROR(__xludf.DUMMYFUNCTION("IF(H1372="""","""",
SUM(ARRAYFORMULA(VALUE(SPLIT(H1372,CHAR(10)))))
)"),"")</f>
        <v/>
      </c>
      <c r="J1372" s="2" t="str">
        <f>IFERROR(__xludf.DUMMYFUNCTION("IFERROR(
  TEXTJOIN(CHAR(10),TRUE,FILTER('SUMMARY DATA'!I:I,'SUMMARY DATA'!A:A=$A1372,'SUMMARY DATA'!C:C=$B1372)),
  IF(
    OR(
      ISNUMBER(SEARCH(""CDM CASH DEPOSIT"",$C1372)),
      ISNUMBER(SEARCH(""CASH DEPOSIT"",$C1372)),
      COUNTIF('SUMMARY D"&amp;"ATA'!D:D,$C1372)&lt;&gt;1
    ),
    """",
    IFERROR(TEXTJOIN(CHAR(10),TRUE,FILTER('SUMMARY DATA'!I:I,'SUMMARY DATA'!D:D=$C1372)),"""")
  )
)"),"")</f>
        <v/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 ht="15.75" customHeight="1" spans="1:27">
      <c r="A1373" s="2"/>
      <c r="B1373" s="41"/>
      <c r="C1373" s="2"/>
      <c r="D1373" s="6"/>
      <c r="E1373" s="4" t="str">
        <f>IFERROR(__xludf.DUMMYFUNCTION("IFERROR(
  TEXTJOIN(CHAR(10),TRUE,FILTER('SUMMARY DATA'!E:E,'SUMMARY DATA'!A:A=$A1373,'SUMMARY DATA'!C:C=$B1373)),
  IF(
    OR(
      ISNUMBER(SEARCH(""CDM CASH DEPOSIT"",$C1373)),
      ISNUMBER(SEARCH(""CASH DEPOSIT"",$C1373)),
      COUNTIF('SUMMARY D"&amp;"ATA'!D:D,$C1373)&lt;&gt;1
    ),
    """",
    IFERROR(TEXTJOIN(CHAR(10),TRUE,FILTER('SUMMARY DATA'!E:E,'SUMMARY DATA'!D:D=$C1373)),"""")
  )
)"),"")</f>
        <v/>
      </c>
      <c r="F1373" s="2" t="str">
        <f>IFERROR(__xludf.DUMMYFUNCTION("IFERROR(
  TEXTJOIN(CHAR(10),TRUE,FILTER('SUMMARY DATA'!F:F,'SUMMARY DATA'!A:A=$A1373,'SUMMARY DATA'!C:C=$B1373)),
  IF(
    OR(
      ISNUMBER(SEARCH(""CDM CASH DEPOSIT"",$C1373)),
      ISNUMBER(SEARCH(""CASH DEPOSIT"",$C1373)),
      COUNTIF('SUMMARY D"&amp;"ATA'!D:D,$C1373)&lt;&gt;1
    ),
    """",
    IFERROR(TEXTJOIN(CHAR(10),TRUE,FILTER('SUMMARY DATA'!F:F,'SUMMARY DATA'!D:D=$C1373)),"""")
  )
)"),"")</f>
        <v/>
      </c>
      <c r="G1373" s="2" t="str">
        <f>IFERROR(__xludf.DUMMYFUNCTION("IFERROR(
  TEXTJOIN(CHAR(10),TRUE,FILTER('SUMMARY DATA'!G:G,'SUMMARY DATA'!A:A=$A1373,'SUMMARY DATA'!C:C=$B1373)),
  IF(
    OR(
      ISNUMBER(SEARCH(""CDM CASH DEPOSIT"",$C1373)),
      ISNUMBER(SEARCH(""CASH DEPOSIT"",$C1373)),
      COUNTIF('SUMMARY D"&amp;"ATA'!D:D,$C1373)&lt;&gt;1
    ),
    """",
    IFERROR(TEXTJOIN(CHAR(10),TRUE,FILTER('SUMMARY DATA'!G:G,'SUMMARY DATA'!D:D=$C1373)),"""")
  )
)"),"")</f>
        <v/>
      </c>
      <c r="H1373" s="6" t="str">
        <f>IFERROR(__xludf.DUMMYFUNCTION("IFERROR(
  TEXTJOIN(CHAR(10),TRUE,FILTER('SUMMARY DATA'!H:H,'SUMMARY DATA'!A:A=$A1373,'SUMMARY DATA'!C:C=$B1373)),
  IF(
    OR(
      ISNUMBER(SEARCH(""CDM CASH DEPOSIT"",$C1373)),
      ISNUMBER(SEARCH(""CASH DEPOSIT"",$C1373)),
      COUNTIF('SUMMARY D"&amp;"ATA'!D:D,$C1373)&lt;&gt;1
    ),
    """",
    IFERROR(TEXTJOIN(CHAR(10),TRUE,FILTER('SUMMARY DATA'!H:H,'SUMMARY DATA'!D:D=$C1373)),"""")
  )
)"),"")</f>
        <v/>
      </c>
      <c r="I1373" s="6" t="str">
        <f>IFERROR(__xludf.DUMMYFUNCTION("IF(H1373="""","""",
SUM(ARRAYFORMULA(VALUE(SPLIT(H1373,CHAR(10)))))
)"),"")</f>
        <v/>
      </c>
      <c r="J1373" s="2" t="str">
        <f>IFERROR(__xludf.DUMMYFUNCTION("IFERROR(
  TEXTJOIN(CHAR(10),TRUE,FILTER('SUMMARY DATA'!I:I,'SUMMARY DATA'!A:A=$A1373,'SUMMARY DATA'!C:C=$B1373)),
  IF(
    OR(
      ISNUMBER(SEARCH(""CDM CASH DEPOSIT"",$C1373)),
      ISNUMBER(SEARCH(""CASH DEPOSIT"",$C1373)),
      COUNTIF('SUMMARY D"&amp;"ATA'!D:D,$C1373)&lt;&gt;1
    ),
    """",
    IFERROR(TEXTJOIN(CHAR(10),TRUE,FILTER('SUMMARY DATA'!I:I,'SUMMARY DATA'!D:D=$C1373)),"""")
  )
)"),"")</f>
        <v/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 ht="15.75" customHeight="1" spans="1:27">
      <c r="A1374" s="2"/>
      <c r="B1374" s="41"/>
      <c r="C1374" s="2"/>
      <c r="D1374" s="6"/>
      <c r="E1374" s="4" t="str">
        <f>IFERROR(__xludf.DUMMYFUNCTION("IFERROR(
  TEXTJOIN(CHAR(10),TRUE,FILTER('SUMMARY DATA'!E:E,'SUMMARY DATA'!A:A=$A1374,'SUMMARY DATA'!C:C=$B1374)),
  IF(
    OR(
      ISNUMBER(SEARCH(""CDM CASH DEPOSIT"",$C1374)),
      ISNUMBER(SEARCH(""CASH DEPOSIT"",$C1374)),
      COUNTIF('SUMMARY D"&amp;"ATA'!D:D,$C1374)&lt;&gt;1
    ),
    """",
    IFERROR(TEXTJOIN(CHAR(10),TRUE,FILTER('SUMMARY DATA'!E:E,'SUMMARY DATA'!D:D=$C1374)),"""")
  )
)"),"")</f>
        <v/>
      </c>
      <c r="F1374" s="2" t="str">
        <f>IFERROR(__xludf.DUMMYFUNCTION("IFERROR(
  TEXTJOIN(CHAR(10),TRUE,FILTER('SUMMARY DATA'!F:F,'SUMMARY DATA'!A:A=$A1374,'SUMMARY DATA'!C:C=$B1374)),
  IF(
    OR(
      ISNUMBER(SEARCH(""CDM CASH DEPOSIT"",$C1374)),
      ISNUMBER(SEARCH(""CASH DEPOSIT"",$C1374)),
      COUNTIF('SUMMARY D"&amp;"ATA'!D:D,$C1374)&lt;&gt;1
    ),
    """",
    IFERROR(TEXTJOIN(CHAR(10),TRUE,FILTER('SUMMARY DATA'!F:F,'SUMMARY DATA'!D:D=$C1374)),"""")
  )
)"),"")</f>
        <v/>
      </c>
      <c r="G1374" s="2" t="str">
        <f>IFERROR(__xludf.DUMMYFUNCTION("IFERROR(
  TEXTJOIN(CHAR(10),TRUE,FILTER('SUMMARY DATA'!G:G,'SUMMARY DATA'!A:A=$A1374,'SUMMARY DATA'!C:C=$B1374)),
  IF(
    OR(
      ISNUMBER(SEARCH(""CDM CASH DEPOSIT"",$C1374)),
      ISNUMBER(SEARCH(""CASH DEPOSIT"",$C1374)),
      COUNTIF('SUMMARY D"&amp;"ATA'!D:D,$C1374)&lt;&gt;1
    ),
    """",
    IFERROR(TEXTJOIN(CHAR(10),TRUE,FILTER('SUMMARY DATA'!G:G,'SUMMARY DATA'!D:D=$C1374)),"""")
  )
)"),"")</f>
        <v/>
      </c>
      <c r="H1374" s="6" t="str">
        <f>IFERROR(__xludf.DUMMYFUNCTION("IFERROR(
  TEXTJOIN(CHAR(10),TRUE,FILTER('SUMMARY DATA'!H:H,'SUMMARY DATA'!A:A=$A1374,'SUMMARY DATA'!C:C=$B1374)),
  IF(
    OR(
      ISNUMBER(SEARCH(""CDM CASH DEPOSIT"",$C1374)),
      ISNUMBER(SEARCH(""CASH DEPOSIT"",$C1374)),
      COUNTIF('SUMMARY D"&amp;"ATA'!D:D,$C1374)&lt;&gt;1
    ),
    """",
    IFERROR(TEXTJOIN(CHAR(10),TRUE,FILTER('SUMMARY DATA'!H:H,'SUMMARY DATA'!D:D=$C1374)),"""")
  )
)"),"")</f>
        <v/>
      </c>
      <c r="I1374" s="6" t="str">
        <f>IFERROR(__xludf.DUMMYFUNCTION("IF(H1374="""","""",
SUM(ARRAYFORMULA(VALUE(SPLIT(H1374,CHAR(10)))))
)"),"")</f>
        <v/>
      </c>
      <c r="J1374" s="2" t="str">
        <f>IFERROR(__xludf.DUMMYFUNCTION("IFERROR(
  TEXTJOIN(CHAR(10),TRUE,FILTER('SUMMARY DATA'!I:I,'SUMMARY DATA'!A:A=$A1374,'SUMMARY DATA'!C:C=$B1374)),
  IF(
    OR(
      ISNUMBER(SEARCH(""CDM CASH DEPOSIT"",$C1374)),
      ISNUMBER(SEARCH(""CASH DEPOSIT"",$C1374)),
      COUNTIF('SUMMARY D"&amp;"ATA'!D:D,$C1374)&lt;&gt;1
    ),
    """",
    IFERROR(TEXTJOIN(CHAR(10),TRUE,FILTER('SUMMARY DATA'!I:I,'SUMMARY DATA'!D:D=$C1374)),"""")
  )
)"),"")</f>
        <v/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 ht="15.75" customHeight="1" spans="1:27">
      <c r="A1375" s="2"/>
      <c r="B1375" s="41"/>
      <c r="C1375" s="2"/>
      <c r="D1375" s="6"/>
      <c r="E1375" s="4" t="str">
        <f>IFERROR(__xludf.DUMMYFUNCTION("IFERROR(
  TEXTJOIN(CHAR(10),TRUE,FILTER('SUMMARY DATA'!E:E,'SUMMARY DATA'!A:A=$A1375,'SUMMARY DATA'!C:C=$B1375)),
  IF(
    OR(
      ISNUMBER(SEARCH(""CDM CASH DEPOSIT"",$C1375)),
      ISNUMBER(SEARCH(""CASH DEPOSIT"",$C1375)),
      COUNTIF('SUMMARY D"&amp;"ATA'!D:D,$C1375)&lt;&gt;1
    ),
    """",
    IFERROR(TEXTJOIN(CHAR(10),TRUE,FILTER('SUMMARY DATA'!E:E,'SUMMARY DATA'!D:D=$C1375)),"""")
  )
)"),"")</f>
        <v/>
      </c>
      <c r="F1375" s="2" t="str">
        <f>IFERROR(__xludf.DUMMYFUNCTION("IFERROR(
  TEXTJOIN(CHAR(10),TRUE,FILTER('SUMMARY DATA'!F:F,'SUMMARY DATA'!A:A=$A1375,'SUMMARY DATA'!C:C=$B1375)),
  IF(
    OR(
      ISNUMBER(SEARCH(""CDM CASH DEPOSIT"",$C1375)),
      ISNUMBER(SEARCH(""CASH DEPOSIT"",$C1375)),
      COUNTIF('SUMMARY D"&amp;"ATA'!D:D,$C1375)&lt;&gt;1
    ),
    """",
    IFERROR(TEXTJOIN(CHAR(10),TRUE,FILTER('SUMMARY DATA'!F:F,'SUMMARY DATA'!D:D=$C1375)),"""")
  )
)"),"")</f>
        <v/>
      </c>
      <c r="G1375" s="2" t="str">
        <f>IFERROR(__xludf.DUMMYFUNCTION("IFERROR(
  TEXTJOIN(CHAR(10),TRUE,FILTER('SUMMARY DATA'!G:G,'SUMMARY DATA'!A:A=$A1375,'SUMMARY DATA'!C:C=$B1375)),
  IF(
    OR(
      ISNUMBER(SEARCH(""CDM CASH DEPOSIT"",$C1375)),
      ISNUMBER(SEARCH(""CASH DEPOSIT"",$C1375)),
      COUNTIF('SUMMARY D"&amp;"ATA'!D:D,$C1375)&lt;&gt;1
    ),
    """",
    IFERROR(TEXTJOIN(CHAR(10),TRUE,FILTER('SUMMARY DATA'!G:G,'SUMMARY DATA'!D:D=$C1375)),"""")
  )
)"),"")</f>
        <v/>
      </c>
      <c r="H1375" s="6" t="str">
        <f>IFERROR(__xludf.DUMMYFUNCTION("IFERROR(
  TEXTJOIN(CHAR(10),TRUE,FILTER('SUMMARY DATA'!H:H,'SUMMARY DATA'!A:A=$A1375,'SUMMARY DATA'!C:C=$B1375)),
  IF(
    OR(
      ISNUMBER(SEARCH(""CDM CASH DEPOSIT"",$C1375)),
      ISNUMBER(SEARCH(""CASH DEPOSIT"",$C1375)),
      COUNTIF('SUMMARY D"&amp;"ATA'!D:D,$C1375)&lt;&gt;1
    ),
    """",
    IFERROR(TEXTJOIN(CHAR(10),TRUE,FILTER('SUMMARY DATA'!H:H,'SUMMARY DATA'!D:D=$C1375)),"""")
  )
)"),"")</f>
        <v/>
      </c>
      <c r="I1375" s="6" t="str">
        <f>IFERROR(__xludf.DUMMYFUNCTION("IF(H1375="""","""",
SUM(ARRAYFORMULA(VALUE(SPLIT(H1375,CHAR(10)))))
)"),"")</f>
        <v/>
      </c>
      <c r="J1375" s="2" t="str">
        <f>IFERROR(__xludf.DUMMYFUNCTION("IFERROR(
  TEXTJOIN(CHAR(10),TRUE,FILTER('SUMMARY DATA'!I:I,'SUMMARY DATA'!A:A=$A1375,'SUMMARY DATA'!C:C=$B1375)),
  IF(
    OR(
      ISNUMBER(SEARCH(""CDM CASH DEPOSIT"",$C1375)),
      ISNUMBER(SEARCH(""CASH DEPOSIT"",$C1375)),
      COUNTIF('SUMMARY D"&amp;"ATA'!D:D,$C1375)&lt;&gt;1
    ),
    """",
    IFERROR(TEXTJOIN(CHAR(10),TRUE,FILTER('SUMMARY DATA'!I:I,'SUMMARY DATA'!D:D=$C1375)),"""")
  )
)"),"")</f>
        <v/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 ht="15.75" customHeight="1" spans="1:27">
      <c r="A1376" s="2"/>
      <c r="B1376" s="41"/>
      <c r="C1376" s="2"/>
      <c r="D1376" s="6"/>
      <c r="E1376" s="4" t="str">
        <f>IFERROR(__xludf.DUMMYFUNCTION("IFERROR(
  TEXTJOIN(CHAR(10),TRUE,FILTER('SUMMARY DATA'!E:E,'SUMMARY DATA'!A:A=$A1376,'SUMMARY DATA'!C:C=$B1376)),
  IF(
    OR(
      ISNUMBER(SEARCH(""CDM CASH DEPOSIT"",$C1376)),
      ISNUMBER(SEARCH(""CASH DEPOSIT"",$C1376)),
      COUNTIF('SUMMARY D"&amp;"ATA'!D:D,$C1376)&lt;&gt;1
    ),
    """",
    IFERROR(TEXTJOIN(CHAR(10),TRUE,FILTER('SUMMARY DATA'!E:E,'SUMMARY DATA'!D:D=$C1376)),"""")
  )
)"),"")</f>
        <v/>
      </c>
      <c r="F1376" s="2" t="str">
        <f>IFERROR(__xludf.DUMMYFUNCTION("IFERROR(
  TEXTJOIN(CHAR(10),TRUE,FILTER('SUMMARY DATA'!F:F,'SUMMARY DATA'!A:A=$A1376,'SUMMARY DATA'!C:C=$B1376)),
  IF(
    OR(
      ISNUMBER(SEARCH(""CDM CASH DEPOSIT"",$C1376)),
      ISNUMBER(SEARCH(""CASH DEPOSIT"",$C1376)),
      COUNTIF('SUMMARY D"&amp;"ATA'!D:D,$C1376)&lt;&gt;1
    ),
    """",
    IFERROR(TEXTJOIN(CHAR(10),TRUE,FILTER('SUMMARY DATA'!F:F,'SUMMARY DATA'!D:D=$C1376)),"""")
  )
)"),"")</f>
        <v/>
      </c>
      <c r="G1376" s="2" t="str">
        <f>IFERROR(__xludf.DUMMYFUNCTION("IFERROR(
  TEXTJOIN(CHAR(10),TRUE,FILTER('SUMMARY DATA'!G:G,'SUMMARY DATA'!A:A=$A1376,'SUMMARY DATA'!C:C=$B1376)),
  IF(
    OR(
      ISNUMBER(SEARCH(""CDM CASH DEPOSIT"",$C1376)),
      ISNUMBER(SEARCH(""CASH DEPOSIT"",$C1376)),
      COUNTIF('SUMMARY D"&amp;"ATA'!D:D,$C1376)&lt;&gt;1
    ),
    """",
    IFERROR(TEXTJOIN(CHAR(10),TRUE,FILTER('SUMMARY DATA'!G:G,'SUMMARY DATA'!D:D=$C1376)),"""")
  )
)"),"")</f>
        <v/>
      </c>
      <c r="H1376" s="6" t="str">
        <f>IFERROR(__xludf.DUMMYFUNCTION("IFERROR(
  TEXTJOIN(CHAR(10),TRUE,FILTER('SUMMARY DATA'!H:H,'SUMMARY DATA'!A:A=$A1376,'SUMMARY DATA'!C:C=$B1376)),
  IF(
    OR(
      ISNUMBER(SEARCH(""CDM CASH DEPOSIT"",$C1376)),
      ISNUMBER(SEARCH(""CASH DEPOSIT"",$C1376)),
      COUNTIF('SUMMARY D"&amp;"ATA'!D:D,$C1376)&lt;&gt;1
    ),
    """",
    IFERROR(TEXTJOIN(CHAR(10),TRUE,FILTER('SUMMARY DATA'!H:H,'SUMMARY DATA'!D:D=$C1376)),"""")
  )
)"),"")</f>
        <v/>
      </c>
      <c r="I1376" s="6" t="str">
        <f>IFERROR(__xludf.DUMMYFUNCTION("IF(H1376="""","""",
SUM(ARRAYFORMULA(VALUE(SPLIT(H1376,CHAR(10)))))
)"),"")</f>
        <v/>
      </c>
      <c r="J1376" s="2" t="str">
        <f>IFERROR(__xludf.DUMMYFUNCTION("IFERROR(
  TEXTJOIN(CHAR(10),TRUE,FILTER('SUMMARY DATA'!I:I,'SUMMARY DATA'!A:A=$A1376,'SUMMARY DATA'!C:C=$B1376)),
  IF(
    OR(
      ISNUMBER(SEARCH(""CDM CASH DEPOSIT"",$C1376)),
      ISNUMBER(SEARCH(""CASH DEPOSIT"",$C1376)),
      COUNTIF('SUMMARY D"&amp;"ATA'!D:D,$C1376)&lt;&gt;1
    ),
    """",
    IFERROR(TEXTJOIN(CHAR(10),TRUE,FILTER('SUMMARY DATA'!I:I,'SUMMARY DATA'!D:D=$C1376)),"""")
  )
)"),"")</f>
        <v/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 ht="15.75" customHeight="1" spans="1:27">
      <c r="A1377" s="2"/>
      <c r="B1377" s="41"/>
      <c r="C1377" s="2"/>
      <c r="D1377" s="6"/>
      <c r="E1377" s="4" t="str">
        <f>IFERROR(__xludf.DUMMYFUNCTION("IFERROR(
  TEXTJOIN(CHAR(10),TRUE,FILTER('SUMMARY DATA'!E:E,'SUMMARY DATA'!A:A=$A1377,'SUMMARY DATA'!C:C=$B1377)),
  IF(
    OR(
      ISNUMBER(SEARCH(""CDM CASH DEPOSIT"",$C1377)),
      ISNUMBER(SEARCH(""CASH DEPOSIT"",$C1377)),
      COUNTIF('SUMMARY D"&amp;"ATA'!D:D,$C1377)&lt;&gt;1
    ),
    """",
    IFERROR(TEXTJOIN(CHAR(10),TRUE,FILTER('SUMMARY DATA'!E:E,'SUMMARY DATA'!D:D=$C1377)),"""")
  )
)"),"")</f>
        <v/>
      </c>
      <c r="F1377" s="2" t="str">
        <f>IFERROR(__xludf.DUMMYFUNCTION("IFERROR(
  TEXTJOIN(CHAR(10),TRUE,FILTER('SUMMARY DATA'!F:F,'SUMMARY DATA'!A:A=$A1377,'SUMMARY DATA'!C:C=$B1377)),
  IF(
    OR(
      ISNUMBER(SEARCH(""CDM CASH DEPOSIT"",$C1377)),
      ISNUMBER(SEARCH(""CASH DEPOSIT"",$C1377)),
      COUNTIF('SUMMARY D"&amp;"ATA'!D:D,$C1377)&lt;&gt;1
    ),
    """",
    IFERROR(TEXTJOIN(CHAR(10),TRUE,FILTER('SUMMARY DATA'!F:F,'SUMMARY DATA'!D:D=$C1377)),"""")
  )
)"),"")</f>
        <v/>
      </c>
      <c r="G1377" s="2" t="str">
        <f>IFERROR(__xludf.DUMMYFUNCTION("IFERROR(
  TEXTJOIN(CHAR(10),TRUE,FILTER('SUMMARY DATA'!G:G,'SUMMARY DATA'!A:A=$A1377,'SUMMARY DATA'!C:C=$B1377)),
  IF(
    OR(
      ISNUMBER(SEARCH(""CDM CASH DEPOSIT"",$C1377)),
      ISNUMBER(SEARCH(""CASH DEPOSIT"",$C1377)),
      COUNTIF('SUMMARY D"&amp;"ATA'!D:D,$C1377)&lt;&gt;1
    ),
    """",
    IFERROR(TEXTJOIN(CHAR(10),TRUE,FILTER('SUMMARY DATA'!G:G,'SUMMARY DATA'!D:D=$C1377)),"""")
  )
)"),"")</f>
        <v/>
      </c>
      <c r="H1377" s="6" t="str">
        <f>IFERROR(__xludf.DUMMYFUNCTION("IFERROR(
  TEXTJOIN(CHAR(10),TRUE,FILTER('SUMMARY DATA'!H:H,'SUMMARY DATA'!A:A=$A1377,'SUMMARY DATA'!C:C=$B1377)),
  IF(
    OR(
      ISNUMBER(SEARCH(""CDM CASH DEPOSIT"",$C1377)),
      ISNUMBER(SEARCH(""CASH DEPOSIT"",$C1377)),
      COUNTIF('SUMMARY D"&amp;"ATA'!D:D,$C1377)&lt;&gt;1
    ),
    """",
    IFERROR(TEXTJOIN(CHAR(10),TRUE,FILTER('SUMMARY DATA'!H:H,'SUMMARY DATA'!D:D=$C1377)),"""")
  )
)"),"")</f>
        <v/>
      </c>
      <c r="I1377" s="6" t="str">
        <f>IFERROR(__xludf.DUMMYFUNCTION("IF(H1377="""","""",
SUM(ARRAYFORMULA(VALUE(SPLIT(H1377,CHAR(10)))))
)"),"")</f>
        <v/>
      </c>
      <c r="J1377" s="2" t="str">
        <f>IFERROR(__xludf.DUMMYFUNCTION("IFERROR(
  TEXTJOIN(CHAR(10),TRUE,FILTER('SUMMARY DATA'!I:I,'SUMMARY DATA'!A:A=$A1377,'SUMMARY DATA'!C:C=$B1377)),
  IF(
    OR(
      ISNUMBER(SEARCH(""CDM CASH DEPOSIT"",$C1377)),
      ISNUMBER(SEARCH(""CASH DEPOSIT"",$C1377)),
      COUNTIF('SUMMARY D"&amp;"ATA'!D:D,$C1377)&lt;&gt;1
    ),
    """",
    IFERROR(TEXTJOIN(CHAR(10),TRUE,FILTER('SUMMARY DATA'!I:I,'SUMMARY DATA'!D:D=$C1377)),"""")
  )
)"),"")</f>
        <v/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 ht="15.75" customHeight="1" spans="1:27">
      <c r="A1378" s="2"/>
      <c r="B1378" s="41"/>
      <c r="C1378" s="2"/>
      <c r="D1378" s="6"/>
      <c r="E1378" s="4" t="str">
        <f>IFERROR(__xludf.DUMMYFUNCTION("IFERROR(
  TEXTJOIN(CHAR(10),TRUE,FILTER('SUMMARY DATA'!E:E,'SUMMARY DATA'!A:A=$A1378,'SUMMARY DATA'!C:C=$B1378)),
  IF(
    OR(
      ISNUMBER(SEARCH(""CDM CASH DEPOSIT"",$C1378)),
      ISNUMBER(SEARCH(""CASH DEPOSIT"",$C1378)),
      COUNTIF('SUMMARY D"&amp;"ATA'!D:D,$C1378)&lt;&gt;1
    ),
    """",
    IFERROR(TEXTJOIN(CHAR(10),TRUE,FILTER('SUMMARY DATA'!E:E,'SUMMARY DATA'!D:D=$C1378)),"""")
  )
)"),"")</f>
        <v/>
      </c>
      <c r="F1378" s="2" t="str">
        <f>IFERROR(__xludf.DUMMYFUNCTION("IFERROR(
  TEXTJOIN(CHAR(10),TRUE,FILTER('SUMMARY DATA'!F:F,'SUMMARY DATA'!A:A=$A1378,'SUMMARY DATA'!C:C=$B1378)),
  IF(
    OR(
      ISNUMBER(SEARCH(""CDM CASH DEPOSIT"",$C1378)),
      ISNUMBER(SEARCH(""CASH DEPOSIT"",$C1378)),
      COUNTIF('SUMMARY D"&amp;"ATA'!D:D,$C1378)&lt;&gt;1
    ),
    """",
    IFERROR(TEXTJOIN(CHAR(10),TRUE,FILTER('SUMMARY DATA'!F:F,'SUMMARY DATA'!D:D=$C1378)),"""")
  )
)"),"")</f>
        <v/>
      </c>
      <c r="G1378" s="2" t="str">
        <f>IFERROR(__xludf.DUMMYFUNCTION("IFERROR(
  TEXTJOIN(CHAR(10),TRUE,FILTER('SUMMARY DATA'!G:G,'SUMMARY DATA'!A:A=$A1378,'SUMMARY DATA'!C:C=$B1378)),
  IF(
    OR(
      ISNUMBER(SEARCH(""CDM CASH DEPOSIT"",$C1378)),
      ISNUMBER(SEARCH(""CASH DEPOSIT"",$C1378)),
      COUNTIF('SUMMARY D"&amp;"ATA'!D:D,$C1378)&lt;&gt;1
    ),
    """",
    IFERROR(TEXTJOIN(CHAR(10),TRUE,FILTER('SUMMARY DATA'!G:G,'SUMMARY DATA'!D:D=$C1378)),"""")
  )
)"),"")</f>
        <v/>
      </c>
      <c r="H1378" s="6" t="str">
        <f>IFERROR(__xludf.DUMMYFUNCTION("IFERROR(
  TEXTJOIN(CHAR(10),TRUE,FILTER('SUMMARY DATA'!H:H,'SUMMARY DATA'!A:A=$A1378,'SUMMARY DATA'!C:C=$B1378)),
  IF(
    OR(
      ISNUMBER(SEARCH(""CDM CASH DEPOSIT"",$C1378)),
      ISNUMBER(SEARCH(""CASH DEPOSIT"",$C1378)),
      COUNTIF('SUMMARY D"&amp;"ATA'!D:D,$C1378)&lt;&gt;1
    ),
    """",
    IFERROR(TEXTJOIN(CHAR(10),TRUE,FILTER('SUMMARY DATA'!H:H,'SUMMARY DATA'!D:D=$C1378)),"""")
  )
)"),"")</f>
        <v/>
      </c>
      <c r="I1378" s="6" t="str">
        <f>IFERROR(__xludf.DUMMYFUNCTION("IF(H1378="""","""",
SUM(ARRAYFORMULA(VALUE(SPLIT(H1378,CHAR(10)))))
)"),"")</f>
        <v/>
      </c>
      <c r="J1378" s="2" t="str">
        <f>IFERROR(__xludf.DUMMYFUNCTION("IFERROR(
  TEXTJOIN(CHAR(10),TRUE,FILTER('SUMMARY DATA'!I:I,'SUMMARY DATA'!A:A=$A1378,'SUMMARY DATA'!C:C=$B1378)),
  IF(
    OR(
      ISNUMBER(SEARCH(""CDM CASH DEPOSIT"",$C1378)),
      ISNUMBER(SEARCH(""CASH DEPOSIT"",$C1378)),
      COUNTIF('SUMMARY D"&amp;"ATA'!D:D,$C1378)&lt;&gt;1
    ),
    """",
    IFERROR(TEXTJOIN(CHAR(10),TRUE,FILTER('SUMMARY DATA'!I:I,'SUMMARY DATA'!D:D=$C1378)),"""")
  )
)"),"")</f>
        <v/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 ht="15.75" customHeight="1" spans="1:27">
      <c r="A1379" s="2"/>
      <c r="B1379" s="41"/>
      <c r="C1379" s="2"/>
      <c r="D1379" s="6"/>
      <c r="E1379" s="4" t="str">
        <f>IFERROR(__xludf.DUMMYFUNCTION("IFERROR(
  TEXTJOIN(CHAR(10),TRUE,FILTER('SUMMARY DATA'!E:E,'SUMMARY DATA'!A:A=$A1379,'SUMMARY DATA'!C:C=$B1379)),
  IF(
    OR(
      ISNUMBER(SEARCH(""CDM CASH DEPOSIT"",$C1379)),
      ISNUMBER(SEARCH(""CASH DEPOSIT"",$C1379)),
      COUNTIF('SUMMARY D"&amp;"ATA'!D:D,$C1379)&lt;&gt;1
    ),
    """",
    IFERROR(TEXTJOIN(CHAR(10),TRUE,FILTER('SUMMARY DATA'!E:E,'SUMMARY DATA'!D:D=$C1379)),"""")
  )
)"),"")</f>
        <v/>
      </c>
      <c r="F1379" s="2" t="str">
        <f>IFERROR(__xludf.DUMMYFUNCTION("IFERROR(
  TEXTJOIN(CHAR(10),TRUE,FILTER('SUMMARY DATA'!F:F,'SUMMARY DATA'!A:A=$A1379,'SUMMARY DATA'!C:C=$B1379)),
  IF(
    OR(
      ISNUMBER(SEARCH(""CDM CASH DEPOSIT"",$C1379)),
      ISNUMBER(SEARCH(""CASH DEPOSIT"",$C1379)),
      COUNTIF('SUMMARY D"&amp;"ATA'!D:D,$C1379)&lt;&gt;1
    ),
    """",
    IFERROR(TEXTJOIN(CHAR(10),TRUE,FILTER('SUMMARY DATA'!F:F,'SUMMARY DATA'!D:D=$C1379)),"""")
  )
)"),"")</f>
        <v/>
      </c>
      <c r="G1379" s="2" t="str">
        <f>IFERROR(__xludf.DUMMYFUNCTION("IFERROR(
  TEXTJOIN(CHAR(10),TRUE,FILTER('SUMMARY DATA'!G:G,'SUMMARY DATA'!A:A=$A1379,'SUMMARY DATA'!C:C=$B1379)),
  IF(
    OR(
      ISNUMBER(SEARCH(""CDM CASH DEPOSIT"",$C1379)),
      ISNUMBER(SEARCH(""CASH DEPOSIT"",$C1379)),
      COUNTIF('SUMMARY D"&amp;"ATA'!D:D,$C1379)&lt;&gt;1
    ),
    """",
    IFERROR(TEXTJOIN(CHAR(10),TRUE,FILTER('SUMMARY DATA'!G:G,'SUMMARY DATA'!D:D=$C1379)),"""")
  )
)"),"")</f>
        <v/>
      </c>
      <c r="H1379" s="6" t="str">
        <f>IFERROR(__xludf.DUMMYFUNCTION("IFERROR(
  TEXTJOIN(CHAR(10),TRUE,FILTER('SUMMARY DATA'!H:H,'SUMMARY DATA'!A:A=$A1379,'SUMMARY DATA'!C:C=$B1379)),
  IF(
    OR(
      ISNUMBER(SEARCH(""CDM CASH DEPOSIT"",$C1379)),
      ISNUMBER(SEARCH(""CASH DEPOSIT"",$C1379)),
      COUNTIF('SUMMARY D"&amp;"ATA'!D:D,$C1379)&lt;&gt;1
    ),
    """",
    IFERROR(TEXTJOIN(CHAR(10),TRUE,FILTER('SUMMARY DATA'!H:H,'SUMMARY DATA'!D:D=$C1379)),"""")
  )
)"),"")</f>
        <v/>
      </c>
      <c r="I1379" s="6" t="str">
        <f>IFERROR(__xludf.DUMMYFUNCTION("IF(H1379="""","""",
SUM(ARRAYFORMULA(VALUE(SPLIT(H1379,CHAR(10)))))
)"),"")</f>
        <v/>
      </c>
      <c r="J1379" s="2" t="str">
        <f>IFERROR(__xludf.DUMMYFUNCTION("IFERROR(
  TEXTJOIN(CHAR(10),TRUE,FILTER('SUMMARY DATA'!I:I,'SUMMARY DATA'!A:A=$A1379,'SUMMARY DATA'!C:C=$B1379)),
  IF(
    OR(
      ISNUMBER(SEARCH(""CDM CASH DEPOSIT"",$C1379)),
      ISNUMBER(SEARCH(""CASH DEPOSIT"",$C1379)),
      COUNTIF('SUMMARY D"&amp;"ATA'!D:D,$C1379)&lt;&gt;1
    ),
    """",
    IFERROR(TEXTJOIN(CHAR(10),TRUE,FILTER('SUMMARY DATA'!I:I,'SUMMARY DATA'!D:D=$C1379)),"""")
  )
)"),"")</f>
        <v/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ht="15.75" customHeight="1" spans="1:27">
      <c r="A1380" s="2"/>
      <c r="B1380" s="41"/>
      <c r="C1380" s="2"/>
      <c r="D1380" s="6"/>
      <c r="E1380" s="4" t="str">
        <f>IFERROR(__xludf.DUMMYFUNCTION("IFERROR(
  TEXTJOIN(CHAR(10),TRUE,FILTER('SUMMARY DATA'!E:E,'SUMMARY DATA'!A:A=$A1380,'SUMMARY DATA'!C:C=$B1380)),
  IF(
    OR(
      ISNUMBER(SEARCH(""CDM CASH DEPOSIT"",$C1380)),
      ISNUMBER(SEARCH(""CASH DEPOSIT"",$C1380)),
      COUNTIF('SUMMARY D"&amp;"ATA'!D:D,$C1380)&lt;&gt;1
    ),
    """",
    IFERROR(TEXTJOIN(CHAR(10),TRUE,FILTER('SUMMARY DATA'!E:E,'SUMMARY DATA'!D:D=$C1380)),"""")
  )
)"),"")</f>
        <v/>
      </c>
      <c r="F1380" s="2" t="str">
        <f>IFERROR(__xludf.DUMMYFUNCTION("IFERROR(
  TEXTJOIN(CHAR(10),TRUE,FILTER('SUMMARY DATA'!F:F,'SUMMARY DATA'!A:A=$A1380,'SUMMARY DATA'!C:C=$B1380)),
  IF(
    OR(
      ISNUMBER(SEARCH(""CDM CASH DEPOSIT"",$C1380)),
      ISNUMBER(SEARCH(""CASH DEPOSIT"",$C1380)),
      COUNTIF('SUMMARY D"&amp;"ATA'!D:D,$C1380)&lt;&gt;1
    ),
    """",
    IFERROR(TEXTJOIN(CHAR(10),TRUE,FILTER('SUMMARY DATA'!F:F,'SUMMARY DATA'!D:D=$C1380)),"""")
  )
)"),"")</f>
        <v/>
      </c>
      <c r="G1380" s="2" t="str">
        <f>IFERROR(__xludf.DUMMYFUNCTION("IFERROR(
  TEXTJOIN(CHAR(10),TRUE,FILTER('SUMMARY DATA'!G:G,'SUMMARY DATA'!A:A=$A1380,'SUMMARY DATA'!C:C=$B1380)),
  IF(
    OR(
      ISNUMBER(SEARCH(""CDM CASH DEPOSIT"",$C1380)),
      ISNUMBER(SEARCH(""CASH DEPOSIT"",$C1380)),
      COUNTIF('SUMMARY D"&amp;"ATA'!D:D,$C1380)&lt;&gt;1
    ),
    """",
    IFERROR(TEXTJOIN(CHAR(10),TRUE,FILTER('SUMMARY DATA'!G:G,'SUMMARY DATA'!D:D=$C1380)),"""")
  )
)"),"")</f>
        <v/>
      </c>
      <c r="H1380" s="6" t="str">
        <f>IFERROR(__xludf.DUMMYFUNCTION("IFERROR(
  TEXTJOIN(CHAR(10),TRUE,FILTER('SUMMARY DATA'!H:H,'SUMMARY DATA'!A:A=$A1380,'SUMMARY DATA'!C:C=$B1380)),
  IF(
    OR(
      ISNUMBER(SEARCH(""CDM CASH DEPOSIT"",$C1380)),
      ISNUMBER(SEARCH(""CASH DEPOSIT"",$C1380)),
      COUNTIF('SUMMARY D"&amp;"ATA'!D:D,$C1380)&lt;&gt;1
    ),
    """",
    IFERROR(TEXTJOIN(CHAR(10),TRUE,FILTER('SUMMARY DATA'!H:H,'SUMMARY DATA'!D:D=$C1380)),"""")
  )
)"),"")</f>
        <v/>
      </c>
      <c r="I1380" s="6" t="str">
        <f>IFERROR(__xludf.DUMMYFUNCTION("IF(H1380="""","""",
SUM(ARRAYFORMULA(VALUE(SPLIT(H1380,CHAR(10)))))
)"),"")</f>
        <v/>
      </c>
      <c r="J1380" s="2" t="str">
        <f>IFERROR(__xludf.DUMMYFUNCTION("IFERROR(
  TEXTJOIN(CHAR(10),TRUE,FILTER('SUMMARY DATA'!I:I,'SUMMARY DATA'!A:A=$A1380,'SUMMARY DATA'!C:C=$B1380)),
  IF(
    OR(
      ISNUMBER(SEARCH(""CDM CASH DEPOSIT"",$C1380)),
      ISNUMBER(SEARCH(""CASH DEPOSIT"",$C1380)),
      COUNTIF('SUMMARY D"&amp;"ATA'!D:D,$C1380)&lt;&gt;1
    ),
    """",
    IFERROR(TEXTJOIN(CHAR(10),TRUE,FILTER('SUMMARY DATA'!I:I,'SUMMARY DATA'!D:D=$C1380)),"""")
  )
)"),"")</f>
        <v/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 ht="15.75" customHeight="1" spans="1:27">
      <c r="A1381" s="2"/>
      <c r="B1381" s="41"/>
      <c r="C1381" s="2"/>
      <c r="D1381" s="6"/>
      <c r="E1381" s="4" t="str">
        <f>IFERROR(__xludf.DUMMYFUNCTION("IFERROR(
  TEXTJOIN(CHAR(10),TRUE,FILTER('SUMMARY DATA'!E:E,'SUMMARY DATA'!A:A=$A1381,'SUMMARY DATA'!C:C=$B1381)),
  IF(
    OR(
      ISNUMBER(SEARCH(""CDM CASH DEPOSIT"",$C1381)),
      ISNUMBER(SEARCH(""CASH DEPOSIT"",$C1381)),
      COUNTIF('SUMMARY D"&amp;"ATA'!D:D,$C1381)&lt;&gt;1
    ),
    """",
    IFERROR(TEXTJOIN(CHAR(10),TRUE,FILTER('SUMMARY DATA'!E:E,'SUMMARY DATA'!D:D=$C1381)),"""")
  )
)"),"")</f>
        <v/>
      </c>
      <c r="F1381" s="2" t="str">
        <f>IFERROR(__xludf.DUMMYFUNCTION("IFERROR(
  TEXTJOIN(CHAR(10),TRUE,FILTER('SUMMARY DATA'!F:F,'SUMMARY DATA'!A:A=$A1381,'SUMMARY DATA'!C:C=$B1381)),
  IF(
    OR(
      ISNUMBER(SEARCH(""CDM CASH DEPOSIT"",$C1381)),
      ISNUMBER(SEARCH(""CASH DEPOSIT"",$C1381)),
      COUNTIF('SUMMARY D"&amp;"ATA'!D:D,$C1381)&lt;&gt;1
    ),
    """",
    IFERROR(TEXTJOIN(CHAR(10),TRUE,FILTER('SUMMARY DATA'!F:F,'SUMMARY DATA'!D:D=$C1381)),"""")
  )
)"),"")</f>
        <v/>
      </c>
      <c r="G1381" s="2" t="str">
        <f>IFERROR(__xludf.DUMMYFUNCTION("IFERROR(
  TEXTJOIN(CHAR(10),TRUE,FILTER('SUMMARY DATA'!G:G,'SUMMARY DATA'!A:A=$A1381,'SUMMARY DATA'!C:C=$B1381)),
  IF(
    OR(
      ISNUMBER(SEARCH(""CDM CASH DEPOSIT"",$C1381)),
      ISNUMBER(SEARCH(""CASH DEPOSIT"",$C1381)),
      COUNTIF('SUMMARY D"&amp;"ATA'!D:D,$C1381)&lt;&gt;1
    ),
    """",
    IFERROR(TEXTJOIN(CHAR(10),TRUE,FILTER('SUMMARY DATA'!G:G,'SUMMARY DATA'!D:D=$C1381)),"""")
  )
)"),"")</f>
        <v/>
      </c>
      <c r="H1381" s="6" t="str">
        <f>IFERROR(__xludf.DUMMYFUNCTION("IFERROR(
  TEXTJOIN(CHAR(10),TRUE,FILTER('SUMMARY DATA'!H:H,'SUMMARY DATA'!A:A=$A1381,'SUMMARY DATA'!C:C=$B1381)),
  IF(
    OR(
      ISNUMBER(SEARCH(""CDM CASH DEPOSIT"",$C1381)),
      ISNUMBER(SEARCH(""CASH DEPOSIT"",$C1381)),
      COUNTIF('SUMMARY D"&amp;"ATA'!D:D,$C1381)&lt;&gt;1
    ),
    """",
    IFERROR(TEXTJOIN(CHAR(10),TRUE,FILTER('SUMMARY DATA'!H:H,'SUMMARY DATA'!D:D=$C1381)),"""")
  )
)"),"")</f>
        <v/>
      </c>
      <c r="I1381" s="6" t="str">
        <f>IFERROR(__xludf.DUMMYFUNCTION("IF(H1381="""","""",
SUM(ARRAYFORMULA(VALUE(SPLIT(H1381,CHAR(10)))))
)"),"")</f>
        <v/>
      </c>
      <c r="J1381" s="2" t="str">
        <f>IFERROR(__xludf.DUMMYFUNCTION("IFERROR(
  TEXTJOIN(CHAR(10),TRUE,FILTER('SUMMARY DATA'!I:I,'SUMMARY DATA'!A:A=$A1381,'SUMMARY DATA'!C:C=$B1381)),
  IF(
    OR(
      ISNUMBER(SEARCH(""CDM CASH DEPOSIT"",$C1381)),
      ISNUMBER(SEARCH(""CASH DEPOSIT"",$C1381)),
      COUNTIF('SUMMARY D"&amp;"ATA'!D:D,$C1381)&lt;&gt;1
    ),
    """",
    IFERROR(TEXTJOIN(CHAR(10),TRUE,FILTER('SUMMARY DATA'!I:I,'SUMMARY DATA'!D:D=$C1381)),"""")
  )
)"),"")</f>
        <v/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 ht="15.75" customHeight="1" spans="1:27">
      <c r="A1382" s="2"/>
      <c r="B1382" s="41"/>
      <c r="C1382" s="2"/>
      <c r="D1382" s="6"/>
      <c r="E1382" s="4" t="str">
        <f>IFERROR(__xludf.DUMMYFUNCTION("IFERROR(
  TEXTJOIN(CHAR(10),TRUE,FILTER('SUMMARY DATA'!E:E,'SUMMARY DATA'!A:A=$A1382,'SUMMARY DATA'!C:C=$B1382)),
  IF(
    OR(
      ISNUMBER(SEARCH(""CDM CASH DEPOSIT"",$C1382)),
      ISNUMBER(SEARCH(""CASH DEPOSIT"",$C1382)),
      COUNTIF('SUMMARY D"&amp;"ATA'!D:D,$C1382)&lt;&gt;1
    ),
    """",
    IFERROR(TEXTJOIN(CHAR(10),TRUE,FILTER('SUMMARY DATA'!E:E,'SUMMARY DATA'!D:D=$C1382)),"""")
  )
)"),"")</f>
        <v/>
      </c>
      <c r="F1382" s="2" t="str">
        <f>IFERROR(__xludf.DUMMYFUNCTION("IFERROR(
  TEXTJOIN(CHAR(10),TRUE,FILTER('SUMMARY DATA'!F:F,'SUMMARY DATA'!A:A=$A1382,'SUMMARY DATA'!C:C=$B1382)),
  IF(
    OR(
      ISNUMBER(SEARCH(""CDM CASH DEPOSIT"",$C1382)),
      ISNUMBER(SEARCH(""CASH DEPOSIT"",$C1382)),
      COUNTIF('SUMMARY D"&amp;"ATA'!D:D,$C1382)&lt;&gt;1
    ),
    """",
    IFERROR(TEXTJOIN(CHAR(10),TRUE,FILTER('SUMMARY DATA'!F:F,'SUMMARY DATA'!D:D=$C1382)),"""")
  )
)"),"")</f>
        <v/>
      </c>
      <c r="G1382" s="2" t="str">
        <f>IFERROR(__xludf.DUMMYFUNCTION("IFERROR(
  TEXTJOIN(CHAR(10),TRUE,FILTER('SUMMARY DATA'!G:G,'SUMMARY DATA'!A:A=$A1382,'SUMMARY DATA'!C:C=$B1382)),
  IF(
    OR(
      ISNUMBER(SEARCH(""CDM CASH DEPOSIT"",$C1382)),
      ISNUMBER(SEARCH(""CASH DEPOSIT"",$C1382)),
      COUNTIF('SUMMARY D"&amp;"ATA'!D:D,$C1382)&lt;&gt;1
    ),
    """",
    IFERROR(TEXTJOIN(CHAR(10),TRUE,FILTER('SUMMARY DATA'!G:G,'SUMMARY DATA'!D:D=$C1382)),"""")
  )
)"),"")</f>
        <v/>
      </c>
      <c r="H1382" s="6" t="str">
        <f>IFERROR(__xludf.DUMMYFUNCTION("IFERROR(
  TEXTJOIN(CHAR(10),TRUE,FILTER('SUMMARY DATA'!H:H,'SUMMARY DATA'!A:A=$A1382,'SUMMARY DATA'!C:C=$B1382)),
  IF(
    OR(
      ISNUMBER(SEARCH(""CDM CASH DEPOSIT"",$C1382)),
      ISNUMBER(SEARCH(""CASH DEPOSIT"",$C1382)),
      COUNTIF('SUMMARY D"&amp;"ATA'!D:D,$C1382)&lt;&gt;1
    ),
    """",
    IFERROR(TEXTJOIN(CHAR(10),TRUE,FILTER('SUMMARY DATA'!H:H,'SUMMARY DATA'!D:D=$C1382)),"""")
  )
)"),"")</f>
        <v/>
      </c>
      <c r="I1382" s="6" t="str">
        <f>IFERROR(__xludf.DUMMYFUNCTION("IF(H1382="""","""",
SUM(ARRAYFORMULA(VALUE(SPLIT(H1382,CHAR(10)))))
)"),"")</f>
        <v/>
      </c>
      <c r="J1382" s="2" t="str">
        <f>IFERROR(__xludf.DUMMYFUNCTION("IFERROR(
  TEXTJOIN(CHAR(10),TRUE,FILTER('SUMMARY DATA'!I:I,'SUMMARY DATA'!A:A=$A1382,'SUMMARY DATA'!C:C=$B1382)),
  IF(
    OR(
      ISNUMBER(SEARCH(""CDM CASH DEPOSIT"",$C1382)),
      ISNUMBER(SEARCH(""CASH DEPOSIT"",$C1382)),
      COUNTIF('SUMMARY D"&amp;"ATA'!D:D,$C1382)&lt;&gt;1
    ),
    """",
    IFERROR(TEXTJOIN(CHAR(10),TRUE,FILTER('SUMMARY DATA'!I:I,'SUMMARY DATA'!D:D=$C1382)),"""")
  )
)"),"")</f>
        <v/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ht="15.75" customHeight="1" spans="1:27">
      <c r="A1383" s="2"/>
      <c r="B1383" s="41"/>
      <c r="C1383" s="2"/>
      <c r="D1383" s="6"/>
      <c r="E1383" s="4" t="str">
        <f>IFERROR(__xludf.DUMMYFUNCTION("IFERROR(
  TEXTJOIN(CHAR(10),TRUE,FILTER('SUMMARY DATA'!E:E,'SUMMARY DATA'!A:A=$A1383,'SUMMARY DATA'!C:C=$B1383)),
  IF(
    OR(
      ISNUMBER(SEARCH(""CDM CASH DEPOSIT"",$C1383)),
      ISNUMBER(SEARCH(""CASH DEPOSIT"",$C1383)),
      COUNTIF('SUMMARY D"&amp;"ATA'!D:D,$C1383)&lt;&gt;1
    ),
    """",
    IFERROR(TEXTJOIN(CHAR(10),TRUE,FILTER('SUMMARY DATA'!E:E,'SUMMARY DATA'!D:D=$C1383)),"""")
  )
)"),"")</f>
        <v/>
      </c>
      <c r="F1383" s="2" t="str">
        <f>IFERROR(__xludf.DUMMYFUNCTION("IFERROR(
  TEXTJOIN(CHAR(10),TRUE,FILTER('SUMMARY DATA'!F:F,'SUMMARY DATA'!A:A=$A1383,'SUMMARY DATA'!C:C=$B1383)),
  IF(
    OR(
      ISNUMBER(SEARCH(""CDM CASH DEPOSIT"",$C1383)),
      ISNUMBER(SEARCH(""CASH DEPOSIT"",$C1383)),
      COUNTIF('SUMMARY D"&amp;"ATA'!D:D,$C1383)&lt;&gt;1
    ),
    """",
    IFERROR(TEXTJOIN(CHAR(10),TRUE,FILTER('SUMMARY DATA'!F:F,'SUMMARY DATA'!D:D=$C1383)),"""")
  )
)"),"")</f>
        <v/>
      </c>
      <c r="G1383" s="2" t="str">
        <f>IFERROR(__xludf.DUMMYFUNCTION("IFERROR(
  TEXTJOIN(CHAR(10),TRUE,FILTER('SUMMARY DATA'!G:G,'SUMMARY DATA'!A:A=$A1383,'SUMMARY DATA'!C:C=$B1383)),
  IF(
    OR(
      ISNUMBER(SEARCH(""CDM CASH DEPOSIT"",$C1383)),
      ISNUMBER(SEARCH(""CASH DEPOSIT"",$C1383)),
      COUNTIF('SUMMARY D"&amp;"ATA'!D:D,$C1383)&lt;&gt;1
    ),
    """",
    IFERROR(TEXTJOIN(CHAR(10),TRUE,FILTER('SUMMARY DATA'!G:G,'SUMMARY DATA'!D:D=$C1383)),"""")
  )
)"),"")</f>
        <v/>
      </c>
      <c r="H1383" s="6" t="str">
        <f>IFERROR(__xludf.DUMMYFUNCTION("IFERROR(
  TEXTJOIN(CHAR(10),TRUE,FILTER('SUMMARY DATA'!H:H,'SUMMARY DATA'!A:A=$A1383,'SUMMARY DATA'!C:C=$B1383)),
  IF(
    OR(
      ISNUMBER(SEARCH(""CDM CASH DEPOSIT"",$C1383)),
      ISNUMBER(SEARCH(""CASH DEPOSIT"",$C1383)),
      COUNTIF('SUMMARY D"&amp;"ATA'!D:D,$C1383)&lt;&gt;1
    ),
    """",
    IFERROR(TEXTJOIN(CHAR(10),TRUE,FILTER('SUMMARY DATA'!H:H,'SUMMARY DATA'!D:D=$C1383)),"""")
  )
)"),"")</f>
        <v/>
      </c>
      <c r="I1383" s="6" t="str">
        <f>IFERROR(__xludf.DUMMYFUNCTION("IF(H1383="""","""",
SUM(ARRAYFORMULA(VALUE(SPLIT(H1383,CHAR(10)))))
)"),"")</f>
        <v/>
      </c>
      <c r="J1383" s="2" t="str">
        <f>IFERROR(__xludf.DUMMYFUNCTION("IFERROR(
  TEXTJOIN(CHAR(10),TRUE,FILTER('SUMMARY DATA'!I:I,'SUMMARY DATA'!A:A=$A1383,'SUMMARY DATA'!C:C=$B1383)),
  IF(
    OR(
      ISNUMBER(SEARCH(""CDM CASH DEPOSIT"",$C1383)),
      ISNUMBER(SEARCH(""CASH DEPOSIT"",$C1383)),
      COUNTIF('SUMMARY D"&amp;"ATA'!D:D,$C1383)&lt;&gt;1
    ),
    """",
    IFERROR(TEXTJOIN(CHAR(10),TRUE,FILTER('SUMMARY DATA'!I:I,'SUMMARY DATA'!D:D=$C1383)),"""")
  )
)"),"")</f>
        <v/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 ht="15.75" customHeight="1" spans="1:27">
      <c r="A1384" s="2"/>
      <c r="B1384" s="41"/>
      <c r="C1384" s="2"/>
      <c r="D1384" s="6"/>
      <c r="E1384" s="4" t="str">
        <f>IFERROR(__xludf.DUMMYFUNCTION("IFERROR(
  TEXTJOIN(CHAR(10),TRUE,FILTER('SUMMARY DATA'!E:E,'SUMMARY DATA'!A:A=$A1384,'SUMMARY DATA'!C:C=$B1384)),
  IF(
    OR(
      ISNUMBER(SEARCH(""CDM CASH DEPOSIT"",$C1384)),
      ISNUMBER(SEARCH(""CASH DEPOSIT"",$C1384)),
      COUNTIF('SUMMARY D"&amp;"ATA'!D:D,$C1384)&lt;&gt;1
    ),
    """",
    IFERROR(TEXTJOIN(CHAR(10),TRUE,FILTER('SUMMARY DATA'!E:E,'SUMMARY DATA'!D:D=$C1384)),"""")
  )
)"),"")</f>
        <v/>
      </c>
      <c r="F1384" s="2" t="str">
        <f>IFERROR(__xludf.DUMMYFUNCTION("IFERROR(
  TEXTJOIN(CHAR(10),TRUE,FILTER('SUMMARY DATA'!F:F,'SUMMARY DATA'!A:A=$A1384,'SUMMARY DATA'!C:C=$B1384)),
  IF(
    OR(
      ISNUMBER(SEARCH(""CDM CASH DEPOSIT"",$C1384)),
      ISNUMBER(SEARCH(""CASH DEPOSIT"",$C1384)),
      COUNTIF('SUMMARY D"&amp;"ATA'!D:D,$C1384)&lt;&gt;1
    ),
    """",
    IFERROR(TEXTJOIN(CHAR(10),TRUE,FILTER('SUMMARY DATA'!F:F,'SUMMARY DATA'!D:D=$C1384)),"""")
  )
)"),"")</f>
        <v/>
      </c>
      <c r="G1384" s="2" t="str">
        <f>IFERROR(__xludf.DUMMYFUNCTION("IFERROR(
  TEXTJOIN(CHAR(10),TRUE,FILTER('SUMMARY DATA'!G:G,'SUMMARY DATA'!A:A=$A1384,'SUMMARY DATA'!C:C=$B1384)),
  IF(
    OR(
      ISNUMBER(SEARCH(""CDM CASH DEPOSIT"",$C1384)),
      ISNUMBER(SEARCH(""CASH DEPOSIT"",$C1384)),
      COUNTIF('SUMMARY D"&amp;"ATA'!D:D,$C1384)&lt;&gt;1
    ),
    """",
    IFERROR(TEXTJOIN(CHAR(10),TRUE,FILTER('SUMMARY DATA'!G:G,'SUMMARY DATA'!D:D=$C1384)),"""")
  )
)"),"")</f>
        <v/>
      </c>
      <c r="H1384" s="6" t="str">
        <f>IFERROR(__xludf.DUMMYFUNCTION("IFERROR(
  TEXTJOIN(CHAR(10),TRUE,FILTER('SUMMARY DATA'!H:H,'SUMMARY DATA'!A:A=$A1384,'SUMMARY DATA'!C:C=$B1384)),
  IF(
    OR(
      ISNUMBER(SEARCH(""CDM CASH DEPOSIT"",$C1384)),
      ISNUMBER(SEARCH(""CASH DEPOSIT"",$C1384)),
      COUNTIF('SUMMARY D"&amp;"ATA'!D:D,$C1384)&lt;&gt;1
    ),
    """",
    IFERROR(TEXTJOIN(CHAR(10),TRUE,FILTER('SUMMARY DATA'!H:H,'SUMMARY DATA'!D:D=$C1384)),"""")
  )
)"),"")</f>
        <v/>
      </c>
      <c r="I1384" s="6" t="str">
        <f>IFERROR(__xludf.DUMMYFUNCTION("IF(H1384="""","""",
SUM(ARRAYFORMULA(VALUE(SPLIT(H1384,CHAR(10)))))
)"),"")</f>
        <v/>
      </c>
      <c r="J1384" s="2" t="str">
        <f>IFERROR(__xludf.DUMMYFUNCTION("IFERROR(
  TEXTJOIN(CHAR(10),TRUE,FILTER('SUMMARY DATA'!I:I,'SUMMARY DATA'!A:A=$A1384,'SUMMARY DATA'!C:C=$B1384)),
  IF(
    OR(
      ISNUMBER(SEARCH(""CDM CASH DEPOSIT"",$C1384)),
      ISNUMBER(SEARCH(""CASH DEPOSIT"",$C1384)),
      COUNTIF('SUMMARY D"&amp;"ATA'!D:D,$C1384)&lt;&gt;1
    ),
    """",
    IFERROR(TEXTJOIN(CHAR(10),TRUE,FILTER('SUMMARY DATA'!I:I,'SUMMARY DATA'!D:D=$C1384)),"""")
  )
)"),"")</f>
        <v/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ht="15.75" customHeight="1" spans="1:27">
      <c r="A1385" s="2"/>
      <c r="B1385" s="41"/>
      <c r="C1385" s="2"/>
      <c r="D1385" s="6"/>
      <c r="E1385" s="4" t="str">
        <f>IFERROR(__xludf.DUMMYFUNCTION("IFERROR(
  TEXTJOIN(CHAR(10),TRUE,FILTER('SUMMARY DATA'!E:E,'SUMMARY DATA'!A:A=$A1385,'SUMMARY DATA'!C:C=$B1385)),
  IF(
    OR(
      ISNUMBER(SEARCH(""CDM CASH DEPOSIT"",$C1385)),
      ISNUMBER(SEARCH(""CASH DEPOSIT"",$C1385)),
      COUNTIF('SUMMARY D"&amp;"ATA'!D:D,$C1385)&lt;&gt;1
    ),
    """",
    IFERROR(TEXTJOIN(CHAR(10),TRUE,FILTER('SUMMARY DATA'!E:E,'SUMMARY DATA'!D:D=$C1385)),"""")
  )
)"),"")</f>
        <v/>
      </c>
      <c r="F1385" s="2" t="str">
        <f>IFERROR(__xludf.DUMMYFUNCTION("IFERROR(
  TEXTJOIN(CHAR(10),TRUE,FILTER('SUMMARY DATA'!F:F,'SUMMARY DATA'!A:A=$A1385,'SUMMARY DATA'!C:C=$B1385)),
  IF(
    OR(
      ISNUMBER(SEARCH(""CDM CASH DEPOSIT"",$C1385)),
      ISNUMBER(SEARCH(""CASH DEPOSIT"",$C1385)),
      COUNTIF('SUMMARY D"&amp;"ATA'!D:D,$C1385)&lt;&gt;1
    ),
    """",
    IFERROR(TEXTJOIN(CHAR(10),TRUE,FILTER('SUMMARY DATA'!F:F,'SUMMARY DATA'!D:D=$C1385)),"""")
  )
)"),"")</f>
        <v/>
      </c>
      <c r="G1385" s="2" t="str">
        <f>IFERROR(__xludf.DUMMYFUNCTION("IFERROR(
  TEXTJOIN(CHAR(10),TRUE,FILTER('SUMMARY DATA'!G:G,'SUMMARY DATA'!A:A=$A1385,'SUMMARY DATA'!C:C=$B1385)),
  IF(
    OR(
      ISNUMBER(SEARCH(""CDM CASH DEPOSIT"",$C1385)),
      ISNUMBER(SEARCH(""CASH DEPOSIT"",$C1385)),
      COUNTIF('SUMMARY D"&amp;"ATA'!D:D,$C1385)&lt;&gt;1
    ),
    """",
    IFERROR(TEXTJOIN(CHAR(10),TRUE,FILTER('SUMMARY DATA'!G:G,'SUMMARY DATA'!D:D=$C1385)),"""")
  )
)"),"")</f>
        <v/>
      </c>
      <c r="H1385" s="6" t="str">
        <f>IFERROR(__xludf.DUMMYFUNCTION("IFERROR(
  TEXTJOIN(CHAR(10),TRUE,FILTER('SUMMARY DATA'!H:H,'SUMMARY DATA'!A:A=$A1385,'SUMMARY DATA'!C:C=$B1385)),
  IF(
    OR(
      ISNUMBER(SEARCH(""CDM CASH DEPOSIT"",$C1385)),
      ISNUMBER(SEARCH(""CASH DEPOSIT"",$C1385)),
      COUNTIF('SUMMARY D"&amp;"ATA'!D:D,$C1385)&lt;&gt;1
    ),
    """",
    IFERROR(TEXTJOIN(CHAR(10),TRUE,FILTER('SUMMARY DATA'!H:H,'SUMMARY DATA'!D:D=$C1385)),"""")
  )
)"),"")</f>
        <v/>
      </c>
      <c r="I1385" s="6" t="str">
        <f>IFERROR(__xludf.DUMMYFUNCTION("IF(H1385="""","""",
SUM(ARRAYFORMULA(VALUE(SPLIT(H1385,CHAR(10)))))
)"),"")</f>
        <v/>
      </c>
      <c r="J1385" s="2" t="str">
        <f>IFERROR(__xludf.DUMMYFUNCTION("IFERROR(
  TEXTJOIN(CHAR(10),TRUE,FILTER('SUMMARY DATA'!I:I,'SUMMARY DATA'!A:A=$A1385,'SUMMARY DATA'!C:C=$B1385)),
  IF(
    OR(
      ISNUMBER(SEARCH(""CDM CASH DEPOSIT"",$C1385)),
      ISNUMBER(SEARCH(""CASH DEPOSIT"",$C1385)),
      COUNTIF('SUMMARY D"&amp;"ATA'!D:D,$C1385)&lt;&gt;1
    ),
    """",
    IFERROR(TEXTJOIN(CHAR(10),TRUE,FILTER('SUMMARY DATA'!I:I,'SUMMARY DATA'!D:D=$C1385)),"""")
  )
)"),"")</f>
        <v/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ht="15.75" customHeight="1" spans="1:27">
      <c r="A1386" s="2"/>
      <c r="B1386" s="41"/>
      <c r="C1386" s="2"/>
      <c r="D1386" s="6"/>
      <c r="E1386" s="4" t="str">
        <f>IFERROR(__xludf.DUMMYFUNCTION("IFERROR(
  TEXTJOIN(CHAR(10),TRUE,FILTER('SUMMARY DATA'!E:E,'SUMMARY DATA'!A:A=$A1386,'SUMMARY DATA'!C:C=$B1386)),
  IF(
    OR(
      ISNUMBER(SEARCH(""CDM CASH DEPOSIT"",$C1386)),
      ISNUMBER(SEARCH(""CASH DEPOSIT"",$C1386)),
      COUNTIF('SUMMARY D"&amp;"ATA'!D:D,$C1386)&lt;&gt;1
    ),
    """",
    IFERROR(TEXTJOIN(CHAR(10),TRUE,FILTER('SUMMARY DATA'!E:E,'SUMMARY DATA'!D:D=$C1386)),"""")
  )
)"),"")</f>
        <v/>
      </c>
      <c r="F1386" s="2" t="str">
        <f>IFERROR(__xludf.DUMMYFUNCTION("IFERROR(
  TEXTJOIN(CHAR(10),TRUE,FILTER('SUMMARY DATA'!F:F,'SUMMARY DATA'!A:A=$A1386,'SUMMARY DATA'!C:C=$B1386)),
  IF(
    OR(
      ISNUMBER(SEARCH(""CDM CASH DEPOSIT"",$C1386)),
      ISNUMBER(SEARCH(""CASH DEPOSIT"",$C1386)),
      COUNTIF('SUMMARY D"&amp;"ATA'!D:D,$C1386)&lt;&gt;1
    ),
    """",
    IFERROR(TEXTJOIN(CHAR(10),TRUE,FILTER('SUMMARY DATA'!F:F,'SUMMARY DATA'!D:D=$C1386)),"""")
  )
)"),"")</f>
        <v/>
      </c>
      <c r="G1386" s="2" t="str">
        <f>IFERROR(__xludf.DUMMYFUNCTION("IFERROR(
  TEXTJOIN(CHAR(10),TRUE,FILTER('SUMMARY DATA'!G:G,'SUMMARY DATA'!A:A=$A1386,'SUMMARY DATA'!C:C=$B1386)),
  IF(
    OR(
      ISNUMBER(SEARCH(""CDM CASH DEPOSIT"",$C1386)),
      ISNUMBER(SEARCH(""CASH DEPOSIT"",$C1386)),
      COUNTIF('SUMMARY D"&amp;"ATA'!D:D,$C1386)&lt;&gt;1
    ),
    """",
    IFERROR(TEXTJOIN(CHAR(10),TRUE,FILTER('SUMMARY DATA'!G:G,'SUMMARY DATA'!D:D=$C1386)),"""")
  )
)"),"")</f>
        <v/>
      </c>
      <c r="H1386" s="6" t="str">
        <f>IFERROR(__xludf.DUMMYFUNCTION("IFERROR(
  TEXTJOIN(CHAR(10),TRUE,FILTER('SUMMARY DATA'!H:H,'SUMMARY DATA'!A:A=$A1386,'SUMMARY DATA'!C:C=$B1386)),
  IF(
    OR(
      ISNUMBER(SEARCH(""CDM CASH DEPOSIT"",$C1386)),
      ISNUMBER(SEARCH(""CASH DEPOSIT"",$C1386)),
      COUNTIF('SUMMARY D"&amp;"ATA'!D:D,$C1386)&lt;&gt;1
    ),
    """",
    IFERROR(TEXTJOIN(CHAR(10),TRUE,FILTER('SUMMARY DATA'!H:H,'SUMMARY DATA'!D:D=$C1386)),"""")
  )
)"),"")</f>
        <v/>
      </c>
      <c r="I1386" s="6" t="str">
        <f>IFERROR(__xludf.DUMMYFUNCTION("IF(H1386="""","""",
SUM(ARRAYFORMULA(VALUE(SPLIT(H1386,CHAR(10)))))
)"),"")</f>
        <v/>
      </c>
      <c r="J1386" s="2" t="str">
        <f>IFERROR(__xludf.DUMMYFUNCTION("IFERROR(
  TEXTJOIN(CHAR(10),TRUE,FILTER('SUMMARY DATA'!I:I,'SUMMARY DATA'!A:A=$A1386,'SUMMARY DATA'!C:C=$B1386)),
  IF(
    OR(
      ISNUMBER(SEARCH(""CDM CASH DEPOSIT"",$C1386)),
      ISNUMBER(SEARCH(""CASH DEPOSIT"",$C1386)),
      COUNTIF('SUMMARY D"&amp;"ATA'!D:D,$C1386)&lt;&gt;1
    ),
    """",
    IFERROR(TEXTJOIN(CHAR(10),TRUE,FILTER('SUMMARY DATA'!I:I,'SUMMARY DATA'!D:D=$C1386)),"""")
  )
)"),"")</f>
        <v/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ht="15.75" customHeight="1" spans="1:27">
      <c r="A1387" s="2"/>
      <c r="B1387" s="41"/>
      <c r="C1387" s="2"/>
      <c r="D1387" s="6"/>
      <c r="E1387" s="4" t="str">
        <f>IFERROR(__xludf.DUMMYFUNCTION("IFERROR(
  TEXTJOIN(CHAR(10),TRUE,FILTER('SUMMARY DATA'!E:E,'SUMMARY DATA'!A:A=$A1387,'SUMMARY DATA'!C:C=$B1387)),
  IF(
    OR(
      ISNUMBER(SEARCH(""CDM CASH DEPOSIT"",$C1387)),
      ISNUMBER(SEARCH(""CASH DEPOSIT"",$C1387)),
      COUNTIF('SUMMARY D"&amp;"ATA'!D:D,$C1387)&lt;&gt;1
    ),
    """",
    IFERROR(TEXTJOIN(CHAR(10),TRUE,FILTER('SUMMARY DATA'!E:E,'SUMMARY DATA'!D:D=$C1387)),"""")
  )
)"),"")</f>
        <v/>
      </c>
      <c r="F1387" s="2" t="str">
        <f>IFERROR(__xludf.DUMMYFUNCTION("IFERROR(
  TEXTJOIN(CHAR(10),TRUE,FILTER('SUMMARY DATA'!F:F,'SUMMARY DATA'!A:A=$A1387,'SUMMARY DATA'!C:C=$B1387)),
  IF(
    OR(
      ISNUMBER(SEARCH(""CDM CASH DEPOSIT"",$C1387)),
      ISNUMBER(SEARCH(""CASH DEPOSIT"",$C1387)),
      COUNTIF('SUMMARY D"&amp;"ATA'!D:D,$C1387)&lt;&gt;1
    ),
    """",
    IFERROR(TEXTJOIN(CHAR(10),TRUE,FILTER('SUMMARY DATA'!F:F,'SUMMARY DATA'!D:D=$C1387)),"""")
  )
)"),"")</f>
        <v/>
      </c>
      <c r="G1387" s="2" t="str">
        <f>IFERROR(__xludf.DUMMYFUNCTION("IFERROR(
  TEXTJOIN(CHAR(10),TRUE,FILTER('SUMMARY DATA'!G:G,'SUMMARY DATA'!A:A=$A1387,'SUMMARY DATA'!C:C=$B1387)),
  IF(
    OR(
      ISNUMBER(SEARCH(""CDM CASH DEPOSIT"",$C1387)),
      ISNUMBER(SEARCH(""CASH DEPOSIT"",$C1387)),
      COUNTIF('SUMMARY D"&amp;"ATA'!D:D,$C1387)&lt;&gt;1
    ),
    """",
    IFERROR(TEXTJOIN(CHAR(10),TRUE,FILTER('SUMMARY DATA'!G:G,'SUMMARY DATA'!D:D=$C1387)),"""")
  )
)"),"")</f>
        <v/>
      </c>
      <c r="H1387" s="6" t="str">
        <f>IFERROR(__xludf.DUMMYFUNCTION("IFERROR(
  TEXTJOIN(CHAR(10),TRUE,FILTER('SUMMARY DATA'!H:H,'SUMMARY DATA'!A:A=$A1387,'SUMMARY DATA'!C:C=$B1387)),
  IF(
    OR(
      ISNUMBER(SEARCH(""CDM CASH DEPOSIT"",$C1387)),
      ISNUMBER(SEARCH(""CASH DEPOSIT"",$C1387)),
      COUNTIF('SUMMARY D"&amp;"ATA'!D:D,$C1387)&lt;&gt;1
    ),
    """",
    IFERROR(TEXTJOIN(CHAR(10),TRUE,FILTER('SUMMARY DATA'!H:H,'SUMMARY DATA'!D:D=$C1387)),"""")
  )
)"),"")</f>
        <v/>
      </c>
      <c r="I1387" s="6" t="str">
        <f>IFERROR(__xludf.DUMMYFUNCTION("IF(H1387="""","""",
SUM(ARRAYFORMULA(VALUE(SPLIT(H1387,CHAR(10)))))
)"),"")</f>
        <v/>
      </c>
      <c r="J1387" s="2" t="str">
        <f>IFERROR(__xludf.DUMMYFUNCTION("IFERROR(
  TEXTJOIN(CHAR(10),TRUE,FILTER('SUMMARY DATA'!I:I,'SUMMARY DATA'!A:A=$A1387,'SUMMARY DATA'!C:C=$B1387)),
  IF(
    OR(
      ISNUMBER(SEARCH(""CDM CASH DEPOSIT"",$C1387)),
      ISNUMBER(SEARCH(""CASH DEPOSIT"",$C1387)),
      COUNTIF('SUMMARY D"&amp;"ATA'!D:D,$C1387)&lt;&gt;1
    ),
    """",
    IFERROR(TEXTJOIN(CHAR(10),TRUE,FILTER('SUMMARY DATA'!I:I,'SUMMARY DATA'!D:D=$C1387)),"""")
  )
)"),"")</f>
        <v/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ht="15.75" customHeight="1" spans="1:27">
      <c r="A1388" s="2"/>
      <c r="B1388" s="41"/>
      <c r="C1388" s="2"/>
      <c r="D1388" s="6"/>
      <c r="E1388" s="4" t="str">
        <f>IFERROR(__xludf.DUMMYFUNCTION("IFERROR(
  TEXTJOIN(CHAR(10),TRUE,FILTER('SUMMARY DATA'!E:E,'SUMMARY DATA'!A:A=$A1388,'SUMMARY DATA'!C:C=$B1388)),
  IF(
    OR(
      ISNUMBER(SEARCH(""CDM CASH DEPOSIT"",$C1388)),
      ISNUMBER(SEARCH(""CASH DEPOSIT"",$C1388)),
      COUNTIF('SUMMARY D"&amp;"ATA'!D:D,$C1388)&lt;&gt;1
    ),
    """",
    IFERROR(TEXTJOIN(CHAR(10),TRUE,FILTER('SUMMARY DATA'!E:E,'SUMMARY DATA'!D:D=$C1388)),"""")
  )
)"),"")</f>
        <v/>
      </c>
      <c r="F1388" s="2" t="str">
        <f>IFERROR(__xludf.DUMMYFUNCTION("IFERROR(
  TEXTJOIN(CHAR(10),TRUE,FILTER('SUMMARY DATA'!F:F,'SUMMARY DATA'!A:A=$A1388,'SUMMARY DATA'!C:C=$B1388)),
  IF(
    OR(
      ISNUMBER(SEARCH(""CDM CASH DEPOSIT"",$C1388)),
      ISNUMBER(SEARCH(""CASH DEPOSIT"",$C1388)),
      COUNTIF('SUMMARY D"&amp;"ATA'!D:D,$C1388)&lt;&gt;1
    ),
    """",
    IFERROR(TEXTJOIN(CHAR(10),TRUE,FILTER('SUMMARY DATA'!F:F,'SUMMARY DATA'!D:D=$C1388)),"""")
  )
)"),"")</f>
        <v/>
      </c>
      <c r="G1388" s="2" t="str">
        <f>IFERROR(__xludf.DUMMYFUNCTION("IFERROR(
  TEXTJOIN(CHAR(10),TRUE,FILTER('SUMMARY DATA'!G:G,'SUMMARY DATA'!A:A=$A1388,'SUMMARY DATA'!C:C=$B1388)),
  IF(
    OR(
      ISNUMBER(SEARCH(""CDM CASH DEPOSIT"",$C1388)),
      ISNUMBER(SEARCH(""CASH DEPOSIT"",$C1388)),
      COUNTIF('SUMMARY D"&amp;"ATA'!D:D,$C1388)&lt;&gt;1
    ),
    """",
    IFERROR(TEXTJOIN(CHAR(10),TRUE,FILTER('SUMMARY DATA'!G:G,'SUMMARY DATA'!D:D=$C1388)),"""")
  )
)"),"")</f>
        <v/>
      </c>
      <c r="H1388" s="6" t="str">
        <f>IFERROR(__xludf.DUMMYFUNCTION("IFERROR(
  TEXTJOIN(CHAR(10),TRUE,FILTER('SUMMARY DATA'!H:H,'SUMMARY DATA'!A:A=$A1388,'SUMMARY DATA'!C:C=$B1388)),
  IF(
    OR(
      ISNUMBER(SEARCH(""CDM CASH DEPOSIT"",$C1388)),
      ISNUMBER(SEARCH(""CASH DEPOSIT"",$C1388)),
      COUNTIF('SUMMARY D"&amp;"ATA'!D:D,$C1388)&lt;&gt;1
    ),
    """",
    IFERROR(TEXTJOIN(CHAR(10),TRUE,FILTER('SUMMARY DATA'!H:H,'SUMMARY DATA'!D:D=$C1388)),"""")
  )
)"),"")</f>
        <v/>
      </c>
      <c r="I1388" s="6" t="str">
        <f>IFERROR(__xludf.DUMMYFUNCTION("IF(H1388="""","""",
SUM(ARRAYFORMULA(VALUE(SPLIT(H1388,CHAR(10)))))
)"),"")</f>
        <v/>
      </c>
      <c r="J1388" s="2" t="str">
        <f>IFERROR(__xludf.DUMMYFUNCTION("IFERROR(
  TEXTJOIN(CHAR(10),TRUE,FILTER('SUMMARY DATA'!I:I,'SUMMARY DATA'!A:A=$A1388,'SUMMARY DATA'!C:C=$B1388)),
  IF(
    OR(
      ISNUMBER(SEARCH(""CDM CASH DEPOSIT"",$C1388)),
      ISNUMBER(SEARCH(""CASH DEPOSIT"",$C1388)),
      COUNTIF('SUMMARY D"&amp;"ATA'!D:D,$C1388)&lt;&gt;1
    ),
    """",
    IFERROR(TEXTJOIN(CHAR(10),TRUE,FILTER('SUMMARY DATA'!I:I,'SUMMARY DATA'!D:D=$C1388)),"""")
  )
)"),"")</f>
        <v/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 ht="15.75" customHeight="1" spans="1:27">
      <c r="A1389" s="2"/>
      <c r="B1389" s="41"/>
      <c r="C1389" s="2"/>
      <c r="D1389" s="6"/>
      <c r="E1389" s="4" t="str">
        <f>IFERROR(__xludf.DUMMYFUNCTION("IFERROR(
  TEXTJOIN(CHAR(10),TRUE,FILTER('SUMMARY DATA'!E:E,'SUMMARY DATA'!A:A=$A1389,'SUMMARY DATA'!C:C=$B1389)),
  IF(
    OR(
      ISNUMBER(SEARCH(""CDM CASH DEPOSIT"",$C1389)),
      ISNUMBER(SEARCH(""CASH DEPOSIT"",$C1389)),
      COUNTIF('SUMMARY D"&amp;"ATA'!D:D,$C1389)&lt;&gt;1
    ),
    """",
    IFERROR(TEXTJOIN(CHAR(10),TRUE,FILTER('SUMMARY DATA'!E:E,'SUMMARY DATA'!D:D=$C1389)),"""")
  )
)"),"")</f>
        <v/>
      </c>
      <c r="F1389" s="2" t="str">
        <f>IFERROR(__xludf.DUMMYFUNCTION("IFERROR(
  TEXTJOIN(CHAR(10),TRUE,FILTER('SUMMARY DATA'!F:F,'SUMMARY DATA'!A:A=$A1389,'SUMMARY DATA'!C:C=$B1389)),
  IF(
    OR(
      ISNUMBER(SEARCH(""CDM CASH DEPOSIT"",$C1389)),
      ISNUMBER(SEARCH(""CASH DEPOSIT"",$C1389)),
      COUNTIF('SUMMARY D"&amp;"ATA'!D:D,$C1389)&lt;&gt;1
    ),
    """",
    IFERROR(TEXTJOIN(CHAR(10),TRUE,FILTER('SUMMARY DATA'!F:F,'SUMMARY DATA'!D:D=$C1389)),"""")
  )
)"),"")</f>
        <v/>
      </c>
      <c r="G1389" s="2" t="str">
        <f>IFERROR(__xludf.DUMMYFUNCTION("IFERROR(
  TEXTJOIN(CHAR(10),TRUE,FILTER('SUMMARY DATA'!G:G,'SUMMARY DATA'!A:A=$A1389,'SUMMARY DATA'!C:C=$B1389)),
  IF(
    OR(
      ISNUMBER(SEARCH(""CDM CASH DEPOSIT"",$C1389)),
      ISNUMBER(SEARCH(""CASH DEPOSIT"",$C1389)),
      COUNTIF('SUMMARY D"&amp;"ATA'!D:D,$C1389)&lt;&gt;1
    ),
    """",
    IFERROR(TEXTJOIN(CHAR(10),TRUE,FILTER('SUMMARY DATA'!G:G,'SUMMARY DATA'!D:D=$C1389)),"""")
  )
)"),"")</f>
        <v/>
      </c>
      <c r="H1389" s="6" t="str">
        <f>IFERROR(__xludf.DUMMYFUNCTION("IFERROR(
  TEXTJOIN(CHAR(10),TRUE,FILTER('SUMMARY DATA'!H:H,'SUMMARY DATA'!A:A=$A1389,'SUMMARY DATA'!C:C=$B1389)),
  IF(
    OR(
      ISNUMBER(SEARCH(""CDM CASH DEPOSIT"",$C1389)),
      ISNUMBER(SEARCH(""CASH DEPOSIT"",$C1389)),
      COUNTIF('SUMMARY D"&amp;"ATA'!D:D,$C1389)&lt;&gt;1
    ),
    """",
    IFERROR(TEXTJOIN(CHAR(10),TRUE,FILTER('SUMMARY DATA'!H:H,'SUMMARY DATA'!D:D=$C1389)),"""")
  )
)"),"")</f>
        <v/>
      </c>
      <c r="I1389" s="6" t="str">
        <f>IFERROR(__xludf.DUMMYFUNCTION("IF(H1389="""","""",
SUM(ARRAYFORMULA(VALUE(SPLIT(H1389,CHAR(10)))))
)"),"")</f>
        <v/>
      </c>
      <c r="J1389" s="2" t="str">
        <f>IFERROR(__xludf.DUMMYFUNCTION("IFERROR(
  TEXTJOIN(CHAR(10),TRUE,FILTER('SUMMARY DATA'!I:I,'SUMMARY DATA'!A:A=$A1389,'SUMMARY DATA'!C:C=$B1389)),
  IF(
    OR(
      ISNUMBER(SEARCH(""CDM CASH DEPOSIT"",$C1389)),
      ISNUMBER(SEARCH(""CASH DEPOSIT"",$C1389)),
      COUNTIF('SUMMARY D"&amp;"ATA'!D:D,$C1389)&lt;&gt;1
    ),
    """",
    IFERROR(TEXTJOIN(CHAR(10),TRUE,FILTER('SUMMARY DATA'!I:I,'SUMMARY DATA'!D:D=$C1389)),"""")
  )
)"),"")</f>
        <v/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ht="15.75" customHeight="1" spans="1:27">
      <c r="A1390" s="2"/>
      <c r="B1390" s="41"/>
      <c r="C1390" s="2"/>
      <c r="D1390" s="6"/>
      <c r="E1390" s="4" t="str">
        <f>IFERROR(__xludf.DUMMYFUNCTION("IFERROR(
  TEXTJOIN(CHAR(10),TRUE,FILTER('SUMMARY DATA'!E:E,'SUMMARY DATA'!A:A=$A1390,'SUMMARY DATA'!C:C=$B1390)),
  IF(
    OR(
      ISNUMBER(SEARCH(""CDM CASH DEPOSIT"",$C1390)),
      ISNUMBER(SEARCH(""CASH DEPOSIT"",$C1390)),
      COUNTIF('SUMMARY D"&amp;"ATA'!D:D,$C1390)&lt;&gt;1
    ),
    """",
    IFERROR(TEXTJOIN(CHAR(10),TRUE,FILTER('SUMMARY DATA'!E:E,'SUMMARY DATA'!D:D=$C1390)),"""")
  )
)"),"")</f>
        <v/>
      </c>
      <c r="F1390" s="2" t="str">
        <f>IFERROR(__xludf.DUMMYFUNCTION("IFERROR(
  TEXTJOIN(CHAR(10),TRUE,FILTER('SUMMARY DATA'!F:F,'SUMMARY DATA'!A:A=$A1390,'SUMMARY DATA'!C:C=$B1390)),
  IF(
    OR(
      ISNUMBER(SEARCH(""CDM CASH DEPOSIT"",$C1390)),
      ISNUMBER(SEARCH(""CASH DEPOSIT"",$C1390)),
      COUNTIF('SUMMARY D"&amp;"ATA'!D:D,$C1390)&lt;&gt;1
    ),
    """",
    IFERROR(TEXTJOIN(CHAR(10),TRUE,FILTER('SUMMARY DATA'!F:F,'SUMMARY DATA'!D:D=$C1390)),"""")
  )
)"),"")</f>
        <v/>
      </c>
      <c r="G1390" s="2" t="str">
        <f>IFERROR(__xludf.DUMMYFUNCTION("IFERROR(
  TEXTJOIN(CHAR(10),TRUE,FILTER('SUMMARY DATA'!G:G,'SUMMARY DATA'!A:A=$A1390,'SUMMARY DATA'!C:C=$B1390)),
  IF(
    OR(
      ISNUMBER(SEARCH(""CDM CASH DEPOSIT"",$C1390)),
      ISNUMBER(SEARCH(""CASH DEPOSIT"",$C1390)),
      COUNTIF('SUMMARY D"&amp;"ATA'!D:D,$C1390)&lt;&gt;1
    ),
    """",
    IFERROR(TEXTJOIN(CHAR(10),TRUE,FILTER('SUMMARY DATA'!G:G,'SUMMARY DATA'!D:D=$C1390)),"""")
  )
)"),"")</f>
        <v/>
      </c>
      <c r="H1390" s="6" t="str">
        <f>IFERROR(__xludf.DUMMYFUNCTION("IFERROR(
  TEXTJOIN(CHAR(10),TRUE,FILTER('SUMMARY DATA'!H:H,'SUMMARY DATA'!A:A=$A1390,'SUMMARY DATA'!C:C=$B1390)),
  IF(
    OR(
      ISNUMBER(SEARCH(""CDM CASH DEPOSIT"",$C1390)),
      ISNUMBER(SEARCH(""CASH DEPOSIT"",$C1390)),
      COUNTIF('SUMMARY D"&amp;"ATA'!D:D,$C1390)&lt;&gt;1
    ),
    """",
    IFERROR(TEXTJOIN(CHAR(10),TRUE,FILTER('SUMMARY DATA'!H:H,'SUMMARY DATA'!D:D=$C1390)),"""")
  )
)"),"")</f>
        <v/>
      </c>
      <c r="I1390" s="6" t="str">
        <f>IFERROR(__xludf.DUMMYFUNCTION("IF(H1390="""","""",
SUM(ARRAYFORMULA(VALUE(SPLIT(H1390,CHAR(10)))))
)"),"")</f>
        <v/>
      </c>
      <c r="J1390" s="2" t="str">
        <f>IFERROR(__xludf.DUMMYFUNCTION("IFERROR(
  TEXTJOIN(CHAR(10),TRUE,FILTER('SUMMARY DATA'!I:I,'SUMMARY DATA'!A:A=$A1390,'SUMMARY DATA'!C:C=$B1390)),
  IF(
    OR(
      ISNUMBER(SEARCH(""CDM CASH DEPOSIT"",$C1390)),
      ISNUMBER(SEARCH(""CASH DEPOSIT"",$C1390)),
      COUNTIF('SUMMARY D"&amp;"ATA'!D:D,$C1390)&lt;&gt;1
    ),
    """",
    IFERROR(TEXTJOIN(CHAR(10),TRUE,FILTER('SUMMARY DATA'!I:I,'SUMMARY DATA'!D:D=$C1390)),"""")
  )
)"),"")</f>
        <v/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ht="15.75" customHeight="1" spans="1:27">
      <c r="A1391" s="2"/>
      <c r="B1391" s="41"/>
      <c r="C1391" s="2"/>
      <c r="D1391" s="6"/>
      <c r="E1391" s="4" t="str">
        <f>IFERROR(__xludf.DUMMYFUNCTION("IFERROR(
  TEXTJOIN(CHAR(10),TRUE,FILTER('SUMMARY DATA'!E:E,'SUMMARY DATA'!A:A=$A1391,'SUMMARY DATA'!C:C=$B1391)),
  IF(
    OR(
      ISNUMBER(SEARCH(""CDM CASH DEPOSIT"",$C1391)),
      ISNUMBER(SEARCH(""CASH DEPOSIT"",$C1391)),
      COUNTIF('SUMMARY D"&amp;"ATA'!D:D,$C1391)&lt;&gt;1
    ),
    """",
    IFERROR(TEXTJOIN(CHAR(10),TRUE,FILTER('SUMMARY DATA'!E:E,'SUMMARY DATA'!D:D=$C1391)),"""")
  )
)"),"")</f>
        <v/>
      </c>
      <c r="F1391" s="2" t="str">
        <f>IFERROR(__xludf.DUMMYFUNCTION("IFERROR(
  TEXTJOIN(CHAR(10),TRUE,FILTER('SUMMARY DATA'!F:F,'SUMMARY DATA'!A:A=$A1391,'SUMMARY DATA'!C:C=$B1391)),
  IF(
    OR(
      ISNUMBER(SEARCH(""CDM CASH DEPOSIT"",$C1391)),
      ISNUMBER(SEARCH(""CASH DEPOSIT"",$C1391)),
      COUNTIF('SUMMARY D"&amp;"ATA'!D:D,$C1391)&lt;&gt;1
    ),
    """",
    IFERROR(TEXTJOIN(CHAR(10),TRUE,FILTER('SUMMARY DATA'!F:F,'SUMMARY DATA'!D:D=$C1391)),"""")
  )
)"),"")</f>
        <v/>
      </c>
      <c r="G1391" s="2" t="str">
        <f>IFERROR(__xludf.DUMMYFUNCTION("IFERROR(
  TEXTJOIN(CHAR(10),TRUE,FILTER('SUMMARY DATA'!G:G,'SUMMARY DATA'!A:A=$A1391,'SUMMARY DATA'!C:C=$B1391)),
  IF(
    OR(
      ISNUMBER(SEARCH(""CDM CASH DEPOSIT"",$C1391)),
      ISNUMBER(SEARCH(""CASH DEPOSIT"",$C1391)),
      COUNTIF('SUMMARY D"&amp;"ATA'!D:D,$C1391)&lt;&gt;1
    ),
    """",
    IFERROR(TEXTJOIN(CHAR(10),TRUE,FILTER('SUMMARY DATA'!G:G,'SUMMARY DATA'!D:D=$C1391)),"""")
  )
)"),"")</f>
        <v/>
      </c>
      <c r="H1391" s="6" t="str">
        <f>IFERROR(__xludf.DUMMYFUNCTION("IFERROR(
  TEXTJOIN(CHAR(10),TRUE,FILTER('SUMMARY DATA'!H:H,'SUMMARY DATA'!A:A=$A1391,'SUMMARY DATA'!C:C=$B1391)),
  IF(
    OR(
      ISNUMBER(SEARCH(""CDM CASH DEPOSIT"",$C1391)),
      ISNUMBER(SEARCH(""CASH DEPOSIT"",$C1391)),
      COUNTIF('SUMMARY D"&amp;"ATA'!D:D,$C1391)&lt;&gt;1
    ),
    """",
    IFERROR(TEXTJOIN(CHAR(10),TRUE,FILTER('SUMMARY DATA'!H:H,'SUMMARY DATA'!D:D=$C1391)),"""")
  )
)"),"")</f>
        <v/>
      </c>
      <c r="I1391" s="6" t="str">
        <f>IFERROR(__xludf.DUMMYFUNCTION("IF(H1391="""","""",
SUM(ARRAYFORMULA(VALUE(SPLIT(H1391,CHAR(10)))))
)"),"")</f>
        <v/>
      </c>
      <c r="J1391" s="2" t="str">
        <f>IFERROR(__xludf.DUMMYFUNCTION("IFERROR(
  TEXTJOIN(CHAR(10),TRUE,FILTER('SUMMARY DATA'!I:I,'SUMMARY DATA'!A:A=$A1391,'SUMMARY DATA'!C:C=$B1391)),
  IF(
    OR(
      ISNUMBER(SEARCH(""CDM CASH DEPOSIT"",$C1391)),
      ISNUMBER(SEARCH(""CASH DEPOSIT"",$C1391)),
      COUNTIF('SUMMARY D"&amp;"ATA'!D:D,$C1391)&lt;&gt;1
    ),
    """",
    IFERROR(TEXTJOIN(CHAR(10),TRUE,FILTER('SUMMARY DATA'!I:I,'SUMMARY DATA'!D:D=$C1391)),"""")
  )
)"),"")</f>
        <v/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 ht="15.75" customHeight="1" spans="1:27">
      <c r="A1392" s="2"/>
      <c r="B1392" s="41"/>
      <c r="C1392" s="2"/>
      <c r="D1392" s="6"/>
      <c r="E1392" s="4" t="str">
        <f>IFERROR(__xludf.DUMMYFUNCTION("IFERROR(
  TEXTJOIN(CHAR(10),TRUE,FILTER('SUMMARY DATA'!E:E,'SUMMARY DATA'!A:A=$A1392,'SUMMARY DATA'!C:C=$B1392)),
  IF(
    OR(
      ISNUMBER(SEARCH(""CDM CASH DEPOSIT"",$C1392)),
      ISNUMBER(SEARCH(""CASH DEPOSIT"",$C1392)),
      COUNTIF('SUMMARY D"&amp;"ATA'!D:D,$C1392)&lt;&gt;1
    ),
    """",
    IFERROR(TEXTJOIN(CHAR(10),TRUE,FILTER('SUMMARY DATA'!E:E,'SUMMARY DATA'!D:D=$C1392)),"""")
  )
)"),"")</f>
        <v/>
      </c>
      <c r="F1392" s="2" t="str">
        <f>IFERROR(__xludf.DUMMYFUNCTION("IFERROR(
  TEXTJOIN(CHAR(10),TRUE,FILTER('SUMMARY DATA'!F:F,'SUMMARY DATA'!A:A=$A1392,'SUMMARY DATA'!C:C=$B1392)),
  IF(
    OR(
      ISNUMBER(SEARCH(""CDM CASH DEPOSIT"",$C1392)),
      ISNUMBER(SEARCH(""CASH DEPOSIT"",$C1392)),
      COUNTIF('SUMMARY D"&amp;"ATA'!D:D,$C1392)&lt;&gt;1
    ),
    """",
    IFERROR(TEXTJOIN(CHAR(10),TRUE,FILTER('SUMMARY DATA'!F:F,'SUMMARY DATA'!D:D=$C1392)),"""")
  )
)"),"")</f>
        <v/>
      </c>
      <c r="G1392" s="2" t="str">
        <f>IFERROR(__xludf.DUMMYFUNCTION("IFERROR(
  TEXTJOIN(CHAR(10),TRUE,FILTER('SUMMARY DATA'!G:G,'SUMMARY DATA'!A:A=$A1392,'SUMMARY DATA'!C:C=$B1392)),
  IF(
    OR(
      ISNUMBER(SEARCH(""CDM CASH DEPOSIT"",$C1392)),
      ISNUMBER(SEARCH(""CASH DEPOSIT"",$C1392)),
      COUNTIF('SUMMARY D"&amp;"ATA'!D:D,$C1392)&lt;&gt;1
    ),
    """",
    IFERROR(TEXTJOIN(CHAR(10),TRUE,FILTER('SUMMARY DATA'!G:G,'SUMMARY DATA'!D:D=$C1392)),"""")
  )
)"),"")</f>
        <v/>
      </c>
      <c r="H1392" s="6" t="str">
        <f>IFERROR(__xludf.DUMMYFUNCTION("IFERROR(
  TEXTJOIN(CHAR(10),TRUE,FILTER('SUMMARY DATA'!H:H,'SUMMARY DATA'!A:A=$A1392,'SUMMARY DATA'!C:C=$B1392)),
  IF(
    OR(
      ISNUMBER(SEARCH(""CDM CASH DEPOSIT"",$C1392)),
      ISNUMBER(SEARCH(""CASH DEPOSIT"",$C1392)),
      COUNTIF('SUMMARY D"&amp;"ATA'!D:D,$C1392)&lt;&gt;1
    ),
    """",
    IFERROR(TEXTJOIN(CHAR(10),TRUE,FILTER('SUMMARY DATA'!H:H,'SUMMARY DATA'!D:D=$C1392)),"""")
  )
)"),"")</f>
        <v/>
      </c>
      <c r="I1392" s="6" t="str">
        <f>IFERROR(__xludf.DUMMYFUNCTION("IF(H1392="""","""",
SUM(ARRAYFORMULA(VALUE(SPLIT(H1392,CHAR(10)))))
)"),"")</f>
        <v/>
      </c>
      <c r="J1392" s="2" t="str">
        <f>IFERROR(__xludf.DUMMYFUNCTION("IFERROR(
  TEXTJOIN(CHAR(10),TRUE,FILTER('SUMMARY DATA'!I:I,'SUMMARY DATA'!A:A=$A1392,'SUMMARY DATA'!C:C=$B1392)),
  IF(
    OR(
      ISNUMBER(SEARCH(""CDM CASH DEPOSIT"",$C1392)),
      ISNUMBER(SEARCH(""CASH DEPOSIT"",$C1392)),
      COUNTIF('SUMMARY D"&amp;"ATA'!D:D,$C1392)&lt;&gt;1
    ),
    """",
    IFERROR(TEXTJOIN(CHAR(10),TRUE,FILTER('SUMMARY DATA'!I:I,'SUMMARY DATA'!D:D=$C1392)),"""")
  )
)"),"")</f>
        <v/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ht="15.75" customHeight="1" spans="1:27">
      <c r="A1393" s="2"/>
      <c r="B1393" s="41"/>
      <c r="C1393" s="2"/>
      <c r="D1393" s="6"/>
      <c r="E1393" s="4" t="str">
        <f>IFERROR(__xludf.DUMMYFUNCTION("IFERROR(
  TEXTJOIN(CHAR(10),TRUE,FILTER('SUMMARY DATA'!E:E,'SUMMARY DATA'!A:A=$A1393,'SUMMARY DATA'!C:C=$B1393)),
  IF(
    OR(
      ISNUMBER(SEARCH(""CDM CASH DEPOSIT"",$C1393)),
      ISNUMBER(SEARCH(""CASH DEPOSIT"",$C1393)),
      COUNTIF('SUMMARY D"&amp;"ATA'!D:D,$C1393)&lt;&gt;1
    ),
    """",
    IFERROR(TEXTJOIN(CHAR(10),TRUE,FILTER('SUMMARY DATA'!E:E,'SUMMARY DATA'!D:D=$C1393)),"""")
  )
)"),"")</f>
        <v/>
      </c>
      <c r="F1393" s="2" t="str">
        <f>IFERROR(__xludf.DUMMYFUNCTION("IFERROR(
  TEXTJOIN(CHAR(10),TRUE,FILTER('SUMMARY DATA'!F:F,'SUMMARY DATA'!A:A=$A1393,'SUMMARY DATA'!C:C=$B1393)),
  IF(
    OR(
      ISNUMBER(SEARCH(""CDM CASH DEPOSIT"",$C1393)),
      ISNUMBER(SEARCH(""CASH DEPOSIT"",$C1393)),
      COUNTIF('SUMMARY D"&amp;"ATA'!D:D,$C1393)&lt;&gt;1
    ),
    """",
    IFERROR(TEXTJOIN(CHAR(10),TRUE,FILTER('SUMMARY DATA'!F:F,'SUMMARY DATA'!D:D=$C1393)),"""")
  )
)"),"")</f>
        <v/>
      </c>
      <c r="G1393" s="2" t="str">
        <f>IFERROR(__xludf.DUMMYFUNCTION("IFERROR(
  TEXTJOIN(CHAR(10),TRUE,FILTER('SUMMARY DATA'!G:G,'SUMMARY DATA'!A:A=$A1393,'SUMMARY DATA'!C:C=$B1393)),
  IF(
    OR(
      ISNUMBER(SEARCH(""CDM CASH DEPOSIT"",$C1393)),
      ISNUMBER(SEARCH(""CASH DEPOSIT"",$C1393)),
      COUNTIF('SUMMARY D"&amp;"ATA'!D:D,$C1393)&lt;&gt;1
    ),
    """",
    IFERROR(TEXTJOIN(CHAR(10),TRUE,FILTER('SUMMARY DATA'!G:G,'SUMMARY DATA'!D:D=$C1393)),"""")
  )
)"),"")</f>
        <v/>
      </c>
      <c r="H1393" s="6" t="str">
        <f>IFERROR(__xludf.DUMMYFUNCTION("IFERROR(
  TEXTJOIN(CHAR(10),TRUE,FILTER('SUMMARY DATA'!H:H,'SUMMARY DATA'!A:A=$A1393,'SUMMARY DATA'!C:C=$B1393)),
  IF(
    OR(
      ISNUMBER(SEARCH(""CDM CASH DEPOSIT"",$C1393)),
      ISNUMBER(SEARCH(""CASH DEPOSIT"",$C1393)),
      COUNTIF('SUMMARY D"&amp;"ATA'!D:D,$C1393)&lt;&gt;1
    ),
    """",
    IFERROR(TEXTJOIN(CHAR(10),TRUE,FILTER('SUMMARY DATA'!H:H,'SUMMARY DATA'!D:D=$C1393)),"""")
  )
)"),"")</f>
        <v/>
      </c>
      <c r="I1393" s="6" t="str">
        <f>IFERROR(__xludf.DUMMYFUNCTION("IF(H1393="""","""",
SUM(ARRAYFORMULA(VALUE(SPLIT(H1393,CHAR(10)))))
)"),"")</f>
        <v/>
      </c>
      <c r="J1393" s="2" t="str">
        <f>IFERROR(__xludf.DUMMYFUNCTION("IFERROR(
  TEXTJOIN(CHAR(10),TRUE,FILTER('SUMMARY DATA'!I:I,'SUMMARY DATA'!A:A=$A1393,'SUMMARY DATA'!C:C=$B1393)),
  IF(
    OR(
      ISNUMBER(SEARCH(""CDM CASH DEPOSIT"",$C1393)),
      ISNUMBER(SEARCH(""CASH DEPOSIT"",$C1393)),
      COUNTIF('SUMMARY D"&amp;"ATA'!D:D,$C1393)&lt;&gt;1
    ),
    """",
    IFERROR(TEXTJOIN(CHAR(10),TRUE,FILTER('SUMMARY DATA'!I:I,'SUMMARY DATA'!D:D=$C1393)),"""")
  )
)"),"")</f>
        <v/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ht="15.75" customHeight="1" spans="1:27">
      <c r="A1394" s="2"/>
      <c r="B1394" s="41"/>
      <c r="C1394" s="2"/>
      <c r="D1394" s="6"/>
      <c r="E1394" s="4" t="str">
        <f>IFERROR(__xludf.DUMMYFUNCTION("IFERROR(
  TEXTJOIN(CHAR(10),TRUE,FILTER('SUMMARY DATA'!E:E,'SUMMARY DATA'!A:A=$A1394,'SUMMARY DATA'!C:C=$B1394)),
  IF(
    OR(
      ISNUMBER(SEARCH(""CDM CASH DEPOSIT"",$C1394)),
      ISNUMBER(SEARCH(""CASH DEPOSIT"",$C1394)),
      COUNTIF('SUMMARY D"&amp;"ATA'!D:D,$C1394)&lt;&gt;1
    ),
    """",
    IFERROR(TEXTJOIN(CHAR(10),TRUE,FILTER('SUMMARY DATA'!E:E,'SUMMARY DATA'!D:D=$C1394)),"""")
  )
)"),"")</f>
        <v/>
      </c>
      <c r="F1394" s="2" t="str">
        <f>IFERROR(__xludf.DUMMYFUNCTION("IFERROR(
  TEXTJOIN(CHAR(10),TRUE,FILTER('SUMMARY DATA'!F:F,'SUMMARY DATA'!A:A=$A1394,'SUMMARY DATA'!C:C=$B1394)),
  IF(
    OR(
      ISNUMBER(SEARCH(""CDM CASH DEPOSIT"",$C1394)),
      ISNUMBER(SEARCH(""CASH DEPOSIT"",$C1394)),
      COUNTIF('SUMMARY D"&amp;"ATA'!D:D,$C1394)&lt;&gt;1
    ),
    """",
    IFERROR(TEXTJOIN(CHAR(10),TRUE,FILTER('SUMMARY DATA'!F:F,'SUMMARY DATA'!D:D=$C1394)),"""")
  )
)"),"")</f>
        <v/>
      </c>
      <c r="G1394" s="2" t="str">
        <f>IFERROR(__xludf.DUMMYFUNCTION("IFERROR(
  TEXTJOIN(CHAR(10),TRUE,FILTER('SUMMARY DATA'!G:G,'SUMMARY DATA'!A:A=$A1394,'SUMMARY DATA'!C:C=$B1394)),
  IF(
    OR(
      ISNUMBER(SEARCH(""CDM CASH DEPOSIT"",$C1394)),
      ISNUMBER(SEARCH(""CASH DEPOSIT"",$C1394)),
      COUNTIF('SUMMARY D"&amp;"ATA'!D:D,$C1394)&lt;&gt;1
    ),
    """",
    IFERROR(TEXTJOIN(CHAR(10),TRUE,FILTER('SUMMARY DATA'!G:G,'SUMMARY DATA'!D:D=$C1394)),"""")
  )
)"),"")</f>
        <v/>
      </c>
      <c r="H1394" s="6" t="str">
        <f>IFERROR(__xludf.DUMMYFUNCTION("IFERROR(
  TEXTJOIN(CHAR(10),TRUE,FILTER('SUMMARY DATA'!H:H,'SUMMARY DATA'!A:A=$A1394,'SUMMARY DATA'!C:C=$B1394)),
  IF(
    OR(
      ISNUMBER(SEARCH(""CDM CASH DEPOSIT"",$C1394)),
      ISNUMBER(SEARCH(""CASH DEPOSIT"",$C1394)),
      COUNTIF('SUMMARY D"&amp;"ATA'!D:D,$C1394)&lt;&gt;1
    ),
    """",
    IFERROR(TEXTJOIN(CHAR(10),TRUE,FILTER('SUMMARY DATA'!H:H,'SUMMARY DATA'!D:D=$C1394)),"""")
  )
)"),"")</f>
        <v/>
      </c>
      <c r="I1394" s="6" t="str">
        <f>IFERROR(__xludf.DUMMYFUNCTION("IF(H1394="""","""",
SUM(ARRAYFORMULA(VALUE(SPLIT(H1394,CHAR(10)))))
)"),"")</f>
        <v/>
      </c>
      <c r="J1394" s="2" t="str">
        <f>IFERROR(__xludf.DUMMYFUNCTION("IFERROR(
  TEXTJOIN(CHAR(10),TRUE,FILTER('SUMMARY DATA'!I:I,'SUMMARY DATA'!A:A=$A1394,'SUMMARY DATA'!C:C=$B1394)),
  IF(
    OR(
      ISNUMBER(SEARCH(""CDM CASH DEPOSIT"",$C1394)),
      ISNUMBER(SEARCH(""CASH DEPOSIT"",$C1394)),
      COUNTIF('SUMMARY D"&amp;"ATA'!D:D,$C1394)&lt;&gt;1
    ),
    """",
    IFERROR(TEXTJOIN(CHAR(10),TRUE,FILTER('SUMMARY DATA'!I:I,'SUMMARY DATA'!D:D=$C1394)),"""")
  )
)"),"")</f>
        <v/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 ht="15.75" customHeight="1" spans="1:27">
      <c r="A1395" s="2"/>
      <c r="B1395" s="41"/>
      <c r="C1395" s="2"/>
      <c r="D1395" s="6"/>
      <c r="E1395" s="4" t="str">
        <f>IFERROR(__xludf.DUMMYFUNCTION("IFERROR(
  TEXTJOIN(CHAR(10),TRUE,FILTER('SUMMARY DATA'!E:E,'SUMMARY DATA'!A:A=$A1395,'SUMMARY DATA'!C:C=$B1395)),
  IF(
    OR(
      ISNUMBER(SEARCH(""CDM CASH DEPOSIT"",$C1395)),
      ISNUMBER(SEARCH(""CASH DEPOSIT"",$C1395)),
      COUNTIF('SUMMARY D"&amp;"ATA'!D:D,$C1395)&lt;&gt;1
    ),
    """",
    IFERROR(TEXTJOIN(CHAR(10),TRUE,FILTER('SUMMARY DATA'!E:E,'SUMMARY DATA'!D:D=$C1395)),"""")
  )
)"),"")</f>
        <v/>
      </c>
      <c r="F1395" s="2" t="str">
        <f>IFERROR(__xludf.DUMMYFUNCTION("IFERROR(
  TEXTJOIN(CHAR(10),TRUE,FILTER('SUMMARY DATA'!F:F,'SUMMARY DATA'!A:A=$A1395,'SUMMARY DATA'!C:C=$B1395)),
  IF(
    OR(
      ISNUMBER(SEARCH(""CDM CASH DEPOSIT"",$C1395)),
      ISNUMBER(SEARCH(""CASH DEPOSIT"",$C1395)),
      COUNTIF('SUMMARY D"&amp;"ATA'!D:D,$C1395)&lt;&gt;1
    ),
    """",
    IFERROR(TEXTJOIN(CHAR(10),TRUE,FILTER('SUMMARY DATA'!F:F,'SUMMARY DATA'!D:D=$C1395)),"""")
  )
)"),"")</f>
        <v/>
      </c>
      <c r="G1395" s="2" t="str">
        <f>IFERROR(__xludf.DUMMYFUNCTION("IFERROR(
  TEXTJOIN(CHAR(10),TRUE,FILTER('SUMMARY DATA'!G:G,'SUMMARY DATA'!A:A=$A1395,'SUMMARY DATA'!C:C=$B1395)),
  IF(
    OR(
      ISNUMBER(SEARCH(""CDM CASH DEPOSIT"",$C1395)),
      ISNUMBER(SEARCH(""CASH DEPOSIT"",$C1395)),
      COUNTIF('SUMMARY D"&amp;"ATA'!D:D,$C1395)&lt;&gt;1
    ),
    """",
    IFERROR(TEXTJOIN(CHAR(10),TRUE,FILTER('SUMMARY DATA'!G:G,'SUMMARY DATA'!D:D=$C1395)),"""")
  )
)"),"")</f>
        <v/>
      </c>
      <c r="H1395" s="6" t="str">
        <f>IFERROR(__xludf.DUMMYFUNCTION("IFERROR(
  TEXTJOIN(CHAR(10),TRUE,FILTER('SUMMARY DATA'!H:H,'SUMMARY DATA'!A:A=$A1395,'SUMMARY DATA'!C:C=$B1395)),
  IF(
    OR(
      ISNUMBER(SEARCH(""CDM CASH DEPOSIT"",$C1395)),
      ISNUMBER(SEARCH(""CASH DEPOSIT"",$C1395)),
      COUNTIF('SUMMARY D"&amp;"ATA'!D:D,$C1395)&lt;&gt;1
    ),
    """",
    IFERROR(TEXTJOIN(CHAR(10),TRUE,FILTER('SUMMARY DATA'!H:H,'SUMMARY DATA'!D:D=$C1395)),"""")
  )
)"),"")</f>
        <v/>
      </c>
      <c r="I1395" s="6" t="str">
        <f>IFERROR(__xludf.DUMMYFUNCTION("IF(H1395="""","""",
SUM(ARRAYFORMULA(VALUE(SPLIT(H1395,CHAR(10)))))
)"),"")</f>
        <v/>
      </c>
      <c r="J1395" s="2" t="str">
        <f>IFERROR(__xludf.DUMMYFUNCTION("IFERROR(
  TEXTJOIN(CHAR(10),TRUE,FILTER('SUMMARY DATA'!I:I,'SUMMARY DATA'!A:A=$A1395,'SUMMARY DATA'!C:C=$B1395)),
  IF(
    OR(
      ISNUMBER(SEARCH(""CDM CASH DEPOSIT"",$C1395)),
      ISNUMBER(SEARCH(""CASH DEPOSIT"",$C1395)),
      COUNTIF('SUMMARY D"&amp;"ATA'!D:D,$C1395)&lt;&gt;1
    ),
    """",
    IFERROR(TEXTJOIN(CHAR(10),TRUE,FILTER('SUMMARY DATA'!I:I,'SUMMARY DATA'!D:D=$C1395)),"""")
  )
)"),"")</f>
        <v/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 ht="15.75" customHeight="1" spans="1:27">
      <c r="A1396" s="2"/>
      <c r="B1396" s="41"/>
      <c r="C1396" s="2"/>
      <c r="D1396" s="6"/>
      <c r="E1396" s="4" t="str">
        <f>IFERROR(__xludf.DUMMYFUNCTION("IFERROR(
  TEXTJOIN(CHAR(10),TRUE,FILTER('SUMMARY DATA'!E:E,'SUMMARY DATA'!A:A=$A1396,'SUMMARY DATA'!C:C=$B1396)),
  IF(
    OR(
      ISNUMBER(SEARCH(""CDM CASH DEPOSIT"",$C1396)),
      ISNUMBER(SEARCH(""CASH DEPOSIT"",$C1396)),
      COUNTIF('SUMMARY D"&amp;"ATA'!D:D,$C1396)&lt;&gt;1
    ),
    """",
    IFERROR(TEXTJOIN(CHAR(10),TRUE,FILTER('SUMMARY DATA'!E:E,'SUMMARY DATA'!D:D=$C1396)),"""")
  )
)"),"")</f>
        <v/>
      </c>
      <c r="F1396" s="2" t="str">
        <f>IFERROR(__xludf.DUMMYFUNCTION("IFERROR(
  TEXTJOIN(CHAR(10),TRUE,FILTER('SUMMARY DATA'!F:F,'SUMMARY DATA'!A:A=$A1396,'SUMMARY DATA'!C:C=$B1396)),
  IF(
    OR(
      ISNUMBER(SEARCH(""CDM CASH DEPOSIT"",$C1396)),
      ISNUMBER(SEARCH(""CASH DEPOSIT"",$C1396)),
      COUNTIF('SUMMARY D"&amp;"ATA'!D:D,$C1396)&lt;&gt;1
    ),
    """",
    IFERROR(TEXTJOIN(CHAR(10),TRUE,FILTER('SUMMARY DATA'!F:F,'SUMMARY DATA'!D:D=$C1396)),"""")
  )
)"),"")</f>
        <v/>
      </c>
      <c r="G1396" s="2" t="str">
        <f>IFERROR(__xludf.DUMMYFUNCTION("IFERROR(
  TEXTJOIN(CHAR(10),TRUE,FILTER('SUMMARY DATA'!G:G,'SUMMARY DATA'!A:A=$A1396,'SUMMARY DATA'!C:C=$B1396)),
  IF(
    OR(
      ISNUMBER(SEARCH(""CDM CASH DEPOSIT"",$C1396)),
      ISNUMBER(SEARCH(""CASH DEPOSIT"",$C1396)),
      COUNTIF('SUMMARY D"&amp;"ATA'!D:D,$C1396)&lt;&gt;1
    ),
    """",
    IFERROR(TEXTJOIN(CHAR(10),TRUE,FILTER('SUMMARY DATA'!G:G,'SUMMARY DATA'!D:D=$C1396)),"""")
  )
)"),"")</f>
        <v/>
      </c>
      <c r="H1396" s="6" t="str">
        <f>IFERROR(__xludf.DUMMYFUNCTION("IFERROR(
  TEXTJOIN(CHAR(10),TRUE,FILTER('SUMMARY DATA'!H:H,'SUMMARY DATA'!A:A=$A1396,'SUMMARY DATA'!C:C=$B1396)),
  IF(
    OR(
      ISNUMBER(SEARCH(""CDM CASH DEPOSIT"",$C1396)),
      ISNUMBER(SEARCH(""CASH DEPOSIT"",$C1396)),
      COUNTIF('SUMMARY D"&amp;"ATA'!D:D,$C1396)&lt;&gt;1
    ),
    """",
    IFERROR(TEXTJOIN(CHAR(10),TRUE,FILTER('SUMMARY DATA'!H:H,'SUMMARY DATA'!D:D=$C1396)),"""")
  )
)"),"")</f>
        <v/>
      </c>
      <c r="I1396" s="6" t="str">
        <f>IFERROR(__xludf.DUMMYFUNCTION("IF(H1396="""","""",
SUM(ARRAYFORMULA(VALUE(SPLIT(H1396,CHAR(10)))))
)"),"")</f>
        <v/>
      </c>
      <c r="J1396" s="2" t="str">
        <f>IFERROR(__xludf.DUMMYFUNCTION("IFERROR(
  TEXTJOIN(CHAR(10),TRUE,FILTER('SUMMARY DATA'!I:I,'SUMMARY DATA'!A:A=$A1396,'SUMMARY DATA'!C:C=$B1396)),
  IF(
    OR(
      ISNUMBER(SEARCH(""CDM CASH DEPOSIT"",$C1396)),
      ISNUMBER(SEARCH(""CASH DEPOSIT"",$C1396)),
      COUNTIF('SUMMARY D"&amp;"ATA'!D:D,$C1396)&lt;&gt;1
    ),
    """",
    IFERROR(TEXTJOIN(CHAR(10),TRUE,FILTER('SUMMARY DATA'!I:I,'SUMMARY DATA'!D:D=$C1396)),"""")
  )
)"),"")</f>
        <v/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 ht="15.75" customHeight="1" spans="1:27">
      <c r="A1397" s="2"/>
      <c r="B1397" s="41"/>
      <c r="C1397" s="2"/>
      <c r="D1397" s="6"/>
      <c r="E1397" s="4" t="str">
        <f>IFERROR(__xludf.DUMMYFUNCTION("IFERROR(
  TEXTJOIN(CHAR(10),TRUE,FILTER('SUMMARY DATA'!E:E,'SUMMARY DATA'!A:A=$A1397,'SUMMARY DATA'!C:C=$B1397)),
  IF(
    OR(
      ISNUMBER(SEARCH(""CDM CASH DEPOSIT"",$C1397)),
      ISNUMBER(SEARCH(""CASH DEPOSIT"",$C1397)),
      COUNTIF('SUMMARY D"&amp;"ATA'!D:D,$C1397)&lt;&gt;1
    ),
    """",
    IFERROR(TEXTJOIN(CHAR(10),TRUE,FILTER('SUMMARY DATA'!E:E,'SUMMARY DATA'!D:D=$C1397)),"""")
  )
)"),"")</f>
        <v/>
      </c>
      <c r="F1397" s="2" t="str">
        <f>IFERROR(__xludf.DUMMYFUNCTION("IFERROR(
  TEXTJOIN(CHAR(10),TRUE,FILTER('SUMMARY DATA'!F:F,'SUMMARY DATA'!A:A=$A1397,'SUMMARY DATA'!C:C=$B1397)),
  IF(
    OR(
      ISNUMBER(SEARCH(""CDM CASH DEPOSIT"",$C1397)),
      ISNUMBER(SEARCH(""CASH DEPOSIT"",$C1397)),
      COUNTIF('SUMMARY D"&amp;"ATA'!D:D,$C1397)&lt;&gt;1
    ),
    """",
    IFERROR(TEXTJOIN(CHAR(10),TRUE,FILTER('SUMMARY DATA'!F:F,'SUMMARY DATA'!D:D=$C1397)),"""")
  )
)"),"")</f>
        <v/>
      </c>
      <c r="G1397" s="2" t="str">
        <f>IFERROR(__xludf.DUMMYFUNCTION("IFERROR(
  TEXTJOIN(CHAR(10),TRUE,FILTER('SUMMARY DATA'!G:G,'SUMMARY DATA'!A:A=$A1397,'SUMMARY DATA'!C:C=$B1397)),
  IF(
    OR(
      ISNUMBER(SEARCH(""CDM CASH DEPOSIT"",$C1397)),
      ISNUMBER(SEARCH(""CASH DEPOSIT"",$C1397)),
      COUNTIF('SUMMARY D"&amp;"ATA'!D:D,$C1397)&lt;&gt;1
    ),
    """",
    IFERROR(TEXTJOIN(CHAR(10),TRUE,FILTER('SUMMARY DATA'!G:G,'SUMMARY DATA'!D:D=$C1397)),"""")
  )
)"),"")</f>
        <v/>
      </c>
      <c r="H1397" s="6" t="str">
        <f>IFERROR(__xludf.DUMMYFUNCTION("IFERROR(
  TEXTJOIN(CHAR(10),TRUE,FILTER('SUMMARY DATA'!H:H,'SUMMARY DATA'!A:A=$A1397,'SUMMARY DATA'!C:C=$B1397)),
  IF(
    OR(
      ISNUMBER(SEARCH(""CDM CASH DEPOSIT"",$C1397)),
      ISNUMBER(SEARCH(""CASH DEPOSIT"",$C1397)),
      COUNTIF('SUMMARY D"&amp;"ATA'!D:D,$C1397)&lt;&gt;1
    ),
    """",
    IFERROR(TEXTJOIN(CHAR(10),TRUE,FILTER('SUMMARY DATA'!H:H,'SUMMARY DATA'!D:D=$C1397)),"""")
  )
)"),"")</f>
        <v/>
      </c>
      <c r="I1397" s="6" t="str">
        <f>IFERROR(__xludf.DUMMYFUNCTION("IF(H1397="""","""",
SUM(ARRAYFORMULA(VALUE(SPLIT(H1397,CHAR(10)))))
)"),"")</f>
        <v/>
      </c>
      <c r="J1397" s="2" t="str">
        <f>IFERROR(__xludf.DUMMYFUNCTION("IFERROR(
  TEXTJOIN(CHAR(10),TRUE,FILTER('SUMMARY DATA'!I:I,'SUMMARY DATA'!A:A=$A1397,'SUMMARY DATA'!C:C=$B1397)),
  IF(
    OR(
      ISNUMBER(SEARCH(""CDM CASH DEPOSIT"",$C1397)),
      ISNUMBER(SEARCH(""CASH DEPOSIT"",$C1397)),
      COUNTIF('SUMMARY D"&amp;"ATA'!D:D,$C1397)&lt;&gt;1
    ),
    """",
    IFERROR(TEXTJOIN(CHAR(10),TRUE,FILTER('SUMMARY DATA'!I:I,'SUMMARY DATA'!D:D=$C1397)),"""")
  )
)"),"")</f>
        <v/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 ht="15.75" customHeight="1" spans="1:27">
      <c r="A1398" s="2"/>
      <c r="B1398" s="4"/>
      <c r="C1398" s="2"/>
      <c r="D1398" s="6"/>
      <c r="E1398" s="4" t="str">
        <f>IFERROR(__xludf.DUMMYFUNCTION("IFERROR(
  TEXTJOIN(CHAR(10),TRUE,FILTER('SUMMARY DATA'!E:E,'SUMMARY DATA'!A:A=$A1398,'SUMMARY DATA'!C:C=$B1398)),
  IF(
    OR(
      ISNUMBER(SEARCH(""CDM CASH DEPOSIT"",$C1398)),
      ISNUMBER(SEARCH(""CASH DEPOSIT"",$C1398)),
      COUNTIF('SUMMARY D"&amp;"ATA'!D:D,$C1398)&lt;&gt;1
    ),
    """",
    IFERROR(TEXTJOIN(CHAR(10),TRUE,FILTER('SUMMARY DATA'!E:E,'SUMMARY DATA'!D:D=$C1398)),"""")
  )
)"),"")</f>
        <v/>
      </c>
      <c r="F1398" s="2" t="str">
        <f>IFERROR(__xludf.DUMMYFUNCTION("IFERROR(
  TEXTJOIN(CHAR(10),TRUE,FILTER('SUMMARY DATA'!F:F,'SUMMARY DATA'!A:A=$A1398,'SUMMARY DATA'!C:C=$B1398)),
  IF(
    OR(
      ISNUMBER(SEARCH(""CDM CASH DEPOSIT"",$C1398)),
      ISNUMBER(SEARCH(""CASH DEPOSIT"",$C1398)),
      COUNTIF('SUMMARY D"&amp;"ATA'!D:D,$C1398)&lt;&gt;1
    ),
    """",
    IFERROR(TEXTJOIN(CHAR(10),TRUE,FILTER('SUMMARY DATA'!F:F,'SUMMARY DATA'!D:D=$C1398)),"""")
  )
)"),"")</f>
        <v/>
      </c>
      <c r="G1398" s="2" t="str">
        <f>IFERROR(__xludf.DUMMYFUNCTION("IFERROR(
  TEXTJOIN(CHAR(10),TRUE,FILTER('SUMMARY DATA'!G:G,'SUMMARY DATA'!A:A=$A1398,'SUMMARY DATA'!C:C=$B1398)),
  IF(
    OR(
      ISNUMBER(SEARCH(""CDM CASH DEPOSIT"",$C1398)),
      ISNUMBER(SEARCH(""CASH DEPOSIT"",$C1398)),
      COUNTIF('SUMMARY D"&amp;"ATA'!D:D,$C1398)&lt;&gt;1
    ),
    """",
    IFERROR(TEXTJOIN(CHAR(10),TRUE,FILTER('SUMMARY DATA'!G:G,'SUMMARY DATA'!D:D=$C1398)),"""")
  )
)"),"")</f>
        <v/>
      </c>
      <c r="H1398" s="6" t="str">
        <f>IFERROR(__xludf.DUMMYFUNCTION("IFERROR(
  TEXTJOIN(CHAR(10),TRUE,FILTER('SUMMARY DATA'!H:H,'SUMMARY DATA'!A:A=$A1398,'SUMMARY DATA'!C:C=$B1398)),
  IF(
    OR(
      ISNUMBER(SEARCH(""CDM CASH DEPOSIT"",$C1398)),
      ISNUMBER(SEARCH(""CASH DEPOSIT"",$C1398)),
      COUNTIF('SUMMARY D"&amp;"ATA'!D:D,$C1398)&lt;&gt;1
    ),
    """",
    IFERROR(TEXTJOIN(CHAR(10),TRUE,FILTER('SUMMARY DATA'!H:H,'SUMMARY DATA'!D:D=$C1398)),"""")
  )
)"),"")</f>
        <v/>
      </c>
      <c r="I1398" s="6" t="str">
        <f>IFERROR(__xludf.DUMMYFUNCTION("IF(H1398="""","""",
SUM(ARRAYFORMULA(VALUE(SPLIT(H1398,CHAR(10)))))
)"),"")</f>
        <v/>
      </c>
      <c r="J1398" s="2" t="str">
        <f>IFERROR(__xludf.DUMMYFUNCTION("IFERROR(
  TEXTJOIN(CHAR(10),TRUE,FILTER('SUMMARY DATA'!I:I,'SUMMARY DATA'!A:A=$A1398,'SUMMARY DATA'!C:C=$B1398)),
  IF(
    OR(
      ISNUMBER(SEARCH(""CDM CASH DEPOSIT"",$C1398)),
      ISNUMBER(SEARCH(""CASH DEPOSIT"",$C1398)),
      COUNTIF('SUMMARY D"&amp;"ATA'!D:D,$C1398)&lt;&gt;1
    ),
    """",
    IFERROR(TEXTJOIN(CHAR(10),TRUE,FILTER('SUMMARY DATA'!I:I,'SUMMARY DATA'!D:D=$C1398)),"""")
  )
)"),"")</f>
        <v/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 ht="15.75" customHeight="1" spans="1:27">
      <c r="A1399" s="2"/>
      <c r="B1399" s="4"/>
      <c r="C1399" s="2"/>
      <c r="D1399" s="6"/>
      <c r="E1399" s="4" t="str">
        <f>IFERROR(__xludf.DUMMYFUNCTION("IFERROR(
  TEXTJOIN(CHAR(10),TRUE,FILTER('SUMMARY DATA'!E:E,'SUMMARY DATA'!A:A=$A1399,'SUMMARY DATA'!C:C=$B1399)),
  IF(
    OR(
      ISNUMBER(SEARCH(""CDM CASH DEPOSIT"",$C1399)),
      ISNUMBER(SEARCH(""CASH DEPOSIT"",$C1399)),
      COUNTIF('SUMMARY D"&amp;"ATA'!D:D,$C1399)&lt;&gt;1
    ),
    """",
    IFERROR(TEXTJOIN(CHAR(10),TRUE,FILTER('SUMMARY DATA'!E:E,'SUMMARY DATA'!D:D=$C1399)),"""")
  )
)"),"")</f>
        <v/>
      </c>
      <c r="F1399" s="2" t="str">
        <f>IFERROR(__xludf.DUMMYFUNCTION("IFERROR(
  TEXTJOIN(CHAR(10),TRUE,FILTER('SUMMARY DATA'!F:F,'SUMMARY DATA'!A:A=$A1399,'SUMMARY DATA'!C:C=$B1399)),
  IF(
    OR(
      ISNUMBER(SEARCH(""CDM CASH DEPOSIT"",$C1399)),
      ISNUMBER(SEARCH(""CASH DEPOSIT"",$C1399)),
      COUNTIF('SUMMARY D"&amp;"ATA'!D:D,$C1399)&lt;&gt;1
    ),
    """",
    IFERROR(TEXTJOIN(CHAR(10),TRUE,FILTER('SUMMARY DATA'!F:F,'SUMMARY DATA'!D:D=$C1399)),"""")
  )
)"),"")</f>
        <v/>
      </c>
      <c r="G1399" s="2" t="str">
        <f>IFERROR(__xludf.DUMMYFUNCTION("IFERROR(
  TEXTJOIN(CHAR(10),TRUE,FILTER('SUMMARY DATA'!G:G,'SUMMARY DATA'!A:A=$A1399,'SUMMARY DATA'!C:C=$B1399)),
  IF(
    OR(
      ISNUMBER(SEARCH(""CDM CASH DEPOSIT"",$C1399)),
      ISNUMBER(SEARCH(""CASH DEPOSIT"",$C1399)),
      COUNTIF('SUMMARY D"&amp;"ATA'!D:D,$C1399)&lt;&gt;1
    ),
    """",
    IFERROR(TEXTJOIN(CHAR(10),TRUE,FILTER('SUMMARY DATA'!G:G,'SUMMARY DATA'!D:D=$C1399)),"""")
  )
)"),"")</f>
        <v/>
      </c>
      <c r="H1399" s="6" t="str">
        <f>IFERROR(__xludf.DUMMYFUNCTION("IFERROR(
  TEXTJOIN(CHAR(10),TRUE,FILTER('SUMMARY DATA'!H:H,'SUMMARY DATA'!A:A=$A1399,'SUMMARY DATA'!C:C=$B1399)),
  IF(
    OR(
      ISNUMBER(SEARCH(""CDM CASH DEPOSIT"",$C1399)),
      ISNUMBER(SEARCH(""CASH DEPOSIT"",$C1399)),
      COUNTIF('SUMMARY D"&amp;"ATA'!D:D,$C1399)&lt;&gt;1
    ),
    """",
    IFERROR(TEXTJOIN(CHAR(10),TRUE,FILTER('SUMMARY DATA'!H:H,'SUMMARY DATA'!D:D=$C1399)),"""")
  )
)"),"")</f>
        <v/>
      </c>
      <c r="I1399" s="6" t="str">
        <f>IFERROR(__xludf.DUMMYFUNCTION("IF(H1399="""","""",
SUM(ARRAYFORMULA(VALUE(SPLIT(H1399,CHAR(10)))))
)"),"")</f>
        <v/>
      </c>
      <c r="J1399" s="2" t="str">
        <f>IFERROR(__xludf.DUMMYFUNCTION("IFERROR(
  TEXTJOIN(CHAR(10),TRUE,FILTER('SUMMARY DATA'!I:I,'SUMMARY DATA'!A:A=$A1399,'SUMMARY DATA'!C:C=$B1399)),
  IF(
    OR(
      ISNUMBER(SEARCH(""CDM CASH DEPOSIT"",$C1399)),
      ISNUMBER(SEARCH(""CASH DEPOSIT"",$C1399)),
      COUNTIF('SUMMARY D"&amp;"ATA'!D:D,$C1399)&lt;&gt;1
    ),
    """",
    IFERROR(TEXTJOIN(CHAR(10),TRUE,FILTER('SUMMARY DATA'!I:I,'SUMMARY DATA'!D:D=$C1399)),"""")
  )
)"),"")</f>
        <v/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 ht="15.75" customHeight="1" spans="1:27">
      <c r="A1400" s="2"/>
      <c r="B1400" s="4"/>
      <c r="C1400" s="2"/>
      <c r="D1400" s="6"/>
      <c r="E1400" s="4" t="str">
        <f>IFERROR(__xludf.DUMMYFUNCTION("IFERROR(
  TEXTJOIN(CHAR(10),TRUE,FILTER('SUMMARY DATA'!E:E,'SUMMARY DATA'!A:A=$A1400,'SUMMARY DATA'!C:C=$B1400)),
  IF(
    OR(
      ISNUMBER(SEARCH(""CDM CASH DEPOSIT"",$C1400)),
      ISNUMBER(SEARCH(""CASH DEPOSIT"",$C1400)),
      COUNTIF('SUMMARY D"&amp;"ATA'!D:D,$C1400)&lt;&gt;1
    ),
    """",
    IFERROR(TEXTJOIN(CHAR(10),TRUE,FILTER('SUMMARY DATA'!E:E,'SUMMARY DATA'!D:D=$C1400)),"""")
  )
)"),"")</f>
        <v/>
      </c>
      <c r="F1400" s="2" t="str">
        <f>IFERROR(__xludf.DUMMYFUNCTION("IFERROR(
  TEXTJOIN(CHAR(10),TRUE,FILTER('SUMMARY DATA'!F:F,'SUMMARY DATA'!A:A=$A1400,'SUMMARY DATA'!C:C=$B1400)),
  IF(
    OR(
      ISNUMBER(SEARCH(""CDM CASH DEPOSIT"",$C1400)),
      ISNUMBER(SEARCH(""CASH DEPOSIT"",$C1400)),
      COUNTIF('SUMMARY D"&amp;"ATA'!D:D,$C1400)&lt;&gt;1
    ),
    """",
    IFERROR(TEXTJOIN(CHAR(10),TRUE,FILTER('SUMMARY DATA'!F:F,'SUMMARY DATA'!D:D=$C1400)),"""")
  )
)"),"")</f>
        <v/>
      </c>
      <c r="G1400" s="2" t="str">
        <f>IFERROR(__xludf.DUMMYFUNCTION("IFERROR(
  TEXTJOIN(CHAR(10),TRUE,FILTER('SUMMARY DATA'!G:G,'SUMMARY DATA'!A:A=$A1400,'SUMMARY DATA'!C:C=$B1400)),
  IF(
    OR(
      ISNUMBER(SEARCH(""CDM CASH DEPOSIT"",$C1400)),
      ISNUMBER(SEARCH(""CASH DEPOSIT"",$C1400)),
      COUNTIF('SUMMARY D"&amp;"ATA'!D:D,$C1400)&lt;&gt;1
    ),
    """",
    IFERROR(TEXTJOIN(CHAR(10),TRUE,FILTER('SUMMARY DATA'!G:G,'SUMMARY DATA'!D:D=$C1400)),"""")
  )
)"),"")</f>
        <v/>
      </c>
      <c r="H1400" s="6" t="str">
        <f>IFERROR(__xludf.DUMMYFUNCTION("IFERROR(
  TEXTJOIN(CHAR(10),TRUE,FILTER('SUMMARY DATA'!H:H,'SUMMARY DATA'!A:A=$A1400,'SUMMARY DATA'!C:C=$B1400)),
  IF(
    OR(
      ISNUMBER(SEARCH(""CDM CASH DEPOSIT"",$C1400)),
      ISNUMBER(SEARCH(""CASH DEPOSIT"",$C1400)),
      COUNTIF('SUMMARY D"&amp;"ATA'!D:D,$C1400)&lt;&gt;1
    ),
    """",
    IFERROR(TEXTJOIN(CHAR(10),TRUE,FILTER('SUMMARY DATA'!H:H,'SUMMARY DATA'!D:D=$C1400)),"""")
  )
)"),"")</f>
        <v/>
      </c>
      <c r="I1400" s="6" t="str">
        <f>IFERROR(__xludf.DUMMYFUNCTION("IF(H1400="""","""",
SUM(ARRAYFORMULA(VALUE(SPLIT(H1400,CHAR(10)))))
)"),"")</f>
        <v/>
      </c>
      <c r="J1400" s="2" t="str">
        <f>IFERROR(__xludf.DUMMYFUNCTION("IFERROR(
  TEXTJOIN(CHAR(10),TRUE,FILTER('SUMMARY DATA'!I:I,'SUMMARY DATA'!A:A=$A1400,'SUMMARY DATA'!C:C=$B1400)),
  IF(
    OR(
      ISNUMBER(SEARCH(""CDM CASH DEPOSIT"",$C1400)),
      ISNUMBER(SEARCH(""CASH DEPOSIT"",$C1400)),
      COUNTIF('SUMMARY D"&amp;"ATA'!D:D,$C1400)&lt;&gt;1
    ),
    """",
    IFERROR(TEXTJOIN(CHAR(10),TRUE,FILTER('SUMMARY DATA'!I:I,'SUMMARY DATA'!D:D=$C1400)),"""")
  )
)"),"")</f>
        <v/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ht="15.75" customHeight="1" spans="1:27">
      <c r="A1401" s="2"/>
      <c r="B1401" s="4"/>
      <c r="C1401" s="2"/>
      <c r="D1401" s="6"/>
      <c r="E1401" s="4" t="str">
        <f>IFERROR(__xludf.DUMMYFUNCTION("IFERROR(
  TEXTJOIN(CHAR(10),TRUE,FILTER('SUMMARY DATA'!E:E,'SUMMARY DATA'!A:A=$A1401,'SUMMARY DATA'!C:C=$B1401)),
  IF(
    OR(
      ISNUMBER(SEARCH(""CDM CASH DEPOSIT"",$C1401)),
      ISNUMBER(SEARCH(""CASH DEPOSIT"",$C1401)),
      COUNTIF('SUMMARY D"&amp;"ATA'!D:D,$C1401)&lt;&gt;1
    ),
    """",
    IFERROR(TEXTJOIN(CHAR(10),TRUE,FILTER('SUMMARY DATA'!E:E,'SUMMARY DATA'!D:D=$C1401)),"""")
  )
)"),"")</f>
        <v/>
      </c>
      <c r="F1401" s="2" t="str">
        <f>IFERROR(__xludf.DUMMYFUNCTION("IFERROR(
  TEXTJOIN(CHAR(10),TRUE,FILTER('SUMMARY DATA'!F:F,'SUMMARY DATA'!A:A=$A1401,'SUMMARY DATA'!C:C=$B1401)),
  IF(
    OR(
      ISNUMBER(SEARCH(""CDM CASH DEPOSIT"",$C1401)),
      ISNUMBER(SEARCH(""CASH DEPOSIT"",$C1401)),
      COUNTIF('SUMMARY D"&amp;"ATA'!D:D,$C1401)&lt;&gt;1
    ),
    """",
    IFERROR(TEXTJOIN(CHAR(10),TRUE,FILTER('SUMMARY DATA'!F:F,'SUMMARY DATA'!D:D=$C1401)),"""")
  )
)"),"")</f>
        <v/>
      </c>
      <c r="G1401" s="2" t="str">
        <f>IFERROR(__xludf.DUMMYFUNCTION("IFERROR(
  TEXTJOIN(CHAR(10),TRUE,FILTER('SUMMARY DATA'!G:G,'SUMMARY DATA'!A:A=$A1401,'SUMMARY DATA'!C:C=$B1401)),
  IF(
    OR(
      ISNUMBER(SEARCH(""CDM CASH DEPOSIT"",$C1401)),
      ISNUMBER(SEARCH(""CASH DEPOSIT"",$C1401)),
      COUNTIF('SUMMARY D"&amp;"ATA'!D:D,$C1401)&lt;&gt;1
    ),
    """",
    IFERROR(TEXTJOIN(CHAR(10),TRUE,FILTER('SUMMARY DATA'!G:G,'SUMMARY DATA'!D:D=$C1401)),"""")
  )
)"),"")</f>
        <v/>
      </c>
      <c r="H1401" s="6" t="str">
        <f>IFERROR(__xludf.DUMMYFUNCTION("IFERROR(
  TEXTJOIN(CHAR(10),TRUE,FILTER('SUMMARY DATA'!H:H,'SUMMARY DATA'!A:A=$A1401,'SUMMARY DATA'!C:C=$B1401)),
  IF(
    OR(
      ISNUMBER(SEARCH(""CDM CASH DEPOSIT"",$C1401)),
      ISNUMBER(SEARCH(""CASH DEPOSIT"",$C1401)),
      COUNTIF('SUMMARY D"&amp;"ATA'!D:D,$C1401)&lt;&gt;1
    ),
    """",
    IFERROR(TEXTJOIN(CHAR(10),TRUE,FILTER('SUMMARY DATA'!H:H,'SUMMARY DATA'!D:D=$C1401)),"""")
  )
)"),"")</f>
        <v/>
      </c>
      <c r="I1401" s="6" t="str">
        <f>IFERROR(__xludf.DUMMYFUNCTION("IF(H1401="""","""",
SUM(ARRAYFORMULA(VALUE(SPLIT(H1401,CHAR(10)))))
)"),"")</f>
        <v/>
      </c>
      <c r="J1401" s="2" t="str">
        <f>IFERROR(__xludf.DUMMYFUNCTION("IFERROR(
  TEXTJOIN(CHAR(10),TRUE,FILTER('SUMMARY DATA'!I:I,'SUMMARY DATA'!A:A=$A1401,'SUMMARY DATA'!C:C=$B1401)),
  IF(
    OR(
      ISNUMBER(SEARCH(""CDM CASH DEPOSIT"",$C1401)),
      ISNUMBER(SEARCH(""CASH DEPOSIT"",$C1401)),
      COUNTIF('SUMMARY D"&amp;"ATA'!D:D,$C1401)&lt;&gt;1
    ),
    """",
    IFERROR(TEXTJOIN(CHAR(10),TRUE,FILTER('SUMMARY DATA'!I:I,'SUMMARY DATA'!D:D=$C1401)),"""")
  )
)"),"")</f>
        <v/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ht="15.75" customHeight="1" spans="1:27">
      <c r="A1402" s="2"/>
      <c r="B1402" s="4"/>
      <c r="C1402" s="2"/>
      <c r="D1402" s="6"/>
      <c r="E1402" s="4" t="str">
        <f>IFERROR(__xludf.DUMMYFUNCTION("IFERROR(
  TEXTJOIN(CHAR(10),TRUE,FILTER('SUMMARY DATA'!E:E,'SUMMARY DATA'!A:A=$A1402,'SUMMARY DATA'!C:C=$B1402)),
  IF(
    OR(
      ISNUMBER(SEARCH(""CDM CASH DEPOSIT"",$C1402)),
      ISNUMBER(SEARCH(""CASH DEPOSIT"",$C1402)),
      COUNTIF('SUMMARY D"&amp;"ATA'!D:D,$C1402)&lt;&gt;1
    ),
    """",
    IFERROR(TEXTJOIN(CHAR(10),TRUE,FILTER('SUMMARY DATA'!E:E,'SUMMARY DATA'!D:D=$C1402)),"""")
  )
)"),"")</f>
        <v/>
      </c>
      <c r="F1402" s="2" t="str">
        <f>IFERROR(__xludf.DUMMYFUNCTION("IFERROR(
  TEXTJOIN(CHAR(10),TRUE,FILTER('SUMMARY DATA'!F:F,'SUMMARY DATA'!A:A=$A1402,'SUMMARY DATA'!C:C=$B1402)),
  IF(
    OR(
      ISNUMBER(SEARCH(""CDM CASH DEPOSIT"",$C1402)),
      ISNUMBER(SEARCH(""CASH DEPOSIT"",$C1402)),
      COUNTIF('SUMMARY D"&amp;"ATA'!D:D,$C1402)&lt;&gt;1
    ),
    """",
    IFERROR(TEXTJOIN(CHAR(10),TRUE,FILTER('SUMMARY DATA'!F:F,'SUMMARY DATA'!D:D=$C1402)),"""")
  )
)"),"")</f>
        <v/>
      </c>
      <c r="G1402" s="2" t="str">
        <f>IFERROR(__xludf.DUMMYFUNCTION("IFERROR(
  TEXTJOIN(CHAR(10),TRUE,FILTER('SUMMARY DATA'!G:G,'SUMMARY DATA'!A:A=$A1402,'SUMMARY DATA'!C:C=$B1402)),
  IF(
    OR(
      ISNUMBER(SEARCH(""CDM CASH DEPOSIT"",$C1402)),
      ISNUMBER(SEARCH(""CASH DEPOSIT"",$C1402)),
      COUNTIF('SUMMARY D"&amp;"ATA'!D:D,$C1402)&lt;&gt;1
    ),
    """",
    IFERROR(TEXTJOIN(CHAR(10),TRUE,FILTER('SUMMARY DATA'!G:G,'SUMMARY DATA'!D:D=$C1402)),"""")
  )
)"),"")</f>
        <v/>
      </c>
      <c r="H1402" s="6" t="str">
        <f>IFERROR(__xludf.DUMMYFUNCTION("IFERROR(
  TEXTJOIN(CHAR(10),TRUE,FILTER('SUMMARY DATA'!H:H,'SUMMARY DATA'!A:A=$A1402,'SUMMARY DATA'!C:C=$B1402)),
  IF(
    OR(
      ISNUMBER(SEARCH(""CDM CASH DEPOSIT"",$C1402)),
      ISNUMBER(SEARCH(""CASH DEPOSIT"",$C1402)),
      COUNTIF('SUMMARY D"&amp;"ATA'!D:D,$C1402)&lt;&gt;1
    ),
    """",
    IFERROR(TEXTJOIN(CHAR(10),TRUE,FILTER('SUMMARY DATA'!H:H,'SUMMARY DATA'!D:D=$C1402)),"""")
  )
)"),"")</f>
        <v/>
      </c>
      <c r="I1402" s="6" t="str">
        <f>IFERROR(__xludf.DUMMYFUNCTION("IF(H1402="""","""",
SUM(ARRAYFORMULA(VALUE(SPLIT(H1402,CHAR(10)))))
)"),"")</f>
        <v/>
      </c>
      <c r="J1402" s="2" t="str">
        <f>IFERROR(__xludf.DUMMYFUNCTION("IFERROR(
  TEXTJOIN(CHAR(10),TRUE,FILTER('SUMMARY DATA'!I:I,'SUMMARY DATA'!A:A=$A1402,'SUMMARY DATA'!C:C=$B1402)),
  IF(
    OR(
      ISNUMBER(SEARCH(""CDM CASH DEPOSIT"",$C1402)),
      ISNUMBER(SEARCH(""CASH DEPOSIT"",$C1402)),
      COUNTIF('SUMMARY D"&amp;"ATA'!D:D,$C1402)&lt;&gt;1
    ),
    """",
    IFERROR(TEXTJOIN(CHAR(10),TRUE,FILTER('SUMMARY DATA'!I:I,'SUMMARY DATA'!D:D=$C1402)),"""")
  )
)"),"")</f>
        <v/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 ht="15.75" customHeight="1" spans="1:27">
      <c r="A1403" s="2"/>
      <c r="B1403" s="4"/>
      <c r="C1403" s="2"/>
      <c r="D1403" s="6"/>
      <c r="E1403" s="4" t="str">
        <f>IFERROR(__xludf.DUMMYFUNCTION("IFERROR(
  TEXTJOIN(CHAR(10),TRUE,FILTER('SUMMARY DATA'!E:E,'SUMMARY DATA'!A:A=$A1403,'SUMMARY DATA'!C:C=$B1403)),
  IF(
    OR(
      ISNUMBER(SEARCH(""CDM CASH DEPOSIT"",$C1403)),
      ISNUMBER(SEARCH(""CASH DEPOSIT"",$C1403)),
      COUNTIF('SUMMARY D"&amp;"ATA'!D:D,$C1403)&lt;&gt;1
    ),
    """",
    IFERROR(TEXTJOIN(CHAR(10),TRUE,FILTER('SUMMARY DATA'!E:E,'SUMMARY DATA'!D:D=$C1403)),"""")
  )
)"),"")</f>
        <v/>
      </c>
      <c r="F1403" s="2" t="str">
        <f>IFERROR(__xludf.DUMMYFUNCTION("IFERROR(
  TEXTJOIN(CHAR(10),TRUE,FILTER('SUMMARY DATA'!F:F,'SUMMARY DATA'!A:A=$A1403,'SUMMARY DATA'!C:C=$B1403)),
  IF(
    OR(
      ISNUMBER(SEARCH(""CDM CASH DEPOSIT"",$C1403)),
      ISNUMBER(SEARCH(""CASH DEPOSIT"",$C1403)),
      COUNTIF('SUMMARY D"&amp;"ATA'!D:D,$C1403)&lt;&gt;1
    ),
    """",
    IFERROR(TEXTJOIN(CHAR(10),TRUE,FILTER('SUMMARY DATA'!F:F,'SUMMARY DATA'!D:D=$C1403)),"""")
  )
)"),"")</f>
        <v/>
      </c>
      <c r="G1403" s="2" t="str">
        <f>IFERROR(__xludf.DUMMYFUNCTION("IFERROR(
  TEXTJOIN(CHAR(10),TRUE,FILTER('SUMMARY DATA'!G:G,'SUMMARY DATA'!A:A=$A1403,'SUMMARY DATA'!C:C=$B1403)),
  IF(
    OR(
      ISNUMBER(SEARCH(""CDM CASH DEPOSIT"",$C1403)),
      ISNUMBER(SEARCH(""CASH DEPOSIT"",$C1403)),
      COUNTIF('SUMMARY D"&amp;"ATA'!D:D,$C1403)&lt;&gt;1
    ),
    """",
    IFERROR(TEXTJOIN(CHAR(10),TRUE,FILTER('SUMMARY DATA'!G:G,'SUMMARY DATA'!D:D=$C1403)),"""")
  )
)"),"")</f>
        <v/>
      </c>
      <c r="H1403" s="6" t="str">
        <f>IFERROR(__xludf.DUMMYFUNCTION("IFERROR(
  TEXTJOIN(CHAR(10),TRUE,FILTER('SUMMARY DATA'!H:H,'SUMMARY DATA'!A:A=$A1403,'SUMMARY DATA'!C:C=$B1403)),
  IF(
    OR(
      ISNUMBER(SEARCH(""CDM CASH DEPOSIT"",$C1403)),
      ISNUMBER(SEARCH(""CASH DEPOSIT"",$C1403)),
      COUNTIF('SUMMARY D"&amp;"ATA'!D:D,$C1403)&lt;&gt;1
    ),
    """",
    IFERROR(TEXTJOIN(CHAR(10),TRUE,FILTER('SUMMARY DATA'!H:H,'SUMMARY DATA'!D:D=$C1403)),"""")
  )
)"),"")</f>
        <v/>
      </c>
      <c r="I1403" s="6" t="str">
        <f>IFERROR(__xludf.DUMMYFUNCTION("IF(H1403="""","""",
SUM(ARRAYFORMULA(VALUE(SPLIT(H1403,CHAR(10)))))
)"),"")</f>
        <v/>
      </c>
      <c r="J1403" s="2" t="str">
        <f>IFERROR(__xludf.DUMMYFUNCTION("IFERROR(
  TEXTJOIN(CHAR(10),TRUE,FILTER('SUMMARY DATA'!I:I,'SUMMARY DATA'!A:A=$A1403,'SUMMARY DATA'!C:C=$B1403)),
  IF(
    OR(
      ISNUMBER(SEARCH(""CDM CASH DEPOSIT"",$C1403)),
      ISNUMBER(SEARCH(""CASH DEPOSIT"",$C1403)),
      COUNTIF('SUMMARY D"&amp;"ATA'!D:D,$C1403)&lt;&gt;1
    ),
    """",
    IFERROR(TEXTJOIN(CHAR(10),TRUE,FILTER('SUMMARY DATA'!I:I,'SUMMARY DATA'!D:D=$C1403)),"""")
  )
)"),"")</f>
        <v/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 ht="15.75" customHeight="1" spans="1:27">
      <c r="A1404" s="2"/>
      <c r="B1404" s="4"/>
      <c r="C1404" s="2"/>
      <c r="D1404" s="6"/>
      <c r="E1404" s="4" t="str">
        <f>IFERROR(__xludf.DUMMYFUNCTION("IFERROR(
  TEXTJOIN(CHAR(10),TRUE,FILTER('SUMMARY DATA'!E:E,'SUMMARY DATA'!A:A=$A1404,'SUMMARY DATA'!C:C=$B1404)),
  IF(
    OR(
      ISNUMBER(SEARCH(""CDM CASH DEPOSIT"",$C1404)),
      ISNUMBER(SEARCH(""CASH DEPOSIT"",$C1404)),
      COUNTIF('SUMMARY D"&amp;"ATA'!D:D,$C1404)&lt;&gt;1
    ),
    """",
    IFERROR(TEXTJOIN(CHAR(10),TRUE,FILTER('SUMMARY DATA'!E:E,'SUMMARY DATA'!D:D=$C1404)),"""")
  )
)"),"")</f>
        <v/>
      </c>
      <c r="F1404" s="2" t="str">
        <f>IFERROR(__xludf.DUMMYFUNCTION("IFERROR(
  TEXTJOIN(CHAR(10),TRUE,FILTER('SUMMARY DATA'!F:F,'SUMMARY DATA'!A:A=$A1404,'SUMMARY DATA'!C:C=$B1404)),
  IF(
    OR(
      ISNUMBER(SEARCH(""CDM CASH DEPOSIT"",$C1404)),
      ISNUMBER(SEARCH(""CASH DEPOSIT"",$C1404)),
      COUNTIF('SUMMARY D"&amp;"ATA'!D:D,$C1404)&lt;&gt;1
    ),
    """",
    IFERROR(TEXTJOIN(CHAR(10),TRUE,FILTER('SUMMARY DATA'!F:F,'SUMMARY DATA'!D:D=$C1404)),"""")
  )
)"),"")</f>
        <v/>
      </c>
      <c r="G1404" s="2" t="str">
        <f>IFERROR(__xludf.DUMMYFUNCTION("IFERROR(
  TEXTJOIN(CHAR(10),TRUE,FILTER('SUMMARY DATA'!G:G,'SUMMARY DATA'!A:A=$A1404,'SUMMARY DATA'!C:C=$B1404)),
  IF(
    OR(
      ISNUMBER(SEARCH(""CDM CASH DEPOSIT"",$C1404)),
      ISNUMBER(SEARCH(""CASH DEPOSIT"",$C1404)),
      COUNTIF('SUMMARY D"&amp;"ATA'!D:D,$C1404)&lt;&gt;1
    ),
    """",
    IFERROR(TEXTJOIN(CHAR(10),TRUE,FILTER('SUMMARY DATA'!G:G,'SUMMARY DATA'!D:D=$C1404)),"""")
  )
)"),"")</f>
        <v/>
      </c>
      <c r="H1404" s="6" t="str">
        <f>IFERROR(__xludf.DUMMYFUNCTION("IFERROR(
  TEXTJOIN(CHAR(10),TRUE,FILTER('SUMMARY DATA'!H:H,'SUMMARY DATA'!A:A=$A1404,'SUMMARY DATA'!C:C=$B1404)),
  IF(
    OR(
      ISNUMBER(SEARCH(""CDM CASH DEPOSIT"",$C1404)),
      ISNUMBER(SEARCH(""CASH DEPOSIT"",$C1404)),
      COUNTIF('SUMMARY D"&amp;"ATA'!D:D,$C1404)&lt;&gt;1
    ),
    """",
    IFERROR(TEXTJOIN(CHAR(10),TRUE,FILTER('SUMMARY DATA'!H:H,'SUMMARY DATA'!D:D=$C1404)),"""")
  )
)"),"")</f>
        <v/>
      </c>
      <c r="I1404" s="6" t="str">
        <f>IFERROR(__xludf.DUMMYFUNCTION("IF(H1404="""","""",
SUM(ARRAYFORMULA(VALUE(SPLIT(H1404,CHAR(10)))))
)"),"")</f>
        <v/>
      </c>
      <c r="J1404" s="2" t="str">
        <f>IFERROR(__xludf.DUMMYFUNCTION("IFERROR(
  TEXTJOIN(CHAR(10),TRUE,FILTER('SUMMARY DATA'!I:I,'SUMMARY DATA'!A:A=$A1404,'SUMMARY DATA'!C:C=$B1404)),
  IF(
    OR(
      ISNUMBER(SEARCH(""CDM CASH DEPOSIT"",$C1404)),
      ISNUMBER(SEARCH(""CASH DEPOSIT"",$C1404)),
      COUNTIF('SUMMARY D"&amp;"ATA'!D:D,$C1404)&lt;&gt;1
    ),
    """",
    IFERROR(TEXTJOIN(CHAR(10),TRUE,FILTER('SUMMARY DATA'!I:I,'SUMMARY DATA'!D:D=$C1404)),"""")
  )
)"),"")</f>
        <v/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ht="15.75" customHeight="1" spans="1:27">
      <c r="A1405" s="2"/>
      <c r="B1405" s="4"/>
      <c r="C1405" s="2"/>
      <c r="D1405" s="6"/>
      <c r="E1405" s="4" t="str">
        <f>IFERROR(__xludf.DUMMYFUNCTION("IFERROR(
  TEXTJOIN(CHAR(10),TRUE,FILTER('SUMMARY DATA'!E:E,'SUMMARY DATA'!A:A=$A1405,'SUMMARY DATA'!C:C=$B1405)),
  IF(
    OR(
      ISNUMBER(SEARCH(""CDM CASH DEPOSIT"",$C1405)),
      ISNUMBER(SEARCH(""CASH DEPOSIT"",$C1405)),
      COUNTIF('SUMMARY D"&amp;"ATA'!D:D,$C1405)&lt;&gt;1
    ),
    """",
    IFERROR(TEXTJOIN(CHAR(10),TRUE,FILTER('SUMMARY DATA'!E:E,'SUMMARY DATA'!D:D=$C1405)),"""")
  )
)"),"")</f>
        <v/>
      </c>
      <c r="F1405" s="2" t="str">
        <f>IFERROR(__xludf.DUMMYFUNCTION("IFERROR(
  TEXTJOIN(CHAR(10),TRUE,FILTER('SUMMARY DATA'!F:F,'SUMMARY DATA'!A:A=$A1405,'SUMMARY DATA'!C:C=$B1405)),
  IF(
    OR(
      ISNUMBER(SEARCH(""CDM CASH DEPOSIT"",$C1405)),
      ISNUMBER(SEARCH(""CASH DEPOSIT"",$C1405)),
      COUNTIF('SUMMARY D"&amp;"ATA'!D:D,$C1405)&lt;&gt;1
    ),
    """",
    IFERROR(TEXTJOIN(CHAR(10),TRUE,FILTER('SUMMARY DATA'!F:F,'SUMMARY DATA'!D:D=$C1405)),"""")
  )
)"),"")</f>
        <v/>
      </c>
      <c r="G1405" s="2" t="str">
        <f>IFERROR(__xludf.DUMMYFUNCTION("IFERROR(
  TEXTJOIN(CHAR(10),TRUE,FILTER('SUMMARY DATA'!G:G,'SUMMARY DATA'!A:A=$A1405,'SUMMARY DATA'!C:C=$B1405)),
  IF(
    OR(
      ISNUMBER(SEARCH(""CDM CASH DEPOSIT"",$C1405)),
      ISNUMBER(SEARCH(""CASH DEPOSIT"",$C1405)),
      COUNTIF('SUMMARY D"&amp;"ATA'!D:D,$C1405)&lt;&gt;1
    ),
    """",
    IFERROR(TEXTJOIN(CHAR(10),TRUE,FILTER('SUMMARY DATA'!G:G,'SUMMARY DATA'!D:D=$C1405)),"""")
  )
)"),"")</f>
        <v/>
      </c>
      <c r="H1405" s="6" t="str">
        <f>IFERROR(__xludf.DUMMYFUNCTION("IFERROR(
  TEXTJOIN(CHAR(10),TRUE,FILTER('SUMMARY DATA'!H:H,'SUMMARY DATA'!A:A=$A1405,'SUMMARY DATA'!C:C=$B1405)),
  IF(
    OR(
      ISNUMBER(SEARCH(""CDM CASH DEPOSIT"",$C1405)),
      ISNUMBER(SEARCH(""CASH DEPOSIT"",$C1405)),
      COUNTIF('SUMMARY D"&amp;"ATA'!D:D,$C1405)&lt;&gt;1
    ),
    """",
    IFERROR(TEXTJOIN(CHAR(10),TRUE,FILTER('SUMMARY DATA'!H:H,'SUMMARY DATA'!D:D=$C1405)),"""")
  )
)"),"")</f>
        <v/>
      </c>
      <c r="I1405" s="6" t="str">
        <f>IFERROR(__xludf.DUMMYFUNCTION("IF(H1405="""","""",
SUM(ARRAYFORMULA(VALUE(SPLIT(H1405,CHAR(10)))))
)"),"")</f>
        <v/>
      </c>
      <c r="J1405" s="2" t="str">
        <f>IFERROR(__xludf.DUMMYFUNCTION("IFERROR(
  TEXTJOIN(CHAR(10),TRUE,FILTER('SUMMARY DATA'!I:I,'SUMMARY DATA'!A:A=$A1405,'SUMMARY DATA'!C:C=$B1405)),
  IF(
    OR(
      ISNUMBER(SEARCH(""CDM CASH DEPOSIT"",$C1405)),
      ISNUMBER(SEARCH(""CASH DEPOSIT"",$C1405)),
      COUNTIF('SUMMARY D"&amp;"ATA'!D:D,$C1405)&lt;&gt;1
    ),
    """",
    IFERROR(TEXTJOIN(CHAR(10),TRUE,FILTER('SUMMARY DATA'!I:I,'SUMMARY DATA'!D:D=$C1405)),"""")
  )
)"),"")</f>
        <v/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 ht="15.75" customHeight="1" spans="1:27">
      <c r="A1406" s="2"/>
      <c r="B1406" s="4"/>
      <c r="C1406" s="2"/>
      <c r="D1406" s="6"/>
      <c r="E1406" s="4" t="str">
        <f>IFERROR(__xludf.DUMMYFUNCTION("IFERROR(
  TEXTJOIN(CHAR(10),TRUE,FILTER('SUMMARY DATA'!E:E,'SUMMARY DATA'!A:A=$A1406,'SUMMARY DATA'!C:C=$B1406)),
  IF(
    OR(
      ISNUMBER(SEARCH(""CDM CASH DEPOSIT"",$C1406)),
      ISNUMBER(SEARCH(""CASH DEPOSIT"",$C1406)),
      COUNTIF('SUMMARY D"&amp;"ATA'!D:D,$C1406)&lt;&gt;1
    ),
    """",
    IFERROR(TEXTJOIN(CHAR(10),TRUE,FILTER('SUMMARY DATA'!E:E,'SUMMARY DATA'!D:D=$C1406)),"""")
  )
)"),"")</f>
        <v/>
      </c>
      <c r="F1406" s="2" t="str">
        <f>IFERROR(__xludf.DUMMYFUNCTION("IFERROR(
  TEXTJOIN(CHAR(10),TRUE,FILTER('SUMMARY DATA'!F:F,'SUMMARY DATA'!A:A=$A1406,'SUMMARY DATA'!C:C=$B1406)),
  IF(
    OR(
      ISNUMBER(SEARCH(""CDM CASH DEPOSIT"",$C1406)),
      ISNUMBER(SEARCH(""CASH DEPOSIT"",$C1406)),
      COUNTIF('SUMMARY D"&amp;"ATA'!D:D,$C1406)&lt;&gt;1
    ),
    """",
    IFERROR(TEXTJOIN(CHAR(10),TRUE,FILTER('SUMMARY DATA'!F:F,'SUMMARY DATA'!D:D=$C1406)),"""")
  )
)"),"")</f>
        <v/>
      </c>
      <c r="G1406" s="2" t="str">
        <f>IFERROR(__xludf.DUMMYFUNCTION("IFERROR(
  TEXTJOIN(CHAR(10),TRUE,FILTER('SUMMARY DATA'!G:G,'SUMMARY DATA'!A:A=$A1406,'SUMMARY DATA'!C:C=$B1406)),
  IF(
    OR(
      ISNUMBER(SEARCH(""CDM CASH DEPOSIT"",$C1406)),
      ISNUMBER(SEARCH(""CASH DEPOSIT"",$C1406)),
      COUNTIF('SUMMARY D"&amp;"ATA'!D:D,$C1406)&lt;&gt;1
    ),
    """",
    IFERROR(TEXTJOIN(CHAR(10),TRUE,FILTER('SUMMARY DATA'!G:G,'SUMMARY DATA'!D:D=$C1406)),"""")
  )
)"),"")</f>
        <v/>
      </c>
      <c r="H1406" s="6" t="str">
        <f>IFERROR(__xludf.DUMMYFUNCTION("IFERROR(
  TEXTJOIN(CHAR(10),TRUE,FILTER('SUMMARY DATA'!H:H,'SUMMARY DATA'!A:A=$A1406,'SUMMARY DATA'!C:C=$B1406)),
  IF(
    OR(
      ISNUMBER(SEARCH(""CDM CASH DEPOSIT"",$C1406)),
      ISNUMBER(SEARCH(""CASH DEPOSIT"",$C1406)),
      COUNTIF('SUMMARY D"&amp;"ATA'!D:D,$C1406)&lt;&gt;1
    ),
    """",
    IFERROR(TEXTJOIN(CHAR(10),TRUE,FILTER('SUMMARY DATA'!H:H,'SUMMARY DATA'!D:D=$C1406)),"""")
  )
)"),"")</f>
        <v/>
      </c>
      <c r="I1406" s="6" t="str">
        <f>IFERROR(__xludf.DUMMYFUNCTION("IF(H1406="""","""",
SUM(ARRAYFORMULA(VALUE(SPLIT(H1406,CHAR(10)))))
)"),"")</f>
        <v/>
      </c>
      <c r="J1406" s="2" t="str">
        <f>IFERROR(__xludf.DUMMYFUNCTION("IFERROR(
  TEXTJOIN(CHAR(10),TRUE,FILTER('SUMMARY DATA'!I:I,'SUMMARY DATA'!A:A=$A1406,'SUMMARY DATA'!C:C=$B1406)),
  IF(
    OR(
      ISNUMBER(SEARCH(""CDM CASH DEPOSIT"",$C1406)),
      ISNUMBER(SEARCH(""CASH DEPOSIT"",$C1406)),
      COUNTIF('SUMMARY D"&amp;"ATA'!D:D,$C1406)&lt;&gt;1
    ),
    """",
    IFERROR(TEXTJOIN(CHAR(10),TRUE,FILTER('SUMMARY DATA'!I:I,'SUMMARY DATA'!D:D=$C1406)),"""")
  )
)"),"")</f>
        <v/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 ht="15.75" customHeight="1" spans="1:27">
      <c r="A1407" s="2"/>
      <c r="B1407" s="4"/>
      <c r="C1407" s="2"/>
      <c r="D1407" s="6"/>
      <c r="E1407" s="4" t="str">
        <f>IFERROR(__xludf.DUMMYFUNCTION("IFERROR(
  TEXTJOIN(CHAR(10),TRUE,FILTER('SUMMARY DATA'!E:E,'SUMMARY DATA'!A:A=$A1407,'SUMMARY DATA'!C:C=$B1407)),
  IF(
    OR(
      ISNUMBER(SEARCH(""CDM CASH DEPOSIT"",$C1407)),
      ISNUMBER(SEARCH(""CASH DEPOSIT"",$C1407)),
      COUNTIF('SUMMARY D"&amp;"ATA'!D:D,$C1407)&lt;&gt;1
    ),
    """",
    IFERROR(TEXTJOIN(CHAR(10),TRUE,FILTER('SUMMARY DATA'!E:E,'SUMMARY DATA'!D:D=$C1407)),"""")
  )
)"),"")</f>
        <v/>
      </c>
      <c r="F1407" s="2" t="str">
        <f>IFERROR(__xludf.DUMMYFUNCTION("IFERROR(
  TEXTJOIN(CHAR(10),TRUE,FILTER('SUMMARY DATA'!F:F,'SUMMARY DATA'!A:A=$A1407,'SUMMARY DATA'!C:C=$B1407)),
  IF(
    OR(
      ISNUMBER(SEARCH(""CDM CASH DEPOSIT"",$C1407)),
      ISNUMBER(SEARCH(""CASH DEPOSIT"",$C1407)),
      COUNTIF('SUMMARY D"&amp;"ATA'!D:D,$C1407)&lt;&gt;1
    ),
    """",
    IFERROR(TEXTJOIN(CHAR(10),TRUE,FILTER('SUMMARY DATA'!F:F,'SUMMARY DATA'!D:D=$C1407)),"""")
  )
)"),"")</f>
        <v/>
      </c>
      <c r="G1407" s="2" t="str">
        <f>IFERROR(__xludf.DUMMYFUNCTION("IFERROR(
  TEXTJOIN(CHAR(10),TRUE,FILTER('SUMMARY DATA'!G:G,'SUMMARY DATA'!A:A=$A1407,'SUMMARY DATA'!C:C=$B1407)),
  IF(
    OR(
      ISNUMBER(SEARCH(""CDM CASH DEPOSIT"",$C1407)),
      ISNUMBER(SEARCH(""CASH DEPOSIT"",$C1407)),
      COUNTIF('SUMMARY D"&amp;"ATA'!D:D,$C1407)&lt;&gt;1
    ),
    """",
    IFERROR(TEXTJOIN(CHAR(10),TRUE,FILTER('SUMMARY DATA'!G:G,'SUMMARY DATA'!D:D=$C1407)),"""")
  )
)"),"")</f>
        <v/>
      </c>
      <c r="H1407" s="6" t="str">
        <f>IFERROR(__xludf.DUMMYFUNCTION("IFERROR(
  TEXTJOIN(CHAR(10),TRUE,FILTER('SUMMARY DATA'!H:H,'SUMMARY DATA'!A:A=$A1407,'SUMMARY DATA'!C:C=$B1407)),
  IF(
    OR(
      ISNUMBER(SEARCH(""CDM CASH DEPOSIT"",$C1407)),
      ISNUMBER(SEARCH(""CASH DEPOSIT"",$C1407)),
      COUNTIF('SUMMARY D"&amp;"ATA'!D:D,$C1407)&lt;&gt;1
    ),
    """",
    IFERROR(TEXTJOIN(CHAR(10),TRUE,FILTER('SUMMARY DATA'!H:H,'SUMMARY DATA'!D:D=$C1407)),"""")
  )
)"),"")</f>
        <v/>
      </c>
      <c r="I1407" s="6" t="str">
        <f>IFERROR(__xludf.DUMMYFUNCTION("IF(H1407="""","""",
SUM(ARRAYFORMULA(VALUE(SPLIT(H1407,CHAR(10)))))
)"),"")</f>
        <v/>
      </c>
      <c r="J1407" s="2" t="str">
        <f>IFERROR(__xludf.DUMMYFUNCTION("IFERROR(
  TEXTJOIN(CHAR(10),TRUE,FILTER('SUMMARY DATA'!I:I,'SUMMARY DATA'!A:A=$A1407,'SUMMARY DATA'!C:C=$B1407)),
  IF(
    OR(
      ISNUMBER(SEARCH(""CDM CASH DEPOSIT"",$C1407)),
      ISNUMBER(SEARCH(""CASH DEPOSIT"",$C1407)),
      COUNTIF('SUMMARY D"&amp;"ATA'!D:D,$C1407)&lt;&gt;1
    ),
    """",
    IFERROR(TEXTJOIN(CHAR(10),TRUE,FILTER('SUMMARY DATA'!I:I,'SUMMARY DATA'!D:D=$C1407)),"""")
  )
)"),"")</f>
        <v/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 ht="15.75" customHeight="1" spans="1:27">
      <c r="A1408" s="2"/>
      <c r="B1408" s="4"/>
      <c r="C1408" s="2"/>
      <c r="D1408" s="6"/>
      <c r="E1408" s="4" t="str">
        <f>IFERROR(__xludf.DUMMYFUNCTION("IFERROR(
  TEXTJOIN(CHAR(10),TRUE,FILTER('SUMMARY DATA'!E:E,'SUMMARY DATA'!A:A=$A1408,'SUMMARY DATA'!C:C=$B1408)),
  IF(
    OR(
      ISNUMBER(SEARCH(""CDM CASH DEPOSIT"",$C1408)),
      ISNUMBER(SEARCH(""CASH DEPOSIT"",$C1408)),
      COUNTIF('SUMMARY D"&amp;"ATA'!D:D,$C1408)&lt;&gt;1
    ),
    """",
    IFERROR(TEXTJOIN(CHAR(10),TRUE,FILTER('SUMMARY DATA'!E:E,'SUMMARY DATA'!D:D=$C1408)),"""")
  )
)"),"")</f>
        <v/>
      </c>
      <c r="F1408" s="2" t="str">
        <f>IFERROR(__xludf.DUMMYFUNCTION("IFERROR(
  TEXTJOIN(CHAR(10),TRUE,FILTER('SUMMARY DATA'!F:F,'SUMMARY DATA'!A:A=$A1408,'SUMMARY DATA'!C:C=$B1408)),
  IF(
    OR(
      ISNUMBER(SEARCH(""CDM CASH DEPOSIT"",$C1408)),
      ISNUMBER(SEARCH(""CASH DEPOSIT"",$C1408)),
      COUNTIF('SUMMARY D"&amp;"ATA'!D:D,$C1408)&lt;&gt;1
    ),
    """",
    IFERROR(TEXTJOIN(CHAR(10),TRUE,FILTER('SUMMARY DATA'!F:F,'SUMMARY DATA'!D:D=$C1408)),"""")
  )
)"),"")</f>
        <v/>
      </c>
      <c r="G1408" s="2" t="str">
        <f>IFERROR(__xludf.DUMMYFUNCTION("IFERROR(
  TEXTJOIN(CHAR(10),TRUE,FILTER('SUMMARY DATA'!G:G,'SUMMARY DATA'!A:A=$A1408,'SUMMARY DATA'!C:C=$B1408)),
  IF(
    OR(
      ISNUMBER(SEARCH(""CDM CASH DEPOSIT"",$C1408)),
      ISNUMBER(SEARCH(""CASH DEPOSIT"",$C1408)),
      COUNTIF('SUMMARY D"&amp;"ATA'!D:D,$C1408)&lt;&gt;1
    ),
    """",
    IFERROR(TEXTJOIN(CHAR(10),TRUE,FILTER('SUMMARY DATA'!G:G,'SUMMARY DATA'!D:D=$C1408)),"""")
  )
)"),"")</f>
        <v/>
      </c>
      <c r="H1408" s="6" t="str">
        <f>IFERROR(__xludf.DUMMYFUNCTION("IFERROR(
  TEXTJOIN(CHAR(10),TRUE,FILTER('SUMMARY DATA'!H:H,'SUMMARY DATA'!A:A=$A1408,'SUMMARY DATA'!C:C=$B1408)),
  IF(
    OR(
      ISNUMBER(SEARCH(""CDM CASH DEPOSIT"",$C1408)),
      ISNUMBER(SEARCH(""CASH DEPOSIT"",$C1408)),
      COUNTIF('SUMMARY D"&amp;"ATA'!D:D,$C1408)&lt;&gt;1
    ),
    """",
    IFERROR(TEXTJOIN(CHAR(10),TRUE,FILTER('SUMMARY DATA'!H:H,'SUMMARY DATA'!D:D=$C1408)),"""")
  )
)"),"")</f>
        <v/>
      </c>
      <c r="I1408" s="6" t="str">
        <f>IFERROR(__xludf.DUMMYFUNCTION("IF(H1408="""","""",
SUM(ARRAYFORMULA(VALUE(SPLIT(H1408,CHAR(10)))))
)"),"")</f>
        <v/>
      </c>
      <c r="J1408" s="2" t="str">
        <f>IFERROR(__xludf.DUMMYFUNCTION("IFERROR(
  TEXTJOIN(CHAR(10),TRUE,FILTER('SUMMARY DATA'!I:I,'SUMMARY DATA'!A:A=$A1408,'SUMMARY DATA'!C:C=$B1408)),
  IF(
    OR(
      ISNUMBER(SEARCH(""CDM CASH DEPOSIT"",$C1408)),
      ISNUMBER(SEARCH(""CASH DEPOSIT"",$C1408)),
      COUNTIF('SUMMARY D"&amp;"ATA'!D:D,$C1408)&lt;&gt;1
    ),
    """",
    IFERROR(TEXTJOIN(CHAR(10),TRUE,FILTER('SUMMARY DATA'!I:I,'SUMMARY DATA'!D:D=$C1408)),"""")
  )
)"),"")</f>
        <v/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 ht="15.75" customHeight="1" spans="1:27">
      <c r="A1409" s="2"/>
      <c r="B1409" s="4"/>
      <c r="C1409" s="2"/>
      <c r="D1409" s="6"/>
      <c r="E1409" s="4" t="str">
        <f>IFERROR(__xludf.DUMMYFUNCTION("IFERROR(
  TEXTJOIN(CHAR(10),TRUE,FILTER('SUMMARY DATA'!E:E,'SUMMARY DATA'!A:A=$A1409,'SUMMARY DATA'!C:C=$B1409)),
  IF(
    OR(
      ISNUMBER(SEARCH(""CDM CASH DEPOSIT"",$C1409)),
      ISNUMBER(SEARCH(""CASH DEPOSIT"",$C1409)),
      COUNTIF('SUMMARY D"&amp;"ATA'!D:D,$C1409)&lt;&gt;1
    ),
    """",
    IFERROR(TEXTJOIN(CHAR(10),TRUE,FILTER('SUMMARY DATA'!E:E,'SUMMARY DATA'!D:D=$C1409)),"""")
  )
)"),"")</f>
        <v/>
      </c>
      <c r="F1409" s="2" t="str">
        <f>IFERROR(__xludf.DUMMYFUNCTION("IFERROR(
  TEXTJOIN(CHAR(10),TRUE,FILTER('SUMMARY DATA'!F:F,'SUMMARY DATA'!A:A=$A1409,'SUMMARY DATA'!C:C=$B1409)),
  IF(
    OR(
      ISNUMBER(SEARCH(""CDM CASH DEPOSIT"",$C1409)),
      ISNUMBER(SEARCH(""CASH DEPOSIT"",$C1409)),
      COUNTIF('SUMMARY D"&amp;"ATA'!D:D,$C1409)&lt;&gt;1
    ),
    """",
    IFERROR(TEXTJOIN(CHAR(10),TRUE,FILTER('SUMMARY DATA'!F:F,'SUMMARY DATA'!D:D=$C1409)),"""")
  )
)"),"")</f>
        <v/>
      </c>
      <c r="G1409" s="2" t="str">
        <f>IFERROR(__xludf.DUMMYFUNCTION("IFERROR(
  TEXTJOIN(CHAR(10),TRUE,FILTER('SUMMARY DATA'!G:G,'SUMMARY DATA'!A:A=$A1409,'SUMMARY DATA'!C:C=$B1409)),
  IF(
    OR(
      ISNUMBER(SEARCH(""CDM CASH DEPOSIT"",$C1409)),
      ISNUMBER(SEARCH(""CASH DEPOSIT"",$C1409)),
      COUNTIF('SUMMARY D"&amp;"ATA'!D:D,$C1409)&lt;&gt;1
    ),
    """",
    IFERROR(TEXTJOIN(CHAR(10),TRUE,FILTER('SUMMARY DATA'!G:G,'SUMMARY DATA'!D:D=$C1409)),"""")
  )
)"),"")</f>
        <v/>
      </c>
      <c r="H1409" s="6" t="str">
        <f>IFERROR(__xludf.DUMMYFUNCTION("IFERROR(
  TEXTJOIN(CHAR(10),TRUE,FILTER('SUMMARY DATA'!H:H,'SUMMARY DATA'!A:A=$A1409,'SUMMARY DATA'!C:C=$B1409)),
  IF(
    OR(
      ISNUMBER(SEARCH(""CDM CASH DEPOSIT"",$C1409)),
      ISNUMBER(SEARCH(""CASH DEPOSIT"",$C1409)),
      COUNTIF('SUMMARY D"&amp;"ATA'!D:D,$C1409)&lt;&gt;1
    ),
    """",
    IFERROR(TEXTJOIN(CHAR(10),TRUE,FILTER('SUMMARY DATA'!H:H,'SUMMARY DATA'!D:D=$C1409)),"""")
  )
)"),"")</f>
        <v/>
      </c>
      <c r="I1409" s="6" t="str">
        <f>IFERROR(__xludf.DUMMYFUNCTION("IF(H1409="""","""",
SUM(ARRAYFORMULA(VALUE(SPLIT(H1409,CHAR(10)))))
)"),"")</f>
        <v/>
      </c>
      <c r="J1409" s="2" t="str">
        <f>IFERROR(__xludf.DUMMYFUNCTION("IFERROR(
  TEXTJOIN(CHAR(10),TRUE,FILTER('SUMMARY DATA'!I:I,'SUMMARY DATA'!A:A=$A1409,'SUMMARY DATA'!C:C=$B1409)),
  IF(
    OR(
      ISNUMBER(SEARCH(""CDM CASH DEPOSIT"",$C1409)),
      ISNUMBER(SEARCH(""CASH DEPOSIT"",$C1409)),
      COUNTIF('SUMMARY D"&amp;"ATA'!D:D,$C1409)&lt;&gt;1
    ),
    """",
    IFERROR(TEXTJOIN(CHAR(10),TRUE,FILTER('SUMMARY DATA'!I:I,'SUMMARY DATA'!D:D=$C1409)),"""")
  )
)"),"")</f>
        <v/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 ht="15.75" customHeight="1" spans="1:27">
      <c r="A1410" s="2"/>
      <c r="B1410" s="4"/>
      <c r="C1410" s="2"/>
      <c r="D1410" s="6"/>
      <c r="E1410" s="4" t="str">
        <f>IFERROR(__xludf.DUMMYFUNCTION("IFERROR(
  TEXTJOIN(CHAR(10),TRUE,FILTER('SUMMARY DATA'!E:E,'SUMMARY DATA'!A:A=$A1410,'SUMMARY DATA'!C:C=$B1410)),
  IF(
    OR(
      ISNUMBER(SEARCH(""CDM CASH DEPOSIT"",$C1410)),
      ISNUMBER(SEARCH(""CASH DEPOSIT"",$C1410)),
      COUNTIF('SUMMARY D"&amp;"ATA'!D:D,$C1410)&lt;&gt;1
    ),
    """",
    IFERROR(TEXTJOIN(CHAR(10),TRUE,FILTER('SUMMARY DATA'!E:E,'SUMMARY DATA'!D:D=$C1410)),"""")
  )
)"),"")</f>
        <v/>
      </c>
      <c r="F1410" s="2" t="str">
        <f>IFERROR(__xludf.DUMMYFUNCTION("IFERROR(
  TEXTJOIN(CHAR(10),TRUE,FILTER('SUMMARY DATA'!F:F,'SUMMARY DATA'!A:A=$A1410,'SUMMARY DATA'!C:C=$B1410)),
  IF(
    OR(
      ISNUMBER(SEARCH(""CDM CASH DEPOSIT"",$C1410)),
      ISNUMBER(SEARCH(""CASH DEPOSIT"",$C1410)),
      COUNTIF('SUMMARY D"&amp;"ATA'!D:D,$C1410)&lt;&gt;1
    ),
    """",
    IFERROR(TEXTJOIN(CHAR(10),TRUE,FILTER('SUMMARY DATA'!F:F,'SUMMARY DATA'!D:D=$C1410)),"""")
  )
)"),"")</f>
        <v/>
      </c>
      <c r="G1410" s="2" t="str">
        <f>IFERROR(__xludf.DUMMYFUNCTION("IFERROR(
  TEXTJOIN(CHAR(10),TRUE,FILTER('SUMMARY DATA'!G:G,'SUMMARY DATA'!A:A=$A1410,'SUMMARY DATA'!C:C=$B1410)),
  IF(
    OR(
      ISNUMBER(SEARCH(""CDM CASH DEPOSIT"",$C1410)),
      ISNUMBER(SEARCH(""CASH DEPOSIT"",$C1410)),
      COUNTIF('SUMMARY D"&amp;"ATA'!D:D,$C1410)&lt;&gt;1
    ),
    """",
    IFERROR(TEXTJOIN(CHAR(10),TRUE,FILTER('SUMMARY DATA'!G:G,'SUMMARY DATA'!D:D=$C1410)),"""")
  )
)"),"")</f>
        <v/>
      </c>
      <c r="H1410" s="6" t="str">
        <f>IFERROR(__xludf.DUMMYFUNCTION("IFERROR(
  TEXTJOIN(CHAR(10),TRUE,FILTER('SUMMARY DATA'!H:H,'SUMMARY DATA'!A:A=$A1410,'SUMMARY DATA'!C:C=$B1410)),
  IF(
    OR(
      ISNUMBER(SEARCH(""CDM CASH DEPOSIT"",$C1410)),
      ISNUMBER(SEARCH(""CASH DEPOSIT"",$C1410)),
      COUNTIF('SUMMARY D"&amp;"ATA'!D:D,$C1410)&lt;&gt;1
    ),
    """",
    IFERROR(TEXTJOIN(CHAR(10),TRUE,FILTER('SUMMARY DATA'!H:H,'SUMMARY DATA'!D:D=$C1410)),"""")
  )
)"),"")</f>
        <v/>
      </c>
      <c r="I1410" s="6" t="str">
        <f>IFERROR(__xludf.DUMMYFUNCTION("IF(H1410="""","""",
SUM(ARRAYFORMULA(VALUE(SPLIT(H1410,CHAR(10)))))
)"),"")</f>
        <v/>
      </c>
      <c r="J1410" s="2" t="str">
        <f>IFERROR(__xludf.DUMMYFUNCTION("IFERROR(
  TEXTJOIN(CHAR(10),TRUE,FILTER('SUMMARY DATA'!I:I,'SUMMARY DATA'!A:A=$A1410,'SUMMARY DATA'!C:C=$B1410)),
  IF(
    OR(
      ISNUMBER(SEARCH(""CDM CASH DEPOSIT"",$C1410)),
      ISNUMBER(SEARCH(""CASH DEPOSIT"",$C1410)),
      COUNTIF('SUMMARY D"&amp;"ATA'!D:D,$C1410)&lt;&gt;1
    ),
    """",
    IFERROR(TEXTJOIN(CHAR(10),TRUE,FILTER('SUMMARY DATA'!I:I,'SUMMARY DATA'!D:D=$C1410)),"""")
  )
)"),"")</f>
        <v/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ht="15.75" customHeight="1" spans="1:27">
      <c r="A1411" s="2"/>
      <c r="B1411" s="4"/>
      <c r="C1411" s="2"/>
      <c r="D1411" s="6"/>
      <c r="E1411" s="4" t="str">
        <f>IFERROR(__xludf.DUMMYFUNCTION("IFERROR(
  TEXTJOIN(CHAR(10),TRUE,FILTER('SUMMARY DATA'!E:E,'SUMMARY DATA'!A:A=$A1411,'SUMMARY DATA'!C:C=$B1411)),
  IF(
    OR(
      ISNUMBER(SEARCH(""CDM CASH DEPOSIT"",$C1411)),
      ISNUMBER(SEARCH(""CASH DEPOSIT"",$C1411)),
      COUNTIF('SUMMARY D"&amp;"ATA'!D:D,$C1411)&lt;&gt;1
    ),
    """",
    IFERROR(TEXTJOIN(CHAR(10),TRUE,FILTER('SUMMARY DATA'!E:E,'SUMMARY DATA'!D:D=$C1411)),"""")
  )
)"),"")</f>
        <v/>
      </c>
      <c r="F1411" s="2" t="str">
        <f>IFERROR(__xludf.DUMMYFUNCTION("IFERROR(
  TEXTJOIN(CHAR(10),TRUE,FILTER('SUMMARY DATA'!F:F,'SUMMARY DATA'!A:A=$A1411,'SUMMARY DATA'!C:C=$B1411)),
  IF(
    OR(
      ISNUMBER(SEARCH(""CDM CASH DEPOSIT"",$C1411)),
      ISNUMBER(SEARCH(""CASH DEPOSIT"",$C1411)),
      COUNTIF('SUMMARY D"&amp;"ATA'!D:D,$C1411)&lt;&gt;1
    ),
    """",
    IFERROR(TEXTJOIN(CHAR(10),TRUE,FILTER('SUMMARY DATA'!F:F,'SUMMARY DATA'!D:D=$C1411)),"""")
  )
)"),"")</f>
        <v/>
      </c>
      <c r="G1411" s="2" t="str">
        <f>IFERROR(__xludf.DUMMYFUNCTION("IFERROR(
  TEXTJOIN(CHAR(10),TRUE,FILTER('SUMMARY DATA'!G:G,'SUMMARY DATA'!A:A=$A1411,'SUMMARY DATA'!C:C=$B1411)),
  IF(
    OR(
      ISNUMBER(SEARCH(""CDM CASH DEPOSIT"",$C1411)),
      ISNUMBER(SEARCH(""CASH DEPOSIT"",$C1411)),
      COUNTIF('SUMMARY D"&amp;"ATA'!D:D,$C1411)&lt;&gt;1
    ),
    """",
    IFERROR(TEXTJOIN(CHAR(10),TRUE,FILTER('SUMMARY DATA'!G:G,'SUMMARY DATA'!D:D=$C1411)),"""")
  )
)"),"")</f>
        <v/>
      </c>
      <c r="H1411" s="6" t="str">
        <f>IFERROR(__xludf.DUMMYFUNCTION("IFERROR(
  TEXTJOIN(CHAR(10),TRUE,FILTER('SUMMARY DATA'!H:H,'SUMMARY DATA'!A:A=$A1411,'SUMMARY DATA'!C:C=$B1411)),
  IF(
    OR(
      ISNUMBER(SEARCH(""CDM CASH DEPOSIT"",$C1411)),
      ISNUMBER(SEARCH(""CASH DEPOSIT"",$C1411)),
      COUNTIF('SUMMARY D"&amp;"ATA'!D:D,$C1411)&lt;&gt;1
    ),
    """",
    IFERROR(TEXTJOIN(CHAR(10),TRUE,FILTER('SUMMARY DATA'!H:H,'SUMMARY DATA'!D:D=$C1411)),"""")
  )
)"),"")</f>
        <v/>
      </c>
      <c r="I1411" s="6" t="str">
        <f>IFERROR(__xludf.DUMMYFUNCTION("IF(H1411="""","""",
SUM(ARRAYFORMULA(VALUE(SPLIT(H1411,CHAR(10)))))
)"),"")</f>
        <v/>
      </c>
      <c r="J1411" s="2" t="str">
        <f>IFERROR(__xludf.DUMMYFUNCTION("IFERROR(
  TEXTJOIN(CHAR(10),TRUE,FILTER('SUMMARY DATA'!I:I,'SUMMARY DATA'!A:A=$A1411,'SUMMARY DATA'!C:C=$B1411)),
  IF(
    OR(
      ISNUMBER(SEARCH(""CDM CASH DEPOSIT"",$C1411)),
      ISNUMBER(SEARCH(""CASH DEPOSIT"",$C1411)),
      COUNTIF('SUMMARY D"&amp;"ATA'!D:D,$C1411)&lt;&gt;1
    ),
    """",
    IFERROR(TEXTJOIN(CHAR(10),TRUE,FILTER('SUMMARY DATA'!I:I,'SUMMARY DATA'!D:D=$C1411)),"""")
  )
)"),"")</f>
        <v/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 ht="15.75" customHeight="1" spans="1:27">
      <c r="A1412" s="2"/>
      <c r="B1412" s="4"/>
      <c r="C1412" s="2"/>
      <c r="D1412" s="6"/>
      <c r="E1412" s="4" t="str">
        <f>IFERROR(__xludf.DUMMYFUNCTION("IFERROR(
  TEXTJOIN(CHAR(10),TRUE,FILTER('SUMMARY DATA'!E:E,'SUMMARY DATA'!A:A=$A1412,'SUMMARY DATA'!C:C=$B1412)),
  IF(
    OR(
      ISNUMBER(SEARCH(""CDM CASH DEPOSIT"",$C1412)),
      ISNUMBER(SEARCH(""CASH DEPOSIT"",$C1412)),
      COUNTIF('SUMMARY D"&amp;"ATA'!D:D,$C1412)&lt;&gt;1
    ),
    """",
    IFERROR(TEXTJOIN(CHAR(10),TRUE,FILTER('SUMMARY DATA'!E:E,'SUMMARY DATA'!D:D=$C1412)),"""")
  )
)"),"")</f>
        <v/>
      </c>
      <c r="F1412" s="2" t="str">
        <f>IFERROR(__xludf.DUMMYFUNCTION("IFERROR(
  TEXTJOIN(CHAR(10),TRUE,FILTER('SUMMARY DATA'!F:F,'SUMMARY DATA'!A:A=$A1412,'SUMMARY DATA'!C:C=$B1412)),
  IF(
    OR(
      ISNUMBER(SEARCH(""CDM CASH DEPOSIT"",$C1412)),
      ISNUMBER(SEARCH(""CASH DEPOSIT"",$C1412)),
      COUNTIF('SUMMARY D"&amp;"ATA'!D:D,$C1412)&lt;&gt;1
    ),
    """",
    IFERROR(TEXTJOIN(CHAR(10),TRUE,FILTER('SUMMARY DATA'!F:F,'SUMMARY DATA'!D:D=$C1412)),"""")
  )
)"),"")</f>
        <v/>
      </c>
      <c r="G1412" s="2" t="str">
        <f>IFERROR(__xludf.DUMMYFUNCTION("IFERROR(
  TEXTJOIN(CHAR(10),TRUE,FILTER('SUMMARY DATA'!G:G,'SUMMARY DATA'!A:A=$A1412,'SUMMARY DATA'!C:C=$B1412)),
  IF(
    OR(
      ISNUMBER(SEARCH(""CDM CASH DEPOSIT"",$C1412)),
      ISNUMBER(SEARCH(""CASH DEPOSIT"",$C1412)),
      COUNTIF('SUMMARY D"&amp;"ATA'!D:D,$C1412)&lt;&gt;1
    ),
    """",
    IFERROR(TEXTJOIN(CHAR(10),TRUE,FILTER('SUMMARY DATA'!G:G,'SUMMARY DATA'!D:D=$C1412)),"""")
  )
)"),"")</f>
        <v/>
      </c>
      <c r="H1412" s="6" t="str">
        <f>IFERROR(__xludf.DUMMYFUNCTION("IFERROR(
  TEXTJOIN(CHAR(10),TRUE,FILTER('SUMMARY DATA'!H:H,'SUMMARY DATA'!A:A=$A1412,'SUMMARY DATA'!C:C=$B1412)),
  IF(
    OR(
      ISNUMBER(SEARCH(""CDM CASH DEPOSIT"",$C1412)),
      ISNUMBER(SEARCH(""CASH DEPOSIT"",$C1412)),
      COUNTIF('SUMMARY D"&amp;"ATA'!D:D,$C1412)&lt;&gt;1
    ),
    """",
    IFERROR(TEXTJOIN(CHAR(10),TRUE,FILTER('SUMMARY DATA'!H:H,'SUMMARY DATA'!D:D=$C1412)),"""")
  )
)"),"")</f>
        <v/>
      </c>
      <c r="I1412" s="6" t="str">
        <f>IFERROR(__xludf.DUMMYFUNCTION("IF(H1412="""","""",
SUM(ARRAYFORMULA(VALUE(SPLIT(H1412,CHAR(10)))))
)"),"")</f>
        <v/>
      </c>
      <c r="J1412" s="2" t="str">
        <f>IFERROR(__xludf.DUMMYFUNCTION("IFERROR(
  TEXTJOIN(CHAR(10),TRUE,FILTER('SUMMARY DATA'!I:I,'SUMMARY DATA'!A:A=$A1412,'SUMMARY DATA'!C:C=$B1412)),
  IF(
    OR(
      ISNUMBER(SEARCH(""CDM CASH DEPOSIT"",$C1412)),
      ISNUMBER(SEARCH(""CASH DEPOSIT"",$C1412)),
      COUNTIF('SUMMARY D"&amp;"ATA'!D:D,$C1412)&lt;&gt;1
    ),
    """",
    IFERROR(TEXTJOIN(CHAR(10),TRUE,FILTER('SUMMARY DATA'!I:I,'SUMMARY DATA'!D:D=$C1412)),"""")
  )
)"),"")</f>
        <v/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 ht="15.75" customHeight="1" spans="1:27">
      <c r="A1413" s="2"/>
      <c r="B1413" s="4"/>
      <c r="C1413" s="2"/>
      <c r="D1413" s="6"/>
      <c r="E1413" s="4" t="str">
        <f>IFERROR(__xludf.DUMMYFUNCTION("IFERROR(
  TEXTJOIN(CHAR(10),TRUE,FILTER('SUMMARY DATA'!E:E,'SUMMARY DATA'!A:A=$A1413,'SUMMARY DATA'!C:C=$B1413)),
  IF(
    OR(
      ISNUMBER(SEARCH(""CDM CASH DEPOSIT"",$C1413)),
      ISNUMBER(SEARCH(""CASH DEPOSIT"",$C1413)),
      COUNTIF('SUMMARY D"&amp;"ATA'!D:D,$C1413)&lt;&gt;1
    ),
    """",
    IFERROR(TEXTJOIN(CHAR(10),TRUE,FILTER('SUMMARY DATA'!E:E,'SUMMARY DATA'!D:D=$C1413)),"""")
  )
)"),"")</f>
        <v/>
      </c>
      <c r="F1413" s="2" t="str">
        <f>IFERROR(__xludf.DUMMYFUNCTION("IFERROR(
  TEXTJOIN(CHAR(10),TRUE,FILTER('SUMMARY DATA'!F:F,'SUMMARY DATA'!A:A=$A1413,'SUMMARY DATA'!C:C=$B1413)),
  IF(
    OR(
      ISNUMBER(SEARCH(""CDM CASH DEPOSIT"",$C1413)),
      ISNUMBER(SEARCH(""CASH DEPOSIT"",$C1413)),
      COUNTIF('SUMMARY D"&amp;"ATA'!D:D,$C1413)&lt;&gt;1
    ),
    """",
    IFERROR(TEXTJOIN(CHAR(10),TRUE,FILTER('SUMMARY DATA'!F:F,'SUMMARY DATA'!D:D=$C1413)),"""")
  )
)"),"")</f>
        <v/>
      </c>
      <c r="G1413" s="2" t="str">
        <f>IFERROR(__xludf.DUMMYFUNCTION("IFERROR(
  TEXTJOIN(CHAR(10),TRUE,FILTER('SUMMARY DATA'!G:G,'SUMMARY DATA'!A:A=$A1413,'SUMMARY DATA'!C:C=$B1413)),
  IF(
    OR(
      ISNUMBER(SEARCH(""CDM CASH DEPOSIT"",$C1413)),
      ISNUMBER(SEARCH(""CASH DEPOSIT"",$C1413)),
      COUNTIF('SUMMARY D"&amp;"ATA'!D:D,$C1413)&lt;&gt;1
    ),
    """",
    IFERROR(TEXTJOIN(CHAR(10),TRUE,FILTER('SUMMARY DATA'!G:G,'SUMMARY DATA'!D:D=$C1413)),"""")
  )
)"),"")</f>
        <v/>
      </c>
      <c r="H1413" s="6" t="str">
        <f>IFERROR(__xludf.DUMMYFUNCTION("IFERROR(
  TEXTJOIN(CHAR(10),TRUE,FILTER('SUMMARY DATA'!H:H,'SUMMARY DATA'!A:A=$A1413,'SUMMARY DATA'!C:C=$B1413)),
  IF(
    OR(
      ISNUMBER(SEARCH(""CDM CASH DEPOSIT"",$C1413)),
      ISNUMBER(SEARCH(""CASH DEPOSIT"",$C1413)),
      COUNTIF('SUMMARY D"&amp;"ATA'!D:D,$C1413)&lt;&gt;1
    ),
    """",
    IFERROR(TEXTJOIN(CHAR(10),TRUE,FILTER('SUMMARY DATA'!H:H,'SUMMARY DATA'!D:D=$C1413)),"""")
  )
)"),"")</f>
        <v/>
      </c>
      <c r="I1413" s="6" t="str">
        <f>IFERROR(__xludf.DUMMYFUNCTION("IF(H1413="""","""",
SUM(ARRAYFORMULA(VALUE(SPLIT(H1413,CHAR(10)))))
)"),"")</f>
        <v/>
      </c>
      <c r="J1413" s="2" t="str">
        <f>IFERROR(__xludf.DUMMYFUNCTION("IFERROR(
  TEXTJOIN(CHAR(10),TRUE,FILTER('SUMMARY DATA'!I:I,'SUMMARY DATA'!A:A=$A1413,'SUMMARY DATA'!C:C=$B1413)),
  IF(
    OR(
      ISNUMBER(SEARCH(""CDM CASH DEPOSIT"",$C1413)),
      ISNUMBER(SEARCH(""CASH DEPOSIT"",$C1413)),
      COUNTIF('SUMMARY D"&amp;"ATA'!D:D,$C1413)&lt;&gt;1
    ),
    """",
    IFERROR(TEXTJOIN(CHAR(10),TRUE,FILTER('SUMMARY DATA'!I:I,'SUMMARY DATA'!D:D=$C1413)),"""")
  )
)"),"")</f>
        <v/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ht="15.75" customHeight="1" spans="1:27">
      <c r="A1414" s="2"/>
      <c r="B1414" s="4"/>
      <c r="C1414" s="2"/>
      <c r="D1414" s="6"/>
      <c r="E1414" s="4" t="str">
        <f>IFERROR(__xludf.DUMMYFUNCTION("IFERROR(
  TEXTJOIN(CHAR(10),TRUE,FILTER('SUMMARY DATA'!E:E,'SUMMARY DATA'!A:A=$A1414,'SUMMARY DATA'!C:C=$B1414)),
  IF(
    OR(
      ISNUMBER(SEARCH(""CDM CASH DEPOSIT"",$C1414)),
      ISNUMBER(SEARCH(""CASH DEPOSIT"",$C1414)),
      COUNTIF('SUMMARY D"&amp;"ATA'!D:D,$C1414)&lt;&gt;1
    ),
    """",
    IFERROR(TEXTJOIN(CHAR(10),TRUE,FILTER('SUMMARY DATA'!E:E,'SUMMARY DATA'!D:D=$C1414)),"""")
  )
)"),"")</f>
        <v/>
      </c>
      <c r="F1414" s="2" t="str">
        <f>IFERROR(__xludf.DUMMYFUNCTION("IFERROR(
  TEXTJOIN(CHAR(10),TRUE,FILTER('SUMMARY DATA'!F:F,'SUMMARY DATA'!A:A=$A1414,'SUMMARY DATA'!C:C=$B1414)),
  IF(
    OR(
      ISNUMBER(SEARCH(""CDM CASH DEPOSIT"",$C1414)),
      ISNUMBER(SEARCH(""CASH DEPOSIT"",$C1414)),
      COUNTIF('SUMMARY D"&amp;"ATA'!D:D,$C1414)&lt;&gt;1
    ),
    """",
    IFERROR(TEXTJOIN(CHAR(10),TRUE,FILTER('SUMMARY DATA'!F:F,'SUMMARY DATA'!D:D=$C1414)),"""")
  )
)"),"")</f>
        <v/>
      </c>
      <c r="G1414" s="2" t="str">
        <f>IFERROR(__xludf.DUMMYFUNCTION("IFERROR(
  TEXTJOIN(CHAR(10),TRUE,FILTER('SUMMARY DATA'!G:G,'SUMMARY DATA'!A:A=$A1414,'SUMMARY DATA'!C:C=$B1414)),
  IF(
    OR(
      ISNUMBER(SEARCH(""CDM CASH DEPOSIT"",$C1414)),
      ISNUMBER(SEARCH(""CASH DEPOSIT"",$C1414)),
      COUNTIF('SUMMARY D"&amp;"ATA'!D:D,$C1414)&lt;&gt;1
    ),
    """",
    IFERROR(TEXTJOIN(CHAR(10),TRUE,FILTER('SUMMARY DATA'!G:G,'SUMMARY DATA'!D:D=$C1414)),"""")
  )
)"),"")</f>
        <v/>
      </c>
      <c r="H1414" s="6" t="str">
        <f>IFERROR(__xludf.DUMMYFUNCTION("IFERROR(
  TEXTJOIN(CHAR(10),TRUE,FILTER('SUMMARY DATA'!H:H,'SUMMARY DATA'!A:A=$A1414,'SUMMARY DATA'!C:C=$B1414)),
  IF(
    OR(
      ISNUMBER(SEARCH(""CDM CASH DEPOSIT"",$C1414)),
      ISNUMBER(SEARCH(""CASH DEPOSIT"",$C1414)),
      COUNTIF('SUMMARY D"&amp;"ATA'!D:D,$C1414)&lt;&gt;1
    ),
    """",
    IFERROR(TEXTJOIN(CHAR(10),TRUE,FILTER('SUMMARY DATA'!H:H,'SUMMARY DATA'!D:D=$C1414)),"""")
  )
)"),"")</f>
        <v/>
      </c>
      <c r="I1414" s="6" t="str">
        <f>IFERROR(__xludf.DUMMYFUNCTION("IF(H1414="""","""",
SUM(ARRAYFORMULA(VALUE(SPLIT(H1414,CHAR(10)))))
)"),"")</f>
        <v/>
      </c>
      <c r="J1414" s="2" t="str">
        <f>IFERROR(__xludf.DUMMYFUNCTION("IFERROR(
  TEXTJOIN(CHAR(10),TRUE,FILTER('SUMMARY DATA'!I:I,'SUMMARY DATA'!A:A=$A1414,'SUMMARY DATA'!C:C=$B1414)),
  IF(
    OR(
      ISNUMBER(SEARCH(""CDM CASH DEPOSIT"",$C1414)),
      ISNUMBER(SEARCH(""CASH DEPOSIT"",$C1414)),
      COUNTIF('SUMMARY D"&amp;"ATA'!D:D,$C1414)&lt;&gt;1
    ),
    """",
    IFERROR(TEXTJOIN(CHAR(10),TRUE,FILTER('SUMMARY DATA'!I:I,'SUMMARY DATA'!D:D=$C1414)),"""")
  )
)"),"")</f>
        <v/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ht="15.75" customHeight="1" spans="1:27">
      <c r="A1415" s="2"/>
      <c r="B1415" s="4"/>
      <c r="C1415" s="2"/>
      <c r="D1415" s="6"/>
      <c r="E1415" s="4" t="str">
        <f>IFERROR(__xludf.DUMMYFUNCTION("IFERROR(
  TEXTJOIN(CHAR(10),TRUE,FILTER('SUMMARY DATA'!E:E,'SUMMARY DATA'!A:A=$A1415,'SUMMARY DATA'!C:C=$B1415)),
  IF(
    OR(
      ISNUMBER(SEARCH(""CDM CASH DEPOSIT"",$C1415)),
      ISNUMBER(SEARCH(""CASH DEPOSIT"",$C1415)),
      COUNTIF('SUMMARY D"&amp;"ATA'!D:D,$C1415)&lt;&gt;1
    ),
    """",
    IFERROR(TEXTJOIN(CHAR(10),TRUE,FILTER('SUMMARY DATA'!E:E,'SUMMARY DATA'!D:D=$C1415)),"""")
  )
)"),"")</f>
        <v/>
      </c>
      <c r="F1415" s="2" t="str">
        <f>IFERROR(__xludf.DUMMYFUNCTION("IFERROR(
  TEXTJOIN(CHAR(10),TRUE,FILTER('SUMMARY DATA'!F:F,'SUMMARY DATA'!A:A=$A1415,'SUMMARY DATA'!C:C=$B1415)),
  IF(
    OR(
      ISNUMBER(SEARCH(""CDM CASH DEPOSIT"",$C1415)),
      ISNUMBER(SEARCH(""CASH DEPOSIT"",$C1415)),
      COUNTIF('SUMMARY D"&amp;"ATA'!D:D,$C1415)&lt;&gt;1
    ),
    """",
    IFERROR(TEXTJOIN(CHAR(10),TRUE,FILTER('SUMMARY DATA'!F:F,'SUMMARY DATA'!D:D=$C1415)),"""")
  )
)"),"")</f>
        <v/>
      </c>
      <c r="G1415" s="2" t="str">
        <f>IFERROR(__xludf.DUMMYFUNCTION("IFERROR(
  TEXTJOIN(CHAR(10),TRUE,FILTER('SUMMARY DATA'!G:G,'SUMMARY DATA'!A:A=$A1415,'SUMMARY DATA'!C:C=$B1415)),
  IF(
    OR(
      ISNUMBER(SEARCH(""CDM CASH DEPOSIT"",$C1415)),
      ISNUMBER(SEARCH(""CASH DEPOSIT"",$C1415)),
      COUNTIF('SUMMARY D"&amp;"ATA'!D:D,$C1415)&lt;&gt;1
    ),
    """",
    IFERROR(TEXTJOIN(CHAR(10),TRUE,FILTER('SUMMARY DATA'!G:G,'SUMMARY DATA'!D:D=$C1415)),"""")
  )
)"),"")</f>
        <v/>
      </c>
      <c r="H1415" s="6" t="str">
        <f>IFERROR(__xludf.DUMMYFUNCTION("IFERROR(
  TEXTJOIN(CHAR(10),TRUE,FILTER('SUMMARY DATA'!H:H,'SUMMARY DATA'!A:A=$A1415,'SUMMARY DATA'!C:C=$B1415)),
  IF(
    OR(
      ISNUMBER(SEARCH(""CDM CASH DEPOSIT"",$C1415)),
      ISNUMBER(SEARCH(""CASH DEPOSIT"",$C1415)),
      COUNTIF('SUMMARY D"&amp;"ATA'!D:D,$C1415)&lt;&gt;1
    ),
    """",
    IFERROR(TEXTJOIN(CHAR(10),TRUE,FILTER('SUMMARY DATA'!H:H,'SUMMARY DATA'!D:D=$C1415)),"""")
  )
)"),"")</f>
        <v/>
      </c>
      <c r="I1415" s="6" t="str">
        <f>IFERROR(__xludf.DUMMYFUNCTION("IF(H1415="""","""",
SUM(ARRAYFORMULA(VALUE(SPLIT(H1415,CHAR(10)))))
)"),"")</f>
        <v/>
      </c>
      <c r="J1415" s="2" t="str">
        <f>IFERROR(__xludf.DUMMYFUNCTION("IFERROR(
  TEXTJOIN(CHAR(10),TRUE,FILTER('SUMMARY DATA'!I:I,'SUMMARY DATA'!A:A=$A1415,'SUMMARY DATA'!C:C=$B1415)),
  IF(
    OR(
      ISNUMBER(SEARCH(""CDM CASH DEPOSIT"",$C1415)),
      ISNUMBER(SEARCH(""CASH DEPOSIT"",$C1415)),
      COUNTIF('SUMMARY D"&amp;"ATA'!D:D,$C1415)&lt;&gt;1
    ),
    """",
    IFERROR(TEXTJOIN(CHAR(10),TRUE,FILTER('SUMMARY DATA'!I:I,'SUMMARY DATA'!D:D=$C1415)),"""")
  )
)"),"")</f>
        <v/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 ht="15.75" customHeight="1" spans="1:27">
      <c r="A1416" s="2"/>
      <c r="B1416" s="4"/>
      <c r="C1416" s="2"/>
      <c r="D1416" s="6"/>
      <c r="E1416" s="4" t="str">
        <f>IFERROR(__xludf.DUMMYFUNCTION("IFERROR(
  TEXTJOIN(CHAR(10),TRUE,FILTER('SUMMARY DATA'!E:E,'SUMMARY DATA'!A:A=$A1416,'SUMMARY DATA'!C:C=$B1416)),
  IF(
    OR(
      ISNUMBER(SEARCH(""CDM CASH DEPOSIT"",$C1416)),
      ISNUMBER(SEARCH(""CASH DEPOSIT"",$C1416)),
      COUNTIF('SUMMARY D"&amp;"ATA'!D:D,$C1416)&lt;&gt;1
    ),
    """",
    IFERROR(TEXTJOIN(CHAR(10),TRUE,FILTER('SUMMARY DATA'!E:E,'SUMMARY DATA'!D:D=$C1416)),"""")
  )
)"),"")</f>
        <v/>
      </c>
      <c r="F1416" s="2" t="str">
        <f>IFERROR(__xludf.DUMMYFUNCTION("IFERROR(
  TEXTJOIN(CHAR(10),TRUE,FILTER('SUMMARY DATA'!F:F,'SUMMARY DATA'!A:A=$A1416,'SUMMARY DATA'!C:C=$B1416)),
  IF(
    OR(
      ISNUMBER(SEARCH(""CDM CASH DEPOSIT"",$C1416)),
      ISNUMBER(SEARCH(""CASH DEPOSIT"",$C1416)),
      COUNTIF('SUMMARY D"&amp;"ATA'!D:D,$C1416)&lt;&gt;1
    ),
    """",
    IFERROR(TEXTJOIN(CHAR(10),TRUE,FILTER('SUMMARY DATA'!F:F,'SUMMARY DATA'!D:D=$C1416)),"""")
  )
)"),"")</f>
        <v/>
      </c>
      <c r="G1416" s="2" t="str">
        <f>IFERROR(__xludf.DUMMYFUNCTION("IFERROR(
  TEXTJOIN(CHAR(10),TRUE,FILTER('SUMMARY DATA'!G:G,'SUMMARY DATA'!A:A=$A1416,'SUMMARY DATA'!C:C=$B1416)),
  IF(
    OR(
      ISNUMBER(SEARCH(""CDM CASH DEPOSIT"",$C1416)),
      ISNUMBER(SEARCH(""CASH DEPOSIT"",$C1416)),
      COUNTIF('SUMMARY D"&amp;"ATA'!D:D,$C1416)&lt;&gt;1
    ),
    """",
    IFERROR(TEXTJOIN(CHAR(10),TRUE,FILTER('SUMMARY DATA'!G:G,'SUMMARY DATA'!D:D=$C1416)),"""")
  )
)"),"")</f>
        <v/>
      </c>
      <c r="H1416" s="6" t="str">
        <f>IFERROR(__xludf.DUMMYFUNCTION("IFERROR(
  TEXTJOIN(CHAR(10),TRUE,FILTER('SUMMARY DATA'!H:H,'SUMMARY DATA'!A:A=$A1416,'SUMMARY DATA'!C:C=$B1416)),
  IF(
    OR(
      ISNUMBER(SEARCH(""CDM CASH DEPOSIT"",$C1416)),
      ISNUMBER(SEARCH(""CASH DEPOSIT"",$C1416)),
      COUNTIF('SUMMARY D"&amp;"ATA'!D:D,$C1416)&lt;&gt;1
    ),
    """",
    IFERROR(TEXTJOIN(CHAR(10),TRUE,FILTER('SUMMARY DATA'!H:H,'SUMMARY DATA'!D:D=$C1416)),"""")
  )
)"),"")</f>
        <v/>
      </c>
      <c r="I1416" s="6" t="str">
        <f>IFERROR(__xludf.DUMMYFUNCTION("IF(H1416="""","""",
SUM(ARRAYFORMULA(VALUE(SPLIT(H1416,CHAR(10)))))
)"),"")</f>
        <v/>
      </c>
      <c r="J1416" s="2" t="str">
        <f>IFERROR(__xludf.DUMMYFUNCTION("IFERROR(
  TEXTJOIN(CHAR(10),TRUE,FILTER('SUMMARY DATA'!I:I,'SUMMARY DATA'!A:A=$A1416,'SUMMARY DATA'!C:C=$B1416)),
  IF(
    OR(
      ISNUMBER(SEARCH(""CDM CASH DEPOSIT"",$C1416)),
      ISNUMBER(SEARCH(""CASH DEPOSIT"",$C1416)),
      COUNTIF('SUMMARY D"&amp;"ATA'!D:D,$C1416)&lt;&gt;1
    ),
    """",
    IFERROR(TEXTJOIN(CHAR(10),TRUE,FILTER('SUMMARY DATA'!I:I,'SUMMARY DATA'!D:D=$C1416)),"""")
  )
)"),"")</f>
        <v/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ht="15.75" customHeight="1" spans="1:27">
      <c r="A1417" s="2"/>
      <c r="B1417" s="4"/>
      <c r="C1417" s="2"/>
      <c r="D1417" s="6"/>
      <c r="E1417" s="4" t="str">
        <f>IFERROR(__xludf.DUMMYFUNCTION("IFERROR(
  TEXTJOIN(CHAR(10),TRUE,FILTER('SUMMARY DATA'!E:E,'SUMMARY DATA'!A:A=$A1417,'SUMMARY DATA'!C:C=$B1417)),
  IF(
    OR(
      ISNUMBER(SEARCH(""CDM CASH DEPOSIT"",$C1417)),
      ISNUMBER(SEARCH(""CASH DEPOSIT"",$C1417)),
      COUNTIF('SUMMARY D"&amp;"ATA'!D:D,$C1417)&lt;&gt;1
    ),
    """",
    IFERROR(TEXTJOIN(CHAR(10),TRUE,FILTER('SUMMARY DATA'!E:E,'SUMMARY DATA'!D:D=$C1417)),"""")
  )
)"),"")</f>
        <v/>
      </c>
      <c r="F1417" s="2" t="str">
        <f>IFERROR(__xludf.DUMMYFUNCTION("IFERROR(
  TEXTJOIN(CHAR(10),TRUE,FILTER('SUMMARY DATA'!F:F,'SUMMARY DATA'!A:A=$A1417,'SUMMARY DATA'!C:C=$B1417)),
  IF(
    OR(
      ISNUMBER(SEARCH(""CDM CASH DEPOSIT"",$C1417)),
      ISNUMBER(SEARCH(""CASH DEPOSIT"",$C1417)),
      COUNTIF('SUMMARY D"&amp;"ATA'!D:D,$C1417)&lt;&gt;1
    ),
    """",
    IFERROR(TEXTJOIN(CHAR(10),TRUE,FILTER('SUMMARY DATA'!F:F,'SUMMARY DATA'!D:D=$C1417)),"""")
  )
)"),"")</f>
        <v/>
      </c>
      <c r="G1417" s="2" t="str">
        <f>IFERROR(__xludf.DUMMYFUNCTION("IFERROR(
  TEXTJOIN(CHAR(10),TRUE,FILTER('SUMMARY DATA'!G:G,'SUMMARY DATA'!A:A=$A1417,'SUMMARY DATA'!C:C=$B1417)),
  IF(
    OR(
      ISNUMBER(SEARCH(""CDM CASH DEPOSIT"",$C1417)),
      ISNUMBER(SEARCH(""CASH DEPOSIT"",$C1417)),
      COUNTIF('SUMMARY D"&amp;"ATA'!D:D,$C1417)&lt;&gt;1
    ),
    """",
    IFERROR(TEXTJOIN(CHAR(10),TRUE,FILTER('SUMMARY DATA'!G:G,'SUMMARY DATA'!D:D=$C1417)),"""")
  )
)"),"")</f>
        <v/>
      </c>
      <c r="H1417" s="6" t="str">
        <f>IFERROR(__xludf.DUMMYFUNCTION("IFERROR(
  TEXTJOIN(CHAR(10),TRUE,FILTER('SUMMARY DATA'!H:H,'SUMMARY DATA'!A:A=$A1417,'SUMMARY DATA'!C:C=$B1417)),
  IF(
    OR(
      ISNUMBER(SEARCH(""CDM CASH DEPOSIT"",$C1417)),
      ISNUMBER(SEARCH(""CASH DEPOSIT"",$C1417)),
      COUNTIF('SUMMARY D"&amp;"ATA'!D:D,$C1417)&lt;&gt;1
    ),
    """",
    IFERROR(TEXTJOIN(CHAR(10),TRUE,FILTER('SUMMARY DATA'!H:H,'SUMMARY DATA'!D:D=$C1417)),"""")
  )
)"),"")</f>
        <v/>
      </c>
      <c r="I1417" s="6" t="str">
        <f>IFERROR(__xludf.DUMMYFUNCTION("IF(H1417="""","""",
SUM(ARRAYFORMULA(VALUE(SPLIT(H1417,CHAR(10)))))
)"),"")</f>
        <v/>
      </c>
      <c r="J1417" s="2" t="str">
        <f>IFERROR(__xludf.DUMMYFUNCTION("IFERROR(
  TEXTJOIN(CHAR(10),TRUE,FILTER('SUMMARY DATA'!I:I,'SUMMARY DATA'!A:A=$A1417,'SUMMARY DATA'!C:C=$B1417)),
  IF(
    OR(
      ISNUMBER(SEARCH(""CDM CASH DEPOSIT"",$C1417)),
      ISNUMBER(SEARCH(""CASH DEPOSIT"",$C1417)),
      COUNTIF('SUMMARY D"&amp;"ATA'!D:D,$C1417)&lt;&gt;1
    ),
    """",
    IFERROR(TEXTJOIN(CHAR(10),TRUE,FILTER('SUMMARY DATA'!I:I,'SUMMARY DATA'!D:D=$C1417)),"""")
  )
)"),"")</f>
        <v/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 ht="15.75" customHeight="1" spans="1:27">
      <c r="A1418" s="2"/>
      <c r="B1418" s="4"/>
      <c r="C1418" s="2"/>
      <c r="D1418" s="6"/>
      <c r="E1418" s="4" t="str">
        <f>IFERROR(__xludf.DUMMYFUNCTION("IFERROR(
  TEXTJOIN(CHAR(10),TRUE,FILTER('SUMMARY DATA'!E:E,'SUMMARY DATA'!A:A=$A1418,'SUMMARY DATA'!C:C=$B1418)),
  IF(
    OR(
      ISNUMBER(SEARCH(""CDM CASH DEPOSIT"",$C1418)),
      ISNUMBER(SEARCH(""CASH DEPOSIT"",$C1418)),
      COUNTIF('SUMMARY D"&amp;"ATA'!D:D,$C1418)&lt;&gt;1
    ),
    """",
    IFERROR(TEXTJOIN(CHAR(10),TRUE,FILTER('SUMMARY DATA'!E:E,'SUMMARY DATA'!D:D=$C1418)),"""")
  )
)"),"")</f>
        <v/>
      </c>
      <c r="F1418" s="2" t="str">
        <f>IFERROR(__xludf.DUMMYFUNCTION("IFERROR(
  TEXTJOIN(CHAR(10),TRUE,FILTER('SUMMARY DATA'!F:F,'SUMMARY DATA'!A:A=$A1418,'SUMMARY DATA'!C:C=$B1418)),
  IF(
    OR(
      ISNUMBER(SEARCH(""CDM CASH DEPOSIT"",$C1418)),
      ISNUMBER(SEARCH(""CASH DEPOSIT"",$C1418)),
      COUNTIF('SUMMARY D"&amp;"ATA'!D:D,$C1418)&lt;&gt;1
    ),
    """",
    IFERROR(TEXTJOIN(CHAR(10),TRUE,FILTER('SUMMARY DATA'!F:F,'SUMMARY DATA'!D:D=$C1418)),"""")
  )
)"),"")</f>
        <v/>
      </c>
      <c r="G1418" s="2" t="str">
        <f>IFERROR(__xludf.DUMMYFUNCTION("IFERROR(
  TEXTJOIN(CHAR(10),TRUE,FILTER('SUMMARY DATA'!G:G,'SUMMARY DATA'!A:A=$A1418,'SUMMARY DATA'!C:C=$B1418)),
  IF(
    OR(
      ISNUMBER(SEARCH(""CDM CASH DEPOSIT"",$C1418)),
      ISNUMBER(SEARCH(""CASH DEPOSIT"",$C1418)),
      COUNTIF('SUMMARY D"&amp;"ATA'!D:D,$C1418)&lt;&gt;1
    ),
    """",
    IFERROR(TEXTJOIN(CHAR(10),TRUE,FILTER('SUMMARY DATA'!G:G,'SUMMARY DATA'!D:D=$C1418)),"""")
  )
)"),"")</f>
        <v/>
      </c>
      <c r="H1418" s="6" t="str">
        <f>IFERROR(__xludf.DUMMYFUNCTION("IFERROR(
  TEXTJOIN(CHAR(10),TRUE,FILTER('SUMMARY DATA'!H:H,'SUMMARY DATA'!A:A=$A1418,'SUMMARY DATA'!C:C=$B1418)),
  IF(
    OR(
      ISNUMBER(SEARCH(""CDM CASH DEPOSIT"",$C1418)),
      ISNUMBER(SEARCH(""CASH DEPOSIT"",$C1418)),
      COUNTIF('SUMMARY D"&amp;"ATA'!D:D,$C1418)&lt;&gt;1
    ),
    """",
    IFERROR(TEXTJOIN(CHAR(10),TRUE,FILTER('SUMMARY DATA'!H:H,'SUMMARY DATA'!D:D=$C1418)),"""")
  )
)"),"")</f>
        <v/>
      </c>
      <c r="I1418" s="6" t="str">
        <f>IFERROR(__xludf.DUMMYFUNCTION("IF(H1418="""","""",
SUM(ARRAYFORMULA(VALUE(SPLIT(H1418,CHAR(10)))))
)"),"")</f>
        <v/>
      </c>
      <c r="J1418" s="2" t="str">
        <f>IFERROR(__xludf.DUMMYFUNCTION("IFERROR(
  TEXTJOIN(CHAR(10),TRUE,FILTER('SUMMARY DATA'!I:I,'SUMMARY DATA'!A:A=$A1418,'SUMMARY DATA'!C:C=$B1418)),
  IF(
    OR(
      ISNUMBER(SEARCH(""CDM CASH DEPOSIT"",$C1418)),
      ISNUMBER(SEARCH(""CASH DEPOSIT"",$C1418)),
      COUNTIF('SUMMARY D"&amp;"ATA'!D:D,$C1418)&lt;&gt;1
    ),
    """",
    IFERROR(TEXTJOIN(CHAR(10),TRUE,FILTER('SUMMARY DATA'!I:I,'SUMMARY DATA'!D:D=$C1418)),"""")
  )
)"),"")</f>
        <v/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ht="15.75" customHeight="1" spans="1:27">
      <c r="A1419" s="2"/>
      <c r="B1419" s="4"/>
      <c r="C1419" s="2"/>
      <c r="D1419" s="6"/>
      <c r="E1419" s="4" t="str">
        <f>IFERROR(__xludf.DUMMYFUNCTION("IFERROR(
  TEXTJOIN(CHAR(10),TRUE,FILTER('SUMMARY DATA'!E:E,'SUMMARY DATA'!A:A=$A1419,'SUMMARY DATA'!C:C=$B1419)),
  IF(
    OR(
      ISNUMBER(SEARCH(""CDM CASH DEPOSIT"",$C1419)),
      ISNUMBER(SEARCH(""CASH DEPOSIT"",$C1419)),
      COUNTIF('SUMMARY D"&amp;"ATA'!D:D,$C1419)&lt;&gt;1
    ),
    """",
    IFERROR(TEXTJOIN(CHAR(10),TRUE,FILTER('SUMMARY DATA'!E:E,'SUMMARY DATA'!D:D=$C1419)),"""")
  )
)"),"")</f>
        <v/>
      </c>
      <c r="F1419" s="2" t="str">
        <f>IFERROR(__xludf.DUMMYFUNCTION("IFERROR(
  TEXTJOIN(CHAR(10),TRUE,FILTER('SUMMARY DATA'!F:F,'SUMMARY DATA'!A:A=$A1419,'SUMMARY DATA'!C:C=$B1419)),
  IF(
    OR(
      ISNUMBER(SEARCH(""CDM CASH DEPOSIT"",$C1419)),
      ISNUMBER(SEARCH(""CASH DEPOSIT"",$C1419)),
      COUNTIF('SUMMARY D"&amp;"ATA'!D:D,$C1419)&lt;&gt;1
    ),
    """",
    IFERROR(TEXTJOIN(CHAR(10),TRUE,FILTER('SUMMARY DATA'!F:F,'SUMMARY DATA'!D:D=$C1419)),"""")
  )
)"),"")</f>
        <v/>
      </c>
      <c r="G1419" s="2" t="str">
        <f>IFERROR(__xludf.DUMMYFUNCTION("IFERROR(
  TEXTJOIN(CHAR(10),TRUE,FILTER('SUMMARY DATA'!G:G,'SUMMARY DATA'!A:A=$A1419,'SUMMARY DATA'!C:C=$B1419)),
  IF(
    OR(
      ISNUMBER(SEARCH(""CDM CASH DEPOSIT"",$C1419)),
      ISNUMBER(SEARCH(""CASH DEPOSIT"",$C1419)),
      COUNTIF('SUMMARY D"&amp;"ATA'!D:D,$C1419)&lt;&gt;1
    ),
    """",
    IFERROR(TEXTJOIN(CHAR(10),TRUE,FILTER('SUMMARY DATA'!G:G,'SUMMARY DATA'!D:D=$C1419)),"""")
  )
)"),"")</f>
        <v/>
      </c>
      <c r="H1419" s="6" t="str">
        <f>IFERROR(__xludf.DUMMYFUNCTION("IFERROR(
  TEXTJOIN(CHAR(10),TRUE,FILTER('SUMMARY DATA'!H:H,'SUMMARY DATA'!A:A=$A1419,'SUMMARY DATA'!C:C=$B1419)),
  IF(
    OR(
      ISNUMBER(SEARCH(""CDM CASH DEPOSIT"",$C1419)),
      ISNUMBER(SEARCH(""CASH DEPOSIT"",$C1419)),
      COUNTIF('SUMMARY D"&amp;"ATA'!D:D,$C1419)&lt;&gt;1
    ),
    """",
    IFERROR(TEXTJOIN(CHAR(10),TRUE,FILTER('SUMMARY DATA'!H:H,'SUMMARY DATA'!D:D=$C1419)),"""")
  )
)"),"")</f>
        <v/>
      </c>
      <c r="I1419" s="6" t="str">
        <f>IFERROR(__xludf.DUMMYFUNCTION("IF(H1419="""","""",
SUM(ARRAYFORMULA(VALUE(SPLIT(H1419,CHAR(10)))))
)"),"")</f>
        <v/>
      </c>
      <c r="J1419" s="2" t="str">
        <f>IFERROR(__xludf.DUMMYFUNCTION("IFERROR(
  TEXTJOIN(CHAR(10),TRUE,FILTER('SUMMARY DATA'!I:I,'SUMMARY DATA'!A:A=$A1419,'SUMMARY DATA'!C:C=$B1419)),
  IF(
    OR(
      ISNUMBER(SEARCH(""CDM CASH DEPOSIT"",$C1419)),
      ISNUMBER(SEARCH(""CASH DEPOSIT"",$C1419)),
      COUNTIF('SUMMARY D"&amp;"ATA'!D:D,$C1419)&lt;&gt;1
    ),
    """",
    IFERROR(TEXTJOIN(CHAR(10),TRUE,FILTER('SUMMARY DATA'!I:I,'SUMMARY DATA'!D:D=$C1419)),"""")
  )
)"),"")</f>
        <v/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 ht="15.75" customHeight="1" spans="1:27">
      <c r="A1420" s="2"/>
      <c r="B1420" s="4"/>
      <c r="C1420" s="2"/>
      <c r="D1420" s="6"/>
      <c r="E1420" s="4" t="str">
        <f>IFERROR(__xludf.DUMMYFUNCTION("IFERROR(
  TEXTJOIN(CHAR(10),TRUE,FILTER('SUMMARY DATA'!E:E,'SUMMARY DATA'!A:A=$A1420,'SUMMARY DATA'!C:C=$B1420)),
  IF(
    OR(
      ISNUMBER(SEARCH(""CDM CASH DEPOSIT"",$C1420)),
      ISNUMBER(SEARCH(""CASH DEPOSIT"",$C1420)),
      COUNTIF('SUMMARY D"&amp;"ATA'!D:D,$C1420)&lt;&gt;1
    ),
    """",
    IFERROR(TEXTJOIN(CHAR(10),TRUE,FILTER('SUMMARY DATA'!E:E,'SUMMARY DATA'!D:D=$C1420)),"""")
  )
)"),"")</f>
        <v/>
      </c>
      <c r="F1420" s="2" t="str">
        <f>IFERROR(__xludf.DUMMYFUNCTION("IFERROR(
  TEXTJOIN(CHAR(10),TRUE,FILTER('SUMMARY DATA'!F:F,'SUMMARY DATA'!A:A=$A1420,'SUMMARY DATA'!C:C=$B1420)),
  IF(
    OR(
      ISNUMBER(SEARCH(""CDM CASH DEPOSIT"",$C1420)),
      ISNUMBER(SEARCH(""CASH DEPOSIT"",$C1420)),
      COUNTIF('SUMMARY D"&amp;"ATA'!D:D,$C1420)&lt;&gt;1
    ),
    """",
    IFERROR(TEXTJOIN(CHAR(10),TRUE,FILTER('SUMMARY DATA'!F:F,'SUMMARY DATA'!D:D=$C1420)),"""")
  )
)"),"")</f>
        <v/>
      </c>
      <c r="G1420" s="2" t="str">
        <f>IFERROR(__xludf.DUMMYFUNCTION("IFERROR(
  TEXTJOIN(CHAR(10),TRUE,FILTER('SUMMARY DATA'!G:G,'SUMMARY DATA'!A:A=$A1420,'SUMMARY DATA'!C:C=$B1420)),
  IF(
    OR(
      ISNUMBER(SEARCH(""CDM CASH DEPOSIT"",$C1420)),
      ISNUMBER(SEARCH(""CASH DEPOSIT"",$C1420)),
      COUNTIF('SUMMARY D"&amp;"ATA'!D:D,$C1420)&lt;&gt;1
    ),
    """",
    IFERROR(TEXTJOIN(CHAR(10),TRUE,FILTER('SUMMARY DATA'!G:G,'SUMMARY DATA'!D:D=$C1420)),"""")
  )
)"),"")</f>
        <v/>
      </c>
      <c r="H1420" s="6" t="str">
        <f>IFERROR(__xludf.DUMMYFUNCTION("IFERROR(
  TEXTJOIN(CHAR(10),TRUE,FILTER('SUMMARY DATA'!H:H,'SUMMARY DATA'!A:A=$A1420,'SUMMARY DATA'!C:C=$B1420)),
  IF(
    OR(
      ISNUMBER(SEARCH(""CDM CASH DEPOSIT"",$C1420)),
      ISNUMBER(SEARCH(""CASH DEPOSIT"",$C1420)),
      COUNTIF('SUMMARY D"&amp;"ATA'!D:D,$C1420)&lt;&gt;1
    ),
    """",
    IFERROR(TEXTJOIN(CHAR(10),TRUE,FILTER('SUMMARY DATA'!H:H,'SUMMARY DATA'!D:D=$C1420)),"""")
  )
)"),"")</f>
        <v/>
      </c>
      <c r="I1420" s="6" t="str">
        <f>IFERROR(__xludf.DUMMYFUNCTION("IF(H1420="""","""",
SUM(ARRAYFORMULA(VALUE(SPLIT(H1420,CHAR(10)))))
)"),"")</f>
        <v/>
      </c>
      <c r="J1420" s="2" t="str">
        <f>IFERROR(__xludf.DUMMYFUNCTION("IFERROR(
  TEXTJOIN(CHAR(10),TRUE,FILTER('SUMMARY DATA'!I:I,'SUMMARY DATA'!A:A=$A1420,'SUMMARY DATA'!C:C=$B1420)),
  IF(
    OR(
      ISNUMBER(SEARCH(""CDM CASH DEPOSIT"",$C1420)),
      ISNUMBER(SEARCH(""CASH DEPOSIT"",$C1420)),
      COUNTIF('SUMMARY D"&amp;"ATA'!D:D,$C1420)&lt;&gt;1
    ),
    """",
    IFERROR(TEXTJOIN(CHAR(10),TRUE,FILTER('SUMMARY DATA'!I:I,'SUMMARY DATA'!D:D=$C1420)),"""")
  )
)"),"")</f>
        <v/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ht="15.75" customHeight="1" spans="1:27">
      <c r="A1421" s="2"/>
      <c r="B1421" s="4"/>
      <c r="C1421" s="2"/>
      <c r="D1421" s="6"/>
      <c r="E1421" s="4" t="str">
        <f>IFERROR(__xludf.DUMMYFUNCTION("IFERROR(
  TEXTJOIN(CHAR(10),TRUE,FILTER('SUMMARY DATA'!E:E,'SUMMARY DATA'!A:A=$A1421,'SUMMARY DATA'!C:C=$B1421)),
  IF(
    OR(
      ISNUMBER(SEARCH(""CDM CASH DEPOSIT"",$C1421)),
      ISNUMBER(SEARCH(""CASH DEPOSIT"",$C1421)),
      COUNTIF('SUMMARY D"&amp;"ATA'!D:D,$C1421)&lt;&gt;1
    ),
    """",
    IFERROR(TEXTJOIN(CHAR(10),TRUE,FILTER('SUMMARY DATA'!E:E,'SUMMARY DATA'!D:D=$C1421)),"""")
  )
)"),"")</f>
        <v/>
      </c>
      <c r="F1421" s="2" t="str">
        <f>IFERROR(__xludf.DUMMYFUNCTION("IFERROR(
  TEXTJOIN(CHAR(10),TRUE,FILTER('SUMMARY DATA'!F:F,'SUMMARY DATA'!A:A=$A1421,'SUMMARY DATA'!C:C=$B1421)),
  IF(
    OR(
      ISNUMBER(SEARCH(""CDM CASH DEPOSIT"",$C1421)),
      ISNUMBER(SEARCH(""CASH DEPOSIT"",$C1421)),
      COUNTIF('SUMMARY D"&amp;"ATA'!D:D,$C1421)&lt;&gt;1
    ),
    """",
    IFERROR(TEXTJOIN(CHAR(10),TRUE,FILTER('SUMMARY DATA'!F:F,'SUMMARY DATA'!D:D=$C1421)),"""")
  )
)"),"")</f>
        <v/>
      </c>
      <c r="G1421" s="2" t="str">
        <f>IFERROR(__xludf.DUMMYFUNCTION("IFERROR(
  TEXTJOIN(CHAR(10),TRUE,FILTER('SUMMARY DATA'!G:G,'SUMMARY DATA'!A:A=$A1421,'SUMMARY DATA'!C:C=$B1421)),
  IF(
    OR(
      ISNUMBER(SEARCH(""CDM CASH DEPOSIT"",$C1421)),
      ISNUMBER(SEARCH(""CASH DEPOSIT"",$C1421)),
      COUNTIF('SUMMARY D"&amp;"ATA'!D:D,$C1421)&lt;&gt;1
    ),
    """",
    IFERROR(TEXTJOIN(CHAR(10),TRUE,FILTER('SUMMARY DATA'!G:G,'SUMMARY DATA'!D:D=$C1421)),"""")
  )
)"),"")</f>
        <v/>
      </c>
      <c r="H1421" s="6" t="str">
        <f>IFERROR(__xludf.DUMMYFUNCTION("IFERROR(
  TEXTJOIN(CHAR(10),TRUE,FILTER('SUMMARY DATA'!H:H,'SUMMARY DATA'!A:A=$A1421,'SUMMARY DATA'!C:C=$B1421)),
  IF(
    OR(
      ISNUMBER(SEARCH(""CDM CASH DEPOSIT"",$C1421)),
      ISNUMBER(SEARCH(""CASH DEPOSIT"",$C1421)),
      COUNTIF('SUMMARY D"&amp;"ATA'!D:D,$C1421)&lt;&gt;1
    ),
    """",
    IFERROR(TEXTJOIN(CHAR(10),TRUE,FILTER('SUMMARY DATA'!H:H,'SUMMARY DATA'!D:D=$C1421)),"""")
  )
)"),"")</f>
        <v/>
      </c>
      <c r="I1421" s="6" t="str">
        <f>IFERROR(__xludf.DUMMYFUNCTION("IF(H1421="""","""",
SUM(ARRAYFORMULA(VALUE(SPLIT(H1421,CHAR(10)))))
)"),"")</f>
        <v/>
      </c>
      <c r="J1421" s="2" t="str">
        <f>IFERROR(__xludf.DUMMYFUNCTION("IFERROR(
  TEXTJOIN(CHAR(10),TRUE,FILTER('SUMMARY DATA'!I:I,'SUMMARY DATA'!A:A=$A1421,'SUMMARY DATA'!C:C=$B1421)),
  IF(
    OR(
      ISNUMBER(SEARCH(""CDM CASH DEPOSIT"",$C1421)),
      ISNUMBER(SEARCH(""CASH DEPOSIT"",$C1421)),
      COUNTIF('SUMMARY D"&amp;"ATA'!D:D,$C1421)&lt;&gt;1
    ),
    """",
    IFERROR(TEXTJOIN(CHAR(10),TRUE,FILTER('SUMMARY DATA'!I:I,'SUMMARY DATA'!D:D=$C1421)),"""")
  )
)"),"")</f>
        <v/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 ht="15.75" customHeight="1" spans="1:27">
      <c r="A1422" s="2"/>
      <c r="B1422" s="4"/>
      <c r="C1422" s="2"/>
      <c r="D1422" s="6"/>
      <c r="E1422" s="4" t="str">
        <f>IFERROR(__xludf.DUMMYFUNCTION("IFERROR(
  TEXTJOIN(CHAR(10),TRUE,FILTER('SUMMARY DATA'!E:E,'SUMMARY DATA'!A:A=$A1422,'SUMMARY DATA'!C:C=$B1422)),
  IF(
    OR(
      ISNUMBER(SEARCH(""CDM CASH DEPOSIT"",$C1422)),
      ISNUMBER(SEARCH(""CASH DEPOSIT"",$C1422)),
      COUNTIF('SUMMARY D"&amp;"ATA'!D:D,$C1422)&lt;&gt;1
    ),
    """",
    IFERROR(TEXTJOIN(CHAR(10),TRUE,FILTER('SUMMARY DATA'!E:E,'SUMMARY DATA'!D:D=$C1422)),"""")
  )
)"),"")</f>
        <v/>
      </c>
      <c r="F1422" s="2" t="str">
        <f>IFERROR(__xludf.DUMMYFUNCTION("IFERROR(
  TEXTJOIN(CHAR(10),TRUE,FILTER('SUMMARY DATA'!F:F,'SUMMARY DATA'!A:A=$A1422,'SUMMARY DATA'!C:C=$B1422)),
  IF(
    OR(
      ISNUMBER(SEARCH(""CDM CASH DEPOSIT"",$C1422)),
      ISNUMBER(SEARCH(""CASH DEPOSIT"",$C1422)),
      COUNTIF('SUMMARY D"&amp;"ATA'!D:D,$C1422)&lt;&gt;1
    ),
    """",
    IFERROR(TEXTJOIN(CHAR(10),TRUE,FILTER('SUMMARY DATA'!F:F,'SUMMARY DATA'!D:D=$C1422)),"""")
  )
)"),"")</f>
        <v/>
      </c>
      <c r="G1422" s="2" t="str">
        <f>IFERROR(__xludf.DUMMYFUNCTION("IFERROR(
  TEXTJOIN(CHAR(10),TRUE,FILTER('SUMMARY DATA'!G:G,'SUMMARY DATA'!A:A=$A1422,'SUMMARY DATA'!C:C=$B1422)),
  IF(
    OR(
      ISNUMBER(SEARCH(""CDM CASH DEPOSIT"",$C1422)),
      ISNUMBER(SEARCH(""CASH DEPOSIT"",$C1422)),
      COUNTIF('SUMMARY D"&amp;"ATA'!D:D,$C1422)&lt;&gt;1
    ),
    """",
    IFERROR(TEXTJOIN(CHAR(10),TRUE,FILTER('SUMMARY DATA'!G:G,'SUMMARY DATA'!D:D=$C1422)),"""")
  )
)"),"")</f>
        <v/>
      </c>
      <c r="H1422" s="6" t="str">
        <f>IFERROR(__xludf.DUMMYFUNCTION("IFERROR(
  TEXTJOIN(CHAR(10),TRUE,FILTER('SUMMARY DATA'!H:H,'SUMMARY DATA'!A:A=$A1422,'SUMMARY DATA'!C:C=$B1422)),
  IF(
    OR(
      ISNUMBER(SEARCH(""CDM CASH DEPOSIT"",$C1422)),
      ISNUMBER(SEARCH(""CASH DEPOSIT"",$C1422)),
      COUNTIF('SUMMARY D"&amp;"ATA'!D:D,$C1422)&lt;&gt;1
    ),
    """",
    IFERROR(TEXTJOIN(CHAR(10),TRUE,FILTER('SUMMARY DATA'!H:H,'SUMMARY DATA'!D:D=$C1422)),"""")
  )
)"),"")</f>
        <v/>
      </c>
      <c r="I1422" s="6" t="str">
        <f>IFERROR(__xludf.DUMMYFUNCTION("IF(H1422="""","""",
SUM(ARRAYFORMULA(VALUE(SPLIT(H1422,CHAR(10)))))
)"),"")</f>
        <v/>
      </c>
      <c r="J1422" s="2" t="str">
        <f>IFERROR(__xludf.DUMMYFUNCTION("IFERROR(
  TEXTJOIN(CHAR(10),TRUE,FILTER('SUMMARY DATA'!I:I,'SUMMARY DATA'!A:A=$A1422,'SUMMARY DATA'!C:C=$B1422)),
  IF(
    OR(
      ISNUMBER(SEARCH(""CDM CASH DEPOSIT"",$C1422)),
      ISNUMBER(SEARCH(""CASH DEPOSIT"",$C1422)),
      COUNTIF('SUMMARY D"&amp;"ATA'!D:D,$C1422)&lt;&gt;1
    ),
    """",
    IFERROR(TEXTJOIN(CHAR(10),TRUE,FILTER('SUMMARY DATA'!I:I,'SUMMARY DATA'!D:D=$C1422)),"""")
  )
)"),"")</f>
        <v/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 ht="15.75" customHeight="1" spans="1:27">
      <c r="A1423" s="2"/>
      <c r="B1423" s="4"/>
      <c r="C1423" s="2"/>
      <c r="D1423" s="6"/>
      <c r="E1423" s="4" t="str">
        <f>IFERROR(__xludf.DUMMYFUNCTION("IFERROR(
  TEXTJOIN(CHAR(10),TRUE,FILTER('SUMMARY DATA'!E:E,'SUMMARY DATA'!A:A=$A1423,'SUMMARY DATA'!C:C=$B1423)),
  IF(
    OR(
      ISNUMBER(SEARCH(""CDM CASH DEPOSIT"",$C1423)),
      ISNUMBER(SEARCH(""CASH DEPOSIT"",$C1423)),
      COUNTIF('SUMMARY D"&amp;"ATA'!D:D,$C1423)&lt;&gt;1
    ),
    """",
    IFERROR(TEXTJOIN(CHAR(10),TRUE,FILTER('SUMMARY DATA'!E:E,'SUMMARY DATA'!D:D=$C1423)),"""")
  )
)"),"")</f>
        <v/>
      </c>
      <c r="F1423" s="2" t="str">
        <f>IFERROR(__xludf.DUMMYFUNCTION("IFERROR(
  TEXTJOIN(CHAR(10),TRUE,FILTER('SUMMARY DATA'!F:F,'SUMMARY DATA'!A:A=$A1423,'SUMMARY DATA'!C:C=$B1423)),
  IF(
    OR(
      ISNUMBER(SEARCH(""CDM CASH DEPOSIT"",$C1423)),
      ISNUMBER(SEARCH(""CASH DEPOSIT"",$C1423)),
      COUNTIF('SUMMARY D"&amp;"ATA'!D:D,$C1423)&lt;&gt;1
    ),
    """",
    IFERROR(TEXTJOIN(CHAR(10),TRUE,FILTER('SUMMARY DATA'!F:F,'SUMMARY DATA'!D:D=$C1423)),"""")
  )
)"),"")</f>
        <v/>
      </c>
      <c r="G1423" s="2" t="str">
        <f>IFERROR(__xludf.DUMMYFUNCTION("IFERROR(
  TEXTJOIN(CHAR(10),TRUE,FILTER('SUMMARY DATA'!G:G,'SUMMARY DATA'!A:A=$A1423,'SUMMARY DATA'!C:C=$B1423)),
  IF(
    OR(
      ISNUMBER(SEARCH(""CDM CASH DEPOSIT"",$C1423)),
      ISNUMBER(SEARCH(""CASH DEPOSIT"",$C1423)),
      COUNTIF('SUMMARY D"&amp;"ATA'!D:D,$C1423)&lt;&gt;1
    ),
    """",
    IFERROR(TEXTJOIN(CHAR(10),TRUE,FILTER('SUMMARY DATA'!G:G,'SUMMARY DATA'!D:D=$C1423)),"""")
  )
)"),"")</f>
        <v/>
      </c>
      <c r="H1423" s="6" t="str">
        <f>IFERROR(__xludf.DUMMYFUNCTION("IFERROR(
  TEXTJOIN(CHAR(10),TRUE,FILTER('SUMMARY DATA'!H:H,'SUMMARY DATA'!A:A=$A1423,'SUMMARY DATA'!C:C=$B1423)),
  IF(
    OR(
      ISNUMBER(SEARCH(""CDM CASH DEPOSIT"",$C1423)),
      ISNUMBER(SEARCH(""CASH DEPOSIT"",$C1423)),
      COUNTIF('SUMMARY D"&amp;"ATA'!D:D,$C1423)&lt;&gt;1
    ),
    """",
    IFERROR(TEXTJOIN(CHAR(10),TRUE,FILTER('SUMMARY DATA'!H:H,'SUMMARY DATA'!D:D=$C1423)),"""")
  )
)"),"")</f>
        <v/>
      </c>
      <c r="I1423" s="6" t="str">
        <f>IFERROR(__xludf.DUMMYFUNCTION("IF(H1423="""","""",
SUM(ARRAYFORMULA(VALUE(SPLIT(H1423,CHAR(10)))))
)"),"")</f>
        <v/>
      </c>
      <c r="J1423" s="2" t="str">
        <f>IFERROR(__xludf.DUMMYFUNCTION("IFERROR(
  TEXTJOIN(CHAR(10),TRUE,FILTER('SUMMARY DATA'!I:I,'SUMMARY DATA'!A:A=$A1423,'SUMMARY DATA'!C:C=$B1423)),
  IF(
    OR(
      ISNUMBER(SEARCH(""CDM CASH DEPOSIT"",$C1423)),
      ISNUMBER(SEARCH(""CASH DEPOSIT"",$C1423)),
      COUNTIF('SUMMARY D"&amp;"ATA'!D:D,$C1423)&lt;&gt;1
    ),
    """",
    IFERROR(TEXTJOIN(CHAR(10),TRUE,FILTER('SUMMARY DATA'!I:I,'SUMMARY DATA'!D:D=$C1423)),"""")
  )
)"),"")</f>
        <v/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 ht="15.75" customHeight="1" spans="1:27">
      <c r="A1424" s="2"/>
      <c r="B1424" s="4"/>
      <c r="C1424" s="2"/>
      <c r="D1424" s="6"/>
      <c r="E1424" s="4" t="str">
        <f>IFERROR(__xludf.DUMMYFUNCTION("IFERROR(
  TEXTJOIN(CHAR(10),TRUE,FILTER('SUMMARY DATA'!E:E,'SUMMARY DATA'!A:A=$A1424,'SUMMARY DATA'!C:C=$B1424)),
  IF(
    OR(
      ISNUMBER(SEARCH(""CDM CASH DEPOSIT"",$C1424)),
      ISNUMBER(SEARCH(""CASH DEPOSIT"",$C1424)),
      COUNTIF('SUMMARY D"&amp;"ATA'!D:D,$C1424)&lt;&gt;1
    ),
    """",
    IFERROR(TEXTJOIN(CHAR(10),TRUE,FILTER('SUMMARY DATA'!E:E,'SUMMARY DATA'!D:D=$C1424)),"""")
  )
)"),"")</f>
        <v/>
      </c>
      <c r="F1424" s="2" t="str">
        <f>IFERROR(__xludf.DUMMYFUNCTION("IFERROR(
  TEXTJOIN(CHAR(10),TRUE,FILTER('SUMMARY DATA'!F:F,'SUMMARY DATA'!A:A=$A1424,'SUMMARY DATA'!C:C=$B1424)),
  IF(
    OR(
      ISNUMBER(SEARCH(""CDM CASH DEPOSIT"",$C1424)),
      ISNUMBER(SEARCH(""CASH DEPOSIT"",$C1424)),
      COUNTIF('SUMMARY D"&amp;"ATA'!D:D,$C1424)&lt;&gt;1
    ),
    """",
    IFERROR(TEXTJOIN(CHAR(10),TRUE,FILTER('SUMMARY DATA'!F:F,'SUMMARY DATA'!D:D=$C1424)),"""")
  )
)"),"")</f>
        <v/>
      </c>
      <c r="G1424" s="2" t="str">
        <f>IFERROR(__xludf.DUMMYFUNCTION("IFERROR(
  TEXTJOIN(CHAR(10),TRUE,FILTER('SUMMARY DATA'!G:G,'SUMMARY DATA'!A:A=$A1424,'SUMMARY DATA'!C:C=$B1424)),
  IF(
    OR(
      ISNUMBER(SEARCH(""CDM CASH DEPOSIT"",$C1424)),
      ISNUMBER(SEARCH(""CASH DEPOSIT"",$C1424)),
      COUNTIF('SUMMARY D"&amp;"ATA'!D:D,$C1424)&lt;&gt;1
    ),
    """",
    IFERROR(TEXTJOIN(CHAR(10),TRUE,FILTER('SUMMARY DATA'!G:G,'SUMMARY DATA'!D:D=$C1424)),"""")
  )
)"),"")</f>
        <v/>
      </c>
      <c r="H1424" s="6" t="str">
        <f>IFERROR(__xludf.DUMMYFUNCTION("IFERROR(
  TEXTJOIN(CHAR(10),TRUE,FILTER('SUMMARY DATA'!H:H,'SUMMARY DATA'!A:A=$A1424,'SUMMARY DATA'!C:C=$B1424)),
  IF(
    OR(
      ISNUMBER(SEARCH(""CDM CASH DEPOSIT"",$C1424)),
      ISNUMBER(SEARCH(""CASH DEPOSIT"",$C1424)),
      COUNTIF('SUMMARY D"&amp;"ATA'!D:D,$C1424)&lt;&gt;1
    ),
    """",
    IFERROR(TEXTJOIN(CHAR(10),TRUE,FILTER('SUMMARY DATA'!H:H,'SUMMARY DATA'!D:D=$C1424)),"""")
  )
)"),"")</f>
        <v/>
      </c>
      <c r="I1424" s="6" t="str">
        <f>IFERROR(__xludf.DUMMYFUNCTION("IF(H1424="""","""",
SUM(ARRAYFORMULA(VALUE(SPLIT(H1424,CHAR(10)))))
)"),"")</f>
        <v/>
      </c>
      <c r="J1424" s="2" t="str">
        <f>IFERROR(__xludf.DUMMYFUNCTION("IFERROR(
  TEXTJOIN(CHAR(10),TRUE,FILTER('SUMMARY DATA'!I:I,'SUMMARY DATA'!A:A=$A1424,'SUMMARY DATA'!C:C=$B1424)),
  IF(
    OR(
      ISNUMBER(SEARCH(""CDM CASH DEPOSIT"",$C1424)),
      ISNUMBER(SEARCH(""CASH DEPOSIT"",$C1424)),
      COUNTIF('SUMMARY D"&amp;"ATA'!D:D,$C1424)&lt;&gt;1
    ),
    """",
    IFERROR(TEXTJOIN(CHAR(10),TRUE,FILTER('SUMMARY DATA'!I:I,'SUMMARY DATA'!D:D=$C1424)),"""")
  )
)"),"")</f>
        <v/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 ht="15.75" customHeight="1" spans="1:27">
      <c r="A1425" s="2"/>
      <c r="B1425" s="4"/>
      <c r="C1425" s="2"/>
      <c r="D1425" s="6"/>
      <c r="E1425" s="4" t="str">
        <f>IFERROR(__xludf.DUMMYFUNCTION("IFERROR(
  TEXTJOIN(CHAR(10),TRUE,FILTER('SUMMARY DATA'!E:E,'SUMMARY DATA'!A:A=$A1425,'SUMMARY DATA'!C:C=$B1425)),
  IF(
    OR(
      ISNUMBER(SEARCH(""CDM CASH DEPOSIT"",$C1425)),
      ISNUMBER(SEARCH(""CASH DEPOSIT"",$C1425)),
      COUNTIF('SUMMARY D"&amp;"ATA'!D:D,$C1425)&lt;&gt;1
    ),
    """",
    IFERROR(TEXTJOIN(CHAR(10),TRUE,FILTER('SUMMARY DATA'!E:E,'SUMMARY DATA'!D:D=$C1425)),"""")
  )
)"),"")</f>
        <v/>
      </c>
      <c r="F1425" s="2" t="str">
        <f>IFERROR(__xludf.DUMMYFUNCTION("IFERROR(
  TEXTJOIN(CHAR(10),TRUE,FILTER('SUMMARY DATA'!F:F,'SUMMARY DATA'!A:A=$A1425,'SUMMARY DATA'!C:C=$B1425)),
  IF(
    OR(
      ISNUMBER(SEARCH(""CDM CASH DEPOSIT"",$C1425)),
      ISNUMBER(SEARCH(""CASH DEPOSIT"",$C1425)),
      COUNTIF('SUMMARY D"&amp;"ATA'!D:D,$C1425)&lt;&gt;1
    ),
    """",
    IFERROR(TEXTJOIN(CHAR(10),TRUE,FILTER('SUMMARY DATA'!F:F,'SUMMARY DATA'!D:D=$C1425)),"""")
  )
)"),"")</f>
        <v/>
      </c>
      <c r="G1425" s="2" t="str">
        <f>IFERROR(__xludf.DUMMYFUNCTION("IFERROR(
  TEXTJOIN(CHAR(10),TRUE,FILTER('SUMMARY DATA'!G:G,'SUMMARY DATA'!A:A=$A1425,'SUMMARY DATA'!C:C=$B1425)),
  IF(
    OR(
      ISNUMBER(SEARCH(""CDM CASH DEPOSIT"",$C1425)),
      ISNUMBER(SEARCH(""CASH DEPOSIT"",$C1425)),
      COUNTIF('SUMMARY D"&amp;"ATA'!D:D,$C1425)&lt;&gt;1
    ),
    """",
    IFERROR(TEXTJOIN(CHAR(10),TRUE,FILTER('SUMMARY DATA'!G:G,'SUMMARY DATA'!D:D=$C1425)),"""")
  )
)"),"")</f>
        <v/>
      </c>
      <c r="H1425" s="6" t="str">
        <f>IFERROR(__xludf.DUMMYFUNCTION("IFERROR(
  TEXTJOIN(CHAR(10),TRUE,FILTER('SUMMARY DATA'!H:H,'SUMMARY DATA'!A:A=$A1425,'SUMMARY DATA'!C:C=$B1425)),
  IF(
    OR(
      ISNUMBER(SEARCH(""CDM CASH DEPOSIT"",$C1425)),
      ISNUMBER(SEARCH(""CASH DEPOSIT"",$C1425)),
      COUNTIF('SUMMARY D"&amp;"ATA'!D:D,$C1425)&lt;&gt;1
    ),
    """",
    IFERROR(TEXTJOIN(CHAR(10),TRUE,FILTER('SUMMARY DATA'!H:H,'SUMMARY DATA'!D:D=$C1425)),"""")
  )
)"),"")</f>
        <v/>
      </c>
      <c r="I1425" s="6" t="str">
        <f>IFERROR(__xludf.DUMMYFUNCTION("IF(H1425="""","""",
SUM(ARRAYFORMULA(VALUE(SPLIT(H1425,CHAR(10)))))
)"),"")</f>
        <v/>
      </c>
      <c r="J1425" s="2" t="str">
        <f>IFERROR(__xludf.DUMMYFUNCTION("IFERROR(
  TEXTJOIN(CHAR(10),TRUE,FILTER('SUMMARY DATA'!I:I,'SUMMARY DATA'!A:A=$A1425,'SUMMARY DATA'!C:C=$B1425)),
  IF(
    OR(
      ISNUMBER(SEARCH(""CDM CASH DEPOSIT"",$C1425)),
      ISNUMBER(SEARCH(""CASH DEPOSIT"",$C1425)),
      COUNTIF('SUMMARY D"&amp;"ATA'!D:D,$C1425)&lt;&gt;1
    ),
    """",
    IFERROR(TEXTJOIN(CHAR(10),TRUE,FILTER('SUMMARY DATA'!I:I,'SUMMARY DATA'!D:D=$C1425)),"""")
  )
)"),"")</f>
        <v/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ht="15.75" customHeight="1" spans="1:27">
      <c r="A1426" s="2"/>
      <c r="B1426" s="4"/>
      <c r="C1426" s="2"/>
      <c r="D1426" s="6"/>
      <c r="E1426" s="4" t="str">
        <f>IFERROR(__xludf.DUMMYFUNCTION("IFERROR(
  TEXTJOIN(CHAR(10),TRUE,FILTER('SUMMARY DATA'!E:E,'SUMMARY DATA'!A:A=$A1426,'SUMMARY DATA'!C:C=$B1426)),
  IF(
    OR(
      ISNUMBER(SEARCH(""CDM CASH DEPOSIT"",$C1426)),
      ISNUMBER(SEARCH(""CASH DEPOSIT"",$C1426)),
      COUNTIF('SUMMARY D"&amp;"ATA'!D:D,$C1426)&lt;&gt;1
    ),
    """",
    IFERROR(TEXTJOIN(CHAR(10),TRUE,FILTER('SUMMARY DATA'!E:E,'SUMMARY DATA'!D:D=$C1426)),"""")
  )
)"),"")</f>
        <v/>
      </c>
      <c r="F1426" s="2" t="str">
        <f>IFERROR(__xludf.DUMMYFUNCTION("IFERROR(
  TEXTJOIN(CHAR(10),TRUE,FILTER('SUMMARY DATA'!F:F,'SUMMARY DATA'!A:A=$A1426,'SUMMARY DATA'!C:C=$B1426)),
  IF(
    OR(
      ISNUMBER(SEARCH(""CDM CASH DEPOSIT"",$C1426)),
      ISNUMBER(SEARCH(""CASH DEPOSIT"",$C1426)),
      COUNTIF('SUMMARY D"&amp;"ATA'!D:D,$C1426)&lt;&gt;1
    ),
    """",
    IFERROR(TEXTJOIN(CHAR(10),TRUE,FILTER('SUMMARY DATA'!F:F,'SUMMARY DATA'!D:D=$C1426)),"""")
  )
)"),"")</f>
        <v/>
      </c>
      <c r="G1426" s="2" t="str">
        <f>IFERROR(__xludf.DUMMYFUNCTION("IFERROR(
  TEXTJOIN(CHAR(10),TRUE,FILTER('SUMMARY DATA'!G:G,'SUMMARY DATA'!A:A=$A1426,'SUMMARY DATA'!C:C=$B1426)),
  IF(
    OR(
      ISNUMBER(SEARCH(""CDM CASH DEPOSIT"",$C1426)),
      ISNUMBER(SEARCH(""CASH DEPOSIT"",$C1426)),
      COUNTIF('SUMMARY D"&amp;"ATA'!D:D,$C1426)&lt;&gt;1
    ),
    """",
    IFERROR(TEXTJOIN(CHAR(10),TRUE,FILTER('SUMMARY DATA'!G:G,'SUMMARY DATA'!D:D=$C1426)),"""")
  )
)"),"")</f>
        <v/>
      </c>
      <c r="H1426" s="6" t="str">
        <f>IFERROR(__xludf.DUMMYFUNCTION("IFERROR(
  TEXTJOIN(CHAR(10),TRUE,FILTER('SUMMARY DATA'!H:H,'SUMMARY DATA'!A:A=$A1426,'SUMMARY DATA'!C:C=$B1426)),
  IF(
    OR(
      ISNUMBER(SEARCH(""CDM CASH DEPOSIT"",$C1426)),
      ISNUMBER(SEARCH(""CASH DEPOSIT"",$C1426)),
      COUNTIF('SUMMARY D"&amp;"ATA'!D:D,$C1426)&lt;&gt;1
    ),
    """",
    IFERROR(TEXTJOIN(CHAR(10),TRUE,FILTER('SUMMARY DATA'!H:H,'SUMMARY DATA'!D:D=$C1426)),"""")
  )
)"),"")</f>
        <v/>
      </c>
      <c r="I1426" s="6" t="str">
        <f>IFERROR(__xludf.DUMMYFUNCTION("IF(H1426="""","""",
SUM(ARRAYFORMULA(VALUE(SPLIT(H1426,CHAR(10)))))
)"),"")</f>
        <v/>
      </c>
      <c r="J1426" s="2" t="str">
        <f>IFERROR(__xludf.DUMMYFUNCTION("IFERROR(
  TEXTJOIN(CHAR(10),TRUE,FILTER('SUMMARY DATA'!I:I,'SUMMARY DATA'!A:A=$A1426,'SUMMARY DATA'!C:C=$B1426)),
  IF(
    OR(
      ISNUMBER(SEARCH(""CDM CASH DEPOSIT"",$C1426)),
      ISNUMBER(SEARCH(""CASH DEPOSIT"",$C1426)),
      COUNTIF('SUMMARY D"&amp;"ATA'!D:D,$C1426)&lt;&gt;1
    ),
    """",
    IFERROR(TEXTJOIN(CHAR(10),TRUE,FILTER('SUMMARY DATA'!I:I,'SUMMARY DATA'!D:D=$C1426)),"""")
  )
)"),"")</f>
        <v/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 ht="15.75" customHeight="1" spans="1:27">
      <c r="A1427" s="2"/>
      <c r="B1427" s="4"/>
      <c r="C1427" s="2"/>
      <c r="D1427" s="6"/>
      <c r="E1427" s="4" t="str">
        <f>IFERROR(__xludf.DUMMYFUNCTION("IFERROR(
  TEXTJOIN(CHAR(10),TRUE,FILTER('SUMMARY DATA'!E:E,'SUMMARY DATA'!A:A=$A1427,'SUMMARY DATA'!C:C=$B1427)),
  IF(
    OR(
      ISNUMBER(SEARCH(""CDM CASH DEPOSIT"",$C1427)),
      ISNUMBER(SEARCH(""CASH DEPOSIT"",$C1427)),
      COUNTIF('SUMMARY D"&amp;"ATA'!D:D,$C1427)&lt;&gt;1
    ),
    """",
    IFERROR(TEXTJOIN(CHAR(10),TRUE,FILTER('SUMMARY DATA'!E:E,'SUMMARY DATA'!D:D=$C1427)),"""")
  )
)"),"")</f>
        <v/>
      </c>
      <c r="F1427" s="2" t="str">
        <f>IFERROR(__xludf.DUMMYFUNCTION("IFERROR(
  TEXTJOIN(CHAR(10),TRUE,FILTER('SUMMARY DATA'!F:F,'SUMMARY DATA'!A:A=$A1427,'SUMMARY DATA'!C:C=$B1427)),
  IF(
    OR(
      ISNUMBER(SEARCH(""CDM CASH DEPOSIT"",$C1427)),
      ISNUMBER(SEARCH(""CASH DEPOSIT"",$C1427)),
      COUNTIF('SUMMARY D"&amp;"ATA'!D:D,$C1427)&lt;&gt;1
    ),
    """",
    IFERROR(TEXTJOIN(CHAR(10),TRUE,FILTER('SUMMARY DATA'!F:F,'SUMMARY DATA'!D:D=$C1427)),"""")
  )
)"),"")</f>
        <v/>
      </c>
      <c r="G1427" s="2" t="str">
        <f>IFERROR(__xludf.DUMMYFUNCTION("IFERROR(
  TEXTJOIN(CHAR(10),TRUE,FILTER('SUMMARY DATA'!G:G,'SUMMARY DATA'!A:A=$A1427,'SUMMARY DATA'!C:C=$B1427)),
  IF(
    OR(
      ISNUMBER(SEARCH(""CDM CASH DEPOSIT"",$C1427)),
      ISNUMBER(SEARCH(""CASH DEPOSIT"",$C1427)),
      COUNTIF('SUMMARY D"&amp;"ATA'!D:D,$C1427)&lt;&gt;1
    ),
    """",
    IFERROR(TEXTJOIN(CHAR(10),TRUE,FILTER('SUMMARY DATA'!G:G,'SUMMARY DATA'!D:D=$C1427)),"""")
  )
)"),"")</f>
        <v/>
      </c>
      <c r="H1427" s="6" t="str">
        <f>IFERROR(__xludf.DUMMYFUNCTION("IFERROR(
  TEXTJOIN(CHAR(10),TRUE,FILTER('SUMMARY DATA'!H:H,'SUMMARY DATA'!A:A=$A1427,'SUMMARY DATA'!C:C=$B1427)),
  IF(
    OR(
      ISNUMBER(SEARCH(""CDM CASH DEPOSIT"",$C1427)),
      ISNUMBER(SEARCH(""CASH DEPOSIT"",$C1427)),
      COUNTIF('SUMMARY D"&amp;"ATA'!D:D,$C1427)&lt;&gt;1
    ),
    """",
    IFERROR(TEXTJOIN(CHAR(10),TRUE,FILTER('SUMMARY DATA'!H:H,'SUMMARY DATA'!D:D=$C1427)),"""")
  )
)"),"")</f>
        <v/>
      </c>
      <c r="I1427" s="6" t="str">
        <f>IFERROR(__xludf.DUMMYFUNCTION("IF(H1427="""","""",
SUM(ARRAYFORMULA(VALUE(SPLIT(H1427,CHAR(10)))))
)"),"")</f>
        <v/>
      </c>
      <c r="J1427" s="2" t="str">
        <f>IFERROR(__xludf.DUMMYFUNCTION("IFERROR(
  TEXTJOIN(CHAR(10),TRUE,FILTER('SUMMARY DATA'!I:I,'SUMMARY DATA'!A:A=$A1427,'SUMMARY DATA'!C:C=$B1427)),
  IF(
    OR(
      ISNUMBER(SEARCH(""CDM CASH DEPOSIT"",$C1427)),
      ISNUMBER(SEARCH(""CASH DEPOSIT"",$C1427)),
      COUNTIF('SUMMARY D"&amp;"ATA'!D:D,$C1427)&lt;&gt;1
    ),
    """",
    IFERROR(TEXTJOIN(CHAR(10),TRUE,FILTER('SUMMARY DATA'!I:I,'SUMMARY DATA'!D:D=$C1427)),"""")
  )
)"),"")</f>
        <v/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ht="15.75" customHeight="1" spans="1:27">
      <c r="A1428" s="2"/>
      <c r="B1428" s="4"/>
      <c r="C1428" s="2"/>
      <c r="D1428" s="6"/>
      <c r="E1428" s="4" t="str">
        <f>IFERROR(__xludf.DUMMYFUNCTION("IFERROR(
  TEXTJOIN(CHAR(10),TRUE,FILTER('SUMMARY DATA'!E:E,'SUMMARY DATA'!A:A=$A1428,'SUMMARY DATA'!C:C=$B1428)),
  IF(
    OR(
      ISNUMBER(SEARCH(""CDM CASH DEPOSIT"",$C1428)),
      ISNUMBER(SEARCH(""CASH DEPOSIT"",$C1428)),
      COUNTIF('SUMMARY D"&amp;"ATA'!D:D,$C1428)&lt;&gt;1
    ),
    """",
    IFERROR(TEXTJOIN(CHAR(10),TRUE,FILTER('SUMMARY DATA'!E:E,'SUMMARY DATA'!D:D=$C1428)),"""")
  )
)"),"")</f>
        <v/>
      </c>
      <c r="F1428" s="2" t="str">
        <f>IFERROR(__xludf.DUMMYFUNCTION("IFERROR(
  TEXTJOIN(CHAR(10),TRUE,FILTER('SUMMARY DATA'!F:F,'SUMMARY DATA'!A:A=$A1428,'SUMMARY DATA'!C:C=$B1428)),
  IF(
    OR(
      ISNUMBER(SEARCH(""CDM CASH DEPOSIT"",$C1428)),
      ISNUMBER(SEARCH(""CASH DEPOSIT"",$C1428)),
      COUNTIF('SUMMARY D"&amp;"ATA'!D:D,$C1428)&lt;&gt;1
    ),
    """",
    IFERROR(TEXTJOIN(CHAR(10),TRUE,FILTER('SUMMARY DATA'!F:F,'SUMMARY DATA'!D:D=$C1428)),"""")
  )
)"),"")</f>
        <v/>
      </c>
      <c r="G1428" s="2" t="str">
        <f>IFERROR(__xludf.DUMMYFUNCTION("IFERROR(
  TEXTJOIN(CHAR(10),TRUE,FILTER('SUMMARY DATA'!G:G,'SUMMARY DATA'!A:A=$A1428,'SUMMARY DATA'!C:C=$B1428)),
  IF(
    OR(
      ISNUMBER(SEARCH(""CDM CASH DEPOSIT"",$C1428)),
      ISNUMBER(SEARCH(""CASH DEPOSIT"",$C1428)),
      COUNTIF('SUMMARY D"&amp;"ATA'!D:D,$C1428)&lt;&gt;1
    ),
    """",
    IFERROR(TEXTJOIN(CHAR(10),TRUE,FILTER('SUMMARY DATA'!G:G,'SUMMARY DATA'!D:D=$C1428)),"""")
  )
)"),"")</f>
        <v/>
      </c>
      <c r="H1428" s="6" t="str">
        <f>IFERROR(__xludf.DUMMYFUNCTION("IFERROR(
  TEXTJOIN(CHAR(10),TRUE,FILTER('SUMMARY DATA'!H:H,'SUMMARY DATA'!A:A=$A1428,'SUMMARY DATA'!C:C=$B1428)),
  IF(
    OR(
      ISNUMBER(SEARCH(""CDM CASH DEPOSIT"",$C1428)),
      ISNUMBER(SEARCH(""CASH DEPOSIT"",$C1428)),
      COUNTIF('SUMMARY D"&amp;"ATA'!D:D,$C1428)&lt;&gt;1
    ),
    """",
    IFERROR(TEXTJOIN(CHAR(10),TRUE,FILTER('SUMMARY DATA'!H:H,'SUMMARY DATA'!D:D=$C1428)),"""")
  )
)"),"")</f>
        <v/>
      </c>
      <c r="I1428" s="6" t="str">
        <f>IFERROR(__xludf.DUMMYFUNCTION("IF(H1428="""","""",
SUM(ARRAYFORMULA(VALUE(SPLIT(H1428,CHAR(10)))))
)"),"")</f>
        <v/>
      </c>
      <c r="J1428" s="2" t="str">
        <f>IFERROR(__xludf.DUMMYFUNCTION("IFERROR(
  TEXTJOIN(CHAR(10),TRUE,FILTER('SUMMARY DATA'!I:I,'SUMMARY DATA'!A:A=$A1428,'SUMMARY DATA'!C:C=$B1428)),
  IF(
    OR(
      ISNUMBER(SEARCH(""CDM CASH DEPOSIT"",$C1428)),
      ISNUMBER(SEARCH(""CASH DEPOSIT"",$C1428)),
      COUNTIF('SUMMARY D"&amp;"ATA'!D:D,$C1428)&lt;&gt;1
    ),
    """",
    IFERROR(TEXTJOIN(CHAR(10),TRUE,FILTER('SUMMARY DATA'!I:I,'SUMMARY DATA'!D:D=$C1428)),"""")
  )
)"),"")</f>
        <v/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 ht="15.75" customHeight="1" spans="1:27">
      <c r="A1429" s="2"/>
      <c r="B1429" s="4"/>
      <c r="C1429" s="2"/>
      <c r="D1429" s="6"/>
      <c r="E1429" s="4" t="str">
        <f>IFERROR(__xludf.DUMMYFUNCTION("IFERROR(
  TEXTJOIN(CHAR(10),TRUE,FILTER('SUMMARY DATA'!E:E,'SUMMARY DATA'!A:A=$A1429,'SUMMARY DATA'!C:C=$B1429)),
  IF(
    OR(
      ISNUMBER(SEARCH(""CDM CASH DEPOSIT"",$C1429)),
      ISNUMBER(SEARCH(""CASH DEPOSIT"",$C1429)),
      COUNTIF('SUMMARY D"&amp;"ATA'!D:D,$C1429)&lt;&gt;1
    ),
    """",
    IFERROR(TEXTJOIN(CHAR(10),TRUE,FILTER('SUMMARY DATA'!E:E,'SUMMARY DATA'!D:D=$C1429)),"""")
  )
)"),"")</f>
        <v/>
      </c>
      <c r="F1429" s="2" t="str">
        <f>IFERROR(__xludf.DUMMYFUNCTION("IFERROR(
  TEXTJOIN(CHAR(10),TRUE,FILTER('SUMMARY DATA'!F:F,'SUMMARY DATA'!A:A=$A1429,'SUMMARY DATA'!C:C=$B1429)),
  IF(
    OR(
      ISNUMBER(SEARCH(""CDM CASH DEPOSIT"",$C1429)),
      ISNUMBER(SEARCH(""CASH DEPOSIT"",$C1429)),
      COUNTIF('SUMMARY D"&amp;"ATA'!D:D,$C1429)&lt;&gt;1
    ),
    """",
    IFERROR(TEXTJOIN(CHAR(10),TRUE,FILTER('SUMMARY DATA'!F:F,'SUMMARY DATA'!D:D=$C1429)),"""")
  )
)"),"")</f>
        <v/>
      </c>
      <c r="G1429" s="2" t="str">
        <f>IFERROR(__xludf.DUMMYFUNCTION("IFERROR(
  TEXTJOIN(CHAR(10),TRUE,FILTER('SUMMARY DATA'!G:G,'SUMMARY DATA'!A:A=$A1429,'SUMMARY DATA'!C:C=$B1429)),
  IF(
    OR(
      ISNUMBER(SEARCH(""CDM CASH DEPOSIT"",$C1429)),
      ISNUMBER(SEARCH(""CASH DEPOSIT"",$C1429)),
      COUNTIF('SUMMARY D"&amp;"ATA'!D:D,$C1429)&lt;&gt;1
    ),
    """",
    IFERROR(TEXTJOIN(CHAR(10),TRUE,FILTER('SUMMARY DATA'!G:G,'SUMMARY DATA'!D:D=$C1429)),"""")
  )
)"),"")</f>
        <v/>
      </c>
      <c r="H1429" s="6" t="str">
        <f>IFERROR(__xludf.DUMMYFUNCTION("IFERROR(
  TEXTJOIN(CHAR(10),TRUE,FILTER('SUMMARY DATA'!H:H,'SUMMARY DATA'!A:A=$A1429,'SUMMARY DATA'!C:C=$B1429)),
  IF(
    OR(
      ISNUMBER(SEARCH(""CDM CASH DEPOSIT"",$C1429)),
      ISNUMBER(SEARCH(""CASH DEPOSIT"",$C1429)),
      COUNTIF('SUMMARY D"&amp;"ATA'!D:D,$C1429)&lt;&gt;1
    ),
    """",
    IFERROR(TEXTJOIN(CHAR(10),TRUE,FILTER('SUMMARY DATA'!H:H,'SUMMARY DATA'!D:D=$C1429)),"""")
  )
)"),"")</f>
        <v/>
      </c>
      <c r="I1429" s="6" t="str">
        <f>IFERROR(__xludf.DUMMYFUNCTION("IF(H1429="""","""",
SUM(ARRAYFORMULA(VALUE(SPLIT(H1429,CHAR(10)))))
)"),"")</f>
        <v/>
      </c>
      <c r="J1429" s="2" t="str">
        <f>IFERROR(__xludf.DUMMYFUNCTION("IFERROR(
  TEXTJOIN(CHAR(10),TRUE,FILTER('SUMMARY DATA'!I:I,'SUMMARY DATA'!A:A=$A1429,'SUMMARY DATA'!C:C=$B1429)),
  IF(
    OR(
      ISNUMBER(SEARCH(""CDM CASH DEPOSIT"",$C1429)),
      ISNUMBER(SEARCH(""CASH DEPOSIT"",$C1429)),
      COUNTIF('SUMMARY D"&amp;"ATA'!D:D,$C1429)&lt;&gt;1
    ),
    """",
    IFERROR(TEXTJOIN(CHAR(10),TRUE,FILTER('SUMMARY DATA'!I:I,'SUMMARY DATA'!D:D=$C1429)),"""")
  )
)"),"")</f>
        <v/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 ht="15.75" customHeight="1" spans="1:27">
      <c r="A1430" s="2"/>
      <c r="B1430" s="4"/>
      <c r="C1430" s="2"/>
      <c r="D1430" s="6"/>
      <c r="E1430" s="4" t="str">
        <f>IFERROR(__xludf.DUMMYFUNCTION("IFERROR(
  TEXTJOIN(CHAR(10),TRUE,FILTER('SUMMARY DATA'!E:E,'SUMMARY DATA'!A:A=$A1430,'SUMMARY DATA'!C:C=$B1430)),
  IF(
    OR(
      ISNUMBER(SEARCH(""CDM CASH DEPOSIT"",$C1430)),
      ISNUMBER(SEARCH(""CASH DEPOSIT"",$C1430)),
      COUNTIF('SUMMARY D"&amp;"ATA'!D:D,$C1430)&lt;&gt;1
    ),
    """",
    IFERROR(TEXTJOIN(CHAR(10),TRUE,FILTER('SUMMARY DATA'!E:E,'SUMMARY DATA'!D:D=$C1430)),"""")
  )
)"),"")</f>
        <v/>
      </c>
      <c r="F1430" s="2" t="str">
        <f>IFERROR(__xludf.DUMMYFUNCTION("IFERROR(
  TEXTJOIN(CHAR(10),TRUE,FILTER('SUMMARY DATA'!F:F,'SUMMARY DATA'!A:A=$A1430,'SUMMARY DATA'!C:C=$B1430)),
  IF(
    OR(
      ISNUMBER(SEARCH(""CDM CASH DEPOSIT"",$C1430)),
      ISNUMBER(SEARCH(""CASH DEPOSIT"",$C1430)),
      COUNTIF('SUMMARY D"&amp;"ATA'!D:D,$C1430)&lt;&gt;1
    ),
    """",
    IFERROR(TEXTJOIN(CHAR(10),TRUE,FILTER('SUMMARY DATA'!F:F,'SUMMARY DATA'!D:D=$C1430)),"""")
  )
)"),"")</f>
        <v/>
      </c>
      <c r="G1430" s="2" t="str">
        <f>IFERROR(__xludf.DUMMYFUNCTION("IFERROR(
  TEXTJOIN(CHAR(10),TRUE,FILTER('SUMMARY DATA'!G:G,'SUMMARY DATA'!A:A=$A1430,'SUMMARY DATA'!C:C=$B1430)),
  IF(
    OR(
      ISNUMBER(SEARCH(""CDM CASH DEPOSIT"",$C1430)),
      ISNUMBER(SEARCH(""CASH DEPOSIT"",$C1430)),
      COUNTIF('SUMMARY D"&amp;"ATA'!D:D,$C1430)&lt;&gt;1
    ),
    """",
    IFERROR(TEXTJOIN(CHAR(10),TRUE,FILTER('SUMMARY DATA'!G:G,'SUMMARY DATA'!D:D=$C1430)),"""")
  )
)"),"")</f>
        <v/>
      </c>
      <c r="H1430" s="6" t="str">
        <f>IFERROR(__xludf.DUMMYFUNCTION("IFERROR(
  TEXTJOIN(CHAR(10),TRUE,FILTER('SUMMARY DATA'!H:H,'SUMMARY DATA'!A:A=$A1430,'SUMMARY DATA'!C:C=$B1430)),
  IF(
    OR(
      ISNUMBER(SEARCH(""CDM CASH DEPOSIT"",$C1430)),
      ISNUMBER(SEARCH(""CASH DEPOSIT"",$C1430)),
      COUNTIF('SUMMARY D"&amp;"ATA'!D:D,$C1430)&lt;&gt;1
    ),
    """",
    IFERROR(TEXTJOIN(CHAR(10),TRUE,FILTER('SUMMARY DATA'!H:H,'SUMMARY DATA'!D:D=$C1430)),"""")
  )
)"),"")</f>
        <v/>
      </c>
      <c r="I1430" s="6" t="str">
        <f>IFERROR(__xludf.DUMMYFUNCTION("IF(H1430="""","""",
SUM(ARRAYFORMULA(VALUE(SPLIT(H1430,CHAR(10)))))
)"),"")</f>
        <v/>
      </c>
      <c r="J1430" s="2" t="str">
        <f>IFERROR(__xludf.DUMMYFUNCTION("IFERROR(
  TEXTJOIN(CHAR(10),TRUE,FILTER('SUMMARY DATA'!I:I,'SUMMARY DATA'!A:A=$A1430,'SUMMARY DATA'!C:C=$B1430)),
  IF(
    OR(
      ISNUMBER(SEARCH(""CDM CASH DEPOSIT"",$C1430)),
      ISNUMBER(SEARCH(""CASH DEPOSIT"",$C1430)),
      COUNTIF('SUMMARY D"&amp;"ATA'!D:D,$C1430)&lt;&gt;1
    ),
    """",
    IFERROR(TEXTJOIN(CHAR(10),TRUE,FILTER('SUMMARY DATA'!I:I,'SUMMARY DATA'!D:D=$C1430)),"""")
  )
)"),"")</f>
        <v/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 ht="15.75" customHeight="1" spans="1:27">
      <c r="A1431" s="2"/>
      <c r="B1431" s="4"/>
      <c r="C1431" s="2"/>
      <c r="D1431" s="6"/>
      <c r="E1431" s="4" t="str">
        <f>IFERROR(__xludf.DUMMYFUNCTION("IFERROR(
  TEXTJOIN(CHAR(10),TRUE,FILTER('SUMMARY DATA'!E:E,'SUMMARY DATA'!A:A=$A1431,'SUMMARY DATA'!C:C=$B1431)),
  IF(
    OR(
      ISNUMBER(SEARCH(""CDM CASH DEPOSIT"",$C1431)),
      ISNUMBER(SEARCH(""CASH DEPOSIT"",$C1431)),
      COUNTIF('SUMMARY D"&amp;"ATA'!D:D,$C1431)&lt;&gt;1
    ),
    """",
    IFERROR(TEXTJOIN(CHAR(10),TRUE,FILTER('SUMMARY DATA'!E:E,'SUMMARY DATA'!D:D=$C1431)),"""")
  )
)"),"")</f>
        <v/>
      </c>
      <c r="F1431" s="2" t="str">
        <f>IFERROR(__xludf.DUMMYFUNCTION("IFERROR(
  TEXTJOIN(CHAR(10),TRUE,FILTER('SUMMARY DATA'!F:F,'SUMMARY DATA'!A:A=$A1431,'SUMMARY DATA'!C:C=$B1431)),
  IF(
    OR(
      ISNUMBER(SEARCH(""CDM CASH DEPOSIT"",$C1431)),
      ISNUMBER(SEARCH(""CASH DEPOSIT"",$C1431)),
      COUNTIF('SUMMARY D"&amp;"ATA'!D:D,$C1431)&lt;&gt;1
    ),
    """",
    IFERROR(TEXTJOIN(CHAR(10),TRUE,FILTER('SUMMARY DATA'!F:F,'SUMMARY DATA'!D:D=$C1431)),"""")
  )
)"),"")</f>
        <v/>
      </c>
      <c r="G1431" s="2" t="str">
        <f>IFERROR(__xludf.DUMMYFUNCTION("IFERROR(
  TEXTJOIN(CHAR(10),TRUE,FILTER('SUMMARY DATA'!G:G,'SUMMARY DATA'!A:A=$A1431,'SUMMARY DATA'!C:C=$B1431)),
  IF(
    OR(
      ISNUMBER(SEARCH(""CDM CASH DEPOSIT"",$C1431)),
      ISNUMBER(SEARCH(""CASH DEPOSIT"",$C1431)),
      COUNTIF('SUMMARY D"&amp;"ATA'!D:D,$C1431)&lt;&gt;1
    ),
    """",
    IFERROR(TEXTJOIN(CHAR(10),TRUE,FILTER('SUMMARY DATA'!G:G,'SUMMARY DATA'!D:D=$C1431)),"""")
  )
)"),"")</f>
        <v/>
      </c>
      <c r="H1431" s="6" t="str">
        <f>IFERROR(__xludf.DUMMYFUNCTION("IFERROR(
  TEXTJOIN(CHAR(10),TRUE,FILTER('SUMMARY DATA'!H:H,'SUMMARY DATA'!A:A=$A1431,'SUMMARY DATA'!C:C=$B1431)),
  IF(
    OR(
      ISNUMBER(SEARCH(""CDM CASH DEPOSIT"",$C1431)),
      ISNUMBER(SEARCH(""CASH DEPOSIT"",$C1431)),
      COUNTIF('SUMMARY D"&amp;"ATA'!D:D,$C1431)&lt;&gt;1
    ),
    """",
    IFERROR(TEXTJOIN(CHAR(10),TRUE,FILTER('SUMMARY DATA'!H:H,'SUMMARY DATA'!D:D=$C1431)),"""")
  )
)"),"")</f>
        <v/>
      </c>
      <c r="I1431" s="6" t="str">
        <f>IFERROR(__xludf.DUMMYFUNCTION("IF(H1431="""","""",
SUM(ARRAYFORMULA(VALUE(SPLIT(H1431,CHAR(10)))))
)"),"")</f>
        <v/>
      </c>
      <c r="J1431" s="2" t="str">
        <f>IFERROR(__xludf.DUMMYFUNCTION("IFERROR(
  TEXTJOIN(CHAR(10),TRUE,FILTER('SUMMARY DATA'!I:I,'SUMMARY DATA'!A:A=$A1431,'SUMMARY DATA'!C:C=$B1431)),
  IF(
    OR(
      ISNUMBER(SEARCH(""CDM CASH DEPOSIT"",$C1431)),
      ISNUMBER(SEARCH(""CASH DEPOSIT"",$C1431)),
      COUNTIF('SUMMARY D"&amp;"ATA'!D:D,$C1431)&lt;&gt;1
    ),
    """",
    IFERROR(TEXTJOIN(CHAR(10),TRUE,FILTER('SUMMARY DATA'!I:I,'SUMMARY DATA'!D:D=$C1431)),"""")
  )
)"),"")</f>
        <v/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ht="15.75" customHeight="1" spans="1:27">
      <c r="A1432" s="2"/>
      <c r="B1432" s="4"/>
      <c r="C1432" s="2"/>
      <c r="D1432" s="6"/>
      <c r="E1432" s="4" t="str">
        <f>IFERROR(__xludf.DUMMYFUNCTION("IFERROR(
  TEXTJOIN(CHAR(10),TRUE,FILTER('SUMMARY DATA'!E:E,'SUMMARY DATA'!A:A=$A1432,'SUMMARY DATA'!C:C=$B1432)),
  IF(
    OR(
      ISNUMBER(SEARCH(""CDM CASH DEPOSIT"",$C1432)),
      ISNUMBER(SEARCH(""CASH DEPOSIT"",$C1432)),
      COUNTIF('SUMMARY D"&amp;"ATA'!D:D,$C1432)&lt;&gt;1
    ),
    """",
    IFERROR(TEXTJOIN(CHAR(10),TRUE,FILTER('SUMMARY DATA'!E:E,'SUMMARY DATA'!D:D=$C1432)),"""")
  )
)"),"")</f>
        <v/>
      </c>
      <c r="F1432" s="2" t="str">
        <f>IFERROR(__xludf.DUMMYFUNCTION("IFERROR(
  TEXTJOIN(CHAR(10),TRUE,FILTER('SUMMARY DATA'!F:F,'SUMMARY DATA'!A:A=$A1432,'SUMMARY DATA'!C:C=$B1432)),
  IF(
    OR(
      ISNUMBER(SEARCH(""CDM CASH DEPOSIT"",$C1432)),
      ISNUMBER(SEARCH(""CASH DEPOSIT"",$C1432)),
      COUNTIF('SUMMARY D"&amp;"ATA'!D:D,$C1432)&lt;&gt;1
    ),
    """",
    IFERROR(TEXTJOIN(CHAR(10),TRUE,FILTER('SUMMARY DATA'!F:F,'SUMMARY DATA'!D:D=$C1432)),"""")
  )
)"),"")</f>
        <v/>
      </c>
      <c r="G1432" s="2" t="str">
        <f>IFERROR(__xludf.DUMMYFUNCTION("IFERROR(
  TEXTJOIN(CHAR(10),TRUE,FILTER('SUMMARY DATA'!G:G,'SUMMARY DATA'!A:A=$A1432,'SUMMARY DATA'!C:C=$B1432)),
  IF(
    OR(
      ISNUMBER(SEARCH(""CDM CASH DEPOSIT"",$C1432)),
      ISNUMBER(SEARCH(""CASH DEPOSIT"",$C1432)),
      COUNTIF('SUMMARY D"&amp;"ATA'!D:D,$C1432)&lt;&gt;1
    ),
    """",
    IFERROR(TEXTJOIN(CHAR(10),TRUE,FILTER('SUMMARY DATA'!G:G,'SUMMARY DATA'!D:D=$C1432)),"""")
  )
)"),"")</f>
        <v/>
      </c>
      <c r="H1432" s="6" t="str">
        <f>IFERROR(__xludf.DUMMYFUNCTION("IFERROR(
  TEXTJOIN(CHAR(10),TRUE,FILTER('SUMMARY DATA'!H:H,'SUMMARY DATA'!A:A=$A1432,'SUMMARY DATA'!C:C=$B1432)),
  IF(
    OR(
      ISNUMBER(SEARCH(""CDM CASH DEPOSIT"",$C1432)),
      ISNUMBER(SEARCH(""CASH DEPOSIT"",$C1432)),
      COUNTIF('SUMMARY D"&amp;"ATA'!D:D,$C1432)&lt;&gt;1
    ),
    """",
    IFERROR(TEXTJOIN(CHAR(10),TRUE,FILTER('SUMMARY DATA'!H:H,'SUMMARY DATA'!D:D=$C1432)),"""")
  )
)"),"")</f>
        <v/>
      </c>
      <c r="I1432" s="6" t="str">
        <f>IFERROR(__xludf.DUMMYFUNCTION("IF(H1432="""","""",
SUM(ARRAYFORMULA(VALUE(SPLIT(H1432,CHAR(10)))))
)"),"")</f>
        <v/>
      </c>
      <c r="J1432" s="2" t="str">
        <f>IFERROR(__xludf.DUMMYFUNCTION("IFERROR(
  TEXTJOIN(CHAR(10),TRUE,FILTER('SUMMARY DATA'!I:I,'SUMMARY DATA'!A:A=$A1432,'SUMMARY DATA'!C:C=$B1432)),
  IF(
    OR(
      ISNUMBER(SEARCH(""CDM CASH DEPOSIT"",$C1432)),
      ISNUMBER(SEARCH(""CASH DEPOSIT"",$C1432)),
      COUNTIF('SUMMARY D"&amp;"ATA'!D:D,$C1432)&lt;&gt;1
    ),
    """",
    IFERROR(TEXTJOIN(CHAR(10),TRUE,FILTER('SUMMARY DATA'!I:I,'SUMMARY DATA'!D:D=$C1432)),"""")
  )
)"),"")</f>
        <v/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ht="15.75" customHeight="1" spans="1:27">
      <c r="A1433" s="2"/>
      <c r="B1433" s="4"/>
      <c r="C1433" s="2"/>
      <c r="D1433" s="6"/>
      <c r="E1433" s="4" t="str">
        <f>IFERROR(__xludf.DUMMYFUNCTION("IFERROR(
  TEXTJOIN(CHAR(10),TRUE,FILTER('SUMMARY DATA'!E:E,'SUMMARY DATA'!A:A=$A1433,'SUMMARY DATA'!C:C=$B1433)),
  IF(
    OR(
      ISNUMBER(SEARCH(""CDM CASH DEPOSIT"",$C1433)),
      ISNUMBER(SEARCH(""CASH DEPOSIT"",$C1433)),
      COUNTIF('SUMMARY D"&amp;"ATA'!D:D,$C1433)&lt;&gt;1
    ),
    """",
    IFERROR(TEXTJOIN(CHAR(10),TRUE,FILTER('SUMMARY DATA'!E:E,'SUMMARY DATA'!D:D=$C1433)),"""")
  )
)"),"")</f>
        <v/>
      </c>
      <c r="F1433" s="2" t="str">
        <f>IFERROR(__xludf.DUMMYFUNCTION("IFERROR(
  TEXTJOIN(CHAR(10),TRUE,FILTER('SUMMARY DATA'!F:F,'SUMMARY DATA'!A:A=$A1433,'SUMMARY DATA'!C:C=$B1433)),
  IF(
    OR(
      ISNUMBER(SEARCH(""CDM CASH DEPOSIT"",$C1433)),
      ISNUMBER(SEARCH(""CASH DEPOSIT"",$C1433)),
      COUNTIF('SUMMARY D"&amp;"ATA'!D:D,$C1433)&lt;&gt;1
    ),
    """",
    IFERROR(TEXTJOIN(CHAR(10),TRUE,FILTER('SUMMARY DATA'!F:F,'SUMMARY DATA'!D:D=$C1433)),"""")
  )
)"),"")</f>
        <v/>
      </c>
      <c r="G1433" s="2" t="str">
        <f>IFERROR(__xludf.DUMMYFUNCTION("IFERROR(
  TEXTJOIN(CHAR(10),TRUE,FILTER('SUMMARY DATA'!G:G,'SUMMARY DATA'!A:A=$A1433,'SUMMARY DATA'!C:C=$B1433)),
  IF(
    OR(
      ISNUMBER(SEARCH(""CDM CASH DEPOSIT"",$C1433)),
      ISNUMBER(SEARCH(""CASH DEPOSIT"",$C1433)),
      COUNTIF('SUMMARY D"&amp;"ATA'!D:D,$C1433)&lt;&gt;1
    ),
    """",
    IFERROR(TEXTJOIN(CHAR(10),TRUE,FILTER('SUMMARY DATA'!G:G,'SUMMARY DATA'!D:D=$C1433)),"""")
  )
)"),"")</f>
        <v/>
      </c>
      <c r="H1433" s="6" t="str">
        <f>IFERROR(__xludf.DUMMYFUNCTION("IFERROR(
  TEXTJOIN(CHAR(10),TRUE,FILTER('SUMMARY DATA'!H:H,'SUMMARY DATA'!A:A=$A1433,'SUMMARY DATA'!C:C=$B1433)),
  IF(
    OR(
      ISNUMBER(SEARCH(""CDM CASH DEPOSIT"",$C1433)),
      ISNUMBER(SEARCH(""CASH DEPOSIT"",$C1433)),
      COUNTIF('SUMMARY D"&amp;"ATA'!D:D,$C1433)&lt;&gt;1
    ),
    """",
    IFERROR(TEXTJOIN(CHAR(10),TRUE,FILTER('SUMMARY DATA'!H:H,'SUMMARY DATA'!D:D=$C1433)),"""")
  )
)"),"")</f>
        <v/>
      </c>
      <c r="I1433" s="6" t="str">
        <f>IFERROR(__xludf.DUMMYFUNCTION("IF(H1433="""","""",
SUM(ARRAYFORMULA(VALUE(SPLIT(H1433,CHAR(10)))))
)"),"")</f>
        <v/>
      </c>
      <c r="J1433" s="2" t="str">
        <f>IFERROR(__xludf.DUMMYFUNCTION("IFERROR(
  TEXTJOIN(CHAR(10),TRUE,FILTER('SUMMARY DATA'!I:I,'SUMMARY DATA'!A:A=$A1433,'SUMMARY DATA'!C:C=$B1433)),
  IF(
    OR(
      ISNUMBER(SEARCH(""CDM CASH DEPOSIT"",$C1433)),
      ISNUMBER(SEARCH(""CASH DEPOSIT"",$C1433)),
      COUNTIF('SUMMARY D"&amp;"ATA'!D:D,$C1433)&lt;&gt;1
    ),
    """",
    IFERROR(TEXTJOIN(CHAR(10),TRUE,FILTER('SUMMARY DATA'!I:I,'SUMMARY DATA'!D:D=$C1433)),"""")
  )
)"),"")</f>
        <v/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 ht="15.75" customHeight="1" spans="1:27">
      <c r="A1434" s="2"/>
      <c r="B1434" s="4"/>
      <c r="C1434" s="2"/>
      <c r="D1434" s="6"/>
      <c r="E1434" s="4" t="str">
        <f>IFERROR(__xludf.DUMMYFUNCTION("IFERROR(
  TEXTJOIN(CHAR(10),TRUE,FILTER('SUMMARY DATA'!E:E,'SUMMARY DATA'!A:A=$A1434,'SUMMARY DATA'!C:C=$B1434)),
  IF(
    OR(
      ISNUMBER(SEARCH(""CDM CASH DEPOSIT"",$C1434)),
      ISNUMBER(SEARCH(""CASH DEPOSIT"",$C1434)),
      COUNTIF('SUMMARY D"&amp;"ATA'!D:D,$C1434)&lt;&gt;1
    ),
    """",
    IFERROR(TEXTJOIN(CHAR(10),TRUE,FILTER('SUMMARY DATA'!E:E,'SUMMARY DATA'!D:D=$C1434)),"""")
  )
)"),"")</f>
        <v/>
      </c>
      <c r="F1434" s="2" t="str">
        <f>IFERROR(__xludf.DUMMYFUNCTION("IFERROR(
  TEXTJOIN(CHAR(10),TRUE,FILTER('SUMMARY DATA'!F:F,'SUMMARY DATA'!A:A=$A1434,'SUMMARY DATA'!C:C=$B1434)),
  IF(
    OR(
      ISNUMBER(SEARCH(""CDM CASH DEPOSIT"",$C1434)),
      ISNUMBER(SEARCH(""CASH DEPOSIT"",$C1434)),
      COUNTIF('SUMMARY D"&amp;"ATA'!D:D,$C1434)&lt;&gt;1
    ),
    """",
    IFERROR(TEXTJOIN(CHAR(10),TRUE,FILTER('SUMMARY DATA'!F:F,'SUMMARY DATA'!D:D=$C1434)),"""")
  )
)"),"")</f>
        <v/>
      </c>
      <c r="G1434" s="2" t="str">
        <f>IFERROR(__xludf.DUMMYFUNCTION("IFERROR(
  TEXTJOIN(CHAR(10),TRUE,FILTER('SUMMARY DATA'!G:G,'SUMMARY DATA'!A:A=$A1434,'SUMMARY DATA'!C:C=$B1434)),
  IF(
    OR(
      ISNUMBER(SEARCH(""CDM CASH DEPOSIT"",$C1434)),
      ISNUMBER(SEARCH(""CASH DEPOSIT"",$C1434)),
      COUNTIF('SUMMARY D"&amp;"ATA'!D:D,$C1434)&lt;&gt;1
    ),
    """",
    IFERROR(TEXTJOIN(CHAR(10),TRUE,FILTER('SUMMARY DATA'!G:G,'SUMMARY DATA'!D:D=$C1434)),"""")
  )
)"),"")</f>
        <v/>
      </c>
      <c r="H1434" s="6" t="str">
        <f>IFERROR(__xludf.DUMMYFUNCTION("IFERROR(
  TEXTJOIN(CHAR(10),TRUE,FILTER('SUMMARY DATA'!H:H,'SUMMARY DATA'!A:A=$A1434,'SUMMARY DATA'!C:C=$B1434)),
  IF(
    OR(
      ISNUMBER(SEARCH(""CDM CASH DEPOSIT"",$C1434)),
      ISNUMBER(SEARCH(""CASH DEPOSIT"",$C1434)),
      COUNTIF('SUMMARY D"&amp;"ATA'!D:D,$C1434)&lt;&gt;1
    ),
    """",
    IFERROR(TEXTJOIN(CHAR(10),TRUE,FILTER('SUMMARY DATA'!H:H,'SUMMARY DATA'!D:D=$C1434)),"""")
  )
)"),"")</f>
        <v/>
      </c>
      <c r="I1434" s="6" t="str">
        <f>IFERROR(__xludf.DUMMYFUNCTION("IF(H1434="""","""",
SUM(ARRAYFORMULA(VALUE(SPLIT(H1434,CHAR(10)))))
)"),"")</f>
        <v/>
      </c>
      <c r="J1434" s="2" t="str">
        <f>IFERROR(__xludf.DUMMYFUNCTION("IFERROR(
  TEXTJOIN(CHAR(10),TRUE,FILTER('SUMMARY DATA'!I:I,'SUMMARY DATA'!A:A=$A1434,'SUMMARY DATA'!C:C=$B1434)),
  IF(
    OR(
      ISNUMBER(SEARCH(""CDM CASH DEPOSIT"",$C1434)),
      ISNUMBER(SEARCH(""CASH DEPOSIT"",$C1434)),
      COUNTIF('SUMMARY D"&amp;"ATA'!D:D,$C1434)&lt;&gt;1
    ),
    """",
    IFERROR(TEXTJOIN(CHAR(10),TRUE,FILTER('SUMMARY DATA'!I:I,'SUMMARY DATA'!D:D=$C1434)),"""")
  )
)"),"")</f>
        <v/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 ht="15.75" customHeight="1" spans="1:27">
      <c r="A1435" s="2"/>
      <c r="B1435" s="4"/>
      <c r="C1435" s="2"/>
      <c r="D1435" s="6"/>
      <c r="E1435" s="4" t="str">
        <f>IFERROR(__xludf.DUMMYFUNCTION("IFERROR(
  TEXTJOIN(CHAR(10),TRUE,FILTER('SUMMARY DATA'!E:E,'SUMMARY DATA'!A:A=$A1435,'SUMMARY DATA'!C:C=$B1435)),
  IF(
    OR(
      ISNUMBER(SEARCH(""CDM CASH DEPOSIT"",$C1435)),
      ISNUMBER(SEARCH(""CASH DEPOSIT"",$C1435)),
      COUNTIF('SUMMARY D"&amp;"ATA'!D:D,$C1435)&lt;&gt;1
    ),
    """",
    IFERROR(TEXTJOIN(CHAR(10),TRUE,FILTER('SUMMARY DATA'!E:E,'SUMMARY DATA'!D:D=$C1435)),"""")
  )
)"),"")</f>
        <v/>
      </c>
      <c r="F1435" s="2" t="str">
        <f>IFERROR(__xludf.DUMMYFUNCTION("IFERROR(
  TEXTJOIN(CHAR(10),TRUE,FILTER('SUMMARY DATA'!F:F,'SUMMARY DATA'!A:A=$A1435,'SUMMARY DATA'!C:C=$B1435)),
  IF(
    OR(
      ISNUMBER(SEARCH(""CDM CASH DEPOSIT"",$C1435)),
      ISNUMBER(SEARCH(""CASH DEPOSIT"",$C1435)),
      COUNTIF('SUMMARY D"&amp;"ATA'!D:D,$C1435)&lt;&gt;1
    ),
    """",
    IFERROR(TEXTJOIN(CHAR(10),TRUE,FILTER('SUMMARY DATA'!F:F,'SUMMARY DATA'!D:D=$C1435)),"""")
  )
)"),"")</f>
        <v/>
      </c>
      <c r="G1435" s="2" t="str">
        <f>IFERROR(__xludf.DUMMYFUNCTION("IFERROR(
  TEXTJOIN(CHAR(10),TRUE,FILTER('SUMMARY DATA'!G:G,'SUMMARY DATA'!A:A=$A1435,'SUMMARY DATA'!C:C=$B1435)),
  IF(
    OR(
      ISNUMBER(SEARCH(""CDM CASH DEPOSIT"",$C1435)),
      ISNUMBER(SEARCH(""CASH DEPOSIT"",$C1435)),
      COUNTIF('SUMMARY D"&amp;"ATA'!D:D,$C1435)&lt;&gt;1
    ),
    """",
    IFERROR(TEXTJOIN(CHAR(10),TRUE,FILTER('SUMMARY DATA'!G:G,'SUMMARY DATA'!D:D=$C1435)),"""")
  )
)"),"")</f>
        <v/>
      </c>
      <c r="H1435" s="6" t="str">
        <f>IFERROR(__xludf.DUMMYFUNCTION("IFERROR(
  TEXTJOIN(CHAR(10),TRUE,FILTER('SUMMARY DATA'!H:H,'SUMMARY DATA'!A:A=$A1435,'SUMMARY DATA'!C:C=$B1435)),
  IF(
    OR(
      ISNUMBER(SEARCH(""CDM CASH DEPOSIT"",$C1435)),
      ISNUMBER(SEARCH(""CASH DEPOSIT"",$C1435)),
      COUNTIF('SUMMARY D"&amp;"ATA'!D:D,$C1435)&lt;&gt;1
    ),
    """",
    IFERROR(TEXTJOIN(CHAR(10),TRUE,FILTER('SUMMARY DATA'!H:H,'SUMMARY DATA'!D:D=$C1435)),"""")
  )
)"),"")</f>
        <v/>
      </c>
      <c r="I1435" s="6" t="str">
        <f>IFERROR(__xludf.DUMMYFUNCTION("IF(H1435="""","""",
SUM(ARRAYFORMULA(VALUE(SPLIT(H1435,CHAR(10)))))
)"),"")</f>
        <v/>
      </c>
      <c r="J1435" s="2" t="str">
        <f>IFERROR(__xludf.DUMMYFUNCTION("IFERROR(
  TEXTJOIN(CHAR(10),TRUE,FILTER('SUMMARY DATA'!I:I,'SUMMARY DATA'!A:A=$A1435,'SUMMARY DATA'!C:C=$B1435)),
  IF(
    OR(
      ISNUMBER(SEARCH(""CDM CASH DEPOSIT"",$C1435)),
      ISNUMBER(SEARCH(""CASH DEPOSIT"",$C1435)),
      COUNTIF('SUMMARY D"&amp;"ATA'!D:D,$C1435)&lt;&gt;1
    ),
    """",
    IFERROR(TEXTJOIN(CHAR(10),TRUE,FILTER('SUMMARY DATA'!I:I,'SUMMARY DATA'!D:D=$C1435)),"""")
  )
)"),"")</f>
        <v/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 ht="15.75" customHeight="1" spans="1:27">
      <c r="A1436" s="2"/>
      <c r="B1436" s="4"/>
      <c r="C1436" s="2"/>
      <c r="D1436" s="6"/>
      <c r="E1436" s="4" t="str">
        <f>IFERROR(__xludf.DUMMYFUNCTION("IFERROR(
  TEXTJOIN(CHAR(10),TRUE,FILTER('SUMMARY DATA'!E:E,'SUMMARY DATA'!A:A=$A1436,'SUMMARY DATA'!C:C=$B1436)),
  IF(
    OR(
      ISNUMBER(SEARCH(""CDM CASH DEPOSIT"",$C1436)),
      ISNUMBER(SEARCH(""CASH DEPOSIT"",$C1436)),
      COUNTIF('SUMMARY D"&amp;"ATA'!D:D,$C1436)&lt;&gt;1
    ),
    """",
    IFERROR(TEXTJOIN(CHAR(10),TRUE,FILTER('SUMMARY DATA'!E:E,'SUMMARY DATA'!D:D=$C1436)),"""")
  )
)"),"")</f>
        <v/>
      </c>
      <c r="F1436" s="2" t="str">
        <f>IFERROR(__xludf.DUMMYFUNCTION("IFERROR(
  TEXTJOIN(CHAR(10),TRUE,FILTER('SUMMARY DATA'!F:F,'SUMMARY DATA'!A:A=$A1436,'SUMMARY DATA'!C:C=$B1436)),
  IF(
    OR(
      ISNUMBER(SEARCH(""CDM CASH DEPOSIT"",$C1436)),
      ISNUMBER(SEARCH(""CASH DEPOSIT"",$C1436)),
      COUNTIF('SUMMARY D"&amp;"ATA'!D:D,$C1436)&lt;&gt;1
    ),
    """",
    IFERROR(TEXTJOIN(CHAR(10),TRUE,FILTER('SUMMARY DATA'!F:F,'SUMMARY DATA'!D:D=$C1436)),"""")
  )
)"),"")</f>
        <v/>
      </c>
      <c r="G1436" s="2" t="str">
        <f>IFERROR(__xludf.DUMMYFUNCTION("IFERROR(
  TEXTJOIN(CHAR(10),TRUE,FILTER('SUMMARY DATA'!G:G,'SUMMARY DATA'!A:A=$A1436,'SUMMARY DATA'!C:C=$B1436)),
  IF(
    OR(
      ISNUMBER(SEARCH(""CDM CASH DEPOSIT"",$C1436)),
      ISNUMBER(SEARCH(""CASH DEPOSIT"",$C1436)),
      COUNTIF('SUMMARY D"&amp;"ATA'!D:D,$C1436)&lt;&gt;1
    ),
    """",
    IFERROR(TEXTJOIN(CHAR(10),TRUE,FILTER('SUMMARY DATA'!G:G,'SUMMARY DATA'!D:D=$C1436)),"""")
  )
)"),"")</f>
        <v/>
      </c>
      <c r="H1436" s="6" t="str">
        <f>IFERROR(__xludf.DUMMYFUNCTION("IFERROR(
  TEXTJOIN(CHAR(10),TRUE,FILTER('SUMMARY DATA'!H:H,'SUMMARY DATA'!A:A=$A1436,'SUMMARY DATA'!C:C=$B1436)),
  IF(
    OR(
      ISNUMBER(SEARCH(""CDM CASH DEPOSIT"",$C1436)),
      ISNUMBER(SEARCH(""CASH DEPOSIT"",$C1436)),
      COUNTIF('SUMMARY D"&amp;"ATA'!D:D,$C1436)&lt;&gt;1
    ),
    """",
    IFERROR(TEXTJOIN(CHAR(10),TRUE,FILTER('SUMMARY DATA'!H:H,'SUMMARY DATA'!D:D=$C1436)),"""")
  )
)"),"")</f>
        <v/>
      </c>
      <c r="I1436" s="6" t="str">
        <f>IFERROR(__xludf.DUMMYFUNCTION("IF(H1436="""","""",
SUM(ARRAYFORMULA(VALUE(SPLIT(H1436,CHAR(10)))))
)"),"")</f>
        <v/>
      </c>
      <c r="J1436" s="2" t="str">
        <f>IFERROR(__xludf.DUMMYFUNCTION("IFERROR(
  TEXTJOIN(CHAR(10),TRUE,FILTER('SUMMARY DATA'!I:I,'SUMMARY DATA'!A:A=$A1436,'SUMMARY DATA'!C:C=$B1436)),
  IF(
    OR(
      ISNUMBER(SEARCH(""CDM CASH DEPOSIT"",$C1436)),
      ISNUMBER(SEARCH(""CASH DEPOSIT"",$C1436)),
      COUNTIF('SUMMARY D"&amp;"ATA'!D:D,$C1436)&lt;&gt;1
    ),
    """",
    IFERROR(TEXTJOIN(CHAR(10),TRUE,FILTER('SUMMARY DATA'!I:I,'SUMMARY DATA'!D:D=$C1436)),"""")
  )
)"),"")</f>
        <v/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 ht="15.75" customHeight="1" spans="1:27">
      <c r="A1437" s="2"/>
      <c r="B1437" s="4"/>
      <c r="C1437" s="2"/>
      <c r="D1437" s="6"/>
      <c r="E1437" s="4" t="str">
        <f>IFERROR(__xludf.DUMMYFUNCTION("IFERROR(
  TEXTJOIN(CHAR(10),TRUE,FILTER('SUMMARY DATA'!E:E,'SUMMARY DATA'!A:A=$A1437,'SUMMARY DATA'!C:C=$B1437)),
  IF(
    OR(
      ISNUMBER(SEARCH(""CDM CASH DEPOSIT"",$C1437)),
      ISNUMBER(SEARCH(""CASH DEPOSIT"",$C1437)),
      COUNTIF('SUMMARY D"&amp;"ATA'!D:D,$C1437)&lt;&gt;1
    ),
    """",
    IFERROR(TEXTJOIN(CHAR(10),TRUE,FILTER('SUMMARY DATA'!E:E,'SUMMARY DATA'!D:D=$C1437)),"""")
  )
)"),"")</f>
        <v/>
      </c>
      <c r="F1437" s="2" t="str">
        <f>IFERROR(__xludf.DUMMYFUNCTION("IFERROR(
  TEXTJOIN(CHAR(10),TRUE,FILTER('SUMMARY DATA'!F:F,'SUMMARY DATA'!A:A=$A1437,'SUMMARY DATA'!C:C=$B1437)),
  IF(
    OR(
      ISNUMBER(SEARCH(""CDM CASH DEPOSIT"",$C1437)),
      ISNUMBER(SEARCH(""CASH DEPOSIT"",$C1437)),
      COUNTIF('SUMMARY D"&amp;"ATA'!D:D,$C1437)&lt;&gt;1
    ),
    """",
    IFERROR(TEXTJOIN(CHAR(10),TRUE,FILTER('SUMMARY DATA'!F:F,'SUMMARY DATA'!D:D=$C1437)),"""")
  )
)"),"")</f>
        <v/>
      </c>
      <c r="G1437" s="2" t="str">
        <f>IFERROR(__xludf.DUMMYFUNCTION("IFERROR(
  TEXTJOIN(CHAR(10),TRUE,FILTER('SUMMARY DATA'!G:G,'SUMMARY DATA'!A:A=$A1437,'SUMMARY DATA'!C:C=$B1437)),
  IF(
    OR(
      ISNUMBER(SEARCH(""CDM CASH DEPOSIT"",$C1437)),
      ISNUMBER(SEARCH(""CASH DEPOSIT"",$C1437)),
      COUNTIF('SUMMARY D"&amp;"ATA'!D:D,$C1437)&lt;&gt;1
    ),
    """",
    IFERROR(TEXTJOIN(CHAR(10),TRUE,FILTER('SUMMARY DATA'!G:G,'SUMMARY DATA'!D:D=$C1437)),"""")
  )
)"),"")</f>
        <v/>
      </c>
      <c r="H1437" s="6" t="str">
        <f>IFERROR(__xludf.DUMMYFUNCTION("IFERROR(
  TEXTJOIN(CHAR(10),TRUE,FILTER('SUMMARY DATA'!H:H,'SUMMARY DATA'!A:A=$A1437,'SUMMARY DATA'!C:C=$B1437)),
  IF(
    OR(
      ISNUMBER(SEARCH(""CDM CASH DEPOSIT"",$C1437)),
      ISNUMBER(SEARCH(""CASH DEPOSIT"",$C1437)),
      COUNTIF('SUMMARY D"&amp;"ATA'!D:D,$C1437)&lt;&gt;1
    ),
    """",
    IFERROR(TEXTJOIN(CHAR(10),TRUE,FILTER('SUMMARY DATA'!H:H,'SUMMARY DATA'!D:D=$C1437)),"""")
  )
)"),"")</f>
        <v/>
      </c>
      <c r="I1437" s="6" t="str">
        <f>IFERROR(__xludf.DUMMYFUNCTION("IF(H1437="""","""",
SUM(ARRAYFORMULA(VALUE(SPLIT(H1437,CHAR(10)))))
)"),"")</f>
        <v/>
      </c>
      <c r="J1437" s="2" t="str">
        <f>IFERROR(__xludf.DUMMYFUNCTION("IFERROR(
  TEXTJOIN(CHAR(10),TRUE,FILTER('SUMMARY DATA'!I:I,'SUMMARY DATA'!A:A=$A1437,'SUMMARY DATA'!C:C=$B1437)),
  IF(
    OR(
      ISNUMBER(SEARCH(""CDM CASH DEPOSIT"",$C1437)),
      ISNUMBER(SEARCH(""CASH DEPOSIT"",$C1437)),
      COUNTIF('SUMMARY D"&amp;"ATA'!D:D,$C1437)&lt;&gt;1
    ),
    """",
    IFERROR(TEXTJOIN(CHAR(10),TRUE,FILTER('SUMMARY DATA'!I:I,'SUMMARY DATA'!D:D=$C1437)),"""")
  )
)"),"")</f>
        <v/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 ht="15.75" customHeight="1" spans="1:27">
      <c r="A1438" s="2"/>
      <c r="B1438" s="4"/>
      <c r="C1438" s="2"/>
      <c r="D1438" s="6"/>
      <c r="E1438" s="4" t="str">
        <f>IFERROR(__xludf.DUMMYFUNCTION("IFERROR(
  TEXTJOIN(CHAR(10),TRUE,FILTER('SUMMARY DATA'!E:E,'SUMMARY DATA'!A:A=$A1438,'SUMMARY DATA'!C:C=$B1438)),
  IF(
    OR(
      ISNUMBER(SEARCH(""CDM CASH DEPOSIT"",$C1438)),
      ISNUMBER(SEARCH(""CASH DEPOSIT"",$C1438)),
      COUNTIF('SUMMARY D"&amp;"ATA'!D:D,$C1438)&lt;&gt;1
    ),
    """",
    IFERROR(TEXTJOIN(CHAR(10),TRUE,FILTER('SUMMARY DATA'!E:E,'SUMMARY DATA'!D:D=$C1438)),"""")
  )
)"),"")</f>
        <v/>
      </c>
      <c r="F1438" s="2" t="str">
        <f>IFERROR(__xludf.DUMMYFUNCTION("IFERROR(
  TEXTJOIN(CHAR(10),TRUE,FILTER('SUMMARY DATA'!F:F,'SUMMARY DATA'!A:A=$A1438,'SUMMARY DATA'!C:C=$B1438)),
  IF(
    OR(
      ISNUMBER(SEARCH(""CDM CASH DEPOSIT"",$C1438)),
      ISNUMBER(SEARCH(""CASH DEPOSIT"",$C1438)),
      COUNTIF('SUMMARY D"&amp;"ATA'!D:D,$C1438)&lt;&gt;1
    ),
    """",
    IFERROR(TEXTJOIN(CHAR(10),TRUE,FILTER('SUMMARY DATA'!F:F,'SUMMARY DATA'!D:D=$C1438)),"""")
  )
)"),"")</f>
        <v/>
      </c>
      <c r="G1438" s="2" t="str">
        <f>IFERROR(__xludf.DUMMYFUNCTION("IFERROR(
  TEXTJOIN(CHAR(10),TRUE,FILTER('SUMMARY DATA'!G:G,'SUMMARY DATA'!A:A=$A1438,'SUMMARY DATA'!C:C=$B1438)),
  IF(
    OR(
      ISNUMBER(SEARCH(""CDM CASH DEPOSIT"",$C1438)),
      ISNUMBER(SEARCH(""CASH DEPOSIT"",$C1438)),
      COUNTIF('SUMMARY D"&amp;"ATA'!D:D,$C1438)&lt;&gt;1
    ),
    """",
    IFERROR(TEXTJOIN(CHAR(10),TRUE,FILTER('SUMMARY DATA'!G:G,'SUMMARY DATA'!D:D=$C1438)),"""")
  )
)"),"")</f>
        <v/>
      </c>
      <c r="H1438" s="6" t="str">
        <f>IFERROR(__xludf.DUMMYFUNCTION("IFERROR(
  TEXTJOIN(CHAR(10),TRUE,FILTER('SUMMARY DATA'!H:H,'SUMMARY DATA'!A:A=$A1438,'SUMMARY DATA'!C:C=$B1438)),
  IF(
    OR(
      ISNUMBER(SEARCH(""CDM CASH DEPOSIT"",$C1438)),
      ISNUMBER(SEARCH(""CASH DEPOSIT"",$C1438)),
      COUNTIF('SUMMARY D"&amp;"ATA'!D:D,$C1438)&lt;&gt;1
    ),
    """",
    IFERROR(TEXTJOIN(CHAR(10),TRUE,FILTER('SUMMARY DATA'!H:H,'SUMMARY DATA'!D:D=$C1438)),"""")
  )
)"),"")</f>
        <v/>
      </c>
      <c r="I1438" s="6" t="str">
        <f>IFERROR(__xludf.DUMMYFUNCTION("IF(H1438="""","""",
SUM(ARRAYFORMULA(VALUE(SPLIT(H1438,CHAR(10)))))
)"),"")</f>
        <v/>
      </c>
      <c r="J1438" s="2" t="str">
        <f>IFERROR(__xludf.DUMMYFUNCTION("IFERROR(
  TEXTJOIN(CHAR(10),TRUE,FILTER('SUMMARY DATA'!I:I,'SUMMARY DATA'!A:A=$A1438,'SUMMARY DATA'!C:C=$B1438)),
  IF(
    OR(
      ISNUMBER(SEARCH(""CDM CASH DEPOSIT"",$C1438)),
      ISNUMBER(SEARCH(""CASH DEPOSIT"",$C1438)),
      COUNTIF('SUMMARY D"&amp;"ATA'!D:D,$C1438)&lt;&gt;1
    ),
    """",
    IFERROR(TEXTJOIN(CHAR(10),TRUE,FILTER('SUMMARY DATA'!I:I,'SUMMARY DATA'!D:D=$C1438)),"""")
  )
)"),"")</f>
        <v/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ht="15.75" customHeight="1" spans="1:27">
      <c r="A1439" s="2"/>
      <c r="B1439" s="4"/>
      <c r="C1439" s="2"/>
      <c r="D1439" s="6"/>
      <c r="E1439" s="4" t="str">
        <f>IFERROR(__xludf.DUMMYFUNCTION("IFERROR(
  TEXTJOIN(CHAR(10),TRUE,FILTER('SUMMARY DATA'!E:E,'SUMMARY DATA'!A:A=$A1439,'SUMMARY DATA'!C:C=$B1439)),
  IF(
    OR(
      ISNUMBER(SEARCH(""CDM CASH DEPOSIT"",$C1439)),
      ISNUMBER(SEARCH(""CASH DEPOSIT"",$C1439)),
      COUNTIF('SUMMARY D"&amp;"ATA'!D:D,$C1439)&lt;&gt;1
    ),
    """",
    IFERROR(TEXTJOIN(CHAR(10),TRUE,FILTER('SUMMARY DATA'!E:E,'SUMMARY DATA'!D:D=$C1439)),"""")
  )
)"),"")</f>
        <v/>
      </c>
      <c r="F1439" s="2" t="str">
        <f>IFERROR(__xludf.DUMMYFUNCTION("IFERROR(
  TEXTJOIN(CHAR(10),TRUE,FILTER('SUMMARY DATA'!F:F,'SUMMARY DATA'!A:A=$A1439,'SUMMARY DATA'!C:C=$B1439)),
  IF(
    OR(
      ISNUMBER(SEARCH(""CDM CASH DEPOSIT"",$C1439)),
      ISNUMBER(SEARCH(""CASH DEPOSIT"",$C1439)),
      COUNTIF('SUMMARY D"&amp;"ATA'!D:D,$C1439)&lt;&gt;1
    ),
    """",
    IFERROR(TEXTJOIN(CHAR(10),TRUE,FILTER('SUMMARY DATA'!F:F,'SUMMARY DATA'!D:D=$C1439)),"""")
  )
)"),"")</f>
        <v/>
      </c>
      <c r="G1439" s="2" t="str">
        <f>IFERROR(__xludf.DUMMYFUNCTION("IFERROR(
  TEXTJOIN(CHAR(10),TRUE,FILTER('SUMMARY DATA'!G:G,'SUMMARY DATA'!A:A=$A1439,'SUMMARY DATA'!C:C=$B1439)),
  IF(
    OR(
      ISNUMBER(SEARCH(""CDM CASH DEPOSIT"",$C1439)),
      ISNUMBER(SEARCH(""CASH DEPOSIT"",$C1439)),
      COUNTIF('SUMMARY D"&amp;"ATA'!D:D,$C1439)&lt;&gt;1
    ),
    """",
    IFERROR(TEXTJOIN(CHAR(10),TRUE,FILTER('SUMMARY DATA'!G:G,'SUMMARY DATA'!D:D=$C1439)),"""")
  )
)"),"")</f>
        <v/>
      </c>
      <c r="H1439" s="6" t="str">
        <f>IFERROR(__xludf.DUMMYFUNCTION("IFERROR(
  TEXTJOIN(CHAR(10),TRUE,FILTER('SUMMARY DATA'!H:H,'SUMMARY DATA'!A:A=$A1439,'SUMMARY DATA'!C:C=$B1439)),
  IF(
    OR(
      ISNUMBER(SEARCH(""CDM CASH DEPOSIT"",$C1439)),
      ISNUMBER(SEARCH(""CASH DEPOSIT"",$C1439)),
      COUNTIF('SUMMARY D"&amp;"ATA'!D:D,$C1439)&lt;&gt;1
    ),
    """",
    IFERROR(TEXTJOIN(CHAR(10),TRUE,FILTER('SUMMARY DATA'!H:H,'SUMMARY DATA'!D:D=$C1439)),"""")
  )
)"),"")</f>
        <v/>
      </c>
      <c r="I1439" s="6" t="str">
        <f>IFERROR(__xludf.DUMMYFUNCTION("IF(H1439="""","""",
SUM(ARRAYFORMULA(VALUE(SPLIT(H1439,CHAR(10)))))
)"),"")</f>
        <v/>
      </c>
      <c r="J1439" s="2" t="str">
        <f>IFERROR(__xludf.DUMMYFUNCTION("IFERROR(
  TEXTJOIN(CHAR(10),TRUE,FILTER('SUMMARY DATA'!I:I,'SUMMARY DATA'!A:A=$A1439,'SUMMARY DATA'!C:C=$B1439)),
  IF(
    OR(
      ISNUMBER(SEARCH(""CDM CASH DEPOSIT"",$C1439)),
      ISNUMBER(SEARCH(""CASH DEPOSIT"",$C1439)),
      COUNTIF('SUMMARY D"&amp;"ATA'!D:D,$C1439)&lt;&gt;1
    ),
    """",
    IFERROR(TEXTJOIN(CHAR(10),TRUE,FILTER('SUMMARY DATA'!I:I,'SUMMARY DATA'!D:D=$C1439)),"""")
  )
)"),"")</f>
        <v/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 ht="15.75" customHeight="1" spans="1:27">
      <c r="A1440" s="2"/>
      <c r="B1440" s="4"/>
      <c r="C1440" s="2"/>
      <c r="D1440" s="6"/>
      <c r="E1440" s="4" t="str">
        <f>IFERROR(__xludf.DUMMYFUNCTION("IFERROR(
  TEXTJOIN(CHAR(10),TRUE,FILTER('SUMMARY DATA'!E:E,'SUMMARY DATA'!A:A=$A1440,'SUMMARY DATA'!C:C=$B1440)),
  IF(
    OR(
      ISNUMBER(SEARCH(""CDM CASH DEPOSIT"",$C1440)),
      ISNUMBER(SEARCH(""CASH DEPOSIT"",$C1440)),
      COUNTIF('SUMMARY D"&amp;"ATA'!D:D,$C1440)&lt;&gt;1
    ),
    """",
    IFERROR(TEXTJOIN(CHAR(10),TRUE,FILTER('SUMMARY DATA'!E:E,'SUMMARY DATA'!D:D=$C1440)),"""")
  )
)"),"")</f>
        <v/>
      </c>
      <c r="F1440" s="2" t="str">
        <f>IFERROR(__xludf.DUMMYFUNCTION("IFERROR(
  TEXTJOIN(CHAR(10),TRUE,FILTER('SUMMARY DATA'!F:F,'SUMMARY DATA'!A:A=$A1440,'SUMMARY DATA'!C:C=$B1440)),
  IF(
    OR(
      ISNUMBER(SEARCH(""CDM CASH DEPOSIT"",$C1440)),
      ISNUMBER(SEARCH(""CASH DEPOSIT"",$C1440)),
      COUNTIF('SUMMARY D"&amp;"ATA'!D:D,$C1440)&lt;&gt;1
    ),
    """",
    IFERROR(TEXTJOIN(CHAR(10),TRUE,FILTER('SUMMARY DATA'!F:F,'SUMMARY DATA'!D:D=$C1440)),"""")
  )
)"),"")</f>
        <v/>
      </c>
      <c r="G1440" s="2" t="str">
        <f>IFERROR(__xludf.DUMMYFUNCTION("IFERROR(
  TEXTJOIN(CHAR(10),TRUE,FILTER('SUMMARY DATA'!G:G,'SUMMARY DATA'!A:A=$A1440,'SUMMARY DATA'!C:C=$B1440)),
  IF(
    OR(
      ISNUMBER(SEARCH(""CDM CASH DEPOSIT"",$C1440)),
      ISNUMBER(SEARCH(""CASH DEPOSIT"",$C1440)),
      COUNTIF('SUMMARY D"&amp;"ATA'!D:D,$C1440)&lt;&gt;1
    ),
    """",
    IFERROR(TEXTJOIN(CHAR(10),TRUE,FILTER('SUMMARY DATA'!G:G,'SUMMARY DATA'!D:D=$C1440)),"""")
  )
)"),"")</f>
        <v/>
      </c>
      <c r="H1440" s="6" t="str">
        <f>IFERROR(__xludf.DUMMYFUNCTION("IFERROR(
  TEXTJOIN(CHAR(10),TRUE,FILTER('SUMMARY DATA'!H:H,'SUMMARY DATA'!A:A=$A1440,'SUMMARY DATA'!C:C=$B1440)),
  IF(
    OR(
      ISNUMBER(SEARCH(""CDM CASH DEPOSIT"",$C1440)),
      ISNUMBER(SEARCH(""CASH DEPOSIT"",$C1440)),
      COUNTIF('SUMMARY D"&amp;"ATA'!D:D,$C1440)&lt;&gt;1
    ),
    """",
    IFERROR(TEXTJOIN(CHAR(10),TRUE,FILTER('SUMMARY DATA'!H:H,'SUMMARY DATA'!D:D=$C1440)),"""")
  )
)"),"")</f>
        <v/>
      </c>
      <c r="I1440" s="6" t="str">
        <f>IFERROR(__xludf.DUMMYFUNCTION("IF(H1440="""","""",
SUM(ARRAYFORMULA(VALUE(SPLIT(H1440,CHAR(10)))))
)"),"")</f>
        <v/>
      </c>
      <c r="J1440" s="2" t="str">
        <f>IFERROR(__xludf.DUMMYFUNCTION("IFERROR(
  TEXTJOIN(CHAR(10),TRUE,FILTER('SUMMARY DATA'!I:I,'SUMMARY DATA'!A:A=$A1440,'SUMMARY DATA'!C:C=$B1440)),
  IF(
    OR(
      ISNUMBER(SEARCH(""CDM CASH DEPOSIT"",$C1440)),
      ISNUMBER(SEARCH(""CASH DEPOSIT"",$C1440)),
      COUNTIF('SUMMARY D"&amp;"ATA'!D:D,$C1440)&lt;&gt;1
    ),
    """",
    IFERROR(TEXTJOIN(CHAR(10),TRUE,FILTER('SUMMARY DATA'!I:I,'SUMMARY DATA'!D:D=$C1440)),"""")
  )
)"),"")</f>
        <v/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ht="15.75" customHeight="1" spans="1:27">
      <c r="A1441" s="2"/>
      <c r="B1441" s="4"/>
      <c r="C1441" s="2"/>
      <c r="D1441" s="6"/>
      <c r="E1441" s="4" t="str">
        <f>IFERROR(__xludf.DUMMYFUNCTION("IFERROR(
  TEXTJOIN(CHAR(10),TRUE,FILTER('SUMMARY DATA'!E:E,'SUMMARY DATA'!A:A=$A1441,'SUMMARY DATA'!C:C=$B1441)),
  IF(
    OR(
      ISNUMBER(SEARCH(""CDM CASH DEPOSIT"",$C1441)),
      ISNUMBER(SEARCH(""CASH DEPOSIT"",$C1441)),
      COUNTIF('SUMMARY D"&amp;"ATA'!D:D,$C1441)&lt;&gt;1
    ),
    """",
    IFERROR(TEXTJOIN(CHAR(10),TRUE,FILTER('SUMMARY DATA'!E:E,'SUMMARY DATA'!D:D=$C1441)),"""")
  )
)"),"")</f>
        <v/>
      </c>
      <c r="F1441" s="2" t="str">
        <f>IFERROR(__xludf.DUMMYFUNCTION("IFERROR(
  TEXTJOIN(CHAR(10),TRUE,FILTER('SUMMARY DATA'!F:F,'SUMMARY DATA'!A:A=$A1441,'SUMMARY DATA'!C:C=$B1441)),
  IF(
    OR(
      ISNUMBER(SEARCH(""CDM CASH DEPOSIT"",$C1441)),
      ISNUMBER(SEARCH(""CASH DEPOSIT"",$C1441)),
      COUNTIF('SUMMARY D"&amp;"ATA'!D:D,$C1441)&lt;&gt;1
    ),
    """",
    IFERROR(TEXTJOIN(CHAR(10),TRUE,FILTER('SUMMARY DATA'!F:F,'SUMMARY DATA'!D:D=$C1441)),"""")
  )
)"),"")</f>
        <v/>
      </c>
      <c r="G1441" s="2" t="str">
        <f>IFERROR(__xludf.DUMMYFUNCTION("IFERROR(
  TEXTJOIN(CHAR(10),TRUE,FILTER('SUMMARY DATA'!G:G,'SUMMARY DATA'!A:A=$A1441,'SUMMARY DATA'!C:C=$B1441)),
  IF(
    OR(
      ISNUMBER(SEARCH(""CDM CASH DEPOSIT"",$C1441)),
      ISNUMBER(SEARCH(""CASH DEPOSIT"",$C1441)),
      COUNTIF('SUMMARY D"&amp;"ATA'!D:D,$C1441)&lt;&gt;1
    ),
    """",
    IFERROR(TEXTJOIN(CHAR(10),TRUE,FILTER('SUMMARY DATA'!G:G,'SUMMARY DATA'!D:D=$C1441)),"""")
  )
)"),"")</f>
        <v/>
      </c>
      <c r="H1441" s="6" t="str">
        <f>IFERROR(__xludf.DUMMYFUNCTION("IFERROR(
  TEXTJOIN(CHAR(10),TRUE,FILTER('SUMMARY DATA'!H:H,'SUMMARY DATA'!A:A=$A1441,'SUMMARY DATA'!C:C=$B1441)),
  IF(
    OR(
      ISNUMBER(SEARCH(""CDM CASH DEPOSIT"",$C1441)),
      ISNUMBER(SEARCH(""CASH DEPOSIT"",$C1441)),
      COUNTIF('SUMMARY D"&amp;"ATA'!D:D,$C1441)&lt;&gt;1
    ),
    """",
    IFERROR(TEXTJOIN(CHAR(10),TRUE,FILTER('SUMMARY DATA'!H:H,'SUMMARY DATA'!D:D=$C1441)),"""")
  )
)"),"")</f>
        <v/>
      </c>
      <c r="I1441" s="6" t="str">
        <f>IFERROR(__xludf.DUMMYFUNCTION("IF(H1441="""","""",
SUM(ARRAYFORMULA(VALUE(SPLIT(H1441,CHAR(10)))))
)"),"")</f>
        <v/>
      </c>
      <c r="J1441" s="2" t="str">
        <f>IFERROR(__xludf.DUMMYFUNCTION("IFERROR(
  TEXTJOIN(CHAR(10),TRUE,FILTER('SUMMARY DATA'!I:I,'SUMMARY DATA'!A:A=$A1441,'SUMMARY DATA'!C:C=$B1441)),
  IF(
    OR(
      ISNUMBER(SEARCH(""CDM CASH DEPOSIT"",$C1441)),
      ISNUMBER(SEARCH(""CASH DEPOSIT"",$C1441)),
      COUNTIF('SUMMARY D"&amp;"ATA'!D:D,$C1441)&lt;&gt;1
    ),
    """",
    IFERROR(TEXTJOIN(CHAR(10),TRUE,FILTER('SUMMARY DATA'!I:I,'SUMMARY DATA'!D:D=$C1441)),"""")
  )
)"),"")</f>
        <v/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 ht="15.75" customHeight="1" spans="1:27">
      <c r="A1442" s="2"/>
      <c r="B1442" s="4"/>
      <c r="C1442" s="2"/>
      <c r="D1442" s="6"/>
      <c r="E1442" s="4" t="str">
        <f>IFERROR(__xludf.DUMMYFUNCTION("IFERROR(
  TEXTJOIN(CHAR(10),TRUE,FILTER('SUMMARY DATA'!E:E,'SUMMARY DATA'!A:A=$A1442,'SUMMARY DATA'!C:C=$B1442)),
  IF(
    OR(
      ISNUMBER(SEARCH(""CDM CASH DEPOSIT"",$C1442)),
      ISNUMBER(SEARCH(""CASH DEPOSIT"",$C1442)),
      COUNTIF('SUMMARY D"&amp;"ATA'!D:D,$C1442)&lt;&gt;1
    ),
    """",
    IFERROR(TEXTJOIN(CHAR(10),TRUE,FILTER('SUMMARY DATA'!E:E,'SUMMARY DATA'!D:D=$C1442)),"""")
  )
)"),"")</f>
        <v/>
      </c>
      <c r="F1442" s="2" t="str">
        <f>IFERROR(__xludf.DUMMYFUNCTION("IFERROR(
  TEXTJOIN(CHAR(10),TRUE,FILTER('SUMMARY DATA'!F:F,'SUMMARY DATA'!A:A=$A1442,'SUMMARY DATA'!C:C=$B1442)),
  IF(
    OR(
      ISNUMBER(SEARCH(""CDM CASH DEPOSIT"",$C1442)),
      ISNUMBER(SEARCH(""CASH DEPOSIT"",$C1442)),
      COUNTIF('SUMMARY D"&amp;"ATA'!D:D,$C1442)&lt;&gt;1
    ),
    """",
    IFERROR(TEXTJOIN(CHAR(10),TRUE,FILTER('SUMMARY DATA'!F:F,'SUMMARY DATA'!D:D=$C1442)),"""")
  )
)"),"")</f>
        <v/>
      </c>
      <c r="G1442" s="2" t="str">
        <f>IFERROR(__xludf.DUMMYFUNCTION("IFERROR(
  TEXTJOIN(CHAR(10),TRUE,FILTER('SUMMARY DATA'!G:G,'SUMMARY DATA'!A:A=$A1442,'SUMMARY DATA'!C:C=$B1442)),
  IF(
    OR(
      ISNUMBER(SEARCH(""CDM CASH DEPOSIT"",$C1442)),
      ISNUMBER(SEARCH(""CASH DEPOSIT"",$C1442)),
      COUNTIF('SUMMARY D"&amp;"ATA'!D:D,$C1442)&lt;&gt;1
    ),
    """",
    IFERROR(TEXTJOIN(CHAR(10),TRUE,FILTER('SUMMARY DATA'!G:G,'SUMMARY DATA'!D:D=$C1442)),"""")
  )
)"),"")</f>
        <v/>
      </c>
      <c r="H1442" s="6" t="str">
        <f>IFERROR(__xludf.DUMMYFUNCTION("IFERROR(
  TEXTJOIN(CHAR(10),TRUE,FILTER('SUMMARY DATA'!H:H,'SUMMARY DATA'!A:A=$A1442,'SUMMARY DATA'!C:C=$B1442)),
  IF(
    OR(
      ISNUMBER(SEARCH(""CDM CASH DEPOSIT"",$C1442)),
      ISNUMBER(SEARCH(""CASH DEPOSIT"",$C1442)),
      COUNTIF('SUMMARY D"&amp;"ATA'!D:D,$C1442)&lt;&gt;1
    ),
    """",
    IFERROR(TEXTJOIN(CHAR(10),TRUE,FILTER('SUMMARY DATA'!H:H,'SUMMARY DATA'!D:D=$C1442)),"""")
  )
)"),"")</f>
        <v/>
      </c>
      <c r="I1442" s="6" t="str">
        <f>IFERROR(__xludf.DUMMYFUNCTION("IF(H1442="""","""",
SUM(ARRAYFORMULA(VALUE(SPLIT(H1442,CHAR(10)))))
)"),"")</f>
        <v/>
      </c>
      <c r="J1442" s="2" t="str">
        <f>IFERROR(__xludf.DUMMYFUNCTION("IFERROR(
  TEXTJOIN(CHAR(10),TRUE,FILTER('SUMMARY DATA'!I:I,'SUMMARY DATA'!A:A=$A1442,'SUMMARY DATA'!C:C=$B1442)),
  IF(
    OR(
      ISNUMBER(SEARCH(""CDM CASH DEPOSIT"",$C1442)),
      ISNUMBER(SEARCH(""CASH DEPOSIT"",$C1442)),
      COUNTIF('SUMMARY D"&amp;"ATA'!D:D,$C1442)&lt;&gt;1
    ),
    """",
    IFERROR(TEXTJOIN(CHAR(10),TRUE,FILTER('SUMMARY DATA'!I:I,'SUMMARY DATA'!D:D=$C1442)),"""")
  )
)"),"")</f>
        <v/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 ht="15.75" customHeight="1" spans="1:27">
      <c r="A1443" s="2"/>
      <c r="B1443" s="4"/>
      <c r="C1443" s="2"/>
      <c r="D1443" s="6"/>
      <c r="E1443" s="4" t="str">
        <f>IFERROR(__xludf.DUMMYFUNCTION("IFERROR(
  TEXTJOIN(CHAR(10),TRUE,FILTER('SUMMARY DATA'!E:E,'SUMMARY DATA'!A:A=$A1443,'SUMMARY DATA'!C:C=$B1443)),
  IF(
    OR(
      ISNUMBER(SEARCH(""CDM CASH DEPOSIT"",$C1443)),
      ISNUMBER(SEARCH(""CASH DEPOSIT"",$C1443)),
      COUNTIF('SUMMARY D"&amp;"ATA'!D:D,$C1443)&lt;&gt;1
    ),
    """",
    IFERROR(TEXTJOIN(CHAR(10),TRUE,FILTER('SUMMARY DATA'!E:E,'SUMMARY DATA'!D:D=$C1443)),"""")
  )
)"),"")</f>
        <v/>
      </c>
      <c r="F1443" s="2" t="str">
        <f>IFERROR(__xludf.DUMMYFUNCTION("IFERROR(
  TEXTJOIN(CHAR(10),TRUE,FILTER('SUMMARY DATA'!F:F,'SUMMARY DATA'!A:A=$A1443,'SUMMARY DATA'!C:C=$B1443)),
  IF(
    OR(
      ISNUMBER(SEARCH(""CDM CASH DEPOSIT"",$C1443)),
      ISNUMBER(SEARCH(""CASH DEPOSIT"",$C1443)),
      COUNTIF('SUMMARY D"&amp;"ATA'!D:D,$C1443)&lt;&gt;1
    ),
    """",
    IFERROR(TEXTJOIN(CHAR(10),TRUE,FILTER('SUMMARY DATA'!F:F,'SUMMARY DATA'!D:D=$C1443)),"""")
  )
)"),"")</f>
        <v/>
      </c>
      <c r="G1443" s="2" t="str">
        <f>IFERROR(__xludf.DUMMYFUNCTION("IFERROR(
  TEXTJOIN(CHAR(10),TRUE,FILTER('SUMMARY DATA'!G:G,'SUMMARY DATA'!A:A=$A1443,'SUMMARY DATA'!C:C=$B1443)),
  IF(
    OR(
      ISNUMBER(SEARCH(""CDM CASH DEPOSIT"",$C1443)),
      ISNUMBER(SEARCH(""CASH DEPOSIT"",$C1443)),
      COUNTIF('SUMMARY D"&amp;"ATA'!D:D,$C1443)&lt;&gt;1
    ),
    """",
    IFERROR(TEXTJOIN(CHAR(10),TRUE,FILTER('SUMMARY DATA'!G:G,'SUMMARY DATA'!D:D=$C1443)),"""")
  )
)"),"")</f>
        <v/>
      </c>
      <c r="H1443" s="6" t="str">
        <f>IFERROR(__xludf.DUMMYFUNCTION("IFERROR(
  TEXTJOIN(CHAR(10),TRUE,FILTER('SUMMARY DATA'!H:H,'SUMMARY DATA'!A:A=$A1443,'SUMMARY DATA'!C:C=$B1443)),
  IF(
    OR(
      ISNUMBER(SEARCH(""CDM CASH DEPOSIT"",$C1443)),
      ISNUMBER(SEARCH(""CASH DEPOSIT"",$C1443)),
      COUNTIF('SUMMARY D"&amp;"ATA'!D:D,$C1443)&lt;&gt;1
    ),
    """",
    IFERROR(TEXTJOIN(CHAR(10),TRUE,FILTER('SUMMARY DATA'!H:H,'SUMMARY DATA'!D:D=$C1443)),"""")
  )
)"),"")</f>
        <v/>
      </c>
      <c r="I1443" s="6" t="str">
        <f>IFERROR(__xludf.DUMMYFUNCTION("IF(H1443="""","""",
SUM(ARRAYFORMULA(VALUE(SPLIT(H1443,CHAR(10)))))
)"),"")</f>
        <v/>
      </c>
      <c r="J1443" s="2" t="str">
        <f>IFERROR(__xludf.DUMMYFUNCTION("IFERROR(
  TEXTJOIN(CHAR(10),TRUE,FILTER('SUMMARY DATA'!I:I,'SUMMARY DATA'!A:A=$A1443,'SUMMARY DATA'!C:C=$B1443)),
  IF(
    OR(
      ISNUMBER(SEARCH(""CDM CASH DEPOSIT"",$C1443)),
      ISNUMBER(SEARCH(""CASH DEPOSIT"",$C1443)),
      COUNTIF('SUMMARY D"&amp;"ATA'!D:D,$C1443)&lt;&gt;1
    ),
    """",
    IFERROR(TEXTJOIN(CHAR(10),TRUE,FILTER('SUMMARY DATA'!I:I,'SUMMARY DATA'!D:D=$C1443)),"""")
  )
)"),"")</f>
        <v/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ht="15.75" customHeight="1" spans="1:27">
      <c r="A1444" s="2"/>
      <c r="B1444" s="4"/>
      <c r="C1444" s="2"/>
      <c r="D1444" s="6"/>
      <c r="E1444" s="4" t="str">
        <f>IFERROR(__xludf.DUMMYFUNCTION("IFERROR(
  TEXTJOIN(CHAR(10),TRUE,FILTER('SUMMARY DATA'!E:E,'SUMMARY DATA'!A:A=$A1444,'SUMMARY DATA'!C:C=$B1444)),
  IF(
    OR(
      ISNUMBER(SEARCH(""CDM CASH DEPOSIT"",$C1444)),
      ISNUMBER(SEARCH(""CASH DEPOSIT"",$C1444)),
      COUNTIF('SUMMARY D"&amp;"ATA'!D:D,$C1444)&lt;&gt;1
    ),
    """",
    IFERROR(TEXTJOIN(CHAR(10),TRUE,FILTER('SUMMARY DATA'!E:E,'SUMMARY DATA'!D:D=$C1444)),"""")
  )
)"),"")</f>
        <v/>
      </c>
      <c r="F1444" s="2" t="str">
        <f>IFERROR(__xludf.DUMMYFUNCTION("IFERROR(
  TEXTJOIN(CHAR(10),TRUE,FILTER('SUMMARY DATA'!F:F,'SUMMARY DATA'!A:A=$A1444,'SUMMARY DATA'!C:C=$B1444)),
  IF(
    OR(
      ISNUMBER(SEARCH(""CDM CASH DEPOSIT"",$C1444)),
      ISNUMBER(SEARCH(""CASH DEPOSIT"",$C1444)),
      COUNTIF('SUMMARY D"&amp;"ATA'!D:D,$C1444)&lt;&gt;1
    ),
    """",
    IFERROR(TEXTJOIN(CHAR(10),TRUE,FILTER('SUMMARY DATA'!F:F,'SUMMARY DATA'!D:D=$C1444)),"""")
  )
)"),"")</f>
        <v/>
      </c>
      <c r="G1444" s="2" t="str">
        <f>IFERROR(__xludf.DUMMYFUNCTION("IFERROR(
  TEXTJOIN(CHAR(10),TRUE,FILTER('SUMMARY DATA'!G:G,'SUMMARY DATA'!A:A=$A1444,'SUMMARY DATA'!C:C=$B1444)),
  IF(
    OR(
      ISNUMBER(SEARCH(""CDM CASH DEPOSIT"",$C1444)),
      ISNUMBER(SEARCH(""CASH DEPOSIT"",$C1444)),
      COUNTIF('SUMMARY D"&amp;"ATA'!D:D,$C1444)&lt;&gt;1
    ),
    """",
    IFERROR(TEXTJOIN(CHAR(10),TRUE,FILTER('SUMMARY DATA'!G:G,'SUMMARY DATA'!D:D=$C1444)),"""")
  )
)"),"")</f>
        <v/>
      </c>
      <c r="H1444" s="6" t="str">
        <f>IFERROR(__xludf.DUMMYFUNCTION("IFERROR(
  TEXTJOIN(CHAR(10),TRUE,FILTER('SUMMARY DATA'!H:H,'SUMMARY DATA'!A:A=$A1444,'SUMMARY DATA'!C:C=$B1444)),
  IF(
    OR(
      ISNUMBER(SEARCH(""CDM CASH DEPOSIT"",$C1444)),
      ISNUMBER(SEARCH(""CASH DEPOSIT"",$C1444)),
      COUNTIF('SUMMARY D"&amp;"ATA'!D:D,$C1444)&lt;&gt;1
    ),
    """",
    IFERROR(TEXTJOIN(CHAR(10),TRUE,FILTER('SUMMARY DATA'!H:H,'SUMMARY DATA'!D:D=$C1444)),"""")
  )
)"),"")</f>
        <v/>
      </c>
      <c r="I1444" s="6" t="str">
        <f>IFERROR(__xludf.DUMMYFUNCTION("IF(H1444="""","""",
SUM(ARRAYFORMULA(VALUE(SPLIT(H1444,CHAR(10)))))
)"),"")</f>
        <v/>
      </c>
      <c r="J1444" s="2" t="str">
        <f>IFERROR(__xludf.DUMMYFUNCTION("IFERROR(
  TEXTJOIN(CHAR(10),TRUE,FILTER('SUMMARY DATA'!I:I,'SUMMARY DATA'!A:A=$A1444,'SUMMARY DATA'!C:C=$B1444)),
  IF(
    OR(
      ISNUMBER(SEARCH(""CDM CASH DEPOSIT"",$C1444)),
      ISNUMBER(SEARCH(""CASH DEPOSIT"",$C1444)),
      COUNTIF('SUMMARY D"&amp;"ATA'!D:D,$C1444)&lt;&gt;1
    ),
    """",
    IFERROR(TEXTJOIN(CHAR(10),TRUE,FILTER('SUMMARY DATA'!I:I,'SUMMARY DATA'!D:D=$C1444)),"""")
  )
)"),"")</f>
        <v/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 ht="15.75" customHeight="1" spans="1:27">
      <c r="A1445" s="2"/>
      <c r="B1445" s="4"/>
      <c r="C1445" s="2"/>
      <c r="D1445" s="6"/>
      <c r="E1445" s="4" t="str">
        <f>IFERROR(__xludf.DUMMYFUNCTION("IFERROR(
  TEXTJOIN(CHAR(10),TRUE,FILTER('SUMMARY DATA'!E:E,'SUMMARY DATA'!A:A=$A1445,'SUMMARY DATA'!C:C=$B1445)),
  IF(
    OR(
      ISNUMBER(SEARCH(""CDM CASH DEPOSIT"",$C1445)),
      ISNUMBER(SEARCH(""CASH DEPOSIT"",$C1445)),
      COUNTIF('SUMMARY D"&amp;"ATA'!D:D,$C1445)&lt;&gt;1
    ),
    """",
    IFERROR(TEXTJOIN(CHAR(10),TRUE,FILTER('SUMMARY DATA'!E:E,'SUMMARY DATA'!D:D=$C1445)),"""")
  )
)"),"")</f>
        <v/>
      </c>
      <c r="F1445" s="2" t="str">
        <f>IFERROR(__xludf.DUMMYFUNCTION("IFERROR(
  TEXTJOIN(CHAR(10),TRUE,FILTER('SUMMARY DATA'!F:F,'SUMMARY DATA'!A:A=$A1445,'SUMMARY DATA'!C:C=$B1445)),
  IF(
    OR(
      ISNUMBER(SEARCH(""CDM CASH DEPOSIT"",$C1445)),
      ISNUMBER(SEARCH(""CASH DEPOSIT"",$C1445)),
      COUNTIF('SUMMARY D"&amp;"ATA'!D:D,$C1445)&lt;&gt;1
    ),
    """",
    IFERROR(TEXTJOIN(CHAR(10),TRUE,FILTER('SUMMARY DATA'!F:F,'SUMMARY DATA'!D:D=$C1445)),"""")
  )
)"),"")</f>
        <v/>
      </c>
      <c r="G1445" s="2" t="str">
        <f>IFERROR(__xludf.DUMMYFUNCTION("IFERROR(
  TEXTJOIN(CHAR(10),TRUE,FILTER('SUMMARY DATA'!G:G,'SUMMARY DATA'!A:A=$A1445,'SUMMARY DATA'!C:C=$B1445)),
  IF(
    OR(
      ISNUMBER(SEARCH(""CDM CASH DEPOSIT"",$C1445)),
      ISNUMBER(SEARCH(""CASH DEPOSIT"",$C1445)),
      COUNTIF('SUMMARY D"&amp;"ATA'!D:D,$C1445)&lt;&gt;1
    ),
    """",
    IFERROR(TEXTJOIN(CHAR(10),TRUE,FILTER('SUMMARY DATA'!G:G,'SUMMARY DATA'!D:D=$C1445)),"""")
  )
)"),"")</f>
        <v/>
      </c>
      <c r="H1445" s="6" t="str">
        <f>IFERROR(__xludf.DUMMYFUNCTION("IFERROR(
  TEXTJOIN(CHAR(10),TRUE,FILTER('SUMMARY DATA'!H:H,'SUMMARY DATA'!A:A=$A1445,'SUMMARY DATA'!C:C=$B1445)),
  IF(
    OR(
      ISNUMBER(SEARCH(""CDM CASH DEPOSIT"",$C1445)),
      ISNUMBER(SEARCH(""CASH DEPOSIT"",$C1445)),
      COUNTIF('SUMMARY D"&amp;"ATA'!D:D,$C1445)&lt;&gt;1
    ),
    """",
    IFERROR(TEXTJOIN(CHAR(10),TRUE,FILTER('SUMMARY DATA'!H:H,'SUMMARY DATA'!D:D=$C1445)),"""")
  )
)"),"")</f>
        <v/>
      </c>
      <c r="I1445" s="6" t="str">
        <f>IFERROR(__xludf.DUMMYFUNCTION("IF(H1445="""","""",
SUM(ARRAYFORMULA(VALUE(SPLIT(H1445,CHAR(10)))))
)"),"")</f>
        <v/>
      </c>
      <c r="J1445" s="2" t="str">
        <f>IFERROR(__xludf.DUMMYFUNCTION("IFERROR(
  TEXTJOIN(CHAR(10),TRUE,FILTER('SUMMARY DATA'!I:I,'SUMMARY DATA'!A:A=$A1445,'SUMMARY DATA'!C:C=$B1445)),
  IF(
    OR(
      ISNUMBER(SEARCH(""CDM CASH DEPOSIT"",$C1445)),
      ISNUMBER(SEARCH(""CASH DEPOSIT"",$C1445)),
      COUNTIF('SUMMARY D"&amp;"ATA'!D:D,$C1445)&lt;&gt;1
    ),
    """",
    IFERROR(TEXTJOIN(CHAR(10),TRUE,FILTER('SUMMARY DATA'!I:I,'SUMMARY DATA'!D:D=$C1445)),"""")
  )
)"),"")</f>
        <v/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 ht="15.75" customHeight="1" spans="1:27">
      <c r="A1446" s="2"/>
      <c r="B1446" s="4"/>
      <c r="C1446" s="2"/>
      <c r="D1446" s="6"/>
      <c r="E1446" s="4" t="str">
        <f>IFERROR(__xludf.DUMMYFUNCTION("IFERROR(
  TEXTJOIN(CHAR(10),TRUE,FILTER('SUMMARY DATA'!E:E,'SUMMARY DATA'!A:A=$A1446,'SUMMARY DATA'!C:C=$B1446)),
  IF(
    OR(
      ISNUMBER(SEARCH(""CDM CASH DEPOSIT"",$C1446)),
      ISNUMBER(SEARCH(""CASH DEPOSIT"",$C1446)),
      COUNTIF('SUMMARY D"&amp;"ATA'!D:D,$C1446)&lt;&gt;1
    ),
    """",
    IFERROR(TEXTJOIN(CHAR(10),TRUE,FILTER('SUMMARY DATA'!E:E,'SUMMARY DATA'!D:D=$C1446)),"""")
  )
)"),"")</f>
        <v/>
      </c>
      <c r="F1446" s="2" t="str">
        <f>IFERROR(__xludf.DUMMYFUNCTION("IFERROR(
  TEXTJOIN(CHAR(10),TRUE,FILTER('SUMMARY DATA'!F:F,'SUMMARY DATA'!A:A=$A1446,'SUMMARY DATA'!C:C=$B1446)),
  IF(
    OR(
      ISNUMBER(SEARCH(""CDM CASH DEPOSIT"",$C1446)),
      ISNUMBER(SEARCH(""CASH DEPOSIT"",$C1446)),
      COUNTIF('SUMMARY D"&amp;"ATA'!D:D,$C1446)&lt;&gt;1
    ),
    """",
    IFERROR(TEXTJOIN(CHAR(10),TRUE,FILTER('SUMMARY DATA'!F:F,'SUMMARY DATA'!D:D=$C1446)),"""")
  )
)"),"")</f>
        <v/>
      </c>
      <c r="G1446" s="2" t="str">
        <f>IFERROR(__xludf.DUMMYFUNCTION("IFERROR(
  TEXTJOIN(CHAR(10),TRUE,FILTER('SUMMARY DATA'!G:G,'SUMMARY DATA'!A:A=$A1446,'SUMMARY DATA'!C:C=$B1446)),
  IF(
    OR(
      ISNUMBER(SEARCH(""CDM CASH DEPOSIT"",$C1446)),
      ISNUMBER(SEARCH(""CASH DEPOSIT"",$C1446)),
      COUNTIF('SUMMARY D"&amp;"ATA'!D:D,$C1446)&lt;&gt;1
    ),
    """",
    IFERROR(TEXTJOIN(CHAR(10),TRUE,FILTER('SUMMARY DATA'!G:G,'SUMMARY DATA'!D:D=$C1446)),"""")
  )
)"),"")</f>
        <v/>
      </c>
      <c r="H1446" s="6" t="str">
        <f>IFERROR(__xludf.DUMMYFUNCTION("IFERROR(
  TEXTJOIN(CHAR(10),TRUE,FILTER('SUMMARY DATA'!H:H,'SUMMARY DATA'!A:A=$A1446,'SUMMARY DATA'!C:C=$B1446)),
  IF(
    OR(
      ISNUMBER(SEARCH(""CDM CASH DEPOSIT"",$C1446)),
      ISNUMBER(SEARCH(""CASH DEPOSIT"",$C1446)),
      COUNTIF('SUMMARY D"&amp;"ATA'!D:D,$C1446)&lt;&gt;1
    ),
    """",
    IFERROR(TEXTJOIN(CHAR(10),TRUE,FILTER('SUMMARY DATA'!H:H,'SUMMARY DATA'!D:D=$C1446)),"""")
  )
)"),"")</f>
        <v/>
      </c>
      <c r="I1446" s="6" t="str">
        <f>IFERROR(__xludf.DUMMYFUNCTION("IF(H1446="""","""",
SUM(ARRAYFORMULA(VALUE(SPLIT(H1446,CHAR(10)))))
)"),"")</f>
        <v/>
      </c>
      <c r="J1446" s="2" t="str">
        <f>IFERROR(__xludf.DUMMYFUNCTION("IFERROR(
  TEXTJOIN(CHAR(10),TRUE,FILTER('SUMMARY DATA'!I:I,'SUMMARY DATA'!A:A=$A1446,'SUMMARY DATA'!C:C=$B1446)),
  IF(
    OR(
      ISNUMBER(SEARCH(""CDM CASH DEPOSIT"",$C1446)),
      ISNUMBER(SEARCH(""CASH DEPOSIT"",$C1446)),
      COUNTIF('SUMMARY D"&amp;"ATA'!D:D,$C1446)&lt;&gt;1
    ),
    """",
    IFERROR(TEXTJOIN(CHAR(10),TRUE,FILTER('SUMMARY DATA'!I:I,'SUMMARY DATA'!D:D=$C1446)),"""")
  )
)"),"")</f>
        <v/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ht="15.75" customHeight="1" spans="1:27">
      <c r="A1447" s="2"/>
      <c r="B1447" s="2"/>
      <c r="C1447" s="2"/>
      <c r="D1447" s="6"/>
      <c r="E1447" s="4" t="str">
        <f>IFERROR(__xludf.DUMMYFUNCTION("IFERROR(
  TEXTJOIN(CHAR(10),TRUE,FILTER('SUMMARY DATA'!E:E,'SUMMARY DATA'!A:A=$A1447,'SUMMARY DATA'!C:C=$B1447)),
  IF(
    OR(
      ISNUMBER(SEARCH(""CDM CASH DEPOSIT"",$C1447)),
      ISNUMBER(SEARCH(""CASH DEPOSIT"",$C1447)),
      COUNTIF('SUMMARY D"&amp;"ATA'!D:D,$C1447)&lt;&gt;1
    ),
    """",
    IFERROR(TEXTJOIN(CHAR(10),TRUE,FILTER('SUMMARY DATA'!E:E,'SUMMARY DATA'!D:D=$C1447)),"""")
  )
)"),"")</f>
        <v/>
      </c>
      <c r="F1447" s="2" t="str">
        <f>IFERROR(__xludf.DUMMYFUNCTION("IFERROR(
  TEXTJOIN(CHAR(10),TRUE,FILTER('SUMMARY DATA'!F:F,'SUMMARY DATA'!A:A=$A1447,'SUMMARY DATA'!C:C=$B1447)),
  IF(
    OR(
      ISNUMBER(SEARCH(""CDM CASH DEPOSIT"",$C1447)),
      ISNUMBER(SEARCH(""CASH DEPOSIT"",$C1447)),
      COUNTIF('SUMMARY D"&amp;"ATA'!D:D,$C1447)&lt;&gt;1
    ),
    """",
    IFERROR(TEXTJOIN(CHAR(10),TRUE,FILTER('SUMMARY DATA'!F:F,'SUMMARY DATA'!D:D=$C1447)),"""")
  )
)"),"")</f>
        <v/>
      </c>
      <c r="G1447" s="2" t="str">
        <f>IFERROR(__xludf.DUMMYFUNCTION("IFERROR(
  TEXTJOIN(CHAR(10),TRUE,FILTER('SUMMARY DATA'!G:G,'SUMMARY DATA'!A:A=$A1447,'SUMMARY DATA'!C:C=$B1447)),
  IF(
    OR(
      ISNUMBER(SEARCH(""CDM CASH DEPOSIT"",$C1447)),
      ISNUMBER(SEARCH(""CASH DEPOSIT"",$C1447)),
      COUNTIF('SUMMARY D"&amp;"ATA'!D:D,$C1447)&lt;&gt;1
    ),
    """",
    IFERROR(TEXTJOIN(CHAR(10),TRUE,FILTER('SUMMARY DATA'!G:G,'SUMMARY DATA'!D:D=$C1447)),"""")
  )
)"),"")</f>
        <v/>
      </c>
      <c r="H1447" s="6" t="str">
        <f>IFERROR(__xludf.DUMMYFUNCTION("IFERROR(
  TEXTJOIN(CHAR(10),TRUE,FILTER('SUMMARY DATA'!H:H,'SUMMARY DATA'!A:A=$A1447,'SUMMARY DATA'!C:C=$B1447)),
  IF(
    OR(
      ISNUMBER(SEARCH(""CDM CASH DEPOSIT"",$C1447)),
      ISNUMBER(SEARCH(""CASH DEPOSIT"",$C1447)),
      COUNTIF('SUMMARY D"&amp;"ATA'!D:D,$C1447)&lt;&gt;1
    ),
    """",
    IFERROR(TEXTJOIN(CHAR(10),TRUE,FILTER('SUMMARY DATA'!H:H,'SUMMARY DATA'!D:D=$C1447)),"""")
  )
)"),"")</f>
        <v/>
      </c>
      <c r="I1447" s="6" t="str">
        <f>IFERROR(__xludf.DUMMYFUNCTION("IF(H1447="""","""",
SUM(ARRAYFORMULA(VALUE(SPLIT(H1447,CHAR(10)))))
)"),"")</f>
        <v/>
      </c>
      <c r="J1447" s="2" t="str">
        <f>IFERROR(__xludf.DUMMYFUNCTION("IFERROR(
  TEXTJOIN(CHAR(10),TRUE,FILTER('SUMMARY DATA'!I:I,'SUMMARY DATA'!A:A=$A1447,'SUMMARY DATA'!C:C=$B1447)),
  IF(
    OR(
      ISNUMBER(SEARCH(""CDM CASH DEPOSIT"",$C1447)),
      ISNUMBER(SEARCH(""CASH DEPOSIT"",$C1447)),
      COUNTIF('SUMMARY D"&amp;"ATA'!D:D,$C1447)&lt;&gt;1
    ),
    """",
    IFERROR(TEXTJOIN(CHAR(10),TRUE,FILTER('SUMMARY DATA'!I:I,'SUMMARY DATA'!D:D=$C1447)),"""")
  )
)"),"")</f>
        <v/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 ht="15.75" customHeight="1" spans="1:27">
      <c r="A1448" s="2"/>
      <c r="B1448" s="2"/>
      <c r="C1448" s="2"/>
      <c r="D1448" s="6"/>
      <c r="E1448" s="4" t="str">
        <f>IFERROR(__xludf.DUMMYFUNCTION("IFERROR(
  TEXTJOIN(CHAR(10),TRUE,FILTER('SUMMARY DATA'!E:E,'SUMMARY DATA'!A:A=$A1448,'SUMMARY DATA'!C:C=$B1448)),
  IF(
    OR(
      ISNUMBER(SEARCH(""CDM CASH DEPOSIT"",$C1448)),
      ISNUMBER(SEARCH(""CASH DEPOSIT"",$C1448)),
      COUNTIF('SUMMARY D"&amp;"ATA'!D:D,$C1448)&lt;&gt;1
    ),
    """",
    IFERROR(TEXTJOIN(CHAR(10),TRUE,FILTER('SUMMARY DATA'!E:E,'SUMMARY DATA'!D:D=$C1448)),"""")
  )
)"),"")</f>
        <v/>
      </c>
      <c r="F1448" s="2" t="str">
        <f>IFERROR(__xludf.DUMMYFUNCTION("IFERROR(
  TEXTJOIN(CHAR(10),TRUE,FILTER('SUMMARY DATA'!F:F,'SUMMARY DATA'!A:A=$A1448,'SUMMARY DATA'!C:C=$B1448)),
  IF(
    OR(
      ISNUMBER(SEARCH(""CDM CASH DEPOSIT"",$C1448)),
      ISNUMBER(SEARCH(""CASH DEPOSIT"",$C1448)),
      COUNTIF('SUMMARY D"&amp;"ATA'!D:D,$C1448)&lt;&gt;1
    ),
    """",
    IFERROR(TEXTJOIN(CHAR(10),TRUE,FILTER('SUMMARY DATA'!F:F,'SUMMARY DATA'!D:D=$C1448)),"""")
  )
)"),"")</f>
        <v/>
      </c>
      <c r="G1448" s="2" t="str">
        <f>IFERROR(__xludf.DUMMYFUNCTION("IFERROR(
  TEXTJOIN(CHAR(10),TRUE,FILTER('SUMMARY DATA'!G:G,'SUMMARY DATA'!A:A=$A1448,'SUMMARY DATA'!C:C=$B1448)),
  IF(
    OR(
      ISNUMBER(SEARCH(""CDM CASH DEPOSIT"",$C1448)),
      ISNUMBER(SEARCH(""CASH DEPOSIT"",$C1448)),
      COUNTIF('SUMMARY D"&amp;"ATA'!D:D,$C1448)&lt;&gt;1
    ),
    """",
    IFERROR(TEXTJOIN(CHAR(10),TRUE,FILTER('SUMMARY DATA'!G:G,'SUMMARY DATA'!D:D=$C1448)),"""")
  )
)"),"")</f>
        <v/>
      </c>
      <c r="H1448" s="6" t="str">
        <f>IFERROR(__xludf.DUMMYFUNCTION("IFERROR(
  TEXTJOIN(CHAR(10),TRUE,FILTER('SUMMARY DATA'!H:H,'SUMMARY DATA'!A:A=$A1448,'SUMMARY DATA'!C:C=$B1448)),
  IF(
    OR(
      ISNUMBER(SEARCH(""CDM CASH DEPOSIT"",$C1448)),
      ISNUMBER(SEARCH(""CASH DEPOSIT"",$C1448)),
      COUNTIF('SUMMARY D"&amp;"ATA'!D:D,$C1448)&lt;&gt;1
    ),
    """",
    IFERROR(TEXTJOIN(CHAR(10),TRUE,FILTER('SUMMARY DATA'!H:H,'SUMMARY DATA'!D:D=$C1448)),"""")
  )
)"),"")</f>
        <v/>
      </c>
      <c r="I1448" s="6" t="str">
        <f>IFERROR(__xludf.DUMMYFUNCTION("IF(H1448="""","""",
SUM(ARRAYFORMULA(VALUE(SPLIT(H1448,CHAR(10)))))
)"),"")</f>
        <v/>
      </c>
      <c r="J1448" s="2" t="str">
        <f>IFERROR(__xludf.DUMMYFUNCTION("IFERROR(
  TEXTJOIN(CHAR(10),TRUE,FILTER('SUMMARY DATA'!I:I,'SUMMARY DATA'!A:A=$A1448,'SUMMARY DATA'!C:C=$B1448)),
  IF(
    OR(
      ISNUMBER(SEARCH(""CDM CASH DEPOSIT"",$C1448)),
      ISNUMBER(SEARCH(""CASH DEPOSIT"",$C1448)),
      COUNTIF('SUMMARY D"&amp;"ATA'!D:D,$C1448)&lt;&gt;1
    ),
    """",
    IFERROR(TEXTJOIN(CHAR(10),TRUE,FILTER('SUMMARY DATA'!I:I,'SUMMARY DATA'!D:D=$C1448)),"""")
  )
)"),"")</f>
        <v/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ht="15.75" customHeight="1" spans="1:27">
      <c r="A1449" s="2"/>
      <c r="B1449" s="2"/>
      <c r="C1449" s="2"/>
      <c r="D1449" s="6"/>
      <c r="E1449" s="4" t="str">
        <f>IFERROR(__xludf.DUMMYFUNCTION("IFERROR(
  TEXTJOIN(CHAR(10),TRUE,FILTER('SUMMARY DATA'!E:E,'SUMMARY DATA'!A:A=$A1449,'SUMMARY DATA'!C:C=$B1449)),
  IF(
    OR(
      ISNUMBER(SEARCH(""CDM CASH DEPOSIT"",$C1449)),
      ISNUMBER(SEARCH(""CASH DEPOSIT"",$C1449)),
      COUNTIF('SUMMARY D"&amp;"ATA'!D:D,$C1449)&lt;&gt;1
    ),
    """",
    IFERROR(TEXTJOIN(CHAR(10),TRUE,FILTER('SUMMARY DATA'!E:E,'SUMMARY DATA'!D:D=$C1449)),"""")
  )
)"),"")</f>
        <v/>
      </c>
      <c r="F1449" s="2" t="str">
        <f>IFERROR(__xludf.DUMMYFUNCTION("IFERROR(
  TEXTJOIN(CHAR(10),TRUE,FILTER('SUMMARY DATA'!F:F,'SUMMARY DATA'!A:A=$A1449,'SUMMARY DATA'!C:C=$B1449)),
  IF(
    OR(
      ISNUMBER(SEARCH(""CDM CASH DEPOSIT"",$C1449)),
      ISNUMBER(SEARCH(""CASH DEPOSIT"",$C1449)),
      COUNTIF('SUMMARY D"&amp;"ATA'!D:D,$C1449)&lt;&gt;1
    ),
    """",
    IFERROR(TEXTJOIN(CHAR(10),TRUE,FILTER('SUMMARY DATA'!F:F,'SUMMARY DATA'!D:D=$C1449)),"""")
  )
)"),"")</f>
        <v/>
      </c>
      <c r="G1449" s="2" t="str">
        <f>IFERROR(__xludf.DUMMYFUNCTION("IFERROR(
  TEXTJOIN(CHAR(10),TRUE,FILTER('SUMMARY DATA'!G:G,'SUMMARY DATA'!A:A=$A1449,'SUMMARY DATA'!C:C=$B1449)),
  IF(
    OR(
      ISNUMBER(SEARCH(""CDM CASH DEPOSIT"",$C1449)),
      ISNUMBER(SEARCH(""CASH DEPOSIT"",$C1449)),
      COUNTIF('SUMMARY D"&amp;"ATA'!D:D,$C1449)&lt;&gt;1
    ),
    """",
    IFERROR(TEXTJOIN(CHAR(10),TRUE,FILTER('SUMMARY DATA'!G:G,'SUMMARY DATA'!D:D=$C1449)),"""")
  )
)"),"")</f>
        <v/>
      </c>
      <c r="H1449" s="6" t="str">
        <f>IFERROR(__xludf.DUMMYFUNCTION("IFERROR(
  TEXTJOIN(CHAR(10),TRUE,FILTER('SUMMARY DATA'!H:H,'SUMMARY DATA'!A:A=$A1449,'SUMMARY DATA'!C:C=$B1449)),
  IF(
    OR(
      ISNUMBER(SEARCH(""CDM CASH DEPOSIT"",$C1449)),
      ISNUMBER(SEARCH(""CASH DEPOSIT"",$C1449)),
      COUNTIF('SUMMARY D"&amp;"ATA'!D:D,$C1449)&lt;&gt;1
    ),
    """",
    IFERROR(TEXTJOIN(CHAR(10),TRUE,FILTER('SUMMARY DATA'!H:H,'SUMMARY DATA'!D:D=$C1449)),"""")
  )
)"),"")</f>
        <v/>
      </c>
      <c r="I1449" s="6" t="str">
        <f>IFERROR(__xludf.DUMMYFUNCTION("IF(H1449="""","""",
SUM(ARRAYFORMULA(VALUE(SPLIT(H1449,CHAR(10)))))
)"),"")</f>
        <v/>
      </c>
      <c r="J1449" s="2" t="str">
        <f>IFERROR(__xludf.DUMMYFUNCTION("IFERROR(
  TEXTJOIN(CHAR(10),TRUE,FILTER('SUMMARY DATA'!I:I,'SUMMARY DATA'!A:A=$A1449,'SUMMARY DATA'!C:C=$B1449)),
  IF(
    OR(
      ISNUMBER(SEARCH(""CDM CASH DEPOSIT"",$C1449)),
      ISNUMBER(SEARCH(""CASH DEPOSIT"",$C1449)),
      COUNTIF('SUMMARY D"&amp;"ATA'!D:D,$C1449)&lt;&gt;1
    ),
    """",
    IFERROR(TEXTJOIN(CHAR(10),TRUE,FILTER('SUMMARY DATA'!I:I,'SUMMARY DATA'!D:D=$C1449)),"""")
  )
)"),"")</f>
        <v/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ht="15.75" customHeight="1" spans="1:27">
      <c r="A1450" s="2"/>
      <c r="B1450" s="2"/>
      <c r="C1450" s="2"/>
      <c r="D1450" s="6"/>
      <c r="E1450" s="4" t="str">
        <f>IFERROR(__xludf.DUMMYFUNCTION("IFERROR(
  TEXTJOIN(CHAR(10),TRUE,FILTER('SUMMARY DATA'!E:E,'SUMMARY DATA'!A:A=$A1450,'SUMMARY DATA'!C:C=$B1450)),
  IF(
    OR(
      ISNUMBER(SEARCH(""CDM CASH DEPOSIT"",$C1450)),
      ISNUMBER(SEARCH(""CASH DEPOSIT"",$C1450)),
      COUNTIF('SUMMARY D"&amp;"ATA'!D:D,$C1450)&lt;&gt;1
    ),
    """",
    IFERROR(TEXTJOIN(CHAR(10),TRUE,FILTER('SUMMARY DATA'!E:E,'SUMMARY DATA'!D:D=$C1450)),"""")
  )
)"),"")</f>
        <v/>
      </c>
      <c r="F1450" s="2" t="str">
        <f>IFERROR(__xludf.DUMMYFUNCTION("IFERROR(
  TEXTJOIN(CHAR(10),TRUE,FILTER('SUMMARY DATA'!F:F,'SUMMARY DATA'!A:A=$A1450,'SUMMARY DATA'!C:C=$B1450)),
  IF(
    OR(
      ISNUMBER(SEARCH(""CDM CASH DEPOSIT"",$C1450)),
      ISNUMBER(SEARCH(""CASH DEPOSIT"",$C1450)),
      COUNTIF('SUMMARY D"&amp;"ATA'!D:D,$C1450)&lt;&gt;1
    ),
    """",
    IFERROR(TEXTJOIN(CHAR(10),TRUE,FILTER('SUMMARY DATA'!F:F,'SUMMARY DATA'!D:D=$C1450)),"""")
  )
)"),"")</f>
        <v/>
      </c>
      <c r="G1450" s="2" t="str">
        <f>IFERROR(__xludf.DUMMYFUNCTION("IFERROR(
  TEXTJOIN(CHAR(10),TRUE,FILTER('SUMMARY DATA'!G:G,'SUMMARY DATA'!A:A=$A1450,'SUMMARY DATA'!C:C=$B1450)),
  IF(
    OR(
      ISNUMBER(SEARCH(""CDM CASH DEPOSIT"",$C1450)),
      ISNUMBER(SEARCH(""CASH DEPOSIT"",$C1450)),
      COUNTIF('SUMMARY D"&amp;"ATA'!D:D,$C1450)&lt;&gt;1
    ),
    """",
    IFERROR(TEXTJOIN(CHAR(10),TRUE,FILTER('SUMMARY DATA'!G:G,'SUMMARY DATA'!D:D=$C1450)),"""")
  )
)"),"")</f>
        <v/>
      </c>
      <c r="H1450" s="6" t="str">
        <f>IFERROR(__xludf.DUMMYFUNCTION("IFERROR(
  TEXTJOIN(CHAR(10),TRUE,FILTER('SUMMARY DATA'!H:H,'SUMMARY DATA'!A:A=$A1450,'SUMMARY DATA'!C:C=$B1450)),
  IF(
    OR(
      ISNUMBER(SEARCH(""CDM CASH DEPOSIT"",$C1450)),
      ISNUMBER(SEARCH(""CASH DEPOSIT"",$C1450)),
      COUNTIF('SUMMARY D"&amp;"ATA'!D:D,$C1450)&lt;&gt;1
    ),
    """",
    IFERROR(TEXTJOIN(CHAR(10),TRUE,FILTER('SUMMARY DATA'!H:H,'SUMMARY DATA'!D:D=$C1450)),"""")
  )
)"),"")</f>
        <v/>
      </c>
      <c r="I1450" s="6" t="str">
        <f>IFERROR(__xludf.DUMMYFUNCTION("IF(H1450="""","""",
SUM(ARRAYFORMULA(VALUE(SPLIT(H1450,CHAR(10)))))
)"),"")</f>
        <v/>
      </c>
      <c r="J1450" s="2" t="str">
        <f>IFERROR(__xludf.DUMMYFUNCTION("IFERROR(
  TEXTJOIN(CHAR(10),TRUE,FILTER('SUMMARY DATA'!I:I,'SUMMARY DATA'!A:A=$A1450,'SUMMARY DATA'!C:C=$B1450)),
  IF(
    OR(
      ISNUMBER(SEARCH(""CDM CASH DEPOSIT"",$C1450)),
      ISNUMBER(SEARCH(""CASH DEPOSIT"",$C1450)),
      COUNTIF('SUMMARY D"&amp;"ATA'!D:D,$C1450)&lt;&gt;1
    ),
    """",
    IFERROR(TEXTJOIN(CHAR(10),TRUE,FILTER('SUMMARY DATA'!I:I,'SUMMARY DATA'!D:D=$C1450)),"""")
  )
)"),"")</f>
        <v/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ht="15.75" customHeight="1" spans="1:27">
      <c r="A1451" s="2"/>
      <c r="B1451" s="2"/>
      <c r="C1451" s="2"/>
      <c r="D1451" s="6"/>
      <c r="E1451" s="4" t="str">
        <f>IFERROR(__xludf.DUMMYFUNCTION("IFERROR(
  TEXTJOIN(CHAR(10),TRUE,FILTER('SUMMARY DATA'!E:E,'SUMMARY DATA'!A:A=$A1451,'SUMMARY DATA'!C:C=$B1451)),
  IF(
    OR(
      ISNUMBER(SEARCH(""CDM CASH DEPOSIT"",$C1451)),
      ISNUMBER(SEARCH(""CASH DEPOSIT"",$C1451)),
      COUNTIF('SUMMARY D"&amp;"ATA'!D:D,$C1451)&lt;&gt;1
    ),
    """",
    IFERROR(TEXTJOIN(CHAR(10),TRUE,FILTER('SUMMARY DATA'!E:E,'SUMMARY DATA'!D:D=$C1451)),"""")
  )
)"),"")</f>
        <v/>
      </c>
      <c r="F1451" s="2" t="str">
        <f>IFERROR(__xludf.DUMMYFUNCTION("IFERROR(
  TEXTJOIN(CHAR(10),TRUE,FILTER('SUMMARY DATA'!F:F,'SUMMARY DATA'!A:A=$A1451,'SUMMARY DATA'!C:C=$B1451)),
  IF(
    OR(
      ISNUMBER(SEARCH(""CDM CASH DEPOSIT"",$C1451)),
      ISNUMBER(SEARCH(""CASH DEPOSIT"",$C1451)),
      COUNTIF('SUMMARY D"&amp;"ATA'!D:D,$C1451)&lt;&gt;1
    ),
    """",
    IFERROR(TEXTJOIN(CHAR(10),TRUE,FILTER('SUMMARY DATA'!F:F,'SUMMARY DATA'!D:D=$C1451)),"""")
  )
)"),"")</f>
        <v/>
      </c>
      <c r="G1451" s="2" t="str">
        <f>IFERROR(__xludf.DUMMYFUNCTION("IFERROR(
  TEXTJOIN(CHAR(10),TRUE,FILTER('SUMMARY DATA'!G:G,'SUMMARY DATA'!A:A=$A1451,'SUMMARY DATA'!C:C=$B1451)),
  IF(
    OR(
      ISNUMBER(SEARCH(""CDM CASH DEPOSIT"",$C1451)),
      ISNUMBER(SEARCH(""CASH DEPOSIT"",$C1451)),
      COUNTIF('SUMMARY D"&amp;"ATA'!D:D,$C1451)&lt;&gt;1
    ),
    """",
    IFERROR(TEXTJOIN(CHAR(10),TRUE,FILTER('SUMMARY DATA'!G:G,'SUMMARY DATA'!D:D=$C1451)),"""")
  )
)"),"")</f>
        <v/>
      </c>
      <c r="H1451" s="6" t="str">
        <f>IFERROR(__xludf.DUMMYFUNCTION("IFERROR(
  TEXTJOIN(CHAR(10),TRUE,FILTER('SUMMARY DATA'!H:H,'SUMMARY DATA'!A:A=$A1451,'SUMMARY DATA'!C:C=$B1451)),
  IF(
    OR(
      ISNUMBER(SEARCH(""CDM CASH DEPOSIT"",$C1451)),
      ISNUMBER(SEARCH(""CASH DEPOSIT"",$C1451)),
      COUNTIF('SUMMARY D"&amp;"ATA'!D:D,$C1451)&lt;&gt;1
    ),
    """",
    IFERROR(TEXTJOIN(CHAR(10),TRUE,FILTER('SUMMARY DATA'!H:H,'SUMMARY DATA'!D:D=$C1451)),"""")
  )
)"),"")</f>
        <v/>
      </c>
      <c r="I1451" s="6" t="str">
        <f>IFERROR(__xludf.DUMMYFUNCTION("IF(H1451="""","""",
SUM(ARRAYFORMULA(VALUE(SPLIT(H1451,CHAR(10)))))
)"),"")</f>
        <v/>
      </c>
      <c r="J1451" s="2" t="str">
        <f>IFERROR(__xludf.DUMMYFUNCTION("IFERROR(
  TEXTJOIN(CHAR(10),TRUE,FILTER('SUMMARY DATA'!I:I,'SUMMARY DATA'!A:A=$A1451,'SUMMARY DATA'!C:C=$B1451)),
  IF(
    OR(
      ISNUMBER(SEARCH(""CDM CASH DEPOSIT"",$C1451)),
      ISNUMBER(SEARCH(""CASH DEPOSIT"",$C1451)),
      COUNTIF('SUMMARY D"&amp;"ATA'!D:D,$C1451)&lt;&gt;1
    ),
    """",
    IFERROR(TEXTJOIN(CHAR(10),TRUE,FILTER('SUMMARY DATA'!I:I,'SUMMARY DATA'!D:D=$C1451)),"""")
  )
)"),"")</f>
        <v/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ht="15.75" customHeight="1" spans="1:27">
      <c r="A1452" s="2"/>
      <c r="B1452" s="2"/>
      <c r="C1452" s="2"/>
      <c r="D1452" s="6"/>
      <c r="E1452" s="4" t="str">
        <f>IFERROR(__xludf.DUMMYFUNCTION("IFERROR(
  TEXTJOIN(CHAR(10),TRUE,FILTER('SUMMARY DATA'!E:E,'SUMMARY DATA'!A:A=$A1452,'SUMMARY DATA'!C:C=$B1452)),
  IF(
    OR(
      ISNUMBER(SEARCH(""CDM CASH DEPOSIT"",$C1452)),
      ISNUMBER(SEARCH(""CASH DEPOSIT"",$C1452)),
      COUNTIF('SUMMARY D"&amp;"ATA'!D:D,$C1452)&lt;&gt;1
    ),
    """",
    IFERROR(TEXTJOIN(CHAR(10),TRUE,FILTER('SUMMARY DATA'!E:E,'SUMMARY DATA'!D:D=$C1452)),"""")
  )
)"),"")</f>
        <v/>
      </c>
      <c r="F1452" s="2" t="str">
        <f>IFERROR(__xludf.DUMMYFUNCTION("IFERROR(
  TEXTJOIN(CHAR(10),TRUE,FILTER('SUMMARY DATA'!F:F,'SUMMARY DATA'!A:A=$A1452,'SUMMARY DATA'!C:C=$B1452)),
  IF(
    OR(
      ISNUMBER(SEARCH(""CDM CASH DEPOSIT"",$C1452)),
      ISNUMBER(SEARCH(""CASH DEPOSIT"",$C1452)),
      COUNTIF('SUMMARY D"&amp;"ATA'!D:D,$C1452)&lt;&gt;1
    ),
    """",
    IFERROR(TEXTJOIN(CHAR(10),TRUE,FILTER('SUMMARY DATA'!F:F,'SUMMARY DATA'!D:D=$C1452)),"""")
  )
)"),"")</f>
        <v/>
      </c>
      <c r="G1452" s="2" t="str">
        <f>IFERROR(__xludf.DUMMYFUNCTION("IFERROR(
  TEXTJOIN(CHAR(10),TRUE,FILTER('SUMMARY DATA'!G:G,'SUMMARY DATA'!A:A=$A1452,'SUMMARY DATA'!C:C=$B1452)),
  IF(
    OR(
      ISNUMBER(SEARCH(""CDM CASH DEPOSIT"",$C1452)),
      ISNUMBER(SEARCH(""CASH DEPOSIT"",$C1452)),
      COUNTIF('SUMMARY D"&amp;"ATA'!D:D,$C1452)&lt;&gt;1
    ),
    """",
    IFERROR(TEXTJOIN(CHAR(10),TRUE,FILTER('SUMMARY DATA'!G:G,'SUMMARY DATA'!D:D=$C1452)),"""")
  )
)"),"")</f>
        <v/>
      </c>
      <c r="H1452" s="6" t="str">
        <f>IFERROR(__xludf.DUMMYFUNCTION("IFERROR(
  TEXTJOIN(CHAR(10),TRUE,FILTER('SUMMARY DATA'!H:H,'SUMMARY DATA'!A:A=$A1452,'SUMMARY DATA'!C:C=$B1452)),
  IF(
    OR(
      ISNUMBER(SEARCH(""CDM CASH DEPOSIT"",$C1452)),
      ISNUMBER(SEARCH(""CASH DEPOSIT"",$C1452)),
      COUNTIF('SUMMARY D"&amp;"ATA'!D:D,$C1452)&lt;&gt;1
    ),
    """",
    IFERROR(TEXTJOIN(CHAR(10),TRUE,FILTER('SUMMARY DATA'!H:H,'SUMMARY DATA'!D:D=$C1452)),"""")
  )
)"),"")</f>
        <v/>
      </c>
      <c r="I1452" s="6" t="str">
        <f>IFERROR(__xludf.DUMMYFUNCTION("IF(H1452="""","""",
SUM(ARRAYFORMULA(VALUE(SPLIT(H1452,CHAR(10)))))
)"),"")</f>
        <v/>
      </c>
      <c r="J1452" s="2" t="str">
        <f>IFERROR(__xludf.DUMMYFUNCTION("IFERROR(
  TEXTJOIN(CHAR(10),TRUE,FILTER('SUMMARY DATA'!I:I,'SUMMARY DATA'!A:A=$A1452,'SUMMARY DATA'!C:C=$B1452)),
  IF(
    OR(
      ISNUMBER(SEARCH(""CDM CASH DEPOSIT"",$C1452)),
      ISNUMBER(SEARCH(""CASH DEPOSIT"",$C1452)),
      COUNTIF('SUMMARY D"&amp;"ATA'!D:D,$C1452)&lt;&gt;1
    ),
    """",
    IFERROR(TEXTJOIN(CHAR(10),TRUE,FILTER('SUMMARY DATA'!I:I,'SUMMARY DATA'!D:D=$C1452)),"""")
  )
)"),"")</f>
        <v/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ht="15.75" customHeight="1" spans="1:27">
      <c r="A1453" s="2"/>
      <c r="B1453" s="2"/>
      <c r="C1453" s="2"/>
      <c r="D1453" s="6"/>
      <c r="E1453" s="4" t="str">
        <f>IFERROR(__xludf.DUMMYFUNCTION("IFERROR(
  TEXTJOIN(CHAR(10),TRUE,FILTER('SUMMARY DATA'!E:E,'SUMMARY DATA'!A:A=$A1453,'SUMMARY DATA'!C:C=$B1453)),
  IF(
    OR(
      ISNUMBER(SEARCH(""CDM CASH DEPOSIT"",$C1453)),
      ISNUMBER(SEARCH(""CASH DEPOSIT"",$C1453)),
      COUNTIF('SUMMARY D"&amp;"ATA'!D:D,$C1453)&lt;&gt;1
    ),
    """",
    IFERROR(TEXTJOIN(CHAR(10),TRUE,FILTER('SUMMARY DATA'!E:E,'SUMMARY DATA'!D:D=$C1453)),"""")
  )
)"),"")</f>
        <v/>
      </c>
      <c r="F1453" s="2" t="str">
        <f>IFERROR(__xludf.DUMMYFUNCTION("IFERROR(
  TEXTJOIN(CHAR(10),TRUE,FILTER('SUMMARY DATA'!F:F,'SUMMARY DATA'!A:A=$A1453,'SUMMARY DATA'!C:C=$B1453)),
  IF(
    OR(
      ISNUMBER(SEARCH(""CDM CASH DEPOSIT"",$C1453)),
      ISNUMBER(SEARCH(""CASH DEPOSIT"",$C1453)),
      COUNTIF('SUMMARY D"&amp;"ATA'!D:D,$C1453)&lt;&gt;1
    ),
    """",
    IFERROR(TEXTJOIN(CHAR(10),TRUE,FILTER('SUMMARY DATA'!F:F,'SUMMARY DATA'!D:D=$C1453)),"""")
  )
)"),"")</f>
        <v/>
      </c>
      <c r="G1453" s="2" t="str">
        <f>IFERROR(__xludf.DUMMYFUNCTION("IFERROR(
  TEXTJOIN(CHAR(10),TRUE,FILTER('SUMMARY DATA'!G:G,'SUMMARY DATA'!A:A=$A1453,'SUMMARY DATA'!C:C=$B1453)),
  IF(
    OR(
      ISNUMBER(SEARCH(""CDM CASH DEPOSIT"",$C1453)),
      ISNUMBER(SEARCH(""CASH DEPOSIT"",$C1453)),
      COUNTIF('SUMMARY D"&amp;"ATA'!D:D,$C1453)&lt;&gt;1
    ),
    """",
    IFERROR(TEXTJOIN(CHAR(10),TRUE,FILTER('SUMMARY DATA'!G:G,'SUMMARY DATA'!D:D=$C1453)),"""")
  )
)"),"")</f>
        <v/>
      </c>
      <c r="H1453" s="6" t="str">
        <f>IFERROR(__xludf.DUMMYFUNCTION("IFERROR(
  TEXTJOIN(CHAR(10),TRUE,FILTER('SUMMARY DATA'!H:H,'SUMMARY DATA'!A:A=$A1453,'SUMMARY DATA'!C:C=$B1453)),
  IF(
    OR(
      ISNUMBER(SEARCH(""CDM CASH DEPOSIT"",$C1453)),
      ISNUMBER(SEARCH(""CASH DEPOSIT"",$C1453)),
      COUNTIF('SUMMARY D"&amp;"ATA'!D:D,$C1453)&lt;&gt;1
    ),
    """",
    IFERROR(TEXTJOIN(CHAR(10),TRUE,FILTER('SUMMARY DATA'!H:H,'SUMMARY DATA'!D:D=$C1453)),"""")
  )
)"),"")</f>
        <v/>
      </c>
      <c r="I1453" s="6" t="str">
        <f>IFERROR(__xludf.DUMMYFUNCTION("IF(H1453="""","""",
SUM(ARRAYFORMULA(VALUE(SPLIT(H1453,CHAR(10)))))
)"),"")</f>
        <v/>
      </c>
      <c r="J1453" s="2" t="str">
        <f>IFERROR(__xludf.DUMMYFUNCTION("IFERROR(
  TEXTJOIN(CHAR(10),TRUE,FILTER('SUMMARY DATA'!I:I,'SUMMARY DATA'!A:A=$A1453,'SUMMARY DATA'!C:C=$B1453)),
  IF(
    OR(
      ISNUMBER(SEARCH(""CDM CASH DEPOSIT"",$C1453)),
      ISNUMBER(SEARCH(""CASH DEPOSIT"",$C1453)),
      COUNTIF('SUMMARY D"&amp;"ATA'!D:D,$C1453)&lt;&gt;1
    ),
    """",
    IFERROR(TEXTJOIN(CHAR(10),TRUE,FILTER('SUMMARY DATA'!I:I,'SUMMARY DATA'!D:D=$C1453)),"""")
  )
)"),"")</f>
        <v/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ht="15.75" customHeight="1" spans="1:27">
      <c r="A1454" s="2"/>
      <c r="B1454" s="2"/>
      <c r="C1454" s="2"/>
      <c r="D1454" s="6"/>
      <c r="E1454" s="4" t="str">
        <f>IFERROR(__xludf.DUMMYFUNCTION("IFERROR(
  TEXTJOIN(CHAR(10),TRUE,FILTER('SUMMARY DATA'!E:E,'SUMMARY DATA'!A:A=$A1454,'SUMMARY DATA'!C:C=$B1454)),
  IF(
    OR(
      ISNUMBER(SEARCH(""CDM CASH DEPOSIT"",$C1454)),
      ISNUMBER(SEARCH(""CASH DEPOSIT"",$C1454)),
      COUNTIF('SUMMARY D"&amp;"ATA'!D:D,$C1454)&lt;&gt;1
    ),
    """",
    IFERROR(TEXTJOIN(CHAR(10),TRUE,FILTER('SUMMARY DATA'!E:E,'SUMMARY DATA'!D:D=$C1454)),"""")
  )
)"),"")</f>
        <v/>
      </c>
      <c r="F1454" s="2" t="str">
        <f>IFERROR(__xludf.DUMMYFUNCTION("IFERROR(
  TEXTJOIN(CHAR(10),TRUE,FILTER('SUMMARY DATA'!F:F,'SUMMARY DATA'!A:A=$A1454,'SUMMARY DATA'!C:C=$B1454)),
  IF(
    OR(
      ISNUMBER(SEARCH(""CDM CASH DEPOSIT"",$C1454)),
      ISNUMBER(SEARCH(""CASH DEPOSIT"",$C1454)),
      COUNTIF('SUMMARY D"&amp;"ATA'!D:D,$C1454)&lt;&gt;1
    ),
    """",
    IFERROR(TEXTJOIN(CHAR(10),TRUE,FILTER('SUMMARY DATA'!F:F,'SUMMARY DATA'!D:D=$C1454)),"""")
  )
)"),"")</f>
        <v/>
      </c>
      <c r="G1454" s="2" t="str">
        <f>IFERROR(__xludf.DUMMYFUNCTION("IFERROR(
  TEXTJOIN(CHAR(10),TRUE,FILTER('SUMMARY DATA'!G:G,'SUMMARY DATA'!A:A=$A1454,'SUMMARY DATA'!C:C=$B1454)),
  IF(
    OR(
      ISNUMBER(SEARCH(""CDM CASH DEPOSIT"",$C1454)),
      ISNUMBER(SEARCH(""CASH DEPOSIT"",$C1454)),
      COUNTIF('SUMMARY D"&amp;"ATA'!D:D,$C1454)&lt;&gt;1
    ),
    """",
    IFERROR(TEXTJOIN(CHAR(10),TRUE,FILTER('SUMMARY DATA'!G:G,'SUMMARY DATA'!D:D=$C1454)),"""")
  )
)"),"")</f>
        <v/>
      </c>
      <c r="H1454" s="6" t="str">
        <f>IFERROR(__xludf.DUMMYFUNCTION("IFERROR(
  TEXTJOIN(CHAR(10),TRUE,FILTER('SUMMARY DATA'!H:H,'SUMMARY DATA'!A:A=$A1454,'SUMMARY DATA'!C:C=$B1454)),
  IF(
    OR(
      ISNUMBER(SEARCH(""CDM CASH DEPOSIT"",$C1454)),
      ISNUMBER(SEARCH(""CASH DEPOSIT"",$C1454)),
      COUNTIF('SUMMARY D"&amp;"ATA'!D:D,$C1454)&lt;&gt;1
    ),
    """",
    IFERROR(TEXTJOIN(CHAR(10),TRUE,FILTER('SUMMARY DATA'!H:H,'SUMMARY DATA'!D:D=$C1454)),"""")
  )
)"),"")</f>
        <v/>
      </c>
      <c r="I1454" s="6" t="str">
        <f>IFERROR(__xludf.DUMMYFUNCTION("IF(H1454="""","""",
SUM(ARRAYFORMULA(VALUE(SPLIT(H1454,CHAR(10)))))
)"),"")</f>
        <v/>
      </c>
      <c r="J1454" s="2" t="str">
        <f>IFERROR(__xludf.DUMMYFUNCTION("IFERROR(
  TEXTJOIN(CHAR(10),TRUE,FILTER('SUMMARY DATA'!I:I,'SUMMARY DATA'!A:A=$A1454,'SUMMARY DATA'!C:C=$B1454)),
  IF(
    OR(
      ISNUMBER(SEARCH(""CDM CASH DEPOSIT"",$C1454)),
      ISNUMBER(SEARCH(""CASH DEPOSIT"",$C1454)),
      COUNTIF('SUMMARY D"&amp;"ATA'!D:D,$C1454)&lt;&gt;1
    ),
    """",
    IFERROR(TEXTJOIN(CHAR(10),TRUE,FILTER('SUMMARY DATA'!I:I,'SUMMARY DATA'!D:D=$C1454)),"""")
  )
)"),"")</f>
        <v/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ht="15.75" customHeight="1" spans="1:27">
      <c r="A1455" s="2"/>
      <c r="B1455" s="2"/>
      <c r="C1455" s="2"/>
      <c r="D1455" s="6"/>
      <c r="E1455" s="4" t="str">
        <f>IFERROR(__xludf.DUMMYFUNCTION("IFERROR(
  TEXTJOIN(CHAR(10),TRUE,FILTER('SUMMARY DATA'!E:E,'SUMMARY DATA'!A:A=$A1455,'SUMMARY DATA'!C:C=$B1455)),
  IF(
    OR(
      ISNUMBER(SEARCH(""CDM CASH DEPOSIT"",$C1455)),
      ISNUMBER(SEARCH(""CASH DEPOSIT"",$C1455)),
      COUNTIF('SUMMARY D"&amp;"ATA'!D:D,$C1455)&lt;&gt;1
    ),
    """",
    IFERROR(TEXTJOIN(CHAR(10),TRUE,FILTER('SUMMARY DATA'!E:E,'SUMMARY DATA'!D:D=$C1455)),"""")
  )
)"),"")</f>
        <v/>
      </c>
      <c r="F1455" s="2" t="str">
        <f>IFERROR(__xludf.DUMMYFUNCTION("IFERROR(
  TEXTJOIN(CHAR(10),TRUE,FILTER('SUMMARY DATA'!F:F,'SUMMARY DATA'!A:A=$A1455,'SUMMARY DATA'!C:C=$B1455)),
  IF(
    OR(
      ISNUMBER(SEARCH(""CDM CASH DEPOSIT"",$C1455)),
      ISNUMBER(SEARCH(""CASH DEPOSIT"",$C1455)),
      COUNTIF('SUMMARY D"&amp;"ATA'!D:D,$C1455)&lt;&gt;1
    ),
    """",
    IFERROR(TEXTJOIN(CHAR(10),TRUE,FILTER('SUMMARY DATA'!F:F,'SUMMARY DATA'!D:D=$C1455)),"""")
  )
)"),"")</f>
        <v/>
      </c>
      <c r="G1455" s="2" t="str">
        <f>IFERROR(__xludf.DUMMYFUNCTION("IFERROR(
  TEXTJOIN(CHAR(10),TRUE,FILTER('SUMMARY DATA'!G:G,'SUMMARY DATA'!A:A=$A1455,'SUMMARY DATA'!C:C=$B1455)),
  IF(
    OR(
      ISNUMBER(SEARCH(""CDM CASH DEPOSIT"",$C1455)),
      ISNUMBER(SEARCH(""CASH DEPOSIT"",$C1455)),
      COUNTIF('SUMMARY D"&amp;"ATA'!D:D,$C1455)&lt;&gt;1
    ),
    """",
    IFERROR(TEXTJOIN(CHAR(10),TRUE,FILTER('SUMMARY DATA'!G:G,'SUMMARY DATA'!D:D=$C1455)),"""")
  )
)"),"")</f>
        <v/>
      </c>
      <c r="H1455" s="6" t="str">
        <f>IFERROR(__xludf.DUMMYFUNCTION("IFERROR(
  TEXTJOIN(CHAR(10),TRUE,FILTER('SUMMARY DATA'!H:H,'SUMMARY DATA'!A:A=$A1455,'SUMMARY DATA'!C:C=$B1455)),
  IF(
    OR(
      ISNUMBER(SEARCH(""CDM CASH DEPOSIT"",$C1455)),
      ISNUMBER(SEARCH(""CASH DEPOSIT"",$C1455)),
      COUNTIF('SUMMARY D"&amp;"ATA'!D:D,$C1455)&lt;&gt;1
    ),
    """",
    IFERROR(TEXTJOIN(CHAR(10),TRUE,FILTER('SUMMARY DATA'!H:H,'SUMMARY DATA'!D:D=$C1455)),"""")
  )
)"),"")</f>
        <v/>
      </c>
      <c r="I1455" s="6" t="str">
        <f>IFERROR(__xludf.DUMMYFUNCTION("IF(H1455="""","""",
SUM(ARRAYFORMULA(VALUE(SPLIT(H1455,CHAR(10)))))
)"),"")</f>
        <v/>
      </c>
      <c r="J1455" s="2" t="str">
        <f>IFERROR(__xludf.DUMMYFUNCTION("IFERROR(
  TEXTJOIN(CHAR(10),TRUE,FILTER('SUMMARY DATA'!I:I,'SUMMARY DATA'!A:A=$A1455,'SUMMARY DATA'!C:C=$B1455)),
  IF(
    OR(
      ISNUMBER(SEARCH(""CDM CASH DEPOSIT"",$C1455)),
      ISNUMBER(SEARCH(""CASH DEPOSIT"",$C1455)),
      COUNTIF('SUMMARY D"&amp;"ATA'!D:D,$C1455)&lt;&gt;1
    ),
    """",
    IFERROR(TEXTJOIN(CHAR(10),TRUE,FILTER('SUMMARY DATA'!I:I,'SUMMARY DATA'!D:D=$C1455)),"""")
  )
)"),"")</f>
        <v/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ht="15.75" customHeight="1" spans="1:27">
      <c r="A1456" s="2"/>
      <c r="B1456" s="2"/>
      <c r="C1456" s="2"/>
      <c r="D1456" s="6"/>
      <c r="E1456" s="4" t="str">
        <f>IFERROR(__xludf.DUMMYFUNCTION("IFERROR(
  TEXTJOIN(CHAR(10),TRUE,FILTER('SUMMARY DATA'!E:E,'SUMMARY DATA'!A:A=$A1456,'SUMMARY DATA'!C:C=$B1456)),
  IF(
    OR(
      ISNUMBER(SEARCH(""CDM CASH DEPOSIT"",$C1456)),
      ISNUMBER(SEARCH(""CASH DEPOSIT"",$C1456)),
      COUNTIF('SUMMARY D"&amp;"ATA'!D:D,$C1456)&lt;&gt;1
    ),
    """",
    IFERROR(TEXTJOIN(CHAR(10),TRUE,FILTER('SUMMARY DATA'!E:E,'SUMMARY DATA'!D:D=$C1456)),"""")
  )
)"),"")</f>
        <v/>
      </c>
      <c r="F1456" s="2" t="str">
        <f>IFERROR(__xludf.DUMMYFUNCTION("IFERROR(
  TEXTJOIN(CHAR(10),TRUE,FILTER('SUMMARY DATA'!F:F,'SUMMARY DATA'!A:A=$A1456,'SUMMARY DATA'!C:C=$B1456)),
  IF(
    OR(
      ISNUMBER(SEARCH(""CDM CASH DEPOSIT"",$C1456)),
      ISNUMBER(SEARCH(""CASH DEPOSIT"",$C1456)),
      COUNTIF('SUMMARY D"&amp;"ATA'!D:D,$C1456)&lt;&gt;1
    ),
    """",
    IFERROR(TEXTJOIN(CHAR(10),TRUE,FILTER('SUMMARY DATA'!F:F,'SUMMARY DATA'!D:D=$C1456)),"""")
  )
)"),"")</f>
        <v/>
      </c>
      <c r="G1456" s="2" t="str">
        <f>IFERROR(__xludf.DUMMYFUNCTION("IFERROR(
  TEXTJOIN(CHAR(10),TRUE,FILTER('SUMMARY DATA'!G:G,'SUMMARY DATA'!A:A=$A1456,'SUMMARY DATA'!C:C=$B1456)),
  IF(
    OR(
      ISNUMBER(SEARCH(""CDM CASH DEPOSIT"",$C1456)),
      ISNUMBER(SEARCH(""CASH DEPOSIT"",$C1456)),
      COUNTIF('SUMMARY D"&amp;"ATA'!D:D,$C1456)&lt;&gt;1
    ),
    """",
    IFERROR(TEXTJOIN(CHAR(10),TRUE,FILTER('SUMMARY DATA'!G:G,'SUMMARY DATA'!D:D=$C1456)),"""")
  )
)"),"")</f>
        <v/>
      </c>
      <c r="H1456" s="6" t="str">
        <f>IFERROR(__xludf.DUMMYFUNCTION("IFERROR(
  TEXTJOIN(CHAR(10),TRUE,FILTER('SUMMARY DATA'!H:H,'SUMMARY DATA'!A:A=$A1456,'SUMMARY DATA'!C:C=$B1456)),
  IF(
    OR(
      ISNUMBER(SEARCH(""CDM CASH DEPOSIT"",$C1456)),
      ISNUMBER(SEARCH(""CASH DEPOSIT"",$C1456)),
      COUNTIF('SUMMARY D"&amp;"ATA'!D:D,$C1456)&lt;&gt;1
    ),
    """",
    IFERROR(TEXTJOIN(CHAR(10),TRUE,FILTER('SUMMARY DATA'!H:H,'SUMMARY DATA'!D:D=$C1456)),"""")
  )
)"),"")</f>
        <v/>
      </c>
      <c r="I1456" s="6" t="str">
        <f>IFERROR(__xludf.DUMMYFUNCTION("IF(H1456="""","""",
SUM(ARRAYFORMULA(VALUE(SPLIT(H1456,CHAR(10)))))
)"),"")</f>
        <v/>
      </c>
      <c r="J1456" s="2" t="str">
        <f>IFERROR(__xludf.DUMMYFUNCTION("IFERROR(
  TEXTJOIN(CHAR(10),TRUE,FILTER('SUMMARY DATA'!I:I,'SUMMARY DATA'!A:A=$A1456,'SUMMARY DATA'!C:C=$B1456)),
  IF(
    OR(
      ISNUMBER(SEARCH(""CDM CASH DEPOSIT"",$C1456)),
      ISNUMBER(SEARCH(""CASH DEPOSIT"",$C1456)),
      COUNTIF('SUMMARY D"&amp;"ATA'!D:D,$C1456)&lt;&gt;1
    ),
    """",
    IFERROR(TEXTJOIN(CHAR(10),TRUE,FILTER('SUMMARY DATA'!I:I,'SUMMARY DATA'!D:D=$C1456)),"""")
  )
)"),"")</f>
        <v/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ht="15.75" customHeight="1" spans="1:27">
      <c r="A1457" s="2"/>
      <c r="B1457" s="2"/>
      <c r="C1457" s="2"/>
      <c r="D1457" s="6"/>
      <c r="E1457" s="4" t="str">
        <f>IFERROR(__xludf.DUMMYFUNCTION("IFERROR(
  TEXTJOIN(CHAR(10),TRUE,FILTER('SUMMARY DATA'!E:E,'SUMMARY DATA'!A:A=$A1457,'SUMMARY DATA'!C:C=$B1457)),
  IF(
    OR(
      ISNUMBER(SEARCH(""CDM CASH DEPOSIT"",$C1457)),
      ISNUMBER(SEARCH(""CASH DEPOSIT"",$C1457)),
      COUNTIF('SUMMARY D"&amp;"ATA'!D:D,$C1457)&lt;&gt;1
    ),
    """",
    IFERROR(TEXTJOIN(CHAR(10),TRUE,FILTER('SUMMARY DATA'!E:E,'SUMMARY DATA'!D:D=$C1457)),"""")
  )
)"),"")</f>
        <v/>
      </c>
      <c r="F1457" s="2" t="str">
        <f>IFERROR(__xludf.DUMMYFUNCTION("IFERROR(
  TEXTJOIN(CHAR(10),TRUE,FILTER('SUMMARY DATA'!F:F,'SUMMARY DATA'!A:A=$A1457,'SUMMARY DATA'!C:C=$B1457)),
  IF(
    OR(
      ISNUMBER(SEARCH(""CDM CASH DEPOSIT"",$C1457)),
      ISNUMBER(SEARCH(""CASH DEPOSIT"",$C1457)),
      COUNTIF('SUMMARY D"&amp;"ATA'!D:D,$C1457)&lt;&gt;1
    ),
    """",
    IFERROR(TEXTJOIN(CHAR(10),TRUE,FILTER('SUMMARY DATA'!F:F,'SUMMARY DATA'!D:D=$C1457)),"""")
  )
)"),"")</f>
        <v/>
      </c>
      <c r="G1457" s="2" t="str">
        <f>IFERROR(__xludf.DUMMYFUNCTION("IFERROR(
  TEXTJOIN(CHAR(10),TRUE,FILTER('SUMMARY DATA'!G:G,'SUMMARY DATA'!A:A=$A1457,'SUMMARY DATA'!C:C=$B1457)),
  IF(
    OR(
      ISNUMBER(SEARCH(""CDM CASH DEPOSIT"",$C1457)),
      ISNUMBER(SEARCH(""CASH DEPOSIT"",$C1457)),
      COUNTIF('SUMMARY D"&amp;"ATA'!D:D,$C1457)&lt;&gt;1
    ),
    """",
    IFERROR(TEXTJOIN(CHAR(10),TRUE,FILTER('SUMMARY DATA'!G:G,'SUMMARY DATA'!D:D=$C1457)),"""")
  )
)"),"")</f>
        <v/>
      </c>
      <c r="H1457" s="6" t="str">
        <f>IFERROR(__xludf.DUMMYFUNCTION("IFERROR(
  TEXTJOIN(CHAR(10),TRUE,FILTER('SUMMARY DATA'!H:H,'SUMMARY DATA'!A:A=$A1457,'SUMMARY DATA'!C:C=$B1457)),
  IF(
    OR(
      ISNUMBER(SEARCH(""CDM CASH DEPOSIT"",$C1457)),
      ISNUMBER(SEARCH(""CASH DEPOSIT"",$C1457)),
      COUNTIF('SUMMARY D"&amp;"ATA'!D:D,$C1457)&lt;&gt;1
    ),
    """",
    IFERROR(TEXTJOIN(CHAR(10),TRUE,FILTER('SUMMARY DATA'!H:H,'SUMMARY DATA'!D:D=$C1457)),"""")
  )
)"),"")</f>
        <v/>
      </c>
      <c r="I1457" s="6" t="str">
        <f>IFERROR(__xludf.DUMMYFUNCTION("IF(H1457="""","""",
SUM(ARRAYFORMULA(VALUE(SPLIT(H1457,CHAR(10)))))
)"),"")</f>
        <v/>
      </c>
      <c r="J1457" s="2" t="str">
        <f>IFERROR(__xludf.DUMMYFUNCTION("IFERROR(
  TEXTJOIN(CHAR(10),TRUE,FILTER('SUMMARY DATA'!I:I,'SUMMARY DATA'!A:A=$A1457,'SUMMARY DATA'!C:C=$B1457)),
  IF(
    OR(
      ISNUMBER(SEARCH(""CDM CASH DEPOSIT"",$C1457)),
      ISNUMBER(SEARCH(""CASH DEPOSIT"",$C1457)),
      COUNTIF('SUMMARY D"&amp;"ATA'!D:D,$C1457)&lt;&gt;1
    ),
    """",
    IFERROR(TEXTJOIN(CHAR(10),TRUE,FILTER('SUMMARY DATA'!I:I,'SUMMARY DATA'!D:D=$C1457)),"""")
  )
)"),"")</f>
        <v/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 ht="15.75" customHeight="1" spans="1:27">
      <c r="A1458" s="2"/>
      <c r="B1458" s="2"/>
      <c r="C1458" s="2"/>
      <c r="D1458" s="6"/>
      <c r="E1458" s="4" t="str">
        <f>IFERROR(__xludf.DUMMYFUNCTION("IFERROR(
  TEXTJOIN(CHAR(10),TRUE,FILTER('SUMMARY DATA'!E:E,'SUMMARY DATA'!A:A=$A1458,'SUMMARY DATA'!C:C=$B1458)),
  IF(
    OR(
      ISNUMBER(SEARCH(""CDM CASH DEPOSIT"",$C1458)),
      ISNUMBER(SEARCH(""CASH DEPOSIT"",$C1458)),
      COUNTIF('SUMMARY D"&amp;"ATA'!D:D,$C1458)&lt;&gt;1
    ),
    """",
    IFERROR(TEXTJOIN(CHAR(10),TRUE,FILTER('SUMMARY DATA'!E:E,'SUMMARY DATA'!D:D=$C1458)),"""")
  )
)"),"")</f>
        <v/>
      </c>
      <c r="F1458" s="2" t="str">
        <f>IFERROR(__xludf.DUMMYFUNCTION("IFERROR(
  TEXTJOIN(CHAR(10),TRUE,FILTER('SUMMARY DATA'!F:F,'SUMMARY DATA'!A:A=$A1458,'SUMMARY DATA'!C:C=$B1458)),
  IF(
    OR(
      ISNUMBER(SEARCH(""CDM CASH DEPOSIT"",$C1458)),
      ISNUMBER(SEARCH(""CASH DEPOSIT"",$C1458)),
      COUNTIF('SUMMARY D"&amp;"ATA'!D:D,$C1458)&lt;&gt;1
    ),
    """",
    IFERROR(TEXTJOIN(CHAR(10),TRUE,FILTER('SUMMARY DATA'!F:F,'SUMMARY DATA'!D:D=$C1458)),"""")
  )
)"),"")</f>
        <v/>
      </c>
      <c r="G1458" s="2" t="str">
        <f>IFERROR(__xludf.DUMMYFUNCTION("IFERROR(
  TEXTJOIN(CHAR(10),TRUE,FILTER('SUMMARY DATA'!G:G,'SUMMARY DATA'!A:A=$A1458,'SUMMARY DATA'!C:C=$B1458)),
  IF(
    OR(
      ISNUMBER(SEARCH(""CDM CASH DEPOSIT"",$C1458)),
      ISNUMBER(SEARCH(""CASH DEPOSIT"",$C1458)),
      COUNTIF('SUMMARY D"&amp;"ATA'!D:D,$C1458)&lt;&gt;1
    ),
    """",
    IFERROR(TEXTJOIN(CHAR(10),TRUE,FILTER('SUMMARY DATA'!G:G,'SUMMARY DATA'!D:D=$C1458)),"""")
  )
)"),"")</f>
        <v/>
      </c>
      <c r="H1458" s="6" t="str">
        <f>IFERROR(__xludf.DUMMYFUNCTION("IFERROR(
  TEXTJOIN(CHAR(10),TRUE,FILTER('SUMMARY DATA'!H:H,'SUMMARY DATA'!A:A=$A1458,'SUMMARY DATA'!C:C=$B1458)),
  IF(
    OR(
      ISNUMBER(SEARCH(""CDM CASH DEPOSIT"",$C1458)),
      ISNUMBER(SEARCH(""CASH DEPOSIT"",$C1458)),
      COUNTIF('SUMMARY D"&amp;"ATA'!D:D,$C1458)&lt;&gt;1
    ),
    """",
    IFERROR(TEXTJOIN(CHAR(10),TRUE,FILTER('SUMMARY DATA'!H:H,'SUMMARY DATA'!D:D=$C1458)),"""")
  )
)"),"")</f>
        <v/>
      </c>
      <c r="I1458" s="6" t="str">
        <f>IFERROR(__xludf.DUMMYFUNCTION("IF(H1458="""","""",
SUM(ARRAYFORMULA(VALUE(SPLIT(H1458,CHAR(10)))))
)"),"")</f>
        <v/>
      </c>
      <c r="J1458" s="2" t="str">
        <f>IFERROR(__xludf.DUMMYFUNCTION("IFERROR(
  TEXTJOIN(CHAR(10),TRUE,FILTER('SUMMARY DATA'!I:I,'SUMMARY DATA'!A:A=$A1458,'SUMMARY DATA'!C:C=$B1458)),
  IF(
    OR(
      ISNUMBER(SEARCH(""CDM CASH DEPOSIT"",$C1458)),
      ISNUMBER(SEARCH(""CASH DEPOSIT"",$C1458)),
      COUNTIF('SUMMARY D"&amp;"ATA'!D:D,$C1458)&lt;&gt;1
    ),
    """",
    IFERROR(TEXTJOIN(CHAR(10),TRUE,FILTER('SUMMARY DATA'!I:I,'SUMMARY DATA'!D:D=$C1458)),"""")
  )
)"),"")</f>
        <v/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 ht="15.75" customHeight="1" spans="1:27">
      <c r="A1459" s="2"/>
      <c r="B1459" s="2"/>
      <c r="C1459" s="2"/>
      <c r="D1459" s="6"/>
      <c r="E1459" s="4" t="str">
        <f>IFERROR(__xludf.DUMMYFUNCTION("IFERROR(
  TEXTJOIN(CHAR(10),TRUE,FILTER('SUMMARY DATA'!E:E,'SUMMARY DATA'!A:A=$A1459,'SUMMARY DATA'!C:C=$B1459)),
  IF(
    OR(
      ISNUMBER(SEARCH(""CDM CASH DEPOSIT"",$C1459)),
      ISNUMBER(SEARCH(""CASH DEPOSIT"",$C1459)),
      COUNTIF('SUMMARY D"&amp;"ATA'!D:D,$C1459)&lt;&gt;1
    ),
    """",
    IFERROR(TEXTJOIN(CHAR(10),TRUE,FILTER('SUMMARY DATA'!E:E,'SUMMARY DATA'!D:D=$C1459)),"""")
  )
)"),"")</f>
        <v/>
      </c>
      <c r="F1459" s="2" t="str">
        <f>IFERROR(__xludf.DUMMYFUNCTION("IFERROR(
  TEXTJOIN(CHAR(10),TRUE,FILTER('SUMMARY DATA'!F:F,'SUMMARY DATA'!A:A=$A1459,'SUMMARY DATA'!C:C=$B1459)),
  IF(
    OR(
      ISNUMBER(SEARCH(""CDM CASH DEPOSIT"",$C1459)),
      ISNUMBER(SEARCH(""CASH DEPOSIT"",$C1459)),
      COUNTIF('SUMMARY D"&amp;"ATA'!D:D,$C1459)&lt;&gt;1
    ),
    """",
    IFERROR(TEXTJOIN(CHAR(10),TRUE,FILTER('SUMMARY DATA'!F:F,'SUMMARY DATA'!D:D=$C1459)),"""")
  )
)"),"")</f>
        <v/>
      </c>
      <c r="G1459" s="2" t="str">
        <f>IFERROR(__xludf.DUMMYFUNCTION("IFERROR(
  TEXTJOIN(CHAR(10),TRUE,FILTER('SUMMARY DATA'!G:G,'SUMMARY DATA'!A:A=$A1459,'SUMMARY DATA'!C:C=$B1459)),
  IF(
    OR(
      ISNUMBER(SEARCH(""CDM CASH DEPOSIT"",$C1459)),
      ISNUMBER(SEARCH(""CASH DEPOSIT"",$C1459)),
      COUNTIF('SUMMARY D"&amp;"ATA'!D:D,$C1459)&lt;&gt;1
    ),
    """",
    IFERROR(TEXTJOIN(CHAR(10),TRUE,FILTER('SUMMARY DATA'!G:G,'SUMMARY DATA'!D:D=$C1459)),"""")
  )
)"),"")</f>
        <v/>
      </c>
      <c r="H1459" s="6" t="str">
        <f>IFERROR(__xludf.DUMMYFUNCTION("IFERROR(
  TEXTJOIN(CHAR(10),TRUE,FILTER('SUMMARY DATA'!H:H,'SUMMARY DATA'!A:A=$A1459,'SUMMARY DATA'!C:C=$B1459)),
  IF(
    OR(
      ISNUMBER(SEARCH(""CDM CASH DEPOSIT"",$C1459)),
      ISNUMBER(SEARCH(""CASH DEPOSIT"",$C1459)),
      COUNTIF('SUMMARY D"&amp;"ATA'!D:D,$C1459)&lt;&gt;1
    ),
    """",
    IFERROR(TEXTJOIN(CHAR(10),TRUE,FILTER('SUMMARY DATA'!H:H,'SUMMARY DATA'!D:D=$C1459)),"""")
  )
)"),"")</f>
        <v/>
      </c>
      <c r="I1459" s="6" t="str">
        <f>IFERROR(__xludf.DUMMYFUNCTION("IF(H1459="""","""",
SUM(ARRAYFORMULA(VALUE(SPLIT(H1459,CHAR(10)))))
)"),"")</f>
        <v/>
      </c>
      <c r="J1459" s="2" t="str">
        <f>IFERROR(__xludf.DUMMYFUNCTION("IFERROR(
  TEXTJOIN(CHAR(10),TRUE,FILTER('SUMMARY DATA'!I:I,'SUMMARY DATA'!A:A=$A1459,'SUMMARY DATA'!C:C=$B1459)),
  IF(
    OR(
      ISNUMBER(SEARCH(""CDM CASH DEPOSIT"",$C1459)),
      ISNUMBER(SEARCH(""CASH DEPOSIT"",$C1459)),
      COUNTIF('SUMMARY D"&amp;"ATA'!D:D,$C1459)&lt;&gt;1
    ),
    """",
    IFERROR(TEXTJOIN(CHAR(10),TRUE,FILTER('SUMMARY DATA'!I:I,'SUMMARY DATA'!D:D=$C1459)),"""")
  )
)"),"")</f>
        <v/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 ht="15.75" customHeight="1" spans="1:27">
      <c r="A1460" s="2"/>
      <c r="B1460" s="2"/>
      <c r="C1460" s="2"/>
      <c r="D1460" s="6"/>
      <c r="E1460" s="4" t="str">
        <f>IFERROR(__xludf.DUMMYFUNCTION("IFERROR(
  TEXTJOIN(CHAR(10),TRUE,FILTER('SUMMARY DATA'!E:E,'SUMMARY DATA'!A:A=$A1460,'SUMMARY DATA'!C:C=$B1460)),
  IF(
    OR(
      ISNUMBER(SEARCH(""CDM CASH DEPOSIT"",$C1460)),
      ISNUMBER(SEARCH(""CASH DEPOSIT"",$C1460)),
      COUNTIF('SUMMARY D"&amp;"ATA'!D:D,$C1460)&lt;&gt;1
    ),
    """",
    IFERROR(TEXTJOIN(CHAR(10),TRUE,FILTER('SUMMARY DATA'!E:E,'SUMMARY DATA'!D:D=$C1460)),"""")
  )
)"),"")</f>
        <v/>
      </c>
      <c r="F1460" s="2" t="str">
        <f>IFERROR(__xludf.DUMMYFUNCTION("IFERROR(
  TEXTJOIN(CHAR(10),TRUE,FILTER('SUMMARY DATA'!F:F,'SUMMARY DATA'!A:A=$A1460,'SUMMARY DATA'!C:C=$B1460)),
  IF(
    OR(
      ISNUMBER(SEARCH(""CDM CASH DEPOSIT"",$C1460)),
      ISNUMBER(SEARCH(""CASH DEPOSIT"",$C1460)),
      COUNTIF('SUMMARY D"&amp;"ATA'!D:D,$C1460)&lt;&gt;1
    ),
    """",
    IFERROR(TEXTJOIN(CHAR(10),TRUE,FILTER('SUMMARY DATA'!F:F,'SUMMARY DATA'!D:D=$C1460)),"""")
  )
)"),"")</f>
        <v/>
      </c>
      <c r="G1460" s="2" t="str">
        <f>IFERROR(__xludf.DUMMYFUNCTION("IFERROR(
  TEXTJOIN(CHAR(10),TRUE,FILTER('SUMMARY DATA'!G:G,'SUMMARY DATA'!A:A=$A1460,'SUMMARY DATA'!C:C=$B1460)),
  IF(
    OR(
      ISNUMBER(SEARCH(""CDM CASH DEPOSIT"",$C1460)),
      ISNUMBER(SEARCH(""CASH DEPOSIT"",$C1460)),
      COUNTIF('SUMMARY D"&amp;"ATA'!D:D,$C1460)&lt;&gt;1
    ),
    """",
    IFERROR(TEXTJOIN(CHAR(10),TRUE,FILTER('SUMMARY DATA'!G:G,'SUMMARY DATA'!D:D=$C1460)),"""")
  )
)"),"")</f>
        <v/>
      </c>
      <c r="H1460" s="6" t="str">
        <f>IFERROR(__xludf.DUMMYFUNCTION("IFERROR(
  TEXTJOIN(CHAR(10),TRUE,FILTER('SUMMARY DATA'!H:H,'SUMMARY DATA'!A:A=$A1460,'SUMMARY DATA'!C:C=$B1460)),
  IF(
    OR(
      ISNUMBER(SEARCH(""CDM CASH DEPOSIT"",$C1460)),
      ISNUMBER(SEARCH(""CASH DEPOSIT"",$C1460)),
      COUNTIF('SUMMARY D"&amp;"ATA'!D:D,$C1460)&lt;&gt;1
    ),
    """",
    IFERROR(TEXTJOIN(CHAR(10),TRUE,FILTER('SUMMARY DATA'!H:H,'SUMMARY DATA'!D:D=$C1460)),"""")
  )
)"),"")</f>
        <v/>
      </c>
      <c r="I1460" s="6" t="str">
        <f>IFERROR(__xludf.DUMMYFUNCTION("IF(H1460="""","""",
SUM(ARRAYFORMULA(VALUE(SPLIT(H1460,CHAR(10)))))
)"),"")</f>
        <v/>
      </c>
      <c r="J1460" s="2" t="str">
        <f>IFERROR(__xludf.DUMMYFUNCTION("IFERROR(
  TEXTJOIN(CHAR(10),TRUE,FILTER('SUMMARY DATA'!I:I,'SUMMARY DATA'!A:A=$A1460,'SUMMARY DATA'!C:C=$B1460)),
  IF(
    OR(
      ISNUMBER(SEARCH(""CDM CASH DEPOSIT"",$C1460)),
      ISNUMBER(SEARCH(""CASH DEPOSIT"",$C1460)),
      COUNTIF('SUMMARY D"&amp;"ATA'!D:D,$C1460)&lt;&gt;1
    ),
    """",
    IFERROR(TEXTJOIN(CHAR(10),TRUE,FILTER('SUMMARY DATA'!I:I,'SUMMARY DATA'!D:D=$C1460)),"""")
  )
)"),"")</f>
        <v/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 ht="15.75" customHeight="1" spans="1:27">
      <c r="A1461" s="2"/>
      <c r="B1461" s="2"/>
      <c r="C1461" s="2"/>
      <c r="D1461" s="6"/>
      <c r="E1461" s="4" t="str">
        <f>IFERROR(__xludf.DUMMYFUNCTION("IFERROR(
  TEXTJOIN(CHAR(10),TRUE,FILTER('SUMMARY DATA'!E:E,'SUMMARY DATA'!A:A=$A1461,'SUMMARY DATA'!C:C=$B1461)),
  IF(
    OR(
      ISNUMBER(SEARCH(""CDM CASH DEPOSIT"",$C1461)),
      ISNUMBER(SEARCH(""CASH DEPOSIT"",$C1461)),
      COUNTIF('SUMMARY D"&amp;"ATA'!D:D,$C1461)&lt;&gt;1
    ),
    """",
    IFERROR(TEXTJOIN(CHAR(10),TRUE,FILTER('SUMMARY DATA'!E:E,'SUMMARY DATA'!D:D=$C1461)),"""")
  )
)"),"")</f>
        <v/>
      </c>
      <c r="F1461" s="2" t="str">
        <f>IFERROR(__xludf.DUMMYFUNCTION("IFERROR(
  TEXTJOIN(CHAR(10),TRUE,FILTER('SUMMARY DATA'!F:F,'SUMMARY DATA'!A:A=$A1461,'SUMMARY DATA'!C:C=$B1461)),
  IF(
    OR(
      ISNUMBER(SEARCH(""CDM CASH DEPOSIT"",$C1461)),
      ISNUMBER(SEARCH(""CASH DEPOSIT"",$C1461)),
      COUNTIF('SUMMARY D"&amp;"ATA'!D:D,$C1461)&lt;&gt;1
    ),
    """",
    IFERROR(TEXTJOIN(CHAR(10),TRUE,FILTER('SUMMARY DATA'!F:F,'SUMMARY DATA'!D:D=$C1461)),"""")
  )
)"),"")</f>
        <v/>
      </c>
      <c r="G1461" s="2" t="str">
        <f>IFERROR(__xludf.DUMMYFUNCTION("IFERROR(
  TEXTJOIN(CHAR(10),TRUE,FILTER('SUMMARY DATA'!G:G,'SUMMARY DATA'!A:A=$A1461,'SUMMARY DATA'!C:C=$B1461)),
  IF(
    OR(
      ISNUMBER(SEARCH(""CDM CASH DEPOSIT"",$C1461)),
      ISNUMBER(SEARCH(""CASH DEPOSIT"",$C1461)),
      COUNTIF('SUMMARY D"&amp;"ATA'!D:D,$C1461)&lt;&gt;1
    ),
    """",
    IFERROR(TEXTJOIN(CHAR(10),TRUE,FILTER('SUMMARY DATA'!G:G,'SUMMARY DATA'!D:D=$C1461)),"""")
  )
)"),"")</f>
        <v/>
      </c>
      <c r="H1461" s="6" t="str">
        <f>IFERROR(__xludf.DUMMYFUNCTION("IFERROR(
  TEXTJOIN(CHAR(10),TRUE,FILTER('SUMMARY DATA'!H:H,'SUMMARY DATA'!A:A=$A1461,'SUMMARY DATA'!C:C=$B1461)),
  IF(
    OR(
      ISNUMBER(SEARCH(""CDM CASH DEPOSIT"",$C1461)),
      ISNUMBER(SEARCH(""CASH DEPOSIT"",$C1461)),
      COUNTIF('SUMMARY D"&amp;"ATA'!D:D,$C1461)&lt;&gt;1
    ),
    """",
    IFERROR(TEXTJOIN(CHAR(10),TRUE,FILTER('SUMMARY DATA'!H:H,'SUMMARY DATA'!D:D=$C1461)),"""")
  )
)"),"")</f>
        <v/>
      </c>
      <c r="I1461" s="6" t="str">
        <f>IFERROR(__xludf.DUMMYFUNCTION("IF(H1461="""","""",
SUM(ARRAYFORMULA(VALUE(SPLIT(H1461,CHAR(10)))))
)"),"")</f>
        <v/>
      </c>
      <c r="J1461" s="2" t="str">
        <f>IFERROR(__xludf.DUMMYFUNCTION("IFERROR(
  TEXTJOIN(CHAR(10),TRUE,FILTER('SUMMARY DATA'!I:I,'SUMMARY DATA'!A:A=$A1461,'SUMMARY DATA'!C:C=$B1461)),
  IF(
    OR(
      ISNUMBER(SEARCH(""CDM CASH DEPOSIT"",$C1461)),
      ISNUMBER(SEARCH(""CASH DEPOSIT"",$C1461)),
      COUNTIF('SUMMARY D"&amp;"ATA'!D:D,$C1461)&lt;&gt;1
    ),
    """",
    IFERROR(TEXTJOIN(CHAR(10),TRUE,FILTER('SUMMARY DATA'!I:I,'SUMMARY DATA'!D:D=$C1461)),"""")
  )
)"),"")</f>
        <v/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 ht="15.75" customHeight="1" spans="1:27">
      <c r="A1462" s="2"/>
      <c r="B1462" s="2"/>
      <c r="C1462" s="2"/>
      <c r="D1462" s="6"/>
      <c r="E1462" s="4" t="str">
        <f>IFERROR(__xludf.DUMMYFUNCTION("IFERROR(
  TEXTJOIN(CHAR(10),TRUE,FILTER('SUMMARY DATA'!E:E,'SUMMARY DATA'!A:A=$A1462,'SUMMARY DATA'!C:C=$B1462)),
  IF(
    OR(
      ISNUMBER(SEARCH(""CDM CASH DEPOSIT"",$C1462)),
      ISNUMBER(SEARCH(""CASH DEPOSIT"",$C1462)),
      COUNTIF('SUMMARY D"&amp;"ATA'!D:D,$C1462)&lt;&gt;1
    ),
    """",
    IFERROR(TEXTJOIN(CHAR(10),TRUE,FILTER('SUMMARY DATA'!E:E,'SUMMARY DATA'!D:D=$C1462)),"""")
  )
)"),"")</f>
        <v/>
      </c>
      <c r="F1462" s="2" t="str">
        <f>IFERROR(__xludf.DUMMYFUNCTION("IFERROR(
  TEXTJOIN(CHAR(10),TRUE,FILTER('SUMMARY DATA'!F:F,'SUMMARY DATA'!A:A=$A1462,'SUMMARY DATA'!C:C=$B1462)),
  IF(
    OR(
      ISNUMBER(SEARCH(""CDM CASH DEPOSIT"",$C1462)),
      ISNUMBER(SEARCH(""CASH DEPOSIT"",$C1462)),
      COUNTIF('SUMMARY D"&amp;"ATA'!D:D,$C1462)&lt;&gt;1
    ),
    """",
    IFERROR(TEXTJOIN(CHAR(10),TRUE,FILTER('SUMMARY DATA'!F:F,'SUMMARY DATA'!D:D=$C1462)),"""")
  )
)"),"")</f>
        <v/>
      </c>
      <c r="G1462" s="2" t="str">
        <f>IFERROR(__xludf.DUMMYFUNCTION("IFERROR(
  TEXTJOIN(CHAR(10),TRUE,FILTER('SUMMARY DATA'!G:G,'SUMMARY DATA'!A:A=$A1462,'SUMMARY DATA'!C:C=$B1462)),
  IF(
    OR(
      ISNUMBER(SEARCH(""CDM CASH DEPOSIT"",$C1462)),
      ISNUMBER(SEARCH(""CASH DEPOSIT"",$C1462)),
      COUNTIF('SUMMARY D"&amp;"ATA'!D:D,$C1462)&lt;&gt;1
    ),
    """",
    IFERROR(TEXTJOIN(CHAR(10),TRUE,FILTER('SUMMARY DATA'!G:G,'SUMMARY DATA'!D:D=$C1462)),"""")
  )
)"),"")</f>
        <v/>
      </c>
      <c r="H1462" s="6" t="str">
        <f>IFERROR(__xludf.DUMMYFUNCTION("IFERROR(
  TEXTJOIN(CHAR(10),TRUE,FILTER('SUMMARY DATA'!H:H,'SUMMARY DATA'!A:A=$A1462,'SUMMARY DATA'!C:C=$B1462)),
  IF(
    OR(
      ISNUMBER(SEARCH(""CDM CASH DEPOSIT"",$C1462)),
      ISNUMBER(SEARCH(""CASH DEPOSIT"",$C1462)),
      COUNTIF('SUMMARY D"&amp;"ATA'!D:D,$C1462)&lt;&gt;1
    ),
    """",
    IFERROR(TEXTJOIN(CHAR(10),TRUE,FILTER('SUMMARY DATA'!H:H,'SUMMARY DATA'!D:D=$C1462)),"""")
  )
)"),"")</f>
        <v/>
      </c>
      <c r="I1462" s="6" t="str">
        <f>IFERROR(__xludf.DUMMYFUNCTION("IF(H1462="""","""",
SUM(ARRAYFORMULA(VALUE(SPLIT(H1462,CHAR(10)))))
)"),"")</f>
        <v/>
      </c>
      <c r="J1462" s="2" t="str">
        <f>IFERROR(__xludf.DUMMYFUNCTION("IFERROR(
  TEXTJOIN(CHAR(10),TRUE,FILTER('SUMMARY DATA'!I:I,'SUMMARY DATA'!A:A=$A1462,'SUMMARY DATA'!C:C=$B1462)),
  IF(
    OR(
      ISNUMBER(SEARCH(""CDM CASH DEPOSIT"",$C1462)),
      ISNUMBER(SEARCH(""CASH DEPOSIT"",$C1462)),
      COUNTIF('SUMMARY D"&amp;"ATA'!D:D,$C1462)&lt;&gt;1
    ),
    """",
    IFERROR(TEXTJOIN(CHAR(10),TRUE,FILTER('SUMMARY DATA'!I:I,'SUMMARY DATA'!D:D=$C1462)),"""")
  )
)"),"")</f>
        <v/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 ht="15.75" customHeight="1" spans="1:27">
      <c r="A1463" s="2"/>
      <c r="B1463" s="2"/>
      <c r="C1463" s="2"/>
      <c r="D1463" s="6"/>
      <c r="E1463" s="4" t="str">
        <f>IFERROR(__xludf.DUMMYFUNCTION("IFERROR(
  TEXTJOIN(CHAR(10),TRUE,FILTER('SUMMARY DATA'!E:E,'SUMMARY DATA'!A:A=$A1463,'SUMMARY DATA'!C:C=$B1463)),
  IF(
    OR(
      ISNUMBER(SEARCH(""CDM CASH DEPOSIT"",$C1463)),
      ISNUMBER(SEARCH(""CASH DEPOSIT"",$C1463)),
      COUNTIF('SUMMARY D"&amp;"ATA'!D:D,$C1463)&lt;&gt;1
    ),
    """",
    IFERROR(TEXTJOIN(CHAR(10),TRUE,FILTER('SUMMARY DATA'!E:E,'SUMMARY DATA'!D:D=$C1463)),"""")
  )
)"),"")</f>
        <v/>
      </c>
      <c r="F1463" s="2" t="str">
        <f>IFERROR(__xludf.DUMMYFUNCTION("IFERROR(
  TEXTJOIN(CHAR(10),TRUE,FILTER('SUMMARY DATA'!F:F,'SUMMARY DATA'!A:A=$A1463,'SUMMARY DATA'!C:C=$B1463)),
  IF(
    OR(
      ISNUMBER(SEARCH(""CDM CASH DEPOSIT"",$C1463)),
      ISNUMBER(SEARCH(""CASH DEPOSIT"",$C1463)),
      COUNTIF('SUMMARY D"&amp;"ATA'!D:D,$C1463)&lt;&gt;1
    ),
    """",
    IFERROR(TEXTJOIN(CHAR(10),TRUE,FILTER('SUMMARY DATA'!F:F,'SUMMARY DATA'!D:D=$C1463)),"""")
  )
)"),"")</f>
        <v/>
      </c>
      <c r="G1463" s="2" t="str">
        <f>IFERROR(__xludf.DUMMYFUNCTION("IFERROR(
  TEXTJOIN(CHAR(10),TRUE,FILTER('SUMMARY DATA'!G:G,'SUMMARY DATA'!A:A=$A1463,'SUMMARY DATA'!C:C=$B1463)),
  IF(
    OR(
      ISNUMBER(SEARCH(""CDM CASH DEPOSIT"",$C1463)),
      ISNUMBER(SEARCH(""CASH DEPOSIT"",$C1463)),
      COUNTIF('SUMMARY D"&amp;"ATA'!D:D,$C1463)&lt;&gt;1
    ),
    """",
    IFERROR(TEXTJOIN(CHAR(10),TRUE,FILTER('SUMMARY DATA'!G:G,'SUMMARY DATA'!D:D=$C1463)),"""")
  )
)"),"")</f>
        <v/>
      </c>
      <c r="H1463" s="6" t="str">
        <f>IFERROR(__xludf.DUMMYFUNCTION("IFERROR(
  TEXTJOIN(CHAR(10),TRUE,FILTER('SUMMARY DATA'!H:H,'SUMMARY DATA'!A:A=$A1463,'SUMMARY DATA'!C:C=$B1463)),
  IF(
    OR(
      ISNUMBER(SEARCH(""CDM CASH DEPOSIT"",$C1463)),
      ISNUMBER(SEARCH(""CASH DEPOSIT"",$C1463)),
      COUNTIF('SUMMARY D"&amp;"ATA'!D:D,$C1463)&lt;&gt;1
    ),
    """",
    IFERROR(TEXTJOIN(CHAR(10),TRUE,FILTER('SUMMARY DATA'!H:H,'SUMMARY DATA'!D:D=$C1463)),"""")
  )
)"),"")</f>
        <v/>
      </c>
      <c r="I1463" s="6" t="str">
        <f>IFERROR(__xludf.DUMMYFUNCTION("IF(H1463="""","""",
SUM(ARRAYFORMULA(VALUE(SPLIT(H1463,CHAR(10)))))
)"),"")</f>
        <v/>
      </c>
      <c r="J1463" s="2" t="str">
        <f>IFERROR(__xludf.DUMMYFUNCTION("IFERROR(
  TEXTJOIN(CHAR(10),TRUE,FILTER('SUMMARY DATA'!I:I,'SUMMARY DATA'!A:A=$A1463,'SUMMARY DATA'!C:C=$B1463)),
  IF(
    OR(
      ISNUMBER(SEARCH(""CDM CASH DEPOSIT"",$C1463)),
      ISNUMBER(SEARCH(""CASH DEPOSIT"",$C1463)),
      COUNTIF('SUMMARY D"&amp;"ATA'!D:D,$C1463)&lt;&gt;1
    ),
    """",
    IFERROR(TEXTJOIN(CHAR(10),TRUE,FILTER('SUMMARY DATA'!I:I,'SUMMARY DATA'!D:D=$C1463)),"""")
  )
)"),"")</f>
        <v/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 ht="15.75" customHeight="1" spans="1:27">
      <c r="A1464" s="2"/>
      <c r="B1464" s="2"/>
      <c r="C1464" s="2"/>
      <c r="D1464" s="6"/>
      <c r="E1464" s="4" t="str">
        <f>IFERROR(__xludf.DUMMYFUNCTION("IFERROR(
  TEXTJOIN(CHAR(10),TRUE,FILTER('SUMMARY DATA'!E:E,'SUMMARY DATA'!A:A=$A1464,'SUMMARY DATA'!C:C=$B1464)),
  IF(
    OR(
      ISNUMBER(SEARCH(""CDM CASH DEPOSIT"",$C1464)),
      ISNUMBER(SEARCH(""CASH DEPOSIT"",$C1464)),
      COUNTIF('SUMMARY D"&amp;"ATA'!D:D,$C1464)&lt;&gt;1
    ),
    """",
    IFERROR(TEXTJOIN(CHAR(10),TRUE,FILTER('SUMMARY DATA'!E:E,'SUMMARY DATA'!D:D=$C1464)),"""")
  )
)"),"")</f>
        <v/>
      </c>
      <c r="F1464" s="2" t="str">
        <f>IFERROR(__xludf.DUMMYFUNCTION("IFERROR(
  TEXTJOIN(CHAR(10),TRUE,FILTER('SUMMARY DATA'!F:F,'SUMMARY DATA'!A:A=$A1464,'SUMMARY DATA'!C:C=$B1464)),
  IF(
    OR(
      ISNUMBER(SEARCH(""CDM CASH DEPOSIT"",$C1464)),
      ISNUMBER(SEARCH(""CASH DEPOSIT"",$C1464)),
      COUNTIF('SUMMARY D"&amp;"ATA'!D:D,$C1464)&lt;&gt;1
    ),
    """",
    IFERROR(TEXTJOIN(CHAR(10),TRUE,FILTER('SUMMARY DATA'!F:F,'SUMMARY DATA'!D:D=$C1464)),"""")
  )
)"),"")</f>
        <v/>
      </c>
      <c r="G1464" s="2" t="str">
        <f>IFERROR(__xludf.DUMMYFUNCTION("IFERROR(
  TEXTJOIN(CHAR(10),TRUE,FILTER('SUMMARY DATA'!G:G,'SUMMARY DATA'!A:A=$A1464,'SUMMARY DATA'!C:C=$B1464)),
  IF(
    OR(
      ISNUMBER(SEARCH(""CDM CASH DEPOSIT"",$C1464)),
      ISNUMBER(SEARCH(""CASH DEPOSIT"",$C1464)),
      COUNTIF('SUMMARY D"&amp;"ATA'!D:D,$C1464)&lt;&gt;1
    ),
    """",
    IFERROR(TEXTJOIN(CHAR(10),TRUE,FILTER('SUMMARY DATA'!G:G,'SUMMARY DATA'!D:D=$C1464)),"""")
  )
)"),"")</f>
        <v/>
      </c>
      <c r="H1464" s="6" t="str">
        <f>IFERROR(__xludf.DUMMYFUNCTION("IFERROR(
  TEXTJOIN(CHAR(10),TRUE,FILTER('SUMMARY DATA'!H:H,'SUMMARY DATA'!A:A=$A1464,'SUMMARY DATA'!C:C=$B1464)),
  IF(
    OR(
      ISNUMBER(SEARCH(""CDM CASH DEPOSIT"",$C1464)),
      ISNUMBER(SEARCH(""CASH DEPOSIT"",$C1464)),
      COUNTIF('SUMMARY D"&amp;"ATA'!D:D,$C1464)&lt;&gt;1
    ),
    """",
    IFERROR(TEXTJOIN(CHAR(10),TRUE,FILTER('SUMMARY DATA'!H:H,'SUMMARY DATA'!D:D=$C1464)),"""")
  )
)"),"")</f>
        <v/>
      </c>
      <c r="I1464" s="6" t="str">
        <f>IFERROR(__xludf.DUMMYFUNCTION("IF(H1464="""","""",
SUM(ARRAYFORMULA(VALUE(SPLIT(H1464,CHAR(10)))))
)"),"")</f>
        <v/>
      </c>
      <c r="J1464" s="2" t="str">
        <f>IFERROR(__xludf.DUMMYFUNCTION("IFERROR(
  TEXTJOIN(CHAR(10),TRUE,FILTER('SUMMARY DATA'!I:I,'SUMMARY DATA'!A:A=$A1464,'SUMMARY DATA'!C:C=$B1464)),
  IF(
    OR(
      ISNUMBER(SEARCH(""CDM CASH DEPOSIT"",$C1464)),
      ISNUMBER(SEARCH(""CASH DEPOSIT"",$C1464)),
      COUNTIF('SUMMARY D"&amp;"ATA'!D:D,$C1464)&lt;&gt;1
    ),
    """",
    IFERROR(TEXTJOIN(CHAR(10),TRUE,FILTER('SUMMARY DATA'!I:I,'SUMMARY DATA'!D:D=$C1464)),"""")
  )
)"),"")</f>
        <v/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ht="15.75" customHeight="1" spans="1:27">
      <c r="A1465" s="2"/>
      <c r="B1465" s="2"/>
      <c r="C1465" s="2"/>
      <c r="D1465" s="6"/>
      <c r="E1465" s="4" t="str">
        <f>IFERROR(__xludf.DUMMYFUNCTION("IFERROR(
  TEXTJOIN(CHAR(10),TRUE,FILTER('SUMMARY DATA'!E:E,'SUMMARY DATA'!A:A=$A1465,'SUMMARY DATA'!C:C=$B1465)),
  IF(
    OR(
      ISNUMBER(SEARCH(""CDM CASH DEPOSIT"",$C1465)),
      ISNUMBER(SEARCH(""CASH DEPOSIT"",$C1465)),
      COUNTIF('SUMMARY D"&amp;"ATA'!D:D,$C1465)&lt;&gt;1
    ),
    """",
    IFERROR(TEXTJOIN(CHAR(10),TRUE,FILTER('SUMMARY DATA'!E:E,'SUMMARY DATA'!D:D=$C1465)),"""")
  )
)"),"")</f>
        <v/>
      </c>
      <c r="F1465" s="2" t="str">
        <f>IFERROR(__xludf.DUMMYFUNCTION("IFERROR(
  TEXTJOIN(CHAR(10),TRUE,FILTER('SUMMARY DATA'!F:F,'SUMMARY DATA'!A:A=$A1465,'SUMMARY DATA'!C:C=$B1465)),
  IF(
    OR(
      ISNUMBER(SEARCH(""CDM CASH DEPOSIT"",$C1465)),
      ISNUMBER(SEARCH(""CASH DEPOSIT"",$C1465)),
      COUNTIF('SUMMARY D"&amp;"ATA'!D:D,$C1465)&lt;&gt;1
    ),
    """",
    IFERROR(TEXTJOIN(CHAR(10),TRUE,FILTER('SUMMARY DATA'!F:F,'SUMMARY DATA'!D:D=$C1465)),"""")
  )
)"),"")</f>
        <v/>
      </c>
      <c r="G1465" s="2" t="str">
        <f>IFERROR(__xludf.DUMMYFUNCTION("IFERROR(
  TEXTJOIN(CHAR(10),TRUE,FILTER('SUMMARY DATA'!G:G,'SUMMARY DATA'!A:A=$A1465,'SUMMARY DATA'!C:C=$B1465)),
  IF(
    OR(
      ISNUMBER(SEARCH(""CDM CASH DEPOSIT"",$C1465)),
      ISNUMBER(SEARCH(""CASH DEPOSIT"",$C1465)),
      COUNTIF('SUMMARY D"&amp;"ATA'!D:D,$C1465)&lt;&gt;1
    ),
    """",
    IFERROR(TEXTJOIN(CHAR(10),TRUE,FILTER('SUMMARY DATA'!G:G,'SUMMARY DATA'!D:D=$C1465)),"""")
  )
)"),"")</f>
        <v/>
      </c>
      <c r="H1465" s="6" t="str">
        <f>IFERROR(__xludf.DUMMYFUNCTION("IFERROR(
  TEXTJOIN(CHAR(10),TRUE,FILTER('SUMMARY DATA'!H:H,'SUMMARY DATA'!A:A=$A1465,'SUMMARY DATA'!C:C=$B1465)),
  IF(
    OR(
      ISNUMBER(SEARCH(""CDM CASH DEPOSIT"",$C1465)),
      ISNUMBER(SEARCH(""CASH DEPOSIT"",$C1465)),
      COUNTIF('SUMMARY D"&amp;"ATA'!D:D,$C1465)&lt;&gt;1
    ),
    """",
    IFERROR(TEXTJOIN(CHAR(10),TRUE,FILTER('SUMMARY DATA'!H:H,'SUMMARY DATA'!D:D=$C1465)),"""")
  )
)"),"")</f>
        <v/>
      </c>
      <c r="I1465" s="6" t="str">
        <f>IFERROR(__xludf.DUMMYFUNCTION("IF(H1465="""","""",
SUM(ARRAYFORMULA(VALUE(SPLIT(H1465,CHAR(10)))))
)"),"")</f>
        <v/>
      </c>
      <c r="J1465" s="2" t="str">
        <f>IFERROR(__xludf.DUMMYFUNCTION("IFERROR(
  TEXTJOIN(CHAR(10),TRUE,FILTER('SUMMARY DATA'!I:I,'SUMMARY DATA'!A:A=$A1465,'SUMMARY DATA'!C:C=$B1465)),
  IF(
    OR(
      ISNUMBER(SEARCH(""CDM CASH DEPOSIT"",$C1465)),
      ISNUMBER(SEARCH(""CASH DEPOSIT"",$C1465)),
      COUNTIF('SUMMARY D"&amp;"ATA'!D:D,$C1465)&lt;&gt;1
    ),
    """",
    IFERROR(TEXTJOIN(CHAR(10),TRUE,FILTER('SUMMARY DATA'!I:I,'SUMMARY DATA'!D:D=$C1465)),"""")
  )
)"),"")</f>
        <v/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ht="15.75" customHeight="1" spans="1:27">
      <c r="A1466" s="2"/>
      <c r="B1466" s="2"/>
      <c r="C1466" s="2"/>
      <c r="D1466" s="6"/>
      <c r="E1466" s="4" t="str">
        <f>IFERROR(__xludf.DUMMYFUNCTION("IFERROR(
  TEXTJOIN(CHAR(10),TRUE,FILTER('SUMMARY DATA'!E:E,'SUMMARY DATA'!A:A=$A1466,'SUMMARY DATA'!C:C=$B1466)),
  IF(
    OR(
      ISNUMBER(SEARCH(""CDM CASH DEPOSIT"",$C1466)),
      ISNUMBER(SEARCH(""CASH DEPOSIT"",$C1466)),
      COUNTIF('SUMMARY D"&amp;"ATA'!D:D,$C1466)&lt;&gt;1
    ),
    """",
    IFERROR(TEXTJOIN(CHAR(10),TRUE,FILTER('SUMMARY DATA'!E:E,'SUMMARY DATA'!D:D=$C1466)),"""")
  )
)"),"")</f>
        <v/>
      </c>
      <c r="F1466" s="2" t="str">
        <f>IFERROR(__xludf.DUMMYFUNCTION("IFERROR(
  TEXTJOIN(CHAR(10),TRUE,FILTER('SUMMARY DATA'!F:F,'SUMMARY DATA'!A:A=$A1466,'SUMMARY DATA'!C:C=$B1466)),
  IF(
    OR(
      ISNUMBER(SEARCH(""CDM CASH DEPOSIT"",$C1466)),
      ISNUMBER(SEARCH(""CASH DEPOSIT"",$C1466)),
      COUNTIF('SUMMARY D"&amp;"ATA'!D:D,$C1466)&lt;&gt;1
    ),
    """",
    IFERROR(TEXTJOIN(CHAR(10),TRUE,FILTER('SUMMARY DATA'!F:F,'SUMMARY DATA'!D:D=$C1466)),"""")
  )
)"),"")</f>
        <v/>
      </c>
      <c r="G1466" s="2" t="str">
        <f>IFERROR(__xludf.DUMMYFUNCTION("IFERROR(
  TEXTJOIN(CHAR(10),TRUE,FILTER('SUMMARY DATA'!G:G,'SUMMARY DATA'!A:A=$A1466,'SUMMARY DATA'!C:C=$B1466)),
  IF(
    OR(
      ISNUMBER(SEARCH(""CDM CASH DEPOSIT"",$C1466)),
      ISNUMBER(SEARCH(""CASH DEPOSIT"",$C1466)),
      COUNTIF('SUMMARY D"&amp;"ATA'!D:D,$C1466)&lt;&gt;1
    ),
    """",
    IFERROR(TEXTJOIN(CHAR(10),TRUE,FILTER('SUMMARY DATA'!G:G,'SUMMARY DATA'!D:D=$C1466)),"""")
  )
)"),"")</f>
        <v/>
      </c>
      <c r="H1466" s="6" t="str">
        <f>IFERROR(__xludf.DUMMYFUNCTION("IFERROR(
  TEXTJOIN(CHAR(10),TRUE,FILTER('SUMMARY DATA'!H:H,'SUMMARY DATA'!A:A=$A1466,'SUMMARY DATA'!C:C=$B1466)),
  IF(
    OR(
      ISNUMBER(SEARCH(""CDM CASH DEPOSIT"",$C1466)),
      ISNUMBER(SEARCH(""CASH DEPOSIT"",$C1466)),
      COUNTIF('SUMMARY D"&amp;"ATA'!D:D,$C1466)&lt;&gt;1
    ),
    """",
    IFERROR(TEXTJOIN(CHAR(10),TRUE,FILTER('SUMMARY DATA'!H:H,'SUMMARY DATA'!D:D=$C1466)),"""")
  )
)"),"")</f>
        <v/>
      </c>
      <c r="I1466" s="6" t="str">
        <f>IFERROR(__xludf.DUMMYFUNCTION("IF(H1466="""","""",
SUM(ARRAYFORMULA(VALUE(SPLIT(H1466,CHAR(10)))))
)"),"")</f>
        <v/>
      </c>
      <c r="J1466" s="2" t="str">
        <f>IFERROR(__xludf.DUMMYFUNCTION("IFERROR(
  TEXTJOIN(CHAR(10),TRUE,FILTER('SUMMARY DATA'!I:I,'SUMMARY DATA'!A:A=$A1466,'SUMMARY DATA'!C:C=$B1466)),
  IF(
    OR(
      ISNUMBER(SEARCH(""CDM CASH DEPOSIT"",$C1466)),
      ISNUMBER(SEARCH(""CASH DEPOSIT"",$C1466)),
      COUNTIF('SUMMARY D"&amp;"ATA'!D:D,$C1466)&lt;&gt;1
    ),
    """",
    IFERROR(TEXTJOIN(CHAR(10),TRUE,FILTER('SUMMARY DATA'!I:I,'SUMMARY DATA'!D:D=$C1466)),"""")
  )
)"),"")</f>
        <v/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ht="15.75" customHeight="1" spans="1:27">
      <c r="A1467" s="2"/>
      <c r="B1467" s="2"/>
      <c r="C1467" s="2"/>
      <c r="D1467" s="6"/>
      <c r="E1467" s="4" t="str">
        <f>IFERROR(__xludf.DUMMYFUNCTION("IFERROR(
  TEXTJOIN(CHAR(10),TRUE,FILTER('SUMMARY DATA'!E:E,'SUMMARY DATA'!A:A=$A1467,'SUMMARY DATA'!C:C=$B1467)),
  IF(
    OR(
      ISNUMBER(SEARCH(""CDM CASH DEPOSIT"",$C1467)),
      ISNUMBER(SEARCH(""CASH DEPOSIT"",$C1467)),
      COUNTIF('SUMMARY D"&amp;"ATA'!D:D,$C1467)&lt;&gt;1
    ),
    """",
    IFERROR(TEXTJOIN(CHAR(10),TRUE,FILTER('SUMMARY DATA'!E:E,'SUMMARY DATA'!D:D=$C1467)),"""")
  )
)"),"")</f>
        <v/>
      </c>
      <c r="F1467" s="2" t="str">
        <f>IFERROR(__xludf.DUMMYFUNCTION("IFERROR(
  TEXTJOIN(CHAR(10),TRUE,FILTER('SUMMARY DATA'!F:F,'SUMMARY DATA'!A:A=$A1467,'SUMMARY DATA'!C:C=$B1467)),
  IF(
    OR(
      ISNUMBER(SEARCH(""CDM CASH DEPOSIT"",$C1467)),
      ISNUMBER(SEARCH(""CASH DEPOSIT"",$C1467)),
      COUNTIF('SUMMARY D"&amp;"ATA'!D:D,$C1467)&lt;&gt;1
    ),
    """",
    IFERROR(TEXTJOIN(CHAR(10),TRUE,FILTER('SUMMARY DATA'!F:F,'SUMMARY DATA'!D:D=$C1467)),"""")
  )
)"),"")</f>
        <v/>
      </c>
      <c r="G1467" s="2" t="str">
        <f>IFERROR(__xludf.DUMMYFUNCTION("IFERROR(
  TEXTJOIN(CHAR(10),TRUE,FILTER('SUMMARY DATA'!G:G,'SUMMARY DATA'!A:A=$A1467,'SUMMARY DATA'!C:C=$B1467)),
  IF(
    OR(
      ISNUMBER(SEARCH(""CDM CASH DEPOSIT"",$C1467)),
      ISNUMBER(SEARCH(""CASH DEPOSIT"",$C1467)),
      COUNTIF('SUMMARY D"&amp;"ATA'!D:D,$C1467)&lt;&gt;1
    ),
    """",
    IFERROR(TEXTJOIN(CHAR(10),TRUE,FILTER('SUMMARY DATA'!G:G,'SUMMARY DATA'!D:D=$C1467)),"""")
  )
)"),"")</f>
        <v/>
      </c>
      <c r="H1467" s="6" t="str">
        <f>IFERROR(__xludf.DUMMYFUNCTION("IFERROR(
  TEXTJOIN(CHAR(10),TRUE,FILTER('SUMMARY DATA'!H:H,'SUMMARY DATA'!A:A=$A1467,'SUMMARY DATA'!C:C=$B1467)),
  IF(
    OR(
      ISNUMBER(SEARCH(""CDM CASH DEPOSIT"",$C1467)),
      ISNUMBER(SEARCH(""CASH DEPOSIT"",$C1467)),
      COUNTIF('SUMMARY D"&amp;"ATA'!D:D,$C1467)&lt;&gt;1
    ),
    """",
    IFERROR(TEXTJOIN(CHAR(10),TRUE,FILTER('SUMMARY DATA'!H:H,'SUMMARY DATA'!D:D=$C1467)),"""")
  )
)"),"")</f>
        <v/>
      </c>
      <c r="I1467" s="6" t="str">
        <f>IFERROR(__xludf.DUMMYFUNCTION("IF(H1467="""","""",
SUM(ARRAYFORMULA(VALUE(SPLIT(H1467,CHAR(10)))))
)"),"")</f>
        <v/>
      </c>
      <c r="J1467" s="2" t="str">
        <f>IFERROR(__xludf.DUMMYFUNCTION("IFERROR(
  TEXTJOIN(CHAR(10),TRUE,FILTER('SUMMARY DATA'!I:I,'SUMMARY DATA'!A:A=$A1467,'SUMMARY DATA'!C:C=$B1467)),
  IF(
    OR(
      ISNUMBER(SEARCH(""CDM CASH DEPOSIT"",$C1467)),
      ISNUMBER(SEARCH(""CASH DEPOSIT"",$C1467)),
      COUNTIF('SUMMARY D"&amp;"ATA'!D:D,$C1467)&lt;&gt;1
    ),
    """",
    IFERROR(TEXTJOIN(CHAR(10),TRUE,FILTER('SUMMARY DATA'!I:I,'SUMMARY DATA'!D:D=$C1467)),"""")
  )
)"),"")</f>
        <v/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 ht="15.75" customHeight="1" spans="1:27">
      <c r="A1468" s="2"/>
      <c r="B1468" s="2"/>
      <c r="C1468" s="2"/>
      <c r="D1468" s="6"/>
      <c r="E1468" s="4" t="str">
        <f>IFERROR(__xludf.DUMMYFUNCTION("IFERROR(
  TEXTJOIN(CHAR(10),TRUE,FILTER('SUMMARY DATA'!E:E,'SUMMARY DATA'!A:A=$A1468,'SUMMARY DATA'!C:C=$B1468)),
  IF(
    OR(
      ISNUMBER(SEARCH(""CDM CASH DEPOSIT"",$C1468)),
      ISNUMBER(SEARCH(""CASH DEPOSIT"",$C1468)),
      COUNTIF('SUMMARY D"&amp;"ATA'!D:D,$C1468)&lt;&gt;1
    ),
    """",
    IFERROR(TEXTJOIN(CHAR(10),TRUE,FILTER('SUMMARY DATA'!E:E,'SUMMARY DATA'!D:D=$C1468)),"""")
  )
)"),"")</f>
        <v/>
      </c>
      <c r="F1468" s="2" t="str">
        <f>IFERROR(__xludf.DUMMYFUNCTION("IFERROR(
  TEXTJOIN(CHAR(10),TRUE,FILTER('SUMMARY DATA'!F:F,'SUMMARY DATA'!A:A=$A1468,'SUMMARY DATA'!C:C=$B1468)),
  IF(
    OR(
      ISNUMBER(SEARCH(""CDM CASH DEPOSIT"",$C1468)),
      ISNUMBER(SEARCH(""CASH DEPOSIT"",$C1468)),
      COUNTIF('SUMMARY D"&amp;"ATA'!D:D,$C1468)&lt;&gt;1
    ),
    """",
    IFERROR(TEXTJOIN(CHAR(10),TRUE,FILTER('SUMMARY DATA'!F:F,'SUMMARY DATA'!D:D=$C1468)),"""")
  )
)"),"")</f>
        <v/>
      </c>
      <c r="G1468" s="2" t="str">
        <f>IFERROR(__xludf.DUMMYFUNCTION("IFERROR(
  TEXTJOIN(CHAR(10),TRUE,FILTER('SUMMARY DATA'!G:G,'SUMMARY DATA'!A:A=$A1468,'SUMMARY DATA'!C:C=$B1468)),
  IF(
    OR(
      ISNUMBER(SEARCH(""CDM CASH DEPOSIT"",$C1468)),
      ISNUMBER(SEARCH(""CASH DEPOSIT"",$C1468)),
      COUNTIF('SUMMARY D"&amp;"ATA'!D:D,$C1468)&lt;&gt;1
    ),
    """",
    IFERROR(TEXTJOIN(CHAR(10),TRUE,FILTER('SUMMARY DATA'!G:G,'SUMMARY DATA'!D:D=$C1468)),"""")
  )
)"),"")</f>
        <v/>
      </c>
      <c r="H1468" s="6" t="str">
        <f>IFERROR(__xludf.DUMMYFUNCTION("IFERROR(
  TEXTJOIN(CHAR(10),TRUE,FILTER('SUMMARY DATA'!H:H,'SUMMARY DATA'!A:A=$A1468,'SUMMARY DATA'!C:C=$B1468)),
  IF(
    OR(
      ISNUMBER(SEARCH(""CDM CASH DEPOSIT"",$C1468)),
      ISNUMBER(SEARCH(""CASH DEPOSIT"",$C1468)),
      COUNTIF('SUMMARY D"&amp;"ATA'!D:D,$C1468)&lt;&gt;1
    ),
    """",
    IFERROR(TEXTJOIN(CHAR(10),TRUE,FILTER('SUMMARY DATA'!H:H,'SUMMARY DATA'!D:D=$C1468)),"""")
  )
)"),"")</f>
        <v/>
      </c>
      <c r="I1468" s="6" t="str">
        <f>IFERROR(__xludf.DUMMYFUNCTION("IF(H1468="""","""",
SUM(ARRAYFORMULA(VALUE(SPLIT(H1468,CHAR(10)))))
)"),"")</f>
        <v/>
      </c>
      <c r="J1468" s="2" t="str">
        <f>IFERROR(__xludf.DUMMYFUNCTION("IFERROR(
  TEXTJOIN(CHAR(10),TRUE,FILTER('SUMMARY DATA'!I:I,'SUMMARY DATA'!A:A=$A1468,'SUMMARY DATA'!C:C=$B1468)),
  IF(
    OR(
      ISNUMBER(SEARCH(""CDM CASH DEPOSIT"",$C1468)),
      ISNUMBER(SEARCH(""CASH DEPOSIT"",$C1468)),
      COUNTIF('SUMMARY D"&amp;"ATA'!D:D,$C1468)&lt;&gt;1
    ),
    """",
    IFERROR(TEXTJOIN(CHAR(10),TRUE,FILTER('SUMMARY DATA'!I:I,'SUMMARY DATA'!D:D=$C1468)),"""")
  )
)"),"")</f>
        <v/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 ht="15.75" customHeight="1" spans="1:27">
      <c r="A1469" s="2"/>
      <c r="B1469" s="2"/>
      <c r="C1469" s="2"/>
      <c r="D1469" s="6"/>
      <c r="E1469" s="4" t="str">
        <f>IFERROR(__xludf.DUMMYFUNCTION("IFERROR(
  TEXTJOIN(CHAR(10),TRUE,FILTER('SUMMARY DATA'!E:E,'SUMMARY DATA'!A:A=$A1469,'SUMMARY DATA'!C:C=$B1469)),
  IF(
    OR(
      ISNUMBER(SEARCH(""CDM CASH DEPOSIT"",$C1469)),
      ISNUMBER(SEARCH(""CASH DEPOSIT"",$C1469)),
      COUNTIF('SUMMARY D"&amp;"ATA'!D:D,$C1469)&lt;&gt;1
    ),
    """",
    IFERROR(TEXTJOIN(CHAR(10),TRUE,FILTER('SUMMARY DATA'!E:E,'SUMMARY DATA'!D:D=$C1469)),"""")
  )
)"),"")</f>
        <v/>
      </c>
      <c r="F1469" s="2" t="str">
        <f>IFERROR(__xludf.DUMMYFUNCTION("IFERROR(
  TEXTJOIN(CHAR(10),TRUE,FILTER('SUMMARY DATA'!F:F,'SUMMARY DATA'!A:A=$A1469,'SUMMARY DATA'!C:C=$B1469)),
  IF(
    OR(
      ISNUMBER(SEARCH(""CDM CASH DEPOSIT"",$C1469)),
      ISNUMBER(SEARCH(""CASH DEPOSIT"",$C1469)),
      COUNTIF('SUMMARY D"&amp;"ATA'!D:D,$C1469)&lt;&gt;1
    ),
    """",
    IFERROR(TEXTJOIN(CHAR(10),TRUE,FILTER('SUMMARY DATA'!F:F,'SUMMARY DATA'!D:D=$C1469)),"""")
  )
)"),"")</f>
        <v/>
      </c>
      <c r="G1469" s="2" t="str">
        <f>IFERROR(__xludf.DUMMYFUNCTION("IFERROR(
  TEXTJOIN(CHAR(10),TRUE,FILTER('SUMMARY DATA'!G:G,'SUMMARY DATA'!A:A=$A1469,'SUMMARY DATA'!C:C=$B1469)),
  IF(
    OR(
      ISNUMBER(SEARCH(""CDM CASH DEPOSIT"",$C1469)),
      ISNUMBER(SEARCH(""CASH DEPOSIT"",$C1469)),
      COUNTIF('SUMMARY D"&amp;"ATA'!D:D,$C1469)&lt;&gt;1
    ),
    """",
    IFERROR(TEXTJOIN(CHAR(10),TRUE,FILTER('SUMMARY DATA'!G:G,'SUMMARY DATA'!D:D=$C1469)),"""")
  )
)"),"")</f>
        <v/>
      </c>
      <c r="H1469" s="6" t="str">
        <f>IFERROR(__xludf.DUMMYFUNCTION("IFERROR(
  TEXTJOIN(CHAR(10),TRUE,FILTER('SUMMARY DATA'!H:H,'SUMMARY DATA'!A:A=$A1469,'SUMMARY DATA'!C:C=$B1469)),
  IF(
    OR(
      ISNUMBER(SEARCH(""CDM CASH DEPOSIT"",$C1469)),
      ISNUMBER(SEARCH(""CASH DEPOSIT"",$C1469)),
      COUNTIF('SUMMARY D"&amp;"ATA'!D:D,$C1469)&lt;&gt;1
    ),
    """",
    IFERROR(TEXTJOIN(CHAR(10),TRUE,FILTER('SUMMARY DATA'!H:H,'SUMMARY DATA'!D:D=$C1469)),"""")
  )
)"),"")</f>
        <v/>
      </c>
      <c r="I1469" s="6" t="str">
        <f>IFERROR(__xludf.DUMMYFUNCTION("IF(H1469="""","""",
SUM(ARRAYFORMULA(VALUE(SPLIT(H1469,CHAR(10)))))
)"),"")</f>
        <v/>
      </c>
      <c r="J1469" s="2" t="str">
        <f>IFERROR(__xludf.DUMMYFUNCTION("IFERROR(
  TEXTJOIN(CHAR(10),TRUE,FILTER('SUMMARY DATA'!I:I,'SUMMARY DATA'!A:A=$A1469,'SUMMARY DATA'!C:C=$B1469)),
  IF(
    OR(
      ISNUMBER(SEARCH(""CDM CASH DEPOSIT"",$C1469)),
      ISNUMBER(SEARCH(""CASH DEPOSIT"",$C1469)),
      COUNTIF('SUMMARY D"&amp;"ATA'!D:D,$C1469)&lt;&gt;1
    ),
    """",
    IFERROR(TEXTJOIN(CHAR(10),TRUE,FILTER('SUMMARY DATA'!I:I,'SUMMARY DATA'!D:D=$C1469)),"""")
  )
)"),"")</f>
        <v/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 ht="15.75" customHeight="1" spans="1:27">
      <c r="A1470" s="2"/>
      <c r="B1470" s="2"/>
      <c r="C1470" s="2"/>
      <c r="D1470" s="6"/>
      <c r="E1470" s="4" t="str">
        <f>IFERROR(__xludf.DUMMYFUNCTION("IFERROR(
  TEXTJOIN(CHAR(10),TRUE,FILTER('SUMMARY DATA'!E:E,'SUMMARY DATA'!A:A=$A1470,'SUMMARY DATA'!C:C=$B1470)),
  IF(
    OR(
      ISNUMBER(SEARCH(""CDM CASH DEPOSIT"",$C1470)),
      ISNUMBER(SEARCH(""CASH DEPOSIT"",$C1470)),
      COUNTIF('SUMMARY D"&amp;"ATA'!D:D,$C1470)&lt;&gt;1
    ),
    """",
    IFERROR(TEXTJOIN(CHAR(10),TRUE,FILTER('SUMMARY DATA'!E:E,'SUMMARY DATA'!D:D=$C1470)),"""")
  )
)"),"")</f>
        <v/>
      </c>
      <c r="F1470" s="2" t="str">
        <f>IFERROR(__xludf.DUMMYFUNCTION("IFERROR(
  TEXTJOIN(CHAR(10),TRUE,FILTER('SUMMARY DATA'!F:F,'SUMMARY DATA'!A:A=$A1470,'SUMMARY DATA'!C:C=$B1470)),
  IF(
    OR(
      ISNUMBER(SEARCH(""CDM CASH DEPOSIT"",$C1470)),
      ISNUMBER(SEARCH(""CASH DEPOSIT"",$C1470)),
      COUNTIF('SUMMARY D"&amp;"ATA'!D:D,$C1470)&lt;&gt;1
    ),
    """",
    IFERROR(TEXTJOIN(CHAR(10),TRUE,FILTER('SUMMARY DATA'!F:F,'SUMMARY DATA'!D:D=$C1470)),"""")
  )
)"),"")</f>
        <v/>
      </c>
      <c r="G1470" s="2" t="str">
        <f>IFERROR(__xludf.DUMMYFUNCTION("IFERROR(
  TEXTJOIN(CHAR(10),TRUE,FILTER('SUMMARY DATA'!G:G,'SUMMARY DATA'!A:A=$A1470,'SUMMARY DATA'!C:C=$B1470)),
  IF(
    OR(
      ISNUMBER(SEARCH(""CDM CASH DEPOSIT"",$C1470)),
      ISNUMBER(SEARCH(""CASH DEPOSIT"",$C1470)),
      COUNTIF('SUMMARY D"&amp;"ATA'!D:D,$C1470)&lt;&gt;1
    ),
    """",
    IFERROR(TEXTJOIN(CHAR(10),TRUE,FILTER('SUMMARY DATA'!G:G,'SUMMARY DATA'!D:D=$C1470)),"""")
  )
)"),"")</f>
        <v/>
      </c>
      <c r="H1470" s="6" t="str">
        <f>IFERROR(__xludf.DUMMYFUNCTION("IFERROR(
  TEXTJOIN(CHAR(10),TRUE,FILTER('SUMMARY DATA'!H:H,'SUMMARY DATA'!A:A=$A1470,'SUMMARY DATA'!C:C=$B1470)),
  IF(
    OR(
      ISNUMBER(SEARCH(""CDM CASH DEPOSIT"",$C1470)),
      ISNUMBER(SEARCH(""CASH DEPOSIT"",$C1470)),
      COUNTIF('SUMMARY D"&amp;"ATA'!D:D,$C1470)&lt;&gt;1
    ),
    """",
    IFERROR(TEXTJOIN(CHAR(10),TRUE,FILTER('SUMMARY DATA'!H:H,'SUMMARY DATA'!D:D=$C1470)),"""")
  )
)"),"")</f>
        <v/>
      </c>
      <c r="I1470" s="6" t="str">
        <f>IFERROR(__xludf.DUMMYFUNCTION("IF(H1470="""","""",
SUM(ARRAYFORMULA(VALUE(SPLIT(H1470,CHAR(10)))))
)"),"")</f>
        <v/>
      </c>
      <c r="J1470" s="2" t="str">
        <f>IFERROR(__xludf.DUMMYFUNCTION("IFERROR(
  TEXTJOIN(CHAR(10),TRUE,FILTER('SUMMARY DATA'!I:I,'SUMMARY DATA'!A:A=$A1470,'SUMMARY DATA'!C:C=$B1470)),
  IF(
    OR(
      ISNUMBER(SEARCH(""CDM CASH DEPOSIT"",$C1470)),
      ISNUMBER(SEARCH(""CASH DEPOSIT"",$C1470)),
      COUNTIF('SUMMARY D"&amp;"ATA'!D:D,$C1470)&lt;&gt;1
    ),
    """",
    IFERROR(TEXTJOIN(CHAR(10),TRUE,FILTER('SUMMARY DATA'!I:I,'SUMMARY DATA'!D:D=$C1470)),"""")
  )
)"),"")</f>
        <v/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 ht="15.75" customHeight="1" spans="1:27">
      <c r="A1471" s="2"/>
      <c r="B1471" s="2"/>
      <c r="C1471" s="2"/>
      <c r="D1471" s="6"/>
      <c r="E1471" s="4" t="str">
        <f>IFERROR(__xludf.DUMMYFUNCTION("IFERROR(
  TEXTJOIN(CHAR(10),TRUE,FILTER('SUMMARY DATA'!E:E,'SUMMARY DATA'!A:A=$A1471,'SUMMARY DATA'!C:C=$B1471)),
  IF(
    OR(
      ISNUMBER(SEARCH(""CDM CASH DEPOSIT"",$C1471)),
      ISNUMBER(SEARCH(""CASH DEPOSIT"",$C1471)),
      COUNTIF('SUMMARY D"&amp;"ATA'!D:D,$C1471)&lt;&gt;1
    ),
    """",
    IFERROR(TEXTJOIN(CHAR(10),TRUE,FILTER('SUMMARY DATA'!E:E,'SUMMARY DATA'!D:D=$C1471)),"""")
  )
)"),"")</f>
        <v/>
      </c>
      <c r="F1471" s="2" t="str">
        <f>IFERROR(__xludf.DUMMYFUNCTION("IFERROR(
  TEXTJOIN(CHAR(10),TRUE,FILTER('SUMMARY DATA'!F:F,'SUMMARY DATA'!A:A=$A1471,'SUMMARY DATA'!C:C=$B1471)),
  IF(
    OR(
      ISNUMBER(SEARCH(""CDM CASH DEPOSIT"",$C1471)),
      ISNUMBER(SEARCH(""CASH DEPOSIT"",$C1471)),
      COUNTIF('SUMMARY D"&amp;"ATA'!D:D,$C1471)&lt;&gt;1
    ),
    """",
    IFERROR(TEXTJOIN(CHAR(10),TRUE,FILTER('SUMMARY DATA'!F:F,'SUMMARY DATA'!D:D=$C1471)),"""")
  )
)"),"")</f>
        <v/>
      </c>
      <c r="G1471" s="2" t="str">
        <f>IFERROR(__xludf.DUMMYFUNCTION("IFERROR(
  TEXTJOIN(CHAR(10),TRUE,FILTER('SUMMARY DATA'!G:G,'SUMMARY DATA'!A:A=$A1471,'SUMMARY DATA'!C:C=$B1471)),
  IF(
    OR(
      ISNUMBER(SEARCH(""CDM CASH DEPOSIT"",$C1471)),
      ISNUMBER(SEARCH(""CASH DEPOSIT"",$C1471)),
      COUNTIF('SUMMARY D"&amp;"ATA'!D:D,$C1471)&lt;&gt;1
    ),
    """",
    IFERROR(TEXTJOIN(CHAR(10),TRUE,FILTER('SUMMARY DATA'!G:G,'SUMMARY DATA'!D:D=$C1471)),"""")
  )
)"),"")</f>
        <v/>
      </c>
      <c r="H1471" s="6" t="str">
        <f>IFERROR(__xludf.DUMMYFUNCTION("IFERROR(
  TEXTJOIN(CHAR(10),TRUE,FILTER('SUMMARY DATA'!H:H,'SUMMARY DATA'!A:A=$A1471,'SUMMARY DATA'!C:C=$B1471)),
  IF(
    OR(
      ISNUMBER(SEARCH(""CDM CASH DEPOSIT"",$C1471)),
      ISNUMBER(SEARCH(""CASH DEPOSIT"",$C1471)),
      COUNTIF('SUMMARY D"&amp;"ATA'!D:D,$C1471)&lt;&gt;1
    ),
    """",
    IFERROR(TEXTJOIN(CHAR(10),TRUE,FILTER('SUMMARY DATA'!H:H,'SUMMARY DATA'!D:D=$C1471)),"""")
  )
)"),"")</f>
        <v/>
      </c>
      <c r="I1471" s="6" t="str">
        <f>IFERROR(__xludf.DUMMYFUNCTION("IF(H1471="""","""",
SUM(ARRAYFORMULA(VALUE(SPLIT(H1471,CHAR(10)))))
)"),"")</f>
        <v/>
      </c>
      <c r="J1471" s="2" t="str">
        <f>IFERROR(__xludf.DUMMYFUNCTION("IFERROR(
  TEXTJOIN(CHAR(10),TRUE,FILTER('SUMMARY DATA'!I:I,'SUMMARY DATA'!A:A=$A1471,'SUMMARY DATA'!C:C=$B1471)),
  IF(
    OR(
      ISNUMBER(SEARCH(""CDM CASH DEPOSIT"",$C1471)),
      ISNUMBER(SEARCH(""CASH DEPOSIT"",$C1471)),
      COUNTIF('SUMMARY D"&amp;"ATA'!D:D,$C1471)&lt;&gt;1
    ),
    """",
    IFERROR(TEXTJOIN(CHAR(10),TRUE,FILTER('SUMMARY DATA'!I:I,'SUMMARY DATA'!D:D=$C1471)),"""")
  )
)"),"")</f>
        <v/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 ht="15.75" customHeight="1" spans="1:27">
      <c r="A1472" s="2"/>
      <c r="B1472" s="2"/>
      <c r="C1472" s="2"/>
      <c r="D1472" s="6"/>
      <c r="E1472" s="4" t="str">
        <f>IFERROR(__xludf.DUMMYFUNCTION("IFERROR(
  TEXTJOIN(CHAR(10),TRUE,FILTER('SUMMARY DATA'!E:E,'SUMMARY DATA'!A:A=$A1472,'SUMMARY DATA'!C:C=$B1472)),
  IF(
    OR(
      ISNUMBER(SEARCH(""CDM CASH DEPOSIT"",$C1472)),
      ISNUMBER(SEARCH(""CASH DEPOSIT"",$C1472)),
      COUNTIF('SUMMARY D"&amp;"ATA'!D:D,$C1472)&lt;&gt;1
    ),
    """",
    IFERROR(TEXTJOIN(CHAR(10),TRUE,FILTER('SUMMARY DATA'!E:E,'SUMMARY DATA'!D:D=$C1472)),"""")
  )
)"),"")</f>
        <v/>
      </c>
      <c r="F1472" s="2" t="str">
        <f>IFERROR(__xludf.DUMMYFUNCTION("IFERROR(
  TEXTJOIN(CHAR(10),TRUE,FILTER('SUMMARY DATA'!F:F,'SUMMARY DATA'!A:A=$A1472,'SUMMARY DATA'!C:C=$B1472)),
  IF(
    OR(
      ISNUMBER(SEARCH(""CDM CASH DEPOSIT"",$C1472)),
      ISNUMBER(SEARCH(""CASH DEPOSIT"",$C1472)),
      COUNTIF('SUMMARY D"&amp;"ATA'!D:D,$C1472)&lt;&gt;1
    ),
    """",
    IFERROR(TEXTJOIN(CHAR(10),TRUE,FILTER('SUMMARY DATA'!F:F,'SUMMARY DATA'!D:D=$C1472)),"""")
  )
)"),"")</f>
        <v/>
      </c>
      <c r="G1472" s="2" t="str">
        <f>IFERROR(__xludf.DUMMYFUNCTION("IFERROR(
  TEXTJOIN(CHAR(10),TRUE,FILTER('SUMMARY DATA'!G:G,'SUMMARY DATA'!A:A=$A1472,'SUMMARY DATA'!C:C=$B1472)),
  IF(
    OR(
      ISNUMBER(SEARCH(""CDM CASH DEPOSIT"",$C1472)),
      ISNUMBER(SEARCH(""CASH DEPOSIT"",$C1472)),
      COUNTIF('SUMMARY D"&amp;"ATA'!D:D,$C1472)&lt;&gt;1
    ),
    """",
    IFERROR(TEXTJOIN(CHAR(10),TRUE,FILTER('SUMMARY DATA'!G:G,'SUMMARY DATA'!D:D=$C1472)),"""")
  )
)"),"")</f>
        <v/>
      </c>
      <c r="H1472" s="6" t="str">
        <f>IFERROR(__xludf.DUMMYFUNCTION("IFERROR(
  TEXTJOIN(CHAR(10),TRUE,FILTER('SUMMARY DATA'!H:H,'SUMMARY DATA'!A:A=$A1472,'SUMMARY DATA'!C:C=$B1472)),
  IF(
    OR(
      ISNUMBER(SEARCH(""CDM CASH DEPOSIT"",$C1472)),
      ISNUMBER(SEARCH(""CASH DEPOSIT"",$C1472)),
      COUNTIF('SUMMARY D"&amp;"ATA'!D:D,$C1472)&lt;&gt;1
    ),
    """",
    IFERROR(TEXTJOIN(CHAR(10),TRUE,FILTER('SUMMARY DATA'!H:H,'SUMMARY DATA'!D:D=$C1472)),"""")
  )
)"),"")</f>
        <v/>
      </c>
      <c r="I1472" s="6" t="str">
        <f>IFERROR(__xludf.DUMMYFUNCTION("IF(H1472="""","""",
SUM(ARRAYFORMULA(VALUE(SPLIT(H1472,CHAR(10)))))
)"),"")</f>
        <v/>
      </c>
      <c r="J1472" s="2" t="str">
        <f>IFERROR(__xludf.DUMMYFUNCTION("IFERROR(
  TEXTJOIN(CHAR(10),TRUE,FILTER('SUMMARY DATA'!I:I,'SUMMARY DATA'!A:A=$A1472,'SUMMARY DATA'!C:C=$B1472)),
  IF(
    OR(
      ISNUMBER(SEARCH(""CDM CASH DEPOSIT"",$C1472)),
      ISNUMBER(SEARCH(""CASH DEPOSIT"",$C1472)),
      COUNTIF('SUMMARY D"&amp;"ATA'!D:D,$C1472)&lt;&gt;1
    ),
    """",
    IFERROR(TEXTJOIN(CHAR(10),TRUE,FILTER('SUMMARY DATA'!I:I,'SUMMARY DATA'!D:D=$C1472)),"""")
  )
)"),"")</f>
        <v/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 ht="15.75" customHeight="1" spans="1:27">
      <c r="A1473" s="2"/>
      <c r="B1473" s="2"/>
      <c r="C1473" s="2"/>
      <c r="D1473" s="6"/>
      <c r="E1473" s="4" t="str">
        <f>IFERROR(__xludf.DUMMYFUNCTION("IFERROR(
  TEXTJOIN(CHAR(10),TRUE,FILTER('SUMMARY DATA'!E:E,'SUMMARY DATA'!A:A=$A1473,'SUMMARY DATA'!C:C=$B1473)),
  IF(
    OR(
      ISNUMBER(SEARCH(""CDM CASH DEPOSIT"",$C1473)),
      ISNUMBER(SEARCH(""CASH DEPOSIT"",$C1473)),
      COUNTIF('SUMMARY D"&amp;"ATA'!D:D,$C1473)&lt;&gt;1
    ),
    """",
    IFERROR(TEXTJOIN(CHAR(10),TRUE,FILTER('SUMMARY DATA'!E:E,'SUMMARY DATA'!D:D=$C1473)),"""")
  )
)"),"")</f>
        <v/>
      </c>
      <c r="F1473" s="2" t="str">
        <f>IFERROR(__xludf.DUMMYFUNCTION("IFERROR(
  TEXTJOIN(CHAR(10),TRUE,FILTER('SUMMARY DATA'!F:F,'SUMMARY DATA'!A:A=$A1473,'SUMMARY DATA'!C:C=$B1473)),
  IF(
    OR(
      ISNUMBER(SEARCH(""CDM CASH DEPOSIT"",$C1473)),
      ISNUMBER(SEARCH(""CASH DEPOSIT"",$C1473)),
      COUNTIF('SUMMARY D"&amp;"ATA'!D:D,$C1473)&lt;&gt;1
    ),
    """",
    IFERROR(TEXTJOIN(CHAR(10),TRUE,FILTER('SUMMARY DATA'!F:F,'SUMMARY DATA'!D:D=$C1473)),"""")
  )
)"),"")</f>
        <v/>
      </c>
      <c r="G1473" s="2" t="str">
        <f>IFERROR(__xludf.DUMMYFUNCTION("IFERROR(
  TEXTJOIN(CHAR(10),TRUE,FILTER('SUMMARY DATA'!G:G,'SUMMARY DATA'!A:A=$A1473,'SUMMARY DATA'!C:C=$B1473)),
  IF(
    OR(
      ISNUMBER(SEARCH(""CDM CASH DEPOSIT"",$C1473)),
      ISNUMBER(SEARCH(""CASH DEPOSIT"",$C1473)),
      COUNTIF('SUMMARY D"&amp;"ATA'!D:D,$C1473)&lt;&gt;1
    ),
    """",
    IFERROR(TEXTJOIN(CHAR(10),TRUE,FILTER('SUMMARY DATA'!G:G,'SUMMARY DATA'!D:D=$C1473)),"""")
  )
)"),"")</f>
        <v/>
      </c>
      <c r="H1473" s="6" t="str">
        <f>IFERROR(__xludf.DUMMYFUNCTION("IFERROR(
  TEXTJOIN(CHAR(10),TRUE,FILTER('SUMMARY DATA'!H:H,'SUMMARY DATA'!A:A=$A1473,'SUMMARY DATA'!C:C=$B1473)),
  IF(
    OR(
      ISNUMBER(SEARCH(""CDM CASH DEPOSIT"",$C1473)),
      ISNUMBER(SEARCH(""CASH DEPOSIT"",$C1473)),
      COUNTIF('SUMMARY D"&amp;"ATA'!D:D,$C1473)&lt;&gt;1
    ),
    """",
    IFERROR(TEXTJOIN(CHAR(10),TRUE,FILTER('SUMMARY DATA'!H:H,'SUMMARY DATA'!D:D=$C1473)),"""")
  )
)"),"")</f>
        <v/>
      </c>
      <c r="I1473" s="6" t="str">
        <f>IFERROR(__xludf.DUMMYFUNCTION("IF(H1473="""","""",
SUM(ARRAYFORMULA(VALUE(SPLIT(H1473,CHAR(10)))))
)"),"")</f>
        <v/>
      </c>
      <c r="J1473" s="2" t="str">
        <f>IFERROR(__xludf.DUMMYFUNCTION("IFERROR(
  TEXTJOIN(CHAR(10),TRUE,FILTER('SUMMARY DATA'!I:I,'SUMMARY DATA'!A:A=$A1473,'SUMMARY DATA'!C:C=$B1473)),
  IF(
    OR(
      ISNUMBER(SEARCH(""CDM CASH DEPOSIT"",$C1473)),
      ISNUMBER(SEARCH(""CASH DEPOSIT"",$C1473)),
      COUNTIF('SUMMARY D"&amp;"ATA'!D:D,$C1473)&lt;&gt;1
    ),
    """",
    IFERROR(TEXTJOIN(CHAR(10),TRUE,FILTER('SUMMARY DATA'!I:I,'SUMMARY DATA'!D:D=$C1473)),"""")
  )
)"),"")</f>
        <v/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 ht="15.75" customHeight="1" spans="1:27">
      <c r="A1474" s="2"/>
      <c r="B1474" s="2"/>
      <c r="C1474" s="2"/>
      <c r="D1474" s="6"/>
      <c r="E1474" s="4" t="str">
        <f>IFERROR(__xludf.DUMMYFUNCTION("IFERROR(
  TEXTJOIN(CHAR(10),TRUE,FILTER('SUMMARY DATA'!E:E,'SUMMARY DATA'!A:A=$A1474,'SUMMARY DATA'!C:C=$B1474)),
  IF(
    OR(
      ISNUMBER(SEARCH(""CDM CASH DEPOSIT"",$C1474)),
      ISNUMBER(SEARCH(""CASH DEPOSIT"",$C1474)),
      COUNTIF('SUMMARY D"&amp;"ATA'!D:D,$C1474)&lt;&gt;1
    ),
    """",
    IFERROR(TEXTJOIN(CHAR(10),TRUE,FILTER('SUMMARY DATA'!E:E,'SUMMARY DATA'!D:D=$C1474)),"""")
  )
)"),"")</f>
        <v/>
      </c>
      <c r="F1474" s="2" t="str">
        <f>IFERROR(__xludf.DUMMYFUNCTION("IFERROR(
  TEXTJOIN(CHAR(10),TRUE,FILTER('SUMMARY DATA'!F:F,'SUMMARY DATA'!A:A=$A1474,'SUMMARY DATA'!C:C=$B1474)),
  IF(
    OR(
      ISNUMBER(SEARCH(""CDM CASH DEPOSIT"",$C1474)),
      ISNUMBER(SEARCH(""CASH DEPOSIT"",$C1474)),
      COUNTIF('SUMMARY D"&amp;"ATA'!D:D,$C1474)&lt;&gt;1
    ),
    """",
    IFERROR(TEXTJOIN(CHAR(10),TRUE,FILTER('SUMMARY DATA'!F:F,'SUMMARY DATA'!D:D=$C1474)),"""")
  )
)"),"")</f>
        <v/>
      </c>
      <c r="G1474" s="2" t="str">
        <f>IFERROR(__xludf.DUMMYFUNCTION("IFERROR(
  TEXTJOIN(CHAR(10),TRUE,FILTER('SUMMARY DATA'!G:G,'SUMMARY DATA'!A:A=$A1474,'SUMMARY DATA'!C:C=$B1474)),
  IF(
    OR(
      ISNUMBER(SEARCH(""CDM CASH DEPOSIT"",$C1474)),
      ISNUMBER(SEARCH(""CASH DEPOSIT"",$C1474)),
      COUNTIF('SUMMARY D"&amp;"ATA'!D:D,$C1474)&lt;&gt;1
    ),
    """",
    IFERROR(TEXTJOIN(CHAR(10),TRUE,FILTER('SUMMARY DATA'!G:G,'SUMMARY DATA'!D:D=$C1474)),"""")
  )
)"),"")</f>
        <v/>
      </c>
      <c r="H1474" s="6" t="str">
        <f>IFERROR(__xludf.DUMMYFUNCTION("IFERROR(
  TEXTJOIN(CHAR(10),TRUE,FILTER('SUMMARY DATA'!H:H,'SUMMARY DATA'!A:A=$A1474,'SUMMARY DATA'!C:C=$B1474)),
  IF(
    OR(
      ISNUMBER(SEARCH(""CDM CASH DEPOSIT"",$C1474)),
      ISNUMBER(SEARCH(""CASH DEPOSIT"",$C1474)),
      COUNTIF('SUMMARY D"&amp;"ATA'!D:D,$C1474)&lt;&gt;1
    ),
    """",
    IFERROR(TEXTJOIN(CHAR(10),TRUE,FILTER('SUMMARY DATA'!H:H,'SUMMARY DATA'!D:D=$C1474)),"""")
  )
)"),"")</f>
        <v/>
      </c>
      <c r="I1474" s="6" t="str">
        <f>IFERROR(__xludf.DUMMYFUNCTION("IF(H1474="""","""",
SUM(ARRAYFORMULA(VALUE(SPLIT(H1474,CHAR(10)))))
)"),"")</f>
        <v/>
      </c>
      <c r="J1474" s="2" t="str">
        <f>IFERROR(__xludf.DUMMYFUNCTION("IFERROR(
  TEXTJOIN(CHAR(10),TRUE,FILTER('SUMMARY DATA'!I:I,'SUMMARY DATA'!A:A=$A1474,'SUMMARY DATA'!C:C=$B1474)),
  IF(
    OR(
      ISNUMBER(SEARCH(""CDM CASH DEPOSIT"",$C1474)),
      ISNUMBER(SEARCH(""CASH DEPOSIT"",$C1474)),
      COUNTIF('SUMMARY D"&amp;"ATA'!D:D,$C1474)&lt;&gt;1
    ),
    """",
    IFERROR(TEXTJOIN(CHAR(10),TRUE,FILTER('SUMMARY DATA'!I:I,'SUMMARY DATA'!D:D=$C1474)),"""")
  )
)"),"")</f>
        <v/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 ht="15.75" customHeight="1" spans="1:27">
      <c r="A1475" s="2"/>
      <c r="B1475" s="2"/>
      <c r="C1475" s="2"/>
      <c r="D1475" s="6"/>
      <c r="E1475" s="4" t="str">
        <f>IFERROR(__xludf.DUMMYFUNCTION("IFERROR(
  TEXTJOIN(CHAR(10),TRUE,FILTER('SUMMARY DATA'!E:E,'SUMMARY DATA'!A:A=$A1475,'SUMMARY DATA'!C:C=$B1475)),
  IF(
    OR(
      ISNUMBER(SEARCH(""CDM CASH DEPOSIT"",$C1475)),
      ISNUMBER(SEARCH(""CASH DEPOSIT"",$C1475)),
      COUNTIF('SUMMARY D"&amp;"ATA'!D:D,$C1475)&lt;&gt;1
    ),
    """",
    IFERROR(TEXTJOIN(CHAR(10),TRUE,FILTER('SUMMARY DATA'!E:E,'SUMMARY DATA'!D:D=$C1475)),"""")
  )
)"),"")</f>
        <v/>
      </c>
      <c r="F1475" s="2" t="str">
        <f>IFERROR(__xludf.DUMMYFUNCTION("IFERROR(
  TEXTJOIN(CHAR(10),TRUE,FILTER('SUMMARY DATA'!F:F,'SUMMARY DATA'!A:A=$A1475,'SUMMARY DATA'!C:C=$B1475)),
  IF(
    OR(
      ISNUMBER(SEARCH(""CDM CASH DEPOSIT"",$C1475)),
      ISNUMBER(SEARCH(""CASH DEPOSIT"",$C1475)),
      COUNTIF('SUMMARY D"&amp;"ATA'!D:D,$C1475)&lt;&gt;1
    ),
    """",
    IFERROR(TEXTJOIN(CHAR(10),TRUE,FILTER('SUMMARY DATA'!F:F,'SUMMARY DATA'!D:D=$C1475)),"""")
  )
)"),"")</f>
        <v/>
      </c>
      <c r="G1475" s="2" t="str">
        <f>IFERROR(__xludf.DUMMYFUNCTION("IFERROR(
  TEXTJOIN(CHAR(10),TRUE,FILTER('SUMMARY DATA'!G:G,'SUMMARY DATA'!A:A=$A1475,'SUMMARY DATA'!C:C=$B1475)),
  IF(
    OR(
      ISNUMBER(SEARCH(""CDM CASH DEPOSIT"",$C1475)),
      ISNUMBER(SEARCH(""CASH DEPOSIT"",$C1475)),
      COUNTIF('SUMMARY D"&amp;"ATA'!D:D,$C1475)&lt;&gt;1
    ),
    """",
    IFERROR(TEXTJOIN(CHAR(10),TRUE,FILTER('SUMMARY DATA'!G:G,'SUMMARY DATA'!D:D=$C1475)),"""")
  )
)"),"")</f>
        <v/>
      </c>
      <c r="H1475" s="6" t="str">
        <f>IFERROR(__xludf.DUMMYFUNCTION("IFERROR(
  TEXTJOIN(CHAR(10),TRUE,FILTER('SUMMARY DATA'!H:H,'SUMMARY DATA'!A:A=$A1475,'SUMMARY DATA'!C:C=$B1475)),
  IF(
    OR(
      ISNUMBER(SEARCH(""CDM CASH DEPOSIT"",$C1475)),
      ISNUMBER(SEARCH(""CASH DEPOSIT"",$C1475)),
      COUNTIF('SUMMARY D"&amp;"ATA'!D:D,$C1475)&lt;&gt;1
    ),
    """",
    IFERROR(TEXTJOIN(CHAR(10),TRUE,FILTER('SUMMARY DATA'!H:H,'SUMMARY DATA'!D:D=$C1475)),"""")
  )
)"),"")</f>
        <v/>
      </c>
      <c r="I1475" s="6" t="str">
        <f>IFERROR(__xludf.DUMMYFUNCTION("IF(H1475="""","""",
SUM(ARRAYFORMULA(VALUE(SPLIT(H1475,CHAR(10)))))
)"),"")</f>
        <v/>
      </c>
      <c r="J1475" s="2" t="str">
        <f>IFERROR(__xludf.DUMMYFUNCTION("IFERROR(
  TEXTJOIN(CHAR(10),TRUE,FILTER('SUMMARY DATA'!I:I,'SUMMARY DATA'!A:A=$A1475,'SUMMARY DATA'!C:C=$B1475)),
  IF(
    OR(
      ISNUMBER(SEARCH(""CDM CASH DEPOSIT"",$C1475)),
      ISNUMBER(SEARCH(""CASH DEPOSIT"",$C1475)),
      COUNTIF('SUMMARY D"&amp;"ATA'!D:D,$C1475)&lt;&gt;1
    ),
    """",
    IFERROR(TEXTJOIN(CHAR(10),TRUE,FILTER('SUMMARY DATA'!I:I,'SUMMARY DATA'!D:D=$C1475)),"""")
  )
)"),"")</f>
        <v/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 ht="15.75" customHeight="1" spans="1:27">
      <c r="A1476" s="2"/>
      <c r="B1476" s="2"/>
      <c r="C1476" s="2"/>
      <c r="D1476" s="6"/>
      <c r="E1476" s="4" t="str">
        <f>IFERROR(__xludf.DUMMYFUNCTION("IFERROR(
  TEXTJOIN(CHAR(10),TRUE,FILTER('SUMMARY DATA'!E:E,'SUMMARY DATA'!A:A=$A1476,'SUMMARY DATA'!C:C=$B1476)),
  IF(
    OR(
      ISNUMBER(SEARCH(""CDM CASH DEPOSIT"",$C1476)),
      ISNUMBER(SEARCH(""CASH DEPOSIT"",$C1476)),
      COUNTIF('SUMMARY D"&amp;"ATA'!D:D,$C1476)&lt;&gt;1
    ),
    """",
    IFERROR(TEXTJOIN(CHAR(10),TRUE,FILTER('SUMMARY DATA'!E:E,'SUMMARY DATA'!D:D=$C1476)),"""")
  )
)"),"")</f>
        <v/>
      </c>
      <c r="F1476" s="2" t="str">
        <f>IFERROR(__xludf.DUMMYFUNCTION("IFERROR(
  TEXTJOIN(CHAR(10),TRUE,FILTER('SUMMARY DATA'!F:F,'SUMMARY DATA'!A:A=$A1476,'SUMMARY DATA'!C:C=$B1476)),
  IF(
    OR(
      ISNUMBER(SEARCH(""CDM CASH DEPOSIT"",$C1476)),
      ISNUMBER(SEARCH(""CASH DEPOSIT"",$C1476)),
      COUNTIF('SUMMARY D"&amp;"ATA'!D:D,$C1476)&lt;&gt;1
    ),
    """",
    IFERROR(TEXTJOIN(CHAR(10),TRUE,FILTER('SUMMARY DATA'!F:F,'SUMMARY DATA'!D:D=$C1476)),"""")
  )
)"),"")</f>
        <v/>
      </c>
      <c r="G1476" s="2" t="str">
        <f>IFERROR(__xludf.DUMMYFUNCTION("IFERROR(
  TEXTJOIN(CHAR(10),TRUE,FILTER('SUMMARY DATA'!G:G,'SUMMARY DATA'!A:A=$A1476,'SUMMARY DATA'!C:C=$B1476)),
  IF(
    OR(
      ISNUMBER(SEARCH(""CDM CASH DEPOSIT"",$C1476)),
      ISNUMBER(SEARCH(""CASH DEPOSIT"",$C1476)),
      COUNTIF('SUMMARY D"&amp;"ATA'!D:D,$C1476)&lt;&gt;1
    ),
    """",
    IFERROR(TEXTJOIN(CHAR(10),TRUE,FILTER('SUMMARY DATA'!G:G,'SUMMARY DATA'!D:D=$C1476)),"""")
  )
)"),"")</f>
        <v/>
      </c>
      <c r="H1476" s="6" t="str">
        <f>IFERROR(__xludf.DUMMYFUNCTION("IFERROR(
  TEXTJOIN(CHAR(10),TRUE,FILTER('SUMMARY DATA'!H:H,'SUMMARY DATA'!A:A=$A1476,'SUMMARY DATA'!C:C=$B1476)),
  IF(
    OR(
      ISNUMBER(SEARCH(""CDM CASH DEPOSIT"",$C1476)),
      ISNUMBER(SEARCH(""CASH DEPOSIT"",$C1476)),
      COUNTIF('SUMMARY D"&amp;"ATA'!D:D,$C1476)&lt;&gt;1
    ),
    """",
    IFERROR(TEXTJOIN(CHAR(10),TRUE,FILTER('SUMMARY DATA'!H:H,'SUMMARY DATA'!D:D=$C1476)),"""")
  )
)"),"")</f>
        <v/>
      </c>
      <c r="I1476" s="6" t="str">
        <f>IFERROR(__xludf.DUMMYFUNCTION("IF(H1476="""","""",
SUM(ARRAYFORMULA(VALUE(SPLIT(H1476,CHAR(10)))))
)"),"")</f>
        <v/>
      </c>
      <c r="J1476" s="2" t="str">
        <f>IFERROR(__xludf.DUMMYFUNCTION("IFERROR(
  TEXTJOIN(CHAR(10),TRUE,FILTER('SUMMARY DATA'!I:I,'SUMMARY DATA'!A:A=$A1476,'SUMMARY DATA'!C:C=$B1476)),
  IF(
    OR(
      ISNUMBER(SEARCH(""CDM CASH DEPOSIT"",$C1476)),
      ISNUMBER(SEARCH(""CASH DEPOSIT"",$C1476)),
      COUNTIF('SUMMARY D"&amp;"ATA'!D:D,$C1476)&lt;&gt;1
    ),
    """",
    IFERROR(TEXTJOIN(CHAR(10),TRUE,FILTER('SUMMARY DATA'!I:I,'SUMMARY DATA'!D:D=$C1476)),"""")
  )
)"),"")</f>
        <v/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 ht="15.75" customHeight="1" spans="1:27">
      <c r="A1477" s="2"/>
      <c r="B1477" s="2"/>
      <c r="C1477" s="2"/>
      <c r="D1477" s="6"/>
      <c r="E1477" s="4" t="str">
        <f>IFERROR(__xludf.DUMMYFUNCTION("IFERROR(
  TEXTJOIN(CHAR(10),TRUE,FILTER('SUMMARY DATA'!E:E,'SUMMARY DATA'!A:A=$A1477,'SUMMARY DATA'!C:C=$B1477)),
  IF(
    OR(
      ISNUMBER(SEARCH(""CDM CASH DEPOSIT"",$C1477)),
      ISNUMBER(SEARCH(""CASH DEPOSIT"",$C1477)),
      COUNTIF('SUMMARY D"&amp;"ATA'!D:D,$C1477)&lt;&gt;1
    ),
    """",
    IFERROR(TEXTJOIN(CHAR(10),TRUE,FILTER('SUMMARY DATA'!E:E,'SUMMARY DATA'!D:D=$C1477)),"""")
  )
)"),"")</f>
        <v/>
      </c>
      <c r="F1477" s="2" t="str">
        <f>IFERROR(__xludf.DUMMYFUNCTION("IFERROR(
  TEXTJOIN(CHAR(10),TRUE,FILTER('SUMMARY DATA'!F:F,'SUMMARY DATA'!A:A=$A1477,'SUMMARY DATA'!C:C=$B1477)),
  IF(
    OR(
      ISNUMBER(SEARCH(""CDM CASH DEPOSIT"",$C1477)),
      ISNUMBER(SEARCH(""CASH DEPOSIT"",$C1477)),
      COUNTIF('SUMMARY D"&amp;"ATA'!D:D,$C1477)&lt;&gt;1
    ),
    """",
    IFERROR(TEXTJOIN(CHAR(10),TRUE,FILTER('SUMMARY DATA'!F:F,'SUMMARY DATA'!D:D=$C1477)),"""")
  )
)"),"")</f>
        <v/>
      </c>
      <c r="G1477" s="2" t="str">
        <f>IFERROR(__xludf.DUMMYFUNCTION("IFERROR(
  TEXTJOIN(CHAR(10),TRUE,FILTER('SUMMARY DATA'!G:G,'SUMMARY DATA'!A:A=$A1477,'SUMMARY DATA'!C:C=$B1477)),
  IF(
    OR(
      ISNUMBER(SEARCH(""CDM CASH DEPOSIT"",$C1477)),
      ISNUMBER(SEARCH(""CASH DEPOSIT"",$C1477)),
      COUNTIF('SUMMARY D"&amp;"ATA'!D:D,$C1477)&lt;&gt;1
    ),
    """",
    IFERROR(TEXTJOIN(CHAR(10),TRUE,FILTER('SUMMARY DATA'!G:G,'SUMMARY DATA'!D:D=$C1477)),"""")
  )
)"),"")</f>
        <v/>
      </c>
      <c r="H1477" s="6" t="str">
        <f>IFERROR(__xludf.DUMMYFUNCTION("IFERROR(
  TEXTJOIN(CHAR(10),TRUE,FILTER('SUMMARY DATA'!H:H,'SUMMARY DATA'!A:A=$A1477,'SUMMARY DATA'!C:C=$B1477)),
  IF(
    OR(
      ISNUMBER(SEARCH(""CDM CASH DEPOSIT"",$C1477)),
      ISNUMBER(SEARCH(""CASH DEPOSIT"",$C1477)),
      COUNTIF('SUMMARY D"&amp;"ATA'!D:D,$C1477)&lt;&gt;1
    ),
    """",
    IFERROR(TEXTJOIN(CHAR(10),TRUE,FILTER('SUMMARY DATA'!H:H,'SUMMARY DATA'!D:D=$C1477)),"""")
  )
)"),"")</f>
        <v/>
      </c>
      <c r="I1477" s="6" t="str">
        <f>IFERROR(__xludf.DUMMYFUNCTION("IF(H1477="""","""",
SUM(ARRAYFORMULA(VALUE(SPLIT(H1477,CHAR(10)))))
)"),"")</f>
        <v/>
      </c>
      <c r="J1477" s="2" t="str">
        <f>IFERROR(__xludf.DUMMYFUNCTION("IFERROR(
  TEXTJOIN(CHAR(10),TRUE,FILTER('SUMMARY DATA'!I:I,'SUMMARY DATA'!A:A=$A1477,'SUMMARY DATA'!C:C=$B1477)),
  IF(
    OR(
      ISNUMBER(SEARCH(""CDM CASH DEPOSIT"",$C1477)),
      ISNUMBER(SEARCH(""CASH DEPOSIT"",$C1477)),
      COUNTIF('SUMMARY D"&amp;"ATA'!D:D,$C1477)&lt;&gt;1
    ),
    """",
    IFERROR(TEXTJOIN(CHAR(10),TRUE,FILTER('SUMMARY DATA'!I:I,'SUMMARY DATA'!D:D=$C1477)),"""")
  )
)"),"")</f>
        <v/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 ht="15.75" customHeight="1" spans="1:27">
      <c r="A1478" s="2"/>
      <c r="B1478" s="2"/>
      <c r="C1478" s="2"/>
      <c r="D1478" s="6"/>
      <c r="E1478" s="4" t="str">
        <f>IFERROR(__xludf.DUMMYFUNCTION("IFERROR(
  TEXTJOIN(CHAR(10),TRUE,FILTER('SUMMARY DATA'!E:E,'SUMMARY DATA'!A:A=$A1478,'SUMMARY DATA'!C:C=$B1478)),
  IF(
    OR(
      ISNUMBER(SEARCH(""CDM CASH DEPOSIT"",$C1478)),
      ISNUMBER(SEARCH(""CASH DEPOSIT"",$C1478)),
      COUNTIF('SUMMARY D"&amp;"ATA'!D:D,$C1478)&lt;&gt;1
    ),
    """",
    IFERROR(TEXTJOIN(CHAR(10),TRUE,FILTER('SUMMARY DATA'!E:E,'SUMMARY DATA'!D:D=$C1478)),"""")
  )
)"),"")</f>
        <v/>
      </c>
      <c r="F1478" s="2" t="str">
        <f>IFERROR(__xludf.DUMMYFUNCTION("IFERROR(
  TEXTJOIN(CHAR(10),TRUE,FILTER('SUMMARY DATA'!F:F,'SUMMARY DATA'!A:A=$A1478,'SUMMARY DATA'!C:C=$B1478)),
  IF(
    OR(
      ISNUMBER(SEARCH(""CDM CASH DEPOSIT"",$C1478)),
      ISNUMBER(SEARCH(""CASH DEPOSIT"",$C1478)),
      COUNTIF('SUMMARY D"&amp;"ATA'!D:D,$C1478)&lt;&gt;1
    ),
    """",
    IFERROR(TEXTJOIN(CHAR(10),TRUE,FILTER('SUMMARY DATA'!F:F,'SUMMARY DATA'!D:D=$C1478)),"""")
  )
)"),"")</f>
        <v/>
      </c>
      <c r="G1478" s="2" t="str">
        <f>IFERROR(__xludf.DUMMYFUNCTION("IFERROR(
  TEXTJOIN(CHAR(10),TRUE,FILTER('SUMMARY DATA'!G:G,'SUMMARY DATA'!A:A=$A1478,'SUMMARY DATA'!C:C=$B1478)),
  IF(
    OR(
      ISNUMBER(SEARCH(""CDM CASH DEPOSIT"",$C1478)),
      ISNUMBER(SEARCH(""CASH DEPOSIT"",$C1478)),
      COUNTIF('SUMMARY D"&amp;"ATA'!D:D,$C1478)&lt;&gt;1
    ),
    """",
    IFERROR(TEXTJOIN(CHAR(10),TRUE,FILTER('SUMMARY DATA'!G:G,'SUMMARY DATA'!D:D=$C1478)),"""")
  )
)"),"")</f>
        <v/>
      </c>
      <c r="H1478" s="6" t="str">
        <f>IFERROR(__xludf.DUMMYFUNCTION("IFERROR(
  TEXTJOIN(CHAR(10),TRUE,FILTER('SUMMARY DATA'!H:H,'SUMMARY DATA'!A:A=$A1478,'SUMMARY DATA'!C:C=$B1478)),
  IF(
    OR(
      ISNUMBER(SEARCH(""CDM CASH DEPOSIT"",$C1478)),
      ISNUMBER(SEARCH(""CASH DEPOSIT"",$C1478)),
      COUNTIF('SUMMARY D"&amp;"ATA'!D:D,$C1478)&lt;&gt;1
    ),
    """",
    IFERROR(TEXTJOIN(CHAR(10),TRUE,FILTER('SUMMARY DATA'!H:H,'SUMMARY DATA'!D:D=$C1478)),"""")
  )
)"),"")</f>
        <v/>
      </c>
      <c r="I1478" s="6" t="str">
        <f>IFERROR(__xludf.DUMMYFUNCTION("IF(H1478="""","""",
SUM(ARRAYFORMULA(VALUE(SPLIT(H1478,CHAR(10)))))
)"),"")</f>
        <v/>
      </c>
      <c r="J1478" s="2" t="str">
        <f>IFERROR(__xludf.DUMMYFUNCTION("IFERROR(
  TEXTJOIN(CHAR(10),TRUE,FILTER('SUMMARY DATA'!I:I,'SUMMARY DATA'!A:A=$A1478,'SUMMARY DATA'!C:C=$B1478)),
  IF(
    OR(
      ISNUMBER(SEARCH(""CDM CASH DEPOSIT"",$C1478)),
      ISNUMBER(SEARCH(""CASH DEPOSIT"",$C1478)),
      COUNTIF('SUMMARY D"&amp;"ATA'!D:D,$C1478)&lt;&gt;1
    ),
    """",
    IFERROR(TEXTJOIN(CHAR(10),TRUE,FILTER('SUMMARY DATA'!I:I,'SUMMARY DATA'!D:D=$C1478)),"""")
  )
)"),"")</f>
        <v/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 ht="15.75" customHeight="1" spans="1:27">
      <c r="A1479" s="2"/>
      <c r="B1479" s="2"/>
      <c r="C1479" s="2"/>
      <c r="D1479" s="6"/>
      <c r="E1479" s="4" t="str">
        <f>IFERROR(__xludf.DUMMYFUNCTION("IFERROR(
  TEXTJOIN(CHAR(10),TRUE,FILTER('SUMMARY DATA'!E:E,'SUMMARY DATA'!A:A=$A1479,'SUMMARY DATA'!C:C=$B1479)),
  IF(
    OR(
      ISNUMBER(SEARCH(""CDM CASH DEPOSIT"",$C1479)),
      ISNUMBER(SEARCH(""CASH DEPOSIT"",$C1479)),
      COUNTIF('SUMMARY D"&amp;"ATA'!D:D,$C1479)&lt;&gt;1
    ),
    """",
    IFERROR(TEXTJOIN(CHAR(10),TRUE,FILTER('SUMMARY DATA'!E:E,'SUMMARY DATA'!D:D=$C1479)),"""")
  )
)"),"")</f>
        <v/>
      </c>
      <c r="F1479" s="2" t="str">
        <f>IFERROR(__xludf.DUMMYFUNCTION("IFERROR(
  TEXTJOIN(CHAR(10),TRUE,FILTER('SUMMARY DATA'!F:F,'SUMMARY DATA'!A:A=$A1479,'SUMMARY DATA'!C:C=$B1479)),
  IF(
    OR(
      ISNUMBER(SEARCH(""CDM CASH DEPOSIT"",$C1479)),
      ISNUMBER(SEARCH(""CASH DEPOSIT"",$C1479)),
      COUNTIF('SUMMARY D"&amp;"ATA'!D:D,$C1479)&lt;&gt;1
    ),
    """",
    IFERROR(TEXTJOIN(CHAR(10),TRUE,FILTER('SUMMARY DATA'!F:F,'SUMMARY DATA'!D:D=$C1479)),"""")
  )
)"),"")</f>
        <v/>
      </c>
      <c r="G1479" s="2" t="str">
        <f>IFERROR(__xludf.DUMMYFUNCTION("IFERROR(
  TEXTJOIN(CHAR(10),TRUE,FILTER('SUMMARY DATA'!G:G,'SUMMARY DATA'!A:A=$A1479,'SUMMARY DATA'!C:C=$B1479)),
  IF(
    OR(
      ISNUMBER(SEARCH(""CDM CASH DEPOSIT"",$C1479)),
      ISNUMBER(SEARCH(""CASH DEPOSIT"",$C1479)),
      COUNTIF('SUMMARY D"&amp;"ATA'!D:D,$C1479)&lt;&gt;1
    ),
    """",
    IFERROR(TEXTJOIN(CHAR(10),TRUE,FILTER('SUMMARY DATA'!G:G,'SUMMARY DATA'!D:D=$C1479)),"""")
  )
)"),"")</f>
        <v/>
      </c>
      <c r="H1479" s="6" t="str">
        <f>IFERROR(__xludf.DUMMYFUNCTION("IFERROR(
  TEXTJOIN(CHAR(10),TRUE,FILTER('SUMMARY DATA'!H:H,'SUMMARY DATA'!A:A=$A1479,'SUMMARY DATA'!C:C=$B1479)),
  IF(
    OR(
      ISNUMBER(SEARCH(""CDM CASH DEPOSIT"",$C1479)),
      ISNUMBER(SEARCH(""CASH DEPOSIT"",$C1479)),
      COUNTIF('SUMMARY D"&amp;"ATA'!D:D,$C1479)&lt;&gt;1
    ),
    """",
    IFERROR(TEXTJOIN(CHAR(10),TRUE,FILTER('SUMMARY DATA'!H:H,'SUMMARY DATA'!D:D=$C1479)),"""")
  )
)"),"")</f>
        <v/>
      </c>
      <c r="I1479" s="6" t="str">
        <f>IFERROR(__xludf.DUMMYFUNCTION("IF(H1479="""","""",
SUM(ARRAYFORMULA(VALUE(SPLIT(H1479,CHAR(10)))))
)"),"")</f>
        <v/>
      </c>
      <c r="J1479" s="2" t="str">
        <f>IFERROR(__xludf.DUMMYFUNCTION("IFERROR(
  TEXTJOIN(CHAR(10),TRUE,FILTER('SUMMARY DATA'!I:I,'SUMMARY DATA'!A:A=$A1479,'SUMMARY DATA'!C:C=$B1479)),
  IF(
    OR(
      ISNUMBER(SEARCH(""CDM CASH DEPOSIT"",$C1479)),
      ISNUMBER(SEARCH(""CASH DEPOSIT"",$C1479)),
      COUNTIF('SUMMARY D"&amp;"ATA'!D:D,$C1479)&lt;&gt;1
    ),
    """",
    IFERROR(TEXTJOIN(CHAR(10),TRUE,FILTER('SUMMARY DATA'!I:I,'SUMMARY DATA'!D:D=$C1479)),"""")
  )
)"),"")</f>
        <v/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 ht="15.75" customHeight="1" spans="1:27">
      <c r="A1480" s="2"/>
      <c r="B1480" s="2"/>
      <c r="C1480" s="2"/>
      <c r="D1480" s="6"/>
      <c r="E1480" s="4" t="str">
        <f>IFERROR(__xludf.DUMMYFUNCTION("IFERROR(
  TEXTJOIN(CHAR(10),TRUE,FILTER('SUMMARY DATA'!E:E,'SUMMARY DATA'!A:A=$A1480,'SUMMARY DATA'!C:C=$B1480)),
  IF(
    OR(
      ISNUMBER(SEARCH(""CDM CASH DEPOSIT"",$C1480)),
      ISNUMBER(SEARCH(""CASH DEPOSIT"",$C1480)),
      COUNTIF('SUMMARY D"&amp;"ATA'!D:D,$C1480)&lt;&gt;1
    ),
    """",
    IFERROR(TEXTJOIN(CHAR(10),TRUE,FILTER('SUMMARY DATA'!E:E,'SUMMARY DATA'!D:D=$C1480)),"""")
  )
)"),"")</f>
        <v/>
      </c>
      <c r="F1480" s="2" t="str">
        <f>IFERROR(__xludf.DUMMYFUNCTION("IFERROR(
  TEXTJOIN(CHAR(10),TRUE,FILTER('SUMMARY DATA'!F:F,'SUMMARY DATA'!A:A=$A1480,'SUMMARY DATA'!C:C=$B1480)),
  IF(
    OR(
      ISNUMBER(SEARCH(""CDM CASH DEPOSIT"",$C1480)),
      ISNUMBER(SEARCH(""CASH DEPOSIT"",$C1480)),
      COUNTIF('SUMMARY D"&amp;"ATA'!D:D,$C1480)&lt;&gt;1
    ),
    """",
    IFERROR(TEXTJOIN(CHAR(10),TRUE,FILTER('SUMMARY DATA'!F:F,'SUMMARY DATA'!D:D=$C1480)),"""")
  )
)"),"")</f>
        <v/>
      </c>
      <c r="G1480" s="2" t="str">
        <f>IFERROR(__xludf.DUMMYFUNCTION("IFERROR(
  TEXTJOIN(CHAR(10),TRUE,FILTER('SUMMARY DATA'!G:G,'SUMMARY DATA'!A:A=$A1480,'SUMMARY DATA'!C:C=$B1480)),
  IF(
    OR(
      ISNUMBER(SEARCH(""CDM CASH DEPOSIT"",$C1480)),
      ISNUMBER(SEARCH(""CASH DEPOSIT"",$C1480)),
      COUNTIF('SUMMARY D"&amp;"ATA'!D:D,$C1480)&lt;&gt;1
    ),
    """",
    IFERROR(TEXTJOIN(CHAR(10),TRUE,FILTER('SUMMARY DATA'!G:G,'SUMMARY DATA'!D:D=$C1480)),"""")
  )
)"),"")</f>
        <v/>
      </c>
      <c r="H1480" s="6" t="str">
        <f>IFERROR(__xludf.DUMMYFUNCTION("IFERROR(
  TEXTJOIN(CHAR(10),TRUE,FILTER('SUMMARY DATA'!H:H,'SUMMARY DATA'!A:A=$A1480,'SUMMARY DATA'!C:C=$B1480)),
  IF(
    OR(
      ISNUMBER(SEARCH(""CDM CASH DEPOSIT"",$C1480)),
      ISNUMBER(SEARCH(""CASH DEPOSIT"",$C1480)),
      COUNTIF('SUMMARY D"&amp;"ATA'!D:D,$C1480)&lt;&gt;1
    ),
    """",
    IFERROR(TEXTJOIN(CHAR(10),TRUE,FILTER('SUMMARY DATA'!H:H,'SUMMARY DATA'!D:D=$C1480)),"""")
  )
)"),"")</f>
        <v/>
      </c>
      <c r="I1480" s="6" t="str">
        <f>IFERROR(__xludf.DUMMYFUNCTION("IF(H1480="""","""",
SUM(ARRAYFORMULA(VALUE(SPLIT(H1480,CHAR(10)))))
)"),"")</f>
        <v/>
      </c>
      <c r="J1480" s="2" t="str">
        <f>IFERROR(__xludf.DUMMYFUNCTION("IFERROR(
  TEXTJOIN(CHAR(10),TRUE,FILTER('SUMMARY DATA'!I:I,'SUMMARY DATA'!A:A=$A1480,'SUMMARY DATA'!C:C=$B1480)),
  IF(
    OR(
      ISNUMBER(SEARCH(""CDM CASH DEPOSIT"",$C1480)),
      ISNUMBER(SEARCH(""CASH DEPOSIT"",$C1480)),
      COUNTIF('SUMMARY D"&amp;"ATA'!D:D,$C1480)&lt;&gt;1
    ),
    """",
    IFERROR(TEXTJOIN(CHAR(10),TRUE,FILTER('SUMMARY DATA'!I:I,'SUMMARY DATA'!D:D=$C1480)),"""")
  )
)"),"")</f>
        <v/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 ht="15.75" customHeight="1" spans="1:27">
      <c r="A1481" s="2"/>
      <c r="B1481" s="2"/>
      <c r="C1481" s="2"/>
      <c r="D1481" s="6"/>
      <c r="E1481" s="4" t="str">
        <f>IFERROR(__xludf.DUMMYFUNCTION("IFERROR(
  TEXTJOIN(CHAR(10),TRUE,FILTER('SUMMARY DATA'!E:E,'SUMMARY DATA'!A:A=$A1481,'SUMMARY DATA'!C:C=$B1481)),
  IF(
    OR(
      ISNUMBER(SEARCH(""CDM CASH DEPOSIT"",$C1481)),
      ISNUMBER(SEARCH(""CASH DEPOSIT"",$C1481)),
      COUNTIF('SUMMARY D"&amp;"ATA'!D:D,$C1481)&lt;&gt;1
    ),
    """",
    IFERROR(TEXTJOIN(CHAR(10),TRUE,FILTER('SUMMARY DATA'!E:E,'SUMMARY DATA'!D:D=$C1481)),"""")
  )
)"),"")</f>
        <v/>
      </c>
      <c r="F1481" s="2" t="str">
        <f>IFERROR(__xludf.DUMMYFUNCTION("IFERROR(
  TEXTJOIN(CHAR(10),TRUE,FILTER('SUMMARY DATA'!F:F,'SUMMARY DATA'!A:A=$A1481,'SUMMARY DATA'!C:C=$B1481)),
  IF(
    OR(
      ISNUMBER(SEARCH(""CDM CASH DEPOSIT"",$C1481)),
      ISNUMBER(SEARCH(""CASH DEPOSIT"",$C1481)),
      COUNTIF('SUMMARY D"&amp;"ATA'!D:D,$C1481)&lt;&gt;1
    ),
    """",
    IFERROR(TEXTJOIN(CHAR(10),TRUE,FILTER('SUMMARY DATA'!F:F,'SUMMARY DATA'!D:D=$C1481)),"""")
  )
)"),"")</f>
        <v/>
      </c>
      <c r="G1481" s="2" t="str">
        <f>IFERROR(__xludf.DUMMYFUNCTION("IFERROR(
  TEXTJOIN(CHAR(10),TRUE,FILTER('SUMMARY DATA'!G:G,'SUMMARY DATA'!A:A=$A1481,'SUMMARY DATA'!C:C=$B1481)),
  IF(
    OR(
      ISNUMBER(SEARCH(""CDM CASH DEPOSIT"",$C1481)),
      ISNUMBER(SEARCH(""CASH DEPOSIT"",$C1481)),
      COUNTIF('SUMMARY D"&amp;"ATA'!D:D,$C1481)&lt;&gt;1
    ),
    """",
    IFERROR(TEXTJOIN(CHAR(10),TRUE,FILTER('SUMMARY DATA'!G:G,'SUMMARY DATA'!D:D=$C1481)),"""")
  )
)"),"")</f>
        <v/>
      </c>
      <c r="H1481" s="6" t="str">
        <f>IFERROR(__xludf.DUMMYFUNCTION("IFERROR(
  TEXTJOIN(CHAR(10),TRUE,FILTER('SUMMARY DATA'!H:H,'SUMMARY DATA'!A:A=$A1481,'SUMMARY DATA'!C:C=$B1481)),
  IF(
    OR(
      ISNUMBER(SEARCH(""CDM CASH DEPOSIT"",$C1481)),
      ISNUMBER(SEARCH(""CASH DEPOSIT"",$C1481)),
      COUNTIF('SUMMARY D"&amp;"ATA'!D:D,$C1481)&lt;&gt;1
    ),
    """",
    IFERROR(TEXTJOIN(CHAR(10),TRUE,FILTER('SUMMARY DATA'!H:H,'SUMMARY DATA'!D:D=$C1481)),"""")
  )
)"),"")</f>
        <v/>
      </c>
      <c r="I1481" s="6" t="str">
        <f>IFERROR(__xludf.DUMMYFUNCTION("IF(H1481="""","""",
SUM(ARRAYFORMULA(VALUE(SPLIT(H1481,CHAR(10)))))
)"),"")</f>
        <v/>
      </c>
      <c r="J1481" s="2" t="str">
        <f>IFERROR(__xludf.DUMMYFUNCTION("IFERROR(
  TEXTJOIN(CHAR(10),TRUE,FILTER('SUMMARY DATA'!I:I,'SUMMARY DATA'!A:A=$A1481,'SUMMARY DATA'!C:C=$B1481)),
  IF(
    OR(
      ISNUMBER(SEARCH(""CDM CASH DEPOSIT"",$C1481)),
      ISNUMBER(SEARCH(""CASH DEPOSIT"",$C1481)),
      COUNTIF('SUMMARY D"&amp;"ATA'!D:D,$C1481)&lt;&gt;1
    ),
    """",
    IFERROR(TEXTJOIN(CHAR(10),TRUE,FILTER('SUMMARY DATA'!I:I,'SUMMARY DATA'!D:D=$C1481)),"""")
  )
)"),"")</f>
        <v/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 ht="15.75" customHeight="1" spans="1:27">
      <c r="A1482" s="2"/>
      <c r="B1482" s="2"/>
      <c r="C1482" s="2"/>
      <c r="D1482" s="6"/>
      <c r="E1482" s="4" t="str">
        <f>IFERROR(__xludf.DUMMYFUNCTION("IFERROR(
  TEXTJOIN(CHAR(10),TRUE,FILTER('SUMMARY DATA'!E:E,'SUMMARY DATA'!A:A=$A1482,'SUMMARY DATA'!C:C=$B1482)),
  IF(
    OR(
      ISNUMBER(SEARCH(""CDM CASH DEPOSIT"",$C1482)),
      ISNUMBER(SEARCH(""CASH DEPOSIT"",$C1482)),
      COUNTIF('SUMMARY D"&amp;"ATA'!D:D,$C1482)&lt;&gt;1
    ),
    """",
    IFERROR(TEXTJOIN(CHAR(10),TRUE,FILTER('SUMMARY DATA'!E:E,'SUMMARY DATA'!D:D=$C1482)),"""")
  )
)"),"")</f>
        <v/>
      </c>
      <c r="F1482" s="2" t="str">
        <f>IFERROR(__xludf.DUMMYFUNCTION("IFERROR(
  TEXTJOIN(CHAR(10),TRUE,FILTER('SUMMARY DATA'!F:F,'SUMMARY DATA'!A:A=$A1482,'SUMMARY DATA'!C:C=$B1482)),
  IF(
    OR(
      ISNUMBER(SEARCH(""CDM CASH DEPOSIT"",$C1482)),
      ISNUMBER(SEARCH(""CASH DEPOSIT"",$C1482)),
      COUNTIF('SUMMARY D"&amp;"ATA'!D:D,$C1482)&lt;&gt;1
    ),
    """",
    IFERROR(TEXTJOIN(CHAR(10),TRUE,FILTER('SUMMARY DATA'!F:F,'SUMMARY DATA'!D:D=$C1482)),"""")
  )
)"),"")</f>
        <v/>
      </c>
      <c r="G1482" s="2" t="str">
        <f>IFERROR(__xludf.DUMMYFUNCTION("IFERROR(
  TEXTJOIN(CHAR(10),TRUE,FILTER('SUMMARY DATA'!G:G,'SUMMARY DATA'!A:A=$A1482,'SUMMARY DATA'!C:C=$B1482)),
  IF(
    OR(
      ISNUMBER(SEARCH(""CDM CASH DEPOSIT"",$C1482)),
      ISNUMBER(SEARCH(""CASH DEPOSIT"",$C1482)),
      COUNTIF('SUMMARY D"&amp;"ATA'!D:D,$C1482)&lt;&gt;1
    ),
    """",
    IFERROR(TEXTJOIN(CHAR(10),TRUE,FILTER('SUMMARY DATA'!G:G,'SUMMARY DATA'!D:D=$C1482)),"""")
  )
)"),"")</f>
        <v/>
      </c>
      <c r="H1482" s="6" t="str">
        <f>IFERROR(__xludf.DUMMYFUNCTION("IFERROR(
  TEXTJOIN(CHAR(10),TRUE,FILTER('SUMMARY DATA'!H:H,'SUMMARY DATA'!A:A=$A1482,'SUMMARY DATA'!C:C=$B1482)),
  IF(
    OR(
      ISNUMBER(SEARCH(""CDM CASH DEPOSIT"",$C1482)),
      ISNUMBER(SEARCH(""CASH DEPOSIT"",$C1482)),
      COUNTIF('SUMMARY D"&amp;"ATA'!D:D,$C1482)&lt;&gt;1
    ),
    """",
    IFERROR(TEXTJOIN(CHAR(10),TRUE,FILTER('SUMMARY DATA'!H:H,'SUMMARY DATA'!D:D=$C1482)),"""")
  )
)"),"")</f>
        <v/>
      </c>
      <c r="I1482" s="6" t="str">
        <f>IFERROR(__xludf.DUMMYFUNCTION("IF(H1482="""","""",
SUM(ARRAYFORMULA(VALUE(SPLIT(H1482,CHAR(10)))))
)"),"")</f>
        <v/>
      </c>
      <c r="J1482" s="2" t="str">
        <f>IFERROR(__xludf.DUMMYFUNCTION("IFERROR(
  TEXTJOIN(CHAR(10),TRUE,FILTER('SUMMARY DATA'!I:I,'SUMMARY DATA'!A:A=$A1482,'SUMMARY DATA'!C:C=$B1482)),
  IF(
    OR(
      ISNUMBER(SEARCH(""CDM CASH DEPOSIT"",$C1482)),
      ISNUMBER(SEARCH(""CASH DEPOSIT"",$C1482)),
      COUNTIF('SUMMARY D"&amp;"ATA'!D:D,$C1482)&lt;&gt;1
    ),
    """",
    IFERROR(TEXTJOIN(CHAR(10),TRUE,FILTER('SUMMARY DATA'!I:I,'SUMMARY DATA'!D:D=$C1482)),"""")
  )
)"),"")</f>
        <v/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 ht="15.75" customHeight="1" spans="1:27">
      <c r="A1483" s="2"/>
      <c r="B1483" s="2"/>
      <c r="C1483" s="2"/>
      <c r="D1483" s="6"/>
      <c r="E1483" s="4" t="str">
        <f>IFERROR(__xludf.DUMMYFUNCTION("IFERROR(
  TEXTJOIN(CHAR(10),TRUE,FILTER('SUMMARY DATA'!E:E,'SUMMARY DATA'!A:A=$A1483,'SUMMARY DATA'!C:C=$B1483)),
  IF(
    OR(
      ISNUMBER(SEARCH(""CDM CASH DEPOSIT"",$C1483)),
      ISNUMBER(SEARCH(""CASH DEPOSIT"",$C1483)),
      COUNTIF('SUMMARY D"&amp;"ATA'!D:D,$C1483)&lt;&gt;1
    ),
    """",
    IFERROR(TEXTJOIN(CHAR(10),TRUE,FILTER('SUMMARY DATA'!E:E,'SUMMARY DATA'!D:D=$C1483)),"""")
  )
)"),"")</f>
        <v/>
      </c>
      <c r="F1483" s="2" t="str">
        <f>IFERROR(__xludf.DUMMYFUNCTION("IFERROR(
  TEXTJOIN(CHAR(10),TRUE,FILTER('SUMMARY DATA'!F:F,'SUMMARY DATA'!A:A=$A1483,'SUMMARY DATA'!C:C=$B1483)),
  IF(
    OR(
      ISNUMBER(SEARCH(""CDM CASH DEPOSIT"",$C1483)),
      ISNUMBER(SEARCH(""CASH DEPOSIT"",$C1483)),
      COUNTIF('SUMMARY D"&amp;"ATA'!D:D,$C1483)&lt;&gt;1
    ),
    """",
    IFERROR(TEXTJOIN(CHAR(10),TRUE,FILTER('SUMMARY DATA'!F:F,'SUMMARY DATA'!D:D=$C1483)),"""")
  )
)"),"")</f>
        <v/>
      </c>
      <c r="G1483" s="2" t="str">
        <f>IFERROR(__xludf.DUMMYFUNCTION("IFERROR(
  TEXTJOIN(CHAR(10),TRUE,FILTER('SUMMARY DATA'!G:G,'SUMMARY DATA'!A:A=$A1483,'SUMMARY DATA'!C:C=$B1483)),
  IF(
    OR(
      ISNUMBER(SEARCH(""CDM CASH DEPOSIT"",$C1483)),
      ISNUMBER(SEARCH(""CASH DEPOSIT"",$C1483)),
      COUNTIF('SUMMARY D"&amp;"ATA'!D:D,$C1483)&lt;&gt;1
    ),
    """",
    IFERROR(TEXTJOIN(CHAR(10),TRUE,FILTER('SUMMARY DATA'!G:G,'SUMMARY DATA'!D:D=$C1483)),"""")
  )
)"),"")</f>
        <v/>
      </c>
      <c r="H1483" s="6" t="str">
        <f>IFERROR(__xludf.DUMMYFUNCTION("IFERROR(
  TEXTJOIN(CHAR(10),TRUE,FILTER('SUMMARY DATA'!H:H,'SUMMARY DATA'!A:A=$A1483,'SUMMARY DATA'!C:C=$B1483)),
  IF(
    OR(
      ISNUMBER(SEARCH(""CDM CASH DEPOSIT"",$C1483)),
      ISNUMBER(SEARCH(""CASH DEPOSIT"",$C1483)),
      COUNTIF('SUMMARY D"&amp;"ATA'!D:D,$C1483)&lt;&gt;1
    ),
    """",
    IFERROR(TEXTJOIN(CHAR(10),TRUE,FILTER('SUMMARY DATA'!H:H,'SUMMARY DATA'!D:D=$C1483)),"""")
  )
)"),"")</f>
        <v/>
      </c>
      <c r="I1483" s="6" t="str">
        <f>IFERROR(__xludf.DUMMYFUNCTION("IF(H1483="""","""",
SUM(ARRAYFORMULA(VALUE(SPLIT(H1483,CHAR(10)))))
)"),"")</f>
        <v/>
      </c>
      <c r="J1483" s="2" t="str">
        <f>IFERROR(__xludf.DUMMYFUNCTION("IFERROR(
  TEXTJOIN(CHAR(10),TRUE,FILTER('SUMMARY DATA'!I:I,'SUMMARY DATA'!A:A=$A1483,'SUMMARY DATA'!C:C=$B1483)),
  IF(
    OR(
      ISNUMBER(SEARCH(""CDM CASH DEPOSIT"",$C1483)),
      ISNUMBER(SEARCH(""CASH DEPOSIT"",$C1483)),
      COUNTIF('SUMMARY D"&amp;"ATA'!D:D,$C1483)&lt;&gt;1
    ),
    """",
    IFERROR(TEXTJOIN(CHAR(10),TRUE,FILTER('SUMMARY DATA'!I:I,'SUMMARY DATA'!D:D=$C1483)),"""")
  )
)"),"")</f>
        <v/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 ht="15.75" customHeight="1" spans="1:27">
      <c r="A1484" s="2"/>
      <c r="B1484" s="2"/>
      <c r="C1484" s="2"/>
      <c r="D1484" s="6"/>
      <c r="E1484" s="4" t="str">
        <f>IFERROR(__xludf.DUMMYFUNCTION("IFERROR(
  TEXTJOIN(CHAR(10),TRUE,FILTER('SUMMARY DATA'!E:E,'SUMMARY DATA'!A:A=$A1484,'SUMMARY DATA'!C:C=$B1484)),
  IF(
    OR(
      ISNUMBER(SEARCH(""CDM CASH DEPOSIT"",$C1484)),
      ISNUMBER(SEARCH(""CASH DEPOSIT"",$C1484)),
      COUNTIF('SUMMARY D"&amp;"ATA'!D:D,$C1484)&lt;&gt;1
    ),
    """",
    IFERROR(TEXTJOIN(CHAR(10),TRUE,FILTER('SUMMARY DATA'!E:E,'SUMMARY DATA'!D:D=$C1484)),"""")
  )
)"),"")</f>
        <v/>
      </c>
      <c r="F1484" s="2" t="str">
        <f>IFERROR(__xludf.DUMMYFUNCTION("IFERROR(
  TEXTJOIN(CHAR(10),TRUE,FILTER('SUMMARY DATA'!F:F,'SUMMARY DATA'!A:A=$A1484,'SUMMARY DATA'!C:C=$B1484)),
  IF(
    OR(
      ISNUMBER(SEARCH(""CDM CASH DEPOSIT"",$C1484)),
      ISNUMBER(SEARCH(""CASH DEPOSIT"",$C1484)),
      COUNTIF('SUMMARY D"&amp;"ATA'!D:D,$C1484)&lt;&gt;1
    ),
    """",
    IFERROR(TEXTJOIN(CHAR(10),TRUE,FILTER('SUMMARY DATA'!F:F,'SUMMARY DATA'!D:D=$C1484)),"""")
  )
)"),"")</f>
        <v/>
      </c>
      <c r="G1484" s="2" t="str">
        <f>IFERROR(__xludf.DUMMYFUNCTION("IFERROR(
  TEXTJOIN(CHAR(10),TRUE,FILTER('SUMMARY DATA'!G:G,'SUMMARY DATA'!A:A=$A1484,'SUMMARY DATA'!C:C=$B1484)),
  IF(
    OR(
      ISNUMBER(SEARCH(""CDM CASH DEPOSIT"",$C1484)),
      ISNUMBER(SEARCH(""CASH DEPOSIT"",$C1484)),
      COUNTIF('SUMMARY D"&amp;"ATA'!D:D,$C1484)&lt;&gt;1
    ),
    """",
    IFERROR(TEXTJOIN(CHAR(10),TRUE,FILTER('SUMMARY DATA'!G:G,'SUMMARY DATA'!D:D=$C1484)),"""")
  )
)"),"")</f>
        <v/>
      </c>
      <c r="H1484" s="6" t="str">
        <f>IFERROR(__xludf.DUMMYFUNCTION("IFERROR(
  TEXTJOIN(CHAR(10),TRUE,FILTER('SUMMARY DATA'!H:H,'SUMMARY DATA'!A:A=$A1484,'SUMMARY DATA'!C:C=$B1484)),
  IF(
    OR(
      ISNUMBER(SEARCH(""CDM CASH DEPOSIT"",$C1484)),
      ISNUMBER(SEARCH(""CASH DEPOSIT"",$C1484)),
      COUNTIF('SUMMARY D"&amp;"ATA'!D:D,$C1484)&lt;&gt;1
    ),
    """",
    IFERROR(TEXTJOIN(CHAR(10),TRUE,FILTER('SUMMARY DATA'!H:H,'SUMMARY DATA'!D:D=$C1484)),"""")
  )
)"),"")</f>
        <v/>
      </c>
      <c r="I1484" s="6" t="str">
        <f>IFERROR(__xludf.DUMMYFUNCTION("IF(H1484="""","""",
SUM(ARRAYFORMULA(VALUE(SPLIT(H1484,CHAR(10)))))
)"),"")</f>
        <v/>
      </c>
      <c r="J1484" s="2" t="str">
        <f>IFERROR(__xludf.DUMMYFUNCTION("IFERROR(
  TEXTJOIN(CHAR(10),TRUE,FILTER('SUMMARY DATA'!I:I,'SUMMARY DATA'!A:A=$A1484,'SUMMARY DATA'!C:C=$B1484)),
  IF(
    OR(
      ISNUMBER(SEARCH(""CDM CASH DEPOSIT"",$C1484)),
      ISNUMBER(SEARCH(""CASH DEPOSIT"",$C1484)),
      COUNTIF('SUMMARY D"&amp;"ATA'!D:D,$C1484)&lt;&gt;1
    ),
    """",
    IFERROR(TEXTJOIN(CHAR(10),TRUE,FILTER('SUMMARY DATA'!I:I,'SUMMARY DATA'!D:D=$C1484)),"""")
  )
)"),"")</f>
        <v/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 ht="15.75" customHeight="1" spans="1:27">
      <c r="A1485" s="2"/>
      <c r="B1485" s="2"/>
      <c r="C1485" s="2"/>
      <c r="D1485" s="6"/>
      <c r="E1485" s="4" t="str">
        <f>IFERROR(__xludf.DUMMYFUNCTION("IFERROR(
  TEXTJOIN(CHAR(10),TRUE,FILTER('SUMMARY DATA'!E:E,'SUMMARY DATA'!A:A=$A1485,'SUMMARY DATA'!C:C=$B1485)),
  IF(
    OR(
      ISNUMBER(SEARCH(""CDM CASH DEPOSIT"",$C1485)),
      ISNUMBER(SEARCH(""CASH DEPOSIT"",$C1485)),
      COUNTIF('SUMMARY D"&amp;"ATA'!D:D,$C1485)&lt;&gt;1
    ),
    """",
    IFERROR(TEXTJOIN(CHAR(10),TRUE,FILTER('SUMMARY DATA'!E:E,'SUMMARY DATA'!D:D=$C1485)),"""")
  )
)"),"")</f>
        <v/>
      </c>
      <c r="F1485" s="2" t="str">
        <f>IFERROR(__xludf.DUMMYFUNCTION("IFERROR(
  TEXTJOIN(CHAR(10),TRUE,FILTER('SUMMARY DATA'!F:F,'SUMMARY DATA'!A:A=$A1485,'SUMMARY DATA'!C:C=$B1485)),
  IF(
    OR(
      ISNUMBER(SEARCH(""CDM CASH DEPOSIT"",$C1485)),
      ISNUMBER(SEARCH(""CASH DEPOSIT"",$C1485)),
      COUNTIF('SUMMARY D"&amp;"ATA'!D:D,$C1485)&lt;&gt;1
    ),
    """",
    IFERROR(TEXTJOIN(CHAR(10),TRUE,FILTER('SUMMARY DATA'!F:F,'SUMMARY DATA'!D:D=$C1485)),"""")
  )
)"),"")</f>
        <v/>
      </c>
      <c r="G1485" s="2" t="str">
        <f>IFERROR(__xludf.DUMMYFUNCTION("IFERROR(
  TEXTJOIN(CHAR(10),TRUE,FILTER('SUMMARY DATA'!G:G,'SUMMARY DATA'!A:A=$A1485,'SUMMARY DATA'!C:C=$B1485)),
  IF(
    OR(
      ISNUMBER(SEARCH(""CDM CASH DEPOSIT"",$C1485)),
      ISNUMBER(SEARCH(""CASH DEPOSIT"",$C1485)),
      COUNTIF('SUMMARY D"&amp;"ATA'!D:D,$C1485)&lt;&gt;1
    ),
    """",
    IFERROR(TEXTJOIN(CHAR(10),TRUE,FILTER('SUMMARY DATA'!G:G,'SUMMARY DATA'!D:D=$C1485)),"""")
  )
)"),"")</f>
        <v/>
      </c>
      <c r="H1485" s="6" t="str">
        <f>IFERROR(__xludf.DUMMYFUNCTION("IFERROR(
  TEXTJOIN(CHAR(10),TRUE,FILTER('SUMMARY DATA'!H:H,'SUMMARY DATA'!A:A=$A1485,'SUMMARY DATA'!C:C=$B1485)),
  IF(
    OR(
      ISNUMBER(SEARCH(""CDM CASH DEPOSIT"",$C1485)),
      ISNUMBER(SEARCH(""CASH DEPOSIT"",$C1485)),
      COUNTIF('SUMMARY D"&amp;"ATA'!D:D,$C1485)&lt;&gt;1
    ),
    """",
    IFERROR(TEXTJOIN(CHAR(10),TRUE,FILTER('SUMMARY DATA'!H:H,'SUMMARY DATA'!D:D=$C1485)),"""")
  )
)"),"")</f>
        <v/>
      </c>
      <c r="I1485" s="6" t="str">
        <f>IFERROR(__xludf.DUMMYFUNCTION("IF(H1485="""","""",
SUM(ARRAYFORMULA(VALUE(SPLIT(H1485,CHAR(10)))))
)"),"")</f>
        <v/>
      </c>
      <c r="J1485" s="2" t="str">
        <f>IFERROR(__xludf.DUMMYFUNCTION("IFERROR(
  TEXTJOIN(CHAR(10),TRUE,FILTER('SUMMARY DATA'!I:I,'SUMMARY DATA'!A:A=$A1485,'SUMMARY DATA'!C:C=$B1485)),
  IF(
    OR(
      ISNUMBER(SEARCH(""CDM CASH DEPOSIT"",$C1485)),
      ISNUMBER(SEARCH(""CASH DEPOSIT"",$C1485)),
      COUNTIF('SUMMARY D"&amp;"ATA'!D:D,$C1485)&lt;&gt;1
    ),
    """",
    IFERROR(TEXTJOIN(CHAR(10),TRUE,FILTER('SUMMARY DATA'!I:I,'SUMMARY DATA'!D:D=$C1485)),"""")
  )
)"),"")</f>
        <v/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 ht="15.75" customHeight="1" spans="1:27">
      <c r="A1486" s="2"/>
      <c r="B1486" s="2"/>
      <c r="C1486" s="2"/>
      <c r="D1486" s="6"/>
      <c r="E1486" s="4" t="str">
        <f>IFERROR(__xludf.DUMMYFUNCTION("IFERROR(
  TEXTJOIN(CHAR(10),TRUE,FILTER('SUMMARY DATA'!E:E,'SUMMARY DATA'!A:A=$A1486,'SUMMARY DATA'!C:C=$B1486)),
  IF(
    OR(
      ISNUMBER(SEARCH(""CDM CASH DEPOSIT"",$C1486)),
      ISNUMBER(SEARCH(""CASH DEPOSIT"",$C1486)),
      COUNTIF('SUMMARY D"&amp;"ATA'!D:D,$C1486)&lt;&gt;1
    ),
    """",
    IFERROR(TEXTJOIN(CHAR(10),TRUE,FILTER('SUMMARY DATA'!E:E,'SUMMARY DATA'!D:D=$C1486)),"""")
  )
)"),"")</f>
        <v/>
      </c>
      <c r="F1486" s="2" t="str">
        <f>IFERROR(__xludf.DUMMYFUNCTION("IFERROR(
  TEXTJOIN(CHAR(10),TRUE,FILTER('SUMMARY DATA'!F:F,'SUMMARY DATA'!A:A=$A1486,'SUMMARY DATA'!C:C=$B1486)),
  IF(
    OR(
      ISNUMBER(SEARCH(""CDM CASH DEPOSIT"",$C1486)),
      ISNUMBER(SEARCH(""CASH DEPOSIT"",$C1486)),
      COUNTIF('SUMMARY D"&amp;"ATA'!D:D,$C1486)&lt;&gt;1
    ),
    """",
    IFERROR(TEXTJOIN(CHAR(10),TRUE,FILTER('SUMMARY DATA'!F:F,'SUMMARY DATA'!D:D=$C1486)),"""")
  )
)"),"")</f>
        <v/>
      </c>
      <c r="G1486" s="2" t="str">
        <f>IFERROR(__xludf.DUMMYFUNCTION("IFERROR(
  TEXTJOIN(CHAR(10),TRUE,FILTER('SUMMARY DATA'!G:G,'SUMMARY DATA'!A:A=$A1486,'SUMMARY DATA'!C:C=$B1486)),
  IF(
    OR(
      ISNUMBER(SEARCH(""CDM CASH DEPOSIT"",$C1486)),
      ISNUMBER(SEARCH(""CASH DEPOSIT"",$C1486)),
      COUNTIF('SUMMARY D"&amp;"ATA'!D:D,$C1486)&lt;&gt;1
    ),
    """",
    IFERROR(TEXTJOIN(CHAR(10),TRUE,FILTER('SUMMARY DATA'!G:G,'SUMMARY DATA'!D:D=$C1486)),"""")
  )
)"),"")</f>
        <v/>
      </c>
      <c r="H1486" s="6" t="str">
        <f>IFERROR(__xludf.DUMMYFUNCTION("IFERROR(
  TEXTJOIN(CHAR(10),TRUE,FILTER('SUMMARY DATA'!H:H,'SUMMARY DATA'!A:A=$A1486,'SUMMARY DATA'!C:C=$B1486)),
  IF(
    OR(
      ISNUMBER(SEARCH(""CDM CASH DEPOSIT"",$C1486)),
      ISNUMBER(SEARCH(""CASH DEPOSIT"",$C1486)),
      COUNTIF('SUMMARY D"&amp;"ATA'!D:D,$C1486)&lt;&gt;1
    ),
    """",
    IFERROR(TEXTJOIN(CHAR(10),TRUE,FILTER('SUMMARY DATA'!H:H,'SUMMARY DATA'!D:D=$C1486)),"""")
  )
)"),"")</f>
        <v/>
      </c>
      <c r="I1486" s="6" t="str">
        <f>IFERROR(__xludf.DUMMYFUNCTION("IF(H1486="""","""",
SUM(ARRAYFORMULA(VALUE(SPLIT(H1486,CHAR(10)))))
)"),"")</f>
        <v/>
      </c>
      <c r="J1486" s="2" t="str">
        <f>IFERROR(__xludf.DUMMYFUNCTION("IFERROR(
  TEXTJOIN(CHAR(10),TRUE,FILTER('SUMMARY DATA'!I:I,'SUMMARY DATA'!A:A=$A1486,'SUMMARY DATA'!C:C=$B1486)),
  IF(
    OR(
      ISNUMBER(SEARCH(""CDM CASH DEPOSIT"",$C1486)),
      ISNUMBER(SEARCH(""CASH DEPOSIT"",$C1486)),
      COUNTIF('SUMMARY D"&amp;"ATA'!D:D,$C1486)&lt;&gt;1
    ),
    """",
    IFERROR(TEXTJOIN(CHAR(10),TRUE,FILTER('SUMMARY DATA'!I:I,'SUMMARY DATA'!D:D=$C1486)),"""")
  )
)"),"")</f>
        <v/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 ht="15.75" customHeight="1" spans="1:27">
      <c r="A1487" s="2"/>
      <c r="B1487" s="2"/>
      <c r="C1487" s="2"/>
      <c r="D1487" s="6"/>
      <c r="E1487" s="4" t="str">
        <f>IFERROR(__xludf.DUMMYFUNCTION("IFERROR(
  TEXTJOIN(CHAR(10),TRUE,FILTER('SUMMARY DATA'!E:E,'SUMMARY DATA'!A:A=$A1487,'SUMMARY DATA'!C:C=$B1487)),
  IF(
    OR(
      ISNUMBER(SEARCH(""CDM CASH DEPOSIT"",$C1487)),
      ISNUMBER(SEARCH(""CASH DEPOSIT"",$C1487)),
      COUNTIF('SUMMARY D"&amp;"ATA'!D:D,$C1487)&lt;&gt;1
    ),
    """",
    IFERROR(TEXTJOIN(CHAR(10),TRUE,FILTER('SUMMARY DATA'!E:E,'SUMMARY DATA'!D:D=$C1487)),"""")
  )
)"),"")</f>
        <v/>
      </c>
      <c r="F1487" s="2" t="str">
        <f>IFERROR(__xludf.DUMMYFUNCTION("IFERROR(
  TEXTJOIN(CHAR(10),TRUE,FILTER('SUMMARY DATA'!F:F,'SUMMARY DATA'!A:A=$A1487,'SUMMARY DATA'!C:C=$B1487)),
  IF(
    OR(
      ISNUMBER(SEARCH(""CDM CASH DEPOSIT"",$C1487)),
      ISNUMBER(SEARCH(""CASH DEPOSIT"",$C1487)),
      COUNTIF('SUMMARY D"&amp;"ATA'!D:D,$C1487)&lt;&gt;1
    ),
    """",
    IFERROR(TEXTJOIN(CHAR(10),TRUE,FILTER('SUMMARY DATA'!F:F,'SUMMARY DATA'!D:D=$C1487)),"""")
  )
)"),"")</f>
        <v/>
      </c>
      <c r="G1487" s="2" t="str">
        <f>IFERROR(__xludf.DUMMYFUNCTION("IFERROR(
  TEXTJOIN(CHAR(10),TRUE,FILTER('SUMMARY DATA'!G:G,'SUMMARY DATA'!A:A=$A1487,'SUMMARY DATA'!C:C=$B1487)),
  IF(
    OR(
      ISNUMBER(SEARCH(""CDM CASH DEPOSIT"",$C1487)),
      ISNUMBER(SEARCH(""CASH DEPOSIT"",$C1487)),
      COUNTIF('SUMMARY D"&amp;"ATA'!D:D,$C1487)&lt;&gt;1
    ),
    """",
    IFERROR(TEXTJOIN(CHAR(10),TRUE,FILTER('SUMMARY DATA'!G:G,'SUMMARY DATA'!D:D=$C1487)),"""")
  )
)"),"")</f>
        <v/>
      </c>
      <c r="H1487" s="6" t="str">
        <f>IFERROR(__xludf.DUMMYFUNCTION("IFERROR(
  TEXTJOIN(CHAR(10),TRUE,FILTER('SUMMARY DATA'!H:H,'SUMMARY DATA'!A:A=$A1487,'SUMMARY DATA'!C:C=$B1487)),
  IF(
    OR(
      ISNUMBER(SEARCH(""CDM CASH DEPOSIT"",$C1487)),
      ISNUMBER(SEARCH(""CASH DEPOSIT"",$C1487)),
      COUNTIF('SUMMARY D"&amp;"ATA'!D:D,$C1487)&lt;&gt;1
    ),
    """",
    IFERROR(TEXTJOIN(CHAR(10),TRUE,FILTER('SUMMARY DATA'!H:H,'SUMMARY DATA'!D:D=$C1487)),"""")
  )
)"),"")</f>
        <v/>
      </c>
      <c r="I1487" s="6" t="str">
        <f>IFERROR(__xludf.DUMMYFUNCTION("IF(H1487="""","""",
SUM(ARRAYFORMULA(VALUE(SPLIT(H1487,CHAR(10)))))
)"),"")</f>
        <v/>
      </c>
      <c r="J1487" s="2" t="str">
        <f>IFERROR(__xludf.DUMMYFUNCTION("IFERROR(
  TEXTJOIN(CHAR(10),TRUE,FILTER('SUMMARY DATA'!I:I,'SUMMARY DATA'!A:A=$A1487,'SUMMARY DATA'!C:C=$B1487)),
  IF(
    OR(
      ISNUMBER(SEARCH(""CDM CASH DEPOSIT"",$C1487)),
      ISNUMBER(SEARCH(""CASH DEPOSIT"",$C1487)),
      COUNTIF('SUMMARY D"&amp;"ATA'!D:D,$C1487)&lt;&gt;1
    ),
    """",
    IFERROR(TEXTJOIN(CHAR(10),TRUE,FILTER('SUMMARY DATA'!I:I,'SUMMARY DATA'!D:D=$C1487)),"""")
  )
)"),"")</f>
        <v/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 ht="15.75" customHeight="1" spans="1:27">
      <c r="A1488" s="2"/>
      <c r="B1488" s="2"/>
      <c r="C1488" s="2"/>
      <c r="D1488" s="6"/>
      <c r="E1488" s="4" t="str">
        <f>IFERROR(__xludf.DUMMYFUNCTION("IFERROR(
  TEXTJOIN(CHAR(10),TRUE,FILTER('SUMMARY DATA'!E:E,'SUMMARY DATA'!A:A=$A1488,'SUMMARY DATA'!C:C=$B1488)),
  IF(
    OR(
      ISNUMBER(SEARCH(""CDM CASH DEPOSIT"",$C1488)),
      ISNUMBER(SEARCH(""CASH DEPOSIT"",$C1488)),
      COUNTIF('SUMMARY D"&amp;"ATA'!D:D,$C1488)&lt;&gt;1
    ),
    """",
    IFERROR(TEXTJOIN(CHAR(10),TRUE,FILTER('SUMMARY DATA'!E:E,'SUMMARY DATA'!D:D=$C1488)),"""")
  )
)"),"")</f>
        <v/>
      </c>
      <c r="F1488" s="2" t="str">
        <f>IFERROR(__xludf.DUMMYFUNCTION("IFERROR(
  TEXTJOIN(CHAR(10),TRUE,FILTER('SUMMARY DATA'!F:F,'SUMMARY DATA'!A:A=$A1488,'SUMMARY DATA'!C:C=$B1488)),
  IF(
    OR(
      ISNUMBER(SEARCH(""CDM CASH DEPOSIT"",$C1488)),
      ISNUMBER(SEARCH(""CASH DEPOSIT"",$C1488)),
      COUNTIF('SUMMARY D"&amp;"ATA'!D:D,$C1488)&lt;&gt;1
    ),
    """",
    IFERROR(TEXTJOIN(CHAR(10),TRUE,FILTER('SUMMARY DATA'!F:F,'SUMMARY DATA'!D:D=$C1488)),"""")
  )
)"),"")</f>
        <v/>
      </c>
      <c r="G1488" s="2" t="str">
        <f>IFERROR(__xludf.DUMMYFUNCTION("IFERROR(
  TEXTJOIN(CHAR(10),TRUE,FILTER('SUMMARY DATA'!G:G,'SUMMARY DATA'!A:A=$A1488,'SUMMARY DATA'!C:C=$B1488)),
  IF(
    OR(
      ISNUMBER(SEARCH(""CDM CASH DEPOSIT"",$C1488)),
      ISNUMBER(SEARCH(""CASH DEPOSIT"",$C1488)),
      COUNTIF('SUMMARY D"&amp;"ATA'!D:D,$C1488)&lt;&gt;1
    ),
    """",
    IFERROR(TEXTJOIN(CHAR(10),TRUE,FILTER('SUMMARY DATA'!G:G,'SUMMARY DATA'!D:D=$C1488)),"""")
  )
)"),"")</f>
        <v/>
      </c>
      <c r="H1488" s="6" t="str">
        <f>IFERROR(__xludf.DUMMYFUNCTION("IFERROR(
  TEXTJOIN(CHAR(10),TRUE,FILTER('SUMMARY DATA'!H:H,'SUMMARY DATA'!A:A=$A1488,'SUMMARY DATA'!C:C=$B1488)),
  IF(
    OR(
      ISNUMBER(SEARCH(""CDM CASH DEPOSIT"",$C1488)),
      ISNUMBER(SEARCH(""CASH DEPOSIT"",$C1488)),
      COUNTIF('SUMMARY D"&amp;"ATA'!D:D,$C1488)&lt;&gt;1
    ),
    """",
    IFERROR(TEXTJOIN(CHAR(10),TRUE,FILTER('SUMMARY DATA'!H:H,'SUMMARY DATA'!D:D=$C1488)),"""")
  )
)"),"")</f>
        <v/>
      </c>
      <c r="I1488" s="6" t="str">
        <f>IFERROR(__xludf.DUMMYFUNCTION("IF(H1488="""","""",
SUM(ARRAYFORMULA(VALUE(SPLIT(H1488,CHAR(10)))))
)"),"")</f>
        <v/>
      </c>
      <c r="J1488" s="2" t="str">
        <f>IFERROR(__xludf.DUMMYFUNCTION("IFERROR(
  TEXTJOIN(CHAR(10),TRUE,FILTER('SUMMARY DATA'!I:I,'SUMMARY DATA'!A:A=$A1488,'SUMMARY DATA'!C:C=$B1488)),
  IF(
    OR(
      ISNUMBER(SEARCH(""CDM CASH DEPOSIT"",$C1488)),
      ISNUMBER(SEARCH(""CASH DEPOSIT"",$C1488)),
      COUNTIF('SUMMARY D"&amp;"ATA'!D:D,$C1488)&lt;&gt;1
    ),
    """",
    IFERROR(TEXTJOIN(CHAR(10),TRUE,FILTER('SUMMARY DATA'!I:I,'SUMMARY DATA'!D:D=$C1488)),"""")
  )
)"),"")</f>
        <v/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 ht="15.75" customHeight="1" spans="1:27">
      <c r="A1489" s="2"/>
      <c r="B1489" s="2"/>
      <c r="C1489" s="2"/>
      <c r="D1489" s="6"/>
      <c r="E1489" s="4" t="str">
        <f>IFERROR(__xludf.DUMMYFUNCTION("IFERROR(
  TEXTJOIN(CHAR(10),TRUE,FILTER('SUMMARY DATA'!E:E,'SUMMARY DATA'!A:A=$A1489,'SUMMARY DATA'!C:C=$B1489)),
  IF(
    OR(
      ISNUMBER(SEARCH(""CDM CASH DEPOSIT"",$C1489)),
      ISNUMBER(SEARCH(""CASH DEPOSIT"",$C1489)),
      COUNTIF('SUMMARY D"&amp;"ATA'!D:D,$C1489)&lt;&gt;1
    ),
    """",
    IFERROR(TEXTJOIN(CHAR(10),TRUE,FILTER('SUMMARY DATA'!E:E,'SUMMARY DATA'!D:D=$C1489)),"""")
  )
)"),"")</f>
        <v/>
      </c>
      <c r="F1489" s="2" t="str">
        <f>IFERROR(__xludf.DUMMYFUNCTION("IFERROR(
  TEXTJOIN(CHAR(10),TRUE,FILTER('SUMMARY DATA'!F:F,'SUMMARY DATA'!A:A=$A1489,'SUMMARY DATA'!C:C=$B1489)),
  IF(
    OR(
      ISNUMBER(SEARCH(""CDM CASH DEPOSIT"",$C1489)),
      ISNUMBER(SEARCH(""CASH DEPOSIT"",$C1489)),
      COUNTIF('SUMMARY D"&amp;"ATA'!D:D,$C1489)&lt;&gt;1
    ),
    """",
    IFERROR(TEXTJOIN(CHAR(10),TRUE,FILTER('SUMMARY DATA'!F:F,'SUMMARY DATA'!D:D=$C1489)),"""")
  )
)"),"")</f>
        <v/>
      </c>
      <c r="G1489" s="2" t="str">
        <f>IFERROR(__xludf.DUMMYFUNCTION("IFERROR(
  TEXTJOIN(CHAR(10),TRUE,FILTER('SUMMARY DATA'!G:G,'SUMMARY DATA'!A:A=$A1489,'SUMMARY DATA'!C:C=$B1489)),
  IF(
    OR(
      ISNUMBER(SEARCH(""CDM CASH DEPOSIT"",$C1489)),
      ISNUMBER(SEARCH(""CASH DEPOSIT"",$C1489)),
      COUNTIF('SUMMARY D"&amp;"ATA'!D:D,$C1489)&lt;&gt;1
    ),
    """",
    IFERROR(TEXTJOIN(CHAR(10),TRUE,FILTER('SUMMARY DATA'!G:G,'SUMMARY DATA'!D:D=$C1489)),"""")
  )
)"),"")</f>
        <v/>
      </c>
      <c r="H1489" s="6" t="str">
        <f>IFERROR(__xludf.DUMMYFUNCTION("IFERROR(
  TEXTJOIN(CHAR(10),TRUE,FILTER('SUMMARY DATA'!H:H,'SUMMARY DATA'!A:A=$A1489,'SUMMARY DATA'!C:C=$B1489)),
  IF(
    OR(
      ISNUMBER(SEARCH(""CDM CASH DEPOSIT"",$C1489)),
      ISNUMBER(SEARCH(""CASH DEPOSIT"",$C1489)),
      COUNTIF('SUMMARY D"&amp;"ATA'!D:D,$C1489)&lt;&gt;1
    ),
    """",
    IFERROR(TEXTJOIN(CHAR(10),TRUE,FILTER('SUMMARY DATA'!H:H,'SUMMARY DATA'!D:D=$C1489)),"""")
  )
)"),"")</f>
        <v/>
      </c>
      <c r="I1489" s="6" t="str">
        <f>IFERROR(__xludf.DUMMYFUNCTION("IF(H1489="""","""",
SUM(ARRAYFORMULA(VALUE(SPLIT(H1489,CHAR(10)))))
)"),"")</f>
        <v/>
      </c>
      <c r="J1489" s="2" t="str">
        <f>IFERROR(__xludf.DUMMYFUNCTION("IFERROR(
  TEXTJOIN(CHAR(10),TRUE,FILTER('SUMMARY DATA'!I:I,'SUMMARY DATA'!A:A=$A1489,'SUMMARY DATA'!C:C=$B1489)),
  IF(
    OR(
      ISNUMBER(SEARCH(""CDM CASH DEPOSIT"",$C1489)),
      ISNUMBER(SEARCH(""CASH DEPOSIT"",$C1489)),
      COUNTIF('SUMMARY D"&amp;"ATA'!D:D,$C1489)&lt;&gt;1
    ),
    """",
    IFERROR(TEXTJOIN(CHAR(10),TRUE,FILTER('SUMMARY DATA'!I:I,'SUMMARY DATA'!D:D=$C1489)),"""")
  )
)"),"")</f>
        <v/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 ht="15.75" customHeight="1" spans="1:27">
      <c r="A1490" s="2"/>
      <c r="B1490" s="2"/>
      <c r="C1490" s="2"/>
      <c r="D1490" s="6"/>
      <c r="E1490" s="4" t="str">
        <f>IFERROR(__xludf.DUMMYFUNCTION("IFERROR(
  TEXTJOIN(CHAR(10),TRUE,FILTER('SUMMARY DATA'!E:E,'SUMMARY DATA'!A:A=$A1490,'SUMMARY DATA'!C:C=$B1490)),
  IF(
    OR(
      ISNUMBER(SEARCH(""CDM CASH DEPOSIT"",$C1490)),
      ISNUMBER(SEARCH(""CASH DEPOSIT"",$C1490)),
      COUNTIF('SUMMARY D"&amp;"ATA'!D:D,$C1490)&lt;&gt;1
    ),
    """",
    IFERROR(TEXTJOIN(CHAR(10),TRUE,FILTER('SUMMARY DATA'!E:E,'SUMMARY DATA'!D:D=$C1490)),"""")
  )
)"),"")</f>
        <v/>
      </c>
      <c r="F1490" s="2" t="str">
        <f>IFERROR(__xludf.DUMMYFUNCTION("IFERROR(
  TEXTJOIN(CHAR(10),TRUE,FILTER('SUMMARY DATA'!F:F,'SUMMARY DATA'!A:A=$A1490,'SUMMARY DATA'!C:C=$B1490)),
  IF(
    OR(
      ISNUMBER(SEARCH(""CDM CASH DEPOSIT"",$C1490)),
      ISNUMBER(SEARCH(""CASH DEPOSIT"",$C1490)),
      COUNTIF('SUMMARY D"&amp;"ATA'!D:D,$C1490)&lt;&gt;1
    ),
    """",
    IFERROR(TEXTJOIN(CHAR(10),TRUE,FILTER('SUMMARY DATA'!F:F,'SUMMARY DATA'!D:D=$C1490)),"""")
  )
)"),"")</f>
        <v/>
      </c>
      <c r="G1490" s="2" t="str">
        <f>IFERROR(__xludf.DUMMYFUNCTION("IFERROR(
  TEXTJOIN(CHAR(10),TRUE,FILTER('SUMMARY DATA'!G:G,'SUMMARY DATA'!A:A=$A1490,'SUMMARY DATA'!C:C=$B1490)),
  IF(
    OR(
      ISNUMBER(SEARCH(""CDM CASH DEPOSIT"",$C1490)),
      ISNUMBER(SEARCH(""CASH DEPOSIT"",$C1490)),
      COUNTIF('SUMMARY D"&amp;"ATA'!D:D,$C1490)&lt;&gt;1
    ),
    """",
    IFERROR(TEXTJOIN(CHAR(10),TRUE,FILTER('SUMMARY DATA'!G:G,'SUMMARY DATA'!D:D=$C1490)),"""")
  )
)"),"")</f>
        <v/>
      </c>
      <c r="H1490" s="6" t="str">
        <f>IFERROR(__xludf.DUMMYFUNCTION("IFERROR(
  TEXTJOIN(CHAR(10),TRUE,FILTER('SUMMARY DATA'!H:H,'SUMMARY DATA'!A:A=$A1490,'SUMMARY DATA'!C:C=$B1490)),
  IF(
    OR(
      ISNUMBER(SEARCH(""CDM CASH DEPOSIT"",$C1490)),
      ISNUMBER(SEARCH(""CASH DEPOSIT"",$C1490)),
      COUNTIF('SUMMARY D"&amp;"ATA'!D:D,$C1490)&lt;&gt;1
    ),
    """",
    IFERROR(TEXTJOIN(CHAR(10),TRUE,FILTER('SUMMARY DATA'!H:H,'SUMMARY DATA'!D:D=$C1490)),"""")
  )
)"),"")</f>
        <v/>
      </c>
      <c r="I1490" s="6" t="str">
        <f>IFERROR(__xludf.DUMMYFUNCTION("IF(H1490="""","""",
SUM(ARRAYFORMULA(VALUE(SPLIT(H1490,CHAR(10)))))
)"),"")</f>
        <v/>
      </c>
      <c r="J1490" s="2" t="str">
        <f>IFERROR(__xludf.DUMMYFUNCTION("IFERROR(
  TEXTJOIN(CHAR(10),TRUE,FILTER('SUMMARY DATA'!I:I,'SUMMARY DATA'!A:A=$A1490,'SUMMARY DATA'!C:C=$B1490)),
  IF(
    OR(
      ISNUMBER(SEARCH(""CDM CASH DEPOSIT"",$C1490)),
      ISNUMBER(SEARCH(""CASH DEPOSIT"",$C1490)),
      COUNTIF('SUMMARY D"&amp;"ATA'!D:D,$C1490)&lt;&gt;1
    ),
    """",
    IFERROR(TEXTJOIN(CHAR(10),TRUE,FILTER('SUMMARY DATA'!I:I,'SUMMARY DATA'!D:D=$C1490)),"""")
  )
)"),"")</f>
        <v/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 ht="15.75" customHeight="1" spans="1:27">
      <c r="A1491" s="2"/>
      <c r="B1491" s="2"/>
      <c r="C1491" s="2"/>
      <c r="D1491" s="6"/>
      <c r="E1491" s="4" t="str">
        <f>IFERROR(__xludf.DUMMYFUNCTION("IFERROR(
  TEXTJOIN(CHAR(10),TRUE,FILTER('SUMMARY DATA'!E:E,'SUMMARY DATA'!A:A=$A1491,'SUMMARY DATA'!C:C=$B1491)),
  IF(
    OR(
      ISNUMBER(SEARCH(""CDM CASH DEPOSIT"",$C1491)),
      ISNUMBER(SEARCH(""CASH DEPOSIT"",$C1491)),
      COUNTIF('SUMMARY D"&amp;"ATA'!D:D,$C1491)&lt;&gt;1
    ),
    """",
    IFERROR(TEXTJOIN(CHAR(10),TRUE,FILTER('SUMMARY DATA'!E:E,'SUMMARY DATA'!D:D=$C1491)),"""")
  )
)"),"")</f>
        <v/>
      </c>
      <c r="F1491" s="2" t="str">
        <f>IFERROR(__xludf.DUMMYFUNCTION("IFERROR(
  TEXTJOIN(CHAR(10),TRUE,FILTER('SUMMARY DATA'!F:F,'SUMMARY DATA'!A:A=$A1491,'SUMMARY DATA'!C:C=$B1491)),
  IF(
    OR(
      ISNUMBER(SEARCH(""CDM CASH DEPOSIT"",$C1491)),
      ISNUMBER(SEARCH(""CASH DEPOSIT"",$C1491)),
      COUNTIF('SUMMARY D"&amp;"ATA'!D:D,$C1491)&lt;&gt;1
    ),
    """",
    IFERROR(TEXTJOIN(CHAR(10),TRUE,FILTER('SUMMARY DATA'!F:F,'SUMMARY DATA'!D:D=$C1491)),"""")
  )
)"),"")</f>
        <v/>
      </c>
      <c r="G1491" s="2" t="str">
        <f>IFERROR(__xludf.DUMMYFUNCTION("IFERROR(
  TEXTJOIN(CHAR(10),TRUE,FILTER('SUMMARY DATA'!G:G,'SUMMARY DATA'!A:A=$A1491,'SUMMARY DATA'!C:C=$B1491)),
  IF(
    OR(
      ISNUMBER(SEARCH(""CDM CASH DEPOSIT"",$C1491)),
      ISNUMBER(SEARCH(""CASH DEPOSIT"",$C1491)),
      COUNTIF('SUMMARY D"&amp;"ATA'!D:D,$C1491)&lt;&gt;1
    ),
    """",
    IFERROR(TEXTJOIN(CHAR(10),TRUE,FILTER('SUMMARY DATA'!G:G,'SUMMARY DATA'!D:D=$C1491)),"""")
  )
)"),"")</f>
        <v/>
      </c>
      <c r="H1491" s="6" t="str">
        <f>IFERROR(__xludf.DUMMYFUNCTION("IFERROR(
  TEXTJOIN(CHAR(10),TRUE,FILTER('SUMMARY DATA'!H:H,'SUMMARY DATA'!A:A=$A1491,'SUMMARY DATA'!C:C=$B1491)),
  IF(
    OR(
      ISNUMBER(SEARCH(""CDM CASH DEPOSIT"",$C1491)),
      ISNUMBER(SEARCH(""CASH DEPOSIT"",$C1491)),
      COUNTIF('SUMMARY D"&amp;"ATA'!D:D,$C1491)&lt;&gt;1
    ),
    """",
    IFERROR(TEXTJOIN(CHAR(10),TRUE,FILTER('SUMMARY DATA'!H:H,'SUMMARY DATA'!D:D=$C1491)),"""")
  )
)"),"")</f>
        <v/>
      </c>
      <c r="I1491" s="6" t="str">
        <f>IFERROR(__xludf.DUMMYFUNCTION("IF(H1491="""","""",
SUM(ARRAYFORMULA(VALUE(SPLIT(H1491,CHAR(10)))))
)"),"")</f>
        <v/>
      </c>
      <c r="J1491" s="2" t="str">
        <f>IFERROR(__xludf.DUMMYFUNCTION("IFERROR(
  TEXTJOIN(CHAR(10),TRUE,FILTER('SUMMARY DATA'!I:I,'SUMMARY DATA'!A:A=$A1491,'SUMMARY DATA'!C:C=$B1491)),
  IF(
    OR(
      ISNUMBER(SEARCH(""CDM CASH DEPOSIT"",$C1491)),
      ISNUMBER(SEARCH(""CASH DEPOSIT"",$C1491)),
      COUNTIF('SUMMARY D"&amp;"ATA'!D:D,$C1491)&lt;&gt;1
    ),
    """",
    IFERROR(TEXTJOIN(CHAR(10),TRUE,FILTER('SUMMARY DATA'!I:I,'SUMMARY DATA'!D:D=$C1491)),"""")
  )
)"),"")</f>
        <v/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 ht="15.75" customHeight="1" spans="1:27">
      <c r="A1492" s="2"/>
      <c r="B1492" s="2"/>
      <c r="C1492" s="2"/>
      <c r="D1492" s="6"/>
      <c r="E1492" s="4" t="str">
        <f>IFERROR(__xludf.DUMMYFUNCTION("IFERROR(
  TEXTJOIN(CHAR(10),TRUE,FILTER('SUMMARY DATA'!E:E,'SUMMARY DATA'!A:A=$A1492,'SUMMARY DATA'!C:C=$B1492)),
  IF(
    OR(
      ISNUMBER(SEARCH(""CDM CASH DEPOSIT"",$C1492)),
      ISNUMBER(SEARCH(""CASH DEPOSIT"",$C1492)),
      COUNTIF('SUMMARY D"&amp;"ATA'!D:D,$C1492)&lt;&gt;1
    ),
    """",
    IFERROR(TEXTJOIN(CHAR(10),TRUE,FILTER('SUMMARY DATA'!E:E,'SUMMARY DATA'!D:D=$C1492)),"""")
  )
)"),"")</f>
        <v/>
      </c>
      <c r="F1492" s="2" t="str">
        <f>IFERROR(__xludf.DUMMYFUNCTION("IFERROR(
  TEXTJOIN(CHAR(10),TRUE,FILTER('SUMMARY DATA'!F:F,'SUMMARY DATA'!A:A=$A1492,'SUMMARY DATA'!C:C=$B1492)),
  IF(
    OR(
      ISNUMBER(SEARCH(""CDM CASH DEPOSIT"",$C1492)),
      ISNUMBER(SEARCH(""CASH DEPOSIT"",$C1492)),
      COUNTIF('SUMMARY D"&amp;"ATA'!D:D,$C1492)&lt;&gt;1
    ),
    """",
    IFERROR(TEXTJOIN(CHAR(10),TRUE,FILTER('SUMMARY DATA'!F:F,'SUMMARY DATA'!D:D=$C1492)),"""")
  )
)"),"")</f>
        <v/>
      </c>
      <c r="G1492" s="2" t="str">
        <f>IFERROR(__xludf.DUMMYFUNCTION("IFERROR(
  TEXTJOIN(CHAR(10),TRUE,FILTER('SUMMARY DATA'!G:G,'SUMMARY DATA'!A:A=$A1492,'SUMMARY DATA'!C:C=$B1492)),
  IF(
    OR(
      ISNUMBER(SEARCH(""CDM CASH DEPOSIT"",$C1492)),
      ISNUMBER(SEARCH(""CASH DEPOSIT"",$C1492)),
      COUNTIF('SUMMARY D"&amp;"ATA'!D:D,$C1492)&lt;&gt;1
    ),
    """",
    IFERROR(TEXTJOIN(CHAR(10),TRUE,FILTER('SUMMARY DATA'!G:G,'SUMMARY DATA'!D:D=$C1492)),"""")
  )
)"),"")</f>
        <v/>
      </c>
      <c r="H1492" s="6" t="str">
        <f>IFERROR(__xludf.DUMMYFUNCTION("IFERROR(
  TEXTJOIN(CHAR(10),TRUE,FILTER('SUMMARY DATA'!H:H,'SUMMARY DATA'!A:A=$A1492,'SUMMARY DATA'!C:C=$B1492)),
  IF(
    OR(
      ISNUMBER(SEARCH(""CDM CASH DEPOSIT"",$C1492)),
      ISNUMBER(SEARCH(""CASH DEPOSIT"",$C1492)),
      COUNTIF('SUMMARY D"&amp;"ATA'!D:D,$C1492)&lt;&gt;1
    ),
    """",
    IFERROR(TEXTJOIN(CHAR(10),TRUE,FILTER('SUMMARY DATA'!H:H,'SUMMARY DATA'!D:D=$C1492)),"""")
  )
)"),"")</f>
        <v/>
      </c>
      <c r="I1492" s="6" t="str">
        <f>IFERROR(__xludf.DUMMYFUNCTION("IF(H1492="""","""",
SUM(ARRAYFORMULA(VALUE(SPLIT(H1492,CHAR(10)))))
)"),"")</f>
        <v/>
      </c>
      <c r="J1492" s="2" t="str">
        <f>IFERROR(__xludf.DUMMYFUNCTION("IFERROR(
  TEXTJOIN(CHAR(10),TRUE,FILTER('SUMMARY DATA'!I:I,'SUMMARY DATA'!A:A=$A1492,'SUMMARY DATA'!C:C=$B1492)),
  IF(
    OR(
      ISNUMBER(SEARCH(""CDM CASH DEPOSIT"",$C1492)),
      ISNUMBER(SEARCH(""CASH DEPOSIT"",$C1492)),
      COUNTIF('SUMMARY D"&amp;"ATA'!D:D,$C1492)&lt;&gt;1
    ),
    """",
    IFERROR(TEXTJOIN(CHAR(10),TRUE,FILTER('SUMMARY DATA'!I:I,'SUMMARY DATA'!D:D=$C1492)),"""")
  )
)"),"")</f>
        <v/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 ht="15.75" customHeight="1" spans="1:27">
      <c r="A1493" s="2"/>
      <c r="B1493" s="2"/>
      <c r="C1493" s="2"/>
      <c r="D1493" s="6"/>
      <c r="E1493" s="4" t="str">
        <f>IFERROR(__xludf.DUMMYFUNCTION("IFERROR(
  TEXTJOIN(CHAR(10),TRUE,FILTER('SUMMARY DATA'!E:E,'SUMMARY DATA'!A:A=$A1493,'SUMMARY DATA'!C:C=$B1493)),
  IF(
    OR(
      ISNUMBER(SEARCH(""CDM CASH DEPOSIT"",$C1493)),
      ISNUMBER(SEARCH(""CASH DEPOSIT"",$C1493)),
      COUNTIF('SUMMARY D"&amp;"ATA'!D:D,$C1493)&lt;&gt;1
    ),
    """",
    IFERROR(TEXTJOIN(CHAR(10),TRUE,FILTER('SUMMARY DATA'!E:E,'SUMMARY DATA'!D:D=$C1493)),"""")
  )
)"),"")</f>
        <v/>
      </c>
      <c r="F1493" s="2" t="str">
        <f>IFERROR(__xludf.DUMMYFUNCTION("IFERROR(
  TEXTJOIN(CHAR(10),TRUE,FILTER('SUMMARY DATA'!F:F,'SUMMARY DATA'!A:A=$A1493,'SUMMARY DATA'!C:C=$B1493)),
  IF(
    OR(
      ISNUMBER(SEARCH(""CDM CASH DEPOSIT"",$C1493)),
      ISNUMBER(SEARCH(""CASH DEPOSIT"",$C1493)),
      COUNTIF('SUMMARY D"&amp;"ATA'!D:D,$C1493)&lt;&gt;1
    ),
    """",
    IFERROR(TEXTJOIN(CHAR(10),TRUE,FILTER('SUMMARY DATA'!F:F,'SUMMARY DATA'!D:D=$C1493)),"""")
  )
)"),"")</f>
        <v/>
      </c>
      <c r="G1493" s="2" t="str">
        <f>IFERROR(__xludf.DUMMYFUNCTION("IFERROR(
  TEXTJOIN(CHAR(10),TRUE,FILTER('SUMMARY DATA'!G:G,'SUMMARY DATA'!A:A=$A1493,'SUMMARY DATA'!C:C=$B1493)),
  IF(
    OR(
      ISNUMBER(SEARCH(""CDM CASH DEPOSIT"",$C1493)),
      ISNUMBER(SEARCH(""CASH DEPOSIT"",$C1493)),
      COUNTIF('SUMMARY D"&amp;"ATA'!D:D,$C1493)&lt;&gt;1
    ),
    """",
    IFERROR(TEXTJOIN(CHAR(10),TRUE,FILTER('SUMMARY DATA'!G:G,'SUMMARY DATA'!D:D=$C1493)),"""")
  )
)"),"")</f>
        <v/>
      </c>
      <c r="H1493" s="6" t="str">
        <f>IFERROR(__xludf.DUMMYFUNCTION("IFERROR(
  TEXTJOIN(CHAR(10),TRUE,FILTER('SUMMARY DATA'!H:H,'SUMMARY DATA'!A:A=$A1493,'SUMMARY DATA'!C:C=$B1493)),
  IF(
    OR(
      ISNUMBER(SEARCH(""CDM CASH DEPOSIT"",$C1493)),
      ISNUMBER(SEARCH(""CASH DEPOSIT"",$C1493)),
      COUNTIF('SUMMARY D"&amp;"ATA'!D:D,$C1493)&lt;&gt;1
    ),
    """",
    IFERROR(TEXTJOIN(CHAR(10),TRUE,FILTER('SUMMARY DATA'!H:H,'SUMMARY DATA'!D:D=$C1493)),"""")
  )
)"),"")</f>
        <v/>
      </c>
      <c r="I1493" s="6" t="str">
        <f>IFERROR(__xludf.DUMMYFUNCTION("IF(H1493="""","""",
SUM(ARRAYFORMULA(VALUE(SPLIT(H1493,CHAR(10)))))
)"),"")</f>
        <v/>
      </c>
      <c r="J1493" s="2" t="str">
        <f>IFERROR(__xludf.DUMMYFUNCTION("IFERROR(
  TEXTJOIN(CHAR(10),TRUE,FILTER('SUMMARY DATA'!I:I,'SUMMARY DATA'!A:A=$A1493,'SUMMARY DATA'!C:C=$B1493)),
  IF(
    OR(
      ISNUMBER(SEARCH(""CDM CASH DEPOSIT"",$C1493)),
      ISNUMBER(SEARCH(""CASH DEPOSIT"",$C1493)),
      COUNTIF('SUMMARY D"&amp;"ATA'!D:D,$C1493)&lt;&gt;1
    ),
    """",
    IFERROR(TEXTJOIN(CHAR(10),TRUE,FILTER('SUMMARY DATA'!I:I,'SUMMARY DATA'!D:D=$C1493)),"""")
  )
)"),"")</f>
        <v/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 ht="15.75" customHeight="1" spans="1:27">
      <c r="A1494" s="2"/>
      <c r="B1494" s="2"/>
      <c r="C1494" s="2"/>
      <c r="D1494" s="6"/>
      <c r="E1494" s="4" t="str">
        <f>IFERROR(__xludf.DUMMYFUNCTION("IFERROR(
  TEXTJOIN(CHAR(10),TRUE,FILTER('SUMMARY DATA'!E:E,'SUMMARY DATA'!A:A=$A1494,'SUMMARY DATA'!C:C=$B1494)),
  IF(
    OR(
      ISNUMBER(SEARCH(""CDM CASH DEPOSIT"",$C1494)),
      ISNUMBER(SEARCH(""CASH DEPOSIT"",$C1494)),
      COUNTIF('SUMMARY D"&amp;"ATA'!D:D,$C1494)&lt;&gt;1
    ),
    """",
    IFERROR(TEXTJOIN(CHAR(10),TRUE,FILTER('SUMMARY DATA'!E:E,'SUMMARY DATA'!D:D=$C1494)),"""")
  )
)"),"")</f>
        <v/>
      </c>
      <c r="F1494" s="2" t="str">
        <f>IFERROR(__xludf.DUMMYFUNCTION("IFERROR(
  TEXTJOIN(CHAR(10),TRUE,FILTER('SUMMARY DATA'!F:F,'SUMMARY DATA'!A:A=$A1494,'SUMMARY DATA'!C:C=$B1494)),
  IF(
    OR(
      ISNUMBER(SEARCH(""CDM CASH DEPOSIT"",$C1494)),
      ISNUMBER(SEARCH(""CASH DEPOSIT"",$C1494)),
      COUNTIF('SUMMARY D"&amp;"ATA'!D:D,$C1494)&lt;&gt;1
    ),
    """",
    IFERROR(TEXTJOIN(CHAR(10),TRUE,FILTER('SUMMARY DATA'!F:F,'SUMMARY DATA'!D:D=$C1494)),"""")
  )
)"),"")</f>
        <v/>
      </c>
      <c r="G1494" s="2" t="str">
        <f>IFERROR(__xludf.DUMMYFUNCTION("IFERROR(
  TEXTJOIN(CHAR(10),TRUE,FILTER('SUMMARY DATA'!G:G,'SUMMARY DATA'!A:A=$A1494,'SUMMARY DATA'!C:C=$B1494)),
  IF(
    OR(
      ISNUMBER(SEARCH(""CDM CASH DEPOSIT"",$C1494)),
      ISNUMBER(SEARCH(""CASH DEPOSIT"",$C1494)),
      COUNTIF('SUMMARY D"&amp;"ATA'!D:D,$C1494)&lt;&gt;1
    ),
    """",
    IFERROR(TEXTJOIN(CHAR(10),TRUE,FILTER('SUMMARY DATA'!G:G,'SUMMARY DATA'!D:D=$C1494)),"""")
  )
)"),"")</f>
        <v/>
      </c>
      <c r="H1494" s="6" t="str">
        <f>IFERROR(__xludf.DUMMYFUNCTION("IFERROR(
  TEXTJOIN(CHAR(10),TRUE,FILTER('SUMMARY DATA'!H:H,'SUMMARY DATA'!A:A=$A1494,'SUMMARY DATA'!C:C=$B1494)),
  IF(
    OR(
      ISNUMBER(SEARCH(""CDM CASH DEPOSIT"",$C1494)),
      ISNUMBER(SEARCH(""CASH DEPOSIT"",$C1494)),
      COUNTIF('SUMMARY D"&amp;"ATA'!D:D,$C1494)&lt;&gt;1
    ),
    """",
    IFERROR(TEXTJOIN(CHAR(10),TRUE,FILTER('SUMMARY DATA'!H:H,'SUMMARY DATA'!D:D=$C1494)),"""")
  )
)"),"")</f>
        <v/>
      </c>
      <c r="I1494" s="6" t="str">
        <f>IFERROR(__xludf.DUMMYFUNCTION("IF(H1494="""","""",
SUM(ARRAYFORMULA(VALUE(SPLIT(H1494,CHAR(10)))))
)"),"")</f>
        <v/>
      </c>
      <c r="J1494" s="2" t="str">
        <f>IFERROR(__xludf.DUMMYFUNCTION("IFERROR(
  TEXTJOIN(CHAR(10),TRUE,FILTER('SUMMARY DATA'!I:I,'SUMMARY DATA'!A:A=$A1494,'SUMMARY DATA'!C:C=$B1494)),
  IF(
    OR(
      ISNUMBER(SEARCH(""CDM CASH DEPOSIT"",$C1494)),
      ISNUMBER(SEARCH(""CASH DEPOSIT"",$C1494)),
      COUNTIF('SUMMARY D"&amp;"ATA'!D:D,$C1494)&lt;&gt;1
    ),
    """",
    IFERROR(TEXTJOIN(CHAR(10),TRUE,FILTER('SUMMARY DATA'!I:I,'SUMMARY DATA'!D:D=$C1494)),"""")
  )
)"),"")</f>
        <v/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 ht="15.75" customHeight="1" spans="1:27">
      <c r="A1495" s="2"/>
      <c r="B1495" s="2"/>
      <c r="C1495" s="2"/>
      <c r="D1495" s="6"/>
      <c r="E1495" s="4" t="str">
        <f>IFERROR(__xludf.DUMMYFUNCTION("IFERROR(
  TEXTJOIN(CHAR(10),TRUE,FILTER('SUMMARY DATA'!E:E,'SUMMARY DATA'!A:A=$A1495,'SUMMARY DATA'!C:C=$B1495)),
  IF(
    OR(
      ISNUMBER(SEARCH(""CDM CASH DEPOSIT"",$C1495)),
      ISNUMBER(SEARCH(""CASH DEPOSIT"",$C1495)),
      COUNTIF('SUMMARY D"&amp;"ATA'!D:D,$C1495)&lt;&gt;1
    ),
    """",
    IFERROR(TEXTJOIN(CHAR(10),TRUE,FILTER('SUMMARY DATA'!E:E,'SUMMARY DATA'!D:D=$C1495)),"""")
  )
)"),"")</f>
        <v/>
      </c>
      <c r="F1495" s="2" t="str">
        <f>IFERROR(__xludf.DUMMYFUNCTION("IFERROR(
  TEXTJOIN(CHAR(10),TRUE,FILTER('SUMMARY DATA'!F:F,'SUMMARY DATA'!A:A=$A1495,'SUMMARY DATA'!C:C=$B1495)),
  IF(
    OR(
      ISNUMBER(SEARCH(""CDM CASH DEPOSIT"",$C1495)),
      ISNUMBER(SEARCH(""CASH DEPOSIT"",$C1495)),
      COUNTIF('SUMMARY D"&amp;"ATA'!D:D,$C1495)&lt;&gt;1
    ),
    """",
    IFERROR(TEXTJOIN(CHAR(10),TRUE,FILTER('SUMMARY DATA'!F:F,'SUMMARY DATA'!D:D=$C1495)),"""")
  )
)"),"")</f>
        <v/>
      </c>
      <c r="G1495" s="2" t="str">
        <f>IFERROR(__xludf.DUMMYFUNCTION("IFERROR(
  TEXTJOIN(CHAR(10),TRUE,FILTER('SUMMARY DATA'!G:G,'SUMMARY DATA'!A:A=$A1495,'SUMMARY DATA'!C:C=$B1495)),
  IF(
    OR(
      ISNUMBER(SEARCH(""CDM CASH DEPOSIT"",$C1495)),
      ISNUMBER(SEARCH(""CASH DEPOSIT"",$C1495)),
      COUNTIF('SUMMARY D"&amp;"ATA'!D:D,$C1495)&lt;&gt;1
    ),
    """",
    IFERROR(TEXTJOIN(CHAR(10),TRUE,FILTER('SUMMARY DATA'!G:G,'SUMMARY DATA'!D:D=$C1495)),"""")
  )
)"),"")</f>
        <v/>
      </c>
      <c r="H1495" s="6" t="str">
        <f>IFERROR(__xludf.DUMMYFUNCTION("IFERROR(
  TEXTJOIN(CHAR(10),TRUE,FILTER('SUMMARY DATA'!H:H,'SUMMARY DATA'!A:A=$A1495,'SUMMARY DATA'!C:C=$B1495)),
  IF(
    OR(
      ISNUMBER(SEARCH(""CDM CASH DEPOSIT"",$C1495)),
      ISNUMBER(SEARCH(""CASH DEPOSIT"",$C1495)),
      COUNTIF('SUMMARY D"&amp;"ATA'!D:D,$C1495)&lt;&gt;1
    ),
    """",
    IFERROR(TEXTJOIN(CHAR(10),TRUE,FILTER('SUMMARY DATA'!H:H,'SUMMARY DATA'!D:D=$C1495)),"""")
  )
)"),"")</f>
        <v/>
      </c>
      <c r="I1495" s="6" t="str">
        <f>IFERROR(__xludf.DUMMYFUNCTION("IF(H1495="""","""",
SUM(ARRAYFORMULA(VALUE(SPLIT(H1495,CHAR(10)))))
)"),"")</f>
        <v/>
      </c>
      <c r="J1495" s="2" t="str">
        <f>IFERROR(__xludf.DUMMYFUNCTION("IFERROR(
  TEXTJOIN(CHAR(10),TRUE,FILTER('SUMMARY DATA'!I:I,'SUMMARY DATA'!A:A=$A1495,'SUMMARY DATA'!C:C=$B1495)),
  IF(
    OR(
      ISNUMBER(SEARCH(""CDM CASH DEPOSIT"",$C1495)),
      ISNUMBER(SEARCH(""CASH DEPOSIT"",$C1495)),
      COUNTIF('SUMMARY D"&amp;"ATA'!D:D,$C1495)&lt;&gt;1
    ),
    """",
    IFERROR(TEXTJOIN(CHAR(10),TRUE,FILTER('SUMMARY DATA'!I:I,'SUMMARY DATA'!D:D=$C1495)),"""")
  )
)"),"")</f>
        <v/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 ht="15.75" customHeight="1" spans="1:27">
      <c r="A1496" s="2"/>
      <c r="B1496" s="2"/>
      <c r="C1496" s="2"/>
      <c r="D1496" s="6"/>
      <c r="E1496" s="4" t="str">
        <f>IFERROR(__xludf.DUMMYFUNCTION("IFERROR(
  TEXTJOIN(CHAR(10),TRUE,FILTER('SUMMARY DATA'!E:E,'SUMMARY DATA'!A:A=$A1496,'SUMMARY DATA'!C:C=$B1496)),
  IF(
    OR(
      ISNUMBER(SEARCH(""CDM CASH DEPOSIT"",$C1496)),
      ISNUMBER(SEARCH(""CASH DEPOSIT"",$C1496)),
      COUNTIF('SUMMARY D"&amp;"ATA'!D:D,$C1496)&lt;&gt;1
    ),
    """",
    IFERROR(TEXTJOIN(CHAR(10),TRUE,FILTER('SUMMARY DATA'!E:E,'SUMMARY DATA'!D:D=$C1496)),"""")
  )
)"),"")</f>
        <v/>
      </c>
      <c r="F1496" s="2" t="str">
        <f>IFERROR(__xludf.DUMMYFUNCTION("IFERROR(
  TEXTJOIN(CHAR(10),TRUE,FILTER('SUMMARY DATA'!F:F,'SUMMARY DATA'!A:A=$A1496,'SUMMARY DATA'!C:C=$B1496)),
  IF(
    OR(
      ISNUMBER(SEARCH(""CDM CASH DEPOSIT"",$C1496)),
      ISNUMBER(SEARCH(""CASH DEPOSIT"",$C1496)),
      COUNTIF('SUMMARY D"&amp;"ATA'!D:D,$C1496)&lt;&gt;1
    ),
    """",
    IFERROR(TEXTJOIN(CHAR(10),TRUE,FILTER('SUMMARY DATA'!F:F,'SUMMARY DATA'!D:D=$C1496)),"""")
  )
)"),"")</f>
        <v/>
      </c>
      <c r="G1496" s="2" t="str">
        <f>IFERROR(__xludf.DUMMYFUNCTION("IFERROR(
  TEXTJOIN(CHAR(10),TRUE,FILTER('SUMMARY DATA'!G:G,'SUMMARY DATA'!A:A=$A1496,'SUMMARY DATA'!C:C=$B1496)),
  IF(
    OR(
      ISNUMBER(SEARCH(""CDM CASH DEPOSIT"",$C1496)),
      ISNUMBER(SEARCH(""CASH DEPOSIT"",$C1496)),
      COUNTIF('SUMMARY D"&amp;"ATA'!D:D,$C1496)&lt;&gt;1
    ),
    """",
    IFERROR(TEXTJOIN(CHAR(10),TRUE,FILTER('SUMMARY DATA'!G:G,'SUMMARY DATA'!D:D=$C1496)),"""")
  )
)"),"")</f>
        <v/>
      </c>
      <c r="H1496" s="6" t="str">
        <f>IFERROR(__xludf.DUMMYFUNCTION("IFERROR(
  TEXTJOIN(CHAR(10),TRUE,FILTER('SUMMARY DATA'!H:H,'SUMMARY DATA'!A:A=$A1496,'SUMMARY DATA'!C:C=$B1496)),
  IF(
    OR(
      ISNUMBER(SEARCH(""CDM CASH DEPOSIT"",$C1496)),
      ISNUMBER(SEARCH(""CASH DEPOSIT"",$C1496)),
      COUNTIF('SUMMARY D"&amp;"ATA'!D:D,$C1496)&lt;&gt;1
    ),
    """",
    IFERROR(TEXTJOIN(CHAR(10),TRUE,FILTER('SUMMARY DATA'!H:H,'SUMMARY DATA'!D:D=$C1496)),"""")
  )
)"),"")</f>
        <v/>
      </c>
      <c r="I1496" s="6" t="str">
        <f>IFERROR(__xludf.DUMMYFUNCTION("IF(H1496="""","""",
SUM(ARRAYFORMULA(VALUE(SPLIT(H1496,CHAR(10)))))
)"),"")</f>
        <v/>
      </c>
      <c r="J1496" s="2" t="str">
        <f>IFERROR(__xludf.DUMMYFUNCTION("IFERROR(
  TEXTJOIN(CHAR(10),TRUE,FILTER('SUMMARY DATA'!I:I,'SUMMARY DATA'!A:A=$A1496,'SUMMARY DATA'!C:C=$B1496)),
  IF(
    OR(
      ISNUMBER(SEARCH(""CDM CASH DEPOSIT"",$C1496)),
      ISNUMBER(SEARCH(""CASH DEPOSIT"",$C1496)),
      COUNTIF('SUMMARY D"&amp;"ATA'!D:D,$C1496)&lt;&gt;1
    ),
    """",
    IFERROR(TEXTJOIN(CHAR(10),TRUE,FILTER('SUMMARY DATA'!I:I,'SUMMARY DATA'!D:D=$C1496)),"""")
  )
)"),"")</f>
        <v/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 ht="15.75" customHeight="1" spans="1:27">
      <c r="A1497" s="2"/>
      <c r="B1497" s="2"/>
      <c r="C1497" s="2"/>
      <c r="D1497" s="6"/>
      <c r="E1497" s="4" t="str">
        <f>IFERROR(__xludf.DUMMYFUNCTION("IFERROR(
  TEXTJOIN(CHAR(10),TRUE,FILTER('SUMMARY DATA'!E:E,'SUMMARY DATA'!A:A=$A1497,'SUMMARY DATA'!C:C=$B1497)),
  IF(
    OR(
      ISNUMBER(SEARCH(""CDM CASH DEPOSIT"",$C1497)),
      ISNUMBER(SEARCH(""CASH DEPOSIT"",$C1497)),
      COUNTIF('SUMMARY D"&amp;"ATA'!D:D,$C1497)&lt;&gt;1
    ),
    """",
    IFERROR(TEXTJOIN(CHAR(10),TRUE,FILTER('SUMMARY DATA'!E:E,'SUMMARY DATA'!D:D=$C1497)),"""")
  )
)"),"")</f>
        <v/>
      </c>
      <c r="F1497" s="2" t="str">
        <f>IFERROR(__xludf.DUMMYFUNCTION("IFERROR(
  TEXTJOIN(CHAR(10),TRUE,FILTER('SUMMARY DATA'!F:F,'SUMMARY DATA'!A:A=$A1497,'SUMMARY DATA'!C:C=$B1497)),
  IF(
    OR(
      ISNUMBER(SEARCH(""CDM CASH DEPOSIT"",$C1497)),
      ISNUMBER(SEARCH(""CASH DEPOSIT"",$C1497)),
      COUNTIF('SUMMARY D"&amp;"ATA'!D:D,$C1497)&lt;&gt;1
    ),
    """",
    IFERROR(TEXTJOIN(CHAR(10),TRUE,FILTER('SUMMARY DATA'!F:F,'SUMMARY DATA'!D:D=$C1497)),"""")
  )
)"),"")</f>
        <v/>
      </c>
      <c r="G1497" s="2" t="str">
        <f>IFERROR(__xludf.DUMMYFUNCTION("IFERROR(
  TEXTJOIN(CHAR(10),TRUE,FILTER('SUMMARY DATA'!G:G,'SUMMARY DATA'!A:A=$A1497,'SUMMARY DATA'!C:C=$B1497)),
  IF(
    OR(
      ISNUMBER(SEARCH(""CDM CASH DEPOSIT"",$C1497)),
      ISNUMBER(SEARCH(""CASH DEPOSIT"",$C1497)),
      COUNTIF('SUMMARY D"&amp;"ATA'!D:D,$C1497)&lt;&gt;1
    ),
    """",
    IFERROR(TEXTJOIN(CHAR(10),TRUE,FILTER('SUMMARY DATA'!G:G,'SUMMARY DATA'!D:D=$C1497)),"""")
  )
)"),"")</f>
        <v/>
      </c>
      <c r="H1497" s="6" t="str">
        <f>IFERROR(__xludf.DUMMYFUNCTION("IFERROR(
  TEXTJOIN(CHAR(10),TRUE,FILTER('SUMMARY DATA'!H:H,'SUMMARY DATA'!A:A=$A1497,'SUMMARY DATA'!C:C=$B1497)),
  IF(
    OR(
      ISNUMBER(SEARCH(""CDM CASH DEPOSIT"",$C1497)),
      ISNUMBER(SEARCH(""CASH DEPOSIT"",$C1497)),
      COUNTIF('SUMMARY D"&amp;"ATA'!D:D,$C1497)&lt;&gt;1
    ),
    """",
    IFERROR(TEXTJOIN(CHAR(10),TRUE,FILTER('SUMMARY DATA'!H:H,'SUMMARY DATA'!D:D=$C1497)),"""")
  )
)"),"")</f>
        <v/>
      </c>
      <c r="I1497" s="6" t="str">
        <f>IFERROR(__xludf.DUMMYFUNCTION("IF(H1497="""","""",
SUM(ARRAYFORMULA(VALUE(SPLIT(H1497,CHAR(10)))))
)"),"")</f>
        <v/>
      </c>
      <c r="J1497" s="2" t="str">
        <f>IFERROR(__xludf.DUMMYFUNCTION("IFERROR(
  TEXTJOIN(CHAR(10),TRUE,FILTER('SUMMARY DATA'!I:I,'SUMMARY DATA'!A:A=$A1497,'SUMMARY DATA'!C:C=$B1497)),
  IF(
    OR(
      ISNUMBER(SEARCH(""CDM CASH DEPOSIT"",$C1497)),
      ISNUMBER(SEARCH(""CASH DEPOSIT"",$C1497)),
      COUNTIF('SUMMARY D"&amp;"ATA'!D:D,$C1497)&lt;&gt;1
    ),
    """",
    IFERROR(TEXTJOIN(CHAR(10),TRUE,FILTER('SUMMARY DATA'!I:I,'SUMMARY DATA'!D:D=$C1497)),"""")
  )
)"),"")</f>
        <v/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 ht="15.75" customHeight="1" spans="1:27">
      <c r="A1498" s="2"/>
      <c r="B1498" s="2"/>
      <c r="C1498" s="2"/>
      <c r="D1498" s="6"/>
      <c r="E1498" s="4" t="str">
        <f>IFERROR(__xludf.DUMMYFUNCTION("IFERROR(
  TEXTJOIN(CHAR(10),TRUE,FILTER('SUMMARY DATA'!E:E,'SUMMARY DATA'!A:A=$A1498,'SUMMARY DATA'!C:C=$B1498)),
  IF(
    OR(
      ISNUMBER(SEARCH(""CDM CASH DEPOSIT"",$C1498)),
      ISNUMBER(SEARCH(""CASH DEPOSIT"",$C1498)),
      COUNTIF('SUMMARY D"&amp;"ATA'!D:D,$C1498)&lt;&gt;1
    ),
    """",
    IFERROR(TEXTJOIN(CHAR(10),TRUE,FILTER('SUMMARY DATA'!E:E,'SUMMARY DATA'!D:D=$C1498)),"""")
  )
)"),"")</f>
        <v/>
      </c>
      <c r="F1498" s="2" t="str">
        <f>IFERROR(__xludf.DUMMYFUNCTION("IFERROR(
  TEXTJOIN(CHAR(10),TRUE,FILTER('SUMMARY DATA'!F:F,'SUMMARY DATA'!A:A=$A1498,'SUMMARY DATA'!C:C=$B1498)),
  IF(
    OR(
      ISNUMBER(SEARCH(""CDM CASH DEPOSIT"",$C1498)),
      ISNUMBER(SEARCH(""CASH DEPOSIT"",$C1498)),
      COUNTIF('SUMMARY D"&amp;"ATA'!D:D,$C1498)&lt;&gt;1
    ),
    """",
    IFERROR(TEXTJOIN(CHAR(10),TRUE,FILTER('SUMMARY DATA'!F:F,'SUMMARY DATA'!D:D=$C1498)),"""")
  )
)"),"")</f>
        <v/>
      </c>
      <c r="G1498" s="2" t="str">
        <f>IFERROR(__xludf.DUMMYFUNCTION("IFERROR(
  TEXTJOIN(CHAR(10),TRUE,FILTER('SUMMARY DATA'!G:G,'SUMMARY DATA'!A:A=$A1498,'SUMMARY DATA'!C:C=$B1498)),
  IF(
    OR(
      ISNUMBER(SEARCH(""CDM CASH DEPOSIT"",$C1498)),
      ISNUMBER(SEARCH(""CASH DEPOSIT"",$C1498)),
      COUNTIF('SUMMARY D"&amp;"ATA'!D:D,$C1498)&lt;&gt;1
    ),
    """",
    IFERROR(TEXTJOIN(CHAR(10),TRUE,FILTER('SUMMARY DATA'!G:G,'SUMMARY DATA'!D:D=$C1498)),"""")
  )
)"),"")</f>
        <v/>
      </c>
      <c r="H1498" s="6" t="str">
        <f>IFERROR(__xludf.DUMMYFUNCTION("IFERROR(
  TEXTJOIN(CHAR(10),TRUE,FILTER('SUMMARY DATA'!H:H,'SUMMARY DATA'!A:A=$A1498,'SUMMARY DATA'!C:C=$B1498)),
  IF(
    OR(
      ISNUMBER(SEARCH(""CDM CASH DEPOSIT"",$C1498)),
      ISNUMBER(SEARCH(""CASH DEPOSIT"",$C1498)),
      COUNTIF('SUMMARY D"&amp;"ATA'!D:D,$C1498)&lt;&gt;1
    ),
    """",
    IFERROR(TEXTJOIN(CHAR(10),TRUE,FILTER('SUMMARY DATA'!H:H,'SUMMARY DATA'!D:D=$C1498)),"""")
  )
)"),"")</f>
        <v/>
      </c>
      <c r="I1498" s="6" t="str">
        <f>IFERROR(__xludf.DUMMYFUNCTION("IF(H1498="""","""",
SUM(ARRAYFORMULA(VALUE(SPLIT(H1498,CHAR(10)))))
)"),"")</f>
        <v/>
      </c>
      <c r="J1498" s="2" t="str">
        <f>IFERROR(__xludf.DUMMYFUNCTION("IFERROR(
  TEXTJOIN(CHAR(10),TRUE,FILTER('SUMMARY DATA'!I:I,'SUMMARY DATA'!A:A=$A1498,'SUMMARY DATA'!C:C=$B1498)),
  IF(
    OR(
      ISNUMBER(SEARCH(""CDM CASH DEPOSIT"",$C1498)),
      ISNUMBER(SEARCH(""CASH DEPOSIT"",$C1498)),
      COUNTIF('SUMMARY D"&amp;"ATA'!D:D,$C1498)&lt;&gt;1
    ),
    """",
    IFERROR(TEXTJOIN(CHAR(10),TRUE,FILTER('SUMMARY DATA'!I:I,'SUMMARY DATA'!D:D=$C1498)),"""")
  )
)"),"")</f>
        <v/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 ht="15.75" customHeight="1" spans="1:27">
      <c r="A1499" s="2"/>
      <c r="B1499" s="2"/>
      <c r="C1499" s="2"/>
      <c r="D1499" s="6"/>
      <c r="E1499" s="4" t="str">
        <f>IFERROR(__xludf.DUMMYFUNCTION("IFERROR(
  TEXTJOIN(CHAR(10),TRUE,FILTER('SUMMARY DATA'!E:E,'SUMMARY DATA'!A:A=$A1499,'SUMMARY DATA'!C:C=$B1499)),
  IF(
    OR(
      ISNUMBER(SEARCH(""CDM CASH DEPOSIT"",$C1499)),
      ISNUMBER(SEARCH(""CASH DEPOSIT"",$C1499)),
      COUNTIF('SUMMARY D"&amp;"ATA'!D:D,$C1499)&lt;&gt;1
    ),
    """",
    IFERROR(TEXTJOIN(CHAR(10),TRUE,FILTER('SUMMARY DATA'!E:E,'SUMMARY DATA'!D:D=$C1499)),"""")
  )
)"),"")</f>
        <v/>
      </c>
      <c r="F1499" s="2" t="str">
        <f>IFERROR(__xludf.DUMMYFUNCTION("IFERROR(
  TEXTJOIN(CHAR(10),TRUE,FILTER('SUMMARY DATA'!F:F,'SUMMARY DATA'!A:A=$A1499,'SUMMARY DATA'!C:C=$B1499)),
  IF(
    OR(
      ISNUMBER(SEARCH(""CDM CASH DEPOSIT"",$C1499)),
      ISNUMBER(SEARCH(""CASH DEPOSIT"",$C1499)),
      COUNTIF('SUMMARY D"&amp;"ATA'!D:D,$C1499)&lt;&gt;1
    ),
    """",
    IFERROR(TEXTJOIN(CHAR(10),TRUE,FILTER('SUMMARY DATA'!F:F,'SUMMARY DATA'!D:D=$C1499)),"""")
  )
)"),"")</f>
        <v/>
      </c>
      <c r="G1499" s="2" t="str">
        <f>IFERROR(__xludf.DUMMYFUNCTION("IFERROR(
  TEXTJOIN(CHAR(10),TRUE,FILTER('SUMMARY DATA'!G:G,'SUMMARY DATA'!A:A=$A1499,'SUMMARY DATA'!C:C=$B1499)),
  IF(
    OR(
      ISNUMBER(SEARCH(""CDM CASH DEPOSIT"",$C1499)),
      ISNUMBER(SEARCH(""CASH DEPOSIT"",$C1499)),
      COUNTIF('SUMMARY D"&amp;"ATA'!D:D,$C1499)&lt;&gt;1
    ),
    """",
    IFERROR(TEXTJOIN(CHAR(10),TRUE,FILTER('SUMMARY DATA'!G:G,'SUMMARY DATA'!D:D=$C1499)),"""")
  )
)"),"")</f>
        <v/>
      </c>
      <c r="H1499" s="6" t="str">
        <f>IFERROR(__xludf.DUMMYFUNCTION("IFERROR(
  TEXTJOIN(CHAR(10),TRUE,FILTER('SUMMARY DATA'!H:H,'SUMMARY DATA'!A:A=$A1499,'SUMMARY DATA'!C:C=$B1499)),
  IF(
    OR(
      ISNUMBER(SEARCH(""CDM CASH DEPOSIT"",$C1499)),
      ISNUMBER(SEARCH(""CASH DEPOSIT"",$C1499)),
      COUNTIF('SUMMARY D"&amp;"ATA'!D:D,$C1499)&lt;&gt;1
    ),
    """",
    IFERROR(TEXTJOIN(CHAR(10),TRUE,FILTER('SUMMARY DATA'!H:H,'SUMMARY DATA'!D:D=$C1499)),"""")
  )
)"),"")</f>
        <v/>
      </c>
      <c r="I1499" s="6" t="str">
        <f>IFERROR(__xludf.DUMMYFUNCTION("IF(H1499="""","""",
SUM(ARRAYFORMULA(VALUE(SPLIT(H1499,CHAR(10)))))
)"),"")</f>
        <v/>
      </c>
      <c r="J1499" s="2" t="str">
        <f>IFERROR(__xludf.DUMMYFUNCTION("IFERROR(
  TEXTJOIN(CHAR(10),TRUE,FILTER('SUMMARY DATA'!I:I,'SUMMARY DATA'!A:A=$A1499,'SUMMARY DATA'!C:C=$B1499)),
  IF(
    OR(
      ISNUMBER(SEARCH(""CDM CASH DEPOSIT"",$C1499)),
      ISNUMBER(SEARCH(""CASH DEPOSIT"",$C1499)),
      COUNTIF('SUMMARY D"&amp;"ATA'!D:D,$C1499)&lt;&gt;1
    ),
    """",
    IFERROR(TEXTJOIN(CHAR(10),TRUE,FILTER('SUMMARY DATA'!I:I,'SUMMARY DATA'!D:D=$C1499)),"""")
  )
)"),"")</f>
        <v/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 ht="15.75" customHeight="1" spans="1:27">
      <c r="A1500" s="2"/>
      <c r="B1500" s="2"/>
      <c r="C1500" s="2"/>
      <c r="D1500" s="6"/>
      <c r="E1500" s="4" t="str">
        <f>IFERROR(__xludf.DUMMYFUNCTION("IFERROR(
  TEXTJOIN(CHAR(10),TRUE,FILTER('SUMMARY DATA'!E:E,'SUMMARY DATA'!A:A=$A1500,'SUMMARY DATA'!C:C=$B1500)),
  IF(
    OR(
      ISNUMBER(SEARCH(""CDM CASH DEPOSIT"",$C1500)),
      ISNUMBER(SEARCH(""CASH DEPOSIT"",$C1500)),
      COUNTIF('SUMMARY D"&amp;"ATA'!D:D,$C1500)&lt;&gt;1
    ),
    """",
    IFERROR(TEXTJOIN(CHAR(10),TRUE,FILTER('SUMMARY DATA'!E:E,'SUMMARY DATA'!D:D=$C1500)),"""")
  )
)"),"")</f>
        <v/>
      </c>
      <c r="F1500" s="2" t="str">
        <f>IFERROR(__xludf.DUMMYFUNCTION("IFERROR(
  TEXTJOIN(CHAR(10),TRUE,FILTER('SUMMARY DATA'!F:F,'SUMMARY DATA'!A:A=$A1500,'SUMMARY DATA'!C:C=$B1500)),
  IF(
    OR(
      ISNUMBER(SEARCH(""CDM CASH DEPOSIT"",$C1500)),
      ISNUMBER(SEARCH(""CASH DEPOSIT"",$C1500)),
      COUNTIF('SUMMARY D"&amp;"ATA'!D:D,$C1500)&lt;&gt;1
    ),
    """",
    IFERROR(TEXTJOIN(CHAR(10),TRUE,FILTER('SUMMARY DATA'!F:F,'SUMMARY DATA'!D:D=$C1500)),"""")
  )
)"),"")</f>
        <v/>
      </c>
      <c r="G1500" s="2" t="str">
        <f>IFERROR(__xludf.DUMMYFUNCTION("IFERROR(
  TEXTJOIN(CHAR(10),TRUE,FILTER('SUMMARY DATA'!G:G,'SUMMARY DATA'!A:A=$A1500,'SUMMARY DATA'!C:C=$B1500)),
  IF(
    OR(
      ISNUMBER(SEARCH(""CDM CASH DEPOSIT"",$C1500)),
      ISNUMBER(SEARCH(""CASH DEPOSIT"",$C1500)),
      COUNTIF('SUMMARY D"&amp;"ATA'!D:D,$C1500)&lt;&gt;1
    ),
    """",
    IFERROR(TEXTJOIN(CHAR(10),TRUE,FILTER('SUMMARY DATA'!G:G,'SUMMARY DATA'!D:D=$C1500)),"""")
  )
)"),"")</f>
        <v/>
      </c>
      <c r="H1500" s="6" t="str">
        <f>IFERROR(__xludf.DUMMYFUNCTION("IFERROR(
  TEXTJOIN(CHAR(10),TRUE,FILTER('SUMMARY DATA'!H:H,'SUMMARY DATA'!A:A=$A1500,'SUMMARY DATA'!C:C=$B1500)),
  IF(
    OR(
      ISNUMBER(SEARCH(""CDM CASH DEPOSIT"",$C1500)),
      ISNUMBER(SEARCH(""CASH DEPOSIT"",$C1500)),
      COUNTIF('SUMMARY D"&amp;"ATA'!D:D,$C1500)&lt;&gt;1
    ),
    """",
    IFERROR(TEXTJOIN(CHAR(10),TRUE,FILTER('SUMMARY DATA'!H:H,'SUMMARY DATA'!D:D=$C1500)),"""")
  )
)"),"")</f>
        <v/>
      </c>
      <c r="I1500" s="6" t="str">
        <f>IFERROR(__xludf.DUMMYFUNCTION("IF(H1500="""","""",
SUM(ARRAYFORMULA(VALUE(SPLIT(H1500,CHAR(10)))))
)"),"")</f>
        <v/>
      </c>
      <c r="J1500" s="2" t="str">
        <f>IFERROR(__xludf.DUMMYFUNCTION("IFERROR(
  TEXTJOIN(CHAR(10),TRUE,FILTER('SUMMARY DATA'!I:I,'SUMMARY DATA'!A:A=$A1500,'SUMMARY DATA'!C:C=$B1500)),
  IF(
    OR(
      ISNUMBER(SEARCH(""CDM CASH DEPOSIT"",$C1500)),
      ISNUMBER(SEARCH(""CASH DEPOSIT"",$C1500)),
      COUNTIF('SUMMARY D"&amp;"ATA'!D:D,$C1500)&lt;&gt;1
    ),
    """",
    IFERROR(TEXTJOIN(CHAR(10),TRUE,FILTER('SUMMARY DATA'!I:I,'SUMMARY DATA'!D:D=$C1500)),"""")
  )
)"),"")</f>
        <v/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 ht="15.75" customHeight="1" spans="1:27">
      <c r="A1501" s="2"/>
      <c r="B1501" s="2"/>
      <c r="C1501" s="2"/>
      <c r="D1501" s="6"/>
      <c r="E1501" s="4" t="str">
        <f>IFERROR(__xludf.DUMMYFUNCTION("IFERROR(
  TEXTJOIN(CHAR(10),TRUE,FILTER('SUMMARY DATA'!E:E,'SUMMARY DATA'!A:A=$A1501,'SUMMARY DATA'!C:C=$B1501)),
  IF(
    OR(
      ISNUMBER(SEARCH(""CDM CASH DEPOSIT"",$C1501)),
      ISNUMBER(SEARCH(""CASH DEPOSIT"",$C1501)),
      COUNTIF('SUMMARY D"&amp;"ATA'!D:D,$C1501)&lt;&gt;1
    ),
    """",
    IFERROR(TEXTJOIN(CHAR(10),TRUE,FILTER('SUMMARY DATA'!E:E,'SUMMARY DATA'!D:D=$C1501)),"""")
  )
)"),"")</f>
        <v/>
      </c>
      <c r="F1501" s="2" t="str">
        <f>IFERROR(__xludf.DUMMYFUNCTION("IFERROR(
  TEXTJOIN(CHAR(10),TRUE,FILTER('SUMMARY DATA'!F:F,'SUMMARY DATA'!A:A=$A1501,'SUMMARY DATA'!C:C=$B1501)),
  IF(
    OR(
      ISNUMBER(SEARCH(""CDM CASH DEPOSIT"",$C1501)),
      ISNUMBER(SEARCH(""CASH DEPOSIT"",$C1501)),
      COUNTIF('SUMMARY D"&amp;"ATA'!D:D,$C1501)&lt;&gt;1
    ),
    """",
    IFERROR(TEXTJOIN(CHAR(10),TRUE,FILTER('SUMMARY DATA'!F:F,'SUMMARY DATA'!D:D=$C1501)),"""")
  )
)"),"")</f>
        <v/>
      </c>
      <c r="G1501" s="2" t="str">
        <f>IFERROR(__xludf.DUMMYFUNCTION("IFERROR(
  TEXTJOIN(CHAR(10),TRUE,FILTER('SUMMARY DATA'!G:G,'SUMMARY DATA'!A:A=$A1501,'SUMMARY DATA'!C:C=$B1501)),
  IF(
    OR(
      ISNUMBER(SEARCH(""CDM CASH DEPOSIT"",$C1501)),
      ISNUMBER(SEARCH(""CASH DEPOSIT"",$C1501)),
      COUNTIF('SUMMARY D"&amp;"ATA'!D:D,$C1501)&lt;&gt;1
    ),
    """",
    IFERROR(TEXTJOIN(CHAR(10),TRUE,FILTER('SUMMARY DATA'!G:G,'SUMMARY DATA'!D:D=$C1501)),"""")
  )
)"),"")</f>
        <v/>
      </c>
      <c r="H1501" s="6" t="str">
        <f>IFERROR(__xludf.DUMMYFUNCTION("IFERROR(
  TEXTJOIN(CHAR(10),TRUE,FILTER('SUMMARY DATA'!H:H,'SUMMARY DATA'!A:A=$A1501,'SUMMARY DATA'!C:C=$B1501)),
  IF(
    OR(
      ISNUMBER(SEARCH(""CDM CASH DEPOSIT"",$C1501)),
      ISNUMBER(SEARCH(""CASH DEPOSIT"",$C1501)),
      COUNTIF('SUMMARY D"&amp;"ATA'!D:D,$C1501)&lt;&gt;1
    ),
    """",
    IFERROR(TEXTJOIN(CHAR(10),TRUE,FILTER('SUMMARY DATA'!H:H,'SUMMARY DATA'!D:D=$C1501)),"""")
  )
)"),"")</f>
        <v/>
      </c>
      <c r="I1501" s="6" t="str">
        <f>IFERROR(__xludf.DUMMYFUNCTION("IF(H1501="""","""",
SUM(ARRAYFORMULA(VALUE(SPLIT(H1501,CHAR(10)))))
)"),"")</f>
        <v/>
      </c>
      <c r="J1501" s="2" t="str">
        <f>IFERROR(__xludf.DUMMYFUNCTION("IFERROR(
  TEXTJOIN(CHAR(10),TRUE,FILTER('SUMMARY DATA'!I:I,'SUMMARY DATA'!A:A=$A1501,'SUMMARY DATA'!C:C=$B1501)),
  IF(
    OR(
      ISNUMBER(SEARCH(""CDM CASH DEPOSIT"",$C1501)),
      ISNUMBER(SEARCH(""CASH DEPOSIT"",$C1501)),
      COUNTIF('SUMMARY D"&amp;"ATA'!D:D,$C1501)&lt;&gt;1
    ),
    """",
    IFERROR(TEXTJOIN(CHAR(10),TRUE,FILTER('SUMMARY DATA'!I:I,'SUMMARY DATA'!D:D=$C1501)),"""")
  )
)"),"")</f>
        <v/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 ht="15.75" customHeight="1" spans="1:27">
      <c r="A1502" s="2"/>
      <c r="B1502" s="2"/>
      <c r="C1502" s="2"/>
      <c r="D1502" s="6"/>
      <c r="E1502" s="4" t="str">
        <f>IFERROR(__xludf.DUMMYFUNCTION("IFERROR(
  TEXTJOIN(CHAR(10),TRUE,FILTER('SUMMARY DATA'!E:E,'SUMMARY DATA'!A:A=$A1502,'SUMMARY DATA'!C:C=$B1502)),
  IF(
    OR(
      ISNUMBER(SEARCH(""CDM CASH DEPOSIT"",$C1502)),
      ISNUMBER(SEARCH(""CASH DEPOSIT"",$C1502)),
      COUNTIF('SUMMARY D"&amp;"ATA'!D:D,$C1502)&lt;&gt;1
    ),
    """",
    IFERROR(TEXTJOIN(CHAR(10),TRUE,FILTER('SUMMARY DATA'!E:E,'SUMMARY DATA'!D:D=$C1502)),"""")
  )
)"),"")</f>
        <v/>
      </c>
      <c r="F1502" s="2" t="str">
        <f>IFERROR(__xludf.DUMMYFUNCTION("IFERROR(
  TEXTJOIN(CHAR(10),TRUE,FILTER('SUMMARY DATA'!F:F,'SUMMARY DATA'!A:A=$A1502,'SUMMARY DATA'!C:C=$B1502)),
  IF(
    OR(
      ISNUMBER(SEARCH(""CDM CASH DEPOSIT"",$C1502)),
      ISNUMBER(SEARCH(""CASH DEPOSIT"",$C1502)),
      COUNTIF('SUMMARY D"&amp;"ATA'!D:D,$C1502)&lt;&gt;1
    ),
    """",
    IFERROR(TEXTJOIN(CHAR(10),TRUE,FILTER('SUMMARY DATA'!F:F,'SUMMARY DATA'!D:D=$C1502)),"""")
  )
)"),"")</f>
        <v/>
      </c>
      <c r="G1502" s="2" t="str">
        <f>IFERROR(__xludf.DUMMYFUNCTION("IFERROR(
  TEXTJOIN(CHAR(10),TRUE,FILTER('SUMMARY DATA'!G:G,'SUMMARY DATA'!A:A=$A1502,'SUMMARY DATA'!C:C=$B1502)),
  IF(
    OR(
      ISNUMBER(SEARCH(""CDM CASH DEPOSIT"",$C1502)),
      ISNUMBER(SEARCH(""CASH DEPOSIT"",$C1502)),
      COUNTIF('SUMMARY D"&amp;"ATA'!D:D,$C1502)&lt;&gt;1
    ),
    """",
    IFERROR(TEXTJOIN(CHAR(10),TRUE,FILTER('SUMMARY DATA'!G:G,'SUMMARY DATA'!D:D=$C1502)),"""")
  )
)"),"")</f>
        <v/>
      </c>
      <c r="H1502" s="6" t="str">
        <f>IFERROR(__xludf.DUMMYFUNCTION("IFERROR(
  TEXTJOIN(CHAR(10),TRUE,FILTER('SUMMARY DATA'!H:H,'SUMMARY DATA'!A:A=$A1502,'SUMMARY DATA'!C:C=$B1502)),
  IF(
    OR(
      ISNUMBER(SEARCH(""CDM CASH DEPOSIT"",$C1502)),
      ISNUMBER(SEARCH(""CASH DEPOSIT"",$C1502)),
      COUNTIF('SUMMARY D"&amp;"ATA'!D:D,$C1502)&lt;&gt;1
    ),
    """",
    IFERROR(TEXTJOIN(CHAR(10),TRUE,FILTER('SUMMARY DATA'!H:H,'SUMMARY DATA'!D:D=$C1502)),"""")
  )
)"),"")</f>
        <v/>
      </c>
      <c r="I1502" s="6" t="str">
        <f>IFERROR(__xludf.DUMMYFUNCTION("IF(H1502="""","""",
SUM(ARRAYFORMULA(VALUE(SPLIT(H1502,CHAR(10)))))
)"),"")</f>
        <v/>
      </c>
      <c r="J1502" s="2" t="str">
        <f>IFERROR(__xludf.DUMMYFUNCTION("IFERROR(
  TEXTJOIN(CHAR(10),TRUE,FILTER('SUMMARY DATA'!I:I,'SUMMARY DATA'!A:A=$A1502,'SUMMARY DATA'!C:C=$B1502)),
  IF(
    OR(
      ISNUMBER(SEARCH(""CDM CASH DEPOSIT"",$C1502)),
      ISNUMBER(SEARCH(""CASH DEPOSIT"",$C1502)),
      COUNTIF('SUMMARY D"&amp;"ATA'!D:D,$C1502)&lt;&gt;1
    ),
    """",
    IFERROR(TEXTJOIN(CHAR(10),TRUE,FILTER('SUMMARY DATA'!I:I,'SUMMARY DATA'!D:D=$C1502)),"""")
  )
)"),"")</f>
        <v/>
      </c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 ht="15.75" customHeight="1" spans="1:27">
      <c r="A1503" s="2"/>
      <c r="B1503" s="2"/>
      <c r="C1503" s="2"/>
      <c r="D1503" s="6"/>
      <c r="E1503" s="4" t="str">
        <f>IFERROR(__xludf.DUMMYFUNCTION("IFERROR(
  TEXTJOIN(CHAR(10),TRUE,FILTER('SUMMARY DATA'!E:E,'SUMMARY DATA'!A:A=$A1503,'SUMMARY DATA'!C:C=$B1503)),
  IF(
    OR(
      ISNUMBER(SEARCH(""CDM CASH DEPOSIT"",$C1503)),
      ISNUMBER(SEARCH(""CASH DEPOSIT"",$C1503)),
      COUNTIF('SUMMARY D"&amp;"ATA'!D:D,$C1503)&lt;&gt;1
    ),
    """",
    IFERROR(TEXTJOIN(CHAR(10),TRUE,FILTER('SUMMARY DATA'!E:E,'SUMMARY DATA'!D:D=$C1503)),"""")
  )
)"),"")</f>
        <v/>
      </c>
      <c r="F1503" s="2" t="str">
        <f>IFERROR(__xludf.DUMMYFUNCTION("IFERROR(
  TEXTJOIN(CHAR(10),TRUE,FILTER('SUMMARY DATA'!F:F,'SUMMARY DATA'!A:A=$A1503,'SUMMARY DATA'!C:C=$B1503)),
  IF(
    OR(
      ISNUMBER(SEARCH(""CDM CASH DEPOSIT"",$C1503)),
      ISNUMBER(SEARCH(""CASH DEPOSIT"",$C1503)),
      COUNTIF('SUMMARY D"&amp;"ATA'!D:D,$C1503)&lt;&gt;1
    ),
    """",
    IFERROR(TEXTJOIN(CHAR(10),TRUE,FILTER('SUMMARY DATA'!F:F,'SUMMARY DATA'!D:D=$C1503)),"""")
  )
)"),"")</f>
        <v/>
      </c>
      <c r="G1503" s="2" t="str">
        <f>IFERROR(__xludf.DUMMYFUNCTION("IFERROR(
  TEXTJOIN(CHAR(10),TRUE,FILTER('SUMMARY DATA'!G:G,'SUMMARY DATA'!A:A=$A1503,'SUMMARY DATA'!C:C=$B1503)),
  IF(
    OR(
      ISNUMBER(SEARCH(""CDM CASH DEPOSIT"",$C1503)),
      ISNUMBER(SEARCH(""CASH DEPOSIT"",$C1503)),
      COUNTIF('SUMMARY D"&amp;"ATA'!D:D,$C1503)&lt;&gt;1
    ),
    """",
    IFERROR(TEXTJOIN(CHAR(10),TRUE,FILTER('SUMMARY DATA'!G:G,'SUMMARY DATA'!D:D=$C1503)),"""")
  )
)"),"")</f>
        <v/>
      </c>
      <c r="H1503" s="6" t="str">
        <f>IFERROR(__xludf.DUMMYFUNCTION("IFERROR(
  TEXTJOIN(CHAR(10),TRUE,FILTER('SUMMARY DATA'!H:H,'SUMMARY DATA'!A:A=$A1503,'SUMMARY DATA'!C:C=$B1503)),
  IF(
    OR(
      ISNUMBER(SEARCH(""CDM CASH DEPOSIT"",$C1503)),
      ISNUMBER(SEARCH(""CASH DEPOSIT"",$C1503)),
      COUNTIF('SUMMARY D"&amp;"ATA'!D:D,$C1503)&lt;&gt;1
    ),
    """",
    IFERROR(TEXTJOIN(CHAR(10),TRUE,FILTER('SUMMARY DATA'!H:H,'SUMMARY DATA'!D:D=$C1503)),"""")
  )
)"),"")</f>
        <v/>
      </c>
      <c r="I1503" s="6" t="str">
        <f>IFERROR(__xludf.DUMMYFUNCTION("IF(H1503="""","""",
SUM(ARRAYFORMULA(VALUE(SPLIT(H1503,CHAR(10)))))
)"),"")</f>
        <v/>
      </c>
      <c r="J1503" s="2" t="str">
        <f>IFERROR(__xludf.DUMMYFUNCTION("IFERROR(
  TEXTJOIN(CHAR(10),TRUE,FILTER('SUMMARY DATA'!I:I,'SUMMARY DATA'!A:A=$A1503,'SUMMARY DATA'!C:C=$B1503)),
  IF(
    OR(
      ISNUMBER(SEARCH(""CDM CASH DEPOSIT"",$C1503)),
      ISNUMBER(SEARCH(""CASH DEPOSIT"",$C1503)),
      COUNTIF('SUMMARY D"&amp;"ATA'!D:D,$C1503)&lt;&gt;1
    ),
    """",
    IFERROR(TEXTJOIN(CHAR(10),TRUE,FILTER('SUMMARY DATA'!I:I,'SUMMARY DATA'!D:D=$C1503)),"""")
  )
)"),"")</f>
        <v/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 ht="15.75" customHeight="1" spans="1:27">
      <c r="A1504" s="2"/>
      <c r="B1504" s="2"/>
      <c r="C1504" s="2"/>
      <c r="D1504" s="6"/>
      <c r="E1504" s="4" t="str">
        <f>IFERROR(__xludf.DUMMYFUNCTION("IFERROR(
  TEXTJOIN(CHAR(10),TRUE,FILTER('SUMMARY DATA'!E:E,'SUMMARY DATA'!A:A=$A1504,'SUMMARY DATA'!C:C=$B1504)),
  IF(
    OR(
      ISNUMBER(SEARCH(""CDM CASH DEPOSIT"",$C1504)),
      ISNUMBER(SEARCH(""CASH DEPOSIT"",$C1504)),
      COUNTIF('SUMMARY D"&amp;"ATA'!D:D,$C1504)&lt;&gt;1
    ),
    """",
    IFERROR(TEXTJOIN(CHAR(10),TRUE,FILTER('SUMMARY DATA'!E:E,'SUMMARY DATA'!D:D=$C1504)),"""")
  )
)"),"")</f>
        <v/>
      </c>
      <c r="F1504" s="2" t="str">
        <f>IFERROR(__xludf.DUMMYFUNCTION("IFERROR(
  TEXTJOIN(CHAR(10),TRUE,FILTER('SUMMARY DATA'!F:F,'SUMMARY DATA'!A:A=$A1504,'SUMMARY DATA'!C:C=$B1504)),
  IF(
    OR(
      ISNUMBER(SEARCH(""CDM CASH DEPOSIT"",$C1504)),
      ISNUMBER(SEARCH(""CASH DEPOSIT"",$C1504)),
      COUNTIF('SUMMARY D"&amp;"ATA'!D:D,$C1504)&lt;&gt;1
    ),
    """",
    IFERROR(TEXTJOIN(CHAR(10),TRUE,FILTER('SUMMARY DATA'!F:F,'SUMMARY DATA'!D:D=$C1504)),"""")
  )
)"),"")</f>
        <v/>
      </c>
      <c r="G1504" s="2" t="str">
        <f>IFERROR(__xludf.DUMMYFUNCTION("IFERROR(
  TEXTJOIN(CHAR(10),TRUE,FILTER('SUMMARY DATA'!G:G,'SUMMARY DATA'!A:A=$A1504,'SUMMARY DATA'!C:C=$B1504)),
  IF(
    OR(
      ISNUMBER(SEARCH(""CDM CASH DEPOSIT"",$C1504)),
      ISNUMBER(SEARCH(""CASH DEPOSIT"",$C1504)),
      COUNTIF('SUMMARY D"&amp;"ATA'!D:D,$C1504)&lt;&gt;1
    ),
    """",
    IFERROR(TEXTJOIN(CHAR(10),TRUE,FILTER('SUMMARY DATA'!G:G,'SUMMARY DATA'!D:D=$C1504)),"""")
  )
)"),"")</f>
        <v/>
      </c>
      <c r="H1504" s="6" t="str">
        <f>IFERROR(__xludf.DUMMYFUNCTION("IFERROR(
  TEXTJOIN(CHAR(10),TRUE,FILTER('SUMMARY DATA'!H:H,'SUMMARY DATA'!A:A=$A1504,'SUMMARY DATA'!C:C=$B1504)),
  IF(
    OR(
      ISNUMBER(SEARCH(""CDM CASH DEPOSIT"",$C1504)),
      ISNUMBER(SEARCH(""CASH DEPOSIT"",$C1504)),
      COUNTIF('SUMMARY D"&amp;"ATA'!D:D,$C1504)&lt;&gt;1
    ),
    """",
    IFERROR(TEXTJOIN(CHAR(10),TRUE,FILTER('SUMMARY DATA'!H:H,'SUMMARY DATA'!D:D=$C1504)),"""")
  )
)"),"")</f>
        <v/>
      </c>
      <c r="I1504" s="6" t="str">
        <f>IFERROR(__xludf.DUMMYFUNCTION("IF(H1504="""","""",
SUM(ARRAYFORMULA(VALUE(SPLIT(H1504,CHAR(10)))))
)"),"")</f>
        <v/>
      </c>
      <c r="J1504" s="2" t="str">
        <f>IFERROR(__xludf.DUMMYFUNCTION("IFERROR(
  TEXTJOIN(CHAR(10),TRUE,FILTER('SUMMARY DATA'!I:I,'SUMMARY DATA'!A:A=$A1504,'SUMMARY DATA'!C:C=$B1504)),
  IF(
    OR(
      ISNUMBER(SEARCH(""CDM CASH DEPOSIT"",$C1504)),
      ISNUMBER(SEARCH(""CASH DEPOSIT"",$C1504)),
      COUNTIF('SUMMARY D"&amp;"ATA'!D:D,$C1504)&lt;&gt;1
    ),
    """",
    IFERROR(TEXTJOIN(CHAR(10),TRUE,FILTER('SUMMARY DATA'!I:I,'SUMMARY DATA'!D:D=$C1504)),"""")
  )
)"),"")</f>
        <v/>
      </c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 ht="15.75" customHeight="1" spans="1:27">
      <c r="A1505" s="2"/>
      <c r="B1505" s="2"/>
      <c r="C1505" s="2"/>
      <c r="D1505" s="6"/>
      <c r="E1505" s="4" t="str">
        <f>IFERROR(__xludf.DUMMYFUNCTION("IFERROR(
  TEXTJOIN(CHAR(10),TRUE,FILTER('SUMMARY DATA'!E:E,'SUMMARY DATA'!A:A=$A1505,'SUMMARY DATA'!C:C=$B1505)),
  IF(
    OR(
      ISNUMBER(SEARCH(""CDM CASH DEPOSIT"",$C1505)),
      ISNUMBER(SEARCH(""CASH DEPOSIT"",$C1505)),
      COUNTIF('SUMMARY D"&amp;"ATA'!D:D,$C1505)&lt;&gt;1
    ),
    """",
    IFERROR(TEXTJOIN(CHAR(10),TRUE,FILTER('SUMMARY DATA'!E:E,'SUMMARY DATA'!D:D=$C1505)),"""")
  )
)"),"")</f>
        <v/>
      </c>
      <c r="F1505" s="2" t="str">
        <f>IFERROR(__xludf.DUMMYFUNCTION("IFERROR(
  TEXTJOIN(CHAR(10),TRUE,FILTER('SUMMARY DATA'!F:F,'SUMMARY DATA'!A:A=$A1505,'SUMMARY DATA'!C:C=$B1505)),
  IF(
    OR(
      ISNUMBER(SEARCH(""CDM CASH DEPOSIT"",$C1505)),
      ISNUMBER(SEARCH(""CASH DEPOSIT"",$C1505)),
      COUNTIF('SUMMARY D"&amp;"ATA'!D:D,$C1505)&lt;&gt;1
    ),
    """",
    IFERROR(TEXTJOIN(CHAR(10),TRUE,FILTER('SUMMARY DATA'!F:F,'SUMMARY DATA'!D:D=$C1505)),"""")
  )
)"),"")</f>
        <v/>
      </c>
      <c r="G1505" s="2" t="str">
        <f>IFERROR(__xludf.DUMMYFUNCTION("IFERROR(
  TEXTJOIN(CHAR(10),TRUE,FILTER('SUMMARY DATA'!G:G,'SUMMARY DATA'!A:A=$A1505,'SUMMARY DATA'!C:C=$B1505)),
  IF(
    OR(
      ISNUMBER(SEARCH(""CDM CASH DEPOSIT"",$C1505)),
      ISNUMBER(SEARCH(""CASH DEPOSIT"",$C1505)),
      COUNTIF('SUMMARY D"&amp;"ATA'!D:D,$C1505)&lt;&gt;1
    ),
    """",
    IFERROR(TEXTJOIN(CHAR(10),TRUE,FILTER('SUMMARY DATA'!G:G,'SUMMARY DATA'!D:D=$C1505)),"""")
  )
)"),"")</f>
        <v/>
      </c>
      <c r="H1505" s="6" t="str">
        <f>IFERROR(__xludf.DUMMYFUNCTION("IFERROR(
  TEXTJOIN(CHAR(10),TRUE,FILTER('SUMMARY DATA'!H:H,'SUMMARY DATA'!A:A=$A1505,'SUMMARY DATA'!C:C=$B1505)),
  IF(
    OR(
      ISNUMBER(SEARCH(""CDM CASH DEPOSIT"",$C1505)),
      ISNUMBER(SEARCH(""CASH DEPOSIT"",$C1505)),
      COUNTIF('SUMMARY D"&amp;"ATA'!D:D,$C1505)&lt;&gt;1
    ),
    """",
    IFERROR(TEXTJOIN(CHAR(10),TRUE,FILTER('SUMMARY DATA'!H:H,'SUMMARY DATA'!D:D=$C1505)),"""")
  )
)"),"")</f>
        <v/>
      </c>
      <c r="I1505" s="6" t="str">
        <f>IFERROR(__xludf.DUMMYFUNCTION("IF(H1505="""","""",
SUM(ARRAYFORMULA(VALUE(SPLIT(H1505,CHAR(10)))))
)"),"")</f>
        <v/>
      </c>
      <c r="J1505" s="2" t="str">
        <f>IFERROR(__xludf.DUMMYFUNCTION("IFERROR(
  TEXTJOIN(CHAR(10),TRUE,FILTER('SUMMARY DATA'!I:I,'SUMMARY DATA'!A:A=$A1505,'SUMMARY DATA'!C:C=$B1505)),
  IF(
    OR(
      ISNUMBER(SEARCH(""CDM CASH DEPOSIT"",$C1505)),
      ISNUMBER(SEARCH(""CASH DEPOSIT"",$C1505)),
      COUNTIF('SUMMARY D"&amp;"ATA'!D:D,$C1505)&lt;&gt;1
    ),
    """",
    IFERROR(TEXTJOIN(CHAR(10),TRUE,FILTER('SUMMARY DATA'!I:I,'SUMMARY DATA'!D:D=$C1505)),"""")
  )
)"),"")</f>
        <v/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 ht="15.75" customHeight="1" spans="1:27">
      <c r="A1506" s="2"/>
      <c r="B1506" s="2"/>
      <c r="C1506" s="2"/>
      <c r="D1506" s="6"/>
      <c r="E1506" s="4" t="str">
        <f>IFERROR(__xludf.DUMMYFUNCTION("IFERROR(
  TEXTJOIN(CHAR(10),TRUE,FILTER('SUMMARY DATA'!E:E,'SUMMARY DATA'!A:A=$A1506,'SUMMARY DATA'!C:C=$B1506)),
  IF(
    OR(
      ISNUMBER(SEARCH(""CDM CASH DEPOSIT"",$C1506)),
      ISNUMBER(SEARCH(""CASH DEPOSIT"",$C1506)),
      COUNTIF('SUMMARY D"&amp;"ATA'!D:D,$C1506)&lt;&gt;1
    ),
    """",
    IFERROR(TEXTJOIN(CHAR(10),TRUE,FILTER('SUMMARY DATA'!E:E,'SUMMARY DATA'!D:D=$C1506)),"""")
  )
)"),"")</f>
        <v/>
      </c>
      <c r="F1506" s="2" t="str">
        <f>IFERROR(__xludf.DUMMYFUNCTION("IFERROR(
  TEXTJOIN(CHAR(10),TRUE,FILTER('SUMMARY DATA'!F:F,'SUMMARY DATA'!A:A=$A1506,'SUMMARY DATA'!C:C=$B1506)),
  IF(
    OR(
      ISNUMBER(SEARCH(""CDM CASH DEPOSIT"",$C1506)),
      ISNUMBER(SEARCH(""CASH DEPOSIT"",$C1506)),
      COUNTIF('SUMMARY D"&amp;"ATA'!D:D,$C1506)&lt;&gt;1
    ),
    """",
    IFERROR(TEXTJOIN(CHAR(10),TRUE,FILTER('SUMMARY DATA'!F:F,'SUMMARY DATA'!D:D=$C1506)),"""")
  )
)"),"")</f>
        <v/>
      </c>
      <c r="G1506" s="2" t="str">
        <f>IFERROR(__xludf.DUMMYFUNCTION("IFERROR(
  TEXTJOIN(CHAR(10),TRUE,FILTER('SUMMARY DATA'!G:G,'SUMMARY DATA'!A:A=$A1506,'SUMMARY DATA'!C:C=$B1506)),
  IF(
    OR(
      ISNUMBER(SEARCH(""CDM CASH DEPOSIT"",$C1506)),
      ISNUMBER(SEARCH(""CASH DEPOSIT"",$C1506)),
      COUNTIF('SUMMARY D"&amp;"ATA'!D:D,$C1506)&lt;&gt;1
    ),
    """",
    IFERROR(TEXTJOIN(CHAR(10),TRUE,FILTER('SUMMARY DATA'!G:G,'SUMMARY DATA'!D:D=$C1506)),"""")
  )
)"),"")</f>
        <v/>
      </c>
      <c r="H1506" s="6" t="str">
        <f>IFERROR(__xludf.DUMMYFUNCTION("IFERROR(
  TEXTJOIN(CHAR(10),TRUE,FILTER('SUMMARY DATA'!H:H,'SUMMARY DATA'!A:A=$A1506,'SUMMARY DATA'!C:C=$B1506)),
  IF(
    OR(
      ISNUMBER(SEARCH(""CDM CASH DEPOSIT"",$C1506)),
      ISNUMBER(SEARCH(""CASH DEPOSIT"",$C1506)),
      COUNTIF('SUMMARY D"&amp;"ATA'!D:D,$C1506)&lt;&gt;1
    ),
    """",
    IFERROR(TEXTJOIN(CHAR(10),TRUE,FILTER('SUMMARY DATA'!H:H,'SUMMARY DATA'!D:D=$C1506)),"""")
  )
)"),"")</f>
        <v/>
      </c>
      <c r="I1506" s="6" t="str">
        <f>IFERROR(__xludf.DUMMYFUNCTION("IF(H1506="""","""",
SUM(ARRAYFORMULA(VALUE(SPLIT(H1506,CHAR(10)))))
)"),"")</f>
        <v/>
      </c>
      <c r="J1506" s="2" t="str">
        <f>IFERROR(__xludf.DUMMYFUNCTION("IFERROR(
  TEXTJOIN(CHAR(10),TRUE,FILTER('SUMMARY DATA'!I:I,'SUMMARY DATA'!A:A=$A1506,'SUMMARY DATA'!C:C=$B1506)),
  IF(
    OR(
      ISNUMBER(SEARCH(""CDM CASH DEPOSIT"",$C1506)),
      ISNUMBER(SEARCH(""CASH DEPOSIT"",$C1506)),
      COUNTIF('SUMMARY D"&amp;"ATA'!D:D,$C1506)&lt;&gt;1
    ),
    """",
    IFERROR(TEXTJOIN(CHAR(10),TRUE,FILTER('SUMMARY DATA'!I:I,'SUMMARY DATA'!D:D=$C1506)),"""")
  )
)"),"")</f>
        <v/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 ht="15.75" customHeight="1" spans="1:27">
      <c r="A1507" s="2"/>
      <c r="B1507" s="2"/>
      <c r="C1507" s="2"/>
      <c r="D1507" s="6"/>
      <c r="E1507" s="4" t="str">
        <f>IFERROR(__xludf.DUMMYFUNCTION("IFERROR(
  TEXTJOIN(CHAR(10),TRUE,FILTER('SUMMARY DATA'!E:E,'SUMMARY DATA'!A:A=$A1507,'SUMMARY DATA'!C:C=$B1507)),
  IF(
    OR(
      ISNUMBER(SEARCH(""CDM CASH DEPOSIT"",$C1507)),
      ISNUMBER(SEARCH(""CASH DEPOSIT"",$C1507)),
      COUNTIF('SUMMARY D"&amp;"ATA'!D:D,$C1507)&lt;&gt;1
    ),
    """",
    IFERROR(TEXTJOIN(CHAR(10),TRUE,FILTER('SUMMARY DATA'!E:E,'SUMMARY DATA'!D:D=$C1507)),"""")
  )
)"),"")</f>
        <v/>
      </c>
      <c r="F1507" s="2" t="str">
        <f>IFERROR(__xludf.DUMMYFUNCTION("IFERROR(
  TEXTJOIN(CHAR(10),TRUE,FILTER('SUMMARY DATA'!F:F,'SUMMARY DATA'!A:A=$A1507,'SUMMARY DATA'!C:C=$B1507)),
  IF(
    OR(
      ISNUMBER(SEARCH(""CDM CASH DEPOSIT"",$C1507)),
      ISNUMBER(SEARCH(""CASH DEPOSIT"",$C1507)),
      COUNTIF('SUMMARY D"&amp;"ATA'!D:D,$C1507)&lt;&gt;1
    ),
    """",
    IFERROR(TEXTJOIN(CHAR(10),TRUE,FILTER('SUMMARY DATA'!F:F,'SUMMARY DATA'!D:D=$C1507)),"""")
  )
)"),"")</f>
        <v/>
      </c>
      <c r="G1507" s="2" t="str">
        <f>IFERROR(__xludf.DUMMYFUNCTION("IFERROR(
  TEXTJOIN(CHAR(10),TRUE,FILTER('SUMMARY DATA'!G:G,'SUMMARY DATA'!A:A=$A1507,'SUMMARY DATA'!C:C=$B1507)),
  IF(
    OR(
      ISNUMBER(SEARCH(""CDM CASH DEPOSIT"",$C1507)),
      ISNUMBER(SEARCH(""CASH DEPOSIT"",$C1507)),
      COUNTIF('SUMMARY D"&amp;"ATA'!D:D,$C1507)&lt;&gt;1
    ),
    """",
    IFERROR(TEXTJOIN(CHAR(10),TRUE,FILTER('SUMMARY DATA'!G:G,'SUMMARY DATA'!D:D=$C1507)),"""")
  )
)"),"")</f>
        <v/>
      </c>
      <c r="H1507" s="6" t="str">
        <f>IFERROR(__xludf.DUMMYFUNCTION("IFERROR(
  TEXTJOIN(CHAR(10),TRUE,FILTER('SUMMARY DATA'!H:H,'SUMMARY DATA'!A:A=$A1507,'SUMMARY DATA'!C:C=$B1507)),
  IF(
    OR(
      ISNUMBER(SEARCH(""CDM CASH DEPOSIT"",$C1507)),
      ISNUMBER(SEARCH(""CASH DEPOSIT"",$C1507)),
      COUNTIF('SUMMARY D"&amp;"ATA'!D:D,$C1507)&lt;&gt;1
    ),
    """",
    IFERROR(TEXTJOIN(CHAR(10),TRUE,FILTER('SUMMARY DATA'!H:H,'SUMMARY DATA'!D:D=$C1507)),"""")
  )
)"),"")</f>
        <v/>
      </c>
      <c r="I1507" s="6" t="str">
        <f>IFERROR(__xludf.DUMMYFUNCTION("IF(H1507="""","""",
SUM(ARRAYFORMULA(VALUE(SPLIT(H1507,CHAR(10)))))
)"),"")</f>
        <v/>
      </c>
      <c r="J1507" s="2" t="str">
        <f>IFERROR(__xludf.DUMMYFUNCTION("IFERROR(
  TEXTJOIN(CHAR(10),TRUE,FILTER('SUMMARY DATA'!I:I,'SUMMARY DATA'!A:A=$A1507,'SUMMARY DATA'!C:C=$B1507)),
  IF(
    OR(
      ISNUMBER(SEARCH(""CDM CASH DEPOSIT"",$C1507)),
      ISNUMBER(SEARCH(""CASH DEPOSIT"",$C1507)),
      COUNTIF('SUMMARY D"&amp;"ATA'!D:D,$C1507)&lt;&gt;1
    ),
    """",
    IFERROR(TEXTJOIN(CHAR(10),TRUE,FILTER('SUMMARY DATA'!I:I,'SUMMARY DATA'!D:D=$C1507)),"""")
  )
)"),"")</f>
        <v/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 ht="15.75" customHeight="1" spans="1:27">
      <c r="A1508" s="2"/>
      <c r="B1508" s="2"/>
      <c r="C1508" s="2"/>
      <c r="D1508" s="6"/>
      <c r="E1508" s="4" t="str">
        <f>IFERROR(__xludf.DUMMYFUNCTION("IFERROR(
  TEXTJOIN(CHAR(10),TRUE,FILTER('SUMMARY DATA'!E:E,'SUMMARY DATA'!A:A=$A1508,'SUMMARY DATA'!C:C=$B1508)),
  IF(
    OR(
      ISNUMBER(SEARCH(""CDM CASH DEPOSIT"",$C1508)),
      ISNUMBER(SEARCH(""CASH DEPOSIT"",$C1508)),
      COUNTIF('SUMMARY D"&amp;"ATA'!D:D,$C1508)&lt;&gt;1
    ),
    """",
    IFERROR(TEXTJOIN(CHAR(10),TRUE,FILTER('SUMMARY DATA'!E:E,'SUMMARY DATA'!D:D=$C1508)),"""")
  )
)"),"")</f>
        <v/>
      </c>
      <c r="F1508" s="2" t="str">
        <f>IFERROR(__xludf.DUMMYFUNCTION("IFERROR(
  TEXTJOIN(CHAR(10),TRUE,FILTER('SUMMARY DATA'!F:F,'SUMMARY DATA'!A:A=$A1508,'SUMMARY DATA'!C:C=$B1508)),
  IF(
    OR(
      ISNUMBER(SEARCH(""CDM CASH DEPOSIT"",$C1508)),
      ISNUMBER(SEARCH(""CASH DEPOSIT"",$C1508)),
      COUNTIF('SUMMARY D"&amp;"ATA'!D:D,$C1508)&lt;&gt;1
    ),
    """",
    IFERROR(TEXTJOIN(CHAR(10),TRUE,FILTER('SUMMARY DATA'!F:F,'SUMMARY DATA'!D:D=$C1508)),"""")
  )
)"),"")</f>
        <v/>
      </c>
      <c r="G1508" s="2" t="str">
        <f>IFERROR(__xludf.DUMMYFUNCTION("IFERROR(
  TEXTJOIN(CHAR(10),TRUE,FILTER('SUMMARY DATA'!G:G,'SUMMARY DATA'!A:A=$A1508,'SUMMARY DATA'!C:C=$B1508)),
  IF(
    OR(
      ISNUMBER(SEARCH(""CDM CASH DEPOSIT"",$C1508)),
      ISNUMBER(SEARCH(""CASH DEPOSIT"",$C1508)),
      COUNTIF('SUMMARY D"&amp;"ATA'!D:D,$C1508)&lt;&gt;1
    ),
    """",
    IFERROR(TEXTJOIN(CHAR(10),TRUE,FILTER('SUMMARY DATA'!G:G,'SUMMARY DATA'!D:D=$C1508)),"""")
  )
)"),"")</f>
        <v/>
      </c>
      <c r="H1508" s="6" t="str">
        <f>IFERROR(__xludf.DUMMYFUNCTION("IFERROR(
  TEXTJOIN(CHAR(10),TRUE,FILTER('SUMMARY DATA'!H:H,'SUMMARY DATA'!A:A=$A1508,'SUMMARY DATA'!C:C=$B1508)),
  IF(
    OR(
      ISNUMBER(SEARCH(""CDM CASH DEPOSIT"",$C1508)),
      ISNUMBER(SEARCH(""CASH DEPOSIT"",$C1508)),
      COUNTIF('SUMMARY D"&amp;"ATA'!D:D,$C1508)&lt;&gt;1
    ),
    """",
    IFERROR(TEXTJOIN(CHAR(10),TRUE,FILTER('SUMMARY DATA'!H:H,'SUMMARY DATA'!D:D=$C1508)),"""")
  )
)"),"")</f>
        <v/>
      </c>
      <c r="I1508" s="6" t="str">
        <f>IFERROR(__xludf.DUMMYFUNCTION("IF(H1508="""","""",
SUM(ARRAYFORMULA(VALUE(SPLIT(H1508,CHAR(10)))))
)"),"")</f>
        <v/>
      </c>
      <c r="J1508" s="2" t="str">
        <f>IFERROR(__xludf.DUMMYFUNCTION("IFERROR(
  TEXTJOIN(CHAR(10),TRUE,FILTER('SUMMARY DATA'!I:I,'SUMMARY DATA'!A:A=$A1508,'SUMMARY DATA'!C:C=$B1508)),
  IF(
    OR(
      ISNUMBER(SEARCH(""CDM CASH DEPOSIT"",$C1508)),
      ISNUMBER(SEARCH(""CASH DEPOSIT"",$C1508)),
      COUNTIF('SUMMARY D"&amp;"ATA'!D:D,$C1508)&lt;&gt;1
    ),
    """",
    IFERROR(TEXTJOIN(CHAR(10),TRUE,FILTER('SUMMARY DATA'!I:I,'SUMMARY DATA'!D:D=$C1508)),"""")
  )
)"),"")</f>
        <v/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 ht="15.75" customHeight="1" spans="1:27">
      <c r="A1509" s="2"/>
      <c r="B1509" s="2"/>
      <c r="C1509" s="2"/>
      <c r="D1509" s="6"/>
      <c r="E1509" s="4" t="str">
        <f>IFERROR(__xludf.DUMMYFUNCTION("IFERROR(
  TEXTJOIN(CHAR(10),TRUE,FILTER('SUMMARY DATA'!E:E,'SUMMARY DATA'!A:A=$A1509,'SUMMARY DATA'!C:C=$B1509)),
  IF(
    OR(
      ISNUMBER(SEARCH(""CDM CASH DEPOSIT"",$C1509)),
      ISNUMBER(SEARCH(""CASH DEPOSIT"",$C1509)),
      COUNTIF('SUMMARY D"&amp;"ATA'!D:D,$C1509)&lt;&gt;1
    ),
    """",
    IFERROR(TEXTJOIN(CHAR(10),TRUE,FILTER('SUMMARY DATA'!E:E,'SUMMARY DATA'!D:D=$C1509)),"""")
  )
)"),"")</f>
        <v/>
      </c>
      <c r="F1509" s="2" t="str">
        <f>IFERROR(__xludf.DUMMYFUNCTION("IFERROR(
  TEXTJOIN(CHAR(10),TRUE,FILTER('SUMMARY DATA'!F:F,'SUMMARY DATA'!A:A=$A1509,'SUMMARY DATA'!C:C=$B1509)),
  IF(
    OR(
      ISNUMBER(SEARCH(""CDM CASH DEPOSIT"",$C1509)),
      ISNUMBER(SEARCH(""CASH DEPOSIT"",$C1509)),
      COUNTIF('SUMMARY D"&amp;"ATA'!D:D,$C1509)&lt;&gt;1
    ),
    """",
    IFERROR(TEXTJOIN(CHAR(10),TRUE,FILTER('SUMMARY DATA'!F:F,'SUMMARY DATA'!D:D=$C1509)),"""")
  )
)"),"")</f>
        <v/>
      </c>
      <c r="G1509" s="2" t="str">
        <f>IFERROR(__xludf.DUMMYFUNCTION("IFERROR(
  TEXTJOIN(CHAR(10),TRUE,FILTER('SUMMARY DATA'!G:G,'SUMMARY DATA'!A:A=$A1509,'SUMMARY DATA'!C:C=$B1509)),
  IF(
    OR(
      ISNUMBER(SEARCH(""CDM CASH DEPOSIT"",$C1509)),
      ISNUMBER(SEARCH(""CASH DEPOSIT"",$C1509)),
      COUNTIF('SUMMARY D"&amp;"ATA'!D:D,$C1509)&lt;&gt;1
    ),
    """",
    IFERROR(TEXTJOIN(CHAR(10),TRUE,FILTER('SUMMARY DATA'!G:G,'SUMMARY DATA'!D:D=$C1509)),"""")
  )
)"),"")</f>
        <v/>
      </c>
      <c r="H1509" s="6" t="str">
        <f>IFERROR(__xludf.DUMMYFUNCTION("IFERROR(
  TEXTJOIN(CHAR(10),TRUE,FILTER('SUMMARY DATA'!H:H,'SUMMARY DATA'!A:A=$A1509,'SUMMARY DATA'!C:C=$B1509)),
  IF(
    OR(
      ISNUMBER(SEARCH(""CDM CASH DEPOSIT"",$C1509)),
      ISNUMBER(SEARCH(""CASH DEPOSIT"",$C1509)),
      COUNTIF('SUMMARY D"&amp;"ATA'!D:D,$C1509)&lt;&gt;1
    ),
    """",
    IFERROR(TEXTJOIN(CHAR(10),TRUE,FILTER('SUMMARY DATA'!H:H,'SUMMARY DATA'!D:D=$C1509)),"""")
  )
)"),"")</f>
        <v/>
      </c>
      <c r="I1509" s="6" t="str">
        <f>IFERROR(__xludf.DUMMYFUNCTION("IF(H1509="""","""",
SUM(ARRAYFORMULA(VALUE(SPLIT(H1509,CHAR(10)))))
)"),"")</f>
        <v/>
      </c>
      <c r="J1509" s="2" t="str">
        <f>IFERROR(__xludf.DUMMYFUNCTION("IFERROR(
  TEXTJOIN(CHAR(10),TRUE,FILTER('SUMMARY DATA'!I:I,'SUMMARY DATA'!A:A=$A1509,'SUMMARY DATA'!C:C=$B1509)),
  IF(
    OR(
      ISNUMBER(SEARCH(""CDM CASH DEPOSIT"",$C1509)),
      ISNUMBER(SEARCH(""CASH DEPOSIT"",$C1509)),
      COUNTIF('SUMMARY D"&amp;"ATA'!D:D,$C1509)&lt;&gt;1
    ),
    """",
    IFERROR(TEXTJOIN(CHAR(10),TRUE,FILTER('SUMMARY DATA'!I:I,'SUMMARY DATA'!D:D=$C1509)),"""")
  )
)"),"")</f>
        <v/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 ht="15.75" customHeight="1" spans="1:27">
      <c r="A1510" s="2"/>
      <c r="B1510" s="2"/>
      <c r="C1510" s="2"/>
      <c r="D1510" s="6"/>
      <c r="E1510" s="4" t="str">
        <f>IFERROR(__xludf.DUMMYFUNCTION("IFERROR(
  TEXTJOIN(CHAR(10),TRUE,FILTER('SUMMARY DATA'!E:E,'SUMMARY DATA'!A:A=$A1510,'SUMMARY DATA'!C:C=$B1510)),
  IF(
    OR(
      ISNUMBER(SEARCH(""CDM CASH DEPOSIT"",$C1510)),
      ISNUMBER(SEARCH(""CASH DEPOSIT"",$C1510)),
      COUNTIF('SUMMARY D"&amp;"ATA'!D:D,$C1510)&lt;&gt;1
    ),
    """",
    IFERROR(TEXTJOIN(CHAR(10),TRUE,FILTER('SUMMARY DATA'!E:E,'SUMMARY DATA'!D:D=$C1510)),"""")
  )
)"),"")</f>
        <v/>
      </c>
      <c r="F1510" s="2" t="str">
        <f>IFERROR(__xludf.DUMMYFUNCTION("IFERROR(
  TEXTJOIN(CHAR(10),TRUE,FILTER('SUMMARY DATA'!F:F,'SUMMARY DATA'!A:A=$A1510,'SUMMARY DATA'!C:C=$B1510)),
  IF(
    OR(
      ISNUMBER(SEARCH(""CDM CASH DEPOSIT"",$C1510)),
      ISNUMBER(SEARCH(""CASH DEPOSIT"",$C1510)),
      COUNTIF('SUMMARY D"&amp;"ATA'!D:D,$C1510)&lt;&gt;1
    ),
    """",
    IFERROR(TEXTJOIN(CHAR(10),TRUE,FILTER('SUMMARY DATA'!F:F,'SUMMARY DATA'!D:D=$C1510)),"""")
  )
)"),"")</f>
        <v/>
      </c>
      <c r="G1510" s="2" t="str">
        <f>IFERROR(__xludf.DUMMYFUNCTION("IFERROR(
  TEXTJOIN(CHAR(10),TRUE,FILTER('SUMMARY DATA'!G:G,'SUMMARY DATA'!A:A=$A1510,'SUMMARY DATA'!C:C=$B1510)),
  IF(
    OR(
      ISNUMBER(SEARCH(""CDM CASH DEPOSIT"",$C1510)),
      ISNUMBER(SEARCH(""CASH DEPOSIT"",$C1510)),
      COUNTIF('SUMMARY D"&amp;"ATA'!D:D,$C1510)&lt;&gt;1
    ),
    """",
    IFERROR(TEXTJOIN(CHAR(10),TRUE,FILTER('SUMMARY DATA'!G:G,'SUMMARY DATA'!D:D=$C1510)),"""")
  )
)"),"")</f>
        <v/>
      </c>
      <c r="H1510" s="6" t="str">
        <f>IFERROR(__xludf.DUMMYFUNCTION("IFERROR(
  TEXTJOIN(CHAR(10),TRUE,FILTER('SUMMARY DATA'!H:H,'SUMMARY DATA'!A:A=$A1510,'SUMMARY DATA'!C:C=$B1510)),
  IF(
    OR(
      ISNUMBER(SEARCH(""CDM CASH DEPOSIT"",$C1510)),
      ISNUMBER(SEARCH(""CASH DEPOSIT"",$C1510)),
      COUNTIF('SUMMARY D"&amp;"ATA'!D:D,$C1510)&lt;&gt;1
    ),
    """",
    IFERROR(TEXTJOIN(CHAR(10),TRUE,FILTER('SUMMARY DATA'!H:H,'SUMMARY DATA'!D:D=$C1510)),"""")
  )
)"),"")</f>
        <v/>
      </c>
      <c r="I1510" s="6" t="str">
        <f>IFERROR(__xludf.DUMMYFUNCTION("IF(H1510="""","""",
SUM(ARRAYFORMULA(VALUE(SPLIT(H1510,CHAR(10)))))
)"),"")</f>
        <v/>
      </c>
      <c r="J1510" s="2" t="str">
        <f>IFERROR(__xludf.DUMMYFUNCTION("IFERROR(
  TEXTJOIN(CHAR(10),TRUE,FILTER('SUMMARY DATA'!I:I,'SUMMARY DATA'!A:A=$A1510,'SUMMARY DATA'!C:C=$B1510)),
  IF(
    OR(
      ISNUMBER(SEARCH(""CDM CASH DEPOSIT"",$C1510)),
      ISNUMBER(SEARCH(""CASH DEPOSIT"",$C1510)),
      COUNTIF('SUMMARY D"&amp;"ATA'!D:D,$C1510)&lt;&gt;1
    ),
    """",
    IFERROR(TEXTJOIN(CHAR(10),TRUE,FILTER('SUMMARY DATA'!I:I,'SUMMARY DATA'!D:D=$C1510)),"""")
  )
)"),"")</f>
        <v/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 ht="15.75" customHeight="1" spans="1:27">
      <c r="A1511" s="2"/>
      <c r="B1511" s="2"/>
      <c r="C1511" s="2"/>
      <c r="D1511" s="6"/>
      <c r="E1511" s="4" t="str">
        <f>IFERROR(__xludf.DUMMYFUNCTION("IFERROR(
  TEXTJOIN(CHAR(10),TRUE,FILTER('SUMMARY DATA'!E:E,'SUMMARY DATA'!A:A=$A1511,'SUMMARY DATA'!C:C=$B1511)),
  IF(
    OR(
      ISNUMBER(SEARCH(""CDM CASH DEPOSIT"",$C1511)),
      ISNUMBER(SEARCH(""CASH DEPOSIT"",$C1511)),
      COUNTIF('SUMMARY D"&amp;"ATA'!D:D,$C1511)&lt;&gt;1
    ),
    """",
    IFERROR(TEXTJOIN(CHAR(10),TRUE,FILTER('SUMMARY DATA'!E:E,'SUMMARY DATA'!D:D=$C1511)),"""")
  )
)"),"")</f>
        <v/>
      </c>
      <c r="F1511" s="2" t="str">
        <f>IFERROR(__xludf.DUMMYFUNCTION("IFERROR(
  TEXTJOIN(CHAR(10),TRUE,FILTER('SUMMARY DATA'!F:F,'SUMMARY DATA'!A:A=$A1511,'SUMMARY DATA'!C:C=$B1511)),
  IF(
    OR(
      ISNUMBER(SEARCH(""CDM CASH DEPOSIT"",$C1511)),
      ISNUMBER(SEARCH(""CASH DEPOSIT"",$C1511)),
      COUNTIF('SUMMARY D"&amp;"ATA'!D:D,$C1511)&lt;&gt;1
    ),
    """",
    IFERROR(TEXTJOIN(CHAR(10),TRUE,FILTER('SUMMARY DATA'!F:F,'SUMMARY DATA'!D:D=$C1511)),"""")
  )
)"),"")</f>
        <v/>
      </c>
      <c r="G1511" s="2" t="str">
        <f>IFERROR(__xludf.DUMMYFUNCTION("IFERROR(
  TEXTJOIN(CHAR(10),TRUE,FILTER('SUMMARY DATA'!G:G,'SUMMARY DATA'!A:A=$A1511,'SUMMARY DATA'!C:C=$B1511)),
  IF(
    OR(
      ISNUMBER(SEARCH(""CDM CASH DEPOSIT"",$C1511)),
      ISNUMBER(SEARCH(""CASH DEPOSIT"",$C1511)),
      COUNTIF('SUMMARY D"&amp;"ATA'!D:D,$C1511)&lt;&gt;1
    ),
    """",
    IFERROR(TEXTJOIN(CHAR(10),TRUE,FILTER('SUMMARY DATA'!G:G,'SUMMARY DATA'!D:D=$C1511)),"""")
  )
)"),"")</f>
        <v/>
      </c>
      <c r="H1511" s="6" t="str">
        <f>IFERROR(__xludf.DUMMYFUNCTION("IFERROR(
  TEXTJOIN(CHAR(10),TRUE,FILTER('SUMMARY DATA'!H:H,'SUMMARY DATA'!A:A=$A1511,'SUMMARY DATA'!C:C=$B1511)),
  IF(
    OR(
      ISNUMBER(SEARCH(""CDM CASH DEPOSIT"",$C1511)),
      ISNUMBER(SEARCH(""CASH DEPOSIT"",$C1511)),
      COUNTIF('SUMMARY D"&amp;"ATA'!D:D,$C1511)&lt;&gt;1
    ),
    """",
    IFERROR(TEXTJOIN(CHAR(10),TRUE,FILTER('SUMMARY DATA'!H:H,'SUMMARY DATA'!D:D=$C1511)),"""")
  )
)"),"")</f>
        <v/>
      </c>
      <c r="I1511" s="6" t="str">
        <f>IFERROR(__xludf.DUMMYFUNCTION("IF(H1511="""","""",
SUM(ARRAYFORMULA(VALUE(SPLIT(H1511,CHAR(10)))))
)"),"")</f>
        <v/>
      </c>
      <c r="J1511" s="2" t="str">
        <f>IFERROR(__xludf.DUMMYFUNCTION("IFERROR(
  TEXTJOIN(CHAR(10),TRUE,FILTER('SUMMARY DATA'!I:I,'SUMMARY DATA'!A:A=$A1511,'SUMMARY DATA'!C:C=$B1511)),
  IF(
    OR(
      ISNUMBER(SEARCH(""CDM CASH DEPOSIT"",$C1511)),
      ISNUMBER(SEARCH(""CASH DEPOSIT"",$C1511)),
      COUNTIF('SUMMARY D"&amp;"ATA'!D:D,$C1511)&lt;&gt;1
    ),
    """",
    IFERROR(TEXTJOIN(CHAR(10),TRUE,FILTER('SUMMARY DATA'!I:I,'SUMMARY DATA'!D:D=$C1511)),"""")
  )
)"),"")</f>
        <v/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 ht="15.75" customHeight="1" spans="1:27">
      <c r="A1512" s="2"/>
      <c r="B1512" s="2"/>
      <c r="C1512" s="2"/>
      <c r="D1512" s="6"/>
      <c r="E1512" s="4" t="str">
        <f>IFERROR(__xludf.DUMMYFUNCTION("IFERROR(
  TEXTJOIN(CHAR(10),TRUE,FILTER('SUMMARY DATA'!E:E,'SUMMARY DATA'!A:A=$A1512,'SUMMARY DATA'!C:C=$B1512)),
  IF(
    OR(
      ISNUMBER(SEARCH(""CDM CASH DEPOSIT"",$C1512)),
      ISNUMBER(SEARCH(""CASH DEPOSIT"",$C1512)),
      COUNTIF('SUMMARY D"&amp;"ATA'!D:D,$C1512)&lt;&gt;1
    ),
    """",
    IFERROR(TEXTJOIN(CHAR(10),TRUE,FILTER('SUMMARY DATA'!E:E,'SUMMARY DATA'!D:D=$C1512)),"""")
  )
)"),"")</f>
        <v/>
      </c>
      <c r="F1512" s="2" t="str">
        <f>IFERROR(__xludf.DUMMYFUNCTION("IFERROR(
  TEXTJOIN(CHAR(10),TRUE,FILTER('SUMMARY DATA'!F:F,'SUMMARY DATA'!A:A=$A1512,'SUMMARY DATA'!C:C=$B1512)),
  IF(
    OR(
      ISNUMBER(SEARCH(""CDM CASH DEPOSIT"",$C1512)),
      ISNUMBER(SEARCH(""CASH DEPOSIT"",$C1512)),
      COUNTIF('SUMMARY D"&amp;"ATA'!D:D,$C1512)&lt;&gt;1
    ),
    """",
    IFERROR(TEXTJOIN(CHAR(10),TRUE,FILTER('SUMMARY DATA'!F:F,'SUMMARY DATA'!D:D=$C1512)),"""")
  )
)"),"")</f>
        <v/>
      </c>
      <c r="G1512" s="2" t="str">
        <f>IFERROR(__xludf.DUMMYFUNCTION("IFERROR(
  TEXTJOIN(CHAR(10),TRUE,FILTER('SUMMARY DATA'!G:G,'SUMMARY DATA'!A:A=$A1512,'SUMMARY DATA'!C:C=$B1512)),
  IF(
    OR(
      ISNUMBER(SEARCH(""CDM CASH DEPOSIT"",$C1512)),
      ISNUMBER(SEARCH(""CASH DEPOSIT"",$C1512)),
      COUNTIF('SUMMARY D"&amp;"ATA'!D:D,$C1512)&lt;&gt;1
    ),
    """",
    IFERROR(TEXTJOIN(CHAR(10),TRUE,FILTER('SUMMARY DATA'!G:G,'SUMMARY DATA'!D:D=$C1512)),"""")
  )
)"),"")</f>
        <v/>
      </c>
      <c r="H1512" s="6" t="str">
        <f>IFERROR(__xludf.DUMMYFUNCTION("IFERROR(
  TEXTJOIN(CHAR(10),TRUE,FILTER('SUMMARY DATA'!H:H,'SUMMARY DATA'!A:A=$A1512,'SUMMARY DATA'!C:C=$B1512)),
  IF(
    OR(
      ISNUMBER(SEARCH(""CDM CASH DEPOSIT"",$C1512)),
      ISNUMBER(SEARCH(""CASH DEPOSIT"",$C1512)),
      COUNTIF('SUMMARY D"&amp;"ATA'!D:D,$C1512)&lt;&gt;1
    ),
    """",
    IFERROR(TEXTJOIN(CHAR(10),TRUE,FILTER('SUMMARY DATA'!H:H,'SUMMARY DATA'!D:D=$C1512)),"""")
  )
)"),"")</f>
        <v/>
      </c>
      <c r="I1512" s="6" t="str">
        <f>IFERROR(__xludf.DUMMYFUNCTION("IF(H1512="""","""",
SUM(ARRAYFORMULA(VALUE(SPLIT(H1512,CHAR(10)))))
)"),"")</f>
        <v/>
      </c>
      <c r="J1512" s="2" t="str">
        <f>IFERROR(__xludf.DUMMYFUNCTION("IFERROR(
  TEXTJOIN(CHAR(10),TRUE,FILTER('SUMMARY DATA'!I:I,'SUMMARY DATA'!A:A=$A1512,'SUMMARY DATA'!C:C=$B1512)),
  IF(
    OR(
      ISNUMBER(SEARCH(""CDM CASH DEPOSIT"",$C1512)),
      ISNUMBER(SEARCH(""CASH DEPOSIT"",$C1512)),
      COUNTIF('SUMMARY D"&amp;"ATA'!D:D,$C1512)&lt;&gt;1
    ),
    """",
    IFERROR(TEXTJOIN(CHAR(10),TRUE,FILTER('SUMMARY DATA'!I:I,'SUMMARY DATA'!D:D=$C1512)),"""")
  )
)"),"")</f>
        <v/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 ht="15.75" customHeight="1" spans="1:27">
      <c r="A1513" s="2"/>
      <c r="B1513" s="2"/>
      <c r="C1513" s="2"/>
      <c r="D1513" s="6"/>
      <c r="E1513" s="4" t="str">
        <f>IFERROR(__xludf.DUMMYFUNCTION("IFERROR(
  TEXTJOIN(CHAR(10),TRUE,FILTER('SUMMARY DATA'!E:E,'SUMMARY DATA'!A:A=$A1513,'SUMMARY DATA'!C:C=$B1513)),
  IF(
    OR(
      ISNUMBER(SEARCH(""CDM CASH DEPOSIT"",$C1513)),
      ISNUMBER(SEARCH(""CASH DEPOSIT"",$C1513)),
      COUNTIF('SUMMARY D"&amp;"ATA'!D:D,$C1513)&lt;&gt;1
    ),
    """",
    IFERROR(TEXTJOIN(CHAR(10),TRUE,FILTER('SUMMARY DATA'!E:E,'SUMMARY DATA'!D:D=$C1513)),"""")
  )
)"),"")</f>
        <v/>
      </c>
      <c r="F1513" s="2" t="str">
        <f>IFERROR(__xludf.DUMMYFUNCTION("IFERROR(
  TEXTJOIN(CHAR(10),TRUE,FILTER('SUMMARY DATA'!F:F,'SUMMARY DATA'!A:A=$A1513,'SUMMARY DATA'!C:C=$B1513)),
  IF(
    OR(
      ISNUMBER(SEARCH(""CDM CASH DEPOSIT"",$C1513)),
      ISNUMBER(SEARCH(""CASH DEPOSIT"",$C1513)),
      COUNTIF('SUMMARY D"&amp;"ATA'!D:D,$C1513)&lt;&gt;1
    ),
    """",
    IFERROR(TEXTJOIN(CHAR(10),TRUE,FILTER('SUMMARY DATA'!F:F,'SUMMARY DATA'!D:D=$C1513)),"""")
  )
)"),"")</f>
        <v/>
      </c>
      <c r="G1513" s="2" t="str">
        <f>IFERROR(__xludf.DUMMYFUNCTION("IFERROR(
  TEXTJOIN(CHAR(10),TRUE,FILTER('SUMMARY DATA'!G:G,'SUMMARY DATA'!A:A=$A1513,'SUMMARY DATA'!C:C=$B1513)),
  IF(
    OR(
      ISNUMBER(SEARCH(""CDM CASH DEPOSIT"",$C1513)),
      ISNUMBER(SEARCH(""CASH DEPOSIT"",$C1513)),
      COUNTIF('SUMMARY D"&amp;"ATA'!D:D,$C1513)&lt;&gt;1
    ),
    """",
    IFERROR(TEXTJOIN(CHAR(10),TRUE,FILTER('SUMMARY DATA'!G:G,'SUMMARY DATA'!D:D=$C1513)),"""")
  )
)"),"")</f>
        <v/>
      </c>
      <c r="H1513" s="6" t="str">
        <f>IFERROR(__xludf.DUMMYFUNCTION("IFERROR(
  TEXTJOIN(CHAR(10),TRUE,FILTER('SUMMARY DATA'!H:H,'SUMMARY DATA'!A:A=$A1513,'SUMMARY DATA'!C:C=$B1513)),
  IF(
    OR(
      ISNUMBER(SEARCH(""CDM CASH DEPOSIT"",$C1513)),
      ISNUMBER(SEARCH(""CASH DEPOSIT"",$C1513)),
      COUNTIF('SUMMARY D"&amp;"ATA'!D:D,$C1513)&lt;&gt;1
    ),
    """",
    IFERROR(TEXTJOIN(CHAR(10),TRUE,FILTER('SUMMARY DATA'!H:H,'SUMMARY DATA'!D:D=$C1513)),"""")
  )
)"),"")</f>
        <v/>
      </c>
      <c r="I1513" s="6" t="str">
        <f>IFERROR(__xludf.DUMMYFUNCTION("IF(H1513="""","""",
SUM(ARRAYFORMULA(VALUE(SPLIT(H1513,CHAR(10)))))
)"),"")</f>
        <v/>
      </c>
      <c r="J1513" s="2" t="str">
        <f>IFERROR(__xludf.DUMMYFUNCTION("IFERROR(
  TEXTJOIN(CHAR(10),TRUE,FILTER('SUMMARY DATA'!I:I,'SUMMARY DATA'!A:A=$A1513,'SUMMARY DATA'!C:C=$B1513)),
  IF(
    OR(
      ISNUMBER(SEARCH(""CDM CASH DEPOSIT"",$C1513)),
      ISNUMBER(SEARCH(""CASH DEPOSIT"",$C1513)),
      COUNTIF('SUMMARY D"&amp;"ATA'!D:D,$C1513)&lt;&gt;1
    ),
    """",
    IFERROR(TEXTJOIN(CHAR(10),TRUE,FILTER('SUMMARY DATA'!I:I,'SUMMARY DATA'!D:D=$C1513)),"""")
  )
)"),"")</f>
        <v/>
      </c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 ht="15.75" customHeight="1" spans="1:27">
      <c r="A1514" s="2"/>
      <c r="B1514" s="2"/>
      <c r="C1514" s="2"/>
      <c r="D1514" s="6"/>
      <c r="E1514" s="4" t="str">
        <f>IFERROR(__xludf.DUMMYFUNCTION("IFERROR(
  TEXTJOIN(CHAR(10),TRUE,FILTER('SUMMARY DATA'!E:E,'SUMMARY DATA'!A:A=$A1514,'SUMMARY DATA'!C:C=$B1514)),
  IF(
    OR(
      ISNUMBER(SEARCH(""CDM CASH DEPOSIT"",$C1514)),
      ISNUMBER(SEARCH(""CASH DEPOSIT"",$C1514)),
      COUNTIF('SUMMARY D"&amp;"ATA'!D:D,$C1514)&lt;&gt;1
    ),
    """",
    IFERROR(TEXTJOIN(CHAR(10),TRUE,FILTER('SUMMARY DATA'!E:E,'SUMMARY DATA'!D:D=$C1514)),"""")
  )
)"),"")</f>
        <v/>
      </c>
      <c r="F1514" s="2" t="str">
        <f>IFERROR(__xludf.DUMMYFUNCTION("IFERROR(
  TEXTJOIN(CHAR(10),TRUE,FILTER('SUMMARY DATA'!F:F,'SUMMARY DATA'!A:A=$A1514,'SUMMARY DATA'!C:C=$B1514)),
  IF(
    OR(
      ISNUMBER(SEARCH(""CDM CASH DEPOSIT"",$C1514)),
      ISNUMBER(SEARCH(""CASH DEPOSIT"",$C1514)),
      COUNTIF('SUMMARY D"&amp;"ATA'!D:D,$C1514)&lt;&gt;1
    ),
    """",
    IFERROR(TEXTJOIN(CHAR(10),TRUE,FILTER('SUMMARY DATA'!F:F,'SUMMARY DATA'!D:D=$C1514)),"""")
  )
)"),"")</f>
        <v/>
      </c>
      <c r="G1514" s="2" t="str">
        <f>IFERROR(__xludf.DUMMYFUNCTION("IFERROR(
  TEXTJOIN(CHAR(10),TRUE,FILTER('SUMMARY DATA'!G:G,'SUMMARY DATA'!A:A=$A1514,'SUMMARY DATA'!C:C=$B1514)),
  IF(
    OR(
      ISNUMBER(SEARCH(""CDM CASH DEPOSIT"",$C1514)),
      ISNUMBER(SEARCH(""CASH DEPOSIT"",$C1514)),
      COUNTIF('SUMMARY D"&amp;"ATA'!D:D,$C1514)&lt;&gt;1
    ),
    """",
    IFERROR(TEXTJOIN(CHAR(10),TRUE,FILTER('SUMMARY DATA'!G:G,'SUMMARY DATA'!D:D=$C1514)),"""")
  )
)"),"")</f>
        <v/>
      </c>
      <c r="H1514" s="6" t="str">
        <f>IFERROR(__xludf.DUMMYFUNCTION("IFERROR(
  TEXTJOIN(CHAR(10),TRUE,FILTER('SUMMARY DATA'!H:H,'SUMMARY DATA'!A:A=$A1514,'SUMMARY DATA'!C:C=$B1514)),
  IF(
    OR(
      ISNUMBER(SEARCH(""CDM CASH DEPOSIT"",$C1514)),
      ISNUMBER(SEARCH(""CASH DEPOSIT"",$C1514)),
      COUNTIF('SUMMARY D"&amp;"ATA'!D:D,$C1514)&lt;&gt;1
    ),
    """",
    IFERROR(TEXTJOIN(CHAR(10),TRUE,FILTER('SUMMARY DATA'!H:H,'SUMMARY DATA'!D:D=$C1514)),"""")
  )
)"),"")</f>
        <v/>
      </c>
      <c r="I1514" s="6" t="str">
        <f>IFERROR(__xludf.DUMMYFUNCTION("IF(H1514="""","""",
SUM(ARRAYFORMULA(VALUE(SPLIT(H1514,CHAR(10)))))
)"),"")</f>
        <v/>
      </c>
      <c r="J1514" s="2" t="str">
        <f>IFERROR(__xludf.DUMMYFUNCTION("IFERROR(
  TEXTJOIN(CHAR(10),TRUE,FILTER('SUMMARY DATA'!I:I,'SUMMARY DATA'!A:A=$A1514,'SUMMARY DATA'!C:C=$B1514)),
  IF(
    OR(
      ISNUMBER(SEARCH(""CDM CASH DEPOSIT"",$C1514)),
      ISNUMBER(SEARCH(""CASH DEPOSIT"",$C1514)),
      COUNTIF('SUMMARY D"&amp;"ATA'!D:D,$C1514)&lt;&gt;1
    ),
    """",
    IFERROR(TEXTJOIN(CHAR(10),TRUE,FILTER('SUMMARY DATA'!I:I,'SUMMARY DATA'!D:D=$C1514)),"""")
  )
)"),"")</f>
        <v/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 ht="15.75" customHeight="1" spans="1:27">
      <c r="A1515" s="2"/>
      <c r="B1515" s="2"/>
      <c r="C1515" s="2"/>
      <c r="D1515" s="6"/>
      <c r="E1515" s="4" t="str">
        <f>IFERROR(__xludf.DUMMYFUNCTION("IFERROR(
  TEXTJOIN(CHAR(10),TRUE,FILTER('SUMMARY DATA'!E:E,'SUMMARY DATA'!A:A=$A1515,'SUMMARY DATA'!C:C=$B1515)),
  IF(
    OR(
      ISNUMBER(SEARCH(""CDM CASH DEPOSIT"",$C1515)),
      ISNUMBER(SEARCH(""CASH DEPOSIT"",$C1515)),
      COUNTIF('SUMMARY D"&amp;"ATA'!D:D,$C1515)&lt;&gt;1
    ),
    """",
    IFERROR(TEXTJOIN(CHAR(10),TRUE,FILTER('SUMMARY DATA'!E:E,'SUMMARY DATA'!D:D=$C1515)),"""")
  )
)"),"")</f>
        <v/>
      </c>
      <c r="F1515" s="2" t="str">
        <f>IFERROR(__xludf.DUMMYFUNCTION("IFERROR(
  TEXTJOIN(CHAR(10),TRUE,FILTER('SUMMARY DATA'!F:F,'SUMMARY DATA'!A:A=$A1515,'SUMMARY DATA'!C:C=$B1515)),
  IF(
    OR(
      ISNUMBER(SEARCH(""CDM CASH DEPOSIT"",$C1515)),
      ISNUMBER(SEARCH(""CASH DEPOSIT"",$C1515)),
      COUNTIF('SUMMARY D"&amp;"ATA'!D:D,$C1515)&lt;&gt;1
    ),
    """",
    IFERROR(TEXTJOIN(CHAR(10),TRUE,FILTER('SUMMARY DATA'!F:F,'SUMMARY DATA'!D:D=$C1515)),"""")
  )
)"),"")</f>
        <v/>
      </c>
      <c r="G1515" s="2" t="str">
        <f>IFERROR(__xludf.DUMMYFUNCTION("IFERROR(
  TEXTJOIN(CHAR(10),TRUE,FILTER('SUMMARY DATA'!G:G,'SUMMARY DATA'!A:A=$A1515,'SUMMARY DATA'!C:C=$B1515)),
  IF(
    OR(
      ISNUMBER(SEARCH(""CDM CASH DEPOSIT"",$C1515)),
      ISNUMBER(SEARCH(""CASH DEPOSIT"",$C1515)),
      COUNTIF('SUMMARY D"&amp;"ATA'!D:D,$C1515)&lt;&gt;1
    ),
    """",
    IFERROR(TEXTJOIN(CHAR(10),TRUE,FILTER('SUMMARY DATA'!G:G,'SUMMARY DATA'!D:D=$C1515)),"""")
  )
)"),"")</f>
        <v/>
      </c>
      <c r="H1515" s="6" t="str">
        <f>IFERROR(__xludf.DUMMYFUNCTION("IFERROR(
  TEXTJOIN(CHAR(10),TRUE,FILTER('SUMMARY DATA'!H:H,'SUMMARY DATA'!A:A=$A1515,'SUMMARY DATA'!C:C=$B1515)),
  IF(
    OR(
      ISNUMBER(SEARCH(""CDM CASH DEPOSIT"",$C1515)),
      ISNUMBER(SEARCH(""CASH DEPOSIT"",$C1515)),
      COUNTIF('SUMMARY D"&amp;"ATA'!D:D,$C1515)&lt;&gt;1
    ),
    """",
    IFERROR(TEXTJOIN(CHAR(10),TRUE,FILTER('SUMMARY DATA'!H:H,'SUMMARY DATA'!D:D=$C1515)),"""")
  )
)"),"")</f>
        <v/>
      </c>
      <c r="I1515" s="6" t="str">
        <f>IFERROR(__xludf.DUMMYFUNCTION("IF(H1515="""","""",
SUM(ARRAYFORMULA(VALUE(SPLIT(H1515,CHAR(10)))))
)"),"")</f>
        <v/>
      </c>
      <c r="J1515" s="2" t="str">
        <f>IFERROR(__xludf.DUMMYFUNCTION("IFERROR(
  TEXTJOIN(CHAR(10),TRUE,FILTER('SUMMARY DATA'!I:I,'SUMMARY DATA'!A:A=$A1515,'SUMMARY DATA'!C:C=$B1515)),
  IF(
    OR(
      ISNUMBER(SEARCH(""CDM CASH DEPOSIT"",$C1515)),
      ISNUMBER(SEARCH(""CASH DEPOSIT"",$C1515)),
      COUNTIF('SUMMARY D"&amp;"ATA'!D:D,$C1515)&lt;&gt;1
    ),
    """",
    IFERROR(TEXTJOIN(CHAR(10),TRUE,FILTER('SUMMARY DATA'!I:I,'SUMMARY DATA'!D:D=$C1515)),"""")
  )
)"),"")</f>
        <v/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 ht="15.75" customHeight="1" spans="1:27">
      <c r="A1516" s="2"/>
      <c r="B1516" s="2"/>
      <c r="C1516" s="2"/>
      <c r="D1516" s="6"/>
      <c r="E1516" s="4" t="str">
        <f>IFERROR(__xludf.DUMMYFUNCTION("IFERROR(
  TEXTJOIN(CHAR(10),TRUE,FILTER('SUMMARY DATA'!E:E,'SUMMARY DATA'!A:A=$A1516,'SUMMARY DATA'!C:C=$B1516)),
  IF(
    OR(
      ISNUMBER(SEARCH(""CDM CASH DEPOSIT"",$C1516)),
      ISNUMBER(SEARCH(""CASH DEPOSIT"",$C1516)),
      COUNTIF('SUMMARY D"&amp;"ATA'!D:D,$C1516)&lt;&gt;1
    ),
    """",
    IFERROR(TEXTJOIN(CHAR(10),TRUE,FILTER('SUMMARY DATA'!E:E,'SUMMARY DATA'!D:D=$C1516)),"""")
  )
)"),"")</f>
        <v/>
      </c>
      <c r="F1516" s="2" t="str">
        <f>IFERROR(__xludf.DUMMYFUNCTION("IFERROR(
  TEXTJOIN(CHAR(10),TRUE,FILTER('SUMMARY DATA'!F:F,'SUMMARY DATA'!A:A=$A1516,'SUMMARY DATA'!C:C=$B1516)),
  IF(
    OR(
      ISNUMBER(SEARCH(""CDM CASH DEPOSIT"",$C1516)),
      ISNUMBER(SEARCH(""CASH DEPOSIT"",$C1516)),
      COUNTIF('SUMMARY D"&amp;"ATA'!D:D,$C1516)&lt;&gt;1
    ),
    """",
    IFERROR(TEXTJOIN(CHAR(10),TRUE,FILTER('SUMMARY DATA'!F:F,'SUMMARY DATA'!D:D=$C1516)),"""")
  )
)"),"")</f>
        <v/>
      </c>
      <c r="G1516" s="2" t="str">
        <f>IFERROR(__xludf.DUMMYFUNCTION("IFERROR(
  TEXTJOIN(CHAR(10),TRUE,FILTER('SUMMARY DATA'!G:G,'SUMMARY DATA'!A:A=$A1516,'SUMMARY DATA'!C:C=$B1516)),
  IF(
    OR(
      ISNUMBER(SEARCH(""CDM CASH DEPOSIT"",$C1516)),
      ISNUMBER(SEARCH(""CASH DEPOSIT"",$C1516)),
      COUNTIF('SUMMARY D"&amp;"ATA'!D:D,$C1516)&lt;&gt;1
    ),
    """",
    IFERROR(TEXTJOIN(CHAR(10),TRUE,FILTER('SUMMARY DATA'!G:G,'SUMMARY DATA'!D:D=$C1516)),"""")
  )
)"),"")</f>
        <v/>
      </c>
      <c r="H1516" s="6" t="str">
        <f>IFERROR(__xludf.DUMMYFUNCTION("IFERROR(
  TEXTJOIN(CHAR(10),TRUE,FILTER('SUMMARY DATA'!H:H,'SUMMARY DATA'!A:A=$A1516,'SUMMARY DATA'!C:C=$B1516)),
  IF(
    OR(
      ISNUMBER(SEARCH(""CDM CASH DEPOSIT"",$C1516)),
      ISNUMBER(SEARCH(""CASH DEPOSIT"",$C1516)),
      COUNTIF('SUMMARY D"&amp;"ATA'!D:D,$C1516)&lt;&gt;1
    ),
    """",
    IFERROR(TEXTJOIN(CHAR(10),TRUE,FILTER('SUMMARY DATA'!H:H,'SUMMARY DATA'!D:D=$C1516)),"""")
  )
)"),"")</f>
        <v/>
      </c>
      <c r="I1516" s="6" t="str">
        <f>IFERROR(__xludf.DUMMYFUNCTION("IF(H1516="""","""",
SUM(ARRAYFORMULA(VALUE(SPLIT(H1516,CHAR(10)))))
)"),"")</f>
        <v/>
      </c>
      <c r="J1516" s="2" t="str">
        <f>IFERROR(__xludf.DUMMYFUNCTION("IFERROR(
  TEXTJOIN(CHAR(10),TRUE,FILTER('SUMMARY DATA'!I:I,'SUMMARY DATA'!A:A=$A1516,'SUMMARY DATA'!C:C=$B1516)),
  IF(
    OR(
      ISNUMBER(SEARCH(""CDM CASH DEPOSIT"",$C1516)),
      ISNUMBER(SEARCH(""CASH DEPOSIT"",$C1516)),
      COUNTIF('SUMMARY D"&amp;"ATA'!D:D,$C1516)&lt;&gt;1
    ),
    """",
    IFERROR(TEXTJOIN(CHAR(10),TRUE,FILTER('SUMMARY DATA'!I:I,'SUMMARY DATA'!D:D=$C1516)),"""")
  )
)"),"")</f>
        <v/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 ht="15.75" customHeight="1" spans="1:27">
      <c r="A1517" s="2"/>
      <c r="B1517" s="2"/>
      <c r="C1517" s="2"/>
      <c r="D1517" s="6"/>
      <c r="E1517" s="4" t="str">
        <f>IFERROR(__xludf.DUMMYFUNCTION("IFERROR(
  TEXTJOIN(CHAR(10),TRUE,FILTER('SUMMARY DATA'!E:E,'SUMMARY DATA'!A:A=$A1517,'SUMMARY DATA'!C:C=$B1517)),
  IF(
    OR(
      ISNUMBER(SEARCH(""CDM CASH DEPOSIT"",$C1517)),
      ISNUMBER(SEARCH(""CASH DEPOSIT"",$C1517)),
      COUNTIF('SUMMARY D"&amp;"ATA'!D:D,$C1517)&lt;&gt;1
    ),
    """",
    IFERROR(TEXTJOIN(CHAR(10),TRUE,FILTER('SUMMARY DATA'!E:E,'SUMMARY DATA'!D:D=$C1517)),"""")
  )
)"),"")</f>
        <v/>
      </c>
      <c r="F1517" s="2" t="str">
        <f>IFERROR(__xludf.DUMMYFUNCTION("IFERROR(
  TEXTJOIN(CHAR(10),TRUE,FILTER('SUMMARY DATA'!F:F,'SUMMARY DATA'!A:A=$A1517,'SUMMARY DATA'!C:C=$B1517)),
  IF(
    OR(
      ISNUMBER(SEARCH(""CDM CASH DEPOSIT"",$C1517)),
      ISNUMBER(SEARCH(""CASH DEPOSIT"",$C1517)),
      COUNTIF('SUMMARY D"&amp;"ATA'!D:D,$C1517)&lt;&gt;1
    ),
    """",
    IFERROR(TEXTJOIN(CHAR(10),TRUE,FILTER('SUMMARY DATA'!F:F,'SUMMARY DATA'!D:D=$C1517)),"""")
  )
)"),"")</f>
        <v/>
      </c>
      <c r="G1517" s="2" t="str">
        <f>IFERROR(__xludf.DUMMYFUNCTION("IFERROR(
  TEXTJOIN(CHAR(10),TRUE,FILTER('SUMMARY DATA'!G:G,'SUMMARY DATA'!A:A=$A1517,'SUMMARY DATA'!C:C=$B1517)),
  IF(
    OR(
      ISNUMBER(SEARCH(""CDM CASH DEPOSIT"",$C1517)),
      ISNUMBER(SEARCH(""CASH DEPOSIT"",$C1517)),
      COUNTIF('SUMMARY D"&amp;"ATA'!D:D,$C1517)&lt;&gt;1
    ),
    """",
    IFERROR(TEXTJOIN(CHAR(10),TRUE,FILTER('SUMMARY DATA'!G:G,'SUMMARY DATA'!D:D=$C1517)),"""")
  )
)"),"")</f>
        <v/>
      </c>
      <c r="H1517" s="6" t="str">
        <f>IFERROR(__xludf.DUMMYFUNCTION("IFERROR(
  TEXTJOIN(CHAR(10),TRUE,FILTER('SUMMARY DATA'!H:H,'SUMMARY DATA'!A:A=$A1517,'SUMMARY DATA'!C:C=$B1517)),
  IF(
    OR(
      ISNUMBER(SEARCH(""CDM CASH DEPOSIT"",$C1517)),
      ISNUMBER(SEARCH(""CASH DEPOSIT"",$C1517)),
      COUNTIF('SUMMARY D"&amp;"ATA'!D:D,$C1517)&lt;&gt;1
    ),
    """",
    IFERROR(TEXTJOIN(CHAR(10),TRUE,FILTER('SUMMARY DATA'!H:H,'SUMMARY DATA'!D:D=$C1517)),"""")
  )
)"),"")</f>
        <v/>
      </c>
      <c r="I1517" s="6" t="str">
        <f>IFERROR(__xludf.DUMMYFUNCTION("IF(H1517="""","""",
SUM(ARRAYFORMULA(VALUE(SPLIT(H1517,CHAR(10)))))
)"),"")</f>
        <v/>
      </c>
      <c r="J1517" s="2" t="str">
        <f>IFERROR(__xludf.DUMMYFUNCTION("IFERROR(
  TEXTJOIN(CHAR(10),TRUE,FILTER('SUMMARY DATA'!I:I,'SUMMARY DATA'!A:A=$A1517,'SUMMARY DATA'!C:C=$B1517)),
  IF(
    OR(
      ISNUMBER(SEARCH(""CDM CASH DEPOSIT"",$C1517)),
      ISNUMBER(SEARCH(""CASH DEPOSIT"",$C1517)),
      COUNTIF('SUMMARY D"&amp;"ATA'!D:D,$C1517)&lt;&gt;1
    ),
    """",
    IFERROR(TEXTJOIN(CHAR(10),TRUE,FILTER('SUMMARY DATA'!I:I,'SUMMARY DATA'!D:D=$C1517)),"""")
  )
)"),"")</f>
        <v/>
      </c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 ht="15.75" customHeight="1" spans="1:27">
      <c r="A1518" s="2"/>
      <c r="B1518" s="2"/>
      <c r="C1518" s="2"/>
      <c r="D1518" s="6"/>
      <c r="E1518" s="4" t="str">
        <f>IFERROR(__xludf.DUMMYFUNCTION("IFERROR(
  TEXTJOIN(CHAR(10),TRUE,FILTER('SUMMARY DATA'!E:E,'SUMMARY DATA'!A:A=$A1518,'SUMMARY DATA'!C:C=$B1518)),
  IF(
    OR(
      ISNUMBER(SEARCH(""CDM CASH DEPOSIT"",$C1518)),
      ISNUMBER(SEARCH(""CASH DEPOSIT"",$C1518)),
      COUNTIF('SUMMARY D"&amp;"ATA'!D:D,$C1518)&lt;&gt;1
    ),
    """",
    IFERROR(TEXTJOIN(CHAR(10),TRUE,FILTER('SUMMARY DATA'!E:E,'SUMMARY DATA'!D:D=$C1518)),"""")
  )
)"),"")</f>
        <v/>
      </c>
      <c r="F1518" s="2" t="str">
        <f>IFERROR(__xludf.DUMMYFUNCTION("IFERROR(
  TEXTJOIN(CHAR(10),TRUE,FILTER('SUMMARY DATA'!F:F,'SUMMARY DATA'!A:A=$A1518,'SUMMARY DATA'!C:C=$B1518)),
  IF(
    OR(
      ISNUMBER(SEARCH(""CDM CASH DEPOSIT"",$C1518)),
      ISNUMBER(SEARCH(""CASH DEPOSIT"",$C1518)),
      COUNTIF('SUMMARY D"&amp;"ATA'!D:D,$C1518)&lt;&gt;1
    ),
    """",
    IFERROR(TEXTJOIN(CHAR(10),TRUE,FILTER('SUMMARY DATA'!F:F,'SUMMARY DATA'!D:D=$C1518)),"""")
  )
)"),"")</f>
        <v/>
      </c>
      <c r="G1518" s="2" t="str">
        <f>IFERROR(__xludf.DUMMYFUNCTION("IFERROR(
  TEXTJOIN(CHAR(10),TRUE,FILTER('SUMMARY DATA'!G:G,'SUMMARY DATA'!A:A=$A1518,'SUMMARY DATA'!C:C=$B1518)),
  IF(
    OR(
      ISNUMBER(SEARCH(""CDM CASH DEPOSIT"",$C1518)),
      ISNUMBER(SEARCH(""CASH DEPOSIT"",$C1518)),
      COUNTIF('SUMMARY D"&amp;"ATA'!D:D,$C1518)&lt;&gt;1
    ),
    """",
    IFERROR(TEXTJOIN(CHAR(10),TRUE,FILTER('SUMMARY DATA'!G:G,'SUMMARY DATA'!D:D=$C1518)),"""")
  )
)"),"")</f>
        <v/>
      </c>
      <c r="H1518" s="6" t="str">
        <f>IFERROR(__xludf.DUMMYFUNCTION("IFERROR(
  TEXTJOIN(CHAR(10),TRUE,FILTER('SUMMARY DATA'!H:H,'SUMMARY DATA'!A:A=$A1518,'SUMMARY DATA'!C:C=$B1518)),
  IF(
    OR(
      ISNUMBER(SEARCH(""CDM CASH DEPOSIT"",$C1518)),
      ISNUMBER(SEARCH(""CASH DEPOSIT"",$C1518)),
      COUNTIF('SUMMARY D"&amp;"ATA'!D:D,$C1518)&lt;&gt;1
    ),
    """",
    IFERROR(TEXTJOIN(CHAR(10),TRUE,FILTER('SUMMARY DATA'!H:H,'SUMMARY DATA'!D:D=$C1518)),"""")
  )
)"),"")</f>
        <v/>
      </c>
      <c r="I1518" s="6" t="str">
        <f>IFERROR(__xludf.DUMMYFUNCTION("IF(H1518="""","""",
SUM(ARRAYFORMULA(VALUE(SPLIT(H1518,CHAR(10)))))
)"),"")</f>
        <v/>
      </c>
      <c r="J1518" s="2" t="str">
        <f>IFERROR(__xludf.DUMMYFUNCTION("IFERROR(
  TEXTJOIN(CHAR(10),TRUE,FILTER('SUMMARY DATA'!I:I,'SUMMARY DATA'!A:A=$A1518,'SUMMARY DATA'!C:C=$B1518)),
  IF(
    OR(
      ISNUMBER(SEARCH(""CDM CASH DEPOSIT"",$C1518)),
      ISNUMBER(SEARCH(""CASH DEPOSIT"",$C1518)),
      COUNTIF('SUMMARY D"&amp;"ATA'!D:D,$C1518)&lt;&gt;1
    ),
    """",
    IFERROR(TEXTJOIN(CHAR(10),TRUE,FILTER('SUMMARY DATA'!I:I,'SUMMARY DATA'!D:D=$C1518)),"""")
  )
)"),"")</f>
        <v/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 ht="15.75" customHeight="1" spans="1:27">
      <c r="A1519" s="2"/>
      <c r="B1519" s="2"/>
      <c r="C1519" s="2"/>
      <c r="D1519" s="6"/>
      <c r="E1519" s="4" t="str">
        <f>IFERROR(__xludf.DUMMYFUNCTION("IFERROR(
  TEXTJOIN(CHAR(10),TRUE,FILTER('SUMMARY DATA'!E:E,'SUMMARY DATA'!A:A=$A1519,'SUMMARY DATA'!C:C=$B1519)),
  IF(
    OR(
      ISNUMBER(SEARCH(""CDM CASH DEPOSIT"",$C1519)),
      ISNUMBER(SEARCH(""CASH DEPOSIT"",$C1519)),
      COUNTIF('SUMMARY D"&amp;"ATA'!D:D,$C1519)&lt;&gt;1
    ),
    """",
    IFERROR(TEXTJOIN(CHAR(10),TRUE,FILTER('SUMMARY DATA'!E:E,'SUMMARY DATA'!D:D=$C1519)),"""")
  )
)"),"")</f>
        <v/>
      </c>
      <c r="F1519" s="2" t="str">
        <f>IFERROR(__xludf.DUMMYFUNCTION("IFERROR(
  TEXTJOIN(CHAR(10),TRUE,FILTER('SUMMARY DATA'!F:F,'SUMMARY DATA'!A:A=$A1519,'SUMMARY DATA'!C:C=$B1519)),
  IF(
    OR(
      ISNUMBER(SEARCH(""CDM CASH DEPOSIT"",$C1519)),
      ISNUMBER(SEARCH(""CASH DEPOSIT"",$C1519)),
      COUNTIF('SUMMARY D"&amp;"ATA'!D:D,$C1519)&lt;&gt;1
    ),
    """",
    IFERROR(TEXTJOIN(CHAR(10),TRUE,FILTER('SUMMARY DATA'!F:F,'SUMMARY DATA'!D:D=$C1519)),"""")
  )
)"),"")</f>
        <v/>
      </c>
      <c r="G1519" s="2" t="str">
        <f>IFERROR(__xludf.DUMMYFUNCTION("IFERROR(
  TEXTJOIN(CHAR(10),TRUE,FILTER('SUMMARY DATA'!G:G,'SUMMARY DATA'!A:A=$A1519,'SUMMARY DATA'!C:C=$B1519)),
  IF(
    OR(
      ISNUMBER(SEARCH(""CDM CASH DEPOSIT"",$C1519)),
      ISNUMBER(SEARCH(""CASH DEPOSIT"",$C1519)),
      COUNTIF('SUMMARY D"&amp;"ATA'!D:D,$C1519)&lt;&gt;1
    ),
    """",
    IFERROR(TEXTJOIN(CHAR(10),TRUE,FILTER('SUMMARY DATA'!G:G,'SUMMARY DATA'!D:D=$C1519)),"""")
  )
)"),"")</f>
        <v/>
      </c>
      <c r="H1519" s="6" t="str">
        <f>IFERROR(__xludf.DUMMYFUNCTION("IFERROR(
  TEXTJOIN(CHAR(10),TRUE,FILTER('SUMMARY DATA'!H:H,'SUMMARY DATA'!A:A=$A1519,'SUMMARY DATA'!C:C=$B1519)),
  IF(
    OR(
      ISNUMBER(SEARCH(""CDM CASH DEPOSIT"",$C1519)),
      ISNUMBER(SEARCH(""CASH DEPOSIT"",$C1519)),
      COUNTIF('SUMMARY D"&amp;"ATA'!D:D,$C1519)&lt;&gt;1
    ),
    """",
    IFERROR(TEXTJOIN(CHAR(10),TRUE,FILTER('SUMMARY DATA'!H:H,'SUMMARY DATA'!D:D=$C1519)),"""")
  )
)"),"")</f>
        <v/>
      </c>
      <c r="I1519" s="6" t="str">
        <f>IFERROR(__xludf.DUMMYFUNCTION("IF(H1519="""","""",
SUM(ARRAYFORMULA(VALUE(SPLIT(H1519,CHAR(10)))))
)"),"")</f>
        <v/>
      </c>
      <c r="J1519" s="2" t="str">
        <f>IFERROR(__xludf.DUMMYFUNCTION("IFERROR(
  TEXTJOIN(CHAR(10),TRUE,FILTER('SUMMARY DATA'!I:I,'SUMMARY DATA'!A:A=$A1519,'SUMMARY DATA'!C:C=$B1519)),
  IF(
    OR(
      ISNUMBER(SEARCH(""CDM CASH DEPOSIT"",$C1519)),
      ISNUMBER(SEARCH(""CASH DEPOSIT"",$C1519)),
      COUNTIF('SUMMARY D"&amp;"ATA'!D:D,$C1519)&lt;&gt;1
    ),
    """",
    IFERROR(TEXTJOIN(CHAR(10),TRUE,FILTER('SUMMARY DATA'!I:I,'SUMMARY DATA'!D:D=$C1519)),"""")
  )
)"),"")</f>
        <v/>
      </c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 ht="15.75" customHeight="1" spans="1:27">
      <c r="A1520" s="2"/>
      <c r="B1520" s="2"/>
      <c r="C1520" s="2"/>
      <c r="D1520" s="6"/>
      <c r="E1520" s="4" t="str">
        <f>IFERROR(__xludf.DUMMYFUNCTION("IFERROR(
  TEXTJOIN(CHAR(10),TRUE,FILTER('SUMMARY DATA'!E:E,'SUMMARY DATA'!A:A=$A1520,'SUMMARY DATA'!C:C=$B1520)),
  IF(
    OR(
      ISNUMBER(SEARCH(""CDM CASH DEPOSIT"",$C1520)),
      ISNUMBER(SEARCH(""CASH DEPOSIT"",$C1520)),
      COUNTIF('SUMMARY D"&amp;"ATA'!D:D,$C1520)&lt;&gt;1
    ),
    """",
    IFERROR(TEXTJOIN(CHAR(10),TRUE,FILTER('SUMMARY DATA'!E:E,'SUMMARY DATA'!D:D=$C1520)),"""")
  )
)"),"")</f>
        <v/>
      </c>
      <c r="F1520" s="2" t="str">
        <f>IFERROR(__xludf.DUMMYFUNCTION("IFERROR(
  TEXTJOIN(CHAR(10),TRUE,FILTER('SUMMARY DATA'!F:F,'SUMMARY DATA'!A:A=$A1520,'SUMMARY DATA'!C:C=$B1520)),
  IF(
    OR(
      ISNUMBER(SEARCH(""CDM CASH DEPOSIT"",$C1520)),
      ISNUMBER(SEARCH(""CASH DEPOSIT"",$C1520)),
      COUNTIF('SUMMARY D"&amp;"ATA'!D:D,$C1520)&lt;&gt;1
    ),
    """",
    IFERROR(TEXTJOIN(CHAR(10),TRUE,FILTER('SUMMARY DATA'!F:F,'SUMMARY DATA'!D:D=$C1520)),"""")
  )
)"),"")</f>
        <v/>
      </c>
      <c r="G1520" s="2" t="str">
        <f>IFERROR(__xludf.DUMMYFUNCTION("IFERROR(
  TEXTJOIN(CHAR(10),TRUE,FILTER('SUMMARY DATA'!G:G,'SUMMARY DATA'!A:A=$A1520,'SUMMARY DATA'!C:C=$B1520)),
  IF(
    OR(
      ISNUMBER(SEARCH(""CDM CASH DEPOSIT"",$C1520)),
      ISNUMBER(SEARCH(""CASH DEPOSIT"",$C1520)),
      COUNTIF('SUMMARY D"&amp;"ATA'!D:D,$C1520)&lt;&gt;1
    ),
    """",
    IFERROR(TEXTJOIN(CHAR(10),TRUE,FILTER('SUMMARY DATA'!G:G,'SUMMARY DATA'!D:D=$C1520)),"""")
  )
)"),"")</f>
        <v/>
      </c>
      <c r="H1520" s="6" t="str">
        <f>IFERROR(__xludf.DUMMYFUNCTION("IFERROR(
  TEXTJOIN(CHAR(10),TRUE,FILTER('SUMMARY DATA'!H:H,'SUMMARY DATA'!A:A=$A1520,'SUMMARY DATA'!C:C=$B1520)),
  IF(
    OR(
      ISNUMBER(SEARCH(""CDM CASH DEPOSIT"",$C1520)),
      ISNUMBER(SEARCH(""CASH DEPOSIT"",$C1520)),
      COUNTIF('SUMMARY D"&amp;"ATA'!D:D,$C1520)&lt;&gt;1
    ),
    """",
    IFERROR(TEXTJOIN(CHAR(10),TRUE,FILTER('SUMMARY DATA'!H:H,'SUMMARY DATA'!D:D=$C1520)),"""")
  )
)"),"")</f>
        <v/>
      </c>
      <c r="I1520" s="6" t="str">
        <f>IFERROR(__xludf.DUMMYFUNCTION("IF(H1520="""","""",
SUM(ARRAYFORMULA(VALUE(SPLIT(H1520,CHAR(10)))))
)"),"")</f>
        <v/>
      </c>
      <c r="J1520" s="2" t="str">
        <f>IFERROR(__xludf.DUMMYFUNCTION("IFERROR(
  TEXTJOIN(CHAR(10),TRUE,FILTER('SUMMARY DATA'!I:I,'SUMMARY DATA'!A:A=$A1520,'SUMMARY DATA'!C:C=$B1520)),
  IF(
    OR(
      ISNUMBER(SEARCH(""CDM CASH DEPOSIT"",$C1520)),
      ISNUMBER(SEARCH(""CASH DEPOSIT"",$C1520)),
      COUNTIF('SUMMARY D"&amp;"ATA'!D:D,$C1520)&lt;&gt;1
    ),
    """",
    IFERROR(TEXTJOIN(CHAR(10),TRUE,FILTER('SUMMARY DATA'!I:I,'SUMMARY DATA'!D:D=$C1520)),"""")
  )
)"),"")</f>
        <v/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 ht="15.75" customHeight="1" spans="1:27">
      <c r="A1521" s="2"/>
      <c r="B1521" s="2"/>
      <c r="C1521" s="2"/>
      <c r="D1521" s="6"/>
      <c r="E1521" s="4" t="str">
        <f>IFERROR(__xludf.DUMMYFUNCTION("IFERROR(
  TEXTJOIN(CHAR(10),TRUE,FILTER('SUMMARY DATA'!E:E,'SUMMARY DATA'!A:A=$A1521,'SUMMARY DATA'!C:C=$B1521)),
  IF(
    OR(
      ISNUMBER(SEARCH(""CDM CASH DEPOSIT"",$C1521)),
      ISNUMBER(SEARCH(""CASH DEPOSIT"",$C1521)),
      COUNTIF('SUMMARY D"&amp;"ATA'!D:D,$C1521)&lt;&gt;1
    ),
    """",
    IFERROR(TEXTJOIN(CHAR(10),TRUE,FILTER('SUMMARY DATA'!E:E,'SUMMARY DATA'!D:D=$C1521)),"""")
  )
)"),"")</f>
        <v/>
      </c>
      <c r="F1521" s="2" t="str">
        <f>IFERROR(__xludf.DUMMYFUNCTION("IFERROR(
  TEXTJOIN(CHAR(10),TRUE,FILTER('SUMMARY DATA'!F:F,'SUMMARY DATA'!A:A=$A1521,'SUMMARY DATA'!C:C=$B1521)),
  IF(
    OR(
      ISNUMBER(SEARCH(""CDM CASH DEPOSIT"",$C1521)),
      ISNUMBER(SEARCH(""CASH DEPOSIT"",$C1521)),
      COUNTIF('SUMMARY D"&amp;"ATA'!D:D,$C1521)&lt;&gt;1
    ),
    """",
    IFERROR(TEXTJOIN(CHAR(10),TRUE,FILTER('SUMMARY DATA'!F:F,'SUMMARY DATA'!D:D=$C1521)),"""")
  )
)"),"")</f>
        <v/>
      </c>
      <c r="G1521" s="2" t="str">
        <f>IFERROR(__xludf.DUMMYFUNCTION("IFERROR(
  TEXTJOIN(CHAR(10),TRUE,FILTER('SUMMARY DATA'!G:G,'SUMMARY DATA'!A:A=$A1521,'SUMMARY DATA'!C:C=$B1521)),
  IF(
    OR(
      ISNUMBER(SEARCH(""CDM CASH DEPOSIT"",$C1521)),
      ISNUMBER(SEARCH(""CASH DEPOSIT"",$C1521)),
      COUNTIF('SUMMARY D"&amp;"ATA'!D:D,$C1521)&lt;&gt;1
    ),
    """",
    IFERROR(TEXTJOIN(CHAR(10),TRUE,FILTER('SUMMARY DATA'!G:G,'SUMMARY DATA'!D:D=$C1521)),"""")
  )
)"),"")</f>
        <v/>
      </c>
      <c r="H1521" s="6" t="str">
        <f>IFERROR(__xludf.DUMMYFUNCTION("IFERROR(
  TEXTJOIN(CHAR(10),TRUE,FILTER('SUMMARY DATA'!H:H,'SUMMARY DATA'!A:A=$A1521,'SUMMARY DATA'!C:C=$B1521)),
  IF(
    OR(
      ISNUMBER(SEARCH(""CDM CASH DEPOSIT"",$C1521)),
      ISNUMBER(SEARCH(""CASH DEPOSIT"",$C1521)),
      COUNTIF('SUMMARY D"&amp;"ATA'!D:D,$C1521)&lt;&gt;1
    ),
    """",
    IFERROR(TEXTJOIN(CHAR(10),TRUE,FILTER('SUMMARY DATA'!H:H,'SUMMARY DATA'!D:D=$C1521)),"""")
  )
)"),"")</f>
        <v/>
      </c>
      <c r="I1521" s="6" t="str">
        <f>IFERROR(__xludf.DUMMYFUNCTION("IF(H1521="""","""",
SUM(ARRAYFORMULA(VALUE(SPLIT(H1521,CHAR(10)))))
)"),"")</f>
        <v/>
      </c>
      <c r="J1521" s="2" t="str">
        <f>IFERROR(__xludf.DUMMYFUNCTION("IFERROR(
  TEXTJOIN(CHAR(10),TRUE,FILTER('SUMMARY DATA'!I:I,'SUMMARY DATA'!A:A=$A1521,'SUMMARY DATA'!C:C=$B1521)),
  IF(
    OR(
      ISNUMBER(SEARCH(""CDM CASH DEPOSIT"",$C1521)),
      ISNUMBER(SEARCH(""CASH DEPOSIT"",$C1521)),
      COUNTIF('SUMMARY D"&amp;"ATA'!D:D,$C1521)&lt;&gt;1
    ),
    """",
    IFERROR(TEXTJOIN(CHAR(10),TRUE,FILTER('SUMMARY DATA'!I:I,'SUMMARY DATA'!D:D=$C1521)),"""")
  )
)"),"")</f>
        <v/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 ht="15.75" customHeight="1" spans="1:27">
      <c r="A1522" s="2"/>
      <c r="B1522" s="2"/>
      <c r="C1522" s="2"/>
      <c r="D1522" s="6"/>
      <c r="E1522" s="4" t="str">
        <f>IFERROR(__xludf.DUMMYFUNCTION("IFERROR(
  TEXTJOIN(CHAR(10),TRUE,FILTER('SUMMARY DATA'!E:E,'SUMMARY DATA'!A:A=$A1522,'SUMMARY DATA'!C:C=$B1522)),
  IF(
    OR(
      ISNUMBER(SEARCH(""CDM CASH DEPOSIT"",$C1522)),
      ISNUMBER(SEARCH(""CASH DEPOSIT"",$C1522)),
      COUNTIF('SUMMARY D"&amp;"ATA'!D:D,$C1522)&lt;&gt;1
    ),
    """",
    IFERROR(TEXTJOIN(CHAR(10),TRUE,FILTER('SUMMARY DATA'!E:E,'SUMMARY DATA'!D:D=$C1522)),"""")
  )
)"),"")</f>
        <v/>
      </c>
      <c r="F1522" s="2" t="str">
        <f>IFERROR(__xludf.DUMMYFUNCTION("IFERROR(
  TEXTJOIN(CHAR(10),TRUE,FILTER('SUMMARY DATA'!F:F,'SUMMARY DATA'!A:A=$A1522,'SUMMARY DATA'!C:C=$B1522)),
  IF(
    OR(
      ISNUMBER(SEARCH(""CDM CASH DEPOSIT"",$C1522)),
      ISNUMBER(SEARCH(""CASH DEPOSIT"",$C1522)),
      COUNTIF('SUMMARY D"&amp;"ATA'!D:D,$C1522)&lt;&gt;1
    ),
    """",
    IFERROR(TEXTJOIN(CHAR(10),TRUE,FILTER('SUMMARY DATA'!F:F,'SUMMARY DATA'!D:D=$C1522)),"""")
  )
)"),"")</f>
        <v/>
      </c>
      <c r="G1522" s="2" t="str">
        <f>IFERROR(__xludf.DUMMYFUNCTION("IFERROR(
  TEXTJOIN(CHAR(10),TRUE,FILTER('SUMMARY DATA'!G:G,'SUMMARY DATA'!A:A=$A1522,'SUMMARY DATA'!C:C=$B1522)),
  IF(
    OR(
      ISNUMBER(SEARCH(""CDM CASH DEPOSIT"",$C1522)),
      ISNUMBER(SEARCH(""CASH DEPOSIT"",$C1522)),
      COUNTIF('SUMMARY D"&amp;"ATA'!D:D,$C1522)&lt;&gt;1
    ),
    """",
    IFERROR(TEXTJOIN(CHAR(10),TRUE,FILTER('SUMMARY DATA'!G:G,'SUMMARY DATA'!D:D=$C1522)),"""")
  )
)"),"")</f>
        <v/>
      </c>
      <c r="H1522" s="6" t="str">
        <f>IFERROR(__xludf.DUMMYFUNCTION("IFERROR(
  TEXTJOIN(CHAR(10),TRUE,FILTER('SUMMARY DATA'!H:H,'SUMMARY DATA'!A:A=$A1522,'SUMMARY DATA'!C:C=$B1522)),
  IF(
    OR(
      ISNUMBER(SEARCH(""CDM CASH DEPOSIT"",$C1522)),
      ISNUMBER(SEARCH(""CASH DEPOSIT"",$C1522)),
      COUNTIF('SUMMARY D"&amp;"ATA'!D:D,$C1522)&lt;&gt;1
    ),
    """",
    IFERROR(TEXTJOIN(CHAR(10),TRUE,FILTER('SUMMARY DATA'!H:H,'SUMMARY DATA'!D:D=$C1522)),"""")
  )
)"),"")</f>
        <v/>
      </c>
      <c r="I1522" s="6" t="str">
        <f>IFERROR(__xludf.DUMMYFUNCTION("IF(H1522="""","""",
SUM(ARRAYFORMULA(VALUE(SPLIT(H1522,CHAR(10)))))
)"),"")</f>
        <v/>
      </c>
      <c r="J1522" s="2" t="str">
        <f>IFERROR(__xludf.DUMMYFUNCTION("IFERROR(
  TEXTJOIN(CHAR(10),TRUE,FILTER('SUMMARY DATA'!I:I,'SUMMARY DATA'!A:A=$A1522,'SUMMARY DATA'!C:C=$B1522)),
  IF(
    OR(
      ISNUMBER(SEARCH(""CDM CASH DEPOSIT"",$C1522)),
      ISNUMBER(SEARCH(""CASH DEPOSIT"",$C1522)),
      COUNTIF('SUMMARY D"&amp;"ATA'!D:D,$C1522)&lt;&gt;1
    ),
    """",
    IFERROR(TEXTJOIN(CHAR(10),TRUE,FILTER('SUMMARY DATA'!I:I,'SUMMARY DATA'!D:D=$C1522)),"""")
  )
)"),"")</f>
        <v/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 ht="15.75" customHeight="1" spans="1:27">
      <c r="A1523" s="2"/>
      <c r="B1523" s="2"/>
      <c r="C1523" s="2"/>
      <c r="D1523" s="6"/>
      <c r="E1523" s="4" t="str">
        <f>IFERROR(__xludf.DUMMYFUNCTION("IFERROR(
  TEXTJOIN(CHAR(10),TRUE,FILTER('SUMMARY DATA'!E:E,'SUMMARY DATA'!A:A=$A1523,'SUMMARY DATA'!C:C=$B1523)),
  IF(
    OR(
      ISNUMBER(SEARCH(""CDM CASH DEPOSIT"",$C1523)),
      ISNUMBER(SEARCH(""CASH DEPOSIT"",$C1523)),
      COUNTIF('SUMMARY D"&amp;"ATA'!D:D,$C1523)&lt;&gt;1
    ),
    """",
    IFERROR(TEXTJOIN(CHAR(10),TRUE,FILTER('SUMMARY DATA'!E:E,'SUMMARY DATA'!D:D=$C1523)),"""")
  )
)"),"")</f>
        <v/>
      </c>
      <c r="F1523" s="2" t="str">
        <f>IFERROR(__xludf.DUMMYFUNCTION("IFERROR(
  TEXTJOIN(CHAR(10),TRUE,FILTER('SUMMARY DATA'!F:F,'SUMMARY DATA'!A:A=$A1523,'SUMMARY DATA'!C:C=$B1523)),
  IF(
    OR(
      ISNUMBER(SEARCH(""CDM CASH DEPOSIT"",$C1523)),
      ISNUMBER(SEARCH(""CASH DEPOSIT"",$C1523)),
      COUNTIF('SUMMARY D"&amp;"ATA'!D:D,$C1523)&lt;&gt;1
    ),
    """",
    IFERROR(TEXTJOIN(CHAR(10),TRUE,FILTER('SUMMARY DATA'!F:F,'SUMMARY DATA'!D:D=$C1523)),"""")
  )
)"),"")</f>
        <v/>
      </c>
      <c r="G1523" s="2" t="str">
        <f>IFERROR(__xludf.DUMMYFUNCTION("IFERROR(
  TEXTJOIN(CHAR(10),TRUE,FILTER('SUMMARY DATA'!G:G,'SUMMARY DATA'!A:A=$A1523,'SUMMARY DATA'!C:C=$B1523)),
  IF(
    OR(
      ISNUMBER(SEARCH(""CDM CASH DEPOSIT"",$C1523)),
      ISNUMBER(SEARCH(""CASH DEPOSIT"",$C1523)),
      COUNTIF('SUMMARY D"&amp;"ATA'!D:D,$C1523)&lt;&gt;1
    ),
    """",
    IFERROR(TEXTJOIN(CHAR(10),TRUE,FILTER('SUMMARY DATA'!G:G,'SUMMARY DATA'!D:D=$C1523)),"""")
  )
)"),"")</f>
        <v/>
      </c>
      <c r="H1523" s="6" t="str">
        <f>IFERROR(__xludf.DUMMYFUNCTION("IFERROR(
  TEXTJOIN(CHAR(10),TRUE,FILTER('SUMMARY DATA'!H:H,'SUMMARY DATA'!A:A=$A1523,'SUMMARY DATA'!C:C=$B1523)),
  IF(
    OR(
      ISNUMBER(SEARCH(""CDM CASH DEPOSIT"",$C1523)),
      ISNUMBER(SEARCH(""CASH DEPOSIT"",$C1523)),
      COUNTIF('SUMMARY D"&amp;"ATA'!D:D,$C1523)&lt;&gt;1
    ),
    """",
    IFERROR(TEXTJOIN(CHAR(10),TRUE,FILTER('SUMMARY DATA'!H:H,'SUMMARY DATA'!D:D=$C1523)),"""")
  )
)"),"")</f>
        <v/>
      </c>
      <c r="I1523" s="6" t="str">
        <f>IFERROR(__xludf.DUMMYFUNCTION("IF(H1523="""","""",
SUM(ARRAYFORMULA(VALUE(SPLIT(H1523,CHAR(10)))))
)"),"")</f>
        <v/>
      </c>
      <c r="J1523" s="2" t="str">
        <f>IFERROR(__xludf.DUMMYFUNCTION("IFERROR(
  TEXTJOIN(CHAR(10),TRUE,FILTER('SUMMARY DATA'!I:I,'SUMMARY DATA'!A:A=$A1523,'SUMMARY DATA'!C:C=$B1523)),
  IF(
    OR(
      ISNUMBER(SEARCH(""CDM CASH DEPOSIT"",$C1523)),
      ISNUMBER(SEARCH(""CASH DEPOSIT"",$C1523)),
      COUNTIF('SUMMARY D"&amp;"ATA'!D:D,$C1523)&lt;&gt;1
    ),
    """",
    IFERROR(TEXTJOIN(CHAR(10),TRUE,FILTER('SUMMARY DATA'!I:I,'SUMMARY DATA'!D:D=$C1523)),"""")
  )
)"),"")</f>
        <v/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 ht="15.75" customHeight="1" spans="1:27">
      <c r="A1524" s="2"/>
      <c r="B1524" s="2"/>
      <c r="C1524" s="2"/>
      <c r="D1524" s="6"/>
      <c r="E1524" s="4" t="str">
        <f>IFERROR(__xludf.DUMMYFUNCTION("IFERROR(
  TEXTJOIN(CHAR(10),TRUE,FILTER('SUMMARY DATA'!E:E,'SUMMARY DATA'!A:A=$A1524,'SUMMARY DATA'!C:C=$B1524)),
  IF(
    OR(
      ISNUMBER(SEARCH(""CDM CASH DEPOSIT"",$C1524)),
      ISNUMBER(SEARCH(""CASH DEPOSIT"",$C1524)),
      COUNTIF('SUMMARY D"&amp;"ATA'!D:D,$C1524)&lt;&gt;1
    ),
    """",
    IFERROR(TEXTJOIN(CHAR(10),TRUE,FILTER('SUMMARY DATA'!E:E,'SUMMARY DATA'!D:D=$C1524)),"""")
  )
)"),"")</f>
        <v/>
      </c>
      <c r="F1524" s="2" t="str">
        <f>IFERROR(__xludf.DUMMYFUNCTION("IFERROR(
  TEXTJOIN(CHAR(10),TRUE,FILTER('SUMMARY DATA'!F:F,'SUMMARY DATA'!A:A=$A1524,'SUMMARY DATA'!C:C=$B1524)),
  IF(
    OR(
      ISNUMBER(SEARCH(""CDM CASH DEPOSIT"",$C1524)),
      ISNUMBER(SEARCH(""CASH DEPOSIT"",$C1524)),
      COUNTIF('SUMMARY D"&amp;"ATA'!D:D,$C1524)&lt;&gt;1
    ),
    """",
    IFERROR(TEXTJOIN(CHAR(10),TRUE,FILTER('SUMMARY DATA'!F:F,'SUMMARY DATA'!D:D=$C1524)),"""")
  )
)"),"")</f>
        <v/>
      </c>
      <c r="G1524" s="2" t="str">
        <f>IFERROR(__xludf.DUMMYFUNCTION("IFERROR(
  TEXTJOIN(CHAR(10),TRUE,FILTER('SUMMARY DATA'!G:G,'SUMMARY DATA'!A:A=$A1524,'SUMMARY DATA'!C:C=$B1524)),
  IF(
    OR(
      ISNUMBER(SEARCH(""CDM CASH DEPOSIT"",$C1524)),
      ISNUMBER(SEARCH(""CASH DEPOSIT"",$C1524)),
      COUNTIF('SUMMARY D"&amp;"ATA'!D:D,$C1524)&lt;&gt;1
    ),
    """",
    IFERROR(TEXTJOIN(CHAR(10),TRUE,FILTER('SUMMARY DATA'!G:G,'SUMMARY DATA'!D:D=$C1524)),"""")
  )
)"),"")</f>
        <v/>
      </c>
      <c r="H1524" s="6" t="str">
        <f>IFERROR(__xludf.DUMMYFUNCTION("IFERROR(
  TEXTJOIN(CHAR(10),TRUE,FILTER('SUMMARY DATA'!H:H,'SUMMARY DATA'!A:A=$A1524,'SUMMARY DATA'!C:C=$B1524)),
  IF(
    OR(
      ISNUMBER(SEARCH(""CDM CASH DEPOSIT"",$C1524)),
      ISNUMBER(SEARCH(""CASH DEPOSIT"",$C1524)),
      COUNTIF('SUMMARY D"&amp;"ATA'!D:D,$C1524)&lt;&gt;1
    ),
    """",
    IFERROR(TEXTJOIN(CHAR(10),TRUE,FILTER('SUMMARY DATA'!H:H,'SUMMARY DATA'!D:D=$C1524)),"""")
  )
)"),"")</f>
        <v/>
      </c>
      <c r="I1524" s="6" t="str">
        <f>IFERROR(__xludf.DUMMYFUNCTION("IF(H1524="""","""",
SUM(ARRAYFORMULA(VALUE(SPLIT(H1524,CHAR(10)))))
)"),"")</f>
        <v/>
      </c>
      <c r="J1524" s="2" t="str">
        <f>IFERROR(__xludf.DUMMYFUNCTION("IFERROR(
  TEXTJOIN(CHAR(10),TRUE,FILTER('SUMMARY DATA'!I:I,'SUMMARY DATA'!A:A=$A1524,'SUMMARY DATA'!C:C=$B1524)),
  IF(
    OR(
      ISNUMBER(SEARCH(""CDM CASH DEPOSIT"",$C1524)),
      ISNUMBER(SEARCH(""CASH DEPOSIT"",$C1524)),
      COUNTIF('SUMMARY D"&amp;"ATA'!D:D,$C1524)&lt;&gt;1
    ),
    """",
    IFERROR(TEXTJOIN(CHAR(10),TRUE,FILTER('SUMMARY DATA'!I:I,'SUMMARY DATA'!D:D=$C1524)),"""")
  )
)"),"")</f>
        <v/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 ht="15.75" customHeight="1" spans="1:27">
      <c r="A1525" s="2"/>
      <c r="B1525" s="2"/>
      <c r="C1525" s="2"/>
      <c r="D1525" s="6"/>
      <c r="E1525" s="4" t="str">
        <f>IFERROR(__xludf.DUMMYFUNCTION("IFERROR(
  TEXTJOIN(CHAR(10),TRUE,FILTER('SUMMARY DATA'!E:E,'SUMMARY DATA'!A:A=$A1525,'SUMMARY DATA'!C:C=$B1525)),
  IF(
    OR(
      ISNUMBER(SEARCH(""CDM CASH DEPOSIT"",$C1525)),
      ISNUMBER(SEARCH(""CASH DEPOSIT"",$C1525)),
      COUNTIF('SUMMARY D"&amp;"ATA'!D:D,$C1525)&lt;&gt;1
    ),
    """",
    IFERROR(TEXTJOIN(CHAR(10),TRUE,FILTER('SUMMARY DATA'!E:E,'SUMMARY DATA'!D:D=$C1525)),"""")
  )
)"),"")</f>
        <v/>
      </c>
      <c r="F1525" s="2" t="str">
        <f>IFERROR(__xludf.DUMMYFUNCTION("IFERROR(
  TEXTJOIN(CHAR(10),TRUE,FILTER('SUMMARY DATA'!F:F,'SUMMARY DATA'!A:A=$A1525,'SUMMARY DATA'!C:C=$B1525)),
  IF(
    OR(
      ISNUMBER(SEARCH(""CDM CASH DEPOSIT"",$C1525)),
      ISNUMBER(SEARCH(""CASH DEPOSIT"",$C1525)),
      COUNTIF('SUMMARY D"&amp;"ATA'!D:D,$C1525)&lt;&gt;1
    ),
    """",
    IFERROR(TEXTJOIN(CHAR(10),TRUE,FILTER('SUMMARY DATA'!F:F,'SUMMARY DATA'!D:D=$C1525)),"""")
  )
)"),"")</f>
        <v/>
      </c>
      <c r="G1525" s="2" t="str">
        <f>IFERROR(__xludf.DUMMYFUNCTION("IFERROR(
  TEXTJOIN(CHAR(10),TRUE,FILTER('SUMMARY DATA'!G:G,'SUMMARY DATA'!A:A=$A1525,'SUMMARY DATA'!C:C=$B1525)),
  IF(
    OR(
      ISNUMBER(SEARCH(""CDM CASH DEPOSIT"",$C1525)),
      ISNUMBER(SEARCH(""CASH DEPOSIT"",$C1525)),
      COUNTIF('SUMMARY D"&amp;"ATA'!D:D,$C1525)&lt;&gt;1
    ),
    """",
    IFERROR(TEXTJOIN(CHAR(10),TRUE,FILTER('SUMMARY DATA'!G:G,'SUMMARY DATA'!D:D=$C1525)),"""")
  )
)"),"")</f>
        <v/>
      </c>
      <c r="H1525" s="6" t="str">
        <f>IFERROR(__xludf.DUMMYFUNCTION("IFERROR(
  TEXTJOIN(CHAR(10),TRUE,FILTER('SUMMARY DATA'!H:H,'SUMMARY DATA'!A:A=$A1525,'SUMMARY DATA'!C:C=$B1525)),
  IF(
    OR(
      ISNUMBER(SEARCH(""CDM CASH DEPOSIT"",$C1525)),
      ISNUMBER(SEARCH(""CASH DEPOSIT"",$C1525)),
      COUNTIF('SUMMARY D"&amp;"ATA'!D:D,$C1525)&lt;&gt;1
    ),
    """",
    IFERROR(TEXTJOIN(CHAR(10),TRUE,FILTER('SUMMARY DATA'!H:H,'SUMMARY DATA'!D:D=$C1525)),"""")
  )
)"),"")</f>
        <v/>
      </c>
      <c r="I1525" s="6" t="str">
        <f>IFERROR(__xludf.DUMMYFUNCTION("IF(H1525="""","""",
SUM(ARRAYFORMULA(VALUE(SPLIT(H1525,CHAR(10)))))
)"),"")</f>
        <v/>
      </c>
      <c r="J1525" s="2" t="str">
        <f>IFERROR(__xludf.DUMMYFUNCTION("IFERROR(
  TEXTJOIN(CHAR(10),TRUE,FILTER('SUMMARY DATA'!I:I,'SUMMARY DATA'!A:A=$A1525,'SUMMARY DATA'!C:C=$B1525)),
  IF(
    OR(
      ISNUMBER(SEARCH(""CDM CASH DEPOSIT"",$C1525)),
      ISNUMBER(SEARCH(""CASH DEPOSIT"",$C1525)),
      COUNTIF('SUMMARY D"&amp;"ATA'!D:D,$C1525)&lt;&gt;1
    ),
    """",
    IFERROR(TEXTJOIN(CHAR(10),TRUE,FILTER('SUMMARY DATA'!I:I,'SUMMARY DATA'!D:D=$C1525)),"""")
  )
)"),"")</f>
        <v/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 ht="15.75" customHeight="1" spans="1:27">
      <c r="A1526" s="2"/>
      <c r="B1526" s="2"/>
      <c r="C1526" s="2"/>
      <c r="D1526" s="6"/>
      <c r="E1526" s="4" t="str">
        <f>IFERROR(__xludf.DUMMYFUNCTION("IFERROR(
  TEXTJOIN(CHAR(10),TRUE,FILTER('SUMMARY DATA'!E:E,'SUMMARY DATA'!A:A=$A1526,'SUMMARY DATA'!C:C=$B1526)),
  IF(
    OR(
      ISNUMBER(SEARCH(""CDM CASH DEPOSIT"",$C1526)),
      ISNUMBER(SEARCH(""CASH DEPOSIT"",$C1526)),
      COUNTIF('SUMMARY D"&amp;"ATA'!D:D,$C1526)&lt;&gt;1
    ),
    """",
    IFERROR(TEXTJOIN(CHAR(10),TRUE,FILTER('SUMMARY DATA'!E:E,'SUMMARY DATA'!D:D=$C1526)),"""")
  )
)"),"")</f>
        <v/>
      </c>
      <c r="F1526" s="2" t="str">
        <f>IFERROR(__xludf.DUMMYFUNCTION("IFERROR(
  TEXTJOIN(CHAR(10),TRUE,FILTER('SUMMARY DATA'!F:F,'SUMMARY DATA'!A:A=$A1526,'SUMMARY DATA'!C:C=$B1526)),
  IF(
    OR(
      ISNUMBER(SEARCH(""CDM CASH DEPOSIT"",$C1526)),
      ISNUMBER(SEARCH(""CASH DEPOSIT"",$C1526)),
      COUNTIF('SUMMARY D"&amp;"ATA'!D:D,$C1526)&lt;&gt;1
    ),
    """",
    IFERROR(TEXTJOIN(CHAR(10),TRUE,FILTER('SUMMARY DATA'!F:F,'SUMMARY DATA'!D:D=$C1526)),"""")
  )
)"),"")</f>
        <v/>
      </c>
      <c r="G1526" s="2" t="str">
        <f>IFERROR(__xludf.DUMMYFUNCTION("IFERROR(
  TEXTJOIN(CHAR(10),TRUE,FILTER('SUMMARY DATA'!G:G,'SUMMARY DATA'!A:A=$A1526,'SUMMARY DATA'!C:C=$B1526)),
  IF(
    OR(
      ISNUMBER(SEARCH(""CDM CASH DEPOSIT"",$C1526)),
      ISNUMBER(SEARCH(""CASH DEPOSIT"",$C1526)),
      COUNTIF('SUMMARY D"&amp;"ATA'!D:D,$C1526)&lt;&gt;1
    ),
    """",
    IFERROR(TEXTJOIN(CHAR(10),TRUE,FILTER('SUMMARY DATA'!G:G,'SUMMARY DATA'!D:D=$C1526)),"""")
  )
)"),"")</f>
        <v/>
      </c>
      <c r="H1526" s="6" t="str">
        <f>IFERROR(__xludf.DUMMYFUNCTION("IFERROR(
  TEXTJOIN(CHAR(10),TRUE,FILTER('SUMMARY DATA'!H:H,'SUMMARY DATA'!A:A=$A1526,'SUMMARY DATA'!C:C=$B1526)),
  IF(
    OR(
      ISNUMBER(SEARCH(""CDM CASH DEPOSIT"",$C1526)),
      ISNUMBER(SEARCH(""CASH DEPOSIT"",$C1526)),
      COUNTIF('SUMMARY D"&amp;"ATA'!D:D,$C1526)&lt;&gt;1
    ),
    """",
    IFERROR(TEXTJOIN(CHAR(10),TRUE,FILTER('SUMMARY DATA'!H:H,'SUMMARY DATA'!D:D=$C1526)),"""")
  )
)"),"")</f>
        <v/>
      </c>
      <c r="I1526" s="6" t="str">
        <f>IFERROR(__xludf.DUMMYFUNCTION("IF(H1526="""","""",
SUM(ARRAYFORMULA(VALUE(SPLIT(H1526,CHAR(10)))))
)"),"")</f>
        <v/>
      </c>
      <c r="J1526" s="2" t="str">
        <f>IFERROR(__xludf.DUMMYFUNCTION("IFERROR(
  TEXTJOIN(CHAR(10),TRUE,FILTER('SUMMARY DATA'!I:I,'SUMMARY DATA'!A:A=$A1526,'SUMMARY DATA'!C:C=$B1526)),
  IF(
    OR(
      ISNUMBER(SEARCH(""CDM CASH DEPOSIT"",$C1526)),
      ISNUMBER(SEARCH(""CASH DEPOSIT"",$C1526)),
      COUNTIF('SUMMARY D"&amp;"ATA'!D:D,$C1526)&lt;&gt;1
    ),
    """",
    IFERROR(TEXTJOIN(CHAR(10),TRUE,FILTER('SUMMARY DATA'!I:I,'SUMMARY DATA'!D:D=$C1526)),"""")
  )
)"),"")</f>
        <v/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 ht="15.75" customHeight="1" spans="1:27">
      <c r="A1527" s="2"/>
      <c r="B1527" s="2"/>
      <c r="C1527" s="2"/>
      <c r="D1527" s="6"/>
      <c r="E1527" s="4" t="str">
        <f>IFERROR(__xludf.DUMMYFUNCTION("IFERROR(
  TEXTJOIN(CHAR(10),TRUE,FILTER('SUMMARY DATA'!E:E,'SUMMARY DATA'!A:A=$A1527,'SUMMARY DATA'!C:C=$B1527)),
  IF(
    OR(
      ISNUMBER(SEARCH(""CDM CASH DEPOSIT"",$C1527)),
      ISNUMBER(SEARCH(""CASH DEPOSIT"",$C1527)),
      COUNTIF('SUMMARY D"&amp;"ATA'!D:D,$C1527)&lt;&gt;1
    ),
    """",
    IFERROR(TEXTJOIN(CHAR(10),TRUE,FILTER('SUMMARY DATA'!E:E,'SUMMARY DATA'!D:D=$C1527)),"""")
  )
)"),"")</f>
        <v/>
      </c>
      <c r="F1527" s="2" t="str">
        <f>IFERROR(__xludf.DUMMYFUNCTION("IFERROR(
  TEXTJOIN(CHAR(10),TRUE,FILTER('SUMMARY DATA'!F:F,'SUMMARY DATA'!A:A=$A1527,'SUMMARY DATA'!C:C=$B1527)),
  IF(
    OR(
      ISNUMBER(SEARCH(""CDM CASH DEPOSIT"",$C1527)),
      ISNUMBER(SEARCH(""CASH DEPOSIT"",$C1527)),
      COUNTIF('SUMMARY D"&amp;"ATA'!D:D,$C1527)&lt;&gt;1
    ),
    """",
    IFERROR(TEXTJOIN(CHAR(10),TRUE,FILTER('SUMMARY DATA'!F:F,'SUMMARY DATA'!D:D=$C1527)),"""")
  )
)"),"")</f>
        <v/>
      </c>
      <c r="G1527" s="2" t="str">
        <f>IFERROR(__xludf.DUMMYFUNCTION("IFERROR(
  TEXTJOIN(CHAR(10),TRUE,FILTER('SUMMARY DATA'!G:G,'SUMMARY DATA'!A:A=$A1527,'SUMMARY DATA'!C:C=$B1527)),
  IF(
    OR(
      ISNUMBER(SEARCH(""CDM CASH DEPOSIT"",$C1527)),
      ISNUMBER(SEARCH(""CASH DEPOSIT"",$C1527)),
      COUNTIF('SUMMARY D"&amp;"ATA'!D:D,$C1527)&lt;&gt;1
    ),
    """",
    IFERROR(TEXTJOIN(CHAR(10),TRUE,FILTER('SUMMARY DATA'!G:G,'SUMMARY DATA'!D:D=$C1527)),"""")
  )
)"),"")</f>
        <v/>
      </c>
      <c r="H1527" s="6" t="str">
        <f>IFERROR(__xludf.DUMMYFUNCTION("IFERROR(
  TEXTJOIN(CHAR(10),TRUE,FILTER('SUMMARY DATA'!H:H,'SUMMARY DATA'!A:A=$A1527,'SUMMARY DATA'!C:C=$B1527)),
  IF(
    OR(
      ISNUMBER(SEARCH(""CDM CASH DEPOSIT"",$C1527)),
      ISNUMBER(SEARCH(""CASH DEPOSIT"",$C1527)),
      COUNTIF('SUMMARY D"&amp;"ATA'!D:D,$C1527)&lt;&gt;1
    ),
    """",
    IFERROR(TEXTJOIN(CHAR(10),TRUE,FILTER('SUMMARY DATA'!H:H,'SUMMARY DATA'!D:D=$C1527)),"""")
  )
)"),"")</f>
        <v/>
      </c>
      <c r="I1527" s="6" t="str">
        <f>IFERROR(__xludf.DUMMYFUNCTION("IF(H1527="""","""",
SUM(ARRAYFORMULA(VALUE(SPLIT(H1527,CHAR(10)))))
)"),"")</f>
        <v/>
      </c>
      <c r="J1527" s="2" t="str">
        <f>IFERROR(__xludf.DUMMYFUNCTION("IFERROR(
  TEXTJOIN(CHAR(10),TRUE,FILTER('SUMMARY DATA'!I:I,'SUMMARY DATA'!A:A=$A1527,'SUMMARY DATA'!C:C=$B1527)),
  IF(
    OR(
      ISNUMBER(SEARCH(""CDM CASH DEPOSIT"",$C1527)),
      ISNUMBER(SEARCH(""CASH DEPOSIT"",$C1527)),
      COUNTIF('SUMMARY D"&amp;"ATA'!D:D,$C1527)&lt;&gt;1
    ),
    """",
    IFERROR(TEXTJOIN(CHAR(10),TRUE,FILTER('SUMMARY DATA'!I:I,'SUMMARY DATA'!D:D=$C1527)),"""")
  )
)"),"")</f>
        <v/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 ht="15.75" customHeight="1" spans="1:27">
      <c r="A1528" s="2"/>
      <c r="B1528" s="2"/>
      <c r="C1528" s="2"/>
      <c r="D1528" s="6"/>
      <c r="E1528" s="4" t="str">
        <f>IFERROR(__xludf.DUMMYFUNCTION("IFERROR(
  TEXTJOIN(CHAR(10),TRUE,FILTER('SUMMARY DATA'!E:E,'SUMMARY DATA'!A:A=$A1528,'SUMMARY DATA'!C:C=$B1528)),
  IF(
    OR(
      ISNUMBER(SEARCH(""CDM CASH DEPOSIT"",$C1528)),
      ISNUMBER(SEARCH(""CASH DEPOSIT"",$C1528)),
      COUNTIF('SUMMARY D"&amp;"ATA'!D:D,$C1528)&lt;&gt;1
    ),
    """",
    IFERROR(TEXTJOIN(CHAR(10),TRUE,FILTER('SUMMARY DATA'!E:E,'SUMMARY DATA'!D:D=$C1528)),"""")
  )
)"),"")</f>
        <v/>
      </c>
      <c r="F1528" s="2" t="str">
        <f>IFERROR(__xludf.DUMMYFUNCTION("IFERROR(
  TEXTJOIN(CHAR(10),TRUE,FILTER('SUMMARY DATA'!F:F,'SUMMARY DATA'!A:A=$A1528,'SUMMARY DATA'!C:C=$B1528)),
  IF(
    OR(
      ISNUMBER(SEARCH(""CDM CASH DEPOSIT"",$C1528)),
      ISNUMBER(SEARCH(""CASH DEPOSIT"",$C1528)),
      COUNTIF('SUMMARY D"&amp;"ATA'!D:D,$C1528)&lt;&gt;1
    ),
    """",
    IFERROR(TEXTJOIN(CHAR(10),TRUE,FILTER('SUMMARY DATA'!F:F,'SUMMARY DATA'!D:D=$C1528)),"""")
  )
)"),"")</f>
        <v/>
      </c>
      <c r="G1528" s="2" t="str">
        <f>IFERROR(__xludf.DUMMYFUNCTION("IFERROR(
  TEXTJOIN(CHAR(10),TRUE,FILTER('SUMMARY DATA'!G:G,'SUMMARY DATA'!A:A=$A1528,'SUMMARY DATA'!C:C=$B1528)),
  IF(
    OR(
      ISNUMBER(SEARCH(""CDM CASH DEPOSIT"",$C1528)),
      ISNUMBER(SEARCH(""CASH DEPOSIT"",$C1528)),
      COUNTIF('SUMMARY D"&amp;"ATA'!D:D,$C1528)&lt;&gt;1
    ),
    """",
    IFERROR(TEXTJOIN(CHAR(10),TRUE,FILTER('SUMMARY DATA'!G:G,'SUMMARY DATA'!D:D=$C1528)),"""")
  )
)"),"")</f>
        <v/>
      </c>
      <c r="H1528" s="6" t="str">
        <f>IFERROR(__xludf.DUMMYFUNCTION("IFERROR(
  TEXTJOIN(CHAR(10),TRUE,FILTER('SUMMARY DATA'!H:H,'SUMMARY DATA'!A:A=$A1528,'SUMMARY DATA'!C:C=$B1528)),
  IF(
    OR(
      ISNUMBER(SEARCH(""CDM CASH DEPOSIT"",$C1528)),
      ISNUMBER(SEARCH(""CASH DEPOSIT"",$C1528)),
      COUNTIF('SUMMARY D"&amp;"ATA'!D:D,$C1528)&lt;&gt;1
    ),
    """",
    IFERROR(TEXTJOIN(CHAR(10),TRUE,FILTER('SUMMARY DATA'!H:H,'SUMMARY DATA'!D:D=$C1528)),"""")
  )
)"),"")</f>
        <v/>
      </c>
      <c r="I1528" s="6" t="str">
        <f>IFERROR(__xludf.DUMMYFUNCTION("IF(H1528="""","""",
SUM(ARRAYFORMULA(VALUE(SPLIT(H1528,CHAR(10)))))
)"),"")</f>
        <v/>
      </c>
      <c r="J1528" s="2" t="str">
        <f>IFERROR(__xludf.DUMMYFUNCTION("IFERROR(
  TEXTJOIN(CHAR(10),TRUE,FILTER('SUMMARY DATA'!I:I,'SUMMARY DATA'!A:A=$A1528,'SUMMARY DATA'!C:C=$B1528)),
  IF(
    OR(
      ISNUMBER(SEARCH(""CDM CASH DEPOSIT"",$C1528)),
      ISNUMBER(SEARCH(""CASH DEPOSIT"",$C1528)),
      COUNTIF('SUMMARY D"&amp;"ATA'!D:D,$C1528)&lt;&gt;1
    ),
    """",
    IFERROR(TEXTJOIN(CHAR(10),TRUE,FILTER('SUMMARY DATA'!I:I,'SUMMARY DATA'!D:D=$C1528)),"""")
  )
)"),"")</f>
        <v/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 ht="15.75" customHeight="1" spans="1:27">
      <c r="A1529" s="2"/>
      <c r="B1529" s="2"/>
      <c r="C1529" s="2"/>
      <c r="D1529" s="6"/>
      <c r="E1529" s="4" t="str">
        <f>IFERROR(__xludf.DUMMYFUNCTION("IFERROR(
  TEXTJOIN(CHAR(10),TRUE,FILTER('SUMMARY DATA'!E:E,'SUMMARY DATA'!A:A=$A1529,'SUMMARY DATA'!C:C=$B1529)),
  IF(
    OR(
      ISNUMBER(SEARCH(""CDM CASH DEPOSIT"",$C1529)),
      ISNUMBER(SEARCH(""CASH DEPOSIT"",$C1529)),
      COUNTIF('SUMMARY D"&amp;"ATA'!D:D,$C1529)&lt;&gt;1
    ),
    """",
    IFERROR(TEXTJOIN(CHAR(10),TRUE,FILTER('SUMMARY DATA'!E:E,'SUMMARY DATA'!D:D=$C1529)),"""")
  )
)"),"")</f>
        <v/>
      </c>
      <c r="F1529" s="2" t="str">
        <f>IFERROR(__xludf.DUMMYFUNCTION("IFERROR(
  TEXTJOIN(CHAR(10),TRUE,FILTER('SUMMARY DATA'!F:F,'SUMMARY DATA'!A:A=$A1529,'SUMMARY DATA'!C:C=$B1529)),
  IF(
    OR(
      ISNUMBER(SEARCH(""CDM CASH DEPOSIT"",$C1529)),
      ISNUMBER(SEARCH(""CASH DEPOSIT"",$C1529)),
      COUNTIF('SUMMARY D"&amp;"ATA'!D:D,$C1529)&lt;&gt;1
    ),
    """",
    IFERROR(TEXTJOIN(CHAR(10),TRUE,FILTER('SUMMARY DATA'!F:F,'SUMMARY DATA'!D:D=$C1529)),"""")
  )
)"),"")</f>
        <v/>
      </c>
      <c r="G1529" s="2" t="str">
        <f>IFERROR(__xludf.DUMMYFUNCTION("IFERROR(
  TEXTJOIN(CHAR(10),TRUE,FILTER('SUMMARY DATA'!G:G,'SUMMARY DATA'!A:A=$A1529,'SUMMARY DATA'!C:C=$B1529)),
  IF(
    OR(
      ISNUMBER(SEARCH(""CDM CASH DEPOSIT"",$C1529)),
      ISNUMBER(SEARCH(""CASH DEPOSIT"",$C1529)),
      COUNTIF('SUMMARY D"&amp;"ATA'!D:D,$C1529)&lt;&gt;1
    ),
    """",
    IFERROR(TEXTJOIN(CHAR(10),TRUE,FILTER('SUMMARY DATA'!G:G,'SUMMARY DATA'!D:D=$C1529)),"""")
  )
)"),"")</f>
        <v/>
      </c>
      <c r="H1529" s="6" t="str">
        <f>IFERROR(__xludf.DUMMYFUNCTION("IFERROR(
  TEXTJOIN(CHAR(10),TRUE,FILTER('SUMMARY DATA'!H:H,'SUMMARY DATA'!A:A=$A1529,'SUMMARY DATA'!C:C=$B1529)),
  IF(
    OR(
      ISNUMBER(SEARCH(""CDM CASH DEPOSIT"",$C1529)),
      ISNUMBER(SEARCH(""CASH DEPOSIT"",$C1529)),
      COUNTIF('SUMMARY D"&amp;"ATA'!D:D,$C1529)&lt;&gt;1
    ),
    """",
    IFERROR(TEXTJOIN(CHAR(10),TRUE,FILTER('SUMMARY DATA'!H:H,'SUMMARY DATA'!D:D=$C1529)),"""")
  )
)"),"")</f>
        <v/>
      </c>
      <c r="I1529" s="6" t="str">
        <f>IFERROR(__xludf.DUMMYFUNCTION("IF(H1529="""","""",
SUM(ARRAYFORMULA(VALUE(SPLIT(H1529,CHAR(10)))))
)"),"")</f>
        <v/>
      </c>
      <c r="J1529" s="2" t="str">
        <f>IFERROR(__xludf.DUMMYFUNCTION("IFERROR(
  TEXTJOIN(CHAR(10),TRUE,FILTER('SUMMARY DATA'!I:I,'SUMMARY DATA'!A:A=$A1529,'SUMMARY DATA'!C:C=$B1529)),
  IF(
    OR(
      ISNUMBER(SEARCH(""CDM CASH DEPOSIT"",$C1529)),
      ISNUMBER(SEARCH(""CASH DEPOSIT"",$C1529)),
      COUNTIF('SUMMARY D"&amp;"ATA'!D:D,$C1529)&lt;&gt;1
    ),
    """",
    IFERROR(TEXTJOIN(CHAR(10),TRUE,FILTER('SUMMARY DATA'!I:I,'SUMMARY DATA'!D:D=$C1529)),"""")
  )
)"),"")</f>
        <v/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 ht="15.75" customHeight="1" spans="1:27">
      <c r="A1530" s="2"/>
      <c r="B1530" s="2"/>
      <c r="C1530" s="2"/>
      <c r="D1530" s="6"/>
      <c r="E1530" s="4" t="str">
        <f>IFERROR(__xludf.DUMMYFUNCTION("IFERROR(
  TEXTJOIN(CHAR(10),TRUE,FILTER('SUMMARY DATA'!E:E,'SUMMARY DATA'!A:A=$A1530,'SUMMARY DATA'!C:C=$B1530)),
  IF(
    OR(
      ISNUMBER(SEARCH(""CDM CASH DEPOSIT"",$C1530)),
      ISNUMBER(SEARCH(""CASH DEPOSIT"",$C1530)),
      COUNTIF('SUMMARY D"&amp;"ATA'!D:D,$C1530)&lt;&gt;1
    ),
    """",
    IFERROR(TEXTJOIN(CHAR(10),TRUE,FILTER('SUMMARY DATA'!E:E,'SUMMARY DATA'!D:D=$C1530)),"""")
  )
)"),"")</f>
        <v/>
      </c>
      <c r="F1530" s="2" t="str">
        <f>IFERROR(__xludf.DUMMYFUNCTION("IFERROR(
  TEXTJOIN(CHAR(10),TRUE,FILTER('SUMMARY DATA'!F:F,'SUMMARY DATA'!A:A=$A1530,'SUMMARY DATA'!C:C=$B1530)),
  IF(
    OR(
      ISNUMBER(SEARCH(""CDM CASH DEPOSIT"",$C1530)),
      ISNUMBER(SEARCH(""CASH DEPOSIT"",$C1530)),
      COUNTIF('SUMMARY D"&amp;"ATA'!D:D,$C1530)&lt;&gt;1
    ),
    """",
    IFERROR(TEXTJOIN(CHAR(10),TRUE,FILTER('SUMMARY DATA'!F:F,'SUMMARY DATA'!D:D=$C1530)),"""")
  )
)"),"")</f>
        <v/>
      </c>
      <c r="G1530" s="2" t="str">
        <f>IFERROR(__xludf.DUMMYFUNCTION("IFERROR(
  TEXTJOIN(CHAR(10),TRUE,FILTER('SUMMARY DATA'!G:G,'SUMMARY DATA'!A:A=$A1530,'SUMMARY DATA'!C:C=$B1530)),
  IF(
    OR(
      ISNUMBER(SEARCH(""CDM CASH DEPOSIT"",$C1530)),
      ISNUMBER(SEARCH(""CASH DEPOSIT"",$C1530)),
      COUNTIF('SUMMARY D"&amp;"ATA'!D:D,$C1530)&lt;&gt;1
    ),
    """",
    IFERROR(TEXTJOIN(CHAR(10),TRUE,FILTER('SUMMARY DATA'!G:G,'SUMMARY DATA'!D:D=$C1530)),"""")
  )
)"),"")</f>
        <v/>
      </c>
      <c r="H1530" s="6" t="str">
        <f>IFERROR(__xludf.DUMMYFUNCTION("IFERROR(
  TEXTJOIN(CHAR(10),TRUE,FILTER('SUMMARY DATA'!H:H,'SUMMARY DATA'!A:A=$A1530,'SUMMARY DATA'!C:C=$B1530)),
  IF(
    OR(
      ISNUMBER(SEARCH(""CDM CASH DEPOSIT"",$C1530)),
      ISNUMBER(SEARCH(""CASH DEPOSIT"",$C1530)),
      COUNTIF('SUMMARY D"&amp;"ATA'!D:D,$C1530)&lt;&gt;1
    ),
    """",
    IFERROR(TEXTJOIN(CHAR(10),TRUE,FILTER('SUMMARY DATA'!H:H,'SUMMARY DATA'!D:D=$C1530)),"""")
  )
)"),"")</f>
        <v/>
      </c>
      <c r="I1530" s="6" t="str">
        <f>IFERROR(__xludf.DUMMYFUNCTION("IF(H1530="""","""",
SUM(ARRAYFORMULA(VALUE(SPLIT(H1530,CHAR(10)))))
)"),"")</f>
        <v/>
      </c>
      <c r="J1530" s="2" t="str">
        <f>IFERROR(__xludf.DUMMYFUNCTION("IFERROR(
  TEXTJOIN(CHAR(10),TRUE,FILTER('SUMMARY DATA'!I:I,'SUMMARY DATA'!A:A=$A1530,'SUMMARY DATA'!C:C=$B1530)),
  IF(
    OR(
      ISNUMBER(SEARCH(""CDM CASH DEPOSIT"",$C1530)),
      ISNUMBER(SEARCH(""CASH DEPOSIT"",$C1530)),
      COUNTIF('SUMMARY D"&amp;"ATA'!D:D,$C1530)&lt;&gt;1
    ),
    """",
    IFERROR(TEXTJOIN(CHAR(10),TRUE,FILTER('SUMMARY DATA'!I:I,'SUMMARY DATA'!D:D=$C1530)),"""")
  )
)"),"")</f>
        <v/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 ht="15.75" customHeight="1" spans="1:27">
      <c r="A1531" s="2"/>
      <c r="B1531" s="2"/>
      <c r="C1531" s="2"/>
      <c r="D1531" s="6"/>
      <c r="E1531" s="4" t="str">
        <f>IFERROR(__xludf.DUMMYFUNCTION("IFERROR(
  TEXTJOIN(CHAR(10),TRUE,FILTER('SUMMARY DATA'!E:E,'SUMMARY DATA'!A:A=$A1531,'SUMMARY DATA'!C:C=$B1531)),
  IF(
    OR(
      ISNUMBER(SEARCH(""CDM CASH DEPOSIT"",$C1531)),
      ISNUMBER(SEARCH(""CASH DEPOSIT"",$C1531)),
      COUNTIF('SUMMARY D"&amp;"ATA'!D:D,$C1531)&lt;&gt;1
    ),
    """",
    IFERROR(TEXTJOIN(CHAR(10),TRUE,FILTER('SUMMARY DATA'!E:E,'SUMMARY DATA'!D:D=$C1531)),"""")
  )
)"),"")</f>
        <v/>
      </c>
      <c r="F1531" s="2" t="str">
        <f>IFERROR(__xludf.DUMMYFUNCTION("IFERROR(
  TEXTJOIN(CHAR(10),TRUE,FILTER('SUMMARY DATA'!F:F,'SUMMARY DATA'!A:A=$A1531,'SUMMARY DATA'!C:C=$B1531)),
  IF(
    OR(
      ISNUMBER(SEARCH(""CDM CASH DEPOSIT"",$C1531)),
      ISNUMBER(SEARCH(""CASH DEPOSIT"",$C1531)),
      COUNTIF('SUMMARY D"&amp;"ATA'!D:D,$C1531)&lt;&gt;1
    ),
    """",
    IFERROR(TEXTJOIN(CHAR(10),TRUE,FILTER('SUMMARY DATA'!F:F,'SUMMARY DATA'!D:D=$C1531)),"""")
  )
)"),"")</f>
        <v/>
      </c>
      <c r="G1531" s="2" t="str">
        <f>IFERROR(__xludf.DUMMYFUNCTION("IFERROR(
  TEXTJOIN(CHAR(10),TRUE,FILTER('SUMMARY DATA'!G:G,'SUMMARY DATA'!A:A=$A1531,'SUMMARY DATA'!C:C=$B1531)),
  IF(
    OR(
      ISNUMBER(SEARCH(""CDM CASH DEPOSIT"",$C1531)),
      ISNUMBER(SEARCH(""CASH DEPOSIT"",$C1531)),
      COUNTIF('SUMMARY D"&amp;"ATA'!D:D,$C1531)&lt;&gt;1
    ),
    """",
    IFERROR(TEXTJOIN(CHAR(10),TRUE,FILTER('SUMMARY DATA'!G:G,'SUMMARY DATA'!D:D=$C1531)),"""")
  )
)"),"")</f>
        <v/>
      </c>
      <c r="H1531" s="6" t="str">
        <f>IFERROR(__xludf.DUMMYFUNCTION("IFERROR(
  TEXTJOIN(CHAR(10),TRUE,FILTER('SUMMARY DATA'!H:H,'SUMMARY DATA'!A:A=$A1531,'SUMMARY DATA'!C:C=$B1531)),
  IF(
    OR(
      ISNUMBER(SEARCH(""CDM CASH DEPOSIT"",$C1531)),
      ISNUMBER(SEARCH(""CASH DEPOSIT"",$C1531)),
      COUNTIF('SUMMARY D"&amp;"ATA'!D:D,$C1531)&lt;&gt;1
    ),
    """",
    IFERROR(TEXTJOIN(CHAR(10),TRUE,FILTER('SUMMARY DATA'!H:H,'SUMMARY DATA'!D:D=$C1531)),"""")
  )
)"),"")</f>
        <v/>
      </c>
      <c r="I1531" s="6" t="str">
        <f>IFERROR(__xludf.DUMMYFUNCTION("IF(H1531="""","""",
SUM(ARRAYFORMULA(VALUE(SPLIT(H1531,CHAR(10)))))
)"),"")</f>
        <v/>
      </c>
      <c r="J1531" s="2" t="str">
        <f>IFERROR(__xludf.DUMMYFUNCTION("IFERROR(
  TEXTJOIN(CHAR(10),TRUE,FILTER('SUMMARY DATA'!I:I,'SUMMARY DATA'!A:A=$A1531,'SUMMARY DATA'!C:C=$B1531)),
  IF(
    OR(
      ISNUMBER(SEARCH(""CDM CASH DEPOSIT"",$C1531)),
      ISNUMBER(SEARCH(""CASH DEPOSIT"",$C1531)),
      COUNTIF('SUMMARY D"&amp;"ATA'!D:D,$C1531)&lt;&gt;1
    ),
    """",
    IFERROR(TEXTJOIN(CHAR(10),TRUE,FILTER('SUMMARY DATA'!I:I,'SUMMARY DATA'!D:D=$C1531)),"""")
  )
)"),"")</f>
        <v/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 ht="15.75" customHeight="1" spans="1:27">
      <c r="A1532" s="2"/>
      <c r="B1532" s="2"/>
      <c r="C1532" s="2"/>
      <c r="D1532" s="6"/>
      <c r="E1532" s="4" t="str">
        <f>IFERROR(__xludf.DUMMYFUNCTION("IFERROR(
  TEXTJOIN(CHAR(10),TRUE,FILTER('SUMMARY DATA'!E:E,'SUMMARY DATA'!A:A=$A1532,'SUMMARY DATA'!C:C=$B1532)),
  IF(
    OR(
      ISNUMBER(SEARCH(""CDM CASH DEPOSIT"",$C1532)),
      ISNUMBER(SEARCH(""CASH DEPOSIT"",$C1532)),
      COUNTIF('SUMMARY D"&amp;"ATA'!D:D,$C1532)&lt;&gt;1
    ),
    """",
    IFERROR(TEXTJOIN(CHAR(10),TRUE,FILTER('SUMMARY DATA'!E:E,'SUMMARY DATA'!D:D=$C1532)),"""")
  )
)"),"")</f>
        <v/>
      </c>
      <c r="F1532" s="2" t="str">
        <f>IFERROR(__xludf.DUMMYFUNCTION("IFERROR(
  TEXTJOIN(CHAR(10),TRUE,FILTER('SUMMARY DATA'!F:F,'SUMMARY DATA'!A:A=$A1532,'SUMMARY DATA'!C:C=$B1532)),
  IF(
    OR(
      ISNUMBER(SEARCH(""CDM CASH DEPOSIT"",$C1532)),
      ISNUMBER(SEARCH(""CASH DEPOSIT"",$C1532)),
      COUNTIF('SUMMARY D"&amp;"ATA'!D:D,$C1532)&lt;&gt;1
    ),
    """",
    IFERROR(TEXTJOIN(CHAR(10),TRUE,FILTER('SUMMARY DATA'!F:F,'SUMMARY DATA'!D:D=$C1532)),"""")
  )
)"),"")</f>
        <v/>
      </c>
      <c r="G1532" s="2" t="str">
        <f>IFERROR(__xludf.DUMMYFUNCTION("IFERROR(
  TEXTJOIN(CHAR(10),TRUE,FILTER('SUMMARY DATA'!G:G,'SUMMARY DATA'!A:A=$A1532,'SUMMARY DATA'!C:C=$B1532)),
  IF(
    OR(
      ISNUMBER(SEARCH(""CDM CASH DEPOSIT"",$C1532)),
      ISNUMBER(SEARCH(""CASH DEPOSIT"",$C1532)),
      COUNTIF('SUMMARY D"&amp;"ATA'!D:D,$C1532)&lt;&gt;1
    ),
    """",
    IFERROR(TEXTJOIN(CHAR(10),TRUE,FILTER('SUMMARY DATA'!G:G,'SUMMARY DATA'!D:D=$C1532)),"""")
  )
)"),"")</f>
        <v/>
      </c>
      <c r="H1532" s="6" t="str">
        <f>IFERROR(__xludf.DUMMYFUNCTION("IFERROR(
  TEXTJOIN(CHAR(10),TRUE,FILTER('SUMMARY DATA'!H:H,'SUMMARY DATA'!A:A=$A1532,'SUMMARY DATA'!C:C=$B1532)),
  IF(
    OR(
      ISNUMBER(SEARCH(""CDM CASH DEPOSIT"",$C1532)),
      ISNUMBER(SEARCH(""CASH DEPOSIT"",$C1532)),
      COUNTIF('SUMMARY D"&amp;"ATA'!D:D,$C1532)&lt;&gt;1
    ),
    """",
    IFERROR(TEXTJOIN(CHAR(10),TRUE,FILTER('SUMMARY DATA'!H:H,'SUMMARY DATA'!D:D=$C1532)),"""")
  )
)"),"")</f>
        <v/>
      </c>
      <c r="I1532" s="6" t="str">
        <f>IFERROR(__xludf.DUMMYFUNCTION("IF(H1532="""","""",
SUM(ARRAYFORMULA(VALUE(SPLIT(H1532,CHAR(10)))))
)"),"")</f>
        <v/>
      </c>
      <c r="J1532" s="2" t="str">
        <f>IFERROR(__xludf.DUMMYFUNCTION("IFERROR(
  TEXTJOIN(CHAR(10),TRUE,FILTER('SUMMARY DATA'!I:I,'SUMMARY DATA'!A:A=$A1532,'SUMMARY DATA'!C:C=$B1532)),
  IF(
    OR(
      ISNUMBER(SEARCH(""CDM CASH DEPOSIT"",$C1532)),
      ISNUMBER(SEARCH(""CASH DEPOSIT"",$C1532)),
      COUNTIF('SUMMARY D"&amp;"ATA'!D:D,$C1532)&lt;&gt;1
    ),
    """",
    IFERROR(TEXTJOIN(CHAR(10),TRUE,FILTER('SUMMARY DATA'!I:I,'SUMMARY DATA'!D:D=$C1532)),"""")
  )
)"),"")</f>
        <v/>
      </c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 ht="15.75" customHeight="1" spans="1:27">
      <c r="A1533" s="2"/>
      <c r="B1533" s="2"/>
      <c r="C1533" s="2"/>
      <c r="D1533" s="6"/>
      <c r="E1533" s="4" t="str">
        <f>IFERROR(__xludf.DUMMYFUNCTION("IFERROR(
  TEXTJOIN(CHAR(10),TRUE,FILTER('SUMMARY DATA'!E:E,'SUMMARY DATA'!A:A=$A1533,'SUMMARY DATA'!C:C=$B1533)),
  IF(
    OR(
      ISNUMBER(SEARCH(""CDM CASH DEPOSIT"",$C1533)),
      ISNUMBER(SEARCH(""CASH DEPOSIT"",$C1533)),
      COUNTIF('SUMMARY D"&amp;"ATA'!D:D,$C1533)&lt;&gt;1
    ),
    """",
    IFERROR(TEXTJOIN(CHAR(10),TRUE,FILTER('SUMMARY DATA'!E:E,'SUMMARY DATA'!D:D=$C1533)),"""")
  )
)"),"")</f>
        <v/>
      </c>
      <c r="F1533" s="2" t="str">
        <f>IFERROR(__xludf.DUMMYFUNCTION("IFERROR(
  TEXTJOIN(CHAR(10),TRUE,FILTER('SUMMARY DATA'!F:F,'SUMMARY DATA'!A:A=$A1533,'SUMMARY DATA'!C:C=$B1533)),
  IF(
    OR(
      ISNUMBER(SEARCH(""CDM CASH DEPOSIT"",$C1533)),
      ISNUMBER(SEARCH(""CASH DEPOSIT"",$C1533)),
      COUNTIF('SUMMARY D"&amp;"ATA'!D:D,$C1533)&lt;&gt;1
    ),
    """",
    IFERROR(TEXTJOIN(CHAR(10),TRUE,FILTER('SUMMARY DATA'!F:F,'SUMMARY DATA'!D:D=$C1533)),"""")
  )
)"),"")</f>
        <v/>
      </c>
      <c r="G1533" s="2" t="str">
        <f>IFERROR(__xludf.DUMMYFUNCTION("IFERROR(
  TEXTJOIN(CHAR(10),TRUE,FILTER('SUMMARY DATA'!G:G,'SUMMARY DATA'!A:A=$A1533,'SUMMARY DATA'!C:C=$B1533)),
  IF(
    OR(
      ISNUMBER(SEARCH(""CDM CASH DEPOSIT"",$C1533)),
      ISNUMBER(SEARCH(""CASH DEPOSIT"",$C1533)),
      COUNTIF('SUMMARY D"&amp;"ATA'!D:D,$C1533)&lt;&gt;1
    ),
    """",
    IFERROR(TEXTJOIN(CHAR(10),TRUE,FILTER('SUMMARY DATA'!G:G,'SUMMARY DATA'!D:D=$C1533)),"""")
  )
)"),"")</f>
        <v/>
      </c>
      <c r="H1533" s="6" t="str">
        <f>IFERROR(__xludf.DUMMYFUNCTION("IFERROR(
  TEXTJOIN(CHAR(10),TRUE,FILTER('SUMMARY DATA'!H:H,'SUMMARY DATA'!A:A=$A1533,'SUMMARY DATA'!C:C=$B1533)),
  IF(
    OR(
      ISNUMBER(SEARCH(""CDM CASH DEPOSIT"",$C1533)),
      ISNUMBER(SEARCH(""CASH DEPOSIT"",$C1533)),
      COUNTIF('SUMMARY D"&amp;"ATA'!D:D,$C1533)&lt;&gt;1
    ),
    """",
    IFERROR(TEXTJOIN(CHAR(10),TRUE,FILTER('SUMMARY DATA'!H:H,'SUMMARY DATA'!D:D=$C1533)),"""")
  )
)"),"")</f>
        <v/>
      </c>
      <c r="I1533" s="6" t="str">
        <f>IFERROR(__xludf.DUMMYFUNCTION("IF(H1533="""","""",
SUM(ARRAYFORMULA(VALUE(SPLIT(H1533,CHAR(10)))))
)"),"")</f>
        <v/>
      </c>
      <c r="J1533" s="2" t="str">
        <f>IFERROR(__xludf.DUMMYFUNCTION("IFERROR(
  TEXTJOIN(CHAR(10),TRUE,FILTER('SUMMARY DATA'!I:I,'SUMMARY DATA'!A:A=$A1533,'SUMMARY DATA'!C:C=$B1533)),
  IF(
    OR(
      ISNUMBER(SEARCH(""CDM CASH DEPOSIT"",$C1533)),
      ISNUMBER(SEARCH(""CASH DEPOSIT"",$C1533)),
      COUNTIF('SUMMARY D"&amp;"ATA'!D:D,$C1533)&lt;&gt;1
    ),
    """",
    IFERROR(TEXTJOIN(CHAR(10),TRUE,FILTER('SUMMARY DATA'!I:I,'SUMMARY DATA'!D:D=$C1533)),"""")
  )
)"),"")</f>
        <v/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 ht="15.75" customHeight="1" spans="1:27">
      <c r="A1534" s="2"/>
      <c r="B1534" s="2"/>
      <c r="C1534" s="2"/>
      <c r="D1534" s="6"/>
      <c r="E1534" s="4" t="str">
        <f>IFERROR(__xludf.DUMMYFUNCTION("IFERROR(
  TEXTJOIN(CHAR(10),TRUE,FILTER('SUMMARY DATA'!E:E,'SUMMARY DATA'!A:A=$A1534,'SUMMARY DATA'!C:C=$B1534)),
  IF(
    OR(
      ISNUMBER(SEARCH(""CDM CASH DEPOSIT"",$C1534)),
      ISNUMBER(SEARCH(""CASH DEPOSIT"",$C1534)),
      COUNTIF('SUMMARY D"&amp;"ATA'!D:D,$C1534)&lt;&gt;1
    ),
    """",
    IFERROR(TEXTJOIN(CHAR(10),TRUE,FILTER('SUMMARY DATA'!E:E,'SUMMARY DATA'!D:D=$C1534)),"""")
  )
)"),"")</f>
        <v/>
      </c>
      <c r="F1534" s="2" t="str">
        <f>IFERROR(__xludf.DUMMYFUNCTION("IFERROR(
  TEXTJOIN(CHAR(10),TRUE,FILTER('SUMMARY DATA'!F:F,'SUMMARY DATA'!A:A=$A1534,'SUMMARY DATA'!C:C=$B1534)),
  IF(
    OR(
      ISNUMBER(SEARCH(""CDM CASH DEPOSIT"",$C1534)),
      ISNUMBER(SEARCH(""CASH DEPOSIT"",$C1534)),
      COUNTIF('SUMMARY D"&amp;"ATA'!D:D,$C1534)&lt;&gt;1
    ),
    """",
    IFERROR(TEXTJOIN(CHAR(10),TRUE,FILTER('SUMMARY DATA'!F:F,'SUMMARY DATA'!D:D=$C1534)),"""")
  )
)"),"")</f>
        <v/>
      </c>
      <c r="G1534" s="2" t="str">
        <f>IFERROR(__xludf.DUMMYFUNCTION("IFERROR(
  TEXTJOIN(CHAR(10),TRUE,FILTER('SUMMARY DATA'!G:G,'SUMMARY DATA'!A:A=$A1534,'SUMMARY DATA'!C:C=$B1534)),
  IF(
    OR(
      ISNUMBER(SEARCH(""CDM CASH DEPOSIT"",$C1534)),
      ISNUMBER(SEARCH(""CASH DEPOSIT"",$C1534)),
      COUNTIF('SUMMARY D"&amp;"ATA'!D:D,$C1534)&lt;&gt;1
    ),
    """",
    IFERROR(TEXTJOIN(CHAR(10),TRUE,FILTER('SUMMARY DATA'!G:G,'SUMMARY DATA'!D:D=$C1534)),"""")
  )
)"),"")</f>
        <v/>
      </c>
      <c r="H1534" s="6" t="str">
        <f>IFERROR(__xludf.DUMMYFUNCTION("IFERROR(
  TEXTJOIN(CHAR(10),TRUE,FILTER('SUMMARY DATA'!H:H,'SUMMARY DATA'!A:A=$A1534,'SUMMARY DATA'!C:C=$B1534)),
  IF(
    OR(
      ISNUMBER(SEARCH(""CDM CASH DEPOSIT"",$C1534)),
      ISNUMBER(SEARCH(""CASH DEPOSIT"",$C1534)),
      COUNTIF('SUMMARY D"&amp;"ATA'!D:D,$C1534)&lt;&gt;1
    ),
    """",
    IFERROR(TEXTJOIN(CHAR(10),TRUE,FILTER('SUMMARY DATA'!H:H,'SUMMARY DATA'!D:D=$C1534)),"""")
  )
)"),"")</f>
        <v/>
      </c>
      <c r="I1534" s="6" t="str">
        <f>IFERROR(__xludf.DUMMYFUNCTION("IF(H1534="""","""",
SUM(ARRAYFORMULA(VALUE(SPLIT(H1534,CHAR(10)))))
)"),"")</f>
        <v/>
      </c>
      <c r="J1534" s="2" t="str">
        <f>IFERROR(__xludf.DUMMYFUNCTION("IFERROR(
  TEXTJOIN(CHAR(10),TRUE,FILTER('SUMMARY DATA'!I:I,'SUMMARY DATA'!A:A=$A1534,'SUMMARY DATA'!C:C=$B1534)),
  IF(
    OR(
      ISNUMBER(SEARCH(""CDM CASH DEPOSIT"",$C1534)),
      ISNUMBER(SEARCH(""CASH DEPOSIT"",$C1534)),
      COUNTIF('SUMMARY D"&amp;"ATA'!D:D,$C1534)&lt;&gt;1
    ),
    """",
    IFERROR(TEXTJOIN(CHAR(10),TRUE,FILTER('SUMMARY DATA'!I:I,'SUMMARY DATA'!D:D=$C1534)),"""")
  )
)"),"")</f>
        <v/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 ht="15.75" customHeight="1" spans="1:27">
      <c r="A1535" s="2"/>
      <c r="B1535" s="2"/>
      <c r="C1535" s="2"/>
      <c r="D1535" s="6"/>
      <c r="E1535" s="4" t="str">
        <f>IFERROR(__xludf.DUMMYFUNCTION("IFERROR(
  TEXTJOIN(CHAR(10),TRUE,FILTER('SUMMARY DATA'!E:E,'SUMMARY DATA'!A:A=$A1535,'SUMMARY DATA'!C:C=$B1535)),
  IF(
    OR(
      ISNUMBER(SEARCH(""CDM CASH DEPOSIT"",$C1535)),
      ISNUMBER(SEARCH(""CASH DEPOSIT"",$C1535)),
      COUNTIF('SUMMARY D"&amp;"ATA'!D:D,$C1535)&lt;&gt;1
    ),
    """",
    IFERROR(TEXTJOIN(CHAR(10),TRUE,FILTER('SUMMARY DATA'!E:E,'SUMMARY DATA'!D:D=$C1535)),"""")
  )
)"),"")</f>
        <v/>
      </c>
      <c r="F1535" s="2" t="str">
        <f>IFERROR(__xludf.DUMMYFUNCTION("IFERROR(
  TEXTJOIN(CHAR(10),TRUE,FILTER('SUMMARY DATA'!F:F,'SUMMARY DATA'!A:A=$A1535,'SUMMARY DATA'!C:C=$B1535)),
  IF(
    OR(
      ISNUMBER(SEARCH(""CDM CASH DEPOSIT"",$C1535)),
      ISNUMBER(SEARCH(""CASH DEPOSIT"",$C1535)),
      COUNTIF('SUMMARY D"&amp;"ATA'!D:D,$C1535)&lt;&gt;1
    ),
    """",
    IFERROR(TEXTJOIN(CHAR(10),TRUE,FILTER('SUMMARY DATA'!F:F,'SUMMARY DATA'!D:D=$C1535)),"""")
  )
)"),"")</f>
        <v/>
      </c>
      <c r="G1535" s="2" t="str">
        <f>IFERROR(__xludf.DUMMYFUNCTION("IFERROR(
  TEXTJOIN(CHAR(10),TRUE,FILTER('SUMMARY DATA'!G:G,'SUMMARY DATA'!A:A=$A1535,'SUMMARY DATA'!C:C=$B1535)),
  IF(
    OR(
      ISNUMBER(SEARCH(""CDM CASH DEPOSIT"",$C1535)),
      ISNUMBER(SEARCH(""CASH DEPOSIT"",$C1535)),
      COUNTIF('SUMMARY D"&amp;"ATA'!D:D,$C1535)&lt;&gt;1
    ),
    """",
    IFERROR(TEXTJOIN(CHAR(10),TRUE,FILTER('SUMMARY DATA'!G:G,'SUMMARY DATA'!D:D=$C1535)),"""")
  )
)"),"")</f>
        <v/>
      </c>
      <c r="H1535" s="6" t="str">
        <f>IFERROR(__xludf.DUMMYFUNCTION("IFERROR(
  TEXTJOIN(CHAR(10),TRUE,FILTER('SUMMARY DATA'!H:H,'SUMMARY DATA'!A:A=$A1535,'SUMMARY DATA'!C:C=$B1535)),
  IF(
    OR(
      ISNUMBER(SEARCH(""CDM CASH DEPOSIT"",$C1535)),
      ISNUMBER(SEARCH(""CASH DEPOSIT"",$C1535)),
      COUNTIF('SUMMARY D"&amp;"ATA'!D:D,$C1535)&lt;&gt;1
    ),
    """",
    IFERROR(TEXTJOIN(CHAR(10),TRUE,FILTER('SUMMARY DATA'!H:H,'SUMMARY DATA'!D:D=$C1535)),"""")
  )
)"),"")</f>
        <v/>
      </c>
      <c r="I1535" s="6" t="str">
        <f>IFERROR(__xludf.DUMMYFUNCTION("IF(H1535="""","""",
SUM(ARRAYFORMULA(VALUE(SPLIT(H1535,CHAR(10)))))
)"),"")</f>
        <v/>
      </c>
      <c r="J1535" s="2" t="str">
        <f>IFERROR(__xludf.DUMMYFUNCTION("IFERROR(
  TEXTJOIN(CHAR(10),TRUE,FILTER('SUMMARY DATA'!I:I,'SUMMARY DATA'!A:A=$A1535,'SUMMARY DATA'!C:C=$B1535)),
  IF(
    OR(
      ISNUMBER(SEARCH(""CDM CASH DEPOSIT"",$C1535)),
      ISNUMBER(SEARCH(""CASH DEPOSIT"",$C1535)),
      COUNTIF('SUMMARY D"&amp;"ATA'!D:D,$C1535)&lt;&gt;1
    ),
    """",
    IFERROR(TEXTJOIN(CHAR(10),TRUE,FILTER('SUMMARY DATA'!I:I,'SUMMARY DATA'!D:D=$C1535)),"""")
  )
)"),"")</f>
        <v/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 ht="15.75" customHeight="1" spans="1:27">
      <c r="A1536" s="2"/>
      <c r="B1536" s="2"/>
      <c r="C1536" s="2"/>
      <c r="D1536" s="6"/>
      <c r="E1536" s="4" t="str">
        <f>IFERROR(__xludf.DUMMYFUNCTION("IFERROR(
  TEXTJOIN(CHAR(10),TRUE,FILTER('SUMMARY DATA'!E:E,'SUMMARY DATA'!A:A=$A1536,'SUMMARY DATA'!C:C=$B1536)),
  IF(
    OR(
      ISNUMBER(SEARCH(""CDM CASH DEPOSIT"",$C1536)),
      ISNUMBER(SEARCH(""CASH DEPOSIT"",$C1536)),
      COUNTIF('SUMMARY D"&amp;"ATA'!D:D,$C1536)&lt;&gt;1
    ),
    """",
    IFERROR(TEXTJOIN(CHAR(10),TRUE,FILTER('SUMMARY DATA'!E:E,'SUMMARY DATA'!D:D=$C1536)),"""")
  )
)"),"")</f>
        <v/>
      </c>
      <c r="F1536" s="2" t="str">
        <f>IFERROR(__xludf.DUMMYFUNCTION("IFERROR(
  TEXTJOIN(CHAR(10),TRUE,FILTER('SUMMARY DATA'!F:F,'SUMMARY DATA'!A:A=$A1536,'SUMMARY DATA'!C:C=$B1536)),
  IF(
    OR(
      ISNUMBER(SEARCH(""CDM CASH DEPOSIT"",$C1536)),
      ISNUMBER(SEARCH(""CASH DEPOSIT"",$C1536)),
      COUNTIF('SUMMARY D"&amp;"ATA'!D:D,$C1536)&lt;&gt;1
    ),
    """",
    IFERROR(TEXTJOIN(CHAR(10),TRUE,FILTER('SUMMARY DATA'!F:F,'SUMMARY DATA'!D:D=$C1536)),"""")
  )
)"),"")</f>
        <v/>
      </c>
      <c r="G1536" s="2" t="str">
        <f>IFERROR(__xludf.DUMMYFUNCTION("IFERROR(
  TEXTJOIN(CHAR(10),TRUE,FILTER('SUMMARY DATA'!G:G,'SUMMARY DATA'!A:A=$A1536,'SUMMARY DATA'!C:C=$B1536)),
  IF(
    OR(
      ISNUMBER(SEARCH(""CDM CASH DEPOSIT"",$C1536)),
      ISNUMBER(SEARCH(""CASH DEPOSIT"",$C1536)),
      COUNTIF('SUMMARY D"&amp;"ATA'!D:D,$C1536)&lt;&gt;1
    ),
    """",
    IFERROR(TEXTJOIN(CHAR(10),TRUE,FILTER('SUMMARY DATA'!G:G,'SUMMARY DATA'!D:D=$C1536)),"""")
  )
)"),"")</f>
        <v/>
      </c>
      <c r="H1536" s="6" t="str">
        <f>IFERROR(__xludf.DUMMYFUNCTION("IFERROR(
  TEXTJOIN(CHAR(10),TRUE,FILTER('SUMMARY DATA'!H:H,'SUMMARY DATA'!A:A=$A1536,'SUMMARY DATA'!C:C=$B1536)),
  IF(
    OR(
      ISNUMBER(SEARCH(""CDM CASH DEPOSIT"",$C1536)),
      ISNUMBER(SEARCH(""CASH DEPOSIT"",$C1536)),
      COUNTIF('SUMMARY D"&amp;"ATA'!D:D,$C1536)&lt;&gt;1
    ),
    """",
    IFERROR(TEXTJOIN(CHAR(10),TRUE,FILTER('SUMMARY DATA'!H:H,'SUMMARY DATA'!D:D=$C1536)),"""")
  )
)"),"")</f>
        <v/>
      </c>
      <c r="I1536" s="6" t="str">
        <f>IFERROR(__xludf.DUMMYFUNCTION("IF(H1536="""","""",
SUM(ARRAYFORMULA(VALUE(SPLIT(H1536,CHAR(10)))))
)"),"")</f>
        <v/>
      </c>
      <c r="J1536" s="2" t="str">
        <f>IFERROR(__xludf.DUMMYFUNCTION("IFERROR(
  TEXTJOIN(CHAR(10),TRUE,FILTER('SUMMARY DATA'!I:I,'SUMMARY DATA'!A:A=$A1536,'SUMMARY DATA'!C:C=$B1536)),
  IF(
    OR(
      ISNUMBER(SEARCH(""CDM CASH DEPOSIT"",$C1536)),
      ISNUMBER(SEARCH(""CASH DEPOSIT"",$C1536)),
      COUNTIF('SUMMARY D"&amp;"ATA'!D:D,$C1536)&lt;&gt;1
    ),
    """",
    IFERROR(TEXTJOIN(CHAR(10),TRUE,FILTER('SUMMARY DATA'!I:I,'SUMMARY DATA'!D:D=$C1536)),"""")
  )
)"),"")</f>
        <v/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 ht="15.75" customHeight="1" spans="1:27">
      <c r="A1537" s="2"/>
      <c r="B1537" s="2"/>
      <c r="C1537" s="2"/>
      <c r="D1537" s="6"/>
      <c r="E1537" s="4" t="str">
        <f>IFERROR(__xludf.DUMMYFUNCTION("IFERROR(
  TEXTJOIN(CHAR(10),TRUE,FILTER('SUMMARY DATA'!E:E,'SUMMARY DATA'!A:A=$A1537,'SUMMARY DATA'!C:C=$B1537)),
  IF(
    OR(
      ISNUMBER(SEARCH(""CDM CASH DEPOSIT"",$C1537)),
      ISNUMBER(SEARCH(""CASH DEPOSIT"",$C1537)),
      COUNTIF('SUMMARY D"&amp;"ATA'!D:D,$C1537)&lt;&gt;1
    ),
    """",
    IFERROR(TEXTJOIN(CHAR(10),TRUE,FILTER('SUMMARY DATA'!E:E,'SUMMARY DATA'!D:D=$C1537)),"""")
  )
)"),"")</f>
        <v/>
      </c>
      <c r="F1537" s="2" t="str">
        <f>IFERROR(__xludf.DUMMYFUNCTION("IFERROR(
  TEXTJOIN(CHAR(10),TRUE,FILTER('SUMMARY DATA'!F:F,'SUMMARY DATA'!A:A=$A1537,'SUMMARY DATA'!C:C=$B1537)),
  IF(
    OR(
      ISNUMBER(SEARCH(""CDM CASH DEPOSIT"",$C1537)),
      ISNUMBER(SEARCH(""CASH DEPOSIT"",$C1537)),
      COUNTIF('SUMMARY D"&amp;"ATA'!D:D,$C1537)&lt;&gt;1
    ),
    """",
    IFERROR(TEXTJOIN(CHAR(10),TRUE,FILTER('SUMMARY DATA'!F:F,'SUMMARY DATA'!D:D=$C1537)),"""")
  )
)"),"")</f>
        <v/>
      </c>
      <c r="G1537" s="2" t="str">
        <f>IFERROR(__xludf.DUMMYFUNCTION("IFERROR(
  TEXTJOIN(CHAR(10),TRUE,FILTER('SUMMARY DATA'!G:G,'SUMMARY DATA'!A:A=$A1537,'SUMMARY DATA'!C:C=$B1537)),
  IF(
    OR(
      ISNUMBER(SEARCH(""CDM CASH DEPOSIT"",$C1537)),
      ISNUMBER(SEARCH(""CASH DEPOSIT"",$C1537)),
      COUNTIF('SUMMARY D"&amp;"ATA'!D:D,$C1537)&lt;&gt;1
    ),
    """",
    IFERROR(TEXTJOIN(CHAR(10),TRUE,FILTER('SUMMARY DATA'!G:G,'SUMMARY DATA'!D:D=$C1537)),"""")
  )
)"),"")</f>
        <v/>
      </c>
      <c r="H1537" s="6" t="str">
        <f>IFERROR(__xludf.DUMMYFUNCTION("IFERROR(
  TEXTJOIN(CHAR(10),TRUE,FILTER('SUMMARY DATA'!H:H,'SUMMARY DATA'!A:A=$A1537,'SUMMARY DATA'!C:C=$B1537)),
  IF(
    OR(
      ISNUMBER(SEARCH(""CDM CASH DEPOSIT"",$C1537)),
      ISNUMBER(SEARCH(""CASH DEPOSIT"",$C1537)),
      COUNTIF('SUMMARY D"&amp;"ATA'!D:D,$C1537)&lt;&gt;1
    ),
    """",
    IFERROR(TEXTJOIN(CHAR(10),TRUE,FILTER('SUMMARY DATA'!H:H,'SUMMARY DATA'!D:D=$C1537)),"""")
  )
)"),"")</f>
        <v/>
      </c>
      <c r="I1537" s="6" t="str">
        <f>IFERROR(__xludf.DUMMYFUNCTION("IF(H1537="""","""",
SUM(ARRAYFORMULA(VALUE(SPLIT(H1537,CHAR(10)))))
)"),"")</f>
        <v/>
      </c>
      <c r="J1537" s="2" t="str">
        <f>IFERROR(__xludf.DUMMYFUNCTION("IFERROR(
  TEXTJOIN(CHAR(10),TRUE,FILTER('SUMMARY DATA'!I:I,'SUMMARY DATA'!A:A=$A1537,'SUMMARY DATA'!C:C=$B1537)),
  IF(
    OR(
      ISNUMBER(SEARCH(""CDM CASH DEPOSIT"",$C1537)),
      ISNUMBER(SEARCH(""CASH DEPOSIT"",$C1537)),
      COUNTIF('SUMMARY D"&amp;"ATA'!D:D,$C1537)&lt;&gt;1
    ),
    """",
    IFERROR(TEXTJOIN(CHAR(10),TRUE,FILTER('SUMMARY DATA'!I:I,'SUMMARY DATA'!D:D=$C1537)),"""")
  )
)"),"")</f>
        <v/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 ht="15.75" customHeight="1" spans="1:27">
      <c r="A1538" s="2"/>
      <c r="B1538" s="2"/>
      <c r="C1538" s="2"/>
      <c r="D1538" s="6"/>
      <c r="E1538" s="4" t="str">
        <f>IFERROR(__xludf.DUMMYFUNCTION("IFERROR(
  TEXTJOIN(CHAR(10),TRUE,FILTER('SUMMARY DATA'!E:E,'SUMMARY DATA'!A:A=$A1538,'SUMMARY DATA'!C:C=$B1538)),
  IF(
    OR(
      ISNUMBER(SEARCH(""CDM CASH DEPOSIT"",$C1538)),
      ISNUMBER(SEARCH(""CASH DEPOSIT"",$C1538)),
      COUNTIF('SUMMARY D"&amp;"ATA'!D:D,$C1538)&lt;&gt;1
    ),
    """",
    IFERROR(TEXTJOIN(CHAR(10),TRUE,FILTER('SUMMARY DATA'!E:E,'SUMMARY DATA'!D:D=$C1538)),"""")
  )
)"),"")</f>
        <v/>
      </c>
      <c r="F1538" s="2" t="str">
        <f>IFERROR(__xludf.DUMMYFUNCTION("IFERROR(
  TEXTJOIN(CHAR(10),TRUE,FILTER('SUMMARY DATA'!F:F,'SUMMARY DATA'!A:A=$A1538,'SUMMARY DATA'!C:C=$B1538)),
  IF(
    OR(
      ISNUMBER(SEARCH(""CDM CASH DEPOSIT"",$C1538)),
      ISNUMBER(SEARCH(""CASH DEPOSIT"",$C1538)),
      COUNTIF('SUMMARY D"&amp;"ATA'!D:D,$C1538)&lt;&gt;1
    ),
    """",
    IFERROR(TEXTJOIN(CHAR(10),TRUE,FILTER('SUMMARY DATA'!F:F,'SUMMARY DATA'!D:D=$C1538)),"""")
  )
)"),"")</f>
        <v/>
      </c>
      <c r="G1538" s="2" t="str">
        <f>IFERROR(__xludf.DUMMYFUNCTION("IFERROR(
  TEXTJOIN(CHAR(10),TRUE,FILTER('SUMMARY DATA'!G:G,'SUMMARY DATA'!A:A=$A1538,'SUMMARY DATA'!C:C=$B1538)),
  IF(
    OR(
      ISNUMBER(SEARCH(""CDM CASH DEPOSIT"",$C1538)),
      ISNUMBER(SEARCH(""CASH DEPOSIT"",$C1538)),
      COUNTIF('SUMMARY D"&amp;"ATA'!D:D,$C1538)&lt;&gt;1
    ),
    """",
    IFERROR(TEXTJOIN(CHAR(10),TRUE,FILTER('SUMMARY DATA'!G:G,'SUMMARY DATA'!D:D=$C1538)),"""")
  )
)"),"")</f>
        <v/>
      </c>
      <c r="H1538" s="6" t="str">
        <f>IFERROR(__xludf.DUMMYFUNCTION("IFERROR(
  TEXTJOIN(CHAR(10),TRUE,FILTER('SUMMARY DATA'!H:H,'SUMMARY DATA'!A:A=$A1538,'SUMMARY DATA'!C:C=$B1538)),
  IF(
    OR(
      ISNUMBER(SEARCH(""CDM CASH DEPOSIT"",$C1538)),
      ISNUMBER(SEARCH(""CASH DEPOSIT"",$C1538)),
      COUNTIF('SUMMARY D"&amp;"ATA'!D:D,$C1538)&lt;&gt;1
    ),
    """",
    IFERROR(TEXTJOIN(CHAR(10),TRUE,FILTER('SUMMARY DATA'!H:H,'SUMMARY DATA'!D:D=$C1538)),"""")
  )
)"),"")</f>
        <v/>
      </c>
      <c r="I1538" s="6" t="str">
        <f>IFERROR(__xludf.DUMMYFUNCTION("IF(H1538="""","""",
SUM(ARRAYFORMULA(VALUE(SPLIT(H1538,CHAR(10)))))
)"),"")</f>
        <v/>
      </c>
      <c r="J1538" s="2" t="str">
        <f>IFERROR(__xludf.DUMMYFUNCTION("IFERROR(
  TEXTJOIN(CHAR(10),TRUE,FILTER('SUMMARY DATA'!I:I,'SUMMARY DATA'!A:A=$A1538,'SUMMARY DATA'!C:C=$B1538)),
  IF(
    OR(
      ISNUMBER(SEARCH(""CDM CASH DEPOSIT"",$C1538)),
      ISNUMBER(SEARCH(""CASH DEPOSIT"",$C1538)),
      COUNTIF('SUMMARY D"&amp;"ATA'!D:D,$C1538)&lt;&gt;1
    ),
    """",
    IFERROR(TEXTJOIN(CHAR(10),TRUE,FILTER('SUMMARY DATA'!I:I,'SUMMARY DATA'!D:D=$C1538)),"""")
  )
)"),"")</f>
        <v/>
      </c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 ht="15.75" customHeight="1" spans="1:27">
      <c r="A1539" s="2"/>
      <c r="B1539" s="2"/>
      <c r="C1539" s="2"/>
      <c r="D1539" s="6"/>
      <c r="E1539" s="4" t="str">
        <f>IFERROR(__xludf.DUMMYFUNCTION("IFERROR(
  TEXTJOIN(CHAR(10),TRUE,FILTER('SUMMARY DATA'!E:E,'SUMMARY DATA'!A:A=$A1539,'SUMMARY DATA'!C:C=$B1539)),
  IF(
    OR(
      ISNUMBER(SEARCH(""CDM CASH DEPOSIT"",$C1539)),
      ISNUMBER(SEARCH(""CASH DEPOSIT"",$C1539)),
      COUNTIF('SUMMARY D"&amp;"ATA'!D:D,$C1539)&lt;&gt;1
    ),
    """",
    IFERROR(TEXTJOIN(CHAR(10),TRUE,FILTER('SUMMARY DATA'!E:E,'SUMMARY DATA'!D:D=$C1539)),"""")
  )
)"),"")</f>
        <v/>
      </c>
      <c r="F1539" s="2" t="str">
        <f>IFERROR(__xludf.DUMMYFUNCTION("IFERROR(
  TEXTJOIN(CHAR(10),TRUE,FILTER('SUMMARY DATA'!F:F,'SUMMARY DATA'!A:A=$A1539,'SUMMARY DATA'!C:C=$B1539)),
  IF(
    OR(
      ISNUMBER(SEARCH(""CDM CASH DEPOSIT"",$C1539)),
      ISNUMBER(SEARCH(""CASH DEPOSIT"",$C1539)),
      COUNTIF('SUMMARY D"&amp;"ATA'!D:D,$C1539)&lt;&gt;1
    ),
    """",
    IFERROR(TEXTJOIN(CHAR(10),TRUE,FILTER('SUMMARY DATA'!F:F,'SUMMARY DATA'!D:D=$C1539)),"""")
  )
)"),"")</f>
        <v/>
      </c>
      <c r="G1539" s="2" t="str">
        <f>IFERROR(__xludf.DUMMYFUNCTION("IFERROR(
  TEXTJOIN(CHAR(10),TRUE,FILTER('SUMMARY DATA'!G:G,'SUMMARY DATA'!A:A=$A1539,'SUMMARY DATA'!C:C=$B1539)),
  IF(
    OR(
      ISNUMBER(SEARCH(""CDM CASH DEPOSIT"",$C1539)),
      ISNUMBER(SEARCH(""CASH DEPOSIT"",$C1539)),
      COUNTIF('SUMMARY D"&amp;"ATA'!D:D,$C1539)&lt;&gt;1
    ),
    """",
    IFERROR(TEXTJOIN(CHAR(10),TRUE,FILTER('SUMMARY DATA'!G:G,'SUMMARY DATA'!D:D=$C1539)),"""")
  )
)"),"")</f>
        <v/>
      </c>
      <c r="H1539" s="6" t="str">
        <f>IFERROR(__xludf.DUMMYFUNCTION("IFERROR(
  TEXTJOIN(CHAR(10),TRUE,FILTER('SUMMARY DATA'!H:H,'SUMMARY DATA'!A:A=$A1539,'SUMMARY DATA'!C:C=$B1539)),
  IF(
    OR(
      ISNUMBER(SEARCH(""CDM CASH DEPOSIT"",$C1539)),
      ISNUMBER(SEARCH(""CASH DEPOSIT"",$C1539)),
      COUNTIF('SUMMARY D"&amp;"ATA'!D:D,$C1539)&lt;&gt;1
    ),
    """",
    IFERROR(TEXTJOIN(CHAR(10),TRUE,FILTER('SUMMARY DATA'!H:H,'SUMMARY DATA'!D:D=$C1539)),"""")
  )
)"),"")</f>
        <v/>
      </c>
      <c r="I1539" s="6" t="str">
        <f>IFERROR(__xludf.DUMMYFUNCTION("IF(H1539="""","""",
SUM(ARRAYFORMULA(VALUE(SPLIT(H1539,CHAR(10)))))
)"),"")</f>
        <v/>
      </c>
      <c r="J1539" s="2" t="str">
        <f>IFERROR(__xludf.DUMMYFUNCTION("IFERROR(
  TEXTJOIN(CHAR(10),TRUE,FILTER('SUMMARY DATA'!I:I,'SUMMARY DATA'!A:A=$A1539,'SUMMARY DATA'!C:C=$B1539)),
  IF(
    OR(
      ISNUMBER(SEARCH(""CDM CASH DEPOSIT"",$C1539)),
      ISNUMBER(SEARCH(""CASH DEPOSIT"",$C1539)),
      COUNTIF('SUMMARY D"&amp;"ATA'!D:D,$C1539)&lt;&gt;1
    ),
    """",
    IFERROR(TEXTJOIN(CHAR(10),TRUE,FILTER('SUMMARY DATA'!I:I,'SUMMARY DATA'!D:D=$C1539)),"""")
  )
)"),"")</f>
        <v/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 ht="15.75" customHeight="1" spans="1:27">
      <c r="A1540" s="2"/>
      <c r="B1540" s="2"/>
      <c r="C1540" s="2"/>
      <c r="D1540" s="6"/>
      <c r="E1540" s="4" t="str">
        <f>IFERROR(__xludf.DUMMYFUNCTION("IFERROR(
  TEXTJOIN(CHAR(10),TRUE,FILTER('SUMMARY DATA'!E:E,'SUMMARY DATA'!A:A=$A1540,'SUMMARY DATA'!C:C=$B1540)),
  IF(
    OR(
      ISNUMBER(SEARCH(""CDM CASH DEPOSIT"",$C1540)),
      ISNUMBER(SEARCH(""CASH DEPOSIT"",$C1540)),
      COUNTIF('SUMMARY D"&amp;"ATA'!D:D,$C1540)&lt;&gt;1
    ),
    """",
    IFERROR(TEXTJOIN(CHAR(10),TRUE,FILTER('SUMMARY DATA'!E:E,'SUMMARY DATA'!D:D=$C1540)),"""")
  )
)"),"")</f>
        <v/>
      </c>
      <c r="F1540" s="2" t="str">
        <f>IFERROR(__xludf.DUMMYFUNCTION("IFERROR(
  TEXTJOIN(CHAR(10),TRUE,FILTER('SUMMARY DATA'!F:F,'SUMMARY DATA'!A:A=$A1540,'SUMMARY DATA'!C:C=$B1540)),
  IF(
    OR(
      ISNUMBER(SEARCH(""CDM CASH DEPOSIT"",$C1540)),
      ISNUMBER(SEARCH(""CASH DEPOSIT"",$C1540)),
      COUNTIF('SUMMARY D"&amp;"ATA'!D:D,$C1540)&lt;&gt;1
    ),
    """",
    IFERROR(TEXTJOIN(CHAR(10),TRUE,FILTER('SUMMARY DATA'!F:F,'SUMMARY DATA'!D:D=$C1540)),"""")
  )
)"),"")</f>
        <v/>
      </c>
      <c r="G1540" s="2" t="str">
        <f>IFERROR(__xludf.DUMMYFUNCTION("IFERROR(
  TEXTJOIN(CHAR(10),TRUE,FILTER('SUMMARY DATA'!G:G,'SUMMARY DATA'!A:A=$A1540,'SUMMARY DATA'!C:C=$B1540)),
  IF(
    OR(
      ISNUMBER(SEARCH(""CDM CASH DEPOSIT"",$C1540)),
      ISNUMBER(SEARCH(""CASH DEPOSIT"",$C1540)),
      COUNTIF('SUMMARY D"&amp;"ATA'!D:D,$C1540)&lt;&gt;1
    ),
    """",
    IFERROR(TEXTJOIN(CHAR(10),TRUE,FILTER('SUMMARY DATA'!G:G,'SUMMARY DATA'!D:D=$C1540)),"""")
  )
)"),"")</f>
        <v/>
      </c>
      <c r="H1540" s="6" t="str">
        <f>IFERROR(__xludf.DUMMYFUNCTION("IFERROR(
  TEXTJOIN(CHAR(10),TRUE,FILTER('SUMMARY DATA'!H:H,'SUMMARY DATA'!A:A=$A1540,'SUMMARY DATA'!C:C=$B1540)),
  IF(
    OR(
      ISNUMBER(SEARCH(""CDM CASH DEPOSIT"",$C1540)),
      ISNUMBER(SEARCH(""CASH DEPOSIT"",$C1540)),
      COUNTIF('SUMMARY D"&amp;"ATA'!D:D,$C1540)&lt;&gt;1
    ),
    """",
    IFERROR(TEXTJOIN(CHAR(10),TRUE,FILTER('SUMMARY DATA'!H:H,'SUMMARY DATA'!D:D=$C1540)),"""")
  )
)"),"")</f>
        <v/>
      </c>
      <c r="I1540" s="6" t="str">
        <f>IFERROR(__xludf.DUMMYFUNCTION("IF(H1540="""","""",
SUM(ARRAYFORMULA(VALUE(SPLIT(H1540,CHAR(10)))))
)"),"")</f>
        <v/>
      </c>
      <c r="J1540" s="2" t="str">
        <f>IFERROR(__xludf.DUMMYFUNCTION("IFERROR(
  TEXTJOIN(CHAR(10),TRUE,FILTER('SUMMARY DATA'!I:I,'SUMMARY DATA'!A:A=$A1540,'SUMMARY DATA'!C:C=$B1540)),
  IF(
    OR(
      ISNUMBER(SEARCH(""CDM CASH DEPOSIT"",$C1540)),
      ISNUMBER(SEARCH(""CASH DEPOSIT"",$C1540)),
      COUNTIF('SUMMARY D"&amp;"ATA'!D:D,$C1540)&lt;&gt;1
    ),
    """",
    IFERROR(TEXTJOIN(CHAR(10),TRUE,FILTER('SUMMARY DATA'!I:I,'SUMMARY DATA'!D:D=$C1540)),"""")
  )
)"),"")</f>
        <v/>
      </c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 ht="15.75" customHeight="1" spans="1:27">
      <c r="A1541" s="2"/>
      <c r="B1541" s="2"/>
      <c r="C1541" s="2"/>
      <c r="D1541" s="6"/>
      <c r="E1541" s="4" t="str">
        <f>IFERROR(__xludf.DUMMYFUNCTION("IFERROR(
  TEXTJOIN(CHAR(10),TRUE,FILTER('SUMMARY DATA'!E:E,'SUMMARY DATA'!A:A=$A1541,'SUMMARY DATA'!C:C=$B1541)),
  IF(
    OR(
      ISNUMBER(SEARCH(""CDM CASH DEPOSIT"",$C1541)),
      ISNUMBER(SEARCH(""CASH DEPOSIT"",$C1541)),
      COUNTIF('SUMMARY D"&amp;"ATA'!D:D,$C1541)&lt;&gt;1
    ),
    """",
    IFERROR(TEXTJOIN(CHAR(10),TRUE,FILTER('SUMMARY DATA'!E:E,'SUMMARY DATA'!D:D=$C1541)),"""")
  )
)"),"")</f>
        <v/>
      </c>
      <c r="F1541" s="2" t="str">
        <f>IFERROR(__xludf.DUMMYFUNCTION("IFERROR(
  TEXTJOIN(CHAR(10),TRUE,FILTER('SUMMARY DATA'!F:F,'SUMMARY DATA'!A:A=$A1541,'SUMMARY DATA'!C:C=$B1541)),
  IF(
    OR(
      ISNUMBER(SEARCH(""CDM CASH DEPOSIT"",$C1541)),
      ISNUMBER(SEARCH(""CASH DEPOSIT"",$C1541)),
      COUNTIF('SUMMARY D"&amp;"ATA'!D:D,$C1541)&lt;&gt;1
    ),
    """",
    IFERROR(TEXTJOIN(CHAR(10),TRUE,FILTER('SUMMARY DATA'!F:F,'SUMMARY DATA'!D:D=$C1541)),"""")
  )
)"),"")</f>
        <v/>
      </c>
      <c r="G1541" s="2" t="str">
        <f>IFERROR(__xludf.DUMMYFUNCTION("IFERROR(
  TEXTJOIN(CHAR(10),TRUE,FILTER('SUMMARY DATA'!G:G,'SUMMARY DATA'!A:A=$A1541,'SUMMARY DATA'!C:C=$B1541)),
  IF(
    OR(
      ISNUMBER(SEARCH(""CDM CASH DEPOSIT"",$C1541)),
      ISNUMBER(SEARCH(""CASH DEPOSIT"",$C1541)),
      COUNTIF('SUMMARY D"&amp;"ATA'!D:D,$C1541)&lt;&gt;1
    ),
    """",
    IFERROR(TEXTJOIN(CHAR(10),TRUE,FILTER('SUMMARY DATA'!G:G,'SUMMARY DATA'!D:D=$C1541)),"""")
  )
)"),"")</f>
        <v/>
      </c>
      <c r="H1541" s="6" t="str">
        <f>IFERROR(__xludf.DUMMYFUNCTION("IFERROR(
  TEXTJOIN(CHAR(10),TRUE,FILTER('SUMMARY DATA'!H:H,'SUMMARY DATA'!A:A=$A1541,'SUMMARY DATA'!C:C=$B1541)),
  IF(
    OR(
      ISNUMBER(SEARCH(""CDM CASH DEPOSIT"",$C1541)),
      ISNUMBER(SEARCH(""CASH DEPOSIT"",$C1541)),
      COUNTIF('SUMMARY D"&amp;"ATA'!D:D,$C1541)&lt;&gt;1
    ),
    """",
    IFERROR(TEXTJOIN(CHAR(10),TRUE,FILTER('SUMMARY DATA'!H:H,'SUMMARY DATA'!D:D=$C1541)),"""")
  )
)"),"")</f>
        <v/>
      </c>
      <c r="I1541" s="6" t="str">
        <f>IFERROR(__xludf.DUMMYFUNCTION("IF(H1541="""","""",
SUM(ARRAYFORMULA(VALUE(SPLIT(H1541,CHAR(10)))))
)"),"")</f>
        <v/>
      </c>
      <c r="J1541" s="2" t="str">
        <f>IFERROR(__xludf.DUMMYFUNCTION("IFERROR(
  TEXTJOIN(CHAR(10),TRUE,FILTER('SUMMARY DATA'!I:I,'SUMMARY DATA'!A:A=$A1541,'SUMMARY DATA'!C:C=$B1541)),
  IF(
    OR(
      ISNUMBER(SEARCH(""CDM CASH DEPOSIT"",$C1541)),
      ISNUMBER(SEARCH(""CASH DEPOSIT"",$C1541)),
      COUNTIF('SUMMARY D"&amp;"ATA'!D:D,$C1541)&lt;&gt;1
    ),
    """",
    IFERROR(TEXTJOIN(CHAR(10),TRUE,FILTER('SUMMARY DATA'!I:I,'SUMMARY DATA'!D:D=$C1541)),"""")
  )
)"),"")</f>
        <v/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 ht="15.75" customHeight="1" spans="1:27">
      <c r="A1542" s="2"/>
      <c r="B1542" s="2"/>
      <c r="C1542" s="2"/>
      <c r="D1542" s="6"/>
      <c r="E1542" s="4" t="str">
        <f>IFERROR(__xludf.DUMMYFUNCTION("IFERROR(
  TEXTJOIN(CHAR(10),TRUE,FILTER('SUMMARY DATA'!E:E,'SUMMARY DATA'!A:A=$A1542,'SUMMARY DATA'!C:C=$B1542)),
  IF(
    OR(
      ISNUMBER(SEARCH(""CDM CASH DEPOSIT"",$C1542)),
      ISNUMBER(SEARCH(""CASH DEPOSIT"",$C1542)),
      COUNTIF('SUMMARY D"&amp;"ATA'!D:D,$C1542)&lt;&gt;1
    ),
    """",
    IFERROR(TEXTJOIN(CHAR(10),TRUE,FILTER('SUMMARY DATA'!E:E,'SUMMARY DATA'!D:D=$C1542)),"""")
  )
)"),"")</f>
        <v/>
      </c>
      <c r="F1542" s="2" t="str">
        <f>IFERROR(__xludf.DUMMYFUNCTION("IFERROR(
  TEXTJOIN(CHAR(10),TRUE,FILTER('SUMMARY DATA'!F:F,'SUMMARY DATA'!A:A=$A1542,'SUMMARY DATA'!C:C=$B1542)),
  IF(
    OR(
      ISNUMBER(SEARCH(""CDM CASH DEPOSIT"",$C1542)),
      ISNUMBER(SEARCH(""CASH DEPOSIT"",$C1542)),
      COUNTIF('SUMMARY D"&amp;"ATA'!D:D,$C1542)&lt;&gt;1
    ),
    """",
    IFERROR(TEXTJOIN(CHAR(10),TRUE,FILTER('SUMMARY DATA'!F:F,'SUMMARY DATA'!D:D=$C1542)),"""")
  )
)"),"")</f>
        <v/>
      </c>
      <c r="G1542" s="2" t="str">
        <f>IFERROR(__xludf.DUMMYFUNCTION("IFERROR(
  TEXTJOIN(CHAR(10),TRUE,FILTER('SUMMARY DATA'!G:G,'SUMMARY DATA'!A:A=$A1542,'SUMMARY DATA'!C:C=$B1542)),
  IF(
    OR(
      ISNUMBER(SEARCH(""CDM CASH DEPOSIT"",$C1542)),
      ISNUMBER(SEARCH(""CASH DEPOSIT"",$C1542)),
      COUNTIF('SUMMARY D"&amp;"ATA'!D:D,$C1542)&lt;&gt;1
    ),
    """",
    IFERROR(TEXTJOIN(CHAR(10),TRUE,FILTER('SUMMARY DATA'!G:G,'SUMMARY DATA'!D:D=$C1542)),"""")
  )
)"),"")</f>
        <v/>
      </c>
      <c r="H1542" s="6" t="str">
        <f>IFERROR(__xludf.DUMMYFUNCTION("IFERROR(
  TEXTJOIN(CHAR(10),TRUE,FILTER('SUMMARY DATA'!H:H,'SUMMARY DATA'!A:A=$A1542,'SUMMARY DATA'!C:C=$B1542)),
  IF(
    OR(
      ISNUMBER(SEARCH(""CDM CASH DEPOSIT"",$C1542)),
      ISNUMBER(SEARCH(""CASH DEPOSIT"",$C1542)),
      COUNTIF('SUMMARY D"&amp;"ATA'!D:D,$C1542)&lt;&gt;1
    ),
    """",
    IFERROR(TEXTJOIN(CHAR(10),TRUE,FILTER('SUMMARY DATA'!H:H,'SUMMARY DATA'!D:D=$C1542)),"""")
  )
)"),"")</f>
        <v/>
      </c>
      <c r="I1542" s="6" t="str">
        <f>IFERROR(__xludf.DUMMYFUNCTION("IF(H1542="""","""",
SUM(ARRAYFORMULA(VALUE(SPLIT(H1542,CHAR(10)))))
)"),"")</f>
        <v/>
      </c>
      <c r="J1542" s="2" t="str">
        <f>IFERROR(__xludf.DUMMYFUNCTION("IFERROR(
  TEXTJOIN(CHAR(10),TRUE,FILTER('SUMMARY DATA'!I:I,'SUMMARY DATA'!A:A=$A1542,'SUMMARY DATA'!C:C=$B1542)),
  IF(
    OR(
      ISNUMBER(SEARCH(""CDM CASH DEPOSIT"",$C1542)),
      ISNUMBER(SEARCH(""CASH DEPOSIT"",$C1542)),
      COUNTIF('SUMMARY D"&amp;"ATA'!D:D,$C1542)&lt;&gt;1
    ),
    """",
    IFERROR(TEXTJOIN(CHAR(10),TRUE,FILTER('SUMMARY DATA'!I:I,'SUMMARY DATA'!D:D=$C1542)),"""")
  )
)"),"")</f>
        <v/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 ht="15.75" customHeight="1" spans="1:27">
      <c r="A1543" s="2"/>
      <c r="B1543" s="2"/>
      <c r="C1543" s="2"/>
      <c r="D1543" s="6"/>
      <c r="E1543" s="4" t="str">
        <f>IFERROR(__xludf.DUMMYFUNCTION("IFERROR(
  TEXTJOIN(CHAR(10),TRUE,FILTER('SUMMARY DATA'!E:E,'SUMMARY DATA'!A:A=$A1543,'SUMMARY DATA'!C:C=$B1543)),
  IF(
    OR(
      ISNUMBER(SEARCH(""CDM CASH DEPOSIT"",$C1543)),
      ISNUMBER(SEARCH(""CASH DEPOSIT"",$C1543)),
      COUNTIF('SUMMARY D"&amp;"ATA'!D:D,$C1543)&lt;&gt;1
    ),
    """",
    IFERROR(TEXTJOIN(CHAR(10),TRUE,FILTER('SUMMARY DATA'!E:E,'SUMMARY DATA'!D:D=$C1543)),"""")
  )
)"),"")</f>
        <v/>
      </c>
      <c r="F1543" s="2" t="str">
        <f>IFERROR(__xludf.DUMMYFUNCTION("IFERROR(
  TEXTJOIN(CHAR(10),TRUE,FILTER('SUMMARY DATA'!F:F,'SUMMARY DATA'!A:A=$A1543,'SUMMARY DATA'!C:C=$B1543)),
  IF(
    OR(
      ISNUMBER(SEARCH(""CDM CASH DEPOSIT"",$C1543)),
      ISNUMBER(SEARCH(""CASH DEPOSIT"",$C1543)),
      COUNTIF('SUMMARY D"&amp;"ATA'!D:D,$C1543)&lt;&gt;1
    ),
    """",
    IFERROR(TEXTJOIN(CHAR(10),TRUE,FILTER('SUMMARY DATA'!F:F,'SUMMARY DATA'!D:D=$C1543)),"""")
  )
)"),"")</f>
        <v/>
      </c>
      <c r="G1543" s="2" t="str">
        <f>IFERROR(__xludf.DUMMYFUNCTION("IFERROR(
  TEXTJOIN(CHAR(10),TRUE,FILTER('SUMMARY DATA'!G:G,'SUMMARY DATA'!A:A=$A1543,'SUMMARY DATA'!C:C=$B1543)),
  IF(
    OR(
      ISNUMBER(SEARCH(""CDM CASH DEPOSIT"",$C1543)),
      ISNUMBER(SEARCH(""CASH DEPOSIT"",$C1543)),
      COUNTIF('SUMMARY D"&amp;"ATA'!D:D,$C1543)&lt;&gt;1
    ),
    """",
    IFERROR(TEXTJOIN(CHAR(10),TRUE,FILTER('SUMMARY DATA'!G:G,'SUMMARY DATA'!D:D=$C1543)),"""")
  )
)"),"")</f>
        <v/>
      </c>
      <c r="H1543" s="6" t="str">
        <f>IFERROR(__xludf.DUMMYFUNCTION("IFERROR(
  TEXTJOIN(CHAR(10),TRUE,FILTER('SUMMARY DATA'!H:H,'SUMMARY DATA'!A:A=$A1543,'SUMMARY DATA'!C:C=$B1543)),
  IF(
    OR(
      ISNUMBER(SEARCH(""CDM CASH DEPOSIT"",$C1543)),
      ISNUMBER(SEARCH(""CASH DEPOSIT"",$C1543)),
      COUNTIF('SUMMARY D"&amp;"ATA'!D:D,$C1543)&lt;&gt;1
    ),
    """",
    IFERROR(TEXTJOIN(CHAR(10),TRUE,FILTER('SUMMARY DATA'!H:H,'SUMMARY DATA'!D:D=$C1543)),"""")
  )
)"),"")</f>
        <v/>
      </c>
      <c r="I1543" s="6" t="str">
        <f>IFERROR(__xludf.DUMMYFUNCTION("IF(H1543="""","""",
SUM(ARRAYFORMULA(VALUE(SPLIT(H1543,CHAR(10)))))
)"),"")</f>
        <v/>
      </c>
      <c r="J1543" s="2" t="str">
        <f>IFERROR(__xludf.DUMMYFUNCTION("IFERROR(
  TEXTJOIN(CHAR(10),TRUE,FILTER('SUMMARY DATA'!I:I,'SUMMARY DATA'!A:A=$A1543,'SUMMARY DATA'!C:C=$B1543)),
  IF(
    OR(
      ISNUMBER(SEARCH(""CDM CASH DEPOSIT"",$C1543)),
      ISNUMBER(SEARCH(""CASH DEPOSIT"",$C1543)),
      COUNTIF('SUMMARY D"&amp;"ATA'!D:D,$C1543)&lt;&gt;1
    ),
    """",
    IFERROR(TEXTJOIN(CHAR(10),TRUE,FILTER('SUMMARY DATA'!I:I,'SUMMARY DATA'!D:D=$C1543)),"""")
  )
)"),"")</f>
        <v/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 ht="15.75" customHeight="1" spans="1:27">
      <c r="A1544" s="2"/>
      <c r="B1544" s="2"/>
      <c r="C1544" s="2"/>
      <c r="D1544" s="6"/>
      <c r="E1544" s="4" t="str">
        <f>IFERROR(__xludf.DUMMYFUNCTION("IFERROR(
  TEXTJOIN(CHAR(10),TRUE,FILTER('SUMMARY DATA'!E:E,'SUMMARY DATA'!A:A=$A1544,'SUMMARY DATA'!C:C=$B1544)),
  IF(
    OR(
      ISNUMBER(SEARCH(""CDM CASH DEPOSIT"",$C1544)),
      ISNUMBER(SEARCH(""CASH DEPOSIT"",$C1544)),
      COUNTIF('SUMMARY D"&amp;"ATA'!D:D,$C1544)&lt;&gt;1
    ),
    """",
    IFERROR(TEXTJOIN(CHAR(10),TRUE,FILTER('SUMMARY DATA'!E:E,'SUMMARY DATA'!D:D=$C1544)),"""")
  )
)"),"")</f>
        <v/>
      </c>
      <c r="F1544" s="2" t="str">
        <f>IFERROR(__xludf.DUMMYFUNCTION("IFERROR(
  TEXTJOIN(CHAR(10),TRUE,FILTER('SUMMARY DATA'!F:F,'SUMMARY DATA'!A:A=$A1544,'SUMMARY DATA'!C:C=$B1544)),
  IF(
    OR(
      ISNUMBER(SEARCH(""CDM CASH DEPOSIT"",$C1544)),
      ISNUMBER(SEARCH(""CASH DEPOSIT"",$C1544)),
      COUNTIF('SUMMARY D"&amp;"ATA'!D:D,$C1544)&lt;&gt;1
    ),
    """",
    IFERROR(TEXTJOIN(CHAR(10),TRUE,FILTER('SUMMARY DATA'!F:F,'SUMMARY DATA'!D:D=$C1544)),"""")
  )
)"),"")</f>
        <v/>
      </c>
      <c r="G1544" s="2" t="str">
        <f>IFERROR(__xludf.DUMMYFUNCTION("IFERROR(
  TEXTJOIN(CHAR(10),TRUE,FILTER('SUMMARY DATA'!G:G,'SUMMARY DATA'!A:A=$A1544,'SUMMARY DATA'!C:C=$B1544)),
  IF(
    OR(
      ISNUMBER(SEARCH(""CDM CASH DEPOSIT"",$C1544)),
      ISNUMBER(SEARCH(""CASH DEPOSIT"",$C1544)),
      COUNTIF('SUMMARY D"&amp;"ATA'!D:D,$C1544)&lt;&gt;1
    ),
    """",
    IFERROR(TEXTJOIN(CHAR(10),TRUE,FILTER('SUMMARY DATA'!G:G,'SUMMARY DATA'!D:D=$C1544)),"""")
  )
)"),"")</f>
        <v/>
      </c>
      <c r="H1544" s="6" t="str">
        <f>IFERROR(__xludf.DUMMYFUNCTION("IFERROR(
  TEXTJOIN(CHAR(10),TRUE,FILTER('SUMMARY DATA'!H:H,'SUMMARY DATA'!A:A=$A1544,'SUMMARY DATA'!C:C=$B1544)),
  IF(
    OR(
      ISNUMBER(SEARCH(""CDM CASH DEPOSIT"",$C1544)),
      ISNUMBER(SEARCH(""CASH DEPOSIT"",$C1544)),
      COUNTIF('SUMMARY D"&amp;"ATA'!D:D,$C1544)&lt;&gt;1
    ),
    """",
    IFERROR(TEXTJOIN(CHAR(10),TRUE,FILTER('SUMMARY DATA'!H:H,'SUMMARY DATA'!D:D=$C1544)),"""")
  )
)"),"")</f>
        <v/>
      </c>
      <c r="I1544" s="6" t="str">
        <f>IFERROR(__xludf.DUMMYFUNCTION("IF(H1544="""","""",
SUM(ARRAYFORMULA(VALUE(SPLIT(H1544,CHAR(10)))))
)"),"")</f>
        <v/>
      </c>
      <c r="J1544" s="2" t="str">
        <f>IFERROR(__xludf.DUMMYFUNCTION("IFERROR(
  TEXTJOIN(CHAR(10),TRUE,FILTER('SUMMARY DATA'!I:I,'SUMMARY DATA'!A:A=$A1544,'SUMMARY DATA'!C:C=$B1544)),
  IF(
    OR(
      ISNUMBER(SEARCH(""CDM CASH DEPOSIT"",$C1544)),
      ISNUMBER(SEARCH(""CASH DEPOSIT"",$C1544)),
      COUNTIF('SUMMARY D"&amp;"ATA'!D:D,$C1544)&lt;&gt;1
    ),
    """",
    IFERROR(TEXTJOIN(CHAR(10),TRUE,FILTER('SUMMARY DATA'!I:I,'SUMMARY DATA'!D:D=$C1544)),"""")
  )
)"),"")</f>
        <v/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 ht="15.75" customHeight="1" spans="1:27">
      <c r="A1545" s="2"/>
      <c r="B1545" s="2"/>
      <c r="C1545" s="2"/>
      <c r="D1545" s="6"/>
      <c r="E1545" s="4" t="str">
        <f>IFERROR(__xludf.DUMMYFUNCTION("IFERROR(
  TEXTJOIN(CHAR(10),TRUE,FILTER('SUMMARY DATA'!E:E,'SUMMARY DATA'!A:A=$A1545,'SUMMARY DATA'!C:C=$B1545)),
  IF(
    OR(
      ISNUMBER(SEARCH(""CDM CASH DEPOSIT"",$C1545)),
      ISNUMBER(SEARCH(""CASH DEPOSIT"",$C1545)),
      COUNTIF('SUMMARY D"&amp;"ATA'!D:D,$C1545)&lt;&gt;1
    ),
    """",
    IFERROR(TEXTJOIN(CHAR(10),TRUE,FILTER('SUMMARY DATA'!E:E,'SUMMARY DATA'!D:D=$C1545)),"""")
  )
)"),"")</f>
        <v/>
      </c>
      <c r="F1545" s="2" t="str">
        <f>IFERROR(__xludf.DUMMYFUNCTION("IFERROR(
  TEXTJOIN(CHAR(10),TRUE,FILTER('SUMMARY DATA'!F:F,'SUMMARY DATA'!A:A=$A1545,'SUMMARY DATA'!C:C=$B1545)),
  IF(
    OR(
      ISNUMBER(SEARCH(""CDM CASH DEPOSIT"",$C1545)),
      ISNUMBER(SEARCH(""CASH DEPOSIT"",$C1545)),
      COUNTIF('SUMMARY D"&amp;"ATA'!D:D,$C1545)&lt;&gt;1
    ),
    """",
    IFERROR(TEXTJOIN(CHAR(10),TRUE,FILTER('SUMMARY DATA'!F:F,'SUMMARY DATA'!D:D=$C1545)),"""")
  )
)"),"")</f>
        <v/>
      </c>
      <c r="G1545" s="2" t="str">
        <f>IFERROR(__xludf.DUMMYFUNCTION("IFERROR(
  TEXTJOIN(CHAR(10),TRUE,FILTER('SUMMARY DATA'!G:G,'SUMMARY DATA'!A:A=$A1545,'SUMMARY DATA'!C:C=$B1545)),
  IF(
    OR(
      ISNUMBER(SEARCH(""CDM CASH DEPOSIT"",$C1545)),
      ISNUMBER(SEARCH(""CASH DEPOSIT"",$C1545)),
      COUNTIF('SUMMARY D"&amp;"ATA'!D:D,$C1545)&lt;&gt;1
    ),
    """",
    IFERROR(TEXTJOIN(CHAR(10),TRUE,FILTER('SUMMARY DATA'!G:G,'SUMMARY DATA'!D:D=$C1545)),"""")
  )
)"),"")</f>
        <v/>
      </c>
      <c r="H1545" s="6" t="str">
        <f>IFERROR(__xludf.DUMMYFUNCTION("IFERROR(
  TEXTJOIN(CHAR(10),TRUE,FILTER('SUMMARY DATA'!H:H,'SUMMARY DATA'!A:A=$A1545,'SUMMARY DATA'!C:C=$B1545)),
  IF(
    OR(
      ISNUMBER(SEARCH(""CDM CASH DEPOSIT"",$C1545)),
      ISNUMBER(SEARCH(""CASH DEPOSIT"",$C1545)),
      COUNTIF('SUMMARY D"&amp;"ATA'!D:D,$C1545)&lt;&gt;1
    ),
    """",
    IFERROR(TEXTJOIN(CHAR(10),TRUE,FILTER('SUMMARY DATA'!H:H,'SUMMARY DATA'!D:D=$C1545)),"""")
  )
)"),"")</f>
        <v/>
      </c>
      <c r="I1545" s="6" t="str">
        <f>IFERROR(__xludf.DUMMYFUNCTION("IF(H1545="""","""",
SUM(ARRAYFORMULA(VALUE(SPLIT(H1545,CHAR(10)))))
)"),"")</f>
        <v/>
      </c>
      <c r="J1545" s="2" t="str">
        <f>IFERROR(__xludf.DUMMYFUNCTION("IFERROR(
  TEXTJOIN(CHAR(10),TRUE,FILTER('SUMMARY DATA'!I:I,'SUMMARY DATA'!A:A=$A1545,'SUMMARY DATA'!C:C=$B1545)),
  IF(
    OR(
      ISNUMBER(SEARCH(""CDM CASH DEPOSIT"",$C1545)),
      ISNUMBER(SEARCH(""CASH DEPOSIT"",$C1545)),
      COUNTIF('SUMMARY D"&amp;"ATA'!D:D,$C1545)&lt;&gt;1
    ),
    """",
    IFERROR(TEXTJOIN(CHAR(10),TRUE,FILTER('SUMMARY DATA'!I:I,'SUMMARY DATA'!D:D=$C1545)),"""")
  )
)"),"")</f>
        <v/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 ht="15.75" customHeight="1" spans="1:27">
      <c r="A1546" s="2"/>
      <c r="B1546" s="2"/>
      <c r="C1546" s="2"/>
      <c r="D1546" s="6"/>
      <c r="E1546" s="4" t="str">
        <f>IFERROR(__xludf.DUMMYFUNCTION("IFERROR(
  TEXTJOIN(CHAR(10),TRUE,FILTER('SUMMARY DATA'!E:E,'SUMMARY DATA'!A:A=$A1546,'SUMMARY DATA'!C:C=$B1546)),
  IF(
    OR(
      ISNUMBER(SEARCH(""CDM CASH DEPOSIT"",$C1546)),
      ISNUMBER(SEARCH(""CASH DEPOSIT"",$C1546)),
      COUNTIF('SUMMARY D"&amp;"ATA'!D:D,$C1546)&lt;&gt;1
    ),
    """",
    IFERROR(TEXTJOIN(CHAR(10),TRUE,FILTER('SUMMARY DATA'!E:E,'SUMMARY DATA'!D:D=$C1546)),"""")
  )
)"),"")</f>
        <v/>
      </c>
      <c r="F1546" s="2" t="str">
        <f>IFERROR(__xludf.DUMMYFUNCTION("IFERROR(
  TEXTJOIN(CHAR(10),TRUE,FILTER('SUMMARY DATA'!F:F,'SUMMARY DATA'!A:A=$A1546,'SUMMARY DATA'!C:C=$B1546)),
  IF(
    OR(
      ISNUMBER(SEARCH(""CDM CASH DEPOSIT"",$C1546)),
      ISNUMBER(SEARCH(""CASH DEPOSIT"",$C1546)),
      COUNTIF('SUMMARY D"&amp;"ATA'!D:D,$C1546)&lt;&gt;1
    ),
    """",
    IFERROR(TEXTJOIN(CHAR(10),TRUE,FILTER('SUMMARY DATA'!F:F,'SUMMARY DATA'!D:D=$C1546)),"""")
  )
)"),"")</f>
        <v/>
      </c>
      <c r="G1546" s="2" t="str">
        <f>IFERROR(__xludf.DUMMYFUNCTION("IFERROR(
  TEXTJOIN(CHAR(10),TRUE,FILTER('SUMMARY DATA'!G:G,'SUMMARY DATA'!A:A=$A1546,'SUMMARY DATA'!C:C=$B1546)),
  IF(
    OR(
      ISNUMBER(SEARCH(""CDM CASH DEPOSIT"",$C1546)),
      ISNUMBER(SEARCH(""CASH DEPOSIT"",$C1546)),
      COUNTIF('SUMMARY D"&amp;"ATA'!D:D,$C1546)&lt;&gt;1
    ),
    """",
    IFERROR(TEXTJOIN(CHAR(10),TRUE,FILTER('SUMMARY DATA'!G:G,'SUMMARY DATA'!D:D=$C1546)),"""")
  )
)"),"")</f>
        <v/>
      </c>
      <c r="H1546" s="6" t="str">
        <f>IFERROR(__xludf.DUMMYFUNCTION("IFERROR(
  TEXTJOIN(CHAR(10),TRUE,FILTER('SUMMARY DATA'!H:H,'SUMMARY DATA'!A:A=$A1546,'SUMMARY DATA'!C:C=$B1546)),
  IF(
    OR(
      ISNUMBER(SEARCH(""CDM CASH DEPOSIT"",$C1546)),
      ISNUMBER(SEARCH(""CASH DEPOSIT"",$C1546)),
      COUNTIF('SUMMARY D"&amp;"ATA'!D:D,$C1546)&lt;&gt;1
    ),
    """",
    IFERROR(TEXTJOIN(CHAR(10),TRUE,FILTER('SUMMARY DATA'!H:H,'SUMMARY DATA'!D:D=$C1546)),"""")
  )
)"),"")</f>
        <v/>
      </c>
      <c r="I1546" s="6" t="str">
        <f>IFERROR(__xludf.DUMMYFUNCTION("IF(H1546="""","""",
SUM(ARRAYFORMULA(VALUE(SPLIT(H1546,CHAR(10)))))
)"),"")</f>
        <v/>
      </c>
      <c r="J1546" s="2" t="str">
        <f>IFERROR(__xludf.DUMMYFUNCTION("IFERROR(
  TEXTJOIN(CHAR(10),TRUE,FILTER('SUMMARY DATA'!I:I,'SUMMARY DATA'!A:A=$A1546,'SUMMARY DATA'!C:C=$B1546)),
  IF(
    OR(
      ISNUMBER(SEARCH(""CDM CASH DEPOSIT"",$C1546)),
      ISNUMBER(SEARCH(""CASH DEPOSIT"",$C1546)),
      COUNTIF('SUMMARY D"&amp;"ATA'!D:D,$C1546)&lt;&gt;1
    ),
    """",
    IFERROR(TEXTJOIN(CHAR(10),TRUE,FILTER('SUMMARY DATA'!I:I,'SUMMARY DATA'!D:D=$C1546)),"""")
  )
)"),"")</f>
        <v/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 ht="15.75" customHeight="1" spans="1:27">
      <c r="A1547" s="2"/>
      <c r="B1547" s="2"/>
      <c r="C1547" s="2"/>
      <c r="D1547" s="6"/>
      <c r="E1547" s="4" t="str">
        <f>IFERROR(__xludf.DUMMYFUNCTION("IFERROR(
  TEXTJOIN(CHAR(10),TRUE,FILTER('SUMMARY DATA'!E:E,'SUMMARY DATA'!A:A=$A1547,'SUMMARY DATA'!C:C=$B1547)),
  IF(
    OR(
      ISNUMBER(SEARCH(""CDM CASH DEPOSIT"",$C1547)),
      ISNUMBER(SEARCH(""CASH DEPOSIT"",$C1547)),
      COUNTIF('SUMMARY D"&amp;"ATA'!D:D,$C1547)&lt;&gt;1
    ),
    """",
    IFERROR(TEXTJOIN(CHAR(10),TRUE,FILTER('SUMMARY DATA'!E:E,'SUMMARY DATA'!D:D=$C1547)),"""")
  )
)"),"")</f>
        <v/>
      </c>
      <c r="F1547" s="2" t="str">
        <f>IFERROR(__xludf.DUMMYFUNCTION("IFERROR(
  TEXTJOIN(CHAR(10),TRUE,FILTER('SUMMARY DATA'!F:F,'SUMMARY DATA'!A:A=$A1547,'SUMMARY DATA'!C:C=$B1547)),
  IF(
    OR(
      ISNUMBER(SEARCH(""CDM CASH DEPOSIT"",$C1547)),
      ISNUMBER(SEARCH(""CASH DEPOSIT"",$C1547)),
      COUNTIF('SUMMARY D"&amp;"ATA'!D:D,$C1547)&lt;&gt;1
    ),
    """",
    IFERROR(TEXTJOIN(CHAR(10),TRUE,FILTER('SUMMARY DATA'!F:F,'SUMMARY DATA'!D:D=$C1547)),"""")
  )
)"),"")</f>
        <v/>
      </c>
      <c r="G1547" s="2" t="str">
        <f>IFERROR(__xludf.DUMMYFUNCTION("IFERROR(
  TEXTJOIN(CHAR(10),TRUE,FILTER('SUMMARY DATA'!G:G,'SUMMARY DATA'!A:A=$A1547,'SUMMARY DATA'!C:C=$B1547)),
  IF(
    OR(
      ISNUMBER(SEARCH(""CDM CASH DEPOSIT"",$C1547)),
      ISNUMBER(SEARCH(""CASH DEPOSIT"",$C1547)),
      COUNTIF('SUMMARY D"&amp;"ATA'!D:D,$C1547)&lt;&gt;1
    ),
    """",
    IFERROR(TEXTJOIN(CHAR(10),TRUE,FILTER('SUMMARY DATA'!G:G,'SUMMARY DATA'!D:D=$C1547)),"""")
  )
)"),"")</f>
        <v/>
      </c>
      <c r="H1547" s="6" t="str">
        <f>IFERROR(__xludf.DUMMYFUNCTION("IFERROR(
  TEXTJOIN(CHAR(10),TRUE,FILTER('SUMMARY DATA'!H:H,'SUMMARY DATA'!A:A=$A1547,'SUMMARY DATA'!C:C=$B1547)),
  IF(
    OR(
      ISNUMBER(SEARCH(""CDM CASH DEPOSIT"",$C1547)),
      ISNUMBER(SEARCH(""CASH DEPOSIT"",$C1547)),
      COUNTIF('SUMMARY D"&amp;"ATA'!D:D,$C1547)&lt;&gt;1
    ),
    """",
    IFERROR(TEXTJOIN(CHAR(10),TRUE,FILTER('SUMMARY DATA'!H:H,'SUMMARY DATA'!D:D=$C1547)),"""")
  )
)"),"")</f>
        <v/>
      </c>
      <c r="I1547" s="6" t="str">
        <f>IFERROR(__xludf.DUMMYFUNCTION("IF(H1547="""","""",
SUM(ARRAYFORMULA(VALUE(SPLIT(H1547,CHAR(10)))))
)"),"")</f>
        <v/>
      </c>
      <c r="J1547" s="2" t="str">
        <f>IFERROR(__xludf.DUMMYFUNCTION("IFERROR(
  TEXTJOIN(CHAR(10),TRUE,FILTER('SUMMARY DATA'!I:I,'SUMMARY DATA'!A:A=$A1547,'SUMMARY DATA'!C:C=$B1547)),
  IF(
    OR(
      ISNUMBER(SEARCH(""CDM CASH DEPOSIT"",$C1547)),
      ISNUMBER(SEARCH(""CASH DEPOSIT"",$C1547)),
      COUNTIF('SUMMARY D"&amp;"ATA'!D:D,$C1547)&lt;&gt;1
    ),
    """",
    IFERROR(TEXTJOIN(CHAR(10),TRUE,FILTER('SUMMARY DATA'!I:I,'SUMMARY DATA'!D:D=$C1547)),"""")
  )
)"),"")</f>
        <v/>
      </c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 ht="15.75" customHeight="1" spans="1:27">
      <c r="A1548" s="2"/>
      <c r="B1548" s="2"/>
      <c r="C1548" s="2"/>
      <c r="D1548" s="6"/>
      <c r="E1548" s="4" t="str">
        <f>IFERROR(__xludf.DUMMYFUNCTION("IFERROR(
  TEXTJOIN(CHAR(10),TRUE,FILTER('SUMMARY DATA'!E:E,'SUMMARY DATA'!A:A=$A1548,'SUMMARY DATA'!C:C=$B1548)),
  IF(
    OR(
      ISNUMBER(SEARCH(""CDM CASH DEPOSIT"",$C1548)),
      ISNUMBER(SEARCH(""CASH DEPOSIT"",$C1548)),
      COUNTIF('SUMMARY D"&amp;"ATA'!D:D,$C1548)&lt;&gt;1
    ),
    """",
    IFERROR(TEXTJOIN(CHAR(10),TRUE,FILTER('SUMMARY DATA'!E:E,'SUMMARY DATA'!D:D=$C1548)),"""")
  )
)"),"")</f>
        <v/>
      </c>
      <c r="F1548" s="2" t="str">
        <f>IFERROR(__xludf.DUMMYFUNCTION("IFERROR(
  TEXTJOIN(CHAR(10),TRUE,FILTER('SUMMARY DATA'!F:F,'SUMMARY DATA'!A:A=$A1548,'SUMMARY DATA'!C:C=$B1548)),
  IF(
    OR(
      ISNUMBER(SEARCH(""CDM CASH DEPOSIT"",$C1548)),
      ISNUMBER(SEARCH(""CASH DEPOSIT"",$C1548)),
      COUNTIF('SUMMARY D"&amp;"ATA'!D:D,$C1548)&lt;&gt;1
    ),
    """",
    IFERROR(TEXTJOIN(CHAR(10),TRUE,FILTER('SUMMARY DATA'!F:F,'SUMMARY DATA'!D:D=$C1548)),"""")
  )
)"),"")</f>
        <v/>
      </c>
      <c r="G1548" s="2" t="str">
        <f>IFERROR(__xludf.DUMMYFUNCTION("IFERROR(
  TEXTJOIN(CHAR(10),TRUE,FILTER('SUMMARY DATA'!G:G,'SUMMARY DATA'!A:A=$A1548,'SUMMARY DATA'!C:C=$B1548)),
  IF(
    OR(
      ISNUMBER(SEARCH(""CDM CASH DEPOSIT"",$C1548)),
      ISNUMBER(SEARCH(""CASH DEPOSIT"",$C1548)),
      COUNTIF('SUMMARY D"&amp;"ATA'!D:D,$C1548)&lt;&gt;1
    ),
    """",
    IFERROR(TEXTJOIN(CHAR(10),TRUE,FILTER('SUMMARY DATA'!G:G,'SUMMARY DATA'!D:D=$C1548)),"""")
  )
)"),"")</f>
        <v/>
      </c>
      <c r="H1548" s="6" t="str">
        <f>IFERROR(__xludf.DUMMYFUNCTION("IFERROR(
  TEXTJOIN(CHAR(10),TRUE,FILTER('SUMMARY DATA'!H:H,'SUMMARY DATA'!A:A=$A1548,'SUMMARY DATA'!C:C=$B1548)),
  IF(
    OR(
      ISNUMBER(SEARCH(""CDM CASH DEPOSIT"",$C1548)),
      ISNUMBER(SEARCH(""CASH DEPOSIT"",$C1548)),
      COUNTIF('SUMMARY D"&amp;"ATA'!D:D,$C1548)&lt;&gt;1
    ),
    """",
    IFERROR(TEXTJOIN(CHAR(10),TRUE,FILTER('SUMMARY DATA'!H:H,'SUMMARY DATA'!D:D=$C1548)),"""")
  )
)"),"")</f>
        <v/>
      </c>
      <c r="I1548" s="6" t="str">
        <f>IFERROR(__xludf.DUMMYFUNCTION("IF(H1548="""","""",
SUM(ARRAYFORMULA(VALUE(SPLIT(H1548,CHAR(10)))))
)"),"")</f>
        <v/>
      </c>
      <c r="J1548" s="2" t="str">
        <f>IFERROR(__xludf.DUMMYFUNCTION("IFERROR(
  TEXTJOIN(CHAR(10),TRUE,FILTER('SUMMARY DATA'!I:I,'SUMMARY DATA'!A:A=$A1548,'SUMMARY DATA'!C:C=$B1548)),
  IF(
    OR(
      ISNUMBER(SEARCH(""CDM CASH DEPOSIT"",$C1548)),
      ISNUMBER(SEARCH(""CASH DEPOSIT"",$C1548)),
      COUNTIF('SUMMARY D"&amp;"ATA'!D:D,$C1548)&lt;&gt;1
    ),
    """",
    IFERROR(TEXTJOIN(CHAR(10),TRUE,FILTER('SUMMARY DATA'!I:I,'SUMMARY DATA'!D:D=$C1548)),"""")
  )
)"),"")</f>
        <v/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 ht="15.75" customHeight="1" spans="1:27">
      <c r="A1549" s="2"/>
      <c r="B1549" s="2"/>
      <c r="C1549" s="2"/>
      <c r="D1549" s="6"/>
      <c r="E1549" s="4" t="str">
        <f>IFERROR(__xludf.DUMMYFUNCTION("IFERROR(
  TEXTJOIN(CHAR(10),TRUE,FILTER('SUMMARY DATA'!E:E,'SUMMARY DATA'!A:A=$A1549,'SUMMARY DATA'!C:C=$B1549)),
  IF(
    OR(
      ISNUMBER(SEARCH(""CDM CASH DEPOSIT"",$C1549)),
      ISNUMBER(SEARCH(""CASH DEPOSIT"",$C1549)),
      COUNTIF('SUMMARY D"&amp;"ATA'!D:D,$C1549)&lt;&gt;1
    ),
    """",
    IFERROR(TEXTJOIN(CHAR(10),TRUE,FILTER('SUMMARY DATA'!E:E,'SUMMARY DATA'!D:D=$C1549)),"""")
  )
)"),"")</f>
        <v/>
      </c>
      <c r="F1549" s="2" t="str">
        <f>IFERROR(__xludf.DUMMYFUNCTION("IFERROR(
  TEXTJOIN(CHAR(10),TRUE,FILTER('SUMMARY DATA'!F:F,'SUMMARY DATA'!A:A=$A1549,'SUMMARY DATA'!C:C=$B1549)),
  IF(
    OR(
      ISNUMBER(SEARCH(""CDM CASH DEPOSIT"",$C1549)),
      ISNUMBER(SEARCH(""CASH DEPOSIT"",$C1549)),
      COUNTIF('SUMMARY D"&amp;"ATA'!D:D,$C1549)&lt;&gt;1
    ),
    """",
    IFERROR(TEXTJOIN(CHAR(10),TRUE,FILTER('SUMMARY DATA'!F:F,'SUMMARY DATA'!D:D=$C1549)),"""")
  )
)"),"")</f>
        <v/>
      </c>
      <c r="G1549" s="2" t="str">
        <f>IFERROR(__xludf.DUMMYFUNCTION("IFERROR(
  TEXTJOIN(CHAR(10),TRUE,FILTER('SUMMARY DATA'!G:G,'SUMMARY DATA'!A:A=$A1549,'SUMMARY DATA'!C:C=$B1549)),
  IF(
    OR(
      ISNUMBER(SEARCH(""CDM CASH DEPOSIT"",$C1549)),
      ISNUMBER(SEARCH(""CASH DEPOSIT"",$C1549)),
      COUNTIF('SUMMARY D"&amp;"ATA'!D:D,$C1549)&lt;&gt;1
    ),
    """",
    IFERROR(TEXTJOIN(CHAR(10),TRUE,FILTER('SUMMARY DATA'!G:G,'SUMMARY DATA'!D:D=$C1549)),"""")
  )
)"),"")</f>
        <v/>
      </c>
      <c r="H1549" s="6" t="str">
        <f>IFERROR(__xludf.DUMMYFUNCTION("IFERROR(
  TEXTJOIN(CHAR(10),TRUE,FILTER('SUMMARY DATA'!H:H,'SUMMARY DATA'!A:A=$A1549,'SUMMARY DATA'!C:C=$B1549)),
  IF(
    OR(
      ISNUMBER(SEARCH(""CDM CASH DEPOSIT"",$C1549)),
      ISNUMBER(SEARCH(""CASH DEPOSIT"",$C1549)),
      COUNTIF('SUMMARY D"&amp;"ATA'!D:D,$C1549)&lt;&gt;1
    ),
    """",
    IFERROR(TEXTJOIN(CHAR(10),TRUE,FILTER('SUMMARY DATA'!H:H,'SUMMARY DATA'!D:D=$C1549)),"""")
  )
)"),"")</f>
        <v/>
      </c>
      <c r="I1549" s="6" t="str">
        <f>IFERROR(__xludf.DUMMYFUNCTION("IF(H1549="""","""",
SUM(ARRAYFORMULA(VALUE(SPLIT(H1549,CHAR(10)))))
)"),"")</f>
        <v/>
      </c>
      <c r="J1549" s="2" t="str">
        <f>IFERROR(__xludf.DUMMYFUNCTION("IFERROR(
  TEXTJOIN(CHAR(10),TRUE,FILTER('SUMMARY DATA'!I:I,'SUMMARY DATA'!A:A=$A1549,'SUMMARY DATA'!C:C=$B1549)),
  IF(
    OR(
      ISNUMBER(SEARCH(""CDM CASH DEPOSIT"",$C1549)),
      ISNUMBER(SEARCH(""CASH DEPOSIT"",$C1549)),
      COUNTIF('SUMMARY D"&amp;"ATA'!D:D,$C1549)&lt;&gt;1
    ),
    """",
    IFERROR(TEXTJOIN(CHAR(10),TRUE,FILTER('SUMMARY DATA'!I:I,'SUMMARY DATA'!D:D=$C1549)),"""")
  )
)"),"")</f>
        <v/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 ht="15.75" customHeight="1" spans="1:27">
      <c r="A1550" s="2"/>
      <c r="B1550" s="2"/>
      <c r="C1550" s="2"/>
      <c r="D1550" s="6"/>
      <c r="E1550" s="4" t="str">
        <f>IFERROR(__xludf.DUMMYFUNCTION("IFERROR(
  TEXTJOIN(CHAR(10),TRUE,FILTER('SUMMARY DATA'!E:E,'SUMMARY DATA'!A:A=$A1550,'SUMMARY DATA'!C:C=$B1550)),
  IF(
    OR(
      ISNUMBER(SEARCH(""CDM CASH DEPOSIT"",$C1550)),
      ISNUMBER(SEARCH(""CASH DEPOSIT"",$C1550)),
      COUNTIF('SUMMARY D"&amp;"ATA'!D:D,$C1550)&lt;&gt;1
    ),
    """",
    IFERROR(TEXTJOIN(CHAR(10),TRUE,FILTER('SUMMARY DATA'!E:E,'SUMMARY DATA'!D:D=$C1550)),"""")
  )
)"),"")</f>
        <v/>
      </c>
      <c r="F1550" s="2" t="str">
        <f>IFERROR(__xludf.DUMMYFUNCTION("IFERROR(
  TEXTJOIN(CHAR(10),TRUE,FILTER('SUMMARY DATA'!F:F,'SUMMARY DATA'!A:A=$A1550,'SUMMARY DATA'!C:C=$B1550)),
  IF(
    OR(
      ISNUMBER(SEARCH(""CDM CASH DEPOSIT"",$C1550)),
      ISNUMBER(SEARCH(""CASH DEPOSIT"",$C1550)),
      COUNTIF('SUMMARY D"&amp;"ATA'!D:D,$C1550)&lt;&gt;1
    ),
    """",
    IFERROR(TEXTJOIN(CHAR(10),TRUE,FILTER('SUMMARY DATA'!F:F,'SUMMARY DATA'!D:D=$C1550)),"""")
  )
)"),"")</f>
        <v/>
      </c>
      <c r="G1550" s="2" t="str">
        <f>IFERROR(__xludf.DUMMYFUNCTION("IFERROR(
  TEXTJOIN(CHAR(10),TRUE,FILTER('SUMMARY DATA'!G:G,'SUMMARY DATA'!A:A=$A1550,'SUMMARY DATA'!C:C=$B1550)),
  IF(
    OR(
      ISNUMBER(SEARCH(""CDM CASH DEPOSIT"",$C1550)),
      ISNUMBER(SEARCH(""CASH DEPOSIT"",$C1550)),
      COUNTIF('SUMMARY D"&amp;"ATA'!D:D,$C1550)&lt;&gt;1
    ),
    """",
    IFERROR(TEXTJOIN(CHAR(10),TRUE,FILTER('SUMMARY DATA'!G:G,'SUMMARY DATA'!D:D=$C1550)),"""")
  )
)"),"")</f>
        <v/>
      </c>
      <c r="H1550" s="6" t="str">
        <f>IFERROR(__xludf.DUMMYFUNCTION("IFERROR(
  TEXTJOIN(CHAR(10),TRUE,FILTER('SUMMARY DATA'!H:H,'SUMMARY DATA'!A:A=$A1550,'SUMMARY DATA'!C:C=$B1550)),
  IF(
    OR(
      ISNUMBER(SEARCH(""CDM CASH DEPOSIT"",$C1550)),
      ISNUMBER(SEARCH(""CASH DEPOSIT"",$C1550)),
      COUNTIF('SUMMARY D"&amp;"ATA'!D:D,$C1550)&lt;&gt;1
    ),
    """",
    IFERROR(TEXTJOIN(CHAR(10),TRUE,FILTER('SUMMARY DATA'!H:H,'SUMMARY DATA'!D:D=$C1550)),"""")
  )
)"),"")</f>
        <v/>
      </c>
      <c r="I1550" s="6" t="str">
        <f>IFERROR(__xludf.DUMMYFUNCTION("IF(H1550="""","""",
SUM(ARRAYFORMULA(VALUE(SPLIT(H1550,CHAR(10)))))
)"),"")</f>
        <v/>
      </c>
      <c r="J1550" s="2" t="str">
        <f>IFERROR(__xludf.DUMMYFUNCTION("IFERROR(
  TEXTJOIN(CHAR(10),TRUE,FILTER('SUMMARY DATA'!I:I,'SUMMARY DATA'!A:A=$A1550,'SUMMARY DATA'!C:C=$B1550)),
  IF(
    OR(
      ISNUMBER(SEARCH(""CDM CASH DEPOSIT"",$C1550)),
      ISNUMBER(SEARCH(""CASH DEPOSIT"",$C1550)),
      COUNTIF('SUMMARY D"&amp;"ATA'!D:D,$C1550)&lt;&gt;1
    ),
    """",
    IFERROR(TEXTJOIN(CHAR(10),TRUE,FILTER('SUMMARY DATA'!I:I,'SUMMARY DATA'!D:D=$C1550)),"""")
  )
)"),"")</f>
        <v/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 ht="15.75" customHeight="1" spans="1:27">
      <c r="A1551" s="2"/>
      <c r="B1551" s="2"/>
      <c r="C1551" s="2"/>
      <c r="D1551" s="6"/>
      <c r="E1551" s="4" t="str">
        <f>IFERROR(__xludf.DUMMYFUNCTION("IFERROR(
  TEXTJOIN(CHAR(10),TRUE,FILTER('SUMMARY DATA'!E:E,'SUMMARY DATA'!A:A=$A1551,'SUMMARY DATA'!C:C=$B1551)),
  IF(
    OR(
      ISNUMBER(SEARCH(""CDM CASH DEPOSIT"",$C1551)),
      ISNUMBER(SEARCH(""CASH DEPOSIT"",$C1551)),
      COUNTIF('SUMMARY D"&amp;"ATA'!D:D,$C1551)&lt;&gt;1
    ),
    """",
    IFERROR(TEXTJOIN(CHAR(10),TRUE,FILTER('SUMMARY DATA'!E:E,'SUMMARY DATA'!D:D=$C1551)),"""")
  )
)"),"")</f>
        <v/>
      </c>
      <c r="F1551" s="2" t="str">
        <f>IFERROR(__xludf.DUMMYFUNCTION("IFERROR(
  TEXTJOIN(CHAR(10),TRUE,FILTER('SUMMARY DATA'!F:F,'SUMMARY DATA'!A:A=$A1551,'SUMMARY DATA'!C:C=$B1551)),
  IF(
    OR(
      ISNUMBER(SEARCH(""CDM CASH DEPOSIT"",$C1551)),
      ISNUMBER(SEARCH(""CASH DEPOSIT"",$C1551)),
      COUNTIF('SUMMARY D"&amp;"ATA'!D:D,$C1551)&lt;&gt;1
    ),
    """",
    IFERROR(TEXTJOIN(CHAR(10),TRUE,FILTER('SUMMARY DATA'!F:F,'SUMMARY DATA'!D:D=$C1551)),"""")
  )
)"),"")</f>
        <v/>
      </c>
      <c r="G1551" s="2" t="str">
        <f>IFERROR(__xludf.DUMMYFUNCTION("IFERROR(
  TEXTJOIN(CHAR(10),TRUE,FILTER('SUMMARY DATA'!G:G,'SUMMARY DATA'!A:A=$A1551,'SUMMARY DATA'!C:C=$B1551)),
  IF(
    OR(
      ISNUMBER(SEARCH(""CDM CASH DEPOSIT"",$C1551)),
      ISNUMBER(SEARCH(""CASH DEPOSIT"",$C1551)),
      COUNTIF('SUMMARY D"&amp;"ATA'!D:D,$C1551)&lt;&gt;1
    ),
    """",
    IFERROR(TEXTJOIN(CHAR(10),TRUE,FILTER('SUMMARY DATA'!G:G,'SUMMARY DATA'!D:D=$C1551)),"""")
  )
)"),"")</f>
        <v/>
      </c>
      <c r="H1551" s="6" t="str">
        <f>IFERROR(__xludf.DUMMYFUNCTION("IFERROR(
  TEXTJOIN(CHAR(10),TRUE,FILTER('SUMMARY DATA'!H:H,'SUMMARY DATA'!A:A=$A1551,'SUMMARY DATA'!C:C=$B1551)),
  IF(
    OR(
      ISNUMBER(SEARCH(""CDM CASH DEPOSIT"",$C1551)),
      ISNUMBER(SEARCH(""CASH DEPOSIT"",$C1551)),
      COUNTIF('SUMMARY D"&amp;"ATA'!D:D,$C1551)&lt;&gt;1
    ),
    """",
    IFERROR(TEXTJOIN(CHAR(10),TRUE,FILTER('SUMMARY DATA'!H:H,'SUMMARY DATA'!D:D=$C1551)),"""")
  )
)"),"")</f>
        <v/>
      </c>
      <c r="I1551" s="6" t="str">
        <f>IFERROR(__xludf.DUMMYFUNCTION("IF(H1551="""","""",
SUM(ARRAYFORMULA(VALUE(SPLIT(H1551,CHAR(10)))))
)"),"")</f>
        <v/>
      </c>
      <c r="J1551" s="2" t="str">
        <f>IFERROR(__xludf.DUMMYFUNCTION("IFERROR(
  TEXTJOIN(CHAR(10),TRUE,FILTER('SUMMARY DATA'!I:I,'SUMMARY DATA'!A:A=$A1551,'SUMMARY DATA'!C:C=$B1551)),
  IF(
    OR(
      ISNUMBER(SEARCH(""CDM CASH DEPOSIT"",$C1551)),
      ISNUMBER(SEARCH(""CASH DEPOSIT"",$C1551)),
      COUNTIF('SUMMARY D"&amp;"ATA'!D:D,$C1551)&lt;&gt;1
    ),
    """",
    IFERROR(TEXTJOIN(CHAR(10),TRUE,FILTER('SUMMARY DATA'!I:I,'SUMMARY DATA'!D:D=$C1551)),"""")
  )
)"),"")</f>
        <v/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 ht="15.75" customHeight="1" spans="1:27">
      <c r="A1552" s="2"/>
      <c r="B1552" s="2"/>
      <c r="C1552" s="2"/>
      <c r="D1552" s="6"/>
      <c r="E1552" s="4" t="str">
        <f>IFERROR(__xludf.DUMMYFUNCTION("IFERROR(
  TEXTJOIN(CHAR(10),TRUE,FILTER('SUMMARY DATA'!E:E,'SUMMARY DATA'!A:A=$A1552,'SUMMARY DATA'!C:C=$B1552)),
  IF(
    OR(
      ISNUMBER(SEARCH(""CDM CASH DEPOSIT"",$C1552)),
      ISNUMBER(SEARCH(""CASH DEPOSIT"",$C1552)),
      COUNTIF('SUMMARY D"&amp;"ATA'!D:D,$C1552)&lt;&gt;1
    ),
    """",
    IFERROR(TEXTJOIN(CHAR(10),TRUE,FILTER('SUMMARY DATA'!E:E,'SUMMARY DATA'!D:D=$C1552)),"""")
  )
)"),"")</f>
        <v/>
      </c>
      <c r="F1552" s="2" t="str">
        <f>IFERROR(__xludf.DUMMYFUNCTION("IFERROR(
  TEXTJOIN(CHAR(10),TRUE,FILTER('SUMMARY DATA'!F:F,'SUMMARY DATA'!A:A=$A1552,'SUMMARY DATA'!C:C=$B1552)),
  IF(
    OR(
      ISNUMBER(SEARCH(""CDM CASH DEPOSIT"",$C1552)),
      ISNUMBER(SEARCH(""CASH DEPOSIT"",$C1552)),
      COUNTIF('SUMMARY D"&amp;"ATA'!D:D,$C1552)&lt;&gt;1
    ),
    """",
    IFERROR(TEXTJOIN(CHAR(10),TRUE,FILTER('SUMMARY DATA'!F:F,'SUMMARY DATA'!D:D=$C1552)),"""")
  )
)"),"")</f>
        <v/>
      </c>
      <c r="G1552" s="2" t="str">
        <f>IFERROR(__xludf.DUMMYFUNCTION("IFERROR(
  TEXTJOIN(CHAR(10),TRUE,FILTER('SUMMARY DATA'!G:G,'SUMMARY DATA'!A:A=$A1552,'SUMMARY DATA'!C:C=$B1552)),
  IF(
    OR(
      ISNUMBER(SEARCH(""CDM CASH DEPOSIT"",$C1552)),
      ISNUMBER(SEARCH(""CASH DEPOSIT"",$C1552)),
      COUNTIF('SUMMARY D"&amp;"ATA'!D:D,$C1552)&lt;&gt;1
    ),
    """",
    IFERROR(TEXTJOIN(CHAR(10),TRUE,FILTER('SUMMARY DATA'!G:G,'SUMMARY DATA'!D:D=$C1552)),"""")
  )
)"),"")</f>
        <v/>
      </c>
      <c r="H1552" s="6" t="str">
        <f>IFERROR(__xludf.DUMMYFUNCTION("IFERROR(
  TEXTJOIN(CHAR(10),TRUE,FILTER('SUMMARY DATA'!H:H,'SUMMARY DATA'!A:A=$A1552,'SUMMARY DATA'!C:C=$B1552)),
  IF(
    OR(
      ISNUMBER(SEARCH(""CDM CASH DEPOSIT"",$C1552)),
      ISNUMBER(SEARCH(""CASH DEPOSIT"",$C1552)),
      COUNTIF('SUMMARY D"&amp;"ATA'!D:D,$C1552)&lt;&gt;1
    ),
    """",
    IFERROR(TEXTJOIN(CHAR(10),TRUE,FILTER('SUMMARY DATA'!H:H,'SUMMARY DATA'!D:D=$C1552)),"""")
  )
)"),"")</f>
        <v/>
      </c>
      <c r="I1552" s="6" t="str">
        <f>IFERROR(__xludf.DUMMYFUNCTION("IF(H1552="""","""",
SUM(ARRAYFORMULA(VALUE(SPLIT(H1552,CHAR(10)))))
)"),"")</f>
        <v/>
      </c>
      <c r="J1552" s="2" t="str">
        <f>IFERROR(__xludf.DUMMYFUNCTION("IFERROR(
  TEXTJOIN(CHAR(10),TRUE,FILTER('SUMMARY DATA'!I:I,'SUMMARY DATA'!A:A=$A1552,'SUMMARY DATA'!C:C=$B1552)),
  IF(
    OR(
      ISNUMBER(SEARCH(""CDM CASH DEPOSIT"",$C1552)),
      ISNUMBER(SEARCH(""CASH DEPOSIT"",$C1552)),
      COUNTIF('SUMMARY D"&amp;"ATA'!D:D,$C1552)&lt;&gt;1
    ),
    """",
    IFERROR(TEXTJOIN(CHAR(10),TRUE,FILTER('SUMMARY DATA'!I:I,'SUMMARY DATA'!D:D=$C1552)),"""")
  )
)"),"")</f>
        <v/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 ht="15.75" customHeight="1" spans="1:27">
      <c r="A1553" s="2"/>
      <c r="B1553" s="2"/>
      <c r="C1553" s="2"/>
      <c r="D1553" s="6"/>
      <c r="E1553" s="4" t="str">
        <f>IFERROR(__xludf.DUMMYFUNCTION("IFERROR(
  TEXTJOIN(CHAR(10),TRUE,FILTER('SUMMARY DATA'!E:E,'SUMMARY DATA'!A:A=$A1553,'SUMMARY DATA'!C:C=$B1553)),
  IF(
    OR(
      ISNUMBER(SEARCH(""CDM CASH DEPOSIT"",$C1553)),
      ISNUMBER(SEARCH(""CASH DEPOSIT"",$C1553)),
      COUNTIF('SUMMARY D"&amp;"ATA'!D:D,$C1553)&lt;&gt;1
    ),
    """",
    IFERROR(TEXTJOIN(CHAR(10),TRUE,FILTER('SUMMARY DATA'!E:E,'SUMMARY DATA'!D:D=$C1553)),"""")
  )
)"),"")</f>
        <v/>
      </c>
      <c r="F1553" s="2" t="str">
        <f>IFERROR(__xludf.DUMMYFUNCTION("IFERROR(
  TEXTJOIN(CHAR(10),TRUE,FILTER('SUMMARY DATA'!F:F,'SUMMARY DATA'!A:A=$A1553,'SUMMARY DATA'!C:C=$B1553)),
  IF(
    OR(
      ISNUMBER(SEARCH(""CDM CASH DEPOSIT"",$C1553)),
      ISNUMBER(SEARCH(""CASH DEPOSIT"",$C1553)),
      COUNTIF('SUMMARY D"&amp;"ATA'!D:D,$C1553)&lt;&gt;1
    ),
    """",
    IFERROR(TEXTJOIN(CHAR(10),TRUE,FILTER('SUMMARY DATA'!F:F,'SUMMARY DATA'!D:D=$C1553)),"""")
  )
)"),"")</f>
        <v/>
      </c>
      <c r="G1553" s="2" t="str">
        <f>IFERROR(__xludf.DUMMYFUNCTION("IFERROR(
  TEXTJOIN(CHAR(10),TRUE,FILTER('SUMMARY DATA'!G:G,'SUMMARY DATA'!A:A=$A1553,'SUMMARY DATA'!C:C=$B1553)),
  IF(
    OR(
      ISNUMBER(SEARCH(""CDM CASH DEPOSIT"",$C1553)),
      ISNUMBER(SEARCH(""CASH DEPOSIT"",$C1553)),
      COUNTIF('SUMMARY D"&amp;"ATA'!D:D,$C1553)&lt;&gt;1
    ),
    """",
    IFERROR(TEXTJOIN(CHAR(10),TRUE,FILTER('SUMMARY DATA'!G:G,'SUMMARY DATA'!D:D=$C1553)),"""")
  )
)"),"")</f>
        <v/>
      </c>
      <c r="H1553" s="6" t="str">
        <f>IFERROR(__xludf.DUMMYFUNCTION("IFERROR(
  TEXTJOIN(CHAR(10),TRUE,FILTER('SUMMARY DATA'!H:H,'SUMMARY DATA'!A:A=$A1553,'SUMMARY DATA'!C:C=$B1553)),
  IF(
    OR(
      ISNUMBER(SEARCH(""CDM CASH DEPOSIT"",$C1553)),
      ISNUMBER(SEARCH(""CASH DEPOSIT"",$C1553)),
      COUNTIF('SUMMARY D"&amp;"ATA'!D:D,$C1553)&lt;&gt;1
    ),
    """",
    IFERROR(TEXTJOIN(CHAR(10),TRUE,FILTER('SUMMARY DATA'!H:H,'SUMMARY DATA'!D:D=$C1553)),"""")
  )
)"),"")</f>
        <v/>
      </c>
      <c r="I1553" s="6" t="str">
        <f>IFERROR(__xludf.DUMMYFUNCTION("IF(H1553="""","""",
SUM(ARRAYFORMULA(VALUE(SPLIT(H1553,CHAR(10)))))
)"),"")</f>
        <v/>
      </c>
      <c r="J1553" s="2" t="str">
        <f>IFERROR(__xludf.DUMMYFUNCTION("IFERROR(
  TEXTJOIN(CHAR(10),TRUE,FILTER('SUMMARY DATA'!I:I,'SUMMARY DATA'!A:A=$A1553,'SUMMARY DATA'!C:C=$B1553)),
  IF(
    OR(
      ISNUMBER(SEARCH(""CDM CASH DEPOSIT"",$C1553)),
      ISNUMBER(SEARCH(""CASH DEPOSIT"",$C1553)),
      COUNTIF('SUMMARY D"&amp;"ATA'!D:D,$C1553)&lt;&gt;1
    ),
    """",
    IFERROR(TEXTJOIN(CHAR(10),TRUE,FILTER('SUMMARY DATA'!I:I,'SUMMARY DATA'!D:D=$C1553)),"""")
  )
)"),"")</f>
        <v/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 ht="15.75" customHeight="1" spans="1:27">
      <c r="A1554" s="2"/>
      <c r="B1554" s="2"/>
      <c r="C1554" s="2"/>
      <c r="D1554" s="6"/>
      <c r="E1554" s="4" t="str">
        <f>IFERROR(__xludf.DUMMYFUNCTION("IFERROR(
  TEXTJOIN(CHAR(10),TRUE,FILTER('SUMMARY DATA'!E:E,'SUMMARY DATA'!A:A=$A1554,'SUMMARY DATA'!C:C=$B1554)),
  IF(
    OR(
      ISNUMBER(SEARCH(""CDM CASH DEPOSIT"",$C1554)),
      ISNUMBER(SEARCH(""CASH DEPOSIT"",$C1554)),
      COUNTIF('SUMMARY D"&amp;"ATA'!D:D,$C1554)&lt;&gt;1
    ),
    """",
    IFERROR(TEXTJOIN(CHAR(10),TRUE,FILTER('SUMMARY DATA'!E:E,'SUMMARY DATA'!D:D=$C1554)),"""")
  )
)"),"")</f>
        <v/>
      </c>
      <c r="F1554" s="2" t="str">
        <f>IFERROR(__xludf.DUMMYFUNCTION("IFERROR(
  TEXTJOIN(CHAR(10),TRUE,FILTER('SUMMARY DATA'!F:F,'SUMMARY DATA'!A:A=$A1554,'SUMMARY DATA'!C:C=$B1554)),
  IF(
    OR(
      ISNUMBER(SEARCH(""CDM CASH DEPOSIT"",$C1554)),
      ISNUMBER(SEARCH(""CASH DEPOSIT"",$C1554)),
      COUNTIF('SUMMARY D"&amp;"ATA'!D:D,$C1554)&lt;&gt;1
    ),
    """",
    IFERROR(TEXTJOIN(CHAR(10),TRUE,FILTER('SUMMARY DATA'!F:F,'SUMMARY DATA'!D:D=$C1554)),"""")
  )
)"),"")</f>
        <v/>
      </c>
      <c r="G1554" s="2" t="str">
        <f>IFERROR(__xludf.DUMMYFUNCTION("IFERROR(
  TEXTJOIN(CHAR(10),TRUE,FILTER('SUMMARY DATA'!G:G,'SUMMARY DATA'!A:A=$A1554,'SUMMARY DATA'!C:C=$B1554)),
  IF(
    OR(
      ISNUMBER(SEARCH(""CDM CASH DEPOSIT"",$C1554)),
      ISNUMBER(SEARCH(""CASH DEPOSIT"",$C1554)),
      COUNTIF('SUMMARY D"&amp;"ATA'!D:D,$C1554)&lt;&gt;1
    ),
    """",
    IFERROR(TEXTJOIN(CHAR(10),TRUE,FILTER('SUMMARY DATA'!G:G,'SUMMARY DATA'!D:D=$C1554)),"""")
  )
)"),"")</f>
        <v/>
      </c>
      <c r="H1554" s="6" t="str">
        <f>IFERROR(__xludf.DUMMYFUNCTION("IFERROR(
  TEXTJOIN(CHAR(10),TRUE,FILTER('SUMMARY DATA'!H:H,'SUMMARY DATA'!A:A=$A1554,'SUMMARY DATA'!C:C=$B1554)),
  IF(
    OR(
      ISNUMBER(SEARCH(""CDM CASH DEPOSIT"",$C1554)),
      ISNUMBER(SEARCH(""CASH DEPOSIT"",$C1554)),
      COUNTIF('SUMMARY D"&amp;"ATA'!D:D,$C1554)&lt;&gt;1
    ),
    """",
    IFERROR(TEXTJOIN(CHAR(10),TRUE,FILTER('SUMMARY DATA'!H:H,'SUMMARY DATA'!D:D=$C1554)),"""")
  )
)"),"")</f>
        <v/>
      </c>
      <c r="I1554" s="6" t="str">
        <f>IFERROR(__xludf.DUMMYFUNCTION("IF(H1554="""","""",
SUM(ARRAYFORMULA(VALUE(SPLIT(H1554,CHAR(10)))))
)"),"")</f>
        <v/>
      </c>
      <c r="J1554" s="2" t="str">
        <f>IFERROR(__xludf.DUMMYFUNCTION("IFERROR(
  TEXTJOIN(CHAR(10),TRUE,FILTER('SUMMARY DATA'!I:I,'SUMMARY DATA'!A:A=$A1554,'SUMMARY DATA'!C:C=$B1554)),
  IF(
    OR(
      ISNUMBER(SEARCH(""CDM CASH DEPOSIT"",$C1554)),
      ISNUMBER(SEARCH(""CASH DEPOSIT"",$C1554)),
      COUNTIF('SUMMARY D"&amp;"ATA'!D:D,$C1554)&lt;&gt;1
    ),
    """",
    IFERROR(TEXTJOIN(CHAR(10),TRUE,FILTER('SUMMARY DATA'!I:I,'SUMMARY DATA'!D:D=$C1554)),"""")
  )
)"),"")</f>
        <v/>
      </c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 ht="15.75" customHeight="1" spans="1:27">
      <c r="A1555" s="2"/>
      <c r="B1555" s="2"/>
      <c r="C1555" s="2"/>
      <c r="D1555" s="6"/>
      <c r="E1555" s="4" t="str">
        <f>IFERROR(__xludf.DUMMYFUNCTION("IFERROR(
  TEXTJOIN(CHAR(10),TRUE,FILTER('SUMMARY DATA'!E:E,'SUMMARY DATA'!A:A=$A1555,'SUMMARY DATA'!C:C=$B1555)),
  IF(
    OR(
      ISNUMBER(SEARCH(""CDM CASH DEPOSIT"",$C1555)),
      ISNUMBER(SEARCH(""CASH DEPOSIT"",$C1555)),
      COUNTIF('SUMMARY D"&amp;"ATA'!D:D,$C1555)&lt;&gt;1
    ),
    """",
    IFERROR(TEXTJOIN(CHAR(10),TRUE,FILTER('SUMMARY DATA'!E:E,'SUMMARY DATA'!D:D=$C1555)),"""")
  )
)"),"")</f>
        <v/>
      </c>
      <c r="F1555" s="2" t="str">
        <f>IFERROR(__xludf.DUMMYFUNCTION("IFERROR(
  TEXTJOIN(CHAR(10),TRUE,FILTER('SUMMARY DATA'!F:F,'SUMMARY DATA'!A:A=$A1555,'SUMMARY DATA'!C:C=$B1555)),
  IF(
    OR(
      ISNUMBER(SEARCH(""CDM CASH DEPOSIT"",$C1555)),
      ISNUMBER(SEARCH(""CASH DEPOSIT"",$C1555)),
      COUNTIF('SUMMARY D"&amp;"ATA'!D:D,$C1555)&lt;&gt;1
    ),
    """",
    IFERROR(TEXTJOIN(CHAR(10),TRUE,FILTER('SUMMARY DATA'!F:F,'SUMMARY DATA'!D:D=$C1555)),"""")
  )
)"),"")</f>
        <v/>
      </c>
      <c r="G1555" s="2" t="str">
        <f>IFERROR(__xludf.DUMMYFUNCTION("IFERROR(
  TEXTJOIN(CHAR(10),TRUE,FILTER('SUMMARY DATA'!G:G,'SUMMARY DATA'!A:A=$A1555,'SUMMARY DATA'!C:C=$B1555)),
  IF(
    OR(
      ISNUMBER(SEARCH(""CDM CASH DEPOSIT"",$C1555)),
      ISNUMBER(SEARCH(""CASH DEPOSIT"",$C1555)),
      COUNTIF('SUMMARY D"&amp;"ATA'!D:D,$C1555)&lt;&gt;1
    ),
    """",
    IFERROR(TEXTJOIN(CHAR(10),TRUE,FILTER('SUMMARY DATA'!G:G,'SUMMARY DATA'!D:D=$C1555)),"""")
  )
)"),"")</f>
        <v/>
      </c>
      <c r="H1555" s="6" t="str">
        <f>IFERROR(__xludf.DUMMYFUNCTION("IFERROR(
  TEXTJOIN(CHAR(10),TRUE,FILTER('SUMMARY DATA'!H:H,'SUMMARY DATA'!A:A=$A1555,'SUMMARY DATA'!C:C=$B1555)),
  IF(
    OR(
      ISNUMBER(SEARCH(""CDM CASH DEPOSIT"",$C1555)),
      ISNUMBER(SEARCH(""CASH DEPOSIT"",$C1555)),
      COUNTIF('SUMMARY D"&amp;"ATA'!D:D,$C1555)&lt;&gt;1
    ),
    """",
    IFERROR(TEXTJOIN(CHAR(10),TRUE,FILTER('SUMMARY DATA'!H:H,'SUMMARY DATA'!D:D=$C1555)),"""")
  )
)"),"")</f>
        <v/>
      </c>
      <c r="I1555" s="6" t="str">
        <f>IFERROR(__xludf.DUMMYFUNCTION("IF(H1555="""","""",
SUM(ARRAYFORMULA(VALUE(SPLIT(H1555,CHAR(10)))))
)"),"")</f>
        <v/>
      </c>
      <c r="J1555" s="2" t="str">
        <f>IFERROR(__xludf.DUMMYFUNCTION("IFERROR(
  TEXTJOIN(CHAR(10),TRUE,FILTER('SUMMARY DATA'!I:I,'SUMMARY DATA'!A:A=$A1555,'SUMMARY DATA'!C:C=$B1555)),
  IF(
    OR(
      ISNUMBER(SEARCH(""CDM CASH DEPOSIT"",$C1555)),
      ISNUMBER(SEARCH(""CASH DEPOSIT"",$C1555)),
      COUNTIF('SUMMARY D"&amp;"ATA'!D:D,$C1555)&lt;&gt;1
    ),
    """",
    IFERROR(TEXTJOIN(CHAR(10),TRUE,FILTER('SUMMARY DATA'!I:I,'SUMMARY DATA'!D:D=$C1555)),"""")
  )
)"),"")</f>
        <v/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 ht="15.75" customHeight="1" spans="1:27">
      <c r="A1556" s="2"/>
      <c r="B1556" s="2"/>
      <c r="C1556" s="2"/>
      <c r="D1556" s="6"/>
      <c r="E1556" s="4" t="str">
        <f>IFERROR(__xludf.DUMMYFUNCTION("IFERROR(
  TEXTJOIN(CHAR(10),TRUE,FILTER('SUMMARY DATA'!E:E,'SUMMARY DATA'!A:A=$A1556,'SUMMARY DATA'!C:C=$B1556)),
  IF(
    OR(
      ISNUMBER(SEARCH(""CDM CASH DEPOSIT"",$C1556)),
      ISNUMBER(SEARCH(""CASH DEPOSIT"",$C1556)),
      COUNTIF('SUMMARY D"&amp;"ATA'!D:D,$C1556)&lt;&gt;1
    ),
    """",
    IFERROR(TEXTJOIN(CHAR(10),TRUE,FILTER('SUMMARY DATA'!E:E,'SUMMARY DATA'!D:D=$C1556)),"""")
  )
)"),"")</f>
        <v/>
      </c>
      <c r="F1556" s="2" t="str">
        <f>IFERROR(__xludf.DUMMYFUNCTION("IFERROR(
  TEXTJOIN(CHAR(10),TRUE,FILTER('SUMMARY DATA'!F:F,'SUMMARY DATA'!A:A=$A1556,'SUMMARY DATA'!C:C=$B1556)),
  IF(
    OR(
      ISNUMBER(SEARCH(""CDM CASH DEPOSIT"",$C1556)),
      ISNUMBER(SEARCH(""CASH DEPOSIT"",$C1556)),
      COUNTIF('SUMMARY D"&amp;"ATA'!D:D,$C1556)&lt;&gt;1
    ),
    """",
    IFERROR(TEXTJOIN(CHAR(10),TRUE,FILTER('SUMMARY DATA'!F:F,'SUMMARY DATA'!D:D=$C1556)),"""")
  )
)"),"")</f>
        <v/>
      </c>
      <c r="G1556" s="2" t="str">
        <f>IFERROR(__xludf.DUMMYFUNCTION("IFERROR(
  TEXTJOIN(CHAR(10),TRUE,FILTER('SUMMARY DATA'!G:G,'SUMMARY DATA'!A:A=$A1556,'SUMMARY DATA'!C:C=$B1556)),
  IF(
    OR(
      ISNUMBER(SEARCH(""CDM CASH DEPOSIT"",$C1556)),
      ISNUMBER(SEARCH(""CASH DEPOSIT"",$C1556)),
      COUNTIF('SUMMARY D"&amp;"ATA'!D:D,$C1556)&lt;&gt;1
    ),
    """",
    IFERROR(TEXTJOIN(CHAR(10),TRUE,FILTER('SUMMARY DATA'!G:G,'SUMMARY DATA'!D:D=$C1556)),"""")
  )
)"),"")</f>
        <v/>
      </c>
      <c r="H1556" s="6" t="str">
        <f>IFERROR(__xludf.DUMMYFUNCTION("IFERROR(
  TEXTJOIN(CHAR(10),TRUE,FILTER('SUMMARY DATA'!H:H,'SUMMARY DATA'!A:A=$A1556,'SUMMARY DATA'!C:C=$B1556)),
  IF(
    OR(
      ISNUMBER(SEARCH(""CDM CASH DEPOSIT"",$C1556)),
      ISNUMBER(SEARCH(""CASH DEPOSIT"",$C1556)),
      COUNTIF('SUMMARY D"&amp;"ATA'!D:D,$C1556)&lt;&gt;1
    ),
    """",
    IFERROR(TEXTJOIN(CHAR(10),TRUE,FILTER('SUMMARY DATA'!H:H,'SUMMARY DATA'!D:D=$C1556)),"""")
  )
)"),"")</f>
        <v/>
      </c>
      <c r="I1556" s="6" t="str">
        <f>IFERROR(__xludf.DUMMYFUNCTION("IF(H1556="""","""",
SUM(ARRAYFORMULA(VALUE(SPLIT(H1556,CHAR(10)))))
)"),"")</f>
        <v/>
      </c>
      <c r="J1556" s="2" t="str">
        <f>IFERROR(__xludf.DUMMYFUNCTION("IFERROR(
  TEXTJOIN(CHAR(10),TRUE,FILTER('SUMMARY DATA'!I:I,'SUMMARY DATA'!A:A=$A1556,'SUMMARY DATA'!C:C=$B1556)),
  IF(
    OR(
      ISNUMBER(SEARCH(""CDM CASH DEPOSIT"",$C1556)),
      ISNUMBER(SEARCH(""CASH DEPOSIT"",$C1556)),
      COUNTIF('SUMMARY D"&amp;"ATA'!D:D,$C1556)&lt;&gt;1
    ),
    """",
    IFERROR(TEXTJOIN(CHAR(10),TRUE,FILTER('SUMMARY DATA'!I:I,'SUMMARY DATA'!D:D=$C1556)),"""")
  )
)"),"")</f>
        <v/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 ht="15.75" customHeight="1" spans="1:27">
      <c r="A1557" s="2"/>
      <c r="B1557" s="2"/>
      <c r="C1557" s="2"/>
      <c r="D1557" s="6"/>
      <c r="E1557" s="4" t="str">
        <f>IFERROR(__xludf.DUMMYFUNCTION("IFERROR(
  TEXTJOIN(CHAR(10),TRUE,FILTER('SUMMARY DATA'!E:E,'SUMMARY DATA'!A:A=$A1557,'SUMMARY DATA'!C:C=$B1557)),
  IF(
    OR(
      ISNUMBER(SEARCH(""CDM CASH DEPOSIT"",$C1557)),
      ISNUMBER(SEARCH(""CASH DEPOSIT"",$C1557)),
      COUNTIF('SUMMARY D"&amp;"ATA'!D:D,$C1557)&lt;&gt;1
    ),
    """",
    IFERROR(TEXTJOIN(CHAR(10),TRUE,FILTER('SUMMARY DATA'!E:E,'SUMMARY DATA'!D:D=$C1557)),"""")
  )
)"),"")</f>
        <v/>
      </c>
      <c r="F1557" s="2" t="str">
        <f>IFERROR(__xludf.DUMMYFUNCTION("IFERROR(
  TEXTJOIN(CHAR(10),TRUE,FILTER('SUMMARY DATA'!F:F,'SUMMARY DATA'!A:A=$A1557,'SUMMARY DATA'!C:C=$B1557)),
  IF(
    OR(
      ISNUMBER(SEARCH(""CDM CASH DEPOSIT"",$C1557)),
      ISNUMBER(SEARCH(""CASH DEPOSIT"",$C1557)),
      COUNTIF('SUMMARY D"&amp;"ATA'!D:D,$C1557)&lt;&gt;1
    ),
    """",
    IFERROR(TEXTJOIN(CHAR(10),TRUE,FILTER('SUMMARY DATA'!F:F,'SUMMARY DATA'!D:D=$C1557)),"""")
  )
)"),"")</f>
        <v/>
      </c>
      <c r="G1557" s="2" t="str">
        <f>IFERROR(__xludf.DUMMYFUNCTION("IFERROR(
  TEXTJOIN(CHAR(10),TRUE,FILTER('SUMMARY DATA'!G:G,'SUMMARY DATA'!A:A=$A1557,'SUMMARY DATA'!C:C=$B1557)),
  IF(
    OR(
      ISNUMBER(SEARCH(""CDM CASH DEPOSIT"",$C1557)),
      ISNUMBER(SEARCH(""CASH DEPOSIT"",$C1557)),
      COUNTIF('SUMMARY D"&amp;"ATA'!D:D,$C1557)&lt;&gt;1
    ),
    """",
    IFERROR(TEXTJOIN(CHAR(10),TRUE,FILTER('SUMMARY DATA'!G:G,'SUMMARY DATA'!D:D=$C1557)),"""")
  )
)"),"")</f>
        <v/>
      </c>
      <c r="H1557" s="6" t="str">
        <f>IFERROR(__xludf.DUMMYFUNCTION("IFERROR(
  TEXTJOIN(CHAR(10),TRUE,FILTER('SUMMARY DATA'!H:H,'SUMMARY DATA'!A:A=$A1557,'SUMMARY DATA'!C:C=$B1557)),
  IF(
    OR(
      ISNUMBER(SEARCH(""CDM CASH DEPOSIT"",$C1557)),
      ISNUMBER(SEARCH(""CASH DEPOSIT"",$C1557)),
      COUNTIF('SUMMARY D"&amp;"ATA'!D:D,$C1557)&lt;&gt;1
    ),
    """",
    IFERROR(TEXTJOIN(CHAR(10),TRUE,FILTER('SUMMARY DATA'!H:H,'SUMMARY DATA'!D:D=$C1557)),"""")
  )
)"),"")</f>
        <v/>
      </c>
      <c r="I1557" s="6" t="str">
        <f>IFERROR(__xludf.DUMMYFUNCTION("IF(H1557="""","""",
SUM(ARRAYFORMULA(VALUE(SPLIT(H1557,CHAR(10)))))
)"),"")</f>
        <v/>
      </c>
      <c r="J1557" s="2" t="str">
        <f>IFERROR(__xludf.DUMMYFUNCTION("IFERROR(
  TEXTJOIN(CHAR(10),TRUE,FILTER('SUMMARY DATA'!I:I,'SUMMARY DATA'!A:A=$A1557,'SUMMARY DATA'!C:C=$B1557)),
  IF(
    OR(
      ISNUMBER(SEARCH(""CDM CASH DEPOSIT"",$C1557)),
      ISNUMBER(SEARCH(""CASH DEPOSIT"",$C1557)),
      COUNTIF('SUMMARY D"&amp;"ATA'!D:D,$C1557)&lt;&gt;1
    ),
    """",
    IFERROR(TEXTJOIN(CHAR(10),TRUE,FILTER('SUMMARY DATA'!I:I,'SUMMARY DATA'!D:D=$C1557)),"""")
  )
)"),"")</f>
        <v/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 ht="15.75" customHeight="1" spans="1:27">
      <c r="A1558" s="2"/>
      <c r="B1558" s="2"/>
      <c r="C1558" s="2"/>
      <c r="D1558" s="6"/>
      <c r="E1558" s="4" t="str">
        <f>IFERROR(__xludf.DUMMYFUNCTION("IFERROR(
  TEXTJOIN(CHAR(10),TRUE,FILTER('SUMMARY DATA'!E:E,'SUMMARY DATA'!A:A=$A1558,'SUMMARY DATA'!C:C=$B1558)),
  IF(
    OR(
      ISNUMBER(SEARCH(""CDM CASH DEPOSIT"",$C1558)),
      ISNUMBER(SEARCH(""CASH DEPOSIT"",$C1558)),
      COUNTIF('SUMMARY D"&amp;"ATA'!D:D,$C1558)&lt;&gt;1
    ),
    """",
    IFERROR(TEXTJOIN(CHAR(10),TRUE,FILTER('SUMMARY DATA'!E:E,'SUMMARY DATA'!D:D=$C1558)),"""")
  )
)"),"")</f>
        <v/>
      </c>
      <c r="F1558" s="2" t="str">
        <f>IFERROR(__xludf.DUMMYFUNCTION("IFERROR(
  TEXTJOIN(CHAR(10),TRUE,FILTER('SUMMARY DATA'!F:F,'SUMMARY DATA'!A:A=$A1558,'SUMMARY DATA'!C:C=$B1558)),
  IF(
    OR(
      ISNUMBER(SEARCH(""CDM CASH DEPOSIT"",$C1558)),
      ISNUMBER(SEARCH(""CASH DEPOSIT"",$C1558)),
      COUNTIF('SUMMARY D"&amp;"ATA'!D:D,$C1558)&lt;&gt;1
    ),
    """",
    IFERROR(TEXTJOIN(CHAR(10),TRUE,FILTER('SUMMARY DATA'!F:F,'SUMMARY DATA'!D:D=$C1558)),"""")
  )
)"),"")</f>
        <v/>
      </c>
      <c r="G1558" s="2" t="str">
        <f>IFERROR(__xludf.DUMMYFUNCTION("IFERROR(
  TEXTJOIN(CHAR(10),TRUE,FILTER('SUMMARY DATA'!G:G,'SUMMARY DATA'!A:A=$A1558,'SUMMARY DATA'!C:C=$B1558)),
  IF(
    OR(
      ISNUMBER(SEARCH(""CDM CASH DEPOSIT"",$C1558)),
      ISNUMBER(SEARCH(""CASH DEPOSIT"",$C1558)),
      COUNTIF('SUMMARY D"&amp;"ATA'!D:D,$C1558)&lt;&gt;1
    ),
    """",
    IFERROR(TEXTJOIN(CHAR(10),TRUE,FILTER('SUMMARY DATA'!G:G,'SUMMARY DATA'!D:D=$C1558)),"""")
  )
)"),"")</f>
        <v/>
      </c>
      <c r="H1558" s="6" t="str">
        <f>IFERROR(__xludf.DUMMYFUNCTION("IFERROR(
  TEXTJOIN(CHAR(10),TRUE,FILTER('SUMMARY DATA'!H:H,'SUMMARY DATA'!A:A=$A1558,'SUMMARY DATA'!C:C=$B1558)),
  IF(
    OR(
      ISNUMBER(SEARCH(""CDM CASH DEPOSIT"",$C1558)),
      ISNUMBER(SEARCH(""CASH DEPOSIT"",$C1558)),
      COUNTIF('SUMMARY D"&amp;"ATA'!D:D,$C1558)&lt;&gt;1
    ),
    """",
    IFERROR(TEXTJOIN(CHAR(10),TRUE,FILTER('SUMMARY DATA'!H:H,'SUMMARY DATA'!D:D=$C1558)),"""")
  )
)"),"")</f>
        <v/>
      </c>
      <c r="I1558" s="6" t="str">
        <f>IFERROR(__xludf.DUMMYFUNCTION("IF(H1558="""","""",
SUM(ARRAYFORMULA(VALUE(SPLIT(H1558,CHAR(10)))))
)"),"")</f>
        <v/>
      </c>
      <c r="J1558" s="2" t="str">
        <f>IFERROR(__xludf.DUMMYFUNCTION("IFERROR(
  TEXTJOIN(CHAR(10),TRUE,FILTER('SUMMARY DATA'!I:I,'SUMMARY DATA'!A:A=$A1558,'SUMMARY DATA'!C:C=$B1558)),
  IF(
    OR(
      ISNUMBER(SEARCH(""CDM CASH DEPOSIT"",$C1558)),
      ISNUMBER(SEARCH(""CASH DEPOSIT"",$C1558)),
      COUNTIF('SUMMARY D"&amp;"ATA'!D:D,$C1558)&lt;&gt;1
    ),
    """",
    IFERROR(TEXTJOIN(CHAR(10),TRUE,FILTER('SUMMARY DATA'!I:I,'SUMMARY DATA'!D:D=$C1558)),"""")
  )
)"),"")</f>
        <v/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 ht="15.75" customHeight="1" spans="1:27">
      <c r="A1559" s="2"/>
      <c r="B1559" s="2"/>
      <c r="C1559" s="2"/>
      <c r="D1559" s="6"/>
      <c r="E1559" s="4" t="str">
        <f>IFERROR(__xludf.DUMMYFUNCTION("IFERROR(
  TEXTJOIN(CHAR(10),TRUE,FILTER('SUMMARY DATA'!E:E,'SUMMARY DATA'!A:A=$A1559,'SUMMARY DATA'!C:C=$B1559)),
  IF(
    OR(
      ISNUMBER(SEARCH(""CDM CASH DEPOSIT"",$C1559)),
      ISNUMBER(SEARCH(""CASH DEPOSIT"",$C1559)),
      COUNTIF('SUMMARY D"&amp;"ATA'!D:D,$C1559)&lt;&gt;1
    ),
    """",
    IFERROR(TEXTJOIN(CHAR(10),TRUE,FILTER('SUMMARY DATA'!E:E,'SUMMARY DATA'!D:D=$C1559)),"""")
  )
)"),"")</f>
        <v/>
      </c>
      <c r="F1559" s="2" t="str">
        <f>IFERROR(__xludf.DUMMYFUNCTION("IFERROR(
  TEXTJOIN(CHAR(10),TRUE,FILTER('SUMMARY DATA'!F:F,'SUMMARY DATA'!A:A=$A1559,'SUMMARY DATA'!C:C=$B1559)),
  IF(
    OR(
      ISNUMBER(SEARCH(""CDM CASH DEPOSIT"",$C1559)),
      ISNUMBER(SEARCH(""CASH DEPOSIT"",$C1559)),
      COUNTIF('SUMMARY D"&amp;"ATA'!D:D,$C1559)&lt;&gt;1
    ),
    """",
    IFERROR(TEXTJOIN(CHAR(10),TRUE,FILTER('SUMMARY DATA'!F:F,'SUMMARY DATA'!D:D=$C1559)),"""")
  )
)"),"")</f>
        <v/>
      </c>
      <c r="G1559" s="2" t="str">
        <f>IFERROR(__xludf.DUMMYFUNCTION("IFERROR(
  TEXTJOIN(CHAR(10),TRUE,FILTER('SUMMARY DATA'!G:G,'SUMMARY DATA'!A:A=$A1559,'SUMMARY DATA'!C:C=$B1559)),
  IF(
    OR(
      ISNUMBER(SEARCH(""CDM CASH DEPOSIT"",$C1559)),
      ISNUMBER(SEARCH(""CASH DEPOSIT"",$C1559)),
      COUNTIF('SUMMARY D"&amp;"ATA'!D:D,$C1559)&lt;&gt;1
    ),
    """",
    IFERROR(TEXTJOIN(CHAR(10),TRUE,FILTER('SUMMARY DATA'!G:G,'SUMMARY DATA'!D:D=$C1559)),"""")
  )
)"),"")</f>
        <v/>
      </c>
      <c r="H1559" s="6" t="str">
        <f>IFERROR(__xludf.DUMMYFUNCTION("IFERROR(
  TEXTJOIN(CHAR(10),TRUE,FILTER('SUMMARY DATA'!H:H,'SUMMARY DATA'!A:A=$A1559,'SUMMARY DATA'!C:C=$B1559)),
  IF(
    OR(
      ISNUMBER(SEARCH(""CDM CASH DEPOSIT"",$C1559)),
      ISNUMBER(SEARCH(""CASH DEPOSIT"",$C1559)),
      COUNTIF('SUMMARY D"&amp;"ATA'!D:D,$C1559)&lt;&gt;1
    ),
    """",
    IFERROR(TEXTJOIN(CHAR(10),TRUE,FILTER('SUMMARY DATA'!H:H,'SUMMARY DATA'!D:D=$C1559)),"""")
  )
)"),"")</f>
        <v/>
      </c>
      <c r="I1559" s="6" t="str">
        <f>IFERROR(__xludf.DUMMYFUNCTION("IF(H1559="""","""",
SUM(ARRAYFORMULA(VALUE(SPLIT(H1559,CHAR(10)))))
)"),"")</f>
        <v/>
      </c>
      <c r="J1559" s="2" t="str">
        <f>IFERROR(__xludf.DUMMYFUNCTION("IFERROR(
  TEXTJOIN(CHAR(10),TRUE,FILTER('SUMMARY DATA'!I:I,'SUMMARY DATA'!A:A=$A1559,'SUMMARY DATA'!C:C=$B1559)),
  IF(
    OR(
      ISNUMBER(SEARCH(""CDM CASH DEPOSIT"",$C1559)),
      ISNUMBER(SEARCH(""CASH DEPOSIT"",$C1559)),
      COUNTIF('SUMMARY D"&amp;"ATA'!D:D,$C1559)&lt;&gt;1
    ),
    """",
    IFERROR(TEXTJOIN(CHAR(10),TRUE,FILTER('SUMMARY DATA'!I:I,'SUMMARY DATA'!D:D=$C1559)),"""")
  )
)"),"")</f>
        <v/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 ht="15.75" customHeight="1" spans="1:27">
      <c r="A1560" s="2"/>
      <c r="B1560" s="2"/>
      <c r="C1560" s="2"/>
      <c r="D1560" s="6"/>
      <c r="E1560" s="4" t="str">
        <f>IFERROR(__xludf.DUMMYFUNCTION("IFERROR(
  TEXTJOIN(CHAR(10),TRUE,FILTER('SUMMARY DATA'!E:E,'SUMMARY DATA'!A:A=$A1560,'SUMMARY DATA'!C:C=$B1560)),
  IF(
    OR(
      ISNUMBER(SEARCH(""CDM CASH DEPOSIT"",$C1560)),
      ISNUMBER(SEARCH(""CASH DEPOSIT"",$C1560)),
      COUNTIF('SUMMARY D"&amp;"ATA'!D:D,$C1560)&lt;&gt;1
    ),
    """",
    IFERROR(TEXTJOIN(CHAR(10),TRUE,FILTER('SUMMARY DATA'!E:E,'SUMMARY DATA'!D:D=$C1560)),"""")
  )
)"),"")</f>
        <v/>
      </c>
      <c r="F1560" s="2" t="str">
        <f>IFERROR(__xludf.DUMMYFUNCTION("IFERROR(
  TEXTJOIN(CHAR(10),TRUE,FILTER('SUMMARY DATA'!F:F,'SUMMARY DATA'!A:A=$A1560,'SUMMARY DATA'!C:C=$B1560)),
  IF(
    OR(
      ISNUMBER(SEARCH(""CDM CASH DEPOSIT"",$C1560)),
      ISNUMBER(SEARCH(""CASH DEPOSIT"",$C1560)),
      COUNTIF('SUMMARY D"&amp;"ATA'!D:D,$C1560)&lt;&gt;1
    ),
    """",
    IFERROR(TEXTJOIN(CHAR(10),TRUE,FILTER('SUMMARY DATA'!F:F,'SUMMARY DATA'!D:D=$C1560)),"""")
  )
)"),"")</f>
        <v/>
      </c>
      <c r="G1560" s="2" t="str">
        <f>IFERROR(__xludf.DUMMYFUNCTION("IFERROR(
  TEXTJOIN(CHAR(10),TRUE,FILTER('SUMMARY DATA'!G:G,'SUMMARY DATA'!A:A=$A1560,'SUMMARY DATA'!C:C=$B1560)),
  IF(
    OR(
      ISNUMBER(SEARCH(""CDM CASH DEPOSIT"",$C1560)),
      ISNUMBER(SEARCH(""CASH DEPOSIT"",$C1560)),
      COUNTIF('SUMMARY D"&amp;"ATA'!D:D,$C1560)&lt;&gt;1
    ),
    """",
    IFERROR(TEXTJOIN(CHAR(10),TRUE,FILTER('SUMMARY DATA'!G:G,'SUMMARY DATA'!D:D=$C1560)),"""")
  )
)"),"")</f>
        <v/>
      </c>
      <c r="H1560" s="6" t="str">
        <f>IFERROR(__xludf.DUMMYFUNCTION("IFERROR(
  TEXTJOIN(CHAR(10),TRUE,FILTER('SUMMARY DATA'!H:H,'SUMMARY DATA'!A:A=$A1560,'SUMMARY DATA'!C:C=$B1560)),
  IF(
    OR(
      ISNUMBER(SEARCH(""CDM CASH DEPOSIT"",$C1560)),
      ISNUMBER(SEARCH(""CASH DEPOSIT"",$C1560)),
      COUNTIF('SUMMARY D"&amp;"ATA'!D:D,$C1560)&lt;&gt;1
    ),
    """",
    IFERROR(TEXTJOIN(CHAR(10),TRUE,FILTER('SUMMARY DATA'!H:H,'SUMMARY DATA'!D:D=$C1560)),"""")
  )
)"),"")</f>
        <v/>
      </c>
      <c r="I1560" s="6" t="str">
        <f>IFERROR(__xludf.DUMMYFUNCTION("IF(H1560="""","""",
SUM(ARRAYFORMULA(VALUE(SPLIT(H1560,CHAR(10)))))
)"),"")</f>
        <v/>
      </c>
      <c r="J1560" s="2" t="str">
        <f>IFERROR(__xludf.DUMMYFUNCTION("IFERROR(
  TEXTJOIN(CHAR(10),TRUE,FILTER('SUMMARY DATA'!I:I,'SUMMARY DATA'!A:A=$A1560,'SUMMARY DATA'!C:C=$B1560)),
  IF(
    OR(
      ISNUMBER(SEARCH(""CDM CASH DEPOSIT"",$C1560)),
      ISNUMBER(SEARCH(""CASH DEPOSIT"",$C1560)),
      COUNTIF('SUMMARY D"&amp;"ATA'!D:D,$C1560)&lt;&gt;1
    ),
    """",
    IFERROR(TEXTJOIN(CHAR(10),TRUE,FILTER('SUMMARY DATA'!I:I,'SUMMARY DATA'!D:D=$C1560)),"""")
  )
)"),"")</f>
        <v/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 ht="15.75" customHeight="1" spans="1:27">
      <c r="A1561" s="2"/>
      <c r="B1561" s="2"/>
      <c r="C1561" s="2"/>
      <c r="D1561" s="6"/>
      <c r="E1561" s="4" t="str">
        <f>IFERROR(__xludf.DUMMYFUNCTION("IFERROR(
  TEXTJOIN(CHAR(10),TRUE,FILTER('SUMMARY DATA'!E:E,'SUMMARY DATA'!A:A=$A1561,'SUMMARY DATA'!C:C=$B1561)),
  IF(
    OR(
      ISNUMBER(SEARCH(""CDM CASH DEPOSIT"",$C1561)),
      ISNUMBER(SEARCH(""CASH DEPOSIT"",$C1561)),
      COUNTIF('SUMMARY D"&amp;"ATA'!D:D,$C1561)&lt;&gt;1
    ),
    """",
    IFERROR(TEXTJOIN(CHAR(10),TRUE,FILTER('SUMMARY DATA'!E:E,'SUMMARY DATA'!D:D=$C1561)),"""")
  )
)"),"")</f>
        <v/>
      </c>
      <c r="F1561" s="2" t="str">
        <f>IFERROR(__xludf.DUMMYFUNCTION("IFERROR(
  TEXTJOIN(CHAR(10),TRUE,FILTER('SUMMARY DATA'!F:F,'SUMMARY DATA'!A:A=$A1561,'SUMMARY DATA'!C:C=$B1561)),
  IF(
    OR(
      ISNUMBER(SEARCH(""CDM CASH DEPOSIT"",$C1561)),
      ISNUMBER(SEARCH(""CASH DEPOSIT"",$C1561)),
      COUNTIF('SUMMARY D"&amp;"ATA'!D:D,$C1561)&lt;&gt;1
    ),
    """",
    IFERROR(TEXTJOIN(CHAR(10),TRUE,FILTER('SUMMARY DATA'!F:F,'SUMMARY DATA'!D:D=$C1561)),"""")
  )
)"),"")</f>
        <v/>
      </c>
      <c r="G1561" s="2" t="str">
        <f>IFERROR(__xludf.DUMMYFUNCTION("IFERROR(
  TEXTJOIN(CHAR(10),TRUE,FILTER('SUMMARY DATA'!G:G,'SUMMARY DATA'!A:A=$A1561,'SUMMARY DATA'!C:C=$B1561)),
  IF(
    OR(
      ISNUMBER(SEARCH(""CDM CASH DEPOSIT"",$C1561)),
      ISNUMBER(SEARCH(""CASH DEPOSIT"",$C1561)),
      COUNTIF('SUMMARY D"&amp;"ATA'!D:D,$C1561)&lt;&gt;1
    ),
    """",
    IFERROR(TEXTJOIN(CHAR(10),TRUE,FILTER('SUMMARY DATA'!G:G,'SUMMARY DATA'!D:D=$C1561)),"""")
  )
)"),"")</f>
        <v/>
      </c>
      <c r="H1561" s="6" t="str">
        <f>IFERROR(__xludf.DUMMYFUNCTION("IFERROR(
  TEXTJOIN(CHAR(10),TRUE,FILTER('SUMMARY DATA'!H:H,'SUMMARY DATA'!A:A=$A1561,'SUMMARY DATA'!C:C=$B1561)),
  IF(
    OR(
      ISNUMBER(SEARCH(""CDM CASH DEPOSIT"",$C1561)),
      ISNUMBER(SEARCH(""CASH DEPOSIT"",$C1561)),
      COUNTIF('SUMMARY D"&amp;"ATA'!D:D,$C1561)&lt;&gt;1
    ),
    """",
    IFERROR(TEXTJOIN(CHAR(10),TRUE,FILTER('SUMMARY DATA'!H:H,'SUMMARY DATA'!D:D=$C1561)),"""")
  )
)"),"")</f>
        <v/>
      </c>
      <c r="I1561" s="6" t="str">
        <f>IFERROR(__xludf.DUMMYFUNCTION("IF(H1561="""","""",
SUM(ARRAYFORMULA(VALUE(SPLIT(H1561,CHAR(10)))))
)"),"")</f>
        <v/>
      </c>
      <c r="J1561" s="2" t="str">
        <f>IFERROR(__xludf.DUMMYFUNCTION("IFERROR(
  TEXTJOIN(CHAR(10),TRUE,FILTER('SUMMARY DATA'!I:I,'SUMMARY DATA'!A:A=$A1561,'SUMMARY DATA'!C:C=$B1561)),
  IF(
    OR(
      ISNUMBER(SEARCH(""CDM CASH DEPOSIT"",$C1561)),
      ISNUMBER(SEARCH(""CASH DEPOSIT"",$C1561)),
      COUNTIF('SUMMARY D"&amp;"ATA'!D:D,$C1561)&lt;&gt;1
    ),
    """",
    IFERROR(TEXTJOIN(CHAR(10),TRUE,FILTER('SUMMARY DATA'!I:I,'SUMMARY DATA'!D:D=$C1561)),"""")
  )
)"),"")</f>
        <v/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 ht="15.75" customHeight="1" spans="1:27">
      <c r="A1562" s="2"/>
      <c r="B1562" s="2"/>
      <c r="C1562" s="2"/>
      <c r="D1562" s="6"/>
      <c r="E1562" s="4" t="str">
        <f>IFERROR(__xludf.DUMMYFUNCTION("IFERROR(
  TEXTJOIN(CHAR(10),TRUE,FILTER('SUMMARY DATA'!E:E,'SUMMARY DATA'!A:A=$A1562,'SUMMARY DATA'!C:C=$B1562)),
  IF(
    OR(
      ISNUMBER(SEARCH(""CDM CASH DEPOSIT"",$C1562)),
      ISNUMBER(SEARCH(""CASH DEPOSIT"",$C1562)),
      COUNTIF('SUMMARY D"&amp;"ATA'!D:D,$C1562)&lt;&gt;1
    ),
    """",
    IFERROR(TEXTJOIN(CHAR(10),TRUE,FILTER('SUMMARY DATA'!E:E,'SUMMARY DATA'!D:D=$C1562)),"""")
  )
)"),"")</f>
        <v/>
      </c>
      <c r="F1562" s="2" t="str">
        <f>IFERROR(__xludf.DUMMYFUNCTION("IFERROR(
  TEXTJOIN(CHAR(10),TRUE,FILTER('SUMMARY DATA'!F:F,'SUMMARY DATA'!A:A=$A1562,'SUMMARY DATA'!C:C=$B1562)),
  IF(
    OR(
      ISNUMBER(SEARCH(""CDM CASH DEPOSIT"",$C1562)),
      ISNUMBER(SEARCH(""CASH DEPOSIT"",$C1562)),
      COUNTIF('SUMMARY D"&amp;"ATA'!D:D,$C1562)&lt;&gt;1
    ),
    """",
    IFERROR(TEXTJOIN(CHAR(10),TRUE,FILTER('SUMMARY DATA'!F:F,'SUMMARY DATA'!D:D=$C1562)),"""")
  )
)"),"")</f>
        <v/>
      </c>
      <c r="G1562" s="2" t="str">
        <f>IFERROR(__xludf.DUMMYFUNCTION("IFERROR(
  TEXTJOIN(CHAR(10),TRUE,FILTER('SUMMARY DATA'!G:G,'SUMMARY DATA'!A:A=$A1562,'SUMMARY DATA'!C:C=$B1562)),
  IF(
    OR(
      ISNUMBER(SEARCH(""CDM CASH DEPOSIT"",$C1562)),
      ISNUMBER(SEARCH(""CASH DEPOSIT"",$C1562)),
      COUNTIF('SUMMARY D"&amp;"ATA'!D:D,$C1562)&lt;&gt;1
    ),
    """",
    IFERROR(TEXTJOIN(CHAR(10),TRUE,FILTER('SUMMARY DATA'!G:G,'SUMMARY DATA'!D:D=$C1562)),"""")
  )
)"),"")</f>
        <v/>
      </c>
      <c r="H1562" s="6" t="str">
        <f>IFERROR(__xludf.DUMMYFUNCTION("IFERROR(
  TEXTJOIN(CHAR(10),TRUE,FILTER('SUMMARY DATA'!H:H,'SUMMARY DATA'!A:A=$A1562,'SUMMARY DATA'!C:C=$B1562)),
  IF(
    OR(
      ISNUMBER(SEARCH(""CDM CASH DEPOSIT"",$C1562)),
      ISNUMBER(SEARCH(""CASH DEPOSIT"",$C1562)),
      COUNTIF('SUMMARY D"&amp;"ATA'!D:D,$C1562)&lt;&gt;1
    ),
    """",
    IFERROR(TEXTJOIN(CHAR(10),TRUE,FILTER('SUMMARY DATA'!H:H,'SUMMARY DATA'!D:D=$C1562)),"""")
  )
)"),"")</f>
        <v/>
      </c>
      <c r="I1562" s="6" t="str">
        <f>IFERROR(__xludf.DUMMYFUNCTION("IF(H1562="""","""",
SUM(ARRAYFORMULA(VALUE(SPLIT(H1562,CHAR(10)))))
)"),"")</f>
        <v/>
      </c>
      <c r="J1562" s="2" t="str">
        <f>IFERROR(__xludf.DUMMYFUNCTION("IFERROR(
  TEXTJOIN(CHAR(10),TRUE,FILTER('SUMMARY DATA'!I:I,'SUMMARY DATA'!A:A=$A1562,'SUMMARY DATA'!C:C=$B1562)),
  IF(
    OR(
      ISNUMBER(SEARCH(""CDM CASH DEPOSIT"",$C1562)),
      ISNUMBER(SEARCH(""CASH DEPOSIT"",$C1562)),
      COUNTIF('SUMMARY D"&amp;"ATA'!D:D,$C1562)&lt;&gt;1
    ),
    """",
    IFERROR(TEXTJOIN(CHAR(10),TRUE,FILTER('SUMMARY DATA'!I:I,'SUMMARY DATA'!D:D=$C1562)),"""")
  )
)"),"")</f>
        <v/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 ht="15.75" customHeight="1" spans="1:27">
      <c r="A1563" s="2"/>
      <c r="B1563" s="2"/>
      <c r="C1563" s="2"/>
      <c r="D1563" s="6"/>
      <c r="E1563" s="4" t="str">
        <f>IFERROR(__xludf.DUMMYFUNCTION("IFERROR(
  TEXTJOIN(CHAR(10),TRUE,FILTER('SUMMARY DATA'!E:E,'SUMMARY DATA'!A:A=$A1563,'SUMMARY DATA'!C:C=$B1563)),
  IF(
    OR(
      ISNUMBER(SEARCH(""CDM CASH DEPOSIT"",$C1563)),
      ISNUMBER(SEARCH(""CASH DEPOSIT"",$C1563)),
      COUNTIF('SUMMARY D"&amp;"ATA'!D:D,$C1563)&lt;&gt;1
    ),
    """",
    IFERROR(TEXTJOIN(CHAR(10),TRUE,FILTER('SUMMARY DATA'!E:E,'SUMMARY DATA'!D:D=$C1563)),"""")
  )
)"),"")</f>
        <v/>
      </c>
      <c r="F1563" s="2" t="str">
        <f>IFERROR(__xludf.DUMMYFUNCTION("IFERROR(
  TEXTJOIN(CHAR(10),TRUE,FILTER('SUMMARY DATA'!F:F,'SUMMARY DATA'!A:A=$A1563,'SUMMARY DATA'!C:C=$B1563)),
  IF(
    OR(
      ISNUMBER(SEARCH(""CDM CASH DEPOSIT"",$C1563)),
      ISNUMBER(SEARCH(""CASH DEPOSIT"",$C1563)),
      COUNTIF('SUMMARY D"&amp;"ATA'!D:D,$C1563)&lt;&gt;1
    ),
    """",
    IFERROR(TEXTJOIN(CHAR(10),TRUE,FILTER('SUMMARY DATA'!F:F,'SUMMARY DATA'!D:D=$C1563)),"""")
  )
)"),"")</f>
        <v/>
      </c>
      <c r="G1563" s="2" t="str">
        <f>IFERROR(__xludf.DUMMYFUNCTION("IFERROR(
  TEXTJOIN(CHAR(10),TRUE,FILTER('SUMMARY DATA'!G:G,'SUMMARY DATA'!A:A=$A1563,'SUMMARY DATA'!C:C=$B1563)),
  IF(
    OR(
      ISNUMBER(SEARCH(""CDM CASH DEPOSIT"",$C1563)),
      ISNUMBER(SEARCH(""CASH DEPOSIT"",$C1563)),
      COUNTIF('SUMMARY D"&amp;"ATA'!D:D,$C1563)&lt;&gt;1
    ),
    """",
    IFERROR(TEXTJOIN(CHAR(10),TRUE,FILTER('SUMMARY DATA'!G:G,'SUMMARY DATA'!D:D=$C1563)),"""")
  )
)"),"")</f>
        <v/>
      </c>
      <c r="H1563" s="6" t="str">
        <f>IFERROR(__xludf.DUMMYFUNCTION("IFERROR(
  TEXTJOIN(CHAR(10),TRUE,FILTER('SUMMARY DATA'!H:H,'SUMMARY DATA'!A:A=$A1563,'SUMMARY DATA'!C:C=$B1563)),
  IF(
    OR(
      ISNUMBER(SEARCH(""CDM CASH DEPOSIT"",$C1563)),
      ISNUMBER(SEARCH(""CASH DEPOSIT"",$C1563)),
      COUNTIF('SUMMARY D"&amp;"ATA'!D:D,$C1563)&lt;&gt;1
    ),
    """",
    IFERROR(TEXTJOIN(CHAR(10),TRUE,FILTER('SUMMARY DATA'!H:H,'SUMMARY DATA'!D:D=$C1563)),"""")
  )
)"),"")</f>
        <v/>
      </c>
      <c r="I1563" s="6" t="str">
        <f>IFERROR(__xludf.DUMMYFUNCTION("IF(H1563="""","""",
SUM(ARRAYFORMULA(VALUE(SPLIT(H1563,CHAR(10)))))
)"),"")</f>
        <v/>
      </c>
      <c r="J1563" s="2" t="str">
        <f>IFERROR(__xludf.DUMMYFUNCTION("IFERROR(
  TEXTJOIN(CHAR(10),TRUE,FILTER('SUMMARY DATA'!I:I,'SUMMARY DATA'!A:A=$A1563,'SUMMARY DATA'!C:C=$B1563)),
  IF(
    OR(
      ISNUMBER(SEARCH(""CDM CASH DEPOSIT"",$C1563)),
      ISNUMBER(SEARCH(""CASH DEPOSIT"",$C1563)),
      COUNTIF('SUMMARY D"&amp;"ATA'!D:D,$C1563)&lt;&gt;1
    ),
    """",
    IFERROR(TEXTJOIN(CHAR(10),TRUE,FILTER('SUMMARY DATA'!I:I,'SUMMARY DATA'!D:D=$C1563)),"""")
  )
)"),"")</f>
        <v/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 ht="15.75" customHeight="1" spans="1:27">
      <c r="A1564" s="2"/>
      <c r="B1564" s="2"/>
      <c r="C1564" s="2"/>
      <c r="D1564" s="6"/>
      <c r="E1564" s="4" t="str">
        <f>IFERROR(__xludf.DUMMYFUNCTION("IFERROR(
  TEXTJOIN(CHAR(10),TRUE,FILTER('SUMMARY DATA'!E:E,'SUMMARY DATA'!A:A=$A1564,'SUMMARY DATA'!C:C=$B1564)),
  IF(
    OR(
      ISNUMBER(SEARCH(""CDM CASH DEPOSIT"",$C1564)),
      ISNUMBER(SEARCH(""CASH DEPOSIT"",$C1564)),
      COUNTIF('SUMMARY D"&amp;"ATA'!D:D,$C1564)&lt;&gt;1
    ),
    """",
    IFERROR(TEXTJOIN(CHAR(10),TRUE,FILTER('SUMMARY DATA'!E:E,'SUMMARY DATA'!D:D=$C1564)),"""")
  )
)"),"")</f>
        <v/>
      </c>
      <c r="F1564" s="2" t="str">
        <f>IFERROR(__xludf.DUMMYFUNCTION("IFERROR(
  TEXTJOIN(CHAR(10),TRUE,FILTER('SUMMARY DATA'!F:F,'SUMMARY DATA'!A:A=$A1564,'SUMMARY DATA'!C:C=$B1564)),
  IF(
    OR(
      ISNUMBER(SEARCH(""CDM CASH DEPOSIT"",$C1564)),
      ISNUMBER(SEARCH(""CASH DEPOSIT"",$C1564)),
      COUNTIF('SUMMARY D"&amp;"ATA'!D:D,$C1564)&lt;&gt;1
    ),
    """",
    IFERROR(TEXTJOIN(CHAR(10),TRUE,FILTER('SUMMARY DATA'!F:F,'SUMMARY DATA'!D:D=$C1564)),"""")
  )
)"),"")</f>
        <v/>
      </c>
      <c r="G1564" s="2" t="str">
        <f>IFERROR(__xludf.DUMMYFUNCTION("IFERROR(
  TEXTJOIN(CHAR(10),TRUE,FILTER('SUMMARY DATA'!G:G,'SUMMARY DATA'!A:A=$A1564,'SUMMARY DATA'!C:C=$B1564)),
  IF(
    OR(
      ISNUMBER(SEARCH(""CDM CASH DEPOSIT"",$C1564)),
      ISNUMBER(SEARCH(""CASH DEPOSIT"",$C1564)),
      COUNTIF('SUMMARY D"&amp;"ATA'!D:D,$C1564)&lt;&gt;1
    ),
    """",
    IFERROR(TEXTJOIN(CHAR(10),TRUE,FILTER('SUMMARY DATA'!G:G,'SUMMARY DATA'!D:D=$C1564)),"""")
  )
)"),"")</f>
        <v/>
      </c>
      <c r="H1564" s="6" t="str">
        <f>IFERROR(__xludf.DUMMYFUNCTION("IFERROR(
  TEXTJOIN(CHAR(10),TRUE,FILTER('SUMMARY DATA'!H:H,'SUMMARY DATA'!A:A=$A1564,'SUMMARY DATA'!C:C=$B1564)),
  IF(
    OR(
      ISNUMBER(SEARCH(""CDM CASH DEPOSIT"",$C1564)),
      ISNUMBER(SEARCH(""CASH DEPOSIT"",$C1564)),
      COUNTIF('SUMMARY D"&amp;"ATA'!D:D,$C1564)&lt;&gt;1
    ),
    """",
    IFERROR(TEXTJOIN(CHAR(10),TRUE,FILTER('SUMMARY DATA'!H:H,'SUMMARY DATA'!D:D=$C1564)),"""")
  )
)"),"")</f>
        <v/>
      </c>
      <c r="I1564" s="6" t="str">
        <f>IFERROR(__xludf.DUMMYFUNCTION("IF(H1564="""","""",
SUM(ARRAYFORMULA(VALUE(SPLIT(H1564,CHAR(10)))))
)"),"")</f>
        <v/>
      </c>
      <c r="J1564" s="2" t="str">
        <f>IFERROR(__xludf.DUMMYFUNCTION("IFERROR(
  TEXTJOIN(CHAR(10),TRUE,FILTER('SUMMARY DATA'!I:I,'SUMMARY DATA'!A:A=$A1564,'SUMMARY DATA'!C:C=$B1564)),
  IF(
    OR(
      ISNUMBER(SEARCH(""CDM CASH DEPOSIT"",$C1564)),
      ISNUMBER(SEARCH(""CASH DEPOSIT"",$C1564)),
      COUNTIF('SUMMARY D"&amp;"ATA'!D:D,$C1564)&lt;&gt;1
    ),
    """",
    IFERROR(TEXTJOIN(CHAR(10),TRUE,FILTER('SUMMARY DATA'!I:I,'SUMMARY DATA'!D:D=$C1564)),"""")
  )
)"),"")</f>
        <v/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 ht="15.75" customHeight="1" spans="1:27">
      <c r="A1565" s="2"/>
      <c r="B1565" s="2"/>
      <c r="C1565" s="2"/>
      <c r="D1565" s="6"/>
      <c r="E1565" s="4" t="str">
        <f>IFERROR(__xludf.DUMMYFUNCTION("IFERROR(
  TEXTJOIN(CHAR(10),TRUE,FILTER('SUMMARY DATA'!E:E,'SUMMARY DATA'!A:A=$A1565,'SUMMARY DATA'!C:C=$B1565)),
  IF(
    OR(
      ISNUMBER(SEARCH(""CDM CASH DEPOSIT"",$C1565)),
      ISNUMBER(SEARCH(""CASH DEPOSIT"",$C1565)),
      COUNTIF('SUMMARY D"&amp;"ATA'!D:D,$C1565)&lt;&gt;1
    ),
    """",
    IFERROR(TEXTJOIN(CHAR(10),TRUE,FILTER('SUMMARY DATA'!E:E,'SUMMARY DATA'!D:D=$C1565)),"""")
  )
)"),"")</f>
        <v/>
      </c>
      <c r="F1565" s="2" t="str">
        <f>IFERROR(__xludf.DUMMYFUNCTION("IFERROR(
  TEXTJOIN(CHAR(10),TRUE,FILTER('SUMMARY DATA'!F:F,'SUMMARY DATA'!A:A=$A1565,'SUMMARY DATA'!C:C=$B1565)),
  IF(
    OR(
      ISNUMBER(SEARCH(""CDM CASH DEPOSIT"",$C1565)),
      ISNUMBER(SEARCH(""CASH DEPOSIT"",$C1565)),
      COUNTIF('SUMMARY D"&amp;"ATA'!D:D,$C1565)&lt;&gt;1
    ),
    """",
    IFERROR(TEXTJOIN(CHAR(10),TRUE,FILTER('SUMMARY DATA'!F:F,'SUMMARY DATA'!D:D=$C1565)),"""")
  )
)"),"")</f>
        <v/>
      </c>
      <c r="G1565" s="2" t="str">
        <f>IFERROR(__xludf.DUMMYFUNCTION("IFERROR(
  TEXTJOIN(CHAR(10),TRUE,FILTER('SUMMARY DATA'!G:G,'SUMMARY DATA'!A:A=$A1565,'SUMMARY DATA'!C:C=$B1565)),
  IF(
    OR(
      ISNUMBER(SEARCH(""CDM CASH DEPOSIT"",$C1565)),
      ISNUMBER(SEARCH(""CASH DEPOSIT"",$C1565)),
      COUNTIF('SUMMARY D"&amp;"ATA'!D:D,$C1565)&lt;&gt;1
    ),
    """",
    IFERROR(TEXTJOIN(CHAR(10),TRUE,FILTER('SUMMARY DATA'!G:G,'SUMMARY DATA'!D:D=$C1565)),"""")
  )
)"),"")</f>
        <v/>
      </c>
      <c r="H1565" s="6" t="str">
        <f>IFERROR(__xludf.DUMMYFUNCTION("IFERROR(
  TEXTJOIN(CHAR(10),TRUE,FILTER('SUMMARY DATA'!H:H,'SUMMARY DATA'!A:A=$A1565,'SUMMARY DATA'!C:C=$B1565)),
  IF(
    OR(
      ISNUMBER(SEARCH(""CDM CASH DEPOSIT"",$C1565)),
      ISNUMBER(SEARCH(""CASH DEPOSIT"",$C1565)),
      COUNTIF('SUMMARY D"&amp;"ATA'!D:D,$C1565)&lt;&gt;1
    ),
    """",
    IFERROR(TEXTJOIN(CHAR(10),TRUE,FILTER('SUMMARY DATA'!H:H,'SUMMARY DATA'!D:D=$C1565)),"""")
  )
)"),"")</f>
        <v/>
      </c>
      <c r="I1565" s="6" t="str">
        <f>IFERROR(__xludf.DUMMYFUNCTION("IF(H1565="""","""",
SUM(ARRAYFORMULA(VALUE(SPLIT(H1565,CHAR(10)))))
)"),"")</f>
        <v/>
      </c>
      <c r="J1565" s="2" t="str">
        <f>IFERROR(__xludf.DUMMYFUNCTION("IFERROR(
  TEXTJOIN(CHAR(10),TRUE,FILTER('SUMMARY DATA'!I:I,'SUMMARY DATA'!A:A=$A1565,'SUMMARY DATA'!C:C=$B1565)),
  IF(
    OR(
      ISNUMBER(SEARCH(""CDM CASH DEPOSIT"",$C1565)),
      ISNUMBER(SEARCH(""CASH DEPOSIT"",$C1565)),
      COUNTIF('SUMMARY D"&amp;"ATA'!D:D,$C1565)&lt;&gt;1
    ),
    """",
    IFERROR(TEXTJOIN(CHAR(10),TRUE,FILTER('SUMMARY DATA'!I:I,'SUMMARY DATA'!D:D=$C1565)),"""")
  )
)"),"")</f>
        <v/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 ht="15.75" customHeight="1" spans="1:27">
      <c r="A1566" s="2"/>
      <c r="B1566" s="2"/>
      <c r="C1566" s="2"/>
      <c r="D1566" s="6"/>
      <c r="E1566" s="4" t="str">
        <f>IFERROR(__xludf.DUMMYFUNCTION("IFERROR(
  TEXTJOIN(CHAR(10),TRUE,FILTER('SUMMARY DATA'!E:E,'SUMMARY DATA'!A:A=$A1566,'SUMMARY DATA'!C:C=$B1566)),
  IF(
    OR(
      ISNUMBER(SEARCH(""CDM CASH DEPOSIT"",$C1566)),
      ISNUMBER(SEARCH(""CASH DEPOSIT"",$C1566)),
      COUNTIF('SUMMARY D"&amp;"ATA'!D:D,$C1566)&lt;&gt;1
    ),
    """",
    IFERROR(TEXTJOIN(CHAR(10),TRUE,FILTER('SUMMARY DATA'!E:E,'SUMMARY DATA'!D:D=$C1566)),"""")
  )
)"),"")</f>
        <v/>
      </c>
      <c r="F1566" s="2" t="str">
        <f>IFERROR(__xludf.DUMMYFUNCTION("IFERROR(
  TEXTJOIN(CHAR(10),TRUE,FILTER('SUMMARY DATA'!F:F,'SUMMARY DATA'!A:A=$A1566,'SUMMARY DATA'!C:C=$B1566)),
  IF(
    OR(
      ISNUMBER(SEARCH(""CDM CASH DEPOSIT"",$C1566)),
      ISNUMBER(SEARCH(""CASH DEPOSIT"",$C1566)),
      COUNTIF('SUMMARY D"&amp;"ATA'!D:D,$C1566)&lt;&gt;1
    ),
    """",
    IFERROR(TEXTJOIN(CHAR(10),TRUE,FILTER('SUMMARY DATA'!F:F,'SUMMARY DATA'!D:D=$C1566)),"""")
  )
)"),"")</f>
        <v/>
      </c>
      <c r="G1566" s="2" t="str">
        <f>IFERROR(__xludf.DUMMYFUNCTION("IFERROR(
  TEXTJOIN(CHAR(10),TRUE,FILTER('SUMMARY DATA'!G:G,'SUMMARY DATA'!A:A=$A1566,'SUMMARY DATA'!C:C=$B1566)),
  IF(
    OR(
      ISNUMBER(SEARCH(""CDM CASH DEPOSIT"",$C1566)),
      ISNUMBER(SEARCH(""CASH DEPOSIT"",$C1566)),
      COUNTIF('SUMMARY D"&amp;"ATA'!D:D,$C1566)&lt;&gt;1
    ),
    """",
    IFERROR(TEXTJOIN(CHAR(10),TRUE,FILTER('SUMMARY DATA'!G:G,'SUMMARY DATA'!D:D=$C1566)),"""")
  )
)"),"")</f>
        <v/>
      </c>
      <c r="H1566" s="6" t="str">
        <f>IFERROR(__xludf.DUMMYFUNCTION("IFERROR(
  TEXTJOIN(CHAR(10),TRUE,FILTER('SUMMARY DATA'!H:H,'SUMMARY DATA'!A:A=$A1566,'SUMMARY DATA'!C:C=$B1566)),
  IF(
    OR(
      ISNUMBER(SEARCH(""CDM CASH DEPOSIT"",$C1566)),
      ISNUMBER(SEARCH(""CASH DEPOSIT"",$C1566)),
      COUNTIF('SUMMARY D"&amp;"ATA'!D:D,$C1566)&lt;&gt;1
    ),
    """",
    IFERROR(TEXTJOIN(CHAR(10),TRUE,FILTER('SUMMARY DATA'!H:H,'SUMMARY DATA'!D:D=$C1566)),"""")
  )
)"),"")</f>
        <v/>
      </c>
      <c r="I1566" s="6" t="str">
        <f>IFERROR(__xludf.DUMMYFUNCTION("IF(H1566="""","""",
SUM(ARRAYFORMULA(VALUE(SPLIT(H1566,CHAR(10)))))
)"),"")</f>
        <v/>
      </c>
      <c r="J1566" s="2" t="str">
        <f>IFERROR(__xludf.DUMMYFUNCTION("IFERROR(
  TEXTJOIN(CHAR(10),TRUE,FILTER('SUMMARY DATA'!I:I,'SUMMARY DATA'!A:A=$A1566,'SUMMARY DATA'!C:C=$B1566)),
  IF(
    OR(
      ISNUMBER(SEARCH(""CDM CASH DEPOSIT"",$C1566)),
      ISNUMBER(SEARCH(""CASH DEPOSIT"",$C1566)),
      COUNTIF('SUMMARY D"&amp;"ATA'!D:D,$C1566)&lt;&gt;1
    ),
    """",
    IFERROR(TEXTJOIN(CHAR(10),TRUE,FILTER('SUMMARY DATA'!I:I,'SUMMARY DATA'!D:D=$C1566)),"""")
  )
)"),"")</f>
        <v/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 ht="15.75" customHeight="1" spans="1:27">
      <c r="A1567" s="2"/>
      <c r="B1567" s="2"/>
      <c r="C1567" s="2"/>
      <c r="D1567" s="6"/>
      <c r="E1567" s="4" t="str">
        <f>IFERROR(__xludf.DUMMYFUNCTION("IFERROR(
  TEXTJOIN(CHAR(10),TRUE,FILTER('SUMMARY DATA'!E:E,'SUMMARY DATA'!A:A=$A1567,'SUMMARY DATA'!C:C=$B1567)),
  IF(
    OR(
      ISNUMBER(SEARCH(""CDM CASH DEPOSIT"",$C1567)),
      ISNUMBER(SEARCH(""CASH DEPOSIT"",$C1567)),
      COUNTIF('SUMMARY D"&amp;"ATA'!D:D,$C1567)&lt;&gt;1
    ),
    """",
    IFERROR(TEXTJOIN(CHAR(10),TRUE,FILTER('SUMMARY DATA'!E:E,'SUMMARY DATA'!D:D=$C1567)),"""")
  )
)"),"")</f>
        <v/>
      </c>
      <c r="F1567" s="2" t="str">
        <f>IFERROR(__xludf.DUMMYFUNCTION("IFERROR(
  TEXTJOIN(CHAR(10),TRUE,FILTER('SUMMARY DATA'!F:F,'SUMMARY DATA'!A:A=$A1567,'SUMMARY DATA'!C:C=$B1567)),
  IF(
    OR(
      ISNUMBER(SEARCH(""CDM CASH DEPOSIT"",$C1567)),
      ISNUMBER(SEARCH(""CASH DEPOSIT"",$C1567)),
      COUNTIF('SUMMARY D"&amp;"ATA'!D:D,$C1567)&lt;&gt;1
    ),
    """",
    IFERROR(TEXTJOIN(CHAR(10),TRUE,FILTER('SUMMARY DATA'!F:F,'SUMMARY DATA'!D:D=$C1567)),"""")
  )
)"),"")</f>
        <v/>
      </c>
      <c r="G1567" s="2" t="str">
        <f>IFERROR(__xludf.DUMMYFUNCTION("IFERROR(
  TEXTJOIN(CHAR(10),TRUE,FILTER('SUMMARY DATA'!G:G,'SUMMARY DATA'!A:A=$A1567,'SUMMARY DATA'!C:C=$B1567)),
  IF(
    OR(
      ISNUMBER(SEARCH(""CDM CASH DEPOSIT"",$C1567)),
      ISNUMBER(SEARCH(""CASH DEPOSIT"",$C1567)),
      COUNTIF('SUMMARY D"&amp;"ATA'!D:D,$C1567)&lt;&gt;1
    ),
    """",
    IFERROR(TEXTJOIN(CHAR(10),TRUE,FILTER('SUMMARY DATA'!G:G,'SUMMARY DATA'!D:D=$C1567)),"""")
  )
)"),"")</f>
        <v/>
      </c>
      <c r="H1567" s="6" t="str">
        <f>IFERROR(__xludf.DUMMYFUNCTION("IFERROR(
  TEXTJOIN(CHAR(10),TRUE,FILTER('SUMMARY DATA'!H:H,'SUMMARY DATA'!A:A=$A1567,'SUMMARY DATA'!C:C=$B1567)),
  IF(
    OR(
      ISNUMBER(SEARCH(""CDM CASH DEPOSIT"",$C1567)),
      ISNUMBER(SEARCH(""CASH DEPOSIT"",$C1567)),
      COUNTIF('SUMMARY D"&amp;"ATA'!D:D,$C1567)&lt;&gt;1
    ),
    """",
    IFERROR(TEXTJOIN(CHAR(10),TRUE,FILTER('SUMMARY DATA'!H:H,'SUMMARY DATA'!D:D=$C1567)),"""")
  )
)"),"")</f>
        <v/>
      </c>
      <c r="I1567" s="6" t="str">
        <f>IFERROR(__xludf.DUMMYFUNCTION("IF(H1567="""","""",
SUM(ARRAYFORMULA(VALUE(SPLIT(H1567,CHAR(10)))))
)"),"")</f>
        <v/>
      </c>
      <c r="J1567" s="2" t="str">
        <f>IFERROR(__xludf.DUMMYFUNCTION("IFERROR(
  TEXTJOIN(CHAR(10),TRUE,FILTER('SUMMARY DATA'!I:I,'SUMMARY DATA'!A:A=$A1567,'SUMMARY DATA'!C:C=$B1567)),
  IF(
    OR(
      ISNUMBER(SEARCH(""CDM CASH DEPOSIT"",$C1567)),
      ISNUMBER(SEARCH(""CASH DEPOSIT"",$C1567)),
      COUNTIF('SUMMARY D"&amp;"ATA'!D:D,$C1567)&lt;&gt;1
    ),
    """",
    IFERROR(TEXTJOIN(CHAR(10),TRUE,FILTER('SUMMARY DATA'!I:I,'SUMMARY DATA'!D:D=$C1567)),"""")
  )
)"),"")</f>
        <v/>
      </c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 ht="15.75" customHeight="1" spans="1:27">
      <c r="A1568" s="2"/>
      <c r="B1568" s="2"/>
      <c r="C1568" s="2"/>
      <c r="D1568" s="6"/>
      <c r="E1568" s="4" t="str">
        <f>IFERROR(__xludf.DUMMYFUNCTION("IFERROR(
  TEXTJOIN(CHAR(10),TRUE,FILTER('SUMMARY DATA'!E:E,'SUMMARY DATA'!A:A=$A1568,'SUMMARY DATA'!C:C=$B1568)),
  IF(
    OR(
      ISNUMBER(SEARCH(""CDM CASH DEPOSIT"",$C1568)),
      ISNUMBER(SEARCH(""CASH DEPOSIT"",$C1568)),
      COUNTIF('SUMMARY D"&amp;"ATA'!D:D,$C1568)&lt;&gt;1
    ),
    """",
    IFERROR(TEXTJOIN(CHAR(10),TRUE,FILTER('SUMMARY DATA'!E:E,'SUMMARY DATA'!D:D=$C1568)),"""")
  )
)"),"")</f>
        <v/>
      </c>
      <c r="F1568" s="2" t="str">
        <f>IFERROR(__xludf.DUMMYFUNCTION("IFERROR(
  TEXTJOIN(CHAR(10),TRUE,FILTER('SUMMARY DATA'!F:F,'SUMMARY DATA'!A:A=$A1568,'SUMMARY DATA'!C:C=$B1568)),
  IF(
    OR(
      ISNUMBER(SEARCH(""CDM CASH DEPOSIT"",$C1568)),
      ISNUMBER(SEARCH(""CASH DEPOSIT"",$C1568)),
      COUNTIF('SUMMARY D"&amp;"ATA'!D:D,$C1568)&lt;&gt;1
    ),
    """",
    IFERROR(TEXTJOIN(CHAR(10),TRUE,FILTER('SUMMARY DATA'!F:F,'SUMMARY DATA'!D:D=$C1568)),"""")
  )
)"),"")</f>
        <v/>
      </c>
      <c r="G1568" s="2" t="str">
        <f>IFERROR(__xludf.DUMMYFUNCTION("IFERROR(
  TEXTJOIN(CHAR(10),TRUE,FILTER('SUMMARY DATA'!G:G,'SUMMARY DATA'!A:A=$A1568,'SUMMARY DATA'!C:C=$B1568)),
  IF(
    OR(
      ISNUMBER(SEARCH(""CDM CASH DEPOSIT"",$C1568)),
      ISNUMBER(SEARCH(""CASH DEPOSIT"",$C1568)),
      COUNTIF('SUMMARY D"&amp;"ATA'!D:D,$C1568)&lt;&gt;1
    ),
    """",
    IFERROR(TEXTJOIN(CHAR(10),TRUE,FILTER('SUMMARY DATA'!G:G,'SUMMARY DATA'!D:D=$C1568)),"""")
  )
)"),"")</f>
        <v/>
      </c>
      <c r="H1568" s="6" t="str">
        <f>IFERROR(__xludf.DUMMYFUNCTION("IFERROR(
  TEXTJOIN(CHAR(10),TRUE,FILTER('SUMMARY DATA'!H:H,'SUMMARY DATA'!A:A=$A1568,'SUMMARY DATA'!C:C=$B1568)),
  IF(
    OR(
      ISNUMBER(SEARCH(""CDM CASH DEPOSIT"",$C1568)),
      ISNUMBER(SEARCH(""CASH DEPOSIT"",$C1568)),
      COUNTIF('SUMMARY D"&amp;"ATA'!D:D,$C1568)&lt;&gt;1
    ),
    """",
    IFERROR(TEXTJOIN(CHAR(10),TRUE,FILTER('SUMMARY DATA'!H:H,'SUMMARY DATA'!D:D=$C1568)),"""")
  )
)"),"")</f>
        <v/>
      </c>
      <c r="I1568" s="6" t="str">
        <f>IFERROR(__xludf.DUMMYFUNCTION("IF(H1568="""","""",
SUM(ARRAYFORMULA(VALUE(SPLIT(H1568,CHAR(10)))))
)"),"")</f>
        <v/>
      </c>
      <c r="J1568" s="2" t="str">
        <f>IFERROR(__xludf.DUMMYFUNCTION("IFERROR(
  TEXTJOIN(CHAR(10),TRUE,FILTER('SUMMARY DATA'!I:I,'SUMMARY DATA'!A:A=$A1568,'SUMMARY DATA'!C:C=$B1568)),
  IF(
    OR(
      ISNUMBER(SEARCH(""CDM CASH DEPOSIT"",$C1568)),
      ISNUMBER(SEARCH(""CASH DEPOSIT"",$C1568)),
      COUNTIF('SUMMARY D"&amp;"ATA'!D:D,$C1568)&lt;&gt;1
    ),
    """",
    IFERROR(TEXTJOIN(CHAR(10),TRUE,FILTER('SUMMARY DATA'!I:I,'SUMMARY DATA'!D:D=$C1568)),"""")
  )
)"),"")</f>
        <v/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 ht="15.75" customHeight="1" spans="1:27">
      <c r="A1569" s="2"/>
      <c r="B1569" s="2"/>
      <c r="C1569" s="2"/>
      <c r="D1569" s="6"/>
      <c r="E1569" s="4" t="str">
        <f>IFERROR(__xludf.DUMMYFUNCTION("IFERROR(
  TEXTJOIN(CHAR(10),TRUE,FILTER('SUMMARY DATA'!E:E,'SUMMARY DATA'!A:A=$A1569,'SUMMARY DATA'!C:C=$B1569)),
  IF(
    OR(
      ISNUMBER(SEARCH(""CDM CASH DEPOSIT"",$C1569)),
      ISNUMBER(SEARCH(""CASH DEPOSIT"",$C1569)),
      COUNTIF('SUMMARY D"&amp;"ATA'!D:D,$C1569)&lt;&gt;1
    ),
    """",
    IFERROR(TEXTJOIN(CHAR(10),TRUE,FILTER('SUMMARY DATA'!E:E,'SUMMARY DATA'!D:D=$C1569)),"""")
  )
)"),"")</f>
        <v/>
      </c>
      <c r="F1569" s="2" t="str">
        <f>IFERROR(__xludf.DUMMYFUNCTION("IFERROR(
  TEXTJOIN(CHAR(10),TRUE,FILTER('SUMMARY DATA'!F:F,'SUMMARY DATA'!A:A=$A1569,'SUMMARY DATA'!C:C=$B1569)),
  IF(
    OR(
      ISNUMBER(SEARCH(""CDM CASH DEPOSIT"",$C1569)),
      ISNUMBER(SEARCH(""CASH DEPOSIT"",$C1569)),
      COUNTIF('SUMMARY D"&amp;"ATA'!D:D,$C1569)&lt;&gt;1
    ),
    """",
    IFERROR(TEXTJOIN(CHAR(10),TRUE,FILTER('SUMMARY DATA'!F:F,'SUMMARY DATA'!D:D=$C1569)),"""")
  )
)"),"")</f>
        <v/>
      </c>
      <c r="G1569" s="2" t="str">
        <f>IFERROR(__xludf.DUMMYFUNCTION("IFERROR(
  TEXTJOIN(CHAR(10),TRUE,FILTER('SUMMARY DATA'!G:G,'SUMMARY DATA'!A:A=$A1569,'SUMMARY DATA'!C:C=$B1569)),
  IF(
    OR(
      ISNUMBER(SEARCH(""CDM CASH DEPOSIT"",$C1569)),
      ISNUMBER(SEARCH(""CASH DEPOSIT"",$C1569)),
      COUNTIF('SUMMARY D"&amp;"ATA'!D:D,$C1569)&lt;&gt;1
    ),
    """",
    IFERROR(TEXTJOIN(CHAR(10),TRUE,FILTER('SUMMARY DATA'!G:G,'SUMMARY DATA'!D:D=$C1569)),"""")
  )
)"),"")</f>
        <v/>
      </c>
      <c r="H1569" s="6" t="str">
        <f>IFERROR(__xludf.DUMMYFUNCTION("IFERROR(
  TEXTJOIN(CHAR(10),TRUE,FILTER('SUMMARY DATA'!H:H,'SUMMARY DATA'!A:A=$A1569,'SUMMARY DATA'!C:C=$B1569)),
  IF(
    OR(
      ISNUMBER(SEARCH(""CDM CASH DEPOSIT"",$C1569)),
      ISNUMBER(SEARCH(""CASH DEPOSIT"",$C1569)),
      COUNTIF('SUMMARY D"&amp;"ATA'!D:D,$C1569)&lt;&gt;1
    ),
    """",
    IFERROR(TEXTJOIN(CHAR(10),TRUE,FILTER('SUMMARY DATA'!H:H,'SUMMARY DATA'!D:D=$C1569)),"""")
  )
)"),"")</f>
        <v/>
      </c>
      <c r="I1569" s="6" t="str">
        <f>IFERROR(__xludf.DUMMYFUNCTION("IF(H1569="""","""",
SUM(ARRAYFORMULA(VALUE(SPLIT(H1569,CHAR(10)))))
)"),"")</f>
        <v/>
      </c>
      <c r="J1569" s="2" t="str">
        <f>IFERROR(__xludf.DUMMYFUNCTION("IFERROR(
  TEXTJOIN(CHAR(10),TRUE,FILTER('SUMMARY DATA'!I:I,'SUMMARY DATA'!A:A=$A1569,'SUMMARY DATA'!C:C=$B1569)),
  IF(
    OR(
      ISNUMBER(SEARCH(""CDM CASH DEPOSIT"",$C1569)),
      ISNUMBER(SEARCH(""CASH DEPOSIT"",$C1569)),
      COUNTIF('SUMMARY D"&amp;"ATA'!D:D,$C1569)&lt;&gt;1
    ),
    """",
    IFERROR(TEXTJOIN(CHAR(10),TRUE,FILTER('SUMMARY DATA'!I:I,'SUMMARY DATA'!D:D=$C1569)),"""")
  )
)"),"")</f>
        <v/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 ht="15.75" customHeight="1" spans="1:27">
      <c r="A1570" s="2"/>
      <c r="B1570" s="2"/>
      <c r="C1570" s="2"/>
      <c r="D1570" s="6"/>
      <c r="E1570" s="4" t="str">
        <f>IFERROR(__xludf.DUMMYFUNCTION("IFERROR(
  TEXTJOIN(CHAR(10),TRUE,FILTER('SUMMARY DATA'!E:E,'SUMMARY DATA'!A:A=$A1570,'SUMMARY DATA'!C:C=$B1570)),
  IF(
    OR(
      ISNUMBER(SEARCH(""CDM CASH DEPOSIT"",$C1570)),
      ISNUMBER(SEARCH(""CASH DEPOSIT"",$C1570)),
      COUNTIF('SUMMARY D"&amp;"ATA'!D:D,$C1570)&lt;&gt;1
    ),
    """",
    IFERROR(TEXTJOIN(CHAR(10),TRUE,FILTER('SUMMARY DATA'!E:E,'SUMMARY DATA'!D:D=$C1570)),"""")
  )
)"),"")</f>
        <v/>
      </c>
      <c r="F1570" s="2" t="str">
        <f>IFERROR(__xludf.DUMMYFUNCTION("IFERROR(
  TEXTJOIN(CHAR(10),TRUE,FILTER('SUMMARY DATA'!F:F,'SUMMARY DATA'!A:A=$A1570,'SUMMARY DATA'!C:C=$B1570)),
  IF(
    OR(
      ISNUMBER(SEARCH(""CDM CASH DEPOSIT"",$C1570)),
      ISNUMBER(SEARCH(""CASH DEPOSIT"",$C1570)),
      COUNTIF('SUMMARY D"&amp;"ATA'!D:D,$C1570)&lt;&gt;1
    ),
    """",
    IFERROR(TEXTJOIN(CHAR(10),TRUE,FILTER('SUMMARY DATA'!F:F,'SUMMARY DATA'!D:D=$C1570)),"""")
  )
)"),"")</f>
        <v/>
      </c>
      <c r="G1570" s="2" t="str">
        <f>IFERROR(__xludf.DUMMYFUNCTION("IFERROR(
  TEXTJOIN(CHAR(10),TRUE,FILTER('SUMMARY DATA'!G:G,'SUMMARY DATA'!A:A=$A1570,'SUMMARY DATA'!C:C=$B1570)),
  IF(
    OR(
      ISNUMBER(SEARCH(""CDM CASH DEPOSIT"",$C1570)),
      ISNUMBER(SEARCH(""CASH DEPOSIT"",$C1570)),
      COUNTIF('SUMMARY D"&amp;"ATA'!D:D,$C1570)&lt;&gt;1
    ),
    """",
    IFERROR(TEXTJOIN(CHAR(10),TRUE,FILTER('SUMMARY DATA'!G:G,'SUMMARY DATA'!D:D=$C1570)),"""")
  )
)"),"")</f>
        <v/>
      </c>
      <c r="H1570" s="6" t="str">
        <f>IFERROR(__xludf.DUMMYFUNCTION("IFERROR(
  TEXTJOIN(CHAR(10),TRUE,FILTER('SUMMARY DATA'!H:H,'SUMMARY DATA'!A:A=$A1570,'SUMMARY DATA'!C:C=$B1570)),
  IF(
    OR(
      ISNUMBER(SEARCH(""CDM CASH DEPOSIT"",$C1570)),
      ISNUMBER(SEARCH(""CASH DEPOSIT"",$C1570)),
      COUNTIF('SUMMARY D"&amp;"ATA'!D:D,$C1570)&lt;&gt;1
    ),
    """",
    IFERROR(TEXTJOIN(CHAR(10),TRUE,FILTER('SUMMARY DATA'!H:H,'SUMMARY DATA'!D:D=$C1570)),"""")
  )
)"),"")</f>
        <v/>
      </c>
      <c r="I1570" s="6" t="str">
        <f>IFERROR(__xludf.DUMMYFUNCTION("IF(H1570="""","""",
SUM(ARRAYFORMULA(VALUE(SPLIT(H1570,CHAR(10)))))
)"),"")</f>
        <v/>
      </c>
      <c r="J1570" s="2" t="str">
        <f>IFERROR(__xludf.DUMMYFUNCTION("IFERROR(
  TEXTJOIN(CHAR(10),TRUE,FILTER('SUMMARY DATA'!I:I,'SUMMARY DATA'!A:A=$A1570,'SUMMARY DATA'!C:C=$B1570)),
  IF(
    OR(
      ISNUMBER(SEARCH(""CDM CASH DEPOSIT"",$C1570)),
      ISNUMBER(SEARCH(""CASH DEPOSIT"",$C1570)),
      COUNTIF('SUMMARY D"&amp;"ATA'!D:D,$C1570)&lt;&gt;1
    ),
    """",
    IFERROR(TEXTJOIN(CHAR(10),TRUE,FILTER('SUMMARY DATA'!I:I,'SUMMARY DATA'!D:D=$C1570)),"""")
  )
)"),"")</f>
        <v/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 ht="15.75" customHeight="1" spans="1:27">
      <c r="A1571" s="2"/>
      <c r="B1571" s="2"/>
      <c r="C1571" s="2"/>
      <c r="D1571" s="6"/>
      <c r="E1571" s="4" t="str">
        <f>IFERROR(__xludf.DUMMYFUNCTION("IFERROR(
  TEXTJOIN(CHAR(10),TRUE,FILTER('SUMMARY DATA'!E:E,'SUMMARY DATA'!A:A=$A1571,'SUMMARY DATA'!C:C=$B1571)),
  IF(
    OR(
      ISNUMBER(SEARCH(""CDM CASH DEPOSIT"",$C1571)),
      ISNUMBER(SEARCH(""CASH DEPOSIT"",$C1571)),
      COUNTIF('SUMMARY D"&amp;"ATA'!D:D,$C1571)&lt;&gt;1
    ),
    """",
    IFERROR(TEXTJOIN(CHAR(10),TRUE,FILTER('SUMMARY DATA'!E:E,'SUMMARY DATA'!D:D=$C1571)),"""")
  )
)"),"")</f>
        <v/>
      </c>
      <c r="F1571" s="2" t="str">
        <f>IFERROR(__xludf.DUMMYFUNCTION("IFERROR(
  TEXTJOIN(CHAR(10),TRUE,FILTER('SUMMARY DATA'!F:F,'SUMMARY DATA'!A:A=$A1571,'SUMMARY DATA'!C:C=$B1571)),
  IF(
    OR(
      ISNUMBER(SEARCH(""CDM CASH DEPOSIT"",$C1571)),
      ISNUMBER(SEARCH(""CASH DEPOSIT"",$C1571)),
      COUNTIF('SUMMARY D"&amp;"ATA'!D:D,$C1571)&lt;&gt;1
    ),
    """",
    IFERROR(TEXTJOIN(CHAR(10),TRUE,FILTER('SUMMARY DATA'!F:F,'SUMMARY DATA'!D:D=$C1571)),"""")
  )
)"),"")</f>
        <v/>
      </c>
      <c r="G1571" s="2" t="str">
        <f>IFERROR(__xludf.DUMMYFUNCTION("IFERROR(
  TEXTJOIN(CHAR(10),TRUE,FILTER('SUMMARY DATA'!G:G,'SUMMARY DATA'!A:A=$A1571,'SUMMARY DATA'!C:C=$B1571)),
  IF(
    OR(
      ISNUMBER(SEARCH(""CDM CASH DEPOSIT"",$C1571)),
      ISNUMBER(SEARCH(""CASH DEPOSIT"",$C1571)),
      COUNTIF('SUMMARY D"&amp;"ATA'!D:D,$C1571)&lt;&gt;1
    ),
    """",
    IFERROR(TEXTJOIN(CHAR(10),TRUE,FILTER('SUMMARY DATA'!G:G,'SUMMARY DATA'!D:D=$C1571)),"""")
  )
)"),"")</f>
        <v/>
      </c>
      <c r="H1571" s="6" t="str">
        <f>IFERROR(__xludf.DUMMYFUNCTION("IFERROR(
  TEXTJOIN(CHAR(10),TRUE,FILTER('SUMMARY DATA'!H:H,'SUMMARY DATA'!A:A=$A1571,'SUMMARY DATA'!C:C=$B1571)),
  IF(
    OR(
      ISNUMBER(SEARCH(""CDM CASH DEPOSIT"",$C1571)),
      ISNUMBER(SEARCH(""CASH DEPOSIT"",$C1571)),
      COUNTIF('SUMMARY D"&amp;"ATA'!D:D,$C1571)&lt;&gt;1
    ),
    """",
    IFERROR(TEXTJOIN(CHAR(10),TRUE,FILTER('SUMMARY DATA'!H:H,'SUMMARY DATA'!D:D=$C1571)),"""")
  )
)"),"")</f>
        <v/>
      </c>
      <c r="I1571" s="6" t="str">
        <f>IFERROR(__xludf.DUMMYFUNCTION("IF(H1571="""","""",
SUM(ARRAYFORMULA(VALUE(SPLIT(H1571,CHAR(10)))))
)"),"")</f>
        <v/>
      </c>
      <c r="J1571" s="2" t="str">
        <f>IFERROR(__xludf.DUMMYFUNCTION("IFERROR(
  TEXTJOIN(CHAR(10),TRUE,FILTER('SUMMARY DATA'!I:I,'SUMMARY DATA'!A:A=$A1571,'SUMMARY DATA'!C:C=$B1571)),
  IF(
    OR(
      ISNUMBER(SEARCH(""CDM CASH DEPOSIT"",$C1571)),
      ISNUMBER(SEARCH(""CASH DEPOSIT"",$C1571)),
      COUNTIF('SUMMARY D"&amp;"ATA'!D:D,$C1571)&lt;&gt;1
    ),
    """",
    IFERROR(TEXTJOIN(CHAR(10),TRUE,FILTER('SUMMARY DATA'!I:I,'SUMMARY DATA'!D:D=$C1571)),"""")
  )
)"),"")</f>
        <v/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 ht="15.75" customHeight="1" spans="1:27">
      <c r="A1572" s="2"/>
      <c r="B1572" s="2"/>
      <c r="C1572" s="2"/>
      <c r="D1572" s="6"/>
      <c r="E1572" s="4" t="str">
        <f>IFERROR(__xludf.DUMMYFUNCTION("IFERROR(
  TEXTJOIN(CHAR(10),TRUE,FILTER('SUMMARY DATA'!E:E,'SUMMARY DATA'!A:A=$A1572,'SUMMARY DATA'!C:C=$B1572)),
  IF(
    OR(
      ISNUMBER(SEARCH(""CDM CASH DEPOSIT"",$C1572)),
      ISNUMBER(SEARCH(""CASH DEPOSIT"",$C1572)),
      COUNTIF('SUMMARY D"&amp;"ATA'!D:D,$C1572)&lt;&gt;1
    ),
    """",
    IFERROR(TEXTJOIN(CHAR(10),TRUE,FILTER('SUMMARY DATA'!E:E,'SUMMARY DATA'!D:D=$C1572)),"""")
  )
)"),"")</f>
        <v/>
      </c>
      <c r="F1572" s="2" t="str">
        <f>IFERROR(__xludf.DUMMYFUNCTION("IFERROR(
  TEXTJOIN(CHAR(10),TRUE,FILTER('SUMMARY DATA'!F:F,'SUMMARY DATA'!A:A=$A1572,'SUMMARY DATA'!C:C=$B1572)),
  IF(
    OR(
      ISNUMBER(SEARCH(""CDM CASH DEPOSIT"",$C1572)),
      ISNUMBER(SEARCH(""CASH DEPOSIT"",$C1572)),
      COUNTIF('SUMMARY D"&amp;"ATA'!D:D,$C1572)&lt;&gt;1
    ),
    """",
    IFERROR(TEXTJOIN(CHAR(10),TRUE,FILTER('SUMMARY DATA'!F:F,'SUMMARY DATA'!D:D=$C1572)),"""")
  )
)"),"")</f>
        <v/>
      </c>
      <c r="G1572" s="2" t="str">
        <f>IFERROR(__xludf.DUMMYFUNCTION("IFERROR(
  TEXTJOIN(CHAR(10),TRUE,FILTER('SUMMARY DATA'!G:G,'SUMMARY DATA'!A:A=$A1572,'SUMMARY DATA'!C:C=$B1572)),
  IF(
    OR(
      ISNUMBER(SEARCH(""CDM CASH DEPOSIT"",$C1572)),
      ISNUMBER(SEARCH(""CASH DEPOSIT"",$C1572)),
      COUNTIF('SUMMARY D"&amp;"ATA'!D:D,$C1572)&lt;&gt;1
    ),
    """",
    IFERROR(TEXTJOIN(CHAR(10),TRUE,FILTER('SUMMARY DATA'!G:G,'SUMMARY DATA'!D:D=$C1572)),"""")
  )
)"),"")</f>
        <v/>
      </c>
      <c r="H1572" s="6" t="str">
        <f>IFERROR(__xludf.DUMMYFUNCTION("IFERROR(
  TEXTJOIN(CHAR(10),TRUE,FILTER('SUMMARY DATA'!H:H,'SUMMARY DATA'!A:A=$A1572,'SUMMARY DATA'!C:C=$B1572)),
  IF(
    OR(
      ISNUMBER(SEARCH(""CDM CASH DEPOSIT"",$C1572)),
      ISNUMBER(SEARCH(""CASH DEPOSIT"",$C1572)),
      COUNTIF('SUMMARY D"&amp;"ATA'!D:D,$C1572)&lt;&gt;1
    ),
    """",
    IFERROR(TEXTJOIN(CHAR(10),TRUE,FILTER('SUMMARY DATA'!H:H,'SUMMARY DATA'!D:D=$C1572)),"""")
  )
)"),"")</f>
        <v/>
      </c>
      <c r="I1572" s="6" t="str">
        <f>IFERROR(__xludf.DUMMYFUNCTION("IF(H1572="""","""",
SUM(ARRAYFORMULA(VALUE(SPLIT(H1572,CHAR(10)))))
)"),"")</f>
        <v/>
      </c>
      <c r="J1572" s="2" t="str">
        <f>IFERROR(__xludf.DUMMYFUNCTION("IFERROR(
  TEXTJOIN(CHAR(10),TRUE,FILTER('SUMMARY DATA'!I:I,'SUMMARY DATA'!A:A=$A1572,'SUMMARY DATA'!C:C=$B1572)),
  IF(
    OR(
      ISNUMBER(SEARCH(""CDM CASH DEPOSIT"",$C1572)),
      ISNUMBER(SEARCH(""CASH DEPOSIT"",$C1572)),
      COUNTIF('SUMMARY D"&amp;"ATA'!D:D,$C1572)&lt;&gt;1
    ),
    """",
    IFERROR(TEXTJOIN(CHAR(10),TRUE,FILTER('SUMMARY DATA'!I:I,'SUMMARY DATA'!D:D=$C1572)),"""")
  )
)"),"")</f>
        <v/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 ht="15.75" customHeight="1" spans="1:27">
      <c r="A1573" s="2"/>
      <c r="B1573" s="2"/>
      <c r="C1573" s="2"/>
      <c r="D1573" s="6"/>
      <c r="E1573" s="4" t="str">
        <f>IFERROR(__xludf.DUMMYFUNCTION("IFERROR(
  TEXTJOIN(CHAR(10),TRUE,FILTER('SUMMARY DATA'!E:E,'SUMMARY DATA'!A:A=$A1573,'SUMMARY DATA'!C:C=$B1573)),
  IF(
    OR(
      ISNUMBER(SEARCH(""CDM CASH DEPOSIT"",$C1573)),
      ISNUMBER(SEARCH(""CASH DEPOSIT"",$C1573)),
      COUNTIF('SUMMARY D"&amp;"ATA'!D:D,$C1573)&lt;&gt;1
    ),
    """",
    IFERROR(TEXTJOIN(CHAR(10),TRUE,FILTER('SUMMARY DATA'!E:E,'SUMMARY DATA'!D:D=$C1573)),"""")
  )
)"),"")</f>
        <v/>
      </c>
      <c r="F1573" s="2" t="str">
        <f>IFERROR(__xludf.DUMMYFUNCTION("IFERROR(
  TEXTJOIN(CHAR(10),TRUE,FILTER('SUMMARY DATA'!F:F,'SUMMARY DATA'!A:A=$A1573,'SUMMARY DATA'!C:C=$B1573)),
  IF(
    OR(
      ISNUMBER(SEARCH(""CDM CASH DEPOSIT"",$C1573)),
      ISNUMBER(SEARCH(""CASH DEPOSIT"",$C1573)),
      COUNTIF('SUMMARY D"&amp;"ATA'!D:D,$C1573)&lt;&gt;1
    ),
    """",
    IFERROR(TEXTJOIN(CHAR(10),TRUE,FILTER('SUMMARY DATA'!F:F,'SUMMARY DATA'!D:D=$C1573)),"""")
  )
)"),"")</f>
        <v/>
      </c>
      <c r="G1573" s="2" t="str">
        <f>IFERROR(__xludf.DUMMYFUNCTION("IFERROR(
  TEXTJOIN(CHAR(10),TRUE,FILTER('SUMMARY DATA'!G:G,'SUMMARY DATA'!A:A=$A1573,'SUMMARY DATA'!C:C=$B1573)),
  IF(
    OR(
      ISNUMBER(SEARCH(""CDM CASH DEPOSIT"",$C1573)),
      ISNUMBER(SEARCH(""CASH DEPOSIT"",$C1573)),
      COUNTIF('SUMMARY D"&amp;"ATA'!D:D,$C1573)&lt;&gt;1
    ),
    """",
    IFERROR(TEXTJOIN(CHAR(10),TRUE,FILTER('SUMMARY DATA'!G:G,'SUMMARY DATA'!D:D=$C1573)),"""")
  )
)"),"")</f>
        <v/>
      </c>
      <c r="H1573" s="6" t="str">
        <f>IFERROR(__xludf.DUMMYFUNCTION("IFERROR(
  TEXTJOIN(CHAR(10),TRUE,FILTER('SUMMARY DATA'!H:H,'SUMMARY DATA'!A:A=$A1573,'SUMMARY DATA'!C:C=$B1573)),
  IF(
    OR(
      ISNUMBER(SEARCH(""CDM CASH DEPOSIT"",$C1573)),
      ISNUMBER(SEARCH(""CASH DEPOSIT"",$C1573)),
      COUNTIF('SUMMARY D"&amp;"ATA'!D:D,$C1573)&lt;&gt;1
    ),
    """",
    IFERROR(TEXTJOIN(CHAR(10),TRUE,FILTER('SUMMARY DATA'!H:H,'SUMMARY DATA'!D:D=$C1573)),"""")
  )
)"),"")</f>
        <v/>
      </c>
      <c r="I1573" s="6" t="str">
        <f>IFERROR(__xludf.DUMMYFUNCTION("IF(H1573="""","""",
SUM(ARRAYFORMULA(VALUE(SPLIT(H1573,CHAR(10)))))
)"),"")</f>
        <v/>
      </c>
      <c r="J1573" s="2" t="str">
        <f>IFERROR(__xludf.DUMMYFUNCTION("IFERROR(
  TEXTJOIN(CHAR(10),TRUE,FILTER('SUMMARY DATA'!I:I,'SUMMARY DATA'!A:A=$A1573,'SUMMARY DATA'!C:C=$B1573)),
  IF(
    OR(
      ISNUMBER(SEARCH(""CDM CASH DEPOSIT"",$C1573)),
      ISNUMBER(SEARCH(""CASH DEPOSIT"",$C1573)),
      COUNTIF('SUMMARY D"&amp;"ATA'!D:D,$C1573)&lt;&gt;1
    ),
    """",
    IFERROR(TEXTJOIN(CHAR(10),TRUE,FILTER('SUMMARY DATA'!I:I,'SUMMARY DATA'!D:D=$C1573)),"""")
  )
)"),"")</f>
        <v/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 ht="15.75" customHeight="1" spans="1:27">
      <c r="A1574" s="2"/>
      <c r="B1574" s="2"/>
      <c r="C1574" s="2"/>
      <c r="D1574" s="6"/>
      <c r="E1574" s="4" t="str">
        <f>IFERROR(__xludf.DUMMYFUNCTION("IFERROR(
  TEXTJOIN(CHAR(10),TRUE,FILTER('SUMMARY DATA'!E:E,'SUMMARY DATA'!A:A=$A1574,'SUMMARY DATA'!C:C=$B1574)),
  IF(
    OR(
      ISNUMBER(SEARCH(""CDM CASH DEPOSIT"",$C1574)),
      ISNUMBER(SEARCH(""CASH DEPOSIT"",$C1574)),
      COUNTIF('SUMMARY D"&amp;"ATA'!D:D,$C1574)&lt;&gt;1
    ),
    """",
    IFERROR(TEXTJOIN(CHAR(10),TRUE,FILTER('SUMMARY DATA'!E:E,'SUMMARY DATA'!D:D=$C1574)),"""")
  )
)"),"")</f>
        <v/>
      </c>
      <c r="F1574" s="2" t="str">
        <f>IFERROR(__xludf.DUMMYFUNCTION("IFERROR(
  TEXTJOIN(CHAR(10),TRUE,FILTER('SUMMARY DATA'!F:F,'SUMMARY DATA'!A:A=$A1574,'SUMMARY DATA'!C:C=$B1574)),
  IF(
    OR(
      ISNUMBER(SEARCH(""CDM CASH DEPOSIT"",$C1574)),
      ISNUMBER(SEARCH(""CASH DEPOSIT"",$C1574)),
      COUNTIF('SUMMARY D"&amp;"ATA'!D:D,$C1574)&lt;&gt;1
    ),
    """",
    IFERROR(TEXTJOIN(CHAR(10),TRUE,FILTER('SUMMARY DATA'!F:F,'SUMMARY DATA'!D:D=$C1574)),"""")
  )
)"),"")</f>
        <v/>
      </c>
      <c r="G1574" s="2" t="str">
        <f>IFERROR(__xludf.DUMMYFUNCTION("IFERROR(
  TEXTJOIN(CHAR(10),TRUE,FILTER('SUMMARY DATA'!G:G,'SUMMARY DATA'!A:A=$A1574,'SUMMARY DATA'!C:C=$B1574)),
  IF(
    OR(
      ISNUMBER(SEARCH(""CDM CASH DEPOSIT"",$C1574)),
      ISNUMBER(SEARCH(""CASH DEPOSIT"",$C1574)),
      COUNTIF('SUMMARY D"&amp;"ATA'!D:D,$C1574)&lt;&gt;1
    ),
    """",
    IFERROR(TEXTJOIN(CHAR(10),TRUE,FILTER('SUMMARY DATA'!G:G,'SUMMARY DATA'!D:D=$C1574)),"""")
  )
)"),"")</f>
        <v/>
      </c>
      <c r="H1574" s="6" t="str">
        <f>IFERROR(__xludf.DUMMYFUNCTION("IFERROR(
  TEXTJOIN(CHAR(10),TRUE,FILTER('SUMMARY DATA'!H:H,'SUMMARY DATA'!A:A=$A1574,'SUMMARY DATA'!C:C=$B1574)),
  IF(
    OR(
      ISNUMBER(SEARCH(""CDM CASH DEPOSIT"",$C1574)),
      ISNUMBER(SEARCH(""CASH DEPOSIT"",$C1574)),
      COUNTIF('SUMMARY D"&amp;"ATA'!D:D,$C1574)&lt;&gt;1
    ),
    """",
    IFERROR(TEXTJOIN(CHAR(10),TRUE,FILTER('SUMMARY DATA'!H:H,'SUMMARY DATA'!D:D=$C1574)),"""")
  )
)"),"")</f>
        <v/>
      </c>
      <c r="I1574" s="6" t="str">
        <f>IFERROR(__xludf.DUMMYFUNCTION("IF(H1574="""","""",
SUM(ARRAYFORMULA(VALUE(SPLIT(H1574,CHAR(10)))))
)"),"")</f>
        <v/>
      </c>
      <c r="J1574" s="2" t="str">
        <f>IFERROR(__xludf.DUMMYFUNCTION("IFERROR(
  TEXTJOIN(CHAR(10),TRUE,FILTER('SUMMARY DATA'!I:I,'SUMMARY DATA'!A:A=$A1574,'SUMMARY DATA'!C:C=$B1574)),
  IF(
    OR(
      ISNUMBER(SEARCH(""CDM CASH DEPOSIT"",$C1574)),
      ISNUMBER(SEARCH(""CASH DEPOSIT"",$C1574)),
      COUNTIF('SUMMARY D"&amp;"ATA'!D:D,$C1574)&lt;&gt;1
    ),
    """",
    IFERROR(TEXTJOIN(CHAR(10),TRUE,FILTER('SUMMARY DATA'!I:I,'SUMMARY DATA'!D:D=$C1574)),"""")
  )
)"),"")</f>
        <v/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 ht="15.75" customHeight="1" spans="1:27">
      <c r="A1575" s="2"/>
      <c r="B1575" s="2"/>
      <c r="C1575" s="2"/>
      <c r="D1575" s="6"/>
      <c r="E1575" s="4" t="str">
        <f>IFERROR(__xludf.DUMMYFUNCTION("IFERROR(
  TEXTJOIN(CHAR(10),TRUE,FILTER('SUMMARY DATA'!E:E,'SUMMARY DATA'!A:A=$A1575,'SUMMARY DATA'!C:C=$B1575)),
  IF(
    OR(
      ISNUMBER(SEARCH(""CDM CASH DEPOSIT"",$C1575)),
      ISNUMBER(SEARCH(""CASH DEPOSIT"",$C1575)),
      COUNTIF('SUMMARY D"&amp;"ATA'!D:D,$C1575)&lt;&gt;1
    ),
    """",
    IFERROR(TEXTJOIN(CHAR(10),TRUE,FILTER('SUMMARY DATA'!E:E,'SUMMARY DATA'!D:D=$C1575)),"""")
  )
)"),"")</f>
        <v/>
      </c>
      <c r="F1575" s="2" t="str">
        <f>IFERROR(__xludf.DUMMYFUNCTION("IFERROR(
  TEXTJOIN(CHAR(10),TRUE,FILTER('SUMMARY DATA'!F:F,'SUMMARY DATA'!A:A=$A1575,'SUMMARY DATA'!C:C=$B1575)),
  IF(
    OR(
      ISNUMBER(SEARCH(""CDM CASH DEPOSIT"",$C1575)),
      ISNUMBER(SEARCH(""CASH DEPOSIT"",$C1575)),
      COUNTIF('SUMMARY D"&amp;"ATA'!D:D,$C1575)&lt;&gt;1
    ),
    """",
    IFERROR(TEXTJOIN(CHAR(10),TRUE,FILTER('SUMMARY DATA'!F:F,'SUMMARY DATA'!D:D=$C1575)),"""")
  )
)"),"")</f>
        <v/>
      </c>
      <c r="G1575" s="2" t="str">
        <f>IFERROR(__xludf.DUMMYFUNCTION("IFERROR(
  TEXTJOIN(CHAR(10),TRUE,FILTER('SUMMARY DATA'!G:G,'SUMMARY DATA'!A:A=$A1575,'SUMMARY DATA'!C:C=$B1575)),
  IF(
    OR(
      ISNUMBER(SEARCH(""CDM CASH DEPOSIT"",$C1575)),
      ISNUMBER(SEARCH(""CASH DEPOSIT"",$C1575)),
      COUNTIF('SUMMARY D"&amp;"ATA'!D:D,$C1575)&lt;&gt;1
    ),
    """",
    IFERROR(TEXTJOIN(CHAR(10),TRUE,FILTER('SUMMARY DATA'!G:G,'SUMMARY DATA'!D:D=$C1575)),"""")
  )
)"),"")</f>
        <v/>
      </c>
      <c r="H1575" s="6" t="str">
        <f>IFERROR(__xludf.DUMMYFUNCTION("IFERROR(
  TEXTJOIN(CHAR(10),TRUE,FILTER('SUMMARY DATA'!H:H,'SUMMARY DATA'!A:A=$A1575,'SUMMARY DATA'!C:C=$B1575)),
  IF(
    OR(
      ISNUMBER(SEARCH(""CDM CASH DEPOSIT"",$C1575)),
      ISNUMBER(SEARCH(""CASH DEPOSIT"",$C1575)),
      COUNTIF('SUMMARY D"&amp;"ATA'!D:D,$C1575)&lt;&gt;1
    ),
    """",
    IFERROR(TEXTJOIN(CHAR(10),TRUE,FILTER('SUMMARY DATA'!H:H,'SUMMARY DATA'!D:D=$C1575)),"""")
  )
)"),"")</f>
        <v/>
      </c>
      <c r="I1575" s="6" t="str">
        <f>IFERROR(__xludf.DUMMYFUNCTION("IF(H1575="""","""",
SUM(ARRAYFORMULA(VALUE(SPLIT(H1575,CHAR(10)))))
)"),"")</f>
        <v/>
      </c>
      <c r="J1575" s="2" t="str">
        <f>IFERROR(__xludf.DUMMYFUNCTION("IFERROR(
  TEXTJOIN(CHAR(10),TRUE,FILTER('SUMMARY DATA'!I:I,'SUMMARY DATA'!A:A=$A1575,'SUMMARY DATA'!C:C=$B1575)),
  IF(
    OR(
      ISNUMBER(SEARCH(""CDM CASH DEPOSIT"",$C1575)),
      ISNUMBER(SEARCH(""CASH DEPOSIT"",$C1575)),
      COUNTIF('SUMMARY D"&amp;"ATA'!D:D,$C1575)&lt;&gt;1
    ),
    """",
    IFERROR(TEXTJOIN(CHAR(10),TRUE,FILTER('SUMMARY DATA'!I:I,'SUMMARY DATA'!D:D=$C1575)),"""")
  )
)"),"")</f>
        <v/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 ht="15.75" customHeight="1" spans="1:27">
      <c r="A1576" s="2"/>
      <c r="B1576" s="2"/>
      <c r="C1576" s="2"/>
      <c r="D1576" s="6"/>
      <c r="E1576" s="4" t="str">
        <f>IFERROR(__xludf.DUMMYFUNCTION("IFERROR(
  TEXTJOIN(CHAR(10),TRUE,FILTER('SUMMARY DATA'!E:E,'SUMMARY DATA'!A:A=$A1576,'SUMMARY DATA'!C:C=$B1576)),
  IF(
    OR(
      ISNUMBER(SEARCH(""CDM CASH DEPOSIT"",$C1576)),
      ISNUMBER(SEARCH(""CASH DEPOSIT"",$C1576)),
      COUNTIF('SUMMARY D"&amp;"ATA'!D:D,$C1576)&lt;&gt;1
    ),
    """",
    IFERROR(TEXTJOIN(CHAR(10),TRUE,FILTER('SUMMARY DATA'!E:E,'SUMMARY DATA'!D:D=$C1576)),"""")
  )
)"),"")</f>
        <v/>
      </c>
      <c r="F1576" s="2" t="str">
        <f>IFERROR(__xludf.DUMMYFUNCTION("IFERROR(
  TEXTJOIN(CHAR(10),TRUE,FILTER('SUMMARY DATA'!F:F,'SUMMARY DATA'!A:A=$A1576,'SUMMARY DATA'!C:C=$B1576)),
  IF(
    OR(
      ISNUMBER(SEARCH(""CDM CASH DEPOSIT"",$C1576)),
      ISNUMBER(SEARCH(""CASH DEPOSIT"",$C1576)),
      COUNTIF('SUMMARY D"&amp;"ATA'!D:D,$C1576)&lt;&gt;1
    ),
    """",
    IFERROR(TEXTJOIN(CHAR(10),TRUE,FILTER('SUMMARY DATA'!F:F,'SUMMARY DATA'!D:D=$C1576)),"""")
  )
)"),"")</f>
        <v/>
      </c>
      <c r="G1576" s="2" t="str">
        <f>IFERROR(__xludf.DUMMYFUNCTION("IFERROR(
  TEXTJOIN(CHAR(10),TRUE,FILTER('SUMMARY DATA'!G:G,'SUMMARY DATA'!A:A=$A1576,'SUMMARY DATA'!C:C=$B1576)),
  IF(
    OR(
      ISNUMBER(SEARCH(""CDM CASH DEPOSIT"",$C1576)),
      ISNUMBER(SEARCH(""CASH DEPOSIT"",$C1576)),
      COUNTIF('SUMMARY D"&amp;"ATA'!D:D,$C1576)&lt;&gt;1
    ),
    """",
    IFERROR(TEXTJOIN(CHAR(10),TRUE,FILTER('SUMMARY DATA'!G:G,'SUMMARY DATA'!D:D=$C1576)),"""")
  )
)"),"")</f>
        <v/>
      </c>
      <c r="H1576" s="6" t="str">
        <f>IFERROR(__xludf.DUMMYFUNCTION("IFERROR(
  TEXTJOIN(CHAR(10),TRUE,FILTER('SUMMARY DATA'!H:H,'SUMMARY DATA'!A:A=$A1576,'SUMMARY DATA'!C:C=$B1576)),
  IF(
    OR(
      ISNUMBER(SEARCH(""CDM CASH DEPOSIT"",$C1576)),
      ISNUMBER(SEARCH(""CASH DEPOSIT"",$C1576)),
      COUNTIF('SUMMARY D"&amp;"ATA'!D:D,$C1576)&lt;&gt;1
    ),
    """",
    IFERROR(TEXTJOIN(CHAR(10),TRUE,FILTER('SUMMARY DATA'!H:H,'SUMMARY DATA'!D:D=$C1576)),"""")
  )
)"),"")</f>
        <v/>
      </c>
      <c r="I1576" s="6" t="str">
        <f>IFERROR(__xludf.DUMMYFUNCTION("IF(H1576="""","""",
SUM(ARRAYFORMULA(VALUE(SPLIT(H1576,CHAR(10)))))
)"),"")</f>
        <v/>
      </c>
      <c r="J1576" s="2" t="str">
        <f>IFERROR(__xludf.DUMMYFUNCTION("IFERROR(
  TEXTJOIN(CHAR(10),TRUE,FILTER('SUMMARY DATA'!I:I,'SUMMARY DATA'!A:A=$A1576,'SUMMARY DATA'!C:C=$B1576)),
  IF(
    OR(
      ISNUMBER(SEARCH(""CDM CASH DEPOSIT"",$C1576)),
      ISNUMBER(SEARCH(""CASH DEPOSIT"",$C1576)),
      COUNTIF('SUMMARY D"&amp;"ATA'!D:D,$C1576)&lt;&gt;1
    ),
    """",
    IFERROR(TEXTJOIN(CHAR(10),TRUE,FILTER('SUMMARY DATA'!I:I,'SUMMARY DATA'!D:D=$C1576)),"""")
  )
)"),"")</f>
        <v/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 ht="15.75" customHeight="1" spans="1:27">
      <c r="A1577" s="2"/>
      <c r="B1577" s="2"/>
      <c r="C1577" s="2"/>
      <c r="D1577" s="6"/>
      <c r="E1577" s="4" t="str">
        <f>IFERROR(__xludf.DUMMYFUNCTION("IFERROR(
  TEXTJOIN(CHAR(10),TRUE,FILTER('SUMMARY DATA'!E:E,'SUMMARY DATA'!A:A=$A1577,'SUMMARY DATA'!C:C=$B1577)),
  IF(
    OR(
      ISNUMBER(SEARCH(""CDM CASH DEPOSIT"",$C1577)),
      ISNUMBER(SEARCH(""CASH DEPOSIT"",$C1577)),
      COUNTIF('SUMMARY D"&amp;"ATA'!D:D,$C1577)&lt;&gt;1
    ),
    """",
    IFERROR(TEXTJOIN(CHAR(10),TRUE,FILTER('SUMMARY DATA'!E:E,'SUMMARY DATA'!D:D=$C1577)),"""")
  )
)"),"")</f>
        <v/>
      </c>
      <c r="F1577" s="2" t="str">
        <f>IFERROR(__xludf.DUMMYFUNCTION("IFERROR(
  TEXTJOIN(CHAR(10),TRUE,FILTER('SUMMARY DATA'!F:F,'SUMMARY DATA'!A:A=$A1577,'SUMMARY DATA'!C:C=$B1577)),
  IF(
    OR(
      ISNUMBER(SEARCH(""CDM CASH DEPOSIT"",$C1577)),
      ISNUMBER(SEARCH(""CASH DEPOSIT"",$C1577)),
      COUNTIF('SUMMARY D"&amp;"ATA'!D:D,$C1577)&lt;&gt;1
    ),
    """",
    IFERROR(TEXTJOIN(CHAR(10),TRUE,FILTER('SUMMARY DATA'!F:F,'SUMMARY DATA'!D:D=$C1577)),"""")
  )
)"),"")</f>
        <v/>
      </c>
      <c r="G1577" s="2" t="str">
        <f>IFERROR(__xludf.DUMMYFUNCTION("IFERROR(
  TEXTJOIN(CHAR(10),TRUE,FILTER('SUMMARY DATA'!G:G,'SUMMARY DATA'!A:A=$A1577,'SUMMARY DATA'!C:C=$B1577)),
  IF(
    OR(
      ISNUMBER(SEARCH(""CDM CASH DEPOSIT"",$C1577)),
      ISNUMBER(SEARCH(""CASH DEPOSIT"",$C1577)),
      COUNTIF('SUMMARY D"&amp;"ATA'!D:D,$C1577)&lt;&gt;1
    ),
    """",
    IFERROR(TEXTJOIN(CHAR(10),TRUE,FILTER('SUMMARY DATA'!G:G,'SUMMARY DATA'!D:D=$C1577)),"""")
  )
)"),"")</f>
        <v/>
      </c>
      <c r="H1577" s="6" t="str">
        <f>IFERROR(__xludf.DUMMYFUNCTION("IFERROR(
  TEXTJOIN(CHAR(10),TRUE,FILTER('SUMMARY DATA'!H:H,'SUMMARY DATA'!A:A=$A1577,'SUMMARY DATA'!C:C=$B1577)),
  IF(
    OR(
      ISNUMBER(SEARCH(""CDM CASH DEPOSIT"",$C1577)),
      ISNUMBER(SEARCH(""CASH DEPOSIT"",$C1577)),
      COUNTIF('SUMMARY D"&amp;"ATA'!D:D,$C1577)&lt;&gt;1
    ),
    """",
    IFERROR(TEXTJOIN(CHAR(10),TRUE,FILTER('SUMMARY DATA'!H:H,'SUMMARY DATA'!D:D=$C1577)),"""")
  )
)"),"")</f>
        <v/>
      </c>
      <c r="I1577" s="6" t="str">
        <f>IFERROR(__xludf.DUMMYFUNCTION("IF(H1577="""","""",
SUM(ARRAYFORMULA(VALUE(SPLIT(H1577,CHAR(10)))))
)"),"")</f>
        <v/>
      </c>
      <c r="J1577" s="2" t="str">
        <f>IFERROR(__xludf.DUMMYFUNCTION("IFERROR(
  TEXTJOIN(CHAR(10),TRUE,FILTER('SUMMARY DATA'!I:I,'SUMMARY DATA'!A:A=$A1577,'SUMMARY DATA'!C:C=$B1577)),
  IF(
    OR(
      ISNUMBER(SEARCH(""CDM CASH DEPOSIT"",$C1577)),
      ISNUMBER(SEARCH(""CASH DEPOSIT"",$C1577)),
      COUNTIF('SUMMARY D"&amp;"ATA'!D:D,$C1577)&lt;&gt;1
    ),
    """",
    IFERROR(TEXTJOIN(CHAR(10),TRUE,FILTER('SUMMARY DATA'!I:I,'SUMMARY DATA'!D:D=$C1577)),"""")
  )
)"),"")</f>
        <v/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 ht="15.75" customHeight="1" spans="1:27">
      <c r="A1578" s="2"/>
      <c r="B1578" s="2"/>
      <c r="C1578" s="2"/>
      <c r="D1578" s="6"/>
      <c r="E1578" s="4" t="str">
        <f>IFERROR(__xludf.DUMMYFUNCTION("IFERROR(
  TEXTJOIN(CHAR(10),TRUE,FILTER('SUMMARY DATA'!E:E,'SUMMARY DATA'!A:A=$A1578,'SUMMARY DATA'!C:C=$B1578)),
  IF(
    OR(
      ISNUMBER(SEARCH(""CDM CASH DEPOSIT"",$C1578)),
      ISNUMBER(SEARCH(""CASH DEPOSIT"",$C1578)),
      COUNTIF('SUMMARY D"&amp;"ATA'!D:D,$C1578)&lt;&gt;1
    ),
    """",
    IFERROR(TEXTJOIN(CHAR(10),TRUE,FILTER('SUMMARY DATA'!E:E,'SUMMARY DATA'!D:D=$C1578)),"""")
  )
)"),"")</f>
        <v/>
      </c>
      <c r="F1578" s="2" t="str">
        <f>IFERROR(__xludf.DUMMYFUNCTION("IFERROR(
  TEXTJOIN(CHAR(10),TRUE,FILTER('SUMMARY DATA'!F:F,'SUMMARY DATA'!A:A=$A1578,'SUMMARY DATA'!C:C=$B1578)),
  IF(
    OR(
      ISNUMBER(SEARCH(""CDM CASH DEPOSIT"",$C1578)),
      ISNUMBER(SEARCH(""CASH DEPOSIT"",$C1578)),
      COUNTIF('SUMMARY D"&amp;"ATA'!D:D,$C1578)&lt;&gt;1
    ),
    """",
    IFERROR(TEXTJOIN(CHAR(10),TRUE,FILTER('SUMMARY DATA'!F:F,'SUMMARY DATA'!D:D=$C1578)),"""")
  )
)"),"")</f>
        <v/>
      </c>
      <c r="G1578" s="2" t="str">
        <f>IFERROR(__xludf.DUMMYFUNCTION("IFERROR(
  TEXTJOIN(CHAR(10),TRUE,FILTER('SUMMARY DATA'!G:G,'SUMMARY DATA'!A:A=$A1578,'SUMMARY DATA'!C:C=$B1578)),
  IF(
    OR(
      ISNUMBER(SEARCH(""CDM CASH DEPOSIT"",$C1578)),
      ISNUMBER(SEARCH(""CASH DEPOSIT"",$C1578)),
      COUNTIF('SUMMARY D"&amp;"ATA'!D:D,$C1578)&lt;&gt;1
    ),
    """",
    IFERROR(TEXTJOIN(CHAR(10),TRUE,FILTER('SUMMARY DATA'!G:G,'SUMMARY DATA'!D:D=$C1578)),"""")
  )
)"),"")</f>
        <v/>
      </c>
      <c r="H1578" s="6" t="str">
        <f>IFERROR(__xludf.DUMMYFUNCTION("IFERROR(
  TEXTJOIN(CHAR(10),TRUE,FILTER('SUMMARY DATA'!H:H,'SUMMARY DATA'!A:A=$A1578,'SUMMARY DATA'!C:C=$B1578)),
  IF(
    OR(
      ISNUMBER(SEARCH(""CDM CASH DEPOSIT"",$C1578)),
      ISNUMBER(SEARCH(""CASH DEPOSIT"",$C1578)),
      COUNTIF('SUMMARY D"&amp;"ATA'!D:D,$C1578)&lt;&gt;1
    ),
    """",
    IFERROR(TEXTJOIN(CHAR(10),TRUE,FILTER('SUMMARY DATA'!H:H,'SUMMARY DATA'!D:D=$C1578)),"""")
  )
)"),"")</f>
        <v/>
      </c>
      <c r="I1578" s="6" t="str">
        <f>IFERROR(__xludf.DUMMYFUNCTION("IF(H1578="""","""",
SUM(ARRAYFORMULA(VALUE(SPLIT(H1578,CHAR(10)))))
)"),"")</f>
        <v/>
      </c>
      <c r="J1578" s="2" t="str">
        <f>IFERROR(__xludf.DUMMYFUNCTION("IFERROR(
  TEXTJOIN(CHAR(10),TRUE,FILTER('SUMMARY DATA'!I:I,'SUMMARY DATA'!A:A=$A1578,'SUMMARY DATA'!C:C=$B1578)),
  IF(
    OR(
      ISNUMBER(SEARCH(""CDM CASH DEPOSIT"",$C1578)),
      ISNUMBER(SEARCH(""CASH DEPOSIT"",$C1578)),
      COUNTIF('SUMMARY D"&amp;"ATA'!D:D,$C1578)&lt;&gt;1
    ),
    """",
    IFERROR(TEXTJOIN(CHAR(10),TRUE,FILTER('SUMMARY DATA'!I:I,'SUMMARY DATA'!D:D=$C1578)),"""")
  )
)"),"")</f>
        <v/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 ht="15.75" customHeight="1" spans="1:27">
      <c r="A1579" s="2"/>
      <c r="B1579" s="2"/>
      <c r="C1579" s="2"/>
      <c r="D1579" s="6"/>
      <c r="E1579" s="4" t="str">
        <f>IFERROR(__xludf.DUMMYFUNCTION("IFERROR(
  TEXTJOIN(CHAR(10),TRUE,FILTER('SUMMARY DATA'!E:E,'SUMMARY DATA'!A:A=$A1579,'SUMMARY DATA'!C:C=$B1579)),
  IF(
    OR(
      ISNUMBER(SEARCH(""CDM CASH DEPOSIT"",$C1579)),
      ISNUMBER(SEARCH(""CASH DEPOSIT"",$C1579)),
      COUNTIF('SUMMARY D"&amp;"ATA'!D:D,$C1579)&lt;&gt;1
    ),
    """",
    IFERROR(TEXTJOIN(CHAR(10),TRUE,FILTER('SUMMARY DATA'!E:E,'SUMMARY DATA'!D:D=$C1579)),"""")
  )
)"),"")</f>
        <v/>
      </c>
      <c r="F1579" s="2" t="str">
        <f>IFERROR(__xludf.DUMMYFUNCTION("IFERROR(
  TEXTJOIN(CHAR(10),TRUE,FILTER('SUMMARY DATA'!F:F,'SUMMARY DATA'!A:A=$A1579,'SUMMARY DATA'!C:C=$B1579)),
  IF(
    OR(
      ISNUMBER(SEARCH(""CDM CASH DEPOSIT"",$C1579)),
      ISNUMBER(SEARCH(""CASH DEPOSIT"",$C1579)),
      COUNTIF('SUMMARY D"&amp;"ATA'!D:D,$C1579)&lt;&gt;1
    ),
    """",
    IFERROR(TEXTJOIN(CHAR(10),TRUE,FILTER('SUMMARY DATA'!F:F,'SUMMARY DATA'!D:D=$C1579)),"""")
  )
)"),"")</f>
        <v/>
      </c>
      <c r="G1579" s="2" t="str">
        <f>IFERROR(__xludf.DUMMYFUNCTION("IFERROR(
  TEXTJOIN(CHAR(10),TRUE,FILTER('SUMMARY DATA'!G:G,'SUMMARY DATA'!A:A=$A1579,'SUMMARY DATA'!C:C=$B1579)),
  IF(
    OR(
      ISNUMBER(SEARCH(""CDM CASH DEPOSIT"",$C1579)),
      ISNUMBER(SEARCH(""CASH DEPOSIT"",$C1579)),
      COUNTIF('SUMMARY D"&amp;"ATA'!D:D,$C1579)&lt;&gt;1
    ),
    """",
    IFERROR(TEXTJOIN(CHAR(10),TRUE,FILTER('SUMMARY DATA'!G:G,'SUMMARY DATA'!D:D=$C1579)),"""")
  )
)"),"")</f>
        <v/>
      </c>
      <c r="H1579" s="6" t="str">
        <f>IFERROR(__xludf.DUMMYFUNCTION("IFERROR(
  TEXTJOIN(CHAR(10),TRUE,FILTER('SUMMARY DATA'!H:H,'SUMMARY DATA'!A:A=$A1579,'SUMMARY DATA'!C:C=$B1579)),
  IF(
    OR(
      ISNUMBER(SEARCH(""CDM CASH DEPOSIT"",$C1579)),
      ISNUMBER(SEARCH(""CASH DEPOSIT"",$C1579)),
      COUNTIF('SUMMARY D"&amp;"ATA'!D:D,$C1579)&lt;&gt;1
    ),
    """",
    IFERROR(TEXTJOIN(CHAR(10),TRUE,FILTER('SUMMARY DATA'!H:H,'SUMMARY DATA'!D:D=$C1579)),"""")
  )
)"),"")</f>
        <v/>
      </c>
      <c r="I1579" s="6" t="str">
        <f>IFERROR(__xludf.DUMMYFUNCTION("IF(H1579="""","""",
SUM(ARRAYFORMULA(VALUE(SPLIT(H1579,CHAR(10)))))
)"),"")</f>
        <v/>
      </c>
      <c r="J1579" s="2" t="str">
        <f>IFERROR(__xludf.DUMMYFUNCTION("IFERROR(
  TEXTJOIN(CHAR(10),TRUE,FILTER('SUMMARY DATA'!I:I,'SUMMARY DATA'!A:A=$A1579,'SUMMARY DATA'!C:C=$B1579)),
  IF(
    OR(
      ISNUMBER(SEARCH(""CDM CASH DEPOSIT"",$C1579)),
      ISNUMBER(SEARCH(""CASH DEPOSIT"",$C1579)),
      COUNTIF('SUMMARY D"&amp;"ATA'!D:D,$C1579)&lt;&gt;1
    ),
    """",
    IFERROR(TEXTJOIN(CHAR(10),TRUE,FILTER('SUMMARY DATA'!I:I,'SUMMARY DATA'!D:D=$C1579)),"""")
  )
)"),"")</f>
        <v/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 ht="15.75" customHeight="1" spans="1:27">
      <c r="A1580" s="2"/>
      <c r="B1580" s="2"/>
      <c r="C1580" s="2"/>
      <c r="D1580" s="6"/>
      <c r="E1580" s="4" t="str">
        <f>IFERROR(__xludf.DUMMYFUNCTION("IFERROR(
  TEXTJOIN(CHAR(10),TRUE,FILTER('SUMMARY DATA'!E:E,'SUMMARY DATA'!A:A=$A1580,'SUMMARY DATA'!C:C=$B1580)),
  IF(
    OR(
      ISNUMBER(SEARCH(""CDM CASH DEPOSIT"",$C1580)),
      ISNUMBER(SEARCH(""CASH DEPOSIT"",$C1580)),
      COUNTIF('SUMMARY D"&amp;"ATA'!D:D,$C1580)&lt;&gt;1
    ),
    """",
    IFERROR(TEXTJOIN(CHAR(10),TRUE,FILTER('SUMMARY DATA'!E:E,'SUMMARY DATA'!D:D=$C1580)),"""")
  )
)"),"")</f>
        <v/>
      </c>
      <c r="F1580" s="2" t="str">
        <f>IFERROR(__xludf.DUMMYFUNCTION("IFERROR(
  TEXTJOIN(CHAR(10),TRUE,FILTER('SUMMARY DATA'!F:F,'SUMMARY DATA'!A:A=$A1580,'SUMMARY DATA'!C:C=$B1580)),
  IF(
    OR(
      ISNUMBER(SEARCH(""CDM CASH DEPOSIT"",$C1580)),
      ISNUMBER(SEARCH(""CASH DEPOSIT"",$C1580)),
      COUNTIF('SUMMARY D"&amp;"ATA'!D:D,$C1580)&lt;&gt;1
    ),
    """",
    IFERROR(TEXTJOIN(CHAR(10),TRUE,FILTER('SUMMARY DATA'!F:F,'SUMMARY DATA'!D:D=$C1580)),"""")
  )
)"),"")</f>
        <v/>
      </c>
      <c r="G1580" s="2" t="str">
        <f>IFERROR(__xludf.DUMMYFUNCTION("IFERROR(
  TEXTJOIN(CHAR(10),TRUE,FILTER('SUMMARY DATA'!G:G,'SUMMARY DATA'!A:A=$A1580,'SUMMARY DATA'!C:C=$B1580)),
  IF(
    OR(
      ISNUMBER(SEARCH(""CDM CASH DEPOSIT"",$C1580)),
      ISNUMBER(SEARCH(""CASH DEPOSIT"",$C1580)),
      COUNTIF('SUMMARY D"&amp;"ATA'!D:D,$C1580)&lt;&gt;1
    ),
    """",
    IFERROR(TEXTJOIN(CHAR(10),TRUE,FILTER('SUMMARY DATA'!G:G,'SUMMARY DATA'!D:D=$C1580)),"""")
  )
)"),"")</f>
        <v/>
      </c>
      <c r="H1580" s="6" t="str">
        <f>IFERROR(__xludf.DUMMYFUNCTION("IFERROR(
  TEXTJOIN(CHAR(10),TRUE,FILTER('SUMMARY DATA'!H:H,'SUMMARY DATA'!A:A=$A1580,'SUMMARY DATA'!C:C=$B1580)),
  IF(
    OR(
      ISNUMBER(SEARCH(""CDM CASH DEPOSIT"",$C1580)),
      ISNUMBER(SEARCH(""CASH DEPOSIT"",$C1580)),
      COUNTIF('SUMMARY D"&amp;"ATA'!D:D,$C1580)&lt;&gt;1
    ),
    """",
    IFERROR(TEXTJOIN(CHAR(10),TRUE,FILTER('SUMMARY DATA'!H:H,'SUMMARY DATA'!D:D=$C1580)),"""")
  )
)"),"")</f>
        <v/>
      </c>
      <c r="I1580" s="6" t="str">
        <f>IFERROR(__xludf.DUMMYFUNCTION("IF(H1580="""","""",
SUM(ARRAYFORMULA(VALUE(SPLIT(H1580,CHAR(10)))))
)"),"")</f>
        <v/>
      </c>
      <c r="J1580" s="2" t="str">
        <f>IFERROR(__xludf.DUMMYFUNCTION("IFERROR(
  TEXTJOIN(CHAR(10),TRUE,FILTER('SUMMARY DATA'!I:I,'SUMMARY DATA'!A:A=$A1580,'SUMMARY DATA'!C:C=$B1580)),
  IF(
    OR(
      ISNUMBER(SEARCH(""CDM CASH DEPOSIT"",$C1580)),
      ISNUMBER(SEARCH(""CASH DEPOSIT"",$C1580)),
      COUNTIF('SUMMARY D"&amp;"ATA'!D:D,$C1580)&lt;&gt;1
    ),
    """",
    IFERROR(TEXTJOIN(CHAR(10),TRUE,FILTER('SUMMARY DATA'!I:I,'SUMMARY DATA'!D:D=$C1580)),"""")
  )
)"),"")</f>
        <v/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 ht="15.75" customHeight="1" spans="1:27">
      <c r="A1581" s="2"/>
      <c r="B1581" s="2"/>
      <c r="C1581" s="2"/>
      <c r="D1581" s="6"/>
      <c r="E1581" s="4" t="str">
        <f>IFERROR(__xludf.DUMMYFUNCTION("IFERROR(
  TEXTJOIN(CHAR(10),TRUE,FILTER('SUMMARY DATA'!E:E,'SUMMARY DATA'!A:A=$A1581,'SUMMARY DATA'!C:C=$B1581)),
  IF(
    OR(
      ISNUMBER(SEARCH(""CDM CASH DEPOSIT"",$C1581)),
      ISNUMBER(SEARCH(""CASH DEPOSIT"",$C1581)),
      COUNTIF('SUMMARY D"&amp;"ATA'!D:D,$C1581)&lt;&gt;1
    ),
    """",
    IFERROR(TEXTJOIN(CHAR(10),TRUE,FILTER('SUMMARY DATA'!E:E,'SUMMARY DATA'!D:D=$C1581)),"""")
  )
)"),"")</f>
        <v/>
      </c>
      <c r="F1581" s="2" t="str">
        <f>IFERROR(__xludf.DUMMYFUNCTION("IFERROR(
  TEXTJOIN(CHAR(10),TRUE,FILTER('SUMMARY DATA'!F:F,'SUMMARY DATA'!A:A=$A1581,'SUMMARY DATA'!C:C=$B1581)),
  IF(
    OR(
      ISNUMBER(SEARCH(""CDM CASH DEPOSIT"",$C1581)),
      ISNUMBER(SEARCH(""CASH DEPOSIT"",$C1581)),
      COUNTIF('SUMMARY D"&amp;"ATA'!D:D,$C1581)&lt;&gt;1
    ),
    """",
    IFERROR(TEXTJOIN(CHAR(10),TRUE,FILTER('SUMMARY DATA'!F:F,'SUMMARY DATA'!D:D=$C1581)),"""")
  )
)"),"")</f>
        <v/>
      </c>
      <c r="G1581" s="2" t="str">
        <f>IFERROR(__xludf.DUMMYFUNCTION("IFERROR(
  TEXTJOIN(CHAR(10),TRUE,FILTER('SUMMARY DATA'!G:G,'SUMMARY DATA'!A:A=$A1581,'SUMMARY DATA'!C:C=$B1581)),
  IF(
    OR(
      ISNUMBER(SEARCH(""CDM CASH DEPOSIT"",$C1581)),
      ISNUMBER(SEARCH(""CASH DEPOSIT"",$C1581)),
      COUNTIF('SUMMARY D"&amp;"ATA'!D:D,$C1581)&lt;&gt;1
    ),
    """",
    IFERROR(TEXTJOIN(CHAR(10),TRUE,FILTER('SUMMARY DATA'!G:G,'SUMMARY DATA'!D:D=$C1581)),"""")
  )
)"),"")</f>
        <v/>
      </c>
      <c r="H1581" s="6" t="str">
        <f>IFERROR(__xludf.DUMMYFUNCTION("IFERROR(
  TEXTJOIN(CHAR(10),TRUE,FILTER('SUMMARY DATA'!H:H,'SUMMARY DATA'!A:A=$A1581,'SUMMARY DATA'!C:C=$B1581)),
  IF(
    OR(
      ISNUMBER(SEARCH(""CDM CASH DEPOSIT"",$C1581)),
      ISNUMBER(SEARCH(""CASH DEPOSIT"",$C1581)),
      COUNTIF('SUMMARY D"&amp;"ATA'!D:D,$C1581)&lt;&gt;1
    ),
    """",
    IFERROR(TEXTJOIN(CHAR(10),TRUE,FILTER('SUMMARY DATA'!H:H,'SUMMARY DATA'!D:D=$C1581)),"""")
  )
)"),"")</f>
        <v/>
      </c>
      <c r="I1581" s="6" t="str">
        <f>IFERROR(__xludf.DUMMYFUNCTION("IF(H1581="""","""",
SUM(ARRAYFORMULA(VALUE(SPLIT(H1581,CHAR(10)))))
)"),"")</f>
        <v/>
      </c>
      <c r="J1581" s="2" t="str">
        <f>IFERROR(__xludf.DUMMYFUNCTION("IFERROR(
  TEXTJOIN(CHAR(10),TRUE,FILTER('SUMMARY DATA'!I:I,'SUMMARY DATA'!A:A=$A1581,'SUMMARY DATA'!C:C=$B1581)),
  IF(
    OR(
      ISNUMBER(SEARCH(""CDM CASH DEPOSIT"",$C1581)),
      ISNUMBER(SEARCH(""CASH DEPOSIT"",$C1581)),
      COUNTIF('SUMMARY D"&amp;"ATA'!D:D,$C1581)&lt;&gt;1
    ),
    """",
    IFERROR(TEXTJOIN(CHAR(10),TRUE,FILTER('SUMMARY DATA'!I:I,'SUMMARY DATA'!D:D=$C1581)),"""")
  )
)"),"")</f>
        <v/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 ht="15.75" customHeight="1" spans="1:27">
      <c r="A1582" s="2"/>
      <c r="B1582" s="2"/>
      <c r="C1582" s="2"/>
      <c r="D1582" s="6"/>
      <c r="E1582" s="4" t="str">
        <f>IFERROR(__xludf.DUMMYFUNCTION("IFERROR(
  TEXTJOIN(CHAR(10),TRUE,FILTER('SUMMARY DATA'!E:E,'SUMMARY DATA'!A:A=$A1582,'SUMMARY DATA'!C:C=$B1582)),
  IF(
    OR(
      ISNUMBER(SEARCH(""CDM CASH DEPOSIT"",$C1582)),
      ISNUMBER(SEARCH(""CASH DEPOSIT"",$C1582)),
      COUNTIF('SUMMARY D"&amp;"ATA'!D:D,$C1582)&lt;&gt;1
    ),
    """",
    IFERROR(TEXTJOIN(CHAR(10),TRUE,FILTER('SUMMARY DATA'!E:E,'SUMMARY DATA'!D:D=$C1582)),"""")
  )
)"),"")</f>
        <v/>
      </c>
      <c r="F1582" s="2" t="str">
        <f>IFERROR(__xludf.DUMMYFUNCTION("IFERROR(
  TEXTJOIN(CHAR(10),TRUE,FILTER('SUMMARY DATA'!F:F,'SUMMARY DATA'!A:A=$A1582,'SUMMARY DATA'!C:C=$B1582)),
  IF(
    OR(
      ISNUMBER(SEARCH(""CDM CASH DEPOSIT"",$C1582)),
      ISNUMBER(SEARCH(""CASH DEPOSIT"",$C1582)),
      COUNTIF('SUMMARY D"&amp;"ATA'!D:D,$C1582)&lt;&gt;1
    ),
    """",
    IFERROR(TEXTJOIN(CHAR(10),TRUE,FILTER('SUMMARY DATA'!F:F,'SUMMARY DATA'!D:D=$C1582)),"""")
  )
)"),"")</f>
        <v/>
      </c>
      <c r="G1582" s="2" t="str">
        <f>IFERROR(__xludf.DUMMYFUNCTION("IFERROR(
  TEXTJOIN(CHAR(10),TRUE,FILTER('SUMMARY DATA'!G:G,'SUMMARY DATA'!A:A=$A1582,'SUMMARY DATA'!C:C=$B1582)),
  IF(
    OR(
      ISNUMBER(SEARCH(""CDM CASH DEPOSIT"",$C1582)),
      ISNUMBER(SEARCH(""CASH DEPOSIT"",$C1582)),
      COUNTIF('SUMMARY D"&amp;"ATA'!D:D,$C1582)&lt;&gt;1
    ),
    """",
    IFERROR(TEXTJOIN(CHAR(10),TRUE,FILTER('SUMMARY DATA'!G:G,'SUMMARY DATA'!D:D=$C1582)),"""")
  )
)"),"")</f>
        <v/>
      </c>
      <c r="H1582" s="6" t="str">
        <f>IFERROR(__xludf.DUMMYFUNCTION("IFERROR(
  TEXTJOIN(CHAR(10),TRUE,FILTER('SUMMARY DATA'!H:H,'SUMMARY DATA'!A:A=$A1582,'SUMMARY DATA'!C:C=$B1582)),
  IF(
    OR(
      ISNUMBER(SEARCH(""CDM CASH DEPOSIT"",$C1582)),
      ISNUMBER(SEARCH(""CASH DEPOSIT"",$C1582)),
      COUNTIF('SUMMARY D"&amp;"ATA'!D:D,$C1582)&lt;&gt;1
    ),
    """",
    IFERROR(TEXTJOIN(CHAR(10),TRUE,FILTER('SUMMARY DATA'!H:H,'SUMMARY DATA'!D:D=$C1582)),"""")
  )
)"),"")</f>
        <v/>
      </c>
      <c r="I1582" s="6" t="str">
        <f>IFERROR(__xludf.DUMMYFUNCTION("IF(H1582="""","""",
SUM(ARRAYFORMULA(VALUE(SPLIT(H1582,CHAR(10)))))
)"),"")</f>
        <v/>
      </c>
      <c r="J1582" s="2" t="str">
        <f>IFERROR(__xludf.DUMMYFUNCTION("IFERROR(
  TEXTJOIN(CHAR(10),TRUE,FILTER('SUMMARY DATA'!I:I,'SUMMARY DATA'!A:A=$A1582,'SUMMARY DATA'!C:C=$B1582)),
  IF(
    OR(
      ISNUMBER(SEARCH(""CDM CASH DEPOSIT"",$C1582)),
      ISNUMBER(SEARCH(""CASH DEPOSIT"",$C1582)),
      COUNTIF('SUMMARY D"&amp;"ATA'!D:D,$C1582)&lt;&gt;1
    ),
    """",
    IFERROR(TEXTJOIN(CHAR(10),TRUE,FILTER('SUMMARY DATA'!I:I,'SUMMARY DATA'!D:D=$C1582)),"""")
  )
)"),"")</f>
        <v/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 ht="15.75" customHeight="1" spans="1:27">
      <c r="A1583" s="2"/>
      <c r="B1583" s="2"/>
      <c r="C1583" s="2"/>
      <c r="D1583" s="6"/>
      <c r="E1583" s="4" t="str">
        <f>IFERROR(__xludf.DUMMYFUNCTION("IFERROR(
  TEXTJOIN(CHAR(10),TRUE,FILTER('SUMMARY DATA'!E:E,'SUMMARY DATA'!A:A=$A1583,'SUMMARY DATA'!C:C=$B1583)),
  IF(
    OR(
      ISNUMBER(SEARCH(""CDM CASH DEPOSIT"",$C1583)),
      ISNUMBER(SEARCH(""CASH DEPOSIT"",$C1583)),
      COUNTIF('SUMMARY D"&amp;"ATA'!D:D,$C1583)&lt;&gt;1
    ),
    """",
    IFERROR(TEXTJOIN(CHAR(10),TRUE,FILTER('SUMMARY DATA'!E:E,'SUMMARY DATA'!D:D=$C1583)),"""")
  )
)"),"")</f>
        <v/>
      </c>
      <c r="F1583" s="2" t="str">
        <f>IFERROR(__xludf.DUMMYFUNCTION("IFERROR(
  TEXTJOIN(CHAR(10),TRUE,FILTER('SUMMARY DATA'!F:F,'SUMMARY DATA'!A:A=$A1583,'SUMMARY DATA'!C:C=$B1583)),
  IF(
    OR(
      ISNUMBER(SEARCH(""CDM CASH DEPOSIT"",$C1583)),
      ISNUMBER(SEARCH(""CASH DEPOSIT"",$C1583)),
      COUNTIF('SUMMARY D"&amp;"ATA'!D:D,$C1583)&lt;&gt;1
    ),
    """",
    IFERROR(TEXTJOIN(CHAR(10),TRUE,FILTER('SUMMARY DATA'!F:F,'SUMMARY DATA'!D:D=$C1583)),"""")
  )
)"),"")</f>
        <v/>
      </c>
      <c r="G1583" s="2" t="str">
        <f>IFERROR(__xludf.DUMMYFUNCTION("IFERROR(
  TEXTJOIN(CHAR(10),TRUE,FILTER('SUMMARY DATA'!G:G,'SUMMARY DATA'!A:A=$A1583,'SUMMARY DATA'!C:C=$B1583)),
  IF(
    OR(
      ISNUMBER(SEARCH(""CDM CASH DEPOSIT"",$C1583)),
      ISNUMBER(SEARCH(""CASH DEPOSIT"",$C1583)),
      COUNTIF('SUMMARY D"&amp;"ATA'!D:D,$C1583)&lt;&gt;1
    ),
    """",
    IFERROR(TEXTJOIN(CHAR(10),TRUE,FILTER('SUMMARY DATA'!G:G,'SUMMARY DATA'!D:D=$C1583)),"""")
  )
)"),"")</f>
        <v/>
      </c>
      <c r="H1583" s="6" t="str">
        <f>IFERROR(__xludf.DUMMYFUNCTION("IFERROR(
  TEXTJOIN(CHAR(10),TRUE,FILTER('SUMMARY DATA'!H:H,'SUMMARY DATA'!A:A=$A1583,'SUMMARY DATA'!C:C=$B1583)),
  IF(
    OR(
      ISNUMBER(SEARCH(""CDM CASH DEPOSIT"",$C1583)),
      ISNUMBER(SEARCH(""CASH DEPOSIT"",$C1583)),
      COUNTIF('SUMMARY D"&amp;"ATA'!D:D,$C1583)&lt;&gt;1
    ),
    """",
    IFERROR(TEXTJOIN(CHAR(10),TRUE,FILTER('SUMMARY DATA'!H:H,'SUMMARY DATA'!D:D=$C1583)),"""")
  )
)"),"")</f>
        <v/>
      </c>
      <c r="I1583" s="6" t="str">
        <f>IFERROR(__xludf.DUMMYFUNCTION("IF(H1583="""","""",
SUM(ARRAYFORMULA(VALUE(SPLIT(H1583,CHAR(10)))))
)"),"")</f>
        <v/>
      </c>
      <c r="J1583" s="2" t="str">
        <f>IFERROR(__xludf.DUMMYFUNCTION("IFERROR(
  TEXTJOIN(CHAR(10),TRUE,FILTER('SUMMARY DATA'!I:I,'SUMMARY DATA'!A:A=$A1583,'SUMMARY DATA'!C:C=$B1583)),
  IF(
    OR(
      ISNUMBER(SEARCH(""CDM CASH DEPOSIT"",$C1583)),
      ISNUMBER(SEARCH(""CASH DEPOSIT"",$C1583)),
      COUNTIF('SUMMARY D"&amp;"ATA'!D:D,$C1583)&lt;&gt;1
    ),
    """",
    IFERROR(TEXTJOIN(CHAR(10),TRUE,FILTER('SUMMARY DATA'!I:I,'SUMMARY DATA'!D:D=$C1583)),"""")
  )
)"),"")</f>
        <v/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 ht="15.75" customHeight="1" spans="1:27">
      <c r="A1584" s="2"/>
      <c r="B1584" s="2"/>
      <c r="C1584" s="2"/>
      <c r="D1584" s="6"/>
      <c r="E1584" s="4" t="str">
        <f>IFERROR(__xludf.DUMMYFUNCTION("IFERROR(
  TEXTJOIN(CHAR(10),TRUE,FILTER('SUMMARY DATA'!E:E,'SUMMARY DATA'!A:A=$A1584,'SUMMARY DATA'!C:C=$B1584)),
  IF(
    OR(
      ISNUMBER(SEARCH(""CDM CASH DEPOSIT"",$C1584)),
      ISNUMBER(SEARCH(""CASH DEPOSIT"",$C1584)),
      COUNTIF('SUMMARY D"&amp;"ATA'!D:D,$C1584)&lt;&gt;1
    ),
    """",
    IFERROR(TEXTJOIN(CHAR(10),TRUE,FILTER('SUMMARY DATA'!E:E,'SUMMARY DATA'!D:D=$C1584)),"""")
  )
)"),"")</f>
        <v/>
      </c>
      <c r="F1584" s="2" t="str">
        <f>IFERROR(__xludf.DUMMYFUNCTION("IFERROR(
  TEXTJOIN(CHAR(10),TRUE,FILTER('SUMMARY DATA'!F:F,'SUMMARY DATA'!A:A=$A1584,'SUMMARY DATA'!C:C=$B1584)),
  IF(
    OR(
      ISNUMBER(SEARCH(""CDM CASH DEPOSIT"",$C1584)),
      ISNUMBER(SEARCH(""CASH DEPOSIT"",$C1584)),
      COUNTIF('SUMMARY D"&amp;"ATA'!D:D,$C1584)&lt;&gt;1
    ),
    """",
    IFERROR(TEXTJOIN(CHAR(10),TRUE,FILTER('SUMMARY DATA'!F:F,'SUMMARY DATA'!D:D=$C1584)),"""")
  )
)"),"")</f>
        <v/>
      </c>
      <c r="G1584" s="2" t="str">
        <f>IFERROR(__xludf.DUMMYFUNCTION("IFERROR(
  TEXTJOIN(CHAR(10),TRUE,FILTER('SUMMARY DATA'!G:G,'SUMMARY DATA'!A:A=$A1584,'SUMMARY DATA'!C:C=$B1584)),
  IF(
    OR(
      ISNUMBER(SEARCH(""CDM CASH DEPOSIT"",$C1584)),
      ISNUMBER(SEARCH(""CASH DEPOSIT"",$C1584)),
      COUNTIF('SUMMARY D"&amp;"ATA'!D:D,$C1584)&lt;&gt;1
    ),
    """",
    IFERROR(TEXTJOIN(CHAR(10),TRUE,FILTER('SUMMARY DATA'!G:G,'SUMMARY DATA'!D:D=$C1584)),"""")
  )
)"),"")</f>
        <v/>
      </c>
      <c r="H1584" s="6" t="str">
        <f>IFERROR(__xludf.DUMMYFUNCTION("IFERROR(
  TEXTJOIN(CHAR(10),TRUE,FILTER('SUMMARY DATA'!H:H,'SUMMARY DATA'!A:A=$A1584,'SUMMARY DATA'!C:C=$B1584)),
  IF(
    OR(
      ISNUMBER(SEARCH(""CDM CASH DEPOSIT"",$C1584)),
      ISNUMBER(SEARCH(""CASH DEPOSIT"",$C1584)),
      COUNTIF('SUMMARY D"&amp;"ATA'!D:D,$C1584)&lt;&gt;1
    ),
    """",
    IFERROR(TEXTJOIN(CHAR(10),TRUE,FILTER('SUMMARY DATA'!H:H,'SUMMARY DATA'!D:D=$C1584)),"""")
  )
)"),"")</f>
        <v/>
      </c>
      <c r="I1584" s="6" t="str">
        <f>IFERROR(__xludf.DUMMYFUNCTION("IF(H1584="""","""",
SUM(ARRAYFORMULA(VALUE(SPLIT(H1584,CHAR(10)))))
)"),"")</f>
        <v/>
      </c>
      <c r="J1584" s="2" t="str">
        <f>IFERROR(__xludf.DUMMYFUNCTION("IFERROR(
  TEXTJOIN(CHAR(10),TRUE,FILTER('SUMMARY DATA'!I:I,'SUMMARY DATA'!A:A=$A1584,'SUMMARY DATA'!C:C=$B1584)),
  IF(
    OR(
      ISNUMBER(SEARCH(""CDM CASH DEPOSIT"",$C1584)),
      ISNUMBER(SEARCH(""CASH DEPOSIT"",$C1584)),
      COUNTIF('SUMMARY D"&amp;"ATA'!D:D,$C1584)&lt;&gt;1
    ),
    """",
    IFERROR(TEXTJOIN(CHAR(10),TRUE,FILTER('SUMMARY DATA'!I:I,'SUMMARY DATA'!D:D=$C1584)),"""")
  )
)"),"")</f>
        <v/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 ht="15.75" customHeight="1" spans="1:27">
      <c r="A1585" s="2"/>
      <c r="B1585" s="2"/>
      <c r="C1585" s="2"/>
      <c r="D1585" s="6"/>
      <c r="E1585" s="4" t="str">
        <f>IFERROR(__xludf.DUMMYFUNCTION("IFERROR(
  TEXTJOIN(CHAR(10),TRUE,FILTER('SUMMARY DATA'!E:E,'SUMMARY DATA'!A:A=$A1585,'SUMMARY DATA'!C:C=$B1585)),
  IF(
    OR(
      ISNUMBER(SEARCH(""CDM CASH DEPOSIT"",$C1585)),
      ISNUMBER(SEARCH(""CASH DEPOSIT"",$C1585)),
      COUNTIF('SUMMARY D"&amp;"ATA'!D:D,$C1585)&lt;&gt;1
    ),
    """",
    IFERROR(TEXTJOIN(CHAR(10),TRUE,FILTER('SUMMARY DATA'!E:E,'SUMMARY DATA'!D:D=$C1585)),"""")
  )
)"),"")</f>
        <v/>
      </c>
      <c r="F1585" s="2" t="str">
        <f>IFERROR(__xludf.DUMMYFUNCTION("IFERROR(
  TEXTJOIN(CHAR(10),TRUE,FILTER('SUMMARY DATA'!F:F,'SUMMARY DATA'!A:A=$A1585,'SUMMARY DATA'!C:C=$B1585)),
  IF(
    OR(
      ISNUMBER(SEARCH(""CDM CASH DEPOSIT"",$C1585)),
      ISNUMBER(SEARCH(""CASH DEPOSIT"",$C1585)),
      COUNTIF('SUMMARY D"&amp;"ATA'!D:D,$C1585)&lt;&gt;1
    ),
    """",
    IFERROR(TEXTJOIN(CHAR(10),TRUE,FILTER('SUMMARY DATA'!F:F,'SUMMARY DATA'!D:D=$C1585)),"""")
  )
)"),"")</f>
        <v/>
      </c>
      <c r="G1585" s="2" t="str">
        <f>IFERROR(__xludf.DUMMYFUNCTION("IFERROR(
  TEXTJOIN(CHAR(10),TRUE,FILTER('SUMMARY DATA'!G:G,'SUMMARY DATA'!A:A=$A1585,'SUMMARY DATA'!C:C=$B1585)),
  IF(
    OR(
      ISNUMBER(SEARCH(""CDM CASH DEPOSIT"",$C1585)),
      ISNUMBER(SEARCH(""CASH DEPOSIT"",$C1585)),
      COUNTIF('SUMMARY D"&amp;"ATA'!D:D,$C1585)&lt;&gt;1
    ),
    """",
    IFERROR(TEXTJOIN(CHAR(10),TRUE,FILTER('SUMMARY DATA'!G:G,'SUMMARY DATA'!D:D=$C1585)),"""")
  )
)"),"")</f>
        <v/>
      </c>
      <c r="H1585" s="6" t="str">
        <f>IFERROR(__xludf.DUMMYFUNCTION("IFERROR(
  TEXTJOIN(CHAR(10),TRUE,FILTER('SUMMARY DATA'!H:H,'SUMMARY DATA'!A:A=$A1585,'SUMMARY DATA'!C:C=$B1585)),
  IF(
    OR(
      ISNUMBER(SEARCH(""CDM CASH DEPOSIT"",$C1585)),
      ISNUMBER(SEARCH(""CASH DEPOSIT"",$C1585)),
      COUNTIF('SUMMARY D"&amp;"ATA'!D:D,$C1585)&lt;&gt;1
    ),
    """",
    IFERROR(TEXTJOIN(CHAR(10),TRUE,FILTER('SUMMARY DATA'!H:H,'SUMMARY DATA'!D:D=$C1585)),"""")
  )
)"),"")</f>
        <v/>
      </c>
      <c r="I1585" s="6" t="str">
        <f>IFERROR(__xludf.DUMMYFUNCTION("IF(H1585="""","""",
SUM(ARRAYFORMULA(VALUE(SPLIT(H1585,CHAR(10)))))
)"),"")</f>
        <v/>
      </c>
      <c r="J1585" s="2" t="str">
        <f>IFERROR(__xludf.DUMMYFUNCTION("IFERROR(
  TEXTJOIN(CHAR(10),TRUE,FILTER('SUMMARY DATA'!I:I,'SUMMARY DATA'!A:A=$A1585,'SUMMARY DATA'!C:C=$B1585)),
  IF(
    OR(
      ISNUMBER(SEARCH(""CDM CASH DEPOSIT"",$C1585)),
      ISNUMBER(SEARCH(""CASH DEPOSIT"",$C1585)),
      COUNTIF('SUMMARY D"&amp;"ATA'!D:D,$C1585)&lt;&gt;1
    ),
    """",
    IFERROR(TEXTJOIN(CHAR(10),TRUE,FILTER('SUMMARY DATA'!I:I,'SUMMARY DATA'!D:D=$C1585)),"""")
  )
)"),"")</f>
        <v/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 ht="15.75" customHeight="1" spans="1:27">
      <c r="A1586" s="2"/>
      <c r="B1586" s="2"/>
      <c r="C1586" s="2"/>
      <c r="D1586" s="6"/>
      <c r="E1586" s="4" t="str">
        <f>IFERROR(__xludf.DUMMYFUNCTION("IFERROR(
  TEXTJOIN(CHAR(10),TRUE,FILTER('SUMMARY DATA'!E:E,'SUMMARY DATA'!A:A=$A1586,'SUMMARY DATA'!C:C=$B1586)),
  IF(
    OR(
      ISNUMBER(SEARCH(""CDM CASH DEPOSIT"",$C1586)),
      ISNUMBER(SEARCH(""CASH DEPOSIT"",$C1586)),
      COUNTIF('SUMMARY D"&amp;"ATA'!D:D,$C1586)&lt;&gt;1
    ),
    """",
    IFERROR(TEXTJOIN(CHAR(10),TRUE,FILTER('SUMMARY DATA'!E:E,'SUMMARY DATA'!D:D=$C1586)),"""")
  )
)"),"")</f>
        <v/>
      </c>
      <c r="F1586" s="2" t="str">
        <f>IFERROR(__xludf.DUMMYFUNCTION("IFERROR(
  TEXTJOIN(CHAR(10),TRUE,FILTER('SUMMARY DATA'!F:F,'SUMMARY DATA'!A:A=$A1586,'SUMMARY DATA'!C:C=$B1586)),
  IF(
    OR(
      ISNUMBER(SEARCH(""CDM CASH DEPOSIT"",$C1586)),
      ISNUMBER(SEARCH(""CASH DEPOSIT"",$C1586)),
      COUNTIF('SUMMARY D"&amp;"ATA'!D:D,$C1586)&lt;&gt;1
    ),
    """",
    IFERROR(TEXTJOIN(CHAR(10),TRUE,FILTER('SUMMARY DATA'!F:F,'SUMMARY DATA'!D:D=$C1586)),"""")
  )
)"),"")</f>
        <v/>
      </c>
      <c r="G1586" s="2" t="str">
        <f>IFERROR(__xludf.DUMMYFUNCTION("IFERROR(
  TEXTJOIN(CHAR(10),TRUE,FILTER('SUMMARY DATA'!G:G,'SUMMARY DATA'!A:A=$A1586,'SUMMARY DATA'!C:C=$B1586)),
  IF(
    OR(
      ISNUMBER(SEARCH(""CDM CASH DEPOSIT"",$C1586)),
      ISNUMBER(SEARCH(""CASH DEPOSIT"",$C1586)),
      COUNTIF('SUMMARY D"&amp;"ATA'!D:D,$C1586)&lt;&gt;1
    ),
    """",
    IFERROR(TEXTJOIN(CHAR(10),TRUE,FILTER('SUMMARY DATA'!G:G,'SUMMARY DATA'!D:D=$C1586)),"""")
  )
)"),"")</f>
        <v/>
      </c>
      <c r="H1586" s="6" t="str">
        <f>IFERROR(__xludf.DUMMYFUNCTION("IFERROR(
  TEXTJOIN(CHAR(10),TRUE,FILTER('SUMMARY DATA'!H:H,'SUMMARY DATA'!A:A=$A1586,'SUMMARY DATA'!C:C=$B1586)),
  IF(
    OR(
      ISNUMBER(SEARCH(""CDM CASH DEPOSIT"",$C1586)),
      ISNUMBER(SEARCH(""CASH DEPOSIT"",$C1586)),
      COUNTIF('SUMMARY D"&amp;"ATA'!D:D,$C1586)&lt;&gt;1
    ),
    """",
    IFERROR(TEXTJOIN(CHAR(10),TRUE,FILTER('SUMMARY DATA'!H:H,'SUMMARY DATA'!D:D=$C1586)),"""")
  )
)"),"")</f>
        <v/>
      </c>
      <c r="I1586" s="6" t="str">
        <f>IFERROR(__xludf.DUMMYFUNCTION("IF(H1586="""","""",
SUM(ARRAYFORMULA(VALUE(SPLIT(H1586,CHAR(10)))))
)"),"")</f>
        <v/>
      </c>
      <c r="J1586" s="2" t="str">
        <f>IFERROR(__xludf.DUMMYFUNCTION("IFERROR(
  TEXTJOIN(CHAR(10),TRUE,FILTER('SUMMARY DATA'!I:I,'SUMMARY DATA'!A:A=$A1586,'SUMMARY DATA'!C:C=$B1586)),
  IF(
    OR(
      ISNUMBER(SEARCH(""CDM CASH DEPOSIT"",$C1586)),
      ISNUMBER(SEARCH(""CASH DEPOSIT"",$C1586)),
      COUNTIF('SUMMARY D"&amp;"ATA'!D:D,$C1586)&lt;&gt;1
    ),
    """",
    IFERROR(TEXTJOIN(CHAR(10),TRUE,FILTER('SUMMARY DATA'!I:I,'SUMMARY DATA'!D:D=$C1586)),"""")
  )
)"),"")</f>
        <v/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 ht="15.75" customHeight="1" spans="1:27">
      <c r="A1587" s="2"/>
      <c r="B1587" s="2"/>
      <c r="C1587" s="2"/>
      <c r="D1587" s="6"/>
      <c r="E1587" s="4" t="str">
        <f>IFERROR(__xludf.DUMMYFUNCTION("IFERROR(
  TEXTJOIN(CHAR(10),TRUE,FILTER('SUMMARY DATA'!E:E,'SUMMARY DATA'!A:A=$A1587,'SUMMARY DATA'!C:C=$B1587)),
  IF(
    OR(
      ISNUMBER(SEARCH(""CDM CASH DEPOSIT"",$C1587)),
      ISNUMBER(SEARCH(""CASH DEPOSIT"",$C1587)),
      COUNTIF('SUMMARY D"&amp;"ATA'!D:D,$C1587)&lt;&gt;1
    ),
    """",
    IFERROR(TEXTJOIN(CHAR(10),TRUE,FILTER('SUMMARY DATA'!E:E,'SUMMARY DATA'!D:D=$C1587)),"""")
  )
)"),"")</f>
        <v/>
      </c>
      <c r="F1587" s="2" t="str">
        <f>IFERROR(__xludf.DUMMYFUNCTION("IFERROR(
  TEXTJOIN(CHAR(10),TRUE,FILTER('SUMMARY DATA'!F:F,'SUMMARY DATA'!A:A=$A1587,'SUMMARY DATA'!C:C=$B1587)),
  IF(
    OR(
      ISNUMBER(SEARCH(""CDM CASH DEPOSIT"",$C1587)),
      ISNUMBER(SEARCH(""CASH DEPOSIT"",$C1587)),
      COUNTIF('SUMMARY D"&amp;"ATA'!D:D,$C1587)&lt;&gt;1
    ),
    """",
    IFERROR(TEXTJOIN(CHAR(10),TRUE,FILTER('SUMMARY DATA'!F:F,'SUMMARY DATA'!D:D=$C1587)),"""")
  )
)"),"")</f>
        <v/>
      </c>
      <c r="G1587" s="2" t="str">
        <f>IFERROR(__xludf.DUMMYFUNCTION("IFERROR(
  TEXTJOIN(CHAR(10),TRUE,FILTER('SUMMARY DATA'!G:G,'SUMMARY DATA'!A:A=$A1587,'SUMMARY DATA'!C:C=$B1587)),
  IF(
    OR(
      ISNUMBER(SEARCH(""CDM CASH DEPOSIT"",$C1587)),
      ISNUMBER(SEARCH(""CASH DEPOSIT"",$C1587)),
      COUNTIF('SUMMARY D"&amp;"ATA'!D:D,$C1587)&lt;&gt;1
    ),
    """",
    IFERROR(TEXTJOIN(CHAR(10),TRUE,FILTER('SUMMARY DATA'!G:G,'SUMMARY DATA'!D:D=$C1587)),"""")
  )
)"),"")</f>
        <v/>
      </c>
      <c r="H1587" s="6" t="str">
        <f>IFERROR(__xludf.DUMMYFUNCTION("IFERROR(
  TEXTJOIN(CHAR(10),TRUE,FILTER('SUMMARY DATA'!H:H,'SUMMARY DATA'!A:A=$A1587,'SUMMARY DATA'!C:C=$B1587)),
  IF(
    OR(
      ISNUMBER(SEARCH(""CDM CASH DEPOSIT"",$C1587)),
      ISNUMBER(SEARCH(""CASH DEPOSIT"",$C1587)),
      COUNTIF('SUMMARY D"&amp;"ATA'!D:D,$C1587)&lt;&gt;1
    ),
    """",
    IFERROR(TEXTJOIN(CHAR(10),TRUE,FILTER('SUMMARY DATA'!H:H,'SUMMARY DATA'!D:D=$C1587)),"""")
  )
)"),"")</f>
        <v/>
      </c>
      <c r="I1587" s="6" t="str">
        <f>IFERROR(__xludf.DUMMYFUNCTION("IF(H1587="""","""",
SUM(ARRAYFORMULA(VALUE(SPLIT(H1587,CHAR(10)))))
)"),"")</f>
        <v/>
      </c>
      <c r="J1587" s="2" t="str">
        <f>IFERROR(__xludf.DUMMYFUNCTION("IFERROR(
  TEXTJOIN(CHAR(10),TRUE,FILTER('SUMMARY DATA'!I:I,'SUMMARY DATA'!A:A=$A1587,'SUMMARY DATA'!C:C=$B1587)),
  IF(
    OR(
      ISNUMBER(SEARCH(""CDM CASH DEPOSIT"",$C1587)),
      ISNUMBER(SEARCH(""CASH DEPOSIT"",$C1587)),
      COUNTIF('SUMMARY D"&amp;"ATA'!D:D,$C1587)&lt;&gt;1
    ),
    """",
    IFERROR(TEXTJOIN(CHAR(10),TRUE,FILTER('SUMMARY DATA'!I:I,'SUMMARY DATA'!D:D=$C1587)),"""")
  )
)"),"")</f>
        <v/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 ht="15.75" customHeight="1" spans="1:27">
      <c r="A1588" s="2"/>
      <c r="B1588" s="2"/>
      <c r="C1588" s="2"/>
      <c r="D1588" s="6"/>
      <c r="E1588" s="4" t="str">
        <f>IFERROR(__xludf.DUMMYFUNCTION("IFERROR(
  TEXTJOIN(CHAR(10),TRUE,FILTER('SUMMARY DATA'!E:E,'SUMMARY DATA'!A:A=$A1588,'SUMMARY DATA'!C:C=$B1588)),
  IF(
    OR(
      ISNUMBER(SEARCH(""CDM CASH DEPOSIT"",$C1588)),
      ISNUMBER(SEARCH(""CASH DEPOSIT"",$C1588)),
      COUNTIF('SUMMARY D"&amp;"ATA'!D:D,$C1588)&lt;&gt;1
    ),
    """",
    IFERROR(TEXTJOIN(CHAR(10),TRUE,FILTER('SUMMARY DATA'!E:E,'SUMMARY DATA'!D:D=$C1588)),"""")
  )
)"),"")</f>
        <v/>
      </c>
      <c r="F1588" s="2" t="str">
        <f>IFERROR(__xludf.DUMMYFUNCTION("IFERROR(
  TEXTJOIN(CHAR(10),TRUE,FILTER('SUMMARY DATA'!F:F,'SUMMARY DATA'!A:A=$A1588,'SUMMARY DATA'!C:C=$B1588)),
  IF(
    OR(
      ISNUMBER(SEARCH(""CDM CASH DEPOSIT"",$C1588)),
      ISNUMBER(SEARCH(""CASH DEPOSIT"",$C1588)),
      COUNTIF('SUMMARY D"&amp;"ATA'!D:D,$C1588)&lt;&gt;1
    ),
    """",
    IFERROR(TEXTJOIN(CHAR(10),TRUE,FILTER('SUMMARY DATA'!F:F,'SUMMARY DATA'!D:D=$C1588)),"""")
  )
)"),"")</f>
        <v/>
      </c>
      <c r="G1588" s="2" t="str">
        <f>IFERROR(__xludf.DUMMYFUNCTION("IFERROR(
  TEXTJOIN(CHAR(10),TRUE,FILTER('SUMMARY DATA'!G:G,'SUMMARY DATA'!A:A=$A1588,'SUMMARY DATA'!C:C=$B1588)),
  IF(
    OR(
      ISNUMBER(SEARCH(""CDM CASH DEPOSIT"",$C1588)),
      ISNUMBER(SEARCH(""CASH DEPOSIT"",$C1588)),
      COUNTIF('SUMMARY D"&amp;"ATA'!D:D,$C1588)&lt;&gt;1
    ),
    """",
    IFERROR(TEXTJOIN(CHAR(10),TRUE,FILTER('SUMMARY DATA'!G:G,'SUMMARY DATA'!D:D=$C1588)),"""")
  )
)"),"")</f>
        <v/>
      </c>
      <c r="H1588" s="6" t="str">
        <f>IFERROR(__xludf.DUMMYFUNCTION("IFERROR(
  TEXTJOIN(CHAR(10),TRUE,FILTER('SUMMARY DATA'!H:H,'SUMMARY DATA'!A:A=$A1588,'SUMMARY DATA'!C:C=$B1588)),
  IF(
    OR(
      ISNUMBER(SEARCH(""CDM CASH DEPOSIT"",$C1588)),
      ISNUMBER(SEARCH(""CASH DEPOSIT"",$C1588)),
      COUNTIF('SUMMARY D"&amp;"ATA'!D:D,$C1588)&lt;&gt;1
    ),
    """",
    IFERROR(TEXTJOIN(CHAR(10),TRUE,FILTER('SUMMARY DATA'!H:H,'SUMMARY DATA'!D:D=$C1588)),"""")
  )
)"),"")</f>
        <v/>
      </c>
      <c r="I1588" s="6" t="str">
        <f>IFERROR(__xludf.DUMMYFUNCTION("IF(H1588="""","""",
SUM(ARRAYFORMULA(VALUE(SPLIT(H1588,CHAR(10)))))
)"),"")</f>
        <v/>
      </c>
      <c r="J1588" s="2" t="str">
        <f>IFERROR(__xludf.DUMMYFUNCTION("IFERROR(
  TEXTJOIN(CHAR(10),TRUE,FILTER('SUMMARY DATA'!I:I,'SUMMARY DATA'!A:A=$A1588,'SUMMARY DATA'!C:C=$B1588)),
  IF(
    OR(
      ISNUMBER(SEARCH(""CDM CASH DEPOSIT"",$C1588)),
      ISNUMBER(SEARCH(""CASH DEPOSIT"",$C1588)),
      COUNTIF('SUMMARY D"&amp;"ATA'!D:D,$C1588)&lt;&gt;1
    ),
    """",
    IFERROR(TEXTJOIN(CHAR(10),TRUE,FILTER('SUMMARY DATA'!I:I,'SUMMARY DATA'!D:D=$C1588)),"""")
  )
)"),"")</f>
        <v/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 ht="15.75" customHeight="1" spans="1:27">
      <c r="A1589" s="2"/>
      <c r="B1589" s="2"/>
      <c r="C1589" s="2"/>
      <c r="D1589" s="6"/>
      <c r="E1589" s="4" t="str">
        <f>IFERROR(__xludf.DUMMYFUNCTION("IFERROR(
  TEXTJOIN(CHAR(10),TRUE,FILTER('SUMMARY DATA'!E:E,'SUMMARY DATA'!A:A=$A1589,'SUMMARY DATA'!C:C=$B1589)),
  IF(
    OR(
      ISNUMBER(SEARCH(""CDM CASH DEPOSIT"",$C1589)),
      ISNUMBER(SEARCH(""CASH DEPOSIT"",$C1589)),
      COUNTIF('SUMMARY D"&amp;"ATA'!D:D,$C1589)&lt;&gt;1
    ),
    """",
    IFERROR(TEXTJOIN(CHAR(10),TRUE,FILTER('SUMMARY DATA'!E:E,'SUMMARY DATA'!D:D=$C1589)),"""")
  )
)"),"")</f>
        <v/>
      </c>
      <c r="F1589" s="2" t="str">
        <f>IFERROR(__xludf.DUMMYFUNCTION("IFERROR(
  TEXTJOIN(CHAR(10),TRUE,FILTER('SUMMARY DATA'!F:F,'SUMMARY DATA'!A:A=$A1589,'SUMMARY DATA'!C:C=$B1589)),
  IF(
    OR(
      ISNUMBER(SEARCH(""CDM CASH DEPOSIT"",$C1589)),
      ISNUMBER(SEARCH(""CASH DEPOSIT"",$C1589)),
      COUNTIF('SUMMARY D"&amp;"ATA'!D:D,$C1589)&lt;&gt;1
    ),
    """",
    IFERROR(TEXTJOIN(CHAR(10),TRUE,FILTER('SUMMARY DATA'!F:F,'SUMMARY DATA'!D:D=$C1589)),"""")
  )
)"),"")</f>
        <v/>
      </c>
      <c r="G1589" s="2" t="str">
        <f>IFERROR(__xludf.DUMMYFUNCTION("IFERROR(
  TEXTJOIN(CHAR(10),TRUE,FILTER('SUMMARY DATA'!G:G,'SUMMARY DATA'!A:A=$A1589,'SUMMARY DATA'!C:C=$B1589)),
  IF(
    OR(
      ISNUMBER(SEARCH(""CDM CASH DEPOSIT"",$C1589)),
      ISNUMBER(SEARCH(""CASH DEPOSIT"",$C1589)),
      COUNTIF('SUMMARY D"&amp;"ATA'!D:D,$C1589)&lt;&gt;1
    ),
    """",
    IFERROR(TEXTJOIN(CHAR(10),TRUE,FILTER('SUMMARY DATA'!G:G,'SUMMARY DATA'!D:D=$C1589)),"""")
  )
)"),"")</f>
        <v/>
      </c>
      <c r="H1589" s="6" t="str">
        <f>IFERROR(__xludf.DUMMYFUNCTION("IFERROR(
  TEXTJOIN(CHAR(10),TRUE,FILTER('SUMMARY DATA'!H:H,'SUMMARY DATA'!A:A=$A1589,'SUMMARY DATA'!C:C=$B1589)),
  IF(
    OR(
      ISNUMBER(SEARCH(""CDM CASH DEPOSIT"",$C1589)),
      ISNUMBER(SEARCH(""CASH DEPOSIT"",$C1589)),
      COUNTIF('SUMMARY D"&amp;"ATA'!D:D,$C1589)&lt;&gt;1
    ),
    """",
    IFERROR(TEXTJOIN(CHAR(10),TRUE,FILTER('SUMMARY DATA'!H:H,'SUMMARY DATA'!D:D=$C1589)),"""")
  )
)"),"")</f>
        <v/>
      </c>
      <c r="I1589" s="6" t="str">
        <f>IFERROR(__xludf.DUMMYFUNCTION("IF(H1589="""","""",
SUM(ARRAYFORMULA(VALUE(SPLIT(H1589,CHAR(10)))))
)"),"")</f>
        <v/>
      </c>
      <c r="J1589" s="2" t="str">
        <f>IFERROR(__xludf.DUMMYFUNCTION("IFERROR(
  TEXTJOIN(CHAR(10),TRUE,FILTER('SUMMARY DATA'!I:I,'SUMMARY DATA'!A:A=$A1589,'SUMMARY DATA'!C:C=$B1589)),
  IF(
    OR(
      ISNUMBER(SEARCH(""CDM CASH DEPOSIT"",$C1589)),
      ISNUMBER(SEARCH(""CASH DEPOSIT"",$C1589)),
      COUNTIF('SUMMARY D"&amp;"ATA'!D:D,$C1589)&lt;&gt;1
    ),
    """",
    IFERROR(TEXTJOIN(CHAR(10),TRUE,FILTER('SUMMARY DATA'!I:I,'SUMMARY DATA'!D:D=$C1589)),"""")
  )
)"),"")</f>
        <v/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 ht="15.75" customHeight="1" spans="1:27">
      <c r="A1590" s="2"/>
      <c r="B1590" s="2"/>
      <c r="C1590" s="2"/>
      <c r="D1590" s="6"/>
      <c r="E1590" s="4" t="str">
        <f>IFERROR(__xludf.DUMMYFUNCTION("IFERROR(
  TEXTJOIN(CHAR(10),TRUE,FILTER('SUMMARY DATA'!E:E,'SUMMARY DATA'!A:A=$A1590,'SUMMARY DATA'!C:C=$B1590)),
  IF(
    OR(
      ISNUMBER(SEARCH(""CDM CASH DEPOSIT"",$C1590)),
      ISNUMBER(SEARCH(""CASH DEPOSIT"",$C1590)),
      COUNTIF('SUMMARY D"&amp;"ATA'!D:D,$C1590)&lt;&gt;1
    ),
    """",
    IFERROR(TEXTJOIN(CHAR(10),TRUE,FILTER('SUMMARY DATA'!E:E,'SUMMARY DATA'!D:D=$C1590)),"""")
  )
)"),"")</f>
        <v/>
      </c>
      <c r="F1590" s="2" t="str">
        <f>IFERROR(__xludf.DUMMYFUNCTION("IFERROR(
  TEXTJOIN(CHAR(10),TRUE,FILTER('SUMMARY DATA'!F:F,'SUMMARY DATA'!A:A=$A1590,'SUMMARY DATA'!C:C=$B1590)),
  IF(
    OR(
      ISNUMBER(SEARCH(""CDM CASH DEPOSIT"",$C1590)),
      ISNUMBER(SEARCH(""CASH DEPOSIT"",$C1590)),
      COUNTIF('SUMMARY D"&amp;"ATA'!D:D,$C1590)&lt;&gt;1
    ),
    """",
    IFERROR(TEXTJOIN(CHAR(10),TRUE,FILTER('SUMMARY DATA'!F:F,'SUMMARY DATA'!D:D=$C1590)),"""")
  )
)"),"")</f>
        <v/>
      </c>
      <c r="G1590" s="2" t="str">
        <f>IFERROR(__xludf.DUMMYFUNCTION("IFERROR(
  TEXTJOIN(CHAR(10),TRUE,FILTER('SUMMARY DATA'!G:G,'SUMMARY DATA'!A:A=$A1590,'SUMMARY DATA'!C:C=$B1590)),
  IF(
    OR(
      ISNUMBER(SEARCH(""CDM CASH DEPOSIT"",$C1590)),
      ISNUMBER(SEARCH(""CASH DEPOSIT"",$C1590)),
      COUNTIF('SUMMARY D"&amp;"ATA'!D:D,$C1590)&lt;&gt;1
    ),
    """",
    IFERROR(TEXTJOIN(CHAR(10),TRUE,FILTER('SUMMARY DATA'!G:G,'SUMMARY DATA'!D:D=$C1590)),"""")
  )
)"),"")</f>
        <v/>
      </c>
      <c r="H1590" s="6" t="str">
        <f>IFERROR(__xludf.DUMMYFUNCTION("IFERROR(
  TEXTJOIN(CHAR(10),TRUE,FILTER('SUMMARY DATA'!H:H,'SUMMARY DATA'!A:A=$A1590,'SUMMARY DATA'!C:C=$B1590)),
  IF(
    OR(
      ISNUMBER(SEARCH(""CDM CASH DEPOSIT"",$C1590)),
      ISNUMBER(SEARCH(""CASH DEPOSIT"",$C1590)),
      COUNTIF('SUMMARY D"&amp;"ATA'!D:D,$C1590)&lt;&gt;1
    ),
    """",
    IFERROR(TEXTJOIN(CHAR(10),TRUE,FILTER('SUMMARY DATA'!H:H,'SUMMARY DATA'!D:D=$C1590)),"""")
  )
)"),"")</f>
        <v/>
      </c>
      <c r="I1590" s="6" t="str">
        <f>IFERROR(__xludf.DUMMYFUNCTION("IF(H1590="""","""",
SUM(ARRAYFORMULA(VALUE(SPLIT(H1590,CHAR(10)))))
)"),"")</f>
        <v/>
      </c>
      <c r="J1590" s="2" t="str">
        <f>IFERROR(__xludf.DUMMYFUNCTION("IFERROR(
  TEXTJOIN(CHAR(10),TRUE,FILTER('SUMMARY DATA'!I:I,'SUMMARY DATA'!A:A=$A1590,'SUMMARY DATA'!C:C=$B1590)),
  IF(
    OR(
      ISNUMBER(SEARCH(""CDM CASH DEPOSIT"",$C1590)),
      ISNUMBER(SEARCH(""CASH DEPOSIT"",$C1590)),
      COUNTIF('SUMMARY D"&amp;"ATA'!D:D,$C1590)&lt;&gt;1
    ),
    """",
    IFERROR(TEXTJOIN(CHAR(10),TRUE,FILTER('SUMMARY DATA'!I:I,'SUMMARY DATA'!D:D=$C1590)),"""")
  )
)"),"")</f>
        <v/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 ht="15.75" customHeight="1" spans="1:27">
      <c r="A1591" s="2"/>
      <c r="B1591" s="2"/>
      <c r="C1591" s="2"/>
      <c r="D1591" s="6"/>
      <c r="E1591" s="4" t="str">
        <f>IFERROR(__xludf.DUMMYFUNCTION("IFERROR(
  TEXTJOIN(CHAR(10),TRUE,FILTER('SUMMARY DATA'!E:E,'SUMMARY DATA'!A:A=$A1591,'SUMMARY DATA'!C:C=$B1591)),
  IF(
    OR(
      ISNUMBER(SEARCH(""CDM CASH DEPOSIT"",$C1591)),
      ISNUMBER(SEARCH(""CASH DEPOSIT"",$C1591)),
      COUNTIF('SUMMARY D"&amp;"ATA'!D:D,$C1591)&lt;&gt;1
    ),
    """",
    IFERROR(TEXTJOIN(CHAR(10),TRUE,FILTER('SUMMARY DATA'!E:E,'SUMMARY DATA'!D:D=$C1591)),"""")
  )
)"),"")</f>
        <v/>
      </c>
      <c r="F1591" s="2" t="str">
        <f>IFERROR(__xludf.DUMMYFUNCTION("IFERROR(
  TEXTJOIN(CHAR(10),TRUE,FILTER('SUMMARY DATA'!F:F,'SUMMARY DATA'!A:A=$A1591,'SUMMARY DATA'!C:C=$B1591)),
  IF(
    OR(
      ISNUMBER(SEARCH(""CDM CASH DEPOSIT"",$C1591)),
      ISNUMBER(SEARCH(""CASH DEPOSIT"",$C1591)),
      COUNTIF('SUMMARY D"&amp;"ATA'!D:D,$C1591)&lt;&gt;1
    ),
    """",
    IFERROR(TEXTJOIN(CHAR(10),TRUE,FILTER('SUMMARY DATA'!F:F,'SUMMARY DATA'!D:D=$C1591)),"""")
  )
)"),"")</f>
        <v/>
      </c>
      <c r="G1591" s="2" t="str">
        <f>IFERROR(__xludf.DUMMYFUNCTION("IFERROR(
  TEXTJOIN(CHAR(10),TRUE,FILTER('SUMMARY DATA'!G:G,'SUMMARY DATA'!A:A=$A1591,'SUMMARY DATA'!C:C=$B1591)),
  IF(
    OR(
      ISNUMBER(SEARCH(""CDM CASH DEPOSIT"",$C1591)),
      ISNUMBER(SEARCH(""CASH DEPOSIT"",$C1591)),
      COUNTIF('SUMMARY D"&amp;"ATA'!D:D,$C1591)&lt;&gt;1
    ),
    """",
    IFERROR(TEXTJOIN(CHAR(10),TRUE,FILTER('SUMMARY DATA'!G:G,'SUMMARY DATA'!D:D=$C1591)),"""")
  )
)"),"")</f>
        <v/>
      </c>
      <c r="H1591" s="6" t="str">
        <f>IFERROR(__xludf.DUMMYFUNCTION("IFERROR(
  TEXTJOIN(CHAR(10),TRUE,FILTER('SUMMARY DATA'!H:H,'SUMMARY DATA'!A:A=$A1591,'SUMMARY DATA'!C:C=$B1591)),
  IF(
    OR(
      ISNUMBER(SEARCH(""CDM CASH DEPOSIT"",$C1591)),
      ISNUMBER(SEARCH(""CASH DEPOSIT"",$C1591)),
      COUNTIF('SUMMARY D"&amp;"ATA'!D:D,$C1591)&lt;&gt;1
    ),
    """",
    IFERROR(TEXTJOIN(CHAR(10),TRUE,FILTER('SUMMARY DATA'!H:H,'SUMMARY DATA'!D:D=$C1591)),"""")
  )
)"),"")</f>
        <v/>
      </c>
      <c r="I1591" s="6" t="str">
        <f>IFERROR(__xludf.DUMMYFUNCTION("IF(H1591="""","""",
SUM(ARRAYFORMULA(VALUE(SPLIT(H1591,CHAR(10)))))
)"),"")</f>
        <v/>
      </c>
      <c r="J1591" s="2" t="str">
        <f>IFERROR(__xludf.DUMMYFUNCTION("IFERROR(
  TEXTJOIN(CHAR(10),TRUE,FILTER('SUMMARY DATA'!I:I,'SUMMARY DATA'!A:A=$A1591,'SUMMARY DATA'!C:C=$B1591)),
  IF(
    OR(
      ISNUMBER(SEARCH(""CDM CASH DEPOSIT"",$C1591)),
      ISNUMBER(SEARCH(""CASH DEPOSIT"",$C1591)),
      COUNTIF('SUMMARY D"&amp;"ATA'!D:D,$C1591)&lt;&gt;1
    ),
    """",
    IFERROR(TEXTJOIN(CHAR(10),TRUE,FILTER('SUMMARY DATA'!I:I,'SUMMARY DATA'!D:D=$C1591)),"""")
  )
)"),"")</f>
        <v/>
      </c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 ht="15.75" customHeight="1" spans="1:27">
      <c r="A1592" s="2"/>
      <c r="B1592" s="2"/>
      <c r="C1592" s="2"/>
      <c r="D1592" s="6"/>
      <c r="E1592" s="4" t="str">
        <f>IFERROR(__xludf.DUMMYFUNCTION("IFERROR(
  TEXTJOIN(CHAR(10),TRUE,FILTER('SUMMARY DATA'!E:E,'SUMMARY DATA'!A:A=$A1592,'SUMMARY DATA'!C:C=$B1592)),
  IF(
    OR(
      ISNUMBER(SEARCH(""CDM CASH DEPOSIT"",$C1592)),
      ISNUMBER(SEARCH(""CASH DEPOSIT"",$C1592)),
      COUNTIF('SUMMARY D"&amp;"ATA'!D:D,$C1592)&lt;&gt;1
    ),
    """",
    IFERROR(TEXTJOIN(CHAR(10),TRUE,FILTER('SUMMARY DATA'!E:E,'SUMMARY DATA'!D:D=$C1592)),"""")
  )
)"),"")</f>
        <v/>
      </c>
      <c r="F1592" s="2" t="str">
        <f>IFERROR(__xludf.DUMMYFUNCTION("IFERROR(
  TEXTJOIN(CHAR(10),TRUE,FILTER('SUMMARY DATA'!F:F,'SUMMARY DATA'!A:A=$A1592,'SUMMARY DATA'!C:C=$B1592)),
  IF(
    OR(
      ISNUMBER(SEARCH(""CDM CASH DEPOSIT"",$C1592)),
      ISNUMBER(SEARCH(""CASH DEPOSIT"",$C1592)),
      COUNTIF('SUMMARY D"&amp;"ATA'!D:D,$C1592)&lt;&gt;1
    ),
    """",
    IFERROR(TEXTJOIN(CHAR(10),TRUE,FILTER('SUMMARY DATA'!F:F,'SUMMARY DATA'!D:D=$C1592)),"""")
  )
)"),"")</f>
        <v/>
      </c>
      <c r="G1592" s="2" t="str">
        <f>IFERROR(__xludf.DUMMYFUNCTION("IFERROR(
  TEXTJOIN(CHAR(10),TRUE,FILTER('SUMMARY DATA'!G:G,'SUMMARY DATA'!A:A=$A1592,'SUMMARY DATA'!C:C=$B1592)),
  IF(
    OR(
      ISNUMBER(SEARCH(""CDM CASH DEPOSIT"",$C1592)),
      ISNUMBER(SEARCH(""CASH DEPOSIT"",$C1592)),
      COUNTIF('SUMMARY D"&amp;"ATA'!D:D,$C1592)&lt;&gt;1
    ),
    """",
    IFERROR(TEXTJOIN(CHAR(10),TRUE,FILTER('SUMMARY DATA'!G:G,'SUMMARY DATA'!D:D=$C1592)),"""")
  )
)"),"")</f>
        <v/>
      </c>
      <c r="H1592" s="6" t="str">
        <f>IFERROR(__xludf.DUMMYFUNCTION("IFERROR(
  TEXTJOIN(CHAR(10),TRUE,FILTER('SUMMARY DATA'!H:H,'SUMMARY DATA'!A:A=$A1592,'SUMMARY DATA'!C:C=$B1592)),
  IF(
    OR(
      ISNUMBER(SEARCH(""CDM CASH DEPOSIT"",$C1592)),
      ISNUMBER(SEARCH(""CASH DEPOSIT"",$C1592)),
      COUNTIF('SUMMARY D"&amp;"ATA'!D:D,$C1592)&lt;&gt;1
    ),
    """",
    IFERROR(TEXTJOIN(CHAR(10),TRUE,FILTER('SUMMARY DATA'!H:H,'SUMMARY DATA'!D:D=$C1592)),"""")
  )
)"),"")</f>
        <v/>
      </c>
      <c r="I1592" s="6" t="str">
        <f>IFERROR(__xludf.DUMMYFUNCTION("IF(H1592="""","""",
SUM(ARRAYFORMULA(VALUE(SPLIT(H1592,CHAR(10)))))
)"),"")</f>
        <v/>
      </c>
      <c r="J1592" s="2" t="str">
        <f>IFERROR(__xludf.DUMMYFUNCTION("IFERROR(
  TEXTJOIN(CHAR(10),TRUE,FILTER('SUMMARY DATA'!I:I,'SUMMARY DATA'!A:A=$A1592,'SUMMARY DATA'!C:C=$B1592)),
  IF(
    OR(
      ISNUMBER(SEARCH(""CDM CASH DEPOSIT"",$C1592)),
      ISNUMBER(SEARCH(""CASH DEPOSIT"",$C1592)),
      COUNTIF('SUMMARY D"&amp;"ATA'!D:D,$C1592)&lt;&gt;1
    ),
    """",
    IFERROR(TEXTJOIN(CHAR(10),TRUE,FILTER('SUMMARY DATA'!I:I,'SUMMARY DATA'!D:D=$C1592)),"""")
  )
)"),"")</f>
        <v/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 ht="15.75" customHeight="1" spans="1:27">
      <c r="A1593" s="2"/>
      <c r="B1593" s="2"/>
      <c r="C1593" s="2"/>
      <c r="D1593" s="6"/>
      <c r="E1593" s="4" t="str">
        <f>IFERROR(__xludf.DUMMYFUNCTION("IFERROR(
  TEXTJOIN(CHAR(10),TRUE,FILTER('SUMMARY DATA'!E:E,'SUMMARY DATA'!A:A=$A1593,'SUMMARY DATA'!C:C=$B1593)),
  IF(
    OR(
      ISNUMBER(SEARCH(""CDM CASH DEPOSIT"",$C1593)),
      ISNUMBER(SEARCH(""CASH DEPOSIT"",$C1593)),
      COUNTIF('SUMMARY D"&amp;"ATA'!D:D,$C1593)&lt;&gt;1
    ),
    """",
    IFERROR(TEXTJOIN(CHAR(10),TRUE,FILTER('SUMMARY DATA'!E:E,'SUMMARY DATA'!D:D=$C1593)),"""")
  )
)"),"")</f>
        <v/>
      </c>
      <c r="F1593" s="2" t="str">
        <f>IFERROR(__xludf.DUMMYFUNCTION("IFERROR(
  TEXTJOIN(CHAR(10),TRUE,FILTER('SUMMARY DATA'!F:F,'SUMMARY DATA'!A:A=$A1593,'SUMMARY DATA'!C:C=$B1593)),
  IF(
    OR(
      ISNUMBER(SEARCH(""CDM CASH DEPOSIT"",$C1593)),
      ISNUMBER(SEARCH(""CASH DEPOSIT"",$C1593)),
      COUNTIF('SUMMARY D"&amp;"ATA'!D:D,$C1593)&lt;&gt;1
    ),
    """",
    IFERROR(TEXTJOIN(CHAR(10),TRUE,FILTER('SUMMARY DATA'!F:F,'SUMMARY DATA'!D:D=$C1593)),"""")
  )
)"),"")</f>
        <v/>
      </c>
      <c r="G1593" s="2" t="str">
        <f>IFERROR(__xludf.DUMMYFUNCTION("IFERROR(
  TEXTJOIN(CHAR(10),TRUE,FILTER('SUMMARY DATA'!G:G,'SUMMARY DATA'!A:A=$A1593,'SUMMARY DATA'!C:C=$B1593)),
  IF(
    OR(
      ISNUMBER(SEARCH(""CDM CASH DEPOSIT"",$C1593)),
      ISNUMBER(SEARCH(""CASH DEPOSIT"",$C1593)),
      COUNTIF('SUMMARY D"&amp;"ATA'!D:D,$C1593)&lt;&gt;1
    ),
    """",
    IFERROR(TEXTJOIN(CHAR(10),TRUE,FILTER('SUMMARY DATA'!G:G,'SUMMARY DATA'!D:D=$C1593)),"""")
  )
)"),"")</f>
        <v/>
      </c>
      <c r="H1593" s="6" t="str">
        <f>IFERROR(__xludf.DUMMYFUNCTION("IFERROR(
  TEXTJOIN(CHAR(10),TRUE,FILTER('SUMMARY DATA'!H:H,'SUMMARY DATA'!A:A=$A1593,'SUMMARY DATA'!C:C=$B1593)),
  IF(
    OR(
      ISNUMBER(SEARCH(""CDM CASH DEPOSIT"",$C1593)),
      ISNUMBER(SEARCH(""CASH DEPOSIT"",$C1593)),
      COUNTIF('SUMMARY D"&amp;"ATA'!D:D,$C1593)&lt;&gt;1
    ),
    """",
    IFERROR(TEXTJOIN(CHAR(10),TRUE,FILTER('SUMMARY DATA'!H:H,'SUMMARY DATA'!D:D=$C1593)),"""")
  )
)"),"")</f>
        <v/>
      </c>
      <c r="I1593" s="6" t="str">
        <f>IFERROR(__xludf.DUMMYFUNCTION("IF(H1593="""","""",
SUM(ARRAYFORMULA(VALUE(SPLIT(H1593,CHAR(10)))))
)"),"")</f>
        <v/>
      </c>
      <c r="J1593" s="2" t="str">
        <f>IFERROR(__xludf.DUMMYFUNCTION("IFERROR(
  TEXTJOIN(CHAR(10),TRUE,FILTER('SUMMARY DATA'!I:I,'SUMMARY DATA'!A:A=$A1593,'SUMMARY DATA'!C:C=$B1593)),
  IF(
    OR(
      ISNUMBER(SEARCH(""CDM CASH DEPOSIT"",$C1593)),
      ISNUMBER(SEARCH(""CASH DEPOSIT"",$C1593)),
      COUNTIF('SUMMARY D"&amp;"ATA'!D:D,$C1593)&lt;&gt;1
    ),
    """",
    IFERROR(TEXTJOIN(CHAR(10),TRUE,FILTER('SUMMARY DATA'!I:I,'SUMMARY DATA'!D:D=$C1593)),"""")
  )
)"),"")</f>
        <v/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 ht="15.75" customHeight="1" spans="1:27">
      <c r="A1594" s="2"/>
      <c r="B1594" s="2"/>
      <c r="C1594" s="2"/>
      <c r="D1594" s="6"/>
      <c r="E1594" s="4" t="str">
        <f>IFERROR(__xludf.DUMMYFUNCTION("IFERROR(
  TEXTJOIN(CHAR(10),TRUE,FILTER('SUMMARY DATA'!E:E,'SUMMARY DATA'!A:A=$A1594,'SUMMARY DATA'!C:C=$B1594)),
  IF(
    OR(
      ISNUMBER(SEARCH(""CDM CASH DEPOSIT"",$C1594)),
      ISNUMBER(SEARCH(""CASH DEPOSIT"",$C1594)),
      COUNTIF('SUMMARY D"&amp;"ATA'!D:D,$C1594)&lt;&gt;1
    ),
    """",
    IFERROR(TEXTJOIN(CHAR(10),TRUE,FILTER('SUMMARY DATA'!E:E,'SUMMARY DATA'!D:D=$C1594)),"""")
  )
)"),"")</f>
        <v/>
      </c>
      <c r="F1594" s="2" t="str">
        <f>IFERROR(__xludf.DUMMYFUNCTION("IFERROR(
  TEXTJOIN(CHAR(10),TRUE,FILTER('SUMMARY DATA'!F:F,'SUMMARY DATA'!A:A=$A1594,'SUMMARY DATA'!C:C=$B1594)),
  IF(
    OR(
      ISNUMBER(SEARCH(""CDM CASH DEPOSIT"",$C1594)),
      ISNUMBER(SEARCH(""CASH DEPOSIT"",$C1594)),
      COUNTIF('SUMMARY D"&amp;"ATA'!D:D,$C1594)&lt;&gt;1
    ),
    """",
    IFERROR(TEXTJOIN(CHAR(10),TRUE,FILTER('SUMMARY DATA'!F:F,'SUMMARY DATA'!D:D=$C1594)),"""")
  )
)"),"")</f>
        <v/>
      </c>
      <c r="G1594" s="2" t="str">
        <f>IFERROR(__xludf.DUMMYFUNCTION("IFERROR(
  TEXTJOIN(CHAR(10),TRUE,FILTER('SUMMARY DATA'!G:G,'SUMMARY DATA'!A:A=$A1594,'SUMMARY DATA'!C:C=$B1594)),
  IF(
    OR(
      ISNUMBER(SEARCH(""CDM CASH DEPOSIT"",$C1594)),
      ISNUMBER(SEARCH(""CASH DEPOSIT"",$C1594)),
      COUNTIF('SUMMARY D"&amp;"ATA'!D:D,$C1594)&lt;&gt;1
    ),
    """",
    IFERROR(TEXTJOIN(CHAR(10),TRUE,FILTER('SUMMARY DATA'!G:G,'SUMMARY DATA'!D:D=$C1594)),"""")
  )
)"),"")</f>
        <v/>
      </c>
      <c r="H1594" s="6" t="str">
        <f>IFERROR(__xludf.DUMMYFUNCTION("IFERROR(
  TEXTJOIN(CHAR(10),TRUE,FILTER('SUMMARY DATA'!H:H,'SUMMARY DATA'!A:A=$A1594,'SUMMARY DATA'!C:C=$B1594)),
  IF(
    OR(
      ISNUMBER(SEARCH(""CDM CASH DEPOSIT"",$C1594)),
      ISNUMBER(SEARCH(""CASH DEPOSIT"",$C1594)),
      COUNTIF('SUMMARY D"&amp;"ATA'!D:D,$C1594)&lt;&gt;1
    ),
    """",
    IFERROR(TEXTJOIN(CHAR(10),TRUE,FILTER('SUMMARY DATA'!H:H,'SUMMARY DATA'!D:D=$C1594)),"""")
  )
)"),"")</f>
        <v/>
      </c>
      <c r="I1594" s="6" t="str">
        <f>IFERROR(__xludf.DUMMYFUNCTION("IF(H1594="""","""",
SUM(ARRAYFORMULA(VALUE(SPLIT(H1594,CHAR(10)))))
)"),"")</f>
        <v/>
      </c>
      <c r="J1594" s="2" t="str">
        <f>IFERROR(__xludf.DUMMYFUNCTION("IFERROR(
  TEXTJOIN(CHAR(10),TRUE,FILTER('SUMMARY DATA'!I:I,'SUMMARY DATA'!A:A=$A1594,'SUMMARY DATA'!C:C=$B1594)),
  IF(
    OR(
      ISNUMBER(SEARCH(""CDM CASH DEPOSIT"",$C1594)),
      ISNUMBER(SEARCH(""CASH DEPOSIT"",$C1594)),
      COUNTIF('SUMMARY D"&amp;"ATA'!D:D,$C1594)&lt;&gt;1
    ),
    """",
    IFERROR(TEXTJOIN(CHAR(10),TRUE,FILTER('SUMMARY DATA'!I:I,'SUMMARY DATA'!D:D=$C1594)),"""")
  )
)"),"")</f>
        <v/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 ht="15.75" customHeight="1" spans="1:27">
      <c r="A1595" s="2"/>
      <c r="B1595" s="2"/>
      <c r="C1595" s="2"/>
      <c r="D1595" s="6"/>
      <c r="E1595" s="4" t="str">
        <f>IFERROR(__xludf.DUMMYFUNCTION("IFERROR(
  TEXTJOIN(CHAR(10),TRUE,FILTER('SUMMARY DATA'!E:E,'SUMMARY DATA'!A:A=$A1595,'SUMMARY DATA'!C:C=$B1595)),
  IF(
    OR(
      ISNUMBER(SEARCH(""CDM CASH DEPOSIT"",$C1595)),
      ISNUMBER(SEARCH(""CASH DEPOSIT"",$C1595)),
      COUNTIF('SUMMARY D"&amp;"ATA'!D:D,$C1595)&lt;&gt;1
    ),
    """",
    IFERROR(TEXTJOIN(CHAR(10),TRUE,FILTER('SUMMARY DATA'!E:E,'SUMMARY DATA'!D:D=$C1595)),"""")
  )
)"),"")</f>
        <v/>
      </c>
      <c r="F1595" s="2" t="str">
        <f>IFERROR(__xludf.DUMMYFUNCTION("IFERROR(
  TEXTJOIN(CHAR(10),TRUE,FILTER('SUMMARY DATA'!F:F,'SUMMARY DATA'!A:A=$A1595,'SUMMARY DATA'!C:C=$B1595)),
  IF(
    OR(
      ISNUMBER(SEARCH(""CDM CASH DEPOSIT"",$C1595)),
      ISNUMBER(SEARCH(""CASH DEPOSIT"",$C1595)),
      COUNTIF('SUMMARY D"&amp;"ATA'!D:D,$C1595)&lt;&gt;1
    ),
    """",
    IFERROR(TEXTJOIN(CHAR(10),TRUE,FILTER('SUMMARY DATA'!F:F,'SUMMARY DATA'!D:D=$C1595)),"""")
  )
)"),"")</f>
        <v/>
      </c>
      <c r="G1595" s="2" t="str">
        <f>IFERROR(__xludf.DUMMYFUNCTION("IFERROR(
  TEXTJOIN(CHAR(10),TRUE,FILTER('SUMMARY DATA'!G:G,'SUMMARY DATA'!A:A=$A1595,'SUMMARY DATA'!C:C=$B1595)),
  IF(
    OR(
      ISNUMBER(SEARCH(""CDM CASH DEPOSIT"",$C1595)),
      ISNUMBER(SEARCH(""CASH DEPOSIT"",$C1595)),
      COUNTIF('SUMMARY D"&amp;"ATA'!D:D,$C1595)&lt;&gt;1
    ),
    """",
    IFERROR(TEXTJOIN(CHAR(10),TRUE,FILTER('SUMMARY DATA'!G:G,'SUMMARY DATA'!D:D=$C1595)),"""")
  )
)"),"")</f>
        <v/>
      </c>
      <c r="H1595" s="6" t="str">
        <f>IFERROR(__xludf.DUMMYFUNCTION("IFERROR(
  TEXTJOIN(CHAR(10),TRUE,FILTER('SUMMARY DATA'!H:H,'SUMMARY DATA'!A:A=$A1595,'SUMMARY DATA'!C:C=$B1595)),
  IF(
    OR(
      ISNUMBER(SEARCH(""CDM CASH DEPOSIT"",$C1595)),
      ISNUMBER(SEARCH(""CASH DEPOSIT"",$C1595)),
      COUNTIF('SUMMARY D"&amp;"ATA'!D:D,$C1595)&lt;&gt;1
    ),
    """",
    IFERROR(TEXTJOIN(CHAR(10),TRUE,FILTER('SUMMARY DATA'!H:H,'SUMMARY DATA'!D:D=$C1595)),"""")
  )
)"),"")</f>
        <v/>
      </c>
      <c r="I1595" s="6" t="str">
        <f>IFERROR(__xludf.DUMMYFUNCTION("IF(H1595="""","""",
SUM(ARRAYFORMULA(VALUE(SPLIT(H1595,CHAR(10)))))
)"),"")</f>
        <v/>
      </c>
      <c r="J1595" s="2" t="str">
        <f>IFERROR(__xludf.DUMMYFUNCTION("IFERROR(
  TEXTJOIN(CHAR(10),TRUE,FILTER('SUMMARY DATA'!I:I,'SUMMARY DATA'!A:A=$A1595,'SUMMARY DATA'!C:C=$B1595)),
  IF(
    OR(
      ISNUMBER(SEARCH(""CDM CASH DEPOSIT"",$C1595)),
      ISNUMBER(SEARCH(""CASH DEPOSIT"",$C1595)),
      COUNTIF('SUMMARY D"&amp;"ATA'!D:D,$C1595)&lt;&gt;1
    ),
    """",
    IFERROR(TEXTJOIN(CHAR(10),TRUE,FILTER('SUMMARY DATA'!I:I,'SUMMARY DATA'!D:D=$C1595)),"""")
  )
)"),"")</f>
        <v/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 ht="15.75" customHeight="1" spans="1:27">
      <c r="A1596" s="2"/>
      <c r="B1596" s="2"/>
      <c r="C1596" s="2"/>
      <c r="D1596" s="6"/>
      <c r="E1596" s="4" t="str">
        <f>IFERROR(__xludf.DUMMYFUNCTION("IFERROR(
  TEXTJOIN(CHAR(10),TRUE,FILTER('SUMMARY DATA'!E:E,'SUMMARY DATA'!A:A=$A1596,'SUMMARY DATA'!C:C=$B1596)),
  IF(
    OR(
      ISNUMBER(SEARCH(""CDM CASH DEPOSIT"",$C1596)),
      ISNUMBER(SEARCH(""CASH DEPOSIT"",$C1596)),
      COUNTIF('SUMMARY D"&amp;"ATA'!D:D,$C1596)&lt;&gt;1
    ),
    """",
    IFERROR(TEXTJOIN(CHAR(10),TRUE,FILTER('SUMMARY DATA'!E:E,'SUMMARY DATA'!D:D=$C1596)),"""")
  )
)"),"")</f>
        <v/>
      </c>
      <c r="F1596" s="2" t="str">
        <f>IFERROR(__xludf.DUMMYFUNCTION("IFERROR(
  TEXTJOIN(CHAR(10),TRUE,FILTER('SUMMARY DATA'!F:F,'SUMMARY DATA'!A:A=$A1596,'SUMMARY DATA'!C:C=$B1596)),
  IF(
    OR(
      ISNUMBER(SEARCH(""CDM CASH DEPOSIT"",$C1596)),
      ISNUMBER(SEARCH(""CASH DEPOSIT"",$C1596)),
      COUNTIF('SUMMARY D"&amp;"ATA'!D:D,$C1596)&lt;&gt;1
    ),
    """",
    IFERROR(TEXTJOIN(CHAR(10),TRUE,FILTER('SUMMARY DATA'!F:F,'SUMMARY DATA'!D:D=$C1596)),"""")
  )
)"),"")</f>
        <v/>
      </c>
      <c r="G1596" s="2" t="str">
        <f>IFERROR(__xludf.DUMMYFUNCTION("IFERROR(
  TEXTJOIN(CHAR(10),TRUE,FILTER('SUMMARY DATA'!G:G,'SUMMARY DATA'!A:A=$A1596,'SUMMARY DATA'!C:C=$B1596)),
  IF(
    OR(
      ISNUMBER(SEARCH(""CDM CASH DEPOSIT"",$C1596)),
      ISNUMBER(SEARCH(""CASH DEPOSIT"",$C1596)),
      COUNTIF('SUMMARY D"&amp;"ATA'!D:D,$C1596)&lt;&gt;1
    ),
    """",
    IFERROR(TEXTJOIN(CHAR(10),TRUE,FILTER('SUMMARY DATA'!G:G,'SUMMARY DATA'!D:D=$C1596)),"""")
  )
)"),"")</f>
        <v/>
      </c>
      <c r="H1596" s="6" t="str">
        <f>IFERROR(__xludf.DUMMYFUNCTION("IFERROR(
  TEXTJOIN(CHAR(10),TRUE,FILTER('SUMMARY DATA'!H:H,'SUMMARY DATA'!A:A=$A1596,'SUMMARY DATA'!C:C=$B1596)),
  IF(
    OR(
      ISNUMBER(SEARCH(""CDM CASH DEPOSIT"",$C1596)),
      ISNUMBER(SEARCH(""CASH DEPOSIT"",$C1596)),
      COUNTIF('SUMMARY D"&amp;"ATA'!D:D,$C1596)&lt;&gt;1
    ),
    """",
    IFERROR(TEXTJOIN(CHAR(10),TRUE,FILTER('SUMMARY DATA'!H:H,'SUMMARY DATA'!D:D=$C1596)),"""")
  )
)"),"")</f>
        <v/>
      </c>
      <c r="I1596" s="6" t="str">
        <f>IFERROR(__xludf.DUMMYFUNCTION("IF(H1596="""","""",
SUM(ARRAYFORMULA(VALUE(SPLIT(H1596,CHAR(10)))))
)"),"")</f>
        <v/>
      </c>
      <c r="J1596" s="2" t="str">
        <f>IFERROR(__xludf.DUMMYFUNCTION("IFERROR(
  TEXTJOIN(CHAR(10),TRUE,FILTER('SUMMARY DATA'!I:I,'SUMMARY DATA'!A:A=$A1596,'SUMMARY DATA'!C:C=$B1596)),
  IF(
    OR(
      ISNUMBER(SEARCH(""CDM CASH DEPOSIT"",$C1596)),
      ISNUMBER(SEARCH(""CASH DEPOSIT"",$C1596)),
      COUNTIF('SUMMARY D"&amp;"ATA'!D:D,$C1596)&lt;&gt;1
    ),
    """",
    IFERROR(TEXTJOIN(CHAR(10),TRUE,FILTER('SUMMARY DATA'!I:I,'SUMMARY DATA'!D:D=$C1596)),"""")
  )
)"),"")</f>
        <v/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 ht="15.75" customHeight="1" spans="1:27">
      <c r="A1597" s="2"/>
      <c r="B1597" s="2"/>
      <c r="C1597" s="2"/>
      <c r="D1597" s="6"/>
      <c r="E1597" s="4" t="str">
        <f>IFERROR(__xludf.DUMMYFUNCTION("IFERROR(
  TEXTJOIN(CHAR(10),TRUE,FILTER('SUMMARY DATA'!E:E,'SUMMARY DATA'!A:A=$A1597,'SUMMARY DATA'!C:C=$B1597)),
  IF(
    OR(
      ISNUMBER(SEARCH(""CDM CASH DEPOSIT"",$C1597)),
      ISNUMBER(SEARCH(""CASH DEPOSIT"",$C1597)),
      COUNTIF('SUMMARY D"&amp;"ATA'!D:D,$C1597)&lt;&gt;1
    ),
    """",
    IFERROR(TEXTJOIN(CHAR(10),TRUE,FILTER('SUMMARY DATA'!E:E,'SUMMARY DATA'!D:D=$C1597)),"""")
  )
)"),"")</f>
        <v/>
      </c>
      <c r="F1597" s="2" t="str">
        <f>IFERROR(__xludf.DUMMYFUNCTION("IFERROR(
  TEXTJOIN(CHAR(10),TRUE,FILTER('SUMMARY DATA'!F:F,'SUMMARY DATA'!A:A=$A1597,'SUMMARY DATA'!C:C=$B1597)),
  IF(
    OR(
      ISNUMBER(SEARCH(""CDM CASH DEPOSIT"",$C1597)),
      ISNUMBER(SEARCH(""CASH DEPOSIT"",$C1597)),
      COUNTIF('SUMMARY D"&amp;"ATA'!D:D,$C1597)&lt;&gt;1
    ),
    """",
    IFERROR(TEXTJOIN(CHAR(10),TRUE,FILTER('SUMMARY DATA'!F:F,'SUMMARY DATA'!D:D=$C1597)),"""")
  )
)"),"")</f>
        <v/>
      </c>
      <c r="G1597" s="2" t="str">
        <f>IFERROR(__xludf.DUMMYFUNCTION("IFERROR(
  TEXTJOIN(CHAR(10),TRUE,FILTER('SUMMARY DATA'!G:G,'SUMMARY DATA'!A:A=$A1597,'SUMMARY DATA'!C:C=$B1597)),
  IF(
    OR(
      ISNUMBER(SEARCH(""CDM CASH DEPOSIT"",$C1597)),
      ISNUMBER(SEARCH(""CASH DEPOSIT"",$C1597)),
      COUNTIF('SUMMARY D"&amp;"ATA'!D:D,$C1597)&lt;&gt;1
    ),
    """",
    IFERROR(TEXTJOIN(CHAR(10),TRUE,FILTER('SUMMARY DATA'!G:G,'SUMMARY DATA'!D:D=$C1597)),"""")
  )
)"),"")</f>
        <v/>
      </c>
      <c r="H1597" s="6" t="str">
        <f>IFERROR(__xludf.DUMMYFUNCTION("IFERROR(
  TEXTJOIN(CHAR(10),TRUE,FILTER('SUMMARY DATA'!H:H,'SUMMARY DATA'!A:A=$A1597,'SUMMARY DATA'!C:C=$B1597)),
  IF(
    OR(
      ISNUMBER(SEARCH(""CDM CASH DEPOSIT"",$C1597)),
      ISNUMBER(SEARCH(""CASH DEPOSIT"",$C1597)),
      COUNTIF('SUMMARY D"&amp;"ATA'!D:D,$C1597)&lt;&gt;1
    ),
    """",
    IFERROR(TEXTJOIN(CHAR(10),TRUE,FILTER('SUMMARY DATA'!H:H,'SUMMARY DATA'!D:D=$C1597)),"""")
  )
)"),"")</f>
        <v/>
      </c>
      <c r="I1597" s="6" t="str">
        <f>IFERROR(__xludf.DUMMYFUNCTION("IF(H1597="""","""",
SUM(ARRAYFORMULA(VALUE(SPLIT(H1597,CHAR(10)))))
)"),"")</f>
        <v/>
      </c>
      <c r="J1597" s="2" t="str">
        <f>IFERROR(__xludf.DUMMYFUNCTION("IFERROR(
  TEXTJOIN(CHAR(10),TRUE,FILTER('SUMMARY DATA'!I:I,'SUMMARY DATA'!A:A=$A1597,'SUMMARY DATA'!C:C=$B1597)),
  IF(
    OR(
      ISNUMBER(SEARCH(""CDM CASH DEPOSIT"",$C1597)),
      ISNUMBER(SEARCH(""CASH DEPOSIT"",$C1597)),
      COUNTIF('SUMMARY D"&amp;"ATA'!D:D,$C1597)&lt;&gt;1
    ),
    """",
    IFERROR(TEXTJOIN(CHAR(10),TRUE,FILTER('SUMMARY DATA'!I:I,'SUMMARY DATA'!D:D=$C1597)),"""")
  )
)"),"")</f>
        <v/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 ht="15.75" customHeight="1" spans="1:27">
      <c r="A1598" s="2"/>
      <c r="B1598" s="2"/>
      <c r="C1598" s="2"/>
      <c r="D1598" s="6"/>
      <c r="E1598" s="4" t="str">
        <f>IFERROR(__xludf.DUMMYFUNCTION("IFERROR(
  TEXTJOIN(CHAR(10),TRUE,FILTER('SUMMARY DATA'!E:E,'SUMMARY DATA'!A:A=$A1598,'SUMMARY DATA'!C:C=$B1598)),
  IF(
    OR(
      ISNUMBER(SEARCH(""CDM CASH DEPOSIT"",$C1598)),
      ISNUMBER(SEARCH(""CASH DEPOSIT"",$C1598)),
      COUNTIF('SUMMARY D"&amp;"ATA'!D:D,$C1598)&lt;&gt;1
    ),
    """",
    IFERROR(TEXTJOIN(CHAR(10),TRUE,FILTER('SUMMARY DATA'!E:E,'SUMMARY DATA'!D:D=$C1598)),"""")
  )
)"),"")</f>
        <v/>
      </c>
      <c r="F1598" s="2" t="str">
        <f>IFERROR(__xludf.DUMMYFUNCTION("IFERROR(
  TEXTJOIN(CHAR(10),TRUE,FILTER('SUMMARY DATA'!F:F,'SUMMARY DATA'!A:A=$A1598,'SUMMARY DATA'!C:C=$B1598)),
  IF(
    OR(
      ISNUMBER(SEARCH(""CDM CASH DEPOSIT"",$C1598)),
      ISNUMBER(SEARCH(""CASH DEPOSIT"",$C1598)),
      COUNTIF('SUMMARY D"&amp;"ATA'!D:D,$C1598)&lt;&gt;1
    ),
    """",
    IFERROR(TEXTJOIN(CHAR(10),TRUE,FILTER('SUMMARY DATA'!F:F,'SUMMARY DATA'!D:D=$C1598)),"""")
  )
)"),"")</f>
        <v/>
      </c>
      <c r="G1598" s="2" t="str">
        <f>IFERROR(__xludf.DUMMYFUNCTION("IFERROR(
  TEXTJOIN(CHAR(10),TRUE,FILTER('SUMMARY DATA'!G:G,'SUMMARY DATA'!A:A=$A1598,'SUMMARY DATA'!C:C=$B1598)),
  IF(
    OR(
      ISNUMBER(SEARCH(""CDM CASH DEPOSIT"",$C1598)),
      ISNUMBER(SEARCH(""CASH DEPOSIT"",$C1598)),
      COUNTIF('SUMMARY D"&amp;"ATA'!D:D,$C1598)&lt;&gt;1
    ),
    """",
    IFERROR(TEXTJOIN(CHAR(10),TRUE,FILTER('SUMMARY DATA'!G:G,'SUMMARY DATA'!D:D=$C1598)),"""")
  )
)"),"")</f>
        <v/>
      </c>
      <c r="H1598" s="6" t="str">
        <f>IFERROR(__xludf.DUMMYFUNCTION("IFERROR(
  TEXTJOIN(CHAR(10),TRUE,FILTER('SUMMARY DATA'!H:H,'SUMMARY DATA'!A:A=$A1598,'SUMMARY DATA'!C:C=$B1598)),
  IF(
    OR(
      ISNUMBER(SEARCH(""CDM CASH DEPOSIT"",$C1598)),
      ISNUMBER(SEARCH(""CASH DEPOSIT"",$C1598)),
      COUNTIF('SUMMARY D"&amp;"ATA'!D:D,$C1598)&lt;&gt;1
    ),
    """",
    IFERROR(TEXTJOIN(CHAR(10),TRUE,FILTER('SUMMARY DATA'!H:H,'SUMMARY DATA'!D:D=$C1598)),"""")
  )
)"),"")</f>
        <v/>
      </c>
      <c r="I1598" s="6" t="str">
        <f>IFERROR(__xludf.DUMMYFUNCTION("IF(H1598="""","""",
SUM(ARRAYFORMULA(VALUE(SPLIT(H1598,CHAR(10)))))
)"),"")</f>
        <v/>
      </c>
      <c r="J1598" s="2" t="str">
        <f>IFERROR(__xludf.DUMMYFUNCTION("IFERROR(
  TEXTJOIN(CHAR(10),TRUE,FILTER('SUMMARY DATA'!I:I,'SUMMARY DATA'!A:A=$A1598,'SUMMARY DATA'!C:C=$B1598)),
  IF(
    OR(
      ISNUMBER(SEARCH(""CDM CASH DEPOSIT"",$C1598)),
      ISNUMBER(SEARCH(""CASH DEPOSIT"",$C1598)),
      COUNTIF('SUMMARY D"&amp;"ATA'!D:D,$C1598)&lt;&gt;1
    ),
    """",
    IFERROR(TEXTJOIN(CHAR(10),TRUE,FILTER('SUMMARY DATA'!I:I,'SUMMARY DATA'!D:D=$C1598)),"""")
  )
)"),"")</f>
        <v/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 ht="15.75" customHeight="1" spans="1:27">
      <c r="A1599" s="2"/>
      <c r="B1599" s="2"/>
      <c r="C1599" s="2"/>
      <c r="D1599" s="6"/>
      <c r="E1599" s="4" t="str">
        <f>IFERROR(__xludf.DUMMYFUNCTION("IFERROR(
  TEXTJOIN(CHAR(10),TRUE,FILTER('SUMMARY DATA'!E:E,'SUMMARY DATA'!A:A=$A1599,'SUMMARY DATA'!C:C=$B1599)),
  IF(
    OR(
      ISNUMBER(SEARCH(""CDM CASH DEPOSIT"",$C1599)),
      ISNUMBER(SEARCH(""CASH DEPOSIT"",$C1599)),
      COUNTIF('SUMMARY D"&amp;"ATA'!D:D,$C1599)&lt;&gt;1
    ),
    """",
    IFERROR(TEXTJOIN(CHAR(10),TRUE,FILTER('SUMMARY DATA'!E:E,'SUMMARY DATA'!D:D=$C1599)),"""")
  )
)"),"")</f>
        <v/>
      </c>
      <c r="F1599" s="2" t="str">
        <f>IFERROR(__xludf.DUMMYFUNCTION("IFERROR(
  TEXTJOIN(CHAR(10),TRUE,FILTER('SUMMARY DATA'!F:F,'SUMMARY DATA'!A:A=$A1599,'SUMMARY DATA'!C:C=$B1599)),
  IF(
    OR(
      ISNUMBER(SEARCH(""CDM CASH DEPOSIT"",$C1599)),
      ISNUMBER(SEARCH(""CASH DEPOSIT"",$C1599)),
      COUNTIF('SUMMARY D"&amp;"ATA'!D:D,$C1599)&lt;&gt;1
    ),
    """",
    IFERROR(TEXTJOIN(CHAR(10),TRUE,FILTER('SUMMARY DATA'!F:F,'SUMMARY DATA'!D:D=$C1599)),"""")
  )
)"),"")</f>
        <v/>
      </c>
      <c r="G1599" s="2" t="str">
        <f>IFERROR(__xludf.DUMMYFUNCTION("IFERROR(
  TEXTJOIN(CHAR(10),TRUE,FILTER('SUMMARY DATA'!G:G,'SUMMARY DATA'!A:A=$A1599,'SUMMARY DATA'!C:C=$B1599)),
  IF(
    OR(
      ISNUMBER(SEARCH(""CDM CASH DEPOSIT"",$C1599)),
      ISNUMBER(SEARCH(""CASH DEPOSIT"",$C1599)),
      COUNTIF('SUMMARY D"&amp;"ATA'!D:D,$C1599)&lt;&gt;1
    ),
    """",
    IFERROR(TEXTJOIN(CHAR(10),TRUE,FILTER('SUMMARY DATA'!G:G,'SUMMARY DATA'!D:D=$C1599)),"""")
  )
)"),"")</f>
        <v/>
      </c>
      <c r="H1599" s="6" t="str">
        <f>IFERROR(__xludf.DUMMYFUNCTION("IFERROR(
  TEXTJOIN(CHAR(10),TRUE,FILTER('SUMMARY DATA'!H:H,'SUMMARY DATA'!A:A=$A1599,'SUMMARY DATA'!C:C=$B1599)),
  IF(
    OR(
      ISNUMBER(SEARCH(""CDM CASH DEPOSIT"",$C1599)),
      ISNUMBER(SEARCH(""CASH DEPOSIT"",$C1599)),
      COUNTIF('SUMMARY D"&amp;"ATA'!D:D,$C1599)&lt;&gt;1
    ),
    """",
    IFERROR(TEXTJOIN(CHAR(10),TRUE,FILTER('SUMMARY DATA'!H:H,'SUMMARY DATA'!D:D=$C1599)),"""")
  )
)"),"")</f>
        <v/>
      </c>
      <c r="I1599" s="6" t="str">
        <f>IFERROR(__xludf.DUMMYFUNCTION("IF(H1599="""","""",
SUM(ARRAYFORMULA(VALUE(SPLIT(H1599,CHAR(10)))))
)"),"")</f>
        <v/>
      </c>
      <c r="J1599" s="2" t="str">
        <f>IFERROR(__xludf.DUMMYFUNCTION("IFERROR(
  TEXTJOIN(CHAR(10),TRUE,FILTER('SUMMARY DATA'!I:I,'SUMMARY DATA'!A:A=$A1599,'SUMMARY DATA'!C:C=$B1599)),
  IF(
    OR(
      ISNUMBER(SEARCH(""CDM CASH DEPOSIT"",$C1599)),
      ISNUMBER(SEARCH(""CASH DEPOSIT"",$C1599)),
      COUNTIF('SUMMARY D"&amp;"ATA'!D:D,$C1599)&lt;&gt;1
    ),
    """",
    IFERROR(TEXTJOIN(CHAR(10),TRUE,FILTER('SUMMARY DATA'!I:I,'SUMMARY DATA'!D:D=$C1599)),"""")
  )
)"),"")</f>
        <v/>
      </c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 ht="15.75" customHeight="1" spans="1:27">
      <c r="A1600" s="2"/>
      <c r="B1600" s="2"/>
      <c r="C1600" s="2"/>
      <c r="D1600" s="6"/>
      <c r="E1600" s="4" t="str">
        <f>IFERROR(__xludf.DUMMYFUNCTION("IFERROR(
  TEXTJOIN(CHAR(10),TRUE,FILTER('SUMMARY DATA'!E:E,'SUMMARY DATA'!A:A=$A1600,'SUMMARY DATA'!C:C=$B1600)),
  IF(
    OR(
      ISNUMBER(SEARCH(""CDM CASH DEPOSIT"",$C1600)),
      ISNUMBER(SEARCH(""CASH DEPOSIT"",$C1600)),
      COUNTIF('SUMMARY D"&amp;"ATA'!D:D,$C1600)&lt;&gt;1
    ),
    """",
    IFERROR(TEXTJOIN(CHAR(10),TRUE,FILTER('SUMMARY DATA'!E:E,'SUMMARY DATA'!D:D=$C1600)),"""")
  )
)"),"")</f>
        <v/>
      </c>
      <c r="F1600" s="2" t="str">
        <f>IFERROR(__xludf.DUMMYFUNCTION("IFERROR(
  TEXTJOIN(CHAR(10),TRUE,FILTER('SUMMARY DATA'!F:F,'SUMMARY DATA'!A:A=$A1600,'SUMMARY DATA'!C:C=$B1600)),
  IF(
    OR(
      ISNUMBER(SEARCH(""CDM CASH DEPOSIT"",$C1600)),
      ISNUMBER(SEARCH(""CASH DEPOSIT"",$C1600)),
      COUNTIF('SUMMARY D"&amp;"ATA'!D:D,$C1600)&lt;&gt;1
    ),
    """",
    IFERROR(TEXTJOIN(CHAR(10),TRUE,FILTER('SUMMARY DATA'!F:F,'SUMMARY DATA'!D:D=$C1600)),"""")
  )
)"),"")</f>
        <v/>
      </c>
      <c r="G1600" s="2" t="str">
        <f>IFERROR(__xludf.DUMMYFUNCTION("IFERROR(
  TEXTJOIN(CHAR(10),TRUE,FILTER('SUMMARY DATA'!G:G,'SUMMARY DATA'!A:A=$A1600,'SUMMARY DATA'!C:C=$B1600)),
  IF(
    OR(
      ISNUMBER(SEARCH(""CDM CASH DEPOSIT"",$C1600)),
      ISNUMBER(SEARCH(""CASH DEPOSIT"",$C1600)),
      COUNTIF('SUMMARY D"&amp;"ATA'!D:D,$C1600)&lt;&gt;1
    ),
    """",
    IFERROR(TEXTJOIN(CHAR(10),TRUE,FILTER('SUMMARY DATA'!G:G,'SUMMARY DATA'!D:D=$C1600)),"""")
  )
)"),"")</f>
        <v/>
      </c>
      <c r="H1600" s="6" t="str">
        <f>IFERROR(__xludf.DUMMYFUNCTION("IFERROR(
  TEXTJOIN(CHAR(10),TRUE,FILTER('SUMMARY DATA'!H:H,'SUMMARY DATA'!A:A=$A1600,'SUMMARY DATA'!C:C=$B1600)),
  IF(
    OR(
      ISNUMBER(SEARCH(""CDM CASH DEPOSIT"",$C1600)),
      ISNUMBER(SEARCH(""CASH DEPOSIT"",$C1600)),
      COUNTIF('SUMMARY D"&amp;"ATA'!D:D,$C1600)&lt;&gt;1
    ),
    """",
    IFERROR(TEXTJOIN(CHAR(10),TRUE,FILTER('SUMMARY DATA'!H:H,'SUMMARY DATA'!D:D=$C1600)),"""")
  )
)"),"")</f>
        <v/>
      </c>
      <c r="I1600" s="6" t="str">
        <f>IFERROR(__xludf.DUMMYFUNCTION("IF(H1600="""","""",
SUM(ARRAYFORMULA(VALUE(SPLIT(H1600,CHAR(10)))))
)"),"")</f>
        <v/>
      </c>
      <c r="J1600" s="2" t="str">
        <f>IFERROR(__xludf.DUMMYFUNCTION("IFERROR(
  TEXTJOIN(CHAR(10),TRUE,FILTER('SUMMARY DATA'!I:I,'SUMMARY DATA'!A:A=$A1600,'SUMMARY DATA'!C:C=$B1600)),
  IF(
    OR(
      ISNUMBER(SEARCH(""CDM CASH DEPOSIT"",$C1600)),
      ISNUMBER(SEARCH(""CASH DEPOSIT"",$C1600)),
      COUNTIF('SUMMARY D"&amp;"ATA'!D:D,$C1600)&lt;&gt;1
    ),
    """",
    IFERROR(TEXTJOIN(CHAR(10),TRUE,FILTER('SUMMARY DATA'!I:I,'SUMMARY DATA'!D:D=$C1600)),"""")
  )
)"),"")</f>
        <v/>
      </c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 ht="15.75" customHeight="1" spans="1:27">
      <c r="A1601" s="2"/>
      <c r="B1601" s="2"/>
      <c r="C1601" s="2"/>
      <c r="D1601" s="6"/>
      <c r="E1601" s="4" t="str">
        <f>IFERROR(__xludf.DUMMYFUNCTION("IFERROR(
  TEXTJOIN(CHAR(10),TRUE,FILTER('SUMMARY DATA'!E:E,'SUMMARY DATA'!A:A=$A1601,'SUMMARY DATA'!C:C=$B1601)),
  IF(
    OR(
      ISNUMBER(SEARCH(""CDM CASH DEPOSIT"",$C1601)),
      ISNUMBER(SEARCH(""CASH DEPOSIT"",$C1601)),
      COUNTIF('SUMMARY D"&amp;"ATA'!D:D,$C1601)&lt;&gt;1
    ),
    """",
    IFERROR(TEXTJOIN(CHAR(10),TRUE,FILTER('SUMMARY DATA'!E:E,'SUMMARY DATA'!D:D=$C1601)),"""")
  )
)"),"")</f>
        <v/>
      </c>
      <c r="F1601" s="2" t="str">
        <f>IFERROR(__xludf.DUMMYFUNCTION("IFERROR(
  TEXTJOIN(CHAR(10),TRUE,FILTER('SUMMARY DATA'!F:F,'SUMMARY DATA'!A:A=$A1601,'SUMMARY DATA'!C:C=$B1601)),
  IF(
    OR(
      ISNUMBER(SEARCH(""CDM CASH DEPOSIT"",$C1601)),
      ISNUMBER(SEARCH(""CASH DEPOSIT"",$C1601)),
      COUNTIF('SUMMARY D"&amp;"ATA'!D:D,$C1601)&lt;&gt;1
    ),
    """",
    IFERROR(TEXTJOIN(CHAR(10),TRUE,FILTER('SUMMARY DATA'!F:F,'SUMMARY DATA'!D:D=$C1601)),"""")
  )
)"),"")</f>
        <v/>
      </c>
      <c r="G1601" s="2" t="str">
        <f>IFERROR(__xludf.DUMMYFUNCTION("IFERROR(
  TEXTJOIN(CHAR(10),TRUE,FILTER('SUMMARY DATA'!G:G,'SUMMARY DATA'!A:A=$A1601,'SUMMARY DATA'!C:C=$B1601)),
  IF(
    OR(
      ISNUMBER(SEARCH(""CDM CASH DEPOSIT"",$C1601)),
      ISNUMBER(SEARCH(""CASH DEPOSIT"",$C1601)),
      COUNTIF('SUMMARY D"&amp;"ATA'!D:D,$C1601)&lt;&gt;1
    ),
    """",
    IFERROR(TEXTJOIN(CHAR(10),TRUE,FILTER('SUMMARY DATA'!G:G,'SUMMARY DATA'!D:D=$C1601)),"""")
  )
)"),"")</f>
        <v/>
      </c>
      <c r="H1601" s="6" t="str">
        <f>IFERROR(__xludf.DUMMYFUNCTION("IFERROR(
  TEXTJOIN(CHAR(10),TRUE,FILTER('SUMMARY DATA'!H:H,'SUMMARY DATA'!A:A=$A1601,'SUMMARY DATA'!C:C=$B1601)),
  IF(
    OR(
      ISNUMBER(SEARCH(""CDM CASH DEPOSIT"",$C1601)),
      ISNUMBER(SEARCH(""CASH DEPOSIT"",$C1601)),
      COUNTIF('SUMMARY D"&amp;"ATA'!D:D,$C1601)&lt;&gt;1
    ),
    """",
    IFERROR(TEXTJOIN(CHAR(10),TRUE,FILTER('SUMMARY DATA'!H:H,'SUMMARY DATA'!D:D=$C1601)),"""")
  )
)"),"")</f>
        <v/>
      </c>
      <c r="I1601" s="6" t="str">
        <f>IFERROR(__xludf.DUMMYFUNCTION("IF(H1601="""","""",
SUM(ARRAYFORMULA(VALUE(SPLIT(H1601,CHAR(10)))))
)"),"")</f>
        <v/>
      </c>
      <c r="J1601" s="2" t="str">
        <f>IFERROR(__xludf.DUMMYFUNCTION("IFERROR(
  TEXTJOIN(CHAR(10),TRUE,FILTER('SUMMARY DATA'!I:I,'SUMMARY DATA'!A:A=$A1601,'SUMMARY DATA'!C:C=$B1601)),
  IF(
    OR(
      ISNUMBER(SEARCH(""CDM CASH DEPOSIT"",$C1601)),
      ISNUMBER(SEARCH(""CASH DEPOSIT"",$C1601)),
      COUNTIF('SUMMARY D"&amp;"ATA'!D:D,$C1601)&lt;&gt;1
    ),
    """",
    IFERROR(TEXTJOIN(CHAR(10),TRUE,FILTER('SUMMARY DATA'!I:I,'SUMMARY DATA'!D:D=$C1601)),"""")
  )
)"),"")</f>
        <v/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 ht="15.75" customHeight="1" spans="1:27">
      <c r="A1602" s="2"/>
      <c r="B1602" s="2"/>
      <c r="C1602" s="2"/>
      <c r="D1602" s="6"/>
      <c r="E1602" s="4" t="str">
        <f>IFERROR(__xludf.DUMMYFUNCTION("IFERROR(
  TEXTJOIN(CHAR(10),TRUE,FILTER('SUMMARY DATA'!E:E,'SUMMARY DATA'!A:A=$A1602,'SUMMARY DATA'!C:C=$B1602)),
  IF(
    OR(
      ISNUMBER(SEARCH(""CDM CASH DEPOSIT"",$C1602)),
      ISNUMBER(SEARCH(""CASH DEPOSIT"",$C1602)),
      COUNTIF('SUMMARY D"&amp;"ATA'!D:D,$C1602)&lt;&gt;1
    ),
    """",
    IFERROR(TEXTJOIN(CHAR(10),TRUE,FILTER('SUMMARY DATA'!E:E,'SUMMARY DATA'!D:D=$C1602)),"""")
  )
)"),"")</f>
        <v/>
      </c>
      <c r="F1602" s="2" t="str">
        <f>IFERROR(__xludf.DUMMYFUNCTION("IFERROR(
  TEXTJOIN(CHAR(10),TRUE,FILTER('SUMMARY DATA'!F:F,'SUMMARY DATA'!A:A=$A1602,'SUMMARY DATA'!C:C=$B1602)),
  IF(
    OR(
      ISNUMBER(SEARCH(""CDM CASH DEPOSIT"",$C1602)),
      ISNUMBER(SEARCH(""CASH DEPOSIT"",$C1602)),
      COUNTIF('SUMMARY D"&amp;"ATA'!D:D,$C1602)&lt;&gt;1
    ),
    """",
    IFERROR(TEXTJOIN(CHAR(10),TRUE,FILTER('SUMMARY DATA'!F:F,'SUMMARY DATA'!D:D=$C1602)),"""")
  )
)"),"")</f>
        <v/>
      </c>
      <c r="G1602" s="2" t="str">
        <f>IFERROR(__xludf.DUMMYFUNCTION("IFERROR(
  TEXTJOIN(CHAR(10),TRUE,FILTER('SUMMARY DATA'!G:G,'SUMMARY DATA'!A:A=$A1602,'SUMMARY DATA'!C:C=$B1602)),
  IF(
    OR(
      ISNUMBER(SEARCH(""CDM CASH DEPOSIT"",$C1602)),
      ISNUMBER(SEARCH(""CASH DEPOSIT"",$C1602)),
      COUNTIF('SUMMARY D"&amp;"ATA'!D:D,$C1602)&lt;&gt;1
    ),
    """",
    IFERROR(TEXTJOIN(CHAR(10),TRUE,FILTER('SUMMARY DATA'!G:G,'SUMMARY DATA'!D:D=$C1602)),"""")
  )
)"),"")</f>
        <v/>
      </c>
      <c r="H1602" s="6" t="str">
        <f>IFERROR(__xludf.DUMMYFUNCTION("IFERROR(
  TEXTJOIN(CHAR(10),TRUE,FILTER('SUMMARY DATA'!H:H,'SUMMARY DATA'!A:A=$A1602,'SUMMARY DATA'!C:C=$B1602)),
  IF(
    OR(
      ISNUMBER(SEARCH(""CDM CASH DEPOSIT"",$C1602)),
      ISNUMBER(SEARCH(""CASH DEPOSIT"",$C1602)),
      COUNTIF('SUMMARY D"&amp;"ATA'!D:D,$C1602)&lt;&gt;1
    ),
    """",
    IFERROR(TEXTJOIN(CHAR(10),TRUE,FILTER('SUMMARY DATA'!H:H,'SUMMARY DATA'!D:D=$C1602)),"""")
  )
)"),"")</f>
        <v/>
      </c>
      <c r="I1602" s="6" t="str">
        <f>IFERROR(__xludf.DUMMYFUNCTION("IF(H1602="""","""",
SUM(ARRAYFORMULA(VALUE(SPLIT(H1602,CHAR(10)))))
)"),"")</f>
        <v/>
      </c>
      <c r="J1602" s="2" t="str">
        <f>IFERROR(__xludf.DUMMYFUNCTION("IFERROR(
  TEXTJOIN(CHAR(10),TRUE,FILTER('SUMMARY DATA'!I:I,'SUMMARY DATA'!A:A=$A1602,'SUMMARY DATA'!C:C=$B1602)),
  IF(
    OR(
      ISNUMBER(SEARCH(""CDM CASH DEPOSIT"",$C1602)),
      ISNUMBER(SEARCH(""CASH DEPOSIT"",$C1602)),
      COUNTIF('SUMMARY D"&amp;"ATA'!D:D,$C1602)&lt;&gt;1
    ),
    """",
    IFERROR(TEXTJOIN(CHAR(10),TRUE,FILTER('SUMMARY DATA'!I:I,'SUMMARY DATA'!D:D=$C1602)),"""")
  )
)"),"")</f>
        <v/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 ht="15.75" customHeight="1" spans="1:27">
      <c r="A1603" s="2"/>
      <c r="B1603" s="2"/>
      <c r="C1603" s="2"/>
      <c r="D1603" s="6"/>
      <c r="E1603" s="4" t="str">
        <f>IFERROR(__xludf.DUMMYFUNCTION("IFERROR(
  TEXTJOIN(CHAR(10),TRUE,FILTER('SUMMARY DATA'!E:E,'SUMMARY DATA'!A:A=$A1603,'SUMMARY DATA'!C:C=$B1603)),
  IF(
    OR(
      ISNUMBER(SEARCH(""CDM CASH DEPOSIT"",$C1603)),
      ISNUMBER(SEARCH(""CASH DEPOSIT"",$C1603)),
      COUNTIF('SUMMARY D"&amp;"ATA'!D:D,$C1603)&lt;&gt;1
    ),
    """",
    IFERROR(TEXTJOIN(CHAR(10),TRUE,FILTER('SUMMARY DATA'!E:E,'SUMMARY DATA'!D:D=$C1603)),"""")
  )
)"),"")</f>
        <v/>
      </c>
      <c r="F1603" s="2" t="str">
        <f>IFERROR(__xludf.DUMMYFUNCTION("IFERROR(
  TEXTJOIN(CHAR(10),TRUE,FILTER('SUMMARY DATA'!F:F,'SUMMARY DATA'!A:A=$A1603,'SUMMARY DATA'!C:C=$B1603)),
  IF(
    OR(
      ISNUMBER(SEARCH(""CDM CASH DEPOSIT"",$C1603)),
      ISNUMBER(SEARCH(""CASH DEPOSIT"",$C1603)),
      COUNTIF('SUMMARY D"&amp;"ATA'!D:D,$C1603)&lt;&gt;1
    ),
    """",
    IFERROR(TEXTJOIN(CHAR(10),TRUE,FILTER('SUMMARY DATA'!F:F,'SUMMARY DATA'!D:D=$C1603)),"""")
  )
)"),"")</f>
        <v/>
      </c>
      <c r="G1603" s="2" t="str">
        <f>IFERROR(__xludf.DUMMYFUNCTION("IFERROR(
  TEXTJOIN(CHAR(10),TRUE,FILTER('SUMMARY DATA'!G:G,'SUMMARY DATA'!A:A=$A1603,'SUMMARY DATA'!C:C=$B1603)),
  IF(
    OR(
      ISNUMBER(SEARCH(""CDM CASH DEPOSIT"",$C1603)),
      ISNUMBER(SEARCH(""CASH DEPOSIT"",$C1603)),
      COUNTIF('SUMMARY D"&amp;"ATA'!D:D,$C1603)&lt;&gt;1
    ),
    """",
    IFERROR(TEXTJOIN(CHAR(10),TRUE,FILTER('SUMMARY DATA'!G:G,'SUMMARY DATA'!D:D=$C1603)),"""")
  )
)"),"")</f>
        <v/>
      </c>
      <c r="H1603" s="6" t="str">
        <f>IFERROR(__xludf.DUMMYFUNCTION("IFERROR(
  TEXTJOIN(CHAR(10),TRUE,FILTER('SUMMARY DATA'!H:H,'SUMMARY DATA'!A:A=$A1603,'SUMMARY DATA'!C:C=$B1603)),
  IF(
    OR(
      ISNUMBER(SEARCH(""CDM CASH DEPOSIT"",$C1603)),
      ISNUMBER(SEARCH(""CASH DEPOSIT"",$C1603)),
      COUNTIF('SUMMARY D"&amp;"ATA'!D:D,$C1603)&lt;&gt;1
    ),
    """",
    IFERROR(TEXTJOIN(CHAR(10),TRUE,FILTER('SUMMARY DATA'!H:H,'SUMMARY DATA'!D:D=$C1603)),"""")
  )
)"),"")</f>
        <v/>
      </c>
      <c r="I1603" s="6" t="str">
        <f>IFERROR(__xludf.DUMMYFUNCTION("IF(H1603="""","""",
SUM(ARRAYFORMULA(VALUE(SPLIT(H1603,CHAR(10)))))
)"),"")</f>
        <v/>
      </c>
      <c r="J1603" s="2" t="str">
        <f>IFERROR(__xludf.DUMMYFUNCTION("IFERROR(
  TEXTJOIN(CHAR(10),TRUE,FILTER('SUMMARY DATA'!I:I,'SUMMARY DATA'!A:A=$A1603,'SUMMARY DATA'!C:C=$B1603)),
  IF(
    OR(
      ISNUMBER(SEARCH(""CDM CASH DEPOSIT"",$C1603)),
      ISNUMBER(SEARCH(""CASH DEPOSIT"",$C1603)),
      COUNTIF('SUMMARY D"&amp;"ATA'!D:D,$C1603)&lt;&gt;1
    ),
    """",
    IFERROR(TEXTJOIN(CHAR(10),TRUE,FILTER('SUMMARY DATA'!I:I,'SUMMARY DATA'!D:D=$C1603)),"""")
  )
)"),"")</f>
        <v/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 ht="15.75" customHeight="1" spans="1:27">
      <c r="A1604" s="2"/>
      <c r="B1604" s="2"/>
      <c r="C1604" s="2"/>
      <c r="D1604" s="6"/>
      <c r="E1604" s="4" t="str">
        <f>IFERROR(__xludf.DUMMYFUNCTION("IFERROR(
  TEXTJOIN(CHAR(10),TRUE,FILTER('SUMMARY DATA'!E:E,'SUMMARY DATA'!A:A=$A1604,'SUMMARY DATA'!C:C=$B1604)),
  IF(
    OR(
      ISNUMBER(SEARCH(""CDM CASH DEPOSIT"",$C1604)),
      ISNUMBER(SEARCH(""CASH DEPOSIT"",$C1604)),
      COUNTIF('SUMMARY D"&amp;"ATA'!D:D,$C1604)&lt;&gt;1
    ),
    """",
    IFERROR(TEXTJOIN(CHAR(10),TRUE,FILTER('SUMMARY DATA'!E:E,'SUMMARY DATA'!D:D=$C1604)),"""")
  )
)"),"")</f>
        <v/>
      </c>
      <c r="F1604" s="2" t="str">
        <f>IFERROR(__xludf.DUMMYFUNCTION("IFERROR(
  TEXTJOIN(CHAR(10),TRUE,FILTER('SUMMARY DATA'!F:F,'SUMMARY DATA'!A:A=$A1604,'SUMMARY DATA'!C:C=$B1604)),
  IF(
    OR(
      ISNUMBER(SEARCH(""CDM CASH DEPOSIT"",$C1604)),
      ISNUMBER(SEARCH(""CASH DEPOSIT"",$C1604)),
      COUNTIF('SUMMARY D"&amp;"ATA'!D:D,$C1604)&lt;&gt;1
    ),
    """",
    IFERROR(TEXTJOIN(CHAR(10),TRUE,FILTER('SUMMARY DATA'!F:F,'SUMMARY DATA'!D:D=$C1604)),"""")
  )
)"),"")</f>
        <v/>
      </c>
      <c r="G1604" s="2" t="str">
        <f>IFERROR(__xludf.DUMMYFUNCTION("IFERROR(
  TEXTJOIN(CHAR(10),TRUE,FILTER('SUMMARY DATA'!G:G,'SUMMARY DATA'!A:A=$A1604,'SUMMARY DATA'!C:C=$B1604)),
  IF(
    OR(
      ISNUMBER(SEARCH(""CDM CASH DEPOSIT"",$C1604)),
      ISNUMBER(SEARCH(""CASH DEPOSIT"",$C1604)),
      COUNTIF('SUMMARY D"&amp;"ATA'!D:D,$C1604)&lt;&gt;1
    ),
    """",
    IFERROR(TEXTJOIN(CHAR(10),TRUE,FILTER('SUMMARY DATA'!G:G,'SUMMARY DATA'!D:D=$C1604)),"""")
  )
)"),"")</f>
        <v/>
      </c>
      <c r="H1604" s="6" t="str">
        <f>IFERROR(__xludf.DUMMYFUNCTION("IFERROR(
  TEXTJOIN(CHAR(10),TRUE,FILTER('SUMMARY DATA'!H:H,'SUMMARY DATA'!A:A=$A1604,'SUMMARY DATA'!C:C=$B1604)),
  IF(
    OR(
      ISNUMBER(SEARCH(""CDM CASH DEPOSIT"",$C1604)),
      ISNUMBER(SEARCH(""CASH DEPOSIT"",$C1604)),
      COUNTIF('SUMMARY D"&amp;"ATA'!D:D,$C1604)&lt;&gt;1
    ),
    """",
    IFERROR(TEXTJOIN(CHAR(10),TRUE,FILTER('SUMMARY DATA'!H:H,'SUMMARY DATA'!D:D=$C1604)),"""")
  )
)"),"")</f>
        <v/>
      </c>
      <c r="I1604" s="6" t="str">
        <f>IFERROR(__xludf.DUMMYFUNCTION("IF(H1604="""","""",
SUM(ARRAYFORMULA(VALUE(SPLIT(H1604,CHAR(10)))))
)"),"")</f>
        <v/>
      </c>
      <c r="J1604" s="2" t="str">
        <f>IFERROR(__xludf.DUMMYFUNCTION("IFERROR(
  TEXTJOIN(CHAR(10),TRUE,FILTER('SUMMARY DATA'!I:I,'SUMMARY DATA'!A:A=$A1604,'SUMMARY DATA'!C:C=$B1604)),
  IF(
    OR(
      ISNUMBER(SEARCH(""CDM CASH DEPOSIT"",$C1604)),
      ISNUMBER(SEARCH(""CASH DEPOSIT"",$C1604)),
      COUNTIF('SUMMARY D"&amp;"ATA'!D:D,$C1604)&lt;&gt;1
    ),
    """",
    IFERROR(TEXTJOIN(CHAR(10),TRUE,FILTER('SUMMARY DATA'!I:I,'SUMMARY DATA'!D:D=$C1604)),"""")
  )
)"),"")</f>
        <v/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 ht="15.75" customHeight="1" spans="1:27">
      <c r="A1605" s="2"/>
      <c r="B1605" s="2"/>
      <c r="C1605" s="2"/>
      <c r="D1605" s="6"/>
      <c r="E1605" s="4" t="str">
        <f>IFERROR(__xludf.DUMMYFUNCTION("IFERROR(
  TEXTJOIN(CHAR(10),TRUE,FILTER('SUMMARY DATA'!E:E,'SUMMARY DATA'!A:A=$A1605,'SUMMARY DATA'!C:C=$B1605)),
  IF(
    OR(
      ISNUMBER(SEARCH(""CDM CASH DEPOSIT"",$C1605)),
      ISNUMBER(SEARCH(""CASH DEPOSIT"",$C1605)),
      COUNTIF('SUMMARY D"&amp;"ATA'!D:D,$C1605)&lt;&gt;1
    ),
    """",
    IFERROR(TEXTJOIN(CHAR(10),TRUE,FILTER('SUMMARY DATA'!E:E,'SUMMARY DATA'!D:D=$C1605)),"""")
  )
)"),"")</f>
        <v/>
      </c>
      <c r="F1605" s="2" t="str">
        <f>IFERROR(__xludf.DUMMYFUNCTION("IFERROR(
  TEXTJOIN(CHAR(10),TRUE,FILTER('SUMMARY DATA'!F:F,'SUMMARY DATA'!A:A=$A1605,'SUMMARY DATA'!C:C=$B1605)),
  IF(
    OR(
      ISNUMBER(SEARCH(""CDM CASH DEPOSIT"",$C1605)),
      ISNUMBER(SEARCH(""CASH DEPOSIT"",$C1605)),
      COUNTIF('SUMMARY D"&amp;"ATA'!D:D,$C1605)&lt;&gt;1
    ),
    """",
    IFERROR(TEXTJOIN(CHAR(10),TRUE,FILTER('SUMMARY DATA'!F:F,'SUMMARY DATA'!D:D=$C1605)),"""")
  )
)"),"")</f>
        <v/>
      </c>
      <c r="G1605" s="2" t="str">
        <f>IFERROR(__xludf.DUMMYFUNCTION("IFERROR(
  TEXTJOIN(CHAR(10),TRUE,FILTER('SUMMARY DATA'!G:G,'SUMMARY DATA'!A:A=$A1605,'SUMMARY DATA'!C:C=$B1605)),
  IF(
    OR(
      ISNUMBER(SEARCH(""CDM CASH DEPOSIT"",$C1605)),
      ISNUMBER(SEARCH(""CASH DEPOSIT"",$C1605)),
      COUNTIF('SUMMARY D"&amp;"ATA'!D:D,$C1605)&lt;&gt;1
    ),
    """",
    IFERROR(TEXTJOIN(CHAR(10),TRUE,FILTER('SUMMARY DATA'!G:G,'SUMMARY DATA'!D:D=$C1605)),"""")
  )
)"),"")</f>
        <v/>
      </c>
      <c r="H1605" s="6" t="str">
        <f>IFERROR(__xludf.DUMMYFUNCTION("IFERROR(
  TEXTJOIN(CHAR(10),TRUE,FILTER('SUMMARY DATA'!H:H,'SUMMARY DATA'!A:A=$A1605,'SUMMARY DATA'!C:C=$B1605)),
  IF(
    OR(
      ISNUMBER(SEARCH(""CDM CASH DEPOSIT"",$C1605)),
      ISNUMBER(SEARCH(""CASH DEPOSIT"",$C1605)),
      COUNTIF('SUMMARY D"&amp;"ATA'!D:D,$C1605)&lt;&gt;1
    ),
    """",
    IFERROR(TEXTJOIN(CHAR(10),TRUE,FILTER('SUMMARY DATA'!H:H,'SUMMARY DATA'!D:D=$C1605)),"""")
  )
)"),"")</f>
        <v/>
      </c>
      <c r="I1605" s="6" t="str">
        <f>IFERROR(__xludf.DUMMYFUNCTION("IF(H1605="""","""",
SUM(ARRAYFORMULA(VALUE(SPLIT(H1605,CHAR(10)))))
)"),"")</f>
        <v/>
      </c>
      <c r="J1605" s="2" t="str">
        <f>IFERROR(__xludf.DUMMYFUNCTION("IFERROR(
  TEXTJOIN(CHAR(10),TRUE,FILTER('SUMMARY DATA'!I:I,'SUMMARY DATA'!A:A=$A1605,'SUMMARY DATA'!C:C=$B1605)),
  IF(
    OR(
      ISNUMBER(SEARCH(""CDM CASH DEPOSIT"",$C1605)),
      ISNUMBER(SEARCH(""CASH DEPOSIT"",$C1605)),
      COUNTIF('SUMMARY D"&amp;"ATA'!D:D,$C1605)&lt;&gt;1
    ),
    """",
    IFERROR(TEXTJOIN(CHAR(10),TRUE,FILTER('SUMMARY DATA'!I:I,'SUMMARY DATA'!D:D=$C1605)),"""")
  )
)"),"")</f>
        <v/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 ht="15.75" customHeight="1" spans="1:27">
      <c r="A1606" s="2"/>
      <c r="B1606" s="2"/>
      <c r="C1606" s="2"/>
      <c r="D1606" s="6"/>
      <c r="E1606" s="4" t="str">
        <f>IFERROR(__xludf.DUMMYFUNCTION("IFERROR(
  TEXTJOIN(CHAR(10),TRUE,FILTER('SUMMARY DATA'!E:E,'SUMMARY DATA'!A:A=$A1606,'SUMMARY DATA'!C:C=$B1606)),
  IF(
    OR(
      ISNUMBER(SEARCH(""CDM CASH DEPOSIT"",$C1606)),
      ISNUMBER(SEARCH(""CASH DEPOSIT"",$C1606)),
      COUNTIF('SUMMARY D"&amp;"ATA'!D:D,$C1606)&lt;&gt;1
    ),
    """",
    IFERROR(TEXTJOIN(CHAR(10),TRUE,FILTER('SUMMARY DATA'!E:E,'SUMMARY DATA'!D:D=$C1606)),"""")
  )
)"),"")</f>
        <v/>
      </c>
      <c r="F1606" s="2" t="str">
        <f>IFERROR(__xludf.DUMMYFUNCTION("IFERROR(
  TEXTJOIN(CHAR(10),TRUE,FILTER('SUMMARY DATA'!F:F,'SUMMARY DATA'!A:A=$A1606,'SUMMARY DATA'!C:C=$B1606)),
  IF(
    OR(
      ISNUMBER(SEARCH(""CDM CASH DEPOSIT"",$C1606)),
      ISNUMBER(SEARCH(""CASH DEPOSIT"",$C1606)),
      COUNTIF('SUMMARY D"&amp;"ATA'!D:D,$C1606)&lt;&gt;1
    ),
    """",
    IFERROR(TEXTJOIN(CHAR(10),TRUE,FILTER('SUMMARY DATA'!F:F,'SUMMARY DATA'!D:D=$C1606)),"""")
  )
)"),"")</f>
        <v/>
      </c>
      <c r="G1606" s="2" t="str">
        <f>IFERROR(__xludf.DUMMYFUNCTION("IFERROR(
  TEXTJOIN(CHAR(10),TRUE,FILTER('SUMMARY DATA'!G:G,'SUMMARY DATA'!A:A=$A1606,'SUMMARY DATA'!C:C=$B1606)),
  IF(
    OR(
      ISNUMBER(SEARCH(""CDM CASH DEPOSIT"",$C1606)),
      ISNUMBER(SEARCH(""CASH DEPOSIT"",$C1606)),
      COUNTIF('SUMMARY D"&amp;"ATA'!D:D,$C1606)&lt;&gt;1
    ),
    """",
    IFERROR(TEXTJOIN(CHAR(10),TRUE,FILTER('SUMMARY DATA'!G:G,'SUMMARY DATA'!D:D=$C1606)),"""")
  )
)"),"")</f>
        <v/>
      </c>
      <c r="H1606" s="6" t="str">
        <f>IFERROR(__xludf.DUMMYFUNCTION("IFERROR(
  TEXTJOIN(CHAR(10),TRUE,FILTER('SUMMARY DATA'!H:H,'SUMMARY DATA'!A:A=$A1606,'SUMMARY DATA'!C:C=$B1606)),
  IF(
    OR(
      ISNUMBER(SEARCH(""CDM CASH DEPOSIT"",$C1606)),
      ISNUMBER(SEARCH(""CASH DEPOSIT"",$C1606)),
      COUNTIF('SUMMARY D"&amp;"ATA'!D:D,$C1606)&lt;&gt;1
    ),
    """",
    IFERROR(TEXTJOIN(CHAR(10),TRUE,FILTER('SUMMARY DATA'!H:H,'SUMMARY DATA'!D:D=$C1606)),"""")
  )
)"),"")</f>
        <v/>
      </c>
      <c r="I1606" s="6" t="str">
        <f>IFERROR(__xludf.DUMMYFUNCTION("IF(H1606="""","""",
SUM(ARRAYFORMULA(VALUE(SPLIT(H1606,CHAR(10)))))
)"),"")</f>
        <v/>
      </c>
      <c r="J1606" s="2" t="str">
        <f>IFERROR(__xludf.DUMMYFUNCTION("IFERROR(
  TEXTJOIN(CHAR(10),TRUE,FILTER('SUMMARY DATA'!I:I,'SUMMARY DATA'!A:A=$A1606,'SUMMARY DATA'!C:C=$B1606)),
  IF(
    OR(
      ISNUMBER(SEARCH(""CDM CASH DEPOSIT"",$C1606)),
      ISNUMBER(SEARCH(""CASH DEPOSIT"",$C1606)),
      COUNTIF('SUMMARY D"&amp;"ATA'!D:D,$C1606)&lt;&gt;1
    ),
    """",
    IFERROR(TEXTJOIN(CHAR(10),TRUE,FILTER('SUMMARY DATA'!I:I,'SUMMARY DATA'!D:D=$C1606)),"""")
  )
)"),"")</f>
        <v/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 ht="15.75" customHeight="1" spans="1:27">
      <c r="A1607" s="2"/>
      <c r="B1607" s="2"/>
      <c r="C1607" s="2"/>
      <c r="D1607" s="6"/>
      <c r="E1607" s="4" t="str">
        <f>IFERROR(__xludf.DUMMYFUNCTION("IFERROR(
  TEXTJOIN(CHAR(10),TRUE,FILTER('SUMMARY DATA'!E:E,'SUMMARY DATA'!A:A=$A1607,'SUMMARY DATA'!C:C=$B1607)),
  IF(
    OR(
      ISNUMBER(SEARCH(""CDM CASH DEPOSIT"",$C1607)),
      ISNUMBER(SEARCH(""CASH DEPOSIT"",$C1607)),
      COUNTIF('SUMMARY D"&amp;"ATA'!D:D,$C1607)&lt;&gt;1
    ),
    """",
    IFERROR(TEXTJOIN(CHAR(10),TRUE,FILTER('SUMMARY DATA'!E:E,'SUMMARY DATA'!D:D=$C1607)),"""")
  )
)"),"")</f>
        <v/>
      </c>
      <c r="F1607" s="2" t="str">
        <f>IFERROR(__xludf.DUMMYFUNCTION("IFERROR(
  TEXTJOIN(CHAR(10),TRUE,FILTER('SUMMARY DATA'!F:F,'SUMMARY DATA'!A:A=$A1607,'SUMMARY DATA'!C:C=$B1607)),
  IF(
    OR(
      ISNUMBER(SEARCH(""CDM CASH DEPOSIT"",$C1607)),
      ISNUMBER(SEARCH(""CASH DEPOSIT"",$C1607)),
      COUNTIF('SUMMARY D"&amp;"ATA'!D:D,$C1607)&lt;&gt;1
    ),
    """",
    IFERROR(TEXTJOIN(CHAR(10),TRUE,FILTER('SUMMARY DATA'!F:F,'SUMMARY DATA'!D:D=$C1607)),"""")
  )
)"),"")</f>
        <v/>
      </c>
      <c r="G1607" s="2" t="str">
        <f>IFERROR(__xludf.DUMMYFUNCTION("IFERROR(
  TEXTJOIN(CHAR(10),TRUE,FILTER('SUMMARY DATA'!G:G,'SUMMARY DATA'!A:A=$A1607,'SUMMARY DATA'!C:C=$B1607)),
  IF(
    OR(
      ISNUMBER(SEARCH(""CDM CASH DEPOSIT"",$C1607)),
      ISNUMBER(SEARCH(""CASH DEPOSIT"",$C1607)),
      COUNTIF('SUMMARY D"&amp;"ATA'!D:D,$C1607)&lt;&gt;1
    ),
    """",
    IFERROR(TEXTJOIN(CHAR(10),TRUE,FILTER('SUMMARY DATA'!G:G,'SUMMARY DATA'!D:D=$C1607)),"""")
  )
)"),"")</f>
        <v/>
      </c>
      <c r="H1607" s="6" t="str">
        <f>IFERROR(__xludf.DUMMYFUNCTION("IFERROR(
  TEXTJOIN(CHAR(10),TRUE,FILTER('SUMMARY DATA'!H:H,'SUMMARY DATA'!A:A=$A1607,'SUMMARY DATA'!C:C=$B1607)),
  IF(
    OR(
      ISNUMBER(SEARCH(""CDM CASH DEPOSIT"",$C1607)),
      ISNUMBER(SEARCH(""CASH DEPOSIT"",$C1607)),
      COUNTIF('SUMMARY D"&amp;"ATA'!D:D,$C1607)&lt;&gt;1
    ),
    """",
    IFERROR(TEXTJOIN(CHAR(10),TRUE,FILTER('SUMMARY DATA'!H:H,'SUMMARY DATA'!D:D=$C1607)),"""")
  )
)"),"")</f>
        <v/>
      </c>
      <c r="I1607" s="6" t="str">
        <f>IFERROR(__xludf.DUMMYFUNCTION("IF(H1607="""","""",
SUM(ARRAYFORMULA(VALUE(SPLIT(H1607,CHAR(10)))))
)"),"")</f>
        <v/>
      </c>
      <c r="J1607" s="2" t="str">
        <f>IFERROR(__xludf.DUMMYFUNCTION("IFERROR(
  TEXTJOIN(CHAR(10),TRUE,FILTER('SUMMARY DATA'!I:I,'SUMMARY DATA'!A:A=$A1607,'SUMMARY DATA'!C:C=$B1607)),
  IF(
    OR(
      ISNUMBER(SEARCH(""CDM CASH DEPOSIT"",$C1607)),
      ISNUMBER(SEARCH(""CASH DEPOSIT"",$C1607)),
      COUNTIF('SUMMARY D"&amp;"ATA'!D:D,$C1607)&lt;&gt;1
    ),
    """",
    IFERROR(TEXTJOIN(CHAR(10),TRUE,FILTER('SUMMARY DATA'!I:I,'SUMMARY DATA'!D:D=$C1607)),"""")
  )
)"),"")</f>
        <v/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 ht="15.75" customHeight="1" spans="1:27">
      <c r="A1608" s="2"/>
      <c r="B1608" s="2"/>
      <c r="C1608" s="2"/>
      <c r="D1608" s="6"/>
      <c r="E1608" s="4" t="str">
        <f>IFERROR(__xludf.DUMMYFUNCTION("IFERROR(
  TEXTJOIN(CHAR(10),TRUE,FILTER('SUMMARY DATA'!E:E,'SUMMARY DATA'!A:A=$A1608,'SUMMARY DATA'!C:C=$B1608)),
  IF(
    OR(
      ISNUMBER(SEARCH(""CDM CASH DEPOSIT"",$C1608)),
      ISNUMBER(SEARCH(""CASH DEPOSIT"",$C1608)),
      COUNTIF('SUMMARY D"&amp;"ATA'!D:D,$C1608)&lt;&gt;1
    ),
    """",
    IFERROR(TEXTJOIN(CHAR(10),TRUE,FILTER('SUMMARY DATA'!E:E,'SUMMARY DATA'!D:D=$C1608)),"""")
  )
)"),"")</f>
        <v/>
      </c>
      <c r="F1608" s="2" t="str">
        <f>IFERROR(__xludf.DUMMYFUNCTION("IFERROR(
  TEXTJOIN(CHAR(10),TRUE,FILTER('SUMMARY DATA'!F:F,'SUMMARY DATA'!A:A=$A1608,'SUMMARY DATA'!C:C=$B1608)),
  IF(
    OR(
      ISNUMBER(SEARCH(""CDM CASH DEPOSIT"",$C1608)),
      ISNUMBER(SEARCH(""CASH DEPOSIT"",$C1608)),
      COUNTIF('SUMMARY D"&amp;"ATA'!D:D,$C1608)&lt;&gt;1
    ),
    """",
    IFERROR(TEXTJOIN(CHAR(10),TRUE,FILTER('SUMMARY DATA'!F:F,'SUMMARY DATA'!D:D=$C1608)),"""")
  )
)"),"")</f>
        <v/>
      </c>
      <c r="G1608" s="2" t="str">
        <f>IFERROR(__xludf.DUMMYFUNCTION("IFERROR(
  TEXTJOIN(CHAR(10),TRUE,FILTER('SUMMARY DATA'!G:G,'SUMMARY DATA'!A:A=$A1608,'SUMMARY DATA'!C:C=$B1608)),
  IF(
    OR(
      ISNUMBER(SEARCH(""CDM CASH DEPOSIT"",$C1608)),
      ISNUMBER(SEARCH(""CASH DEPOSIT"",$C1608)),
      COUNTIF('SUMMARY D"&amp;"ATA'!D:D,$C1608)&lt;&gt;1
    ),
    """",
    IFERROR(TEXTJOIN(CHAR(10),TRUE,FILTER('SUMMARY DATA'!G:G,'SUMMARY DATA'!D:D=$C1608)),"""")
  )
)"),"")</f>
        <v/>
      </c>
      <c r="H1608" s="6" t="str">
        <f>IFERROR(__xludf.DUMMYFUNCTION("IFERROR(
  TEXTJOIN(CHAR(10),TRUE,FILTER('SUMMARY DATA'!H:H,'SUMMARY DATA'!A:A=$A1608,'SUMMARY DATA'!C:C=$B1608)),
  IF(
    OR(
      ISNUMBER(SEARCH(""CDM CASH DEPOSIT"",$C1608)),
      ISNUMBER(SEARCH(""CASH DEPOSIT"",$C1608)),
      COUNTIF('SUMMARY D"&amp;"ATA'!D:D,$C1608)&lt;&gt;1
    ),
    """",
    IFERROR(TEXTJOIN(CHAR(10),TRUE,FILTER('SUMMARY DATA'!H:H,'SUMMARY DATA'!D:D=$C1608)),"""")
  )
)"),"")</f>
        <v/>
      </c>
      <c r="I1608" s="6" t="str">
        <f>IFERROR(__xludf.DUMMYFUNCTION("IF(H1608="""","""",
SUM(ARRAYFORMULA(VALUE(SPLIT(H1608,CHAR(10)))))
)"),"")</f>
        <v/>
      </c>
      <c r="J1608" s="2" t="str">
        <f>IFERROR(__xludf.DUMMYFUNCTION("IFERROR(
  TEXTJOIN(CHAR(10),TRUE,FILTER('SUMMARY DATA'!I:I,'SUMMARY DATA'!A:A=$A1608,'SUMMARY DATA'!C:C=$B1608)),
  IF(
    OR(
      ISNUMBER(SEARCH(""CDM CASH DEPOSIT"",$C1608)),
      ISNUMBER(SEARCH(""CASH DEPOSIT"",$C1608)),
      COUNTIF('SUMMARY D"&amp;"ATA'!D:D,$C1608)&lt;&gt;1
    ),
    """",
    IFERROR(TEXTJOIN(CHAR(10),TRUE,FILTER('SUMMARY DATA'!I:I,'SUMMARY DATA'!D:D=$C1608)),"""")
  )
)"),"")</f>
        <v/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 ht="15.75" customHeight="1" spans="1:27">
      <c r="A1609" s="2"/>
      <c r="B1609" s="2"/>
      <c r="C1609" s="2"/>
      <c r="D1609" s="6"/>
      <c r="E1609" s="4" t="str">
        <f>IFERROR(__xludf.DUMMYFUNCTION("IFERROR(
  TEXTJOIN(CHAR(10),TRUE,FILTER('SUMMARY DATA'!E:E,'SUMMARY DATA'!A:A=$A1609,'SUMMARY DATA'!C:C=$B1609)),
  IF(
    OR(
      ISNUMBER(SEARCH(""CDM CASH DEPOSIT"",$C1609)),
      ISNUMBER(SEARCH(""CASH DEPOSIT"",$C1609)),
      COUNTIF('SUMMARY D"&amp;"ATA'!D:D,$C1609)&lt;&gt;1
    ),
    """",
    IFERROR(TEXTJOIN(CHAR(10),TRUE,FILTER('SUMMARY DATA'!E:E,'SUMMARY DATA'!D:D=$C1609)),"""")
  )
)"),"")</f>
        <v/>
      </c>
      <c r="F1609" s="2" t="str">
        <f>IFERROR(__xludf.DUMMYFUNCTION("IFERROR(
  TEXTJOIN(CHAR(10),TRUE,FILTER('SUMMARY DATA'!F:F,'SUMMARY DATA'!A:A=$A1609,'SUMMARY DATA'!C:C=$B1609)),
  IF(
    OR(
      ISNUMBER(SEARCH(""CDM CASH DEPOSIT"",$C1609)),
      ISNUMBER(SEARCH(""CASH DEPOSIT"",$C1609)),
      COUNTIF('SUMMARY D"&amp;"ATA'!D:D,$C1609)&lt;&gt;1
    ),
    """",
    IFERROR(TEXTJOIN(CHAR(10),TRUE,FILTER('SUMMARY DATA'!F:F,'SUMMARY DATA'!D:D=$C1609)),"""")
  )
)"),"")</f>
        <v/>
      </c>
      <c r="G1609" s="2" t="str">
        <f>IFERROR(__xludf.DUMMYFUNCTION("IFERROR(
  TEXTJOIN(CHAR(10),TRUE,FILTER('SUMMARY DATA'!G:G,'SUMMARY DATA'!A:A=$A1609,'SUMMARY DATA'!C:C=$B1609)),
  IF(
    OR(
      ISNUMBER(SEARCH(""CDM CASH DEPOSIT"",$C1609)),
      ISNUMBER(SEARCH(""CASH DEPOSIT"",$C1609)),
      COUNTIF('SUMMARY D"&amp;"ATA'!D:D,$C1609)&lt;&gt;1
    ),
    """",
    IFERROR(TEXTJOIN(CHAR(10),TRUE,FILTER('SUMMARY DATA'!G:G,'SUMMARY DATA'!D:D=$C1609)),"""")
  )
)"),"")</f>
        <v/>
      </c>
      <c r="H1609" s="6" t="str">
        <f>IFERROR(__xludf.DUMMYFUNCTION("IFERROR(
  TEXTJOIN(CHAR(10),TRUE,FILTER('SUMMARY DATA'!H:H,'SUMMARY DATA'!A:A=$A1609,'SUMMARY DATA'!C:C=$B1609)),
  IF(
    OR(
      ISNUMBER(SEARCH(""CDM CASH DEPOSIT"",$C1609)),
      ISNUMBER(SEARCH(""CASH DEPOSIT"",$C1609)),
      COUNTIF('SUMMARY D"&amp;"ATA'!D:D,$C1609)&lt;&gt;1
    ),
    """",
    IFERROR(TEXTJOIN(CHAR(10),TRUE,FILTER('SUMMARY DATA'!H:H,'SUMMARY DATA'!D:D=$C1609)),"""")
  )
)"),"")</f>
        <v/>
      </c>
      <c r="I1609" s="6" t="str">
        <f>IFERROR(__xludf.DUMMYFUNCTION("IF(H1609="""","""",
SUM(ARRAYFORMULA(VALUE(SPLIT(H1609,CHAR(10)))))
)"),"")</f>
        <v/>
      </c>
      <c r="J1609" s="2" t="str">
        <f>IFERROR(__xludf.DUMMYFUNCTION("IFERROR(
  TEXTJOIN(CHAR(10),TRUE,FILTER('SUMMARY DATA'!I:I,'SUMMARY DATA'!A:A=$A1609,'SUMMARY DATA'!C:C=$B1609)),
  IF(
    OR(
      ISNUMBER(SEARCH(""CDM CASH DEPOSIT"",$C1609)),
      ISNUMBER(SEARCH(""CASH DEPOSIT"",$C1609)),
      COUNTIF('SUMMARY D"&amp;"ATA'!D:D,$C1609)&lt;&gt;1
    ),
    """",
    IFERROR(TEXTJOIN(CHAR(10),TRUE,FILTER('SUMMARY DATA'!I:I,'SUMMARY DATA'!D:D=$C1609)),"""")
  )
)"),"")</f>
        <v/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 ht="15.75" customHeight="1" spans="1:27">
      <c r="A1610" s="2"/>
      <c r="B1610" s="2"/>
      <c r="C1610" s="2"/>
      <c r="D1610" s="6"/>
      <c r="E1610" s="4" t="str">
        <f>IFERROR(__xludf.DUMMYFUNCTION("IFERROR(
  TEXTJOIN(CHAR(10),TRUE,FILTER('SUMMARY DATA'!E:E,'SUMMARY DATA'!A:A=$A1610,'SUMMARY DATA'!C:C=$B1610)),
  IF(
    OR(
      ISNUMBER(SEARCH(""CDM CASH DEPOSIT"",$C1610)),
      ISNUMBER(SEARCH(""CASH DEPOSIT"",$C1610)),
      COUNTIF('SUMMARY D"&amp;"ATA'!D:D,$C1610)&lt;&gt;1
    ),
    """",
    IFERROR(TEXTJOIN(CHAR(10),TRUE,FILTER('SUMMARY DATA'!E:E,'SUMMARY DATA'!D:D=$C1610)),"""")
  )
)"),"")</f>
        <v/>
      </c>
      <c r="F1610" s="2" t="str">
        <f>IFERROR(__xludf.DUMMYFUNCTION("IFERROR(
  TEXTJOIN(CHAR(10),TRUE,FILTER('SUMMARY DATA'!F:F,'SUMMARY DATA'!A:A=$A1610,'SUMMARY DATA'!C:C=$B1610)),
  IF(
    OR(
      ISNUMBER(SEARCH(""CDM CASH DEPOSIT"",$C1610)),
      ISNUMBER(SEARCH(""CASH DEPOSIT"",$C1610)),
      COUNTIF('SUMMARY D"&amp;"ATA'!D:D,$C1610)&lt;&gt;1
    ),
    """",
    IFERROR(TEXTJOIN(CHAR(10),TRUE,FILTER('SUMMARY DATA'!F:F,'SUMMARY DATA'!D:D=$C1610)),"""")
  )
)"),"")</f>
        <v/>
      </c>
      <c r="G1610" s="2" t="str">
        <f>IFERROR(__xludf.DUMMYFUNCTION("IFERROR(
  TEXTJOIN(CHAR(10),TRUE,FILTER('SUMMARY DATA'!G:G,'SUMMARY DATA'!A:A=$A1610,'SUMMARY DATA'!C:C=$B1610)),
  IF(
    OR(
      ISNUMBER(SEARCH(""CDM CASH DEPOSIT"",$C1610)),
      ISNUMBER(SEARCH(""CASH DEPOSIT"",$C1610)),
      COUNTIF('SUMMARY D"&amp;"ATA'!D:D,$C1610)&lt;&gt;1
    ),
    """",
    IFERROR(TEXTJOIN(CHAR(10),TRUE,FILTER('SUMMARY DATA'!G:G,'SUMMARY DATA'!D:D=$C1610)),"""")
  )
)"),"")</f>
        <v/>
      </c>
      <c r="H1610" s="6" t="str">
        <f>IFERROR(__xludf.DUMMYFUNCTION("IFERROR(
  TEXTJOIN(CHAR(10),TRUE,FILTER('SUMMARY DATA'!H:H,'SUMMARY DATA'!A:A=$A1610,'SUMMARY DATA'!C:C=$B1610)),
  IF(
    OR(
      ISNUMBER(SEARCH(""CDM CASH DEPOSIT"",$C1610)),
      ISNUMBER(SEARCH(""CASH DEPOSIT"",$C1610)),
      COUNTIF('SUMMARY D"&amp;"ATA'!D:D,$C1610)&lt;&gt;1
    ),
    """",
    IFERROR(TEXTJOIN(CHAR(10),TRUE,FILTER('SUMMARY DATA'!H:H,'SUMMARY DATA'!D:D=$C1610)),"""")
  )
)"),"")</f>
        <v/>
      </c>
      <c r="I1610" s="6" t="str">
        <f>IFERROR(__xludf.DUMMYFUNCTION("IF(H1610="""","""",
SUM(ARRAYFORMULA(VALUE(SPLIT(H1610,CHAR(10)))))
)"),"")</f>
        <v/>
      </c>
      <c r="J1610" s="2" t="str">
        <f>IFERROR(__xludf.DUMMYFUNCTION("IFERROR(
  TEXTJOIN(CHAR(10),TRUE,FILTER('SUMMARY DATA'!I:I,'SUMMARY DATA'!A:A=$A1610,'SUMMARY DATA'!C:C=$B1610)),
  IF(
    OR(
      ISNUMBER(SEARCH(""CDM CASH DEPOSIT"",$C1610)),
      ISNUMBER(SEARCH(""CASH DEPOSIT"",$C1610)),
      COUNTIF('SUMMARY D"&amp;"ATA'!D:D,$C1610)&lt;&gt;1
    ),
    """",
    IFERROR(TEXTJOIN(CHAR(10),TRUE,FILTER('SUMMARY DATA'!I:I,'SUMMARY DATA'!D:D=$C1610)),"""")
  )
)"),"")</f>
        <v/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 ht="15.75" customHeight="1" spans="1:27">
      <c r="A1611" s="2"/>
      <c r="B1611" s="2"/>
      <c r="C1611" s="2"/>
      <c r="D1611" s="6"/>
      <c r="E1611" s="4" t="str">
        <f>IFERROR(__xludf.DUMMYFUNCTION("IFERROR(
  TEXTJOIN(CHAR(10),TRUE,FILTER('SUMMARY DATA'!E:E,'SUMMARY DATA'!A:A=$A1611,'SUMMARY DATA'!C:C=$B1611)),
  IF(
    OR(
      ISNUMBER(SEARCH(""CDM CASH DEPOSIT"",$C1611)),
      ISNUMBER(SEARCH(""CASH DEPOSIT"",$C1611)),
      COUNTIF('SUMMARY D"&amp;"ATA'!D:D,$C1611)&lt;&gt;1
    ),
    """",
    IFERROR(TEXTJOIN(CHAR(10),TRUE,FILTER('SUMMARY DATA'!E:E,'SUMMARY DATA'!D:D=$C1611)),"""")
  )
)"),"")</f>
        <v/>
      </c>
      <c r="F1611" s="2" t="str">
        <f>IFERROR(__xludf.DUMMYFUNCTION("IFERROR(
  TEXTJOIN(CHAR(10),TRUE,FILTER('SUMMARY DATA'!F:F,'SUMMARY DATA'!A:A=$A1611,'SUMMARY DATA'!C:C=$B1611)),
  IF(
    OR(
      ISNUMBER(SEARCH(""CDM CASH DEPOSIT"",$C1611)),
      ISNUMBER(SEARCH(""CASH DEPOSIT"",$C1611)),
      COUNTIF('SUMMARY D"&amp;"ATA'!D:D,$C1611)&lt;&gt;1
    ),
    """",
    IFERROR(TEXTJOIN(CHAR(10),TRUE,FILTER('SUMMARY DATA'!F:F,'SUMMARY DATA'!D:D=$C1611)),"""")
  )
)"),"")</f>
        <v/>
      </c>
      <c r="G1611" s="2" t="str">
        <f>IFERROR(__xludf.DUMMYFUNCTION("IFERROR(
  TEXTJOIN(CHAR(10),TRUE,FILTER('SUMMARY DATA'!G:G,'SUMMARY DATA'!A:A=$A1611,'SUMMARY DATA'!C:C=$B1611)),
  IF(
    OR(
      ISNUMBER(SEARCH(""CDM CASH DEPOSIT"",$C1611)),
      ISNUMBER(SEARCH(""CASH DEPOSIT"",$C1611)),
      COUNTIF('SUMMARY D"&amp;"ATA'!D:D,$C1611)&lt;&gt;1
    ),
    """",
    IFERROR(TEXTJOIN(CHAR(10),TRUE,FILTER('SUMMARY DATA'!G:G,'SUMMARY DATA'!D:D=$C1611)),"""")
  )
)"),"")</f>
        <v/>
      </c>
      <c r="H1611" s="6" t="str">
        <f>IFERROR(__xludf.DUMMYFUNCTION("IFERROR(
  TEXTJOIN(CHAR(10),TRUE,FILTER('SUMMARY DATA'!H:H,'SUMMARY DATA'!A:A=$A1611,'SUMMARY DATA'!C:C=$B1611)),
  IF(
    OR(
      ISNUMBER(SEARCH(""CDM CASH DEPOSIT"",$C1611)),
      ISNUMBER(SEARCH(""CASH DEPOSIT"",$C1611)),
      COUNTIF('SUMMARY D"&amp;"ATA'!D:D,$C1611)&lt;&gt;1
    ),
    """",
    IFERROR(TEXTJOIN(CHAR(10),TRUE,FILTER('SUMMARY DATA'!H:H,'SUMMARY DATA'!D:D=$C1611)),"""")
  )
)"),"")</f>
        <v/>
      </c>
      <c r="I1611" s="6" t="str">
        <f>IFERROR(__xludf.DUMMYFUNCTION("IF(H1611="""","""",
SUM(ARRAYFORMULA(VALUE(SPLIT(H1611,CHAR(10)))))
)"),"")</f>
        <v/>
      </c>
      <c r="J1611" s="2" t="str">
        <f>IFERROR(__xludf.DUMMYFUNCTION("IFERROR(
  TEXTJOIN(CHAR(10),TRUE,FILTER('SUMMARY DATA'!I:I,'SUMMARY DATA'!A:A=$A1611,'SUMMARY DATA'!C:C=$B1611)),
  IF(
    OR(
      ISNUMBER(SEARCH(""CDM CASH DEPOSIT"",$C1611)),
      ISNUMBER(SEARCH(""CASH DEPOSIT"",$C1611)),
      COUNTIF('SUMMARY D"&amp;"ATA'!D:D,$C1611)&lt;&gt;1
    ),
    """",
    IFERROR(TEXTJOIN(CHAR(10),TRUE,FILTER('SUMMARY DATA'!I:I,'SUMMARY DATA'!D:D=$C1611)),"""")
  )
)"),"")</f>
        <v/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 ht="15.75" customHeight="1" spans="1:27">
      <c r="A1612" s="2"/>
      <c r="B1612" s="2"/>
      <c r="C1612" s="2"/>
      <c r="D1612" s="6"/>
      <c r="E1612" s="4" t="str">
        <f>IFERROR(__xludf.DUMMYFUNCTION("IFERROR(
  TEXTJOIN(CHAR(10),TRUE,FILTER('SUMMARY DATA'!E:E,'SUMMARY DATA'!A:A=$A1612,'SUMMARY DATA'!C:C=$B1612)),
  IF(
    OR(
      ISNUMBER(SEARCH(""CDM CASH DEPOSIT"",$C1612)),
      ISNUMBER(SEARCH(""CASH DEPOSIT"",$C1612)),
      COUNTIF('SUMMARY D"&amp;"ATA'!D:D,$C1612)&lt;&gt;1
    ),
    """",
    IFERROR(TEXTJOIN(CHAR(10),TRUE,FILTER('SUMMARY DATA'!E:E,'SUMMARY DATA'!D:D=$C1612)),"""")
  )
)"),"")</f>
        <v/>
      </c>
      <c r="F1612" s="2" t="str">
        <f>IFERROR(__xludf.DUMMYFUNCTION("IFERROR(
  TEXTJOIN(CHAR(10),TRUE,FILTER('SUMMARY DATA'!F:F,'SUMMARY DATA'!A:A=$A1612,'SUMMARY DATA'!C:C=$B1612)),
  IF(
    OR(
      ISNUMBER(SEARCH(""CDM CASH DEPOSIT"",$C1612)),
      ISNUMBER(SEARCH(""CASH DEPOSIT"",$C1612)),
      COUNTIF('SUMMARY D"&amp;"ATA'!D:D,$C1612)&lt;&gt;1
    ),
    """",
    IFERROR(TEXTJOIN(CHAR(10),TRUE,FILTER('SUMMARY DATA'!F:F,'SUMMARY DATA'!D:D=$C1612)),"""")
  )
)"),"")</f>
        <v/>
      </c>
      <c r="G1612" s="2" t="str">
        <f>IFERROR(__xludf.DUMMYFUNCTION("IFERROR(
  TEXTJOIN(CHAR(10),TRUE,FILTER('SUMMARY DATA'!G:G,'SUMMARY DATA'!A:A=$A1612,'SUMMARY DATA'!C:C=$B1612)),
  IF(
    OR(
      ISNUMBER(SEARCH(""CDM CASH DEPOSIT"",$C1612)),
      ISNUMBER(SEARCH(""CASH DEPOSIT"",$C1612)),
      COUNTIF('SUMMARY D"&amp;"ATA'!D:D,$C1612)&lt;&gt;1
    ),
    """",
    IFERROR(TEXTJOIN(CHAR(10),TRUE,FILTER('SUMMARY DATA'!G:G,'SUMMARY DATA'!D:D=$C1612)),"""")
  )
)"),"")</f>
        <v/>
      </c>
      <c r="H1612" s="6" t="str">
        <f>IFERROR(__xludf.DUMMYFUNCTION("IFERROR(
  TEXTJOIN(CHAR(10),TRUE,FILTER('SUMMARY DATA'!H:H,'SUMMARY DATA'!A:A=$A1612,'SUMMARY DATA'!C:C=$B1612)),
  IF(
    OR(
      ISNUMBER(SEARCH(""CDM CASH DEPOSIT"",$C1612)),
      ISNUMBER(SEARCH(""CASH DEPOSIT"",$C1612)),
      COUNTIF('SUMMARY D"&amp;"ATA'!D:D,$C1612)&lt;&gt;1
    ),
    """",
    IFERROR(TEXTJOIN(CHAR(10),TRUE,FILTER('SUMMARY DATA'!H:H,'SUMMARY DATA'!D:D=$C1612)),"""")
  )
)"),"")</f>
        <v/>
      </c>
      <c r="I1612" s="6" t="str">
        <f>IFERROR(__xludf.DUMMYFUNCTION("IF(H1612="""","""",
SUM(ARRAYFORMULA(VALUE(SPLIT(H1612,CHAR(10)))))
)"),"")</f>
        <v/>
      </c>
      <c r="J1612" s="2" t="str">
        <f>IFERROR(__xludf.DUMMYFUNCTION("IFERROR(
  TEXTJOIN(CHAR(10),TRUE,FILTER('SUMMARY DATA'!I:I,'SUMMARY DATA'!A:A=$A1612,'SUMMARY DATA'!C:C=$B1612)),
  IF(
    OR(
      ISNUMBER(SEARCH(""CDM CASH DEPOSIT"",$C1612)),
      ISNUMBER(SEARCH(""CASH DEPOSIT"",$C1612)),
      COUNTIF('SUMMARY D"&amp;"ATA'!D:D,$C1612)&lt;&gt;1
    ),
    """",
    IFERROR(TEXTJOIN(CHAR(10),TRUE,FILTER('SUMMARY DATA'!I:I,'SUMMARY DATA'!D:D=$C1612)),"""")
  )
)"),"")</f>
        <v/>
      </c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 ht="15.75" customHeight="1" spans="1:27">
      <c r="A1613" s="2"/>
      <c r="B1613" s="2"/>
      <c r="C1613" s="2"/>
      <c r="D1613" s="6"/>
      <c r="E1613" s="4" t="str">
        <f>IFERROR(__xludf.DUMMYFUNCTION("IFERROR(
  TEXTJOIN(CHAR(10),TRUE,FILTER('SUMMARY DATA'!E:E,'SUMMARY DATA'!A:A=$A1613,'SUMMARY DATA'!C:C=$B1613)),
  IF(
    OR(
      ISNUMBER(SEARCH(""CDM CASH DEPOSIT"",$C1613)),
      ISNUMBER(SEARCH(""CASH DEPOSIT"",$C1613)),
      COUNTIF('SUMMARY D"&amp;"ATA'!D:D,$C1613)&lt;&gt;1
    ),
    """",
    IFERROR(TEXTJOIN(CHAR(10),TRUE,FILTER('SUMMARY DATA'!E:E,'SUMMARY DATA'!D:D=$C1613)),"""")
  )
)"),"")</f>
        <v/>
      </c>
      <c r="F1613" s="2" t="str">
        <f>IFERROR(__xludf.DUMMYFUNCTION("IFERROR(
  TEXTJOIN(CHAR(10),TRUE,FILTER('SUMMARY DATA'!F:F,'SUMMARY DATA'!A:A=$A1613,'SUMMARY DATA'!C:C=$B1613)),
  IF(
    OR(
      ISNUMBER(SEARCH(""CDM CASH DEPOSIT"",$C1613)),
      ISNUMBER(SEARCH(""CASH DEPOSIT"",$C1613)),
      COUNTIF('SUMMARY D"&amp;"ATA'!D:D,$C1613)&lt;&gt;1
    ),
    """",
    IFERROR(TEXTJOIN(CHAR(10),TRUE,FILTER('SUMMARY DATA'!F:F,'SUMMARY DATA'!D:D=$C1613)),"""")
  )
)"),"")</f>
        <v/>
      </c>
      <c r="G1613" s="2" t="str">
        <f>IFERROR(__xludf.DUMMYFUNCTION("IFERROR(
  TEXTJOIN(CHAR(10),TRUE,FILTER('SUMMARY DATA'!G:G,'SUMMARY DATA'!A:A=$A1613,'SUMMARY DATA'!C:C=$B1613)),
  IF(
    OR(
      ISNUMBER(SEARCH(""CDM CASH DEPOSIT"",$C1613)),
      ISNUMBER(SEARCH(""CASH DEPOSIT"",$C1613)),
      COUNTIF('SUMMARY D"&amp;"ATA'!D:D,$C1613)&lt;&gt;1
    ),
    """",
    IFERROR(TEXTJOIN(CHAR(10),TRUE,FILTER('SUMMARY DATA'!G:G,'SUMMARY DATA'!D:D=$C1613)),"""")
  )
)"),"")</f>
        <v/>
      </c>
      <c r="H1613" s="6" t="str">
        <f>IFERROR(__xludf.DUMMYFUNCTION("IFERROR(
  TEXTJOIN(CHAR(10),TRUE,FILTER('SUMMARY DATA'!H:H,'SUMMARY DATA'!A:A=$A1613,'SUMMARY DATA'!C:C=$B1613)),
  IF(
    OR(
      ISNUMBER(SEARCH(""CDM CASH DEPOSIT"",$C1613)),
      ISNUMBER(SEARCH(""CASH DEPOSIT"",$C1613)),
      COUNTIF('SUMMARY D"&amp;"ATA'!D:D,$C1613)&lt;&gt;1
    ),
    """",
    IFERROR(TEXTJOIN(CHAR(10),TRUE,FILTER('SUMMARY DATA'!H:H,'SUMMARY DATA'!D:D=$C1613)),"""")
  )
)"),"")</f>
        <v/>
      </c>
      <c r="I1613" s="6" t="str">
        <f>IFERROR(__xludf.DUMMYFUNCTION("IF(H1613="""","""",
SUM(ARRAYFORMULA(VALUE(SPLIT(H1613,CHAR(10)))))
)"),"")</f>
        <v/>
      </c>
      <c r="J1613" s="2" t="str">
        <f>IFERROR(__xludf.DUMMYFUNCTION("IFERROR(
  TEXTJOIN(CHAR(10),TRUE,FILTER('SUMMARY DATA'!I:I,'SUMMARY DATA'!A:A=$A1613,'SUMMARY DATA'!C:C=$B1613)),
  IF(
    OR(
      ISNUMBER(SEARCH(""CDM CASH DEPOSIT"",$C1613)),
      ISNUMBER(SEARCH(""CASH DEPOSIT"",$C1613)),
      COUNTIF('SUMMARY D"&amp;"ATA'!D:D,$C1613)&lt;&gt;1
    ),
    """",
    IFERROR(TEXTJOIN(CHAR(10),TRUE,FILTER('SUMMARY DATA'!I:I,'SUMMARY DATA'!D:D=$C1613)),"""")
  )
)"),"")</f>
        <v/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 ht="15.75" customHeight="1" spans="1:27">
      <c r="A1614" s="2"/>
      <c r="B1614" s="2"/>
      <c r="C1614" s="2"/>
      <c r="D1614" s="6"/>
      <c r="E1614" s="4" t="str">
        <f>IFERROR(__xludf.DUMMYFUNCTION("IFERROR(
  TEXTJOIN(CHAR(10),TRUE,FILTER('SUMMARY DATA'!E:E,'SUMMARY DATA'!A:A=$A1614,'SUMMARY DATA'!C:C=$B1614)),
  IF(
    OR(
      ISNUMBER(SEARCH(""CDM CASH DEPOSIT"",$C1614)),
      ISNUMBER(SEARCH(""CASH DEPOSIT"",$C1614)),
      COUNTIF('SUMMARY D"&amp;"ATA'!D:D,$C1614)&lt;&gt;1
    ),
    """",
    IFERROR(TEXTJOIN(CHAR(10),TRUE,FILTER('SUMMARY DATA'!E:E,'SUMMARY DATA'!D:D=$C1614)),"""")
  )
)"),"")</f>
        <v/>
      </c>
      <c r="F1614" s="2" t="str">
        <f>IFERROR(__xludf.DUMMYFUNCTION("IFERROR(
  TEXTJOIN(CHAR(10),TRUE,FILTER('SUMMARY DATA'!F:F,'SUMMARY DATA'!A:A=$A1614,'SUMMARY DATA'!C:C=$B1614)),
  IF(
    OR(
      ISNUMBER(SEARCH(""CDM CASH DEPOSIT"",$C1614)),
      ISNUMBER(SEARCH(""CASH DEPOSIT"",$C1614)),
      COUNTIF('SUMMARY D"&amp;"ATA'!D:D,$C1614)&lt;&gt;1
    ),
    """",
    IFERROR(TEXTJOIN(CHAR(10),TRUE,FILTER('SUMMARY DATA'!F:F,'SUMMARY DATA'!D:D=$C1614)),"""")
  )
)"),"")</f>
        <v/>
      </c>
      <c r="G1614" s="2" t="str">
        <f>IFERROR(__xludf.DUMMYFUNCTION("IFERROR(
  TEXTJOIN(CHAR(10),TRUE,FILTER('SUMMARY DATA'!G:G,'SUMMARY DATA'!A:A=$A1614,'SUMMARY DATA'!C:C=$B1614)),
  IF(
    OR(
      ISNUMBER(SEARCH(""CDM CASH DEPOSIT"",$C1614)),
      ISNUMBER(SEARCH(""CASH DEPOSIT"",$C1614)),
      COUNTIF('SUMMARY D"&amp;"ATA'!D:D,$C1614)&lt;&gt;1
    ),
    """",
    IFERROR(TEXTJOIN(CHAR(10),TRUE,FILTER('SUMMARY DATA'!G:G,'SUMMARY DATA'!D:D=$C1614)),"""")
  )
)"),"")</f>
        <v/>
      </c>
      <c r="H1614" s="6" t="str">
        <f>IFERROR(__xludf.DUMMYFUNCTION("IFERROR(
  TEXTJOIN(CHAR(10),TRUE,FILTER('SUMMARY DATA'!H:H,'SUMMARY DATA'!A:A=$A1614,'SUMMARY DATA'!C:C=$B1614)),
  IF(
    OR(
      ISNUMBER(SEARCH(""CDM CASH DEPOSIT"",$C1614)),
      ISNUMBER(SEARCH(""CASH DEPOSIT"",$C1614)),
      COUNTIF('SUMMARY D"&amp;"ATA'!D:D,$C1614)&lt;&gt;1
    ),
    """",
    IFERROR(TEXTJOIN(CHAR(10),TRUE,FILTER('SUMMARY DATA'!H:H,'SUMMARY DATA'!D:D=$C1614)),"""")
  )
)"),"")</f>
        <v/>
      </c>
      <c r="I1614" s="6" t="str">
        <f>IFERROR(__xludf.DUMMYFUNCTION("IF(H1614="""","""",
SUM(ARRAYFORMULA(VALUE(SPLIT(H1614,CHAR(10)))))
)"),"")</f>
        <v/>
      </c>
      <c r="J1614" s="2" t="str">
        <f>IFERROR(__xludf.DUMMYFUNCTION("IFERROR(
  TEXTJOIN(CHAR(10),TRUE,FILTER('SUMMARY DATA'!I:I,'SUMMARY DATA'!A:A=$A1614,'SUMMARY DATA'!C:C=$B1614)),
  IF(
    OR(
      ISNUMBER(SEARCH(""CDM CASH DEPOSIT"",$C1614)),
      ISNUMBER(SEARCH(""CASH DEPOSIT"",$C1614)),
      COUNTIF('SUMMARY D"&amp;"ATA'!D:D,$C1614)&lt;&gt;1
    ),
    """",
    IFERROR(TEXTJOIN(CHAR(10),TRUE,FILTER('SUMMARY DATA'!I:I,'SUMMARY DATA'!D:D=$C1614)),"""")
  )
)"),"")</f>
        <v/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 ht="15.75" customHeight="1" spans="1:27">
      <c r="A1615" s="2"/>
      <c r="B1615" s="2"/>
      <c r="C1615" s="2"/>
      <c r="D1615" s="6"/>
      <c r="E1615" s="4" t="str">
        <f>IFERROR(__xludf.DUMMYFUNCTION("IFERROR(
  TEXTJOIN(CHAR(10),TRUE,FILTER('SUMMARY DATA'!E:E,'SUMMARY DATA'!A:A=$A1615,'SUMMARY DATA'!C:C=$B1615)),
  IF(
    OR(
      ISNUMBER(SEARCH(""CDM CASH DEPOSIT"",$C1615)),
      ISNUMBER(SEARCH(""CASH DEPOSIT"",$C1615)),
      COUNTIF('SUMMARY D"&amp;"ATA'!D:D,$C1615)&lt;&gt;1
    ),
    """",
    IFERROR(TEXTJOIN(CHAR(10),TRUE,FILTER('SUMMARY DATA'!E:E,'SUMMARY DATA'!D:D=$C1615)),"""")
  )
)"),"")</f>
        <v/>
      </c>
      <c r="F1615" s="2" t="str">
        <f>IFERROR(__xludf.DUMMYFUNCTION("IFERROR(
  TEXTJOIN(CHAR(10),TRUE,FILTER('SUMMARY DATA'!F:F,'SUMMARY DATA'!A:A=$A1615,'SUMMARY DATA'!C:C=$B1615)),
  IF(
    OR(
      ISNUMBER(SEARCH(""CDM CASH DEPOSIT"",$C1615)),
      ISNUMBER(SEARCH(""CASH DEPOSIT"",$C1615)),
      COUNTIF('SUMMARY D"&amp;"ATA'!D:D,$C1615)&lt;&gt;1
    ),
    """",
    IFERROR(TEXTJOIN(CHAR(10),TRUE,FILTER('SUMMARY DATA'!F:F,'SUMMARY DATA'!D:D=$C1615)),"""")
  )
)"),"")</f>
        <v/>
      </c>
      <c r="G1615" s="2" t="str">
        <f>IFERROR(__xludf.DUMMYFUNCTION("IFERROR(
  TEXTJOIN(CHAR(10),TRUE,FILTER('SUMMARY DATA'!G:G,'SUMMARY DATA'!A:A=$A1615,'SUMMARY DATA'!C:C=$B1615)),
  IF(
    OR(
      ISNUMBER(SEARCH(""CDM CASH DEPOSIT"",$C1615)),
      ISNUMBER(SEARCH(""CASH DEPOSIT"",$C1615)),
      COUNTIF('SUMMARY D"&amp;"ATA'!D:D,$C1615)&lt;&gt;1
    ),
    """",
    IFERROR(TEXTJOIN(CHAR(10),TRUE,FILTER('SUMMARY DATA'!G:G,'SUMMARY DATA'!D:D=$C1615)),"""")
  )
)"),"")</f>
        <v/>
      </c>
      <c r="H1615" s="6" t="str">
        <f>IFERROR(__xludf.DUMMYFUNCTION("IFERROR(
  TEXTJOIN(CHAR(10),TRUE,FILTER('SUMMARY DATA'!H:H,'SUMMARY DATA'!A:A=$A1615,'SUMMARY DATA'!C:C=$B1615)),
  IF(
    OR(
      ISNUMBER(SEARCH(""CDM CASH DEPOSIT"",$C1615)),
      ISNUMBER(SEARCH(""CASH DEPOSIT"",$C1615)),
      COUNTIF('SUMMARY D"&amp;"ATA'!D:D,$C1615)&lt;&gt;1
    ),
    """",
    IFERROR(TEXTJOIN(CHAR(10),TRUE,FILTER('SUMMARY DATA'!H:H,'SUMMARY DATA'!D:D=$C1615)),"""")
  )
)"),"")</f>
        <v/>
      </c>
      <c r="I1615" s="6" t="str">
        <f>IFERROR(__xludf.DUMMYFUNCTION("IF(H1615="""","""",
SUM(ARRAYFORMULA(VALUE(SPLIT(H1615,CHAR(10)))))
)"),"")</f>
        <v/>
      </c>
      <c r="J1615" s="2" t="str">
        <f>IFERROR(__xludf.DUMMYFUNCTION("IFERROR(
  TEXTJOIN(CHAR(10),TRUE,FILTER('SUMMARY DATA'!I:I,'SUMMARY DATA'!A:A=$A1615,'SUMMARY DATA'!C:C=$B1615)),
  IF(
    OR(
      ISNUMBER(SEARCH(""CDM CASH DEPOSIT"",$C1615)),
      ISNUMBER(SEARCH(""CASH DEPOSIT"",$C1615)),
      COUNTIF('SUMMARY D"&amp;"ATA'!D:D,$C1615)&lt;&gt;1
    ),
    """",
    IFERROR(TEXTJOIN(CHAR(10),TRUE,FILTER('SUMMARY DATA'!I:I,'SUMMARY DATA'!D:D=$C1615)),"""")
  )
)"),"")</f>
        <v/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 ht="15.75" customHeight="1" spans="1:27">
      <c r="A1616" s="2"/>
      <c r="B1616" s="2"/>
      <c r="C1616" s="2"/>
      <c r="D1616" s="6"/>
      <c r="E1616" s="4" t="str">
        <f>IFERROR(__xludf.DUMMYFUNCTION("IFERROR(
  TEXTJOIN(CHAR(10),TRUE,FILTER('SUMMARY DATA'!E:E,'SUMMARY DATA'!A:A=$A1616,'SUMMARY DATA'!C:C=$B1616)),
  IF(
    OR(
      ISNUMBER(SEARCH(""CDM CASH DEPOSIT"",$C1616)),
      ISNUMBER(SEARCH(""CASH DEPOSIT"",$C1616)),
      COUNTIF('SUMMARY D"&amp;"ATA'!D:D,$C1616)&lt;&gt;1
    ),
    """",
    IFERROR(TEXTJOIN(CHAR(10),TRUE,FILTER('SUMMARY DATA'!E:E,'SUMMARY DATA'!D:D=$C1616)),"""")
  )
)"),"")</f>
        <v/>
      </c>
      <c r="F1616" s="2" t="str">
        <f>IFERROR(__xludf.DUMMYFUNCTION("IFERROR(
  TEXTJOIN(CHAR(10),TRUE,FILTER('SUMMARY DATA'!F:F,'SUMMARY DATA'!A:A=$A1616,'SUMMARY DATA'!C:C=$B1616)),
  IF(
    OR(
      ISNUMBER(SEARCH(""CDM CASH DEPOSIT"",$C1616)),
      ISNUMBER(SEARCH(""CASH DEPOSIT"",$C1616)),
      COUNTIF('SUMMARY D"&amp;"ATA'!D:D,$C1616)&lt;&gt;1
    ),
    """",
    IFERROR(TEXTJOIN(CHAR(10),TRUE,FILTER('SUMMARY DATA'!F:F,'SUMMARY DATA'!D:D=$C1616)),"""")
  )
)"),"")</f>
        <v/>
      </c>
      <c r="G1616" s="2" t="str">
        <f>IFERROR(__xludf.DUMMYFUNCTION("IFERROR(
  TEXTJOIN(CHAR(10),TRUE,FILTER('SUMMARY DATA'!G:G,'SUMMARY DATA'!A:A=$A1616,'SUMMARY DATA'!C:C=$B1616)),
  IF(
    OR(
      ISNUMBER(SEARCH(""CDM CASH DEPOSIT"",$C1616)),
      ISNUMBER(SEARCH(""CASH DEPOSIT"",$C1616)),
      COUNTIF('SUMMARY D"&amp;"ATA'!D:D,$C1616)&lt;&gt;1
    ),
    """",
    IFERROR(TEXTJOIN(CHAR(10),TRUE,FILTER('SUMMARY DATA'!G:G,'SUMMARY DATA'!D:D=$C1616)),"""")
  )
)"),"")</f>
        <v/>
      </c>
      <c r="H1616" s="6" t="str">
        <f>IFERROR(__xludf.DUMMYFUNCTION("IFERROR(
  TEXTJOIN(CHAR(10),TRUE,FILTER('SUMMARY DATA'!H:H,'SUMMARY DATA'!A:A=$A1616,'SUMMARY DATA'!C:C=$B1616)),
  IF(
    OR(
      ISNUMBER(SEARCH(""CDM CASH DEPOSIT"",$C1616)),
      ISNUMBER(SEARCH(""CASH DEPOSIT"",$C1616)),
      COUNTIF('SUMMARY D"&amp;"ATA'!D:D,$C1616)&lt;&gt;1
    ),
    """",
    IFERROR(TEXTJOIN(CHAR(10),TRUE,FILTER('SUMMARY DATA'!H:H,'SUMMARY DATA'!D:D=$C1616)),"""")
  )
)"),"")</f>
        <v/>
      </c>
      <c r="I1616" s="6" t="str">
        <f>IFERROR(__xludf.DUMMYFUNCTION("IF(H1616="""","""",
SUM(ARRAYFORMULA(VALUE(SPLIT(H1616,CHAR(10)))))
)"),"")</f>
        <v/>
      </c>
      <c r="J1616" s="2" t="str">
        <f>IFERROR(__xludf.DUMMYFUNCTION("IFERROR(
  TEXTJOIN(CHAR(10),TRUE,FILTER('SUMMARY DATA'!I:I,'SUMMARY DATA'!A:A=$A1616,'SUMMARY DATA'!C:C=$B1616)),
  IF(
    OR(
      ISNUMBER(SEARCH(""CDM CASH DEPOSIT"",$C1616)),
      ISNUMBER(SEARCH(""CASH DEPOSIT"",$C1616)),
      COUNTIF('SUMMARY D"&amp;"ATA'!D:D,$C1616)&lt;&gt;1
    ),
    """",
    IFERROR(TEXTJOIN(CHAR(10),TRUE,FILTER('SUMMARY DATA'!I:I,'SUMMARY DATA'!D:D=$C1616)),"""")
  )
)"),"")</f>
        <v/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 ht="15.75" customHeight="1" spans="1:27">
      <c r="A1617" s="2"/>
      <c r="B1617" s="2"/>
      <c r="C1617" s="2"/>
      <c r="D1617" s="6"/>
      <c r="E1617" s="4" t="str">
        <f>IFERROR(__xludf.DUMMYFUNCTION("IFERROR(
  TEXTJOIN(CHAR(10),TRUE,FILTER('SUMMARY DATA'!E:E,'SUMMARY DATA'!A:A=$A1617,'SUMMARY DATA'!C:C=$B1617)),
  IF(
    OR(
      ISNUMBER(SEARCH(""CDM CASH DEPOSIT"",$C1617)),
      ISNUMBER(SEARCH(""CASH DEPOSIT"",$C1617)),
      COUNTIF('SUMMARY D"&amp;"ATA'!D:D,$C1617)&lt;&gt;1
    ),
    """",
    IFERROR(TEXTJOIN(CHAR(10),TRUE,FILTER('SUMMARY DATA'!E:E,'SUMMARY DATA'!D:D=$C1617)),"""")
  )
)"),"")</f>
        <v/>
      </c>
      <c r="F1617" s="2" t="str">
        <f>IFERROR(__xludf.DUMMYFUNCTION("IFERROR(
  TEXTJOIN(CHAR(10),TRUE,FILTER('SUMMARY DATA'!F:F,'SUMMARY DATA'!A:A=$A1617,'SUMMARY DATA'!C:C=$B1617)),
  IF(
    OR(
      ISNUMBER(SEARCH(""CDM CASH DEPOSIT"",$C1617)),
      ISNUMBER(SEARCH(""CASH DEPOSIT"",$C1617)),
      COUNTIF('SUMMARY D"&amp;"ATA'!D:D,$C1617)&lt;&gt;1
    ),
    """",
    IFERROR(TEXTJOIN(CHAR(10),TRUE,FILTER('SUMMARY DATA'!F:F,'SUMMARY DATA'!D:D=$C1617)),"""")
  )
)"),"")</f>
        <v/>
      </c>
      <c r="G1617" s="2" t="str">
        <f>IFERROR(__xludf.DUMMYFUNCTION("IFERROR(
  TEXTJOIN(CHAR(10),TRUE,FILTER('SUMMARY DATA'!G:G,'SUMMARY DATA'!A:A=$A1617,'SUMMARY DATA'!C:C=$B1617)),
  IF(
    OR(
      ISNUMBER(SEARCH(""CDM CASH DEPOSIT"",$C1617)),
      ISNUMBER(SEARCH(""CASH DEPOSIT"",$C1617)),
      COUNTIF('SUMMARY D"&amp;"ATA'!D:D,$C1617)&lt;&gt;1
    ),
    """",
    IFERROR(TEXTJOIN(CHAR(10),TRUE,FILTER('SUMMARY DATA'!G:G,'SUMMARY DATA'!D:D=$C1617)),"""")
  )
)"),"")</f>
        <v/>
      </c>
      <c r="H1617" s="6" t="str">
        <f>IFERROR(__xludf.DUMMYFUNCTION("IFERROR(
  TEXTJOIN(CHAR(10),TRUE,FILTER('SUMMARY DATA'!H:H,'SUMMARY DATA'!A:A=$A1617,'SUMMARY DATA'!C:C=$B1617)),
  IF(
    OR(
      ISNUMBER(SEARCH(""CDM CASH DEPOSIT"",$C1617)),
      ISNUMBER(SEARCH(""CASH DEPOSIT"",$C1617)),
      COUNTIF('SUMMARY D"&amp;"ATA'!D:D,$C1617)&lt;&gt;1
    ),
    """",
    IFERROR(TEXTJOIN(CHAR(10),TRUE,FILTER('SUMMARY DATA'!H:H,'SUMMARY DATA'!D:D=$C1617)),"""")
  )
)"),"")</f>
        <v/>
      </c>
      <c r="I1617" s="6" t="str">
        <f>IFERROR(__xludf.DUMMYFUNCTION("IF(H1617="""","""",
SUM(ARRAYFORMULA(VALUE(SPLIT(H1617,CHAR(10)))))
)"),"")</f>
        <v/>
      </c>
      <c r="J1617" s="2" t="str">
        <f>IFERROR(__xludf.DUMMYFUNCTION("IFERROR(
  TEXTJOIN(CHAR(10),TRUE,FILTER('SUMMARY DATA'!I:I,'SUMMARY DATA'!A:A=$A1617,'SUMMARY DATA'!C:C=$B1617)),
  IF(
    OR(
      ISNUMBER(SEARCH(""CDM CASH DEPOSIT"",$C1617)),
      ISNUMBER(SEARCH(""CASH DEPOSIT"",$C1617)),
      COUNTIF('SUMMARY D"&amp;"ATA'!D:D,$C1617)&lt;&gt;1
    ),
    """",
    IFERROR(TEXTJOIN(CHAR(10),TRUE,FILTER('SUMMARY DATA'!I:I,'SUMMARY DATA'!D:D=$C1617)),"""")
  )
)"),"")</f>
        <v/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 ht="15.75" customHeight="1" spans="1:27">
      <c r="A1618" s="2"/>
      <c r="B1618" s="2"/>
      <c r="C1618" s="2"/>
      <c r="D1618" s="6"/>
      <c r="E1618" s="4" t="str">
        <f>IFERROR(__xludf.DUMMYFUNCTION("IFERROR(
  TEXTJOIN(CHAR(10),TRUE,FILTER('SUMMARY DATA'!E:E,'SUMMARY DATA'!A:A=$A1618,'SUMMARY DATA'!C:C=$B1618)),
  IF(
    OR(
      ISNUMBER(SEARCH(""CDM CASH DEPOSIT"",$C1618)),
      ISNUMBER(SEARCH(""CASH DEPOSIT"",$C1618)),
      COUNTIF('SUMMARY D"&amp;"ATA'!D:D,$C1618)&lt;&gt;1
    ),
    """",
    IFERROR(TEXTJOIN(CHAR(10),TRUE,FILTER('SUMMARY DATA'!E:E,'SUMMARY DATA'!D:D=$C1618)),"""")
  )
)"),"")</f>
        <v/>
      </c>
      <c r="F1618" s="2" t="str">
        <f>IFERROR(__xludf.DUMMYFUNCTION("IFERROR(
  TEXTJOIN(CHAR(10),TRUE,FILTER('SUMMARY DATA'!F:F,'SUMMARY DATA'!A:A=$A1618,'SUMMARY DATA'!C:C=$B1618)),
  IF(
    OR(
      ISNUMBER(SEARCH(""CDM CASH DEPOSIT"",$C1618)),
      ISNUMBER(SEARCH(""CASH DEPOSIT"",$C1618)),
      COUNTIF('SUMMARY D"&amp;"ATA'!D:D,$C1618)&lt;&gt;1
    ),
    """",
    IFERROR(TEXTJOIN(CHAR(10),TRUE,FILTER('SUMMARY DATA'!F:F,'SUMMARY DATA'!D:D=$C1618)),"""")
  )
)"),"")</f>
        <v/>
      </c>
      <c r="G1618" s="2" t="str">
        <f>IFERROR(__xludf.DUMMYFUNCTION("IFERROR(
  TEXTJOIN(CHAR(10),TRUE,FILTER('SUMMARY DATA'!G:G,'SUMMARY DATA'!A:A=$A1618,'SUMMARY DATA'!C:C=$B1618)),
  IF(
    OR(
      ISNUMBER(SEARCH(""CDM CASH DEPOSIT"",$C1618)),
      ISNUMBER(SEARCH(""CASH DEPOSIT"",$C1618)),
      COUNTIF('SUMMARY D"&amp;"ATA'!D:D,$C1618)&lt;&gt;1
    ),
    """",
    IFERROR(TEXTJOIN(CHAR(10),TRUE,FILTER('SUMMARY DATA'!G:G,'SUMMARY DATA'!D:D=$C1618)),"""")
  )
)"),"")</f>
        <v/>
      </c>
      <c r="H1618" s="6" t="str">
        <f>IFERROR(__xludf.DUMMYFUNCTION("IFERROR(
  TEXTJOIN(CHAR(10),TRUE,FILTER('SUMMARY DATA'!H:H,'SUMMARY DATA'!A:A=$A1618,'SUMMARY DATA'!C:C=$B1618)),
  IF(
    OR(
      ISNUMBER(SEARCH(""CDM CASH DEPOSIT"",$C1618)),
      ISNUMBER(SEARCH(""CASH DEPOSIT"",$C1618)),
      COUNTIF('SUMMARY D"&amp;"ATA'!D:D,$C1618)&lt;&gt;1
    ),
    """",
    IFERROR(TEXTJOIN(CHAR(10),TRUE,FILTER('SUMMARY DATA'!H:H,'SUMMARY DATA'!D:D=$C1618)),"""")
  )
)"),"")</f>
        <v/>
      </c>
      <c r="I1618" s="6" t="str">
        <f>IFERROR(__xludf.DUMMYFUNCTION("IF(H1618="""","""",
SUM(ARRAYFORMULA(VALUE(SPLIT(H1618,CHAR(10)))))
)"),"")</f>
        <v/>
      </c>
      <c r="J1618" s="2" t="str">
        <f>IFERROR(__xludf.DUMMYFUNCTION("IFERROR(
  TEXTJOIN(CHAR(10),TRUE,FILTER('SUMMARY DATA'!I:I,'SUMMARY DATA'!A:A=$A1618,'SUMMARY DATA'!C:C=$B1618)),
  IF(
    OR(
      ISNUMBER(SEARCH(""CDM CASH DEPOSIT"",$C1618)),
      ISNUMBER(SEARCH(""CASH DEPOSIT"",$C1618)),
      COUNTIF('SUMMARY D"&amp;"ATA'!D:D,$C1618)&lt;&gt;1
    ),
    """",
    IFERROR(TEXTJOIN(CHAR(10),TRUE,FILTER('SUMMARY DATA'!I:I,'SUMMARY DATA'!D:D=$C1618)),"""")
  )
)"),"")</f>
        <v/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 ht="15.75" customHeight="1" spans="1:27">
      <c r="A1619" s="2"/>
      <c r="B1619" s="2"/>
      <c r="C1619" s="2"/>
      <c r="D1619" s="6"/>
      <c r="E1619" s="4" t="str">
        <f>IFERROR(__xludf.DUMMYFUNCTION("IFERROR(
  TEXTJOIN(CHAR(10),TRUE,FILTER('SUMMARY DATA'!E:E,'SUMMARY DATA'!A:A=$A1619,'SUMMARY DATA'!C:C=$B1619)),
  IF(
    OR(
      ISNUMBER(SEARCH(""CDM CASH DEPOSIT"",$C1619)),
      ISNUMBER(SEARCH(""CASH DEPOSIT"",$C1619)),
      COUNTIF('SUMMARY D"&amp;"ATA'!D:D,$C1619)&lt;&gt;1
    ),
    """",
    IFERROR(TEXTJOIN(CHAR(10),TRUE,FILTER('SUMMARY DATA'!E:E,'SUMMARY DATA'!D:D=$C1619)),"""")
  )
)"),"")</f>
        <v/>
      </c>
      <c r="F1619" s="2" t="str">
        <f>IFERROR(__xludf.DUMMYFUNCTION("IFERROR(
  TEXTJOIN(CHAR(10),TRUE,FILTER('SUMMARY DATA'!F:F,'SUMMARY DATA'!A:A=$A1619,'SUMMARY DATA'!C:C=$B1619)),
  IF(
    OR(
      ISNUMBER(SEARCH(""CDM CASH DEPOSIT"",$C1619)),
      ISNUMBER(SEARCH(""CASH DEPOSIT"",$C1619)),
      COUNTIF('SUMMARY D"&amp;"ATA'!D:D,$C1619)&lt;&gt;1
    ),
    """",
    IFERROR(TEXTJOIN(CHAR(10),TRUE,FILTER('SUMMARY DATA'!F:F,'SUMMARY DATA'!D:D=$C1619)),"""")
  )
)"),"")</f>
        <v/>
      </c>
      <c r="G1619" s="2" t="str">
        <f>IFERROR(__xludf.DUMMYFUNCTION("IFERROR(
  TEXTJOIN(CHAR(10),TRUE,FILTER('SUMMARY DATA'!G:G,'SUMMARY DATA'!A:A=$A1619,'SUMMARY DATA'!C:C=$B1619)),
  IF(
    OR(
      ISNUMBER(SEARCH(""CDM CASH DEPOSIT"",$C1619)),
      ISNUMBER(SEARCH(""CASH DEPOSIT"",$C1619)),
      COUNTIF('SUMMARY D"&amp;"ATA'!D:D,$C1619)&lt;&gt;1
    ),
    """",
    IFERROR(TEXTJOIN(CHAR(10),TRUE,FILTER('SUMMARY DATA'!G:G,'SUMMARY DATA'!D:D=$C1619)),"""")
  )
)"),"")</f>
        <v/>
      </c>
      <c r="H1619" s="6" t="str">
        <f>IFERROR(__xludf.DUMMYFUNCTION("IFERROR(
  TEXTJOIN(CHAR(10),TRUE,FILTER('SUMMARY DATA'!H:H,'SUMMARY DATA'!A:A=$A1619,'SUMMARY DATA'!C:C=$B1619)),
  IF(
    OR(
      ISNUMBER(SEARCH(""CDM CASH DEPOSIT"",$C1619)),
      ISNUMBER(SEARCH(""CASH DEPOSIT"",$C1619)),
      COUNTIF('SUMMARY D"&amp;"ATA'!D:D,$C1619)&lt;&gt;1
    ),
    """",
    IFERROR(TEXTJOIN(CHAR(10),TRUE,FILTER('SUMMARY DATA'!H:H,'SUMMARY DATA'!D:D=$C1619)),"""")
  )
)"),"")</f>
        <v/>
      </c>
      <c r="I1619" s="6" t="str">
        <f>IFERROR(__xludf.DUMMYFUNCTION("IF(H1619="""","""",
SUM(ARRAYFORMULA(VALUE(SPLIT(H1619,CHAR(10)))))
)"),"")</f>
        <v/>
      </c>
      <c r="J1619" s="2" t="str">
        <f>IFERROR(__xludf.DUMMYFUNCTION("IFERROR(
  TEXTJOIN(CHAR(10),TRUE,FILTER('SUMMARY DATA'!I:I,'SUMMARY DATA'!A:A=$A1619,'SUMMARY DATA'!C:C=$B1619)),
  IF(
    OR(
      ISNUMBER(SEARCH(""CDM CASH DEPOSIT"",$C1619)),
      ISNUMBER(SEARCH(""CASH DEPOSIT"",$C1619)),
      COUNTIF('SUMMARY D"&amp;"ATA'!D:D,$C1619)&lt;&gt;1
    ),
    """",
    IFERROR(TEXTJOIN(CHAR(10),TRUE,FILTER('SUMMARY DATA'!I:I,'SUMMARY DATA'!D:D=$C1619)),"""")
  )
)"),"")</f>
        <v/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 ht="15.75" customHeight="1" spans="1:27">
      <c r="A1620" s="2"/>
      <c r="B1620" s="2"/>
      <c r="C1620" s="2"/>
      <c r="D1620" s="6"/>
      <c r="E1620" s="4" t="str">
        <f>IFERROR(__xludf.DUMMYFUNCTION("IFERROR(
  TEXTJOIN(CHAR(10),TRUE,FILTER('SUMMARY DATA'!E:E,'SUMMARY DATA'!A:A=$A1620,'SUMMARY DATA'!C:C=$B1620)),
  IF(
    OR(
      ISNUMBER(SEARCH(""CDM CASH DEPOSIT"",$C1620)),
      ISNUMBER(SEARCH(""CASH DEPOSIT"",$C1620)),
      COUNTIF('SUMMARY D"&amp;"ATA'!D:D,$C1620)&lt;&gt;1
    ),
    """",
    IFERROR(TEXTJOIN(CHAR(10),TRUE,FILTER('SUMMARY DATA'!E:E,'SUMMARY DATA'!D:D=$C1620)),"""")
  )
)"),"")</f>
        <v/>
      </c>
      <c r="F1620" s="2" t="str">
        <f>IFERROR(__xludf.DUMMYFUNCTION("IFERROR(
  TEXTJOIN(CHAR(10),TRUE,FILTER('SUMMARY DATA'!F:F,'SUMMARY DATA'!A:A=$A1620,'SUMMARY DATA'!C:C=$B1620)),
  IF(
    OR(
      ISNUMBER(SEARCH(""CDM CASH DEPOSIT"",$C1620)),
      ISNUMBER(SEARCH(""CASH DEPOSIT"",$C1620)),
      COUNTIF('SUMMARY D"&amp;"ATA'!D:D,$C1620)&lt;&gt;1
    ),
    """",
    IFERROR(TEXTJOIN(CHAR(10),TRUE,FILTER('SUMMARY DATA'!F:F,'SUMMARY DATA'!D:D=$C1620)),"""")
  )
)"),"")</f>
        <v/>
      </c>
      <c r="G1620" s="2" t="str">
        <f>IFERROR(__xludf.DUMMYFUNCTION("IFERROR(
  TEXTJOIN(CHAR(10),TRUE,FILTER('SUMMARY DATA'!G:G,'SUMMARY DATA'!A:A=$A1620,'SUMMARY DATA'!C:C=$B1620)),
  IF(
    OR(
      ISNUMBER(SEARCH(""CDM CASH DEPOSIT"",$C1620)),
      ISNUMBER(SEARCH(""CASH DEPOSIT"",$C1620)),
      COUNTIF('SUMMARY D"&amp;"ATA'!D:D,$C1620)&lt;&gt;1
    ),
    """",
    IFERROR(TEXTJOIN(CHAR(10),TRUE,FILTER('SUMMARY DATA'!G:G,'SUMMARY DATA'!D:D=$C1620)),"""")
  )
)"),"")</f>
        <v/>
      </c>
      <c r="H1620" s="6" t="str">
        <f>IFERROR(__xludf.DUMMYFUNCTION("IFERROR(
  TEXTJOIN(CHAR(10),TRUE,FILTER('SUMMARY DATA'!H:H,'SUMMARY DATA'!A:A=$A1620,'SUMMARY DATA'!C:C=$B1620)),
  IF(
    OR(
      ISNUMBER(SEARCH(""CDM CASH DEPOSIT"",$C1620)),
      ISNUMBER(SEARCH(""CASH DEPOSIT"",$C1620)),
      COUNTIF('SUMMARY D"&amp;"ATA'!D:D,$C1620)&lt;&gt;1
    ),
    """",
    IFERROR(TEXTJOIN(CHAR(10),TRUE,FILTER('SUMMARY DATA'!H:H,'SUMMARY DATA'!D:D=$C1620)),"""")
  )
)"),"")</f>
        <v/>
      </c>
      <c r="I1620" s="6" t="str">
        <f>IFERROR(__xludf.DUMMYFUNCTION("IF(H1620="""","""",
SUM(ARRAYFORMULA(VALUE(SPLIT(H1620,CHAR(10)))))
)"),"")</f>
        <v/>
      </c>
      <c r="J1620" s="2" t="str">
        <f>IFERROR(__xludf.DUMMYFUNCTION("IFERROR(
  TEXTJOIN(CHAR(10),TRUE,FILTER('SUMMARY DATA'!I:I,'SUMMARY DATA'!A:A=$A1620,'SUMMARY DATA'!C:C=$B1620)),
  IF(
    OR(
      ISNUMBER(SEARCH(""CDM CASH DEPOSIT"",$C1620)),
      ISNUMBER(SEARCH(""CASH DEPOSIT"",$C1620)),
      COUNTIF('SUMMARY D"&amp;"ATA'!D:D,$C1620)&lt;&gt;1
    ),
    """",
    IFERROR(TEXTJOIN(CHAR(10),TRUE,FILTER('SUMMARY DATA'!I:I,'SUMMARY DATA'!D:D=$C1620)),"""")
  )
)"),"")</f>
        <v/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 ht="15.75" customHeight="1" spans="1:27">
      <c r="A1621" s="2"/>
      <c r="B1621" s="2"/>
      <c r="C1621" s="2"/>
      <c r="D1621" s="6"/>
      <c r="E1621" s="4" t="str">
        <f>IFERROR(__xludf.DUMMYFUNCTION("IFERROR(
  TEXTJOIN(CHAR(10),TRUE,FILTER('SUMMARY DATA'!E:E,'SUMMARY DATA'!A:A=$A1621,'SUMMARY DATA'!C:C=$B1621)),
  IF(
    OR(
      ISNUMBER(SEARCH(""CDM CASH DEPOSIT"",$C1621)),
      ISNUMBER(SEARCH(""CASH DEPOSIT"",$C1621)),
      COUNTIF('SUMMARY D"&amp;"ATA'!D:D,$C1621)&lt;&gt;1
    ),
    """",
    IFERROR(TEXTJOIN(CHAR(10),TRUE,FILTER('SUMMARY DATA'!E:E,'SUMMARY DATA'!D:D=$C1621)),"""")
  )
)"),"")</f>
        <v/>
      </c>
      <c r="F1621" s="2" t="str">
        <f>IFERROR(__xludf.DUMMYFUNCTION("IFERROR(
  TEXTJOIN(CHAR(10),TRUE,FILTER('SUMMARY DATA'!F:F,'SUMMARY DATA'!A:A=$A1621,'SUMMARY DATA'!C:C=$B1621)),
  IF(
    OR(
      ISNUMBER(SEARCH(""CDM CASH DEPOSIT"",$C1621)),
      ISNUMBER(SEARCH(""CASH DEPOSIT"",$C1621)),
      COUNTIF('SUMMARY D"&amp;"ATA'!D:D,$C1621)&lt;&gt;1
    ),
    """",
    IFERROR(TEXTJOIN(CHAR(10),TRUE,FILTER('SUMMARY DATA'!F:F,'SUMMARY DATA'!D:D=$C1621)),"""")
  )
)"),"")</f>
        <v/>
      </c>
      <c r="G1621" s="2" t="str">
        <f>IFERROR(__xludf.DUMMYFUNCTION("IFERROR(
  TEXTJOIN(CHAR(10),TRUE,FILTER('SUMMARY DATA'!G:G,'SUMMARY DATA'!A:A=$A1621,'SUMMARY DATA'!C:C=$B1621)),
  IF(
    OR(
      ISNUMBER(SEARCH(""CDM CASH DEPOSIT"",$C1621)),
      ISNUMBER(SEARCH(""CASH DEPOSIT"",$C1621)),
      COUNTIF('SUMMARY D"&amp;"ATA'!D:D,$C1621)&lt;&gt;1
    ),
    """",
    IFERROR(TEXTJOIN(CHAR(10),TRUE,FILTER('SUMMARY DATA'!G:G,'SUMMARY DATA'!D:D=$C1621)),"""")
  )
)"),"")</f>
        <v/>
      </c>
      <c r="H1621" s="6" t="str">
        <f>IFERROR(__xludf.DUMMYFUNCTION("IFERROR(
  TEXTJOIN(CHAR(10),TRUE,FILTER('SUMMARY DATA'!H:H,'SUMMARY DATA'!A:A=$A1621,'SUMMARY DATA'!C:C=$B1621)),
  IF(
    OR(
      ISNUMBER(SEARCH(""CDM CASH DEPOSIT"",$C1621)),
      ISNUMBER(SEARCH(""CASH DEPOSIT"",$C1621)),
      COUNTIF('SUMMARY D"&amp;"ATA'!D:D,$C1621)&lt;&gt;1
    ),
    """",
    IFERROR(TEXTJOIN(CHAR(10),TRUE,FILTER('SUMMARY DATA'!H:H,'SUMMARY DATA'!D:D=$C1621)),"""")
  )
)"),"")</f>
        <v/>
      </c>
      <c r="I1621" s="6" t="str">
        <f>IFERROR(__xludf.DUMMYFUNCTION("IF(H1621="""","""",
SUM(ARRAYFORMULA(VALUE(SPLIT(H1621,CHAR(10)))))
)"),"")</f>
        <v/>
      </c>
      <c r="J1621" s="2" t="str">
        <f>IFERROR(__xludf.DUMMYFUNCTION("IFERROR(
  TEXTJOIN(CHAR(10),TRUE,FILTER('SUMMARY DATA'!I:I,'SUMMARY DATA'!A:A=$A1621,'SUMMARY DATA'!C:C=$B1621)),
  IF(
    OR(
      ISNUMBER(SEARCH(""CDM CASH DEPOSIT"",$C1621)),
      ISNUMBER(SEARCH(""CASH DEPOSIT"",$C1621)),
      COUNTIF('SUMMARY D"&amp;"ATA'!D:D,$C1621)&lt;&gt;1
    ),
    """",
    IFERROR(TEXTJOIN(CHAR(10),TRUE,FILTER('SUMMARY DATA'!I:I,'SUMMARY DATA'!D:D=$C1621)),"""")
  )
)"),"")</f>
        <v/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 ht="15.75" customHeight="1" spans="1:27">
      <c r="A1622" s="2"/>
      <c r="B1622" s="2"/>
      <c r="C1622" s="2"/>
      <c r="D1622" s="6"/>
      <c r="E1622" s="4" t="str">
        <f>IFERROR(__xludf.DUMMYFUNCTION("IFERROR(
  TEXTJOIN(CHAR(10),TRUE,FILTER('SUMMARY DATA'!E:E,'SUMMARY DATA'!A:A=$A1622,'SUMMARY DATA'!C:C=$B1622)),
  IF(
    OR(
      ISNUMBER(SEARCH(""CDM CASH DEPOSIT"",$C1622)),
      ISNUMBER(SEARCH(""CASH DEPOSIT"",$C1622)),
      COUNTIF('SUMMARY D"&amp;"ATA'!D:D,$C1622)&lt;&gt;1
    ),
    """",
    IFERROR(TEXTJOIN(CHAR(10),TRUE,FILTER('SUMMARY DATA'!E:E,'SUMMARY DATA'!D:D=$C1622)),"""")
  )
)"),"")</f>
        <v/>
      </c>
      <c r="F1622" s="2" t="str">
        <f>IFERROR(__xludf.DUMMYFUNCTION("IFERROR(
  TEXTJOIN(CHAR(10),TRUE,FILTER('SUMMARY DATA'!F:F,'SUMMARY DATA'!A:A=$A1622,'SUMMARY DATA'!C:C=$B1622)),
  IF(
    OR(
      ISNUMBER(SEARCH(""CDM CASH DEPOSIT"",$C1622)),
      ISNUMBER(SEARCH(""CASH DEPOSIT"",$C1622)),
      COUNTIF('SUMMARY D"&amp;"ATA'!D:D,$C1622)&lt;&gt;1
    ),
    """",
    IFERROR(TEXTJOIN(CHAR(10),TRUE,FILTER('SUMMARY DATA'!F:F,'SUMMARY DATA'!D:D=$C1622)),"""")
  )
)"),"")</f>
        <v/>
      </c>
      <c r="G1622" s="2" t="str">
        <f>IFERROR(__xludf.DUMMYFUNCTION("IFERROR(
  TEXTJOIN(CHAR(10),TRUE,FILTER('SUMMARY DATA'!G:G,'SUMMARY DATA'!A:A=$A1622,'SUMMARY DATA'!C:C=$B1622)),
  IF(
    OR(
      ISNUMBER(SEARCH(""CDM CASH DEPOSIT"",$C1622)),
      ISNUMBER(SEARCH(""CASH DEPOSIT"",$C1622)),
      COUNTIF('SUMMARY D"&amp;"ATA'!D:D,$C1622)&lt;&gt;1
    ),
    """",
    IFERROR(TEXTJOIN(CHAR(10),TRUE,FILTER('SUMMARY DATA'!G:G,'SUMMARY DATA'!D:D=$C1622)),"""")
  )
)"),"")</f>
        <v/>
      </c>
      <c r="H1622" s="6" t="str">
        <f>IFERROR(__xludf.DUMMYFUNCTION("IFERROR(
  TEXTJOIN(CHAR(10),TRUE,FILTER('SUMMARY DATA'!H:H,'SUMMARY DATA'!A:A=$A1622,'SUMMARY DATA'!C:C=$B1622)),
  IF(
    OR(
      ISNUMBER(SEARCH(""CDM CASH DEPOSIT"",$C1622)),
      ISNUMBER(SEARCH(""CASH DEPOSIT"",$C1622)),
      COUNTIF('SUMMARY D"&amp;"ATA'!D:D,$C1622)&lt;&gt;1
    ),
    """",
    IFERROR(TEXTJOIN(CHAR(10),TRUE,FILTER('SUMMARY DATA'!H:H,'SUMMARY DATA'!D:D=$C1622)),"""")
  )
)"),"")</f>
        <v/>
      </c>
      <c r="I1622" s="6" t="str">
        <f>IFERROR(__xludf.DUMMYFUNCTION("IF(H1622="""","""",
SUM(ARRAYFORMULA(VALUE(SPLIT(H1622,CHAR(10)))))
)"),"")</f>
        <v/>
      </c>
      <c r="J1622" s="2" t="str">
        <f>IFERROR(__xludf.DUMMYFUNCTION("IFERROR(
  TEXTJOIN(CHAR(10),TRUE,FILTER('SUMMARY DATA'!I:I,'SUMMARY DATA'!A:A=$A1622,'SUMMARY DATA'!C:C=$B1622)),
  IF(
    OR(
      ISNUMBER(SEARCH(""CDM CASH DEPOSIT"",$C1622)),
      ISNUMBER(SEARCH(""CASH DEPOSIT"",$C1622)),
      COUNTIF('SUMMARY D"&amp;"ATA'!D:D,$C1622)&lt;&gt;1
    ),
    """",
    IFERROR(TEXTJOIN(CHAR(10),TRUE,FILTER('SUMMARY DATA'!I:I,'SUMMARY DATA'!D:D=$C1622)),"""")
  )
)"),"")</f>
        <v/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 ht="15.75" customHeight="1" spans="1:27">
      <c r="A1623" s="2"/>
      <c r="B1623" s="2"/>
      <c r="C1623" s="2"/>
      <c r="D1623" s="6"/>
      <c r="E1623" s="4" t="str">
        <f>IFERROR(__xludf.DUMMYFUNCTION("IFERROR(
  TEXTJOIN(CHAR(10),TRUE,FILTER('SUMMARY DATA'!E:E,'SUMMARY DATA'!A:A=$A1623,'SUMMARY DATA'!C:C=$B1623)),
  IF(
    OR(
      ISNUMBER(SEARCH(""CDM CASH DEPOSIT"",$C1623)),
      ISNUMBER(SEARCH(""CASH DEPOSIT"",$C1623)),
      COUNTIF('SUMMARY D"&amp;"ATA'!D:D,$C1623)&lt;&gt;1
    ),
    """",
    IFERROR(TEXTJOIN(CHAR(10),TRUE,FILTER('SUMMARY DATA'!E:E,'SUMMARY DATA'!D:D=$C1623)),"""")
  )
)"),"")</f>
        <v/>
      </c>
      <c r="F1623" s="2" t="str">
        <f>IFERROR(__xludf.DUMMYFUNCTION("IFERROR(
  TEXTJOIN(CHAR(10),TRUE,FILTER('SUMMARY DATA'!F:F,'SUMMARY DATA'!A:A=$A1623,'SUMMARY DATA'!C:C=$B1623)),
  IF(
    OR(
      ISNUMBER(SEARCH(""CDM CASH DEPOSIT"",$C1623)),
      ISNUMBER(SEARCH(""CASH DEPOSIT"",$C1623)),
      COUNTIF('SUMMARY D"&amp;"ATA'!D:D,$C1623)&lt;&gt;1
    ),
    """",
    IFERROR(TEXTJOIN(CHAR(10),TRUE,FILTER('SUMMARY DATA'!F:F,'SUMMARY DATA'!D:D=$C1623)),"""")
  )
)"),"")</f>
        <v/>
      </c>
      <c r="G1623" s="2" t="str">
        <f>IFERROR(__xludf.DUMMYFUNCTION("IFERROR(
  TEXTJOIN(CHAR(10),TRUE,FILTER('SUMMARY DATA'!G:G,'SUMMARY DATA'!A:A=$A1623,'SUMMARY DATA'!C:C=$B1623)),
  IF(
    OR(
      ISNUMBER(SEARCH(""CDM CASH DEPOSIT"",$C1623)),
      ISNUMBER(SEARCH(""CASH DEPOSIT"",$C1623)),
      COUNTIF('SUMMARY D"&amp;"ATA'!D:D,$C1623)&lt;&gt;1
    ),
    """",
    IFERROR(TEXTJOIN(CHAR(10),TRUE,FILTER('SUMMARY DATA'!G:G,'SUMMARY DATA'!D:D=$C1623)),"""")
  )
)"),"")</f>
        <v/>
      </c>
      <c r="H1623" s="6" t="str">
        <f>IFERROR(__xludf.DUMMYFUNCTION("IFERROR(
  TEXTJOIN(CHAR(10),TRUE,FILTER('SUMMARY DATA'!H:H,'SUMMARY DATA'!A:A=$A1623,'SUMMARY DATA'!C:C=$B1623)),
  IF(
    OR(
      ISNUMBER(SEARCH(""CDM CASH DEPOSIT"",$C1623)),
      ISNUMBER(SEARCH(""CASH DEPOSIT"",$C1623)),
      COUNTIF('SUMMARY D"&amp;"ATA'!D:D,$C1623)&lt;&gt;1
    ),
    """",
    IFERROR(TEXTJOIN(CHAR(10),TRUE,FILTER('SUMMARY DATA'!H:H,'SUMMARY DATA'!D:D=$C1623)),"""")
  )
)"),"")</f>
        <v/>
      </c>
      <c r="I1623" s="6" t="str">
        <f>IFERROR(__xludf.DUMMYFUNCTION("IF(H1623="""","""",
SUM(ARRAYFORMULA(VALUE(SPLIT(H1623,CHAR(10)))))
)"),"")</f>
        <v/>
      </c>
      <c r="J1623" s="2" t="str">
        <f>IFERROR(__xludf.DUMMYFUNCTION("IFERROR(
  TEXTJOIN(CHAR(10),TRUE,FILTER('SUMMARY DATA'!I:I,'SUMMARY DATA'!A:A=$A1623,'SUMMARY DATA'!C:C=$B1623)),
  IF(
    OR(
      ISNUMBER(SEARCH(""CDM CASH DEPOSIT"",$C1623)),
      ISNUMBER(SEARCH(""CASH DEPOSIT"",$C1623)),
      COUNTIF('SUMMARY D"&amp;"ATA'!D:D,$C1623)&lt;&gt;1
    ),
    """",
    IFERROR(TEXTJOIN(CHAR(10),TRUE,FILTER('SUMMARY DATA'!I:I,'SUMMARY DATA'!D:D=$C1623)),"""")
  )
)"),"")</f>
        <v/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 ht="15.75" customHeight="1" spans="1:27">
      <c r="A1624" s="2"/>
      <c r="B1624" s="2"/>
      <c r="C1624" s="2"/>
      <c r="D1624" s="6"/>
      <c r="E1624" s="4" t="str">
        <f>IFERROR(__xludf.DUMMYFUNCTION("IFERROR(
  TEXTJOIN(CHAR(10),TRUE,FILTER('SUMMARY DATA'!E:E,'SUMMARY DATA'!A:A=$A1624,'SUMMARY DATA'!C:C=$B1624)),
  IF(
    OR(
      ISNUMBER(SEARCH(""CDM CASH DEPOSIT"",$C1624)),
      ISNUMBER(SEARCH(""CASH DEPOSIT"",$C1624)),
      COUNTIF('SUMMARY D"&amp;"ATA'!D:D,$C1624)&lt;&gt;1
    ),
    """",
    IFERROR(TEXTJOIN(CHAR(10),TRUE,FILTER('SUMMARY DATA'!E:E,'SUMMARY DATA'!D:D=$C1624)),"""")
  )
)"),"")</f>
        <v/>
      </c>
      <c r="F1624" s="2" t="str">
        <f>IFERROR(__xludf.DUMMYFUNCTION("IFERROR(
  TEXTJOIN(CHAR(10),TRUE,FILTER('SUMMARY DATA'!F:F,'SUMMARY DATA'!A:A=$A1624,'SUMMARY DATA'!C:C=$B1624)),
  IF(
    OR(
      ISNUMBER(SEARCH(""CDM CASH DEPOSIT"",$C1624)),
      ISNUMBER(SEARCH(""CASH DEPOSIT"",$C1624)),
      COUNTIF('SUMMARY D"&amp;"ATA'!D:D,$C1624)&lt;&gt;1
    ),
    """",
    IFERROR(TEXTJOIN(CHAR(10),TRUE,FILTER('SUMMARY DATA'!F:F,'SUMMARY DATA'!D:D=$C1624)),"""")
  )
)"),"")</f>
        <v/>
      </c>
      <c r="G1624" s="2" t="str">
        <f>IFERROR(__xludf.DUMMYFUNCTION("IFERROR(
  TEXTJOIN(CHAR(10),TRUE,FILTER('SUMMARY DATA'!G:G,'SUMMARY DATA'!A:A=$A1624,'SUMMARY DATA'!C:C=$B1624)),
  IF(
    OR(
      ISNUMBER(SEARCH(""CDM CASH DEPOSIT"",$C1624)),
      ISNUMBER(SEARCH(""CASH DEPOSIT"",$C1624)),
      COUNTIF('SUMMARY D"&amp;"ATA'!D:D,$C1624)&lt;&gt;1
    ),
    """",
    IFERROR(TEXTJOIN(CHAR(10),TRUE,FILTER('SUMMARY DATA'!G:G,'SUMMARY DATA'!D:D=$C1624)),"""")
  )
)"),"")</f>
        <v/>
      </c>
      <c r="H1624" s="6" t="str">
        <f>IFERROR(__xludf.DUMMYFUNCTION("IFERROR(
  TEXTJOIN(CHAR(10),TRUE,FILTER('SUMMARY DATA'!H:H,'SUMMARY DATA'!A:A=$A1624,'SUMMARY DATA'!C:C=$B1624)),
  IF(
    OR(
      ISNUMBER(SEARCH(""CDM CASH DEPOSIT"",$C1624)),
      ISNUMBER(SEARCH(""CASH DEPOSIT"",$C1624)),
      COUNTIF('SUMMARY D"&amp;"ATA'!D:D,$C1624)&lt;&gt;1
    ),
    """",
    IFERROR(TEXTJOIN(CHAR(10),TRUE,FILTER('SUMMARY DATA'!H:H,'SUMMARY DATA'!D:D=$C1624)),"""")
  )
)"),"")</f>
        <v/>
      </c>
      <c r="I1624" s="6" t="str">
        <f>IFERROR(__xludf.DUMMYFUNCTION("IF(H1624="""","""",
SUM(ARRAYFORMULA(VALUE(SPLIT(H1624,CHAR(10)))))
)"),"")</f>
        <v/>
      </c>
      <c r="J1624" s="2" t="str">
        <f>IFERROR(__xludf.DUMMYFUNCTION("IFERROR(
  TEXTJOIN(CHAR(10),TRUE,FILTER('SUMMARY DATA'!I:I,'SUMMARY DATA'!A:A=$A1624,'SUMMARY DATA'!C:C=$B1624)),
  IF(
    OR(
      ISNUMBER(SEARCH(""CDM CASH DEPOSIT"",$C1624)),
      ISNUMBER(SEARCH(""CASH DEPOSIT"",$C1624)),
      COUNTIF('SUMMARY D"&amp;"ATA'!D:D,$C1624)&lt;&gt;1
    ),
    """",
    IFERROR(TEXTJOIN(CHAR(10),TRUE,FILTER('SUMMARY DATA'!I:I,'SUMMARY DATA'!D:D=$C1624)),"""")
  )
)"),"")</f>
        <v/>
      </c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 ht="15.75" customHeight="1" spans="1:27">
      <c r="A1625" s="2"/>
      <c r="B1625" s="2"/>
      <c r="C1625" s="2"/>
      <c r="D1625" s="6"/>
      <c r="E1625" s="4" t="str">
        <f>IFERROR(__xludf.DUMMYFUNCTION("IFERROR(
  TEXTJOIN(CHAR(10),TRUE,FILTER('SUMMARY DATA'!E:E,'SUMMARY DATA'!A:A=$A1625,'SUMMARY DATA'!C:C=$B1625)),
  IF(
    OR(
      ISNUMBER(SEARCH(""CDM CASH DEPOSIT"",$C1625)),
      ISNUMBER(SEARCH(""CASH DEPOSIT"",$C1625)),
      COUNTIF('SUMMARY D"&amp;"ATA'!D:D,$C1625)&lt;&gt;1
    ),
    """",
    IFERROR(TEXTJOIN(CHAR(10),TRUE,FILTER('SUMMARY DATA'!E:E,'SUMMARY DATA'!D:D=$C1625)),"""")
  )
)"),"")</f>
        <v/>
      </c>
      <c r="F1625" s="2" t="str">
        <f>IFERROR(__xludf.DUMMYFUNCTION("IFERROR(
  TEXTJOIN(CHAR(10),TRUE,FILTER('SUMMARY DATA'!F:F,'SUMMARY DATA'!A:A=$A1625,'SUMMARY DATA'!C:C=$B1625)),
  IF(
    OR(
      ISNUMBER(SEARCH(""CDM CASH DEPOSIT"",$C1625)),
      ISNUMBER(SEARCH(""CASH DEPOSIT"",$C1625)),
      COUNTIF('SUMMARY D"&amp;"ATA'!D:D,$C1625)&lt;&gt;1
    ),
    """",
    IFERROR(TEXTJOIN(CHAR(10),TRUE,FILTER('SUMMARY DATA'!F:F,'SUMMARY DATA'!D:D=$C1625)),"""")
  )
)"),"")</f>
        <v/>
      </c>
      <c r="G1625" s="2" t="str">
        <f>IFERROR(__xludf.DUMMYFUNCTION("IFERROR(
  TEXTJOIN(CHAR(10),TRUE,FILTER('SUMMARY DATA'!G:G,'SUMMARY DATA'!A:A=$A1625,'SUMMARY DATA'!C:C=$B1625)),
  IF(
    OR(
      ISNUMBER(SEARCH(""CDM CASH DEPOSIT"",$C1625)),
      ISNUMBER(SEARCH(""CASH DEPOSIT"",$C1625)),
      COUNTIF('SUMMARY D"&amp;"ATA'!D:D,$C1625)&lt;&gt;1
    ),
    """",
    IFERROR(TEXTJOIN(CHAR(10),TRUE,FILTER('SUMMARY DATA'!G:G,'SUMMARY DATA'!D:D=$C1625)),"""")
  )
)"),"")</f>
        <v/>
      </c>
      <c r="H1625" s="6" t="str">
        <f>IFERROR(__xludf.DUMMYFUNCTION("IFERROR(
  TEXTJOIN(CHAR(10),TRUE,FILTER('SUMMARY DATA'!H:H,'SUMMARY DATA'!A:A=$A1625,'SUMMARY DATA'!C:C=$B1625)),
  IF(
    OR(
      ISNUMBER(SEARCH(""CDM CASH DEPOSIT"",$C1625)),
      ISNUMBER(SEARCH(""CASH DEPOSIT"",$C1625)),
      COUNTIF('SUMMARY D"&amp;"ATA'!D:D,$C1625)&lt;&gt;1
    ),
    """",
    IFERROR(TEXTJOIN(CHAR(10),TRUE,FILTER('SUMMARY DATA'!H:H,'SUMMARY DATA'!D:D=$C1625)),"""")
  )
)"),"")</f>
        <v/>
      </c>
      <c r="I1625" s="6" t="str">
        <f>IFERROR(__xludf.DUMMYFUNCTION("IF(H1625="""","""",
SUM(ARRAYFORMULA(VALUE(SPLIT(H1625,CHAR(10)))))
)"),"")</f>
        <v/>
      </c>
      <c r="J1625" s="2" t="str">
        <f>IFERROR(__xludf.DUMMYFUNCTION("IFERROR(
  TEXTJOIN(CHAR(10),TRUE,FILTER('SUMMARY DATA'!I:I,'SUMMARY DATA'!A:A=$A1625,'SUMMARY DATA'!C:C=$B1625)),
  IF(
    OR(
      ISNUMBER(SEARCH(""CDM CASH DEPOSIT"",$C1625)),
      ISNUMBER(SEARCH(""CASH DEPOSIT"",$C1625)),
      COUNTIF('SUMMARY D"&amp;"ATA'!D:D,$C1625)&lt;&gt;1
    ),
    """",
    IFERROR(TEXTJOIN(CHAR(10),TRUE,FILTER('SUMMARY DATA'!I:I,'SUMMARY DATA'!D:D=$C1625)),"""")
  )
)"),"")</f>
        <v/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 ht="15.75" customHeight="1" spans="1:27">
      <c r="A1626" s="2"/>
      <c r="B1626" s="2"/>
      <c r="C1626" s="2"/>
      <c r="D1626" s="6"/>
      <c r="E1626" s="4" t="str">
        <f>IFERROR(__xludf.DUMMYFUNCTION("IFERROR(
  TEXTJOIN(CHAR(10),TRUE,FILTER('SUMMARY DATA'!E:E,'SUMMARY DATA'!A:A=$A1626,'SUMMARY DATA'!C:C=$B1626)),
  IF(
    OR(
      ISNUMBER(SEARCH(""CDM CASH DEPOSIT"",$C1626)),
      ISNUMBER(SEARCH(""CASH DEPOSIT"",$C1626)),
      COUNTIF('SUMMARY D"&amp;"ATA'!D:D,$C1626)&lt;&gt;1
    ),
    """",
    IFERROR(TEXTJOIN(CHAR(10),TRUE,FILTER('SUMMARY DATA'!E:E,'SUMMARY DATA'!D:D=$C1626)),"""")
  )
)"),"")</f>
        <v/>
      </c>
      <c r="F1626" s="2" t="str">
        <f>IFERROR(__xludf.DUMMYFUNCTION("IFERROR(
  TEXTJOIN(CHAR(10),TRUE,FILTER('SUMMARY DATA'!F:F,'SUMMARY DATA'!A:A=$A1626,'SUMMARY DATA'!C:C=$B1626)),
  IF(
    OR(
      ISNUMBER(SEARCH(""CDM CASH DEPOSIT"",$C1626)),
      ISNUMBER(SEARCH(""CASH DEPOSIT"",$C1626)),
      COUNTIF('SUMMARY D"&amp;"ATA'!D:D,$C1626)&lt;&gt;1
    ),
    """",
    IFERROR(TEXTJOIN(CHAR(10),TRUE,FILTER('SUMMARY DATA'!F:F,'SUMMARY DATA'!D:D=$C1626)),"""")
  )
)"),"")</f>
        <v/>
      </c>
      <c r="G1626" s="2" t="str">
        <f>IFERROR(__xludf.DUMMYFUNCTION("IFERROR(
  TEXTJOIN(CHAR(10),TRUE,FILTER('SUMMARY DATA'!G:G,'SUMMARY DATA'!A:A=$A1626,'SUMMARY DATA'!C:C=$B1626)),
  IF(
    OR(
      ISNUMBER(SEARCH(""CDM CASH DEPOSIT"",$C1626)),
      ISNUMBER(SEARCH(""CASH DEPOSIT"",$C1626)),
      COUNTIF('SUMMARY D"&amp;"ATA'!D:D,$C1626)&lt;&gt;1
    ),
    """",
    IFERROR(TEXTJOIN(CHAR(10),TRUE,FILTER('SUMMARY DATA'!G:G,'SUMMARY DATA'!D:D=$C1626)),"""")
  )
)"),"")</f>
        <v/>
      </c>
      <c r="H1626" s="6" t="str">
        <f>IFERROR(__xludf.DUMMYFUNCTION("IFERROR(
  TEXTJOIN(CHAR(10),TRUE,FILTER('SUMMARY DATA'!H:H,'SUMMARY DATA'!A:A=$A1626,'SUMMARY DATA'!C:C=$B1626)),
  IF(
    OR(
      ISNUMBER(SEARCH(""CDM CASH DEPOSIT"",$C1626)),
      ISNUMBER(SEARCH(""CASH DEPOSIT"",$C1626)),
      COUNTIF('SUMMARY D"&amp;"ATA'!D:D,$C1626)&lt;&gt;1
    ),
    """",
    IFERROR(TEXTJOIN(CHAR(10),TRUE,FILTER('SUMMARY DATA'!H:H,'SUMMARY DATA'!D:D=$C1626)),"""")
  )
)"),"")</f>
        <v/>
      </c>
      <c r="I1626" s="6" t="str">
        <f>IFERROR(__xludf.DUMMYFUNCTION("IF(H1626="""","""",
SUM(ARRAYFORMULA(VALUE(SPLIT(H1626,CHAR(10)))))
)"),"")</f>
        <v/>
      </c>
      <c r="J1626" s="2" t="str">
        <f>IFERROR(__xludf.DUMMYFUNCTION("IFERROR(
  TEXTJOIN(CHAR(10),TRUE,FILTER('SUMMARY DATA'!I:I,'SUMMARY DATA'!A:A=$A1626,'SUMMARY DATA'!C:C=$B1626)),
  IF(
    OR(
      ISNUMBER(SEARCH(""CDM CASH DEPOSIT"",$C1626)),
      ISNUMBER(SEARCH(""CASH DEPOSIT"",$C1626)),
      COUNTIF('SUMMARY D"&amp;"ATA'!D:D,$C1626)&lt;&gt;1
    ),
    """",
    IFERROR(TEXTJOIN(CHAR(10),TRUE,FILTER('SUMMARY DATA'!I:I,'SUMMARY DATA'!D:D=$C1626)),"""")
  )
)"),"")</f>
        <v/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 ht="15.75" customHeight="1" spans="1:27">
      <c r="A1627" s="2"/>
      <c r="B1627" s="2"/>
      <c r="C1627" s="2"/>
      <c r="D1627" s="6"/>
      <c r="E1627" s="4" t="str">
        <f>IFERROR(__xludf.DUMMYFUNCTION("IFERROR(
  TEXTJOIN(CHAR(10),TRUE,FILTER('SUMMARY DATA'!E:E,'SUMMARY DATA'!A:A=$A1627,'SUMMARY DATA'!C:C=$B1627)),
  IF(
    OR(
      ISNUMBER(SEARCH(""CDM CASH DEPOSIT"",$C1627)),
      ISNUMBER(SEARCH(""CASH DEPOSIT"",$C1627)),
      COUNTIF('SUMMARY D"&amp;"ATA'!D:D,$C1627)&lt;&gt;1
    ),
    """",
    IFERROR(TEXTJOIN(CHAR(10),TRUE,FILTER('SUMMARY DATA'!E:E,'SUMMARY DATA'!D:D=$C1627)),"""")
  )
)"),"")</f>
        <v/>
      </c>
      <c r="F1627" s="2" t="str">
        <f>IFERROR(__xludf.DUMMYFUNCTION("IFERROR(
  TEXTJOIN(CHAR(10),TRUE,FILTER('SUMMARY DATA'!F:F,'SUMMARY DATA'!A:A=$A1627,'SUMMARY DATA'!C:C=$B1627)),
  IF(
    OR(
      ISNUMBER(SEARCH(""CDM CASH DEPOSIT"",$C1627)),
      ISNUMBER(SEARCH(""CASH DEPOSIT"",$C1627)),
      COUNTIF('SUMMARY D"&amp;"ATA'!D:D,$C1627)&lt;&gt;1
    ),
    """",
    IFERROR(TEXTJOIN(CHAR(10),TRUE,FILTER('SUMMARY DATA'!F:F,'SUMMARY DATA'!D:D=$C1627)),"""")
  )
)"),"")</f>
        <v/>
      </c>
      <c r="G1627" s="2" t="str">
        <f>IFERROR(__xludf.DUMMYFUNCTION("IFERROR(
  TEXTJOIN(CHAR(10),TRUE,FILTER('SUMMARY DATA'!G:G,'SUMMARY DATA'!A:A=$A1627,'SUMMARY DATA'!C:C=$B1627)),
  IF(
    OR(
      ISNUMBER(SEARCH(""CDM CASH DEPOSIT"",$C1627)),
      ISNUMBER(SEARCH(""CASH DEPOSIT"",$C1627)),
      COUNTIF('SUMMARY D"&amp;"ATA'!D:D,$C1627)&lt;&gt;1
    ),
    """",
    IFERROR(TEXTJOIN(CHAR(10),TRUE,FILTER('SUMMARY DATA'!G:G,'SUMMARY DATA'!D:D=$C1627)),"""")
  )
)"),"")</f>
        <v/>
      </c>
      <c r="H1627" s="6" t="str">
        <f>IFERROR(__xludf.DUMMYFUNCTION("IFERROR(
  TEXTJOIN(CHAR(10),TRUE,FILTER('SUMMARY DATA'!H:H,'SUMMARY DATA'!A:A=$A1627,'SUMMARY DATA'!C:C=$B1627)),
  IF(
    OR(
      ISNUMBER(SEARCH(""CDM CASH DEPOSIT"",$C1627)),
      ISNUMBER(SEARCH(""CASH DEPOSIT"",$C1627)),
      COUNTIF('SUMMARY D"&amp;"ATA'!D:D,$C1627)&lt;&gt;1
    ),
    """",
    IFERROR(TEXTJOIN(CHAR(10),TRUE,FILTER('SUMMARY DATA'!H:H,'SUMMARY DATA'!D:D=$C1627)),"""")
  )
)"),"")</f>
        <v/>
      </c>
      <c r="I1627" s="6" t="str">
        <f>IFERROR(__xludf.DUMMYFUNCTION("IF(H1627="""","""",
SUM(ARRAYFORMULA(VALUE(SPLIT(H1627,CHAR(10)))))
)"),"")</f>
        <v/>
      </c>
      <c r="J1627" s="2" t="str">
        <f>IFERROR(__xludf.DUMMYFUNCTION("IFERROR(
  TEXTJOIN(CHAR(10),TRUE,FILTER('SUMMARY DATA'!I:I,'SUMMARY DATA'!A:A=$A1627,'SUMMARY DATA'!C:C=$B1627)),
  IF(
    OR(
      ISNUMBER(SEARCH(""CDM CASH DEPOSIT"",$C1627)),
      ISNUMBER(SEARCH(""CASH DEPOSIT"",$C1627)),
      COUNTIF('SUMMARY D"&amp;"ATA'!D:D,$C1627)&lt;&gt;1
    ),
    """",
    IFERROR(TEXTJOIN(CHAR(10),TRUE,FILTER('SUMMARY DATA'!I:I,'SUMMARY DATA'!D:D=$C1627)),"""")
  )
)"),"")</f>
        <v/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 ht="15.75" customHeight="1" spans="1:27">
      <c r="A1628" s="2"/>
      <c r="B1628" s="2"/>
      <c r="C1628" s="2"/>
      <c r="D1628" s="6"/>
      <c r="E1628" s="4" t="str">
        <f>IFERROR(__xludf.DUMMYFUNCTION("IFERROR(
  TEXTJOIN(CHAR(10),TRUE,FILTER('SUMMARY DATA'!E:E,'SUMMARY DATA'!A:A=$A1628,'SUMMARY DATA'!C:C=$B1628)),
  IF(
    OR(
      ISNUMBER(SEARCH(""CDM CASH DEPOSIT"",$C1628)),
      ISNUMBER(SEARCH(""CASH DEPOSIT"",$C1628)),
      COUNTIF('SUMMARY D"&amp;"ATA'!D:D,$C1628)&lt;&gt;1
    ),
    """",
    IFERROR(TEXTJOIN(CHAR(10),TRUE,FILTER('SUMMARY DATA'!E:E,'SUMMARY DATA'!D:D=$C1628)),"""")
  )
)"),"")</f>
        <v/>
      </c>
      <c r="F1628" s="2" t="str">
        <f>IFERROR(__xludf.DUMMYFUNCTION("IFERROR(
  TEXTJOIN(CHAR(10),TRUE,FILTER('SUMMARY DATA'!F:F,'SUMMARY DATA'!A:A=$A1628,'SUMMARY DATA'!C:C=$B1628)),
  IF(
    OR(
      ISNUMBER(SEARCH(""CDM CASH DEPOSIT"",$C1628)),
      ISNUMBER(SEARCH(""CASH DEPOSIT"",$C1628)),
      COUNTIF('SUMMARY D"&amp;"ATA'!D:D,$C1628)&lt;&gt;1
    ),
    """",
    IFERROR(TEXTJOIN(CHAR(10),TRUE,FILTER('SUMMARY DATA'!F:F,'SUMMARY DATA'!D:D=$C1628)),"""")
  )
)"),"")</f>
        <v/>
      </c>
      <c r="G1628" s="2" t="str">
        <f>IFERROR(__xludf.DUMMYFUNCTION("IFERROR(
  TEXTJOIN(CHAR(10),TRUE,FILTER('SUMMARY DATA'!G:G,'SUMMARY DATA'!A:A=$A1628,'SUMMARY DATA'!C:C=$B1628)),
  IF(
    OR(
      ISNUMBER(SEARCH(""CDM CASH DEPOSIT"",$C1628)),
      ISNUMBER(SEARCH(""CASH DEPOSIT"",$C1628)),
      COUNTIF('SUMMARY D"&amp;"ATA'!D:D,$C1628)&lt;&gt;1
    ),
    """",
    IFERROR(TEXTJOIN(CHAR(10),TRUE,FILTER('SUMMARY DATA'!G:G,'SUMMARY DATA'!D:D=$C1628)),"""")
  )
)"),"")</f>
        <v/>
      </c>
      <c r="H1628" s="6" t="str">
        <f>IFERROR(__xludf.DUMMYFUNCTION("IFERROR(
  TEXTJOIN(CHAR(10),TRUE,FILTER('SUMMARY DATA'!H:H,'SUMMARY DATA'!A:A=$A1628,'SUMMARY DATA'!C:C=$B1628)),
  IF(
    OR(
      ISNUMBER(SEARCH(""CDM CASH DEPOSIT"",$C1628)),
      ISNUMBER(SEARCH(""CASH DEPOSIT"",$C1628)),
      COUNTIF('SUMMARY D"&amp;"ATA'!D:D,$C1628)&lt;&gt;1
    ),
    """",
    IFERROR(TEXTJOIN(CHAR(10),TRUE,FILTER('SUMMARY DATA'!H:H,'SUMMARY DATA'!D:D=$C1628)),"""")
  )
)"),"")</f>
        <v/>
      </c>
      <c r="I1628" s="6" t="str">
        <f>IFERROR(__xludf.DUMMYFUNCTION("IF(H1628="""","""",
SUM(ARRAYFORMULA(VALUE(SPLIT(H1628,CHAR(10)))))
)"),"")</f>
        <v/>
      </c>
      <c r="J1628" s="2" t="str">
        <f>IFERROR(__xludf.DUMMYFUNCTION("IFERROR(
  TEXTJOIN(CHAR(10),TRUE,FILTER('SUMMARY DATA'!I:I,'SUMMARY DATA'!A:A=$A1628,'SUMMARY DATA'!C:C=$B1628)),
  IF(
    OR(
      ISNUMBER(SEARCH(""CDM CASH DEPOSIT"",$C1628)),
      ISNUMBER(SEARCH(""CASH DEPOSIT"",$C1628)),
      COUNTIF('SUMMARY D"&amp;"ATA'!D:D,$C1628)&lt;&gt;1
    ),
    """",
    IFERROR(TEXTJOIN(CHAR(10),TRUE,FILTER('SUMMARY DATA'!I:I,'SUMMARY DATA'!D:D=$C1628)),"""")
  )
)"),"")</f>
        <v/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 ht="15.75" customHeight="1" spans="1:27">
      <c r="A1629" s="2"/>
      <c r="B1629" s="2"/>
      <c r="C1629" s="2"/>
      <c r="D1629" s="6"/>
      <c r="E1629" s="4" t="str">
        <f>IFERROR(__xludf.DUMMYFUNCTION("IFERROR(
  TEXTJOIN(CHAR(10),TRUE,FILTER('SUMMARY DATA'!E:E,'SUMMARY DATA'!A:A=$A1629,'SUMMARY DATA'!C:C=$B1629)),
  IF(
    OR(
      ISNUMBER(SEARCH(""CDM CASH DEPOSIT"",$C1629)),
      ISNUMBER(SEARCH(""CASH DEPOSIT"",$C1629)),
      COUNTIF('SUMMARY D"&amp;"ATA'!D:D,$C1629)&lt;&gt;1
    ),
    """",
    IFERROR(TEXTJOIN(CHAR(10),TRUE,FILTER('SUMMARY DATA'!E:E,'SUMMARY DATA'!D:D=$C1629)),"""")
  )
)"),"")</f>
        <v/>
      </c>
      <c r="F1629" s="2" t="str">
        <f>IFERROR(__xludf.DUMMYFUNCTION("IFERROR(
  TEXTJOIN(CHAR(10),TRUE,FILTER('SUMMARY DATA'!F:F,'SUMMARY DATA'!A:A=$A1629,'SUMMARY DATA'!C:C=$B1629)),
  IF(
    OR(
      ISNUMBER(SEARCH(""CDM CASH DEPOSIT"",$C1629)),
      ISNUMBER(SEARCH(""CASH DEPOSIT"",$C1629)),
      COUNTIF('SUMMARY D"&amp;"ATA'!D:D,$C1629)&lt;&gt;1
    ),
    """",
    IFERROR(TEXTJOIN(CHAR(10),TRUE,FILTER('SUMMARY DATA'!F:F,'SUMMARY DATA'!D:D=$C1629)),"""")
  )
)"),"")</f>
        <v/>
      </c>
      <c r="G1629" s="2" t="str">
        <f>IFERROR(__xludf.DUMMYFUNCTION("IFERROR(
  TEXTJOIN(CHAR(10),TRUE,FILTER('SUMMARY DATA'!G:G,'SUMMARY DATA'!A:A=$A1629,'SUMMARY DATA'!C:C=$B1629)),
  IF(
    OR(
      ISNUMBER(SEARCH(""CDM CASH DEPOSIT"",$C1629)),
      ISNUMBER(SEARCH(""CASH DEPOSIT"",$C1629)),
      COUNTIF('SUMMARY D"&amp;"ATA'!D:D,$C1629)&lt;&gt;1
    ),
    """",
    IFERROR(TEXTJOIN(CHAR(10),TRUE,FILTER('SUMMARY DATA'!G:G,'SUMMARY DATA'!D:D=$C1629)),"""")
  )
)"),"")</f>
        <v/>
      </c>
      <c r="H1629" s="6" t="str">
        <f>IFERROR(__xludf.DUMMYFUNCTION("IFERROR(
  TEXTJOIN(CHAR(10),TRUE,FILTER('SUMMARY DATA'!H:H,'SUMMARY DATA'!A:A=$A1629,'SUMMARY DATA'!C:C=$B1629)),
  IF(
    OR(
      ISNUMBER(SEARCH(""CDM CASH DEPOSIT"",$C1629)),
      ISNUMBER(SEARCH(""CASH DEPOSIT"",$C1629)),
      COUNTIF('SUMMARY D"&amp;"ATA'!D:D,$C1629)&lt;&gt;1
    ),
    """",
    IFERROR(TEXTJOIN(CHAR(10),TRUE,FILTER('SUMMARY DATA'!H:H,'SUMMARY DATA'!D:D=$C1629)),"""")
  )
)"),"")</f>
        <v/>
      </c>
      <c r="I1629" s="6" t="str">
        <f>IFERROR(__xludf.DUMMYFUNCTION("IF(H1629="""","""",
SUM(ARRAYFORMULA(VALUE(SPLIT(H1629,CHAR(10)))))
)"),"")</f>
        <v/>
      </c>
      <c r="J1629" s="2" t="str">
        <f>IFERROR(__xludf.DUMMYFUNCTION("IFERROR(
  TEXTJOIN(CHAR(10),TRUE,FILTER('SUMMARY DATA'!I:I,'SUMMARY DATA'!A:A=$A1629,'SUMMARY DATA'!C:C=$B1629)),
  IF(
    OR(
      ISNUMBER(SEARCH(""CDM CASH DEPOSIT"",$C1629)),
      ISNUMBER(SEARCH(""CASH DEPOSIT"",$C1629)),
      COUNTIF('SUMMARY D"&amp;"ATA'!D:D,$C1629)&lt;&gt;1
    ),
    """",
    IFERROR(TEXTJOIN(CHAR(10),TRUE,FILTER('SUMMARY DATA'!I:I,'SUMMARY DATA'!D:D=$C1629)),"""")
  )
)"),"")</f>
        <v/>
      </c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 ht="15.75" customHeight="1" spans="1:27">
      <c r="A1630" s="2"/>
      <c r="B1630" s="2"/>
      <c r="C1630" s="2"/>
      <c r="D1630" s="6"/>
      <c r="E1630" s="4" t="str">
        <f>IFERROR(__xludf.DUMMYFUNCTION("IFERROR(
  TEXTJOIN(CHAR(10),TRUE,FILTER('SUMMARY DATA'!E:E,'SUMMARY DATA'!A:A=$A1630,'SUMMARY DATA'!C:C=$B1630)),
  IF(
    OR(
      ISNUMBER(SEARCH(""CDM CASH DEPOSIT"",$C1630)),
      ISNUMBER(SEARCH(""CASH DEPOSIT"",$C1630)),
      COUNTIF('SUMMARY D"&amp;"ATA'!D:D,$C1630)&lt;&gt;1
    ),
    """",
    IFERROR(TEXTJOIN(CHAR(10),TRUE,FILTER('SUMMARY DATA'!E:E,'SUMMARY DATA'!D:D=$C1630)),"""")
  )
)"),"")</f>
        <v/>
      </c>
      <c r="F1630" s="2" t="str">
        <f>IFERROR(__xludf.DUMMYFUNCTION("IFERROR(
  TEXTJOIN(CHAR(10),TRUE,FILTER('SUMMARY DATA'!F:F,'SUMMARY DATA'!A:A=$A1630,'SUMMARY DATA'!C:C=$B1630)),
  IF(
    OR(
      ISNUMBER(SEARCH(""CDM CASH DEPOSIT"",$C1630)),
      ISNUMBER(SEARCH(""CASH DEPOSIT"",$C1630)),
      COUNTIF('SUMMARY D"&amp;"ATA'!D:D,$C1630)&lt;&gt;1
    ),
    """",
    IFERROR(TEXTJOIN(CHAR(10),TRUE,FILTER('SUMMARY DATA'!F:F,'SUMMARY DATA'!D:D=$C1630)),"""")
  )
)"),"")</f>
        <v/>
      </c>
      <c r="G1630" s="2" t="str">
        <f>IFERROR(__xludf.DUMMYFUNCTION("IFERROR(
  TEXTJOIN(CHAR(10),TRUE,FILTER('SUMMARY DATA'!G:G,'SUMMARY DATA'!A:A=$A1630,'SUMMARY DATA'!C:C=$B1630)),
  IF(
    OR(
      ISNUMBER(SEARCH(""CDM CASH DEPOSIT"",$C1630)),
      ISNUMBER(SEARCH(""CASH DEPOSIT"",$C1630)),
      COUNTIF('SUMMARY D"&amp;"ATA'!D:D,$C1630)&lt;&gt;1
    ),
    """",
    IFERROR(TEXTJOIN(CHAR(10),TRUE,FILTER('SUMMARY DATA'!G:G,'SUMMARY DATA'!D:D=$C1630)),"""")
  )
)"),"")</f>
        <v/>
      </c>
      <c r="H1630" s="6" t="str">
        <f>IFERROR(__xludf.DUMMYFUNCTION("IFERROR(
  TEXTJOIN(CHAR(10),TRUE,FILTER('SUMMARY DATA'!H:H,'SUMMARY DATA'!A:A=$A1630,'SUMMARY DATA'!C:C=$B1630)),
  IF(
    OR(
      ISNUMBER(SEARCH(""CDM CASH DEPOSIT"",$C1630)),
      ISNUMBER(SEARCH(""CASH DEPOSIT"",$C1630)),
      COUNTIF('SUMMARY D"&amp;"ATA'!D:D,$C1630)&lt;&gt;1
    ),
    """",
    IFERROR(TEXTJOIN(CHAR(10),TRUE,FILTER('SUMMARY DATA'!H:H,'SUMMARY DATA'!D:D=$C1630)),"""")
  )
)"),"")</f>
        <v/>
      </c>
      <c r="I1630" s="6" t="str">
        <f>IFERROR(__xludf.DUMMYFUNCTION("IF(H1630="""","""",
SUM(ARRAYFORMULA(VALUE(SPLIT(H1630,CHAR(10)))))
)"),"")</f>
        <v/>
      </c>
      <c r="J1630" s="2" t="str">
        <f>IFERROR(__xludf.DUMMYFUNCTION("IFERROR(
  TEXTJOIN(CHAR(10),TRUE,FILTER('SUMMARY DATA'!I:I,'SUMMARY DATA'!A:A=$A1630,'SUMMARY DATA'!C:C=$B1630)),
  IF(
    OR(
      ISNUMBER(SEARCH(""CDM CASH DEPOSIT"",$C1630)),
      ISNUMBER(SEARCH(""CASH DEPOSIT"",$C1630)),
      COUNTIF('SUMMARY D"&amp;"ATA'!D:D,$C1630)&lt;&gt;1
    ),
    """",
    IFERROR(TEXTJOIN(CHAR(10),TRUE,FILTER('SUMMARY DATA'!I:I,'SUMMARY DATA'!D:D=$C1630)),"""")
  )
)"),"")</f>
        <v/>
      </c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 ht="15.75" customHeight="1" spans="1:27">
      <c r="A1631" s="2"/>
      <c r="B1631" s="2"/>
      <c r="C1631" s="2"/>
      <c r="D1631" s="6"/>
      <c r="E1631" s="4" t="str">
        <f>IFERROR(__xludf.DUMMYFUNCTION("IFERROR(
  TEXTJOIN(CHAR(10),TRUE,FILTER('SUMMARY DATA'!E:E,'SUMMARY DATA'!A:A=$A1631,'SUMMARY DATA'!C:C=$B1631)),
  IF(
    OR(
      ISNUMBER(SEARCH(""CDM CASH DEPOSIT"",$C1631)),
      ISNUMBER(SEARCH(""CASH DEPOSIT"",$C1631)),
      COUNTIF('SUMMARY D"&amp;"ATA'!D:D,$C1631)&lt;&gt;1
    ),
    """",
    IFERROR(TEXTJOIN(CHAR(10),TRUE,FILTER('SUMMARY DATA'!E:E,'SUMMARY DATA'!D:D=$C1631)),"""")
  )
)"),"")</f>
        <v/>
      </c>
      <c r="F1631" s="2" t="str">
        <f>IFERROR(__xludf.DUMMYFUNCTION("IFERROR(
  TEXTJOIN(CHAR(10),TRUE,FILTER('SUMMARY DATA'!F:F,'SUMMARY DATA'!A:A=$A1631,'SUMMARY DATA'!C:C=$B1631)),
  IF(
    OR(
      ISNUMBER(SEARCH(""CDM CASH DEPOSIT"",$C1631)),
      ISNUMBER(SEARCH(""CASH DEPOSIT"",$C1631)),
      COUNTIF('SUMMARY D"&amp;"ATA'!D:D,$C1631)&lt;&gt;1
    ),
    """",
    IFERROR(TEXTJOIN(CHAR(10),TRUE,FILTER('SUMMARY DATA'!F:F,'SUMMARY DATA'!D:D=$C1631)),"""")
  )
)"),"")</f>
        <v/>
      </c>
      <c r="G1631" s="2" t="str">
        <f>IFERROR(__xludf.DUMMYFUNCTION("IFERROR(
  TEXTJOIN(CHAR(10),TRUE,FILTER('SUMMARY DATA'!G:G,'SUMMARY DATA'!A:A=$A1631,'SUMMARY DATA'!C:C=$B1631)),
  IF(
    OR(
      ISNUMBER(SEARCH(""CDM CASH DEPOSIT"",$C1631)),
      ISNUMBER(SEARCH(""CASH DEPOSIT"",$C1631)),
      COUNTIF('SUMMARY D"&amp;"ATA'!D:D,$C1631)&lt;&gt;1
    ),
    """",
    IFERROR(TEXTJOIN(CHAR(10),TRUE,FILTER('SUMMARY DATA'!G:G,'SUMMARY DATA'!D:D=$C1631)),"""")
  )
)"),"")</f>
        <v/>
      </c>
      <c r="H1631" s="6" t="str">
        <f>IFERROR(__xludf.DUMMYFUNCTION("IFERROR(
  TEXTJOIN(CHAR(10),TRUE,FILTER('SUMMARY DATA'!H:H,'SUMMARY DATA'!A:A=$A1631,'SUMMARY DATA'!C:C=$B1631)),
  IF(
    OR(
      ISNUMBER(SEARCH(""CDM CASH DEPOSIT"",$C1631)),
      ISNUMBER(SEARCH(""CASH DEPOSIT"",$C1631)),
      COUNTIF('SUMMARY D"&amp;"ATA'!D:D,$C1631)&lt;&gt;1
    ),
    """",
    IFERROR(TEXTJOIN(CHAR(10),TRUE,FILTER('SUMMARY DATA'!H:H,'SUMMARY DATA'!D:D=$C1631)),"""")
  )
)"),"")</f>
        <v/>
      </c>
      <c r="I1631" s="6" t="str">
        <f>IFERROR(__xludf.DUMMYFUNCTION("IF(H1631="""","""",
SUM(ARRAYFORMULA(VALUE(SPLIT(H1631,CHAR(10)))))
)"),"")</f>
        <v/>
      </c>
      <c r="J1631" s="2" t="str">
        <f>IFERROR(__xludf.DUMMYFUNCTION("IFERROR(
  TEXTJOIN(CHAR(10),TRUE,FILTER('SUMMARY DATA'!I:I,'SUMMARY DATA'!A:A=$A1631,'SUMMARY DATA'!C:C=$B1631)),
  IF(
    OR(
      ISNUMBER(SEARCH(""CDM CASH DEPOSIT"",$C1631)),
      ISNUMBER(SEARCH(""CASH DEPOSIT"",$C1631)),
      COUNTIF('SUMMARY D"&amp;"ATA'!D:D,$C1631)&lt;&gt;1
    ),
    """",
    IFERROR(TEXTJOIN(CHAR(10),TRUE,FILTER('SUMMARY DATA'!I:I,'SUMMARY DATA'!D:D=$C1631)),"""")
  )
)"),"")</f>
        <v/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 ht="15.75" customHeight="1" spans="1:27">
      <c r="A1632" s="2"/>
      <c r="B1632" s="2"/>
      <c r="C1632" s="2"/>
      <c r="D1632" s="6"/>
      <c r="E1632" s="4" t="str">
        <f>IFERROR(__xludf.DUMMYFUNCTION("IFERROR(
  TEXTJOIN(CHAR(10),TRUE,FILTER('SUMMARY DATA'!E:E,'SUMMARY DATA'!A:A=$A1632,'SUMMARY DATA'!C:C=$B1632)),
  IF(
    OR(
      ISNUMBER(SEARCH(""CDM CASH DEPOSIT"",$C1632)),
      ISNUMBER(SEARCH(""CASH DEPOSIT"",$C1632)),
      COUNTIF('SUMMARY D"&amp;"ATA'!D:D,$C1632)&lt;&gt;1
    ),
    """",
    IFERROR(TEXTJOIN(CHAR(10),TRUE,FILTER('SUMMARY DATA'!E:E,'SUMMARY DATA'!D:D=$C1632)),"""")
  )
)"),"")</f>
        <v/>
      </c>
      <c r="F1632" s="2" t="str">
        <f>IFERROR(__xludf.DUMMYFUNCTION("IFERROR(
  TEXTJOIN(CHAR(10),TRUE,FILTER('SUMMARY DATA'!F:F,'SUMMARY DATA'!A:A=$A1632,'SUMMARY DATA'!C:C=$B1632)),
  IF(
    OR(
      ISNUMBER(SEARCH(""CDM CASH DEPOSIT"",$C1632)),
      ISNUMBER(SEARCH(""CASH DEPOSIT"",$C1632)),
      COUNTIF('SUMMARY D"&amp;"ATA'!D:D,$C1632)&lt;&gt;1
    ),
    """",
    IFERROR(TEXTJOIN(CHAR(10),TRUE,FILTER('SUMMARY DATA'!F:F,'SUMMARY DATA'!D:D=$C1632)),"""")
  )
)"),"")</f>
        <v/>
      </c>
      <c r="G1632" s="2" t="str">
        <f>IFERROR(__xludf.DUMMYFUNCTION("IFERROR(
  TEXTJOIN(CHAR(10),TRUE,FILTER('SUMMARY DATA'!G:G,'SUMMARY DATA'!A:A=$A1632,'SUMMARY DATA'!C:C=$B1632)),
  IF(
    OR(
      ISNUMBER(SEARCH(""CDM CASH DEPOSIT"",$C1632)),
      ISNUMBER(SEARCH(""CASH DEPOSIT"",$C1632)),
      COUNTIF('SUMMARY D"&amp;"ATA'!D:D,$C1632)&lt;&gt;1
    ),
    """",
    IFERROR(TEXTJOIN(CHAR(10),TRUE,FILTER('SUMMARY DATA'!G:G,'SUMMARY DATA'!D:D=$C1632)),"""")
  )
)"),"")</f>
        <v/>
      </c>
      <c r="H1632" s="6" t="str">
        <f>IFERROR(__xludf.DUMMYFUNCTION("IFERROR(
  TEXTJOIN(CHAR(10),TRUE,FILTER('SUMMARY DATA'!H:H,'SUMMARY DATA'!A:A=$A1632,'SUMMARY DATA'!C:C=$B1632)),
  IF(
    OR(
      ISNUMBER(SEARCH(""CDM CASH DEPOSIT"",$C1632)),
      ISNUMBER(SEARCH(""CASH DEPOSIT"",$C1632)),
      COUNTIF('SUMMARY D"&amp;"ATA'!D:D,$C1632)&lt;&gt;1
    ),
    """",
    IFERROR(TEXTJOIN(CHAR(10),TRUE,FILTER('SUMMARY DATA'!H:H,'SUMMARY DATA'!D:D=$C1632)),"""")
  )
)"),"")</f>
        <v/>
      </c>
      <c r="I1632" s="6" t="str">
        <f>IFERROR(__xludf.DUMMYFUNCTION("IF(H1632="""","""",
SUM(ARRAYFORMULA(VALUE(SPLIT(H1632,CHAR(10)))))
)"),"")</f>
        <v/>
      </c>
      <c r="J1632" s="2" t="str">
        <f>IFERROR(__xludf.DUMMYFUNCTION("IFERROR(
  TEXTJOIN(CHAR(10),TRUE,FILTER('SUMMARY DATA'!I:I,'SUMMARY DATA'!A:A=$A1632,'SUMMARY DATA'!C:C=$B1632)),
  IF(
    OR(
      ISNUMBER(SEARCH(""CDM CASH DEPOSIT"",$C1632)),
      ISNUMBER(SEARCH(""CASH DEPOSIT"",$C1632)),
      COUNTIF('SUMMARY D"&amp;"ATA'!D:D,$C1632)&lt;&gt;1
    ),
    """",
    IFERROR(TEXTJOIN(CHAR(10),TRUE,FILTER('SUMMARY DATA'!I:I,'SUMMARY DATA'!D:D=$C1632)),"""")
  )
)"),"")</f>
        <v/>
      </c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 ht="15.75" customHeight="1" spans="1:27">
      <c r="A1633" s="2"/>
      <c r="B1633" s="2"/>
      <c r="C1633" s="2"/>
      <c r="D1633" s="6"/>
      <c r="E1633" s="4" t="str">
        <f>IFERROR(__xludf.DUMMYFUNCTION("IFERROR(
  TEXTJOIN(CHAR(10),TRUE,FILTER('SUMMARY DATA'!E:E,'SUMMARY DATA'!A:A=$A1633,'SUMMARY DATA'!C:C=$B1633)),
  IF(
    OR(
      ISNUMBER(SEARCH(""CDM CASH DEPOSIT"",$C1633)),
      ISNUMBER(SEARCH(""CASH DEPOSIT"",$C1633)),
      COUNTIF('SUMMARY D"&amp;"ATA'!D:D,$C1633)&lt;&gt;1
    ),
    """",
    IFERROR(TEXTJOIN(CHAR(10),TRUE,FILTER('SUMMARY DATA'!E:E,'SUMMARY DATA'!D:D=$C1633)),"""")
  )
)"),"")</f>
        <v/>
      </c>
      <c r="F1633" s="2" t="str">
        <f>IFERROR(__xludf.DUMMYFUNCTION("IFERROR(
  TEXTJOIN(CHAR(10),TRUE,FILTER('SUMMARY DATA'!F:F,'SUMMARY DATA'!A:A=$A1633,'SUMMARY DATA'!C:C=$B1633)),
  IF(
    OR(
      ISNUMBER(SEARCH(""CDM CASH DEPOSIT"",$C1633)),
      ISNUMBER(SEARCH(""CASH DEPOSIT"",$C1633)),
      COUNTIF('SUMMARY D"&amp;"ATA'!D:D,$C1633)&lt;&gt;1
    ),
    """",
    IFERROR(TEXTJOIN(CHAR(10),TRUE,FILTER('SUMMARY DATA'!F:F,'SUMMARY DATA'!D:D=$C1633)),"""")
  )
)"),"")</f>
        <v/>
      </c>
      <c r="G1633" s="2" t="str">
        <f>IFERROR(__xludf.DUMMYFUNCTION("IFERROR(
  TEXTJOIN(CHAR(10),TRUE,FILTER('SUMMARY DATA'!G:G,'SUMMARY DATA'!A:A=$A1633,'SUMMARY DATA'!C:C=$B1633)),
  IF(
    OR(
      ISNUMBER(SEARCH(""CDM CASH DEPOSIT"",$C1633)),
      ISNUMBER(SEARCH(""CASH DEPOSIT"",$C1633)),
      COUNTIF('SUMMARY D"&amp;"ATA'!D:D,$C1633)&lt;&gt;1
    ),
    """",
    IFERROR(TEXTJOIN(CHAR(10),TRUE,FILTER('SUMMARY DATA'!G:G,'SUMMARY DATA'!D:D=$C1633)),"""")
  )
)"),"")</f>
        <v/>
      </c>
      <c r="H1633" s="6" t="str">
        <f>IFERROR(__xludf.DUMMYFUNCTION("IFERROR(
  TEXTJOIN(CHAR(10),TRUE,FILTER('SUMMARY DATA'!H:H,'SUMMARY DATA'!A:A=$A1633,'SUMMARY DATA'!C:C=$B1633)),
  IF(
    OR(
      ISNUMBER(SEARCH(""CDM CASH DEPOSIT"",$C1633)),
      ISNUMBER(SEARCH(""CASH DEPOSIT"",$C1633)),
      COUNTIF('SUMMARY D"&amp;"ATA'!D:D,$C1633)&lt;&gt;1
    ),
    """",
    IFERROR(TEXTJOIN(CHAR(10),TRUE,FILTER('SUMMARY DATA'!H:H,'SUMMARY DATA'!D:D=$C1633)),"""")
  )
)"),"")</f>
        <v/>
      </c>
      <c r="I1633" s="6" t="str">
        <f>IFERROR(__xludf.DUMMYFUNCTION("IF(H1633="""","""",
SUM(ARRAYFORMULA(VALUE(SPLIT(H1633,CHAR(10)))))
)"),"")</f>
        <v/>
      </c>
      <c r="J1633" s="2" t="str">
        <f>IFERROR(__xludf.DUMMYFUNCTION("IFERROR(
  TEXTJOIN(CHAR(10),TRUE,FILTER('SUMMARY DATA'!I:I,'SUMMARY DATA'!A:A=$A1633,'SUMMARY DATA'!C:C=$B1633)),
  IF(
    OR(
      ISNUMBER(SEARCH(""CDM CASH DEPOSIT"",$C1633)),
      ISNUMBER(SEARCH(""CASH DEPOSIT"",$C1633)),
      COUNTIF('SUMMARY D"&amp;"ATA'!D:D,$C1633)&lt;&gt;1
    ),
    """",
    IFERROR(TEXTJOIN(CHAR(10),TRUE,FILTER('SUMMARY DATA'!I:I,'SUMMARY DATA'!D:D=$C1633)),"""")
  )
)"),"")</f>
        <v/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 ht="15.75" customHeight="1" spans="1:27">
      <c r="A1634" s="2"/>
      <c r="B1634" s="2"/>
      <c r="C1634" s="2"/>
      <c r="D1634" s="6"/>
      <c r="E1634" s="4" t="str">
        <f>IFERROR(__xludf.DUMMYFUNCTION("IFERROR(
  TEXTJOIN(CHAR(10),TRUE,FILTER('SUMMARY DATA'!E:E,'SUMMARY DATA'!A:A=$A1634,'SUMMARY DATA'!C:C=$B1634)),
  IF(
    OR(
      ISNUMBER(SEARCH(""CDM CASH DEPOSIT"",$C1634)),
      ISNUMBER(SEARCH(""CASH DEPOSIT"",$C1634)),
      COUNTIF('SUMMARY D"&amp;"ATA'!D:D,$C1634)&lt;&gt;1
    ),
    """",
    IFERROR(TEXTJOIN(CHAR(10),TRUE,FILTER('SUMMARY DATA'!E:E,'SUMMARY DATA'!D:D=$C1634)),"""")
  )
)"),"")</f>
        <v/>
      </c>
      <c r="F1634" s="2" t="str">
        <f>IFERROR(__xludf.DUMMYFUNCTION("IFERROR(
  TEXTJOIN(CHAR(10),TRUE,FILTER('SUMMARY DATA'!F:F,'SUMMARY DATA'!A:A=$A1634,'SUMMARY DATA'!C:C=$B1634)),
  IF(
    OR(
      ISNUMBER(SEARCH(""CDM CASH DEPOSIT"",$C1634)),
      ISNUMBER(SEARCH(""CASH DEPOSIT"",$C1634)),
      COUNTIF('SUMMARY D"&amp;"ATA'!D:D,$C1634)&lt;&gt;1
    ),
    """",
    IFERROR(TEXTJOIN(CHAR(10),TRUE,FILTER('SUMMARY DATA'!F:F,'SUMMARY DATA'!D:D=$C1634)),"""")
  )
)"),"")</f>
        <v/>
      </c>
      <c r="G1634" s="2" t="str">
        <f>IFERROR(__xludf.DUMMYFUNCTION("IFERROR(
  TEXTJOIN(CHAR(10),TRUE,FILTER('SUMMARY DATA'!G:G,'SUMMARY DATA'!A:A=$A1634,'SUMMARY DATA'!C:C=$B1634)),
  IF(
    OR(
      ISNUMBER(SEARCH(""CDM CASH DEPOSIT"",$C1634)),
      ISNUMBER(SEARCH(""CASH DEPOSIT"",$C1634)),
      COUNTIF('SUMMARY D"&amp;"ATA'!D:D,$C1634)&lt;&gt;1
    ),
    """",
    IFERROR(TEXTJOIN(CHAR(10),TRUE,FILTER('SUMMARY DATA'!G:G,'SUMMARY DATA'!D:D=$C1634)),"""")
  )
)"),"")</f>
        <v/>
      </c>
      <c r="H1634" s="6" t="str">
        <f>IFERROR(__xludf.DUMMYFUNCTION("IFERROR(
  TEXTJOIN(CHAR(10),TRUE,FILTER('SUMMARY DATA'!H:H,'SUMMARY DATA'!A:A=$A1634,'SUMMARY DATA'!C:C=$B1634)),
  IF(
    OR(
      ISNUMBER(SEARCH(""CDM CASH DEPOSIT"",$C1634)),
      ISNUMBER(SEARCH(""CASH DEPOSIT"",$C1634)),
      COUNTIF('SUMMARY D"&amp;"ATA'!D:D,$C1634)&lt;&gt;1
    ),
    """",
    IFERROR(TEXTJOIN(CHAR(10),TRUE,FILTER('SUMMARY DATA'!H:H,'SUMMARY DATA'!D:D=$C1634)),"""")
  )
)"),"")</f>
        <v/>
      </c>
      <c r="I1634" s="6" t="str">
        <f>IFERROR(__xludf.DUMMYFUNCTION("IF(H1634="""","""",
SUM(ARRAYFORMULA(VALUE(SPLIT(H1634,CHAR(10)))))
)"),"")</f>
        <v/>
      </c>
      <c r="J1634" s="2" t="str">
        <f>IFERROR(__xludf.DUMMYFUNCTION("IFERROR(
  TEXTJOIN(CHAR(10),TRUE,FILTER('SUMMARY DATA'!I:I,'SUMMARY DATA'!A:A=$A1634,'SUMMARY DATA'!C:C=$B1634)),
  IF(
    OR(
      ISNUMBER(SEARCH(""CDM CASH DEPOSIT"",$C1634)),
      ISNUMBER(SEARCH(""CASH DEPOSIT"",$C1634)),
      COUNTIF('SUMMARY D"&amp;"ATA'!D:D,$C1634)&lt;&gt;1
    ),
    """",
    IFERROR(TEXTJOIN(CHAR(10),TRUE,FILTER('SUMMARY DATA'!I:I,'SUMMARY DATA'!D:D=$C1634)),"""")
  )
)"),"")</f>
        <v/>
      </c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 ht="15.75" customHeight="1" spans="1:27">
      <c r="A1635" s="2"/>
      <c r="B1635" s="2"/>
      <c r="C1635" s="2"/>
      <c r="D1635" s="6"/>
      <c r="E1635" s="4" t="str">
        <f>IFERROR(__xludf.DUMMYFUNCTION("IFERROR(
  TEXTJOIN(CHAR(10),TRUE,FILTER('SUMMARY DATA'!E:E,'SUMMARY DATA'!A:A=$A1635,'SUMMARY DATA'!C:C=$B1635)),
  IF(
    OR(
      ISNUMBER(SEARCH(""CDM CASH DEPOSIT"",$C1635)),
      ISNUMBER(SEARCH(""CASH DEPOSIT"",$C1635)),
      COUNTIF('SUMMARY D"&amp;"ATA'!D:D,$C1635)&lt;&gt;1
    ),
    """",
    IFERROR(TEXTJOIN(CHAR(10),TRUE,FILTER('SUMMARY DATA'!E:E,'SUMMARY DATA'!D:D=$C1635)),"""")
  )
)"),"")</f>
        <v/>
      </c>
      <c r="F1635" s="2" t="str">
        <f>IFERROR(__xludf.DUMMYFUNCTION("IFERROR(
  TEXTJOIN(CHAR(10),TRUE,FILTER('SUMMARY DATA'!F:F,'SUMMARY DATA'!A:A=$A1635,'SUMMARY DATA'!C:C=$B1635)),
  IF(
    OR(
      ISNUMBER(SEARCH(""CDM CASH DEPOSIT"",$C1635)),
      ISNUMBER(SEARCH(""CASH DEPOSIT"",$C1635)),
      COUNTIF('SUMMARY D"&amp;"ATA'!D:D,$C1635)&lt;&gt;1
    ),
    """",
    IFERROR(TEXTJOIN(CHAR(10),TRUE,FILTER('SUMMARY DATA'!F:F,'SUMMARY DATA'!D:D=$C1635)),"""")
  )
)"),"")</f>
        <v/>
      </c>
      <c r="G1635" s="2" t="str">
        <f>IFERROR(__xludf.DUMMYFUNCTION("IFERROR(
  TEXTJOIN(CHAR(10),TRUE,FILTER('SUMMARY DATA'!G:G,'SUMMARY DATA'!A:A=$A1635,'SUMMARY DATA'!C:C=$B1635)),
  IF(
    OR(
      ISNUMBER(SEARCH(""CDM CASH DEPOSIT"",$C1635)),
      ISNUMBER(SEARCH(""CASH DEPOSIT"",$C1635)),
      COUNTIF('SUMMARY D"&amp;"ATA'!D:D,$C1635)&lt;&gt;1
    ),
    """",
    IFERROR(TEXTJOIN(CHAR(10),TRUE,FILTER('SUMMARY DATA'!G:G,'SUMMARY DATA'!D:D=$C1635)),"""")
  )
)"),"")</f>
        <v/>
      </c>
      <c r="H1635" s="6" t="str">
        <f>IFERROR(__xludf.DUMMYFUNCTION("IFERROR(
  TEXTJOIN(CHAR(10),TRUE,FILTER('SUMMARY DATA'!H:H,'SUMMARY DATA'!A:A=$A1635,'SUMMARY DATA'!C:C=$B1635)),
  IF(
    OR(
      ISNUMBER(SEARCH(""CDM CASH DEPOSIT"",$C1635)),
      ISNUMBER(SEARCH(""CASH DEPOSIT"",$C1635)),
      COUNTIF('SUMMARY D"&amp;"ATA'!D:D,$C1635)&lt;&gt;1
    ),
    """",
    IFERROR(TEXTJOIN(CHAR(10),TRUE,FILTER('SUMMARY DATA'!H:H,'SUMMARY DATA'!D:D=$C1635)),"""")
  )
)"),"")</f>
        <v/>
      </c>
      <c r="I1635" s="6" t="str">
        <f>IFERROR(__xludf.DUMMYFUNCTION("IF(H1635="""","""",
SUM(ARRAYFORMULA(VALUE(SPLIT(H1635,CHAR(10)))))
)"),"")</f>
        <v/>
      </c>
      <c r="J1635" s="2" t="str">
        <f>IFERROR(__xludf.DUMMYFUNCTION("IFERROR(
  TEXTJOIN(CHAR(10),TRUE,FILTER('SUMMARY DATA'!I:I,'SUMMARY DATA'!A:A=$A1635,'SUMMARY DATA'!C:C=$B1635)),
  IF(
    OR(
      ISNUMBER(SEARCH(""CDM CASH DEPOSIT"",$C1635)),
      ISNUMBER(SEARCH(""CASH DEPOSIT"",$C1635)),
      COUNTIF('SUMMARY D"&amp;"ATA'!D:D,$C1635)&lt;&gt;1
    ),
    """",
    IFERROR(TEXTJOIN(CHAR(10),TRUE,FILTER('SUMMARY DATA'!I:I,'SUMMARY DATA'!D:D=$C1635)),"""")
  )
)"),"")</f>
        <v/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 ht="15.75" customHeight="1" spans="1:27">
      <c r="A1636" s="2"/>
      <c r="B1636" s="2"/>
      <c r="C1636" s="2"/>
      <c r="D1636" s="6"/>
      <c r="E1636" s="4" t="str">
        <f>IFERROR(__xludf.DUMMYFUNCTION("IFERROR(
  TEXTJOIN(CHAR(10),TRUE,FILTER('SUMMARY DATA'!E:E,'SUMMARY DATA'!A:A=$A1636,'SUMMARY DATA'!C:C=$B1636)),
  IF(
    OR(
      ISNUMBER(SEARCH(""CDM CASH DEPOSIT"",$C1636)),
      ISNUMBER(SEARCH(""CASH DEPOSIT"",$C1636)),
      COUNTIF('SUMMARY D"&amp;"ATA'!D:D,$C1636)&lt;&gt;1
    ),
    """",
    IFERROR(TEXTJOIN(CHAR(10),TRUE,FILTER('SUMMARY DATA'!E:E,'SUMMARY DATA'!D:D=$C1636)),"""")
  )
)"),"")</f>
        <v/>
      </c>
      <c r="F1636" s="2" t="str">
        <f>IFERROR(__xludf.DUMMYFUNCTION("IFERROR(
  TEXTJOIN(CHAR(10),TRUE,FILTER('SUMMARY DATA'!F:F,'SUMMARY DATA'!A:A=$A1636,'SUMMARY DATA'!C:C=$B1636)),
  IF(
    OR(
      ISNUMBER(SEARCH(""CDM CASH DEPOSIT"",$C1636)),
      ISNUMBER(SEARCH(""CASH DEPOSIT"",$C1636)),
      COUNTIF('SUMMARY D"&amp;"ATA'!D:D,$C1636)&lt;&gt;1
    ),
    """",
    IFERROR(TEXTJOIN(CHAR(10),TRUE,FILTER('SUMMARY DATA'!F:F,'SUMMARY DATA'!D:D=$C1636)),"""")
  )
)"),"")</f>
        <v/>
      </c>
      <c r="G1636" s="2" t="str">
        <f>IFERROR(__xludf.DUMMYFUNCTION("IFERROR(
  TEXTJOIN(CHAR(10),TRUE,FILTER('SUMMARY DATA'!G:G,'SUMMARY DATA'!A:A=$A1636,'SUMMARY DATA'!C:C=$B1636)),
  IF(
    OR(
      ISNUMBER(SEARCH(""CDM CASH DEPOSIT"",$C1636)),
      ISNUMBER(SEARCH(""CASH DEPOSIT"",$C1636)),
      COUNTIF('SUMMARY D"&amp;"ATA'!D:D,$C1636)&lt;&gt;1
    ),
    """",
    IFERROR(TEXTJOIN(CHAR(10),TRUE,FILTER('SUMMARY DATA'!G:G,'SUMMARY DATA'!D:D=$C1636)),"""")
  )
)"),"")</f>
        <v/>
      </c>
      <c r="H1636" s="6" t="str">
        <f>IFERROR(__xludf.DUMMYFUNCTION("IFERROR(
  TEXTJOIN(CHAR(10),TRUE,FILTER('SUMMARY DATA'!H:H,'SUMMARY DATA'!A:A=$A1636,'SUMMARY DATA'!C:C=$B1636)),
  IF(
    OR(
      ISNUMBER(SEARCH(""CDM CASH DEPOSIT"",$C1636)),
      ISNUMBER(SEARCH(""CASH DEPOSIT"",$C1636)),
      COUNTIF('SUMMARY D"&amp;"ATA'!D:D,$C1636)&lt;&gt;1
    ),
    """",
    IFERROR(TEXTJOIN(CHAR(10),TRUE,FILTER('SUMMARY DATA'!H:H,'SUMMARY DATA'!D:D=$C1636)),"""")
  )
)"),"")</f>
        <v/>
      </c>
      <c r="I1636" s="6" t="str">
        <f>IFERROR(__xludf.DUMMYFUNCTION("IF(H1636="""","""",
SUM(ARRAYFORMULA(VALUE(SPLIT(H1636,CHAR(10)))))
)"),"")</f>
        <v/>
      </c>
      <c r="J1636" s="2" t="str">
        <f>IFERROR(__xludf.DUMMYFUNCTION("IFERROR(
  TEXTJOIN(CHAR(10),TRUE,FILTER('SUMMARY DATA'!I:I,'SUMMARY DATA'!A:A=$A1636,'SUMMARY DATA'!C:C=$B1636)),
  IF(
    OR(
      ISNUMBER(SEARCH(""CDM CASH DEPOSIT"",$C1636)),
      ISNUMBER(SEARCH(""CASH DEPOSIT"",$C1636)),
      COUNTIF('SUMMARY D"&amp;"ATA'!D:D,$C1636)&lt;&gt;1
    ),
    """",
    IFERROR(TEXTJOIN(CHAR(10),TRUE,FILTER('SUMMARY DATA'!I:I,'SUMMARY DATA'!D:D=$C1636)),"""")
  )
)"),"")</f>
        <v/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 ht="15.75" customHeight="1" spans="1:27">
      <c r="A1637" s="2"/>
      <c r="B1637" s="2"/>
      <c r="C1637" s="2"/>
      <c r="D1637" s="6"/>
      <c r="E1637" s="4" t="str">
        <f>IFERROR(__xludf.DUMMYFUNCTION("IFERROR(
  TEXTJOIN(CHAR(10),TRUE,FILTER('SUMMARY DATA'!E:E,'SUMMARY DATA'!A:A=$A1637,'SUMMARY DATA'!C:C=$B1637)),
  IF(
    OR(
      ISNUMBER(SEARCH(""CDM CASH DEPOSIT"",$C1637)),
      ISNUMBER(SEARCH(""CASH DEPOSIT"",$C1637)),
      COUNTIF('SUMMARY D"&amp;"ATA'!D:D,$C1637)&lt;&gt;1
    ),
    """",
    IFERROR(TEXTJOIN(CHAR(10),TRUE,FILTER('SUMMARY DATA'!E:E,'SUMMARY DATA'!D:D=$C1637)),"""")
  )
)"),"")</f>
        <v/>
      </c>
      <c r="F1637" s="2" t="str">
        <f>IFERROR(__xludf.DUMMYFUNCTION("IFERROR(
  TEXTJOIN(CHAR(10),TRUE,FILTER('SUMMARY DATA'!F:F,'SUMMARY DATA'!A:A=$A1637,'SUMMARY DATA'!C:C=$B1637)),
  IF(
    OR(
      ISNUMBER(SEARCH(""CDM CASH DEPOSIT"",$C1637)),
      ISNUMBER(SEARCH(""CASH DEPOSIT"",$C1637)),
      COUNTIF('SUMMARY D"&amp;"ATA'!D:D,$C1637)&lt;&gt;1
    ),
    """",
    IFERROR(TEXTJOIN(CHAR(10),TRUE,FILTER('SUMMARY DATA'!F:F,'SUMMARY DATA'!D:D=$C1637)),"""")
  )
)"),"")</f>
        <v/>
      </c>
      <c r="G1637" s="2" t="str">
        <f>IFERROR(__xludf.DUMMYFUNCTION("IFERROR(
  TEXTJOIN(CHAR(10),TRUE,FILTER('SUMMARY DATA'!G:G,'SUMMARY DATA'!A:A=$A1637,'SUMMARY DATA'!C:C=$B1637)),
  IF(
    OR(
      ISNUMBER(SEARCH(""CDM CASH DEPOSIT"",$C1637)),
      ISNUMBER(SEARCH(""CASH DEPOSIT"",$C1637)),
      COUNTIF('SUMMARY D"&amp;"ATA'!D:D,$C1637)&lt;&gt;1
    ),
    """",
    IFERROR(TEXTJOIN(CHAR(10),TRUE,FILTER('SUMMARY DATA'!G:G,'SUMMARY DATA'!D:D=$C1637)),"""")
  )
)"),"")</f>
        <v/>
      </c>
      <c r="H1637" s="6" t="str">
        <f>IFERROR(__xludf.DUMMYFUNCTION("IFERROR(
  TEXTJOIN(CHAR(10),TRUE,FILTER('SUMMARY DATA'!H:H,'SUMMARY DATA'!A:A=$A1637,'SUMMARY DATA'!C:C=$B1637)),
  IF(
    OR(
      ISNUMBER(SEARCH(""CDM CASH DEPOSIT"",$C1637)),
      ISNUMBER(SEARCH(""CASH DEPOSIT"",$C1637)),
      COUNTIF('SUMMARY D"&amp;"ATA'!D:D,$C1637)&lt;&gt;1
    ),
    """",
    IFERROR(TEXTJOIN(CHAR(10),TRUE,FILTER('SUMMARY DATA'!H:H,'SUMMARY DATA'!D:D=$C1637)),"""")
  )
)"),"")</f>
        <v/>
      </c>
      <c r="I1637" s="6" t="str">
        <f>IFERROR(__xludf.DUMMYFUNCTION("IF(H1637="""","""",
SUM(ARRAYFORMULA(VALUE(SPLIT(H1637,CHAR(10)))))
)"),"")</f>
        <v/>
      </c>
      <c r="J1637" s="2" t="str">
        <f>IFERROR(__xludf.DUMMYFUNCTION("IFERROR(
  TEXTJOIN(CHAR(10),TRUE,FILTER('SUMMARY DATA'!I:I,'SUMMARY DATA'!A:A=$A1637,'SUMMARY DATA'!C:C=$B1637)),
  IF(
    OR(
      ISNUMBER(SEARCH(""CDM CASH DEPOSIT"",$C1637)),
      ISNUMBER(SEARCH(""CASH DEPOSIT"",$C1637)),
      COUNTIF('SUMMARY D"&amp;"ATA'!D:D,$C1637)&lt;&gt;1
    ),
    """",
    IFERROR(TEXTJOIN(CHAR(10),TRUE,FILTER('SUMMARY DATA'!I:I,'SUMMARY DATA'!D:D=$C1637)),"""")
  )
)"),"")</f>
        <v/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 ht="15.75" customHeight="1" spans="1:27">
      <c r="A1638" s="2"/>
      <c r="B1638" s="2"/>
      <c r="C1638" s="2"/>
      <c r="D1638" s="6"/>
      <c r="E1638" s="4" t="str">
        <f>IFERROR(__xludf.DUMMYFUNCTION("IFERROR(
  TEXTJOIN(CHAR(10),TRUE,FILTER('SUMMARY DATA'!E:E,'SUMMARY DATA'!A:A=$A1638,'SUMMARY DATA'!C:C=$B1638)),
  IF(
    OR(
      ISNUMBER(SEARCH(""CDM CASH DEPOSIT"",$C1638)),
      ISNUMBER(SEARCH(""CASH DEPOSIT"",$C1638)),
      COUNTIF('SUMMARY D"&amp;"ATA'!D:D,$C1638)&lt;&gt;1
    ),
    """",
    IFERROR(TEXTJOIN(CHAR(10),TRUE,FILTER('SUMMARY DATA'!E:E,'SUMMARY DATA'!D:D=$C1638)),"""")
  )
)"),"")</f>
        <v/>
      </c>
      <c r="F1638" s="2" t="str">
        <f>IFERROR(__xludf.DUMMYFUNCTION("IFERROR(
  TEXTJOIN(CHAR(10),TRUE,FILTER('SUMMARY DATA'!F:F,'SUMMARY DATA'!A:A=$A1638,'SUMMARY DATA'!C:C=$B1638)),
  IF(
    OR(
      ISNUMBER(SEARCH(""CDM CASH DEPOSIT"",$C1638)),
      ISNUMBER(SEARCH(""CASH DEPOSIT"",$C1638)),
      COUNTIF('SUMMARY D"&amp;"ATA'!D:D,$C1638)&lt;&gt;1
    ),
    """",
    IFERROR(TEXTJOIN(CHAR(10),TRUE,FILTER('SUMMARY DATA'!F:F,'SUMMARY DATA'!D:D=$C1638)),"""")
  )
)"),"")</f>
        <v/>
      </c>
      <c r="G1638" s="2" t="str">
        <f>IFERROR(__xludf.DUMMYFUNCTION("IFERROR(
  TEXTJOIN(CHAR(10),TRUE,FILTER('SUMMARY DATA'!G:G,'SUMMARY DATA'!A:A=$A1638,'SUMMARY DATA'!C:C=$B1638)),
  IF(
    OR(
      ISNUMBER(SEARCH(""CDM CASH DEPOSIT"",$C1638)),
      ISNUMBER(SEARCH(""CASH DEPOSIT"",$C1638)),
      COUNTIF('SUMMARY D"&amp;"ATA'!D:D,$C1638)&lt;&gt;1
    ),
    """",
    IFERROR(TEXTJOIN(CHAR(10),TRUE,FILTER('SUMMARY DATA'!G:G,'SUMMARY DATA'!D:D=$C1638)),"""")
  )
)"),"")</f>
        <v/>
      </c>
      <c r="H1638" s="6" t="str">
        <f>IFERROR(__xludf.DUMMYFUNCTION("IFERROR(
  TEXTJOIN(CHAR(10),TRUE,FILTER('SUMMARY DATA'!H:H,'SUMMARY DATA'!A:A=$A1638,'SUMMARY DATA'!C:C=$B1638)),
  IF(
    OR(
      ISNUMBER(SEARCH(""CDM CASH DEPOSIT"",$C1638)),
      ISNUMBER(SEARCH(""CASH DEPOSIT"",$C1638)),
      COUNTIF('SUMMARY D"&amp;"ATA'!D:D,$C1638)&lt;&gt;1
    ),
    """",
    IFERROR(TEXTJOIN(CHAR(10),TRUE,FILTER('SUMMARY DATA'!H:H,'SUMMARY DATA'!D:D=$C1638)),"""")
  )
)"),"")</f>
        <v/>
      </c>
      <c r="I1638" s="6" t="str">
        <f>IFERROR(__xludf.DUMMYFUNCTION("IF(H1638="""","""",
SUM(ARRAYFORMULA(VALUE(SPLIT(H1638,CHAR(10)))))
)"),"")</f>
        <v/>
      </c>
      <c r="J1638" s="2" t="str">
        <f>IFERROR(__xludf.DUMMYFUNCTION("IFERROR(
  TEXTJOIN(CHAR(10),TRUE,FILTER('SUMMARY DATA'!I:I,'SUMMARY DATA'!A:A=$A1638,'SUMMARY DATA'!C:C=$B1638)),
  IF(
    OR(
      ISNUMBER(SEARCH(""CDM CASH DEPOSIT"",$C1638)),
      ISNUMBER(SEARCH(""CASH DEPOSIT"",$C1638)),
      COUNTIF('SUMMARY D"&amp;"ATA'!D:D,$C1638)&lt;&gt;1
    ),
    """",
    IFERROR(TEXTJOIN(CHAR(10),TRUE,FILTER('SUMMARY DATA'!I:I,'SUMMARY DATA'!D:D=$C1638)),"""")
  )
)"),"")</f>
        <v/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 ht="15.75" customHeight="1" spans="1:27">
      <c r="A1639" s="2"/>
      <c r="B1639" s="2"/>
      <c r="C1639" s="2"/>
      <c r="D1639" s="6"/>
      <c r="E1639" s="4" t="str">
        <f>IFERROR(__xludf.DUMMYFUNCTION("IFERROR(
  TEXTJOIN(CHAR(10),TRUE,FILTER('SUMMARY DATA'!E:E,'SUMMARY DATA'!A:A=$A1639,'SUMMARY DATA'!C:C=$B1639)),
  IF(
    OR(
      ISNUMBER(SEARCH(""CDM CASH DEPOSIT"",$C1639)),
      ISNUMBER(SEARCH(""CASH DEPOSIT"",$C1639)),
      COUNTIF('SUMMARY D"&amp;"ATA'!D:D,$C1639)&lt;&gt;1
    ),
    """",
    IFERROR(TEXTJOIN(CHAR(10),TRUE,FILTER('SUMMARY DATA'!E:E,'SUMMARY DATA'!D:D=$C1639)),"""")
  )
)"),"")</f>
        <v/>
      </c>
      <c r="F1639" s="2" t="str">
        <f>IFERROR(__xludf.DUMMYFUNCTION("IFERROR(
  TEXTJOIN(CHAR(10),TRUE,FILTER('SUMMARY DATA'!F:F,'SUMMARY DATA'!A:A=$A1639,'SUMMARY DATA'!C:C=$B1639)),
  IF(
    OR(
      ISNUMBER(SEARCH(""CDM CASH DEPOSIT"",$C1639)),
      ISNUMBER(SEARCH(""CASH DEPOSIT"",$C1639)),
      COUNTIF('SUMMARY D"&amp;"ATA'!D:D,$C1639)&lt;&gt;1
    ),
    """",
    IFERROR(TEXTJOIN(CHAR(10),TRUE,FILTER('SUMMARY DATA'!F:F,'SUMMARY DATA'!D:D=$C1639)),"""")
  )
)"),"")</f>
        <v/>
      </c>
      <c r="G1639" s="2" t="str">
        <f>IFERROR(__xludf.DUMMYFUNCTION("IFERROR(
  TEXTJOIN(CHAR(10),TRUE,FILTER('SUMMARY DATA'!G:G,'SUMMARY DATA'!A:A=$A1639,'SUMMARY DATA'!C:C=$B1639)),
  IF(
    OR(
      ISNUMBER(SEARCH(""CDM CASH DEPOSIT"",$C1639)),
      ISNUMBER(SEARCH(""CASH DEPOSIT"",$C1639)),
      COUNTIF('SUMMARY D"&amp;"ATA'!D:D,$C1639)&lt;&gt;1
    ),
    """",
    IFERROR(TEXTJOIN(CHAR(10),TRUE,FILTER('SUMMARY DATA'!G:G,'SUMMARY DATA'!D:D=$C1639)),"""")
  )
)"),"")</f>
        <v/>
      </c>
      <c r="H1639" s="6" t="str">
        <f>IFERROR(__xludf.DUMMYFUNCTION("IFERROR(
  TEXTJOIN(CHAR(10),TRUE,FILTER('SUMMARY DATA'!H:H,'SUMMARY DATA'!A:A=$A1639,'SUMMARY DATA'!C:C=$B1639)),
  IF(
    OR(
      ISNUMBER(SEARCH(""CDM CASH DEPOSIT"",$C1639)),
      ISNUMBER(SEARCH(""CASH DEPOSIT"",$C1639)),
      COUNTIF('SUMMARY D"&amp;"ATA'!D:D,$C1639)&lt;&gt;1
    ),
    """",
    IFERROR(TEXTJOIN(CHAR(10),TRUE,FILTER('SUMMARY DATA'!H:H,'SUMMARY DATA'!D:D=$C1639)),"""")
  )
)"),"")</f>
        <v/>
      </c>
      <c r="I1639" s="6" t="str">
        <f>IFERROR(__xludf.DUMMYFUNCTION("IF(H1639="""","""",
SUM(ARRAYFORMULA(VALUE(SPLIT(H1639,CHAR(10)))))
)"),"")</f>
        <v/>
      </c>
      <c r="J1639" s="2" t="str">
        <f>IFERROR(__xludf.DUMMYFUNCTION("IFERROR(
  TEXTJOIN(CHAR(10),TRUE,FILTER('SUMMARY DATA'!I:I,'SUMMARY DATA'!A:A=$A1639,'SUMMARY DATA'!C:C=$B1639)),
  IF(
    OR(
      ISNUMBER(SEARCH(""CDM CASH DEPOSIT"",$C1639)),
      ISNUMBER(SEARCH(""CASH DEPOSIT"",$C1639)),
      COUNTIF('SUMMARY D"&amp;"ATA'!D:D,$C1639)&lt;&gt;1
    ),
    """",
    IFERROR(TEXTJOIN(CHAR(10),TRUE,FILTER('SUMMARY DATA'!I:I,'SUMMARY DATA'!D:D=$C1639)),"""")
  )
)"),"")</f>
        <v/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 ht="15.75" customHeight="1" spans="1:27">
      <c r="A1640" s="2"/>
      <c r="B1640" s="2"/>
      <c r="C1640" s="2"/>
      <c r="D1640" s="6"/>
      <c r="E1640" s="4" t="str">
        <f>IFERROR(__xludf.DUMMYFUNCTION("IFERROR(
  TEXTJOIN(CHAR(10),TRUE,FILTER('SUMMARY DATA'!E:E,'SUMMARY DATA'!A:A=$A1640,'SUMMARY DATA'!C:C=$B1640)),
  IF(
    OR(
      ISNUMBER(SEARCH(""CDM CASH DEPOSIT"",$C1640)),
      ISNUMBER(SEARCH(""CASH DEPOSIT"",$C1640)),
      COUNTIF('SUMMARY D"&amp;"ATA'!D:D,$C1640)&lt;&gt;1
    ),
    """",
    IFERROR(TEXTJOIN(CHAR(10),TRUE,FILTER('SUMMARY DATA'!E:E,'SUMMARY DATA'!D:D=$C1640)),"""")
  )
)"),"")</f>
        <v/>
      </c>
      <c r="F1640" s="2" t="str">
        <f>IFERROR(__xludf.DUMMYFUNCTION("IFERROR(
  TEXTJOIN(CHAR(10),TRUE,FILTER('SUMMARY DATA'!F:F,'SUMMARY DATA'!A:A=$A1640,'SUMMARY DATA'!C:C=$B1640)),
  IF(
    OR(
      ISNUMBER(SEARCH(""CDM CASH DEPOSIT"",$C1640)),
      ISNUMBER(SEARCH(""CASH DEPOSIT"",$C1640)),
      COUNTIF('SUMMARY D"&amp;"ATA'!D:D,$C1640)&lt;&gt;1
    ),
    """",
    IFERROR(TEXTJOIN(CHAR(10),TRUE,FILTER('SUMMARY DATA'!F:F,'SUMMARY DATA'!D:D=$C1640)),"""")
  )
)"),"")</f>
        <v/>
      </c>
      <c r="G1640" s="2" t="str">
        <f>IFERROR(__xludf.DUMMYFUNCTION("IFERROR(
  TEXTJOIN(CHAR(10),TRUE,FILTER('SUMMARY DATA'!G:G,'SUMMARY DATA'!A:A=$A1640,'SUMMARY DATA'!C:C=$B1640)),
  IF(
    OR(
      ISNUMBER(SEARCH(""CDM CASH DEPOSIT"",$C1640)),
      ISNUMBER(SEARCH(""CASH DEPOSIT"",$C1640)),
      COUNTIF('SUMMARY D"&amp;"ATA'!D:D,$C1640)&lt;&gt;1
    ),
    """",
    IFERROR(TEXTJOIN(CHAR(10),TRUE,FILTER('SUMMARY DATA'!G:G,'SUMMARY DATA'!D:D=$C1640)),"""")
  )
)"),"")</f>
        <v/>
      </c>
      <c r="H1640" s="6" t="str">
        <f>IFERROR(__xludf.DUMMYFUNCTION("IFERROR(
  TEXTJOIN(CHAR(10),TRUE,FILTER('SUMMARY DATA'!H:H,'SUMMARY DATA'!A:A=$A1640,'SUMMARY DATA'!C:C=$B1640)),
  IF(
    OR(
      ISNUMBER(SEARCH(""CDM CASH DEPOSIT"",$C1640)),
      ISNUMBER(SEARCH(""CASH DEPOSIT"",$C1640)),
      COUNTIF('SUMMARY D"&amp;"ATA'!D:D,$C1640)&lt;&gt;1
    ),
    """",
    IFERROR(TEXTJOIN(CHAR(10),TRUE,FILTER('SUMMARY DATA'!H:H,'SUMMARY DATA'!D:D=$C1640)),"""")
  )
)"),"")</f>
        <v/>
      </c>
      <c r="I1640" s="6" t="str">
        <f>IFERROR(__xludf.DUMMYFUNCTION("IF(H1640="""","""",
SUM(ARRAYFORMULA(VALUE(SPLIT(H1640,CHAR(10)))))
)"),"")</f>
        <v/>
      </c>
      <c r="J1640" s="2" t="str">
        <f>IFERROR(__xludf.DUMMYFUNCTION("IFERROR(
  TEXTJOIN(CHAR(10),TRUE,FILTER('SUMMARY DATA'!I:I,'SUMMARY DATA'!A:A=$A1640,'SUMMARY DATA'!C:C=$B1640)),
  IF(
    OR(
      ISNUMBER(SEARCH(""CDM CASH DEPOSIT"",$C1640)),
      ISNUMBER(SEARCH(""CASH DEPOSIT"",$C1640)),
      COUNTIF('SUMMARY D"&amp;"ATA'!D:D,$C1640)&lt;&gt;1
    ),
    """",
    IFERROR(TEXTJOIN(CHAR(10),TRUE,FILTER('SUMMARY DATA'!I:I,'SUMMARY DATA'!D:D=$C1640)),"""")
  )
)"),"")</f>
        <v/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 ht="15.75" customHeight="1" spans="1:27">
      <c r="A1641" s="2"/>
      <c r="B1641" s="2"/>
      <c r="C1641" s="2"/>
      <c r="D1641" s="6"/>
      <c r="E1641" s="4" t="str">
        <f>IFERROR(__xludf.DUMMYFUNCTION("IFERROR(
  TEXTJOIN(CHAR(10),TRUE,FILTER('SUMMARY DATA'!E:E,'SUMMARY DATA'!A:A=$A1641,'SUMMARY DATA'!C:C=$B1641)),
  IF(
    OR(
      ISNUMBER(SEARCH(""CDM CASH DEPOSIT"",$C1641)),
      ISNUMBER(SEARCH(""CASH DEPOSIT"",$C1641)),
      COUNTIF('SUMMARY D"&amp;"ATA'!D:D,$C1641)&lt;&gt;1
    ),
    """",
    IFERROR(TEXTJOIN(CHAR(10),TRUE,FILTER('SUMMARY DATA'!E:E,'SUMMARY DATA'!D:D=$C1641)),"""")
  )
)"),"")</f>
        <v/>
      </c>
      <c r="F1641" s="2" t="str">
        <f>IFERROR(__xludf.DUMMYFUNCTION("IFERROR(
  TEXTJOIN(CHAR(10),TRUE,FILTER('SUMMARY DATA'!F:F,'SUMMARY DATA'!A:A=$A1641,'SUMMARY DATA'!C:C=$B1641)),
  IF(
    OR(
      ISNUMBER(SEARCH(""CDM CASH DEPOSIT"",$C1641)),
      ISNUMBER(SEARCH(""CASH DEPOSIT"",$C1641)),
      COUNTIF('SUMMARY D"&amp;"ATA'!D:D,$C1641)&lt;&gt;1
    ),
    """",
    IFERROR(TEXTJOIN(CHAR(10),TRUE,FILTER('SUMMARY DATA'!F:F,'SUMMARY DATA'!D:D=$C1641)),"""")
  )
)"),"")</f>
        <v/>
      </c>
      <c r="G1641" s="2" t="str">
        <f>IFERROR(__xludf.DUMMYFUNCTION("IFERROR(
  TEXTJOIN(CHAR(10),TRUE,FILTER('SUMMARY DATA'!G:G,'SUMMARY DATA'!A:A=$A1641,'SUMMARY DATA'!C:C=$B1641)),
  IF(
    OR(
      ISNUMBER(SEARCH(""CDM CASH DEPOSIT"",$C1641)),
      ISNUMBER(SEARCH(""CASH DEPOSIT"",$C1641)),
      COUNTIF('SUMMARY D"&amp;"ATA'!D:D,$C1641)&lt;&gt;1
    ),
    """",
    IFERROR(TEXTJOIN(CHAR(10),TRUE,FILTER('SUMMARY DATA'!G:G,'SUMMARY DATA'!D:D=$C1641)),"""")
  )
)"),"")</f>
        <v/>
      </c>
      <c r="H1641" s="6" t="str">
        <f>IFERROR(__xludf.DUMMYFUNCTION("IFERROR(
  TEXTJOIN(CHAR(10),TRUE,FILTER('SUMMARY DATA'!H:H,'SUMMARY DATA'!A:A=$A1641,'SUMMARY DATA'!C:C=$B1641)),
  IF(
    OR(
      ISNUMBER(SEARCH(""CDM CASH DEPOSIT"",$C1641)),
      ISNUMBER(SEARCH(""CASH DEPOSIT"",$C1641)),
      COUNTIF('SUMMARY D"&amp;"ATA'!D:D,$C1641)&lt;&gt;1
    ),
    """",
    IFERROR(TEXTJOIN(CHAR(10),TRUE,FILTER('SUMMARY DATA'!H:H,'SUMMARY DATA'!D:D=$C1641)),"""")
  )
)"),"")</f>
        <v/>
      </c>
      <c r="I1641" s="6" t="str">
        <f>IFERROR(__xludf.DUMMYFUNCTION("IF(H1641="""","""",
SUM(ARRAYFORMULA(VALUE(SPLIT(H1641,CHAR(10)))))
)"),"")</f>
        <v/>
      </c>
      <c r="J1641" s="2" t="str">
        <f>IFERROR(__xludf.DUMMYFUNCTION("IFERROR(
  TEXTJOIN(CHAR(10),TRUE,FILTER('SUMMARY DATA'!I:I,'SUMMARY DATA'!A:A=$A1641,'SUMMARY DATA'!C:C=$B1641)),
  IF(
    OR(
      ISNUMBER(SEARCH(""CDM CASH DEPOSIT"",$C1641)),
      ISNUMBER(SEARCH(""CASH DEPOSIT"",$C1641)),
      COUNTIF('SUMMARY D"&amp;"ATA'!D:D,$C1641)&lt;&gt;1
    ),
    """",
    IFERROR(TEXTJOIN(CHAR(10),TRUE,FILTER('SUMMARY DATA'!I:I,'SUMMARY DATA'!D:D=$C1641)),"""")
  )
)"),"")</f>
        <v/>
      </c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 ht="15.75" customHeight="1" spans="1:27">
      <c r="A1642" s="2"/>
      <c r="B1642" s="2"/>
      <c r="C1642" s="2"/>
      <c r="D1642" s="6"/>
      <c r="E1642" s="4" t="str">
        <f>IFERROR(__xludf.DUMMYFUNCTION("IFERROR(
  TEXTJOIN(CHAR(10),TRUE,FILTER('SUMMARY DATA'!E:E,'SUMMARY DATA'!A:A=$A1642,'SUMMARY DATA'!C:C=$B1642)),
  IF(
    OR(
      ISNUMBER(SEARCH(""CDM CASH DEPOSIT"",$C1642)),
      ISNUMBER(SEARCH(""CASH DEPOSIT"",$C1642)),
      COUNTIF('SUMMARY D"&amp;"ATA'!D:D,$C1642)&lt;&gt;1
    ),
    """",
    IFERROR(TEXTJOIN(CHAR(10),TRUE,FILTER('SUMMARY DATA'!E:E,'SUMMARY DATA'!D:D=$C1642)),"""")
  )
)"),"")</f>
        <v/>
      </c>
      <c r="F1642" s="2" t="str">
        <f>IFERROR(__xludf.DUMMYFUNCTION("IFERROR(
  TEXTJOIN(CHAR(10),TRUE,FILTER('SUMMARY DATA'!F:F,'SUMMARY DATA'!A:A=$A1642,'SUMMARY DATA'!C:C=$B1642)),
  IF(
    OR(
      ISNUMBER(SEARCH(""CDM CASH DEPOSIT"",$C1642)),
      ISNUMBER(SEARCH(""CASH DEPOSIT"",$C1642)),
      COUNTIF('SUMMARY D"&amp;"ATA'!D:D,$C1642)&lt;&gt;1
    ),
    """",
    IFERROR(TEXTJOIN(CHAR(10),TRUE,FILTER('SUMMARY DATA'!F:F,'SUMMARY DATA'!D:D=$C1642)),"""")
  )
)"),"")</f>
        <v/>
      </c>
      <c r="G1642" s="2" t="str">
        <f>IFERROR(__xludf.DUMMYFUNCTION("IFERROR(
  TEXTJOIN(CHAR(10),TRUE,FILTER('SUMMARY DATA'!G:G,'SUMMARY DATA'!A:A=$A1642,'SUMMARY DATA'!C:C=$B1642)),
  IF(
    OR(
      ISNUMBER(SEARCH(""CDM CASH DEPOSIT"",$C1642)),
      ISNUMBER(SEARCH(""CASH DEPOSIT"",$C1642)),
      COUNTIF('SUMMARY D"&amp;"ATA'!D:D,$C1642)&lt;&gt;1
    ),
    """",
    IFERROR(TEXTJOIN(CHAR(10),TRUE,FILTER('SUMMARY DATA'!G:G,'SUMMARY DATA'!D:D=$C1642)),"""")
  )
)"),"")</f>
        <v/>
      </c>
      <c r="H1642" s="6" t="str">
        <f>IFERROR(__xludf.DUMMYFUNCTION("IFERROR(
  TEXTJOIN(CHAR(10),TRUE,FILTER('SUMMARY DATA'!H:H,'SUMMARY DATA'!A:A=$A1642,'SUMMARY DATA'!C:C=$B1642)),
  IF(
    OR(
      ISNUMBER(SEARCH(""CDM CASH DEPOSIT"",$C1642)),
      ISNUMBER(SEARCH(""CASH DEPOSIT"",$C1642)),
      COUNTIF('SUMMARY D"&amp;"ATA'!D:D,$C1642)&lt;&gt;1
    ),
    """",
    IFERROR(TEXTJOIN(CHAR(10),TRUE,FILTER('SUMMARY DATA'!H:H,'SUMMARY DATA'!D:D=$C1642)),"""")
  )
)"),"")</f>
        <v/>
      </c>
      <c r="I1642" s="6" t="str">
        <f>IFERROR(__xludf.DUMMYFUNCTION("IF(H1642="""","""",
SUM(ARRAYFORMULA(VALUE(SPLIT(H1642,CHAR(10)))))
)"),"")</f>
        <v/>
      </c>
      <c r="J1642" s="2" t="str">
        <f>IFERROR(__xludf.DUMMYFUNCTION("IFERROR(
  TEXTJOIN(CHAR(10),TRUE,FILTER('SUMMARY DATA'!I:I,'SUMMARY DATA'!A:A=$A1642,'SUMMARY DATA'!C:C=$B1642)),
  IF(
    OR(
      ISNUMBER(SEARCH(""CDM CASH DEPOSIT"",$C1642)),
      ISNUMBER(SEARCH(""CASH DEPOSIT"",$C1642)),
      COUNTIF('SUMMARY D"&amp;"ATA'!D:D,$C1642)&lt;&gt;1
    ),
    """",
    IFERROR(TEXTJOIN(CHAR(10),TRUE,FILTER('SUMMARY DATA'!I:I,'SUMMARY DATA'!D:D=$C1642)),"""")
  )
)"),"")</f>
        <v/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 ht="15.75" customHeight="1" spans="1:27">
      <c r="A1643" s="2"/>
      <c r="B1643" s="2"/>
      <c r="C1643" s="2"/>
      <c r="D1643" s="6"/>
      <c r="E1643" s="4" t="str">
        <f>IFERROR(__xludf.DUMMYFUNCTION("IFERROR(
  TEXTJOIN(CHAR(10),TRUE,FILTER('SUMMARY DATA'!E:E,'SUMMARY DATA'!A:A=$A1643,'SUMMARY DATA'!C:C=$B1643)),
  IF(
    OR(
      ISNUMBER(SEARCH(""CDM CASH DEPOSIT"",$C1643)),
      ISNUMBER(SEARCH(""CASH DEPOSIT"",$C1643)),
      COUNTIF('SUMMARY D"&amp;"ATA'!D:D,$C1643)&lt;&gt;1
    ),
    """",
    IFERROR(TEXTJOIN(CHAR(10),TRUE,FILTER('SUMMARY DATA'!E:E,'SUMMARY DATA'!D:D=$C1643)),"""")
  )
)"),"")</f>
        <v/>
      </c>
      <c r="F1643" s="2" t="str">
        <f>IFERROR(__xludf.DUMMYFUNCTION("IFERROR(
  TEXTJOIN(CHAR(10),TRUE,FILTER('SUMMARY DATA'!F:F,'SUMMARY DATA'!A:A=$A1643,'SUMMARY DATA'!C:C=$B1643)),
  IF(
    OR(
      ISNUMBER(SEARCH(""CDM CASH DEPOSIT"",$C1643)),
      ISNUMBER(SEARCH(""CASH DEPOSIT"",$C1643)),
      COUNTIF('SUMMARY D"&amp;"ATA'!D:D,$C1643)&lt;&gt;1
    ),
    """",
    IFERROR(TEXTJOIN(CHAR(10),TRUE,FILTER('SUMMARY DATA'!F:F,'SUMMARY DATA'!D:D=$C1643)),"""")
  )
)"),"")</f>
        <v/>
      </c>
      <c r="G1643" s="2" t="str">
        <f>IFERROR(__xludf.DUMMYFUNCTION("IFERROR(
  TEXTJOIN(CHAR(10),TRUE,FILTER('SUMMARY DATA'!G:G,'SUMMARY DATA'!A:A=$A1643,'SUMMARY DATA'!C:C=$B1643)),
  IF(
    OR(
      ISNUMBER(SEARCH(""CDM CASH DEPOSIT"",$C1643)),
      ISNUMBER(SEARCH(""CASH DEPOSIT"",$C1643)),
      COUNTIF('SUMMARY D"&amp;"ATA'!D:D,$C1643)&lt;&gt;1
    ),
    """",
    IFERROR(TEXTJOIN(CHAR(10),TRUE,FILTER('SUMMARY DATA'!G:G,'SUMMARY DATA'!D:D=$C1643)),"""")
  )
)"),"")</f>
        <v/>
      </c>
      <c r="H1643" s="6" t="str">
        <f>IFERROR(__xludf.DUMMYFUNCTION("IFERROR(
  TEXTJOIN(CHAR(10),TRUE,FILTER('SUMMARY DATA'!H:H,'SUMMARY DATA'!A:A=$A1643,'SUMMARY DATA'!C:C=$B1643)),
  IF(
    OR(
      ISNUMBER(SEARCH(""CDM CASH DEPOSIT"",$C1643)),
      ISNUMBER(SEARCH(""CASH DEPOSIT"",$C1643)),
      COUNTIF('SUMMARY D"&amp;"ATA'!D:D,$C1643)&lt;&gt;1
    ),
    """",
    IFERROR(TEXTJOIN(CHAR(10),TRUE,FILTER('SUMMARY DATA'!H:H,'SUMMARY DATA'!D:D=$C1643)),"""")
  )
)"),"")</f>
        <v/>
      </c>
      <c r="I1643" s="6" t="str">
        <f>IFERROR(__xludf.DUMMYFUNCTION("IF(H1643="""","""",
SUM(ARRAYFORMULA(VALUE(SPLIT(H1643,CHAR(10)))))
)"),"")</f>
        <v/>
      </c>
      <c r="J1643" s="2" t="str">
        <f>IFERROR(__xludf.DUMMYFUNCTION("IFERROR(
  TEXTJOIN(CHAR(10),TRUE,FILTER('SUMMARY DATA'!I:I,'SUMMARY DATA'!A:A=$A1643,'SUMMARY DATA'!C:C=$B1643)),
  IF(
    OR(
      ISNUMBER(SEARCH(""CDM CASH DEPOSIT"",$C1643)),
      ISNUMBER(SEARCH(""CASH DEPOSIT"",$C1643)),
      COUNTIF('SUMMARY D"&amp;"ATA'!D:D,$C1643)&lt;&gt;1
    ),
    """",
    IFERROR(TEXTJOIN(CHAR(10),TRUE,FILTER('SUMMARY DATA'!I:I,'SUMMARY DATA'!D:D=$C1643)),"""")
  )
)"),"")</f>
        <v/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 ht="15.75" customHeight="1" spans="1:27">
      <c r="A1644" s="2"/>
      <c r="B1644" s="2"/>
      <c r="C1644" s="2"/>
      <c r="D1644" s="6"/>
      <c r="E1644" s="4" t="str">
        <f>IFERROR(__xludf.DUMMYFUNCTION("IFERROR(
  TEXTJOIN(CHAR(10),TRUE,FILTER('SUMMARY DATA'!E:E,'SUMMARY DATA'!A:A=$A1644,'SUMMARY DATA'!C:C=$B1644)),
  IF(
    OR(
      ISNUMBER(SEARCH(""CDM CASH DEPOSIT"",$C1644)),
      ISNUMBER(SEARCH(""CASH DEPOSIT"",$C1644)),
      COUNTIF('SUMMARY D"&amp;"ATA'!D:D,$C1644)&lt;&gt;1
    ),
    """",
    IFERROR(TEXTJOIN(CHAR(10),TRUE,FILTER('SUMMARY DATA'!E:E,'SUMMARY DATA'!D:D=$C1644)),"""")
  )
)"),"")</f>
        <v/>
      </c>
      <c r="F1644" s="2" t="str">
        <f>IFERROR(__xludf.DUMMYFUNCTION("IFERROR(
  TEXTJOIN(CHAR(10),TRUE,FILTER('SUMMARY DATA'!F:F,'SUMMARY DATA'!A:A=$A1644,'SUMMARY DATA'!C:C=$B1644)),
  IF(
    OR(
      ISNUMBER(SEARCH(""CDM CASH DEPOSIT"",$C1644)),
      ISNUMBER(SEARCH(""CASH DEPOSIT"",$C1644)),
      COUNTIF('SUMMARY D"&amp;"ATA'!D:D,$C1644)&lt;&gt;1
    ),
    """",
    IFERROR(TEXTJOIN(CHAR(10),TRUE,FILTER('SUMMARY DATA'!F:F,'SUMMARY DATA'!D:D=$C1644)),"""")
  )
)"),"")</f>
        <v/>
      </c>
      <c r="G1644" s="2" t="str">
        <f>IFERROR(__xludf.DUMMYFUNCTION("IFERROR(
  TEXTJOIN(CHAR(10),TRUE,FILTER('SUMMARY DATA'!G:G,'SUMMARY DATA'!A:A=$A1644,'SUMMARY DATA'!C:C=$B1644)),
  IF(
    OR(
      ISNUMBER(SEARCH(""CDM CASH DEPOSIT"",$C1644)),
      ISNUMBER(SEARCH(""CASH DEPOSIT"",$C1644)),
      COUNTIF('SUMMARY D"&amp;"ATA'!D:D,$C1644)&lt;&gt;1
    ),
    """",
    IFERROR(TEXTJOIN(CHAR(10),TRUE,FILTER('SUMMARY DATA'!G:G,'SUMMARY DATA'!D:D=$C1644)),"""")
  )
)"),"")</f>
        <v/>
      </c>
      <c r="H1644" s="6" t="str">
        <f>IFERROR(__xludf.DUMMYFUNCTION("IFERROR(
  TEXTJOIN(CHAR(10),TRUE,FILTER('SUMMARY DATA'!H:H,'SUMMARY DATA'!A:A=$A1644,'SUMMARY DATA'!C:C=$B1644)),
  IF(
    OR(
      ISNUMBER(SEARCH(""CDM CASH DEPOSIT"",$C1644)),
      ISNUMBER(SEARCH(""CASH DEPOSIT"",$C1644)),
      COUNTIF('SUMMARY D"&amp;"ATA'!D:D,$C1644)&lt;&gt;1
    ),
    """",
    IFERROR(TEXTJOIN(CHAR(10),TRUE,FILTER('SUMMARY DATA'!H:H,'SUMMARY DATA'!D:D=$C1644)),"""")
  )
)"),"")</f>
        <v/>
      </c>
      <c r="I1644" s="6" t="str">
        <f>IFERROR(__xludf.DUMMYFUNCTION("IF(H1644="""","""",
SUM(ARRAYFORMULA(VALUE(SPLIT(H1644,CHAR(10)))))
)"),"")</f>
        <v/>
      </c>
      <c r="J1644" s="2" t="str">
        <f>IFERROR(__xludf.DUMMYFUNCTION("IFERROR(
  TEXTJOIN(CHAR(10),TRUE,FILTER('SUMMARY DATA'!I:I,'SUMMARY DATA'!A:A=$A1644,'SUMMARY DATA'!C:C=$B1644)),
  IF(
    OR(
      ISNUMBER(SEARCH(""CDM CASH DEPOSIT"",$C1644)),
      ISNUMBER(SEARCH(""CASH DEPOSIT"",$C1644)),
      COUNTIF('SUMMARY D"&amp;"ATA'!D:D,$C1644)&lt;&gt;1
    ),
    """",
    IFERROR(TEXTJOIN(CHAR(10),TRUE,FILTER('SUMMARY DATA'!I:I,'SUMMARY DATA'!D:D=$C1644)),"""")
  )
)"),"")</f>
        <v/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 ht="15.75" customHeight="1" spans="1:27">
      <c r="A1645" s="2"/>
      <c r="B1645" s="2"/>
      <c r="C1645" s="2"/>
      <c r="D1645" s="6"/>
      <c r="E1645" s="4" t="str">
        <f>IFERROR(__xludf.DUMMYFUNCTION("IFERROR(
  TEXTJOIN(CHAR(10),TRUE,FILTER('SUMMARY DATA'!E:E,'SUMMARY DATA'!A:A=$A1645,'SUMMARY DATA'!C:C=$B1645)),
  IF(
    OR(
      ISNUMBER(SEARCH(""CDM CASH DEPOSIT"",$C1645)),
      ISNUMBER(SEARCH(""CASH DEPOSIT"",$C1645)),
      COUNTIF('SUMMARY D"&amp;"ATA'!D:D,$C1645)&lt;&gt;1
    ),
    """",
    IFERROR(TEXTJOIN(CHAR(10),TRUE,FILTER('SUMMARY DATA'!E:E,'SUMMARY DATA'!D:D=$C1645)),"""")
  )
)"),"")</f>
        <v/>
      </c>
      <c r="F1645" s="2" t="str">
        <f>IFERROR(__xludf.DUMMYFUNCTION("IFERROR(
  TEXTJOIN(CHAR(10),TRUE,FILTER('SUMMARY DATA'!F:F,'SUMMARY DATA'!A:A=$A1645,'SUMMARY DATA'!C:C=$B1645)),
  IF(
    OR(
      ISNUMBER(SEARCH(""CDM CASH DEPOSIT"",$C1645)),
      ISNUMBER(SEARCH(""CASH DEPOSIT"",$C1645)),
      COUNTIF('SUMMARY D"&amp;"ATA'!D:D,$C1645)&lt;&gt;1
    ),
    """",
    IFERROR(TEXTJOIN(CHAR(10),TRUE,FILTER('SUMMARY DATA'!F:F,'SUMMARY DATA'!D:D=$C1645)),"""")
  )
)"),"")</f>
        <v/>
      </c>
      <c r="G1645" s="2" t="str">
        <f>IFERROR(__xludf.DUMMYFUNCTION("IFERROR(
  TEXTJOIN(CHAR(10),TRUE,FILTER('SUMMARY DATA'!G:G,'SUMMARY DATA'!A:A=$A1645,'SUMMARY DATA'!C:C=$B1645)),
  IF(
    OR(
      ISNUMBER(SEARCH(""CDM CASH DEPOSIT"",$C1645)),
      ISNUMBER(SEARCH(""CASH DEPOSIT"",$C1645)),
      COUNTIF('SUMMARY D"&amp;"ATA'!D:D,$C1645)&lt;&gt;1
    ),
    """",
    IFERROR(TEXTJOIN(CHAR(10),TRUE,FILTER('SUMMARY DATA'!G:G,'SUMMARY DATA'!D:D=$C1645)),"""")
  )
)"),"")</f>
        <v/>
      </c>
      <c r="H1645" s="6" t="str">
        <f>IFERROR(__xludf.DUMMYFUNCTION("IFERROR(
  TEXTJOIN(CHAR(10),TRUE,FILTER('SUMMARY DATA'!H:H,'SUMMARY DATA'!A:A=$A1645,'SUMMARY DATA'!C:C=$B1645)),
  IF(
    OR(
      ISNUMBER(SEARCH(""CDM CASH DEPOSIT"",$C1645)),
      ISNUMBER(SEARCH(""CASH DEPOSIT"",$C1645)),
      COUNTIF('SUMMARY D"&amp;"ATA'!D:D,$C1645)&lt;&gt;1
    ),
    """",
    IFERROR(TEXTJOIN(CHAR(10),TRUE,FILTER('SUMMARY DATA'!H:H,'SUMMARY DATA'!D:D=$C1645)),"""")
  )
)"),"")</f>
        <v/>
      </c>
      <c r="I1645" s="6" t="str">
        <f>IFERROR(__xludf.DUMMYFUNCTION("IF(H1645="""","""",
SUM(ARRAYFORMULA(VALUE(SPLIT(H1645,CHAR(10)))))
)"),"")</f>
        <v/>
      </c>
      <c r="J1645" s="2" t="str">
        <f>IFERROR(__xludf.DUMMYFUNCTION("IFERROR(
  TEXTJOIN(CHAR(10),TRUE,FILTER('SUMMARY DATA'!I:I,'SUMMARY DATA'!A:A=$A1645,'SUMMARY DATA'!C:C=$B1645)),
  IF(
    OR(
      ISNUMBER(SEARCH(""CDM CASH DEPOSIT"",$C1645)),
      ISNUMBER(SEARCH(""CASH DEPOSIT"",$C1645)),
      COUNTIF('SUMMARY D"&amp;"ATA'!D:D,$C1645)&lt;&gt;1
    ),
    """",
    IFERROR(TEXTJOIN(CHAR(10),TRUE,FILTER('SUMMARY DATA'!I:I,'SUMMARY DATA'!D:D=$C1645)),"""")
  )
)"),"")</f>
        <v/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 ht="15.75" customHeight="1" spans="1:27">
      <c r="A1646" s="2"/>
      <c r="B1646" s="2"/>
      <c r="C1646" s="2"/>
      <c r="D1646" s="6"/>
      <c r="E1646" s="4" t="str">
        <f>IFERROR(__xludf.DUMMYFUNCTION("IFERROR(
  TEXTJOIN(CHAR(10),TRUE,FILTER('SUMMARY DATA'!E:E,'SUMMARY DATA'!A:A=$A1646,'SUMMARY DATA'!C:C=$B1646)),
  IF(
    OR(
      ISNUMBER(SEARCH(""CDM CASH DEPOSIT"",$C1646)),
      ISNUMBER(SEARCH(""CASH DEPOSIT"",$C1646)),
      COUNTIF('SUMMARY D"&amp;"ATA'!D:D,$C1646)&lt;&gt;1
    ),
    """",
    IFERROR(TEXTJOIN(CHAR(10),TRUE,FILTER('SUMMARY DATA'!E:E,'SUMMARY DATA'!D:D=$C1646)),"""")
  )
)"),"")</f>
        <v/>
      </c>
      <c r="F1646" s="2" t="str">
        <f>IFERROR(__xludf.DUMMYFUNCTION("IFERROR(
  TEXTJOIN(CHAR(10),TRUE,FILTER('SUMMARY DATA'!F:F,'SUMMARY DATA'!A:A=$A1646,'SUMMARY DATA'!C:C=$B1646)),
  IF(
    OR(
      ISNUMBER(SEARCH(""CDM CASH DEPOSIT"",$C1646)),
      ISNUMBER(SEARCH(""CASH DEPOSIT"",$C1646)),
      COUNTIF('SUMMARY D"&amp;"ATA'!D:D,$C1646)&lt;&gt;1
    ),
    """",
    IFERROR(TEXTJOIN(CHAR(10),TRUE,FILTER('SUMMARY DATA'!F:F,'SUMMARY DATA'!D:D=$C1646)),"""")
  )
)"),"")</f>
        <v/>
      </c>
      <c r="G1646" s="2" t="str">
        <f>IFERROR(__xludf.DUMMYFUNCTION("IFERROR(
  TEXTJOIN(CHAR(10),TRUE,FILTER('SUMMARY DATA'!G:G,'SUMMARY DATA'!A:A=$A1646,'SUMMARY DATA'!C:C=$B1646)),
  IF(
    OR(
      ISNUMBER(SEARCH(""CDM CASH DEPOSIT"",$C1646)),
      ISNUMBER(SEARCH(""CASH DEPOSIT"",$C1646)),
      COUNTIF('SUMMARY D"&amp;"ATA'!D:D,$C1646)&lt;&gt;1
    ),
    """",
    IFERROR(TEXTJOIN(CHAR(10),TRUE,FILTER('SUMMARY DATA'!G:G,'SUMMARY DATA'!D:D=$C1646)),"""")
  )
)"),"")</f>
        <v/>
      </c>
      <c r="H1646" s="6" t="str">
        <f>IFERROR(__xludf.DUMMYFUNCTION("IFERROR(
  TEXTJOIN(CHAR(10),TRUE,FILTER('SUMMARY DATA'!H:H,'SUMMARY DATA'!A:A=$A1646,'SUMMARY DATA'!C:C=$B1646)),
  IF(
    OR(
      ISNUMBER(SEARCH(""CDM CASH DEPOSIT"",$C1646)),
      ISNUMBER(SEARCH(""CASH DEPOSIT"",$C1646)),
      COUNTIF('SUMMARY D"&amp;"ATA'!D:D,$C1646)&lt;&gt;1
    ),
    """",
    IFERROR(TEXTJOIN(CHAR(10),TRUE,FILTER('SUMMARY DATA'!H:H,'SUMMARY DATA'!D:D=$C1646)),"""")
  )
)"),"")</f>
        <v/>
      </c>
      <c r="I1646" s="6" t="str">
        <f>IFERROR(__xludf.DUMMYFUNCTION("IF(H1646="""","""",
SUM(ARRAYFORMULA(VALUE(SPLIT(H1646,CHAR(10)))))
)"),"")</f>
        <v/>
      </c>
      <c r="J1646" s="2" t="str">
        <f>IFERROR(__xludf.DUMMYFUNCTION("IFERROR(
  TEXTJOIN(CHAR(10),TRUE,FILTER('SUMMARY DATA'!I:I,'SUMMARY DATA'!A:A=$A1646,'SUMMARY DATA'!C:C=$B1646)),
  IF(
    OR(
      ISNUMBER(SEARCH(""CDM CASH DEPOSIT"",$C1646)),
      ISNUMBER(SEARCH(""CASH DEPOSIT"",$C1646)),
      COUNTIF('SUMMARY D"&amp;"ATA'!D:D,$C1646)&lt;&gt;1
    ),
    """",
    IFERROR(TEXTJOIN(CHAR(10),TRUE,FILTER('SUMMARY DATA'!I:I,'SUMMARY DATA'!D:D=$C1646)),"""")
  )
)"),"")</f>
        <v/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 ht="15.75" customHeight="1" spans="1:27">
      <c r="A1647" s="2"/>
      <c r="B1647" s="2"/>
      <c r="C1647" s="2"/>
      <c r="D1647" s="6"/>
      <c r="E1647" s="4" t="str">
        <f>IFERROR(__xludf.DUMMYFUNCTION("IFERROR(
  TEXTJOIN(CHAR(10),TRUE,FILTER('SUMMARY DATA'!E:E,'SUMMARY DATA'!A:A=$A1647,'SUMMARY DATA'!C:C=$B1647)),
  IF(
    OR(
      ISNUMBER(SEARCH(""CDM CASH DEPOSIT"",$C1647)),
      ISNUMBER(SEARCH(""CASH DEPOSIT"",$C1647)),
      COUNTIF('SUMMARY D"&amp;"ATA'!D:D,$C1647)&lt;&gt;1
    ),
    """",
    IFERROR(TEXTJOIN(CHAR(10),TRUE,FILTER('SUMMARY DATA'!E:E,'SUMMARY DATA'!D:D=$C1647)),"""")
  )
)"),"")</f>
        <v/>
      </c>
      <c r="F1647" s="2" t="str">
        <f>IFERROR(__xludf.DUMMYFUNCTION("IFERROR(
  TEXTJOIN(CHAR(10),TRUE,FILTER('SUMMARY DATA'!F:F,'SUMMARY DATA'!A:A=$A1647,'SUMMARY DATA'!C:C=$B1647)),
  IF(
    OR(
      ISNUMBER(SEARCH(""CDM CASH DEPOSIT"",$C1647)),
      ISNUMBER(SEARCH(""CASH DEPOSIT"",$C1647)),
      COUNTIF('SUMMARY D"&amp;"ATA'!D:D,$C1647)&lt;&gt;1
    ),
    """",
    IFERROR(TEXTJOIN(CHAR(10),TRUE,FILTER('SUMMARY DATA'!F:F,'SUMMARY DATA'!D:D=$C1647)),"""")
  )
)"),"")</f>
        <v/>
      </c>
      <c r="G1647" s="2" t="str">
        <f>IFERROR(__xludf.DUMMYFUNCTION("IFERROR(
  TEXTJOIN(CHAR(10),TRUE,FILTER('SUMMARY DATA'!G:G,'SUMMARY DATA'!A:A=$A1647,'SUMMARY DATA'!C:C=$B1647)),
  IF(
    OR(
      ISNUMBER(SEARCH(""CDM CASH DEPOSIT"",$C1647)),
      ISNUMBER(SEARCH(""CASH DEPOSIT"",$C1647)),
      COUNTIF('SUMMARY D"&amp;"ATA'!D:D,$C1647)&lt;&gt;1
    ),
    """",
    IFERROR(TEXTJOIN(CHAR(10),TRUE,FILTER('SUMMARY DATA'!G:G,'SUMMARY DATA'!D:D=$C1647)),"""")
  )
)"),"")</f>
        <v/>
      </c>
      <c r="H1647" s="6" t="str">
        <f>IFERROR(__xludf.DUMMYFUNCTION("IFERROR(
  TEXTJOIN(CHAR(10),TRUE,FILTER('SUMMARY DATA'!H:H,'SUMMARY DATA'!A:A=$A1647,'SUMMARY DATA'!C:C=$B1647)),
  IF(
    OR(
      ISNUMBER(SEARCH(""CDM CASH DEPOSIT"",$C1647)),
      ISNUMBER(SEARCH(""CASH DEPOSIT"",$C1647)),
      COUNTIF('SUMMARY D"&amp;"ATA'!D:D,$C1647)&lt;&gt;1
    ),
    """",
    IFERROR(TEXTJOIN(CHAR(10),TRUE,FILTER('SUMMARY DATA'!H:H,'SUMMARY DATA'!D:D=$C1647)),"""")
  )
)"),"")</f>
        <v/>
      </c>
      <c r="I1647" s="6" t="str">
        <f>IFERROR(__xludf.DUMMYFUNCTION("IF(H1647="""","""",
SUM(ARRAYFORMULA(VALUE(SPLIT(H1647,CHAR(10)))))
)"),"")</f>
        <v/>
      </c>
      <c r="J1647" s="2" t="str">
        <f>IFERROR(__xludf.DUMMYFUNCTION("IFERROR(
  TEXTJOIN(CHAR(10),TRUE,FILTER('SUMMARY DATA'!I:I,'SUMMARY DATA'!A:A=$A1647,'SUMMARY DATA'!C:C=$B1647)),
  IF(
    OR(
      ISNUMBER(SEARCH(""CDM CASH DEPOSIT"",$C1647)),
      ISNUMBER(SEARCH(""CASH DEPOSIT"",$C1647)),
      COUNTIF('SUMMARY D"&amp;"ATA'!D:D,$C1647)&lt;&gt;1
    ),
    """",
    IFERROR(TEXTJOIN(CHAR(10),TRUE,FILTER('SUMMARY DATA'!I:I,'SUMMARY DATA'!D:D=$C1647)),"""")
  )
)"),"")</f>
        <v/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 ht="15.75" customHeight="1" spans="1:27">
      <c r="A1648" s="2"/>
      <c r="B1648" s="2"/>
      <c r="C1648" s="2"/>
      <c r="D1648" s="6"/>
      <c r="E1648" s="4" t="str">
        <f>IFERROR(__xludf.DUMMYFUNCTION("IFERROR(
  TEXTJOIN(CHAR(10),TRUE,FILTER('SUMMARY DATA'!E:E,'SUMMARY DATA'!A:A=$A1648,'SUMMARY DATA'!C:C=$B1648)),
  IF(
    OR(
      ISNUMBER(SEARCH(""CDM CASH DEPOSIT"",$C1648)),
      ISNUMBER(SEARCH(""CASH DEPOSIT"",$C1648)),
      COUNTIF('SUMMARY D"&amp;"ATA'!D:D,$C1648)&lt;&gt;1
    ),
    """",
    IFERROR(TEXTJOIN(CHAR(10),TRUE,FILTER('SUMMARY DATA'!E:E,'SUMMARY DATA'!D:D=$C1648)),"""")
  )
)"),"")</f>
        <v/>
      </c>
      <c r="F1648" s="2" t="str">
        <f>IFERROR(__xludf.DUMMYFUNCTION("IFERROR(
  TEXTJOIN(CHAR(10),TRUE,FILTER('SUMMARY DATA'!F:F,'SUMMARY DATA'!A:A=$A1648,'SUMMARY DATA'!C:C=$B1648)),
  IF(
    OR(
      ISNUMBER(SEARCH(""CDM CASH DEPOSIT"",$C1648)),
      ISNUMBER(SEARCH(""CASH DEPOSIT"",$C1648)),
      COUNTIF('SUMMARY D"&amp;"ATA'!D:D,$C1648)&lt;&gt;1
    ),
    """",
    IFERROR(TEXTJOIN(CHAR(10),TRUE,FILTER('SUMMARY DATA'!F:F,'SUMMARY DATA'!D:D=$C1648)),"""")
  )
)"),"")</f>
        <v/>
      </c>
      <c r="G1648" s="2" t="str">
        <f>IFERROR(__xludf.DUMMYFUNCTION("IFERROR(
  TEXTJOIN(CHAR(10),TRUE,FILTER('SUMMARY DATA'!G:G,'SUMMARY DATA'!A:A=$A1648,'SUMMARY DATA'!C:C=$B1648)),
  IF(
    OR(
      ISNUMBER(SEARCH(""CDM CASH DEPOSIT"",$C1648)),
      ISNUMBER(SEARCH(""CASH DEPOSIT"",$C1648)),
      COUNTIF('SUMMARY D"&amp;"ATA'!D:D,$C1648)&lt;&gt;1
    ),
    """",
    IFERROR(TEXTJOIN(CHAR(10),TRUE,FILTER('SUMMARY DATA'!G:G,'SUMMARY DATA'!D:D=$C1648)),"""")
  )
)"),"")</f>
        <v/>
      </c>
      <c r="H1648" s="6" t="str">
        <f>IFERROR(__xludf.DUMMYFUNCTION("IFERROR(
  TEXTJOIN(CHAR(10),TRUE,FILTER('SUMMARY DATA'!H:H,'SUMMARY DATA'!A:A=$A1648,'SUMMARY DATA'!C:C=$B1648)),
  IF(
    OR(
      ISNUMBER(SEARCH(""CDM CASH DEPOSIT"",$C1648)),
      ISNUMBER(SEARCH(""CASH DEPOSIT"",$C1648)),
      COUNTIF('SUMMARY D"&amp;"ATA'!D:D,$C1648)&lt;&gt;1
    ),
    """",
    IFERROR(TEXTJOIN(CHAR(10),TRUE,FILTER('SUMMARY DATA'!H:H,'SUMMARY DATA'!D:D=$C1648)),"""")
  )
)"),"")</f>
        <v/>
      </c>
      <c r="I1648" s="6" t="str">
        <f>IFERROR(__xludf.DUMMYFUNCTION("IF(H1648="""","""",
SUM(ARRAYFORMULA(VALUE(SPLIT(H1648,CHAR(10)))))
)"),"")</f>
        <v/>
      </c>
      <c r="J1648" s="2" t="str">
        <f>IFERROR(__xludf.DUMMYFUNCTION("IFERROR(
  TEXTJOIN(CHAR(10),TRUE,FILTER('SUMMARY DATA'!I:I,'SUMMARY DATA'!A:A=$A1648,'SUMMARY DATA'!C:C=$B1648)),
  IF(
    OR(
      ISNUMBER(SEARCH(""CDM CASH DEPOSIT"",$C1648)),
      ISNUMBER(SEARCH(""CASH DEPOSIT"",$C1648)),
      COUNTIF('SUMMARY D"&amp;"ATA'!D:D,$C1648)&lt;&gt;1
    ),
    """",
    IFERROR(TEXTJOIN(CHAR(10),TRUE,FILTER('SUMMARY DATA'!I:I,'SUMMARY DATA'!D:D=$C1648)),"""")
  )
)"),"")</f>
        <v/>
      </c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 ht="15.75" customHeight="1" spans="1:27">
      <c r="A1649" s="2"/>
      <c r="B1649" s="2"/>
      <c r="C1649" s="2"/>
      <c r="D1649" s="6"/>
      <c r="E1649" s="4" t="str">
        <f>IFERROR(__xludf.DUMMYFUNCTION("IFERROR(
  TEXTJOIN(CHAR(10),TRUE,FILTER('SUMMARY DATA'!E:E,'SUMMARY DATA'!A:A=$A1649,'SUMMARY DATA'!C:C=$B1649)),
  IF(
    OR(
      ISNUMBER(SEARCH(""CDM CASH DEPOSIT"",$C1649)),
      ISNUMBER(SEARCH(""CASH DEPOSIT"",$C1649)),
      COUNTIF('SUMMARY D"&amp;"ATA'!D:D,$C1649)&lt;&gt;1
    ),
    """",
    IFERROR(TEXTJOIN(CHAR(10),TRUE,FILTER('SUMMARY DATA'!E:E,'SUMMARY DATA'!D:D=$C1649)),"""")
  )
)"),"")</f>
        <v/>
      </c>
      <c r="F1649" s="2" t="str">
        <f>IFERROR(__xludf.DUMMYFUNCTION("IFERROR(
  TEXTJOIN(CHAR(10),TRUE,FILTER('SUMMARY DATA'!F:F,'SUMMARY DATA'!A:A=$A1649,'SUMMARY DATA'!C:C=$B1649)),
  IF(
    OR(
      ISNUMBER(SEARCH(""CDM CASH DEPOSIT"",$C1649)),
      ISNUMBER(SEARCH(""CASH DEPOSIT"",$C1649)),
      COUNTIF('SUMMARY D"&amp;"ATA'!D:D,$C1649)&lt;&gt;1
    ),
    """",
    IFERROR(TEXTJOIN(CHAR(10),TRUE,FILTER('SUMMARY DATA'!F:F,'SUMMARY DATA'!D:D=$C1649)),"""")
  )
)"),"")</f>
        <v/>
      </c>
      <c r="G1649" s="2" t="str">
        <f>IFERROR(__xludf.DUMMYFUNCTION("IFERROR(
  TEXTJOIN(CHAR(10),TRUE,FILTER('SUMMARY DATA'!G:G,'SUMMARY DATA'!A:A=$A1649,'SUMMARY DATA'!C:C=$B1649)),
  IF(
    OR(
      ISNUMBER(SEARCH(""CDM CASH DEPOSIT"",$C1649)),
      ISNUMBER(SEARCH(""CASH DEPOSIT"",$C1649)),
      COUNTIF('SUMMARY D"&amp;"ATA'!D:D,$C1649)&lt;&gt;1
    ),
    """",
    IFERROR(TEXTJOIN(CHAR(10),TRUE,FILTER('SUMMARY DATA'!G:G,'SUMMARY DATA'!D:D=$C1649)),"""")
  )
)"),"")</f>
        <v/>
      </c>
      <c r="H1649" s="6" t="str">
        <f>IFERROR(__xludf.DUMMYFUNCTION("IFERROR(
  TEXTJOIN(CHAR(10),TRUE,FILTER('SUMMARY DATA'!H:H,'SUMMARY DATA'!A:A=$A1649,'SUMMARY DATA'!C:C=$B1649)),
  IF(
    OR(
      ISNUMBER(SEARCH(""CDM CASH DEPOSIT"",$C1649)),
      ISNUMBER(SEARCH(""CASH DEPOSIT"",$C1649)),
      COUNTIF('SUMMARY D"&amp;"ATA'!D:D,$C1649)&lt;&gt;1
    ),
    """",
    IFERROR(TEXTJOIN(CHAR(10),TRUE,FILTER('SUMMARY DATA'!H:H,'SUMMARY DATA'!D:D=$C1649)),"""")
  )
)"),"")</f>
        <v/>
      </c>
      <c r="I1649" s="6" t="str">
        <f>IFERROR(__xludf.DUMMYFUNCTION("IF(H1649="""","""",
SUM(ARRAYFORMULA(VALUE(SPLIT(H1649,CHAR(10)))))
)"),"")</f>
        <v/>
      </c>
      <c r="J1649" s="2" t="str">
        <f>IFERROR(__xludf.DUMMYFUNCTION("IFERROR(
  TEXTJOIN(CHAR(10),TRUE,FILTER('SUMMARY DATA'!I:I,'SUMMARY DATA'!A:A=$A1649,'SUMMARY DATA'!C:C=$B1649)),
  IF(
    OR(
      ISNUMBER(SEARCH(""CDM CASH DEPOSIT"",$C1649)),
      ISNUMBER(SEARCH(""CASH DEPOSIT"",$C1649)),
      COUNTIF('SUMMARY D"&amp;"ATA'!D:D,$C1649)&lt;&gt;1
    ),
    """",
    IFERROR(TEXTJOIN(CHAR(10),TRUE,FILTER('SUMMARY DATA'!I:I,'SUMMARY DATA'!D:D=$C1649)),"""")
  )
)"),"")</f>
        <v/>
      </c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 ht="15.75" customHeight="1" spans="1:27">
      <c r="A1650" s="2"/>
      <c r="B1650" s="2"/>
      <c r="C1650" s="2"/>
      <c r="D1650" s="6"/>
      <c r="E1650" s="4" t="str">
        <f>IFERROR(__xludf.DUMMYFUNCTION("IFERROR(
  TEXTJOIN(CHAR(10),TRUE,FILTER('SUMMARY DATA'!E:E,'SUMMARY DATA'!A:A=$A1650,'SUMMARY DATA'!C:C=$B1650)),
  IF(
    OR(
      ISNUMBER(SEARCH(""CDM CASH DEPOSIT"",$C1650)),
      ISNUMBER(SEARCH(""CASH DEPOSIT"",$C1650)),
      COUNTIF('SUMMARY D"&amp;"ATA'!D:D,$C1650)&lt;&gt;1
    ),
    """",
    IFERROR(TEXTJOIN(CHAR(10),TRUE,FILTER('SUMMARY DATA'!E:E,'SUMMARY DATA'!D:D=$C1650)),"""")
  )
)"),"")</f>
        <v/>
      </c>
      <c r="F1650" s="2" t="str">
        <f>IFERROR(__xludf.DUMMYFUNCTION("IFERROR(
  TEXTJOIN(CHAR(10),TRUE,FILTER('SUMMARY DATA'!F:F,'SUMMARY DATA'!A:A=$A1650,'SUMMARY DATA'!C:C=$B1650)),
  IF(
    OR(
      ISNUMBER(SEARCH(""CDM CASH DEPOSIT"",$C1650)),
      ISNUMBER(SEARCH(""CASH DEPOSIT"",$C1650)),
      COUNTIF('SUMMARY D"&amp;"ATA'!D:D,$C1650)&lt;&gt;1
    ),
    """",
    IFERROR(TEXTJOIN(CHAR(10),TRUE,FILTER('SUMMARY DATA'!F:F,'SUMMARY DATA'!D:D=$C1650)),"""")
  )
)"),"")</f>
        <v/>
      </c>
      <c r="G1650" s="2" t="str">
        <f>IFERROR(__xludf.DUMMYFUNCTION("IFERROR(
  TEXTJOIN(CHAR(10),TRUE,FILTER('SUMMARY DATA'!G:G,'SUMMARY DATA'!A:A=$A1650,'SUMMARY DATA'!C:C=$B1650)),
  IF(
    OR(
      ISNUMBER(SEARCH(""CDM CASH DEPOSIT"",$C1650)),
      ISNUMBER(SEARCH(""CASH DEPOSIT"",$C1650)),
      COUNTIF('SUMMARY D"&amp;"ATA'!D:D,$C1650)&lt;&gt;1
    ),
    """",
    IFERROR(TEXTJOIN(CHAR(10),TRUE,FILTER('SUMMARY DATA'!G:G,'SUMMARY DATA'!D:D=$C1650)),"""")
  )
)"),"")</f>
        <v/>
      </c>
      <c r="H1650" s="6" t="str">
        <f>IFERROR(__xludf.DUMMYFUNCTION("IFERROR(
  TEXTJOIN(CHAR(10),TRUE,FILTER('SUMMARY DATA'!H:H,'SUMMARY DATA'!A:A=$A1650,'SUMMARY DATA'!C:C=$B1650)),
  IF(
    OR(
      ISNUMBER(SEARCH(""CDM CASH DEPOSIT"",$C1650)),
      ISNUMBER(SEARCH(""CASH DEPOSIT"",$C1650)),
      COUNTIF('SUMMARY D"&amp;"ATA'!D:D,$C1650)&lt;&gt;1
    ),
    """",
    IFERROR(TEXTJOIN(CHAR(10),TRUE,FILTER('SUMMARY DATA'!H:H,'SUMMARY DATA'!D:D=$C1650)),"""")
  )
)"),"")</f>
        <v/>
      </c>
      <c r="I1650" s="6" t="str">
        <f>IFERROR(__xludf.DUMMYFUNCTION("IF(H1650="""","""",
SUM(ARRAYFORMULA(VALUE(SPLIT(H1650,CHAR(10)))))
)"),"")</f>
        <v/>
      </c>
      <c r="J1650" s="2" t="str">
        <f>IFERROR(__xludf.DUMMYFUNCTION("IFERROR(
  TEXTJOIN(CHAR(10),TRUE,FILTER('SUMMARY DATA'!I:I,'SUMMARY DATA'!A:A=$A1650,'SUMMARY DATA'!C:C=$B1650)),
  IF(
    OR(
      ISNUMBER(SEARCH(""CDM CASH DEPOSIT"",$C1650)),
      ISNUMBER(SEARCH(""CASH DEPOSIT"",$C1650)),
      COUNTIF('SUMMARY D"&amp;"ATA'!D:D,$C1650)&lt;&gt;1
    ),
    """",
    IFERROR(TEXTJOIN(CHAR(10),TRUE,FILTER('SUMMARY DATA'!I:I,'SUMMARY DATA'!D:D=$C1650)),"""")
  )
)"),"")</f>
        <v/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 ht="15.75" customHeight="1" spans="1:27">
      <c r="A1651" s="2"/>
      <c r="B1651" s="2"/>
      <c r="C1651" s="2"/>
      <c r="D1651" s="6"/>
      <c r="E1651" s="4" t="str">
        <f>IFERROR(__xludf.DUMMYFUNCTION("IFERROR(
  TEXTJOIN(CHAR(10),TRUE,FILTER('SUMMARY DATA'!E:E,'SUMMARY DATA'!A:A=$A1651,'SUMMARY DATA'!C:C=$B1651)),
  IF(
    OR(
      ISNUMBER(SEARCH(""CDM CASH DEPOSIT"",$C1651)),
      ISNUMBER(SEARCH(""CASH DEPOSIT"",$C1651)),
      COUNTIF('SUMMARY D"&amp;"ATA'!D:D,$C1651)&lt;&gt;1
    ),
    """",
    IFERROR(TEXTJOIN(CHAR(10),TRUE,FILTER('SUMMARY DATA'!E:E,'SUMMARY DATA'!D:D=$C1651)),"""")
  )
)"),"")</f>
        <v/>
      </c>
      <c r="F1651" s="2" t="str">
        <f>IFERROR(__xludf.DUMMYFUNCTION("IFERROR(
  TEXTJOIN(CHAR(10),TRUE,FILTER('SUMMARY DATA'!F:F,'SUMMARY DATA'!A:A=$A1651,'SUMMARY DATA'!C:C=$B1651)),
  IF(
    OR(
      ISNUMBER(SEARCH(""CDM CASH DEPOSIT"",$C1651)),
      ISNUMBER(SEARCH(""CASH DEPOSIT"",$C1651)),
      COUNTIF('SUMMARY D"&amp;"ATA'!D:D,$C1651)&lt;&gt;1
    ),
    """",
    IFERROR(TEXTJOIN(CHAR(10),TRUE,FILTER('SUMMARY DATA'!F:F,'SUMMARY DATA'!D:D=$C1651)),"""")
  )
)"),"")</f>
        <v/>
      </c>
      <c r="G1651" s="2" t="str">
        <f>IFERROR(__xludf.DUMMYFUNCTION("IFERROR(
  TEXTJOIN(CHAR(10),TRUE,FILTER('SUMMARY DATA'!G:G,'SUMMARY DATA'!A:A=$A1651,'SUMMARY DATA'!C:C=$B1651)),
  IF(
    OR(
      ISNUMBER(SEARCH(""CDM CASH DEPOSIT"",$C1651)),
      ISNUMBER(SEARCH(""CASH DEPOSIT"",$C1651)),
      COUNTIF('SUMMARY D"&amp;"ATA'!D:D,$C1651)&lt;&gt;1
    ),
    """",
    IFERROR(TEXTJOIN(CHAR(10),TRUE,FILTER('SUMMARY DATA'!G:G,'SUMMARY DATA'!D:D=$C1651)),"""")
  )
)"),"")</f>
        <v/>
      </c>
      <c r="H1651" s="6" t="str">
        <f>IFERROR(__xludf.DUMMYFUNCTION("IFERROR(
  TEXTJOIN(CHAR(10),TRUE,FILTER('SUMMARY DATA'!H:H,'SUMMARY DATA'!A:A=$A1651,'SUMMARY DATA'!C:C=$B1651)),
  IF(
    OR(
      ISNUMBER(SEARCH(""CDM CASH DEPOSIT"",$C1651)),
      ISNUMBER(SEARCH(""CASH DEPOSIT"",$C1651)),
      COUNTIF('SUMMARY D"&amp;"ATA'!D:D,$C1651)&lt;&gt;1
    ),
    """",
    IFERROR(TEXTJOIN(CHAR(10),TRUE,FILTER('SUMMARY DATA'!H:H,'SUMMARY DATA'!D:D=$C1651)),"""")
  )
)"),"")</f>
        <v/>
      </c>
      <c r="I1651" s="6" t="str">
        <f>IFERROR(__xludf.DUMMYFUNCTION("IF(H1651="""","""",
SUM(ARRAYFORMULA(VALUE(SPLIT(H1651,CHAR(10)))))
)"),"")</f>
        <v/>
      </c>
      <c r="J1651" s="2" t="str">
        <f>IFERROR(__xludf.DUMMYFUNCTION("IFERROR(
  TEXTJOIN(CHAR(10),TRUE,FILTER('SUMMARY DATA'!I:I,'SUMMARY DATA'!A:A=$A1651,'SUMMARY DATA'!C:C=$B1651)),
  IF(
    OR(
      ISNUMBER(SEARCH(""CDM CASH DEPOSIT"",$C1651)),
      ISNUMBER(SEARCH(""CASH DEPOSIT"",$C1651)),
      COUNTIF('SUMMARY D"&amp;"ATA'!D:D,$C1651)&lt;&gt;1
    ),
    """",
    IFERROR(TEXTJOIN(CHAR(10),TRUE,FILTER('SUMMARY DATA'!I:I,'SUMMARY DATA'!D:D=$C1651)),"""")
  )
)"),"")</f>
        <v/>
      </c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 ht="15.75" customHeight="1" spans="1:27">
      <c r="A1652" s="2"/>
      <c r="B1652" s="2"/>
      <c r="C1652" s="2"/>
      <c r="D1652" s="6"/>
      <c r="E1652" s="4" t="str">
        <f>IFERROR(__xludf.DUMMYFUNCTION("IFERROR(
  TEXTJOIN(CHAR(10),TRUE,FILTER('SUMMARY DATA'!E:E,'SUMMARY DATA'!A:A=$A1652,'SUMMARY DATA'!C:C=$B1652)),
  IF(
    OR(
      ISNUMBER(SEARCH(""CDM CASH DEPOSIT"",$C1652)),
      ISNUMBER(SEARCH(""CASH DEPOSIT"",$C1652)),
      COUNTIF('SUMMARY D"&amp;"ATA'!D:D,$C1652)&lt;&gt;1
    ),
    """",
    IFERROR(TEXTJOIN(CHAR(10),TRUE,FILTER('SUMMARY DATA'!E:E,'SUMMARY DATA'!D:D=$C1652)),"""")
  )
)"),"")</f>
        <v/>
      </c>
      <c r="F1652" s="2" t="str">
        <f>IFERROR(__xludf.DUMMYFUNCTION("IFERROR(
  TEXTJOIN(CHAR(10),TRUE,FILTER('SUMMARY DATA'!F:F,'SUMMARY DATA'!A:A=$A1652,'SUMMARY DATA'!C:C=$B1652)),
  IF(
    OR(
      ISNUMBER(SEARCH(""CDM CASH DEPOSIT"",$C1652)),
      ISNUMBER(SEARCH(""CASH DEPOSIT"",$C1652)),
      COUNTIF('SUMMARY D"&amp;"ATA'!D:D,$C1652)&lt;&gt;1
    ),
    """",
    IFERROR(TEXTJOIN(CHAR(10),TRUE,FILTER('SUMMARY DATA'!F:F,'SUMMARY DATA'!D:D=$C1652)),"""")
  )
)"),"")</f>
        <v/>
      </c>
      <c r="G1652" s="2" t="str">
        <f>IFERROR(__xludf.DUMMYFUNCTION("IFERROR(
  TEXTJOIN(CHAR(10),TRUE,FILTER('SUMMARY DATA'!G:G,'SUMMARY DATA'!A:A=$A1652,'SUMMARY DATA'!C:C=$B1652)),
  IF(
    OR(
      ISNUMBER(SEARCH(""CDM CASH DEPOSIT"",$C1652)),
      ISNUMBER(SEARCH(""CASH DEPOSIT"",$C1652)),
      COUNTIF('SUMMARY D"&amp;"ATA'!D:D,$C1652)&lt;&gt;1
    ),
    """",
    IFERROR(TEXTJOIN(CHAR(10),TRUE,FILTER('SUMMARY DATA'!G:G,'SUMMARY DATA'!D:D=$C1652)),"""")
  )
)"),"")</f>
        <v/>
      </c>
      <c r="H1652" s="6" t="str">
        <f>IFERROR(__xludf.DUMMYFUNCTION("IFERROR(
  TEXTJOIN(CHAR(10),TRUE,FILTER('SUMMARY DATA'!H:H,'SUMMARY DATA'!A:A=$A1652,'SUMMARY DATA'!C:C=$B1652)),
  IF(
    OR(
      ISNUMBER(SEARCH(""CDM CASH DEPOSIT"",$C1652)),
      ISNUMBER(SEARCH(""CASH DEPOSIT"",$C1652)),
      COUNTIF('SUMMARY D"&amp;"ATA'!D:D,$C1652)&lt;&gt;1
    ),
    """",
    IFERROR(TEXTJOIN(CHAR(10),TRUE,FILTER('SUMMARY DATA'!H:H,'SUMMARY DATA'!D:D=$C1652)),"""")
  )
)"),"")</f>
        <v/>
      </c>
      <c r="I1652" s="6" t="str">
        <f>IFERROR(__xludf.DUMMYFUNCTION("IF(H1652="""","""",
SUM(ARRAYFORMULA(VALUE(SPLIT(H1652,CHAR(10)))))
)"),"")</f>
        <v/>
      </c>
      <c r="J1652" s="2" t="str">
        <f>IFERROR(__xludf.DUMMYFUNCTION("IFERROR(
  TEXTJOIN(CHAR(10),TRUE,FILTER('SUMMARY DATA'!I:I,'SUMMARY DATA'!A:A=$A1652,'SUMMARY DATA'!C:C=$B1652)),
  IF(
    OR(
      ISNUMBER(SEARCH(""CDM CASH DEPOSIT"",$C1652)),
      ISNUMBER(SEARCH(""CASH DEPOSIT"",$C1652)),
      COUNTIF('SUMMARY D"&amp;"ATA'!D:D,$C1652)&lt;&gt;1
    ),
    """",
    IFERROR(TEXTJOIN(CHAR(10),TRUE,FILTER('SUMMARY DATA'!I:I,'SUMMARY DATA'!D:D=$C1652)),"""")
  )
)"),"")</f>
        <v/>
      </c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 ht="15.75" customHeight="1" spans="1:27">
      <c r="A1653" s="2"/>
      <c r="B1653" s="2"/>
      <c r="C1653" s="2"/>
      <c r="D1653" s="6"/>
      <c r="E1653" s="4" t="str">
        <f>IFERROR(__xludf.DUMMYFUNCTION("IFERROR(
  TEXTJOIN(CHAR(10),TRUE,FILTER('SUMMARY DATA'!E:E,'SUMMARY DATA'!A:A=$A1653,'SUMMARY DATA'!C:C=$B1653)),
  IF(
    OR(
      ISNUMBER(SEARCH(""CDM CASH DEPOSIT"",$C1653)),
      ISNUMBER(SEARCH(""CASH DEPOSIT"",$C1653)),
      COUNTIF('SUMMARY D"&amp;"ATA'!D:D,$C1653)&lt;&gt;1
    ),
    """",
    IFERROR(TEXTJOIN(CHAR(10),TRUE,FILTER('SUMMARY DATA'!E:E,'SUMMARY DATA'!D:D=$C1653)),"""")
  )
)"),"")</f>
        <v/>
      </c>
      <c r="F1653" s="2" t="str">
        <f>IFERROR(__xludf.DUMMYFUNCTION("IFERROR(
  TEXTJOIN(CHAR(10),TRUE,FILTER('SUMMARY DATA'!F:F,'SUMMARY DATA'!A:A=$A1653,'SUMMARY DATA'!C:C=$B1653)),
  IF(
    OR(
      ISNUMBER(SEARCH(""CDM CASH DEPOSIT"",$C1653)),
      ISNUMBER(SEARCH(""CASH DEPOSIT"",$C1653)),
      COUNTIF('SUMMARY D"&amp;"ATA'!D:D,$C1653)&lt;&gt;1
    ),
    """",
    IFERROR(TEXTJOIN(CHAR(10),TRUE,FILTER('SUMMARY DATA'!F:F,'SUMMARY DATA'!D:D=$C1653)),"""")
  )
)"),"")</f>
        <v/>
      </c>
      <c r="G1653" s="2" t="str">
        <f>IFERROR(__xludf.DUMMYFUNCTION("IFERROR(
  TEXTJOIN(CHAR(10),TRUE,FILTER('SUMMARY DATA'!G:G,'SUMMARY DATA'!A:A=$A1653,'SUMMARY DATA'!C:C=$B1653)),
  IF(
    OR(
      ISNUMBER(SEARCH(""CDM CASH DEPOSIT"",$C1653)),
      ISNUMBER(SEARCH(""CASH DEPOSIT"",$C1653)),
      COUNTIF('SUMMARY D"&amp;"ATA'!D:D,$C1653)&lt;&gt;1
    ),
    """",
    IFERROR(TEXTJOIN(CHAR(10),TRUE,FILTER('SUMMARY DATA'!G:G,'SUMMARY DATA'!D:D=$C1653)),"""")
  )
)"),"")</f>
        <v/>
      </c>
      <c r="H1653" s="6" t="str">
        <f>IFERROR(__xludf.DUMMYFUNCTION("IFERROR(
  TEXTJOIN(CHAR(10),TRUE,FILTER('SUMMARY DATA'!H:H,'SUMMARY DATA'!A:A=$A1653,'SUMMARY DATA'!C:C=$B1653)),
  IF(
    OR(
      ISNUMBER(SEARCH(""CDM CASH DEPOSIT"",$C1653)),
      ISNUMBER(SEARCH(""CASH DEPOSIT"",$C1653)),
      COUNTIF('SUMMARY D"&amp;"ATA'!D:D,$C1653)&lt;&gt;1
    ),
    """",
    IFERROR(TEXTJOIN(CHAR(10),TRUE,FILTER('SUMMARY DATA'!H:H,'SUMMARY DATA'!D:D=$C1653)),"""")
  )
)"),"")</f>
        <v/>
      </c>
      <c r="I1653" s="6" t="str">
        <f>IFERROR(__xludf.DUMMYFUNCTION("IF(H1653="""","""",
SUM(ARRAYFORMULA(VALUE(SPLIT(H1653,CHAR(10)))))
)"),"")</f>
        <v/>
      </c>
      <c r="J1653" s="2" t="str">
        <f>IFERROR(__xludf.DUMMYFUNCTION("IFERROR(
  TEXTJOIN(CHAR(10),TRUE,FILTER('SUMMARY DATA'!I:I,'SUMMARY DATA'!A:A=$A1653,'SUMMARY DATA'!C:C=$B1653)),
  IF(
    OR(
      ISNUMBER(SEARCH(""CDM CASH DEPOSIT"",$C1653)),
      ISNUMBER(SEARCH(""CASH DEPOSIT"",$C1653)),
      COUNTIF('SUMMARY D"&amp;"ATA'!D:D,$C1653)&lt;&gt;1
    ),
    """",
    IFERROR(TEXTJOIN(CHAR(10),TRUE,FILTER('SUMMARY DATA'!I:I,'SUMMARY DATA'!D:D=$C1653)),"""")
  )
)"),"")</f>
        <v/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 ht="15.75" customHeight="1" spans="1:27">
      <c r="A1654" s="2"/>
      <c r="B1654" s="2"/>
      <c r="C1654" s="2"/>
      <c r="D1654" s="6"/>
      <c r="E1654" s="4" t="str">
        <f>IFERROR(__xludf.DUMMYFUNCTION("IFERROR(
  TEXTJOIN(CHAR(10),TRUE,FILTER('SUMMARY DATA'!E:E,'SUMMARY DATA'!A:A=$A1654,'SUMMARY DATA'!C:C=$B1654)),
  IF(
    OR(
      ISNUMBER(SEARCH(""CDM CASH DEPOSIT"",$C1654)),
      ISNUMBER(SEARCH(""CASH DEPOSIT"",$C1654)),
      COUNTIF('SUMMARY D"&amp;"ATA'!D:D,$C1654)&lt;&gt;1
    ),
    """",
    IFERROR(TEXTJOIN(CHAR(10),TRUE,FILTER('SUMMARY DATA'!E:E,'SUMMARY DATA'!D:D=$C1654)),"""")
  )
)"),"")</f>
        <v/>
      </c>
      <c r="F1654" s="2" t="str">
        <f>IFERROR(__xludf.DUMMYFUNCTION("IFERROR(
  TEXTJOIN(CHAR(10),TRUE,FILTER('SUMMARY DATA'!F:F,'SUMMARY DATA'!A:A=$A1654,'SUMMARY DATA'!C:C=$B1654)),
  IF(
    OR(
      ISNUMBER(SEARCH(""CDM CASH DEPOSIT"",$C1654)),
      ISNUMBER(SEARCH(""CASH DEPOSIT"",$C1654)),
      COUNTIF('SUMMARY D"&amp;"ATA'!D:D,$C1654)&lt;&gt;1
    ),
    """",
    IFERROR(TEXTJOIN(CHAR(10),TRUE,FILTER('SUMMARY DATA'!F:F,'SUMMARY DATA'!D:D=$C1654)),"""")
  )
)"),"")</f>
        <v/>
      </c>
      <c r="G1654" s="2" t="str">
        <f>IFERROR(__xludf.DUMMYFUNCTION("IFERROR(
  TEXTJOIN(CHAR(10),TRUE,FILTER('SUMMARY DATA'!G:G,'SUMMARY DATA'!A:A=$A1654,'SUMMARY DATA'!C:C=$B1654)),
  IF(
    OR(
      ISNUMBER(SEARCH(""CDM CASH DEPOSIT"",$C1654)),
      ISNUMBER(SEARCH(""CASH DEPOSIT"",$C1654)),
      COUNTIF('SUMMARY D"&amp;"ATA'!D:D,$C1654)&lt;&gt;1
    ),
    """",
    IFERROR(TEXTJOIN(CHAR(10),TRUE,FILTER('SUMMARY DATA'!G:G,'SUMMARY DATA'!D:D=$C1654)),"""")
  )
)"),"")</f>
        <v/>
      </c>
      <c r="H1654" s="6" t="str">
        <f>IFERROR(__xludf.DUMMYFUNCTION("IFERROR(
  TEXTJOIN(CHAR(10),TRUE,FILTER('SUMMARY DATA'!H:H,'SUMMARY DATA'!A:A=$A1654,'SUMMARY DATA'!C:C=$B1654)),
  IF(
    OR(
      ISNUMBER(SEARCH(""CDM CASH DEPOSIT"",$C1654)),
      ISNUMBER(SEARCH(""CASH DEPOSIT"",$C1654)),
      COUNTIF('SUMMARY D"&amp;"ATA'!D:D,$C1654)&lt;&gt;1
    ),
    """",
    IFERROR(TEXTJOIN(CHAR(10),TRUE,FILTER('SUMMARY DATA'!H:H,'SUMMARY DATA'!D:D=$C1654)),"""")
  )
)"),"")</f>
        <v/>
      </c>
      <c r="I1654" s="6" t="str">
        <f>IFERROR(__xludf.DUMMYFUNCTION("IF(H1654="""","""",
SUM(ARRAYFORMULA(VALUE(SPLIT(H1654,CHAR(10)))))
)"),"")</f>
        <v/>
      </c>
      <c r="J1654" s="2" t="str">
        <f>IFERROR(__xludf.DUMMYFUNCTION("IFERROR(
  TEXTJOIN(CHAR(10),TRUE,FILTER('SUMMARY DATA'!I:I,'SUMMARY DATA'!A:A=$A1654,'SUMMARY DATA'!C:C=$B1654)),
  IF(
    OR(
      ISNUMBER(SEARCH(""CDM CASH DEPOSIT"",$C1654)),
      ISNUMBER(SEARCH(""CASH DEPOSIT"",$C1654)),
      COUNTIF('SUMMARY D"&amp;"ATA'!D:D,$C1654)&lt;&gt;1
    ),
    """",
    IFERROR(TEXTJOIN(CHAR(10),TRUE,FILTER('SUMMARY DATA'!I:I,'SUMMARY DATA'!D:D=$C1654)),"""")
  )
)"),"")</f>
        <v/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 ht="15.75" customHeight="1" spans="1:27">
      <c r="A1655" s="2"/>
      <c r="B1655" s="2"/>
      <c r="C1655" s="2"/>
      <c r="D1655" s="6"/>
      <c r="E1655" s="4" t="str">
        <f>IFERROR(__xludf.DUMMYFUNCTION("IFERROR(
  TEXTJOIN(CHAR(10),TRUE,FILTER('SUMMARY DATA'!E:E,'SUMMARY DATA'!A:A=$A1655,'SUMMARY DATA'!C:C=$B1655)),
  IF(
    OR(
      ISNUMBER(SEARCH(""CDM CASH DEPOSIT"",$C1655)),
      ISNUMBER(SEARCH(""CASH DEPOSIT"",$C1655)),
      COUNTIF('SUMMARY D"&amp;"ATA'!D:D,$C1655)&lt;&gt;1
    ),
    """",
    IFERROR(TEXTJOIN(CHAR(10),TRUE,FILTER('SUMMARY DATA'!E:E,'SUMMARY DATA'!D:D=$C1655)),"""")
  )
)"),"")</f>
        <v/>
      </c>
      <c r="F1655" s="2" t="str">
        <f>IFERROR(__xludf.DUMMYFUNCTION("IFERROR(
  TEXTJOIN(CHAR(10),TRUE,FILTER('SUMMARY DATA'!F:F,'SUMMARY DATA'!A:A=$A1655,'SUMMARY DATA'!C:C=$B1655)),
  IF(
    OR(
      ISNUMBER(SEARCH(""CDM CASH DEPOSIT"",$C1655)),
      ISNUMBER(SEARCH(""CASH DEPOSIT"",$C1655)),
      COUNTIF('SUMMARY D"&amp;"ATA'!D:D,$C1655)&lt;&gt;1
    ),
    """",
    IFERROR(TEXTJOIN(CHAR(10),TRUE,FILTER('SUMMARY DATA'!F:F,'SUMMARY DATA'!D:D=$C1655)),"""")
  )
)"),"")</f>
        <v/>
      </c>
      <c r="G1655" s="2" t="str">
        <f>IFERROR(__xludf.DUMMYFUNCTION("IFERROR(
  TEXTJOIN(CHAR(10),TRUE,FILTER('SUMMARY DATA'!G:G,'SUMMARY DATA'!A:A=$A1655,'SUMMARY DATA'!C:C=$B1655)),
  IF(
    OR(
      ISNUMBER(SEARCH(""CDM CASH DEPOSIT"",$C1655)),
      ISNUMBER(SEARCH(""CASH DEPOSIT"",$C1655)),
      COUNTIF('SUMMARY D"&amp;"ATA'!D:D,$C1655)&lt;&gt;1
    ),
    """",
    IFERROR(TEXTJOIN(CHAR(10),TRUE,FILTER('SUMMARY DATA'!G:G,'SUMMARY DATA'!D:D=$C1655)),"""")
  )
)"),"")</f>
        <v/>
      </c>
      <c r="H1655" s="6" t="str">
        <f>IFERROR(__xludf.DUMMYFUNCTION("IFERROR(
  TEXTJOIN(CHAR(10),TRUE,FILTER('SUMMARY DATA'!H:H,'SUMMARY DATA'!A:A=$A1655,'SUMMARY DATA'!C:C=$B1655)),
  IF(
    OR(
      ISNUMBER(SEARCH(""CDM CASH DEPOSIT"",$C1655)),
      ISNUMBER(SEARCH(""CASH DEPOSIT"",$C1655)),
      COUNTIF('SUMMARY D"&amp;"ATA'!D:D,$C1655)&lt;&gt;1
    ),
    """",
    IFERROR(TEXTJOIN(CHAR(10),TRUE,FILTER('SUMMARY DATA'!H:H,'SUMMARY DATA'!D:D=$C1655)),"""")
  )
)"),"")</f>
        <v/>
      </c>
      <c r="I1655" s="6" t="str">
        <f>IFERROR(__xludf.DUMMYFUNCTION("IF(H1655="""","""",
SUM(ARRAYFORMULA(VALUE(SPLIT(H1655,CHAR(10)))))
)"),"")</f>
        <v/>
      </c>
      <c r="J1655" s="2" t="str">
        <f>IFERROR(__xludf.DUMMYFUNCTION("IFERROR(
  TEXTJOIN(CHAR(10),TRUE,FILTER('SUMMARY DATA'!I:I,'SUMMARY DATA'!A:A=$A1655,'SUMMARY DATA'!C:C=$B1655)),
  IF(
    OR(
      ISNUMBER(SEARCH(""CDM CASH DEPOSIT"",$C1655)),
      ISNUMBER(SEARCH(""CASH DEPOSIT"",$C1655)),
      COUNTIF('SUMMARY D"&amp;"ATA'!D:D,$C1655)&lt;&gt;1
    ),
    """",
    IFERROR(TEXTJOIN(CHAR(10),TRUE,FILTER('SUMMARY DATA'!I:I,'SUMMARY DATA'!D:D=$C1655)),"""")
  )
)"),"")</f>
        <v/>
      </c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 ht="15.75" customHeight="1" spans="1:27">
      <c r="A1656" s="2"/>
      <c r="B1656" s="2"/>
      <c r="C1656" s="2"/>
      <c r="D1656" s="6"/>
      <c r="E1656" s="4" t="str">
        <f>IFERROR(__xludf.DUMMYFUNCTION("IFERROR(
  TEXTJOIN(CHAR(10),TRUE,FILTER('SUMMARY DATA'!E:E,'SUMMARY DATA'!A:A=$A1656,'SUMMARY DATA'!C:C=$B1656)),
  IF(
    OR(
      ISNUMBER(SEARCH(""CDM CASH DEPOSIT"",$C1656)),
      ISNUMBER(SEARCH(""CASH DEPOSIT"",$C1656)),
      COUNTIF('SUMMARY D"&amp;"ATA'!D:D,$C1656)&lt;&gt;1
    ),
    """",
    IFERROR(TEXTJOIN(CHAR(10),TRUE,FILTER('SUMMARY DATA'!E:E,'SUMMARY DATA'!D:D=$C1656)),"""")
  )
)"),"")</f>
        <v/>
      </c>
      <c r="F1656" s="2" t="str">
        <f>IFERROR(__xludf.DUMMYFUNCTION("IFERROR(
  TEXTJOIN(CHAR(10),TRUE,FILTER('SUMMARY DATA'!F:F,'SUMMARY DATA'!A:A=$A1656,'SUMMARY DATA'!C:C=$B1656)),
  IF(
    OR(
      ISNUMBER(SEARCH(""CDM CASH DEPOSIT"",$C1656)),
      ISNUMBER(SEARCH(""CASH DEPOSIT"",$C1656)),
      COUNTIF('SUMMARY D"&amp;"ATA'!D:D,$C1656)&lt;&gt;1
    ),
    """",
    IFERROR(TEXTJOIN(CHAR(10),TRUE,FILTER('SUMMARY DATA'!F:F,'SUMMARY DATA'!D:D=$C1656)),"""")
  )
)"),"")</f>
        <v/>
      </c>
      <c r="G1656" s="2" t="str">
        <f>IFERROR(__xludf.DUMMYFUNCTION("IFERROR(
  TEXTJOIN(CHAR(10),TRUE,FILTER('SUMMARY DATA'!G:G,'SUMMARY DATA'!A:A=$A1656,'SUMMARY DATA'!C:C=$B1656)),
  IF(
    OR(
      ISNUMBER(SEARCH(""CDM CASH DEPOSIT"",$C1656)),
      ISNUMBER(SEARCH(""CASH DEPOSIT"",$C1656)),
      COUNTIF('SUMMARY D"&amp;"ATA'!D:D,$C1656)&lt;&gt;1
    ),
    """",
    IFERROR(TEXTJOIN(CHAR(10),TRUE,FILTER('SUMMARY DATA'!G:G,'SUMMARY DATA'!D:D=$C1656)),"""")
  )
)"),"")</f>
        <v/>
      </c>
      <c r="H1656" s="6" t="str">
        <f>IFERROR(__xludf.DUMMYFUNCTION("IFERROR(
  TEXTJOIN(CHAR(10),TRUE,FILTER('SUMMARY DATA'!H:H,'SUMMARY DATA'!A:A=$A1656,'SUMMARY DATA'!C:C=$B1656)),
  IF(
    OR(
      ISNUMBER(SEARCH(""CDM CASH DEPOSIT"",$C1656)),
      ISNUMBER(SEARCH(""CASH DEPOSIT"",$C1656)),
      COUNTIF('SUMMARY D"&amp;"ATA'!D:D,$C1656)&lt;&gt;1
    ),
    """",
    IFERROR(TEXTJOIN(CHAR(10),TRUE,FILTER('SUMMARY DATA'!H:H,'SUMMARY DATA'!D:D=$C1656)),"""")
  )
)"),"")</f>
        <v/>
      </c>
      <c r="I1656" s="6" t="str">
        <f>IFERROR(__xludf.DUMMYFUNCTION("IF(H1656="""","""",
SUM(ARRAYFORMULA(VALUE(SPLIT(H1656,CHAR(10)))))
)"),"")</f>
        <v/>
      </c>
      <c r="J1656" s="2" t="str">
        <f>IFERROR(__xludf.DUMMYFUNCTION("IFERROR(
  TEXTJOIN(CHAR(10),TRUE,FILTER('SUMMARY DATA'!I:I,'SUMMARY DATA'!A:A=$A1656,'SUMMARY DATA'!C:C=$B1656)),
  IF(
    OR(
      ISNUMBER(SEARCH(""CDM CASH DEPOSIT"",$C1656)),
      ISNUMBER(SEARCH(""CASH DEPOSIT"",$C1656)),
      COUNTIF('SUMMARY D"&amp;"ATA'!D:D,$C1656)&lt;&gt;1
    ),
    """",
    IFERROR(TEXTJOIN(CHAR(10),TRUE,FILTER('SUMMARY DATA'!I:I,'SUMMARY DATA'!D:D=$C1656)),"""")
  )
)"),"")</f>
        <v/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 ht="15.75" customHeight="1" spans="1:27">
      <c r="A1657" s="2"/>
      <c r="B1657" s="2"/>
      <c r="C1657" s="2"/>
      <c r="D1657" s="6"/>
      <c r="E1657" s="4" t="str">
        <f>IFERROR(__xludf.DUMMYFUNCTION("IFERROR(
  TEXTJOIN(CHAR(10),TRUE,FILTER('SUMMARY DATA'!E:E,'SUMMARY DATA'!A:A=$A1657,'SUMMARY DATA'!C:C=$B1657)),
  IF(
    OR(
      ISNUMBER(SEARCH(""CDM CASH DEPOSIT"",$C1657)),
      ISNUMBER(SEARCH(""CASH DEPOSIT"",$C1657)),
      COUNTIF('SUMMARY D"&amp;"ATA'!D:D,$C1657)&lt;&gt;1
    ),
    """",
    IFERROR(TEXTJOIN(CHAR(10),TRUE,FILTER('SUMMARY DATA'!E:E,'SUMMARY DATA'!D:D=$C1657)),"""")
  )
)"),"")</f>
        <v/>
      </c>
      <c r="F1657" s="2" t="str">
        <f>IFERROR(__xludf.DUMMYFUNCTION("IFERROR(
  TEXTJOIN(CHAR(10),TRUE,FILTER('SUMMARY DATA'!F:F,'SUMMARY DATA'!A:A=$A1657,'SUMMARY DATA'!C:C=$B1657)),
  IF(
    OR(
      ISNUMBER(SEARCH(""CDM CASH DEPOSIT"",$C1657)),
      ISNUMBER(SEARCH(""CASH DEPOSIT"",$C1657)),
      COUNTIF('SUMMARY D"&amp;"ATA'!D:D,$C1657)&lt;&gt;1
    ),
    """",
    IFERROR(TEXTJOIN(CHAR(10),TRUE,FILTER('SUMMARY DATA'!F:F,'SUMMARY DATA'!D:D=$C1657)),"""")
  )
)"),"")</f>
        <v/>
      </c>
      <c r="G1657" s="2" t="str">
        <f>IFERROR(__xludf.DUMMYFUNCTION("IFERROR(
  TEXTJOIN(CHAR(10),TRUE,FILTER('SUMMARY DATA'!G:G,'SUMMARY DATA'!A:A=$A1657,'SUMMARY DATA'!C:C=$B1657)),
  IF(
    OR(
      ISNUMBER(SEARCH(""CDM CASH DEPOSIT"",$C1657)),
      ISNUMBER(SEARCH(""CASH DEPOSIT"",$C1657)),
      COUNTIF('SUMMARY D"&amp;"ATA'!D:D,$C1657)&lt;&gt;1
    ),
    """",
    IFERROR(TEXTJOIN(CHAR(10),TRUE,FILTER('SUMMARY DATA'!G:G,'SUMMARY DATA'!D:D=$C1657)),"""")
  )
)"),"")</f>
        <v/>
      </c>
      <c r="H1657" s="6" t="str">
        <f>IFERROR(__xludf.DUMMYFUNCTION("IFERROR(
  TEXTJOIN(CHAR(10),TRUE,FILTER('SUMMARY DATA'!H:H,'SUMMARY DATA'!A:A=$A1657,'SUMMARY DATA'!C:C=$B1657)),
  IF(
    OR(
      ISNUMBER(SEARCH(""CDM CASH DEPOSIT"",$C1657)),
      ISNUMBER(SEARCH(""CASH DEPOSIT"",$C1657)),
      COUNTIF('SUMMARY D"&amp;"ATA'!D:D,$C1657)&lt;&gt;1
    ),
    """",
    IFERROR(TEXTJOIN(CHAR(10),TRUE,FILTER('SUMMARY DATA'!H:H,'SUMMARY DATA'!D:D=$C1657)),"""")
  )
)"),"")</f>
        <v/>
      </c>
      <c r="I1657" s="6" t="str">
        <f>IFERROR(__xludf.DUMMYFUNCTION("IF(H1657="""","""",
SUM(ARRAYFORMULA(VALUE(SPLIT(H1657,CHAR(10)))))
)"),"")</f>
        <v/>
      </c>
      <c r="J1657" s="2" t="str">
        <f>IFERROR(__xludf.DUMMYFUNCTION("IFERROR(
  TEXTJOIN(CHAR(10),TRUE,FILTER('SUMMARY DATA'!I:I,'SUMMARY DATA'!A:A=$A1657,'SUMMARY DATA'!C:C=$B1657)),
  IF(
    OR(
      ISNUMBER(SEARCH(""CDM CASH DEPOSIT"",$C1657)),
      ISNUMBER(SEARCH(""CASH DEPOSIT"",$C1657)),
      COUNTIF('SUMMARY D"&amp;"ATA'!D:D,$C1657)&lt;&gt;1
    ),
    """",
    IFERROR(TEXTJOIN(CHAR(10),TRUE,FILTER('SUMMARY DATA'!I:I,'SUMMARY DATA'!D:D=$C1657)),"""")
  )
)"),"")</f>
        <v/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 ht="15.75" customHeight="1" spans="1:27">
      <c r="A1658" s="2"/>
      <c r="B1658" s="2"/>
      <c r="C1658" s="2"/>
      <c r="D1658" s="6"/>
      <c r="E1658" s="4" t="str">
        <f>IFERROR(__xludf.DUMMYFUNCTION("IFERROR(
  TEXTJOIN(CHAR(10),TRUE,FILTER('SUMMARY DATA'!E:E,'SUMMARY DATA'!A:A=$A1658,'SUMMARY DATA'!C:C=$B1658)),
  IF(
    OR(
      ISNUMBER(SEARCH(""CDM CASH DEPOSIT"",$C1658)),
      ISNUMBER(SEARCH(""CASH DEPOSIT"",$C1658)),
      COUNTIF('SUMMARY D"&amp;"ATA'!D:D,$C1658)&lt;&gt;1
    ),
    """",
    IFERROR(TEXTJOIN(CHAR(10),TRUE,FILTER('SUMMARY DATA'!E:E,'SUMMARY DATA'!D:D=$C1658)),"""")
  )
)"),"")</f>
        <v/>
      </c>
      <c r="F1658" s="2" t="str">
        <f>IFERROR(__xludf.DUMMYFUNCTION("IFERROR(
  TEXTJOIN(CHAR(10),TRUE,FILTER('SUMMARY DATA'!F:F,'SUMMARY DATA'!A:A=$A1658,'SUMMARY DATA'!C:C=$B1658)),
  IF(
    OR(
      ISNUMBER(SEARCH(""CDM CASH DEPOSIT"",$C1658)),
      ISNUMBER(SEARCH(""CASH DEPOSIT"",$C1658)),
      COUNTIF('SUMMARY D"&amp;"ATA'!D:D,$C1658)&lt;&gt;1
    ),
    """",
    IFERROR(TEXTJOIN(CHAR(10),TRUE,FILTER('SUMMARY DATA'!F:F,'SUMMARY DATA'!D:D=$C1658)),"""")
  )
)"),"")</f>
        <v/>
      </c>
      <c r="G1658" s="2" t="str">
        <f>IFERROR(__xludf.DUMMYFUNCTION("IFERROR(
  TEXTJOIN(CHAR(10),TRUE,FILTER('SUMMARY DATA'!G:G,'SUMMARY DATA'!A:A=$A1658,'SUMMARY DATA'!C:C=$B1658)),
  IF(
    OR(
      ISNUMBER(SEARCH(""CDM CASH DEPOSIT"",$C1658)),
      ISNUMBER(SEARCH(""CASH DEPOSIT"",$C1658)),
      COUNTIF('SUMMARY D"&amp;"ATA'!D:D,$C1658)&lt;&gt;1
    ),
    """",
    IFERROR(TEXTJOIN(CHAR(10),TRUE,FILTER('SUMMARY DATA'!G:G,'SUMMARY DATA'!D:D=$C1658)),"""")
  )
)"),"")</f>
        <v/>
      </c>
      <c r="H1658" s="6" t="str">
        <f>IFERROR(__xludf.DUMMYFUNCTION("IFERROR(
  TEXTJOIN(CHAR(10),TRUE,FILTER('SUMMARY DATA'!H:H,'SUMMARY DATA'!A:A=$A1658,'SUMMARY DATA'!C:C=$B1658)),
  IF(
    OR(
      ISNUMBER(SEARCH(""CDM CASH DEPOSIT"",$C1658)),
      ISNUMBER(SEARCH(""CASH DEPOSIT"",$C1658)),
      COUNTIF('SUMMARY D"&amp;"ATA'!D:D,$C1658)&lt;&gt;1
    ),
    """",
    IFERROR(TEXTJOIN(CHAR(10),TRUE,FILTER('SUMMARY DATA'!H:H,'SUMMARY DATA'!D:D=$C1658)),"""")
  )
)"),"")</f>
        <v/>
      </c>
      <c r="I1658" s="6" t="str">
        <f>IFERROR(__xludf.DUMMYFUNCTION("IF(H1658="""","""",
SUM(ARRAYFORMULA(VALUE(SPLIT(H1658,CHAR(10)))))
)"),"")</f>
        <v/>
      </c>
      <c r="J1658" s="2" t="str">
        <f>IFERROR(__xludf.DUMMYFUNCTION("IFERROR(
  TEXTJOIN(CHAR(10),TRUE,FILTER('SUMMARY DATA'!I:I,'SUMMARY DATA'!A:A=$A1658,'SUMMARY DATA'!C:C=$B1658)),
  IF(
    OR(
      ISNUMBER(SEARCH(""CDM CASH DEPOSIT"",$C1658)),
      ISNUMBER(SEARCH(""CASH DEPOSIT"",$C1658)),
      COUNTIF('SUMMARY D"&amp;"ATA'!D:D,$C1658)&lt;&gt;1
    ),
    """",
    IFERROR(TEXTJOIN(CHAR(10),TRUE,FILTER('SUMMARY DATA'!I:I,'SUMMARY DATA'!D:D=$C1658)),"""")
  )
)"),"")</f>
        <v/>
      </c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 ht="15.75" customHeight="1" spans="1:27">
      <c r="A1659" s="2"/>
      <c r="B1659" s="2"/>
      <c r="C1659" s="2"/>
      <c r="D1659" s="6"/>
      <c r="E1659" s="4" t="str">
        <f>IFERROR(__xludf.DUMMYFUNCTION("IFERROR(
  TEXTJOIN(CHAR(10),TRUE,FILTER('SUMMARY DATA'!E:E,'SUMMARY DATA'!A:A=$A1659,'SUMMARY DATA'!C:C=$B1659)),
  IF(
    OR(
      ISNUMBER(SEARCH(""CDM CASH DEPOSIT"",$C1659)),
      ISNUMBER(SEARCH(""CASH DEPOSIT"",$C1659)),
      COUNTIF('SUMMARY D"&amp;"ATA'!D:D,$C1659)&lt;&gt;1
    ),
    """",
    IFERROR(TEXTJOIN(CHAR(10),TRUE,FILTER('SUMMARY DATA'!E:E,'SUMMARY DATA'!D:D=$C1659)),"""")
  )
)"),"")</f>
        <v/>
      </c>
      <c r="F1659" s="2" t="str">
        <f>IFERROR(__xludf.DUMMYFUNCTION("IFERROR(
  TEXTJOIN(CHAR(10),TRUE,FILTER('SUMMARY DATA'!F:F,'SUMMARY DATA'!A:A=$A1659,'SUMMARY DATA'!C:C=$B1659)),
  IF(
    OR(
      ISNUMBER(SEARCH(""CDM CASH DEPOSIT"",$C1659)),
      ISNUMBER(SEARCH(""CASH DEPOSIT"",$C1659)),
      COUNTIF('SUMMARY D"&amp;"ATA'!D:D,$C1659)&lt;&gt;1
    ),
    """",
    IFERROR(TEXTJOIN(CHAR(10),TRUE,FILTER('SUMMARY DATA'!F:F,'SUMMARY DATA'!D:D=$C1659)),"""")
  )
)"),"")</f>
        <v/>
      </c>
      <c r="G1659" s="2" t="str">
        <f>IFERROR(__xludf.DUMMYFUNCTION("IFERROR(
  TEXTJOIN(CHAR(10),TRUE,FILTER('SUMMARY DATA'!G:G,'SUMMARY DATA'!A:A=$A1659,'SUMMARY DATA'!C:C=$B1659)),
  IF(
    OR(
      ISNUMBER(SEARCH(""CDM CASH DEPOSIT"",$C1659)),
      ISNUMBER(SEARCH(""CASH DEPOSIT"",$C1659)),
      COUNTIF('SUMMARY D"&amp;"ATA'!D:D,$C1659)&lt;&gt;1
    ),
    """",
    IFERROR(TEXTJOIN(CHAR(10),TRUE,FILTER('SUMMARY DATA'!G:G,'SUMMARY DATA'!D:D=$C1659)),"""")
  )
)"),"")</f>
        <v/>
      </c>
      <c r="H1659" s="6" t="str">
        <f>IFERROR(__xludf.DUMMYFUNCTION("IFERROR(
  TEXTJOIN(CHAR(10),TRUE,FILTER('SUMMARY DATA'!H:H,'SUMMARY DATA'!A:A=$A1659,'SUMMARY DATA'!C:C=$B1659)),
  IF(
    OR(
      ISNUMBER(SEARCH(""CDM CASH DEPOSIT"",$C1659)),
      ISNUMBER(SEARCH(""CASH DEPOSIT"",$C1659)),
      COUNTIF('SUMMARY D"&amp;"ATA'!D:D,$C1659)&lt;&gt;1
    ),
    """",
    IFERROR(TEXTJOIN(CHAR(10),TRUE,FILTER('SUMMARY DATA'!H:H,'SUMMARY DATA'!D:D=$C1659)),"""")
  )
)"),"")</f>
        <v/>
      </c>
      <c r="I1659" s="6" t="str">
        <f>IFERROR(__xludf.DUMMYFUNCTION("IF(H1659="""","""",
SUM(ARRAYFORMULA(VALUE(SPLIT(H1659,CHAR(10)))))
)"),"")</f>
        <v/>
      </c>
      <c r="J1659" s="2" t="str">
        <f>IFERROR(__xludf.DUMMYFUNCTION("IFERROR(
  TEXTJOIN(CHAR(10),TRUE,FILTER('SUMMARY DATA'!I:I,'SUMMARY DATA'!A:A=$A1659,'SUMMARY DATA'!C:C=$B1659)),
  IF(
    OR(
      ISNUMBER(SEARCH(""CDM CASH DEPOSIT"",$C1659)),
      ISNUMBER(SEARCH(""CASH DEPOSIT"",$C1659)),
      COUNTIF('SUMMARY D"&amp;"ATA'!D:D,$C1659)&lt;&gt;1
    ),
    """",
    IFERROR(TEXTJOIN(CHAR(10),TRUE,FILTER('SUMMARY DATA'!I:I,'SUMMARY DATA'!D:D=$C1659)),"""")
  )
)"),"")</f>
        <v/>
      </c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 ht="15.75" customHeight="1" spans="1:27">
      <c r="A1660" s="2"/>
      <c r="B1660" s="2"/>
      <c r="C1660" s="2"/>
      <c r="D1660" s="6"/>
      <c r="E1660" s="4" t="str">
        <f>IFERROR(__xludf.DUMMYFUNCTION("IFERROR(
  TEXTJOIN(CHAR(10),TRUE,FILTER('SUMMARY DATA'!E:E,'SUMMARY DATA'!A:A=$A1660,'SUMMARY DATA'!C:C=$B1660)),
  IF(
    OR(
      ISNUMBER(SEARCH(""CDM CASH DEPOSIT"",$C1660)),
      ISNUMBER(SEARCH(""CASH DEPOSIT"",$C1660)),
      COUNTIF('SUMMARY D"&amp;"ATA'!D:D,$C1660)&lt;&gt;1
    ),
    """",
    IFERROR(TEXTJOIN(CHAR(10),TRUE,FILTER('SUMMARY DATA'!E:E,'SUMMARY DATA'!D:D=$C1660)),"""")
  )
)"),"")</f>
        <v/>
      </c>
      <c r="F1660" s="2" t="str">
        <f>IFERROR(__xludf.DUMMYFUNCTION("IFERROR(
  TEXTJOIN(CHAR(10),TRUE,FILTER('SUMMARY DATA'!F:F,'SUMMARY DATA'!A:A=$A1660,'SUMMARY DATA'!C:C=$B1660)),
  IF(
    OR(
      ISNUMBER(SEARCH(""CDM CASH DEPOSIT"",$C1660)),
      ISNUMBER(SEARCH(""CASH DEPOSIT"",$C1660)),
      COUNTIF('SUMMARY D"&amp;"ATA'!D:D,$C1660)&lt;&gt;1
    ),
    """",
    IFERROR(TEXTJOIN(CHAR(10),TRUE,FILTER('SUMMARY DATA'!F:F,'SUMMARY DATA'!D:D=$C1660)),"""")
  )
)"),"")</f>
        <v/>
      </c>
      <c r="G1660" s="2" t="str">
        <f>IFERROR(__xludf.DUMMYFUNCTION("IFERROR(
  TEXTJOIN(CHAR(10),TRUE,FILTER('SUMMARY DATA'!G:G,'SUMMARY DATA'!A:A=$A1660,'SUMMARY DATA'!C:C=$B1660)),
  IF(
    OR(
      ISNUMBER(SEARCH(""CDM CASH DEPOSIT"",$C1660)),
      ISNUMBER(SEARCH(""CASH DEPOSIT"",$C1660)),
      COUNTIF('SUMMARY D"&amp;"ATA'!D:D,$C1660)&lt;&gt;1
    ),
    """",
    IFERROR(TEXTJOIN(CHAR(10),TRUE,FILTER('SUMMARY DATA'!G:G,'SUMMARY DATA'!D:D=$C1660)),"""")
  )
)"),"")</f>
        <v/>
      </c>
      <c r="H1660" s="6" t="str">
        <f>IFERROR(__xludf.DUMMYFUNCTION("IFERROR(
  TEXTJOIN(CHAR(10),TRUE,FILTER('SUMMARY DATA'!H:H,'SUMMARY DATA'!A:A=$A1660,'SUMMARY DATA'!C:C=$B1660)),
  IF(
    OR(
      ISNUMBER(SEARCH(""CDM CASH DEPOSIT"",$C1660)),
      ISNUMBER(SEARCH(""CASH DEPOSIT"",$C1660)),
      COUNTIF('SUMMARY D"&amp;"ATA'!D:D,$C1660)&lt;&gt;1
    ),
    """",
    IFERROR(TEXTJOIN(CHAR(10),TRUE,FILTER('SUMMARY DATA'!H:H,'SUMMARY DATA'!D:D=$C1660)),"""")
  )
)"),"")</f>
        <v/>
      </c>
      <c r="I1660" s="6" t="str">
        <f>IFERROR(__xludf.DUMMYFUNCTION("IF(H1660="""","""",
SUM(ARRAYFORMULA(VALUE(SPLIT(H1660,CHAR(10)))))
)"),"")</f>
        <v/>
      </c>
      <c r="J1660" s="2" t="str">
        <f>IFERROR(__xludf.DUMMYFUNCTION("IFERROR(
  TEXTJOIN(CHAR(10),TRUE,FILTER('SUMMARY DATA'!I:I,'SUMMARY DATA'!A:A=$A1660,'SUMMARY DATA'!C:C=$B1660)),
  IF(
    OR(
      ISNUMBER(SEARCH(""CDM CASH DEPOSIT"",$C1660)),
      ISNUMBER(SEARCH(""CASH DEPOSIT"",$C1660)),
      COUNTIF('SUMMARY D"&amp;"ATA'!D:D,$C1660)&lt;&gt;1
    ),
    """",
    IFERROR(TEXTJOIN(CHAR(10),TRUE,FILTER('SUMMARY DATA'!I:I,'SUMMARY DATA'!D:D=$C1660)),"""")
  )
)"),"")</f>
        <v/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 ht="15.75" customHeight="1" spans="1:27">
      <c r="A1661" s="2"/>
      <c r="B1661" s="2"/>
      <c r="C1661" s="2"/>
      <c r="D1661" s="6"/>
      <c r="E1661" s="4" t="str">
        <f>IFERROR(__xludf.DUMMYFUNCTION("IFERROR(
  TEXTJOIN(CHAR(10),TRUE,FILTER('SUMMARY DATA'!E:E,'SUMMARY DATA'!A:A=$A1661,'SUMMARY DATA'!C:C=$B1661)),
  IF(
    OR(
      ISNUMBER(SEARCH(""CDM CASH DEPOSIT"",$C1661)),
      ISNUMBER(SEARCH(""CASH DEPOSIT"",$C1661)),
      COUNTIF('SUMMARY D"&amp;"ATA'!D:D,$C1661)&lt;&gt;1
    ),
    """",
    IFERROR(TEXTJOIN(CHAR(10),TRUE,FILTER('SUMMARY DATA'!E:E,'SUMMARY DATA'!D:D=$C1661)),"""")
  )
)"),"")</f>
        <v/>
      </c>
      <c r="F1661" s="2" t="str">
        <f>IFERROR(__xludf.DUMMYFUNCTION("IFERROR(
  TEXTJOIN(CHAR(10),TRUE,FILTER('SUMMARY DATA'!F:F,'SUMMARY DATA'!A:A=$A1661,'SUMMARY DATA'!C:C=$B1661)),
  IF(
    OR(
      ISNUMBER(SEARCH(""CDM CASH DEPOSIT"",$C1661)),
      ISNUMBER(SEARCH(""CASH DEPOSIT"",$C1661)),
      COUNTIF('SUMMARY D"&amp;"ATA'!D:D,$C1661)&lt;&gt;1
    ),
    """",
    IFERROR(TEXTJOIN(CHAR(10),TRUE,FILTER('SUMMARY DATA'!F:F,'SUMMARY DATA'!D:D=$C1661)),"""")
  )
)"),"")</f>
        <v/>
      </c>
      <c r="G1661" s="2" t="str">
        <f>IFERROR(__xludf.DUMMYFUNCTION("IFERROR(
  TEXTJOIN(CHAR(10),TRUE,FILTER('SUMMARY DATA'!G:G,'SUMMARY DATA'!A:A=$A1661,'SUMMARY DATA'!C:C=$B1661)),
  IF(
    OR(
      ISNUMBER(SEARCH(""CDM CASH DEPOSIT"",$C1661)),
      ISNUMBER(SEARCH(""CASH DEPOSIT"",$C1661)),
      COUNTIF('SUMMARY D"&amp;"ATA'!D:D,$C1661)&lt;&gt;1
    ),
    """",
    IFERROR(TEXTJOIN(CHAR(10),TRUE,FILTER('SUMMARY DATA'!G:G,'SUMMARY DATA'!D:D=$C1661)),"""")
  )
)"),"")</f>
        <v/>
      </c>
      <c r="H1661" s="6" t="str">
        <f>IFERROR(__xludf.DUMMYFUNCTION("IFERROR(
  TEXTJOIN(CHAR(10),TRUE,FILTER('SUMMARY DATA'!H:H,'SUMMARY DATA'!A:A=$A1661,'SUMMARY DATA'!C:C=$B1661)),
  IF(
    OR(
      ISNUMBER(SEARCH(""CDM CASH DEPOSIT"",$C1661)),
      ISNUMBER(SEARCH(""CASH DEPOSIT"",$C1661)),
      COUNTIF('SUMMARY D"&amp;"ATA'!D:D,$C1661)&lt;&gt;1
    ),
    """",
    IFERROR(TEXTJOIN(CHAR(10),TRUE,FILTER('SUMMARY DATA'!H:H,'SUMMARY DATA'!D:D=$C1661)),"""")
  )
)"),"")</f>
        <v/>
      </c>
      <c r="I1661" s="6" t="str">
        <f>IFERROR(__xludf.DUMMYFUNCTION("IF(H1661="""","""",
SUM(ARRAYFORMULA(VALUE(SPLIT(H1661,CHAR(10)))))
)"),"")</f>
        <v/>
      </c>
      <c r="J1661" s="2" t="str">
        <f>IFERROR(__xludf.DUMMYFUNCTION("IFERROR(
  TEXTJOIN(CHAR(10),TRUE,FILTER('SUMMARY DATA'!I:I,'SUMMARY DATA'!A:A=$A1661,'SUMMARY DATA'!C:C=$B1661)),
  IF(
    OR(
      ISNUMBER(SEARCH(""CDM CASH DEPOSIT"",$C1661)),
      ISNUMBER(SEARCH(""CASH DEPOSIT"",$C1661)),
      COUNTIF('SUMMARY D"&amp;"ATA'!D:D,$C1661)&lt;&gt;1
    ),
    """",
    IFERROR(TEXTJOIN(CHAR(10),TRUE,FILTER('SUMMARY DATA'!I:I,'SUMMARY DATA'!D:D=$C1661)),"""")
  )
)"),"")</f>
        <v/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 ht="15.75" customHeight="1" spans="1:27">
      <c r="A1662" s="2"/>
      <c r="B1662" s="2"/>
      <c r="C1662" s="2"/>
      <c r="D1662" s="6"/>
      <c r="E1662" s="4" t="str">
        <f>IFERROR(__xludf.DUMMYFUNCTION("IFERROR(
  TEXTJOIN(CHAR(10),TRUE,FILTER('SUMMARY DATA'!E:E,'SUMMARY DATA'!A:A=$A1662,'SUMMARY DATA'!C:C=$B1662)),
  IF(
    OR(
      ISNUMBER(SEARCH(""CDM CASH DEPOSIT"",$C1662)),
      ISNUMBER(SEARCH(""CASH DEPOSIT"",$C1662)),
      COUNTIF('SUMMARY D"&amp;"ATA'!D:D,$C1662)&lt;&gt;1
    ),
    """",
    IFERROR(TEXTJOIN(CHAR(10),TRUE,FILTER('SUMMARY DATA'!E:E,'SUMMARY DATA'!D:D=$C1662)),"""")
  )
)"),"")</f>
        <v/>
      </c>
      <c r="F1662" s="2" t="str">
        <f>IFERROR(__xludf.DUMMYFUNCTION("IFERROR(
  TEXTJOIN(CHAR(10),TRUE,FILTER('SUMMARY DATA'!F:F,'SUMMARY DATA'!A:A=$A1662,'SUMMARY DATA'!C:C=$B1662)),
  IF(
    OR(
      ISNUMBER(SEARCH(""CDM CASH DEPOSIT"",$C1662)),
      ISNUMBER(SEARCH(""CASH DEPOSIT"",$C1662)),
      COUNTIF('SUMMARY D"&amp;"ATA'!D:D,$C1662)&lt;&gt;1
    ),
    """",
    IFERROR(TEXTJOIN(CHAR(10),TRUE,FILTER('SUMMARY DATA'!F:F,'SUMMARY DATA'!D:D=$C1662)),"""")
  )
)"),"")</f>
        <v/>
      </c>
      <c r="G1662" s="2" t="str">
        <f>IFERROR(__xludf.DUMMYFUNCTION("IFERROR(
  TEXTJOIN(CHAR(10),TRUE,FILTER('SUMMARY DATA'!G:G,'SUMMARY DATA'!A:A=$A1662,'SUMMARY DATA'!C:C=$B1662)),
  IF(
    OR(
      ISNUMBER(SEARCH(""CDM CASH DEPOSIT"",$C1662)),
      ISNUMBER(SEARCH(""CASH DEPOSIT"",$C1662)),
      COUNTIF('SUMMARY D"&amp;"ATA'!D:D,$C1662)&lt;&gt;1
    ),
    """",
    IFERROR(TEXTJOIN(CHAR(10),TRUE,FILTER('SUMMARY DATA'!G:G,'SUMMARY DATA'!D:D=$C1662)),"""")
  )
)"),"")</f>
        <v/>
      </c>
      <c r="H1662" s="6" t="str">
        <f>IFERROR(__xludf.DUMMYFUNCTION("IFERROR(
  TEXTJOIN(CHAR(10),TRUE,FILTER('SUMMARY DATA'!H:H,'SUMMARY DATA'!A:A=$A1662,'SUMMARY DATA'!C:C=$B1662)),
  IF(
    OR(
      ISNUMBER(SEARCH(""CDM CASH DEPOSIT"",$C1662)),
      ISNUMBER(SEARCH(""CASH DEPOSIT"",$C1662)),
      COUNTIF('SUMMARY D"&amp;"ATA'!D:D,$C1662)&lt;&gt;1
    ),
    """",
    IFERROR(TEXTJOIN(CHAR(10),TRUE,FILTER('SUMMARY DATA'!H:H,'SUMMARY DATA'!D:D=$C1662)),"""")
  )
)"),"")</f>
        <v/>
      </c>
      <c r="I1662" s="6" t="str">
        <f>IFERROR(__xludf.DUMMYFUNCTION("IF(H1662="""","""",
SUM(ARRAYFORMULA(VALUE(SPLIT(H1662,CHAR(10)))))
)"),"")</f>
        <v/>
      </c>
      <c r="J1662" s="2" t="str">
        <f>IFERROR(__xludf.DUMMYFUNCTION("IFERROR(
  TEXTJOIN(CHAR(10),TRUE,FILTER('SUMMARY DATA'!I:I,'SUMMARY DATA'!A:A=$A1662,'SUMMARY DATA'!C:C=$B1662)),
  IF(
    OR(
      ISNUMBER(SEARCH(""CDM CASH DEPOSIT"",$C1662)),
      ISNUMBER(SEARCH(""CASH DEPOSIT"",$C1662)),
      COUNTIF('SUMMARY D"&amp;"ATA'!D:D,$C1662)&lt;&gt;1
    ),
    """",
    IFERROR(TEXTJOIN(CHAR(10),TRUE,FILTER('SUMMARY DATA'!I:I,'SUMMARY DATA'!D:D=$C1662)),"""")
  )
)"),"")</f>
        <v/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 ht="15.75" customHeight="1" spans="1:27">
      <c r="A1663" s="2"/>
      <c r="B1663" s="2"/>
      <c r="C1663" s="2"/>
      <c r="D1663" s="6"/>
      <c r="E1663" s="4" t="str">
        <f>IFERROR(__xludf.DUMMYFUNCTION("IFERROR(
  TEXTJOIN(CHAR(10),TRUE,FILTER('SUMMARY DATA'!E:E,'SUMMARY DATA'!A:A=$A1663,'SUMMARY DATA'!C:C=$B1663)),
  IF(
    OR(
      ISNUMBER(SEARCH(""CDM CASH DEPOSIT"",$C1663)),
      ISNUMBER(SEARCH(""CASH DEPOSIT"",$C1663)),
      COUNTIF('SUMMARY D"&amp;"ATA'!D:D,$C1663)&lt;&gt;1
    ),
    """",
    IFERROR(TEXTJOIN(CHAR(10),TRUE,FILTER('SUMMARY DATA'!E:E,'SUMMARY DATA'!D:D=$C1663)),"""")
  )
)"),"")</f>
        <v/>
      </c>
      <c r="F1663" s="2" t="str">
        <f>IFERROR(__xludf.DUMMYFUNCTION("IFERROR(
  TEXTJOIN(CHAR(10),TRUE,FILTER('SUMMARY DATA'!F:F,'SUMMARY DATA'!A:A=$A1663,'SUMMARY DATA'!C:C=$B1663)),
  IF(
    OR(
      ISNUMBER(SEARCH(""CDM CASH DEPOSIT"",$C1663)),
      ISNUMBER(SEARCH(""CASH DEPOSIT"",$C1663)),
      COUNTIF('SUMMARY D"&amp;"ATA'!D:D,$C1663)&lt;&gt;1
    ),
    """",
    IFERROR(TEXTJOIN(CHAR(10),TRUE,FILTER('SUMMARY DATA'!F:F,'SUMMARY DATA'!D:D=$C1663)),"""")
  )
)"),"")</f>
        <v/>
      </c>
      <c r="G1663" s="2" t="str">
        <f>IFERROR(__xludf.DUMMYFUNCTION("IFERROR(
  TEXTJOIN(CHAR(10),TRUE,FILTER('SUMMARY DATA'!G:G,'SUMMARY DATA'!A:A=$A1663,'SUMMARY DATA'!C:C=$B1663)),
  IF(
    OR(
      ISNUMBER(SEARCH(""CDM CASH DEPOSIT"",$C1663)),
      ISNUMBER(SEARCH(""CASH DEPOSIT"",$C1663)),
      COUNTIF('SUMMARY D"&amp;"ATA'!D:D,$C1663)&lt;&gt;1
    ),
    """",
    IFERROR(TEXTJOIN(CHAR(10),TRUE,FILTER('SUMMARY DATA'!G:G,'SUMMARY DATA'!D:D=$C1663)),"""")
  )
)"),"")</f>
        <v/>
      </c>
      <c r="H1663" s="6" t="str">
        <f>IFERROR(__xludf.DUMMYFUNCTION("IFERROR(
  TEXTJOIN(CHAR(10),TRUE,FILTER('SUMMARY DATA'!H:H,'SUMMARY DATA'!A:A=$A1663,'SUMMARY DATA'!C:C=$B1663)),
  IF(
    OR(
      ISNUMBER(SEARCH(""CDM CASH DEPOSIT"",$C1663)),
      ISNUMBER(SEARCH(""CASH DEPOSIT"",$C1663)),
      COUNTIF('SUMMARY D"&amp;"ATA'!D:D,$C1663)&lt;&gt;1
    ),
    """",
    IFERROR(TEXTJOIN(CHAR(10),TRUE,FILTER('SUMMARY DATA'!H:H,'SUMMARY DATA'!D:D=$C1663)),"""")
  )
)"),"")</f>
        <v/>
      </c>
      <c r="I1663" s="6" t="str">
        <f>IFERROR(__xludf.DUMMYFUNCTION("IF(H1663="""","""",
SUM(ARRAYFORMULA(VALUE(SPLIT(H1663,CHAR(10)))))
)"),"")</f>
        <v/>
      </c>
      <c r="J1663" s="2" t="str">
        <f>IFERROR(__xludf.DUMMYFUNCTION("IFERROR(
  TEXTJOIN(CHAR(10),TRUE,FILTER('SUMMARY DATA'!I:I,'SUMMARY DATA'!A:A=$A1663,'SUMMARY DATA'!C:C=$B1663)),
  IF(
    OR(
      ISNUMBER(SEARCH(""CDM CASH DEPOSIT"",$C1663)),
      ISNUMBER(SEARCH(""CASH DEPOSIT"",$C1663)),
      COUNTIF('SUMMARY D"&amp;"ATA'!D:D,$C1663)&lt;&gt;1
    ),
    """",
    IFERROR(TEXTJOIN(CHAR(10),TRUE,FILTER('SUMMARY DATA'!I:I,'SUMMARY DATA'!D:D=$C1663)),"""")
  )
)"),"")</f>
        <v/>
      </c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 ht="15.75" customHeight="1" spans="1:27">
      <c r="A1664" s="2"/>
      <c r="B1664" s="2"/>
      <c r="C1664" s="2"/>
      <c r="D1664" s="6"/>
      <c r="E1664" s="4" t="str">
        <f>IFERROR(__xludf.DUMMYFUNCTION("IFERROR(
  TEXTJOIN(CHAR(10),TRUE,FILTER('SUMMARY DATA'!E:E,'SUMMARY DATA'!A:A=$A1664,'SUMMARY DATA'!C:C=$B1664)),
  IF(
    OR(
      ISNUMBER(SEARCH(""CDM CASH DEPOSIT"",$C1664)),
      ISNUMBER(SEARCH(""CASH DEPOSIT"",$C1664)),
      COUNTIF('SUMMARY D"&amp;"ATA'!D:D,$C1664)&lt;&gt;1
    ),
    """",
    IFERROR(TEXTJOIN(CHAR(10),TRUE,FILTER('SUMMARY DATA'!E:E,'SUMMARY DATA'!D:D=$C1664)),"""")
  )
)"),"")</f>
        <v/>
      </c>
      <c r="F1664" s="2" t="str">
        <f>IFERROR(__xludf.DUMMYFUNCTION("IFERROR(
  TEXTJOIN(CHAR(10),TRUE,FILTER('SUMMARY DATA'!F:F,'SUMMARY DATA'!A:A=$A1664,'SUMMARY DATA'!C:C=$B1664)),
  IF(
    OR(
      ISNUMBER(SEARCH(""CDM CASH DEPOSIT"",$C1664)),
      ISNUMBER(SEARCH(""CASH DEPOSIT"",$C1664)),
      COUNTIF('SUMMARY D"&amp;"ATA'!D:D,$C1664)&lt;&gt;1
    ),
    """",
    IFERROR(TEXTJOIN(CHAR(10),TRUE,FILTER('SUMMARY DATA'!F:F,'SUMMARY DATA'!D:D=$C1664)),"""")
  )
)"),"")</f>
        <v/>
      </c>
      <c r="G1664" s="2" t="str">
        <f>IFERROR(__xludf.DUMMYFUNCTION("IFERROR(
  TEXTJOIN(CHAR(10),TRUE,FILTER('SUMMARY DATA'!G:G,'SUMMARY DATA'!A:A=$A1664,'SUMMARY DATA'!C:C=$B1664)),
  IF(
    OR(
      ISNUMBER(SEARCH(""CDM CASH DEPOSIT"",$C1664)),
      ISNUMBER(SEARCH(""CASH DEPOSIT"",$C1664)),
      COUNTIF('SUMMARY D"&amp;"ATA'!D:D,$C1664)&lt;&gt;1
    ),
    """",
    IFERROR(TEXTJOIN(CHAR(10),TRUE,FILTER('SUMMARY DATA'!G:G,'SUMMARY DATA'!D:D=$C1664)),"""")
  )
)"),"")</f>
        <v/>
      </c>
      <c r="H1664" s="6" t="str">
        <f>IFERROR(__xludf.DUMMYFUNCTION("IFERROR(
  TEXTJOIN(CHAR(10),TRUE,FILTER('SUMMARY DATA'!H:H,'SUMMARY DATA'!A:A=$A1664,'SUMMARY DATA'!C:C=$B1664)),
  IF(
    OR(
      ISNUMBER(SEARCH(""CDM CASH DEPOSIT"",$C1664)),
      ISNUMBER(SEARCH(""CASH DEPOSIT"",$C1664)),
      COUNTIF('SUMMARY D"&amp;"ATA'!D:D,$C1664)&lt;&gt;1
    ),
    """",
    IFERROR(TEXTJOIN(CHAR(10),TRUE,FILTER('SUMMARY DATA'!H:H,'SUMMARY DATA'!D:D=$C1664)),"""")
  )
)"),"")</f>
        <v/>
      </c>
      <c r="I1664" s="6" t="str">
        <f>IFERROR(__xludf.DUMMYFUNCTION("IF(H1664="""","""",
SUM(ARRAYFORMULA(VALUE(SPLIT(H1664,CHAR(10)))))
)"),"")</f>
        <v/>
      </c>
      <c r="J1664" s="2" t="str">
        <f>IFERROR(__xludf.DUMMYFUNCTION("IFERROR(
  TEXTJOIN(CHAR(10),TRUE,FILTER('SUMMARY DATA'!I:I,'SUMMARY DATA'!A:A=$A1664,'SUMMARY DATA'!C:C=$B1664)),
  IF(
    OR(
      ISNUMBER(SEARCH(""CDM CASH DEPOSIT"",$C1664)),
      ISNUMBER(SEARCH(""CASH DEPOSIT"",$C1664)),
      COUNTIF('SUMMARY D"&amp;"ATA'!D:D,$C1664)&lt;&gt;1
    ),
    """",
    IFERROR(TEXTJOIN(CHAR(10),TRUE,FILTER('SUMMARY DATA'!I:I,'SUMMARY DATA'!D:D=$C1664)),"""")
  )
)"),"")</f>
        <v/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 ht="15.75" customHeight="1" spans="1:27">
      <c r="A1665" s="2"/>
      <c r="B1665" s="2"/>
      <c r="C1665" s="2"/>
      <c r="D1665" s="6"/>
      <c r="E1665" s="4" t="str">
        <f>IFERROR(__xludf.DUMMYFUNCTION("IFERROR(
  TEXTJOIN(CHAR(10),TRUE,FILTER('SUMMARY DATA'!E:E,'SUMMARY DATA'!A:A=$A1665,'SUMMARY DATA'!C:C=$B1665)),
  IF(
    OR(
      ISNUMBER(SEARCH(""CDM CASH DEPOSIT"",$C1665)),
      ISNUMBER(SEARCH(""CASH DEPOSIT"",$C1665)),
      COUNTIF('SUMMARY D"&amp;"ATA'!D:D,$C1665)&lt;&gt;1
    ),
    """",
    IFERROR(TEXTJOIN(CHAR(10),TRUE,FILTER('SUMMARY DATA'!E:E,'SUMMARY DATA'!D:D=$C1665)),"""")
  )
)"),"")</f>
        <v/>
      </c>
      <c r="F1665" s="2" t="str">
        <f>IFERROR(__xludf.DUMMYFUNCTION("IFERROR(
  TEXTJOIN(CHAR(10),TRUE,FILTER('SUMMARY DATA'!F:F,'SUMMARY DATA'!A:A=$A1665,'SUMMARY DATA'!C:C=$B1665)),
  IF(
    OR(
      ISNUMBER(SEARCH(""CDM CASH DEPOSIT"",$C1665)),
      ISNUMBER(SEARCH(""CASH DEPOSIT"",$C1665)),
      COUNTIF('SUMMARY D"&amp;"ATA'!D:D,$C1665)&lt;&gt;1
    ),
    """",
    IFERROR(TEXTJOIN(CHAR(10),TRUE,FILTER('SUMMARY DATA'!F:F,'SUMMARY DATA'!D:D=$C1665)),"""")
  )
)"),"")</f>
        <v/>
      </c>
      <c r="G1665" s="2" t="str">
        <f>IFERROR(__xludf.DUMMYFUNCTION("IFERROR(
  TEXTJOIN(CHAR(10),TRUE,FILTER('SUMMARY DATA'!G:G,'SUMMARY DATA'!A:A=$A1665,'SUMMARY DATA'!C:C=$B1665)),
  IF(
    OR(
      ISNUMBER(SEARCH(""CDM CASH DEPOSIT"",$C1665)),
      ISNUMBER(SEARCH(""CASH DEPOSIT"",$C1665)),
      COUNTIF('SUMMARY D"&amp;"ATA'!D:D,$C1665)&lt;&gt;1
    ),
    """",
    IFERROR(TEXTJOIN(CHAR(10),TRUE,FILTER('SUMMARY DATA'!G:G,'SUMMARY DATA'!D:D=$C1665)),"""")
  )
)"),"")</f>
        <v/>
      </c>
      <c r="H1665" s="6" t="str">
        <f>IFERROR(__xludf.DUMMYFUNCTION("IFERROR(
  TEXTJOIN(CHAR(10),TRUE,FILTER('SUMMARY DATA'!H:H,'SUMMARY DATA'!A:A=$A1665,'SUMMARY DATA'!C:C=$B1665)),
  IF(
    OR(
      ISNUMBER(SEARCH(""CDM CASH DEPOSIT"",$C1665)),
      ISNUMBER(SEARCH(""CASH DEPOSIT"",$C1665)),
      COUNTIF('SUMMARY D"&amp;"ATA'!D:D,$C1665)&lt;&gt;1
    ),
    """",
    IFERROR(TEXTJOIN(CHAR(10),TRUE,FILTER('SUMMARY DATA'!H:H,'SUMMARY DATA'!D:D=$C1665)),"""")
  )
)"),"")</f>
        <v/>
      </c>
      <c r="I1665" s="6" t="str">
        <f>IFERROR(__xludf.DUMMYFUNCTION("IF(H1665="""","""",
SUM(ARRAYFORMULA(VALUE(SPLIT(H1665,CHAR(10)))))
)"),"")</f>
        <v/>
      </c>
      <c r="J1665" s="2" t="str">
        <f>IFERROR(__xludf.DUMMYFUNCTION("IFERROR(
  TEXTJOIN(CHAR(10),TRUE,FILTER('SUMMARY DATA'!I:I,'SUMMARY DATA'!A:A=$A1665,'SUMMARY DATA'!C:C=$B1665)),
  IF(
    OR(
      ISNUMBER(SEARCH(""CDM CASH DEPOSIT"",$C1665)),
      ISNUMBER(SEARCH(""CASH DEPOSIT"",$C1665)),
      COUNTIF('SUMMARY D"&amp;"ATA'!D:D,$C1665)&lt;&gt;1
    ),
    """",
    IFERROR(TEXTJOIN(CHAR(10),TRUE,FILTER('SUMMARY DATA'!I:I,'SUMMARY DATA'!D:D=$C1665)),"""")
  )
)"),"")</f>
        <v/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 ht="15.75" customHeight="1" spans="1:27">
      <c r="A1666" s="2"/>
      <c r="B1666" s="2"/>
      <c r="C1666" s="2"/>
      <c r="D1666" s="6"/>
      <c r="E1666" s="4" t="str">
        <f>IFERROR(__xludf.DUMMYFUNCTION("IFERROR(
  TEXTJOIN(CHAR(10),TRUE,FILTER('SUMMARY DATA'!E:E,'SUMMARY DATA'!A:A=$A1666,'SUMMARY DATA'!C:C=$B1666)),
  IF(
    OR(
      ISNUMBER(SEARCH(""CDM CASH DEPOSIT"",$C1666)),
      ISNUMBER(SEARCH(""CASH DEPOSIT"",$C1666)),
      COUNTIF('SUMMARY D"&amp;"ATA'!D:D,$C1666)&lt;&gt;1
    ),
    """",
    IFERROR(TEXTJOIN(CHAR(10),TRUE,FILTER('SUMMARY DATA'!E:E,'SUMMARY DATA'!D:D=$C1666)),"""")
  )
)"),"")</f>
        <v/>
      </c>
      <c r="F1666" s="2" t="str">
        <f>IFERROR(__xludf.DUMMYFUNCTION("IFERROR(
  TEXTJOIN(CHAR(10),TRUE,FILTER('SUMMARY DATA'!F:F,'SUMMARY DATA'!A:A=$A1666,'SUMMARY DATA'!C:C=$B1666)),
  IF(
    OR(
      ISNUMBER(SEARCH(""CDM CASH DEPOSIT"",$C1666)),
      ISNUMBER(SEARCH(""CASH DEPOSIT"",$C1666)),
      COUNTIF('SUMMARY D"&amp;"ATA'!D:D,$C1666)&lt;&gt;1
    ),
    """",
    IFERROR(TEXTJOIN(CHAR(10),TRUE,FILTER('SUMMARY DATA'!F:F,'SUMMARY DATA'!D:D=$C1666)),"""")
  )
)"),"")</f>
        <v/>
      </c>
      <c r="G1666" s="2" t="str">
        <f>IFERROR(__xludf.DUMMYFUNCTION("IFERROR(
  TEXTJOIN(CHAR(10),TRUE,FILTER('SUMMARY DATA'!G:G,'SUMMARY DATA'!A:A=$A1666,'SUMMARY DATA'!C:C=$B1666)),
  IF(
    OR(
      ISNUMBER(SEARCH(""CDM CASH DEPOSIT"",$C1666)),
      ISNUMBER(SEARCH(""CASH DEPOSIT"",$C1666)),
      COUNTIF('SUMMARY D"&amp;"ATA'!D:D,$C1666)&lt;&gt;1
    ),
    """",
    IFERROR(TEXTJOIN(CHAR(10),TRUE,FILTER('SUMMARY DATA'!G:G,'SUMMARY DATA'!D:D=$C1666)),"""")
  )
)"),"")</f>
        <v/>
      </c>
      <c r="H1666" s="6" t="str">
        <f>IFERROR(__xludf.DUMMYFUNCTION("IFERROR(
  TEXTJOIN(CHAR(10),TRUE,FILTER('SUMMARY DATA'!H:H,'SUMMARY DATA'!A:A=$A1666,'SUMMARY DATA'!C:C=$B1666)),
  IF(
    OR(
      ISNUMBER(SEARCH(""CDM CASH DEPOSIT"",$C1666)),
      ISNUMBER(SEARCH(""CASH DEPOSIT"",$C1666)),
      COUNTIF('SUMMARY D"&amp;"ATA'!D:D,$C1666)&lt;&gt;1
    ),
    """",
    IFERROR(TEXTJOIN(CHAR(10),TRUE,FILTER('SUMMARY DATA'!H:H,'SUMMARY DATA'!D:D=$C1666)),"""")
  )
)"),"")</f>
        <v/>
      </c>
      <c r="I1666" s="6" t="str">
        <f>IFERROR(__xludf.DUMMYFUNCTION("IF(H1666="""","""",
SUM(ARRAYFORMULA(VALUE(SPLIT(H1666,CHAR(10)))))
)"),"")</f>
        <v/>
      </c>
      <c r="J1666" s="2" t="str">
        <f>IFERROR(__xludf.DUMMYFUNCTION("IFERROR(
  TEXTJOIN(CHAR(10),TRUE,FILTER('SUMMARY DATA'!I:I,'SUMMARY DATA'!A:A=$A1666,'SUMMARY DATA'!C:C=$B1666)),
  IF(
    OR(
      ISNUMBER(SEARCH(""CDM CASH DEPOSIT"",$C1666)),
      ISNUMBER(SEARCH(""CASH DEPOSIT"",$C1666)),
      COUNTIF('SUMMARY D"&amp;"ATA'!D:D,$C1666)&lt;&gt;1
    ),
    """",
    IFERROR(TEXTJOIN(CHAR(10),TRUE,FILTER('SUMMARY DATA'!I:I,'SUMMARY DATA'!D:D=$C1666)),"""")
  )
)"),"")</f>
        <v/>
      </c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 ht="15.75" customHeight="1" spans="1:27">
      <c r="A1667" s="2"/>
      <c r="B1667" s="2"/>
      <c r="C1667" s="2"/>
      <c r="D1667" s="6"/>
      <c r="E1667" s="4" t="str">
        <f>IFERROR(__xludf.DUMMYFUNCTION("IFERROR(
  TEXTJOIN(CHAR(10),TRUE,FILTER('SUMMARY DATA'!E:E,'SUMMARY DATA'!A:A=$A1667,'SUMMARY DATA'!C:C=$B1667)),
  IF(
    OR(
      ISNUMBER(SEARCH(""CDM CASH DEPOSIT"",$C1667)),
      ISNUMBER(SEARCH(""CASH DEPOSIT"",$C1667)),
      COUNTIF('SUMMARY D"&amp;"ATA'!D:D,$C1667)&lt;&gt;1
    ),
    """",
    IFERROR(TEXTJOIN(CHAR(10),TRUE,FILTER('SUMMARY DATA'!E:E,'SUMMARY DATA'!D:D=$C1667)),"""")
  )
)"),"")</f>
        <v/>
      </c>
      <c r="F1667" s="2" t="str">
        <f>IFERROR(__xludf.DUMMYFUNCTION("IFERROR(
  TEXTJOIN(CHAR(10),TRUE,FILTER('SUMMARY DATA'!F:F,'SUMMARY DATA'!A:A=$A1667,'SUMMARY DATA'!C:C=$B1667)),
  IF(
    OR(
      ISNUMBER(SEARCH(""CDM CASH DEPOSIT"",$C1667)),
      ISNUMBER(SEARCH(""CASH DEPOSIT"",$C1667)),
      COUNTIF('SUMMARY D"&amp;"ATA'!D:D,$C1667)&lt;&gt;1
    ),
    """",
    IFERROR(TEXTJOIN(CHAR(10),TRUE,FILTER('SUMMARY DATA'!F:F,'SUMMARY DATA'!D:D=$C1667)),"""")
  )
)"),"")</f>
        <v/>
      </c>
      <c r="G1667" s="2" t="str">
        <f>IFERROR(__xludf.DUMMYFUNCTION("IFERROR(
  TEXTJOIN(CHAR(10),TRUE,FILTER('SUMMARY DATA'!G:G,'SUMMARY DATA'!A:A=$A1667,'SUMMARY DATA'!C:C=$B1667)),
  IF(
    OR(
      ISNUMBER(SEARCH(""CDM CASH DEPOSIT"",$C1667)),
      ISNUMBER(SEARCH(""CASH DEPOSIT"",$C1667)),
      COUNTIF('SUMMARY D"&amp;"ATA'!D:D,$C1667)&lt;&gt;1
    ),
    """",
    IFERROR(TEXTJOIN(CHAR(10),TRUE,FILTER('SUMMARY DATA'!G:G,'SUMMARY DATA'!D:D=$C1667)),"""")
  )
)"),"")</f>
        <v/>
      </c>
      <c r="H1667" s="6" t="str">
        <f>IFERROR(__xludf.DUMMYFUNCTION("IFERROR(
  TEXTJOIN(CHAR(10),TRUE,FILTER('SUMMARY DATA'!H:H,'SUMMARY DATA'!A:A=$A1667,'SUMMARY DATA'!C:C=$B1667)),
  IF(
    OR(
      ISNUMBER(SEARCH(""CDM CASH DEPOSIT"",$C1667)),
      ISNUMBER(SEARCH(""CASH DEPOSIT"",$C1667)),
      COUNTIF('SUMMARY D"&amp;"ATA'!D:D,$C1667)&lt;&gt;1
    ),
    """",
    IFERROR(TEXTJOIN(CHAR(10),TRUE,FILTER('SUMMARY DATA'!H:H,'SUMMARY DATA'!D:D=$C1667)),"""")
  )
)"),"")</f>
        <v/>
      </c>
      <c r="I1667" s="6" t="str">
        <f>IFERROR(__xludf.DUMMYFUNCTION("IF(H1667="""","""",
SUM(ARRAYFORMULA(VALUE(SPLIT(H1667,CHAR(10)))))
)"),"")</f>
        <v/>
      </c>
      <c r="J1667" s="2" t="str">
        <f>IFERROR(__xludf.DUMMYFUNCTION("IFERROR(
  TEXTJOIN(CHAR(10),TRUE,FILTER('SUMMARY DATA'!I:I,'SUMMARY DATA'!A:A=$A1667,'SUMMARY DATA'!C:C=$B1667)),
  IF(
    OR(
      ISNUMBER(SEARCH(""CDM CASH DEPOSIT"",$C1667)),
      ISNUMBER(SEARCH(""CASH DEPOSIT"",$C1667)),
      COUNTIF('SUMMARY D"&amp;"ATA'!D:D,$C1667)&lt;&gt;1
    ),
    """",
    IFERROR(TEXTJOIN(CHAR(10),TRUE,FILTER('SUMMARY DATA'!I:I,'SUMMARY DATA'!D:D=$C1667)),"""")
  )
)"),"")</f>
        <v/>
      </c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 ht="15.75" customHeight="1" spans="1:27">
      <c r="A1668" s="2"/>
      <c r="B1668" s="2"/>
      <c r="C1668" s="2"/>
      <c r="D1668" s="6"/>
      <c r="E1668" s="4" t="str">
        <f>IFERROR(__xludf.DUMMYFUNCTION("IFERROR(
  TEXTJOIN(CHAR(10),TRUE,FILTER('SUMMARY DATA'!E:E,'SUMMARY DATA'!A:A=$A1668,'SUMMARY DATA'!C:C=$B1668)),
  IF(
    OR(
      ISNUMBER(SEARCH(""CDM CASH DEPOSIT"",$C1668)),
      ISNUMBER(SEARCH(""CASH DEPOSIT"",$C1668)),
      COUNTIF('SUMMARY D"&amp;"ATA'!D:D,$C1668)&lt;&gt;1
    ),
    """",
    IFERROR(TEXTJOIN(CHAR(10),TRUE,FILTER('SUMMARY DATA'!E:E,'SUMMARY DATA'!D:D=$C1668)),"""")
  )
)"),"")</f>
        <v/>
      </c>
      <c r="F1668" s="2" t="str">
        <f>IFERROR(__xludf.DUMMYFUNCTION("IFERROR(
  TEXTJOIN(CHAR(10),TRUE,FILTER('SUMMARY DATA'!F:F,'SUMMARY DATA'!A:A=$A1668,'SUMMARY DATA'!C:C=$B1668)),
  IF(
    OR(
      ISNUMBER(SEARCH(""CDM CASH DEPOSIT"",$C1668)),
      ISNUMBER(SEARCH(""CASH DEPOSIT"",$C1668)),
      COUNTIF('SUMMARY D"&amp;"ATA'!D:D,$C1668)&lt;&gt;1
    ),
    """",
    IFERROR(TEXTJOIN(CHAR(10),TRUE,FILTER('SUMMARY DATA'!F:F,'SUMMARY DATA'!D:D=$C1668)),"""")
  )
)"),"")</f>
        <v/>
      </c>
      <c r="G1668" s="2" t="str">
        <f>IFERROR(__xludf.DUMMYFUNCTION("IFERROR(
  TEXTJOIN(CHAR(10),TRUE,FILTER('SUMMARY DATA'!G:G,'SUMMARY DATA'!A:A=$A1668,'SUMMARY DATA'!C:C=$B1668)),
  IF(
    OR(
      ISNUMBER(SEARCH(""CDM CASH DEPOSIT"",$C1668)),
      ISNUMBER(SEARCH(""CASH DEPOSIT"",$C1668)),
      COUNTIF('SUMMARY D"&amp;"ATA'!D:D,$C1668)&lt;&gt;1
    ),
    """",
    IFERROR(TEXTJOIN(CHAR(10),TRUE,FILTER('SUMMARY DATA'!G:G,'SUMMARY DATA'!D:D=$C1668)),"""")
  )
)"),"")</f>
        <v/>
      </c>
      <c r="H1668" s="6" t="str">
        <f>IFERROR(__xludf.DUMMYFUNCTION("IFERROR(
  TEXTJOIN(CHAR(10),TRUE,FILTER('SUMMARY DATA'!H:H,'SUMMARY DATA'!A:A=$A1668,'SUMMARY DATA'!C:C=$B1668)),
  IF(
    OR(
      ISNUMBER(SEARCH(""CDM CASH DEPOSIT"",$C1668)),
      ISNUMBER(SEARCH(""CASH DEPOSIT"",$C1668)),
      COUNTIF('SUMMARY D"&amp;"ATA'!D:D,$C1668)&lt;&gt;1
    ),
    """",
    IFERROR(TEXTJOIN(CHAR(10),TRUE,FILTER('SUMMARY DATA'!H:H,'SUMMARY DATA'!D:D=$C1668)),"""")
  )
)"),"")</f>
        <v/>
      </c>
      <c r="I1668" s="6" t="str">
        <f>IFERROR(__xludf.DUMMYFUNCTION("IF(H1668="""","""",
SUM(ARRAYFORMULA(VALUE(SPLIT(H1668,CHAR(10)))))
)"),"")</f>
        <v/>
      </c>
      <c r="J1668" s="2" t="str">
        <f>IFERROR(__xludf.DUMMYFUNCTION("IFERROR(
  TEXTJOIN(CHAR(10),TRUE,FILTER('SUMMARY DATA'!I:I,'SUMMARY DATA'!A:A=$A1668,'SUMMARY DATA'!C:C=$B1668)),
  IF(
    OR(
      ISNUMBER(SEARCH(""CDM CASH DEPOSIT"",$C1668)),
      ISNUMBER(SEARCH(""CASH DEPOSIT"",$C1668)),
      COUNTIF('SUMMARY D"&amp;"ATA'!D:D,$C1668)&lt;&gt;1
    ),
    """",
    IFERROR(TEXTJOIN(CHAR(10),TRUE,FILTER('SUMMARY DATA'!I:I,'SUMMARY DATA'!D:D=$C1668)),"""")
  )
)"),"")</f>
        <v/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 ht="15.75" customHeight="1" spans="1:27">
      <c r="A1669" s="2"/>
      <c r="B1669" s="2"/>
      <c r="C1669" s="2"/>
      <c r="D1669" s="6"/>
      <c r="E1669" s="4" t="str">
        <f>IFERROR(__xludf.DUMMYFUNCTION("IFERROR(
  TEXTJOIN(CHAR(10),TRUE,FILTER('SUMMARY DATA'!E:E,'SUMMARY DATA'!A:A=$A1669,'SUMMARY DATA'!C:C=$B1669)),
  IF(
    OR(
      ISNUMBER(SEARCH(""CDM CASH DEPOSIT"",$C1669)),
      ISNUMBER(SEARCH(""CASH DEPOSIT"",$C1669)),
      COUNTIF('SUMMARY D"&amp;"ATA'!D:D,$C1669)&lt;&gt;1
    ),
    """",
    IFERROR(TEXTJOIN(CHAR(10),TRUE,FILTER('SUMMARY DATA'!E:E,'SUMMARY DATA'!D:D=$C1669)),"""")
  )
)"),"")</f>
        <v/>
      </c>
      <c r="F1669" s="2" t="str">
        <f>IFERROR(__xludf.DUMMYFUNCTION("IFERROR(
  TEXTJOIN(CHAR(10),TRUE,FILTER('SUMMARY DATA'!F:F,'SUMMARY DATA'!A:A=$A1669,'SUMMARY DATA'!C:C=$B1669)),
  IF(
    OR(
      ISNUMBER(SEARCH(""CDM CASH DEPOSIT"",$C1669)),
      ISNUMBER(SEARCH(""CASH DEPOSIT"",$C1669)),
      COUNTIF('SUMMARY D"&amp;"ATA'!D:D,$C1669)&lt;&gt;1
    ),
    """",
    IFERROR(TEXTJOIN(CHAR(10),TRUE,FILTER('SUMMARY DATA'!F:F,'SUMMARY DATA'!D:D=$C1669)),"""")
  )
)"),"")</f>
        <v/>
      </c>
      <c r="G1669" s="2" t="str">
        <f>IFERROR(__xludf.DUMMYFUNCTION("IFERROR(
  TEXTJOIN(CHAR(10),TRUE,FILTER('SUMMARY DATA'!G:G,'SUMMARY DATA'!A:A=$A1669,'SUMMARY DATA'!C:C=$B1669)),
  IF(
    OR(
      ISNUMBER(SEARCH(""CDM CASH DEPOSIT"",$C1669)),
      ISNUMBER(SEARCH(""CASH DEPOSIT"",$C1669)),
      COUNTIF('SUMMARY D"&amp;"ATA'!D:D,$C1669)&lt;&gt;1
    ),
    """",
    IFERROR(TEXTJOIN(CHAR(10),TRUE,FILTER('SUMMARY DATA'!G:G,'SUMMARY DATA'!D:D=$C1669)),"""")
  )
)"),"")</f>
        <v/>
      </c>
      <c r="H1669" s="6" t="str">
        <f>IFERROR(__xludf.DUMMYFUNCTION("IFERROR(
  TEXTJOIN(CHAR(10),TRUE,FILTER('SUMMARY DATA'!H:H,'SUMMARY DATA'!A:A=$A1669,'SUMMARY DATA'!C:C=$B1669)),
  IF(
    OR(
      ISNUMBER(SEARCH(""CDM CASH DEPOSIT"",$C1669)),
      ISNUMBER(SEARCH(""CASH DEPOSIT"",$C1669)),
      COUNTIF('SUMMARY D"&amp;"ATA'!D:D,$C1669)&lt;&gt;1
    ),
    """",
    IFERROR(TEXTJOIN(CHAR(10),TRUE,FILTER('SUMMARY DATA'!H:H,'SUMMARY DATA'!D:D=$C1669)),"""")
  )
)"),"")</f>
        <v/>
      </c>
      <c r="I1669" s="6" t="str">
        <f>IFERROR(__xludf.DUMMYFUNCTION("IF(H1669="""","""",
SUM(ARRAYFORMULA(VALUE(SPLIT(H1669,CHAR(10)))))
)"),"")</f>
        <v/>
      </c>
      <c r="J1669" s="2" t="str">
        <f>IFERROR(__xludf.DUMMYFUNCTION("IFERROR(
  TEXTJOIN(CHAR(10),TRUE,FILTER('SUMMARY DATA'!I:I,'SUMMARY DATA'!A:A=$A1669,'SUMMARY DATA'!C:C=$B1669)),
  IF(
    OR(
      ISNUMBER(SEARCH(""CDM CASH DEPOSIT"",$C1669)),
      ISNUMBER(SEARCH(""CASH DEPOSIT"",$C1669)),
      COUNTIF('SUMMARY D"&amp;"ATA'!D:D,$C1669)&lt;&gt;1
    ),
    """",
    IFERROR(TEXTJOIN(CHAR(10),TRUE,FILTER('SUMMARY DATA'!I:I,'SUMMARY DATA'!D:D=$C1669)),"""")
  )
)"),"")</f>
        <v/>
      </c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 ht="15.75" customHeight="1" spans="1:27">
      <c r="A1670" s="2"/>
      <c r="B1670" s="2"/>
      <c r="C1670" s="2"/>
      <c r="D1670" s="6"/>
      <c r="E1670" s="4" t="str">
        <f>IFERROR(__xludf.DUMMYFUNCTION("IFERROR(
  TEXTJOIN(CHAR(10),TRUE,FILTER('SUMMARY DATA'!E:E,'SUMMARY DATA'!A:A=$A1670,'SUMMARY DATA'!C:C=$B1670)),
  IF(
    OR(
      ISNUMBER(SEARCH(""CDM CASH DEPOSIT"",$C1670)),
      ISNUMBER(SEARCH(""CASH DEPOSIT"",$C1670)),
      COUNTIF('SUMMARY D"&amp;"ATA'!D:D,$C1670)&lt;&gt;1
    ),
    """",
    IFERROR(TEXTJOIN(CHAR(10),TRUE,FILTER('SUMMARY DATA'!E:E,'SUMMARY DATA'!D:D=$C1670)),"""")
  )
)"),"")</f>
        <v/>
      </c>
      <c r="F1670" s="2" t="str">
        <f>IFERROR(__xludf.DUMMYFUNCTION("IFERROR(
  TEXTJOIN(CHAR(10),TRUE,FILTER('SUMMARY DATA'!F:F,'SUMMARY DATA'!A:A=$A1670,'SUMMARY DATA'!C:C=$B1670)),
  IF(
    OR(
      ISNUMBER(SEARCH(""CDM CASH DEPOSIT"",$C1670)),
      ISNUMBER(SEARCH(""CASH DEPOSIT"",$C1670)),
      COUNTIF('SUMMARY D"&amp;"ATA'!D:D,$C1670)&lt;&gt;1
    ),
    """",
    IFERROR(TEXTJOIN(CHAR(10),TRUE,FILTER('SUMMARY DATA'!F:F,'SUMMARY DATA'!D:D=$C1670)),"""")
  )
)"),"")</f>
        <v/>
      </c>
      <c r="G1670" s="2" t="str">
        <f>IFERROR(__xludf.DUMMYFUNCTION("IFERROR(
  TEXTJOIN(CHAR(10),TRUE,FILTER('SUMMARY DATA'!G:G,'SUMMARY DATA'!A:A=$A1670,'SUMMARY DATA'!C:C=$B1670)),
  IF(
    OR(
      ISNUMBER(SEARCH(""CDM CASH DEPOSIT"",$C1670)),
      ISNUMBER(SEARCH(""CASH DEPOSIT"",$C1670)),
      COUNTIF('SUMMARY D"&amp;"ATA'!D:D,$C1670)&lt;&gt;1
    ),
    """",
    IFERROR(TEXTJOIN(CHAR(10),TRUE,FILTER('SUMMARY DATA'!G:G,'SUMMARY DATA'!D:D=$C1670)),"""")
  )
)"),"")</f>
        <v/>
      </c>
      <c r="H1670" s="6" t="str">
        <f>IFERROR(__xludf.DUMMYFUNCTION("IFERROR(
  TEXTJOIN(CHAR(10),TRUE,FILTER('SUMMARY DATA'!H:H,'SUMMARY DATA'!A:A=$A1670,'SUMMARY DATA'!C:C=$B1670)),
  IF(
    OR(
      ISNUMBER(SEARCH(""CDM CASH DEPOSIT"",$C1670)),
      ISNUMBER(SEARCH(""CASH DEPOSIT"",$C1670)),
      COUNTIF('SUMMARY D"&amp;"ATA'!D:D,$C1670)&lt;&gt;1
    ),
    """",
    IFERROR(TEXTJOIN(CHAR(10),TRUE,FILTER('SUMMARY DATA'!H:H,'SUMMARY DATA'!D:D=$C1670)),"""")
  )
)"),"")</f>
        <v/>
      </c>
      <c r="I1670" s="6" t="str">
        <f>IFERROR(__xludf.DUMMYFUNCTION("IF(H1670="""","""",
SUM(ARRAYFORMULA(VALUE(SPLIT(H1670,CHAR(10)))))
)"),"")</f>
        <v/>
      </c>
      <c r="J1670" s="2" t="str">
        <f>IFERROR(__xludf.DUMMYFUNCTION("IFERROR(
  TEXTJOIN(CHAR(10),TRUE,FILTER('SUMMARY DATA'!I:I,'SUMMARY DATA'!A:A=$A1670,'SUMMARY DATA'!C:C=$B1670)),
  IF(
    OR(
      ISNUMBER(SEARCH(""CDM CASH DEPOSIT"",$C1670)),
      ISNUMBER(SEARCH(""CASH DEPOSIT"",$C1670)),
      COUNTIF('SUMMARY D"&amp;"ATA'!D:D,$C1670)&lt;&gt;1
    ),
    """",
    IFERROR(TEXTJOIN(CHAR(10),TRUE,FILTER('SUMMARY DATA'!I:I,'SUMMARY DATA'!D:D=$C1670)),"""")
  )
)"),"")</f>
        <v/>
      </c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 ht="15.75" customHeight="1" spans="1:27">
      <c r="A1671" s="2"/>
      <c r="B1671" s="2"/>
      <c r="C1671" s="2"/>
      <c r="D1671" s="6"/>
      <c r="E1671" s="4" t="str">
        <f>IFERROR(__xludf.DUMMYFUNCTION("IFERROR(
  TEXTJOIN(CHAR(10),TRUE,FILTER('SUMMARY DATA'!E:E,'SUMMARY DATA'!A:A=$A1671,'SUMMARY DATA'!C:C=$B1671)),
  IF(
    OR(
      ISNUMBER(SEARCH(""CDM CASH DEPOSIT"",$C1671)),
      ISNUMBER(SEARCH(""CASH DEPOSIT"",$C1671)),
      COUNTIF('SUMMARY D"&amp;"ATA'!D:D,$C1671)&lt;&gt;1
    ),
    """",
    IFERROR(TEXTJOIN(CHAR(10),TRUE,FILTER('SUMMARY DATA'!E:E,'SUMMARY DATA'!D:D=$C1671)),"""")
  )
)"),"")</f>
        <v/>
      </c>
      <c r="F1671" s="2" t="str">
        <f>IFERROR(__xludf.DUMMYFUNCTION("IFERROR(
  TEXTJOIN(CHAR(10),TRUE,FILTER('SUMMARY DATA'!F:F,'SUMMARY DATA'!A:A=$A1671,'SUMMARY DATA'!C:C=$B1671)),
  IF(
    OR(
      ISNUMBER(SEARCH(""CDM CASH DEPOSIT"",$C1671)),
      ISNUMBER(SEARCH(""CASH DEPOSIT"",$C1671)),
      COUNTIF('SUMMARY D"&amp;"ATA'!D:D,$C1671)&lt;&gt;1
    ),
    """",
    IFERROR(TEXTJOIN(CHAR(10),TRUE,FILTER('SUMMARY DATA'!F:F,'SUMMARY DATA'!D:D=$C1671)),"""")
  )
)"),"")</f>
        <v/>
      </c>
      <c r="G1671" s="2" t="str">
        <f>IFERROR(__xludf.DUMMYFUNCTION("IFERROR(
  TEXTJOIN(CHAR(10),TRUE,FILTER('SUMMARY DATA'!G:G,'SUMMARY DATA'!A:A=$A1671,'SUMMARY DATA'!C:C=$B1671)),
  IF(
    OR(
      ISNUMBER(SEARCH(""CDM CASH DEPOSIT"",$C1671)),
      ISNUMBER(SEARCH(""CASH DEPOSIT"",$C1671)),
      COUNTIF('SUMMARY D"&amp;"ATA'!D:D,$C1671)&lt;&gt;1
    ),
    """",
    IFERROR(TEXTJOIN(CHAR(10),TRUE,FILTER('SUMMARY DATA'!G:G,'SUMMARY DATA'!D:D=$C1671)),"""")
  )
)"),"")</f>
        <v/>
      </c>
      <c r="H1671" s="6" t="str">
        <f>IFERROR(__xludf.DUMMYFUNCTION("IFERROR(
  TEXTJOIN(CHAR(10),TRUE,FILTER('SUMMARY DATA'!H:H,'SUMMARY DATA'!A:A=$A1671,'SUMMARY DATA'!C:C=$B1671)),
  IF(
    OR(
      ISNUMBER(SEARCH(""CDM CASH DEPOSIT"",$C1671)),
      ISNUMBER(SEARCH(""CASH DEPOSIT"",$C1671)),
      COUNTIF('SUMMARY D"&amp;"ATA'!D:D,$C1671)&lt;&gt;1
    ),
    """",
    IFERROR(TEXTJOIN(CHAR(10),TRUE,FILTER('SUMMARY DATA'!H:H,'SUMMARY DATA'!D:D=$C1671)),"""")
  )
)"),"")</f>
        <v/>
      </c>
      <c r="I1671" s="6" t="str">
        <f>IFERROR(__xludf.DUMMYFUNCTION("IF(H1671="""","""",
SUM(ARRAYFORMULA(VALUE(SPLIT(H1671,CHAR(10)))))
)"),"")</f>
        <v/>
      </c>
      <c r="J1671" s="2" t="str">
        <f>IFERROR(__xludf.DUMMYFUNCTION("IFERROR(
  TEXTJOIN(CHAR(10),TRUE,FILTER('SUMMARY DATA'!I:I,'SUMMARY DATA'!A:A=$A1671,'SUMMARY DATA'!C:C=$B1671)),
  IF(
    OR(
      ISNUMBER(SEARCH(""CDM CASH DEPOSIT"",$C1671)),
      ISNUMBER(SEARCH(""CASH DEPOSIT"",$C1671)),
      COUNTIF('SUMMARY D"&amp;"ATA'!D:D,$C1671)&lt;&gt;1
    ),
    """",
    IFERROR(TEXTJOIN(CHAR(10),TRUE,FILTER('SUMMARY DATA'!I:I,'SUMMARY DATA'!D:D=$C1671)),"""")
  )
)"),"")</f>
        <v/>
      </c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 ht="15.75" customHeight="1" spans="1:27">
      <c r="A1672" s="2"/>
      <c r="B1672" s="2"/>
      <c r="C1672" s="2"/>
      <c r="D1672" s="6"/>
      <c r="E1672" s="4" t="str">
        <f>IFERROR(__xludf.DUMMYFUNCTION("IFERROR(
  TEXTJOIN(CHAR(10),TRUE,FILTER('SUMMARY DATA'!E:E,'SUMMARY DATA'!A:A=$A1672,'SUMMARY DATA'!C:C=$B1672)),
  IF(
    OR(
      ISNUMBER(SEARCH(""CDM CASH DEPOSIT"",$C1672)),
      ISNUMBER(SEARCH(""CASH DEPOSIT"",$C1672)),
      COUNTIF('SUMMARY D"&amp;"ATA'!D:D,$C1672)&lt;&gt;1
    ),
    """",
    IFERROR(TEXTJOIN(CHAR(10),TRUE,FILTER('SUMMARY DATA'!E:E,'SUMMARY DATA'!D:D=$C1672)),"""")
  )
)"),"")</f>
        <v/>
      </c>
      <c r="F1672" s="2" t="str">
        <f>IFERROR(__xludf.DUMMYFUNCTION("IFERROR(
  TEXTJOIN(CHAR(10),TRUE,FILTER('SUMMARY DATA'!F:F,'SUMMARY DATA'!A:A=$A1672,'SUMMARY DATA'!C:C=$B1672)),
  IF(
    OR(
      ISNUMBER(SEARCH(""CDM CASH DEPOSIT"",$C1672)),
      ISNUMBER(SEARCH(""CASH DEPOSIT"",$C1672)),
      COUNTIF('SUMMARY D"&amp;"ATA'!D:D,$C1672)&lt;&gt;1
    ),
    """",
    IFERROR(TEXTJOIN(CHAR(10),TRUE,FILTER('SUMMARY DATA'!F:F,'SUMMARY DATA'!D:D=$C1672)),"""")
  )
)"),"")</f>
        <v/>
      </c>
      <c r="G1672" s="2" t="str">
        <f>IFERROR(__xludf.DUMMYFUNCTION("IFERROR(
  TEXTJOIN(CHAR(10),TRUE,FILTER('SUMMARY DATA'!G:G,'SUMMARY DATA'!A:A=$A1672,'SUMMARY DATA'!C:C=$B1672)),
  IF(
    OR(
      ISNUMBER(SEARCH(""CDM CASH DEPOSIT"",$C1672)),
      ISNUMBER(SEARCH(""CASH DEPOSIT"",$C1672)),
      COUNTIF('SUMMARY D"&amp;"ATA'!D:D,$C1672)&lt;&gt;1
    ),
    """",
    IFERROR(TEXTJOIN(CHAR(10),TRUE,FILTER('SUMMARY DATA'!G:G,'SUMMARY DATA'!D:D=$C1672)),"""")
  )
)"),"")</f>
        <v/>
      </c>
      <c r="H1672" s="6" t="str">
        <f>IFERROR(__xludf.DUMMYFUNCTION("IFERROR(
  TEXTJOIN(CHAR(10),TRUE,FILTER('SUMMARY DATA'!H:H,'SUMMARY DATA'!A:A=$A1672,'SUMMARY DATA'!C:C=$B1672)),
  IF(
    OR(
      ISNUMBER(SEARCH(""CDM CASH DEPOSIT"",$C1672)),
      ISNUMBER(SEARCH(""CASH DEPOSIT"",$C1672)),
      COUNTIF('SUMMARY D"&amp;"ATA'!D:D,$C1672)&lt;&gt;1
    ),
    """",
    IFERROR(TEXTJOIN(CHAR(10),TRUE,FILTER('SUMMARY DATA'!H:H,'SUMMARY DATA'!D:D=$C1672)),"""")
  )
)"),"")</f>
        <v/>
      </c>
      <c r="I1672" s="6" t="str">
        <f>IFERROR(__xludf.DUMMYFUNCTION("IF(H1672="""","""",
SUM(ARRAYFORMULA(VALUE(SPLIT(H1672,CHAR(10)))))
)"),"")</f>
        <v/>
      </c>
      <c r="J1672" s="2" t="str">
        <f>IFERROR(__xludf.DUMMYFUNCTION("IFERROR(
  TEXTJOIN(CHAR(10),TRUE,FILTER('SUMMARY DATA'!I:I,'SUMMARY DATA'!A:A=$A1672,'SUMMARY DATA'!C:C=$B1672)),
  IF(
    OR(
      ISNUMBER(SEARCH(""CDM CASH DEPOSIT"",$C1672)),
      ISNUMBER(SEARCH(""CASH DEPOSIT"",$C1672)),
      COUNTIF('SUMMARY D"&amp;"ATA'!D:D,$C1672)&lt;&gt;1
    ),
    """",
    IFERROR(TEXTJOIN(CHAR(10),TRUE,FILTER('SUMMARY DATA'!I:I,'SUMMARY DATA'!D:D=$C1672)),"""")
  )
)"),"")</f>
        <v/>
      </c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 ht="15.75" customHeight="1" spans="1:27">
      <c r="A1673" s="2"/>
      <c r="B1673" s="2"/>
      <c r="C1673" s="2"/>
      <c r="D1673" s="6"/>
      <c r="E1673" s="4" t="str">
        <f>IFERROR(__xludf.DUMMYFUNCTION("IFERROR(
  TEXTJOIN(CHAR(10),TRUE,FILTER('SUMMARY DATA'!E:E,'SUMMARY DATA'!A:A=$A1673,'SUMMARY DATA'!C:C=$B1673)),
  IF(
    OR(
      ISNUMBER(SEARCH(""CDM CASH DEPOSIT"",$C1673)),
      ISNUMBER(SEARCH(""CASH DEPOSIT"",$C1673)),
      COUNTIF('SUMMARY D"&amp;"ATA'!D:D,$C1673)&lt;&gt;1
    ),
    """",
    IFERROR(TEXTJOIN(CHAR(10),TRUE,FILTER('SUMMARY DATA'!E:E,'SUMMARY DATA'!D:D=$C1673)),"""")
  )
)"),"")</f>
        <v/>
      </c>
      <c r="F1673" s="2" t="str">
        <f>IFERROR(__xludf.DUMMYFUNCTION("IFERROR(
  TEXTJOIN(CHAR(10),TRUE,FILTER('SUMMARY DATA'!F:F,'SUMMARY DATA'!A:A=$A1673,'SUMMARY DATA'!C:C=$B1673)),
  IF(
    OR(
      ISNUMBER(SEARCH(""CDM CASH DEPOSIT"",$C1673)),
      ISNUMBER(SEARCH(""CASH DEPOSIT"",$C1673)),
      COUNTIF('SUMMARY D"&amp;"ATA'!D:D,$C1673)&lt;&gt;1
    ),
    """",
    IFERROR(TEXTJOIN(CHAR(10),TRUE,FILTER('SUMMARY DATA'!F:F,'SUMMARY DATA'!D:D=$C1673)),"""")
  )
)"),"")</f>
        <v/>
      </c>
      <c r="G1673" s="2" t="str">
        <f>IFERROR(__xludf.DUMMYFUNCTION("IFERROR(
  TEXTJOIN(CHAR(10),TRUE,FILTER('SUMMARY DATA'!G:G,'SUMMARY DATA'!A:A=$A1673,'SUMMARY DATA'!C:C=$B1673)),
  IF(
    OR(
      ISNUMBER(SEARCH(""CDM CASH DEPOSIT"",$C1673)),
      ISNUMBER(SEARCH(""CASH DEPOSIT"",$C1673)),
      COUNTIF('SUMMARY D"&amp;"ATA'!D:D,$C1673)&lt;&gt;1
    ),
    """",
    IFERROR(TEXTJOIN(CHAR(10),TRUE,FILTER('SUMMARY DATA'!G:G,'SUMMARY DATA'!D:D=$C1673)),"""")
  )
)"),"")</f>
        <v/>
      </c>
      <c r="H1673" s="6" t="str">
        <f>IFERROR(__xludf.DUMMYFUNCTION("IFERROR(
  TEXTJOIN(CHAR(10),TRUE,FILTER('SUMMARY DATA'!H:H,'SUMMARY DATA'!A:A=$A1673,'SUMMARY DATA'!C:C=$B1673)),
  IF(
    OR(
      ISNUMBER(SEARCH(""CDM CASH DEPOSIT"",$C1673)),
      ISNUMBER(SEARCH(""CASH DEPOSIT"",$C1673)),
      COUNTIF('SUMMARY D"&amp;"ATA'!D:D,$C1673)&lt;&gt;1
    ),
    """",
    IFERROR(TEXTJOIN(CHAR(10),TRUE,FILTER('SUMMARY DATA'!H:H,'SUMMARY DATA'!D:D=$C1673)),"""")
  )
)"),"")</f>
        <v/>
      </c>
      <c r="I1673" s="6" t="str">
        <f>IFERROR(__xludf.DUMMYFUNCTION("IF(H1673="""","""",
SUM(ARRAYFORMULA(VALUE(SPLIT(H1673,CHAR(10)))))
)"),"")</f>
        <v/>
      </c>
      <c r="J1673" s="2" t="str">
        <f>IFERROR(__xludf.DUMMYFUNCTION("IFERROR(
  TEXTJOIN(CHAR(10),TRUE,FILTER('SUMMARY DATA'!I:I,'SUMMARY DATA'!A:A=$A1673,'SUMMARY DATA'!C:C=$B1673)),
  IF(
    OR(
      ISNUMBER(SEARCH(""CDM CASH DEPOSIT"",$C1673)),
      ISNUMBER(SEARCH(""CASH DEPOSIT"",$C1673)),
      COUNTIF('SUMMARY D"&amp;"ATA'!D:D,$C1673)&lt;&gt;1
    ),
    """",
    IFERROR(TEXTJOIN(CHAR(10),TRUE,FILTER('SUMMARY DATA'!I:I,'SUMMARY DATA'!D:D=$C1673)),"""")
  )
)"),"")</f>
        <v/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 ht="15.75" customHeight="1" spans="1:27">
      <c r="A1674" s="2"/>
      <c r="B1674" s="2"/>
      <c r="C1674" s="2"/>
      <c r="D1674" s="6"/>
      <c r="E1674" s="4" t="str">
        <f>IFERROR(__xludf.DUMMYFUNCTION("IFERROR(
  TEXTJOIN(CHAR(10),TRUE,FILTER('SUMMARY DATA'!E:E,'SUMMARY DATA'!A:A=$A1674,'SUMMARY DATA'!C:C=$B1674)),
  IF(
    OR(
      ISNUMBER(SEARCH(""CDM CASH DEPOSIT"",$C1674)),
      ISNUMBER(SEARCH(""CASH DEPOSIT"",$C1674)),
      COUNTIF('SUMMARY D"&amp;"ATA'!D:D,$C1674)&lt;&gt;1
    ),
    """",
    IFERROR(TEXTJOIN(CHAR(10),TRUE,FILTER('SUMMARY DATA'!E:E,'SUMMARY DATA'!D:D=$C1674)),"""")
  )
)"),"")</f>
        <v/>
      </c>
      <c r="F1674" s="2" t="str">
        <f>IFERROR(__xludf.DUMMYFUNCTION("IFERROR(
  TEXTJOIN(CHAR(10),TRUE,FILTER('SUMMARY DATA'!F:F,'SUMMARY DATA'!A:A=$A1674,'SUMMARY DATA'!C:C=$B1674)),
  IF(
    OR(
      ISNUMBER(SEARCH(""CDM CASH DEPOSIT"",$C1674)),
      ISNUMBER(SEARCH(""CASH DEPOSIT"",$C1674)),
      COUNTIF('SUMMARY D"&amp;"ATA'!D:D,$C1674)&lt;&gt;1
    ),
    """",
    IFERROR(TEXTJOIN(CHAR(10),TRUE,FILTER('SUMMARY DATA'!F:F,'SUMMARY DATA'!D:D=$C1674)),"""")
  )
)"),"")</f>
        <v/>
      </c>
      <c r="G1674" s="2" t="str">
        <f>IFERROR(__xludf.DUMMYFUNCTION("IFERROR(
  TEXTJOIN(CHAR(10),TRUE,FILTER('SUMMARY DATA'!G:G,'SUMMARY DATA'!A:A=$A1674,'SUMMARY DATA'!C:C=$B1674)),
  IF(
    OR(
      ISNUMBER(SEARCH(""CDM CASH DEPOSIT"",$C1674)),
      ISNUMBER(SEARCH(""CASH DEPOSIT"",$C1674)),
      COUNTIF('SUMMARY D"&amp;"ATA'!D:D,$C1674)&lt;&gt;1
    ),
    """",
    IFERROR(TEXTJOIN(CHAR(10),TRUE,FILTER('SUMMARY DATA'!G:G,'SUMMARY DATA'!D:D=$C1674)),"""")
  )
)"),"")</f>
        <v/>
      </c>
      <c r="H1674" s="6" t="str">
        <f>IFERROR(__xludf.DUMMYFUNCTION("IFERROR(
  TEXTJOIN(CHAR(10),TRUE,FILTER('SUMMARY DATA'!H:H,'SUMMARY DATA'!A:A=$A1674,'SUMMARY DATA'!C:C=$B1674)),
  IF(
    OR(
      ISNUMBER(SEARCH(""CDM CASH DEPOSIT"",$C1674)),
      ISNUMBER(SEARCH(""CASH DEPOSIT"",$C1674)),
      COUNTIF('SUMMARY D"&amp;"ATA'!D:D,$C1674)&lt;&gt;1
    ),
    """",
    IFERROR(TEXTJOIN(CHAR(10),TRUE,FILTER('SUMMARY DATA'!H:H,'SUMMARY DATA'!D:D=$C1674)),"""")
  )
)"),"")</f>
        <v/>
      </c>
      <c r="I1674" s="6" t="str">
        <f>IFERROR(__xludf.DUMMYFUNCTION("IF(H1674="""","""",
SUM(ARRAYFORMULA(VALUE(SPLIT(H1674,CHAR(10)))))
)"),"")</f>
        <v/>
      </c>
      <c r="J1674" s="2" t="str">
        <f>IFERROR(__xludf.DUMMYFUNCTION("IFERROR(
  TEXTJOIN(CHAR(10),TRUE,FILTER('SUMMARY DATA'!I:I,'SUMMARY DATA'!A:A=$A1674,'SUMMARY DATA'!C:C=$B1674)),
  IF(
    OR(
      ISNUMBER(SEARCH(""CDM CASH DEPOSIT"",$C1674)),
      ISNUMBER(SEARCH(""CASH DEPOSIT"",$C1674)),
      COUNTIF('SUMMARY D"&amp;"ATA'!D:D,$C1674)&lt;&gt;1
    ),
    """",
    IFERROR(TEXTJOIN(CHAR(10),TRUE,FILTER('SUMMARY DATA'!I:I,'SUMMARY DATA'!D:D=$C1674)),"""")
  )
)"),"")</f>
        <v/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 ht="15.75" customHeight="1" spans="1:27">
      <c r="A1675" s="2"/>
      <c r="B1675" s="2"/>
      <c r="C1675" s="2"/>
      <c r="D1675" s="6"/>
      <c r="E1675" s="4" t="str">
        <f>IFERROR(__xludf.DUMMYFUNCTION("IFERROR(
  TEXTJOIN(CHAR(10),TRUE,FILTER('SUMMARY DATA'!E:E,'SUMMARY DATA'!A:A=$A1675,'SUMMARY DATA'!C:C=$B1675)),
  IF(
    OR(
      ISNUMBER(SEARCH(""CDM CASH DEPOSIT"",$C1675)),
      ISNUMBER(SEARCH(""CASH DEPOSIT"",$C1675)),
      COUNTIF('SUMMARY D"&amp;"ATA'!D:D,$C1675)&lt;&gt;1
    ),
    """",
    IFERROR(TEXTJOIN(CHAR(10),TRUE,FILTER('SUMMARY DATA'!E:E,'SUMMARY DATA'!D:D=$C1675)),"""")
  )
)"),"")</f>
        <v/>
      </c>
      <c r="F1675" s="2" t="str">
        <f>IFERROR(__xludf.DUMMYFUNCTION("IFERROR(
  TEXTJOIN(CHAR(10),TRUE,FILTER('SUMMARY DATA'!F:F,'SUMMARY DATA'!A:A=$A1675,'SUMMARY DATA'!C:C=$B1675)),
  IF(
    OR(
      ISNUMBER(SEARCH(""CDM CASH DEPOSIT"",$C1675)),
      ISNUMBER(SEARCH(""CASH DEPOSIT"",$C1675)),
      COUNTIF('SUMMARY D"&amp;"ATA'!D:D,$C1675)&lt;&gt;1
    ),
    """",
    IFERROR(TEXTJOIN(CHAR(10),TRUE,FILTER('SUMMARY DATA'!F:F,'SUMMARY DATA'!D:D=$C1675)),"""")
  )
)"),"")</f>
        <v/>
      </c>
      <c r="G1675" s="2" t="str">
        <f>IFERROR(__xludf.DUMMYFUNCTION("IFERROR(
  TEXTJOIN(CHAR(10),TRUE,FILTER('SUMMARY DATA'!G:G,'SUMMARY DATA'!A:A=$A1675,'SUMMARY DATA'!C:C=$B1675)),
  IF(
    OR(
      ISNUMBER(SEARCH(""CDM CASH DEPOSIT"",$C1675)),
      ISNUMBER(SEARCH(""CASH DEPOSIT"",$C1675)),
      COUNTIF('SUMMARY D"&amp;"ATA'!D:D,$C1675)&lt;&gt;1
    ),
    """",
    IFERROR(TEXTJOIN(CHAR(10),TRUE,FILTER('SUMMARY DATA'!G:G,'SUMMARY DATA'!D:D=$C1675)),"""")
  )
)"),"")</f>
        <v/>
      </c>
      <c r="H1675" s="6" t="str">
        <f>IFERROR(__xludf.DUMMYFUNCTION("IFERROR(
  TEXTJOIN(CHAR(10),TRUE,FILTER('SUMMARY DATA'!H:H,'SUMMARY DATA'!A:A=$A1675,'SUMMARY DATA'!C:C=$B1675)),
  IF(
    OR(
      ISNUMBER(SEARCH(""CDM CASH DEPOSIT"",$C1675)),
      ISNUMBER(SEARCH(""CASH DEPOSIT"",$C1675)),
      COUNTIF('SUMMARY D"&amp;"ATA'!D:D,$C1675)&lt;&gt;1
    ),
    """",
    IFERROR(TEXTJOIN(CHAR(10),TRUE,FILTER('SUMMARY DATA'!H:H,'SUMMARY DATA'!D:D=$C1675)),"""")
  )
)"),"")</f>
        <v/>
      </c>
      <c r="I1675" s="6" t="str">
        <f>IFERROR(__xludf.DUMMYFUNCTION("IF(H1675="""","""",
SUM(ARRAYFORMULA(VALUE(SPLIT(H1675,CHAR(10)))))
)"),"")</f>
        <v/>
      </c>
      <c r="J1675" s="2" t="str">
        <f>IFERROR(__xludf.DUMMYFUNCTION("IFERROR(
  TEXTJOIN(CHAR(10),TRUE,FILTER('SUMMARY DATA'!I:I,'SUMMARY DATA'!A:A=$A1675,'SUMMARY DATA'!C:C=$B1675)),
  IF(
    OR(
      ISNUMBER(SEARCH(""CDM CASH DEPOSIT"",$C1675)),
      ISNUMBER(SEARCH(""CASH DEPOSIT"",$C1675)),
      COUNTIF('SUMMARY D"&amp;"ATA'!D:D,$C1675)&lt;&gt;1
    ),
    """",
    IFERROR(TEXTJOIN(CHAR(10),TRUE,FILTER('SUMMARY DATA'!I:I,'SUMMARY DATA'!D:D=$C1675)),"""")
  )
)"),"")</f>
        <v/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 ht="15.75" customHeight="1" spans="1:27">
      <c r="A1676" s="2"/>
      <c r="B1676" s="2"/>
      <c r="C1676" s="2"/>
      <c r="D1676" s="6"/>
      <c r="E1676" s="4" t="str">
        <f>IFERROR(__xludf.DUMMYFUNCTION("IFERROR(
  TEXTJOIN(CHAR(10),TRUE,FILTER('SUMMARY DATA'!E:E,'SUMMARY DATA'!A:A=$A1676,'SUMMARY DATA'!C:C=$B1676)),
  IF(
    OR(
      ISNUMBER(SEARCH(""CDM CASH DEPOSIT"",$C1676)),
      ISNUMBER(SEARCH(""CASH DEPOSIT"",$C1676)),
      COUNTIF('SUMMARY D"&amp;"ATA'!D:D,$C1676)&lt;&gt;1
    ),
    """",
    IFERROR(TEXTJOIN(CHAR(10),TRUE,FILTER('SUMMARY DATA'!E:E,'SUMMARY DATA'!D:D=$C1676)),"""")
  )
)"),"")</f>
        <v/>
      </c>
      <c r="F1676" s="2" t="str">
        <f>IFERROR(__xludf.DUMMYFUNCTION("IFERROR(
  TEXTJOIN(CHAR(10),TRUE,FILTER('SUMMARY DATA'!F:F,'SUMMARY DATA'!A:A=$A1676,'SUMMARY DATA'!C:C=$B1676)),
  IF(
    OR(
      ISNUMBER(SEARCH(""CDM CASH DEPOSIT"",$C1676)),
      ISNUMBER(SEARCH(""CASH DEPOSIT"",$C1676)),
      COUNTIF('SUMMARY D"&amp;"ATA'!D:D,$C1676)&lt;&gt;1
    ),
    """",
    IFERROR(TEXTJOIN(CHAR(10),TRUE,FILTER('SUMMARY DATA'!F:F,'SUMMARY DATA'!D:D=$C1676)),"""")
  )
)"),"")</f>
        <v/>
      </c>
      <c r="G1676" s="2" t="str">
        <f>IFERROR(__xludf.DUMMYFUNCTION("IFERROR(
  TEXTJOIN(CHAR(10),TRUE,FILTER('SUMMARY DATA'!G:G,'SUMMARY DATA'!A:A=$A1676,'SUMMARY DATA'!C:C=$B1676)),
  IF(
    OR(
      ISNUMBER(SEARCH(""CDM CASH DEPOSIT"",$C1676)),
      ISNUMBER(SEARCH(""CASH DEPOSIT"",$C1676)),
      COUNTIF('SUMMARY D"&amp;"ATA'!D:D,$C1676)&lt;&gt;1
    ),
    """",
    IFERROR(TEXTJOIN(CHAR(10),TRUE,FILTER('SUMMARY DATA'!G:G,'SUMMARY DATA'!D:D=$C1676)),"""")
  )
)"),"")</f>
        <v/>
      </c>
      <c r="H1676" s="6" t="str">
        <f>IFERROR(__xludf.DUMMYFUNCTION("IFERROR(
  TEXTJOIN(CHAR(10),TRUE,FILTER('SUMMARY DATA'!H:H,'SUMMARY DATA'!A:A=$A1676,'SUMMARY DATA'!C:C=$B1676)),
  IF(
    OR(
      ISNUMBER(SEARCH(""CDM CASH DEPOSIT"",$C1676)),
      ISNUMBER(SEARCH(""CASH DEPOSIT"",$C1676)),
      COUNTIF('SUMMARY D"&amp;"ATA'!D:D,$C1676)&lt;&gt;1
    ),
    """",
    IFERROR(TEXTJOIN(CHAR(10),TRUE,FILTER('SUMMARY DATA'!H:H,'SUMMARY DATA'!D:D=$C1676)),"""")
  )
)"),"")</f>
        <v/>
      </c>
      <c r="I1676" s="6" t="str">
        <f>IFERROR(__xludf.DUMMYFUNCTION("IF(H1676="""","""",
SUM(ARRAYFORMULA(VALUE(SPLIT(H1676,CHAR(10)))))
)"),"")</f>
        <v/>
      </c>
      <c r="J1676" s="2" t="str">
        <f>IFERROR(__xludf.DUMMYFUNCTION("IFERROR(
  TEXTJOIN(CHAR(10),TRUE,FILTER('SUMMARY DATA'!I:I,'SUMMARY DATA'!A:A=$A1676,'SUMMARY DATA'!C:C=$B1676)),
  IF(
    OR(
      ISNUMBER(SEARCH(""CDM CASH DEPOSIT"",$C1676)),
      ISNUMBER(SEARCH(""CASH DEPOSIT"",$C1676)),
      COUNTIF('SUMMARY D"&amp;"ATA'!D:D,$C1676)&lt;&gt;1
    ),
    """",
    IFERROR(TEXTJOIN(CHAR(10),TRUE,FILTER('SUMMARY DATA'!I:I,'SUMMARY DATA'!D:D=$C1676)),"""")
  )
)"),"")</f>
        <v/>
      </c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 ht="15.75" customHeight="1" spans="1:27">
      <c r="A1677" s="2"/>
      <c r="B1677" s="2"/>
      <c r="C1677" s="2"/>
      <c r="D1677" s="6"/>
      <c r="E1677" s="4" t="str">
        <f>IFERROR(__xludf.DUMMYFUNCTION("IFERROR(
  TEXTJOIN(CHAR(10),TRUE,FILTER('SUMMARY DATA'!E:E,'SUMMARY DATA'!A:A=$A1677,'SUMMARY DATA'!C:C=$B1677)),
  IF(
    OR(
      ISNUMBER(SEARCH(""CDM CASH DEPOSIT"",$C1677)),
      ISNUMBER(SEARCH(""CASH DEPOSIT"",$C1677)),
      COUNTIF('SUMMARY D"&amp;"ATA'!D:D,$C1677)&lt;&gt;1
    ),
    """",
    IFERROR(TEXTJOIN(CHAR(10),TRUE,FILTER('SUMMARY DATA'!E:E,'SUMMARY DATA'!D:D=$C1677)),"""")
  )
)"),"")</f>
        <v/>
      </c>
      <c r="F1677" s="2" t="str">
        <f>IFERROR(__xludf.DUMMYFUNCTION("IFERROR(
  TEXTJOIN(CHAR(10),TRUE,FILTER('SUMMARY DATA'!F:F,'SUMMARY DATA'!A:A=$A1677,'SUMMARY DATA'!C:C=$B1677)),
  IF(
    OR(
      ISNUMBER(SEARCH(""CDM CASH DEPOSIT"",$C1677)),
      ISNUMBER(SEARCH(""CASH DEPOSIT"",$C1677)),
      COUNTIF('SUMMARY D"&amp;"ATA'!D:D,$C1677)&lt;&gt;1
    ),
    """",
    IFERROR(TEXTJOIN(CHAR(10),TRUE,FILTER('SUMMARY DATA'!F:F,'SUMMARY DATA'!D:D=$C1677)),"""")
  )
)"),"")</f>
        <v/>
      </c>
      <c r="G1677" s="2" t="str">
        <f>IFERROR(__xludf.DUMMYFUNCTION("IFERROR(
  TEXTJOIN(CHAR(10),TRUE,FILTER('SUMMARY DATA'!G:G,'SUMMARY DATA'!A:A=$A1677,'SUMMARY DATA'!C:C=$B1677)),
  IF(
    OR(
      ISNUMBER(SEARCH(""CDM CASH DEPOSIT"",$C1677)),
      ISNUMBER(SEARCH(""CASH DEPOSIT"",$C1677)),
      COUNTIF('SUMMARY D"&amp;"ATA'!D:D,$C1677)&lt;&gt;1
    ),
    """",
    IFERROR(TEXTJOIN(CHAR(10),TRUE,FILTER('SUMMARY DATA'!G:G,'SUMMARY DATA'!D:D=$C1677)),"""")
  )
)"),"")</f>
        <v/>
      </c>
      <c r="H1677" s="6" t="str">
        <f>IFERROR(__xludf.DUMMYFUNCTION("IFERROR(
  TEXTJOIN(CHAR(10),TRUE,FILTER('SUMMARY DATA'!H:H,'SUMMARY DATA'!A:A=$A1677,'SUMMARY DATA'!C:C=$B1677)),
  IF(
    OR(
      ISNUMBER(SEARCH(""CDM CASH DEPOSIT"",$C1677)),
      ISNUMBER(SEARCH(""CASH DEPOSIT"",$C1677)),
      COUNTIF('SUMMARY D"&amp;"ATA'!D:D,$C1677)&lt;&gt;1
    ),
    """",
    IFERROR(TEXTJOIN(CHAR(10),TRUE,FILTER('SUMMARY DATA'!H:H,'SUMMARY DATA'!D:D=$C1677)),"""")
  )
)"),"")</f>
        <v/>
      </c>
      <c r="I1677" s="6" t="str">
        <f>IFERROR(__xludf.DUMMYFUNCTION("IF(H1677="""","""",
SUM(ARRAYFORMULA(VALUE(SPLIT(H1677,CHAR(10)))))
)"),"")</f>
        <v/>
      </c>
      <c r="J1677" s="2" t="str">
        <f>IFERROR(__xludf.DUMMYFUNCTION("IFERROR(
  TEXTJOIN(CHAR(10),TRUE,FILTER('SUMMARY DATA'!I:I,'SUMMARY DATA'!A:A=$A1677,'SUMMARY DATA'!C:C=$B1677)),
  IF(
    OR(
      ISNUMBER(SEARCH(""CDM CASH DEPOSIT"",$C1677)),
      ISNUMBER(SEARCH(""CASH DEPOSIT"",$C1677)),
      COUNTIF('SUMMARY D"&amp;"ATA'!D:D,$C1677)&lt;&gt;1
    ),
    """",
    IFERROR(TEXTJOIN(CHAR(10),TRUE,FILTER('SUMMARY DATA'!I:I,'SUMMARY DATA'!D:D=$C1677)),"""")
  )
)"),"")</f>
        <v/>
      </c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 ht="15.75" customHeight="1" spans="1:27">
      <c r="A1678" s="2"/>
      <c r="B1678" s="2"/>
      <c r="C1678" s="2"/>
      <c r="D1678" s="6"/>
      <c r="E1678" s="4" t="str">
        <f>IFERROR(__xludf.DUMMYFUNCTION("IFERROR(
  TEXTJOIN(CHAR(10),TRUE,FILTER('SUMMARY DATA'!E:E,'SUMMARY DATA'!A:A=$A1678,'SUMMARY DATA'!C:C=$B1678)),
  IF(
    OR(
      ISNUMBER(SEARCH(""CDM CASH DEPOSIT"",$C1678)),
      ISNUMBER(SEARCH(""CASH DEPOSIT"",$C1678)),
      COUNTIF('SUMMARY D"&amp;"ATA'!D:D,$C1678)&lt;&gt;1
    ),
    """",
    IFERROR(TEXTJOIN(CHAR(10),TRUE,FILTER('SUMMARY DATA'!E:E,'SUMMARY DATA'!D:D=$C1678)),"""")
  )
)"),"")</f>
        <v/>
      </c>
      <c r="F1678" s="2" t="str">
        <f>IFERROR(__xludf.DUMMYFUNCTION("IFERROR(
  TEXTJOIN(CHAR(10),TRUE,FILTER('SUMMARY DATA'!F:F,'SUMMARY DATA'!A:A=$A1678,'SUMMARY DATA'!C:C=$B1678)),
  IF(
    OR(
      ISNUMBER(SEARCH(""CDM CASH DEPOSIT"",$C1678)),
      ISNUMBER(SEARCH(""CASH DEPOSIT"",$C1678)),
      COUNTIF('SUMMARY D"&amp;"ATA'!D:D,$C1678)&lt;&gt;1
    ),
    """",
    IFERROR(TEXTJOIN(CHAR(10),TRUE,FILTER('SUMMARY DATA'!F:F,'SUMMARY DATA'!D:D=$C1678)),"""")
  )
)"),"")</f>
        <v/>
      </c>
      <c r="G1678" s="2" t="str">
        <f>IFERROR(__xludf.DUMMYFUNCTION("IFERROR(
  TEXTJOIN(CHAR(10),TRUE,FILTER('SUMMARY DATA'!G:G,'SUMMARY DATA'!A:A=$A1678,'SUMMARY DATA'!C:C=$B1678)),
  IF(
    OR(
      ISNUMBER(SEARCH(""CDM CASH DEPOSIT"",$C1678)),
      ISNUMBER(SEARCH(""CASH DEPOSIT"",$C1678)),
      COUNTIF('SUMMARY D"&amp;"ATA'!D:D,$C1678)&lt;&gt;1
    ),
    """",
    IFERROR(TEXTJOIN(CHAR(10),TRUE,FILTER('SUMMARY DATA'!G:G,'SUMMARY DATA'!D:D=$C1678)),"""")
  )
)"),"")</f>
        <v/>
      </c>
      <c r="H1678" s="6" t="str">
        <f>IFERROR(__xludf.DUMMYFUNCTION("IFERROR(
  TEXTJOIN(CHAR(10),TRUE,FILTER('SUMMARY DATA'!H:H,'SUMMARY DATA'!A:A=$A1678,'SUMMARY DATA'!C:C=$B1678)),
  IF(
    OR(
      ISNUMBER(SEARCH(""CDM CASH DEPOSIT"",$C1678)),
      ISNUMBER(SEARCH(""CASH DEPOSIT"",$C1678)),
      COUNTIF('SUMMARY D"&amp;"ATA'!D:D,$C1678)&lt;&gt;1
    ),
    """",
    IFERROR(TEXTJOIN(CHAR(10),TRUE,FILTER('SUMMARY DATA'!H:H,'SUMMARY DATA'!D:D=$C1678)),"""")
  )
)"),"")</f>
        <v/>
      </c>
      <c r="I1678" s="6" t="str">
        <f>IFERROR(__xludf.DUMMYFUNCTION("IF(H1678="""","""",
SUM(ARRAYFORMULA(VALUE(SPLIT(H1678,CHAR(10)))))
)"),"")</f>
        <v/>
      </c>
      <c r="J1678" s="2" t="str">
        <f>IFERROR(__xludf.DUMMYFUNCTION("IFERROR(
  TEXTJOIN(CHAR(10),TRUE,FILTER('SUMMARY DATA'!I:I,'SUMMARY DATA'!A:A=$A1678,'SUMMARY DATA'!C:C=$B1678)),
  IF(
    OR(
      ISNUMBER(SEARCH(""CDM CASH DEPOSIT"",$C1678)),
      ISNUMBER(SEARCH(""CASH DEPOSIT"",$C1678)),
      COUNTIF('SUMMARY D"&amp;"ATA'!D:D,$C1678)&lt;&gt;1
    ),
    """",
    IFERROR(TEXTJOIN(CHAR(10),TRUE,FILTER('SUMMARY DATA'!I:I,'SUMMARY DATA'!D:D=$C1678)),"""")
  )
)"),"")</f>
        <v/>
      </c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 ht="15.75" customHeight="1" spans="1:27">
      <c r="A1679" s="2"/>
      <c r="B1679" s="2"/>
      <c r="C1679" s="2"/>
      <c r="D1679" s="6"/>
      <c r="E1679" s="4" t="str">
        <f>IFERROR(__xludf.DUMMYFUNCTION("IFERROR(
  TEXTJOIN(CHAR(10),TRUE,FILTER('SUMMARY DATA'!E:E,'SUMMARY DATA'!A:A=$A1679,'SUMMARY DATA'!C:C=$B1679)),
  IF(
    OR(
      ISNUMBER(SEARCH(""CDM CASH DEPOSIT"",$C1679)),
      ISNUMBER(SEARCH(""CASH DEPOSIT"",$C1679)),
      COUNTIF('SUMMARY D"&amp;"ATA'!D:D,$C1679)&lt;&gt;1
    ),
    """",
    IFERROR(TEXTJOIN(CHAR(10),TRUE,FILTER('SUMMARY DATA'!E:E,'SUMMARY DATA'!D:D=$C1679)),"""")
  )
)"),"")</f>
        <v/>
      </c>
      <c r="F1679" s="2" t="str">
        <f>IFERROR(__xludf.DUMMYFUNCTION("IFERROR(
  TEXTJOIN(CHAR(10),TRUE,FILTER('SUMMARY DATA'!F:F,'SUMMARY DATA'!A:A=$A1679,'SUMMARY DATA'!C:C=$B1679)),
  IF(
    OR(
      ISNUMBER(SEARCH(""CDM CASH DEPOSIT"",$C1679)),
      ISNUMBER(SEARCH(""CASH DEPOSIT"",$C1679)),
      COUNTIF('SUMMARY D"&amp;"ATA'!D:D,$C1679)&lt;&gt;1
    ),
    """",
    IFERROR(TEXTJOIN(CHAR(10),TRUE,FILTER('SUMMARY DATA'!F:F,'SUMMARY DATA'!D:D=$C1679)),"""")
  )
)"),"")</f>
        <v/>
      </c>
      <c r="G1679" s="2" t="str">
        <f>IFERROR(__xludf.DUMMYFUNCTION("IFERROR(
  TEXTJOIN(CHAR(10),TRUE,FILTER('SUMMARY DATA'!G:G,'SUMMARY DATA'!A:A=$A1679,'SUMMARY DATA'!C:C=$B1679)),
  IF(
    OR(
      ISNUMBER(SEARCH(""CDM CASH DEPOSIT"",$C1679)),
      ISNUMBER(SEARCH(""CASH DEPOSIT"",$C1679)),
      COUNTIF('SUMMARY D"&amp;"ATA'!D:D,$C1679)&lt;&gt;1
    ),
    """",
    IFERROR(TEXTJOIN(CHAR(10),TRUE,FILTER('SUMMARY DATA'!G:G,'SUMMARY DATA'!D:D=$C1679)),"""")
  )
)"),"")</f>
        <v/>
      </c>
      <c r="H1679" s="6" t="str">
        <f>IFERROR(__xludf.DUMMYFUNCTION("IFERROR(
  TEXTJOIN(CHAR(10),TRUE,FILTER('SUMMARY DATA'!H:H,'SUMMARY DATA'!A:A=$A1679,'SUMMARY DATA'!C:C=$B1679)),
  IF(
    OR(
      ISNUMBER(SEARCH(""CDM CASH DEPOSIT"",$C1679)),
      ISNUMBER(SEARCH(""CASH DEPOSIT"",$C1679)),
      COUNTIF('SUMMARY D"&amp;"ATA'!D:D,$C1679)&lt;&gt;1
    ),
    """",
    IFERROR(TEXTJOIN(CHAR(10),TRUE,FILTER('SUMMARY DATA'!H:H,'SUMMARY DATA'!D:D=$C1679)),"""")
  )
)"),"")</f>
        <v/>
      </c>
      <c r="I1679" s="6" t="str">
        <f>IFERROR(__xludf.DUMMYFUNCTION("IF(H1679="""","""",
SUM(ARRAYFORMULA(VALUE(SPLIT(H1679,CHAR(10)))))
)"),"")</f>
        <v/>
      </c>
      <c r="J1679" s="2" t="str">
        <f>IFERROR(__xludf.DUMMYFUNCTION("IFERROR(
  TEXTJOIN(CHAR(10),TRUE,FILTER('SUMMARY DATA'!I:I,'SUMMARY DATA'!A:A=$A1679,'SUMMARY DATA'!C:C=$B1679)),
  IF(
    OR(
      ISNUMBER(SEARCH(""CDM CASH DEPOSIT"",$C1679)),
      ISNUMBER(SEARCH(""CASH DEPOSIT"",$C1679)),
      COUNTIF('SUMMARY D"&amp;"ATA'!D:D,$C1679)&lt;&gt;1
    ),
    """",
    IFERROR(TEXTJOIN(CHAR(10),TRUE,FILTER('SUMMARY DATA'!I:I,'SUMMARY DATA'!D:D=$C1679)),"""")
  )
)"),"")</f>
        <v/>
      </c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 ht="15.75" customHeight="1" spans="1:27">
      <c r="A1680" s="2"/>
      <c r="B1680" s="2"/>
      <c r="C1680" s="2"/>
      <c r="D1680" s="6"/>
      <c r="E1680" s="4" t="str">
        <f>IFERROR(__xludf.DUMMYFUNCTION("IFERROR(
  TEXTJOIN(CHAR(10),TRUE,FILTER('SUMMARY DATA'!E:E,'SUMMARY DATA'!A:A=$A1680,'SUMMARY DATA'!C:C=$B1680)),
  IF(
    OR(
      ISNUMBER(SEARCH(""CDM CASH DEPOSIT"",$C1680)),
      ISNUMBER(SEARCH(""CASH DEPOSIT"",$C1680)),
      COUNTIF('SUMMARY D"&amp;"ATA'!D:D,$C1680)&lt;&gt;1
    ),
    """",
    IFERROR(TEXTJOIN(CHAR(10),TRUE,FILTER('SUMMARY DATA'!E:E,'SUMMARY DATA'!D:D=$C1680)),"""")
  )
)"),"")</f>
        <v/>
      </c>
      <c r="F1680" s="2" t="str">
        <f>IFERROR(__xludf.DUMMYFUNCTION("IFERROR(
  TEXTJOIN(CHAR(10),TRUE,FILTER('SUMMARY DATA'!F:F,'SUMMARY DATA'!A:A=$A1680,'SUMMARY DATA'!C:C=$B1680)),
  IF(
    OR(
      ISNUMBER(SEARCH(""CDM CASH DEPOSIT"",$C1680)),
      ISNUMBER(SEARCH(""CASH DEPOSIT"",$C1680)),
      COUNTIF('SUMMARY D"&amp;"ATA'!D:D,$C1680)&lt;&gt;1
    ),
    """",
    IFERROR(TEXTJOIN(CHAR(10),TRUE,FILTER('SUMMARY DATA'!F:F,'SUMMARY DATA'!D:D=$C1680)),"""")
  )
)"),"")</f>
        <v/>
      </c>
      <c r="G1680" s="2" t="str">
        <f>IFERROR(__xludf.DUMMYFUNCTION("IFERROR(
  TEXTJOIN(CHAR(10),TRUE,FILTER('SUMMARY DATA'!G:G,'SUMMARY DATA'!A:A=$A1680,'SUMMARY DATA'!C:C=$B1680)),
  IF(
    OR(
      ISNUMBER(SEARCH(""CDM CASH DEPOSIT"",$C1680)),
      ISNUMBER(SEARCH(""CASH DEPOSIT"",$C1680)),
      COUNTIF('SUMMARY D"&amp;"ATA'!D:D,$C1680)&lt;&gt;1
    ),
    """",
    IFERROR(TEXTJOIN(CHAR(10),TRUE,FILTER('SUMMARY DATA'!G:G,'SUMMARY DATA'!D:D=$C1680)),"""")
  )
)"),"")</f>
        <v/>
      </c>
      <c r="H1680" s="6" t="str">
        <f>IFERROR(__xludf.DUMMYFUNCTION("IFERROR(
  TEXTJOIN(CHAR(10),TRUE,FILTER('SUMMARY DATA'!H:H,'SUMMARY DATA'!A:A=$A1680,'SUMMARY DATA'!C:C=$B1680)),
  IF(
    OR(
      ISNUMBER(SEARCH(""CDM CASH DEPOSIT"",$C1680)),
      ISNUMBER(SEARCH(""CASH DEPOSIT"",$C1680)),
      COUNTIF('SUMMARY D"&amp;"ATA'!D:D,$C1680)&lt;&gt;1
    ),
    """",
    IFERROR(TEXTJOIN(CHAR(10),TRUE,FILTER('SUMMARY DATA'!H:H,'SUMMARY DATA'!D:D=$C1680)),"""")
  )
)"),"")</f>
        <v/>
      </c>
      <c r="I1680" s="6" t="str">
        <f>IFERROR(__xludf.DUMMYFUNCTION("IF(H1680="""","""",
SUM(ARRAYFORMULA(VALUE(SPLIT(H1680,CHAR(10)))))
)"),"")</f>
        <v/>
      </c>
      <c r="J1680" s="2" t="str">
        <f>IFERROR(__xludf.DUMMYFUNCTION("IFERROR(
  TEXTJOIN(CHAR(10),TRUE,FILTER('SUMMARY DATA'!I:I,'SUMMARY DATA'!A:A=$A1680,'SUMMARY DATA'!C:C=$B1680)),
  IF(
    OR(
      ISNUMBER(SEARCH(""CDM CASH DEPOSIT"",$C1680)),
      ISNUMBER(SEARCH(""CASH DEPOSIT"",$C1680)),
      COUNTIF('SUMMARY D"&amp;"ATA'!D:D,$C1680)&lt;&gt;1
    ),
    """",
    IFERROR(TEXTJOIN(CHAR(10),TRUE,FILTER('SUMMARY DATA'!I:I,'SUMMARY DATA'!D:D=$C1680)),"""")
  )
)"),"")</f>
        <v/>
      </c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 ht="15.75" customHeight="1" spans="1:27">
      <c r="A1681" s="2"/>
      <c r="B1681" s="2"/>
      <c r="C1681" s="2"/>
      <c r="D1681" s="6"/>
      <c r="E1681" s="4" t="str">
        <f>IFERROR(__xludf.DUMMYFUNCTION("IFERROR(
  TEXTJOIN(CHAR(10),TRUE,FILTER('SUMMARY DATA'!E:E,'SUMMARY DATA'!A:A=$A1681,'SUMMARY DATA'!C:C=$B1681)),
  IF(
    OR(
      ISNUMBER(SEARCH(""CDM CASH DEPOSIT"",$C1681)),
      ISNUMBER(SEARCH(""CASH DEPOSIT"",$C1681)),
      COUNTIF('SUMMARY D"&amp;"ATA'!D:D,$C1681)&lt;&gt;1
    ),
    """",
    IFERROR(TEXTJOIN(CHAR(10),TRUE,FILTER('SUMMARY DATA'!E:E,'SUMMARY DATA'!D:D=$C1681)),"""")
  )
)"),"")</f>
        <v/>
      </c>
      <c r="F1681" s="2" t="str">
        <f>IFERROR(__xludf.DUMMYFUNCTION("IFERROR(
  TEXTJOIN(CHAR(10),TRUE,FILTER('SUMMARY DATA'!F:F,'SUMMARY DATA'!A:A=$A1681,'SUMMARY DATA'!C:C=$B1681)),
  IF(
    OR(
      ISNUMBER(SEARCH(""CDM CASH DEPOSIT"",$C1681)),
      ISNUMBER(SEARCH(""CASH DEPOSIT"",$C1681)),
      COUNTIF('SUMMARY D"&amp;"ATA'!D:D,$C1681)&lt;&gt;1
    ),
    """",
    IFERROR(TEXTJOIN(CHAR(10),TRUE,FILTER('SUMMARY DATA'!F:F,'SUMMARY DATA'!D:D=$C1681)),"""")
  )
)"),"")</f>
        <v/>
      </c>
      <c r="G1681" s="2" t="str">
        <f>IFERROR(__xludf.DUMMYFUNCTION("IFERROR(
  TEXTJOIN(CHAR(10),TRUE,FILTER('SUMMARY DATA'!G:G,'SUMMARY DATA'!A:A=$A1681,'SUMMARY DATA'!C:C=$B1681)),
  IF(
    OR(
      ISNUMBER(SEARCH(""CDM CASH DEPOSIT"",$C1681)),
      ISNUMBER(SEARCH(""CASH DEPOSIT"",$C1681)),
      COUNTIF('SUMMARY D"&amp;"ATA'!D:D,$C1681)&lt;&gt;1
    ),
    """",
    IFERROR(TEXTJOIN(CHAR(10),TRUE,FILTER('SUMMARY DATA'!G:G,'SUMMARY DATA'!D:D=$C1681)),"""")
  )
)"),"")</f>
        <v/>
      </c>
      <c r="H1681" s="6" t="str">
        <f>IFERROR(__xludf.DUMMYFUNCTION("IFERROR(
  TEXTJOIN(CHAR(10),TRUE,FILTER('SUMMARY DATA'!H:H,'SUMMARY DATA'!A:A=$A1681,'SUMMARY DATA'!C:C=$B1681)),
  IF(
    OR(
      ISNUMBER(SEARCH(""CDM CASH DEPOSIT"",$C1681)),
      ISNUMBER(SEARCH(""CASH DEPOSIT"",$C1681)),
      COUNTIF('SUMMARY D"&amp;"ATA'!D:D,$C1681)&lt;&gt;1
    ),
    """",
    IFERROR(TEXTJOIN(CHAR(10),TRUE,FILTER('SUMMARY DATA'!H:H,'SUMMARY DATA'!D:D=$C1681)),"""")
  )
)"),"")</f>
        <v/>
      </c>
      <c r="I1681" s="6" t="str">
        <f>IFERROR(__xludf.DUMMYFUNCTION("IF(H1681="""","""",
SUM(ARRAYFORMULA(VALUE(SPLIT(H1681,CHAR(10)))))
)"),"")</f>
        <v/>
      </c>
      <c r="J1681" s="2" t="str">
        <f>IFERROR(__xludf.DUMMYFUNCTION("IFERROR(
  TEXTJOIN(CHAR(10),TRUE,FILTER('SUMMARY DATA'!I:I,'SUMMARY DATA'!A:A=$A1681,'SUMMARY DATA'!C:C=$B1681)),
  IF(
    OR(
      ISNUMBER(SEARCH(""CDM CASH DEPOSIT"",$C1681)),
      ISNUMBER(SEARCH(""CASH DEPOSIT"",$C1681)),
      COUNTIF('SUMMARY D"&amp;"ATA'!D:D,$C1681)&lt;&gt;1
    ),
    """",
    IFERROR(TEXTJOIN(CHAR(10),TRUE,FILTER('SUMMARY DATA'!I:I,'SUMMARY DATA'!D:D=$C1681)),"""")
  )
)"),"")</f>
        <v/>
      </c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 ht="15.75" customHeight="1" spans="1:27">
      <c r="A1682" s="2"/>
      <c r="B1682" s="2"/>
      <c r="C1682" s="2"/>
      <c r="D1682" s="6"/>
      <c r="E1682" s="4" t="str">
        <f>IFERROR(__xludf.DUMMYFUNCTION("IFERROR(
  TEXTJOIN(CHAR(10),TRUE,FILTER('SUMMARY DATA'!E:E,'SUMMARY DATA'!A:A=$A1682,'SUMMARY DATA'!C:C=$B1682)),
  IF(
    OR(
      ISNUMBER(SEARCH(""CDM CASH DEPOSIT"",$C1682)),
      ISNUMBER(SEARCH(""CASH DEPOSIT"",$C1682)),
      COUNTIF('SUMMARY D"&amp;"ATA'!D:D,$C1682)&lt;&gt;1
    ),
    """",
    IFERROR(TEXTJOIN(CHAR(10),TRUE,FILTER('SUMMARY DATA'!E:E,'SUMMARY DATA'!D:D=$C1682)),"""")
  )
)"),"")</f>
        <v/>
      </c>
      <c r="F1682" s="2" t="str">
        <f>IFERROR(__xludf.DUMMYFUNCTION("IFERROR(
  TEXTJOIN(CHAR(10),TRUE,FILTER('SUMMARY DATA'!F:F,'SUMMARY DATA'!A:A=$A1682,'SUMMARY DATA'!C:C=$B1682)),
  IF(
    OR(
      ISNUMBER(SEARCH(""CDM CASH DEPOSIT"",$C1682)),
      ISNUMBER(SEARCH(""CASH DEPOSIT"",$C1682)),
      COUNTIF('SUMMARY D"&amp;"ATA'!D:D,$C1682)&lt;&gt;1
    ),
    """",
    IFERROR(TEXTJOIN(CHAR(10),TRUE,FILTER('SUMMARY DATA'!F:F,'SUMMARY DATA'!D:D=$C1682)),"""")
  )
)"),"")</f>
        <v/>
      </c>
      <c r="G1682" s="2" t="str">
        <f>IFERROR(__xludf.DUMMYFUNCTION("IFERROR(
  TEXTJOIN(CHAR(10),TRUE,FILTER('SUMMARY DATA'!G:G,'SUMMARY DATA'!A:A=$A1682,'SUMMARY DATA'!C:C=$B1682)),
  IF(
    OR(
      ISNUMBER(SEARCH(""CDM CASH DEPOSIT"",$C1682)),
      ISNUMBER(SEARCH(""CASH DEPOSIT"",$C1682)),
      COUNTIF('SUMMARY D"&amp;"ATA'!D:D,$C1682)&lt;&gt;1
    ),
    """",
    IFERROR(TEXTJOIN(CHAR(10),TRUE,FILTER('SUMMARY DATA'!G:G,'SUMMARY DATA'!D:D=$C1682)),"""")
  )
)"),"")</f>
        <v/>
      </c>
      <c r="H1682" s="6" t="str">
        <f>IFERROR(__xludf.DUMMYFUNCTION("IFERROR(
  TEXTJOIN(CHAR(10),TRUE,FILTER('SUMMARY DATA'!H:H,'SUMMARY DATA'!A:A=$A1682,'SUMMARY DATA'!C:C=$B1682)),
  IF(
    OR(
      ISNUMBER(SEARCH(""CDM CASH DEPOSIT"",$C1682)),
      ISNUMBER(SEARCH(""CASH DEPOSIT"",$C1682)),
      COUNTIF('SUMMARY D"&amp;"ATA'!D:D,$C1682)&lt;&gt;1
    ),
    """",
    IFERROR(TEXTJOIN(CHAR(10),TRUE,FILTER('SUMMARY DATA'!H:H,'SUMMARY DATA'!D:D=$C1682)),"""")
  )
)"),"")</f>
        <v/>
      </c>
      <c r="I1682" s="6" t="str">
        <f>IFERROR(__xludf.DUMMYFUNCTION("IF(H1682="""","""",
SUM(ARRAYFORMULA(VALUE(SPLIT(H1682,CHAR(10)))))
)"),"")</f>
        <v/>
      </c>
      <c r="J1682" s="2" t="str">
        <f>IFERROR(__xludf.DUMMYFUNCTION("IFERROR(
  TEXTJOIN(CHAR(10),TRUE,FILTER('SUMMARY DATA'!I:I,'SUMMARY DATA'!A:A=$A1682,'SUMMARY DATA'!C:C=$B1682)),
  IF(
    OR(
      ISNUMBER(SEARCH(""CDM CASH DEPOSIT"",$C1682)),
      ISNUMBER(SEARCH(""CASH DEPOSIT"",$C1682)),
      COUNTIF('SUMMARY D"&amp;"ATA'!D:D,$C1682)&lt;&gt;1
    ),
    """",
    IFERROR(TEXTJOIN(CHAR(10),TRUE,FILTER('SUMMARY DATA'!I:I,'SUMMARY DATA'!D:D=$C1682)),"""")
  )
)"),"")</f>
        <v/>
      </c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 ht="15.75" customHeight="1" spans="1:27">
      <c r="A1683" s="2"/>
      <c r="B1683" s="2"/>
      <c r="C1683" s="2"/>
      <c r="D1683" s="6"/>
      <c r="E1683" s="4" t="str">
        <f>IFERROR(__xludf.DUMMYFUNCTION("IFERROR(
  TEXTJOIN(CHAR(10),TRUE,FILTER('SUMMARY DATA'!E:E,'SUMMARY DATA'!A:A=$A1683,'SUMMARY DATA'!C:C=$B1683)),
  IF(
    OR(
      ISNUMBER(SEARCH(""CDM CASH DEPOSIT"",$C1683)),
      ISNUMBER(SEARCH(""CASH DEPOSIT"",$C1683)),
      COUNTIF('SUMMARY D"&amp;"ATA'!D:D,$C1683)&lt;&gt;1
    ),
    """",
    IFERROR(TEXTJOIN(CHAR(10),TRUE,FILTER('SUMMARY DATA'!E:E,'SUMMARY DATA'!D:D=$C1683)),"""")
  )
)"),"")</f>
        <v/>
      </c>
      <c r="F1683" s="2" t="str">
        <f>IFERROR(__xludf.DUMMYFUNCTION("IFERROR(
  TEXTJOIN(CHAR(10),TRUE,FILTER('SUMMARY DATA'!F:F,'SUMMARY DATA'!A:A=$A1683,'SUMMARY DATA'!C:C=$B1683)),
  IF(
    OR(
      ISNUMBER(SEARCH(""CDM CASH DEPOSIT"",$C1683)),
      ISNUMBER(SEARCH(""CASH DEPOSIT"",$C1683)),
      COUNTIF('SUMMARY D"&amp;"ATA'!D:D,$C1683)&lt;&gt;1
    ),
    """",
    IFERROR(TEXTJOIN(CHAR(10),TRUE,FILTER('SUMMARY DATA'!F:F,'SUMMARY DATA'!D:D=$C1683)),"""")
  )
)"),"")</f>
        <v/>
      </c>
      <c r="G1683" s="2" t="str">
        <f>IFERROR(__xludf.DUMMYFUNCTION("IFERROR(
  TEXTJOIN(CHAR(10),TRUE,FILTER('SUMMARY DATA'!G:G,'SUMMARY DATA'!A:A=$A1683,'SUMMARY DATA'!C:C=$B1683)),
  IF(
    OR(
      ISNUMBER(SEARCH(""CDM CASH DEPOSIT"",$C1683)),
      ISNUMBER(SEARCH(""CASH DEPOSIT"",$C1683)),
      COUNTIF('SUMMARY D"&amp;"ATA'!D:D,$C1683)&lt;&gt;1
    ),
    """",
    IFERROR(TEXTJOIN(CHAR(10),TRUE,FILTER('SUMMARY DATA'!G:G,'SUMMARY DATA'!D:D=$C1683)),"""")
  )
)"),"")</f>
        <v/>
      </c>
      <c r="H1683" s="6" t="str">
        <f>IFERROR(__xludf.DUMMYFUNCTION("IFERROR(
  TEXTJOIN(CHAR(10),TRUE,FILTER('SUMMARY DATA'!H:H,'SUMMARY DATA'!A:A=$A1683,'SUMMARY DATA'!C:C=$B1683)),
  IF(
    OR(
      ISNUMBER(SEARCH(""CDM CASH DEPOSIT"",$C1683)),
      ISNUMBER(SEARCH(""CASH DEPOSIT"",$C1683)),
      COUNTIF('SUMMARY D"&amp;"ATA'!D:D,$C1683)&lt;&gt;1
    ),
    """",
    IFERROR(TEXTJOIN(CHAR(10),TRUE,FILTER('SUMMARY DATA'!H:H,'SUMMARY DATA'!D:D=$C1683)),"""")
  )
)"),"")</f>
        <v/>
      </c>
      <c r="I1683" s="6" t="str">
        <f>IFERROR(__xludf.DUMMYFUNCTION("IF(H1683="""","""",
SUM(ARRAYFORMULA(VALUE(SPLIT(H1683,CHAR(10)))))
)"),"")</f>
        <v/>
      </c>
      <c r="J1683" s="2" t="str">
        <f>IFERROR(__xludf.DUMMYFUNCTION("IFERROR(
  TEXTJOIN(CHAR(10),TRUE,FILTER('SUMMARY DATA'!I:I,'SUMMARY DATA'!A:A=$A1683,'SUMMARY DATA'!C:C=$B1683)),
  IF(
    OR(
      ISNUMBER(SEARCH(""CDM CASH DEPOSIT"",$C1683)),
      ISNUMBER(SEARCH(""CASH DEPOSIT"",$C1683)),
      COUNTIF('SUMMARY D"&amp;"ATA'!D:D,$C1683)&lt;&gt;1
    ),
    """",
    IFERROR(TEXTJOIN(CHAR(10),TRUE,FILTER('SUMMARY DATA'!I:I,'SUMMARY DATA'!D:D=$C1683)),"""")
  )
)"),"")</f>
        <v/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 ht="15.75" customHeight="1" spans="1:27">
      <c r="A1684" s="2"/>
      <c r="B1684" s="2"/>
      <c r="C1684" s="2"/>
      <c r="D1684" s="6"/>
      <c r="E1684" s="4" t="str">
        <f>IFERROR(__xludf.DUMMYFUNCTION("IFERROR(
  TEXTJOIN(CHAR(10),TRUE,FILTER('SUMMARY DATA'!E:E,'SUMMARY DATA'!A:A=$A1684,'SUMMARY DATA'!C:C=$B1684)),
  IF(
    OR(
      ISNUMBER(SEARCH(""CDM CASH DEPOSIT"",$C1684)),
      ISNUMBER(SEARCH(""CASH DEPOSIT"",$C1684)),
      COUNTIF('SUMMARY D"&amp;"ATA'!D:D,$C1684)&lt;&gt;1
    ),
    """",
    IFERROR(TEXTJOIN(CHAR(10),TRUE,FILTER('SUMMARY DATA'!E:E,'SUMMARY DATA'!D:D=$C1684)),"""")
  )
)"),"")</f>
        <v/>
      </c>
      <c r="F1684" s="2" t="str">
        <f>IFERROR(__xludf.DUMMYFUNCTION("IFERROR(
  TEXTJOIN(CHAR(10),TRUE,FILTER('SUMMARY DATA'!F:F,'SUMMARY DATA'!A:A=$A1684,'SUMMARY DATA'!C:C=$B1684)),
  IF(
    OR(
      ISNUMBER(SEARCH(""CDM CASH DEPOSIT"",$C1684)),
      ISNUMBER(SEARCH(""CASH DEPOSIT"",$C1684)),
      COUNTIF('SUMMARY D"&amp;"ATA'!D:D,$C1684)&lt;&gt;1
    ),
    """",
    IFERROR(TEXTJOIN(CHAR(10),TRUE,FILTER('SUMMARY DATA'!F:F,'SUMMARY DATA'!D:D=$C1684)),"""")
  )
)"),"")</f>
        <v/>
      </c>
      <c r="G1684" s="2" t="str">
        <f>IFERROR(__xludf.DUMMYFUNCTION("IFERROR(
  TEXTJOIN(CHAR(10),TRUE,FILTER('SUMMARY DATA'!G:G,'SUMMARY DATA'!A:A=$A1684,'SUMMARY DATA'!C:C=$B1684)),
  IF(
    OR(
      ISNUMBER(SEARCH(""CDM CASH DEPOSIT"",$C1684)),
      ISNUMBER(SEARCH(""CASH DEPOSIT"",$C1684)),
      COUNTIF('SUMMARY D"&amp;"ATA'!D:D,$C1684)&lt;&gt;1
    ),
    """",
    IFERROR(TEXTJOIN(CHAR(10),TRUE,FILTER('SUMMARY DATA'!G:G,'SUMMARY DATA'!D:D=$C1684)),"""")
  )
)"),"")</f>
        <v/>
      </c>
      <c r="H1684" s="6" t="str">
        <f>IFERROR(__xludf.DUMMYFUNCTION("IFERROR(
  TEXTJOIN(CHAR(10),TRUE,FILTER('SUMMARY DATA'!H:H,'SUMMARY DATA'!A:A=$A1684,'SUMMARY DATA'!C:C=$B1684)),
  IF(
    OR(
      ISNUMBER(SEARCH(""CDM CASH DEPOSIT"",$C1684)),
      ISNUMBER(SEARCH(""CASH DEPOSIT"",$C1684)),
      COUNTIF('SUMMARY D"&amp;"ATA'!D:D,$C1684)&lt;&gt;1
    ),
    """",
    IFERROR(TEXTJOIN(CHAR(10),TRUE,FILTER('SUMMARY DATA'!H:H,'SUMMARY DATA'!D:D=$C1684)),"""")
  )
)"),"")</f>
        <v/>
      </c>
      <c r="I1684" s="6" t="str">
        <f>IFERROR(__xludf.DUMMYFUNCTION("IF(H1684="""","""",
SUM(ARRAYFORMULA(VALUE(SPLIT(H1684,CHAR(10)))))
)"),"")</f>
        <v/>
      </c>
      <c r="J1684" s="2" t="str">
        <f>IFERROR(__xludf.DUMMYFUNCTION("IFERROR(
  TEXTJOIN(CHAR(10),TRUE,FILTER('SUMMARY DATA'!I:I,'SUMMARY DATA'!A:A=$A1684,'SUMMARY DATA'!C:C=$B1684)),
  IF(
    OR(
      ISNUMBER(SEARCH(""CDM CASH DEPOSIT"",$C1684)),
      ISNUMBER(SEARCH(""CASH DEPOSIT"",$C1684)),
      COUNTIF('SUMMARY D"&amp;"ATA'!D:D,$C1684)&lt;&gt;1
    ),
    """",
    IFERROR(TEXTJOIN(CHAR(10),TRUE,FILTER('SUMMARY DATA'!I:I,'SUMMARY DATA'!D:D=$C1684)),"""")
  )
)"),"")</f>
        <v/>
      </c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 ht="15.75" customHeight="1" spans="1:27">
      <c r="A1685" s="2"/>
      <c r="B1685" s="2"/>
      <c r="C1685" s="2"/>
      <c r="D1685" s="6"/>
      <c r="E1685" s="4" t="str">
        <f>IFERROR(__xludf.DUMMYFUNCTION("IFERROR(
  TEXTJOIN(CHAR(10),TRUE,FILTER('SUMMARY DATA'!E:E,'SUMMARY DATA'!A:A=$A1685,'SUMMARY DATA'!C:C=$B1685)),
  IF(
    OR(
      ISNUMBER(SEARCH(""CDM CASH DEPOSIT"",$C1685)),
      ISNUMBER(SEARCH(""CASH DEPOSIT"",$C1685)),
      COUNTIF('SUMMARY D"&amp;"ATA'!D:D,$C1685)&lt;&gt;1
    ),
    """",
    IFERROR(TEXTJOIN(CHAR(10),TRUE,FILTER('SUMMARY DATA'!E:E,'SUMMARY DATA'!D:D=$C1685)),"""")
  )
)"),"")</f>
        <v/>
      </c>
      <c r="F1685" s="2" t="str">
        <f>IFERROR(__xludf.DUMMYFUNCTION("IFERROR(
  TEXTJOIN(CHAR(10),TRUE,FILTER('SUMMARY DATA'!F:F,'SUMMARY DATA'!A:A=$A1685,'SUMMARY DATA'!C:C=$B1685)),
  IF(
    OR(
      ISNUMBER(SEARCH(""CDM CASH DEPOSIT"",$C1685)),
      ISNUMBER(SEARCH(""CASH DEPOSIT"",$C1685)),
      COUNTIF('SUMMARY D"&amp;"ATA'!D:D,$C1685)&lt;&gt;1
    ),
    """",
    IFERROR(TEXTJOIN(CHAR(10),TRUE,FILTER('SUMMARY DATA'!F:F,'SUMMARY DATA'!D:D=$C1685)),"""")
  )
)"),"")</f>
        <v/>
      </c>
      <c r="G1685" s="2" t="str">
        <f>IFERROR(__xludf.DUMMYFUNCTION("IFERROR(
  TEXTJOIN(CHAR(10),TRUE,FILTER('SUMMARY DATA'!G:G,'SUMMARY DATA'!A:A=$A1685,'SUMMARY DATA'!C:C=$B1685)),
  IF(
    OR(
      ISNUMBER(SEARCH(""CDM CASH DEPOSIT"",$C1685)),
      ISNUMBER(SEARCH(""CASH DEPOSIT"",$C1685)),
      COUNTIF('SUMMARY D"&amp;"ATA'!D:D,$C1685)&lt;&gt;1
    ),
    """",
    IFERROR(TEXTJOIN(CHAR(10),TRUE,FILTER('SUMMARY DATA'!G:G,'SUMMARY DATA'!D:D=$C1685)),"""")
  )
)"),"")</f>
        <v/>
      </c>
      <c r="H1685" s="6" t="str">
        <f>IFERROR(__xludf.DUMMYFUNCTION("IFERROR(
  TEXTJOIN(CHAR(10),TRUE,FILTER('SUMMARY DATA'!H:H,'SUMMARY DATA'!A:A=$A1685,'SUMMARY DATA'!C:C=$B1685)),
  IF(
    OR(
      ISNUMBER(SEARCH(""CDM CASH DEPOSIT"",$C1685)),
      ISNUMBER(SEARCH(""CASH DEPOSIT"",$C1685)),
      COUNTIF('SUMMARY D"&amp;"ATA'!D:D,$C1685)&lt;&gt;1
    ),
    """",
    IFERROR(TEXTJOIN(CHAR(10),TRUE,FILTER('SUMMARY DATA'!H:H,'SUMMARY DATA'!D:D=$C1685)),"""")
  )
)"),"")</f>
        <v/>
      </c>
      <c r="I1685" s="6" t="str">
        <f>IFERROR(__xludf.DUMMYFUNCTION("IF(H1685="""","""",
SUM(ARRAYFORMULA(VALUE(SPLIT(H1685,CHAR(10)))))
)"),"")</f>
        <v/>
      </c>
      <c r="J1685" s="2" t="str">
        <f>IFERROR(__xludf.DUMMYFUNCTION("IFERROR(
  TEXTJOIN(CHAR(10),TRUE,FILTER('SUMMARY DATA'!I:I,'SUMMARY DATA'!A:A=$A1685,'SUMMARY DATA'!C:C=$B1685)),
  IF(
    OR(
      ISNUMBER(SEARCH(""CDM CASH DEPOSIT"",$C1685)),
      ISNUMBER(SEARCH(""CASH DEPOSIT"",$C1685)),
      COUNTIF('SUMMARY D"&amp;"ATA'!D:D,$C1685)&lt;&gt;1
    ),
    """",
    IFERROR(TEXTJOIN(CHAR(10),TRUE,FILTER('SUMMARY DATA'!I:I,'SUMMARY DATA'!D:D=$C1685)),"""")
  )
)"),"")</f>
        <v/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 ht="15.75" customHeight="1" spans="1:27">
      <c r="A1686" s="2"/>
      <c r="B1686" s="2"/>
      <c r="C1686" s="2"/>
      <c r="D1686" s="6"/>
      <c r="E1686" s="4" t="str">
        <f>IFERROR(__xludf.DUMMYFUNCTION("IFERROR(
  TEXTJOIN(CHAR(10),TRUE,FILTER('SUMMARY DATA'!E:E,'SUMMARY DATA'!A:A=$A1686,'SUMMARY DATA'!C:C=$B1686)),
  IF(
    OR(
      ISNUMBER(SEARCH(""CDM CASH DEPOSIT"",$C1686)),
      ISNUMBER(SEARCH(""CASH DEPOSIT"",$C1686)),
      COUNTIF('SUMMARY D"&amp;"ATA'!D:D,$C1686)&lt;&gt;1
    ),
    """",
    IFERROR(TEXTJOIN(CHAR(10),TRUE,FILTER('SUMMARY DATA'!E:E,'SUMMARY DATA'!D:D=$C1686)),"""")
  )
)"),"")</f>
        <v/>
      </c>
      <c r="F1686" s="2" t="str">
        <f>IFERROR(__xludf.DUMMYFUNCTION("IFERROR(
  TEXTJOIN(CHAR(10),TRUE,FILTER('SUMMARY DATA'!F:F,'SUMMARY DATA'!A:A=$A1686,'SUMMARY DATA'!C:C=$B1686)),
  IF(
    OR(
      ISNUMBER(SEARCH(""CDM CASH DEPOSIT"",$C1686)),
      ISNUMBER(SEARCH(""CASH DEPOSIT"",$C1686)),
      COUNTIF('SUMMARY D"&amp;"ATA'!D:D,$C1686)&lt;&gt;1
    ),
    """",
    IFERROR(TEXTJOIN(CHAR(10),TRUE,FILTER('SUMMARY DATA'!F:F,'SUMMARY DATA'!D:D=$C1686)),"""")
  )
)"),"")</f>
        <v/>
      </c>
      <c r="G1686" s="2" t="str">
        <f>IFERROR(__xludf.DUMMYFUNCTION("IFERROR(
  TEXTJOIN(CHAR(10),TRUE,FILTER('SUMMARY DATA'!G:G,'SUMMARY DATA'!A:A=$A1686,'SUMMARY DATA'!C:C=$B1686)),
  IF(
    OR(
      ISNUMBER(SEARCH(""CDM CASH DEPOSIT"",$C1686)),
      ISNUMBER(SEARCH(""CASH DEPOSIT"",$C1686)),
      COUNTIF('SUMMARY D"&amp;"ATA'!D:D,$C1686)&lt;&gt;1
    ),
    """",
    IFERROR(TEXTJOIN(CHAR(10),TRUE,FILTER('SUMMARY DATA'!G:G,'SUMMARY DATA'!D:D=$C1686)),"""")
  )
)"),"")</f>
        <v/>
      </c>
      <c r="H1686" s="6" t="str">
        <f>IFERROR(__xludf.DUMMYFUNCTION("IFERROR(
  TEXTJOIN(CHAR(10),TRUE,FILTER('SUMMARY DATA'!H:H,'SUMMARY DATA'!A:A=$A1686,'SUMMARY DATA'!C:C=$B1686)),
  IF(
    OR(
      ISNUMBER(SEARCH(""CDM CASH DEPOSIT"",$C1686)),
      ISNUMBER(SEARCH(""CASH DEPOSIT"",$C1686)),
      COUNTIF('SUMMARY D"&amp;"ATA'!D:D,$C1686)&lt;&gt;1
    ),
    """",
    IFERROR(TEXTJOIN(CHAR(10),TRUE,FILTER('SUMMARY DATA'!H:H,'SUMMARY DATA'!D:D=$C1686)),"""")
  )
)"),"")</f>
        <v/>
      </c>
      <c r="I1686" s="6" t="str">
        <f>IFERROR(__xludf.DUMMYFUNCTION("IF(H1686="""","""",
SUM(ARRAYFORMULA(VALUE(SPLIT(H1686,CHAR(10)))))
)"),"")</f>
        <v/>
      </c>
      <c r="J1686" s="2" t="str">
        <f>IFERROR(__xludf.DUMMYFUNCTION("IFERROR(
  TEXTJOIN(CHAR(10),TRUE,FILTER('SUMMARY DATA'!I:I,'SUMMARY DATA'!A:A=$A1686,'SUMMARY DATA'!C:C=$B1686)),
  IF(
    OR(
      ISNUMBER(SEARCH(""CDM CASH DEPOSIT"",$C1686)),
      ISNUMBER(SEARCH(""CASH DEPOSIT"",$C1686)),
      COUNTIF('SUMMARY D"&amp;"ATA'!D:D,$C1686)&lt;&gt;1
    ),
    """",
    IFERROR(TEXTJOIN(CHAR(10),TRUE,FILTER('SUMMARY DATA'!I:I,'SUMMARY DATA'!D:D=$C1686)),"""")
  )
)"),"")</f>
        <v/>
      </c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 ht="15.75" customHeight="1" spans="1:27">
      <c r="A1687" s="2"/>
      <c r="B1687" s="2"/>
      <c r="C1687" s="2"/>
      <c r="D1687" s="6"/>
      <c r="E1687" s="4" t="str">
        <f>IFERROR(__xludf.DUMMYFUNCTION("IFERROR(
  TEXTJOIN(CHAR(10),TRUE,FILTER('SUMMARY DATA'!E:E,'SUMMARY DATA'!A:A=$A1687,'SUMMARY DATA'!C:C=$B1687)),
  IF(
    OR(
      ISNUMBER(SEARCH(""CDM CASH DEPOSIT"",$C1687)),
      ISNUMBER(SEARCH(""CASH DEPOSIT"",$C1687)),
      COUNTIF('SUMMARY D"&amp;"ATA'!D:D,$C1687)&lt;&gt;1
    ),
    """",
    IFERROR(TEXTJOIN(CHAR(10),TRUE,FILTER('SUMMARY DATA'!E:E,'SUMMARY DATA'!D:D=$C1687)),"""")
  )
)"),"")</f>
        <v/>
      </c>
      <c r="F1687" s="2" t="str">
        <f>IFERROR(__xludf.DUMMYFUNCTION("IFERROR(
  TEXTJOIN(CHAR(10),TRUE,FILTER('SUMMARY DATA'!F:F,'SUMMARY DATA'!A:A=$A1687,'SUMMARY DATA'!C:C=$B1687)),
  IF(
    OR(
      ISNUMBER(SEARCH(""CDM CASH DEPOSIT"",$C1687)),
      ISNUMBER(SEARCH(""CASH DEPOSIT"",$C1687)),
      COUNTIF('SUMMARY D"&amp;"ATA'!D:D,$C1687)&lt;&gt;1
    ),
    """",
    IFERROR(TEXTJOIN(CHAR(10),TRUE,FILTER('SUMMARY DATA'!F:F,'SUMMARY DATA'!D:D=$C1687)),"""")
  )
)"),"")</f>
        <v/>
      </c>
      <c r="G1687" s="2" t="str">
        <f>IFERROR(__xludf.DUMMYFUNCTION("IFERROR(
  TEXTJOIN(CHAR(10),TRUE,FILTER('SUMMARY DATA'!G:G,'SUMMARY DATA'!A:A=$A1687,'SUMMARY DATA'!C:C=$B1687)),
  IF(
    OR(
      ISNUMBER(SEARCH(""CDM CASH DEPOSIT"",$C1687)),
      ISNUMBER(SEARCH(""CASH DEPOSIT"",$C1687)),
      COUNTIF('SUMMARY D"&amp;"ATA'!D:D,$C1687)&lt;&gt;1
    ),
    """",
    IFERROR(TEXTJOIN(CHAR(10),TRUE,FILTER('SUMMARY DATA'!G:G,'SUMMARY DATA'!D:D=$C1687)),"""")
  )
)"),"")</f>
        <v/>
      </c>
      <c r="H1687" s="6" t="str">
        <f>IFERROR(__xludf.DUMMYFUNCTION("IFERROR(
  TEXTJOIN(CHAR(10),TRUE,FILTER('SUMMARY DATA'!H:H,'SUMMARY DATA'!A:A=$A1687,'SUMMARY DATA'!C:C=$B1687)),
  IF(
    OR(
      ISNUMBER(SEARCH(""CDM CASH DEPOSIT"",$C1687)),
      ISNUMBER(SEARCH(""CASH DEPOSIT"",$C1687)),
      COUNTIF('SUMMARY D"&amp;"ATA'!D:D,$C1687)&lt;&gt;1
    ),
    """",
    IFERROR(TEXTJOIN(CHAR(10),TRUE,FILTER('SUMMARY DATA'!H:H,'SUMMARY DATA'!D:D=$C1687)),"""")
  )
)"),"")</f>
        <v/>
      </c>
      <c r="I1687" s="6" t="str">
        <f>IFERROR(__xludf.DUMMYFUNCTION("IF(H1687="""","""",
SUM(ARRAYFORMULA(VALUE(SPLIT(H1687,CHAR(10)))))
)"),"")</f>
        <v/>
      </c>
      <c r="J1687" s="2" t="str">
        <f>IFERROR(__xludf.DUMMYFUNCTION("IFERROR(
  TEXTJOIN(CHAR(10),TRUE,FILTER('SUMMARY DATA'!I:I,'SUMMARY DATA'!A:A=$A1687,'SUMMARY DATA'!C:C=$B1687)),
  IF(
    OR(
      ISNUMBER(SEARCH(""CDM CASH DEPOSIT"",$C1687)),
      ISNUMBER(SEARCH(""CASH DEPOSIT"",$C1687)),
      COUNTIF('SUMMARY D"&amp;"ATA'!D:D,$C1687)&lt;&gt;1
    ),
    """",
    IFERROR(TEXTJOIN(CHAR(10),TRUE,FILTER('SUMMARY DATA'!I:I,'SUMMARY DATA'!D:D=$C1687)),"""")
  )
)"),"")</f>
        <v/>
      </c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 ht="15.75" customHeight="1" spans="1:27">
      <c r="A1688" s="2"/>
      <c r="B1688" s="2"/>
      <c r="C1688" s="2"/>
      <c r="D1688" s="6"/>
      <c r="E1688" s="4" t="str">
        <f>IFERROR(__xludf.DUMMYFUNCTION("IFERROR(
  TEXTJOIN(CHAR(10),TRUE,FILTER('SUMMARY DATA'!E:E,'SUMMARY DATA'!A:A=$A1688,'SUMMARY DATA'!C:C=$B1688)),
  IF(
    OR(
      ISNUMBER(SEARCH(""CDM CASH DEPOSIT"",$C1688)),
      ISNUMBER(SEARCH(""CASH DEPOSIT"",$C1688)),
      COUNTIF('SUMMARY D"&amp;"ATA'!D:D,$C1688)&lt;&gt;1
    ),
    """",
    IFERROR(TEXTJOIN(CHAR(10),TRUE,FILTER('SUMMARY DATA'!E:E,'SUMMARY DATA'!D:D=$C1688)),"""")
  )
)"),"")</f>
        <v/>
      </c>
      <c r="F1688" s="2" t="str">
        <f>IFERROR(__xludf.DUMMYFUNCTION("IFERROR(
  TEXTJOIN(CHAR(10),TRUE,FILTER('SUMMARY DATA'!F:F,'SUMMARY DATA'!A:A=$A1688,'SUMMARY DATA'!C:C=$B1688)),
  IF(
    OR(
      ISNUMBER(SEARCH(""CDM CASH DEPOSIT"",$C1688)),
      ISNUMBER(SEARCH(""CASH DEPOSIT"",$C1688)),
      COUNTIF('SUMMARY D"&amp;"ATA'!D:D,$C1688)&lt;&gt;1
    ),
    """",
    IFERROR(TEXTJOIN(CHAR(10),TRUE,FILTER('SUMMARY DATA'!F:F,'SUMMARY DATA'!D:D=$C1688)),"""")
  )
)"),"")</f>
        <v/>
      </c>
      <c r="G1688" s="2" t="str">
        <f>IFERROR(__xludf.DUMMYFUNCTION("IFERROR(
  TEXTJOIN(CHAR(10),TRUE,FILTER('SUMMARY DATA'!G:G,'SUMMARY DATA'!A:A=$A1688,'SUMMARY DATA'!C:C=$B1688)),
  IF(
    OR(
      ISNUMBER(SEARCH(""CDM CASH DEPOSIT"",$C1688)),
      ISNUMBER(SEARCH(""CASH DEPOSIT"",$C1688)),
      COUNTIF('SUMMARY D"&amp;"ATA'!D:D,$C1688)&lt;&gt;1
    ),
    """",
    IFERROR(TEXTJOIN(CHAR(10),TRUE,FILTER('SUMMARY DATA'!G:G,'SUMMARY DATA'!D:D=$C1688)),"""")
  )
)"),"")</f>
        <v/>
      </c>
      <c r="H1688" s="6" t="str">
        <f>IFERROR(__xludf.DUMMYFUNCTION("IFERROR(
  TEXTJOIN(CHAR(10),TRUE,FILTER('SUMMARY DATA'!H:H,'SUMMARY DATA'!A:A=$A1688,'SUMMARY DATA'!C:C=$B1688)),
  IF(
    OR(
      ISNUMBER(SEARCH(""CDM CASH DEPOSIT"",$C1688)),
      ISNUMBER(SEARCH(""CASH DEPOSIT"",$C1688)),
      COUNTIF('SUMMARY D"&amp;"ATA'!D:D,$C1688)&lt;&gt;1
    ),
    """",
    IFERROR(TEXTJOIN(CHAR(10),TRUE,FILTER('SUMMARY DATA'!H:H,'SUMMARY DATA'!D:D=$C1688)),"""")
  )
)"),"")</f>
        <v/>
      </c>
      <c r="I1688" s="6" t="str">
        <f>IFERROR(__xludf.DUMMYFUNCTION("IF(H1688="""","""",
SUM(ARRAYFORMULA(VALUE(SPLIT(H1688,CHAR(10)))))
)"),"")</f>
        <v/>
      </c>
      <c r="J1688" s="2" t="str">
        <f>IFERROR(__xludf.DUMMYFUNCTION("IFERROR(
  TEXTJOIN(CHAR(10),TRUE,FILTER('SUMMARY DATA'!I:I,'SUMMARY DATA'!A:A=$A1688,'SUMMARY DATA'!C:C=$B1688)),
  IF(
    OR(
      ISNUMBER(SEARCH(""CDM CASH DEPOSIT"",$C1688)),
      ISNUMBER(SEARCH(""CASH DEPOSIT"",$C1688)),
      COUNTIF('SUMMARY D"&amp;"ATA'!D:D,$C1688)&lt;&gt;1
    ),
    """",
    IFERROR(TEXTJOIN(CHAR(10),TRUE,FILTER('SUMMARY DATA'!I:I,'SUMMARY DATA'!D:D=$C1688)),"""")
  )
)"),"")</f>
        <v/>
      </c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 ht="15.75" customHeight="1" spans="1:27">
      <c r="A1689" s="2"/>
      <c r="B1689" s="2"/>
      <c r="C1689" s="2"/>
      <c r="D1689" s="6"/>
      <c r="E1689" s="4" t="str">
        <f>IFERROR(__xludf.DUMMYFUNCTION("IFERROR(
  TEXTJOIN(CHAR(10),TRUE,FILTER('SUMMARY DATA'!E:E,'SUMMARY DATA'!A:A=$A1689,'SUMMARY DATA'!C:C=$B1689)),
  IF(
    OR(
      ISNUMBER(SEARCH(""CDM CASH DEPOSIT"",$C1689)),
      ISNUMBER(SEARCH(""CASH DEPOSIT"",$C1689)),
      COUNTIF('SUMMARY D"&amp;"ATA'!D:D,$C1689)&lt;&gt;1
    ),
    """",
    IFERROR(TEXTJOIN(CHAR(10),TRUE,FILTER('SUMMARY DATA'!E:E,'SUMMARY DATA'!D:D=$C1689)),"""")
  )
)"),"")</f>
        <v/>
      </c>
      <c r="F1689" s="2" t="str">
        <f>IFERROR(__xludf.DUMMYFUNCTION("IFERROR(
  TEXTJOIN(CHAR(10),TRUE,FILTER('SUMMARY DATA'!F:F,'SUMMARY DATA'!A:A=$A1689,'SUMMARY DATA'!C:C=$B1689)),
  IF(
    OR(
      ISNUMBER(SEARCH(""CDM CASH DEPOSIT"",$C1689)),
      ISNUMBER(SEARCH(""CASH DEPOSIT"",$C1689)),
      COUNTIF('SUMMARY D"&amp;"ATA'!D:D,$C1689)&lt;&gt;1
    ),
    """",
    IFERROR(TEXTJOIN(CHAR(10),TRUE,FILTER('SUMMARY DATA'!F:F,'SUMMARY DATA'!D:D=$C1689)),"""")
  )
)"),"")</f>
        <v/>
      </c>
      <c r="G1689" s="2" t="str">
        <f>IFERROR(__xludf.DUMMYFUNCTION("IFERROR(
  TEXTJOIN(CHAR(10),TRUE,FILTER('SUMMARY DATA'!G:G,'SUMMARY DATA'!A:A=$A1689,'SUMMARY DATA'!C:C=$B1689)),
  IF(
    OR(
      ISNUMBER(SEARCH(""CDM CASH DEPOSIT"",$C1689)),
      ISNUMBER(SEARCH(""CASH DEPOSIT"",$C1689)),
      COUNTIF('SUMMARY D"&amp;"ATA'!D:D,$C1689)&lt;&gt;1
    ),
    """",
    IFERROR(TEXTJOIN(CHAR(10),TRUE,FILTER('SUMMARY DATA'!G:G,'SUMMARY DATA'!D:D=$C1689)),"""")
  )
)"),"")</f>
        <v/>
      </c>
      <c r="H1689" s="6" t="str">
        <f>IFERROR(__xludf.DUMMYFUNCTION("IFERROR(
  TEXTJOIN(CHAR(10),TRUE,FILTER('SUMMARY DATA'!H:H,'SUMMARY DATA'!A:A=$A1689,'SUMMARY DATA'!C:C=$B1689)),
  IF(
    OR(
      ISNUMBER(SEARCH(""CDM CASH DEPOSIT"",$C1689)),
      ISNUMBER(SEARCH(""CASH DEPOSIT"",$C1689)),
      COUNTIF('SUMMARY D"&amp;"ATA'!D:D,$C1689)&lt;&gt;1
    ),
    """",
    IFERROR(TEXTJOIN(CHAR(10),TRUE,FILTER('SUMMARY DATA'!H:H,'SUMMARY DATA'!D:D=$C1689)),"""")
  )
)"),"")</f>
        <v/>
      </c>
      <c r="I1689" s="6" t="str">
        <f>IFERROR(__xludf.DUMMYFUNCTION("IF(H1689="""","""",
SUM(ARRAYFORMULA(VALUE(SPLIT(H1689,CHAR(10)))))
)"),"")</f>
        <v/>
      </c>
      <c r="J1689" s="2" t="str">
        <f>IFERROR(__xludf.DUMMYFUNCTION("IFERROR(
  TEXTJOIN(CHAR(10),TRUE,FILTER('SUMMARY DATA'!I:I,'SUMMARY DATA'!A:A=$A1689,'SUMMARY DATA'!C:C=$B1689)),
  IF(
    OR(
      ISNUMBER(SEARCH(""CDM CASH DEPOSIT"",$C1689)),
      ISNUMBER(SEARCH(""CASH DEPOSIT"",$C1689)),
      COUNTIF('SUMMARY D"&amp;"ATA'!D:D,$C1689)&lt;&gt;1
    ),
    """",
    IFERROR(TEXTJOIN(CHAR(10),TRUE,FILTER('SUMMARY DATA'!I:I,'SUMMARY DATA'!D:D=$C1689)),"""")
  )
)"),"")</f>
        <v/>
      </c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 ht="15.75" customHeight="1" spans="1:27">
      <c r="A1690" s="2"/>
      <c r="B1690" s="2"/>
      <c r="C1690" s="2"/>
      <c r="D1690" s="6"/>
      <c r="E1690" s="4" t="str">
        <f>IFERROR(__xludf.DUMMYFUNCTION("IFERROR(
  TEXTJOIN(CHAR(10),TRUE,FILTER('SUMMARY DATA'!E:E,'SUMMARY DATA'!A:A=$A1690,'SUMMARY DATA'!C:C=$B1690)),
  IF(
    OR(
      ISNUMBER(SEARCH(""CDM CASH DEPOSIT"",$C1690)),
      ISNUMBER(SEARCH(""CASH DEPOSIT"",$C1690)),
      COUNTIF('SUMMARY D"&amp;"ATA'!D:D,$C1690)&lt;&gt;1
    ),
    """",
    IFERROR(TEXTJOIN(CHAR(10),TRUE,FILTER('SUMMARY DATA'!E:E,'SUMMARY DATA'!D:D=$C1690)),"""")
  )
)"),"")</f>
        <v/>
      </c>
      <c r="F1690" s="2" t="str">
        <f>IFERROR(__xludf.DUMMYFUNCTION("IFERROR(
  TEXTJOIN(CHAR(10),TRUE,FILTER('SUMMARY DATA'!F:F,'SUMMARY DATA'!A:A=$A1690,'SUMMARY DATA'!C:C=$B1690)),
  IF(
    OR(
      ISNUMBER(SEARCH(""CDM CASH DEPOSIT"",$C1690)),
      ISNUMBER(SEARCH(""CASH DEPOSIT"",$C1690)),
      COUNTIF('SUMMARY D"&amp;"ATA'!D:D,$C1690)&lt;&gt;1
    ),
    """",
    IFERROR(TEXTJOIN(CHAR(10),TRUE,FILTER('SUMMARY DATA'!F:F,'SUMMARY DATA'!D:D=$C1690)),"""")
  )
)"),"")</f>
        <v/>
      </c>
      <c r="G1690" s="2" t="str">
        <f>IFERROR(__xludf.DUMMYFUNCTION("IFERROR(
  TEXTJOIN(CHAR(10),TRUE,FILTER('SUMMARY DATA'!G:G,'SUMMARY DATA'!A:A=$A1690,'SUMMARY DATA'!C:C=$B1690)),
  IF(
    OR(
      ISNUMBER(SEARCH(""CDM CASH DEPOSIT"",$C1690)),
      ISNUMBER(SEARCH(""CASH DEPOSIT"",$C1690)),
      COUNTIF('SUMMARY D"&amp;"ATA'!D:D,$C1690)&lt;&gt;1
    ),
    """",
    IFERROR(TEXTJOIN(CHAR(10),TRUE,FILTER('SUMMARY DATA'!G:G,'SUMMARY DATA'!D:D=$C1690)),"""")
  )
)"),"")</f>
        <v/>
      </c>
      <c r="H1690" s="6" t="str">
        <f>IFERROR(__xludf.DUMMYFUNCTION("IFERROR(
  TEXTJOIN(CHAR(10),TRUE,FILTER('SUMMARY DATA'!H:H,'SUMMARY DATA'!A:A=$A1690,'SUMMARY DATA'!C:C=$B1690)),
  IF(
    OR(
      ISNUMBER(SEARCH(""CDM CASH DEPOSIT"",$C1690)),
      ISNUMBER(SEARCH(""CASH DEPOSIT"",$C1690)),
      COUNTIF('SUMMARY D"&amp;"ATA'!D:D,$C1690)&lt;&gt;1
    ),
    """",
    IFERROR(TEXTJOIN(CHAR(10),TRUE,FILTER('SUMMARY DATA'!H:H,'SUMMARY DATA'!D:D=$C1690)),"""")
  )
)"),"")</f>
        <v/>
      </c>
      <c r="I1690" s="6" t="str">
        <f>IFERROR(__xludf.DUMMYFUNCTION("IF(H1690="""","""",
SUM(ARRAYFORMULA(VALUE(SPLIT(H1690,CHAR(10)))))
)"),"")</f>
        <v/>
      </c>
      <c r="J1690" s="2" t="str">
        <f>IFERROR(__xludf.DUMMYFUNCTION("IFERROR(
  TEXTJOIN(CHAR(10),TRUE,FILTER('SUMMARY DATA'!I:I,'SUMMARY DATA'!A:A=$A1690,'SUMMARY DATA'!C:C=$B1690)),
  IF(
    OR(
      ISNUMBER(SEARCH(""CDM CASH DEPOSIT"",$C1690)),
      ISNUMBER(SEARCH(""CASH DEPOSIT"",$C1690)),
      COUNTIF('SUMMARY D"&amp;"ATA'!D:D,$C1690)&lt;&gt;1
    ),
    """",
    IFERROR(TEXTJOIN(CHAR(10),TRUE,FILTER('SUMMARY DATA'!I:I,'SUMMARY DATA'!D:D=$C1690)),"""")
  )
)"),"")</f>
        <v/>
      </c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 ht="15.75" customHeight="1" spans="1:27">
      <c r="A1691" s="2"/>
      <c r="B1691" s="2"/>
      <c r="C1691" s="2"/>
      <c r="D1691" s="6"/>
      <c r="E1691" s="4" t="str">
        <f>IFERROR(__xludf.DUMMYFUNCTION("IFERROR(
  TEXTJOIN(CHAR(10),TRUE,FILTER('SUMMARY DATA'!E:E,'SUMMARY DATA'!A:A=$A1691,'SUMMARY DATA'!C:C=$B1691)),
  IF(
    OR(
      ISNUMBER(SEARCH(""CDM CASH DEPOSIT"",$C1691)),
      ISNUMBER(SEARCH(""CASH DEPOSIT"",$C1691)),
      COUNTIF('SUMMARY D"&amp;"ATA'!D:D,$C1691)&lt;&gt;1
    ),
    """",
    IFERROR(TEXTJOIN(CHAR(10),TRUE,FILTER('SUMMARY DATA'!E:E,'SUMMARY DATA'!D:D=$C1691)),"""")
  )
)"),"")</f>
        <v/>
      </c>
      <c r="F1691" s="2" t="str">
        <f>IFERROR(__xludf.DUMMYFUNCTION("IFERROR(
  TEXTJOIN(CHAR(10),TRUE,FILTER('SUMMARY DATA'!F:F,'SUMMARY DATA'!A:A=$A1691,'SUMMARY DATA'!C:C=$B1691)),
  IF(
    OR(
      ISNUMBER(SEARCH(""CDM CASH DEPOSIT"",$C1691)),
      ISNUMBER(SEARCH(""CASH DEPOSIT"",$C1691)),
      COUNTIF('SUMMARY D"&amp;"ATA'!D:D,$C1691)&lt;&gt;1
    ),
    """",
    IFERROR(TEXTJOIN(CHAR(10),TRUE,FILTER('SUMMARY DATA'!F:F,'SUMMARY DATA'!D:D=$C1691)),"""")
  )
)"),"")</f>
        <v/>
      </c>
      <c r="G1691" s="2" t="str">
        <f>IFERROR(__xludf.DUMMYFUNCTION("IFERROR(
  TEXTJOIN(CHAR(10),TRUE,FILTER('SUMMARY DATA'!G:G,'SUMMARY DATA'!A:A=$A1691,'SUMMARY DATA'!C:C=$B1691)),
  IF(
    OR(
      ISNUMBER(SEARCH(""CDM CASH DEPOSIT"",$C1691)),
      ISNUMBER(SEARCH(""CASH DEPOSIT"",$C1691)),
      COUNTIF('SUMMARY D"&amp;"ATA'!D:D,$C1691)&lt;&gt;1
    ),
    """",
    IFERROR(TEXTJOIN(CHAR(10),TRUE,FILTER('SUMMARY DATA'!G:G,'SUMMARY DATA'!D:D=$C1691)),"""")
  )
)"),"")</f>
        <v/>
      </c>
      <c r="H1691" s="6" t="str">
        <f>IFERROR(__xludf.DUMMYFUNCTION("IFERROR(
  TEXTJOIN(CHAR(10),TRUE,FILTER('SUMMARY DATA'!H:H,'SUMMARY DATA'!A:A=$A1691,'SUMMARY DATA'!C:C=$B1691)),
  IF(
    OR(
      ISNUMBER(SEARCH(""CDM CASH DEPOSIT"",$C1691)),
      ISNUMBER(SEARCH(""CASH DEPOSIT"",$C1691)),
      COUNTIF('SUMMARY D"&amp;"ATA'!D:D,$C1691)&lt;&gt;1
    ),
    """",
    IFERROR(TEXTJOIN(CHAR(10),TRUE,FILTER('SUMMARY DATA'!H:H,'SUMMARY DATA'!D:D=$C1691)),"""")
  )
)"),"")</f>
        <v/>
      </c>
      <c r="I1691" s="6" t="str">
        <f>IFERROR(__xludf.DUMMYFUNCTION("IF(H1691="""","""",
SUM(ARRAYFORMULA(VALUE(SPLIT(H1691,CHAR(10)))))
)"),"")</f>
        <v/>
      </c>
      <c r="J1691" s="2" t="str">
        <f>IFERROR(__xludf.DUMMYFUNCTION("IFERROR(
  TEXTJOIN(CHAR(10),TRUE,FILTER('SUMMARY DATA'!I:I,'SUMMARY DATA'!A:A=$A1691,'SUMMARY DATA'!C:C=$B1691)),
  IF(
    OR(
      ISNUMBER(SEARCH(""CDM CASH DEPOSIT"",$C1691)),
      ISNUMBER(SEARCH(""CASH DEPOSIT"",$C1691)),
      COUNTIF('SUMMARY D"&amp;"ATA'!D:D,$C1691)&lt;&gt;1
    ),
    """",
    IFERROR(TEXTJOIN(CHAR(10),TRUE,FILTER('SUMMARY DATA'!I:I,'SUMMARY DATA'!D:D=$C1691)),"""")
  )
)"),"")</f>
        <v/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 ht="15.75" customHeight="1" spans="1:27">
      <c r="A1692" s="2"/>
      <c r="B1692" s="2"/>
      <c r="C1692" s="2"/>
      <c r="D1692" s="6"/>
      <c r="E1692" s="4" t="str">
        <f>IFERROR(__xludf.DUMMYFUNCTION("IFERROR(
  TEXTJOIN(CHAR(10),TRUE,FILTER('SUMMARY DATA'!E:E,'SUMMARY DATA'!A:A=$A1692,'SUMMARY DATA'!C:C=$B1692)),
  IF(
    OR(
      ISNUMBER(SEARCH(""CDM CASH DEPOSIT"",$C1692)),
      ISNUMBER(SEARCH(""CASH DEPOSIT"",$C1692)),
      COUNTIF('SUMMARY D"&amp;"ATA'!D:D,$C1692)&lt;&gt;1
    ),
    """",
    IFERROR(TEXTJOIN(CHAR(10),TRUE,FILTER('SUMMARY DATA'!E:E,'SUMMARY DATA'!D:D=$C1692)),"""")
  )
)"),"")</f>
        <v/>
      </c>
      <c r="F1692" s="2" t="str">
        <f>IFERROR(__xludf.DUMMYFUNCTION("IFERROR(
  TEXTJOIN(CHAR(10),TRUE,FILTER('SUMMARY DATA'!F:F,'SUMMARY DATA'!A:A=$A1692,'SUMMARY DATA'!C:C=$B1692)),
  IF(
    OR(
      ISNUMBER(SEARCH(""CDM CASH DEPOSIT"",$C1692)),
      ISNUMBER(SEARCH(""CASH DEPOSIT"",$C1692)),
      COUNTIF('SUMMARY D"&amp;"ATA'!D:D,$C1692)&lt;&gt;1
    ),
    """",
    IFERROR(TEXTJOIN(CHAR(10),TRUE,FILTER('SUMMARY DATA'!F:F,'SUMMARY DATA'!D:D=$C1692)),"""")
  )
)"),"")</f>
        <v/>
      </c>
      <c r="G1692" s="2" t="str">
        <f>IFERROR(__xludf.DUMMYFUNCTION("IFERROR(
  TEXTJOIN(CHAR(10),TRUE,FILTER('SUMMARY DATA'!G:G,'SUMMARY DATA'!A:A=$A1692,'SUMMARY DATA'!C:C=$B1692)),
  IF(
    OR(
      ISNUMBER(SEARCH(""CDM CASH DEPOSIT"",$C1692)),
      ISNUMBER(SEARCH(""CASH DEPOSIT"",$C1692)),
      COUNTIF('SUMMARY D"&amp;"ATA'!D:D,$C1692)&lt;&gt;1
    ),
    """",
    IFERROR(TEXTJOIN(CHAR(10),TRUE,FILTER('SUMMARY DATA'!G:G,'SUMMARY DATA'!D:D=$C1692)),"""")
  )
)"),"")</f>
        <v/>
      </c>
      <c r="H1692" s="6" t="str">
        <f>IFERROR(__xludf.DUMMYFUNCTION("IFERROR(
  TEXTJOIN(CHAR(10),TRUE,FILTER('SUMMARY DATA'!H:H,'SUMMARY DATA'!A:A=$A1692,'SUMMARY DATA'!C:C=$B1692)),
  IF(
    OR(
      ISNUMBER(SEARCH(""CDM CASH DEPOSIT"",$C1692)),
      ISNUMBER(SEARCH(""CASH DEPOSIT"",$C1692)),
      COUNTIF('SUMMARY D"&amp;"ATA'!D:D,$C1692)&lt;&gt;1
    ),
    """",
    IFERROR(TEXTJOIN(CHAR(10),TRUE,FILTER('SUMMARY DATA'!H:H,'SUMMARY DATA'!D:D=$C1692)),"""")
  )
)"),"")</f>
        <v/>
      </c>
      <c r="I1692" s="6" t="str">
        <f>IFERROR(__xludf.DUMMYFUNCTION("IF(H1692="""","""",
SUM(ARRAYFORMULA(VALUE(SPLIT(H1692,CHAR(10)))))
)"),"")</f>
        <v/>
      </c>
      <c r="J1692" s="2" t="str">
        <f>IFERROR(__xludf.DUMMYFUNCTION("IFERROR(
  TEXTJOIN(CHAR(10),TRUE,FILTER('SUMMARY DATA'!I:I,'SUMMARY DATA'!A:A=$A1692,'SUMMARY DATA'!C:C=$B1692)),
  IF(
    OR(
      ISNUMBER(SEARCH(""CDM CASH DEPOSIT"",$C1692)),
      ISNUMBER(SEARCH(""CASH DEPOSIT"",$C1692)),
      COUNTIF('SUMMARY D"&amp;"ATA'!D:D,$C1692)&lt;&gt;1
    ),
    """",
    IFERROR(TEXTJOIN(CHAR(10),TRUE,FILTER('SUMMARY DATA'!I:I,'SUMMARY DATA'!D:D=$C1692)),"""")
  )
)"),"")</f>
        <v/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 ht="15.75" customHeight="1" spans="1:27">
      <c r="A1693" s="2"/>
      <c r="B1693" s="2"/>
      <c r="C1693" s="2"/>
      <c r="D1693" s="6"/>
      <c r="E1693" s="4" t="str">
        <f>IFERROR(__xludf.DUMMYFUNCTION("IFERROR(
  TEXTJOIN(CHAR(10),TRUE,FILTER('SUMMARY DATA'!E:E,'SUMMARY DATA'!A:A=$A1693,'SUMMARY DATA'!C:C=$B1693)),
  IF(
    OR(
      ISNUMBER(SEARCH(""CDM CASH DEPOSIT"",$C1693)),
      ISNUMBER(SEARCH(""CASH DEPOSIT"",$C1693)),
      COUNTIF('SUMMARY D"&amp;"ATA'!D:D,$C1693)&lt;&gt;1
    ),
    """",
    IFERROR(TEXTJOIN(CHAR(10),TRUE,FILTER('SUMMARY DATA'!E:E,'SUMMARY DATA'!D:D=$C1693)),"""")
  )
)"),"")</f>
        <v/>
      </c>
      <c r="F1693" s="2" t="str">
        <f>IFERROR(__xludf.DUMMYFUNCTION("IFERROR(
  TEXTJOIN(CHAR(10),TRUE,FILTER('SUMMARY DATA'!F:F,'SUMMARY DATA'!A:A=$A1693,'SUMMARY DATA'!C:C=$B1693)),
  IF(
    OR(
      ISNUMBER(SEARCH(""CDM CASH DEPOSIT"",$C1693)),
      ISNUMBER(SEARCH(""CASH DEPOSIT"",$C1693)),
      COUNTIF('SUMMARY D"&amp;"ATA'!D:D,$C1693)&lt;&gt;1
    ),
    """",
    IFERROR(TEXTJOIN(CHAR(10),TRUE,FILTER('SUMMARY DATA'!F:F,'SUMMARY DATA'!D:D=$C1693)),"""")
  )
)"),"")</f>
        <v/>
      </c>
      <c r="G1693" s="2" t="str">
        <f>IFERROR(__xludf.DUMMYFUNCTION("IFERROR(
  TEXTJOIN(CHAR(10),TRUE,FILTER('SUMMARY DATA'!G:G,'SUMMARY DATA'!A:A=$A1693,'SUMMARY DATA'!C:C=$B1693)),
  IF(
    OR(
      ISNUMBER(SEARCH(""CDM CASH DEPOSIT"",$C1693)),
      ISNUMBER(SEARCH(""CASH DEPOSIT"",$C1693)),
      COUNTIF('SUMMARY D"&amp;"ATA'!D:D,$C1693)&lt;&gt;1
    ),
    """",
    IFERROR(TEXTJOIN(CHAR(10),TRUE,FILTER('SUMMARY DATA'!G:G,'SUMMARY DATA'!D:D=$C1693)),"""")
  )
)"),"")</f>
        <v/>
      </c>
      <c r="H1693" s="6" t="str">
        <f>IFERROR(__xludf.DUMMYFUNCTION("IFERROR(
  TEXTJOIN(CHAR(10),TRUE,FILTER('SUMMARY DATA'!H:H,'SUMMARY DATA'!A:A=$A1693,'SUMMARY DATA'!C:C=$B1693)),
  IF(
    OR(
      ISNUMBER(SEARCH(""CDM CASH DEPOSIT"",$C1693)),
      ISNUMBER(SEARCH(""CASH DEPOSIT"",$C1693)),
      COUNTIF('SUMMARY D"&amp;"ATA'!D:D,$C1693)&lt;&gt;1
    ),
    """",
    IFERROR(TEXTJOIN(CHAR(10),TRUE,FILTER('SUMMARY DATA'!H:H,'SUMMARY DATA'!D:D=$C1693)),"""")
  )
)"),"")</f>
        <v/>
      </c>
      <c r="I1693" s="6" t="str">
        <f>IFERROR(__xludf.DUMMYFUNCTION("IF(H1693="""","""",
SUM(ARRAYFORMULA(VALUE(SPLIT(H1693,CHAR(10)))))
)"),"")</f>
        <v/>
      </c>
      <c r="J1693" s="2" t="str">
        <f>IFERROR(__xludf.DUMMYFUNCTION("IFERROR(
  TEXTJOIN(CHAR(10),TRUE,FILTER('SUMMARY DATA'!I:I,'SUMMARY DATA'!A:A=$A1693,'SUMMARY DATA'!C:C=$B1693)),
  IF(
    OR(
      ISNUMBER(SEARCH(""CDM CASH DEPOSIT"",$C1693)),
      ISNUMBER(SEARCH(""CASH DEPOSIT"",$C1693)),
      COUNTIF('SUMMARY D"&amp;"ATA'!D:D,$C1693)&lt;&gt;1
    ),
    """",
    IFERROR(TEXTJOIN(CHAR(10),TRUE,FILTER('SUMMARY DATA'!I:I,'SUMMARY DATA'!D:D=$C1693)),"""")
  )
)"),"")</f>
        <v/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 ht="15.75" customHeight="1" spans="1:27">
      <c r="A1694" s="2"/>
      <c r="B1694" s="2"/>
      <c r="C1694" s="2"/>
      <c r="D1694" s="6"/>
      <c r="E1694" s="4" t="str">
        <f>IFERROR(__xludf.DUMMYFUNCTION("IFERROR(
  TEXTJOIN(CHAR(10),TRUE,FILTER('SUMMARY DATA'!E:E,'SUMMARY DATA'!A:A=$A1694,'SUMMARY DATA'!C:C=$B1694)),
  IF(
    OR(
      ISNUMBER(SEARCH(""CDM CASH DEPOSIT"",$C1694)),
      ISNUMBER(SEARCH(""CASH DEPOSIT"",$C1694)),
      COUNTIF('SUMMARY D"&amp;"ATA'!D:D,$C1694)&lt;&gt;1
    ),
    """",
    IFERROR(TEXTJOIN(CHAR(10),TRUE,FILTER('SUMMARY DATA'!E:E,'SUMMARY DATA'!D:D=$C1694)),"""")
  )
)"),"")</f>
        <v/>
      </c>
      <c r="F1694" s="2" t="str">
        <f>IFERROR(__xludf.DUMMYFUNCTION("IFERROR(
  TEXTJOIN(CHAR(10),TRUE,FILTER('SUMMARY DATA'!F:F,'SUMMARY DATA'!A:A=$A1694,'SUMMARY DATA'!C:C=$B1694)),
  IF(
    OR(
      ISNUMBER(SEARCH(""CDM CASH DEPOSIT"",$C1694)),
      ISNUMBER(SEARCH(""CASH DEPOSIT"",$C1694)),
      COUNTIF('SUMMARY D"&amp;"ATA'!D:D,$C1694)&lt;&gt;1
    ),
    """",
    IFERROR(TEXTJOIN(CHAR(10),TRUE,FILTER('SUMMARY DATA'!F:F,'SUMMARY DATA'!D:D=$C1694)),"""")
  )
)"),"")</f>
        <v/>
      </c>
      <c r="G1694" s="2" t="str">
        <f>IFERROR(__xludf.DUMMYFUNCTION("IFERROR(
  TEXTJOIN(CHAR(10),TRUE,FILTER('SUMMARY DATA'!G:G,'SUMMARY DATA'!A:A=$A1694,'SUMMARY DATA'!C:C=$B1694)),
  IF(
    OR(
      ISNUMBER(SEARCH(""CDM CASH DEPOSIT"",$C1694)),
      ISNUMBER(SEARCH(""CASH DEPOSIT"",$C1694)),
      COUNTIF('SUMMARY D"&amp;"ATA'!D:D,$C1694)&lt;&gt;1
    ),
    """",
    IFERROR(TEXTJOIN(CHAR(10),TRUE,FILTER('SUMMARY DATA'!G:G,'SUMMARY DATA'!D:D=$C1694)),"""")
  )
)"),"")</f>
        <v/>
      </c>
      <c r="H1694" s="6" t="str">
        <f>IFERROR(__xludf.DUMMYFUNCTION("IFERROR(
  TEXTJOIN(CHAR(10),TRUE,FILTER('SUMMARY DATA'!H:H,'SUMMARY DATA'!A:A=$A1694,'SUMMARY DATA'!C:C=$B1694)),
  IF(
    OR(
      ISNUMBER(SEARCH(""CDM CASH DEPOSIT"",$C1694)),
      ISNUMBER(SEARCH(""CASH DEPOSIT"",$C1694)),
      COUNTIF('SUMMARY D"&amp;"ATA'!D:D,$C1694)&lt;&gt;1
    ),
    """",
    IFERROR(TEXTJOIN(CHAR(10),TRUE,FILTER('SUMMARY DATA'!H:H,'SUMMARY DATA'!D:D=$C1694)),"""")
  )
)"),"")</f>
        <v/>
      </c>
      <c r="I1694" s="6" t="str">
        <f>IFERROR(__xludf.DUMMYFUNCTION("IF(H1694="""","""",
SUM(ARRAYFORMULA(VALUE(SPLIT(H1694,CHAR(10)))))
)"),"")</f>
        <v/>
      </c>
      <c r="J1694" s="2" t="str">
        <f>IFERROR(__xludf.DUMMYFUNCTION("IFERROR(
  TEXTJOIN(CHAR(10),TRUE,FILTER('SUMMARY DATA'!I:I,'SUMMARY DATA'!A:A=$A1694,'SUMMARY DATA'!C:C=$B1694)),
  IF(
    OR(
      ISNUMBER(SEARCH(""CDM CASH DEPOSIT"",$C1694)),
      ISNUMBER(SEARCH(""CASH DEPOSIT"",$C1694)),
      COUNTIF('SUMMARY D"&amp;"ATA'!D:D,$C1694)&lt;&gt;1
    ),
    """",
    IFERROR(TEXTJOIN(CHAR(10),TRUE,FILTER('SUMMARY DATA'!I:I,'SUMMARY DATA'!D:D=$C1694)),"""")
  )
)"),"")</f>
        <v/>
      </c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 ht="15.75" customHeight="1" spans="1:27">
      <c r="A1695" s="2"/>
      <c r="B1695" s="2"/>
      <c r="C1695" s="2"/>
      <c r="D1695" s="6"/>
      <c r="E1695" s="4" t="str">
        <f>IFERROR(__xludf.DUMMYFUNCTION("IFERROR(
  TEXTJOIN(CHAR(10),TRUE,FILTER('SUMMARY DATA'!E:E,'SUMMARY DATA'!A:A=$A1695,'SUMMARY DATA'!C:C=$B1695)),
  IF(
    OR(
      ISNUMBER(SEARCH(""CDM CASH DEPOSIT"",$C1695)),
      ISNUMBER(SEARCH(""CASH DEPOSIT"",$C1695)),
      COUNTIF('SUMMARY D"&amp;"ATA'!D:D,$C1695)&lt;&gt;1
    ),
    """",
    IFERROR(TEXTJOIN(CHAR(10),TRUE,FILTER('SUMMARY DATA'!E:E,'SUMMARY DATA'!D:D=$C1695)),"""")
  )
)"),"")</f>
        <v/>
      </c>
      <c r="F1695" s="2" t="str">
        <f>IFERROR(__xludf.DUMMYFUNCTION("IFERROR(
  TEXTJOIN(CHAR(10),TRUE,FILTER('SUMMARY DATA'!F:F,'SUMMARY DATA'!A:A=$A1695,'SUMMARY DATA'!C:C=$B1695)),
  IF(
    OR(
      ISNUMBER(SEARCH(""CDM CASH DEPOSIT"",$C1695)),
      ISNUMBER(SEARCH(""CASH DEPOSIT"",$C1695)),
      COUNTIF('SUMMARY D"&amp;"ATA'!D:D,$C1695)&lt;&gt;1
    ),
    """",
    IFERROR(TEXTJOIN(CHAR(10),TRUE,FILTER('SUMMARY DATA'!F:F,'SUMMARY DATA'!D:D=$C1695)),"""")
  )
)"),"")</f>
        <v/>
      </c>
      <c r="G1695" s="2" t="str">
        <f>IFERROR(__xludf.DUMMYFUNCTION("IFERROR(
  TEXTJOIN(CHAR(10),TRUE,FILTER('SUMMARY DATA'!G:G,'SUMMARY DATA'!A:A=$A1695,'SUMMARY DATA'!C:C=$B1695)),
  IF(
    OR(
      ISNUMBER(SEARCH(""CDM CASH DEPOSIT"",$C1695)),
      ISNUMBER(SEARCH(""CASH DEPOSIT"",$C1695)),
      COUNTIF('SUMMARY D"&amp;"ATA'!D:D,$C1695)&lt;&gt;1
    ),
    """",
    IFERROR(TEXTJOIN(CHAR(10),TRUE,FILTER('SUMMARY DATA'!G:G,'SUMMARY DATA'!D:D=$C1695)),"""")
  )
)"),"")</f>
        <v/>
      </c>
      <c r="H1695" s="6" t="str">
        <f>IFERROR(__xludf.DUMMYFUNCTION("IFERROR(
  TEXTJOIN(CHAR(10),TRUE,FILTER('SUMMARY DATA'!H:H,'SUMMARY DATA'!A:A=$A1695,'SUMMARY DATA'!C:C=$B1695)),
  IF(
    OR(
      ISNUMBER(SEARCH(""CDM CASH DEPOSIT"",$C1695)),
      ISNUMBER(SEARCH(""CASH DEPOSIT"",$C1695)),
      COUNTIF('SUMMARY D"&amp;"ATA'!D:D,$C1695)&lt;&gt;1
    ),
    """",
    IFERROR(TEXTJOIN(CHAR(10),TRUE,FILTER('SUMMARY DATA'!H:H,'SUMMARY DATA'!D:D=$C1695)),"""")
  )
)"),"")</f>
        <v/>
      </c>
      <c r="I1695" s="6" t="str">
        <f>IFERROR(__xludf.DUMMYFUNCTION("IF(H1695="""","""",
SUM(ARRAYFORMULA(VALUE(SPLIT(H1695,CHAR(10)))))
)"),"")</f>
        <v/>
      </c>
      <c r="J1695" s="2" t="str">
        <f>IFERROR(__xludf.DUMMYFUNCTION("IFERROR(
  TEXTJOIN(CHAR(10),TRUE,FILTER('SUMMARY DATA'!I:I,'SUMMARY DATA'!A:A=$A1695,'SUMMARY DATA'!C:C=$B1695)),
  IF(
    OR(
      ISNUMBER(SEARCH(""CDM CASH DEPOSIT"",$C1695)),
      ISNUMBER(SEARCH(""CASH DEPOSIT"",$C1695)),
      COUNTIF('SUMMARY D"&amp;"ATA'!D:D,$C1695)&lt;&gt;1
    ),
    """",
    IFERROR(TEXTJOIN(CHAR(10),TRUE,FILTER('SUMMARY DATA'!I:I,'SUMMARY DATA'!D:D=$C1695)),"""")
  )
)"),"")</f>
        <v/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 ht="15.75" customHeight="1" spans="1:27">
      <c r="A1696" s="2"/>
      <c r="B1696" s="2"/>
      <c r="C1696" s="2"/>
      <c r="D1696" s="6"/>
      <c r="E1696" s="4" t="str">
        <f>IFERROR(__xludf.DUMMYFUNCTION("IFERROR(
  TEXTJOIN(CHAR(10),TRUE,FILTER('SUMMARY DATA'!E:E,'SUMMARY DATA'!A:A=$A1696,'SUMMARY DATA'!C:C=$B1696)),
  IF(
    OR(
      ISNUMBER(SEARCH(""CDM CASH DEPOSIT"",$C1696)),
      ISNUMBER(SEARCH(""CASH DEPOSIT"",$C1696)),
      COUNTIF('SUMMARY D"&amp;"ATA'!D:D,$C1696)&lt;&gt;1
    ),
    """",
    IFERROR(TEXTJOIN(CHAR(10),TRUE,FILTER('SUMMARY DATA'!E:E,'SUMMARY DATA'!D:D=$C1696)),"""")
  )
)"),"")</f>
        <v/>
      </c>
      <c r="F1696" s="2" t="str">
        <f>IFERROR(__xludf.DUMMYFUNCTION("IFERROR(
  TEXTJOIN(CHAR(10),TRUE,FILTER('SUMMARY DATA'!F:F,'SUMMARY DATA'!A:A=$A1696,'SUMMARY DATA'!C:C=$B1696)),
  IF(
    OR(
      ISNUMBER(SEARCH(""CDM CASH DEPOSIT"",$C1696)),
      ISNUMBER(SEARCH(""CASH DEPOSIT"",$C1696)),
      COUNTIF('SUMMARY D"&amp;"ATA'!D:D,$C1696)&lt;&gt;1
    ),
    """",
    IFERROR(TEXTJOIN(CHAR(10),TRUE,FILTER('SUMMARY DATA'!F:F,'SUMMARY DATA'!D:D=$C1696)),"""")
  )
)"),"")</f>
        <v/>
      </c>
      <c r="G1696" s="2" t="str">
        <f>IFERROR(__xludf.DUMMYFUNCTION("IFERROR(
  TEXTJOIN(CHAR(10),TRUE,FILTER('SUMMARY DATA'!G:G,'SUMMARY DATA'!A:A=$A1696,'SUMMARY DATA'!C:C=$B1696)),
  IF(
    OR(
      ISNUMBER(SEARCH(""CDM CASH DEPOSIT"",$C1696)),
      ISNUMBER(SEARCH(""CASH DEPOSIT"",$C1696)),
      COUNTIF('SUMMARY D"&amp;"ATA'!D:D,$C1696)&lt;&gt;1
    ),
    """",
    IFERROR(TEXTJOIN(CHAR(10),TRUE,FILTER('SUMMARY DATA'!G:G,'SUMMARY DATA'!D:D=$C1696)),"""")
  )
)"),"")</f>
        <v/>
      </c>
      <c r="H1696" s="6" t="str">
        <f>IFERROR(__xludf.DUMMYFUNCTION("IFERROR(
  TEXTJOIN(CHAR(10),TRUE,FILTER('SUMMARY DATA'!H:H,'SUMMARY DATA'!A:A=$A1696,'SUMMARY DATA'!C:C=$B1696)),
  IF(
    OR(
      ISNUMBER(SEARCH(""CDM CASH DEPOSIT"",$C1696)),
      ISNUMBER(SEARCH(""CASH DEPOSIT"",$C1696)),
      COUNTIF('SUMMARY D"&amp;"ATA'!D:D,$C1696)&lt;&gt;1
    ),
    """",
    IFERROR(TEXTJOIN(CHAR(10),TRUE,FILTER('SUMMARY DATA'!H:H,'SUMMARY DATA'!D:D=$C1696)),"""")
  )
)"),"")</f>
        <v/>
      </c>
      <c r="I1696" s="6" t="str">
        <f>IFERROR(__xludf.DUMMYFUNCTION("IF(H1696="""","""",
SUM(ARRAYFORMULA(VALUE(SPLIT(H1696,CHAR(10)))))
)"),"")</f>
        <v/>
      </c>
      <c r="J1696" s="2" t="str">
        <f>IFERROR(__xludf.DUMMYFUNCTION("IFERROR(
  TEXTJOIN(CHAR(10),TRUE,FILTER('SUMMARY DATA'!I:I,'SUMMARY DATA'!A:A=$A1696,'SUMMARY DATA'!C:C=$B1696)),
  IF(
    OR(
      ISNUMBER(SEARCH(""CDM CASH DEPOSIT"",$C1696)),
      ISNUMBER(SEARCH(""CASH DEPOSIT"",$C1696)),
      COUNTIF('SUMMARY D"&amp;"ATA'!D:D,$C1696)&lt;&gt;1
    ),
    """",
    IFERROR(TEXTJOIN(CHAR(10),TRUE,FILTER('SUMMARY DATA'!I:I,'SUMMARY DATA'!D:D=$C1696)),"""")
  )
)"),"")</f>
        <v/>
      </c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 ht="15.75" customHeight="1" spans="1:27">
      <c r="A1697" s="2"/>
      <c r="B1697" s="2"/>
      <c r="C1697" s="2"/>
      <c r="D1697" s="6"/>
      <c r="E1697" s="4" t="str">
        <f>IFERROR(__xludf.DUMMYFUNCTION("IFERROR(
  TEXTJOIN(CHAR(10),TRUE,FILTER('SUMMARY DATA'!E:E,'SUMMARY DATA'!A:A=$A1697,'SUMMARY DATA'!C:C=$B1697)),
  IF(
    OR(
      ISNUMBER(SEARCH(""CDM CASH DEPOSIT"",$C1697)),
      ISNUMBER(SEARCH(""CASH DEPOSIT"",$C1697)),
      COUNTIF('SUMMARY D"&amp;"ATA'!D:D,$C1697)&lt;&gt;1
    ),
    """",
    IFERROR(TEXTJOIN(CHAR(10),TRUE,FILTER('SUMMARY DATA'!E:E,'SUMMARY DATA'!D:D=$C1697)),"""")
  )
)"),"")</f>
        <v/>
      </c>
      <c r="F1697" s="2" t="str">
        <f>IFERROR(__xludf.DUMMYFUNCTION("IFERROR(
  TEXTJOIN(CHAR(10),TRUE,FILTER('SUMMARY DATA'!F:F,'SUMMARY DATA'!A:A=$A1697,'SUMMARY DATA'!C:C=$B1697)),
  IF(
    OR(
      ISNUMBER(SEARCH(""CDM CASH DEPOSIT"",$C1697)),
      ISNUMBER(SEARCH(""CASH DEPOSIT"",$C1697)),
      COUNTIF('SUMMARY D"&amp;"ATA'!D:D,$C1697)&lt;&gt;1
    ),
    """",
    IFERROR(TEXTJOIN(CHAR(10),TRUE,FILTER('SUMMARY DATA'!F:F,'SUMMARY DATA'!D:D=$C1697)),"""")
  )
)"),"")</f>
        <v/>
      </c>
      <c r="G1697" s="2" t="str">
        <f>IFERROR(__xludf.DUMMYFUNCTION("IFERROR(
  TEXTJOIN(CHAR(10),TRUE,FILTER('SUMMARY DATA'!G:G,'SUMMARY DATA'!A:A=$A1697,'SUMMARY DATA'!C:C=$B1697)),
  IF(
    OR(
      ISNUMBER(SEARCH(""CDM CASH DEPOSIT"",$C1697)),
      ISNUMBER(SEARCH(""CASH DEPOSIT"",$C1697)),
      COUNTIF('SUMMARY D"&amp;"ATA'!D:D,$C1697)&lt;&gt;1
    ),
    """",
    IFERROR(TEXTJOIN(CHAR(10),TRUE,FILTER('SUMMARY DATA'!G:G,'SUMMARY DATA'!D:D=$C1697)),"""")
  )
)"),"")</f>
        <v/>
      </c>
      <c r="H1697" s="6" t="str">
        <f>IFERROR(__xludf.DUMMYFUNCTION("IFERROR(
  TEXTJOIN(CHAR(10),TRUE,FILTER('SUMMARY DATA'!H:H,'SUMMARY DATA'!A:A=$A1697,'SUMMARY DATA'!C:C=$B1697)),
  IF(
    OR(
      ISNUMBER(SEARCH(""CDM CASH DEPOSIT"",$C1697)),
      ISNUMBER(SEARCH(""CASH DEPOSIT"",$C1697)),
      COUNTIF('SUMMARY D"&amp;"ATA'!D:D,$C1697)&lt;&gt;1
    ),
    """",
    IFERROR(TEXTJOIN(CHAR(10),TRUE,FILTER('SUMMARY DATA'!H:H,'SUMMARY DATA'!D:D=$C1697)),"""")
  )
)"),"")</f>
        <v/>
      </c>
      <c r="I1697" s="6" t="str">
        <f>IFERROR(__xludf.DUMMYFUNCTION("IF(H1697="""","""",
SUM(ARRAYFORMULA(VALUE(SPLIT(H1697,CHAR(10)))))
)"),"")</f>
        <v/>
      </c>
      <c r="J1697" s="2" t="str">
        <f>IFERROR(__xludf.DUMMYFUNCTION("IFERROR(
  TEXTJOIN(CHAR(10),TRUE,FILTER('SUMMARY DATA'!I:I,'SUMMARY DATA'!A:A=$A1697,'SUMMARY DATA'!C:C=$B1697)),
  IF(
    OR(
      ISNUMBER(SEARCH(""CDM CASH DEPOSIT"",$C1697)),
      ISNUMBER(SEARCH(""CASH DEPOSIT"",$C1697)),
      COUNTIF('SUMMARY D"&amp;"ATA'!D:D,$C1697)&lt;&gt;1
    ),
    """",
    IFERROR(TEXTJOIN(CHAR(10),TRUE,FILTER('SUMMARY DATA'!I:I,'SUMMARY DATA'!D:D=$C1697)),"""")
  )
)"),"")</f>
        <v/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 ht="15.75" customHeight="1" spans="1:27">
      <c r="A1698" s="2"/>
      <c r="B1698" s="2"/>
      <c r="C1698" s="2"/>
      <c r="D1698" s="6"/>
      <c r="E1698" s="4" t="str">
        <f>IFERROR(__xludf.DUMMYFUNCTION("IFERROR(
  TEXTJOIN(CHAR(10),TRUE,FILTER('SUMMARY DATA'!E:E,'SUMMARY DATA'!A:A=$A1698,'SUMMARY DATA'!C:C=$B1698)),
  IF(
    OR(
      ISNUMBER(SEARCH(""CDM CASH DEPOSIT"",$C1698)),
      ISNUMBER(SEARCH(""CASH DEPOSIT"",$C1698)),
      COUNTIF('SUMMARY D"&amp;"ATA'!D:D,$C1698)&lt;&gt;1
    ),
    """",
    IFERROR(TEXTJOIN(CHAR(10),TRUE,FILTER('SUMMARY DATA'!E:E,'SUMMARY DATA'!D:D=$C1698)),"""")
  )
)"),"")</f>
        <v/>
      </c>
      <c r="F1698" s="2" t="str">
        <f>IFERROR(__xludf.DUMMYFUNCTION("IFERROR(
  TEXTJOIN(CHAR(10),TRUE,FILTER('SUMMARY DATA'!F:F,'SUMMARY DATA'!A:A=$A1698,'SUMMARY DATA'!C:C=$B1698)),
  IF(
    OR(
      ISNUMBER(SEARCH(""CDM CASH DEPOSIT"",$C1698)),
      ISNUMBER(SEARCH(""CASH DEPOSIT"",$C1698)),
      COUNTIF('SUMMARY D"&amp;"ATA'!D:D,$C1698)&lt;&gt;1
    ),
    """",
    IFERROR(TEXTJOIN(CHAR(10),TRUE,FILTER('SUMMARY DATA'!F:F,'SUMMARY DATA'!D:D=$C1698)),"""")
  )
)"),"")</f>
        <v/>
      </c>
      <c r="G1698" s="2" t="str">
        <f>IFERROR(__xludf.DUMMYFUNCTION("IFERROR(
  TEXTJOIN(CHAR(10),TRUE,FILTER('SUMMARY DATA'!G:G,'SUMMARY DATA'!A:A=$A1698,'SUMMARY DATA'!C:C=$B1698)),
  IF(
    OR(
      ISNUMBER(SEARCH(""CDM CASH DEPOSIT"",$C1698)),
      ISNUMBER(SEARCH(""CASH DEPOSIT"",$C1698)),
      COUNTIF('SUMMARY D"&amp;"ATA'!D:D,$C1698)&lt;&gt;1
    ),
    """",
    IFERROR(TEXTJOIN(CHAR(10),TRUE,FILTER('SUMMARY DATA'!G:G,'SUMMARY DATA'!D:D=$C1698)),"""")
  )
)"),"")</f>
        <v/>
      </c>
      <c r="H1698" s="6" t="str">
        <f>IFERROR(__xludf.DUMMYFUNCTION("IFERROR(
  TEXTJOIN(CHAR(10),TRUE,FILTER('SUMMARY DATA'!H:H,'SUMMARY DATA'!A:A=$A1698,'SUMMARY DATA'!C:C=$B1698)),
  IF(
    OR(
      ISNUMBER(SEARCH(""CDM CASH DEPOSIT"",$C1698)),
      ISNUMBER(SEARCH(""CASH DEPOSIT"",$C1698)),
      COUNTIF('SUMMARY D"&amp;"ATA'!D:D,$C1698)&lt;&gt;1
    ),
    """",
    IFERROR(TEXTJOIN(CHAR(10),TRUE,FILTER('SUMMARY DATA'!H:H,'SUMMARY DATA'!D:D=$C1698)),"""")
  )
)"),"")</f>
        <v/>
      </c>
      <c r="I1698" s="6" t="str">
        <f>IFERROR(__xludf.DUMMYFUNCTION("IF(H1698="""","""",
SUM(ARRAYFORMULA(VALUE(SPLIT(H1698,CHAR(10)))))
)"),"")</f>
        <v/>
      </c>
      <c r="J1698" s="2" t="str">
        <f>IFERROR(__xludf.DUMMYFUNCTION("IFERROR(
  TEXTJOIN(CHAR(10),TRUE,FILTER('SUMMARY DATA'!I:I,'SUMMARY DATA'!A:A=$A1698,'SUMMARY DATA'!C:C=$B1698)),
  IF(
    OR(
      ISNUMBER(SEARCH(""CDM CASH DEPOSIT"",$C1698)),
      ISNUMBER(SEARCH(""CASH DEPOSIT"",$C1698)),
      COUNTIF('SUMMARY D"&amp;"ATA'!D:D,$C1698)&lt;&gt;1
    ),
    """",
    IFERROR(TEXTJOIN(CHAR(10),TRUE,FILTER('SUMMARY DATA'!I:I,'SUMMARY DATA'!D:D=$C1698)),"""")
  )
)"),"")</f>
        <v/>
      </c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 ht="15.75" customHeight="1" spans="1:27">
      <c r="A1699" s="2"/>
      <c r="B1699" s="2"/>
      <c r="C1699" s="2"/>
      <c r="D1699" s="6"/>
      <c r="E1699" s="4" t="str">
        <f>IFERROR(__xludf.DUMMYFUNCTION("IFERROR(
  TEXTJOIN(CHAR(10),TRUE,FILTER('SUMMARY DATA'!E:E,'SUMMARY DATA'!A:A=$A1699,'SUMMARY DATA'!C:C=$B1699)),
  IF(
    OR(
      ISNUMBER(SEARCH(""CDM CASH DEPOSIT"",$C1699)),
      ISNUMBER(SEARCH(""CASH DEPOSIT"",$C1699)),
      COUNTIF('SUMMARY D"&amp;"ATA'!D:D,$C1699)&lt;&gt;1
    ),
    """",
    IFERROR(TEXTJOIN(CHAR(10),TRUE,FILTER('SUMMARY DATA'!E:E,'SUMMARY DATA'!D:D=$C1699)),"""")
  )
)"),"")</f>
        <v/>
      </c>
      <c r="F1699" s="2" t="str">
        <f>IFERROR(__xludf.DUMMYFUNCTION("IFERROR(
  TEXTJOIN(CHAR(10),TRUE,FILTER('SUMMARY DATA'!F:F,'SUMMARY DATA'!A:A=$A1699,'SUMMARY DATA'!C:C=$B1699)),
  IF(
    OR(
      ISNUMBER(SEARCH(""CDM CASH DEPOSIT"",$C1699)),
      ISNUMBER(SEARCH(""CASH DEPOSIT"",$C1699)),
      COUNTIF('SUMMARY D"&amp;"ATA'!D:D,$C1699)&lt;&gt;1
    ),
    """",
    IFERROR(TEXTJOIN(CHAR(10),TRUE,FILTER('SUMMARY DATA'!F:F,'SUMMARY DATA'!D:D=$C1699)),"""")
  )
)"),"")</f>
        <v/>
      </c>
      <c r="G1699" s="2" t="str">
        <f>IFERROR(__xludf.DUMMYFUNCTION("IFERROR(
  TEXTJOIN(CHAR(10),TRUE,FILTER('SUMMARY DATA'!G:G,'SUMMARY DATA'!A:A=$A1699,'SUMMARY DATA'!C:C=$B1699)),
  IF(
    OR(
      ISNUMBER(SEARCH(""CDM CASH DEPOSIT"",$C1699)),
      ISNUMBER(SEARCH(""CASH DEPOSIT"",$C1699)),
      COUNTIF('SUMMARY D"&amp;"ATA'!D:D,$C1699)&lt;&gt;1
    ),
    """",
    IFERROR(TEXTJOIN(CHAR(10),TRUE,FILTER('SUMMARY DATA'!G:G,'SUMMARY DATA'!D:D=$C1699)),"""")
  )
)"),"")</f>
        <v/>
      </c>
      <c r="H1699" s="6" t="str">
        <f>IFERROR(__xludf.DUMMYFUNCTION("IFERROR(
  TEXTJOIN(CHAR(10),TRUE,FILTER('SUMMARY DATA'!H:H,'SUMMARY DATA'!A:A=$A1699,'SUMMARY DATA'!C:C=$B1699)),
  IF(
    OR(
      ISNUMBER(SEARCH(""CDM CASH DEPOSIT"",$C1699)),
      ISNUMBER(SEARCH(""CASH DEPOSIT"",$C1699)),
      COUNTIF('SUMMARY D"&amp;"ATA'!D:D,$C1699)&lt;&gt;1
    ),
    """",
    IFERROR(TEXTJOIN(CHAR(10),TRUE,FILTER('SUMMARY DATA'!H:H,'SUMMARY DATA'!D:D=$C1699)),"""")
  )
)"),"")</f>
        <v/>
      </c>
      <c r="I1699" s="6" t="str">
        <f>IFERROR(__xludf.DUMMYFUNCTION("IF(H1699="""","""",
SUM(ARRAYFORMULA(VALUE(SPLIT(H1699,CHAR(10)))))
)"),"")</f>
        <v/>
      </c>
      <c r="J1699" s="2" t="str">
        <f>IFERROR(__xludf.DUMMYFUNCTION("IFERROR(
  TEXTJOIN(CHAR(10),TRUE,FILTER('SUMMARY DATA'!I:I,'SUMMARY DATA'!A:A=$A1699,'SUMMARY DATA'!C:C=$B1699)),
  IF(
    OR(
      ISNUMBER(SEARCH(""CDM CASH DEPOSIT"",$C1699)),
      ISNUMBER(SEARCH(""CASH DEPOSIT"",$C1699)),
      COUNTIF('SUMMARY D"&amp;"ATA'!D:D,$C1699)&lt;&gt;1
    ),
    """",
    IFERROR(TEXTJOIN(CHAR(10),TRUE,FILTER('SUMMARY DATA'!I:I,'SUMMARY DATA'!D:D=$C1699)),"""")
  )
)"),"")</f>
        <v/>
      </c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 ht="15.75" customHeight="1" spans="1:27">
      <c r="A1700" s="2"/>
      <c r="B1700" s="2"/>
      <c r="C1700" s="2"/>
      <c r="D1700" s="6"/>
      <c r="E1700" s="4" t="str">
        <f>IFERROR(__xludf.DUMMYFUNCTION("IFERROR(
  TEXTJOIN(CHAR(10),TRUE,FILTER('SUMMARY DATA'!E:E,'SUMMARY DATA'!A:A=$A1700,'SUMMARY DATA'!C:C=$B1700)),
  IF(
    OR(
      ISNUMBER(SEARCH(""CDM CASH DEPOSIT"",$C1700)),
      ISNUMBER(SEARCH(""CASH DEPOSIT"",$C1700)),
      COUNTIF('SUMMARY D"&amp;"ATA'!D:D,$C1700)&lt;&gt;1
    ),
    """",
    IFERROR(TEXTJOIN(CHAR(10),TRUE,FILTER('SUMMARY DATA'!E:E,'SUMMARY DATA'!D:D=$C1700)),"""")
  )
)"),"")</f>
        <v/>
      </c>
      <c r="F1700" s="2" t="str">
        <f>IFERROR(__xludf.DUMMYFUNCTION("IFERROR(
  TEXTJOIN(CHAR(10),TRUE,FILTER('SUMMARY DATA'!F:F,'SUMMARY DATA'!A:A=$A1700,'SUMMARY DATA'!C:C=$B1700)),
  IF(
    OR(
      ISNUMBER(SEARCH(""CDM CASH DEPOSIT"",$C1700)),
      ISNUMBER(SEARCH(""CASH DEPOSIT"",$C1700)),
      COUNTIF('SUMMARY D"&amp;"ATA'!D:D,$C1700)&lt;&gt;1
    ),
    """",
    IFERROR(TEXTJOIN(CHAR(10),TRUE,FILTER('SUMMARY DATA'!F:F,'SUMMARY DATA'!D:D=$C1700)),"""")
  )
)"),"")</f>
        <v/>
      </c>
      <c r="G1700" s="2" t="str">
        <f>IFERROR(__xludf.DUMMYFUNCTION("IFERROR(
  TEXTJOIN(CHAR(10),TRUE,FILTER('SUMMARY DATA'!G:G,'SUMMARY DATA'!A:A=$A1700,'SUMMARY DATA'!C:C=$B1700)),
  IF(
    OR(
      ISNUMBER(SEARCH(""CDM CASH DEPOSIT"",$C1700)),
      ISNUMBER(SEARCH(""CASH DEPOSIT"",$C1700)),
      COUNTIF('SUMMARY D"&amp;"ATA'!D:D,$C1700)&lt;&gt;1
    ),
    """",
    IFERROR(TEXTJOIN(CHAR(10),TRUE,FILTER('SUMMARY DATA'!G:G,'SUMMARY DATA'!D:D=$C1700)),"""")
  )
)"),"")</f>
        <v/>
      </c>
      <c r="H1700" s="6" t="str">
        <f>IFERROR(__xludf.DUMMYFUNCTION("IFERROR(
  TEXTJOIN(CHAR(10),TRUE,FILTER('SUMMARY DATA'!H:H,'SUMMARY DATA'!A:A=$A1700,'SUMMARY DATA'!C:C=$B1700)),
  IF(
    OR(
      ISNUMBER(SEARCH(""CDM CASH DEPOSIT"",$C1700)),
      ISNUMBER(SEARCH(""CASH DEPOSIT"",$C1700)),
      COUNTIF('SUMMARY D"&amp;"ATA'!D:D,$C1700)&lt;&gt;1
    ),
    """",
    IFERROR(TEXTJOIN(CHAR(10),TRUE,FILTER('SUMMARY DATA'!H:H,'SUMMARY DATA'!D:D=$C1700)),"""")
  )
)"),"")</f>
        <v/>
      </c>
      <c r="I1700" s="6" t="str">
        <f>IFERROR(__xludf.DUMMYFUNCTION("IF(H1700="""","""",
SUM(ARRAYFORMULA(VALUE(SPLIT(H1700,CHAR(10)))))
)"),"")</f>
        <v/>
      </c>
      <c r="J1700" s="2" t="str">
        <f>IFERROR(__xludf.DUMMYFUNCTION("IFERROR(
  TEXTJOIN(CHAR(10),TRUE,FILTER('SUMMARY DATA'!I:I,'SUMMARY DATA'!A:A=$A1700,'SUMMARY DATA'!C:C=$B1700)),
  IF(
    OR(
      ISNUMBER(SEARCH(""CDM CASH DEPOSIT"",$C1700)),
      ISNUMBER(SEARCH(""CASH DEPOSIT"",$C1700)),
      COUNTIF('SUMMARY D"&amp;"ATA'!D:D,$C1700)&lt;&gt;1
    ),
    """",
    IFERROR(TEXTJOIN(CHAR(10),TRUE,FILTER('SUMMARY DATA'!I:I,'SUMMARY DATA'!D:D=$C1700)),"""")
  )
)"),"")</f>
        <v/>
      </c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 ht="15.75" customHeight="1" spans="1:27">
      <c r="A1701" s="2"/>
      <c r="B1701" s="2"/>
      <c r="C1701" s="2"/>
      <c r="D1701" s="6"/>
      <c r="E1701" s="4" t="str">
        <f>IFERROR(__xludf.DUMMYFUNCTION("IFERROR(
  TEXTJOIN(CHAR(10),TRUE,FILTER('SUMMARY DATA'!E:E,'SUMMARY DATA'!A:A=$A1701,'SUMMARY DATA'!C:C=$B1701)),
  IF(
    OR(
      ISNUMBER(SEARCH(""CDM CASH DEPOSIT"",$C1701)),
      ISNUMBER(SEARCH(""CASH DEPOSIT"",$C1701)),
      COUNTIF('SUMMARY D"&amp;"ATA'!D:D,$C1701)&lt;&gt;1
    ),
    """",
    IFERROR(TEXTJOIN(CHAR(10),TRUE,FILTER('SUMMARY DATA'!E:E,'SUMMARY DATA'!D:D=$C1701)),"""")
  )
)"),"")</f>
        <v/>
      </c>
      <c r="F1701" s="2" t="str">
        <f>IFERROR(__xludf.DUMMYFUNCTION("IFERROR(
  TEXTJOIN(CHAR(10),TRUE,FILTER('SUMMARY DATA'!F:F,'SUMMARY DATA'!A:A=$A1701,'SUMMARY DATA'!C:C=$B1701)),
  IF(
    OR(
      ISNUMBER(SEARCH(""CDM CASH DEPOSIT"",$C1701)),
      ISNUMBER(SEARCH(""CASH DEPOSIT"",$C1701)),
      COUNTIF('SUMMARY D"&amp;"ATA'!D:D,$C1701)&lt;&gt;1
    ),
    """",
    IFERROR(TEXTJOIN(CHAR(10),TRUE,FILTER('SUMMARY DATA'!F:F,'SUMMARY DATA'!D:D=$C1701)),"""")
  )
)"),"")</f>
        <v/>
      </c>
      <c r="G1701" s="2" t="str">
        <f>IFERROR(__xludf.DUMMYFUNCTION("IFERROR(
  TEXTJOIN(CHAR(10),TRUE,FILTER('SUMMARY DATA'!G:G,'SUMMARY DATA'!A:A=$A1701,'SUMMARY DATA'!C:C=$B1701)),
  IF(
    OR(
      ISNUMBER(SEARCH(""CDM CASH DEPOSIT"",$C1701)),
      ISNUMBER(SEARCH(""CASH DEPOSIT"",$C1701)),
      COUNTIF('SUMMARY D"&amp;"ATA'!D:D,$C1701)&lt;&gt;1
    ),
    """",
    IFERROR(TEXTJOIN(CHAR(10),TRUE,FILTER('SUMMARY DATA'!G:G,'SUMMARY DATA'!D:D=$C1701)),"""")
  )
)"),"")</f>
        <v/>
      </c>
      <c r="H1701" s="6" t="str">
        <f>IFERROR(__xludf.DUMMYFUNCTION("IFERROR(
  TEXTJOIN(CHAR(10),TRUE,FILTER('SUMMARY DATA'!H:H,'SUMMARY DATA'!A:A=$A1701,'SUMMARY DATA'!C:C=$B1701)),
  IF(
    OR(
      ISNUMBER(SEARCH(""CDM CASH DEPOSIT"",$C1701)),
      ISNUMBER(SEARCH(""CASH DEPOSIT"",$C1701)),
      COUNTIF('SUMMARY D"&amp;"ATA'!D:D,$C1701)&lt;&gt;1
    ),
    """",
    IFERROR(TEXTJOIN(CHAR(10),TRUE,FILTER('SUMMARY DATA'!H:H,'SUMMARY DATA'!D:D=$C1701)),"""")
  )
)"),"")</f>
        <v/>
      </c>
      <c r="I1701" s="6" t="str">
        <f>IFERROR(__xludf.DUMMYFUNCTION("IF(H1701="""","""",
SUM(ARRAYFORMULA(VALUE(SPLIT(H1701,CHAR(10)))))
)"),"")</f>
        <v/>
      </c>
      <c r="J1701" s="2" t="str">
        <f>IFERROR(__xludf.DUMMYFUNCTION("IFERROR(
  TEXTJOIN(CHAR(10),TRUE,FILTER('SUMMARY DATA'!I:I,'SUMMARY DATA'!A:A=$A1701,'SUMMARY DATA'!C:C=$B1701)),
  IF(
    OR(
      ISNUMBER(SEARCH(""CDM CASH DEPOSIT"",$C1701)),
      ISNUMBER(SEARCH(""CASH DEPOSIT"",$C1701)),
      COUNTIF('SUMMARY D"&amp;"ATA'!D:D,$C1701)&lt;&gt;1
    ),
    """",
    IFERROR(TEXTJOIN(CHAR(10),TRUE,FILTER('SUMMARY DATA'!I:I,'SUMMARY DATA'!D:D=$C1701)),"""")
  )
)"),"")</f>
        <v/>
      </c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 ht="15.75" customHeight="1" spans="1:27">
      <c r="A1702" s="2"/>
      <c r="B1702" s="2"/>
      <c r="C1702" s="2"/>
      <c r="D1702" s="6"/>
      <c r="E1702" s="4" t="str">
        <f>IFERROR(__xludf.DUMMYFUNCTION("IFERROR(
  TEXTJOIN(CHAR(10),TRUE,FILTER('SUMMARY DATA'!E:E,'SUMMARY DATA'!A:A=$A1702,'SUMMARY DATA'!C:C=$B1702)),
  IF(
    OR(
      ISNUMBER(SEARCH(""CDM CASH DEPOSIT"",$C1702)),
      ISNUMBER(SEARCH(""CASH DEPOSIT"",$C1702)),
      COUNTIF('SUMMARY D"&amp;"ATA'!D:D,$C1702)&lt;&gt;1
    ),
    """",
    IFERROR(TEXTJOIN(CHAR(10),TRUE,FILTER('SUMMARY DATA'!E:E,'SUMMARY DATA'!D:D=$C1702)),"""")
  )
)"),"")</f>
        <v/>
      </c>
      <c r="F1702" s="2" t="str">
        <f>IFERROR(__xludf.DUMMYFUNCTION("IFERROR(
  TEXTJOIN(CHAR(10),TRUE,FILTER('SUMMARY DATA'!F:F,'SUMMARY DATA'!A:A=$A1702,'SUMMARY DATA'!C:C=$B1702)),
  IF(
    OR(
      ISNUMBER(SEARCH(""CDM CASH DEPOSIT"",$C1702)),
      ISNUMBER(SEARCH(""CASH DEPOSIT"",$C1702)),
      COUNTIF('SUMMARY D"&amp;"ATA'!D:D,$C1702)&lt;&gt;1
    ),
    """",
    IFERROR(TEXTJOIN(CHAR(10),TRUE,FILTER('SUMMARY DATA'!F:F,'SUMMARY DATA'!D:D=$C1702)),"""")
  )
)"),"")</f>
        <v/>
      </c>
      <c r="G1702" s="2" t="str">
        <f>IFERROR(__xludf.DUMMYFUNCTION("IFERROR(
  TEXTJOIN(CHAR(10),TRUE,FILTER('SUMMARY DATA'!G:G,'SUMMARY DATA'!A:A=$A1702,'SUMMARY DATA'!C:C=$B1702)),
  IF(
    OR(
      ISNUMBER(SEARCH(""CDM CASH DEPOSIT"",$C1702)),
      ISNUMBER(SEARCH(""CASH DEPOSIT"",$C1702)),
      COUNTIF('SUMMARY D"&amp;"ATA'!D:D,$C1702)&lt;&gt;1
    ),
    """",
    IFERROR(TEXTJOIN(CHAR(10),TRUE,FILTER('SUMMARY DATA'!G:G,'SUMMARY DATA'!D:D=$C1702)),"""")
  )
)"),"")</f>
        <v/>
      </c>
      <c r="H1702" s="6" t="str">
        <f>IFERROR(__xludf.DUMMYFUNCTION("IFERROR(
  TEXTJOIN(CHAR(10),TRUE,FILTER('SUMMARY DATA'!H:H,'SUMMARY DATA'!A:A=$A1702,'SUMMARY DATA'!C:C=$B1702)),
  IF(
    OR(
      ISNUMBER(SEARCH(""CDM CASH DEPOSIT"",$C1702)),
      ISNUMBER(SEARCH(""CASH DEPOSIT"",$C1702)),
      COUNTIF('SUMMARY D"&amp;"ATA'!D:D,$C1702)&lt;&gt;1
    ),
    """",
    IFERROR(TEXTJOIN(CHAR(10),TRUE,FILTER('SUMMARY DATA'!H:H,'SUMMARY DATA'!D:D=$C1702)),"""")
  )
)"),"")</f>
        <v/>
      </c>
      <c r="I1702" s="6" t="str">
        <f>IFERROR(__xludf.DUMMYFUNCTION("IF(H1702="""","""",
SUM(ARRAYFORMULA(VALUE(SPLIT(H1702,CHAR(10)))))
)"),"")</f>
        <v/>
      </c>
      <c r="J1702" s="2" t="str">
        <f>IFERROR(__xludf.DUMMYFUNCTION("IFERROR(
  TEXTJOIN(CHAR(10),TRUE,FILTER('SUMMARY DATA'!I:I,'SUMMARY DATA'!A:A=$A1702,'SUMMARY DATA'!C:C=$B1702)),
  IF(
    OR(
      ISNUMBER(SEARCH(""CDM CASH DEPOSIT"",$C1702)),
      ISNUMBER(SEARCH(""CASH DEPOSIT"",$C1702)),
      COUNTIF('SUMMARY D"&amp;"ATA'!D:D,$C1702)&lt;&gt;1
    ),
    """",
    IFERROR(TEXTJOIN(CHAR(10),TRUE,FILTER('SUMMARY DATA'!I:I,'SUMMARY DATA'!D:D=$C1702)),"""")
  )
)"),"")</f>
        <v/>
      </c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 ht="15.75" customHeight="1" spans="1:27">
      <c r="A1703" s="2"/>
      <c r="B1703" s="2"/>
      <c r="C1703" s="2"/>
      <c r="D1703" s="6"/>
      <c r="E1703" s="4" t="str">
        <f>IFERROR(__xludf.DUMMYFUNCTION("IFERROR(
  TEXTJOIN(CHAR(10),TRUE,FILTER('SUMMARY DATA'!E:E,'SUMMARY DATA'!A:A=$A1703,'SUMMARY DATA'!C:C=$B1703)),
  IF(
    OR(
      ISNUMBER(SEARCH(""CDM CASH DEPOSIT"",$C1703)),
      ISNUMBER(SEARCH(""CASH DEPOSIT"",$C1703)),
      COUNTIF('SUMMARY D"&amp;"ATA'!D:D,$C1703)&lt;&gt;1
    ),
    """",
    IFERROR(TEXTJOIN(CHAR(10),TRUE,FILTER('SUMMARY DATA'!E:E,'SUMMARY DATA'!D:D=$C1703)),"""")
  )
)"),"")</f>
        <v/>
      </c>
      <c r="F1703" s="2" t="str">
        <f>IFERROR(__xludf.DUMMYFUNCTION("IFERROR(
  TEXTJOIN(CHAR(10),TRUE,FILTER('SUMMARY DATA'!F:F,'SUMMARY DATA'!A:A=$A1703,'SUMMARY DATA'!C:C=$B1703)),
  IF(
    OR(
      ISNUMBER(SEARCH(""CDM CASH DEPOSIT"",$C1703)),
      ISNUMBER(SEARCH(""CASH DEPOSIT"",$C1703)),
      COUNTIF('SUMMARY D"&amp;"ATA'!D:D,$C1703)&lt;&gt;1
    ),
    """",
    IFERROR(TEXTJOIN(CHAR(10),TRUE,FILTER('SUMMARY DATA'!F:F,'SUMMARY DATA'!D:D=$C1703)),"""")
  )
)"),"")</f>
        <v/>
      </c>
      <c r="G1703" s="2" t="str">
        <f>IFERROR(__xludf.DUMMYFUNCTION("IFERROR(
  TEXTJOIN(CHAR(10),TRUE,FILTER('SUMMARY DATA'!G:G,'SUMMARY DATA'!A:A=$A1703,'SUMMARY DATA'!C:C=$B1703)),
  IF(
    OR(
      ISNUMBER(SEARCH(""CDM CASH DEPOSIT"",$C1703)),
      ISNUMBER(SEARCH(""CASH DEPOSIT"",$C1703)),
      COUNTIF('SUMMARY D"&amp;"ATA'!D:D,$C1703)&lt;&gt;1
    ),
    """",
    IFERROR(TEXTJOIN(CHAR(10),TRUE,FILTER('SUMMARY DATA'!G:G,'SUMMARY DATA'!D:D=$C1703)),"""")
  )
)"),"")</f>
        <v/>
      </c>
      <c r="H1703" s="6" t="str">
        <f>IFERROR(__xludf.DUMMYFUNCTION("IFERROR(
  TEXTJOIN(CHAR(10),TRUE,FILTER('SUMMARY DATA'!H:H,'SUMMARY DATA'!A:A=$A1703,'SUMMARY DATA'!C:C=$B1703)),
  IF(
    OR(
      ISNUMBER(SEARCH(""CDM CASH DEPOSIT"",$C1703)),
      ISNUMBER(SEARCH(""CASH DEPOSIT"",$C1703)),
      COUNTIF('SUMMARY D"&amp;"ATA'!D:D,$C1703)&lt;&gt;1
    ),
    """",
    IFERROR(TEXTJOIN(CHAR(10),TRUE,FILTER('SUMMARY DATA'!H:H,'SUMMARY DATA'!D:D=$C1703)),"""")
  )
)"),"")</f>
        <v/>
      </c>
      <c r="I1703" s="6" t="str">
        <f>IFERROR(__xludf.DUMMYFUNCTION("IF(H1703="""","""",
SUM(ARRAYFORMULA(VALUE(SPLIT(H1703,CHAR(10)))))
)"),"")</f>
        <v/>
      </c>
      <c r="J1703" s="2" t="str">
        <f>IFERROR(__xludf.DUMMYFUNCTION("IFERROR(
  TEXTJOIN(CHAR(10),TRUE,FILTER('SUMMARY DATA'!I:I,'SUMMARY DATA'!A:A=$A1703,'SUMMARY DATA'!C:C=$B1703)),
  IF(
    OR(
      ISNUMBER(SEARCH(""CDM CASH DEPOSIT"",$C1703)),
      ISNUMBER(SEARCH(""CASH DEPOSIT"",$C1703)),
      COUNTIF('SUMMARY D"&amp;"ATA'!D:D,$C1703)&lt;&gt;1
    ),
    """",
    IFERROR(TEXTJOIN(CHAR(10),TRUE,FILTER('SUMMARY DATA'!I:I,'SUMMARY DATA'!D:D=$C1703)),"""")
  )
)"),"")</f>
        <v/>
      </c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 ht="15.75" customHeight="1" spans="1:27">
      <c r="A1704" s="2"/>
      <c r="B1704" s="2"/>
      <c r="C1704" s="2"/>
      <c r="D1704" s="6"/>
      <c r="E1704" s="4" t="str">
        <f>IFERROR(__xludf.DUMMYFUNCTION("IFERROR(
  TEXTJOIN(CHAR(10),TRUE,FILTER('SUMMARY DATA'!E:E,'SUMMARY DATA'!A:A=$A1704,'SUMMARY DATA'!C:C=$B1704)),
  IF(
    OR(
      ISNUMBER(SEARCH(""CDM CASH DEPOSIT"",$C1704)),
      ISNUMBER(SEARCH(""CASH DEPOSIT"",$C1704)),
      COUNTIF('SUMMARY D"&amp;"ATA'!D:D,$C1704)&lt;&gt;1
    ),
    """",
    IFERROR(TEXTJOIN(CHAR(10),TRUE,FILTER('SUMMARY DATA'!E:E,'SUMMARY DATA'!D:D=$C1704)),"""")
  )
)"),"")</f>
        <v/>
      </c>
      <c r="F1704" s="2" t="str">
        <f>IFERROR(__xludf.DUMMYFUNCTION("IFERROR(
  TEXTJOIN(CHAR(10),TRUE,FILTER('SUMMARY DATA'!F:F,'SUMMARY DATA'!A:A=$A1704,'SUMMARY DATA'!C:C=$B1704)),
  IF(
    OR(
      ISNUMBER(SEARCH(""CDM CASH DEPOSIT"",$C1704)),
      ISNUMBER(SEARCH(""CASH DEPOSIT"",$C1704)),
      COUNTIF('SUMMARY D"&amp;"ATA'!D:D,$C1704)&lt;&gt;1
    ),
    """",
    IFERROR(TEXTJOIN(CHAR(10),TRUE,FILTER('SUMMARY DATA'!F:F,'SUMMARY DATA'!D:D=$C1704)),"""")
  )
)"),"")</f>
        <v/>
      </c>
      <c r="G1704" s="2" t="str">
        <f>IFERROR(__xludf.DUMMYFUNCTION("IFERROR(
  TEXTJOIN(CHAR(10),TRUE,FILTER('SUMMARY DATA'!G:G,'SUMMARY DATA'!A:A=$A1704,'SUMMARY DATA'!C:C=$B1704)),
  IF(
    OR(
      ISNUMBER(SEARCH(""CDM CASH DEPOSIT"",$C1704)),
      ISNUMBER(SEARCH(""CASH DEPOSIT"",$C1704)),
      COUNTIF('SUMMARY D"&amp;"ATA'!D:D,$C1704)&lt;&gt;1
    ),
    """",
    IFERROR(TEXTJOIN(CHAR(10),TRUE,FILTER('SUMMARY DATA'!G:G,'SUMMARY DATA'!D:D=$C1704)),"""")
  )
)"),"")</f>
        <v/>
      </c>
      <c r="H1704" s="6" t="str">
        <f>IFERROR(__xludf.DUMMYFUNCTION("IFERROR(
  TEXTJOIN(CHAR(10),TRUE,FILTER('SUMMARY DATA'!H:H,'SUMMARY DATA'!A:A=$A1704,'SUMMARY DATA'!C:C=$B1704)),
  IF(
    OR(
      ISNUMBER(SEARCH(""CDM CASH DEPOSIT"",$C1704)),
      ISNUMBER(SEARCH(""CASH DEPOSIT"",$C1704)),
      COUNTIF('SUMMARY D"&amp;"ATA'!D:D,$C1704)&lt;&gt;1
    ),
    """",
    IFERROR(TEXTJOIN(CHAR(10),TRUE,FILTER('SUMMARY DATA'!H:H,'SUMMARY DATA'!D:D=$C1704)),"""")
  )
)"),"")</f>
        <v/>
      </c>
      <c r="I1704" s="6" t="str">
        <f>IFERROR(__xludf.DUMMYFUNCTION("IF(H1704="""","""",
SUM(ARRAYFORMULA(VALUE(SPLIT(H1704,CHAR(10)))))
)"),"")</f>
        <v/>
      </c>
      <c r="J1704" s="2" t="str">
        <f>IFERROR(__xludf.DUMMYFUNCTION("IFERROR(
  TEXTJOIN(CHAR(10),TRUE,FILTER('SUMMARY DATA'!I:I,'SUMMARY DATA'!A:A=$A1704,'SUMMARY DATA'!C:C=$B1704)),
  IF(
    OR(
      ISNUMBER(SEARCH(""CDM CASH DEPOSIT"",$C1704)),
      ISNUMBER(SEARCH(""CASH DEPOSIT"",$C1704)),
      COUNTIF('SUMMARY D"&amp;"ATA'!D:D,$C1704)&lt;&gt;1
    ),
    """",
    IFERROR(TEXTJOIN(CHAR(10),TRUE,FILTER('SUMMARY DATA'!I:I,'SUMMARY DATA'!D:D=$C1704)),"""")
  )
)"),"")</f>
        <v/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 ht="15.75" customHeight="1" spans="1:27">
      <c r="A1705" s="2"/>
      <c r="B1705" s="2"/>
      <c r="C1705" s="2"/>
      <c r="D1705" s="6"/>
      <c r="E1705" s="4" t="str">
        <f>IFERROR(__xludf.DUMMYFUNCTION("IFERROR(
  TEXTJOIN(CHAR(10),TRUE,FILTER('SUMMARY DATA'!E:E,'SUMMARY DATA'!A:A=$A1705,'SUMMARY DATA'!C:C=$B1705)),
  IF(
    OR(
      ISNUMBER(SEARCH(""CDM CASH DEPOSIT"",$C1705)),
      ISNUMBER(SEARCH(""CASH DEPOSIT"",$C1705)),
      COUNTIF('SUMMARY D"&amp;"ATA'!D:D,$C1705)&lt;&gt;1
    ),
    """",
    IFERROR(TEXTJOIN(CHAR(10),TRUE,FILTER('SUMMARY DATA'!E:E,'SUMMARY DATA'!D:D=$C1705)),"""")
  )
)"),"")</f>
        <v/>
      </c>
      <c r="F1705" s="2" t="str">
        <f>IFERROR(__xludf.DUMMYFUNCTION("IFERROR(
  TEXTJOIN(CHAR(10),TRUE,FILTER('SUMMARY DATA'!F:F,'SUMMARY DATA'!A:A=$A1705,'SUMMARY DATA'!C:C=$B1705)),
  IF(
    OR(
      ISNUMBER(SEARCH(""CDM CASH DEPOSIT"",$C1705)),
      ISNUMBER(SEARCH(""CASH DEPOSIT"",$C1705)),
      COUNTIF('SUMMARY D"&amp;"ATA'!D:D,$C1705)&lt;&gt;1
    ),
    """",
    IFERROR(TEXTJOIN(CHAR(10),TRUE,FILTER('SUMMARY DATA'!F:F,'SUMMARY DATA'!D:D=$C1705)),"""")
  )
)"),"")</f>
        <v/>
      </c>
      <c r="G1705" s="2" t="str">
        <f>IFERROR(__xludf.DUMMYFUNCTION("IFERROR(
  TEXTJOIN(CHAR(10),TRUE,FILTER('SUMMARY DATA'!G:G,'SUMMARY DATA'!A:A=$A1705,'SUMMARY DATA'!C:C=$B1705)),
  IF(
    OR(
      ISNUMBER(SEARCH(""CDM CASH DEPOSIT"",$C1705)),
      ISNUMBER(SEARCH(""CASH DEPOSIT"",$C1705)),
      COUNTIF('SUMMARY D"&amp;"ATA'!D:D,$C1705)&lt;&gt;1
    ),
    """",
    IFERROR(TEXTJOIN(CHAR(10),TRUE,FILTER('SUMMARY DATA'!G:G,'SUMMARY DATA'!D:D=$C1705)),"""")
  )
)"),"")</f>
        <v/>
      </c>
      <c r="H1705" s="6" t="str">
        <f>IFERROR(__xludf.DUMMYFUNCTION("IFERROR(
  TEXTJOIN(CHAR(10),TRUE,FILTER('SUMMARY DATA'!H:H,'SUMMARY DATA'!A:A=$A1705,'SUMMARY DATA'!C:C=$B1705)),
  IF(
    OR(
      ISNUMBER(SEARCH(""CDM CASH DEPOSIT"",$C1705)),
      ISNUMBER(SEARCH(""CASH DEPOSIT"",$C1705)),
      COUNTIF('SUMMARY D"&amp;"ATA'!D:D,$C1705)&lt;&gt;1
    ),
    """",
    IFERROR(TEXTJOIN(CHAR(10),TRUE,FILTER('SUMMARY DATA'!H:H,'SUMMARY DATA'!D:D=$C1705)),"""")
  )
)"),"")</f>
        <v/>
      </c>
      <c r="I1705" s="6" t="str">
        <f>IFERROR(__xludf.DUMMYFUNCTION("IF(H1705="""","""",
SUM(ARRAYFORMULA(VALUE(SPLIT(H1705,CHAR(10)))))
)"),"")</f>
        <v/>
      </c>
      <c r="J1705" s="2" t="str">
        <f>IFERROR(__xludf.DUMMYFUNCTION("IFERROR(
  TEXTJOIN(CHAR(10),TRUE,FILTER('SUMMARY DATA'!I:I,'SUMMARY DATA'!A:A=$A1705,'SUMMARY DATA'!C:C=$B1705)),
  IF(
    OR(
      ISNUMBER(SEARCH(""CDM CASH DEPOSIT"",$C1705)),
      ISNUMBER(SEARCH(""CASH DEPOSIT"",$C1705)),
      COUNTIF('SUMMARY D"&amp;"ATA'!D:D,$C1705)&lt;&gt;1
    ),
    """",
    IFERROR(TEXTJOIN(CHAR(10),TRUE,FILTER('SUMMARY DATA'!I:I,'SUMMARY DATA'!D:D=$C1705)),"""")
  )
)"),"")</f>
        <v/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 ht="15.75" customHeight="1" spans="1:27">
      <c r="A1706" s="2"/>
      <c r="B1706" s="2"/>
      <c r="C1706" s="2"/>
      <c r="D1706" s="6"/>
      <c r="E1706" s="4" t="str">
        <f>IFERROR(__xludf.DUMMYFUNCTION("IFERROR(
  TEXTJOIN(CHAR(10),TRUE,FILTER('SUMMARY DATA'!E:E,'SUMMARY DATA'!A:A=$A1706,'SUMMARY DATA'!C:C=$B1706)),
  IF(
    OR(
      ISNUMBER(SEARCH(""CDM CASH DEPOSIT"",$C1706)),
      ISNUMBER(SEARCH(""CASH DEPOSIT"",$C1706)),
      COUNTIF('SUMMARY D"&amp;"ATA'!D:D,$C1706)&lt;&gt;1
    ),
    """",
    IFERROR(TEXTJOIN(CHAR(10),TRUE,FILTER('SUMMARY DATA'!E:E,'SUMMARY DATA'!D:D=$C1706)),"""")
  )
)"),"")</f>
        <v/>
      </c>
      <c r="F1706" s="2" t="str">
        <f>IFERROR(__xludf.DUMMYFUNCTION("IFERROR(
  TEXTJOIN(CHAR(10),TRUE,FILTER('SUMMARY DATA'!F:F,'SUMMARY DATA'!A:A=$A1706,'SUMMARY DATA'!C:C=$B1706)),
  IF(
    OR(
      ISNUMBER(SEARCH(""CDM CASH DEPOSIT"",$C1706)),
      ISNUMBER(SEARCH(""CASH DEPOSIT"",$C1706)),
      COUNTIF('SUMMARY D"&amp;"ATA'!D:D,$C1706)&lt;&gt;1
    ),
    """",
    IFERROR(TEXTJOIN(CHAR(10),TRUE,FILTER('SUMMARY DATA'!F:F,'SUMMARY DATA'!D:D=$C1706)),"""")
  )
)"),"")</f>
        <v/>
      </c>
      <c r="G1706" s="2" t="str">
        <f>IFERROR(__xludf.DUMMYFUNCTION("IFERROR(
  TEXTJOIN(CHAR(10),TRUE,FILTER('SUMMARY DATA'!G:G,'SUMMARY DATA'!A:A=$A1706,'SUMMARY DATA'!C:C=$B1706)),
  IF(
    OR(
      ISNUMBER(SEARCH(""CDM CASH DEPOSIT"",$C1706)),
      ISNUMBER(SEARCH(""CASH DEPOSIT"",$C1706)),
      COUNTIF('SUMMARY D"&amp;"ATA'!D:D,$C1706)&lt;&gt;1
    ),
    """",
    IFERROR(TEXTJOIN(CHAR(10),TRUE,FILTER('SUMMARY DATA'!G:G,'SUMMARY DATA'!D:D=$C1706)),"""")
  )
)"),"")</f>
        <v/>
      </c>
      <c r="H1706" s="6" t="str">
        <f>IFERROR(__xludf.DUMMYFUNCTION("IFERROR(
  TEXTJOIN(CHAR(10),TRUE,FILTER('SUMMARY DATA'!H:H,'SUMMARY DATA'!A:A=$A1706,'SUMMARY DATA'!C:C=$B1706)),
  IF(
    OR(
      ISNUMBER(SEARCH(""CDM CASH DEPOSIT"",$C1706)),
      ISNUMBER(SEARCH(""CASH DEPOSIT"",$C1706)),
      COUNTIF('SUMMARY D"&amp;"ATA'!D:D,$C1706)&lt;&gt;1
    ),
    """",
    IFERROR(TEXTJOIN(CHAR(10),TRUE,FILTER('SUMMARY DATA'!H:H,'SUMMARY DATA'!D:D=$C1706)),"""")
  )
)"),"")</f>
        <v/>
      </c>
      <c r="I1706" s="6" t="str">
        <f>IFERROR(__xludf.DUMMYFUNCTION("IF(H1706="""","""",
SUM(ARRAYFORMULA(VALUE(SPLIT(H1706,CHAR(10)))))
)"),"")</f>
        <v/>
      </c>
      <c r="J1706" s="2" t="str">
        <f>IFERROR(__xludf.DUMMYFUNCTION("IFERROR(
  TEXTJOIN(CHAR(10),TRUE,FILTER('SUMMARY DATA'!I:I,'SUMMARY DATA'!A:A=$A1706,'SUMMARY DATA'!C:C=$B1706)),
  IF(
    OR(
      ISNUMBER(SEARCH(""CDM CASH DEPOSIT"",$C1706)),
      ISNUMBER(SEARCH(""CASH DEPOSIT"",$C1706)),
      COUNTIF('SUMMARY D"&amp;"ATA'!D:D,$C1706)&lt;&gt;1
    ),
    """",
    IFERROR(TEXTJOIN(CHAR(10),TRUE,FILTER('SUMMARY DATA'!I:I,'SUMMARY DATA'!D:D=$C1706)),"""")
  )
)"),"")</f>
        <v/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 ht="15.75" customHeight="1" spans="1:27">
      <c r="A1707" s="2"/>
      <c r="B1707" s="2"/>
      <c r="C1707" s="2"/>
      <c r="D1707" s="6"/>
      <c r="E1707" s="4" t="str">
        <f>IFERROR(__xludf.DUMMYFUNCTION("IFERROR(
  TEXTJOIN(CHAR(10),TRUE,FILTER('SUMMARY DATA'!E:E,'SUMMARY DATA'!A:A=$A1707,'SUMMARY DATA'!C:C=$B1707)),
  IF(
    OR(
      ISNUMBER(SEARCH(""CDM CASH DEPOSIT"",$C1707)),
      ISNUMBER(SEARCH(""CASH DEPOSIT"",$C1707)),
      COUNTIF('SUMMARY D"&amp;"ATA'!D:D,$C1707)&lt;&gt;1
    ),
    """",
    IFERROR(TEXTJOIN(CHAR(10),TRUE,FILTER('SUMMARY DATA'!E:E,'SUMMARY DATA'!D:D=$C1707)),"""")
  )
)"),"")</f>
        <v/>
      </c>
      <c r="F1707" s="2" t="str">
        <f>IFERROR(__xludf.DUMMYFUNCTION("IFERROR(
  TEXTJOIN(CHAR(10),TRUE,FILTER('SUMMARY DATA'!F:F,'SUMMARY DATA'!A:A=$A1707,'SUMMARY DATA'!C:C=$B1707)),
  IF(
    OR(
      ISNUMBER(SEARCH(""CDM CASH DEPOSIT"",$C1707)),
      ISNUMBER(SEARCH(""CASH DEPOSIT"",$C1707)),
      COUNTIF('SUMMARY D"&amp;"ATA'!D:D,$C1707)&lt;&gt;1
    ),
    """",
    IFERROR(TEXTJOIN(CHAR(10),TRUE,FILTER('SUMMARY DATA'!F:F,'SUMMARY DATA'!D:D=$C1707)),"""")
  )
)"),"")</f>
        <v/>
      </c>
      <c r="G1707" s="2" t="str">
        <f>IFERROR(__xludf.DUMMYFUNCTION("IFERROR(
  TEXTJOIN(CHAR(10),TRUE,FILTER('SUMMARY DATA'!G:G,'SUMMARY DATA'!A:A=$A1707,'SUMMARY DATA'!C:C=$B1707)),
  IF(
    OR(
      ISNUMBER(SEARCH(""CDM CASH DEPOSIT"",$C1707)),
      ISNUMBER(SEARCH(""CASH DEPOSIT"",$C1707)),
      COUNTIF('SUMMARY D"&amp;"ATA'!D:D,$C1707)&lt;&gt;1
    ),
    """",
    IFERROR(TEXTJOIN(CHAR(10),TRUE,FILTER('SUMMARY DATA'!G:G,'SUMMARY DATA'!D:D=$C1707)),"""")
  )
)"),"")</f>
        <v/>
      </c>
      <c r="H1707" s="6" t="str">
        <f>IFERROR(__xludf.DUMMYFUNCTION("IFERROR(
  TEXTJOIN(CHAR(10),TRUE,FILTER('SUMMARY DATA'!H:H,'SUMMARY DATA'!A:A=$A1707,'SUMMARY DATA'!C:C=$B1707)),
  IF(
    OR(
      ISNUMBER(SEARCH(""CDM CASH DEPOSIT"",$C1707)),
      ISNUMBER(SEARCH(""CASH DEPOSIT"",$C1707)),
      COUNTIF('SUMMARY D"&amp;"ATA'!D:D,$C1707)&lt;&gt;1
    ),
    """",
    IFERROR(TEXTJOIN(CHAR(10),TRUE,FILTER('SUMMARY DATA'!H:H,'SUMMARY DATA'!D:D=$C1707)),"""")
  )
)"),"")</f>
        <v/>
      </c>
      <c r="I1707" s="6" t="str">
        <f>IFERROR(__xludf.DUMMYFUNCTION("IF(H1707="""","""",
SUM(ARRAYFORMULA(VALUE(SPLIT(H1707,CHAR(10)))))
)"),"")</f>
        <v/>
      </c>
      <c r="J1707" s="2" t="str">
        <f>IFERROR(__xludf.DUMMYFUNCTION("IFERROR(
  TEXTJOIN(CHAR(10),TRUE,FILTER('SUMMARY DATA'!I:I,'SUMMARY DATA'!A:A=$A1707,'SUMMARY DATA'!C:C=$B1707)),
  IF(
    OR(
      ISNUMBER(SEARCH(""CDM CASH DEPOSIT"",$C1707)),
      ISNUMBER(SEARCH(""CASH DEPOSIT"",$C1707)),
      COUNTIF('SUMMARY D"&amp;"ATA'!D:D,$C1707)&lt;&gt;1
    ),
    """",
    IFERROR(TEXTJOIN(CHAR(10),TRUE,FILTER('SUMMARY DATA'!I:I,'SUMMARY DATA'!D:D=$C1707)),"""")
  )
)"),"")</f>
        <v/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 ht="15.75" customHeight="1" spans="1:27">
      <c r="A1708" s="2"/>
      <c r="B1708" s="2"/>
      <c r="C1708" s="2"/>
      <c r="D1708" s="6"/>
      <c r="E1708" s="4" t="str">
        <f>IFERROR(__xludf.DUMMYFUNCTION("IFERROR(
  TEXTJOIN(CHAR(10),TRUE,FILTER('SUMMARY DATA'!E:E,'SUMMARY DATA'!A:A=$A1708,'SUMMARY DATA'!C:C=$B1708)),
  IF(
    OR(
      ISNUMBER(SEARCH(""CDM CASH DEPOSIT"",$C1708)),
      ISNUMBER(SEARCH(""CASH DEPOSIT"",$C1708)),
      COUNTIF('SUMMARY D"&amp;"ATA'!D:D,$C1708)&lt;&gt;1
    ),
    """",
    IFERROR(TEXTJOIN(CHAR(10),TRUE,FILTER('SUMMARY DATA'!E:E,'SUMMARY DATA'!D:D=$C1708)),"""")
  )
)"),"")</f>
        <v/>
      </c>
      <c r="F1708" s="2" t="str">
        <f>IFERROR(__xludf.DUMMYFUNCTION("IFERROR(
  TEXTJOIN(CHAR(10),TRUE,FILTER('SUMMARY DATA'!F:F,'SUMMARY DATA'!A:A=$A1708,'SUMMARY DATA'!C:C=$B1708)),
  IF(
    OR(
      ISNUMBER(SEARCH(""CDM CASH DEPOSIT"",$C1708)),
      ISNUMBER(SEARCH(""CASH DEPOSIT"",$C1708)),
      COUNTIF('SUMMARY D"&amp;"ATA'!D:D,$C1708)&lt;&gt;1
    ),
    """",
    IFERROR(TEXTJOIN(CHAR(10),TRUE,FILTER('SUMMARY DATA'!F:F,'SUMMARY DATA'!D:D=$C1708)),"""")
  )
)"),"")</f>
        <v/>
      </c>
      <c r="G1708" s="2" t="str">
        <f>IFERROR(__xludf.DUMMYFUNCTION("IFERROR(
  TEXTJOIN(CHAR(10),TRUE,FILTER('SUMMARY DATA'!G:G,'SUMMARY DATA'!A:A=$A1708,'SUMMARY DATA'!C:C=$B1708)),
  IF(
    OR(
      ISNUMBER(SEARCH(""CDM CASH DEPOSIT"",$C1708)),
      ISNUMBER(SEARCH(""CASH DEPOSIT"",$C1708)),
      COUNTIF('SUMMARY D"&amp;"ATA'!D:D,$C1708)&lt;&gt;1
    ),
    """",
    IFERROR(TEXTJOIN(CHAR(10),TRUE,FILTER('SUMMARY DATA'!G:G,'SUMMARY DATA'!D:D=$C1708)),"""")
  )
)"),"")</f>
        <v/>
      </c>
      <c r="H1708" s="6" t="str">
        <f>IFERROR(__xludf.DUMMYFUNCTION("IFERROR(
  TEXTJOIN(CHAR(10),TRUE,FILTER('SUMMARY DATA'!H:H,'SUMMARY DATA'!A:A=$A1708,'SUMMARY DATA'!C:C=$B1708)),
  IF(
    OR(
      ISNUMBER(SEARCH(""CDM CASH DEPOSIT"",$C1708)),
      ISNUMBER(SEARCH(""CASH DEPOSIT"",$C1708)),
      COUNTIF('SUMMARY D"&amp;"ATA'!D:D,$C1708)&lt;&gt;1
    ),
    """",
    IFERROR(TEXTJOIN(CHAR(10),TRUE,FILTER('SUMMARY DATA'!H:H,'SUMMARY DATA'!D:D=$C1708)),"""")
  )
)"),"")</f>
        <v/>
      </c>
      <c r="I1708" s="6" t="str">
        <f>IFERROR(__xludf.DUMMYFUNCTION("IF(H1708="""","""",
SUM(ARRAYFORMULA(VALUE(SPLIT(H1708,CHAR(10)))))
)"),"")</f>
        <v/>
      </c>
      <c r="J1708" s="2" t="str">
        <f>IFERROR(__xludf.DUMMYFUNCTION("IFERROR(
  TEXTJOIN(CHAR(10),TRUE,FILTER('SUMMARY DATA'!I:I,'SUMMARY DATA'!A:A=$A1708,'SUMMARY DATA'!C:C=$B1708)),
  IF(
    OR(
      ISNUMBER(SEARCH(""CDM CASH DEPOSIT"",$C1708)),
      ISNUMBER(SEARCH(""CASH DEPOSIT"",$C1708)),
      COUNTIF('SUMMARY D"&amp;"ATA'!D:D,$C1708)&lt;&gt;1
    ),
    """",
    IFERROR(TEXTJOIN(CHAR(10),TRUE,FILTER('SUMMARY DATA'!I:I,'SUMMARY DATA'!D:D=$C1708)),"""")
  )
)"),"")</f>
        <v/>
      </c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 ht="15.75" customHeight="1" spans="1:27">
      <c r="A1709" s="2"/>
      <c r="B1709" s="2"/>
      <c r="C1709" s="2"/>
      <c r="D1709" s="6"/>
      <c r="E1709" s="4" t="str">
        <f>IFERROR(__xludf.DUMMYFUNCTION("IFERROR(
  TEXTJOIN(CHAR(10),TRUE,FILTER('SUMMARY DATA'!E:E,'SUMMARY DATA'!A:A=$A1709,'SUMMARY DATA'!C:C=$B1709)),
  IF(
    OR(
      ISNUMBER(SEARCH(""CDM CASH DEPOSIT"",$C1709)),
      ISNUMBER(SEARCH(""CASH DEPOSIT"",$C1709)),
      COUNTIF('SUMMARY D"&amp;"ATA'!D:D,$C1709)&lt;&gt;1
    ),
    """",
    IFERROR(TEXTJOIN(CHAR(10),TRUE,FILTER('SUMMARY DATA'!E:E,'SUMMARY DATA'!D:D=$C1709)),"""")
  )
)"),"")</f>
        <v/>
      </c>
      <c r="F1709" s="2" t="str">
        <f>IFERROR(__xludf.DUMMYFUNCTION("IFERROR(
  TEXTJOIN(CHAR(10),TRUE,FILTER('SUMMARY DATA'!F:F,'SUMMARY DATA'!A:A=$A1709,'SUMMARY DATA'!C:C=$B1709)),
  IF(
    OR(
      ISNUMBER(SEARCH(""CDM CASH DEPOSIT"",$C1709)),
      ISNUMBER(SEARCH(""CASH DEPOSIT"",$C1709)),
      COUNTIF('SUMMARY D"&amp;"ATA'!D:D,$C1709)&lt;&gt;1
    ),
    """",
    IFERROR(TEXTJOIN(CHAR(10),TRUE,FILTER('SUMMARY DATA'!F:F,'SUMMARY DATA'!D:D=$C1709)),"""")
  )
)"),"")</f>
        <v/>
      </c>
      <c r="G1709" s="2" t="str">
        <f>IFERROR(__xludf.DUMMYFUNCTION("IFERROR(
  TEXTJOIN(CHAR(10),TRUE,FILTER('SUMMARY DATA'!G:G,'SUMMARY DATA'!A:A=$A1709,'SUMMARY DATA'!C:C=$B1709)),
  IF(
    OR(
      ISNUMBER(SEARCH(""CDM CASH DEPOSIT"",$C1709)),
      ISNUMBER(SEARCH(""CASH DEPOSIT"",$C1709)),
      COUNTIF('SUMMARY D"&amp;"ATA'!D:D,$C1709)&lt;&gt;1
    ),
    """",
    IFERROR(TEXTJOIN(CHAR(10),TRUE,FILTER('SUMMARY DATA'!G:G,'SUMMARY DATA'!D:D=$C1709)),"""")
  )
)"),"")</f>
        <v/>
      </c>
      <c r="H1709" s="6" t="str">
        <f>IFERROR(__xludf.DUMMYFUNCTION("IFERROR(
  TEXTJOIN(CHAR(10),TRUE,FILTER('SUMMARY DATA'!H:H,'SUMMARY DATA'!A:A=$A1709,'SUMMARY DATA'!C:C=$B1709)),
  IF(
    OR(
      ISNUMBER(SEARCH(""CDM CASH DEPOSIT"",$C1709)),
      ISNUMBER(SEARCH(""CASH DEPOSIT"",$C1709)),
      COUNTIF('SUMMARY D"&amp;"ATA'!D:D,$C1709)&lt;&gt;1
    ),
    """",
    IFERROR(TEXTJOIN(CHAR(10),TRUE,FILTER('SUMMARY DATA'!H:H,'SUMMARY DATA'!D:D=$C1709)),"""")
  )
)"),"")</f>
        <v/>
      </c>
      <c r="I1709" s="6" t="str">
        <f>IFERROR(__xludf.DUMMYFUNCTION("IF(H1709="""","""",
SUM(ARRAYFORMULA(VALUE(SPLIT(H1709,CHAR(10)))))
)"),"")</f>
        <v/>
      </c>
      <c r="J1709" s="2" t="str">
        <f>IFERROR(__xludf.DUMMYFUNCTION("IFERROR(
  TEXTJOIN(CHAR(10),TRUE,FILTER('SUMMARY DATA'!I:I,'SUMMARY DATA'!A:A=$A1709,'SUMMARY DATA'!C:C=$B1709)),
  IF(
    OR(
      ISNUMBER(SEARCH(""CDM CASH DEPOSIT"",$C1709)),
      ISNUMBER(SEARCH(""CASH DEPOSIT"",$C1709)),
      COUNTIF('SUMMARY D"&amp;"ATA'!D:D,$C1709)&lt;&gt;1
    ),
    """",
    IFERROR(TEXTJOIN(CHAR(10),TRUE,FILTER('SUMMARY DATA'!I:I,'SUMMARY DATA'!D:D=$C1709)),"""")
  )
)"),"")</f>
        <v/>
      </c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 ht="15.75" customHeight="1" spans="1:27">
      <c r="A1710" s="2"/>
      <c r="B1710" s="2"/>
      <c r="C1710" s="2"/>
      <c r="D1710" s="6"/>
      <c r="E1710" s="4" t="str">
        <f>IFERROR(__xludf.DUMMYFUNCTION("IFERROR(
  TEXTJOIN(CHAR(10),TRUE,FILTER('SUMMARY DATA'!E:E,'SUMMARY DATA'!A:A=$A1710,'SUMMARY DATA'!C:C=$B1710)),
  IF(
    OR(
      ISNUMBER(SEARCH(""CDM CASH DEPOSIT"",$C1710)),
      ISNUMBER(SEARCH(""CASH DEPOSIT"",$C1710)),
      COUNTIF('SUMMARY D"&amp;"ATA'!D:D,$C1710)&lt;&gt;1
    ),
    """",
    IFERROR(TEXTJOIN(CHAR(10),TRUE,FILTER('SUMMARY DATA'!E:E,'SUMMARY DATA'!D:D=$C1710)),"""")
  )
)"),"")</f>
        <v/>
      </c>
      <c r="F1710" s="2" t="str">
        <f>IFERROR(__xludf.DUMMYFUNCTION("IFERROR(
  TEXTJOIN(CHAR(10),TRUE,FILTER('SUMMARY DATA'!F:F,'SUMMARY DATA'!A:A=$A1710,'SUMMARY DATA'!C:C=$B1710)),
  IF(
    OR(
      ISNUMBER(SEARCH(""CDM CASH DEPOSIT"",$C1710)),
      ISNUMBER(SEARCH(""CASH DEPOSIT"",$C1710)),
      COUNTIF('SUMMARY D"&amp;"ATA'!D:D,$C1710)&lt;&gt;1
    ),
    """",
    IFERROR(TEXTJOIN(CHAR(10),TRUE,FILTER('SUMMARY DATA'!F:F,'SUMMARY DATA'!D:D=$C1710)),"""")
  )
)"),"")</f>
        <v/>
      </c>
      <c r="G1710" s="2" t="str">
        <f>IFERROR(__xludf.DUMMYFUNCTION("IFERROR(
  TEXTJOIN(CHAR(10),TRUE,FILTER('SUMMARY DATA'!G:G,'SUMMARY DATA'!A:A=$A1710,'SUMMARY DATA'!C:C=$B1710)),
  IF(
    OR(
      ISNUMBER(SEARCH(""CDM CASH DEPOSIT"",$C1710)),
      ISNUMBER(SEARCH(""CASH DEPOSIT"",$C1710)),
      COUNTIF('SUMMARY D"&amp;"ATA'!D:D,$C1710)&lt;&gt;1
    ),
    """",
    IFERROR(TEXTJOIN(CHAR(10),TRUE,FILTER('SUMMARY DATA'!G:G,'SUMMARY DATA'!D:D=$C1710)),"""")
  )
)"),"")</f>
        <v/>
      </c>
      <c r="H1710" s="6" t="str">
        <f>IFERROR(__xludf.DUMMYFUNCTION("IFERROR(
  TEXTJOIN(CHAR(10),TRUE,FILTER('SUMMARY DATA'!H:H,'SUMMARY DATA'!A:A=$A1710,'SUMMARY DATA'!C:C=$B1710)),
  IF(
    OR(
      ISNUMBER(SEARCH(""CDM CASH DEPOSIT"",$C1710)),
      ISNUMBER(SEARCH(""CASH DEPOSIT"",$C1710)),
      COUNTIF('SUMMARY D"&amp;"ATA'!D:D,$C1710)&lt;&gt;1
    ),
    """",
    IFERROR(TEXTJOIN(CHAR(10),TRUE,FILTER('SUMMARY DATA'!H:H,'SUMMARY DATA'!D:D=$C1710)),"""")
  )
)"),"")</f>
        <v/>
      </c>
      <c r="I1710" s="6" t="str">
        <f>IFERROR(__xludf.DUMMYFUNCTION("IF(H1710="""","""",
SUM(ARRAYFORMULA(VALUE(SPLIT(H1710,CHAR(10)))))
)"),"")</f>
        <v/>
      </c>
      <c r="J1710" s="2" t="str">
        <f>IFERROR(__xludf.DUMMYFUNCTION("IFERROR(
  TEXTJOIN(CHAR(10),TRUE,FILTER('SUMMARY DATA'!I:I,'SUMMARY DATA'!A:A=$A1710,'SUMMARY DATA'!C:C=$B1710)),
  IF(
    OR(
      ISNUMBER(SEARCH(""CDM CASH DEPOSIT"",$C1710)),
      ISNUMBER(SEARCH(""CASH DEPOSIT"",$C1710)),
      COUNTIF('SUMMARY D"&amp;"ATA'!D:D,$C1710)&lt;&gt;1
    ),
    """",
    IFERROR(TEXTJOIN(CHAR(10),TRUE,FILTER('SUMMARY DATA'!I:I,'SUMMARY DATA'!D:D=$C1710)),"""")
  )
)"),"")</f>
        <v/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 ht="15.75" customHeight="1" spans="1:27">
      <c r="A1711" s="2"/>
      <c r="B1711" s="2"/>
      <c r="C1711" s="2"/>
      <c r="D1711" s="6"/>
      <c r="E1711" s="4" t="str">
        <f>IFERROR(__xludf.DUMMYFUNCTION("IFERROR(
  TEXTJOIN(CHAR(10),TRUE,FILTER('SUMMARY DATA'!E:E,'SUMMARY DATA'!A:A=$A1711,'SUMMARY DATA'!C:C=$B1711)),
  IF(
    OR(
      ISNUMBER(SEARCH(""CDM CASH DEPOSIT"",$C1711)),
      ISNUMBER(SEARCH(""CASH DEPOSIT"",$C1711)),
      COUNTIF('SUMMARY D"&amp;"ATA'!D:D,$C1711)&lt;&gt;1
    ),
    """",
    IFERROR(TEXTJOIN(CHAR(10),TRUE,FILTER('SUMMARY DATA'!E:E,'SUMMARY DATA'!D:D=$C1711)),"""")
  )
)"),"")</f>
        <v/>
      </c>
      <c r="F1711" s="2" t="str">
        <f>IFERROR(__xludf.DUMMYFUNCTION("IFERROR(
  TEXTJOIN(CHAR(10),TRUE,FILTER('SUMMARY DATA'!F:F,'SUMMARY DATA'!A:A=$A1711,'SUMMARY DATA'!C:C=$B1711)),
  IF(
    OR(
      ISNUMBER(SEARCH(""CDM CASH DEPOSIT"",$C1711)),
      ISNUMBER(SEARCH(""CASH DEPOSIT"",$C1711)),
      COUNTIF('SUMMARY D"&amp;"ATA'!D:D,$C1711)&lt;&gt;1
    ),
    """",
    IFERROR(TEXTJOIN(CHAR(10),TRUE,FILTER('SUMMARY DATA'!F:F,'SUMMARY DATA'!D:D=$C1711)),"""")
  )
)"),"")</f>
        <v/>
      </c>
      <c r="G1711" s="2" t="str">
        <f>IFERROR(__xludf.DUMMYFUNCTION("IFERROR(
  TEXTJOIN(CHAR(10),TRUE,FILTER('SUMMARY DATA'!G:G,'SUMMARY DATA'!A:A=$A1711,'SUMMARY DATA'!C:C=$B1711)),
  IF(
    OR(
      ISNUMBER(SEARCH(""CDM CASH DEPOSIT"",$C1711)),
      ISNUMBER(SEARCH(""CASH DEPOSIT"",$C1711)),
      COUNTIF('SUMMARY D"&amp;"ATA'!D:D,$C1711)&lt;&gt;1
    ),
    """",
    IFERROR(TEXTJOIN(CHAR(10),TRUE,FILTER('SUMMARY DATA'!G:G,'SUMMARY DATA'!D:D=$C1711)),"""")
  )
)"),"")</f>
        <v/>
      </c>
      <c r="H1711" s="6" t="str">
        <f>IFERROR(__xludf.DUMMYFUNCTION("IFERROR(
  TEXTJOIN(CHAR(10),TRUE,FILTER('SUMMARY DATA'!H:H,'SUMMARY DATA'!A:A=$A1711,'SUMMARY DATA'!C:C=$B1711)),
  IF(
    OR(
      ISNUMBER(SEARCH(""CDM CASH DEPOSIT"",$C1711)),
      ISNUMBER(SEARCH(""CASH DEPOSIT"",$C1711)),
      COUNTIF('SUMMARY D"&amp;"ATA'!D:D,$C1711)&lt;&gt;1
    ),
    """",
    IFERROR(TEXTJOIN(CHAR(10),TRUE,FILTER('SUMMARY DATA'!H:H,'SUMMARY DATA'!D:D=$C1711)),"""")
  )
)"),"")</f>
        <v/>
      </c>
      <c r="I1711" s="6" t="str">
        <f>IFERROR(__xludf.DUMMYFUNCTION("IF(H1711="""","""",
SUM(ARRAYFORMULA(VALUE(SPLIT(H1711,CHAR(10)))))
)"),"")</f>
        <v/>
      </c>
      <c r="J1711" s="2" t="str">
        <f>IFERROR(__xludf.DUMMYFUNCTION("IFERROR(
  TEXTJOIN(CHAR(10),TRUE,FILTER('SUMMARY DATA'!I:I,'SUMMARY DATA'!A:A=$A1711,'SUMMARY DATA'!C:C=$B1711)),
  IF(
    OR(
      ISNUMBER(SEARCH(""CDM CASH DEPOSIT"",$C1711)),
      ISNUMBER(SEARCH(""CASH DEPOSIT"",$C1711)),
      COUNTIF('SUMMARY D"&amp;"ATA'!D:D,$C1711)&lt;&gt;1
    ),
    """",
    IFERROR(TEXTJOIN(CHAR(10),TRUE,FILTER('SUMMARY DATA'!I:I,'SUMMARY DATA'!D:D=$C1711)),"""")
  )
)"),"")</f>
        <v/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 ht="15.75" customHeight="1" spans="1:27">
      <c r="A1712" s="2"/>
      <c r="B1712" s="2"/>
      <c r="C1712" s="2"/>
      <c r="D1712" s="6"/>
      <c r="E1712" s="4" t="str">
        <f>IFERROR(__xludf.DUMMYFUNCTION("IFERROR(
  TEXTJOIN(CHAR(10),TRUE,FILTER('SUMMARY DATA'!E:E,'SUMMARY DATA'!A:A=$A1712,'SUMMARY DATA'!C:C=$B1712)),
  IF(
    OR(
      ISNUMBER(SEARCH(""CDM CASH DEPOSIT"",$C1712)),
      ISNUMBER(SEARCH(""CASH DEPOSIT"",$C1712)),
      COUNTIF('SUMMARY D"&amp;"ATA'!D:D,$C1712)&lt;&gt;1
    ),
    """",
    IFERROR(TEXTJOIN(CHAR(10),TRUE,FILTER('SUMMARY DATA'!E:E,'SUMMARY DATA'!D:D=$C1712)),"""")
  )
)"),"")</f>
        <v/>
      </c>
      <c r="F1712" s="2" t="str">
        <f>IFERROR(__xludf.DUMMYFUNCTION("IFERROR(
  TEXTJOIN(CHAR(10),TRUE,FILTER('SUMMARY DATA'!F:F,'SUMMARY DATA'!A:A=$A1712,'SUMMARY DATA'!C:C=$B1712)),
  IF(
    OR(
      ISNUMBER(SEARCH(""CDM CASH DEPOSIT"",$C1712)),
      ISNUMBER(SEARCH(""CASH DEPOSIT"",$C1712)),
      COUNTIF('SUMMARY D"&amp;"ATA'!D:D,$C1712)&lt;&gt;1
    ),
    """",
    IFERROR(TEXTJOIN(CHAR(10),TRUE,FILTER('SUMMARY DATA'!F:F,'SUMMARY DATA'!D:D=$C1712)),"""")
  )
)"),"")</f>
        <v/>
      </c>
      <c r="G1712" s="2" t="str">
        <f>IFERROR(__xludf.DUMMYFUNCTION("IFERROR(
  TEXTJOIN(CHAR(10),TRUE,FILTER('SUMMARY DATA'!G:G,'SUMMARY DATA'!A:A=$A1712,'SUMMARY DATA'!C:C=$B1712)),
  IF(
    OR(
      ISNUMBER(SEARCH(""CDM CASH DEPOSIT"",$C1712)),
      ISNUMBER(SEARCH(""CASH DEPOSIT"",$C1712)),
      COUNTIF('SUMMARY D"&amp;"ATA'!D:D,$C1712)&lt;&gt;1
    ),
    """",
    IFERROR(TEXTJOIN(CHAR(10),TRUE,FILTER('SUMMARY DATA'!G:G,'SUMMARY DATA'!D:D=$C1712)),"""")
  )
)"),"")</f>
        <v/>
      </c>
      <c r="H1712" s="6" t="str">
        <f>IFERROR(__xludf.DUMMYFUNCTION("IFERROR(
  TEXTJOIN(CHAR(10),TRUE,FILTER('SUMMARY DATA'!H:H,'SUMMARY DATA'!A:A=$A1712,'SUMMARY DATA'!C:C=$B1712)),
  IF(
    OR(
      ISNUMBER(SEARCH(""CDM CASH DEPOSIT"",$C1712)),
      ISNUMBER(SEARCH(""CASH DEPOSIT"",$C1712)),
      COUNTIF('SUMMARY D"&amp;"ATA'!D:D,$C1712)&lt;&gt;1
    ),
    """",
    IFERROR(TEXTJOIN(CHAR(10),TRUE,FILTER('SUMMARY DATA'!H:H,'SUMMARY DATA'!D:D=$C1712)),"""")
  )
)"),"")</f>
        <v/>
      </c>
      <c r="I1712" s="6" t="str">
        <f>IFERROR(__xludf.DUMMYFUNCTION("IF(H1712="""","""",
SUM(ARRAYFORMULA(VALUE(SPLIT(H1712,CHAR(10)))))
)"),"")</f>
        <v/>
      </c>
      <c r="J1712" s="2" t="str">
        <f>IFERROR(__xludf.DUMMYFUNCTION("IFERROR(
  TEXTJOIN(CHAR(10),TRUE,FILTER('SUMMARY DATA'!I:I,'SUMMARY DATA'!A:A=$A1712,'SUMMARY DATA'!C:C=$B1712)),
  IF(
    OR(
      ISNUMBER(SEARCH(""CDM CASH DEPOSIT"",$C1712)),
      ISNUMBER(SEARCH(""CASH DEPOSIT"",$C1712)),
      COUNTIF('SUMMARY D"&amp;"ATA'!D:D,$C1712)&lt;&gt;1
    ),
    """",
    IFERROR(TEXTJOIN(CHAR(10),TRUE,FILTER('SUMMARY DATA'!I:I,'SUMMARY DATA'!D:D=$C1712)),"""")
  )
)"),"")</f>
        <v/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 ht="15.75" customHeight="1" spans="1:27">
      <c r="A1713" s="2"/>
      <c r="B1713" s="2"/>
      <c r="C1713" s="2"/>
      <c r="D1713" s="6"/>
      <c r="E1713" s="4" t="str">
        <f>IFERROR(__xludf.DUMMYFUNCTION("IFERROR(
  TEXTJOIN(CHAR(10),TRUE,FILTER('SUMMARY DATA'!E:E,'SUMMARY DATA'!A:A=$A1713,'SUMMARY DATA'!C:C=$B1713)),
  IF(
    OR(
      ISNUMBER(SEARCH(""CDM CASH DEPOSIT"",$C1713)),
      ISNUMBER(SEARCH(""CASH DEPOSIT"",$C1713)),
      COUNTIF('SUMMARY D"&amp;"ATA'!D:D,$C1713)&lt;&gt;1
    ),
    """",
    IFERROR(TEXTJOIN(CHAR(10),TRUE,FILTER('SUMMARY DATA'!E:E,'SUMMARY DATA'!D:D=$C1713)),"""")
  )
)"),"")</f>
        <v/>
      </c>
      <c r="F1713" s="2" t="str">
        <f>IFERROR(__xludf.DUMMYFUNCTION("IFERROR(
  TEXTJOIN(CHAR(10),TRUE,FILTER('SUMMARY DATA'!F:F,'SUMMARY DATA'!A:A=$A1713,'SUMMARY DATA'!C:C=$B1713)),
  IF(
    OR(
      ISNUMBER(SEARCH(""CDM CASH DEPOSIT"",$C1713)),
      ISNUMBER(SEARCH(""CASH DEPOSIT"",$C1713)),
      COUNTIF('SUMMARY D"&amp;"ATA'!D:D,$C1713)&lt;&gt;1
    ),
    """",
    IFERROR(TEXTJOIN(CHAR(10),TRUE,FILTER('SUMMARY DATA'!F:F,'SUMMARY DATA'!D:D=$C1713)),"""")
  )
)"),"")</f>
        <v/>
      </c>
      <c r="G1713" s="2" t="str">
        <f>IFERROR(__xludf.DUMMYFUNCTION("IFERROR(
  TEXTJOIN(CHAR(10),TRUE,FILTER('SUMMARY DATA'!G:G,'SUMMARY DATA'!A:A=$A1713,'SUMMARY DATA'!C:C=$B1713)),
  IF(
    OR(
      ISNUMBER(SEARCH(""CDM CASH DEPOSIT"",$C1713)),
      ISNUMBER(SEARCH(""CASH DEPOSIT"",$C1713)),
      COUNTIF('SUMMARY D"&amp;"ATA'!D:D,$C1713)&lt;&gt;1
    ),
    """",
    IFERROR(TEXTJOIN(CHAR(10),TRUE,FILTER('SUMMARY DATA'!G:G,'SUMMARY DATA'!D:D=$C1713)),"""")
  )
)"),"")</f>
        <v/>
      </c>
      <c r="H1713" s="6" t="str">
        <f>IFERROR(__xludf.DUMMYFUNCTION("IFERROR(
  TEXTJOIN(CHAR(10),TRUE,FILTER('SUMMARY DATA'!H:H,'SUMMARY DATA'!A:A=$A1713,'SUMMARY DATA'!C:C=$B1713)),
  IF(
    OR(
      ISNUMBER(SEARCH(""CDM CASH DEPOSIT"",$C1713)),
      ISNUMBER(SEARCH(""CASH DEPOSIT"",$C1713)),
      COUNTIF('SUMMARY D"&amp;"ATA'!D:D,$C1713)&lt;&gt;1
    ),
    """",
    IFERROR(TEXTJOIN(CHAR(10),TRUE,FILTER('SUMMARY DATA'!H:H,'SUMMARY DATA'!D:D=$C1713)),"""")
  )
)"),"")</f>
        <v/>
      </c>
      <c r="I1713" s="6" t="str">
        <f>IFERROR(__xludf.DUMMYFUNCTION("IF(H1713="""","""",
SUM(ARRAYFORMULA(VALUE(SPLIT(H1713,CHAR(10)))))
)"),"")</f>
        <v/>
      </c>
      <c r="J1713" s="2" t="str">
        <f>IFERROR(__xludf.DUMMYFUNCTION("IFERROR(
  TEXTJOIN(CHAR(10),TRUE,FILTER('SUMMARY DATA'!I:I,'SUMMARY DATA'!A:A=$A1713,'SUMMARY DATA'!C:C=$B1713)),
  IF(
    OR(
      ISNUMBER(SEARCH(""CDM CASH DEPOSIT"",$C1713)),
      ISNUMBER(SEARCH(""CASH DEPOSIT"",$C1713)),
      COUNTIF('SUMMARY D"&amp;"ATA'!D:D,$C1713)&lt;&gt;1
    ),
    """",
    IFERROR(TEXTJOIN(CHAR(10),TRUE,FILTER('SUMMARY DATA'!I:I,'SUMMARY DATA'!D:D=$C1713)),"""")
  )
)"),"")</f>
        <v/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 ht="15.75" customHeight="1" spans="1:27">
      <c r="A1714" s="2"/>
      <c r="B1714" s="2"/>
      <c r="C1714" s="2"/>
      <c r="D1714" s="6"/>
      <c r="E1714" s="4" t="str">
        <f>IFERROR(__xludf.DUMMYFUNCTION("IFERROR(
  TEXTJOIN(CHAR(10),TRUE,FILTER('SUMMARY DATA'!E:E,'SUMMARY DATA'!A:A=$A1714,'SUMMARY DATA'!C:C=$B1714)),
  IF(
    OR(
      ISNUMBER(SEARCH(""CDM CASH DEPOSIT"",$C1714)),
      ISNUMBER(SEARCH(""CASH DEPOSIT"",$C1714)),
      COUNTIF('SUMMARY D"&amp;"ATA'!D:D,$C1714)&lt;&gt;1
    ),
    """",
    IFERROR(TEXTJOIN(CHAR(10),TRUE,FILTER('SUMMARY DATA'!E:E,'SUMMARY DATA'!D:D=$C1714)),"""")
  )
)"),"")</f>
        <v/>
      </c>
      <c r="F1714" s="2" t="str">
        <f>IFERROR(__xludf.DUMMYFUNCTION("IFERROR(
  TEXTJOIN(CHAR(10),TRUE,FILTER('SUMMARY DATA'!F:F,'SUMMARY DATA'!A:A=$A1714,'SUMMARY DATA'!C:C=$B1714)),
  IF(
    OR(
      ISNUMBER(SEARCH(""CDM CASH DEPOSIT"",$C1714)),
      ISNUMBER(SEARCH(""CASH DEPOSIT"",$C1714)),
      COUNTIF('SUMMARY D"&amp;"ATA'!D:D,$C1714)&lt;&gt;1
    ),
    """",
    IFERROR(TEXTJOIN(CHAR(10),TRUE,FILTER('SUMMARY DATA'!F:F,'SUMMARY DATA'!D:D=$C1714)),"""")
  )
)"),"")</f>
        <v/>
      </c>
      <c r="G1714" s="2" t="str">
        <f>IFERROR(__xludf.DUMMYFUNCTION("IFERROR(
  TEXTJOIN(CHAR(10),TRUE,FILTER('SUMMARY DATA'!G:G,'SUMMARY DATA'!A:A=$A1714,'SUMMARY DATA'!C:C=$B1714)),
  IF(
    OR(
      ISNUMBER(SEARCH(""CDM CASH DEPOSIT"",$C1714)),
      ISNUMBER(SEARCH(""CASH DEPOSIT"",$C1714)),
      COUNTIF('SUMMARY D"&amp;"ATA'!D:D,$C1714)&lt;&gt;1
    ),
    """",
    IFERROR(TEXTJOIN(CHAR(10),TRUE,FILTER('SUMMARY DATA'!G:G,'SUMMARY DATA'!D:D=$C1714)),"""")
  )
)"),"")</f>
        <v/>
      </c>
      <c r="H1714" s="6" t="str">
        <f>IFERROR(__xludf.DUMMYFUNCTION("IFERROR(
  TEXTJOIN(CHAR(10),TRUE,FILTER('SUMMARY DATA'!H:H,'SUMMARY DATA'!A:A=$A1714,'SUMMARY DATA'!C:C=$B1714)),
  IF(
    OR(
      ISNUMBER(SEARCH(""CDM CASH DEPOSIT"",$C1714)),
      ISNUMBER(SEARCH(""CASH DEPOSIT"",$C1714)),
      COUNTIF('SUMMARY D"&amp;"ATA'!D:D,$C1714)&lt;&gt;1
    ),
    """",
    IFERROR(TEXTJOIN(CHAR(10),TRUE,FILTER('SUMMARY DATA'!H:H,'SUMMARY DATA'!D:D=$C1714)),"""")
  )
)"),"")</f>
        <v/>
      </c>
      <c r="I1714" s="6" t="str">
        <f>IFERROR(__xludf.DUMMYFUNCTION("IF(H1714="""","""",
SUM(ARRAYFORMULA(VALUE(SPLIT(H1714,CHAR(10)))))
)"),"")</f>
        <v/>
      </c>
      <c r="J1714" s="2" t="str">
        <f>IFERROR(__xludf.DUMMYFUNCTION("IFERROR(
  TEXTJOIN(CHAR(10),TRUE,FILTER('SUMMARY DATA'!I:I,'SUMMARY DATA'!A:A=$A1714,'SUMMARY DATA'!C:C=$B1714)),
  IF(
    OR(
      ISNUMBER(SEARCH(""CDM CASH DEPOSIT"",$C1714)),
      ISNUMBER(SEARCH(""CASH DEPOSIT"",$C1714)),
      COUNTIF('SUMMARY D"&amp;"ATA'!D:D,$C1714)&lt;&gt;1
    ),
    """",
    IFERROR(TEXTJOIN(CHAR(10),TRUE,FILTER('SUMMARY DATA'!I:I,'SUMMARY DATA'!D:D=$C1714)),"""")
  )
)"),"")</f>
        <v/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 ht="15.75" customHeight="1" spans="1:27">
      <c r="A1715" s="2"/>
      <c r="B1715" s="2"/>
      <c r="C1715" s="2"/>
      <c r="D1715" s="6"/>
      <c r="E1715" s="4" t="str">
        <f>IFERROR(__xludf.DUMMYFUNCTION("IFERROR(
  TEXTJOIN(CHAR(10),TRUE,FILTER('SUMMARY DATA'!E:E,'SUMMARY DATA'!A:A=$A1715,'SUMMARY DATA'!C:C=$B1715)),
  IF(
    OR(
      ISNUMBER(SEARCH(""CDM CASH DEPOSIT"",$C1715)),
      ISNUMBER(SEARCH(""CASH DEPOSIT"",$C1715)),
      COUNTIF('SUMMARY D"&amp;"ATA'!D:D,$C1715)&lt;&gt;1
    ),
    """",
    IFERROR(TEXTJOIN(CHAR(10),TRUE,FILTER('SUMMARY DATA'!E:E,'SUMMARY DATA'!D:D=$C1715)),"""")
  )
)"),"")</f>
        <v/>
      </c>
      <c r="F1715" s="2" t="str">
        <f>IFERROR(__xludf.DUMMYFUNCTION("IFERROR(
  TEXTJOIN(CHAR(10),TRUE,FILTER('SUMMARY DATA'!F:F,'SUMMARY DATA'!A:A=$A1715,'SUMMARY DATA'!C:C=$B1715)),
  IF(
    OR(
      ISNUMBER(SEARCH(""CDM CASH DEPOSIT"",$C1715)),
      ISNUMBER(SEARCH(""CASH DEPOSIT"",$C1715)),
      COUNTIF('SUMMARY D"&amp;"ATA'!D:D,$C1715)&lt;&gt;1
    ),
    """",
    IFERROR(TEXTJOIN(CHAR(10),TRUE,FILTER('SUMMARY DATA'!F:F,'SUMMARY DATA'!D:D=$C1715)),"""")
  )
)"),"")</f>
        <v/>
      </c>
      <c r="G1715" s="2" t="str">
        <f>IFERROR(__xludf.DUMMYFUNCTION("IFERROR(
  TEXTJOIN(CHAR(10),TRUE,FILTER('SUMMARY DATA'!G:G,'SUMMARY DATA'!A:A=$A1715,'SUMMARY DATA'!C:C=$B1715)),
  IF(
    OR(
      ISNUMBER(SEARCH(""CDM CASH DEPOSIT"",$C1715)),
      ISNUMBER(SEARCH(""CASH DEPOSIT"",$C1715)),
      COUNTIF('SUMMARY D"&amp;"ATA'!D:D,$C1715)&lt;&gt;1
    ),
    """",
    IFERROR(TEXTJOIN(CHAR(10),TRUE,FILTER('SUMMARY DATA'!G:G,'SUMMARY DATA'!D:D=$C1715)),"""")
  )
)"),"")</f>
        <v/>
      </c>
      <c r="H1715" s="6" t="str">
        <f>IFERROR(__xludf.DUMMYFUNCTION("IFERROR(
  TEXTJOIN(CHAR(10),TRUE,FILTER('SUMMARY DATA'!H:H,'SUMMARY DATA'!A:A=$A1715,'SUMMARY DATA'!C:C=$B1715)),
  IF(
    OR(
      ISNUMBER(SEARCH(""CDM CASH DEPOSIT"",$C1715)),
      ISNUMBER(SEARCH(""CASH DEPOSIT"",$C1715)),
      COUNTIF('SUMMARY D"&amp;"ATA'!D:D,$C1715)&lt;&gt;1
    ),
    """",
    IFERROR(TEXTJOIN(CHAR(10),TRUE,FILTER('SUMMARY DATA'!H:H,'SUMMARY DATA'!D:D=$C1715)),"""")
  )
)"),"")</f>
        <v/>
      </c>
      <c r="I1715" s="6" t="str">
        <f>IFERROR(__xludf.DUMMYFUNCTION("IF(H1715="""","""",
SUM(ARRAYFORMULA(VALUE(SPLIT(H1715,CHAR(10)))))
)"),"")</f>
        <v/>
      </c>
      <c r="J1715" s="2" t="str">
        <f>IFERROR(__xludf.DUMMYFUNCTION("IFERROR(
  TEXTJOIN(CHAR(10),TRUE,FILTER('SUMMARY DATA'!I:I,'SUMMARY DATA'!A:A=$A1715,'SUMMARY DATA'!C:C=$B1715)),
  IF(
    OR(
      ISNUMBER(SEARCH(""CDM CASH DEPOSIT"",$C1715)),
      ISNUMBER(SEARCH(""CASH DEPOSIT"",$C1715)),
      COUNTIF('SUMMARY D"&amp;"ATA'!D:D,$C1715)&lt;&gt;1
    ),
    """",
    IFERROR(TEXTJOIN(CHAR(10),TRUE,FILTER('SUMMARY DATA'!I:I,'SUMMARY DATA'!D:D=$C1715)),"""")
  )
)"),"")</f>
        <v/>
      </c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 ht="15.75" customHeight="1" spans="1:27">
      <c r="A1716" s="2"/>
      <c r="B1716" s="2"/>
      <c r="C1716" s="2"/>
      <c r="D1716" s="6"/>
      <c r="E1716" s="4" t="str">
        <f>IFERROR(__xludf.DUMMYFUNCTION("IFERROR(
  TEXTJOIN(CHAR(10),TRUE,FILTER('SUMMARY DATA'!E:E,'SUMMARY DATA'!A:A=$A1716,'SUMMARY DATA'!C:C=$B1716)),
  IF(
    OR(
      ISNUMBER(SEARCH(""CDM CASH DEPOSIT"",$C1716)),
      ISNUMBER(SEARCH(""CASH DEPOSIT"",$C1716)),
      COUNTIF('SUMMARY D"&amp;"ATA'!D:D,$C1716)&lt;&gt;1
    ),
    """",
    IFERROR(TEXTJOIN(CHAR(10),TRUE,FILTER('SUMMARY DATA'!E:E,'SUMMARY DATA'!D:D=$C1716)),"""")
  )
)"),"")</f>
        <v/>
      </c>
      <c r="F1716" s="2" t="str">
        <f>IFERROR(__xludf.DUMMYFUNCTION("IFERROR(
  TEXTJOIN(CHAR(10),TRUE,FILTER('SUMMARY DATA'!F:F,'SUMMARY DATA'!A:A=$A1716,'SUMMARY DATA'!C:C=$B1716)),
  IF(
    OR(
      ISNUMBER(SEARCH(""CDM CASH DEPOSIT"",$C1716)),
      ISNUMBER(SEARCH(""CASH DEPOSIT"",$C1716)),
      COUNTIF('SUMMARY D"&amp;"ATA'!D:D,$C1716)&lt;&gt;1
    ),
    """",
    IFERROR(TEXTJOIN(CHAR(10),TRUE,FILTER('SUMMARY DATA'!F:F,'SUMMARY DATA'!D:D=$C1716)),"""")
  )
)"),"")</f>
        <v/>
      </c>
      <c r="G1716" s="2" t="str">
        <f>IFERROR(__xludf.DUMMYFUNCTION("IFERROR(
  TEXTJOIN(CHAR(10),TRUE,FILTER('SUMMARY DATA'!G:G,'SUMMARY DATA'!A:A=$A1716,'SUMMARY DATA'!C:C=$B1716)),
  IF(
    OR(
      ISNUMBER(SEARCH(""CDM CASH DEPOSIT"",$C1716)),
      ISNUMBER(SEARCH(""CASH DEPOSIT"",$C1716)),
      COUNTIF('SUMMARY D"&amp;"ATA'!D:D,$C1716)&lt;&gt;1
    ),
    """",
    IFERROR(TEXTJOIN(CHAR(10),TRUE,FILTER('SUMMARY DATA'!G:G,'SUMMARY DATA'!D:D=$C1716)),"""")
  )
)"),"")</f>
        <v/>
      </c>
      <c r="H1716" s="6" t="str">
        <f>IFERROR(__xludf.DUMMYFUNCTION("IFERROR(
  TEXTJOIN(CHAR(10),TRUE,FILTER('SUMMARY DATA'!H:H,'SUMMARY DATA'!A:A=$A1716,'SUMMARY DATA'!C:C=$B1716)),
  IF(
    OR(
      ISNUMBER(SEARCH(""CDM CASH DEPOSIT"",$C1716)),
      ISNUMBER(SEARCH(""CASH DEPOSIT"",$C1716)),
      COUNTIF('SUMMARY D"&amp;"ATA'!D:D,$C1716)&lt;&gt;1
    ),
    """",
    IFERROR(TEXTJOIN(CHAR(10),TRUE,FILTER('SUMMARY DATA'!H:H,'SUMMARY DATA'!D:D=$C1716)),"""")
  )
)"),"")</f>
        <v/>
      </c>
      <c r="I1716" s="6" t="str">
        <f>IFERROR(__xludf.DUMMYFUNCTION("IF(H1716="""","""",
SUM(ARRAYFORMULA(VALUE(SPLIT(H1716,CHAR(10)))))
)"),"")</f>
        <v/>
      </c>
      <c r="J1716" s="2" t="str">
        <f>IFERROR(__xludf.DUMMYFUNCTION("IFERROR(
  TEXTJOIN(CHAR(10),TRUE,FILTER('SUMMARY DATA'!I:I,'SUMMARY DATA'!A:A=$A1716,'SUMMARY DATA'!C:C=$B1716)),
  IF(
    OR(
      ISNUMBER(SEARCH(""CDM CASH DEPOSIT"",$C1716)),
      ISNUMBER(SEARCH(""CASH DEPOSIT"",$C1716)),
      COUNTIF('SUMMARY D"&amp;"ATA'!D:D,$C1716)&lt;&gt;1
    ),
    """",
    IFERROR(TEXTJOIN(CHAR(10),TRUE,FILTER('SUMMARY DATA'!I:I,'SUMMARY DATA'!D:D=$C1716)),"""")
  )
)"),"")</f>
        <v/>
      </c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 ht="15.75" customHeight="1" spans="1:27">
      <c r="A1717" s="2"/>
      <c r="B1717" s="2"/>
      <c r="C1717" s="2"/>
      <c r="D1717" s="6"/>
      <c r="E1717" s="4" t="str">
        <f>IFERROR(__xludf.DUMMYFUNCTION("IFERROR(
  TEXTJOIN(CHAR(10),TRUE,FILTER('SUMMARY DATA'!E:E,'SUMMARY DATA'!A:A=$A1717,'SUMMARY DATA'!C:C=$B1717)),
  IF(
    OR(
      ISNUMBER(SEARCH(""CDM CASH DEPOSIT"",$C1717)),
      ISNUMBER(SEARCH(""CASH DEPOSIT"",$C1717)),
      COUNTIF('SUMMARY D"&amp;"ATA'!D:D,$C1717)&lt;&gt;1
    ),
    """",
    IFERROR(TEXTJOIN(CHAR(10),TRUE,FILTER('SUMMARY DATA'!E:E,'SUMMARY DATA'!D:D=$C1717)),"""")
  )
)"),"")</f>
        <v/>
      </c>
      <c r="F1717" s="2" t="str">
        <f>IFERROR(__xludf.DUMMYFUNCTION("IFERROR(
  TEXTJOIN(CHAR(10),TRUE,FILTER('SUMMARY DATA'!F:F,'SUMMARY DATA'!A:A=$A1717,'SUMMARY DATA'!C:C=$B1717)),
  IF(
    OR(
      ISNUMBER(SEARCH(""CDM CASH DEPOSIT"",$C1717)),
      ISNUMBER(SEARCH(""CASH DEPOSIT"",$C1717)),
      COUNTIF('SUMMARY D"&amp;"ATA'!D:D,$C1717)&lt;&gt;1
    ),
    """",
    IFERROR(TEXTJOIN(CHAR(10),TRUE,FILTER('SUMMARY DATA'!F:F,'SUMMARY DATA'!D:D=$C1717)),"""")
  )
)"),"")</f>
        <v/>
      </c>
      <c r="G1717" s="2" t="str">
        <f>IFERROR(__xludf.DUMMYFUNCTION("IFERROR(
  TEXTJOIN(CHAR(10),TRUE,FILTER('SUMMARY DATA'!G:G,'SUMMARY DATA'!A:A=$A1717,'SUMMARY DATA'!C:C=$B1717)),
  IF(
    OR(
      ISNUMBER(SEARCH(""CDM CASH DEPOSIT"",$C1717)),
      ISNUMBER(SEARCH(""CASH DEPOSIT"",$C1717)),
      COUNTIF('SUMMARY D"&amp;"ATA'!D:D,$C1717)&lt;&gt;1
    ),
    """",
    IFERROR(TEXTJOIN(CHAR(10),TRUE,FILTER('SUMMARY DATA'!G:G,'SUMMARY DATA'!D:D=$C1717)),"""")
  )
)"),"")</f>
        <v/>
      </c>
      <c r="H1717" s="6" t="str">
        <f>IFERROR(__xludf.DUMMYFUNCTION("IFERROR(
  TEXTJOIN(CHAR(10),TRUE,FILTER('SUMMARY DATA'!H:H,'SUMMARY DATA'!A:A=$A1717,'SUMMARY DATA'!C:C=$B1717)),
  IF(
    OR(
      ISNUMBER(SEARCH(""CDM CASH DEPOSIT"",$C1717)),
      ISNUMBER(SEARCH(""CASH DEPOSIT"",$C1717)),
      COUNTIF('SUMMARY D"&amp;"ATA'!D:D,$C1717)&lt;&gt;1
    ),
    """",
    IFERROR(TEXTJOIN(CHAR(10),TRUE,FILTER('SUMMARY DATA'!H:H,'SUMMARY DATA'!D:D=$C1717)),"""")
  )
)"),"")</f>
        <v/>
      </c>
      <c r="I1717" s="6" t="str">
        <f>IFERROR(__xludf.DUMMYFUNCTION("IF(H1717="""","""",
SUM(ARRAYFORMULA(VALUE(SPLIT(H1717,CHAR(10)))))
)"),"")</f>
        <v/>
      </c>
      <c r="J1717" s="2" t="str">
        <f>IFERROR(__xludf.DUMMYFUNCTION("IFERROR(
  TEXTJOIN(CHAR(10),TRUE,FILTER('SUMMARY DATA'!I:I,'SUMMARY DATA'!A:A=$A1717,'SUMMARY DATA'!C:C=$B1717)),
  IF(
    OR(
      ISNUMBER(SEARCH(""CDM CASH DEPOSIT"",$C1717)),
      ISNUMBER(SEARCH(""CASH DEPOSIT"",$C1717)),
      COUNTIF('SUMMARY D"&amp;"ATA'!D:D,$C1717)&lt;&gt;1
    ),
    """",
    IFERROR(TEXTJOIN(CHAR(10),TRUE,FILTER('SUMMARY DATA'!I:I,'SUMMARY DATA'!D:D=$C1717)),"""")
  )
)"),"")</f>
        <v/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 ht="15.75" customHeight="1" spans="1:27">
      <c r="A1718" s="2"/>
      <c r="B1718" s="2"/>
      <c r="C1718" s="2"/>
      <c r="D1718" s="6"/>
      <c r="E1718" s="4" t="str">
        <f>IFERROR(__xludf.DUMMYFUNCTION("IFERROR(
  TEXTJOIN(CHAR(10),TRUE,FILTER('SUMMARY DATA'!E:E,'SUMMARY DATA'!A:A=$A1718,'SUMMARY DATA'!C:C=$B1718)),
  IF(
    OR(
      ISNUMBER(SEARCH(""CDM CASH DEPOSIT"",$C1718)),
      ISNUMBER(SEARCH(""CASH DEPOSIT"",$C1718)),
      COUNTIF('SUMMARY D"&amp;"ATA'!D:D,$C1718)&lt;&gt;1
    ),
    """",
    IFERROR(TEXTJOIN(CHAR(10),TRUE,FILTER('SUMMARY DATA'!E:E,'SUMMARY DATA'!D:D=$C1718)),"""")
  )
)"),"")</f>
        <v/>
      </c>
      <c r="F1718" s="2" t="str">
        <f>IFERROR(__xludf.DUMMYFUNCTION("IFERROR(
  TEXTJOIN(CHAR(10),TRUE,FILTER('SUMMARY DATA'!F:F,'SUMMARY DATA'!A:A=$A1718,'SUMMARY DATA'!C:C=$B1718)),
  IF(
    OR(
      ISNUMBER(SEARCH(""CDM CASH DEPOSIT"",$C1718)),
      ISNUMBER(SEARCH(""CASH DEPOSIT"",$C1718)),
      COUNTIF('SUMMARY D"&amp;"ATA'!D:D,$C1718)&lt;&gt;1
    ),
    """",
    IFERROR(TEXTJOIN(CHAR(10),TRUE,FILTER('SUMMARY DATA'!F:F,'SUMMARY DATA'!D:D=$C1718)),"""")
  )
)"),"")</f>
        <v/>
      </c>
      <c r="G1718" s="2" t="str">
        <f>IFERROR(__xludf.DUMMYFUNCTION("IFERROR(
  TEXTJOIN(CHAR(10),TRUE,FILTER('SUMMARY DATA'!G:G,'SUMMARY DATA'!A:A=$A1718,'SUMMARY DATA'!C:C=$B1718)),
  IF(
    OR(
      ISNUMBER(SEARCH(""CDM CASH DEPOSIT"",$C1718)),
      ISNUMBER(SEARCH(""CASH DEPOSIT"",$C1718)),
      COUNTIF('SUMMARY D"&amp;"ATA'!D:D,$C1718)&lt;&gt;1
    ),
    """",
    IFERROR(TEXTJOIN(CHAR(10),TRUE,FILTER('SUMMARY DATA'!G:G,'SUMMARY DATA'!D:D=$C1718)),"""")
  )
)"),"")</f>
        <v/>
      </c>
      <c r="H1718" s="6" t="str">
        <f>IFERROR(__xludf.DUMMYFUNCTION("IFERROR(
  TEXTJOIN(CHAR(10),TRUE,FILTER('SUMMARY DATA'!H:H,'SUMMARY DATA'!A:A=$A1718,'SUMMARY DATA'!C:C=$B1718)),
  IF(
    OR(
      ISNUMBER(SEARCH(""CDM CASH DEPOSIT"",$C1718)),
      ISNUMBER(SEARCH(""CASH DEPOSIT"",$C1718)),
      COUNTIF('SUMMARY D"&amp;"ATA'!D:D,$C1718)&lt;&gt;1
    ),
    """",
    IFERROR(TEXTJOIN(CHAR(10),TRUE,FILTER('SUMMARY DATA'!H:H,'SUMMARY DATA'!D:D=$C1718)),"""")
  )
)"),"")</f>
        <v/>
      </c>
      <c r="I1718" s="6" t="str">
        <f>IFERROR(__xludf.DUMMYFUNCTION("IF(H1718="""","""",
SUM(ARRAYFORMULA(VALUE(SPLIT(H1718,CHAR(10)))))
)"),"")</f>
        <v/>
      </c>
      <c r="J1718" s="2" t="str">
        <f>IFERROR(__xludf.DUMMYFUNCTION("IFERROR(
  TEXTJOIN(CHAR(10),TRUE,FILTER('SUMMARY DATA'!I:I,'SUMMARY DATA'!A:A=$A1718,'SUMMARY DATA'!C:C=$B1718)),
  IF(
    OR(
      ISNUMBER(SEARCH(""CDM CASH DEPOSIT"",$C1718)),
      ISNUMBER(SEARCH(""CASH DEPOSIT"",$C1718)),
      COUNTIF('SUMMARY D"&amp;"ATA'!D:D,$C1718)&lt;&gt;1
    ),
    """",
    IFERROR(TEXTJOIN(CHAR(10),TRUE,FILTER('SUMMARY DATA'!I:I,'SUMMARY DATA'!D:D=$C1718)),"""")
  )
)"),"")</f>
        <v/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 ht="15.75" customHeight="1" spans="1:27">
      <c r="A1719" s="2"/>
      <c r="B1719" s="2"/>
      <c r="C1719" s="2"/>
      <c r="D1719" s="6"/>
      <c r="E1719" s="4" t="str">
        <f>IFERROR(__xludf.DUMMYFUNCTION("IFERROR(
  TEXTJOIN(CHAR(10),TRUE,FILTER('SUMMARY DATA'!E:E,'SUMMARY DATA'!A:A=$A1719,'SUMMARY DATA'!C:C=$B1719)),
  IF(
    OR(
      ISNUMBER(SEARCH(""CDM CASH DEPOSIT"",$C1719)),
      ISNUMBER(SEARCH(""CASH DEPOSIT"",$C1719)),
      COUNTIF('SUMMARY D"&amp;"ATA'!D:D,$C1719)&lt;&gt;1
    ),
    """",
    IFERROR(TEXTJOIN(CHAR(10),TRUE,FILTER('SUMMARY DATA'!E:E,'SUMMARY DATA'!D:D=$C1719)),"""")
  )
)"),"")</f>
        <v/>
      </c>
      <c r="F1719" s="2" t="str">
        <f>IFERROR(__xludf.DUMMYFUNCTION("IFERROR(
  TEXTJOIN(CHAR(10),TRUE,FILTER('SUMMARY DATA'!F:F,'SUMMARY DATA'!A:A=$A1719,'SUMMARY DATA'!C:C=$B1719)),
  IF(
    OR(
      ISNUMBER(SEARCH(""CDM CASH DEPOSIT"",$C1719)),
      ISNUMBER(SEARCH(""CASH DEPOSIT"",$C1719)),
      COUNTIF('SUMMARY D"&amp;"ATA'!D:D,$C1719)&lt;&gt;1
    ),
    """",
    IFERROR(TEXTJOIN(CHAR(10),TRUE,FILTER('SUMMARY DATA'!F:F,'SUMMARY DATA'!D:D=$C1719)),"""")
  )
)"),"")</f>
        <v/>
      </c>
      <c r="G1719" s="2" t="str">
        <f>IFERROR(__xludf.DUMMYFUNCTION("IFERROR(
  TEXTJOIN(CHAR(10),TRUE,FILTER('SUMMARY DATA'!G:G,'SUMMARY DATA'!A:A=$A1719,'SUMMARY DATA'!C:C=$B1719)),
  IF(
    OR(
      ISNUMBER(SEARCH(""CDM CASH DEPOSIT"",$C1719)),
      ISNUMBER(SEARCH(""CASH DEPOSIT"",$C1719)),
      COUNTIF('SUMMARY D"&amp;"ATA'!D:D,$C1719)&lt;&gt;1
    ),
    """",
    IFERROR(TEXTJOIN(CHAR(10),TRUE,FILTER('SUMMARY DATA'!G:G,'SUMMARY DATA'!D:D=$C1719)),"""")
  )
)"),"")</f>
        <v/>
      </c>
      <c r="H1719" s="6" t="str">
        <f>IFERROR(__xludf.DUMMYFUNCTION("IFERROR(
  TEXTJOIN(CHAR(10),TRUE,FILTER('SUMMARY DATA'!H:H,'SUMMARY DATA'!A:A=$A1719,'SUMMARY DATA'!C:C=$B1719)),
  IF(
    OR(
      ISNUMBER(SEARCH(""CDM CASH DEPOSIT"",$C1719)),
      ISNUMBER(SEARCH(""CASH DEPOSIT"",$C1719)),
      COUNTIF('SUMMARY D"&amp;"ATA'!D:D,$C1719)&lt;&gt;1
    ),
    """",
    IFERROR(TEXTJOIN(CHAR(10),TRUE,FILTER('SUMMARY DATA'!H:H,'SUMMARY DATA'!D:D=$C1719)),"""")
  )
)"),"")</f>
        <v/>
      </c>
      <c r="I1719" s="6" t="str">
        <f>IFERROR(__xludf.DUMMYFUNCTION("IF(H1719="""","""",
SUM(ARRAYFORMULA(VALUE(SPLIT(H1719,CHAR(10)))))
)"),"")</f>
        <v/>
      </c>
      <c r="J1719" s="2" t="str">
        <f>IFERROR(__xludf.DUMMYFUNCTION("IFERROR(
  TEXTJOIN(CHAR(10),TRUE,FILTER('SUMMARY DATA'!I:I,'SUMMARY DATA'!A:A=$A1719,'SUMMARY DATA'!C:C=$B1719)),
  IF(
    OR(
      ISNUMBER(SEARCH(""CDM CASH DEPOSIT"",$C1719)),
      ISNUMBER(SEARCH(""CASH DEPOSIT"",$C1719)),
      COUNTIF('SUMMARY D"&amp;"ATA'!D:D,$C1719)&lt;&gt;1
    ),
    """",
    IFERROR(TEXTJOIN(CHAR(10),TRUE,FILTER('SUMMARY DATA'!I:I,'SUMMARY DATA'!D:D=$C1719)),"""")
  )
)"),"")</f>
        <v/>
      </c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 ht="15.75" customHeight="1" spans="1:27">
      <c r="A1720" s="2"/>
      <c r="B1720" s="2"/>
      <c r="C1720" s="2"/>
      <c r="D1720" s="6"/>
      <c r="E1720" s="4" t="str">
        <f>IFERROR(__xludf.DUMMYFUNCTION("IFERROR(
  TEXTJOIN(CHAR(10),TRUE,FILTER('SUMMARY DATA'!E:E,'SUMMARY DATA'!A:A=$A1720,'SUMMARY DATA'!C:C=$B1720)),
  IF(
    OR(
      ISNUMBER(SEARCH(""CDM CASH DEPOSIT"",$C1720)),
      ISNUMBER(SEARCH(""CASH DEPOSIT"",$C1720)),
      COUNTIF('SUMMARY D"&amp;"ATA'!D:D,$C1720)&lt;&gt;1
    ),
    """",
    IFERROR(TEXTJOIN(CHAR(10),TRUE,FILTER('SUMMARY DATA'!E:E,'SUMMARY DATA'!D:D=$C1720)),"""")
  )
)"),"")</f>
        <v/>
      </c>
      <c r="F1720" s="2" t="str">
        <f>IFERROR(__xludf.DUMMYFUNCTION("IFERROR(
  TEXTJOIN(CHAR(10),TRUE,FILTER('SUMMARY DATA'!F:F,'SUMMARY DATA'!A:A=$A1720,'SUMMARY DATA'!C:C=$B1720)),
  IF(
    OR(
      ISNUMBER(SEARCH(""CDM CASH DEPOSIT"",$C1720)),
      ISNUMBER(SEARCH(""CASH DEPOSIT"",$C1720)),
      COUNTIF('SUMMARY D"&amp;"ATA'!D:D,$C1720)&lt;&gt;1
    ),
    """",
    IFERROR(TEXTJOIN(CHAR(10),TRUE,FILTER('SUMMARY DATA'!F:F,'SUMMARY DATA'!D:D=$C1720)),"""")
  )
)"),"")</f>
        <v/>
      </c>
      <c r="G1720" s="2" t="str">
        <f>IFERROR(__xludf.DUMMYFUNCTION("IFERROR(
  TEXTJOIN(CHAR(10),TRUE,FILTER('SUMMARY DATA'!G:G,'SUMMARY DATA'!A:A=$A1720,'SUMMARY DATA'!C:C=$B1720)),
  IF(
    OR(
      ISNUMBER(SEARCH(""CDM CASH DEPOSIT"",$C1720)),
      ISNUMBER(SEARCH(""CASH DEPOSIT"",$C1720)),
      COUNTIF('SUMMARY D"&amp;"ATA'!D:D,$C1720)&lt;&gt;1
    ),
    """",
    IFERROR(TEXTJOIN(CHAR(10),TRUE,FILTER('SUMMARY DATA'!G:G,'SUMMARY DATA'!D:D=$C1720)),"""")
  )
)"),"")</f>
        <v/>
      </c>
      <c r="H1720" s="6" t="str">
        <f>IFERROR(__xludf.DUMMYFUNCTION("IFERROR(
  TEXTJOIN(CHAR(10),TRUE,FILTER('SUMMARY DATA'!H:H,'SUMMARY DATA'!A:A=$A1720,'SUMMARY DATA'!C:C=$B1720)),
  IF(
    OR(
      ISNUMBER(SEARCH(""CDM CASH DEPOSIT"",$C1720)),
      ISNUMBER(SEARCH(""CASH DEPOSIT"",$C1720)),
      COUNTIF('SUMMARY D"&amp;"ATA'!D:D,$C1720)&lt;&gt;1
    ),
    """",
    IFERROR(TEXTJOIN(CHAR(10),TRUE,FILTER('SUMMARY DATA'!H:H,'SUMMARY DATA'!D:D=$C1720)),"""")
  )
)"),"")</f>
        <v/>
      </c>
      <c r="I1720" s="6" t="str">
        <f>IFERROR(__xludf.DUMMYFUNCTION("IF(H1720="""","""",
SUM(ARRAYFORMULA(VALUE(SPLIT(H1720,CHAR(10)))))
)"),"")</f>
        <v/>
      </c>
      <c r="J1720" s="2" t="str">
        <f>IFERROR(__xludf.DUMMYFUNCTION("IFERROR(
  TEXTJOIN(CHAR(10),TRUE,FILTER('SUMMARY DATA'!I:I,'SUMMARY DATA'!A:A=$A1720,'SUMMARY DATA'!C:C=$B1720)),
  IF(
    OR(
      ISNUMBER(SEARCH(""CDM CASH DEPOSIT"",$C1720)),
      ISNUMBER(SEARCH(""CASH DEPOSIT"",$C1720)),
      COUNTIF('SUMMARY D"&amp;"ATA'!D:D,$C1720)&lt;&gt;1
    ),
    """",
    IFERROR(TEXTJOIN(CHAR(10),TRUE,FILTER('SUMMARY DATA'!I:I,'SUMMARY DATA'!D:D=$C1720)),"""")
  )
)"),"")</f>
        <v/>
      </c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 ht="15.75" customHeight="1" spans="1:27">
      <c r="A1721" s="2"/>
      <c r="B1721" s="2"/>
      <c r="C1721" s="2"/>
      <c r="D1721" s="6"/>
      <c r="E1721" s="4" t="str">
        <f>IFERROR(__xludf.DUMMYFUNCTION("IFERROR(
  TEXTJOIN(CHAR(10),TRUE,FILTER('SUMMARY DATA'!E:E,'SUMMARY DATA'!A:A=$A1721,'SUMMARY DATA'!C:C=$B1721)),
  IF(
    OR(
      ISNUMBER(SEARCH(""CDM CASH DEPOSIT"",$C1721)),
      ISNUMBER(SEARCH(""CASH DEPOSIT"",$C1721)),
      COUNTIF('SUMMARY D"&amp;"ATA'!D:D,$C1721)&lt;&gt;1
    ),
    """",
    IFERROR(TEXTJOIN(CHAR(10),TRUE,FILTER('SUMMARY DATA'!E:E,'SUMMARY DATA'!D:D=$C1721)),"""")
  )
)"),"")</f>
        <v/>
      </c>
      <c r="F1721" s="2" t="str">
        <f>IFERROR(__xludf.DUMMYFUNCTION("IFERROR(
  TEXTJOIN(CHAR(10),TRUE,FILTER('SUMMARY DATA'!F:F,'SUMMARY DATA'!A:A=$A1721,'SUMMARY DATA'!C:C=$B1721)),
  IF(
    OR(
      ISNUMBER(SEARCH(""CDM CASH DEPOSIT"",$C1721)),
      ISNUMBER(SEARCH(""CASH DEPOSIT"",$C1721)),
      COUNTIF('SUMMARY D"&amp;"ATA'!D:D,$C1721)&lt;&gt;1
    ),
    """",
    IFERROR(TEXTJOIN(CHAR(10),TRUE,FILTER('SUMMARY DATA'!F:F,'SUMMARY DATA'!D:D=$C1721)),"""")
  )
)"),"")</f>
        <v/>
      </c>
      <c r="G1721" s="2" t="str">
        <f>IFERROR(__xludf.DUMMYFUNCTION("IFERROR(
  TEXTJOIN(CHAR(10),TRUE,FILTER('SUMMARY DATA'!G:G,'SUMMARY DATA'!A:A=$A1721,'SUMMARY DATA'!C:C=$B1721)),
  IF(
    OR(
      ISNUMBER(SEARCH(""CDM CASH DEPOSIT"",$C1721)),
      ISNUMBER(SEARCH(""CASH DEPOSIT"",$C1721)),
      COUNTIF('SUMMARY D"&amp;"ATA'!D:D,$C1721)&lt;&gt;1
    ),
    """",
    IFERROR(TEXTJOIN(CHAR(10),TRUE,FILTER('SUMMARY DATA'!G:G,'SUMMARY DATA'!D:D=$C1721)),"""")
  )
)"),"")</f>
        <v/>
      </c>
      <c r="H1721" s="6" t="str">
        <f>IFERROR(__xludf.DUMMYFUNCTION("IFERROR(
  TEXTJOIN(CHAR(10),TRUE,FILTER('SUMMARY DATA'!H:H,'SUMMARY DATA'!A:A=$A1721,'SUMMARY DATA'!C:C=$B1721)),
  IF(
    OR(
      ISNUMBER(SEARCH(""CDM CASH DEPOSIT"",$C1721)),
      ISNUMBER(SEARCH(""CASH DEPOSIT"",$C1721)),
      COUNTIF('SUMMARY D"&amp;"ATA'!D:D,$C1721)&lt;&gt;1
    ),
    """",
    IFERROR(TEXTJOIN(CHAR(10),TRUE,FILTER('SUMMARY DATA'!H:H,'SUMMARY DATA'!D:D=$C1721)),"""")
  )
)"),"")</f>
        <v/>
      </c>
      <c r="I1721" s="6" t="str">
        <f>IFERROR(__xludf.DUMMYFUNCTION("IF(H1721="""","""",
SUM(ARRAYFORMULA(VALUE(SPLIT(H1721,CHAR(10)))))
)"),"")</f>
        <v/>
      </c>
      <c r="J1721" s="2" t="str">
        <f>IFERROR(__xludf.DUMMYFUNCTION("IFERROR(
  TEXTJOIN(CHAR(10),TRUE,FILTER('SUMMARY DATA'!I:I,'SUMMARY DATA'!A:A=$A1721,'SUMMARY DATA'!C:C=$B1721)),
  IF(
    OR(
      ISNUMBER(SEARCH(""CDM CASH DEPOSIT"",$C1721)),
      ISNUMBER(SEARCH(""CASH DEPOSIT"",$C1721)),
      COUNTIF('SUMMARY D"&amp;"ATA'!D:D,$C1721)&lt;&gt;1
    ),
    """",
    IFERROR(TEXTJOIN(CHAR(10),TRUE,FILTER('SUMMARY DATA'!I:I,'SUMMARY DATA'!D:D=$C1721)),"""")
  )
)"),"")</f>
        <v/>
      </c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 ht="15.75" customHeight="1" spans="1:27">
      <c r="A1722" s="2"/>
      <c r="B1722" s="2"/>
      <c r="C1722" s="2"/>
      <c r="D1722" s="6"/>
      <c r="E1722" s="4" t="str">
        <f>IFERROR(__xludf.DUMMYFUNCTION("IFERROR(
  TEXTJOIN(CHAR(10),TRUE,FILTER('SUMMARY DATA'!E:E,'SUMMARY DATA'!A:A=$A1722,'SUMMARY DATA'!C:C=$B1722)),
  IF(
    OR(
      ISNUMBER(SEARCH(""CDM CASH DEPOSIT"",$C1722)),
      ISNUMBER(SEARCH(""CASH DEPOSIT"",$C1722)),
      COUNTIF('SUMMARY D"&amp;"ATA'!D:D,$C1722)&lt;&gt;1
    ),
    """",
    IFERROR(TEXTJOIN(CHAR(10),TRUE,FILTER('SUMMARY DATA'!E:E,'SUMMARY DATA'!D:D=$C1722)),"""")
  )
)"),"")</f>
        <v/>
      </c>
      <c r="F1722" s="2" t="str">
        <f>IFERROR(__xludf.DUMMYFUNCTION("IFERROR(
  TEXTJOIN(CHAR(10),TRUE,FILTER('SUMMARY DATA'!F:F,'SUMMARY DATA'!A:A=$A1722,'SUMMARY DATA'!C:C=$B1722)),
  IF(
    OR(
      ISNUMBER(SEARCH(""CDM CASH DEPOSIT"",$C1722)),
      ISNUMBER(SEARCH(""CASH DEPOSIT"",$C1722)),
      COUNTIF('SUMMARY D"&amp;"ATA'!D:D,$C1722)&lt;&gt;1
    ),
    """",
    IFERROR(TEXTJOIN(CHAR(10),TRUE,FILTER('SUMMARY DATA'!F:F,'SUMMARY DATA'!D:D=$C1722)),"""")
  )
)"),"")</f>
        <v/>
      </c>
      <c r="G1722" s="2" t="str">
        <f>IFERROR(__xludf.DUMMYFUNCTION("IFERROR(
  TEXTJOIN(CHAR(10),TRUE,FILTER('SUMMARY DATA'!G:G,'SUMMARY DATA'!A:A=$A1722,'SUMMARY DATA'!C:C=$B1722)),
  IF(
    OR(
      ISNUMBER(SEARCH(""CDM CASH DEPOSIT"",$C1722)),
      ISNUMBER(SEARCH(""CASH DEPOSIT"",$C1722)),
      COUNTIF('SUMMARY D"&amp;"ATA'!D:D,$C1722)&lt;&gt;1
    ),
    """",
    IFERROR(TEXTJOIN(CHAR(10),TRUE,FILTER('SUMMARY DATA'!G:G,'SUMMARY DATA'!D:D=$C1722)),"""")
  )
)"),"")</f>
        <v/>
      </c>
      <c r="H1722" s="6" t="str">
        <f>IFERROR(__xludf.DUMMYFUNCTION("IFERROR(
  TEXTJOIN(CHAR(10),TRUE,FILTER('SUMMARY DATA'!H:H,'SUMMARY DATA'!A:A=$A1722,'SUMMARY DATA'!C:C=$B1722)),
  IF(
    OR(
      ISNUMBER(SEARCH(""CDM CASH DEPOSIT"",$C1722)),
      ISNUMBER(SEARCH(""CASH DEPOSIT"",$C1722)),
      COUNTIF('SUMMARY D"&amp;"ATA'!D:D,$C1722)&lt;&gt;1
    ),
    """",
    IFERROR(TEXTJOIN(CHAR(10),TRUE,FILTER('SUMMARY DATA'!H:H,'SUMMARY DATA'!D:D=$C1722)),"""")
  )
)"),"")</f>
        <v/>
      </c>
      <c r="I1722" s="6" t="str">
        <f>IFERROR(__xludf.DUMMYFUNCTION("IF(H1722="""","""",
SUM(ARRAYFORMULA(VALUE(SPLIT(H1722,CHAR(10)))))
)"),"")</f>
        <v/>
      </c>
      <c r="J1722" s="2" t="str">
        <f>IFERROR(__xludf.DUMMYFUNCTION("IFERROR(
  TEXTJOIN(CHAR(10),TRUE,FILTER('SUMMARY DATA'!I:I,'SUMMARY DATA'!A:A=$A1722,'SUMMARY DATA'!C:C=$B1722)),
  IF(
    OR(
      ISNUMBER(SEARCH(""CDM CASH DEPOSIT"",$C1722)),
      ISNUMBER(SEARCH(""CASH DEPOSIT"",$C1722)),
      COUNTIF('SUMMARY D"&amp;"ATA'!D:D,$C1722)&lt;&gt;1
    ),
    """",
    IFERROR(TEXTJOIN(CHAR(10),TRUE,FILTER('SUMMARY DATA'!I:I,'SUMMARY DATA'!D:D=$C1722)),"""")
  )
)"),"")</f>
        <v/>
      </c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 ht="15.75" customHeight="1" spans="1:27">
      <c r="A1723" s="2"/>
      <c r="B1723" s="2"/>
      <c r="C1723" s="2"/>
      <c r="D1723" s="6"/>
      <c r="E1723" s="4" t="str">
        <f>IFERROR(__xludf.DUMMYFUNCTION("IFERROR(
  TEXTJOIN(CHAR(10),TRUE,FILTER('SUMMARY DATA'!E:E,'SUMMARY DATA'!A:A=$A1723,'SUMMARY DATA'!C:C=$B1723)),
  IF(
    OR(
      ISNUMBER(SEARCH(""CDM CASH DEPOSIT"",$C1723)),
      ISNUMBER(SEARCH(""CASH DEPOSIT"",$C1723)),
      COUNTIF('SUMMARY D"&amp;"ATA'!D:D,$C1723)&lt;&gt;1
    ),
    """",
    IFERROR(TEXTJOIN(CHAR(10),TRUE,FILTER('SUMMARY DATA'!E:E,'SUMMARY DATA'!D:D=$C1723)),"""")
  )
)"),"")</f>
        <v/>
      </c>
      <c r="F1723" s="2" t="str">
        <f>IFERROR(__xludf.DUMMYFUNCTION("IFERROR(
  TEXTJOIN(CHAR(10),TRUE,FILTER('SUMMARY DATA'!F:F,'SUMMARY DATA'!A:A=$A1723,'SUMMARY DATA'!C:C=$B1723)),
  IF(
    OR(
      ISNUMBER(SEARCH(""CDM CASH DEPOSIT"",$C1723)),
      ISNUMBER(SEARCH(""CASH DEPOSIT"",$C1723)),
      COUNTIF('SUMMARY D"&amp;"ATA'!D:D,$C1723)&lt;&gt;1
    ),
    """",
    IFERROR(TEXTJOIN(CHAR(10),TRUE,FILTER('SUMMARY DATA'!F:F,'SUMMARY DATA'!D:D=$C1723)),"""")
  )
)"),"")</f>
        <v/>
      </c>
      <c r="G1723" s="2" t="str">
        <f>IFERROR(__xludf.DUMMYFUNCTION("IFERROR(
  TEXTJOIN(CHAR(10),TRUE,FILTER('SUMMARY DATA'!G:G,'SUMMARY DATA'!A:A=$A1723,'SUMMARY DATA'!C:C=$B1723)),
  IF(
    OR(
      ISNUMBER(SEARCH(""CDM CASH DEPOSIT"",$C1723)),
      ISNUMBER(SEARCH(""CASH DEPOSIT"",$C1723)),
      COUNTIF('SUMMARY D"&amp;"ATA'!D:D,$C1723)&lt;&gt;1
    ),
    """",
    IFERROR(TEXTJOIN(CHAR(10),TRUE,FILTER('SUMMARY DATA'!G:G,'SUMMARY DATA'!D:D=$C1723)),"""")
  )
)"),"")</f>
        <v/>
      </c>
      <c r="H1723" s="6" t="str">
        <f>IFERROR(__xludf.DUMMYFUNCTION("IFERROR(
  TEXTJOIN(CHAR(10),TRUE,FILTER('SUMMARY DATA'!H:H,'SUMMARY DATA'!A:A=$A1723,'SUMMARY DATA'!C:C=$B1723)),
  IF(
    OR(
      ISNUMBER(SEARCH(""CDM CASH DEPOSIT"",$C1723)),
      ISNUMBER(SEARCH(""CASH DEPOSIT"",$C1723)),
      COUNTIF('SUMMARY D"&amp;"ATA'!D:D,$C1723)&lt;&gt;1
    ),
    """",
    IFERROR(TEXTJOIN(CHAR(10),TRUE,FILTER('SUMMARY DATA'!H:H,'SUMMARY DATA'!D:D=$C1723)),"""")
  )
)"),"")</f>
        <v/>
      </c>
      <c r="I1723" s="6" t="str">
        <f>IFERROR(__xludf.DUMMYFUNCTION("IF(H1723="""","""",
SUM(ARRAYFORMULA(VALUE(SPLIT(H1723,CHAR(10)))))
)"),"")</f>
        <v/>
      </c>
      <c r="J1723" s="2" t="str">
        <f>IFERROR(__xludf.DUMMYFUNCTION("IFERROR(
  TEXTJOIN(CHAR(10),TRUE,FILTER('SUMMARY DATA'!I:I,'SUMMARY DATA'!A:A=$A1723,'SUMMARY DATA'!C:C=$B1723)),
  IF(
    OR(
      ISNUMBER(SEARCH(""CDM CASH DEPOSIT"",$C1723)),
      ISNUMBER(SEARCH(""CASH DEPOSIT"",$C1723)),
      COUNTIF('SUMMARY D"&amp;"ATA'!D:D,$C1723)&lt;&gt;1
    ),
    """",
    IFERROR(TEXTJOIN(CHAR(10),TRUE,FILTER('SUMMARY DATA'!I:I,'SUMMARY DATA'!D:D=$C1723)),"""")
  )
)"),"")</f>
        <v/>
      </c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 ht="15.75" customHeight="1" spans="1:27">
      <c r="A1724" s="2"/>
      <c r="B1724" s="2"/>
      <c r="C1724" s="2"/>
      <c r="D1724" s="6"/>
      <c r="E1724" s="4" t="str">
        <f>IFERROR(__xludf.DUMMYFUNCTION("IFERROR(
  TEXTJOIN(CHAR(10),TRUE,FILTER('SUMMARY DATA'!E:E,'SUMMARY DATA'!A:A=$A1724,'SUMMARY DATA'!C:C=$B1724)),
  IF(
    OR(
      ISNUMBER(SEARCH(""CDM CASH DEPOSIT"",$C1724)),
      ISNUMBER(SEARCH(""CASH DEPOSIT"",$C1724)),
      COUNTIF('SUMMARY D"&amp;"ATA'!D:D,$C1724)&lt;&gt;1
    ),
    """",
    IFERROR(TEXTJOIN(CHAR(10),TRUE,FILTER('SUMMARY DATA'!E:E,'SUMMARY DATA'!D:D=$C1724)),"""")
  )
)"),"")</f>
        <v/>
      </c>
      <c r="F1724" s="2" t="str">
        <f>IFERROR(__xludf.DUMMYFUNCTION("IFERROR(
  TEXTJOIN(CHAR(10),TRUE,FILTER('SUMMARY DATA'!F:F,'SUMMARY DATA'!A:A=$A1724,'SUMMARY DATA'!C:C=$B1724)),
  IF(
    OR(
      ISNUMBER(SEARCH(""CDM CASH DEPOSIT"",$C1724)),
      ISNUMBER(SEARCH(""CASH DEPOSIT"",$C1724)),
      COUNTIF('SUMMARY D"&amp;"ATA'!D:D,$C1724)&lt;&gt;1
    ),
    """",
    IFERROR(TEXTJOIN(CHAR(10),TRUE,FILTER('SUMMARY DATA'!F:F,'SUMMARY DATA'!D:D=$C1724)),"""")
  )
)"),"")</f>
        <v/>
      </c>
      <c r="G1724" s="2" t="str">
        <f>IFERROR(__xludf.DUMMYFUNCTION("IFERROR(
  TEXTJOIN(CHAR(10),TRUE,FILTER('SUMMARY DATA'!G:G,'SUMMARY DATA'!A:A=$A1724,'SUMMARY DATA'!C:C=$B1724)),
  IF(
    OR(
      ISNUMBER(SEARCH(""CDM CASH DEPOSIT"",$C1724)),
      ISNUMBER(SEARCH(""CASH DEPOSIT"",$C1724)),
      COUNTIF('SUMMARY D"&amp;"ATA'!D:D,$C1724)&lt;&gt;1
    ),
    """",
    IFERROR(TEXTJOIN(CHAR(10),TRUE,FILTER('SUMMARY DATA'!G:G,'SUMMARY DATA'!D:D=$C1724)),"""")
  )
)"),"")</f>
        <v/>
      </c>
      <c r="H1724" s="6" t="str">
        <f>IFERROR(__xludf.DUMMYFUNCTION("IFERROR(
  TEXTJOIN(CHAR(10),TRUE,FILTER('SUMMARY DATA'!H:H,'SUMMARY DATA'!A:A=$A1724,'SUMMARY DATA'!C:C=$B1724)),
  IF(
    OR(
      ISNUMBER(SEARCH(""CDM CASH DEPOSIT"",$C1724)),
      ISNUMBER(SEARCH(""CASH DEPOSIT"",$C1724)),
      COUNTIF('SUMMARY D"&amp;"ATA'!D:D,$C1724)&lt;&gt;1
    ),
    """",
    IFERROR(TEXTJOIN(CHAR(10),TRUE,FILTER('SUMMARY DATA'!H:H,'SUMMARY DATA'!D:D=$C1724)),"""")
  )
)"),"")</f>
        <v/>
      </c>
      <c r="I1724" s="6" t="str">
        <f>IFERROR(__xludf.DUMMYFUNCTION("IF(H1724="""","""",
SUM(ARRAYFORMULA(VALUE(SPLIT(H1724,CHAR(10)))))
)"),"")</f>
        <v/>
      </c>
      <c r="J1724" s="2" t="str">
        <f>IFERROR(__xludf.DUMMYFUNCTION("IFERROR(
  TEXTJOIN(CHAR(10),TRUE,FILTER('SUMMARY DATA'!I:I,'SUMMARY DATA'!A:A=$A1724,'SUMMARY DATA'!C:C=$B1724)),
  IF(
    OR(
      ISNUMBER(SEARCH(""CDM CASH DEPOSIT"",$C1724)),
      ISNUMBER(SEARCH(""CASH DEPOSIT"",$C1724)),
      COUNTIF('SUMMARY D"&amp;"ATA'!D:D,$C1724)&lt;&gt;1
    ),
    """",
    IFERROR(TEXTJOIN(CHAR(10),TRUE,FILTER('SUMMARY DATA'!I:I,'SUMMARY DATA'!D:D=$C1724)),"""")
  )
)"),"")</f>
        <v/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 ht="15.75" customHeight="1" spans="1:27">
      <c r="A1725" s="2"/>
      <c r="B1725" s="2"/>
      <c r="C1725" s="2"/>
      <c r="D1725" s="6"/>
      <c r="E1725" s="4" t="str">
        <f>IFERROR(__xludf.DUMMYFUNCTION("IFERROR(
  TEXTJOIN(CHAR(10),TRUE,FILTER('SUMMARY DATA'!E:E,'SUMMARY DATA'!A:A=$A1725,'SUMMARY DATA'!C:C=$B1725)),
  IF(
    OR(
      ISNUMBER(SEARCH(""CDM CASH DEPOSIT"",$C1725)),
      ISNUMBER(SEARCH(""CASH DEPOSIT"",$C1725)),
      COUNTIF('SUMMARY D"&amp;"ATA'!D:D,$C1725)&lt;&gt;1
    ),
    """",
    IFERROR(TEXTJOIN(CHAR(10),TRUE,FILTER('SUMMARY DATA'!E:E,'SUMMARY DATA'!D:D=$C1725)),"""")
  )
)"),"")</f>
        <v/>
      </c>
      <c r="F1725" s="2" t="str">
        <f>IFERROR(__xludf.DUMMYFUNCTION("IFERROR(
  TEXTJOIN(CHAR(10),TRUE,FILTER('SUMMARY DATA'!F:F,'SUMMARY DATA'!A:A=$A1725,'SUMMARY DATA'!C:C=$B1725)),
  IF(
    OR(
      ISNUMBER(SEARCH(""CDM CASH DEPOSIT"",$C1725)),
      ISNUMBER(SEARCH(""CASH DEPOSIT"",$C1725)),
      COUNTIF('SUMMARY D"&amp;"ATA'!D:D,$C1725)&lt;&gt;1
    ),
    """",
    IFERROR(TEXTJOIN(CHAR(10),TRUE,FILTER('SUMMARY DATA'!F:F,'SUMMARY DATA'!D:D=$C1725)),"""")
  )
)"),"")</f>
        <v/>
      </c>
      <c r="G1725" s="2" t="str">
        <f>IFERROR(__xludf.DUMMYFUNCTION("IFERROR(
  TEXTJOIN(CHAR(10),TRUE,FILTER('SUMMARY DATA'!G:G,'SUMMARY DATA'!A:A=$A1725,'SUMMARY DATA'!C:C=$B1725)),
  IF(
    OR(
      ISNUMBER(SEARCH(""CDM CASH DEPOSIT"",$C1725)),
      ISNUMBER(SEARCH(""CASH DEPOSIT"",$C1725)),
      COUNTIF('SUMMARY D"&amp;"ATA'!D:D,$C1725)&lt;&gt;1
    ),
    """",
    IFERROR(TEXTJOIN(CHAR(10),TRUE,FILTER('SUMMARY DATA'!G:G,'SUMMARY DATA'!D:D=$C1725)),"""")
  )
)"),"")</f>
        <v/>
      </c>
      <c r="H1725" s="6" t="str">
        <f>IFERROR(__xludf.DUMMYFUNCTION("IFERROR(
  TEXTJOIN(CHAR(10),TRUE,FILTER('SUMMARY DATA'!H:H,'SUMMARY DATA'!A:A=$A1725,'SUMMARY DATA'!C:C=$B1725)),
  IF(
    OR(
      ISNUMBER(SEARCH(""CDM CASH DEPOSIT"",$C1725)),
      ISNUMBER(SEARCH(""CASH DEPOSIT"",$C1725)),
      COUNTIF('SUMMARY D"&amp;"ATA'!D:D,$C1725)&lt;&gt;1
    ),
    """",
    IFERROR(TEXTJOIN(CHAR(10),TRUE,FILTER('SUMMARY DATA'!H:H,'SUMMARY DATA'!D:D=$C1725)),"""")
  )
)"),"")</f>
        <v/>
      </c>
      <c r="I1725" s="6" t="str">
        <f>IFERROR(__xludf.DUMMYFUNCTION("IF(H1725="""","""",
SUM(ARRAYFORMULA(VALUE(SPLIT(H1725,CHAR(10)))))
)"),"")</f>
        <v/>
      </c>
      <c r="J1725" s="2" t="str">
        <f>IFERROR(__xludf.DUMMYFUNCTION("IFERROR(
  TEXTJOIN(CHAR(10),TRUE,FILTER('SUMMARY DATA'!I:I,'SUMMARY DATA'!A:A=$A1725,'SUMMARY DATA'!C:C=$B1725)),
  IF(
    OR(
      ISNUMBER(SEARCH(""CDM CASH DEPOSIT"",$C1725)),
      ISNUMBER(SEARCH(""CASH DEPOSIT"",$C1725)),
      COUNTIF('SUMMARY D"&amp;"ATA'!D:D,$C1725)&lt;&gt;1
    ),
    """",
    IFERROR(TEXTJOIN(CHAR(10),TRUE,FILTER('SUMMARY DATA'!I:I,'SUMMARY DATA'!D:D=$C1725)),"""")
  )
)"),"")</f>
        <v/>
      </c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 ht="15.75" customHeight="1" spans="1:27">
      <c r="A1726" s="2"/>
      <c r="B1726" s="2"/>
      <c r="C1726" s="2"/>
      <c r="D1726" s="6"/>
      <c r="E1726" s="4" t="str">
        <f>IFERROR(__xludf.DUMMYFUNCTION("IFERROR(
  TEXTJOIN(CHAR(10),TRUE,FILTER('SUMMARY DATA'!E:E,'SUMMARY DATA'!A:A=$A1726,'SUMMARY DATA'!C:C=$B1726)),
  IF(
    OR(
      ISNUMBER(SEARCH(""CDM CASH DEPOSIT"",$C1726)),
      ISNUMBER(SEARCH(""CASH DEPOSIT"",$C1726)),
      COUNTIF('SUMMARY D"&amp;"ATA'!D:D,$C1726)&lt;&gt;1
    ),
    """",
    IFERROR(TEXTJOIN(CHAR(10),TRUE,FILTER('SUMMARY DATA'!E:E,'SUMMARY DATA'!D:D=$C1726)),"""")
  )
)"),"")</f>
        <v/>
      </c>
      <c r="F1726" s="2" t="str">
        <f>IFERROR(__xludf.DUMMYFUNCTION("IFERROR(
  TEXTJOIN(CHAR(10),TRUE,FILTER('SUMMARY DATA'!F:F,'SUMMARY DATA'!A:A=$A1726,'SUMMARY DATA'!C:C=$B1726)),
  IF(
    OR(
      ISNUMBER(SEARCH(""CDM CASH DEPOSIT"",$C1726)),
      ISNUMBER(SEARCH(""CASH DEPOSIT"",$C1726)),
      COUNTIF('SUMMARY D"&amp;"ATA'!D:D,$C1726)&lt;&gt;1
    ),
    """",
    IFERROR(TEXTJOIN(CHAR(10),TRUE,FILTER('SUMMARY DATA'!F:F,'SUMMARY DATA'!D:D=$C1726)),"""")
  )
)"),"")</f>
        <v/>
      </c>
      <c r="G1726" s="2" t="str">
        <f>IFERROR(__xludf.DUMMYFUNCTION("IFERROR(
  TEXTJOIN(CHAR(10),TRUE,FILTER('SUMMARY DATA'!G:G,'SUMMARY DATA'!A:A=$A1726,'SUMMARY DATA'!C:C=$B1726)),
  IF(
    OR(
      ISNUMBER(SEARCH(""CDM CASH DEPOSIT"",$C1726)),
      ISNUMBER(SEARCH(""CASH DEPOSIT"",$C1726)),
      COUNTIF('SUMMARY D"&amp;"ATA'!D:D,$C1726)&lt;&gt;1
    ),
    """",
    IFERROR(TEXTJOIN(CHAR(10),TRUE,FILTER('SUMMARY DATA'!G:G,'SUMMARY DATA'!D:D=$C1726)),"""")
  )
)"),"")</f>
        <v/>
      </c>
      <c r="H1726" s="6" t="str">
        <f>IFERROR(__xludf.DUMMYFUNCTION("IFERROR(
  TEXTJOIN(CHAR(10),TRUE,FILTER('SUMMARY DATA'!H:H,'SUMMARY DATA'!A:A=$A1726,'SUMMARY DATA'!C:C=$B1726)),
  IF(
    OR(
      ISNUMBER(SEARCH(""CDM CASH DEPOSIT"",$C1726)),
      ISNUMBER(SEARCH(""CASH DEPOSIT"",$C1726)),
      COUNTIF('SUMMARY D"&amp;"ATA'!D:D,$C1726)&lt;&gt;1
    ),
    """",
    IFERROR(TEXTJOIN(CHAR(10),TRUE,FILTER('SUMMARY DATA'!H:H,'SUMMARY DATA'!D:D=$C1726)),"""")
  )
)"),"")</f>
        <v/>
      </c>
      <c r="I1726" s="6" t="str">
        <f>IFERROR(__xludf.DUMMYFUNCTION("IF(H1726="""","""",
SUM(ARRAYFORMULA(VALUE(SPLIT(H1726,CHAR(10)))))
)"),"")</f>
        <v/>
      </c>
      <c r="J1726" s="2" t="str">
        <f>IFERROR(__xludf.DUMMYFUNCTION("IFERROR(
  TEXTJOIN(CHAR(10),TRUE,FILTER('SUMMARY DATA'!I:I,'SUMMARY DATA'!A:A=$A1726,'SUMMARY DATA'!C:C=$B1726)),
  IF(
    OR(
      ISNUMBER(SEARCH(""CDM CASH DEPOSIT"",$C1726)),
      ISNUMBER(SEARCH(""CASH DEPOSIT"",$C1726)),
      COUNTIF('SUMMARY D"&amp;"ATA'!D:D,$C1726)&lt;&gt;1
    ),
    """",
    IFERROR(TEXTJOIN(CHAR(10),TRUE,FILTER('SUMMARY DATA'!I:I,'SUMMARY DATA'!D:D=$C1726)),"""")
  )
)"),"")</f>
        <v/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 ht="15.75" customHeight="1" spans="1:27">
      <c r="A1727" s="2"/>
      <c r="B1727" s="2"/>
      <c r="C1727" s="2"/>
      <c r="D1727" s="6"/>
      <c r="E1727" s="4" t="str">
        <f>IFERROR(__xludf.DUMMYFUNCTION("IFERROR(
  TEXTJOIN(CHAR(10),TRUE,FILTER('SUMMARY DATA'!E:E,'SUMMARY DATA'!A:A=$A1727,'SUMMARY DATA'!C:C=$B1727)),
  IF(
    OR(
      ISNUMBER(SEARCH(""CDM CASH DEPOSIT"",$C1727)),
      ISNUMBER(SEARCH(""CASH DEPOSIT"",$C1727)),
      COUNTIF('SUMMARY D"&amp;"ATA'!D:D,$C1727)&lt;&gt;1
    ),
    """",
    IFERROR(TEXTJOIN(CHAR(10),TRUE,FILTER('SUMMARY DATA'!E:E,'SUMMARY DATA'!D:D=$C1727)),"""")
  )
)"),"")</f>
        <v/>
      </c>
      <c r="F1727" s="2" t="str">
        <f>IFERROR(__xludf.DUMMYFUNCTION("IFERROR(
  TEXTJOIN(CHAR(10),TRUE,FILTER('SUMMARY DATA'!F:F,'SUMMARY DATA'!A:A=$A1727,'SUMMARY DATA'!C:C=$B1727)),
  IF(
    OR(
      ISNUMBER(SEARCH(""CDM CASH DEPOSIT"",$C1727)),
      ISNUMBER(SEARCH(""CASH DEPOSIT"",$C1727)),
      COUNTIF('SUMMARY D"&amp;"ATA'!D:D,$C1727)&lt;&gt;1
    ),
    """",
    IFERROR(TEXTJOIN(CHAR(10),TRUE,FILTER('SUMMARY DATA'!F:F,'SUMMARY DATA'!D:D=$C1727)),"""")
  )
)"),"")</f>
        <v/>
      </c>
      <c r="G1727" s="2" t="str">
        <f>IFERROR(__xludf.DUMMYFUNCTION("IFERROR(
  TEXTJOIN(CHAR(10),TRUE,FILTER('SUMMARY DATA'!G:G,'SUMMARY DATA'!A:A=$A1727,'SUMMARY DATA'!C:C=$B1727)),
  IF(
    OR(
      ISNUMBER(SEARCH(""CDM CASH DEPOSIT"",$C1727)),
      ISNUMBER(SEARCH(""CASH DEPOSIT"",$C1727)),
      COUNTIF('SUMMARY D"&amp;"ATA'!D:D,$C1727)&lt;&gt;1
    ),
    """",
    IFERROR(TEXTJOIN(CHAR(10),TRUE,FILTER('SUMMARY DATA'!G:G,'SUMMARY DATA'!D:D=$C1727)),"""")
  )
)"),"")</f>
        <v/>
      </c>
      <c r="H1727" s="6" t="str">
        <f>IFERROR(__xludf.DUMMYFUNCTION("IFERROR(
  TEXTJOIN(CHAR(10),TRUE,FILTER('SUMMARY DATA'!H:H,'SUMMARY DATA'!A:A=$A1727,'SUMMARY DATA'!C:C=$B1727)),
  IF(
    OR(
      ISNUMBER(SEARCH(""CDM CASH DEPOSIT"",$C1727)),
      ISNUMBER(SEARCH(""CASH DEPOSIT"",$C1727)),
      COUNTIF('SUMMARY D"&amp;"ATA'!D:D,$C1727)&lt;&gt;1
    ),
    """",
    IFERROR(TEXTJOIN(CHAR(10),TRUE,FILTER('SUMMARY DATA'!H:H,'SUMMARY DATA'!D:D=$C1727)),"""")
  )
)"),"")</f>
        <v/>
      </c>
      <c r="I1727" s="6" t="str">
        <f>IFERROR(__xludf.DUMMYFUNCTION("IF(H1727="""","""",
SUM(ARRAYFORMULA(VALUE(SPLIT(H1727,CHAR(10)))))
)"),"")</f>
        <v/>
      </c>
      <c r="J1727" s="2" t="str">
        <f>IFERROR(__xludf.DUMMYFUNCTION("IFERROR(
  TEXTJOIN(CHAR(10),TRUE,FILTER('SUMMARY DATA'!I:I,'SUMMARY DATA'!A:A=$A1727,'SUMMARY DATA'!C:C=$B1727)),
  IF(
    OR(
      ISNUMBER(SEARCH(""CDM CASH DEPOSIT"",$C1727)),
      ISNUMBER(SEARCH(""CASH DEPOSIT"",$C1727)),
      COUNTIF('SUMMARY D"&amp;"ATA'!D:D,$C1727)&lt;&gt;1
    ),
    """",
    IFERROR(TEXTJOIN(CHAR(10),TRUE,FILTER('SUMMARY DATA'!I:I,'SUMMARY DATA'!D:D=$C1727)),"""")
  )
)"),"")</f>
        <v/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 ht="15.75" customHeight="1" spans="1:27">
      <c r="A1728" s="2"/>
      <c r="B1728" s="2"/>
      <c r="C1728" s="2"/>
      <c r="D1728" s="6"/>
      <c r="E1728" s="4" t="str">
        <f>IFERROR(__xludf.DUMMYFUNCTION("IFERROR(
  TEXTJOIN(CHAR(10),TRUE,FILTER('SUMMARY DATA'!E:E,'SUMMARY DATA'!A:A=$A1728,'SUMMARY DATA'!C:C=$B1728)),
  IF(
    OR(
      ISNUMBER(SEARCH(""CDM CASH DEPOSIT"",$C1728)),
      ISNUMBER(SEARCH(""CASH DEPOSIT"",$C1728)),
      COUNTIF('SUMMARY D"&amp;"ATA'!D:D,$C1728)&lt;&gt;1
    ),
    """",
    IFERROR(TEXTJOIN(CHAR(10),TRUE,FILTER('SUMMARY DATA'!E:E,'SUMMARY DATA'!D:D=$C1728)),"""")
  )
)"),"")</f>
        <v/>
      </c>
      <c r="F1728" s="2" t="str">
        <f>IFERROR(__xludf.DUMMYFUNCTION("IFERROR(
  TEXTJOIN(CHAR(10),TRUE,FILTER('SUMMARY DATA'!F:F,'SUMMARY DATA'!A:A=$A1728,'SUMMARY DATA'!C:C=$B1728)),
  IF(
    OR(
      ISNUMBER(SEARCH(""CDM CASH DEPOSIT"",$C1728)),
      ISNUMBER(SEARCH(""CASH DEPOSIT"",$C1728)),
      COUNTIF('SUMMARY D"&amp;"ATA'!D:D,$C1728)&lt;&gt;1
    ),
    """",
    IFERROR(TEXTJOIN(CHAR(10),TRUE,FILTER('SUMMARY DATA'!F:F,'SUMMARY DATA'!D:D=$C1728)),"""")
  )
)"),"")</f>
        <v/>
      </c>
      <c r="G1728" s="2" t="str">
        <f>IFERROR(__xludf.DUMMYFUNCTION("IFERROR(
  TEXTJOIN(CHAR(10),TRUE,FILTER('SUMMARY DATA'!G:G,'SUMMARY DATA'!A:A=$A1728,'SUMMARY DATA'!C:C=$B1728)),
  IF(
    OR(
      ISNUMBER(SEARCH(""CDM CASH DEPOSIT"",$C1728)),
      ISNUMBER(SEARCH(""CASH DEPOSIT"",$C1728)),
      COUNTIF('SUMMARY D"&amp;"ATA'!D:D,$C1728)&lt;&gt;1
    ),
    """",
    IFERROR(TEXTJOIN(CHAR(10),TRUE,FILTER('SUMMARY DATA'!G:G,'SUMMARY DATA'!D:D=$C1728)),"""")
  )
)"),"")</f>
        <v/>
      </c>
      <c r="H1728" s="6" t="str">
        <f>IFERROR(__xludf.DUMMYFUNCTION("IFERROR(
  TEXTJOIN(CHAR(10),TRUE,FILTER('SUMMARY DATA'!H:H,'SUMMARY DATA'!A:A=$A1728,'SUMMARY DATA'!C:C=$B1728)),
  IF(
    OR(
      ISNUMBER(SEARCH(""CDM CASH DEPOSIT"",$C1728)),
      ISNUMBER(SEARCH(""CASH DEPOSIT"",$C1728)),
      COUNTIF('SUMMARY D"&amp;"ATA'!D:D,$C1728)&lt;&gt;1
    ),
    """",
    IFERROR(TEXTJOIN(CHAR(10),TRUE,FILTER('SUMMARY DATA'!H:H,'SUMMARY DATA'!D:D=$C1728)),"""")
  )
)"),"")</f>
        <v/>
      </c>
      <c r="I1728" s="6" t="str">
        <f>IFERROR(__xludf.DUMMYFUNCTION("IF(H1728="""","""",
SUM(ARRAYFORMULA(VALUE(SPLIT(H1728,CHAR(10)))))
)"),"")</f>
        <v/>
      </c>
      <c r="J1728" s="2" t="str">
        <f>IFERROR(__xludf.DUMMYFUNCTION("IFERROR(
  TEXTJOIN(CHAR(10),TRUE,FILTER('SUMMARY DATA'!I:I,'SUMMARY DATA'!A:A=$A1728,'SUMMARY DATA'!C:C=$B1728)),
  IF(
    OR(
      ISNUMBER(SEARCH(""CDM CASH DEPOSIT"",$C1728)),
      ISNUMBER(SEARCH(""CASH DEPOSIT"",$C1728)),
      COUNTIF('SUMMARY D"&amp;"ATA'!D:D,$C1728)&lt;&gt;1
    ),
    """",
    IFERROR(TEXTJOIN(CHAR(10),TRUE,FILTER('SUMMARY DATA'!I:I,'SUMMARY DATA'!D:D=$C1728)),"""")
  )
)"),"")</f>
        <v/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 ht="15.75" customHeight="1" spans="1:27">
      <c r="A1729" s="2"/>
      <c r="B1729" s="2"/>
      <c r="C1729" s="2"/>
      <c r="D1729" s="6"/>
      <c r="E1729" s="4" t="str">
        <f>IFERROR(__xludf.DUMMYFUNCTION("IFERROR(
  TEXTJOIN(CHAR(10),TRUE,FILTER('SUMMARY DATA'!E:E,'SUMMARY DATA'!A:A=$A1729,'SUMMARY DATA'!C:C=$B1729)),
  IF(
    OR(
      ISNUMBER(SEARCH(""CDM CASH DEPOSIT"",$C1729)),
      ISNUMBER(SEARCH(""CASH DEPOSIT"",$C1729)),
      COUNTIF('SUMMARY D"&amp;"ATA'!D:D,$C1729)&lt;&gt;1
    ),
    """",
    IFERROR(TEXTJOIN(CHAR(10),TRUE,FILTER('SUMMARY DATA'!E:E,'SUMMARY DATA'!D:D=$C1729)),"""")
  )
)"),"")</f>
        <v/>
      </c>
      <c r="F1729" s="2" t="str">
        <f>IFERROR(__xludf.DUMMYFUNCTION("IFERROR(
  TEXTJOIN(CHAR(10),TRUE,FILTER('SUMMARY DATA'!F:F,'SUMMARY DATA'!A:A=$A1729,'SUMMARY DATA'!C:C=$B1729)),
  IF(
    OR(
      ISNUMBER(SEARCH(""CDM CASH DEPOSIT"",$C1729)),
      ISNUMBER(SEARCH(""CASH DEPOSIT"",$C1729)),
      COUNTIF('SUMMARY D"&amp;"ATA'!D:D,$C1729)&lt;&gt;1
    ),
    """",
    IFERROR(TEXTJOIN(CHAR(10),TRUE,FILTER('SUMMARY DATA'!F:F,'SUMMARY DATA'!D:D=$C1729)),"""")
  )
)"),"")</f>
        <v/>
      </c>
      <c r="G1729" s="2" t="str">
        <f>IFERROR(__xludf.DUMMYFUNCTION("IFERROR(
  TEXTJOIN(CHAR(10),TRUE,FILTER('SUMMARY DATA'!G:G,'SUMMARY DATA'!A:A=$A1729,'SUMMARY DATA'!C:C=$B1729)),
  IF(
    OR(
      ISNUMBER(SEARCH(""CDM CASH DEPOSIT"",$C1729)),
      ISNUMBER(SEARCH(""CASH DEPOSIT"",$C1729)),
      COUNTIF('SUMMARY D"&amp;"ATA'!D:D,$C1729)&lt;&gt;1
    ),
    """",
    IFERROR(TEXTJOIN(CHAR(10),TRUE,FILTER('SUMMARY DATA'!G:G,'SUMMARY DATA'!D:D=$C1729)),"""")
  )
)"),"")</f>
        <v/>
      </c>
      <c r="H1729" s="6" t="str">
        <f>IFERROR(__xludf.DUMMYFUNCTION("IFERROR(
  TEXTJOIN(CHAR(10),TRUE,FILTER('SUMMARY DATA'!H:H,'SUMMARY DATA'!A:A=$A1729,'SUMMARY DATA'!C:C=$B1729)),
  IF(
    OR(
      ISNUMBER(SEARCH(""CDM CASH DEPOSIT"",$C1729)),
      ISNUMBER(SEARCH(""CASH DEPOSIT"",$C1729)),
      COUNTIF('SUMMARY D"&amp;"ATA'!D:D,$C1729)&lt;&gt;1
    ),
    """",
    IFERROR(TEXTJOIN(CHAR(10),TRUE,FILTER('SUMMARY DATA'!H:H,'SUMMARY DATA'!D:D=$C1729)),"""")
  )
)"),"")</f>
        <v/>
      </c>
      <c r="I1729" s="6" t="str">
        <f>IFERROR(__xludf.DUMMYFUNCTION("IF(H1729="""","""",
SUM(ARRAYFORMULA(VALUE(SPLIT(H1729,CHAR(10)))))
)"),"")</f>
        <v/>
      </c>
      <c r="J1729" s="2" t="str">
        <f>IFERROR(__xludf.DUMMYFUNCTION("IFERROR(
  TEXTJOIN(CHAR(10),TRUE,FILTER('SUMMARY DATA'!I:I,'SUMMARY DATA'!A:A=$A1729,'SUMMARY DATA'!C:C=$B1729)),
  IF(
    OR(
      ISNUMBER(SEARCH(""CDM CASH DEPOSIT"",$C1729)),
      ISNUMBER(SEARCH(""CASH DEPOSIT"",$C1729)),
      COUNTIF('SUMMARY D"&amp;"ATA'!D:D,$C1729)&lt;&gt;1
    ),
    """",
    IFERROR(TEXTJOIN(CHAR(10),TRUE,FILTER('SUMMARY DATA'!I:I,'SUMMARY DATA'!D:D=$C1729)),"""")
  )
)"),"")</f>
        <v/>
      </c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 ht="15.75" customHeight="1" spans="1:27">
      <c r="A1730" s="2"/>
      <c r="B1730" s="2"/>
      <c r="C1730" s="2"/>
      <c r="D1730" s="6"/>
      <c r="E1730" s="4" t="str">
        <f>IFERROR(__xludf.DUMMYFUNCTION("IFERROR(
  TEXTJOIN(CHAR(10),TRUE,FILTER('SUMMARY DATA'!E:E,'SUMMARY DATA'!A:A=$A1730,'SUMMARY DATA'!C:C=$B1730)),
  IF(
    OR(
      ISNUMBER(SEARCH(""CDM CASH DEPOSIT"",$C1730)),
      ISNUMBER(SEARCH(""CASH DEPOSIT"",$C1730)),
      COUNTIF('SUMMARY D"&amp;"ATA'!D:D,$C1730)&lt;&gt;1
    ),
    """",
    IFERROR(TEXTJOIN(CHAR(10),TRUE,FILTER('SUMMARY DATA'!E:E,'SUMMARY DATA'!D:D=$C1730)),"""")
  )
)"),"")</f>
        <v/>
      </c>
      <c r="F1730" s="2" t="str">
        <f>IFERROR(__xludf.DUMMYFUNCTION("IFERROR(
  TEXTJOIN(CHAR(10),TRUE,FILTER('SUMMARY DATA'!F:F,'SUMMARY DATA'!A:A=$A1730,'SUMMARY DATA'!C:C=$B1730)),
  IF(
    OR(
      ISNUMBER(SEARCH(""CDM CASH DEPOSIT"",$C1730)),
      ISNUMBER(SEARCH(""CASH DEPOSIT"",$C1730)),
      COUNTIF('SUMMARY D"&amp;"ATA'!D:D,$C1730)&lt;&gt;1
    ),
    """",
    IFERROR(TEXTJOIN(CHAR(10),TRUE,FILTER('SUMMARY DATA'!F:F,'SUMMARY DATA'!D:D=$C1730)),"""")
  )
)"),"")</f>
        <v/>
      </c>
      <c r="G1730" s="2" t="str">
        <f>IFERROR(__xludf.DUMMYFUNCTION("IFERROR(
  TEXTJOIN(CHAR(10),TRUE,FILTER('SUMMARY DATA'!G:G,'SUMMARY DATA'!A:A=$A1730,'SUMMARY DATA'!C:C=$B1730)),
  IF(
    OR(
      ISNUMBER(SEARCH(""CDM CASH DEPOSIT"",$C1730)),
      ISNUMBER(SEARCH(""CASH DEPOSIT"",$C1730)),
      COUNTIF('SUMMARY D"&amp;"ATA'!D:D,$C1730)&lt;&gt;1
    ),
    """",
    IFERROR(TEXTJOIN(CHAR(10),TRUE,FILTER('SUMMARY DATA'!G:G,'SUMMARY DATA'!D:D=$C1730)),"""")
  )
)"),"")</f>
        <v/>
      </c>
      <c r="H1730" s="6" t="str">
        <f>IFERROR(__xludf.DUMMYFUNCTION("IFERROR(
  TEXTJOIN(CHAR(10),TRUE,FILTER('SUMMARY DATA'!H:H,'SUMMARY DATA'!A:A=$A1730,'SUMMARY DATA'!C:C=$B1730)),
  IF(
    OR(
      ISNUMBER(SEARCH(""CDM CASH DEPOSIT"",$C1730)),
      ISNUMBER(SEARCH(""CASH DEPOSIT"",$C1730)),
      COUNTIF('SUMMARY D"&amp;"ATA'!D:D,$C1730)&lt;&gt;1
    ),
    """",
    IFERROR(TEXTJOIN(CHAR(10),TRUE,FILTER('SUMMARY DATA'!H:H,'SUMMARY DATA'!D:D=$C1730)),"""")
  )
)"),"")</f>
        <v/>
      </c>
      <c r="I1730" s="6" t="str">
        <f>IFERROR(__xludf.DUMMYFUNCTION("IF(H1730="""","""",
SUM(ARRAYFORMULA(VALUE(SPLIT(H1730,CHAR(10)))))
)"),"")</f>
        <v/>
      </c>
      <c r="J1730" s="2" t="str">
        <f>IFERROR(__xludf.DUMMYFUNCTION("IFERROR(
  TEXTJOIN(CHAR(10),TRUE,FILTER('SUMMARY DATA'!I:I,'SUMMARY DATA'!A:A=$A1730,'SUMMARY DATA'!C:C=$B1730)),
  IF(
    OR(
      ISNUMBER(SEARCH(""CDM CASH DEPOSIT"",$C1730)),
      ISNUMBER(SEARCH(""CASH DEPOSIT"",$C1730)),
      COUNTIF('SUMMARY D"&amp;"ATA'!D:D,$C1730)&lt;&gt;1
    ),
    """",
    IFERROR(TEXTJOIN(CHAR(10),TRUE,FILTER('SUMMARY DATA'!I:I,'SUMMARY DATA'!D:D=$C1730)),"""")
  )
)"),"")</f>
        <v/>
      </c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 ht="15.75" customHeight="1" spans="1:27">
      <c r="A1731" s="2"/>
      <c r="B1731" s="2"/>
      <c r="C1731" s="2"/>
      <c r="D1731" s="6"/>
      <c r="E1731" s="4" t="str">
        <f>IFERROR(__xludf.DUMMYFUNCTION("IFERROR(
  TEXTJOIN(CHAR(10),TRUE,FILTER('SUMMARY DATA'!E:E,'SUMMARY DATA'!A:A=$A1731,'SUMMARY DATA'!C:C=$B1731)),
  IF(
    OR(
      ISNUMBER(SEARCH(""CDM CASH DEPOSIT"",$C1731)),
      ISNUMBER(SEARCH(""CASH DEPOSIT"",$C1731)),
      COUNTIF('SUMMARY D"&amp;"ATA'!D:D,$C1731)&lt;&gt;1
    ),
    """",
    IFERROR(TEXTJOIN(CHAR(10),TRUE,FILTER('SUMMARY DATA'!E:E,'SUMMARY DATA'!D:D=$C1731)),"""")
  )
)"),"")</f>
        <v/>
      </c>
      <c r="F1731" s="2" t="str">
        <f>IFERROR(__xludf.DUMMYFUNCTION("IFERROR(
  TEXTJOIN(CHAR(10),TRUE,FILTER('SUMMARY DATA'!F:F,'SUMMARY DATA'!A:A=$A1731,'SUMMARY DATA'!C:C=$B1731)),
  IF(
    OR(
      ISNUMBER(SEARCH(""CDM CASH DEPOSIT"",$C1731)),
      ISNUMBER(SEARCH(""CASH DEPOSIT"",$C1731)),
      COUNTIF('SUMMARY D"&amp;"ATA'!D:D,$C1731)&lt;&gt;1
    ),
    """",
    IFERROR(TEXTJOIN(CHAR(10),TRUE,FILTER('SUMMARY DATA'!F:F,'SUMMARY DATA'!D:D=$C1731)),"""")
  )
)"),"")</f>
        <v/>
      </c>
      <c r="G1731" s="2" t="str">
        <f>IFERROR(__xludf.DUMMYFUNCTION("IFERROR(
  TEXTJOIN(CHAR(10),TRUE,FILTER('SUMMARY DATA'!G:G,'SUMMARY DATA'!A:A=$A1731,'SUMMARY DATA'!C:C=$B1731)),
  IF(
    OR(
      ISNUMBER(SEARCH(""CDM CASH DEPOSIT"",$C1731)),
      ISNUMBER(SEARCH(""CASH DEPOSIT"",$C1731)),
      COUNTIF('SUMMARY D"&amp;"ATA'!D:D,$C1731)&lt;&gt;1
    ),
    """",
    IFERROR(TEXTJOIN(CHAR(10),TRUE,FILTER('SUMMARY DATA'!G:G,'SUMMARY DATA'!D:D=$C1731)),"""")
  )
)"),"")</f>
        <v/>
      </c>
      <c r="H1731" s="6" t="str">
        <f>IFERROR(__xludf.DUMMYFUNCTION("IFERROR(
  TEXTJOIN(CHAR(10),TRUE,FILTER('SUMMARY DATA'!H:H,'SUMMARY DATA'!A:A=$A1731,'SUMMARY DATA'!C:C=$B1731)),
  IF(
    OR(
      ISNUMBER(SEARCH(""CDM CASH DEPOSIT"",$C1731)),
      ISNUMBER(SEARCH(""CASH DEPOSIT"",$C1731)),
      COUNTIF('SUMMARY D"&amp;"ATA'!D:D,$C1731)&lt;&gt;1
    ),
    """",
    IFERROR(TEXTJOIN(CHAR(10),TRUE,FILTER('SUMMARY DATA'!H:H,'SUMMARY DATA'!D:D=$C1731)),"""")
  )
)"),"")</f>
        <v/>
      </c>
      <c r="I1731" s="6" t="str">
        <f>IFERROR(__xludf.DUMMYFUNCTION("IF(H1731="""","""",
SUM(ARRAYFORMULA(VALUE(SPLIT(H1731,CHAR(10)))))
)"),"")</f>
        <v/>
      </c>
      <c r="J1731" s="2" t="str">
        <f>IFERROR(__xludf.DUMMYFUNCTION("IFERROR(
  TEXTJOIN(CHAR(10),TRUE,FILTER('SUMMARY DATA'!I:I,'SUMMARY DATA'!A:A=$A1731,'SUMMARY DATA'!C:C=$B1731)),
  IF(
    OR(
      ISNUMBER(SEARCH(""CDM CASH DEPOSIT"",$C1731)),
      ISNUMBER(SEARCH(""CASH DEPOSIT"",$C1731)),
      COUNTIF('SUMMARY D"&amp;"ATA'!D:D,$C1731)&lt;&gt;1
    ),
    """",
    IFERROR(TEXTJOIN(CHAR(10),TRUE,FILTER('SUMMARY DATA'!I:I,'SUMMARY DATA'!D:D=$C1731)),"""")
  )
)"),"")</f>
        <v/>
      </c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 ht="15.75" customHeight="1" spans="1:27">
      <c r="A1732" s="2"/>
      <c r="B1732" s="2"/>
      <c r="C1732" s="2"/>
      <c r="D1732" s="6"/>
      <c r="E1732" s="4" t="str">
        <f>IFERROR(__xludf.DUMMYFUNCTION("IFERROR(
  TEXTJOIN(CHAR(10),TRUE,FILTER('SUMMARY DATA'!E:E,'SUMMARY DATA'!A:A=$A1732,'SUMMARY DATA'!C:C=$B1732)),
  IF(
    OR(
      ISNUMBER(SEARCH(""CDM CASH DEPOSIT"",$C1732)),
      ISNUMBER(SEARCH(""CASH DEPOSIT"",$C1732)),
      COUNTIF('SUMMARY D"&amp;"ATA'!D:D,$C1732)&lt;&gt;1
    ),
    """",
    IFERROR(TEXTJOIN(CHAR(10),TRUE,FILTER('SUMMARY DATA'!E:E,'SUMMARY DATA'!D:D=$C1732)),"""")
  )
)"),"")</f>
        <v/>
      </c>
      <c r="F1732" s="2" t="str">
        <f>IFERROR(__xludf.DUMMYFUNCTION("IFERROR(
  TEXTJOIN(CHAR(10),TRUE,FILTER('SUMMARY DATA'!F:F,'SUMMARY DATA'!A:A=$A1732,'SUMMARY DATA'!C:C=$B1732)),
  IF(
    OR(
      ISNUMBER(SEARCH(""CDM CASH DEPOSIT"",$C1732)),
      ISNUMBER(SEARCH(""CASH DEPOSIT"",$C1732)),
      COUNTIF('SUMMARY D"&amp;"ATA'!D:D,$C1732)&lt;&gt;1
    ),
    """",
    IFERROR(TEXTJOIN(CHAR(10),TRUE,FILTER('SUMMARY DATA'!F:F,'SUMMARY DATA'!D:D=$C1732)),"""")
  )
)"),"")</f>
        <v/>
      </c>
      <c r="G1732" s="2" t="str">
        <f>IFERROR(__xludf.DUMMYFUNCTION("IFERROR(
  TEXTJOIN(CHAR(10),TRUE,FILTER('SUMMARY DATA'!G:G,'SUMMARY DATA'!A:A=$A1732,'SUMMARY DATA'!C:C=$B1732)),
  IF(
    OR(
      ISNUMBER(SEARCH(""CDM CASH DEPOSIT"",$C1732)),
      ISNUMBER(SEARCH(""CASH DEPOSIT"",$C1732)),
      COUNTIF('SUMMARY D"&amp;"ATA'!D:D,$C1732)&lt;&gt;1
    ),
    """",
    IFERROR(TEXTJOIN(CHAR(10),TRUE,FILTER('SUMMARY DATA'!G:G,'SUMMARY DATA'!D:D=$C1732)),"""")
  )
)"),"")</f>
        <v/>
      </c>
      <c r="H1732" s="6" t="str">
        <f>IFERROR(__xludf.DUMMYFUNCTION("IFERROR(
  TEXTJOIN(CHAR(10),TRUE,FILTER('SUMMARY DATA'!H:H,'SUMMARY DATA'!A:A=$A1732,'SUMMARY DATA'!C:C=$B1732)),
  IF(
    OR(
      ISNUMBER(SEARCH(""CDM CASH DEPOSIT"",$C1732)),
      ISNUMBER(SEARCH(""CASH DEPOSIT"",$C1732)),
      COUNTIF('SUMMARY D"&amp;"ATA'!D:D,$C1732)&lt;&gt;1
    ),
    """",
    IFERROR(TEXTJOIN(CHAR(10),TRUE,FILTER('SUMMARY DATA'!H:H,'SUMMARY DATA'!D:D=$C1732)),"""")
  )
)"),"")</f>
        <v/>
      </c>
      <c r="I1732" s="6" t="str">
        <f>IFERROR(__xludf.DUMMYFUNCTION("IF(H1732="""","""",
SUM(ARRAYFORMULA(VALUE(SPLIT(H1732,CHAR(10)))))
)"),"")</f>
        <v/>
      </c>
      <c r="J1732" s="2" t="str">
        <f>IFERROR(__xludf.DUMMYFUNCTION("IFERROR(
  TEXTJOIN(CHAR(10),TRUE,FILTER('SUMMARY DATA'!I:I,'SUMMARY DATA'!A:A=$A1732,'SUMMARY DATA'!C:C=$B1732)),
  IF(
    OR(
      ISNUMBER(SEARCH(""CDM CASH DEPOSIT"",$C1732)),
      ISNUMBER(SEARCH(""CASH DEPOSIT"",$C1732)),
      COUNTIF('SUMMARY D"&amp;"ATA'!D:D,$C1732)&lt;&gt;1
    ),
    """",
    IFERROR(TEXTJOIN(CHAR(10),TRUE,FILTER('SUMMARY DATA'!I:I,'SUMMARY DATA'!D:D=$C1732)),"""")
  )
)"),"")</f>
        <v/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 ht="15.75" customHeight="1" spans="1:27">
      <c r="A1733" s="2"/>
      <c r="B1733" s="2"/>
      <c r="C1733" s="2"/>
      <c r="D1733" s="6"/>
      <c r="E1733" s="4" t="str">
        <f>IFERROR(__xludf.DUMMYFUNCTION("IFERROR(
  TEXTJOIN(CHAR(10),TRUE,FILTER('SUMMARY DATA'!E:E,'SUMMARY DATA'!A:A=$A1733,'SUMMARY DATA'!C:C=$B1733)),
  IF(
    OR(
      ISNUMBER(SEARCH(""CDM CASH DEPOSIT"",$C1733)),
      ISNUMBER(SEARCH(""CASH DEPOSIT"",$C1733)),
      COUNTIF('SUMMARY D"&amp;"ATA'!D:D,$C1733)&lt;&gt;1
    ),
    """",
    IFERROR(TEXTJOIN(CHAR(10),TRUE,FILTER('SUMMARY DATA'!E:E,'SUMMARY DATA'!D:D=$C1733)),"""")
  )
)"),"")</f>
        <v/>
      </c>
      <c r="F1733" s="2" t="str">
        <f>IFERROR(__xludf.DUMMYFUNCTION("IFERROR(
  TEXTJOIN(CHAR(10),TRUE,FILTER('SUMMARY DATA'!F:F,'SUMMARY DATA'!A:A=$A1733,'SUMMARY DATA'!C:C=$B1733)),
  IF(
    OR(
      ISNUMBER(SEARCH(""CDM CASH DEPOSIT"",$C1733)),
      ISNUMBER(SEARCH(""CASH DEPOSIT"",$C1733)),
      COUNTIF('SUMMARY D"&amp;"ATA'!D:D,$C1733)&lt;&gt;1
    ),
    """",
    IFERROR(TEXTJOIN(CHAR(10),TRUE,FILTER('SUMMARY DATA'!F:F,'SUMMARY DATA'!D:D=$C1733)),"""")
  )
)"),"")</f>
        <v/>
      </c>
      <c r="G1733" s="2" t="str">
        <f>IFERROR(__xludf.DUMMYFUNCTION("IFERROR(
  TEXTJOIN(CHAR(10),TRUE,FILTER('SUMMARY DATA'!G:G,'SUMMARY DATA'!A:A=$A1733,'SUMMARY DATA'!C:C=$B1733)),
  IF(
    OR(
      ISNUMBER(SEARCH(""CDM CASH DEPOSIT"",$C1733)),
      ISNUMBER(SEARCH(""CASH DEPOSIT"",$C1733)),
      COUNTIF('SUMMARY D"&amp;"ATA'!D:D,$C1733)&lt;&gt;1
    ),
    """",
    IFERROR(TEXTJOIN(CHAR(10),TRUE,FILTER('SUMMARY DATA'!G:G,'SUMMARY DATA'!D:D=$C1733)),"""")
  )
)"),"")</f>
        <v/>
      </c>
      <c r="H1733" s="6" t="str">
        <f>IFERROR(__xludf.DUMMYFUNCTION("IFERROR(
  TEXTJOIN(CHAR(10),TRUE,FILTER('SUMMARY DATA'!H:H,'SUMMARY DATA'!A:A=$A1733,'SUMMARY DATA'!C:C=$B1733)),
  IF(
    OR(
      ISNUMBER(SEARCH(""CDM CASH DEPOSIT"",$C1733)),
      ISNUMBER(SEARCH(""CASH DEPOSIT"",$C1733)),
      COUNTIF('SUMMARY D"&amp;"ATA'!D:D,$C1733)&lt;&gt;1
    ),
    """",
    IFERROR(TEXTJOIN(CHAR(10),TRUE,FILTER('SUMMARY DATA'!H:H,'SUMMARY DATA'!D:D=$C1733)),"""")
  )
)"),"")</f>
        <v/>
      </c>
      <c r="I1733" s="6" t="str">
        <f>IFERROR(__xludf.DUMMYFUNCTION("IF(H1733="""","""",
SUM(ARRAYFORMULA(VALUE(SPLIT(H1733,CHAR(10)))))
)"),"")</f>
        <v/>
      </c>
      <c r="J1733" s="2" t="str">
        <f>IFERROR(__xludf.DUMMYFUNCTION("IFERROR(
  TEXTJOIN(CHAR(10),TRUE,FILTER('SUMMARY DATA'!I:I,'SUMMARY DATA'!A:A=$A1733,'SUMMARY DATA'!C:C=$B1733)),
  IF(
    OR(
      ISNUMBER(SEARCH(""CDM CASH DEPOSIT"",$C1733)),
      ISNUMBER(SEARCH(""CASH DEPOSIT"",$C1733)),
      COUNTIF('SUMMARY D"&amp;"ATA'!D:D,$C1733)&lt;&gt;1
    ),
    """",
    IFERROR(TEXTJOIN(CHAR(10),TRUE,FILTER('SUMMARY DATA'!I:I,'SUMMARY DATA'!D:D=$C1733)),"""")
  )
)"),"")</f>
        <v/>
      </c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 ht="15.75" customHeight="1" spans="1:27">
      <c r="A1734" s="2"/>
      <c r="B1734" s="2"/>
      <c r="C1734" s="2"/>
      <c r="D1734" s="6"/>
      <c r="E1734" s="4" t="str">
        <f>IFERROR(__xludf.DUMMYFUNCTION("IFERROR(
  TEXTJOIN(CHAR(10),TRUE,FILTER('SUMMARY DATA'!E:E,'SUMMARY DATA'!A:A=$A1734,'SUMMARY DATA'!C:C=$B1734)),
  IF(
    OR(
      ISNUMBER(SEARCH(""CDM CASH DEPOSIT"",$C1734)),
      ISNUMBER(SEARCH(""CASH DEPOSIT"",$C1734)),
      COUNTIF('SUMMARY D"&amp;"ATA'!D:D,$C1734)&lt;&gt;1
    ),
    """",
    IFERROR(TEXTJOIN(CHAR(10),TRUE,FILTER('SUMMARY DATA'!E:E,'SUMMARY DATA'!D:D=$C1734)),"""")
  )
)"),"")</f>
        <v/>
      </c>
      <c r="F1734" s="2" t="str">
        <f>IFERROR(__xludf.DUMMYFUNCTION("IFERROR(
  TEXTJOIN(CHAR(10),TRUE,FILTER('SUMMARY DATA'!F:F,'SUMMARY DATA'!A:A=$A1734,'SUMMARY DATA'!C:C=$B1734)),
  IF(
    OR(
      ISNUMBER(SEARCH(""CDM CASH DEPOSIT"",$C1734)),
      ISNUMBER(SEARCH(""CASH DEPOSIT"",$C1734)),
      COUNTIF('SUMMARY D"&amp;"ATA'!D:D,$C1734)&lt;&gt;1
    ),
    """",
    IFERROR(TEXTJOIN(CHAR(10),TRUE,FILTER('SUMMARY DATA'!F:F,'SUMMARY DATA'!D:D=$C1734)),"""")
  )
)"),"")</f>
        <v/>
      </c>
      <c r="G1734" s="2" t="str">
        <f>IFERROR(__xludf.DUMMYFUNCTION("IFERROR(
  TEXTJOIN(CHAR(10),TRUE,FILTER('SUMMARY DATA'!G:G,'SUMMARY DATA'!A:A=$A1734,'SUMMARY DATA'!C:C=$B1734)),
  IF(
    OR(
      ISNUMBER(SEARCH(""CDM CASH DEPOSIT"",$C1734)),
      ISNUMBER(SEARCH(""CASH DEPOSIT"",$C1734)),
      COUNTIF('SUMMARY D"&amp;"ATA'!D:D,$C1734)&lt;&gt;1
    ),
    """",
    IFERROR(TEXTJOIN(CHAR(10),TRUE,FILTER('SUMMARY DATA'!G:G,'SUMMARY DATA'!D:D=$C1734)),"""")
  )
)"),"")</f>
        <v/>
      </c>
      <c r="H1734" s="6" t="str">
        <f>IFERROR(__xludf.DUMMYFUNCTION("IFERROR(
  TEXTJOIN(CHAR(10),TRUE,FILTER('SUMMARY DATA'!H:H,'SUMMARY DATA'!A:A=$A1734,'SUMMARY DATA'!C:C=$B1734)),
  IF(
    OR(
      ISNUMBER(SEARCH(""CDM CASH DEPOSIT"",$C1734)),
      ISNUMBER(SEARCH(""CASH DEPOSIT"",$C1734)),
      COUNTIF('SUMMARY D"&amp;"ATA'!D:D,$C1734)&lt;&gt;1
    ),
    """",
    IFERROR(TEXTJOIN(CHAR(10),TRUE,FILTER('SUMMARY DATA'!H:H,'SUMMARY DATA'!D:D=$C1734)),"""")
  )
)"),"")</f>
        <v/>
      </c>
      <c r="I1734" s="6" t="str">
        <f>IFERROR(__xludf.DUMMYFUNCTION("IF(H1734="""","""",
SUM(ARRAYFORMULA(VALUE(SPLIT(H1734,CHAR(10)))))
)"),"")</f>
        <v/>
      </c>
      <c r="J1734" s="2" t="str">
        <f>IFERROR(__xludf.DUMMYFUNCTION("IFERROR(
  TEXTJOIN(CHAR(10),TRUE,FILTER('SUMMARY DATA'!I:I,'SUMMARY DATA'!A:A=$A1734,'SUMMARY DATA'!C:C=$B1734)),
  IF(
    OR(
      ISNUMBER(SEARCH(""CDM CASH DEPOSIT"",$C1734)),
      ISNUMBER(SEARCH(""CASH DEPOSIT"",$C1734)),
      COUNTIF('SUMMARY D"&amp;"ATA'!D:D,$C1734)&lt;&gt;1
    ),
    """",
    IFERROR(TEXTJOIN(CHAR(10),TRUE,FILTER('SUMMARY DATA'!I:I,'SUMMARY DATA'!D:D=$C1734)),"""")
  )
)"),"")</f>
        <v/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 ht="15.75" customHeight="1" spans="1:27">
      <c r="A1735" s="2"/>
      <c r="B1735" s="2"/>
      <c r="C1735" s="2"/>
      <c r="D1735" s="6"/>
      <c r="E1735" s="4" t="str">
        <f>IFERROR(__xludf.DUMMYFUNCTION("IFERROR(
  TEXTJOIN(CHAR(10),TRUE,FILTER('SUMMARY DATA'!E:E,'SUMMARY DATA'!A:A=$A1735,'SUMMARY DATA'!C:C=$B1735)),
  IF(
    OR(
      ISNUMBER(SEARCH(""CDM CASH DEPOSIT"",$C1735)),
      ISNUMBER(SEARCH(""CASH DEPOSIT"",$C1735)),
      COUNTIF('SUMMARY D"&amp;"ATA'!D:D,$C1735)&lt;&gt;1
    ),
    """",
    IFERROR(TEXTJOIN(CHAR(10),TRUE,FILTER('SUMMARY DATA'!E:E,'SUMMARY DATA'!D:D=$C1735)),"""")
  )
)"),"")</f>
        <v/>
      </c>
      <c r="F1735" s="2" t="str">
        <f>IFERROR(__xludf.DUMMYFUNCTION("IFERROR(
  TEXTJOIN(CHAR(10),TRUE,FILTER('SUMMARY DATA'!F:F,'SUMMARY DATA'!A:A=$A1735,'SUMMARY DATA'!C:C=$B1735)),
  IF(
    OR(
      ISNUMBER(SEARCH(""CDM CASH DEPOSIT"",$C1735)),
      ISNUMBER(SEARCH(""CASH DEPOSIT"",$C1735)),
      COUNTIF('SUMMARY D"&amp;"ATA'!D:D,$C1735)&lt;&gt;1
    ),
    """",
    IFERROR(TEXTJOIN(CHAR(10),TRUE,FILTER('SUMMARY DATA'!F:F,'SUMMARY DATA'!D:D=$C1735)),"""")
  )
)"),"")</f>
        <v/>
      </c>
      <c r="G1735" s="2" t="str">
        <f>IFERROR(__xludf.DUMMYFUNCTION("IFERROR(
  TEXTJOIN(CHAR(10),TRUE,FILTER('SUMMARY DATA'!G:G,'SUMMARY DATA'!A:A=$A1735,'SUMMARY DATA'!C:C=$B1735)),
  IF(
    OR(
      ISNUMBER(SEARCH(""CDM CASH DEPOSIT"",$C1735)),
      ISNUMBER(SEARCH(""CASH DEPOSIT"",$C1735)),
      COUNTIF('SUMMARY D"&amp;"ATA'!D:D,$C1735)&lt;&gt;1
    ),
    """",
    IFERROR(TEXTJOIN(CHAR(10),TRUE,FILTER('SUMMARY DATA'!G:G,'SUMMARY DATA'!D:D=$C1735)),"""")
  )
)"),"")</f>
        <v/>
      </c>
      <c r="H1735" s="6" t="str">
        <f>IFERROR(__xludf.DUMMYFUNCTION("IFERROR(
  TEXTJOIN(CHAR(10),TRUE,FILTER('SUMMARY DATA'!H:H,'SUMMARY DATA'!A:A=$A1735,'SUMMARY DATA'!C:C=$B1735)),
  IF(
    OR(
      ISNUMBER(SEARCH(""CDM CASH DEPOSIT"",$C1735)),
      ISNUMBER(SEARCH(""CASH DEPOSIT"",$C1735)),
      COUNTIF('SUMMARY D"&amp;"ATA'!D:D,$C1735)&lt;&gt;1
    ),
    """",
    IFERROR(TEXTJOIN(CHAR(10),TRUE,FILTER('SUMMARY DATA'!H:H,'SUMMARY DATA'!D:D=$C1735)),"""")
  )
)"),"")</f>
        <v/>
      </c>
      <c r="I1735" s="6" t="str">
        <f>IFERROR(__xludf.DUMMYFUNCTION("IF(H1735="""","""",
SUM(ARRAYFORMULA(VALUE(SPLIT(H1735,CHAR(10)))))
)"),"")</f>
        <v/>
      </c>
      <c r="J1735" s="2" t="str">
        <f>IFERROR(__xludf.DUMMYFUNCTION("IFERROR(
  TEXTJOIN(CHAR(10),TRUE,FILTER('SUMMARY DATA'!I:I,'SUMMARY DATA'!A:A=$A1735,'SUMMARY DATA'!C:C=$B1735)),
  IF(
    OR(
      ISNUMBER(SEARCH(""CDM CASH DEPOSIT"",$C1735)),
      ISNUMBER(SEARCH(""CASH DEPOSIT"",$C1735)),
      COUNTIF('SUMMARY D"&amp;"ATA'!D:D,$C1735)&lt;&gt;1
    ),
    """",
    IFERROR(TEXTJOIN(CHAR(10),TRUE,FILTER('SUMMARY DATA'!I:I,'SUMMARY DATA'!D:D=$C1735)),"""")
  )
)"),"")</f>
        <v/>
      </c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 ht="15.75" customHeight="1" spans="1:27">
      <c r="A1736" s="2"/>
      <c r="B1736" s="2"/>
      <c r="C1736" s="2"/>
      <c r="D1736" s="6"/>
      <c r="E1736" s="4" t="str">
        <f>IFERROR(__xludf.DUMMYFUNCTION("IFERROR(
  TEXTJOIN(CHAR(10),TRUE,FILTER('SUMMARY DATA'!E:E,'SUMMARY DATA'!A:A=$A1736,'SUMMARY DATA'!C:C=$B1736)),
  IF(
    OR(
      ISNUMBER(SEARCH(""CDM CASH DEPOSIT"",$C1736)),
      ISNUMBER(SEARCH(""CASH DEPOSIT"",$C1736)),
      COUNTIF('SUMMARY D"&amp;"ATA'!D:D,$C1736)&lt;&gt;1
    ),
    """",
    IFERROR(TEXTJOIN(CHAR(10),TRUE,FILTER('SUMMARY DATA'!E:E,'SUMMARY DATA'!D:D=$C1736)),"""")
  )
)"),"")</f>
        <v/>
      </c>
      <c r="F1736" s="2" t="str">
        <f>IFERROR(__xludf.DUMMYFUNCTION("IFERROR(
  TEXTJOIN(CHAR(10),TRUE,FILTER('SUMMARY DATA'!F:F,'SUMMARY DATA'!A:A=$A1736,'SUMMARY DATA'!C:C=$B1736)),
  IF(
    OR(
      ISNUMBER(SEARCH(""CDM CASH DEPOSIT"",$C1736)),
      ISNUMBER(SEARCH(""CASH DEPOSIT"",$C1736)),
      COUNTIF('SUMMARY D"&amp;"ATA'!D:D,$C1736)&lt;&gt;1
    ),
    """",
    IFERROR(TEXTJOIN(CHAR(10),TRUE,FILTER('SUMMARY DATA'!F:F,'SUMMARY DATA'!D:D=$C1736)),"""")
  )
)"),"")</f>
        <v/>
      </c>
      <c r="G1736" s="2" t="str">
        <f>IFERROR(__xludf.DUMMYFUNCTION("IFERROR(
  TEXTJOIN(CHAR(10),TRUE,FILTER('SUMMARY DATA'!G:G,'SUMMARY DATA'!A:A=$A1736,'SUMMARY DATA'!C:C=$B1736)),
  IF(
    OR(
      ISNUMBER(SEARCH(""CDM CASH DEPOSIT"",$C1736)),
      ISNUMBER(SEARCH(""CASH DEPOSIT"",$C1736)),
      COUNTIF('SUMMARY D"&amp;"ATA'!D:D,$C1736)&lt;&gt;1
    ),
    """",
    IFERROR(TEXTJOIN(CHAR(10),TRUE,FILTER('SUMMARY DATA'!G:G,'SUMMARY DATA'!D:D=$C1736)),"""")
  )
)"),"")</f>
        <v/>
      </c>
      <c r="H1736" s="6" t="str">
        <f>IFERROR(__xludf.DUMMYFUNCTION("IFERROR(
  TEXTJOIN(CHAR(10),TRUE,FILTER('SUMMARY DATA'!H:H,'SUMMARY DATA'!A:A=$A1736,'SUMMARY DATA'!C:C=$B1736)),
  IF(
    OR(
      ISNUMBER(SEARCH(""CDM CASH DEPOSIT"",$C1736)),
      ISNUMBER(SEARCH(""CASH DEPOSIT"",$C1736)),
      COUNTIF('SUMMARY D"&amp;"ATA'!D:D,$C1736)&lt;&gt;1
    ),
    """",
    IFERROR(TEXTJOIN(CHAR(10),TRUE,FILTER('SUMMARY DATA'!H:H,'SUMMARY DATA'!D:D=$C1736)),"""")
  )
)"),"")</f>
        <v/>
      </c>
      <c r="I1736" s="6" t="str">
        <f>IFERROR(__xludf.DUMMYFUNCTION("IF(H1736="""","""",
SUM(ARRAYFORMULA(VALUE(SPLIT(H1736,CHAR(10)))))
)"),"")</f>
        <v/>
      </c>
      <c r="J1736" s="2" t="str">
        <f>IFERROR(__xludf.DUMMYFUNCTION("IFERROR(
  TEXTJOIN(CHAR(10),TRUE,FILTER('SUMMARY DATA'!I:I,'SUMMARY DATA'!A:A=$A1736,'SUMMARY DATA'!C:C=$B1736)),
  IF(
    OR(
      ISNUMBER(SEARCH(""CDM CASH DEPOSIT"",$C1736)),
      ISNUMBER(SEARCH(""CASH DEPOSIT"",$C1736)),
      COUNTIF('SUMMARY D"&amp;"ATA'!D:D,$C1736)&lt;&gt;1
    ),
    """",
    IFERROR(TEXTJOIN(CHAR(10),TRUE,FILTER('SUMMARY DATA'!I:I,'SUMMARY DATA'!D:D=$C1736)),"""")
  )
)"),"")</f>
        <v/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</row>
    <row r="1737" ht="15.75" customHeight="1" spans="1:27">
      <c r="A1737" s="2"/>
      <c r="B1737" s="2"/>
      <c r="C1737" s="2"/>
      <c r="D1737" s="6"/>
      <c r="E1737" s="4" t="str">
        <f>IFERROR(__xludf.DUMMYFUNCTION("IFERROR(
  TEXTJOIN(CHAR(10),TRUE,FILTER('SUMMARY DATA'!E:E,'SUMMARY DATA'!A:A=$A1737,'SUMMARY DATA'!C:C=$B1737)),
  IF(
    OR(
      ISNUMBER(SEARCH(""CDM CASH DEPOSIT"",$C1737)),
      ISNUMBER(SEARCH(""CASH DEPOSIT"",$C1737)),
      COUNTIF('SUMMARY D"&amp;"ATA'!D:D,$C1737)&lt;&gt;1
    ),
    """",
    IFERROR(TEXTJOIN(CHAR(10),TRUE,FILTER('SUMMARY DATA'!E:E,'SUMMARY DATA'!D:D=$C1737)),"""")
  )
)"),"")</f>
        <v/>
      </c>
      <c r="F1737" s="2" t="str">
        <f>IFERROR(__xludf.DUMMYFUNCTION("IFERROR(
  TEXTJOIN(CHAR(10),TRUE,FILTER('SUMMARY DATA'!F:F,'SUMMARY DATA'!A:A=$A1737,'SUMMARY DATA'!C:C=$B1737)),
  IF(
    OR(
      ISNUMBER(SEARCH(""CDM CASH DEPOSIT"",$C1737)),
      ISNUMBER(SEARCH(""CASH DEPOSIT"",$C1737)),
      COUNTIF('SUMMARY D"&amp;"ATA'!D:D,$C1737)&lt;&gt;1
    ),
    """",
    IFERROR(TEXTJOIN(CHAR(10),TRUE,FILTER('SUMMARY DATA'!F:F,'SUMMARY DATA'!D:D=$C1737)),"""")
  )
)"),"")</f>
        <v/>
      </c>
      <c r="G1737" s="2" t="str">
        <f>IFERROR(__xludf.DUMMYFUNCTION("IFERROR(
  TEXTJOIN(CHAR(10),TRUE,FILTER('SUMMARY DATA'!G:G,'SUMMARY DATA'!A:A=$A1737,'SUMMARY DATA'!C:C=$B1737)),
  IF(
    OR(
      ISNUMBER(SEARCH(""CDM CASH DEPOSIT"",$C1737)),
      ISNUMBER(SEARCH(""CASH DEPOSIT"",$C1737)),
      COUNTIF('SUMMARY D"&amp;"ATA'!D:D,$C1737)&lt;&gt;1
    ),
    """",
    IFERROR(TEXTJOIN(CHAR(10),TRUE,FILTER('SUMMARY DATA'!G:G,'SUMMARY DATA'!D:D=$C1737)),"""")
  )
)"),"")</f>
        <v/>
      </c>
      <c r="H1737" s="6" t="str">
        <f>IFERROR(__xludf.DUMMYFUNCTION("IFERROR(
  TEXTJOIN(CHAR(10),TRUE,FILTER('SUMMARY DATA'!H:H,'SUMMARY DATA'!A:A=$A1737,'SUMMARY DATA'!C:C=$B1737)),
  IF(
    OR(
      ISNUMBER(SEARCH(""CDM CASH DEPOSIT"",$C1737)),
      ISNUMBER(SEARCH(""CASH DEPOSIT"",$C1737)),
      COUNTIF('SUMMARY D"&amp;"ATA'!D:D,$C1737)&lt;&gt;1
    ),
    """",
    IFERROR(TEXTJOIN(CHAR(10),TRUE,FILTER('SUMMARY DATA'!H:H,'SUMMARY DATA'!D:D=$C1737)),"""")
  )
)"),"")</f>
        <v/>
      </c>
      <c r="I1737" s="6" t="str">
        <f>IFERROR(__xludf.DUMMYFUNCTION("IF(H1737="""","""",
SUM(ARRAYFORMULA(VALUE(SPLIT(H1737,CHAR(10)))))
)"),"")</f>
        <v/>
      </c>
      <c r="J1737" s="2" t="str">
        <f>IFERROR(__xludf.DUMMYFUNCTION("IFERROR(
  TEXTJOIN(CHAR(10),TRUE,FILTER('SUMMARY DATA'!I:I,'SUMMARY DATA'!A:A=$A1737,'SUMMARY DATA'!C:C=$B1737)),
  IF(
    OR(
      ISNUMBER(SEARCH(""CDM CASH DEPOSIT"",$C1737)),
      ISNUMBER(SEARCH(""CASH DEPOSIT"",$C1737)),
      COUNTIF('SUMMARY D"&amp;"ATA'!D:D,$C1737)&lt;&gt;1
    ),
    """",
    IFERROR(TEXTJOIN(CHAR(10),TRUE,FILTER('SUMMARY DATA'!I:I,'SUMMARY DATA'!D:D=$C1737)),"""")
  )
)"),"")</f>
        <v/>
      </c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 ht="15.75" customHeight="1" spans="1:27">
      <c r="A1738" s="2"/>
      <c r="B1738" s="2"/>
      <c r="C1738" s="2"/>
      <c r="D1738" s="6"/>
      <c r="E1738" s="4" t="str">
        <f>IFERROR(__xludf.DUMMYFUNCTION("IFERROR(
  TEXTJOIN(CHAR(10),TRUE,FILTER('SUMMARY DATA'!E:E,'SUMMARY DATA'!A:A=$A1738,'SUMMARY DATA'!C:C=$B1738)),
  IF(
    OR(
      ISNUMBER(SEARCH(""CDM CASH DEPOSIT"",$C1738)),
      ISNUMBER(SEARCH(""CASH DEPOSIT"",$C1738)),
      COUNTIF('SUMMARY D"&amp;"ATA'!D:D,$C1738)&lt;&gt;1
    ),
    """",
    IFERROR(TEXTJOIN(CHAR(10),TRUE,FILTER('SUMMARY DATA'!E:E,'SUMMARY DATA'!D:D=$C1738)),"""")
  )
)"),"")</f>
        <v/>
      </c>
      <c r="F1738" s="2" t="str">
        <f>IFERROR(__xludf.DUMMYFUNCTION("IFERROR(
  TEXTJOIN(CHAR(10),TRUE,FILTER('SUMMARY DATA'!F:F,'SUMMARY DATA'!A:A=$A1738,'SUMMARY DATA'!C:C=$B1738)),
  IF(
    OR(
      ISNUMBER(SEARCH(""CDM CASH DEPOSIT"",$C1738)),
      ISNUMBER(SEARCH(""CASH DEPOSIT"",$C1738)),
      COUNTIF('SUMMARY D"&amp;"ATA'!D:D,$C1738)&lt;&gt;1
    ),
    """",
    IFERROR(TEXTJOIN(CHAR(10),TRUE,FILTER('SUMMARY DATA'!F:F,'SUMMARY DATA'!D:D=$C1738)),"""")
  )
)"),"")</f>
        <v/>
      </c>
      <c r="G1738" s="2" t="str">
        <f>IFERROR(__xludf.DUMMYFUNCTION("IFERROR(
  TEXTJOIN(CHAR(10),TRUE,FILTER('SUMMARY DATA'!G:G,'SUMMARY DATA'!A:A=$A1738,'SUMMARY DATA'!C:C=$B1738)),
  IF(
    OR(
      ISNUMBER(SEARCH(""CDM CASH DEPOSIT"",$C1738)),
      ISNUMBER(SEARCH(""CASH DEPOSIT"",$C1738)),
      COUNTIF('SUMMARY D"&amp;"ATA'!D:D,$C1738)&lt;&gt;1
    ),
    """",
    IFERROR(TEXTJOIN(CHAR(10),TRUE,FILTER('SUMMARY DATA'!G:G,'SUMMARY DATA'!D:D=$C1738)),"""")
  )
)"),"")</f>
        <v/>
      </c>
      <c r="H1738" s="6" t="str">
        <f>IFERROR(__xludf.DUMMYFUNCTION("IFERROR(
  TEXTJOIN(CHAR(10),TRUE,FILTER('SUMMARY DATA'!H:H,'SUMMARY DATA'!A:A=$A1738,'SUMMARY DATA'!C:C=$B1738)),
  IF(
    OR(
      ISNUMBER(SEARCH(""CDM CASH DEPOSIT"",$C1738)),
      ISNUMBER(SEARCH(""CASH DEPOSIT"",$C1738)),
      COUNTIF('SUMMARY D"&amp;"ATA'!D:D,$C1738)&lt;&gt;1
    ),
    """",
    IFERROR(TEXTJOIN(CHAR(10),TRUE,FILTER('SUMMARY DATA'!H:H,'SUMMARY DATA'!D:D=$C1738)),"""")
  )
)"),"")</f>
        <v/>
      </c>
      <c r="I1738" s="6" t="str">
        <f>IFERROR(__xludf.DUMMYFUNCTION("IF(H1738="""","""",
SUM(ARRAYFORMULA(VALUE(SPLIT(H1738,CHAR(10)))))
)"),"")</f>
        <v/>
      </c>
      <c r="J1738" s="2" t="str">
        <f>IFERROR(__xludf.DUMMYFUNCTION("IFERROR(
  TEXTJOIN(CHAR(10),TRUE,FILTER('SUMMARY DATA'!I:I,'SUMMARY DATA'!A:A=$A1738,'SUMMARY DATA'!C:C=$B1738)),
  IF(
    OR(
      ISNUMBER(SEARCH(""CDM CASH DEPOSIT"",$C1738)),
      ISNUMBER(SEARCH(""CASH DEPOSIT"",$C1738)),
      COUNTIF('SUMMARY D"&amp;"ATA'!D:D,$C1738)&lt;&gt;1
    ),
    """",
    IFERROR(TEXTJOIN(CHAR(10),TRUE,FILTER('SUMMARY DATA'!I:I,'SUMMARY DATA'!D:D=$C1738)),"""")
  )
)"),"")</f>
        <v/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 ht="15.75" customHeight="1" spans="1:27">
      <c r="A1739" s="2"/>
      <c r="B1739" s="2"/>
      <c r="C1739" s="2"/>
      <c r="D1739" s="6"/>
      <c r="E1739" s="4" t="str">
        <f>IFERROR(__xludf.DUMMYFUNCTION("IFERROR(
  TEXTJOIN(CHAR(10),TRUE,FILTER('SUMMARY DATA'!E:E,'SUMMARY DATA'!A:A=$A1739,'SUMMARY DATA'!C:C=$B1739)),
  IF(
    OR(
      ISNUMBER(SEARCH(""CDM CASH DEPOSIT"",$C1739)),
      ISNUMBER(SEARCH(""CASH DEPOSIT"",$C1739)),
      COUNTIF('SUMMARY D"&amp;"ATA'!D:D,$C1739)&lt;&gt;1
    ),
    """",
    IFERROR(TEXTJOIN(CHAR(10),TRUE,FILTER('SUMMARY DATA'!E:E,'SUMMARY DATA'!D:D=$C1739)),"""")
  )
)"),"")</f>
        <v/>
      </c>
      <c r="F1739" s="2" t="str">
        <f>IFERROR(__xludf.DUMMYFUNCTION("IFERROR(
  TEXTJOIN(CHAR(10),TRUE,FILTER('SUMMARY DATA'!F:F,'SUMMARY DATA'!A:A=$A1739,'SUMMARY DATA'!C:C=$B1739)),
  IF(
    OR(
      ISNUMBER(SEARCH(""CDM CASH DEPOSIT"",$C1739)),
      ISNUMBER(SEARCH(""CASH DEPOSIT"",$C1739)),
      COUNTIF('SUMMARY D"&amp;"ATA'!D:D,$C1739)&lt;&gt;1
    ),
    """",
    IFERROR(TEXTJOIN(CHAR(10),TRUE,FILTER('SUMMARY DATA'!F:F,'SUMMARY DATA'!D:D=$C1739)),"""")
  )
)"),"")</f>
        <v/>
      </c>
      <c r="G1739" s="2" t="str">
        <f>IFERROR(__xludf.DUMMYFUNCTION("IFERROR(
  TEXTJOIN(CHAR(10),TRUE,FILTER('SUMMARY DATA'!G:G,'SUMMARY DATA'!A:A=$A1739,'SUMMARY DATA'!C:C=$B1739)),
  IF(
    OR(
      ISNUMBER(SEARCH(""CDM CASH DEPOSIT"",$C1739)),
      ISNUMBER(SEARCH(""CASH DEPOSIT"",$C1739)),
      COUNTIF('SUMMARY D"&amp;"ATA'!D:D,$C1739)&lt;&gt;1
    ),
    """",
    IFERROR(TEXTJOIN(CHAR(10),TRUE,FILTER('SUMMARY DATA'!G:G,'SUMMARY DATA'!D:D=$C1739)),"""")
  )
)"),"")</f>
        <v/>
      </c>
      <c r="H1739" s="6" t="str">
        <f>IFERROR(__xludf.DUMMYFUNCTION("IFERROR(
  TEXTJOIN(CHAR(10),TRUE,FILTER('SUMMARY DATA'!H:H,'SUMMARY DATA'!A:A=$A1739,'SUMMARY DATA'!C:C=$B1739)),
  IF(
    OR(
      ISNUMBER(SEARCH(""CDM CASH DEPOSIT"",$C1739)),
      ISNUMBER(SEARCH(""CASH DEPOSIT"",$C1739)),
      COUNTIF('SUMMARY D"&amp;"ATA'!D:D,$C1739)&lt;&gt;1
    ),
    """",
    IFERROR(TEXTJOIN(CHAR(10),TRUE,FILTER('SUMMARY DATA'!H:H,'SUMMARY DATA'!D:D=$C1739)),"""")
  )
)"),"")</f>
        <v/>
      </c>
      <c r="I1739" s="6" t="str">
        <f>IFERROR(__xludf.DUMMYFUNCTION("IF(H1739="""","""",
SUM(ARRAYFORMULA(VALUE(SPLIT(H1739,CHAR(10)))))
)"),"")</f>
        <v/>
      </c>
      <c r="J1739" s="2" t="str">
        <f>IFERROR(__xludf.DUMMYFUNCTION("IFERROR(
  TEXTJOIN(CHAR(10),TRUE,FILTER('SUMMARY DATA'!I:I,'SUMMARY DATA'!A:A=$A1739,'SUMMARY DATA'!C:C=$B1739)),
  IF(
    OR(
      ISNUMBER(SEARCH(""CDM CASH DEPOSIT"",$C1739)),
      ISNUMBER(SEARCH(""CASH DEPOSIT"",$C1739)),
      COUNTIF('SUMMARY D"&amp;"ATA'!D:D,$C1739)&lt;&gt;1
    ),
    """",
    IFERROR(TEXTJOIN(CHAR(10),TRUE,FILTER('SUMMARY DATA'!I:I,'SUMMARY DATA'!D:D=$C1739)),"""")
  )
)"),"")</f>
        <v/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 ht="15.75" customHeight="1" spans="1:27">
      <c r="A1740" s="2"/>
      <c r="B1740" s="2"/>
      <c r="C1740" s="2"/>
      <c r="D1740" s="6"/>
      <c r="E1740" s="4" t="str">
        <f>IFERROR(__xludf.DUMMYFUNCTION("IFERROR(
  TEXTJOIN(CHAR(10),TRUE,FILTER('SUMMARY DATA'!E:E,'SUMMARY DATA'!A:A=$A1740,'SUMMARY DATA'!C:C=$B1740)),
  IF(
    OR(
      ISNUMBER(SEARCH(""CDM CASH DEPOSIT"",$C1740)),
      ISNUMBER(SEARCH(""CASH DEPOSIT"",$C1740)),
      COUNTIF('SUMMARY D"&amp;"ATA'!D:D,$C1740)&lt;&gt;1
    ),
    """",
    IFERROR(TEXTJOIN(CHAR(10),TRUE,FILTER('SUMMARY DATA'!E:E,'SUMMARY DATA'!D:D=$C1740)),"""")
  )
)"),"")</f>
        <v/>
      </c>
      <c r="F1740" s="2" t="str">
        <f>IFERROR(__xludf.DUMMYFUNCTION("IFERROR(
  TEXTJOIN(CHAR(10),TRUE,FILTER('SUMMARY DATA'!F:F,'SUMMARY DATA'!A:A=$A1740,'SUMMARY DATA'!C:C=$B1740)),
  IF(
    OR(
      ISNUMBER(SEARCH(""CDM CASH DEPOSIT"",$C1740)),
      ISNUMBER(SEARCH(""CASH DEPOSIT"",$C1740)),
      COUNTIF('SUMMARY D"&amp;"ATA'!D:D,$C1740)&lt;&gt;1
    ),
    """",
    IFERROR(TEXTJOIN(CHAR(10),TRUE,FILTER('SUMMARY DATA'!F:F,'SUMMARY DATA'!D:D=$C1740)),"""")
  )
)"),"")</f>
        <v/>
      </c>
      <c r="G1740" s="2" t="str">
        <f>IFERROR(__xludf.DUMMYFUNCTION("IFERROR(
  TEXTJOIN(CHAR(10),TRUE,FILTER('SUMMARY DATA'!G:G,'SUMMARY DATA'!A:A=$A1740,'SUMMARY DATA'!C:C=$B1740)),
  IF(
    OR(
      ISNUMBER(SEARCH(""CDM CASH DEPOSIT"",$C1740)),
      ISNUMBER(SEARCH(""CASH DEPOSIT"",$C1740)),
      COUNTIF('SUMMARY D"&amp;"ATA'!D:D,$C1740)&lt;&gt;1
    ),
    """",
    IFERROR(TEXTJOIN(CHAR(10),TRUE,FILTER('SUMMARY DATA'!G:G,'SUMMARY DATA'!D:D=$C1740)),"""")
  )
)"),"")</f>
        <v/>
      </c>
      <c r="H1740" s="6" t="str">
        <f>IFERROR(__xludf.DUMMYFUNCTION("IFERROR(
  TEXTJOIN(CHAR(10),TRUE,FILTER('SUMMARY DATA'!H:H,'SUMMARY DATA'!A:A=$A1740,'SUMMARY DATA'!C:C=$B1740)),
  IF(
    OR(
      ISNUMBER(SEARCH(""CDM CASH DEPOSIT"",$C1740)),
      ISNUMBER(SEARCH(""CASH DEPOSIT"",$C1740)),
      COUNTIF('SUMMARY D"&amp;"ATA'!D:D,$C1740)&lt;&gt;1
    ),
    """",
    IFERROR(TEXTJOIN(CHAR(10),TRUE,FILTER('SUMMARY DATA'!H:H,'SUMMARY DATA'!D:D=$C1740)),"""")
  )
)"),"")</f>
        <v/>
      </c>
      <c r="I1740" s="6" t="str">
        <f>IFERROR(__xludf.DUMMYFUNCTION("IF(H1740="""","""",
SUM(ARRAYFORMULA(VALUE(SPLIT(H1740,CHAR(10)))))
)"),"")</f>
        <v/>
      </c>
      <c r="J1740" s="2" t="str">
        <f>IFERROR(__xludf.DUMMYFUNCTION("IFERROR(
  TEXTJOIN(CHAR(10),TRUE,FILTER('SUMMARY DATA'!I:I,'SUMMARY DATA'!A:A=$A1740,'SUMMARY DATA'!C:C=$B1740)),
  IF(
    OR(
      ISNUMBER(SEARCH(""CDM CASH DEPOSIT"",$C1740)),
      ISNUMBER(SEARCH(""CASH DEPOSIT"",$C1740)),
      COUNTIF('SUMMARY D"&amp;"ATA'!D:D,$C1740)&lt;&gt;1
    ),
    """",
    IFERROR(TEXTJOIN(CHAR(10),TRUE,FILTER('SUMMARY DATA'!I:I,'SUMMARY DATA'!D:D=$C1740)),"""")
  )
)"),"")</f>
        <v/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</row>
    <row r="1741" ht="15.75" customHeight="1" spans="1:27">
      <c r="A1741" s="2"/>
      <c r="B1741" s="2"/>
      <c r="C1741" s="2"/>
      <c r="D1741" s="6"/>
      <c r="E1741" s="4" t="str">
        <f>IFERROR(__xludf.DUMMYFUNCTION("IFERROR(
  TEXTJOIN(CHAR(10),TRUE,FILTER('SUMMARY DATA'!E:E,'SUMMARY DATA'!A:A=$A1741,'SUMMARY DATA'!C:C=$B1741)),
  IF(
    OR(
      ISNUMBER(SEARCH(""CDM CASH DEPOSIT"",$C1741)),
      ISNUMBER(SEARCH(""CASH DEPOSIT"",$C1741)),
      COUNTIF('SUMMARY D"&amp;"ATA'!D:D,$C1741)&lt;&gt;1
    ),
    """",
    IFERROR(TEXTJOIN(CHAR(10),TRUE,FILTER('SUMMARY DATA'!E:E,'SUMMARY DATA'!D:D=$C1741)),"""")
  )
)"),"")</f>
        <v/>
      </c>
      <c r="F1741" s="2" t="str">
        <f>IFERROR(__xludf.DUMMYFUNCTION("IFERROR(
  TEXTJOIN(CHAR(10),TRUE,FILTER('SUMMARY DATA'!F:F,'SUMMARY DATA'!A:A=$A1741,'SUMMARY DATA'!C:C=$B1741)),
  IF(
    OR(
      ISNUMBER(SEARCH(""CDM CASH DEPOSIT"",$C1741)),
      ISNUMBER(SEARCH(""CASH DEPOSIT"",$C1741)),
      COUNTIF('SUMMARY D"&amp;"ATA'!D:D,$C1741)&lt;&gt;1
    ),
    """",
    IFERROR(TEXTJOIN(CHAR(10),TRUE,FILTER('SUMMARY DATA'!F:F,'SUMMARY DATA'!D:D=$C1741)),"""")
  )
)"),"")</f>
        <v/>
      </c>
      <c r="G1741" s="2" t="str">
        <f>IFERROR(__xludf.DUMMYFUNCTION("IFERROR(
  TEXTJOIN(CHAR(10),TRUE,FILTER('SUMMARY DATA'!G:G,'SUMMARY DATA'!A:A=$A1741,'SUMMARY DATA'!C:C=$B1741)),
  IF(
    OR(
      ISNUMBER(SEARCH(""CDM CASH DEPOSIT"",$C1741)),
      ISNUMBER(SEARCH(""CASH DEPOSIT"",$C1741)),
      COUNTIF('SUMMARY D"&amp;"ATA'!D:D,$C1741)&lt;&gt;1
    ),
    """",
    IFERROR(TEXTJOIN(CHAR(10),TRUE,FILTER('SUMMARY DATA'!G:G,'SUMMARY DATA'!D:D=$C1741)),"""")
  )
)"),"")</f>
        <v/>
      </c>
      <c r="H1741" s="6" t="str">
        <f>IFERROR(__xludf.DUMMYFUNCTION("IFERROR(
  TEXTJOIN(CHAR(10),TRUE,FILTER('SUMMARY DATA'!H:H,'SUMMARY DATA'!A:A=$A1741,'SUMMARY DATA'!C:C=$B1741)),
  IF(
    OR(
      ISNUMBER(SEARCH(""CDM CASH DEPOSIT"",$C1741)),
      ISNUMBER(SEARCH(""CASH DEPOSIT"",$C1741)),
      COUNTIF('SUMMARY D"&amp;"ATA'!D:D,$C1741)&lt;&gt;1
    ),
    """",
    IFERROR(TEXTJOIN(CHAR(10),TRUE,FILTER('SUMMARY DATA'!H:H,'SUMMARY DATA'!D:D=$C1741)),"""")
  )
)"),"")</f>
        <v/>
      </c>
      <c r="I1741" s="6" t="str">
        <f>IFERROR(__xludf.DUMMYFUNCTION("IF(H1741="""","""",
SUM(ARRAYFORMULA(VALUE(SPLIT(H1741,CHAR(10)))))
)"),"")</f>
        <v/>
      </c>
      <c r="J1741" s="2" t="str">
        <f>IFERROR(__xludf.DUMMYFUNCTION("IFERROR(
  TEXTJOIN(CHAR(10),TRUE,FILTER('SUMMARY DATA'!I:I,'SUMMARY DATA'!A:A=$A1741,'SUMMARY DATA'!C:C=$B1741)),
  IF(
    OR(
      ISNUMBER(SEARCH(""CDM CASH DEPOSIT"",$C1741)),
      ISNUMBER(SEARCH(""CASH DEPOSIT"",$C1741)),
      COUNTIF('SUMMARY D"&amp;"ATA'!D:D,$C1741)&lt;&gt;1
    ),
    """",
    IFERROR(TEXTJOIN(CHAR(10),TRUE,FILTER('SUMMARY DATA'!I:I,'SUMMARY DATA'!D:D=$C1741)),"""")
  )
)"),"")</f>
        <v/>
      </c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 ht="15.75" customHeight="1" spans="1:27">
      <c r="A1742" s="2"/>
      <c r="B1742" s="2"/>
      <c r="C1742" s="2"/>
      <c r="D1742" s="6"/>
      <c r="E1742" s="4" t="str">
        <f>IFERROR(__xludf.DUMMYFUNCTION("IFERROR(
  TEXTJOIN(CHAR(10),TRUE,FILTER('SUMMARY DATA'!E:E,'SUMMARY DATA'!A:A=$A1742,'SUMMARY DATA'!C:C=$B1742)),
  IF(
    OR(
      ISNUMBER(SEARCH(""CDM CASH DEPOSIT"",$C1742)),
      ISNUMBER(SEARCH(""CASH DEPOSIT"",$C1742)),
      COUNTIF('SUMMARY D"&amp;"ATA'!D:D,$C1742)&lt;&gt;1
    ),
    """",
    IFERROR(TEXTJOIN(CHAR(10),TRUE,FILTER('SUMMARY DATA'!E:E,'SUMMARY DATA'!D:D=$C1742)),"""")
  )
)"),"")</f>
        <v/>
      </c>
      <c r="F1742" s="2" t="str">
        <f>IFERROR(__xludf.DUMMYFUNCTION("IFERROR(
  TEXTJOIN(CHAR(10),TRUE,FILTER('SUMMARY DATA'!F:F,'SUMMARY DATA'!A:A=$A1742,'SUMMARY DATA'!C:C=$B1742)),
  IF(
    OR(
      ISNUMBER(SEARCH(""CDM CASH DEPOSIT"",$C1742)),
      ISNUMBER(SEARCH(""CASH DEPOSIT"",$C1742)),
      COUNTIF('SUMMARY D"&amp;"ATA'!D:D,$C1742)&lt;&gt;1
    ),
    """",
    IFERROR(TEXTJOIN(CHAR(10),TRUE,FILTER('SUMMARY DATA'!F:F,'SUMMARY DATA'!D:D=$C1742)),"""")
  )
)"),"")</f>
        <v/>
      </c>
      <c r="G1742" s="2" t="str">
        <f>IFERROR(__xludf.DUMMYFUNCTION("IFERROR(
  TEXTJOIN(CHAR(10),TRUE,FILTER('SUMMARY DATA'!G:G,'SUMMARY DATA'!A:A=$A1742,'SUMMARY DATA'!C:C=$B1742)),
  IF(
    OR(
      ISNUMBER(SEARCH(""CDM CASH DEPOSIT"",$C1742)),
      ISNUMBER(SEARCH(""CASH DEPOSIT"",$C1742)),
      COUNTIF('SUMMARY D"&amp;"ATA'!D:D,$C1742)&lt;&gt;1
    ),
    """",
    IFERROR(TEXTJOIN(CHAR(10),TRUE,FILTER('SUMMARY DATA'!G:G,'SUMMARY DATA'!D:D=$C1742)),"""")
  )
)"),"")</f>
        <v/>
      </c>
      <c r="H1742" s="6" t="str">
        <f>IFERROR(__xludf.DUMMYFUNCTION("IFERROR(
  TEXTJOIN(CHAR(10),TRUE,FILTER('SUMMARY DATA'!H:H,'SUMMARY DATA'!A:A=$A1742,'SUMMARY DATA'!C:C=$B1742)),
  IF(
    OR(
      ISNUMBER(SEARCH(""CDM CASH DEPOSIT"",$C1742)),
      ISNUMBER(SEARCH(""CASH DEPOSIT"",$C1742)),
      COUNTIF('SUMMARY D"&amp;"ATA'!D:D,$C1742)&lt;&gt;1
    ),
    """",
    IFERROR(TEXTJOIN(CHAR(10),TRUE,FILTER('SUMMARY DATA'!H:H,'SUMMARY DATA'!D:D=$C1742)),"""")
  )
)"),"")</f>
        <v/>
      </c>
      <c r="I1742" s="6" t="str">
        <f>IFERROR(__xludf.DUMMYFUNCTION("IF(H1742="""","""",
SUM(ARRAYFORMULA(VALUE(SPLIT(H1742,CHAR(10)))))
)"),"")</f>
        <v/>
      </c>
      <c r="J1742" s="2" t="str">
        <f>IFERROR(__xludf.DUMMYFUNCTION("IFERROR(
  TEXTJOIN(CHAR(10),TRUE,FILTER('SUMMARY DATA'!I:I,'SUMMARY DATA'!A:A=$A1742,'SUMMARY DATA'!C:C=$B1742)),
  IF(
    OR(
      ISNUMBER(SEARCH(""CDM CASH DEPOSIT"",$C1742)),
      ISNUMBER(SEARCH(""CASH DEPOSIT"",$C1742)),
      COUNTIF('SUMMARY D"&amp;"ATA'!D:D,$C1742)&lt;&gt;1
    ),
    """",
    IFERROR(TEXTJOIN(CHAR(10),TRUE,FILTER('SUMMARY DATA'!I:I,'SUMMARY DATA'!D:D=$C1742)),"""")
  )
)"),"")</f>
        <v/>
      </c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 ht="15.75" customHeight="1" spans="1:27">
      <c r="A1743" s="2"/>
      <c r="B1743" s="2"/>
      <c r="C1743" s="2"/>
      <c r="D1743" s="6"/>
      <c r="E1743" s="4" t="str">
        <f>IFERROR(__xludf.DUMMYFUNCTION("IFERROR(
  TEXTJOIN(CHAR(10),TRUE,FILTER('SUMMARY DATA'!E:E,'SUMMARY DATA'!A:A=$A1743,'SUMMARY DATA'!C:C=$B1743)),
  IF(
    OR(
      ISNUMBER(SEARCH(""CDM CASH DEPOSIT"",$C1743)),
      ISNUMBER(SEARCH(""CASH DEPOSIT"",$C1743)),
      COUNTIF('SUMMARY D"&amp;"ATA'!D:D,$C1743)&lt;&gt;1
    ),
    """",
    IFERROR(TEXTJOIN(CHAR(10),TRUE,FILTER('SUMMARY DATA'!E:E,'SUMMARY DATA'!D:D=$C1743)),"""")
  )
)"),"")</f>
        <v/>
      </c>
      <c r="F1743" s="2" t="str">
        <f>IFERROR(__xludf.DUMMYFUNCTION("IFERROR(
  TEXTJOIN(CHAR(10),TRUE,FILTER('SUMMARY DATA'!F:F,'SUMMARY DATA'!A:A=$A1743,'SUMMARY DATA'!C:C=$B1743)),
  IF(
    OR(
      ISNUMBER(SEARCH(""CDM CASH DEPOSIT"",$C1743)),
      ISNUMBER(SEARCH(""CASH DEPOSIT"",$C1743)),
      COUNTIF('SUMMARY D"&amp;"ATA'!D:D,$C1743)&lt;&gt;1
    ),
    """",
    IFERROR(TEXTJOIN(CHAR(10),TRUE,FILTER('SUMMARY DATA'!F:F,'SUMMARY DATA'!D:D=$C1743)),"""")
  )
)"),"")</f>
        <v/>
      </c>
      <c r="G1743" s="2" t="str">
        <f>IFERROR(__xludf.DUMMYFUNCTION("IFERROR(
  TEXTJOIN(CHAR(10),TRUE,FILTER('SUMMARY DATA'!G:G,'SUMMARY DATA'!A:A=$A1743,'SUMMARY DATA'!C:C=$B1743)),
  IF(
    OR(
      ISNUMBER(SEARCH(""CDM CASH DEPOSIT"",$C1743)),
      ISNUMBER(SEARCH(""CASH DEPOSIT"",$C1743)),
      COUNTIF('SUMMARY D"&amp;"ATA'!D:D,$C1743)&lt;&gt;1
    ),
    """",
    IFERROR(TEXTJOIN(CHAR(10),TRUE,FILTER('SUMMARY DATA'!G:G,'SUMMARY DATA'!D:D=$C1743)),"""")
  )
)"),"")</f>
        <v/>
      </c>
      <c r="H1743" s="6" t="str">
        <f>IFERROR(__xludf.DUMMYFUNCTION("IFERROR(
  TEXTJOIN(CHAR(10),TRUE,FILTER('SUMMARY DATA'!H:H,'SUMMARY DATA'!A:A=$A1743,'SUMMARY DATA'!C:C=$B1743)),
  IF(
    OR(
      ISNUMBER(SEARCH(""CDM CASH DEPOSIT"",$C1743)),
      ISNUMBER(SEARCH(""CASH DEPOSIT"",$C1743)),
      COUNTIF('SUMMARY D"&amp;"ATA'!D:D,$C1743)&lt;&gt;1
    ),
    """",
    IFERROR(TEXTJOIN(CHAR(10),TRUE,FILTER('SUMMARY DATA'!H:H,'SUMMARY DATA'!D:D=$C1743)),"""")
  )
)"),"")</f>
        <v/>
      </c>
      <c r="I1743" s="6" t="str">
        <f>IFERROR(__xludf.DUMMYFUNCTION("IF(H1743="""","""",
SUM(ARRAYFORMULA(VALUE(SPLIT(H1743,CHAR(10)))))
)"),"")</f>
        <v/>
      </c>
      <c r="J1743" s="2" t="str">
        <f>IFERROR(__xludf.DUMMYFUNCTION("IFERROR(
  TEXTJOIN(CHAR(10),TRUE,FILTER('SUMMARY DATA'!I:I,'SUMMARY DATA'!A:A=$A1743,'SUMMARY DATA'!C:C=$B1743)),
  IF(
    OR(
      ISNUMBER(SEARCH(""CDM CASH DEPOSIT"",$C1743)),
      ISNUMBER(SEARCH(""CASH DEPOSIT"",$C1743)),
      COUNTIF('SUMMARY D"&amp;"ATA'!D:D,$C1743)&lt;&gt;1
    ),
    """",
    IFERROR(TEXTJOIN(CHAR(10),TRUE,FILTER('SUMMARY DATA'!I:I,'SUMMARY DATA'!D:D=$C1743)),"""")
  )
)"),"")</f>
        <v/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 ht="15.75" customHeight="1" spans="1:27">
      <c r="A1744" s="2"/>
      <c r="B1744" s="2"/>
      <c r="C1744" s="2"/>
      <c r="D1744" s="6"/>
      <c r="E1744" s="4" t="str">
        <f>IFERROR(__xludf.DUMMYFUNCTION("IFERROR(
  TEXTJOIN(CHAR(10),TRUE,FILTER('SUMMARY DATA'!E:E,'SUMMARY DATA'!A:A=$A1744,'SUMMARY DATA'!C:C=$B1744)),
  IF(
    OR(
      ISNUMBER(SEARCH(""CDM CASH DEPOSIT"",$C1744)),
      ISNUMBER(SEARCH(""CASH DEPOSIT"",$C1744)),
      COUNTIF('SUMMARY D"&amp;"ATA'!D:D,$C1744)&lt;&gt;1
    ),
    """",
    IFERROR(TEXTJOIN(CHAR(10),TRUE,FILTER('SUMMARY DATA'!E:E,'SUMMARY DATA'!D:D=$C1744)),"""")
  )
)"),"")</f>
        <v/>
      </c>
      <c r="F1744" s="2" t="str">
        <f>IFERROR(__xludf.DUMMYFUNCTION("IFERROR(
  TEXTJOIN(CHAR(10),TRUE,FILTER('SUMMARY DATA'!F:F,'SUMMARY DATA'!A:A=$A1744,'SUMMARY DATA'!C:C=$B1744)),
  IF(
    OR(
      ISNUMBER(SEARCH(""CDM CASH DEPOSIT"",$C1744)),
      ISNUMBER(SEARCH(""CASH DEPOSIT"",$C1744)),
      COUNTIF('SUMMARY D"&amp;"ATA'!D:D,$C1744)&lt;&gt;1
    ),
    """",
    IFERROR(TEXTJOIN(CHAR(10),TRUE,FILTER('SUMMARY DATA'!F:F,'SUMMARY DATA'!D:D=$C1744)),"""")
  )
)"),"")</f>
        <v/>
      </c>
      <c r="G1744" s="2" t="str">
        <f>IFERROR(__xludf.DUMMYFUNCTION("IFERROR(
  TEXTJOIN(CHAR(10),TRUE,FILTER('SUMMARY DATA'!G:G,'SUMMARY DATA'!A:A=$A1744,'SUMMARY DATA'!C:C=$B1744)),
  IF(
    OR(
      ISNUMBER(SEARCH(""CDM CASH DEPOSIT"",$C1744)),
      ISNUMBER(SEARCH(""CASH DEPOSIT"",$C1744)),
      COUNTIF('SUMMARY D"&amp;"ATA'!D:D,$C1744)&lt;&gt;1
    ),
    """",
    IFERROR(TEXTJOIN(CHAR(10),TRUE,FILTER('SUMMARY DATA'!G:G,'SUMMARY DATA'!D:D=$C1744)),"""")
  )
)"),"")</f>
        <v/>
      </c>
      <c r="H1744" s="6" t="str">
        <f>IFERROR(__xludf.DUMMYFUNCTION("IFERROR(
  TEXTJOIN(CHAR(10),TRUE,FILTER('SUMMARY DATA'!H:H,'SUMMARY DATA'!A:A=$A1744,'SUMMARY DATA'!C:C=$B1744)),
  IF(
    OR(
      ISNUMBER(SEARCH(""CDM CASH DEPOSIT"",$C1744)),
      ISNUMBER(SEARCH(""CASH DEPOSIT"",$C1744)),
      COUNTIF('SUMMARY D"&amp;"ATA'!D:D,$C1744)&lt;&gt;1
    ),
    """",
    IFERROR(TEXTJOIN(CHAR(10),TRUE,FILTER('SUMMARY DATA'!H:H,'SUMMARY DATA'!D:D=$C1744)),"""")
  )
)"),"")</f>
        <v/>
      </c>
      <c r="I1744" s="6" t="str">
        <f>IFERROR(__xludf.DUMMYFUNCTION("IF(H1744="""","""",
SUM(ARRAYFORMULA(VALUE(SPLIT(H1744,CHAR(10)))))
)"),"")</f>
        <v/>
      </c>
      <c r="J1744" s="2" t="str">
        <f>IFERROR(__xludf.DUMMYFUNCTION("IFERROR(
  TEXTJOIN(CHAR(10),TRUE,FILTER('SUMMARY DATA'!I:I,'SUMMARY DATA'!A:A=$A1744,'SUMMARY DATA'!C:C=$B1744)),
  IF(
    OR(
      ISNUMBER(SEARCH(""CDM CASH DEPOSIT"",$C1744)),
      ISNUMBER(SEARCH(""CASH DEPOSIT"",$C1744)),
      COUNTIF('SUMMARY D"&amp;"ATA'!D:D,$C1744)&lt;&gt;1
    ),
    """",
    IFERROR(TEXTJOIN(CHAR(10),TRUE,FILTER('SUMMARY DATA'!I:I,'SUMMARY DATA'!D:D=$C1744)),"""")
  )
)"),"")</f>
        <v/>
      </c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 ht="15.75" customHeight="1" spans="1:27">
      <c r="A1745" s="2"/>
      <c r="B1745" s="2"/>
      <c r="C1745" s="2"/>
      <c r="D1745" s="6"/>
      <c r="E1745" s="4" t="str">
        <f>IFERROR(__xludf.DUMMYFUNCTION("IFERROR(
  TEXTJOIN(CHAR(10),TRUE,FILTER('SUMMARY DATA'!E:E,'SUMMARY DATA'!A:A=$A1745,'SUMMARY DATA'!C:C=$B1745)),
  IF(
    OR(
      ISNUMBER(SEARCH(""CDM CASH DEPOSIT"",$C1745)),
      ISNUMBER(SEARCH(""CASH DEPOSIT"",$C1745)),
      COUNTIF('SUMMARY D"&amp;"ATA'!D:D,$C1745)&lt;&gt;1
    ),
    """",
    IFERROR(TEXTJOIN(CHAR(10),TRUE,FILTER('SUMMARY DATA'!E:E,'SUMMARY DATA'!D:D=$C1745)),"""")
  )
)"),"")</f>
        <v/>
      </c>
      <c r="F1745" s="2" t="str">
        <f>IFERROR(__xludf.DUMMYFUNCTION("IFERROR(
  TEXTJOIN(CHAR(10),TRUE,FILTER('SUMMARY DATA'!F:F,'SUMMARY DATA'!A:A=$A1745,'SUMMARY DATA'!C:C=$B1745)),
  IF(
    OR(
      ISNUMBER(SEARCH(""CDM CASH DEPOSIT"",$C1745)),
      ISNUMBER(SEARCH(""CASH DEPOSIT"",$C1745)),
      COUNTIF('SUMMARY D"&amp;"ATA'!D:D,$C1745)&lt;&gt;1
    ),
    """",
    IFERROR(TEXTJOIN(CHAR(10),TRUE,FILTER('SUMMARY DATA'!F:F,'SUMMARY DATA'!D:D=$C1745)),"""")
  )
)"),"")</f>
        <v/>
      </c>
      <c r="G1745" s="2" t="str">
        <f>IFERROR(__xludf.DUMMYFUNCTION("IFERROR(
  TEXTJOIN(CHAR(10),TRUE,FILTER('SUMMARY DATA'!G:G,'SUMMARY DATA'!A:A=$A1745,'SUMMARY DATA'!C:C=$B1745)),
  IF(
    OR(
      ISNUMBER(SEARCH(""CDM CASH DEPOSIT"",$C1745)),
      ISNUMBER(SEARCH(""CASH DEPOSIT"",$C1745)),
      COUNTIF('SUMMARY D"&amp;"ATA'!D:D,$C1745)&lt;&gt;1
    ),
    """",
    IFERROR(TEXTJOIN(CHAR(10),TRUE,FILTER('SUMMARY DATA'!G:G,'SUMMARY DATA'!D:D=$C1745)),"""")
  )
)"),"")</f>
        <v/>
      </c>
      <c r="H1745" s="6" t="str">
        <f>IFERROR(__xludf.DUMMYFUNCTION("IFERROR(
  TEXTJOIN(CHAR(10),TRUE,FILTER('SUMMARY DATA'!H:H,'SUMMARY DATA'!A:A=$A1745,'SUMMARY DATA'!C:C=$B1745)),
  IF(
    OR(
      ISNUMBER(SEARCH(""CDM CASH DEPOSIT"",$C1745)),
      ISNUMBER(SEARCH(""CASH DEPOSIT"",$C1745)),
      COUNTIF('SUMMARY D"&amp;"ATA'!D:D,$C1745)&lt;&gt;1
    ),
    """",
    IFERROR(TEXTJOIN(CHAR(10),TRUE,FILTER('SUMMARY DATA'!H:H,'SUMMARY DATA'!D:D=$C1745)),"""")
  )
)"),"")</f>
        <v/>
      </c>
      <c r="I1745" s="6" t="str">
        <f>IFERROR(__xludf.DUMMYFUNCTION("IF(H1745="""","""",
SUM(ARRAYFORMULA(VALUE(SPLIT(H1745,CHAR(10)))))
)"),"")</f>
        <v/>
      </c>
      <c r="J1745" s="2" t="str">
        <f>IFERROR(__xludf.DUMMYFUNCTION("IFERROR(
  TEXTJOIN(CHAR(10),TRUE,FILTER('SUMMARY DATA'!I:I,'SUMMARY DATA'!A:A=$A1745,'SUMMARY DATA'!C:C=$B1745)),
  IF(
    OR(
      ISNUMBER(SEARCH(""CDM CASH DEPOSIT"",$C1745)),
      ISNUMBER(SEARCH(""CASH DEPOSIT"",$C1745)),
      COUNTIF('SUMMARY D"&amp;"ATA'!D:D,$C1745)&lt;&gt;1
    ),
    """",
    IFERROR(TEXTJOIN(CHAR(10),TRUE,FILTER('SUMMARY DATA'!I:I,'SUMMARY DATA'!D:D=$C1745)),"""")
  )
)"),"")</f>
        <v/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</row>
    <row r="1746" ht="15.75" customHeight="1" spans="1:27">
      <c r="A1746" s="2"/>
      <c r="B1746" s="2"/>
      <c r="C1746" s="2"/>
      <c r="D1746" s="6"/>
      <c r="E1746" s="4" t="str">
        <f>IFERROR(__xludf.DUMMYFUNCTION("IFERROR(
  TEXTJOIN(CHAR(10),TRUE,FILTER('SUMMARY DATA'!E:E,'SUMMARY DATA'!A:A=$A1746,'SUMMARY DATA'!C:C=$B1746)),
  IF(
    OR(
      ISNUMBER(SEARCH(""CDM CASH DEPOSIT"",$C1746)),
      ISNUMBER(SEARCH(""CASH DEPOSIT"",$C1746)),
      COUNTIF('SUMMARY D"&amp;"ATA'!D:D,$C1746)&lt;&gt;1
    ),
    """",
    IFERROR(TEXTJOIN(CHAR(10),TRUE,FILTER('SUMMARY DATA'!E:E,'SUMMARY DATA'!D:D=$C1746)),"""")
  )
)"),"")</f>
        <v/>
      </c>
      <c r="F1746" s="2" t="str">
        <f>IFERROR(__xludf.DUMMYFUNCTION("IFERROR(
  TEXTJOIN(CHAR(10),TRUE,FILTER('SUMMARY DATA'!F:F,'SUMMARY DATA'!A:A=$A1746,'SUMMARY DATA'!C:C=$B1746)),
  IF(
    OR(
      ISNUMBER(SEARCH(""CDM CASH DEPOSIT"",$C1746)),
      ISNUMBER(SEARCH(""CASH DEPOSIT"",$C1746)),
      COUNTIF('SUMMARY D"&amp;"ATA'!D:D,$C1746)&lt;&gt;1
    ),
    """",
    IFERROR(TEXTJOIN(CHAR(10),TRUE,FILTER('SUMMARY DATA'!F:F,'SUMMARY DATA'!D:D=$C1746)),"""")
  )
)"),"")</f>
        <v/>
      </c>
      <c r="G1746" s="2" t="str">
        <f>IFERROR(__xludf.DUMMYFUNCTION("IFERROR(
  TEXTJOIN(CHAR(10),TRUE,FILTER('SUMMARY DATA'!G:G,'SUMMARY DATA'!A:A=$A1746,'SUMMARY DATA'!C:C=$B1746)),
  IF(
    OR(
      ISNUMBER(SEARCH(""CDM CASH DEPOSIT"",$C1746)),
      ISNUMBER(SEARCH(""CASH DEPOSIT"",$C1746)),
      COUNTIF('SUMMARY D"&amp;"ATA'!D:D,$C1746)&lt;&gt;1
    ),
    """",
    IFERROR(TEXTJOIN(CHAR(10),TRUE,FILTER('SUMMARY DATA'!G:G,'SUMMARY DATA'!D:D=$C1746)),"""")
  )
)"),"")</f>
        <v/>
      </c>
      <c r="H1746" s="6" t="str">
        <f>IFERROR(__xludf.DUMMYFUNCTION("IFERROR(
  TEXTJOIN(CHAR(10),TRUE,FILTER('SUMMARY DATA'!H:H,'SUMMARY DATA'!A:A=$A1746,'SUMMARY DATA'!C:C=$B1746)),
  IF(
    OR(
      ISNUMBER(SEARCH(""CDM CASH DEPOSIT"",$C1746)),
      ISNUMBER(SEARCH(""CASH DEPOSIT"",$C1746)),
      COUNTIF('SUMMARY D"&amp;"ATA'!D:D,$C1746)&lt;&gt;1
    ),
    """",
    IFERROR(TEXTJOIN(CHAR(10),TRUE,FILTER('SUMMARY DATA'!H:H,'SUMMARY DATA'!D:D=$C1746)),"""")
  )
)"),"")</f>
        <v/>
      </c>
      <c r="I1746" s="6" t="str">
        <f>IFERROR(__xludf.DUMMYFUNCTION("IF(H1746="""","""",
SUM(ARRAYFORMULA(VALUE(SPLIT(H1746,CHAR(10)))))
)"),"")</f>
        <v/>
      </c>
      <c r="J1746" s="2" t="str">
        <f>IFERROR(__xludf.DUMMYFUNCTION("IFERROR(
  TEXTJOIN(CHAR(10),TRUE,FILTER('SUMMARY DATA'!I:I,'SUMMARY DATA'!A:A=$A1746,'SUMMARY DATA'!C:C=$B1746)),
  IF(
    OR(
      ISNUMBER(SEARCH(""CDM CASH DEPOSIT"",$C1746)),
      ISNUMBER(SEARCH(""CASH DEPOSIT"",$C1746)),
      COUNTIF('SUMMARY D"&amp;"ATA'!D:D,$C1746)&lt;&gt;1
    ),
    """",
    IFERROR(TEXTJOIN(CHAR(10),TRUE,FILTER('SUMMARY DATA'!I:I,'SUMMARY DATA'!D:D=$C1746)),"""")
  )
)"),"")</f>
        <v/>
      </c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 ht="15.75" customHeight="1" spans="1:27">
      <c r="A1747" s="2"/>
      <c r="B1747" s="2"/>
      <c r="C1747" s="2"/>
      <c r="D1747" s="6"/>
      <c r="E1747" s="4" t="str">
        <f>IFERROR(__xludf.DUMMYFUNCTION("IFERROR(
  TEXTJOIN(CHAR(10),TRUE,FILTER('SUMMARY DATA'!E:E,'SUMMARY DATA'!A:A=$A1747,'SUMMARY DATA'!C:C=$B1747)),
  IF(
    OR(
      ISNUMBER(SEARCH(""CDM CASH DEPOSIT"",$C1747)),
      ISNUMBER(SEARCH(""CASH DEPOSIT"",$C1747)),
      COUNTIF('SUMMARY D"&amp;"ATA'!D:D,$C1747)&lt;&gt;1
    ),
    """",
    IFERROR(TEXTJOIN(CHAR(10),TRUE,FILTER('SUMMARY DATA'!E:E,'SUMMARY DATA'!D:D=$C1747)),"""")
  )
)"),"")</f>
        <v/>
      </c>
      <c r="F1747" s="2" t="str">
        <f>IFERROR(__xludf.DUMMYFUNCTION("IFERROR(
  TEXTJOIN(CHAR(10),TRUE,FILTER('SUMMARY DATA'!F:F,'SUMMARY DATA'!A:A=$A1747,'SUMMARY DATA'!C:C=$B1747)),
  IF(
    OR(
      ISNUMBER(SEARCH(""CDM CASH DEPOSIT"",$C1747)),
      ISNUMBER(SEARCH(""CASH DEPOSIT"",$C1747)),
      COUNTIF('SUMMARY D"&amp;"ATA'!D:D,$C1747)&lt;&gt;1
    ),
    """",
    IFERROR(TEXTJOIN(CHAR(10),TRUE,FILTER('SUMMARY DATA'!F:F,'SUMMARY DATA'!D:D=$C1747)),"""")
  )
)"),"")</f>
        <v/>
      </c>
      <c r="G1747" s="2" t="str">
        <f>IFERROR(__xludf.DUMMYFUNCTION("IFERROR(
  TEXTJOIN(CHAR(10),TRUE,FILTER('SUMMARY DATA'!G:G,'SUMMARY DATA'!A:A=$A1747,'SUMMARY DATA'!C:C=$B1747)),
  IF(
    OR(
      ISNUMBER(SEARCH(""CDM CASH DEPOSIT"",$C1747)),
      ISNUMBER(SEARCH(""CASH DEPOSIT"",$C1747)),
      COUNTIF('SUMMARY D"&amp;"ATA'!D:D,$C1747)&lt;&gt;1
    ),
    """",
    IFERROR(TEXTJOIN(CHAR(10),TRUE,FILTER('SUMMARY DATA'!G:G,'SUMMARY DATA'!D:D=$C1747)),"""")
  )
)"),"")</f>
        <v/>
      </c>
      <c r="H1747" s="6" t="str">
        <f>IFERROR(__xludf.DUMMYFUNCTION("IFERROR(
  TEXTJOIN(CHAR(10),TRUE,FILTER('SUMMARY DATA'!H:H,'SUMMARY DATA'!A:A=$A1747,'SUMMARY DATA'!C:C=$B1747)),
  IF(
    OR(
      ISNUMBER(SEARCH(""CDM CASH DEPOSIT"",$C1747)),
      ISNUMBER(SEARCH(""CASH DEPOSIT"",$C1747)),
      COUNTIF('SUMMARY D"&amp;"ATA'!D:D,$C1747)&lt;&gt;1
    ),
    """",
    IFERROR(TEXTJOIN(CHAR(10),TRUE,FILTER('SUMMARY DATA'!H:H,'SUMMARY DATA'!D:D=$C1747)),"""")
  )
)"),"")</f>
        <v/>
      </c>
      <c r="I1747" s="6" t="str">
        <f>IFERROR(__xludf.DUMMYFUNCTION("IF(H1747="""","""",
SUM(ARRAYFORMULA(VALUE(SPLIT(H1747,CHAR(10)))))
)"),"")</f>
        <v/>
      </c>
      <c r="J1747" s="2" t="str">
        <f>IFERROR(__xludf.DUMMYFUNCTION("IFERROR(
  TEXTJOIN(CHAR(10),TRUE,FILTER('SUMMARY DATA'!I:I,'SUMMARY DATA'!A:A=$A1747,'SUMMARY DATA'!C:C=$B1747)),
  IF(
    OR(
      ISNUMBER(SEARCH(""CDM CASH DEPOSIT"",$C1747)),
      ISNUMBER(SEARCH(""CASH DEPOSIT"",$C1747)),
      COUNTIF('SUMMARY D"&amp;"ATA'!D:D,$C1747)&lt;&gt;1
    ),
    """",
    IFERROR(TEXTJOIN(CHAR(10),TRUE,FILTER('SUMMARY DATA'!I:I,'SUMMARY DATA'!D:D=$C1747)),"""")
  )
)"),"")</f>
        <v/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 ht="15.75" customHeight="1" spans="1:27">
      <c r="A1748" s="2"/>
      <c r="B1748" s="2"/>
      <c r="C1748" s="2"/>
      <c r="D1748" s="6"/>
      <c r="E1748" s="4" t="str">
        <f>IFERROR(__xludf.DUMMYFUNCTION("IFERROR(
  TEXTJOIN(CHAR(10),TRUE,FILTER('SUMMARY DATA'!E:E,'SUMMARY DATA'!A:A=$A1748,'SUMMARY DATA'!C:C=$B1748)),
  IF(
    OR(
      ISNUMBER(SEARCH(""CDM CASH DEPOSIT"",$C1748)),
      ISNUMBER(SEARCH(""CASH DEPOSIT"",$C1748)),
      COUNTIF('SUMMARY D"&amp;"ATA'!D:D,$C1748)&lt;&gt;1
    ),
    """",
    IFERROR(TEXTJOIN(CHAR(10),TRUE,FILTER('SUMMARY DATA'!E:E,'SUMMARY DATA'!D:D=$C1748)),"""")
  )
)"),"")</f>
        <v/>
      </c>
      <c r="F1748" s="2" t="str">
        <f>IFERROR(__xludf.DUMMYFUNCTION("IFERROR(
  TEXTJOIN(CHAR(10),TRUE,FILTER('SUMMARY DATA'!F:F,'SUMMARY DATA'!A:A=$A1748,'SUMMARY DATA'!C:C=$B1748)),
  IF(
    OR(
      ISNUMBER(SEARCH(""CDM CASH DEPOSIT"",$C1748)),
      ISNUMBER(SEARCH(""CASH DEPOSIT"",$C1748)),
      COUNTIF('SUMMARY D"&amp;"ATA'!D:D,$C1748)&lt;&gt;1
    ),
    """",
    IFERROR(TEXTJOIN(CHAR(10),TRUE,FILTER('SUMMARY DATA'!F:F,'SUMMARY DATA'!D:D=$C1748)),"""")
  )
)"),"")</f>
        <v/>
      </c>
      <c r="G1748" s="2" t="str">
        <f>IFERROR(__xludf.DUMMYFUNCTION("IFERROR(
  TEXTJOIN(CHAR(10),TRUE,FILTER('SUMMARY DATA'!G:G,'SUMMARY DATA'!A:A=$A1748,'SUMMARY DATA'!C:C=$B1748)),
  IF(
    OR(
      ISNUMBER(SEARCH(""CDM CASH DEPOSIT"",$C1748)),
      ISNUMBER(SEARCH(""CASH DEPOSIT"",$C1748)),
      COUNTIF('SUMMARY D"&amp;"ATA'!D:D,$C1748)&lt;&gt;1
    ),
    """",
    IFERROR(TEXTJOIN(CHAR(10),TRUE,FILTER('SUMMARY DATA'!G:G,'SUMMARY DATA'!D:D=$C1748)),"""")
  )
)"),"")</f>
        <v/>
      </c>
      <c r="H1748" s="6" t="str">
        <f>IFERROR(__xludf.DUMMYFUNCTION("IFERROR(
  TEXTJOIN(CHAR(10),TRUE,FILTER('SUMMARY DATA'!H:H,'SUMMARY DATA'!A:A=$A1748,'SUMMARY DATA'!C:C=$B1748)),
  IF(
    OR(
      ISNUMBER(SEARCH(""CDM CASH DEPOSIT"",$C1748)),
      ISNUMBER(SEARCH(""CASH DEPOSIT"",$C1748)),
      COUNTIF('SUMMARY D"&amp;"ATA'!D:D,$C1748)&lt;&gt;1
    ),
    """",
    IFERROR(TEXTJOIN(CHAR(10),TRUE,FILTER('SUMMARY DATA'!H:H,'SUMMARY DATA'!D:D=$C1748)),"""")
  )
)"),"")</f>
        <v/>
      </c>
      <c r="I1748" s="6" t="str">
        <f>IFERROR(__xludf.DUMMYFUNCTION("IF(H1748="""","""",
SUM(ARRAYFORMULA(VALUE(SPLIT(H1748,CHAR(10)))))
)"),"")</f>
        <v/>
      </c>
      <c r="J1748" s="2" t="str">
        <f>IFERROR(__xludf.DUMMYFUNCTION("IFERROR(
  TEXTJOIN(CHAR(10),TRUE,FILTER('SUMMARY DATA'!I:I,'SUMMARY DATA'!A:A=$A1748,'SUMMARY DATA'!C:C=$B1748)),
  IF(
    OR(
      ISNUMBER(SEARCH(""CDM CASH DEPOSIT"",$C1748)),
      ISNUMBER(SEARCH(""CASH DEPOSIT"",$C1748)),
      COUNTIF('SUMMARY D"&amp;"ATA'!D:D,$C1748)&lt;&gt;1
    ),
    """",
    IFERROR(TEXTJOIN(CHAR(10),TRUE,FILTER('SUMMARY DATA'!I:I,'SUMMARY DATA'!D:D=$C1748)),"""")
  )
)"),"")</f>
        <v/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 ht="15.75" customHeight="1" spans="1:27">
      <c r="A1749" s="2"/>
      <c r="B1749" s="2"/>
      <c r="C1749" s="2"/>
      <c r="D1749" s="6"/>
      <c r="E1749" s="4" t="str">
        <f>IFERROR(__xludf.DUMMYFUNCTION("IFERROR(
  TEXTJOIN(CHAR(10),TRUE,FILTER('SUMMARY DATA'!E:E,'SUMMARY DATA'!A:A=$A1749,'SUMMARY DATA'!C:C=$B1749)),
  IF(
    OR(
      ISNUMBER(SEARCH(""CDM CASH DEPOSIT"",$C1749)),
      ISNUMBER(SEARCH(""CASH DEPOSIT"",$C1749)),
      COUNTIF('SUMMARY D"&amp;"ATA'!D:D,$C1749)&lt;&gt;1
    ),
    """",
    IFERROR(TEXTJOIN(CHAR(10),TRUE,FILTER('SUMMARY DATA'!E:E,'SUMMARY DATA'!D:D=$C1749)),"""")
  )
)"),"")</f>
        <v/>
      </c>
      <c r="F1749" s="2" t="str">
        <f>IFERROR(__xludf.DUMMYFUNCTION("IFERROR(
  TEXTJOIN(CHAR(10),TRUE,FILTER('SUMMARY DATA'!F:F,'SUMMARY DATA'!A:A=$A1749,'SUMMARY DATA'!C:C=$B1749)),
  IF(
    OR(
      ISNUMBER(SEARCH(""CDM CASH DEPOSIT"",$C1749)),
      ISNUMBER(SEARCH(""CASH DEPOSIT"",$C1749)),
      COUNTIF('SUMMARY D"&amp;"ATA'!D:D,$C1749)&lt;&gt;1
    ),
    """",
    IFERROR(TEXTJOIN(CHAR(10),TRUE,FILTER('SUMMARY DATA'!F:F,'SUMMARY DATA'!D:D=$C1749)),"""")
  )
)"),"")</f>
        <v/>
      </c>
      <c r="G1749" s="2" t="str">
        <f>IFERROR(__xludf.DUMMYFUNCTION("IFERROR(
  TEXTJOIN(CHAR(10),TRUE,FILTER('SUMMARY DATA'!G:G,'SUMMARY DATA'!A:A=$A1749,'SUMMARY DATA'!C:C=$B1749)),
  IF(
    OR(
      ISNUMBER(SEARCH(""CDM CASH DEPOSIT"",$C1749)),
      ISNUMBER(SEARCH(""CASH DEPOSIT"",$C1749)),
      COUNTIF('SUMMARY D"&amp;"ATA'!D:D,$C1749)&lt;&gt;1
    ),
    """",
    IFERROR(TEXTJOIN(CHAR(10),TRUE,FILTER('SUMMARY DATA'!G:G,'SUMMARY DATA'!D:D=$C1749)),"""")
  )
)"),"")</f>
        <v/>
      </c>
      <c r="H1749" s="6" t="str">
        <f>IFERROR(__xludf.DUMMYFUNCTION("IFERROR(
  TEXTJOIN(CHAR(10),TRUE,FILTER('SUMMARY DATA'!H:H,'SUMMARY DATA'!A:A=$A1749,'SUMMARY DATA'!C:C=$B1749)),
  IF(
    OR(
      ISNUMBER(SEARCH(""CDM CASH DEPOSIT"",$C1749)),
      ISNUMBER(SEARCH(""CASH DEPOSIT"",$C1749)),
      COUNTIF('SUMMARY D"&amp;"ATA'!D:D,$C1749)&lt;&gt;1
    ),
    """",
    IFERROR(TEXTJOIN(CHAR(10),TRUE,FILTER('SUMMARY DATA'!H:H,'SUMMARY DATA'!D:D=$C1749)),"""")
  )
)"),"")</f>
        <v/>
      </c>
      <c r="I1749" s="6" t="str">
        <f>IFERROR(__xludf.DUMMYFUNCTION("IF(H1749="""","""",
SUM(ARRAYFORMULA(VALUE(SPLIT(H1749,CHAR(10)))))
)"),"")</f>
        <v/>
      </c>
      <c r="J1749" s="2" t="str">
        <f>IFERROR(__xludf.DUMMYFUNCTION("IFERROR(
  TEXTJOIN(CHAR(10),TRUE,FILTER('SUMMARY DATA'!I:I,'SUMMARY DATA'!A:A=$A1749,'SUMMARY DATA'!C:C=$B1749)),
  IF(
    OR(
      ISNUMBER(SEARCH(""CDM CASH DEPOSIT"",$C1749)),
      ISNUMBER(SEARCH(""CASH DEPOSIT"",$C1749)),
      COUNTIF('SUMMARY D"&amp;"ATA'!D:D,$C1749)&lt;&gt;1
    ),
    """",
    IFERROR(TEXTJOIN(CHAR(10),TRUE,FILTER('SUMMARY DATA'!I:I,'SUMMARY DATA'!D:D=$C1749)),"""")
  )
)"),"")</f>
        <v/>
      </c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</row>
    <row r="1750" ht="15.75" customHeight="1" spans="1:27">
      <c r="A1750" s="2"/>
      <c r="B1750" s="2"/>
      <c r="C1750" s="2"/>
      <c r="D1750" s="6"/>
      <c r="E1750" s="4" t="str">
        <f>IFERROR(__xludf.DUMMYFUNCTION("IFERROR(
  TEXTJOIN(CHAR(10),TRUE,FILTER('SUMMARY DATA'!E:E,'SUMMARY DATA'!A:A=$A1750,'SUMMARY DATA'!C:C=$B1750)),
  IF(
    OR(
      ISNUMBER(SEARCH(""CDM CASH DEPOSIT"",$C1750)),
      ISNUMBER(SEARCH(""CASH DEPOSIT"",$C1750)),
      COUNTIF('SUMMARY D"&amp;"ATA'!D:D,$C1750)&lt;&gt;1
    ),
    """",
    IFERROR(TEXTJOIN(CHAR(10),TRUE,FILTER('SUMMARY DATA'!E:E,'SUMMARY DATA'!D:D=$C1750)),"""")
  )
)"),"")</f>
        <v/>
      </c>
      <c r="F1750" s="2" t="str">
        <f>IFERROR(__xludf.DUMMYFUNCTION("IFERROR(
  TEXTJOIN(CHAR(10),TRUE,FILTER('SUMMARY DATA'!F:F,'SUMMARY DATA'!A:A=$A1750,'SUMMARY DATA'!C:C=$B1750)),
  IF(
    OR(
      ISNUMBER(SEARCH(""CDM CASH DEPOSIT"",$C1750)),
      ISNUMBER(SEARCH(""CASH DEPOSIT"",$C1750)),
      COUNTIF('SUMMARY D"&amp;"ATA'!D:D,$C1750)&lt;&gt;1
    ),
    """",
    IFERROR(TEXTJOIN(CHAR(10),TRUE,FILTER('SUMMARY DATA'!F:F,'SUMMARY DATA'!D:D=$C1750)),"""")
  )
)"),"")</f>
        <v/>
      </c>
      <c r="G1750" s="2" t="str">
        <f>IFERROR(__xludf.DUMMYFUNCTION("IFERROR(
  TEXTJOIN(CHAR(10),TRUE,FILTER('SUMMARY DATA'!G:G,'SUMMARY DATA'!A:A=$A1750,'SUMMARY DATA'!C:C=$B1750)),
  IF(
    OR(
      ISNUMBER(SEARCH(""CDM CASH DEPOSIT"",$C1750)),
      ISNUMBER(SEARCH(""CASH DEPOSIT"",$C1750)),
      COUNTIF('SUMMARY D"&amp;"ATA'!D:D,$C1750)&lt;&gt;1
    ),
    """",
    IFERROR(TEXTJOIN(CHAR(10),TRUE,FILTER('SUMMARY DATA'!G:G,'SUMMARY DATA'!D:D=$C1750)),"""")
  )
)"),"")</f>
        <v/>
      </c>
      <c r="H1750" s="6" t="str">
        <f>IFERROR(__xludf.DUMMYFUNCTION("IFERROR(
  TEXTJOIN(CHAR(10),TRUE,FILTER('SUMMARY DATA'!H:H,'SUMMARY DATA'!A:A=$A1750,'SUMMARY DATA'!C:C=$B1750)),
  IF(
    OR(
      ISNUMBER(SEARCH(""CDM CASH DEPOSIT"",$C1750)),
      ISNUMBER(SEARCH(""CASH DEPOSIT"",$C1750)),
      COUNTIF('SUMMARY D"&amp;"ATA'!D:D,$C1750)&lt;&gt;1
    ),
    """",
    IFERROR(TEXTJOIN(CHAR(10),TRUE,FILTER('SUMMARY DATA'!H:H,'SUMMARY DATA'!D:D=$C1750)),"""")
  )
)"),"")</f>
        <v/>
      </c>
      <c r="I1750" s="6" t="str">
        <f>IFERROR(__xludf.DUMMYFUNCTION("IF(H1750="""","""",
SUM(ARRAYFORMULA(VALUE(SPLIT(H1750,CHAR(10)))))
)"),"")</f>
        <v/>
      </c>
      <c r="J1750" s="2" t="str">
        <f>IFERROR(__xludf.DUMMYFUNCTION("IFERROR(
  TEXTJOIN(CHAR(10),TRUE,FILTER('SUMMARY DATA'!I:I,'SUMMARY DATA'!A:A=$A1750,'SUMMARY DATA'!C:C=$B1750)),
  IF(
    OR(
      ISNUMBER(SEARCH(""CDM CASH DEPOSIT"",$C1750)),
      ISNUMBER(SEARCH(""CASH DEPOSIT"",$C1750)),
      COUNTIF('SUMMARY D"&amp;"ATA'!D:D,$C1750)&lt;&gt;1
    ),
    """",
    IFERROR(TEXTJOIN(CHAR(10),TRUE,FILTER('SUMMARY DATA'!I:I,'SUMMARY DATA'!D:D=$C1750)),"""")
  )
)"),"")</f>
        <v/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 ht="15.75" customHeight="1" spans="1:27">
      <c r="A1751" s="2"/>
      <c r="B1751" s="2"/>
      <c r="C1751" s="2"/>
      <c r="D1751" s="6"/>
      <c r="E1751" s="4" t="str">
        <f>IFERROR(__xludf.DUMMYFUNCTION("IFERROR(
  TEXTJOIN(CHAR(10),TRUE,FILTER('SUMMARY DATA'!E:E,'SUMMARY DATA'!A:A=$A1751,'SUMMARY DATA'!C:C=$B1751)),
  IF(
    OR(
      ISNUMBER(SEARCH(""CDM CASH DEPOSIT"",$C1751)),
      ISNUMBER(SEARCH(""CASH DEPOSIT"",$C1751)),
      COUNTIF('SUMMARY D"&amp;"ATA'!D:D,$C1751)&lt;&gt;1
    ),
    """",
    IFERROR(TEXTJOIN(CHAR(10),TRUE,FILTER('SUMMARY DATA'!E:E,'SUMMARY DATA'!D:D=$C1751)),"""")
  )
)"),"")</f>
        <v/>
      </c>
      <c r="F1751" s="2" t="str">
        <f>IFERROR(__xludf.DUMMYFUNCTION("IFERROR(
  TEXTJOIN(CHAR(10),TRUE,FILTER('SUMMARY DATA'!F:F,'SUMMARY DATA'!A:A=$A1751,'SUMMARY DATA'!C:C=$B1751)),
  IF(
    OR(
      ISNUMBER(SEARCH(""CDM CASH DEPOSIT"",$C1751)),
      ISNUMBER(SEARCH(""CASH DEPOSIT"",$C1751)),
      COUNTIF('SUMMARY D"&amp;"ATA'!D:D,$C1751)&lt;&gt;1
    ),
    """",
    IFERROR(TEXTJOIN(CHAR(10),TRUE,FILTER('SUMMARY DATA'!F:F,'SUMMARY DATA'!D:D=$C1751)),"""")
  )
)"),"")</f>
        <v/>
      </c>
      <c r="G1751" s="2" t="str">
        <f>IFERROR(__xludf.DUMMYFUNCTION("IFERROR(
  TEXTJOIN(CHAR(10),TRUE,FILTER('SUMMARY DATA'!G:G,'SUMMARY DATA'!A:A=$A1751,'SUMMARY DATA'!C:C=$B1751)),
  IF(
    OR(
      ISNUMBER(SEARCH(""CDM CASH DEPOSIT"",$C1751)),
      ISNUMBER(SEARCH(""CASH DEPOSIT"",$C1751)),
      COUNTIF('SUMMARY D"&amp;"ATA'!D:D,$C1751)&lt;&gt;1
    ),
    """",
    IFERROR(TEXTJOIN(CHAR(10),TRUE,FILTER('SUMMARY DATA'!G:G,'SUMMARY DATA'!D:D=$C1751)),"""")
  )
)"),"")</f>
        <v/>
      </c>
      <c r="H1751" s="6" t="str">
        <f>IFERROR(__xludf.DUMMYFUNCTION("IFERROR(
  TEXTJOIN(CHAR(10),TRUE,FILTER('SUMMARY DATA'!H:H,'SUMMARY DATA'!A:A=$A1751,'SUMMARY DATA'!C:C=$B1751)),
  IF(
    OR(
      ISNUMBER(SEARCH(""CDM CASH DEPOSIT"",$C1751)),
      ISNUMBER(SEARCH(""CASH DEPOSIT"",$C1751)),
      COUNTIF('SUMMARY D"&amp;"ATA'!D:D,$C1751)&lt;&gt;1
    ),
    """",
    IFERROR(TEXTJOIN(CHAR(10),TRUE,FILTER('SUMMARY DATA'!H:H,'SUMMARY DATA'!D:D=$C1751)),"""")
  )
)"),"")</f>
        <v/>
      </c>
      <c r="I1751" s="6" t="str">
        <f>IFERROR(__xludf.DUMMYFUNCTION("IF(H1751="""","""",
SUM(ARRAYFORMULA(VALUE(SPLIT(H1751,CHAR(10)))))
)"),"")</f>
        <v/>
      </c>
      <c r="J1751" s="2" t="str">
        <f>IFERROR(__xludf.DUMMYFUNCTION("IFERROR(
  TEXTJOIN(CHAR(10),TRUE,FILTER('SUMMARY DATA'!I:I,'SUMMARY DATA'!A:A=$A1751,'SUMMARY DATA'!C:C=$B1751)),
  IF(
    OR(
      ISNUMBER(SEARCH(""CDM CASH DEPOSIT"",$C1751)),
      ISNUMBER(SEARCH(""CASH DEPOSIT"",$C1751)),
      COUNTIF('SUMMARY D"&amp;"ATA'!D:D,$C1751)&lt;&gt;1
    ),
    """",
    IFERROR(TEXTJOIN(CHAR(10),TRUE,FILTER('SUMMARY DATA'!I:I,'SUMMARY DATA'!D:D=$C1751)),"""")
  )
)"),"")</f>
        <v/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 ht="15.75" customHeight="1" spans="1:27">
      <c r="A1752" s="2"/>
      <c r="B1752" s="2"/>
      <c r="C1752" s="2"/>
      <c r="D1752" s="6"/>
      <c r="E1752" s="4" t="str">
        <f>IFERROR(__xludf.DUMMYFUNCTION("IFERROR(
  TEXTJOIN(CHAR(10),TRUE,FILTER('SUMMARY DATA'!E:E,'SUMMARY DATA'!A:A=$A1752,'SUMMARY DATA'!C:C=$B1752)),
  IF(
    OR(
      ISNUMBER(SEARCH(""CDM CASH DEPOSIT"",$C1752)),
      ISNUMBER(SEARCH(""CASH DEPOSIT"",$C1752)),
      COUNTIF('SUMMARY D"&amp;"ATA'!D:D,$C1752)&lt;&gt;1
    ),
    """",
    IFERROR(TEXTJOIN(CHAR(10),TRUE,FILTER('SUMMARY DATA'!E:E,'SUMMARY DATA'!D:D=$C1752)),"""")
  )
)"),"")</f>
        <v/>
      </c>
      <c r="F1752" s="2" t="str">
        <f>IFERROR(__xludf.DUMMYFUNCTION("IFERROR(
  TEXTJOIN(CHAR(10),TRUE,FILTER('SUMMARY DATA'!F:F,'SUMMARY DATA'!A:A=$A1752,'SUMMARY DATA'!C:C=$B1752)),
  IF(
    OR(
      ISNUMBER(SEARCH(""CDM CASH DEPOSIT"",$C1752)),
      ISNUMBER(SEARCH(""CASH DEPOSIT"",$C1752)),
      COUNTIF('SUMMARY D"&amp;"ATA'!D:D,$C1752)&lt;&gt;1
    ),
    """",
    IFERROR(TEXTJOIN(CHAR(10),TRUE,FILTER('SUMMARY DATA'!F:F,'SUMMARY DATA'!D:D=$C1752)),"""")
  )
)"),"")</f>
        <v/>
      </c>
      <c r="G1752" s="2" t="str">
        <f>IFERROR(__xludf.DUMMYFUNCTION("IFERROR(
  TEXTJOIN(CHAR(10),TRUE,FILTER('SUMMARY DATA'!G:G,'SUMMARY DATA'!A:A=$A1752,'SUMMARY DATA'!C:C=$B1752)),
  IF(
    OR(
      ISNUMBER(SEARCH(""CDM CASH DEPOSIT"",$C1752)),
      ISNUMBER(SEARCH(""CASH DEPOSIT"",$C1752)),
      COUNTIF('SUMMARY D"&amp;"ATA'!D:D,$C1752)&lt;&gt;1
    ),
    """",
    IFERROR(TEXTJOIN(CHAR(10),TRUE,FILTER('SUMMARY DATA'!G:G,'SUMMARY DATA'!D:D=$C1752)),"""")
  )
)"),"")</f>
        <v/>
      </c>
      <c r="H1752" s="6" t="str">
        <f>IFERROR(__xludf.DUMMYFUNCTION("IFERROR(
  TEXTJOIN(CHAR(10),TRUE,FILTER('SUMMARY DATA'!H:H,'SUMMARY DATA'!A:A=$A1752,'SUMMARY DATA'!C:C=$B1752)),
  IF(
    OR(
      ISNUMBER(SEARCH(""CDM CASH DEPOSIT"",$C1752)),
      ISNUMBER(SEARCH(""CASH DEPOSIT"",$C1752)),
      COUNTIF('SUMMARY D"&amp;"ATA'!D:D,$C1752)&lt;&gt;1
    ),
    """",
    IFERROR(TEXTJOIN(CHAR(10),TRUE,FILTER('SUMMARY DATA'!H:H,'SUMMARY DATA'!D:D=$C1752)),"""")
  )
)"),"")</f>
        <v/>
      </c>
      <c r="I1752" s="6" t="str">
        <f>IFERROR(__xludf.DUMMYFUNCTION("IF(H1752="""","""",
SUM(ARRAYFORMULA(VALUE(SPLIT(H1752,CHAR(10)))))
)"),"")</f>
        <v/>
      </c>
      <c r="J1752" s="2" t="str">
        <f>IFERROR(__xludf.DUMMYFUNCTION("IFERROR(
  TEXTJOIN(CHAR(10),TRUE,FILTER('SUMMARY DATA'!I:I,'SUMMARY DATA'!A:A=$A1752,'SUMMARY DATA'!C:C=$B1752)),
  IF(
    OR(
      ISNUMBER(SEARCH(""CDM CASH DEPOSIT"",$C1752)),
      ISNUMBER(SEARCH(""CASH DEPOSIT"",$C1752)),
      COUNTIF('SUMMARY D"&amp;"ATA'!D:D,$C1752)&lt;&gt;1
    ),
    """",
    IFERROR(TEXTJOIN(CHAR(10),TRUE,FILTER('SUMMARY DATA'!I:I,'SUMMARY DATA'!D:D=$C1752)),"""")
  )
)"),"")</f>
        <v/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 ht="15.75" customHeight="1" spans="1:27">
      <c r="A1753" s="2"/>
      <c r="B1753" s="2"/>
      <c r="C1753" s="2"/>
      <c r="D1753" s="6"/>
      <c r="E1753" s="4" t="str">
        <f>IFERROR(__xludf.DUMMYFUNCTION("IFERROR(
  TEXTJOIN(CHAR(10),TRUE,FILTER('SUMMARY DATA'!E:E,'SUMMARY DATA'!A:A=$A1753,'SUMMARY DATA'!C:C=$B1753)),
  IF(
    OR(
      ISNUMBER(SEARCH(""CDM CASH DEPOSIT"",$C1753)),
      ISNUMBER(SEARCH(""CASH DEPOSIT"",$C1753)),
      COUNTIF('SUMMARY D"&amp;"ATA'!D:D,$C1753)&lt;&gt;1
    ),
    """",
    IFERROR(TEXTJOIN(CHAR(10),TRUE,FILTER('SUMMARY DATA'!E:E,'SUMMARY DATA'!D:D=$C1753)),"""")
  )
)"),"")</f>
        <v/>
      </c>
      <c r="F1753" s="2" t="str">
        <f>IFERROR(__xludf.DUMMYFUNCTION("IFERROR(
  TEXTJOIN(CHAR(10),TRUE,FILTER('SUMMARY DATA'!F:F,'SUMMARY DATA'!A:A=$A1753,'SUMMARY DATA'!C:C=$B1753)),
  IF(
    OR(
      ISNUMBER(SEARCH(""CDM CASH DEPOSIT"",$C1753)),
      ISNUMBER(SEARCH(""CASH DEPOSIT"",$C1753)),
      COUNTIF('SUMMARY D"&amp;"ATA'!D:D,$C1753)&lt;&gt;1
    ),
    """",
    IFERROR(TEXTJOIN(CHAR(10),TRUE,FILTER('SUMMARY DATA'!F:F,'SUMMARY DATA'!D:D=$C1753)),"""")
  )
)"),"")</f>
        <v/>
      </c>
      <c r="G1753" s="2" t="str">
        <f>IFERROR(__xludf.DUMMYFUNCTION("IFERROR(
  TEXTJOIN(CHAR(10),TRUE,FILTER('SUMMARY DATA'!G:G,'SUMMARY DATA'!A:A=$A1753,'SUMMARY DATA'!C:C=$B1753)),
  IF(
    OR(
      ISNUMBER(SEARCH(""CDM CASH DEPOSIT"",$C1753)),
      ISNUMBER(SEARCH(""CASH DEPOSIT"",$C1753)),
      COUNTIF('SUMMARY D"&amp;"ATA'!D:D,$C1753)&lt;&gt;1
    ),
    """",
    IFERROR(TEXTJOIN(CHAR(10),TRUE,FILTER('SUMMARY DATA'!G:G,'SUMMARY DATA'!D:D=$C1753)),"""")
  )
)"),"")</f>
        <v/>
      </c>
      <c r="H1753" s="6" t="str">
        <f>IFERROR(__xludf.DUMMYFUNCTION("IFERROR(
  TEXTJOIN(CHAR(10),TRUE,FILTER('SUMMARY DATA'!H:H,'SUMMARY DATA'!A:A=$A1753,'SUMMARY DATA'!C:C=$B1753)),
  IF(
    OR(
      ISNUMBER(SEARCH(""CDM CASH DEPOSIT"",$C1753)),
      ISNUMBER(SEARCH(""CASH DEPOSIT"",$C1753)),
      COUNTIF('SUMMARY D"&amp;"ATA'!D:D,$C1753)&lt;&gt;1
    ),
    """",
    IFERROR(TEXTJOIN(CHAR(10),TRUE,FILTER('SUMMARY DATA'!H:H,'SUMMARY DATA'!D:D=$C1753)),"""")
  )
)"),"")</f>
        <v/>
      </c>
      <c r="I1753" s="6" t="str">
        <f>IFERROR(__xludf.DUMMYFUNCTION("IF(H1753="""","""",
SUM(ARRAYFORMULA(VALUE(SPLIT(H1753,CHAR(10)))))
)"),"")</f>
        <v/>
      </c>
      <c r="J1753" s="2" t="str">
        <f>IFERROR(__xludf.DUMMYFUNCTION("IFERROR(
  TEXTJOIN(CHAR(10),TRUE,FILTER('SUMMARY DATA'!I:I,'SUMMARY DATA'!A:A=$A1753,'SUMMARY DATA'!C:C=$B1753)),
  IF(
    OR(
      ISNUMBER(SEARCH(""CDM CASH DEPOSIT"",$C1753)),
      ISNUMBER(SEARCH(""CASH DEPOSIT"",$C1753)),
      COUNTIF('SUMMARY D"&amp;"ATA'!D:D,$C1753)&lt;&gt;1
    ),
    """",
    IFERROR(TEXTJOIN(CHAR(10),TRUE,FILTER('SUMMARY DATA'!I:I,'SUMMARY DATA'!D:D=$C1753)),"""")
  )
)"),"")</f>
        <v/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  <row r="1754" ht="15.75" customHeight="1" spans="1:27">
      <c r="A1754" s="2"/>
      <c r="B1754" s="2"/>
      <c r="C1754" s="2"/>
      <c r="D1754" s="6"/>
      <c r="E1754" s="4" t="str">
        <f>IFERROR(__xludf.DUMMYFUNCTION("IFERROR(
  TEXTJOIN(CHAR(10),TRUE,FILTER('SUMMARY DATA'!E:E,'SUMMARY DATA'!A:A=$A1754,'SUMMARY DATA'!C:C=$B1754)),
  IF(
    OR(
      ISNUMBER(SEARCH(""CDM CASH DEPOSIT"",$C1754)),
      ISNUMBER(SEARCH(""CASH DEPOSIT"",$C1754)),
      COUNTIF('SUMMARY D"&amp;"ATA'!D:D,$C1754)&lt;&gt;1
    ),
    """",
    IFERROR(TEXTJOIN(CHAR(10),TRUE,FILTER('SUMMARY DATA'!E:E,'SUMMARY DATA'!D:D=$C1754)),"""")
  )
)"),"")</f>
        <v/>
      </c>
      <c r="F1754" s="2" t="str">
        <f>IFERROR(__xludf.DUMMYFUNCTION("IFERROR(
  TEXTJOIN(CHAR(10),TRUE,FILTER('SUMMARY DATA'!F:F,'SUMMARY DATA'!A:A=$A1754,'SUMMARY DATA'!C:C=$B1754)),
  IF(
    OR(
      ISNUMBER(SEARCH(""CDM CASH DEPOSIT"",$C1754)),
      ISNUMBER(SEARCH(""CASH DEPOSIT"",$C1754)),
      COUNTIF('SUMMARY D"&amp;"ATA'!D:D,$C1754)&lt;&gt;1
    ),
    """",
    IFERROR(TEXTJOIN(CHAR(10),TRUE,FILTER('SUMMARY DATA'!F:F,'SUMMARY DATA'!D:D=$C1754)),"""")
  )
)"),"")</f>
        <v/>
      </c>
      <c r="G1754" s="2" t="str">
        <f>IFERROR(__xludf.DUMMYFUNCTION("IFERROR(
  TEXTJOIN(CHAR(10),TRUE,FILTER('SUMMARY DATA'!G:G,'SUMMARY DATA'!A:A=$A1754,'SUMMARY DATA'!C:C=$B1754)),
  IF(
    OR(
      ISNUMBER(SEARCH(""CDM CASH DEPOSIT"",$C1754)),
      ISNUMBER(SEARCH(""CASH DEPOSIT"",$C1754)),
      COUNTIF('SUMMARY D"&amp;"ATA'!D:D,$C1754)&lt;&gt;1
    ),
    """",
    IFERROR(TEXTJOIN(CHAR(10),TRUE,FILTER('SUMMARY DATA'!G:G,'SUMMARY DATA'!D:D=$C1754)),"""")
  )
)"),"")</f>
        <v/>
      </c>
      <c r="H1754" s="6" t="str">
        <f>IFERROR(__xludf.DUMMYFUNCTION("IFERROR(
  TEXTJOIN(CHAR(10),TRUE,FILTER('SUMMARY DATA'!H:H,'SUMMARY DATA'!A:A=$A1754,'SUMMARY DATA'!C:C=$B1754)),
  IF(
    OR(
      ISNUMBER(SEARCH(""CDM CASH DEPOSIT"",$C1754)),
      ISNUMBER(SEARCH(""CASH DEPOSIT"",$C1754)),
      COUNTIF('SUMMARY D"&amp;"ATA'!D:D,$C1754)&lt;&gt;1
    ),
    """",
    IFERROR(TEXTJOIN(CHAR(10),TRUE,FILTER('SUMMARY DATA'!H:H,'SUMMARY DATA'!D:D=$C1754)),"""")
  )
)"),"")</f>
        <v/>
      </c>
      <c r="I1754" s="6" t="str">
        <f>IFERROR(__xludf.DUMMYFUNCTION("IF(H1754="""","""",
SUM(ARRAYFORMULA(VALUE(SPLIT(H1754,CHAR(10)))))
)"),"")</f>
        <v/>
      </c>
      <c r="J1754" s="2" t="str">
        <f>IFERROR(__xludf.DUMMYFUNCTION("IFERROR(
  TEXTJOIN(CHAR(10),TRUE,FILTER('SUMMARY DATA'!I:I,'SUMMARY DATA'!A:A=$A1754,'SUMMARY DATA'!C:C=$B1754)),
  IF(
    OR(
      ISNUMBER(SEARCH(""CDM CASH DEPOSIT"",$C1754)),
      ISNUMBER(SEARCH(""CASH DEPOSIT"",$C1754)),
      COUNTIF('SUMMARY D"&amp;"ATA'!D:D,$C1754)&lt;&gt;1
    ),
    """",
    IFERROR(TEXTJOIN(CHAR(10),TRUE,FILTER('SUMMARY DATA'!I:I,'SUMMARY DATA'!D:D=$C1754)),"""")
  )
)"),"")</f>
        <v/>
      </c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 ht="15.75" customHeight="1" spans="1:27">
      <c r="A1755" s="2"/>
      <c r="B1755" s="2"/>
      <c r="C1755" s="2"/>
      <c r="D1755" s="6"/>
      <c r="E1755" s="4" t="str">
        <f>IFERROR(__xludf.DUMMYFUNCTION("IFERROR(
  TEXTJOIN(CHAR(10),TRUE,FILTER('SUMMARY DATA'!E:E,'SUMMARY DATA'!A:A=$A1755,'SUMMARY DATA'!C:C=$B1755)),
  IF(
    OR(
      ISNUMBER(SEARCH(""CDM CASH DEPOSIT"",$C1755)),
      ISNUMBER(SEARCH(""CASH DEPOSIT"",$C1755)),
      COUNTIF('SUMMARY D"&amp;"ATA'!D:D,$C1755)&lt;&gt;1
    ),
    """",
    IFERROR(TEXTJOIN(CHAR(10),TRUE,FILTER('SUMMARY DATA'!E:E,'SUMMARY DATA'!D:D=$C1755)),"""")
  )
)"),"")</f>
        <v/>
      </c>
      <c r="F1755" s="2" t="str">
        <f>IFERROR(__xludf.DUMMYFUNCTION("IFERROR(
  TEXTJOIN(CHAR(10),TRUE,FILTER('SUMMARY DATA'!F:F,'SUMMARY DATA'!A:A=$A1755,'SUMMARY DATA'!C:C=$B1755)),
  IF(
    OR(
      ISNUMBER(SEARCH(""CDM CASH DEPOSIT"",$C1755)),
      ISNUMBER(SEARCH(""CASH DEPOSIT"",$C1755)),
      COUNTIF('SUMMARY D"&amp;"ATA'!D:D,$C1755)&lt;&gt;1
    ),
    """",
    IFERROR(TEXTJOIN(CHAR(10),TRUE,FILTER('SUMMARY DATA'!F:F,'SUMMARY DATA'!D:D=$C1755)),"""")
  )
)"),"")</f>
        <v/>
      </c>
      <c r="G1755" s="2" t="str">
        <f>IFERROR(__xludf.DUMMYFUNCTION("IFERROR(
  TEXTJOIN(CHAR(10),TRUE,FILTER('SUMMARY DATA'!G:G,'SUMMARY DATA'!A:A=$A1755,'SUMMARY DATA'!C:C=$B1755)),
  IF(
    OR(
      ISNUMBER(SEARCH(""CDM CASH DEPOSIT"",$C1755)),
      ISNUMBER(SEARCH(""CASH DEPOSIT"",$C1755)),
      COUNTIF('SUMMARY D"&amp;"ATA'!D:D,$C1755)&lt;&gt;1
    ),
    """",
    IFERROR(TEXTJOIN(CHAR(10),TRUE,FILTER('SUMMARY DATA'!G:G,'SUMMARY DATA'!D:D=$C1755)),"""")
  )
)"),"")</f>
        <v/>
      </c>
      <c r="H1755" s="6" t="str">
        <f>IFERROR(__xludf.DUMMYFUNCTION("IFERROR(
  TEXTJOIN(CHAR(10),TRUE,FILTER('SUMMARY DATA'!H:H,'SUMMARY DATA'!A:A=$A1755,'SUMMARY DATA'!C:C=$B1755)),
  IF(
    OR(
      ISNUMBER(SEARCH(""CDM CASH DEPOSIT"",$C1755)),
      ISNUMBER(SEARCH(""CASH DEPOSIT"",$C1755)),
      COUNTIF('SUMMARY D"&amp;"ATA'!D:D,$C1755)&lt;&gt;1
    ),
    """",
    IFERROR(TEXTJOIN(CHAR(10),TRUE,FILTER('SUMMARY DATA'!H:H,'SUMMARY DATA'!D:D=$C1755)),"""")
  )
)"),"")</f>
        <v/>
      </c>
      <c r="I1755" s="6" t="str">
        <f>IFERROR(__xludf.DUMMYFUNCTION("IF(H1755="""","""",
SUM(ARRAYFORMULA(VALUE(SPLIT(H1755,CHAR(10)))))
)"),"")</f>
        <v/>
      </c>
      <c r="J1755" s="2" t="str">
        <f>IFERROR(__xludf.DUMMYFUNCTION("IFERROR(
  TEXTJOIN(CHAR(10),TRUE,FILTER('SUMMARY DATA'!I:I,'SUMMARY DATA'!A:A=$A1755,'SUMMARY DATA'!C:C=$B1755)),
  IF(
    OR(
      ISNUMBER(SEARCH(""CDM CASH DEPOSIT"",$C1755)),
      ISNUMBER(SEARCH(""CASH DEPOSIT"",$C1755)),
      COUNTIF('SUMMARY D"&amp;"ATA'!D:D,$C1755)&lt;&gt;1
    ),
    """",
    IFERROR(TEXTJOIN(CHAR(10),TRUE,FILTER('SUMMARY DATA'!I:I,'SUMMARY DATA'!D:D=$C1755)),"""")
  )
)"),"")</f>
        <v/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 ht="15.75" customHeight="1" spans="1:27">
      <c r="A1756" s="2"/>
      <c r="B1756" s="2"/>
      <c r="C1756" s="2"/>
      <c r="D1756" s="6"/>
      <c r="E1756" s="4" t="str">
        <f>IFERROR(__xludf.DUMMYFUNCTION("IFERROR(
  TEXTJOIN(CHAR(10),TRUE,FILTER('SUMMARY DATA'!E:E,'SUMMARY DATA'!A:A=$A1756,'SUMMARY DATA'!C:C=$B1756)),
  IF(
    OR(
      ISNUMBER(SEARCH(""CDM CASH DEPOSIT"",$C1756)),
      ISNUMBER(SEARCH(""CASH DEPOSIT"",$C1756)),
      COUNTIF('SUMMARY D"&amp;"ATA'!D:D,$C1756)&lt;&gt;1
    ),
    """",
    IFERROR(TEXTJOIN(CHAR(10),TRUE,FILTER('SUMMARY DATA'!E:E,'SUMMARY DATA'!D:D=$C1756)),"""")
  )
)"),"")</f>
        <v/>
      </c>
      <c r="F1756" s="2" t="str">
        <f>IFERROR(__xludf.DUMMYFUNCTION("IFERROR(
  TEXTJOIN(CHAR(10),TRUE,FILTER('SUMMARY DATA'!F:F,'SUMMARY DATA'!A:A=$A1756,'SUMMARY DATA'!C:C=$B1756)),
  IF(
    OR(
      ISNUMBER(SEARCH(""CDM CASH DEPOSIT"",$C1756)),
      ISNUMBER(SEARCH(""CASH DEPOSIT"",$C1756)),
      COUNTIF('SUMMARY D"&amp;"ATA'!D:D,$C1756)&lt;&gt;1
    ),
    """",
    IFERROR(TEXTJOIN(CHAR(10),TRUE,FILTER('SUMMARY DATA'!F:F,'SUMMARY DATA'!D:D=$C1756)),"""")
  )
)"),"")</f>
        <v/>
      </c>
      <c r="G1756" s="2" t="str">
        <f>IFERROR(__xludf.DUMMYFUNCTION("IFERROR(
  TEXTJOIN(CHAR(10),TRUE,FILTER('SUMMARY DATA'!G:G,'SUMMARY DATA'!A:A=$A1756,'SUMMARY DATA'!C:C=$B1756)),
  IF(
    OR(
      ISNUMBER(SEARCH(""CDM CASH DEPOSIT"",$C1756)),
      ISNUMBER(SEARCH(""CASH DEPOSIT"",$C1756)),
      COUNTIF('SUMMARY D"&amp;"ATA'!D:D,$C1756)&lt;&gt;1
    ),
    """",
    IFERROR(TEXTJOIN(CHAR(10),TRUE,FILTER('SUMMARY DATA'!G:G,'SUMMARY DATA'!D:D=$C1756)),"""")
  )
)"),"")</f>
        <v/>
      </c>
      <c r="H1756" s="6" t="str">
        <f>IFERROR(__xludf.DUMMYFUNCTION("IFERROR(
  TEXTJOIN(CHAR(10),TRUE,FILTER('SUMMARY DATA'!H:H,'SUMMARY DATA'!A:A=$A1756,'SUMMARY DATA'!C:C=$B1756)),
  IF(
    OR(
      ISNUMBER(SEARCH(""CDM CASH DEPOSIT"",$C1756)),
      ISNUMBER(SEARCH(""CASH DEPOSIT"",$C1756)),
      COUNTIF('SUMMARY D"&amp;"ATA'!D:D,$C1756)&lt;&gt;1
    ),
    """",
    IFERROR(TEXTJOIN(CHAR(10),TRUE,FILTER('SUMMARY DATA'!H:H,'SUMMARY DATA'!D:D=$C1756)),"""")
  )
)"),"")</f>
        <v/>
      </c>
      <c r="I1756" s="6" t="str">
        <f>IFERROR(__xludf.DUMMYFUNCTION("IF(H1756="""","""",
SUM(ARRAYFORMULA(VALUE(SPLIT(H1756,CHAR(10)))))
)"),"")</f>
        <v/>
      </c>
      <c r="J1756" s="2" t="str">
        <f>IFERROR(__xludf.DUMMYFUNCTION("IFERROR(
  TEXTJOIN(CHAR(10),TRUE,FILTER('SUMMARY DATA'!I:I,'SUMMARY DATA'!A:A=$A1756,'SUMMARY DATA'!C:C=$B1756)),
  IF(
    OR(
      ISNUMBER(SEARCH(""CDM CASH DEPOSIT"",$C1756)),
      ISNUMBER(SEARCH(""CASH DEPOSIT"",$C1756)),
      COUNTIF('SUMMARY D"&amp;"ATA'!D:D,$C1756)&lt;&gt;1
    ),
    """",
    IFERROR(TEXTJOIN(CHAR(10),TRUE,FILTER('SUMMARY DATA'!I:I,'SUMMARY DATA'!D:D=$C1756)),"""")
  )
)"),"")</f>
        <v/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</row>
    <row r="1757" ht="15.75" customHeight="1" spans="1:27">
      <c r="A1757" s="2"/>
      <c r="B1757" s="2"/>
      <c r="C1757" s="2"/>
      <c r="D1757" s="6"/>
      <c r="E1757" s="4" t="str">
        <f>IFERROR(__xludf.DUMMYFUNCTION("IFERROR(
  TEXTJOIN(CHAR(10),TRUE,FILTER('SUMMARY DATA'!E:E,'SUMMARY DATA'!A:A=$A1757,'SUMMARY DATA'!C:C=$B1757)),
  IF(
    OR(
      ISNUMBER(SEARCH(""CDM CASH DEPOSIT"",$C1757)),
      ISNUMBER(SEARCH(""CASH DEPOSIT"",$C1757)),
      COUNTIF('SUMMARY D"&amp;"ATA'!D:D,$C1757)&lt;&gt;1
    ),
    """",
    IFERROR(TEXTJOIN(CHAR(10),TRUE,FILTER('SUMMARY DATA'!E:E,'SUMMARY DATA'!D:D=$C1757)),"""")
  )
)"),"")</f>
        <v/>
      </c>
      <c r="F1757" s="2" t="str">
        <f>IFERROR(__xludf.DUMMYFUNCTION("IFERROR(
  TEXTJOIN(CHAR(10),TRUE,FILTER('SUMMARY DATA'!F:F,'SUMMARY DATA'!A:A=$A1757,'SUMMARY DATA'!C:C=$B1757)),
  IF(
    OR(
      ISNUMBER(SEARCH(""CDM CASH DEPOSIT"",$C1757)),
      ISNUMBER(SEARCH(""CASH DEPOSIT"",$C1757)),
      COUNTIF('SUMMARY D"&amp;"ATA'!D:D,$C1757)&lt;&gt;1
    ),
    """",
    IFERROR(TEXTJOIN(CHAR(10),TRUE,FILTER('SUMMARY DATA'!F:F,'SUMMARY DATA'!D:D=$C1757)),"""")
  )
)"),"")</f>
        <v/>
      </c>
      <c r="G1757" s="2" t="str">
        <f>IFERROR(__xludf.DUMMYFUNCTION("IFERROR(
  TEXTJOIN(CHAR(10),TRUE,FILTER('SUMMARY DATA'!G:G,'SUMMARY DATA'!A:A=$A1757,'SUMMARY DATA'!C:C=$B1757)),
  IF(
    OR(
      ISNUMBER(SEARCH(""CDM CASH DEPOSIT"",$C1757)),
      ISNUMBER(SEARCH(""CASH DEPOSIT"",$C1757)),
      COUNTIF('SUMMARY D"&amp;"ATA'!D:D,$C1757)&lt;&gt;1
    ),
    """",
    IFERROR(TEXTJOIN(CHAR(10),TRUE,FILTER('SUMMARY DATA'!G:G,'SUMMARY DATA'!D:D=$C1757)),"""")
  )
)"),"")</f>
        <v/>
      </c>
      <c r="H1757" s="6" t="str">
        <f>IFERROR(__xludf.DUMMYFUNCTION("IFERROR(
  TEXTJOIN(CHAR(10),TRUE,FILTER('SUMMARY DATA'!H:H,'SUMMARY DATA'!A:A=$A1757,'SUMMARY DATA'!C:C=$B1757)),
  IF(
    OR(
      ISNUMBER(SEARCH(""CDM CASH DEPOSIT"",$C1757)),
      ISNUMBER(SEARCH(""CASH DEPOSIT"",$C1757)),
      COUNTIF('SUMMARY D"&amp;"ATA'!D:D,$C1757)&lt;&gt;1
    ),
    """",
    IFERROR(TEXTJOIN(CHAR(10),TRUE,FILTER('SUMMARY DATA'!H:H,'SUMMARY DATA'!D:D=$C1757)),"""")
  )
)"),"")</f>
        <v/>
      </c>
      <c r="I1757" s="6" t="str">
        <f>IFERROR(__xludf.DUMMYFUNCTION("IF(H1757="""","""",
SUM(ARRAYFORMULA(VALUE(SPLIT(H1757,CHAR(10)))))
)"),"")</f>
        <v/>
      </c>
      <c r="J1757" s="2" t="str">
        <f>IFERROR(__xludf.DUMMYFUNCTION("IFERROR(
  TEXTJOIN(CHAR(10),TRUE,FILTER('SUMMARY DATA'!I:I,'SUMMARY DATA'!A:A=$A1757,'SUMMARY DATA'!C:C=$B1757)),
  IF(
    OR(
      ISNUMBER(SEARCH(""CDM CASH DEPOSIT"",$C1757)),
      ISNUMBER(SEARCH(""CASH DEPOSIT"",$C1757)),
      COUNTIF('SUMMARY D"&amp;"ATA'!D:D,$C1757)&lt;&gt;1
    ),
    """",
    IFERROR(TEXTJOIN(CHAR(10),TRUE,FILTER('SUMMARY DATA'!I:I,'SUMMARY DATA'!D:D=$C1757)),"""")
  )
)"),"")</f>
        <v/>
      </c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 ht="15.75" customHeight="1" spans="1:27">
      <c r="A1758" s="2"/>
      <c r="B1758" s="2"/>
      <c r="C1758" s="2"/>
      <c r="D1758" s="6"/>
      <c r="E1758" s="4" t="str">
        <f>IFERROR(__xludf.DUMMYFUNCTION("IFERROR(
  TEXTJOIN(CHAR(10),TRUE,FILTER('SUMMARY DATA'!E:E,'SUMMARY DATA'!A:A=$A1758,'SUMMARY DATA'!C:C=$B1758)),
  IF(
    OR(
      ISNUMBER(SEARCH(""CDM CASH DEPOSIT"",$C1758)),
      ISNUMBER(SEARCH(""CASH DEPOSIT"",$C1758)),
      COUNTIF('SUMMARY D"&amp;"ATA'!D:D,$C1758)&lt;&gt;1
    ),
    """",
    IFERROR(TEXTJOIN(CHAR(10),TRUE,FILTER('SUMMARY DATA'!E:E,'SUMMARY DATA'!D:D=$C1758)),"""")
  )
)"),"")</f>
        <v/>
      </c>
      <c r="F1758" s="2" t="str">
        <f>IFERROR(__xludf.DUMMYFUNCTION("IFERROR(
  TEXTJOIN(CHAR(10),TRUE,FILTER('SUMMARY DATA'!F:F,'SUMMARY DATA'!A:A=$A1758,'SUMMARY DATA'!C:C=$B1758)),
  IF(
    OR(
      ISNUMBER(SEARCH(""CDM CASH DEPOSIT"",$C1758)),
      ISNUMBER(SEARCH(""CASH DEPOSIT"",$C1758)),
      COUNTIF('SUMMARY D"&amp;"ATA'!D:D,$C1758)&lt;&gt;1
    ),
    """",
    IFERROR(TEXTJOIN(CHAR(10),TRUE,FILTER('SUMMARY DATA'!F:F,'SUMMARY DATA'!D:D=$C1758)),"""")
  )
)"),"")</f>
        <v/>
      </c>
      <c r="G1758" s="2" t="str">
        <f>IFERROR(__xludf.DUMMYFUNCTION("IFERROR(
  TEXTJOIN(CHAR(10),TRUE,FILTER('SUMMARY DATA'!G:G,'SUMMARY DATA'!A:A=$A1758,'SUMMARY DATA'!C:C=$B1758)),
  IF(
    OR(
      ISNUMBER(SEARCH(""CDM CASH DEPOSIT"",$C1758)),
      ISNUMBER(SEARCH(""CASH DEPOSIT"",$C1758)),
      COUNTIF('SUMMARY D"&amp;"ATA'!D:D,$C1758)&lt;&gt;1
    ),
    """",
    IFERROR(TEXTJOIN(CHAR(10),TRUE,FILTER('SUMMARY DATA'!G:G,'SUMMARY DATA'!D:D=$C1758)),"""")
  )
)"),"")</f>
        <v/>
      </c>
      <c r="H1758" s="6" t="str">
        <f>IFERROR(__xludf.DUMMYFUNCTION("IFERROR(
  TEXTJOIN(CHAR(10),TRUE,FILTER('SUMMARY DATA'!H:H,'SUMMARY DATA'!A:A=$A1758,'SUMMARY DATA'!C:C=$B1758)),
  IF(
    OR(
      ISNUMBER(SEARCH(""CDM CASH DEPOSIT"",$C1758)),
      ISNUMBER(SEARCH(""CASH DEPOSIT"",$C1758)),
      COUNTIF('SUMMARY D"&amp;"ATA'!D:D,$C1758)&lt;&gt;1
    ),
    """",
    IFERROR(TEXTJOIN(CHAR(10),TRUE,FILTER('SUMMARY DATA'!H:H,'SUMMARY DATA'!D:D=$C1758)),"""")
  )
)"),"")</f>
        <v/>
      </c>
      <c r="I1758" s="6" t="str">
        <f>IFERROR(__xludf.DUMMYFUNCTION("IF(H1758="""","""",
SUM(ARRAYFORMULA(VALUE(SPLIT(H1758,CHAR(10)))))
)"),"")</f>
        <v/>
      </c>
      <c r="J1758" s="2" t="str">
        <f>IFERROR(__xludf.DUMMYFUNCTION("IFERROR(
  TEXTJOIN(CHAR(10),TRUE,FILTER('SUMMARY DATA'!I:I,'SUMMARY DATA'!A:A=$A1758,'SUMMARY DATA'!C:C=$B1758)),
  IF(
    OR(
      ISNUMBER(SEARCH(""CDM CASH DEPOSIT"",$C1758)),
      ISNUMBER(SEARCH(""CASH DEPOSIT"",$C1758)),
      COUNTIF('SUMMARY D"&amp;"ATA'!D:D,$C1758)&lt;&gt;1
    ),
    """",
    IFERROR(TEXTJOIN(CHAR(10),TRUE,FILTER('SUMMARY DATA'!I:I,'SUMMARY DATA'!D:D=$C1758)),"""")
  )
)"),"")</f>
        <v/>
      </c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 ht="15.75" customHeight="1" spans="1:27">
      <c r="A1759" s="2"/>
      <c r="B1759" s="2"/>
      <c r="C1759" s="2"/>
      <c r="D1759" s="6"/>
      <c r="E1759" s="4" t="str">
        <f>IFERROR(__xludf.DUMMYFUNCTION("IFERROR(
  TEXTJOIN(CHAR(10),TRUE,FILTER('SUMMARY DATA'!E:E,'SUMMARY DATA'!A:A=$A1759,'SUMMARY DATA'!C:C=$B1759)),
  IF(
    OR(
      ISNUMBER(SEARCH(""CDM CASH DEPOSIT"",$C1759)),
      ISNUMBER(SEARCH(""CASH DEPOSIT"",$C1759)),
      COUNTIF('SUMMARY D"&amp;"ATA'!D:D,$C1759)&lt;&gt;1
    ),
    """",
    IFERROR(TEXTJOIN(CHAR(10),TRUE,FILTER('SUMMARY DATA'!E:E,'SUMMARY DATA'!D:D=$C1759)),"""")
  )
)"),"")</f>
        <v/>
      </c>
      <c r="F1759" s="2" t="str">
        <f>IFERROR(__xludf.DUMMYFUNCTION("IFERROR(
  TEXTJOIN(CHAR(10),TRUE,FILTER('SUMMARY DATA'!F:F,'SUMMARY DATA'!A:A=$A1759,'SUMMARY DATA'!C:C=$B1759)),
  IF(
    OR(
      ISNUMBER(SEARCH(""CDM CASH DEPOSIT"",$C1759)),
      ISNUMBER(SEARCH(""CASH DEPOSIT"",$C1759)),
      COUNTIF('SUMMARY D"&amp;"ATA'!D:D,$C1759)&lt;&gt;1
    ),
    """",
    IFERROR(TEXTJOIN(CHAR(10),TRUE,FILTER('SUMMARY DATA'!F:F,'SUMMARY DATA'!D:D=$C1759)),"""")
  )
)"),"")</f>
        <v/>
      </c>
      <c r="G1759" s="2" t="str">
        <f>IFERROR(__xludf.DUMMYFUNCTION("IFERROR(
  TEXTJOIN(CHAR(10),TRUE,FILTER('SUMMARY DATA'!G:G,'SUMMARY DATA'!A:A=$A1759,'SUMMARY DATA'!C:C=$B1759)),
  IF(
    OR(
      ISNUMBER(SEARCH(""CDM CASH DEPOSIT"",$C1759)),
      ISNUMBER(SEARCH(""CASH DEPOSIT"",$C1759)),
      COUNTIF('SUMMARY D"&amp;"ATA'!D:D,$C1759)&lt;&gt;1
    ),
    """",
    IFERROR(TEXTJOIN(CHAR(10),TRUE,FILTER('SUMMARY DATA'!G:G,'SUMMARY DATA'!D:D=$C1759)),"""")
  )
)"),"")</f>
        <v/>
      </c>
      <c r="H1759" s="6" t="str">
        <f>IFERROR(__xludf.DUMMYFUNCTION("IFERROR(
  TEXTJOIN(CHAR(10),TRUE,FILTER('SUMMARY DATA'!H:H,'SUMMARY DATA'!A:A=$A1759,'SUMMARY DATA'!C:C=$B1759)),
  IF(
    OR(
      ISNUMBER(SEARCH(""CDM CASH DEPOSIT"",$C1759)),
      ISNUMBER(SEARCH(""CASH DEPOSIT"",$C1759)),
      COUNTIF('SUMMARY D"&amp;"ATA'!D:D,$C1759)&lt;&gt;1
    ),
    """",
    IFERROR(TEXTJOIN(CHAR(10),TRUE,FILTER('SUMMARY DATA'!H:H,'SUMMARY DATA'!D:D=$C1759)),"""")
  )
)"),"")</f>
        <v/>
      </c>
      <c r="I1759" s="6" t="str">
        <f>IFERROR(__xludf.DUMMYFUNCTION("IF(H1759="""","""",
SUM(ARRAYFORMULA(VALUE(SPLIT(H1759,CHAR(10)))))
)"),"")</f>
        <v/>
      </c>
      <c r="J1759" s="2" t="str">
        <f>IFERROR(__xludf.DUMMYFUNCTION("IFERROR(
  TEXTJOIN(CHAR(10),TRUE,FILTER('SUMMARY DATA'!I:I,'SUMMARY DATA'!A:A=$A1759,'SUMMARY DATA'!C:C=$B1759)),
  IF(
    OR(
      ISNUMBER(SEARCH(""CDM CASH DEPOSIT"",$C1759)),
      ISNUMBER(SEARCH(""CASH DEPOSIT"",$C1759)),
      COUNTIF('SUMMARY D"&amp;"ATA'!D:D,$C1759)&lt;&gt;1
    ),
    """",
    IFERROR(TEXTJOIN(CHAR(10),TRUE,FILTER('SUMMARY DATA'!I:I,'SUMMARY DATA'!D:D=$C1759)),"""")
  )
)"),"")</f>
        <v/>
      </c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 ht="15.75" customHeight="1" spans="1:27">
      <c r="A1760" s="2"/>
      <c r="B1760" s="2"/>
      <c r="C1760" s="2"/>
      <c r="D1760" s="6"/>
      <c r="E1760" s="4" t="str">
        <f>IFERROR(__xludf.DUMMYFUNCTION("IFERROR(
  TEXTJOIN(CHAR(10),TRUE,FILTER('SUMMARY DATA'!E:E,'SUMMARY DATA'!A:A=$A1760,'SUMMARY DATA'!C:C=$B1760)),
  IF(
    OR(
      ISNUMBER(SEARCH(""CDM CASH DEPOSIT"",$C1760)),
      ISNUMBER(SEARCH(""CASH DEPOSIT"",$C1760)),
      COUNTIF('SUMMARY D"&amp;"ATA'!D:D,$C1760)&lt;&gt;1
    ),
    """",
    IFERROR(TEXTJOIN(CHAR(10),TRUE,FILTER('SUMMARY DATA'!E:E,'SUMMARY DATA'!D:D=$C1760)),"""")
  )
)"),"")</f>
        <v/>
      </c>
      <c r="F1760" s="2" t="str">
        <f>IFERROR(__xludf.DUMMYFUNCTION("IFERROR(
  TEXTJOIN(CHAR(10),TRUE,FILTER('SUMMARY DATA'!F:F,'SUMMARY DATA'!A:A=$A1760,'SUMMARY DATA'!C:C=$B1760)),
  IF(
    OR(
      ISNUMBER(SEARCH(""CDM CASH DEPOSIT"",$C1760)),
      ISNUMBER(SEARCH(""CASH DEPOSIT"",$C1760)),
      COUNTIF('SUMMARY D"&amp;"ATA'!D:D,$C1760)&lt;&gt;1
    ),
    """",
    IFERROR(TEXTJOIN(CHAR(10),TRUE,FILTER('SUMMARY DATA'!F:F,'SUMMARY DATA'!D:D=$C1760)),"""")
  )
)"),"")</f>
        <v/>
      </c>
      <c r="G1760" s="2" t="str">
        <f>IFERROR(__xludf.DUMMYFUNCTION("IFERROR(
  TEXTJOIN(CHAR(10),TRUE,FILTER('SUMMARY DATA'!G:G,'SUMMARY DATA'!A:A=$A1760,'SUMMARY DATA'!C:C=$B1760)),
  IF(
    OR(
      ISNUMBER(SEARCH(""CDM CASH DEPOSIT"",$C1760)),
      ISNUMBER(SEARCH(""CASH DEPOSIT"",$C1760)),
      COUNTIF('SUMMARY D"&amp;"ATA'!D:D,$C1760)&lt;&gt;1
    ),
    """",
    IFERROR(TEXTJOIN(CHAR(10),TRUE,FILTER('SUMMARY DATA'!G:G,'SUMMARY DATA'!D:D=$C1760)),"""")
  )
)"),"")</f>
        <v/>
      </c>
      <c r="H1760" s="6" t="str">
        <f>IFERROR(__xludf.DUMMYFUNCTION("IFERROR(
  TEXTJOIN(CHAR(10),TRUE,FILTER('SUMMARY DATA'!H:H,'SUMMARY DATA'!A:A=$A1760,'SUMMARY DATA'!C:C=$B1760)),
  IF(
    OR(
      ISNUMBER(SEARCH(""CDM CASH DEPOSIT"",$C1760)),
      ISNUMBER(SEARCH(""CASH DEPOSIT"",$C1760)),
      COUNTIF('SUMMARY D"&amp;"ATA'!D:D,$C1760)&lt;&gt;1
    ),
    """",
    IFERROR(TEXTJOIN(CHAR(10),TRUE,FILTER('SUMMARY DATA'!H:H,'SUMMARY DATA'!D:D=$C1760)),"""")
  )
)"),"")</f>
        <v/>
      </c>
      <c r="I1760" s="6" t="str">
        <f>IFERROR(__xludf.DUMMYFUNCTION("IF(H1760="""","""",
SUM(ARRAYFORMULA(VALUE(SPLIT(H1760,CHAR(10)))))
)"),"")</f>
        <v/>
      </c>
      <c r="J1760" s="2" t="str">
        <f>IFERROR(__xludf.DUMMYFUNCTION("IFERROR(
  TEXTJOIN(CHAR(10),TRUE,FILTER('SUMMARY DATA'!I:I,'SUMMARY DATA'!A:A=$A1760,'SUMMARY DATA'!C:C=$B1760)),
  IF(
    OR(
      ISNUMBER(SEARCH(""CDM CASH DEPOSIT"",$C1760)),
      ISNUMBER(SEARCH(""CASH DEPOSIT"",$C1760)),
      COUNTIF('SUMMARY D"&amp;"ATA'!D:D,$C1760)&lt;&gt;1
    ),
    """",
    IFERROR(TEXTJOIN(CHAR(10),TRUE,FILTER('SUMMARY DATA'!I:I,'SUMMARY DATA'!D:D=$C1760)),"""")
  )
)"),"")</f>
        <v/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 ht="15.75" customHeight="1" spans="1:27">
      <c r="A1761" s="2"/>
      <c r="B1761" s="2"/>
      <c r="C1761" s="2"/>
      <c r="D1761" s="6"/>
      <c r="E1761" s="4" t="str">
        <f>IFERROR(__xludf.DUMMYFUNCTION("IFERROR(
  TEXTJOIN(CHAR(10),TRUE,FILTER('SUMMARY DATA'!E:E,'SUMMARY DATA'!A:A=$A1761,'SUMMARY DATA'!C:C=$B1761)),
  IF(
    OR(
      ISNUMBER(SEARCH(""CDM CASH DEPOSIT"",$C1761)),
      ISNUMBER(SEARCH(""CASH DEPOSIT"",$C1761)),
      COUNTIF('SUMMARY D"&amp;"ATA'!D:D,$C1761)&lt;&gt;1
    ),
    """",
    IFERROR(TEXTJOIN(CHAR(10),TRUE,FILTER('SUMMARY DATA'!E:E,'SUMMARY DATA'!D:D=$C1761)),"""")
  )
)"),"")</f>
        <v/>
      </c>
      <c r="F1761" s="2" t="str">
        <f>IFERROR(__xludf.DUMMYFUNCTION("IFERROR(
  TEXTJOIN(CHAR(10),TRUE,FILTER('SUMMARY DATA'!F:F,'SUMMARY DATA'!A:A=$A1761,'SUMMARY DATA'!C:C=$B1761)),
  IF(
    OR(
      ISNUMBER(SEARCH(""CDM CASH DEPOSIT"",$C1761)),
      ISNUMBER(SEARCH(""CASH DEPOSIT"",$C1761)),
      COUNTIF('SUMMARY D"&amp;"ATA'!D:D,$C1761)&lt;&gt;1
    ),
    """",
    IFERROR(TEXTJOIN(CHAR(10),TRUE,FILTER('SUMMARY DATA'!F:F,'SUMMARY DATA'!D:D=$C1761)),"""")
  )
)"),"")</f>
        <v/>
      </c>
      <c r="G1761" s="2" t="str">
        <f>IFERROR(__xludf.DUMMYFUNCTION("IFERROR(
  TEXTJOIN(CHAR(10),TRUE,FILTER('SUMMARY DATA'!G:G,'SUMMARY DATA'!A:A=$A1761,'SUMMARY DATA'!C:C=$B1761)),
  IF(
    OR(
      ISNUMBER(SEARCH(""CDM CASH DEPOSIT"",$C1761)),
      ISNUMBER(SEARCH(""CASH DEPOSIT"",$C1761)),
      COUNTIF('SUMMARY D"&amp;"ATA'!D:D,$C1761)&lt;&gt;1
    ),
    """",
    IFERROR(TEXTJOIN(CHAR(10),TRUE,FILTER('SUMMARY DATA'!G:G,'SUMMARY DATA'!D:D=$C1761)),"""")
  )
)"),"")</f>
        <v/>
      </c>
      <c r="H1761" s="6" t="str">
        <f>IFERROR(__xludf.DUMMYFUNCTION("IFERROR(
  TEXTJOIN(CHAR(10),TRUE,FILTER('SUMMARY DATA'!H:H,'SUMMARY DATA'!A:A=$A1761,'SUMMARY DATA'!C:C=$B1761)),
  IF(
    OR(
      ISNUMBER(SEARCH(""CDM CASH DEPOSIT"",$C1761)),
      ISNUMBER(SEARCH(""CASH DEPOSIT"",$C1761)),
      COUNTIF('SUMMARY D"&amp;"ATA'!D:D,$C1761)&lt;&gt;1
    ),
    """",
    IFERROR(TEXTJOIN(CHAR(10),TRUE,FILTER('SUMMARY DATA'!H:H,'SUMMARY DATA'!D:D=$C1761)),"""")
  )
)"),"")</f>
        <v/>
      </c>
      <c r="I1761" s="6" t="str">
        <f>IFERROR(__xludf.DUMMYFUNCTION("IF(H1761="""","""",
SUM(ARRAYFORMULA(VALUE(SPLIT(H1761,CHAR(10)))))
)"),"")</f>
        <v/>
      </c>
      <c r="J1761" s="2" t="str">
        <f>IFERROR(__xludf.DUMMYFUNCTION("IFERROR(
  TEXTJOIN(CHAR(10),TRUE,FILTER('SUMMARY DATA'!I:I,'SUMMARY DATA'!A:A=$A1761,'SUMMARY DATA'!C:C=$B1761)),
  IF(
    OR(
      ISNUMBER(SEARCH(""CDM CASH DEPOSIT"",$C1761)),
      ISNUMBER(SEARCH(""CASH DEPOSIT"",$C1761)),
      COUNTIF('SUMMARY D"&amp;"ATA'!D:D,$C1761)&lt;&gt;1
    ),
    """",
    IFERROR(TEXTJOIN(CHAR(10),TRUE,FILTER('SUMMARY DATA'!I:I,'SUMMARY DATA'!D:D=$C1761)),"""")
  )
)"),"")</f>
        <v/>
      </c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</row>
    <row r="1762" ht="15.75" customHeight="1" spans="1:27">
      <c r="A1762" s="2"/>
      <c r="B1762" s="2"/>
      <c r="C1762" s="2"/>
      <c r="D1762" s="6"/>
      <c r="E1762" s="4" t="str">
        <f>IFERROR(__xludf.DUMMYFUNCTION("IFERROR(
  TEXTJOIN(CHAR(10),TRUE,FILTER('SUMMARY DATA'!E:E,'SUMMARY DATA'!A:A=$A1762,'SUMMARY DATA'!C:C=$B1762)),
  IF(
    OR(
      ISNUMBER(SEARCH(""CDM CASH DEPOSIT"",$C1762)),
      ISNUMBER(SEARCH(""CASH DEPOSIT"",$C1762)),
      COUNTIF('SUMMARY D"&amp;"ATA'!D:D,$C1762)&lt;&gt;1
    ),
    """",
    IFERROR(TEXTJOIN(CHAR(10),TRUE,FILTER('SUMMARY DATA'!E:E,'SUMMARY DATA'!D:D=$C1762)),"""")
  )
)"),"")</f>
        <v/>
      </c>
      <c r="F1762" s="2" t="str">
        <f>IFERROR(__xludf.DUMMYFUNCTION("IFERROR(
  TEXTJOIN(CHAR(10),TRUE,FILTER('SUMMARY DATA'!F:F,'SUMMARY DATA'!A:A=$A1762,'SUMMARY DATA'!C:C=$B1762)),
  IF(
    OR(
      ISNUMBER(SEARCH(""CDM CASH DEPOSIT"",$C1762)),
      ISNUMBER(SEARCH(""CASH DEPOSIT"",$C1762)),
      COUNTIF('SUMMARY D"&amp;"ATA'!D:D,$C1762)&lt;&gt;1
    ),
    """",
    IFERROR(TEXTJOIN(CHAR(10),TRUE,FILTER('SUMMARY DATA'!F:F,'SUMMARY DATA'!D:D=$C1762)),"""")
  )
)"),"")</f>
        <v/>
      </c>
      <c r="G1762" s="2" t="str">
        <f>IFERROR(__xludf.DUMMYFUNCTION("IFERROR(
  TEXTJOIN(CHAR(10),TRUE,FILTER('SUMMARY DATA'!G:G,'SUMMARY DATA'!A:A=$A1762,'SUMMARY DATA'!C:C=$B1762)),
  IF(
    OR(
      ISNUMBER(SEARCH(""CDM CASH DEPOSIT"",$C1762)),
      ISNUMBER(SEARCH(""CASH DEPOSIT"",$C1762)),
      COUNTIF('SUMMARY D"&amp;"ATA'!D:D,$C1762)&lt;&gt;1
    ),
    """",
    IFERROR(TEXTJOIN(CHAR(10),TRUE,FILTER('SUMMARY DATA'!G:G,'SUMMARY DATA'!D:D=$C1762)),"""")
  )
)"),"")</f>
        <v/>
      </c>
      <c r="H1762" s="6" t="str">
        <f>IFERROR(__xludf.DUMMYFUNCTION("IFERROR(
  TEXTJOIN(CHAR(10),TRUE,FILTER('SUMMARY DATA'!H:H,'SUMMARY DATA'!A:A=$A1762,'SUMMARY DATA'!C:C=$B1762)),
  IF(
    OR(
      ISNUMBER(SEARCH(""CDM CASH DEPOSIT"",$C1762)),
      ISNUMBER(SEARCH(""CASH DEPOSIT"",$C1762)),
      COUNTIF('SUMMARY D"&amp;"ATA'!D:D,$C1762)&lt;&gt;1
    ),
    """",
    IFERROR(TEXTJOIN(CHAR(10),TRUE,FILTER('SUMMARY DATA'!H:H,'SUMMARY DATA'!D:D=$C1762)),"""")
  )
)"),"")</f>
        <v/>
      </c>
      <c r="I1762" s="6" t="str">
        <f>IFERROR(__xludf.DUMMYFUNCTION("IF(H1762="""","""",
SUM(ARRAYFORMULA(VALUE(SPLIT(H1762,CHAR(10)))))
)"),"")</f>
        <v/>
      </c>
      <c r="J1762" s="2" t="str">
        <f>IFERROR(__xludf.DUMMYFUNCTION("IFERROR(
  TEXTJOIN(CHAR(10),TRUE,FILTER('SUMMARY DATA'!I:I,'SUMMARY DATA'!A:A=$A1762,'SUMMARY DATA'!C:C=$B1762)),
  IF(
    OR(
      ISNUMBER(SEARCH(""CDM CASH DEPOSIT"",$C1762)),
      ISNUMBER(SEARCH(""CASH DEPOSIT"",$C1762)),
      COUNTIF('SUMMARY D"&amp;"ATA'!D:D,$C1762)&lt;&gt;1
    ),
    """",
    IFERROR(TEXTJOIN(CHAR(10),TRUE,FILTER('SUMMARY DATA'!I:I,'SUMMARY DATA'!D:D=$C1762)),"""")
  )
)"),"")</f>
        <v/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 ht="15.75" customHeight="1" spans="1:27">
      <c r="A1763" s="2"/>
      <c r="B1763" s="2"/>
      <c r="C1763" s="2"/>
      <c r="D1763" s="6"/>
      <c r="E1763" s="4" t="str">
        <f>IFERROR(__xludf.DUMMYFUNCTION("IFERROR(
  TEXTJOIN(CHAR(10),TRUE,FILTER('SUMMARY DATA'!E:E,'SUMMARY DATA'!A:A=$A1763,'SUMMARY DATA'!C:C=$B1763)),
  IF(
    OR(
      ISNUMBER(SEARCH(""CDM CASH DEPOSIT"",$C1763)),
      ISNUMBER(SEARCH(""CASH DEPOSIT"",$C1763)),
      COUNTIF('SUMMARY D"&amp;"ATA'!D:D,$C1763)&lt;&gt;1
    ),
    """",
    IFERROR(TEXTJOIN(CHAR(10),TRUE,FILTER('SUMMARY DATA'!E:E,'SUMMARY DATA'!D:D=$C1763)),"""")
  )
)"),"")</f>
        <v/>
      </c>
      <c r="F1763" s="2" t="str">
        <f>IFERROR(__xludf.DUMMYFUNCTION("IFERROR(
  TEXTJOIN(CHAR(10),TRUE,FILTER('SUMMARY DATA'!F:F,'SUMMARY DATA'!A:A=$A1763,'SUMMARY DATA'!C:C=$B1763)),
  IF(
    OR(
      ISNUMBER(SEARCH(""CDM CASH DEPOSIT"",$C1763)),
      ISNUMBER(SEARCH(""CASH DEPOSIT"",$C1763)),
      COUNTIF('SUMMARY D"&amp;"ATA'!D:D,$C1763)&lt;&gt;1
    ),
    """",
    IFERROR(TEXTJOIN(CHAR(10),TRUE,FILTER('SUMMARY DATA'!F:F,'SUMMARY DATA'!D:D=$C1763)),"""")
  )
)"),"")</f>
        <v/>
      </c>
      <c r="G1763" s="2" t="str">
        <f>IFERROR(__xludf.DUMMYFUNCTION("IFERROR(
  TEXTJOIN(CHAR(10),TRUE,FILTER('SUMMARY DATA'!G:G,'SUMMARY DATA'!A:A=$A1763,'SUMMARY DATA'!C:C=$B1763)),
  IF(
    OR(
      ISNUMBER(SEARCH(""CDM CASH DEPOSIT"",$C1763)),
      ISNUMBER(SEARCH(""CASH DEPOSIT"",$C1763)),
      COUNTIF('SUMMARY D"&amp;"ATA'!D:D,$C1763)&lt;&gt;1
    ),
    """",
    IFERROR(TEXTJOIN(CHAR(10),TRUE,FILTER('SUMMARY DATA'!G:G,'SUMMARY DATA'!D:D=$C1763)),"""")
  )
)"),"")</f>
        <v/>
      </c>
      <c r="H1763" s="6" t="str">
        <f>IFERROR(__xludf.DUMMYFUNCTION("IFERROR(
  TEXTJOIN(CHAR(10),TRUE,FILTER('SUMMARY DATA'!H:H,'SUMMARY DATA'!A:A=$A1763,'SUMMARY DATA'!C:C=$B1763)),
  IF(
    OR(
      ISNUMBER(SEARCH(""CDM CASH DEPOSIT"",$C1763)),
      ISNUMBER(SEARCH(""CASH DEPOSIT"",$C1763)),
      COUNTIF('SUMMARY D"&amp;"ATA'!D:D,$C1763)&lt;&gt;1
    ),
    """",
    IFERROR(TEXTJOIN(CHAR(10),TRUE,FILTER('SUMMARY DATA'!H:H,'SUMMARY DATA'!D:D=$C1763)),"""")
  )
)"),"")</f>
        <v/>
      </c>
      <c r="I1763" s="6" t="str">
        <f>IFERROR(__xludf.DUMMYFUNCTION("IF(H1763="""","""",
SUM(ARRAYFORMULA(VALUE(SPLIT(H1763,CHAR(10)))))
)"),"")</f>
        <v/>
      </c>
      <c r="J1763" s="2" t="str">
        <f>IFERROR(__xludf.DUMMYFUNCTION("IFERROR(
  TEXTJOIN(CHAR(10),TRUE,FILTER('SUMMARY DATA'!I:I,'SUMMARY DATA'!A:A=$A1763,'SUMMARY DATA'!C:C=$B1763)),
  IF(
    OR(
      ISNUMBER(SEARCH(""CDM CASH DEPOSIT"",$C1763)),
      ISNUMBER(SEARCH(""CASH DEPOSIT"",$C1763)),
      COUNTIF('SUMMARY D"&amp;"ATA'!D:D,$C1763)&lt;&gt;1
    ),
    """",
    IFERROR(TEXTJOIN(CHAR(10),TRUE,FILTER('SUMMARY DATA'!I:I,'SUMMARY DATA'!D:D=$C1763)),"""")
  )
)"),"")</f>
        <v/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</row>
    <row r="1764" ht="15.75" customHeight="1" spans="1:27">
      <c r="A1764" s="2"/>
      <c r="B1764" s="2"/>
      <c r="C1764" s="2"/>
      <c r="D1764" s="6"/>
      <c r="E1764" s="4" t="str">
        <f>IFERROR(__xludf.DUMMYFUNCTION("IFERROR(
  TEXTJOIN(CHAR(10),TRUE,FILTER('SUMMARY DATA'!E:E,'SUMMARY DATA'!A:A=$A1764,'SUMMARY DATA'!C:C=$B1764)),
  IF(
    OR(
      ISNUMBER(SEARCH(""CDM CASH DEPOSIT"",$C1764)),
      ISNUMBER(SEARCH(""CASH DEPOSIT"",$C1764)),
      COUNTIF('SUMMARY D"&amp;"ATA'!D:D,$C1764)&lt;&gt;1
    ),
    """",
    IFERROR(TEXTJOIN(CHAR(10),TRUE,FILTER('SUMMARY DATA'!E:E,'SUMMARY DATA'!D:D=$C1764)),"""")
  )
)"),"")</f>
        <v/>
      </c>
      <c r="F1764" s="2" t="str">
        <f>IFERROR(__xludf.DUMMYFUNCTION("IFERROR(
  TEXTJOIN(CHAR(10),TRUE,FILTER('SUMMARY DATA'!F:F,'SUMMARY DATA'!A:A=$A1764,'SUMMARY DATA'!C:C=$B1764)),
  IF(
    OR(
      ISNUMBER(SEARCH(""CDM CASH DEPOSIT"",$C1764)),
      ISNUMBER(SEARCH(""CASH DEPOSIT"",$C1764)),
      COUNTIF('SUMMARY D"&amp;"ATA'!D:D,$C1764)&lt;&gt;1
    ),
    """",
    IFERROR(TEXTJOIN(CHAR(10),TRUE,FILTER('SUMMARY DATA'!F:F,'SUMMARY DATA'!D:D=$C1764)),"""")
  )
)"),"")</f>
        <v/>
      </c>
      <c r="G1764" s="2" t="str">
        <f>IFERROR(__xludf.DUMMYFUNCTION("IFERROR(
  TEXTJOIN(CHAR(10),TRUE,FILTER('SUMMARY DATA'!G:G,'SUMMARY DATA'!A:A=$A1764,'SUMMARY DATA'!C:C=$B1764)),
  IF(
    OR(
      ISNUMBER(SEARCH(""CDM CASH DEPOSIT"",$C1764)),
      ISNUMBER(SEARCH(""CASH DEPOSIT"",$C1764)),
      COUNTIF('SUMMARY D"&amp;"ATA'!D:D,$C1764)&lt;&gt;1
    ),
    """",
    IFERROR(TEXTJOIN(CHAR(10),TRUE,FILTER('SUMMARY DATA'!G:G,'SUMMARY DATA'!D:D=$C1764)),"""")
  )
)"),"")</f>
        <v/>
      </c>
      <c r="H1764" s="6" t="str">
        <f>IFERROR(__xludf.DUMMYFUNCTION("IFERROR(
  TEXTJOIN(CHAR(10),TRUE,FILTER('SUMMARY DATA'!H:H,'SUMMARY DATA'!A:A=$A1764,'SUMMARY DATA'!C:C=$B1764)),
  IF(
    OR(
      ISNUMBER(SEARCH(""CDM CASH DEPOSIT"",$C1764)),
      ISNUMBER(SEARCH(""CASH DEPOSIT"",$C1764)),
      COUNTIF('SUMMARY D"&amp;"ATA'!D:D,$C1764)&lt;&gt;1
    ),
    """",
    IFERROR(TEXTJOIN(CHAR(10),TRUE,FILTER('SUMMARY DATA'!H:H,'SUMMARY DATA'!D:D=$C1764)),"""")
  )
)"),"")</f>
        <v/>
      </c>
      <c r="I1764" s="6" t="str">
        <f>IFERROR(__xludf.DUMMYFUNCTION("IF(H1764="""","""",
SUM(ARRAYFORMULA(VALUE(SPLIT(H1764,CHAR(10)))))
)"),"")</f>
        <v/>
      </c>
      <c r="J1764" s="2" t="str">
        <f>IFERROR(__xludf.DUMMYFUNCTION("IFERROR(
  TEXTJOIN(CHAR(10),TRUE,FILTER('SUMMARY DATA'!I:I,'SUMMARY DATA'!A:A=$A1764,'SUMMARY DATA'!C:C=$B1764)),
  IF(
    OR(
      ISNUMBER(SEARCH(""CDM CASH DEPOSIT"",$C1764)),
      ISNUMBER(SEARCH(""CASH DEPOSIT"",$C1764)),
      COUNTIF('SUMMARY D"&amp;"ATA'!D:D,$C1764)&lt;&gt;1
    ),
    """",
    IFERROR(TEXTJOIN(CHAR(10),TRUE,FILTER('SUMMARY DATA'!I:I,'SUMMARY DATA'!D:D=$C1764)),"""")
  )
)"),"")</f>
        <v/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</row>
    <row r="1765" ht="15.75" customHeight="1" spans="1:27">
      <c r="A1765" s="2"/>
      <c r="B1765" s="2"/>
      <c r="C1765" s="2"/>
      <c r="D1765" s="6"/>
      <c r="E1765" s="4" t="str">
        <f>IFERROR(__xludf.DUMMYFUNCTION("IFERROR(
  TEXTJOIN(CHAR(10),TRUE,FILTER('SUMMARY DATA'!E:E,'SUMMARY DATA'!A:A=$A1765,'SUMMARY DATA'!C:C=$B1765)),
  IF(
    OR(
      ISNUMBER(SEARCH(""CDM CASH DEPOSIT"",$C1765)),
      ISNUMBER(SEARCH(""CASH DEPOSIT"",$C1765)),
      COUNTIF('SUMMARY D"&amp;"ATA'!D:D,$C1765)&lt;&gt;1
    ),
    """",
    IFERROR(TEXTJOIN(CHAR(10),TRUE,FILTER('SUMMARY DATA'!E:E,'SUMMARY DATA'!D:D=$C1765)),"""")
  )
)"),"")</f>
        <v/>
      </c>
      <c r="F1765" s="2" t="str">
        <f>IFERROR(__xludf.DUMMYFUNCTION("IFERROR(
  TEXTJOIN(CHAR(10),TRUE,FILTER('SUMMARY DATA'!F:F,'SUMMARY DATA'!A:A=$A1765,'SUMMARY DATA'!C:C=$B1765)),
  IF(
    OR(
      ISNUMBER(SEARCH(""CDM CASH DEPOSIT"",$C1765)),
      ISNUMBER(SEARCH(""CASH DEPOSIT"",$C1765)),
      COUNTIF('SUMMARY D"&amp;"ATA'!D:D,$C1765)&lt;&gt;1
    ),
    """",
    IFERROR(TEXTJOIN(CHAR(10),TRUE,FILTER('SUMMARY DATA'!F:F,'SUMMARY DATA'!D:D=$C1765)),"""")
  )
)"),"")</f>
        <v/>
      </c>
      <c r="G1765" s="2" t="str">
        <f>IFERROR(__xludf.DUMMYFUNCTION("IFERROR(
  TEXTJOIN(CHAR(10),TRUE,FILTER('SUMMARY DATA'!G:G,'SUMMARY DATA'!A:A=$A1765,'SUMMARY DATA'!C:C=$B1765)),
  IF(
    OR(
      ISNUMBER(SEARCH(""CDM CASH DEPOSIT"",$C1765)),
      ISNUMBER(SEARCH(""CASH DEPOSIT"",$C1765)),
      COUNTIF('SUMMARY D"&amp;"ATA'!D:D,$C1765)&lt;&gt;1
    ),
    """",
    IFERROR(TEXTJOIN(CHAR(10),TRUE,FILTER('SUMMARY DATA'!G:G,'SUMMARY DATA'!D:D=$C1765)),"""")
  )
)"),"")</f>
        <v/>
      </c>
      <c r="H1765" s="6" t="str">
        <f>IFERROR(__xludf.DUMMYFUNCTION("IFERROR(
  TEXTJOIN(CHAR(10),TRUE,FILTER('SUMMARY DATA'!H:H,'SUMMARY DATA'!A:A=$A1765,'SUMMARY DATA'!C:C=$B1765)),
  IF(
    OR(
      ISNUMBER(SEARCH(""CDM CASH DEPOSIT"",$C1765)),
      ISNUMBER(SEARCH(""CASH DEPOSIT"",$C1765)),
      COUNTIF('SUMMARY D"&amp;"ATA'!D:D,$C1765)&lt;&gt;1
    ),
    """",
    IFERROR(TEXTJOIN(CHAR(10),TRUE,FILTER('SUMMARY DATA'!H:H,'SUMMARY DATA'!D:D=$C1765)),"""")
  )
)"),"")</f>
        <v/>
      </c>
      <c r="I1765" s="6" t="str">
        <f>IFERROR(__xludf.DUMMYFUNCTION("IF(H1765="""","""",
SUM(ARRAYFORMULA(VALUE(SPLIT(H1765,CHAR(10)))))
)"),"")</f>
        <v/>
      </c>
      <c r="J1765" s="2" t="str">
        <f>IFERROR(__xludf.DUMMYFUNCTION("IFERROR(
  TEXTJOIN(CHAR(10),TRUE,FILTER('SUMMARY DATA'!I:I,'SUMMARY DATA'!A:A=$A1765,'SUMMARY DATA'!C:C=$B1765)),
  IF(
    OR(
      ISNUMBER(SEARCH(""CDM CASH DEPOSIT"",$C1765)),
      ISNUMBER(SEARCH(""CASH DEPOSIT"",$C1765)),
      COUNTIF('SUMMARY D"&amp;"ATA'!D:D,$C1765)&lt;&gt;1
    ),
    """",
    IFERROR(TEXTJOIN(CHAR(10),TRUE,FILTER('SUMMARY DATA'!I:I,'SUMMARY DATA'!D:D=$C1765)),"""")
  )
)"),"")</f>
        <v/>
      </c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</row>
    <row r="1766" ht="15.75" customHeight="1" spans="1:27">
      <c r="A1766" s="2"/>
      <c r="B1766" s="2"/>
      <c r="C1766" s="2"/>
      <c r="D1766" s="6"/>
      <c r="E1766" s="4" t="str">
        <f>IFERROR(__xludf.DUMMYFUNCTION("IFERROR(
  TEXTJOIN(CHAR(10),TRUE,FILTER('SUMMARY DATA'!E:E,'SUMMARY DATA'!A:A=$A1766,'SUMMARY DATA'!C:C=$B1766)),
  IF(
    OR(
      ISNUMBER(SEARCH(""CDM CASH DEPOSIT"",$C1766)),
      ISNUMBER(SEARCH(""CASH DEPOSIT"",$C1766)),
      COUNTIF('SUMMARY D"&amp;"ATA'!D:D,$C1766)&lt;&gt;1
    ),
    """",
    IFERROR(TEXTJOIN(CHAR(10),TRUE,FILTER('SUMMARY DATA'!E:E,'SUMMARY DATA'!D:D=$C1766)),"""")
  )
)"),"")</f>
        <v/>
      </c>
      <c r="F1766" s="2" t="str">
        <f>IFERROR(__xludf.DUMMYFUNCTION("IFERROR(
  TEXTJOIN(CHAR(10),TRUE,FILTER('SUMMARY DATA'!F:F,'SUMMARY DATA'!A:A=$A1766,'SUMMARY DATA'!C:C=$B1766)),
  IF(
    OR(
      ISNUMBER(SEARCH(""CDM CASH DEPOSIT"",$C1766)),
      ISNUMBER(SEARCH(""CASH DEPOSIT"",$C1766)),
      COUNTIF('SUMMARY D"&amp;"ATA'!D:D,$C1766)&lt;&gt;1
    ),
    """",
    IFERROR(TEXTJOIN(CHAR(10),TRUE,FILTER('SUMMARY DATA'!F:F,'SUMMARY DATA'!D:D=$C1766)),"""")
  )
)"),"")</f>
        <v/>
      </c>
      <c r="G1766" s="2" t="str">
        <f>IFERROR(__xludf.DUMMYFUNCTION("IFERROR(
  TEXTJOIN(CHAR(10),TRUE,FILTER('SUMMARY DATA'!G:G,'SUMMARY DATA'!A:A=$A1766,'SUMMARY DATA'!C:C=$B1766)),
  IF(
    OR(
      ISNUMBER(SEARCH(""CDM CASH DEPOSIT"",$C1766)),
      ISNUMBER(SEARCH(""CASH DEPOSIT"",$C1766)),
      COUNTIF('SUMMARY D"&amp;"ATA'!D:D,$C1766)&lt;&gt;1
    ),
    """",
    IFERROR(TEXTJOIN(CHAR(10),TRUE,FILTER('SUMMARY DATA'!G:G,'SUMMARY DATA'!D:D=$C1766)),"""")
  )
)"),"")</f>
        <v/>
      </c>
      <c r="H1766" s="6" t="str">
        <f>IFERROR(__xludf.DUMMYFUNCTION("IFERROR(
  TEXTJOIN(CHAR(10),TRUE,FILTER('SUMMARY DATA'!H:H,'SUMMARY DATA'!A:A=$A1766,'SUMMARY DATA'!C:C=$B1766)),
  IF(
    OR(
      ISNUMBER(SEARCH(""CDM CASH DEPOSIT"",$C1766)),
      ISNUMBER(SEARCH(""CASH DEPOSIT"",$C1766)),
      COUNTIF('SUMMARY D"&amp;"ATA'!D:D,$C1766)&lt;&gt;1
    ),
    """",
    IFERROR(TEXTJOIN(CHAR(10),TRUE,FILTER('SUMMARY DATA'!H:H,'SUMMARY DATA'!D:D=$C1766)),"""")
  )
)"),"")</f>
        <v/>
      </c>
      <c r="I1766" s="6" t="str">
        <f>IFERROR(__xludf.DUMMYFUNCTION("IF(H1766="""","""",
SUM(ARRAYFORMULA(VALUE(SPLIT(H1766,CHAR(10)))))
)"),"")</f>
        <v/>
      </c>
      <c r="J1766" s="2" t="str">
        <f>IFERROR(__xludf.DUMMYFUNCTION("IFERROR(
  TEXTJOIN(CHAR(10),TRUE,FILTER('SUMMARY DATA'!I:I,'SUMMARY DATA'!A:A=$A1766,'SUMMARY DATA'!C:C=$B1766)),
  IF(
    OR(
      ISNUMBER(SEARCH(""CDM CASH DEPOSIT"",$C1766)),
      ISNUMBER(SEARCH(""CASH DEPOSIT"",$C1766)),
      COUNTIF('SUMMARY D"&amp;"ATA'!D:D,$C1766)&lt;&gt;1
    ),
    """",
    IFERROR(TEXTJOIN(CHAR(10),TRUE,FILTER('SUMMARY DATA'!I:I,'SUMMARY DATA'!D:D=$C1766)),"""")
  )
)"),"")</f>
        <v/>
      </c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</row>
    <row r="1767" ht="15.75" customHeight="1" spans="1:27">
      <c r="A1767" s="2"/>
      <c r="B1767" s="2"/>
      <c r="C1767" s="2"/>
      <c r="D1767" s="6"/>
      <c r="E1767" s="4" t="str">
        <f>IFERROR(__xludf.DUMMYFUNCTION("IFERROR(
  TEXTJOIN(CHAR(10),TRUE,FILTER('SUMMARY DATA'!E:E,'SUMMARY DATA'!A:A=$A1767,'SUMMARY DATA'!C:C=$B1767)),
  IF(
    OR(
      ISNUMBER(SEARCH(""CDM CASH DEPOSIT"",$C1767)),
      ISNUMBER(SEARCH(""CASH DEPOSIT"",$C1767)),
      COUNTIF('SUMMARY D"&amp;"ATA'!D:D,$C1767)&lt;&gt;1
    ),
    """",
    IFERROR(TEXTJOIN(CHAR(10),TRUE,FILTER('SUMMARY DATA'!E:E,'SUMMARY DATA'!D:D=$C1767)),"""")
  )
)"),"")</f>
        <v/>
      </c>
      <c r="F1767" s="2" t="str">
        <f>IFERROR(__xludf.DUMMYFUNCTION("IFERROR(
  TEXTJOIN(CHAR(10),TRUE,FILTER('SUMMARY DATA'!F:F,'SUMMARY DATA'!A:A=$A1767,'SUMMARY DATA'!C:C=$B1767)),
  IF(
    OR(
      ISNUMBER(SEARCH(""CDM CASH DEPOSIT"",$C1767)),
      ISNUMBER(SEARCH(""CASH DEPOSIT"",$C1767)),
      COUNTIF('SUMMARY D"&amp;"ATA'!D:D,$C1767)&lt;&gt;1
    ),
    """",
    IFERROR(TEXTJOIN(CHAR(10),TRUE,FILTER('SUMMARY DATA'!F:F,'SUMMARY DATA'!D:D=$C1767)),"""")
  )
)"),"")</f>
        <v/>
      </c>
      <c r="G1767" s="2" t="str">
        <f>IFERROR(__xludf.DUMMYFUNCTION("IFERROR(
  TEXTJOIN(CHAR(10),TRUE,FILTER('SUMMARY DATA'!G:G,'SUMMARY DATA'!A:A=$A1767,'SUMMARY DATA'!C:C=$B1767)),
  IF(
    OR(
      ISNUMBER(SEARCH(""CDM CASH DEPOSIT"",$C1767)),
      ISNUMBER(SEARCH(""CASH DEPOSIT"",$C1767)),
      COUNTIF('SUMMARY D"&amp;"ATA'!D:D,$C1767)&lt;&gt;1
    ),
    """",
    IFERROR(TEXTJOIN(CHAR(10),TRUE,FILTER('SUMMARY DATA'!G:G,'SUMMARY DATA'!D:D=$C1767)),"""")
  )
)"),"")</f>
        <v/>
      </c>
      <c r="H1767" s="6" t="str">
        <f>IFERROR(__xludf.DUMMYFUNCTION("IFERROR(
  TEXTJOIN(CHAR(10),TRUE,FILTER('SUMMARY DATA'!H:H,'SUMMARY DATA'!A:A=$A1767,'SUMMARY DATA'!C:C=$B1767)),
  IF(
    OR(
      ISNUMBER(SEARCH(""CDM CASH DEPOSIT"",$C1767)),
      ISNUMBER(SEARCH(""CASH DEPOSIT"",$C1767)),
      COUNTIF('SUMMARY D"&amp;"ATA'!D:D,$C1767)&lt;&gt;1
    ),
    """",
    IFERROR(TEXTJOIN(CHAR(10),TRUE,FILTER('SUMMARY DATA'!H:H,'SUMMARY DATA'!D:D=$C1767)),"""")
  )
)"),"")</f>
        <v/>
      </c>
      <c r="I1767" s="6" t="str">
        <f>IFERROR(__xludf.DUMMYFUNCTION("IF(H1767="""","""",
SUM(ARRAYFORMULA(VALUE(SPLIT(H1767,CHAR(10)))))
)"),"")</f>
        <v/>
      </c>
      <c r="J1767" s="2" t="str">
        <f>IFERROR(__xludf.DUMMYFUNCTION("IFERROR(
  TEXTJOIN(CHAR(10),TRUE,FILTER('SUMMARY DATA'!I:I,'SUMMARY DATA'!A:A=$A1767,'SUMMARY DATA'!C:C=$B1767)),
  IF(
    OR(
      ISNUMBER(SEARCH(""CDM CASH DEPOSIT"",$C1767)),
      ISNUMBER(SEARCH(""CASH DEPOSIT"",$C1767)),
      COUNTIF('SUMMARY D"&amp;"ATA'!D:D,$C1767)&lt;&gt;1
    ),
    """",
    IFERROR(TEXTJOIN(CHAR(10),TRUE,FILTER('SUMMARY DATA'!I:I,'SUMMARY DATA'!D:D=$C1767)),"""")
  )
)"),"")</f>
        <v/>
      </c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</row>
    <row r="1768" ht="15.75" customHeight="1" spans="1:27">
      <c r="A1768" s="2"/>
      <c r="B1768" s="2"/>
      <c r="C1768" s="2"/>
      <c r="D1768" s="6"/>
      <c r="E1768" s="4" t="str">
        <f>IFERROR(__xludf.DUMMYFUNCTION("IFERROR(
  TEXTJOIN(CHAR(10),TRUE,FILTER('SUMMARY DATA'!E:E,'SUMMARY DATA'!A:A=$A1768,'SUMMARY DATA'!C:C=$B1768)),
  IF(
    OR(
      ISNUMBER(SEARCH(""CDM CASH DEPOSIT"",$C1768)),
      ISNUMBER(SEARCH(""CASH DEPOSIT"",$C1768)),
      COUNTIF('SUMMARY D"&amp;"ATA'!D:D,$C1768)&lt;&gt;1
    ),
    """",
    IFERROR(TEXTJOIN(CHAR(10),TRUE,FILTER('SUMMARY DATA'!E:E,'SUMMARY DATA'!D:D=$C1768)),"""")
  )
)"),"")</f>
        <v/>
      </c>
      <c r="F1768" s="2" t="str">
        <f>IFERROR(__xludf.DUMMYFUNCTION("IFERROR(
  TEXTJOIN(CHAR(10),TRUE,FILTER('SUMMARY DATA'!F:F,'SUMMARY DATA'!A:A=$A1768,'SUMMARY DATA'!C:C=$B1768)),
  IF(
    OR(
      ISNUMBER(SEARCH(""CDM CASH DEPOSIT"",$C1768)),
      ISNUMBER(SEARCH(""CASH DEPOSIT"",$C1768)),
      COUNTIF('SUMMARY D"&amp;"ATA'!D:D,$C1768)&lt;&gt;1
    ),
    """",
    IFERROR(TEXTJOIN(CHAR(10),TRUE,FILTER('SUMMARY DATA'!F:F,'SUMMARY DATA'!D:D=$C1768)),"""")
  )
)"),"")</f>
        <v/>
      </c>
      <c r="G1768" s="2" t="str">
        <f>IFERROR(__xludf.DUMMYFUNCTION("IFERROR(
  TEXTJOIN(CHAR(10),TRUE,FILTER('SUMMARY DATA'!G:G,'SUMMARY DATA'!A:A=$A1768,'SUMMARY DATA'!C:C=$B1768)),
  IF(
    OR(
      ISNUMBER(SEARCH(""CDM CASH DEPOSIT"",$C1768)),
      ISNUMBER(SEARCH(""CASH DEPOSIT"",$C1768)),
      COUNTIF('SUMMARY D"&amp;"ATA'!D:D,$C1768)&lt;&gt;1
    ),
    """",
    IFERROR(TEXTJOIN(CHAR(10),TRUE,FILTER('SUMMARY DATA'!G:G,'SUMMARY DATA'!D:D=$C1768)),"""")
  )
)"),"")</f>
        <v/>
      </c>
      <c r="H1768" s="6" t="str">
        <f>IFERROR(__xludf.DUMMYFUNCTION("IFERROR(
  TEXTJOIN(CHAR(10),TRUE,FILTER('SUMMARY DATA'!H:H,'SUMMARY DATA'!A:A=$A1768,'SUMMARY DATA'!C:C=$B1768)),
  IF(
    OR(
      ISNUMBER(SEARCH(""CDM CASH DEPOSIT"",$C1768)),
      ISNUMBER(SEARCH(""CASH DEPOSIT"",$C1768)),
      COUNTIF('SUMMARY D"&amp;"ATA'!D:D,$C1768)&lt;&gt;1
    ),
    """",
    IFERROR(TEXTJOIN(CHAR(10),TRUE,FILTER('SUMMARY DATA'!H:H,'SUMMARY DATA'!D:D=$C1768)),"""")
  )
)"),"")</f>
        <v/>
      </c>
      <c r="I1768" s="6" t="str">
        <f>IFERROR(__xludf.DUMMYFUNCTION("IF(H1768="""","""",
SUM(ARRAYFORMULA(VALUE(SPLIT(H1768,CHAR(10)))))
)"),"")</f>
        <v/>
      </c>
      <c r="J1768" s="2" t="str">
        <f>IFERROR(__xludf.DUMMYFUNCTION("IFERROR(
  TEXTJOIN(CHAR(10),TRUE,FILTER('SUMMARY DATA'!I:I,'SUMMARY DATA'!A:A=$A1768,'SUMMARY DATA'!C:C=$B1768)),
  IF(
    OR(
      ISNUMBER(SEARCH(""CDM CASH DEPOSIT"",$C1768)),
      ISNUMBER(SEARCH(""CASH DEPOSIT"",$C1768)),
      COUNTIF('SUMMARY D"&amp;"ATA'!D:D,$C1768)&lt;&gt;1
    ),
    """",
    IFERROR(TEXTJOIN(CHAR(10),TRUE,FILTER('SUMMARY DATA'!I:I,'SUMMARY DATA'!D:D=$C1768)),"""")
  )
)"),"")</f>
        <v/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</row>
    <row r="1769" ht="15.75" customHeight="1" spans="1:27">
      <c r="A1769" s="2"/>
      <c r="B1769" s="2"/>
      <c r="C1769" s="2"/>
      <c r="D1769" s="6"/>
      <c r="E1769" s="4" t="str">
        <f>IFERROR(__xludf.DUMMYFUNCTION("IFERROR(
  TEXTJOIN(CHAR(10),TRUE,FILTER('SUMMARY DATA'!E:E,'SUMMARY DATA'!A:A=$A1769,'SUMMARY DATA'!C:C=$B1769)),
  IF(
    OR(
      ISNUMBER(SEARCH(""CDM CASH DEPOSIT"",$C1769)),
      ISNUMBER(SEARCH(""CASH DEPOSIT"",$C1769)),
      COUNTIF('SUMMARY D"&amp;"ATA'!D:D,$C1769)&lt;&gt;1
    ),
    """",
    IFERROR(TEXTJOIN(CHAR(10),TRUE,FILTER('SUMMARY DATA'!E:E,'SUMMARY DATA'!D:D=$C1769)),"""")
  )
)"),"")</f>
        <v/>
      </c>
      <c r="F1769" s="2" t="str">
        <f>IFERROR(__xludf.DUMMYFUNCTION("IFERROR(
  TEXTJOIN(CHAR(10),TRUE,FILTER('SUMMARY DATA'!F:F,'SUMMARY DATA'!A:A=$A1769,'SUMMARY DATA'!C:C=$B1769)),
  IF(
    OR(
      ISNUMBER(SEARCH(""CDM CASH DEPOSIT"",$C1769)),
      ISNUMBER(SEARCH(""CASH DEPOSIT"",$C1769)),
      COUNTIF('SUMMARY D"&amp;"ATA'!D:D,$C1769)&lt;&gt;1
    ),
    """",
    IFERROR(TEXTJOIN(CHAR(10),TRUE,FILTER('SUMMARY DATA'!F:F,'SUMMARY DATA'!D:D=$C1769)),"""")
  )
)"),"")</f>
        <v/>
      </c>
      <c r="G1769" s="2" t="str">
        <f>IFERROR(__xludf.DUMMYFUNCTION("IFERROR(
  TEXTJOIN(CHAR(10),TRUE,FILTER('SUMMARY DATA'!G:G,'SUMMARY DATA'!A:A=$A1769,'SUMMARY DATA'!C:C=$B1769)),
  IF(
    OR(
      ISNUMBER(SEARCH(""CDM CASH DEPOSIT"",$C1769)),
      ISNUMBER(SEARCH(""CASH DEPOSIT"",$C1769)),
      COUNTIF('SUMMARY D"&amp;"ATA'!D:D,$C1769)&lt;&gt;1
    ),
    """",
    IFERROR(TEXTJOIN(CHAR(10),TRUE,FILTER('SUMMARY DATA'!G:G,'SUMMARY DATA'!D:D=$C1769)),"""")
  )
)"),"")</f>
        <v/>
      </c>
      <c r="H1769" s="6" t="str">
        <f>IFERROR(__xludf.DUMMYFUNCTION("IFERROR(
  TEXTJOIN(CHAR(10),TRUE,FILTER('SUMMARY DATA'!H:H,'SUMMARY DATA'!A:A=$A1769,'SUMMARY DATA'!C:C=$B1769)),
  IF(
    OR(
      ISNUMBER(SEARCH(""CDM CASH DEPOSIT"",$C1769)),
      ISNUMBER(SEARCH(""CASH DEPOSIT"",$C1769)),
      COUNTIF('SUMMARY D"&amp;"ATA'!D:D,$C1769)&lt;&gt;1
    ),
    """",
    IFERROR(TEXTJOIN(CHAR(10),TRUE,FILTER('SUMMARY DATA'!H:H,'SUMMARY DATA'!D:D=$C1769)),"""")
  )
)"),"")</f>
        <v/>
      </c>
      <c r="I1769" s="6" t="str">
        <f>IFERROR(__xludf.DUMMYFUNCTION("IF(H1769="""","""",
SUM(ARRAYFORMULA(VALUE(SPLIT(H1769,CHAR(10)))))
)"),"")</f>
        <v/>
      </c>
      <c r="J1769" s="2" t="str">
        <f>IFERROR(__xludf.DUMMYFUNCTION("IFERROR(
  TEXTJOIN(CHAR(10),TRUE,FILTER('SUMMARY DATA'!I:I,'SUMMARY DATA'!A:A=$A1769,'SUMMARY DATA'!C:C=$B1769)),
  IF(
    OR(
      ISNUMBER(SEARCH(""CDM CASH DEPOSIT"",$C1769)),
      ISNUMBER(SEARCH(""CASH DEPOSIT"",$C1769)),
      COUNTIF('SUMMARY D"&amp;"ATA'!D:D,$C1769)&lt;&gt;1
    ),
    """",
    IFERROR(TEXTJOIN(CHAR(10),TRUE,FILTER('SUMMARY DATA'!I:I,'SUMMARY DATA'!D:D=$C1769)),"""")
  )
)"),"")</f>
        <v/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</row>
    <row r="1770" ht="15.75" customHeight="1" spans="1:27">
      <c r="A1770" s="2"/>
      <c r="B1770" s="2"/>
      <c r="C1770" s="2"/>
      <c r="D1770" s="6"/>
      <c r="E1770" s="4" t="str">
        <f>IFERROR(__xludf.DUMMYFUNCTION("IFERROR(
  TEXTJOIN(CHAR(10),TRUE,FILTER('SUMMARY DATA'!E:E,'SUMMARY DATA'!A:A=$A1770,'SUMMARY DATA'!C:C=$B1770)),
  IF(
    OR(
      ISNUMBER(SEARCH(""CDM CASH DEPOSIT"",$C1770)),
      ISNUMBER(SEARCH(""CASH DEPOSIT"",$C1770)),
      COUNTIF('SUMMARY D"&amp;"ATA'!D:D,$C1770)&lt;&gt;1
    ),
    """",
    IFERROR(TEXTJOIN(CHAR(10),TRUE,FILTER('SUMMARY DATA'!E:E,'SUMMARY DATA'!D:D=$C1770)),"""")
  )
)"),"")</f>
        <v/>
      </c>
      <c r="F1770" s="2" t="str">
        <f>IFERROR(__xludf.DUMMYFUNCTION("IFERROR(
  TEXTJOIN(CHAR(10),TRUE,FILTER('SUMMARY DATA'!F:F,'SUMMARY DATA'!A:A=$A1770,'SUMMARY DATA'!C:C=$B1770)),
  IF(
    OR(
      ISNUMBER(SEARCH(""CDM CASH DEPOSIT"",$C1770)),
      ISNUMBER(SEARCH(""CASH DEPOSIT"",$C1770)),
      COUNTIF('SUMMARY D"&amp;"ATA'!D:D,$C1770)&lt;&gt;1
    ),
    """",
    IFERROR(TEXTJOIN(CHAR(10),TRUE,FILTER('SUMMARY DATA'!F:F,'SUMMARY DATA'!D:D=$C1770)),"""")
  )
)"),"")</f>
        <v/>
      </c>
      <c r="G1770" s="2" t="str">
        <f>IFERROR(__xludf.DUMMYFUNCTION("IFERROR(
  TEXTJOIN(CHAR(10),TRUE,FILTER('SUMMARY DATA'!G:G,'SUMMARY DATA'!A:A=$A1770,'SUMMARY DATA'!C:C=$B1770)),
  IF(
    OR(
      ISNUMBER(SEARCH(""CDM CASH DEPOSIT"",$C1770)),
      ISNUMBER(SEARCH(""CASH DEPOSIT"",$C1770)),
      COUNTIF('SUMMARY D"&amp;"ATA'!D:D,$C1770)&lt;&gt;1
    ),
    """",
    IFERROR(TEXTJOIN(CHAR(10),TRUE,FILTER('SUMMARY DATA'!G:G,'SUMMARY DATA'!D:D=$C1770)),"""")
  )
)"),"")</f>
        <v/>
      </c>
      <c r="H1770" s="6" t="str">
        <f>IFERROR(__xludf.DUMMYFUNCTION("IFERROR(
  TEXTJOIN(CHAR(10),TRUE,FILTER('SUMMARY DATA'!H:H,'SUMMARY DATA'!A:A=$A1770,'SUMMARY DATA'!C:C=$B1770)),
  IF(
    OR(
      ISNUMBER(SEARCH(""CDM CASH DEPOSIT"",$C1770)),
      ISNUMBER(SEARCH(""CASH DEPOSIT"",$C1770)),
      COUNTIF('SUMMARY D"&amp;"ATA'!D:D,$C1770)&lt;&gt;1
    ),
    """",
    IFERROR(TEXTJOIN(CHAR(10),TRUE,FILTER('SUMMARY DATA'!H:H,'SUMMARY DATA'!D:D=$C1770)),"""")
  )
)"),"")</f>
        <v/>
      </c>
      <c r="I1770" s="6" t="str">
        <f>IFERROR(__xludf.DUMMYFUNCTION("IF(H1770="""","""",
SUM(ARRAYFORMULA(VALUE(SPLIT(H1770,CHAR(10)))))
)"),"")</f>
        <v/>
      </c>
      <c r="J1770" s="2" t="str">
        <f>IFERROR(__xludf.DUMMYFUNCTION("IFERROR(
  TEXTJOIN(CHAR(10),TRUE,FILTER('SUMMARY DATA'!I:I,'SUMMARY DATA'!A:A=$A1770,'SUMMARY DATA'!C:C=$B1770)),
  IF(
    OR(
      ISNUMBER(SEARCH(""CDM CASH DEPOSIT"",$C1770)),
      ISNUMBER(SEARCH(""CASH DEPOSIT"",$C1770)),
      COUNTIF('SUMMARY D"&amp;"ATA'!D:D,$C1770)&lt;&gt;1
    ),
    """",
    IFERROR(TEXTJOIN(CHAR(10),TRUE,FILTER('SUMMARY DATA'!I:I,'SUMMARY DATA'!D:D=$C1770)),"""")
  )
)"),"")</f>
        <v/>
      </c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</row>
    <row r="1771" ht="15.75" customHeight="1" spans="1:27">
      <c r="A1771" s="2"/>
      <c r="B1771" s="2"/>
      <c r="C1771" s="2"/>
      <c r="D1771" s="6"/>
      <c r="E1771" s="4" t="str">
        <f>IFERROR(__xludf.DUMMYFUNCTION("IFERROR(
  TEXTJOIN(CHAR(10),TRUE,FILTER('SUMMARY DATA'!E:E,'SUMMARY DATA'!A:A=$A1771,'SUMMARY DATA'!C:C=$B1771)),
  IF(
    OR(
      ISNUMBER(SEARCH(""CDM CASH DEPOSIT"",$C1771)),
      ISNUMBER(SEARCH(""CASH DEPOSIT"",$C1771)),
      COUNTIF('SUMMARY D"&amp;"ATA'!D:D,$C1771)&lt;&gt;1
    ),
    """",
    IFERROR(TEXTJOIN(CHAR(10),TRUE,FILTER('SUMMARY DATA'!E:E,'SUMMARY DATA'!D:D=$C1771)),"""")
  )
)"),"")</f>
        <v/>
      </c>
      <c r="F1771" s="2" t="str">
        <f>IFERROR(__xludf.DUMMYFUNCTION("IFERROR(
  TEXTJOIN(CHAR(10),TRUE,FILTER('SUMMARY DATA'!F:F,'SUMMARY DATA'!A:A=$A1771,'SUMMARY DATA'!C:C=$B1771)),
  IF(
    OR(
      ISNUMBER(SEARCH(""CDM CASH DEPOSIT"",$C1771)),
      ISNUMBER(SEARCH(""CASH DEPOSIT"",$C1771)),
      COUNTIF('SUMMARY D"&amp;"ATA'!D:D,$C1771)&lt;&gt;1
    ),
    """",
    IFERROR(TEXTJOIN(CHAR(10),TRUE,FILTER('SUMMARY DATA'!F:F,'SUMMARY DATA'!D:D=$C1771)),"""")
  )
)"),"")</f>
        <v/>
      </c>
      <c r="G1771" s="2" t="str">
        <f>IFERROR(__xludf.DUMMYFUNCTION("IFERROR(
  TEXTJOIN(CHAR(10),TRUE,FILTER('SUMMARY DATA'!G:G,'SUMMARY DATA'!A:A=$A1771,'SUMMARY DATA'!C:C=$B1771)),
  IF(
    OR(
      ISNUMBER(SEARCH(""CDM CASH DEPOSIT"",$C1771)),
      ISNUMBER(SEARCH(""CASH DEPOSIT"",$C1771)),
      COUNTIF('SUMMARY D"&amp;"ATA'!D:D,$C1771)&lt;&gt;1
    ),
    """",
    IFERROR(TEXTJOIN(CHAR(10),TRUE,FILTER('SUMMARY DATA'!G:G,'SUMMARY DATA'!D:D=$C1771)),"""")
  )
)"),"")</f>
        <v/>
      </c>
      <c r="H1771" s="6" t="str">
        <f>IFERROR(__xludf.DUMMYFUNCTION("IFERROR(
  TEXTJOIN(CHAR(10),TRUE,FILTER('SUMMARY DATA'!H:H,'SUMMARY DATA'!A:A=$A1771,'SUMMARY DATA'!C:C=$B1771)),
  IF(
    OR(
      ISNUMBER(SEARCH(""CDM CASH DEPOSIT"",$C1771)),
      ISNUMBER(SEARCH(""CASH DEPOSIT"",$C1771)),
      COUNTIF('SUMMARY D"&amp;"ATA'!D:D,$C1771)&lt;&gt;1
    ),
    """",
    IFERROR(TEXTJOIN(CHAR(10),TRUE,FILTER('SUMMARY DATA'!H:H,'SUMMARY DATA'!D:D=$C1771)),"""")
  )
)"),"")</f>
        <v/>
      </c>
      <c r="I1771" s="6" t="str">
        <f>IFERROR(__xludf.DUMMYFUNCTION("IF(H1771="""","""",
SUM(ARRAYFORMULA(VALUE(SPLIT(H1771,CHAR(10)))))
)"),"")</f>
        <v/>
      </c>
      <c r="J1771" s="2" t="str">
        <f>IFERROR(__xludf.DUMMYFUNCTION("IFERROR(
  TEXTJOIN(CHAR(10),TRUE,FILTER('SUMMARY DATA'!I:I,'SUMMARY DATA'!A:A=$A1771,'SUMMARY DATA'!C:C=$B1771)),
  IF(
    OR(
      ISNUMBER(SEARCH(""CDM CASH DEPOSIT"",$C1771)),
      ISNUMBER(SEARCH(""CASH DEPOSIT"",$C1771)),
      COUNTIF('SUMMARY D"&amp;"ATA'!D:D,$C1771)&lt;&gt;1
    ),
    """",
    IFERROR(TEXTJOIN(CHAR(10),TRUE,FILTER('SUMMARY DATA'!I:I,'SUMMARY DATA'!D:D=$C1771)),"""")
  )
)"),"")</f>
        <v/>
      </c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</row>
    <row r="1772" ht="15.75" customHeight="1" spans="1:27">
      <c r="A1772" s="2"/>
      <c r="B1772" s="2"/>
      <c r="C1772" s="2"/>
      <c r="D1772" s="6"/>
      <c r="E1772" s="4" t="str">
        <f>IFERROR(__xludf.DUMMYFUNCTION("IFERROR(
  TEXTJOIN(CHAR(10),TRUE,FILTER('SUMMARY DATA'!E:E,'SUMMARY DATA'!A:A=$A1772,'SUMMARY DATA'!C:C=$B1772)),
  IF(
    OR(
      ISNUMBER(SEARCH(""CDM CASH DEPOSIT"",$C1772)),
      ISNUMBER(SEARCH(""CASH DEPOSIT"",$C1772)),
      COUNTIF('SUMMARY D"&amp;"ATA'!D:D,$C1772)&lt;&gt;1
    ),
    """",
    IFERROR(TEXTJOIN(CHAR(10),TRUE,FILTER('SUMMARY DATA'!E:E,'SUMMARY DATA'!D:D=$C1772)),"""")
  )
)"),"")</f>
        <v/>
      </c>
      <c r="F1772" s="2" t="str">
        <f>IFERROR(__xludf.DUMMYFUNCTION("IFERROR(
  TEXTJOIN(CHAR(10),TRUE,FILTER('SUMMARY DATA'!F:F,'SUMMARY DATA'!A:A=$A1772,'SUMMARY DATA'!C:C=$B1772)),
  IF(
    OR(
      ISNUMBER(SEARCH(""CDM CASH DEPOSIT"",$C1772)),
      ISNUMBER(SEARCH(""CASH DEPOSIT"",$C1772)),
      COUNTIF('SUMMARY D"&amp;"ATA'!D:D,$C1772)&lt;&gt;1
    ),
    """",
    IFERROR(TEXTJOIN(CHAR(10),TRUE,FILTER('SUMMARY DATA'!F:F,'SUMMARY DATA'!D:D=$C1772)),"""")
  )
)"),"")</f>
        <v/>
      </c>
      <c r="G1772" s="2" t="str">
        <f>IFERROR(__xludf.DUMMYFUNCTION("IFERROR(
  TEXTJOIN(CHAR(10),TRUE,FILTER('SUMMARY DATA'!G:G,'SUMMARY DATA'!A:A=$A1772,'SUMMARY DATA'!C:C=$B1772)),
  IF(
    OR(
      ISNUMBER(SEARCH(""CDM CASH DEPOSIT"",$C1772)),
      ISNUMBER(SEARCH(""CASH DEPOSIT"",$C1772)),
      COUNTIF('SUMMARY D"&amp;"ATA'!D:D,$C1772)&lt;&gt;1
    ),
    """",
    IFERROR(TEXTJOIN(CHAR(10),TRUE,FILTER('SUMMARY DATA'!G:G,'SUMMARY DATA'!D:D=$C1772)),"""")
  )
)"),"")</f>
        <v/>
      </c>
      <c r="H1772" s="6" t="str">
        <f>IFERROR(__xludf.DUMMYFUNCTION("IFERROR(
  TEXTJOIN(CHAR(10),TRUE,FILTER('SUMMARY DATA'!H:H,'SUMMARY DATA'!A:A=$A1772,'SUMMARY DATA'!C:C=$B1772)),
  IF(
    OR(
      ISNUMBER(SEARCH(""CDM CASH DEPOSIT"",$C1772)),
      ISNUMBER(SEARCH(""CASH DEPOSIT"",$C1772)),
      COUNTIF('SUMMARY D"&amp;"ATA'!D:D,$C1772)&lt;&gt;1
    ),
    """",
    IFERROR(TEXTJOIN(CHAR(10),TRUE,FILTER('SUMMARY DATA'!H:H,'SUMMARY DATA'!D:D=$C1772)),"""")
  )
)"),"")</f>
        <v/>
      </c>
      <c r="I1772" s="6" t="str">
        <f>IFERROR(__xludf.DUMMYFUNCTION("IF(H1772="""","""",
SUM(ARRAYFORMULA(VALUE(SPLIT(H1772,CHAR(10)))))
)"),"")</f>
        <v/>
      </c>
      <c r="J1772" s="2" t="str">
        <f>IFERROR(__xludf.DUMMYFUNCTION("IFERROR(
  TEXTJOIN(CHAR(10),TRUE,FILTER('SUMMARY DATA'!I:I,'SUMMARY DATA'!A:A=$A1772,'SUMMARY DATA'!C:C=$B1772)),
  IF(
    OR(
      ISNUMBER(SEARCH(""CDM CASH DEPOSIT"",$C1772)),
      ISNUMBER(SEARCH(""CASH DEPOSIT"",$C1772)),
      COUNTIF('SUMMARY D"&amp;"ATA'!D:D,$C1772)&lt;&gt;1
    ),
    """",
    IFERROR(TEXTJOIN(CHAR(10),TRUE,FILTER('SUMMARY DATA'!I:I,'SUMMARY DATA'!D:D=$C1772)),"""")
  )
)"),"")</f>
        <v/>
      </c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 ht="15.75" customHeight="1" spans="1:27">
      <c r="A1773" s="2"/>
      <c r="B1773" s="2"/>
      <c r="C1773" s="2"/>
      <c r="D1773" s="6"/>
      <c r="E1773" s="4" t="str">
        <f>IFERROR(__xludf.DUMMYFUNCTION("IFERROR(
  TEXTJOIN(CHAR(10),TRUE,FILTER('SUMMARY DATA'!E:E,'SUMMARY DATA'!A:A=$A1773,'SUMMARY DATA'!C:C=$B1773)),
  IF(
    OR(
      ISNUMBER(SEARCH(""CDM CASH DEPOSIT"",$C1773)),
      ISNUMBER(SEARCH(""CASH DEPOSIT"",$C1773)),
      COUNTIF('SUMMARY D"&amp;"ATA'!D:D,$C1773)&lt;&gt;1
    ),
    """",
    IFERROR(TEXTJOIN(CHAR(10),TRUE,FILTER('SUMMARY DATA'!E:E,'SUMMARY DATA'!D:D=$C1773)),"""")
  )
)"),"")</f>
        <v/>
      </c>
      <c r="F1773" s="2" t="str">
        <f>IFERROR(__xludf.DUMMYFUNCTION("IFERROR(
  TEXTJOIN(CHAR(10),TRUE,FILTER('SUMMARY DATA'!F:F,'SUMMARY DATA'!A:A=$A1773,'SUMMARY DATA'!C:C=$B1773)),
  IF(
    OR(
      ISNUMBER(SEARCH(""CDM CASH DEPOSIT"",$C1773)),
      ISNUMBER(SEARCH(""CASH DEPOSIT"",$C1773)),
      COUNTIF('SUMMARY D"&amp;"ATA'!D:D,$C1773)&lt;&gt;1
    ),
    """",
    IFERROR(TEXTJOIN(CHAR(10),TRUE,FILTER('SUMMARY DATA'!F:F,'SUMMARY DATA'!D:D=$C1773)),"""")
  )
)"),"")</f>
        <v/>
      </c>
      <c r="G1773" s="2" t="str">
        <f>IFERROR(__xludf.DUMMYFUNCTION("IFERROR(
  TEXTJOIN(CHAR(10),TRUE,FILTER('SUMMARY DATA'!G:G,'SUMMARY DATA'!A:A=$A1773,'SUMMARY DATA'!C:C=$B1773)),
  IF(
    OR(
      ISNUMBER(SEARCH(""CDM CASH DEPOSIT"",$C1773)),
      ISNUMBER(SEARCH(""CASH DEPOSIT"",$C1773)),
      COUNTIF('SUMMARY D"&amp;"ATA'!D:D,$C1773)&lt;&gt;1
    ),
    """",
    IFERROR(TEXTJOIN(CHAR(10),TRUE,FILTER('SUMMARY DATA'!G:G,'SUMMARY DATA'!D:D=$C1773)),"""")
  )
)"),"")</f>
        <v/>
      </c>
      <c r="H1773" s="6" t="str">
        <f>IFERROR(__xludf.DUMMYFUNCTION("IFERROR(
  TEXTJOIN(CHAR(10),TRUE,FILTER('SUMMARY DATA'!H:H,'SUMMARY DATA'!A:A=$A1773,'SUMMARY DATA'!C:C=$B1773)),
  IF(
    OR(
      ISNUMBER(SEARCH(""CDM CASH DEPOSIT"",$C1773)),
      ISNUMBER(SEARCH(""CASH DEPOSIT"",$C1773)),
      COUNTIF('SUMMARY D"&amp;"ATA'!D:D,$C1773)&lt;&gt;1
    ),
    """",
    IFERROR(TEXTJOIN(CHAR(10),TRUE,FILTER('SUMMARY DATA'!H:H,'SUMMARY DATA'!D:D=$C1773)),"""")
  )
)"),"")</f>
        <v/>
      </c>
      <c r="I1773" s="6" t="str">
        <f>IFERROR(__xludf.DUMMYFUNCTION("IF(H1773="""","""",
SUM(ARRAYFORMULA(VALUE(SPLIT(H1773,CHAR(10)))))
)"),"")</f>
        <v/>
      </c>
      <c r="J1773" s="2" t="str">
        <f>IFERROR(__xludf.DUMMYFUNCTION("IFERROR(
  TEXTJOIN(CHAR(10),TRUE,FILTER('SUMMARY DATA'!I:I,'SUMMARY DATA'!A:A=$A1773,'SUMMARY DATA'!C:C=$B1773)),
  IF(
    OR(
      ISNUMBER(SEARCH(""CDM CASH DEPOSIT"",$C1773)),
      ISNUMBER(SEARCH(""CASH DEPOSIT"",$C1773)),
      COUNTIF('SUMMARY D"&amp;"ATA'!D:D,$C1773)&lt;&gt;1
    ),
    """",
    IFERROR(TEXTJOIN(CHAR(10),TRUE,FILTER('SUMMARY DATA'!I:I,'SUMMARY DATA'!D:D=$C1773)),"""")
  )
)"),"")</f>
        <v/>
      </c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</row>
    <row r="1774" ht="15.75" customHeight="1" spans="1:27">
      <c r="A1774" s="2"/>
      <c r="B1774" s="2"/>
      <c r="C1774" s="2"/>
      <c r="D1774" s="6"/>
      <c r="E1774" s="4" t="str">
        <f>IFERROR(__xludf.DUMMYFUNCTION("IFERROR(
  TEXTJOIN(CHAR(10),TRUE,FILTER('SUMMARY DATA'!E:E,'SUMMARY DATA'!A:A=$A1774,'SUMMARY DATA'!C:C=$B1774)),
  IF(
    OR(
      ISNUMBER(SEARCH(""CDM CASH DEPOSIT"",$C1774)),
      ISNUMBER(SEARCH(""CASH DEPOSIT"",$C1774)),
      COUNTIF('SUMMARY D"&amp;"ATA'!D:D,$C1774)&lt;&gt;1
    ),
    """",
    IFERROR(TEXTJOIN(CHAR(10),TRUE,FILTER('SUMMARY DATA'!E:E,'SUMMARY DATA'!D:D=$C1774)),"""")
  )
)"),"")</f>
        <v/>
      </c>
      <c r="F1774" s="2" t="str">
        <f>IFERROR(__xludf.DUMMYFUNCTION("IFERROR(
  TEXTJOIN(CHAR(10),TRUE,FILTER('SUMMARY DATA'!F:F,'SUMMARY DATA'!A:A=$A1774,'SUMMARY DATA'!C:C=$B1774)),
  IF(
    OR(
      ISNUMBER(SEARCH(""CDM CASH DEPOSIT"",$C1774)),
      ISNUMBER(SEARCH(""CASH DEPOSIT"",$C1774)),
      COUNTIF('SUMMARY D"&amp;"ATA'!D:D,$C1774)&lt;&gt;1
    ),
    """",
    IFERROR(TEXTJOIN(CHAR(10),TRUE,FILTER('SUMMARY DATA'!F:F,'SUMMARY DATA'!D:D=$C1774)),"""")
  )
)"),"")</f>
        <v/>
      </c>
      <c r="G1774" s="2" t="str">
        <f>IFERROR(__xludf.DUMMYFUNCTION("IFERROR(
  TEXTJOIN(CHAR(10),TRUE,FILTER('SUMMARY DATA'!G:G,'SUMMARY DATA'!A:A=$A1774,'SUMMARY DATA'!C:C=$B1774)),
  IF(
    OR(
      ISNUMBER(SEARCH(""CDM CASH DEPOSIT"",$C1774)),
      ISNUMBER(SEARCH(""CASH DEPOSIT"",$C1774)),
      COUNTIF('SUMMARY D"&amp;"ATA'!D:D,$C1774)&lt;&gt;1
    ),
    """",
    IFERROR(TEXTJOIN(CHAR(10),TRUE,FILTER('SUMMARY DATA'!G:G,'SUMMARY DATA'!D:D=$C1774)),"""")
  )
)"),"")</f>
        <v/>
      </c>
      <c r="H1774" s="6" t="str">
        <f>IFERROR(__xludf.DUMMYFUNCTION("IFERROR(
  TEXTJOIN(CHAR(10),TRUE,FILTER('SUMMARY DATA'!H:H,'SUMMARY DATA'!A:A=$A1774,'SUMMARY DATA'!C:C=$B1774)),
  IF(
    OR(
      ISNUMBER(SEARCH(""CDM CASH DEPOSIT"",$C1774)),
      ISNUMBER(SEARCH(""CASH DEPOSIT"",$C1774)),
      COUNTIF('SUMMARY D"&amp;"ATA'!D:D,$C1774)&lt;&gt;1
    ),
    """",
    IFERROR(TEXTJOIN(CHAR(10),TRUE,FILTER('SUMMARY DATA'!H:H,'SUMMARY DATA'!D:D=$C1774)),"""")
  )
)"),"")</f>
        <v/>
      </c>
      <c r="I1774" s="6" t="str">
        <f>IFERROR(__xludf.DUMMYFUNCTION("IF(H1774="""","""",
SUM(ARRAYFORMULA(VALUE(SPLIT(H1774,CHAR(10)))))
)"),"")</f>
        <v/>
      </c>
      <c r="J1774" s="2" t="str">
        <f>IFERROR(__xludf.DUMMYFUNCTION("IFERROR(
  TEXTJOIN(CHAR(10),TRUE,FILTER('SUMMARY DATA'!I:I,'SUMMARY DATA'!A:A=$A1774,'SUMMARY DATA'!C:C=$B1774)),
  IF(
    OR(
      ISNUMBER(SEARCH(""CDM CASH DEPOSIT"",$C1774)),
      ISNUMBER(SEARCH(""CASH DEPOSIT"",$C1774)),
      COUNTIF('SUMMARY D"&amp;"ATA'!D:D,$C1774)&lt;&gt;1
    ),
    """",
    IFERROR(TEXTJOIN(CHAR(10),TRUE,FILTER('SUMMARY DATA'!I:I,'SUMMARY DATA'!D:D=$C1774)),"""")
  )
)"),"")</f>
        <v/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</row>
    <row r="1775" ht="15.75" customHeight="1" spans="1:27">
      <c r="A1775" s="2"/>
      <c r="B1775" s="2"/>
      <c r="C1775" s="2"/>
      <c r="D1775" s="6"/>
      <c r="E1775" s="4" t="str">
        <f>IFERROR(__xludf.DUMMYFUNCTION("IFERROR(
  TEXTJOIN(CHAR(10),TRUE,FILTER('SUMMARY DATA'!E:E,'SUMMARY DATA'!A:A=$A1775,'SUMMARY DATA'!C:C=$B1775)),
  IF(
    OR(
      ISNUMBER(SEARCH(""CDM CASH DEPOSIT"",$C1775)),
      ISNUMBER(SEARCH(""CASH DEPOSIT"",$C1775)),
      COUNTIF('SUMMARY D"&amp;"ATA'!D:D,$C1775)&lt;&gt;1
    ),
    """",
    IFERROR(TEXTJOIN(CHAR(10),TRUE,FILTER('SUMMARY DATA'!E:E,'SUMMARY DATA'!D:D=$C1775)),"""")
  )
)"),"")</f>
        <v/>
      </c>
      <c r="F1775" s="2" t="str">
        <f>IFERROR(__xludf.DUMMYFUNCTION("IFERROR(
  TEXTJOIN(CHAR(10),TRUE,FILTER('SUMMARY DATA'!F:F,'SUMMARY DATA'!A:A=$A1775,'SUMMARY DATA'!C:C=$B1775)),
  IF(
    OR(
      ISNUMBER(SEARCH(""CDM CASH DEPOSIT"",$C1775)),
      ISNUMBER(SEARCH(""CASH DEPOSIT"",$C1775)),
      COUNTIF('SUMMARY D"&amp;"ATA'!D:D,$C1775)&lt;&gt;1
    ),
    """",
    IFERROR(TEXTJOIN(CHAR(10),TRUE,FILTER('SUMMARY DATA'!F:F,'SUMMARY DATA'!D:D=$C1775)),"""")
  )
)"),"")</f>
        <v/>
      </c>
      <c r="G1775" s="2" t="str">
        <f>IFERROR(__xludf.DUMMYFUNCTION("IFERROR(
  TEXTJOIN(CHAR(10),TRUE,FILTER('SUMMARY DATA'!G:G,'SUMMARY DATA'!A:A=$A1775,'SUMMARY DATA'!C:C=$B1775)),
  IF(
    OR(
      ISNUMBER(SEARCH(""CDM CASH DEPOSIT"",$C1775)),
      ISNUMBER(SEARCH(""CASH DEPOSIT"",$C1775)),
      COUNTIF('SUMMARY D"&amp;"ATA'!D:D,$C1775)&lt;&gt;1
    ),
    """",
    IFERROR(TEXTJOIN(CHAR(10),TRUE,FILTER('SUMMARY DATA'!G:G,'SUMMARY DATA'!D:D=$C1775)),"""")
  )
)"),"")</f>
        <v/>
      </c>
      <c r="H1775" s="6" t="str">
        <f>IFERROR(__xludf.DUMMYFUNCTION("IFERROR(
  TEXTJOIN(CHAR(10),TRUE,FILTER('SUMMARY DATA'!H:H,'SUMMARY DATA'!A:A=$A1775,'SUMMARY DATA'!C:C=$B1775)),
  IF(
    OR(
      ISNUMBER(SEARCH(""CDM CASH DEPOSIT"",$C1775)),
      ISNUMBER(SEARCH(""CASH DEPOSIT"",$C1775)),
      COUNTIF('SUMMARY D"&amp;"ATA'!D:D,$C1775)&lt;&gt;1
    ),
    """",
    IFERROR(TEXTJOIN(CHAR(10),TRUE,FILTER('SUMMARY DATA'!H:H,'SUMMARY DATA'!D:D=$C1775)),"""")
  )
)"),"")</f>
        <v/>
      </c>
      <c r="I1775" s="6" t="str">
        <f>IFERROR(__xludf.DUMMYFUNCTION("IF(H1775="""","""",
SUM(ARRAYFORMULA(VALUE(SPLIT(H1775,CHAR(10)))))
)"),"")</f>
        <v/>
      </c>
      <c r="J1775" s="2" t="str">
        <f>IFERROR(__xludf.DUMMYFUNCTION("IFERROR(
  TEXTJOIN(CHAR(10),TRUE,FILTER('SUMMARY DATA'!I:I,'SUMMARY DATA'!A:A=$A1775,'SUMMARY DATA'!C:C=$B1775)),
  IF(
    OR(
      ISNUMBER(SEARCH(""CDM CASH DEPOSIT"",$C1775)),
      ISNUMBER(SEARCH(""CASH DEPOSIT"",$C1775)),
      COUNTIF('SUMMARY D"&amp;"ATA'!D:D,$C1775)&lt;&gt;1
    ),
    """",
    IFERROR(TEXTJOIN(CHAR(10),TRUE,FILTER('SUMMARY DATA'!I:I,'SUMMARY DATA'!D:D=$C1775)),"""")
  )
)"),"")</f>
        <v/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 ht="15.75" customHeight="1" spans="1:27">
      <c r="A1776" s="2"/>
      <c r="B1776" s="2"/>
      <c r="C1776" s="2"/>
      <c r="D1776" s="6"/>
      <c r="E1776" s="4" t="str">
        <f>IFERROR(__xludf.DUMMYFUNCTION("IFERROR(
  TEXTJOIN(CHAR(10),TRUE,FILTER('SUMMARY DATA'!E:E,'SUMMARY DATA'!A:A=$A1776,'SUMMARY DATA'!C:C=$B1776)),
  IF(
    OR(
      ISNUMBER(SEARCH(""CDM CASH DEPOSIT"",$C1776)),
      ISNUMBER(SEARCH(""CASH DEPOSIT"",$C1776)),
      COUNTIF('SUMMARY D"&amp;"ATA'!D:D,$C1776)&lt;&gt;1
    ),
    """",
    IFERROR(TEXTJOIN(CHAR(10),TRUE,FILTER('SUMMARY DATA'!E:E,'SUMMARY DATA'!D:D=$C1776)),"""")
  )
)"),"")</f>
        <v/>
      </c>
      <c r="F1776" s="2" t="str">
        <f>IFERROR(__xludf.DUMMYFUNCTION("IFERROR(
  TEXTJOIN(CHAR(10),TRUE,FILTER('SUMMARY DATA'!F:F,'SUMMARY DATA'!A:A=$A1776,'SUMMARY DATA'!C:C=$B1776)),
  IF(
    OR(
      ISNUMBER(SEARCH(""CDM CASH DEPOSIT"",$C1776)),
      ISNUMBER(SEARCH(""CASH DEPOSIT"",$C1776)),
      COUNTIF('SUMMARY D"&amp;"ATA'!D:D,$C1776)&lt;&gt;1
    ),
    """",
    IFERROR(TEXTJOIN(CHAR(10),TRUE,FILTER('SUMMARY DATA'!F:F,'SUMMARY DATA'!D:D=$C1776)),"""")
  )
)"),"")</f>
        <v/>
      </c>
      <c r="G1776" s="2" t="str">
        <f>IFERROR(__xludf.DUMMYFUNCTION("IFERROR(
  TEXTJOIN(CHAR(10),TRUE,FILTER('SUMMARY DATA'!G:G,'SUMMARY DATA'!A:A=$A1776,'SUMMARY DATA'!C:C=$B1776)),
  IF(
    OR(
      ISNUMBER(SEARCH(""CDM CASH DEPOSIT"",$C1776)),
      ISNUMBER(SEARCH(""CASH DEPOSIT"",$C1776)),
      COUNTIF('SUMMARY D"&amp;"ATA'!D:D,$C1776)&lt;&gt;1
    ),
    """",
    IFERROR(TEXTJOIN(CHAR(10),TRUE,FILTER('SUMMARY DATA'!G:G,'SUMMARY DATA'!D:D=$C1776)),"""")
  )
)"),"")</f>
        <v/>
      </c>
      <c r="H1776" s="6" t="str">
        <f>IFERROR(__xludf.DUMMYFUNCTION("IFERROR(
  TEXTJOIN(CHAR(10),TRUE,FILTER('SUMMARY DATA'!H:H,'SUMMARY DATA'!A:A=$A1776,'SUMMARY DATA'!C:C=$B1776)),
  IF(
    OR(
      ISNUMBER(SEARCH(""CDM CASH DEPOSIT"",$C1776)),
      ISNUMBER(SEARCH(""CASH DEPOSIT"",$C1776)),
      COUNTIF('SUMMARY D"&amp;"ATA'!D:D,$C1776)&lt;&gt;1
    ),
    """",
    IFERROR(TEXTJOIN(CHAR(10),TRUE,FILTER('SUMMARY DATA'!H:H,'SUMMARY DATA'!D:D=$C1776)),"""")
  )
)"),"")</f>
        <v/>
      </c>
      <c r="I1776" s="6" t="str">
        <f>IFERROR(__xludf.DUMMYFUNCTION("IF(H1776="""","""",
SUM(ARRAYFORMULA(VALUE(SPLIT(H1776,CHAR(10)))))
)"),"")</f>
        <v/>
      </c>
      <c r="J1776" s="2" t="str">
        <f>IFERROR(__xludf.DUMMYFUNCTION("IFERROR(
  TEXTJOIN(CHAR(10),TRUE,FILTER('SUMMARY DATA'!I:I,'SUMMARY DATA'!A:A=$A1776,'SUMMARY DATA'!C:C=$B1776)),
  IF(
    OR(
      ISNUMBER(SEARCH(""CDM CASH DEPOSIT"",$C1776)),
      ISNUMBER(SEARCH(""CASH DEPOSIT"",$C1776)),
      COUNTIF('SUMMARY D"&amp;"ATA'!D:D,$C1776)&lt;&gt;1
    ),
    """",
    IFERROR(TEXTJOIN(CHAR(10),TRUE,FILTER('SUMMARY DATA'!I:I,'SUMMARY DATA'!D:D=$C1776)),"""")
  )
)"),"")</f>
        <v/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</row>
    <row r="1777" ht="15.75" customHeight="1" spans="1:27">
      <c r="A1777" s="2"/>
      <c r="B1777" s="2"/>
      <c r="C1777" s="2"/>
      <c r="D1777" s="6"/>
      <c r="E1777" s="4" t="str">
        <f>IFERROR(__xludf.DUMMYFUNCTION("IFERROR(
  TEXTJOIN(CHAR(10),TRUE,FILTER('SUMMARY DATA'!E:E,'SUMMARY DATA'!A:A=$A1777,'SUMMARY DATA'!C:C=$B1777)),
  IF(
    OR(
      ISNUMBER(SEARCH(""CDM CASH DEPOSIT"",$C1777)),
      ISNUMBER(SEARCH(""CASH DEPOSIT"",$C1777)),
      COUNTIF('SUMMARY D"&amp;"ATA'!D:D,$C1777)&lt;&gt;1
    ),
    """",
    IFERROR(TEXTJOIN(CHAR(10),TRUE,FILTER('SUMMARY DATA'!E:E,'SUMMARY DATA'!D:D=$C1777)),"""")
  )
)"),"")</f>
        <v/>
      </c>
      <c r="F1777" s="2" t="str">
        <f>IFERROR(__xludf.DUMMYFUNCTION("IFERROR(
  TEXTJOIN(CHAR(10),TRUE,FILTER('SUMMARY DATA'!F:F,'SUMMARY DATA'!A:A=$A1777,'SUMMARY DATA'!C:C=$B1777)),
  IF(
    OR(
      ISNUMBER(SEARCH(""CDM CASH DEPOSIT"",$C1777)),
      ISNUMBER(SEARCH(""CASH DEPOSIT"",$C1777)),
      COUNTIF('SUMMARY D"&amp;"ATA'!D:D,$C1777)&lt;&gt;1
    ),
    """",
    IFERROR(TEXTJOIN(CHAR(10),TRUE,FILTER('SUMMARY DATA'!F:F,'SUMMARY DATA'!D:D=$C1777)),"""")
  )
)"),"")</f>
        <v/>
      </c>
      <c r="G1777" s="2" t="str">
        <f>IFERROR(__xludf.DUMMYFUNCTION("IFERROR(
  TEXTJOIN(CHAR(10),TRUE,FILTER('SUMMARY DATA'!G:G,'SUMMARY DATA'!A:A=$A1777,'SUMMARY DATA'!C:C=$B1777)),
  IF(
    OR(
      ISNUMBER(SEARCH(""CDM CASH DEPOSIT"",$C1777)),
      ISNUMBER(SEARCH(""CASH DEPOSIT"",$C1777)),
      COUNTIF('SUMMARY D"&amp;"ATA'!D:D,$C1777)&lt;&gt;1
    ),
    """",
    IFERROR(TEXTJOIN(CHAR(10),TRUE,FILTER('SUMMARY DATA'!G:G,'SUMMARY DATA'!D:D=$C1777)),"""")
  )
)"),"")</f>
        <v/>
      </c>
      <c r="H1777" s="6" t="str">
        <f>IFERROR(__xludf.DUMMYFUNCTION("IFERROR(
  TEXTJOIN(CHAR(10),TRUE,FILTER('SUMMARY DATA'!H:H,'SUMMARY DATA'!A:A=$A1777,'SUMMARY DATA'!C:C=$B1777)),
  IF(
    OR(
      ISNUMBER(SEARCH(""CDM CASH DEPOSIT"",$C1777)),
      ISNUMBER(SEARCH(""CASH DEPOSIT"",$C1777)),
      COUNTIF('SUMMARY D"&amp;"ATA'!D:D,$C1777)&lt;&gt;1
    ),
    """",
    IFERROR(TEXTJOIN(CHAR(10),TRUE,FILTER('SUMMARY DATA'!H:H,'SUMMARY DATA'!D:D=$C1777)),"""")
  )
)"),"")</f>
        <v/>
      </c>
      <c r="I1777" s="6" t="str">
        <f>IFERROR(__xludf.DUMMYFUNCTION("IF(H1777="""","""",
SUM(ARRAYFORMULA(VALUE(SPLIT(H1777,CHAR(10)))))
)"),"")</f>
        <v/>
      </c>
      <c r="J1777" s="2" t="str">
        <f>IFERROR(__xludf.DUMMYFUNCTION("IFERROR(
  TEXTJOIN(CHAR(10),TRUE,FILTER('SUMMARY DATA'!I:I,'SUMMARY DATA'!A:A=$A1777,'SUMMARY DATA'!C:C=$B1777)),
  IF(
    OR(
      ISNUMBER(SEARCH(""CDM CASH DEPOSIT"",$C1777)),
      ISNUMBER(SEARCH(""CASH DEPOSIT"",$C1777)),
      COUNTIF('SUMMARY D"&amp;"ATA'!D:D,$C1777)&lt;&gt;1
    ),
    """",
    IFERROR(TEXTJOIN(CHAR(10),TRUE,FILTER('SUMMARY DATA'!I:I,'SUMMARY DATA'!D:D=$C1777)),"""")
  )
)"),"")</f>
        <v/>
      </c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 ht="15.75" customHeight="1" spans="1:27">
      <c r="A1778" s="2"/>
      <c r="B1778" s="2"/>
      <c r="C1778" s="2"/>
      <c r="D1778" s="6"/>
      <c r="E1778" s="4" t="str">
        <f>IFERROR(__xludf.DUMMYFUNCTION("IFERROR(
  TEXTJOIN(CHAR(10),TRUE,FILTER('SUMMARY DATA'!E:E,'SUMMARY DATA'!A:A=$A1778,'SUMMARY DATA'!C:C=$B1778)),
  IF(
    OR(
      ISNUMBER(SEARCH(""CDM CASH DEPOSIT"",$C1778)),
      ISNUMBER(SEARCH(""CASH DEPOSIT"",$C1778)),
      COUNTIF('SUMMARY D"&amp;"ATA'!D:D,$C1778)&lt;&gt;1
    ),
    """",
    IFERROR(TEXTJOIN(CHAR(10),TRUE,FILTER('SUMMARY DATA'!E:E,'SUMMARY DATA'!D:D=$C1778)),"""")
  )
)"),"")</f>
        <v/>
      </c>
      <c r="F1778" s="2" t="str">
        <f>IFERROR(__xludf.DUMMYFUNCTION("IFERROR(
  TEXTJOIN(CHAR(10),TRUE,FILTER('SUMMARY DATA'!F:F,'SUMMARY DATA'!A:A=$A1778,'SUMMARY DATA'!C:C=$B1778)),
  IF(
    OR(
      ISNUMBER(SEARCH(""CDM CASH DEPOSIT"",$C1778)),
      ISNUMBER(SEARCH(""CASH DEPOSIT"",$C1778)),
      COUNTIF('SUMMARY D"&amp;"ATA'!D:D,$C1778)&lt;&gt;1
    ),
    """",
    IFERROR(TEXTJOIN(CHAR(10),TRUE,FILTER('SUMMARY DATA'!F:F,'SUMMARY DATA'!D:D=$C1778)),"""")
  )
)"),"")</f>
        <v/>
      </c>
      <c r="G1778" s="2" t="str">
        <f>IFERROR(__xludf.DUMMYFUNCTION("IFERROR(
  TEXTJOIN(CHAR(10),TRUE,FILTER('SUMMARY DATA'!G:G,'SUMMARY DATA'!A:A=$A1778,'SUMMARY DATA'!C:C=$B1778)),
  IF(
    OR(
      ISNUMBER(SEARCH(""CDM CASH DEPOSIT"",$C1778)),
      ISNUMBER(SEARCH(""CASH DEPOSIT"",$C1778)),
      COUNTIF('SUMMARY D"&amp;"ATA'!D:D,$C1778)&lt;&gt;1
    ),
    """",
    IFERROR(TEXTJOIN(CHAR(10),TRUE,FILTER('SUMMARY DATA'!G:G,'SUMMARY DATA'!D:D=$C1778)),"""")
  )
)"),"")</f>
        <v/>
      </c>
      <c r="H1778" s="6" t="str">
        <f>IFERROR(__xludf.DUMMYFUNCTION("IFERROR(
  TEXTJOIN(CHAR(10),TRUE,FILTER('SUMMARY DATA'!H:H,'SUMMARY DATA'!A:A=$A1778,'SUMMARY DATA'!C:C=$B1778)),
  IF(
    OR(
      ISNUMBER(SEARCH(""CDM CASH DEPOSIT"",$C1778)),
      ISNUMBER(SEARCH(""CASH DEPOSIT"",$C1778)),
      COUNTIF('SUMMARY D"&amp;"ATA'!D:D,$C1778)&lt;&gt;1
    ),
    """",
    IFERROR(TEXTJOIN(CHAR(10),TRUE,FILTER('SUMMARY DATA'!H:H,'SUMMARY DATA'!D:D=$C1778)),"""")
  )
)"),"")</f>
        <v/>
      </c>
      <c r="I1778" s="6" t="str">
        <f>IFERROR(__xludf.DUMMYFUNCTION("IF(H1778="""","""",
SUM(ARRAYFORMULA(VALUE(SPLIT(H1778,CHAR(10)))))
)"),"")</f>
        <v/>
      </c>
      <c r="J1778" s="2" t="str">
        <f>IFERROR(__xludf.DUMMYFUNCTION("IFERROR(
  TEXTJOIN(CHAR(10),TRUE,FILTER('SUMMARY DATA'!I:I,'SUMMARY DATA'!A:A=$A1778,'SUMMARY DATA'!C:C=$B1778)),
  IF(
    OR(
      ISNUMBER(SEARCH(""CDM CASH DEPOSIT"",$C1778)),
      ISNUMBER(SEARCH(""CASH DEPOSIT"",$C1778)),
      COUNTIF('SUMMARY D"&amp;"ATA'!D:D,$C1778)&lt;&gt;1
    ),
    """",
    IFERROR(TEXTJOIN(CHAR(10),TRUE,FILTER('SUMMARY DATA'!I:I,'SUMMARY DATA'!D:D=$C1778)),"""")
  )
)"),"")</f>
        <v/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</row>
    <row r="1779" ht="15.75" customHeight="1" spans="1:27">
      <c r="A1779" s="2"/>
      <c r="B1779" s="2"/>
      <c r="C1779" s="2"/>
      <c r="D1779" s="6"/>
      <c r="E1779" s="4" t="str">
        <f>IFERROR(__xludf.DUMMYFUNCTION("IFERROR(
  TEXTJOIN(CHAR(10),TRUE,FILTER('SUMMARY DATA'!E:E,'SUMMARY DATA'!A:A=$A1779,'SUMMARY DATA'!C:C=$B1779)),
  IF(
    OR(
      ISNUMBER(SEARCH(""CDM CASH DEPOSIT"",$C1779)),
      ISNUMBER(SEARCH(""CASH DEPOSIT"",$C1779)),
      COUNTIF('SUMMARY D"&amp;"ATA'!D:D,$C1779)&lt;&gt;1
    ),
    """",
    IFERROR(TEXTJOIN(CHAR(10),TRUE,FILTER('SUMMARY DATA'!E:E,'SUMMARY DATA'!D:D=$C1779)),"""")
  )
)"),"")</f>
        <v/>
      </c>
      <c r="F1779" s="2" t="str">
        <f>IFERROR(__xludf.DUMMYFUNCTION("IFERROR(
  TEXTJOIN(CHAR(10),TRUE,FILTER('SUMMARY DATA'!F:F,'SUMMARY DATA'!A:A=$A1779,'SUMMARY DATA'!C:C=$B1779)),
  IF(
    OR(
      ISNUMBER(SEARCH(""CDM CASH DEPOSIT"",$C1779)),
      ISNUMBER(SEARCH(""CASH DEPOSIT"",$C1779)),
      COUNTIF('SUMMARY D"&amp;"ATA'!D:D,$C1779)&lt;&gt;1
    ),
    """",
    IFERROR(TEXTJOIN(CHAR(10),TRUE,FILTER('SUMMARY DATA'!F:F,'SUMMARY DATA'!D:D=$C1779)),"""")
  )
)"),"")</f>
        <v/>
      </c>
      <c r="G1779" s="2" t="str">
        <f>IFERROR(__xludf.DUMMYFUNCTION("IFERROR(
  TEXTJOIN(CHAR(10),TRUE,FILTER('SUMMARY DATA'!G:G,'SUMMARY DATA'!A:A=$A1779,'SUMMARY DATA'!C:C=$B1779)),
  IF(
    OR(
      ISNUMBER(SEARCH(""CDM CASH DEPOSIT"",$C1779)),
      ISNUMBER(SEARCH(""CASH DEPOSIT"",$C1779)),
      COUNTIF('SUMMARY D"&amp;"ATA'!D:D,$C1779)&lt;&gt;1
    ),
    """",
    IFERROR(TEXTJOIN(CHAR(10),TRUE,FILTER('SUMMARY DATA'!G:G,'SUMMARY DATA'!D:D=$C1779)),"""")
  )
)"),"")</f>
        <v/>
      </c>
      <c r="H1779" s="6" t="str">
        <f>IFERROR(__xludf.DUMMYFUNCTION("IFERROR(
  TEXTJOIN(CHAR(10),TRUE,FILTER('SUMMARY DATA'!H:H,'SUMMARY DATA'!A:A=$A1779,'SUMMARY DATA'!C:C=$B1779)),
  IF(
    OR(
      ISNUMBER(SEARCH(""CDM CASH DEPOSIT"",$C1779)),
      ISNUMBER(SEARCH(""CASH DEPOSIT"",$C1779)),
      COUNTIF('SUMMARY D"&amp;"ATA'!D:D,$C1779)&lt;&gt;1
    ),
    """",
    IFERROR(TEXTJOIN(CHAR(10),TRUE,FILTER('SUMMARY DATA'!H:H,'SUMMARY DATA'!D:D=$C1779)),"""")
  )
)"),"")</f>
        <v/>
      </c>
      <c r="I1779" s="6" t="str">
        <f>IFERROR(__xludf.DUMMYFUNCTION("IF(H1779="""","""",
SUM(ARRAYFORMULA(VALUE(SPLIT(H1779,CHAR(10)))))
)"),"")</f>
        <v/>
      </c>
      <c r="J1779" s="2" t="str">
        <f>IFERROR(__xludf.DUMMYFUNCTION("IFERROR(
  TEXTJOIN(CHAR(10),TRUE,FILTER('SUMMARY DATA'!I:I,'SUMMARY DATA'!A:A=$A1779,'SUMMARY DATA'!C:C=$B1779)),
  IF(
    OR(
      ISNUMBER(SEARCH(""CDM CASH DEPOSIT"",$C1779)),
      ISNUMBER(SEARCH(""CASH DEPOSIT"",$C1779)),
      COUNTIF('SUMMARY D"&amp;"ATA'!D:D,$C1779)&lt;&gt;1
    ),
    """",
    IFERROR(TEXTJOIN(CHAR(10),TRUE,FILTER('SUMMARY DATA'!I:I,'SUMMARY DATA'!D:D=$C1779)),"""")
  )
)"),"")</f>
        <v/>
      </c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</row>
    <row r="1780" ht="15.75" customHeight="1" spans="1:27">
      <c r="A1780" s="2"/>
      <c r="B1780" s="2"/>
      <c r="C1780" s="2"/>
      <c r="D1780" s="6"/>
      <c r="E1780" s="4" t="str">
        <f>IFERROR(__xludf.DUMMYFUNCTION("IFERROR(
  TEXTJOIN(CHAR(10),TRUE,FILTER('SUMMARY DATA'!E:E,'SUMMARY DATA'!A:A=$A1780,'SUMMARY DATA'!C:C=$B1780)),
  IF(
    OR(
      ISNUMBER(SEARCH(""CDM CASH DEPOSIT"",$C1780)),
      ISNUMBER(SEARCH(""CASH DEPOSIT"",$C1780)),
      COUNTIF('SUMMARY D"&amp;"ATA'!D:D,$C1780)&lt;&gt;1
    ),
    """",
    IFERROR(TEXTJOIN(CHAR(10),TRUE,FILTER('SUMMARY DATA'!E:E,'SUMMARY DATA'!D:D=$C1780)),"""")
  )
)"),"")</f>
        <v/>
      </c>
      <c r="F1780" s="2" t="str">
        <f>IFERROR(__xludf.DUMMYFUNCTION("IFERROR(
  TEXTJOIN(CHAR(10),TRUE,FILTER('SUMMARY DATA'!F:F,'SUMMARY DATA'!A:A=$A1780,'SUMMARY DATA'!C:C=$B1780)),
  IF(
    OR(
      ISNUMBER(SEARCH(""CDM CASH DEPOSIT"",$C1780)),
      ISNUMBER(SEARCH(""CASH DEPOSIT"",$C1780)),
      COUNTIF('SUMMARY D"&amp;"ATA'!D:D,$C1780)&lt;&gt;1
    ),
    """",
    IFERROR(TEXTJOIN(CHAR(10),TRUE,FILTER('SUMMARY DATA'!F:F,'SUMMARY DATA'!D:D=$C1780)),"""")
  )
)"),"")</f>
        <v/>
      </c>
      <c r="G1780" s="2" t="str">
        <f>IFERROR(__xludf.DUMMYFUNCTION("IFERROR(
  TEXTJOIN(CHAR(10),TRUE,FILTER('SUMMARY DATA'!G:G,'SUMMARY DATA'!A:A=$A1780,'SUMMARY DATA'!C:C=$B1780)),
  IF(
    OR(
      ISNUMBER(SEARCH(""CDM CASH DEPOSIT"",$C1780)),
      ISNUMBER(SEARCH(""CASH DEPOSIT"",$C1780)),
      COUNTIF('SUMMARY D"&amp;"ATA'!D:D,$C1780)&lt;&gt;1
    ),
    """",
    IFERROR(TEXTJOIN(CHAR(10),TRUE,FILTER('SUMMARY DATA'!G:G,'SUMMARY DATA'!D:D=$C1780)),"""")
  )
)"),"")</f>
        <v/>
      </c>
      <c r="H1780" s="6" t="str">
        <f>IFERROR(__xludf.DUMMYFUNCTION("IFERROR(
  TEXTJOIN(CHAR(10),TRUE,FILTER('SUMMARY DATA'!H:H,'SUMMARY DATA'!A:A=$A1780,'SUMMARY DATA'!C:C=$B1780)),
  IF(
    OR(
      ISNUMBER(SEARCH(""CDM CASH DEPOSIT"",$C1780)),
      ISNUMBER(SEARCH(""CASH DEPOSIT"",$C1780)),
      COUNTIF('SUMMARY D"&amp;"ATA'!D:D,$C1780)&lt;&gt;1
    ),
    """",
    IFERROR(TEXTJOIN(CHAR(10),TRUE,FILTER('SUMMARY DATA'!H:H,'SUMMARY DATA'!D:D=$C1780)),"""")
  )
)"),"")</f>
        <v/>
      </c>
      <c r="I1780" s="6" t="str">
        <f>IFERROR(__xludf.DUMMYFUNCTION("IF(H1780="""","""",
SUM(ARRAYFORMULA(VALUE(SPLIT(H1780,CHAR(10)))))
)"),"")</f>
        <v/>
      </c>
      <c r="J1780" s="2" t="str">
        <f>IFERROR(__xludf.DUMMYFUNCTION("IFERROR(
  TEXTJOIN(CHAR(10),TRUE,FILTER('SUMMARY DATA'!I:I,'SUMMARY DATA'!A:A=$A1780,'SUMMARY DATA'!C:C=$B1780)),
  IF(
    OR(
      ISNUMBER(SEARCH(""CDM CASH DEPOSIT"",$C1780)),
      ISNUMBER(SEARCH(""CASH DEPOSIT"",$C1780)),
      COUNTIF('SUMMARY D"&amp;"ATA'!D:D,$C1780)&lt;&gt;1
    ),
    """",
    IFERROR(TEXTJOIN(CHAR(10),TRUE,FILTER('SUMMARY DATA'!I:I,'SUMMARY DATA'!D:D=$C1780)),"""")
  )
)"),"")</f>
        <v/>
      </c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</row>
    <row r="1781" ht="15.75" customHeight="1" spans="1:27">
      <c r="A1781" s="2"/>
      <c r="B1781" s="2"/>
      <c r="C1781" s="2"/>
      <c r="D1781" s="6"/>
      <c r="E1781" s="4" t="str">
        <f>IFERROR(__xludf.DUMMYFUNCTION("IFERROR(
  TEXTJOIN(CHAR(10),TRUE,FILTER('SUMMARY DATA'!E:E,'SUMMARY DATA'!A:A=$A1781,'SUMMARY DATA'!C:C=$B1781)),
  IF(
    OR(
      ISNUMBER(SEARCH(""CDM CASH DEPOSIT"",$C1781)),
      ISNUMBER(SEARCH(""CASH DEPOSIT"",$C1781)),
      COUNTIF('SUMMARY D"&amp;"ATA'!D:D,$C1781)&lt;&gt;1
    ),
    """",
    IFERROR(TEXTJOIN(CHAR(10),TRUE,FILTER('SUMMARY DATA'!E:E,'SUMMARY DATA'!D:D=$C1781)),"""")
  )
)"),"")</f>
        <v/>
      </c>
      <c r="F1781" s="2" t="str">
        <f>IFERROR(__xludf.DUMMYFUNCTION("IFERROR(
  TEXTJOIN(CHAR(10),TRUE,FILTER('SUMMARY DATA'!F:F,'SUMMARY DATA'!A:A=$A1781,'SUMMARY DATA'!C:C=$B1781)),
  IF(
    OR(
      ISNUMBER(SEARCH(""CDM CASH DEPOSIT"",$C1781)),
      ISNUMBER(SEARCH(""CASH DEPOSIT"",$C1781)),
      COUNTIF('SUMMARY D"&amp;"ATA'!D:D,$C1781)&lt;&gt;1
    ),
    """",
    IFERROR(TEXTJOIN(CHAR(10),TRUE,FILTER('SUMMARY DATA'!F:F,'SUMMARY DATA'!D:D=$C1781)),"""")
  )
)"),"")</f>
        <v/>
      </c>
      <c r="G1781" s="2" t="str">
        <f>IFERROR(__xludf.DUMMYFUNCTION("IFERROR(
  TEXTJOIN(CHAR(10),TRUE,FILTER('SUMMARY DATA'!G:G,'SUMMARY DATA'!A:A=$A1781,'SUMMARY DATA'!C:C=$B1781)),
  IF(
    OR(
      ISNUMBER(SEARCH(""CDM CASH DEPOSIT"",$C1781)),
      ISNUMBER(SEARCH(""CASH DEPOSIT"",$C1781)),
      COUNTIF('SUMMARY D"&amp;"ATA'!D:D,$C1781)&lt;&gt;1
    ),
    """",
    IFERROR(TEXTJOIN(CHAR(10),TRUE,FILTER('SUMMARY DATA'!G:G,'SUMMARY DATA'!D:D=$C1781)),"""")
  )
)"),"")</f>
        <v/>
      </c>
      <c r="H1781" s="6" t="str">
        <f>IFERROR(__xludf.DUMMYFUNCTION("IFERROR(
  TEXTJOIN(CHAR(10),TRUE,FILTER('SUMMARY DATA'!H:H,'SUMMARY DATA'!A:A=$A1781,'SUMMARY DATA'!C:C=$B1781)),
  IF(
    OR(
      ISNUMBER(SEARCH(""CDM CASH DEPOSIT"",$C1781)),
      ISNUMBER(SEARCH(""CASH DEPOSIT"",$C1781)),
      COUNTIF('SUMMARY D"&amp;"ATA'!D:D,$C1781)&lt;&gt;1
    ),
    """",
    IFERROR(TEXTJOIN(CHAR(10),TRUE,FILTER('SUMMARY DATA'!H:H,'SUMMARY DATA'!D:D=$C1781)),"""")
  )
)"),"")</f>
        <v/>
      </c>
      <c r="I1781" s="6" t="str">
        <f>IFERROR(__xludf.DUMMYFUNCTION("IF(H1781="""","""",
SUM(ARRAYFORMULA(VALUE(SPLIT(H1781,CHAR(10)))))
)"),"")</f>
        <v/>
      </c>
      <c r="J1781" s="2" t="str">
        <f>IFERROR(__xludf.DUMMYFUNCTION("IFERROR(
  TEXTJOIN(CHAR(10),TRUE,FILTER('SUMMARY DATA'!I:I,'SUMMARY DATA'!A:A=$A1781,'SUMMARY DATA'!C:C=$B1781)),
  IF(
    OR(
      ISNUMBER(SEARCH(""CDM CASH DEPOSIT"",$C1781)),
      ISNUMBER(SEARCH(""CASH DEPOSIT"",$C1781)),
      COUNTIF('SUMMARY D"&amp;"ATA'!D:D,$C1781)&lt;&gt;1
    ),
    """",
    IFERROR(TEXTJOIN(CHAR(10),TRUE,FILTER('SUMMARY DATA'!I:I,'SUMMARY DATA'!D:D=$C1781)),"""")
  )
)"),"")</f>
        <v/>
      </c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</row>
    <row r="1782" ht="15.75" customHeight="1" spans="1:27">
      <c r="A1782" s="2"/>
      <c r="B1782" s="2"/>
      <c r="C1782" s="2"/>
      <c r="D1782" s="6"/>
      <c r="E1782" s="4" t="str">
        <f>IFERROR(__xludf.DUMMYFUNCTION("IFERROR(
  TEXTJOIN(CHAR(10),TRUE,FILTER('SUMMARY DATA'!E:E,'SUMMARY DATA'!A:A=$A1782,'SUMMARY DATA'!C:C=$B1782)),
  IF(
    OR(
      ISNUMBER(SEARCH(""CDM CASH DEPOSIT"",$C1782)),
      ISNUMBER(SEARCH(""CASH DEPOSIT"",$C1782)),
      COUNTIF('SUMMARY D"&amp;"ATA'!D:D,$C1782)&lt;&gt;1
    ),
    """",
    IFERROR(TEXTJOIN(CHAR(10),TRUE,FILTER('SUMMARY DATA'!E:E,'SUMMARY DATA'!D:D=$C1782)),"""")
  )
)"),"")</f>
        <v/>
      </c>
      <c r="F1782" s="2" t="str">
        <f>IFERROR(__xludf.DUMMYFUNCTION("IFERROR(
  TEXTJOIN(CHAR(10),TRUE,FILTER('SUMMARY DATA'!F:F,'SUMMARY DATA'!A:A=$A1782,'SUMMARY DATA'!C:C=$B1782)),
  IF(
    OR(
      ISNUMBER(SEARCH(""CDM CASH DEPOSIT"",$C1782)),
      ISNUMBER(SEARCH(""CASH DEPOSIT"",$C1782)),
      COUNTIF('SUMMARY D"&amp;"ATA'!D:D,$C1782)&lt;&gt;1
    ),
    """",
    IFERROR(TEXTJOIN(CHAR(10),TRUE,FILTER('SUMMARY DATA'!F:F,'SUMMARY DATA'!D:D=$C1782)),"""")
  )
)"),"")</f>
        <v/>
      </c>
      <c r="G1782" s="2" t="str">
        <f>IFERROR(__xludf.DUMMYFUNCTION("IFERROR(
  TEXTJOIN(CHAR(10),TRUE,FILTER('SUMMARY DATA'!G:G,'SUMMARY DATA'!A:A=$A1782,'SUMMARY DATA'!C:C=$B1782)),
  IF(
    OR(
      ISNUMBER(SEARCH(""CDM CASH DEPOSIT"",$C1782)),
      ISNUMBER(SEARCH(""CASH DEPOSIT"",$C1782)),
      COUNTIF('SUMMARY D"&amp;"ATA'!D:D,$C1782)&lt;&gt;1
    ),
    """",
    IFERROR(TEXTJOIN(CHAR(10),TRUE,FILTER('SUMMARY DATA'!G:G,'SUMMARY DATA'!D:D=$C1782)),"""")
  )
)"),"")</f>
        <v/>
      </c>
      <c r="H1782" s="6" t="str">
        <f>IFERROR(__xludf.DUMMYFUNCTION("IFERROR(
  TEXTJOIN(CHAR(10),TRUE,FILTER('SUMMARY DATA'!H:H,'SUMMARY DATA'!A:A=$A1782,'SUMMARY DATA'!C:C=$B1782)),
  IF(
    OR(
      ISNUMBER(SEARCH(""CDM CASH DEPOSIT"",$C1782)),
      ISNUMBER(SEARCH(""CASH DEPOSIT"",$C1782)),
      COUNTIF('SUMMARY D"&amp;"ATA'!D:D,$C1782)&lt;&gt;1
    ),
    """",
    IFERROR(TEXTJOIN(CHAR(10),TRUE,FILTER('SUMMARY DATA'!H:H,'SUMMARY DATA'!D:D=$C1782)),"""")
  )
)"),"")</f>
        <v/>
      </c>
      <c r="I1782" s="6" t="str">
        <f>IFERROR(__xludf.DUMMYFUNCTION("IF(H1782="""","""",
SUM(ARRAYFORMULA(VALUE(SPLIT(H1782,CHAR(10)))))
)"),"")</f>
        <v/>
      </c>
      <c r="J1782" s="2" t="str">
        <f>IFERROR(__xludf.DUMMYFUNCTION("IFERROR(
  TEXTJOIN(CHAR(10),TRUE,FILTER('SUMMARY DATA'!I:I,'SUMMARY DATA'!A:A=$A1782,'SUMMARY DATA'!C:C=$B1782)),
  IF(
    OR(
      ISNUMBER(SEARCH(""CDM CASH DEPOSIT"",$C1782)),
      ISNUMBER(SEARCH(""CASH DEPOSIT"",$C1782)),
      COUNTIF('SUMMARY D"&amp;"ATA'!D:D,$C1782)&lt;&gt;1
    ),
    """",
    IFERROR(TEXTJOIN(CHAR(10),TRUE,FILTER('SUMMARY DATA'!I:I,'SUMMARY DATA'!D:D=$C1782)),"""")
  )
)"),"")</f>
        <v/>
      </c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</row>
    <row r="1783" ht="15.75" customHeight="1" spans="1:27">
      <c r="A1783" s="2"/>
      <c r="B1783" s="2"/>
      <c r="C1783" s="2"/>
      <c r="D1783" s="6"/>
      <c r="E1783" s="4" t="str">
        <f>IFERROR(__xludf.DUMMYFUNCTION("IFERROR(
  TEXTJOIN(CHAR(10),TRUE,FILTER('SUMMARY DATA'!E:E,'SUMMARY DATA'!A:A=$A1783,'SUMMARY DATA'!C:C=$B1783)),
  IF(
    OR(
      ISNUMBER(SEARCH(""CDM CASH DEPOSIT"",$C1783)),
      ISNUMBER(SEARCH(""CASH DEPOSIT"",$C1783)),
      COUNTIF('SUMMARY D"&amp;"ATA'!D:D,$C1783)&lt;&gt;1
    ),
    """",
    IFERROR(TEXTJOIN(CHAR(10),TRUE,FILTER('SUMMARY DATA'!E:E,'SUMMARY DATA'!D:D=$C1783)),"""")
  )
)"),"")</f>
        <v/>
      </c>
      <c r="F1783" s="2" t="str">
        <f>IFERROR(__xludf.DUMMYFUNCTION("IFERROR(
  TEXTJOIN(CHAR(10),TRUE,FILTER('SUMMARY DATA'!F:F,'SUMMARY DATA'!A:A=$A1783,'SUMMARY DATA'!C:C=$B1783)),
  IF(
    OR(
      ISNUMBER(SEARCH(""CDM CASH DEPOSIT"",$C1783)),
      ISNUMBER(SEARCH(""CASH DEPOSIT"",$C1783)),
      COUNTIF('SUMMARY D"&amp;"ATA'!D:D,$C1783)&lt;&gt;1
    ),
    """",
    IFERROR(TEXTJOIN(CHAR(10),TRUE,FILTER('SUMMARY DATA'!F:F,'SUMMARY DATA'!D:D=$C1783)),"""")
  )
)"),"")</f>
        <v/>
      </c>
      <c r="G1783" s="2" t="str">
        <f>IFERROR(__xludf.DUMMYFUNCTION("IFERROR(
  TEXTJOIN(CHAR(10),TRUE,FILTER('SUMMARY DATA'!G:G,'SUMMARY DATA'!A:A=$A1783,'SUMMARY DATA'!C:C=$B1783)),
  IF(
    OR(
      ISNUMBER(SEARCH(""CDM CASH DEPOSIT"",$C1783)),
      ISNUMBER(SEARCH(""CASH DEPOSIT"",$C1783)),
      COUNTIF('SUMMARY D"&amp;"ATA'!D:D,$C1783)&lt;&gt;1
    ),
    """",
    IFERROR(TEXTJOIN(CHAR(10),TRUE,FILTER('SUMMARY DATA'!G:G,'SUMMARY DATA'!D:D=$C1783)),"""")
  )
)"),"")</f>
        <v/>
      </c>
      <c r="H1783" s="6" t="str">
        <f>IFERROR(__xludf.DUMMYFUNCTION("IFERROR(
  TEXTJOIN(CHAR(10),TRUE,FILTER('SUMMARY DATA'!H:H,'SUMMARY DATA'!A:A=$A1783,'SUMMARY DATA'!C:C=$B1783)),
  IF(
    OR(
      ISNUMBER(SEARCH(""CDM CASH DEPOSIT"",$C1783)),
      ISNUMBER(SEARCH(""CASH DEPOSIT"",$C1783)),
      COUNTIF('SUMMARY D"&amp;"ATA'!D:D,$C1783)&lt;&gt;1
    ),
    """",
    IFERROR(TEXTJOIN(CHAR(10),TRUE,FILTER('SUMMARY DATA'!H:H,'SUMMARY DATA'!D:D=$C1783)),"""")
  )
)"),"")</f>
        <v/>
      </c>
      <c r="I1783" s="6" t="str">
        <f>IFERROR(__xludf.DUMMYFUNCTION("IF(H1783="""","""",
SUM(ARRAYFORMULA(VALUE(SPLIT(H1783,CHAR(10)))))
)"),"")</f>
        <v/>
      </c>
      <c r="J1783" s="2" t="str">
        <f>IFERROR(__xludf.DUMMYFUNCTION("IFERROR(
  TEXTJOIN(CHAR(10),TRUE,FILTER('SUMMARY DATA'!I:I,'SUMMARY DATA'!A:A=$A1783,'SUMMARY DATA'!C:C=$B1783)),
  IF(
    OR(
      ISNUMBER(SEARCH(""CDM CASH DEPOSIT"",$C1783)),
      ISNUMBER(SEARCH(""CASH DEPOSIT"",$C1783)),
      COUNTIF('SUMMARY D"&amp;"ATA'!D:D,$C1783)&lt;&gt;1
    ),
    """",
    IFERROR(TEXTJOIN(CHAR(10),TRUE,FILTER('SUMMARY DATA'!I:I,'SUMMARY DATA'!D:D=$C1783)),"""")
  )
)"),"")</f>
        <v/>
      </c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</row>
    <row r="1784" ht="15.75" customHeight="1" spans="1:27">
      <c r="A1784" s="2"/>
      <c r="B1784" s="2"/>
      <c r="C1784" s="2"/>
      <c r="D1784" s="6"/>
      <c r="E1784" s="4" t="str">
        <f>IFERROR(__xludf.DUMMYFUNCTION("IFERROR(
  TEXTJOIN(CHAR(10),TRUE,FILTER('SUMMARY DATA'!E:E,'SUMMARY DATA'!A:A=$A1784,'SUMMARY DATA'!C:C=$B1784)),
  IF(
    OR(
      ISNUMBER(SEARCH(""CDM CASH DEPOSIT"",$C1784)),
      ISNUMBER(SEARCH(""CASH DEPOSIT"",$C1784)),
      COUNTIF('SUMMARY D"&amp;"ATA'!D:D,$C1784)&lt;&gt;1
    ),
    """",
    IFERROR(TEXTJOIN(CHAR(10),TRUE,FILTER('SUMMARY DATA'!E:E,'SUMMARY DATA'!D:D=$C1784)),"""")
  )
)"),"")</f>
        <v/>
      </c>
      <c r="F1784" s="2" t="str">
        <f>IFERROR(__xludf.DUMMYFUNCTION("IFERROR(
  TEXTJOIN(CHAR(10),TRUE,FILTER('SUMMARY DATA'!F:F,'SUMMARY DATA'!A:A=$A1784,'SUMMARY DATA'!C:C=$B1784)),
  IF(
    OR(
      ISNUMBER(SEARCH(""CDM CASH DEPOSIT"",$C1784)),
      ISNUMBER(SEARCH(""CASH DEPOSIT"",$C1784)),
      COUNTIF('SUMMARY D"&amp;"ATA'!D:D,$C1784)&lt;&gt;1
    ),
    """",
    IFERROR(TEXTJOIN(CHAR(10),TRUE,FILTER('SUMMARY DATA'!F:F,'SUMMARY DATA'!D:D=$C1784)),"""")
  )
)"),"")</f>
        <v/>
      </c>
      <c r="G1784" s="2" t="str">
        <f>IFERROR(__xludf.DUMMYFUNCTION("IFERROR(
  TEXTJOIN(CHAR(10),TRUE,FILTER('SUMMARY DATA'!G:G,'SUMMARY DATA'!A:A=$A1784,'SUMMARY DATA'!C:C=$B1784)),
  IF(
    OR(
      ISNUMBER(SEARCH(""CDM CASH DEPOSIT"",$C1784)),
      ISNUMBER(SEARCH(""CASH DEPOSIT"",$C1784)),
      COUNTIF('SUMMARY D"&amp;"ATA'!D:D,$C1784)&lt;&gt;1
    ),
    """",
    IFERROR(TEXTJOIN(CHAR(10),TRUE,FILTER('SUMMARY DATA'!G:G,'SUMMARY DATA'!D:D=$C1784)),"""")
  )
)"),"")</f>
        <v/>
      </c>
      <c r="H1784" s="6" t="str">
        <f>IFERROR(__xludf.DUMMYFUNCTION("IFERROR(
  TEXTJOIN(CHAR(10),TRUE,FILTER('SUMMARY DATA'!H:H,'SUMMARY DATA'!A:A=$A1784,'SUMMARY DATA'!C:C=$B1784)),
  IF(
    OR(
      ISNUMBER(SEARCH(""CDM CASH DEPOSIT"",$C1784)),
      ISNUMBER(SEARCH(""CASH DEPOSIT"",$C1784)),
      COUNTIF('SUMMARY D"&amp;"ATA'!D:D,$C1784)&lt;&gt;1
    ),
    """",
    IFERROR(TEXTJOIN(CHAR(10),TRUE,FILTER('SUMMARY DATA'!H:H,'SUMMARY DATA'!D:D=$C1784)),"""")
  )
)"),"")</f>
        <v/>
      </c>
      <c r="I1784" s="6" t="str">
        <f>IFERROR(__xludf.DUMMYFUNCTION("IF(H1784="""","""",
SUM(ARRAYFORMULA(VALUE(SPLIT(H1784,CHAR(10)))))
)"),"")</f>
        <v/>
      </c>
      <c r="J1784" s="2" t="str">
        <f>IFERROR(__xludf.DUMMYFUNCTION("IFERROR(
  TEXTJOIN(CHAR(10),TRUE,FILTER('SUMMARY DATA'!I:I,'SUMMARY DATA'!A:A=$A1784,'SUMMARY DATA'!C:C=$B1784)),
  IF(
    OR(
      ISNUMBER(SEARCH(""CDM CASH DEPOSIT"",$C1784)),
      ISNUMBER(SEARCH(""CASH DEPOSIT"",$C1784)),
      COUNTIF('SUMMARY D"&amp;"ATA'!D:D,$C1784)&lt;&gt;1
    ),
    """",
    IFERROR(TEXTJOIN(CHAR(10),TRUE,FILTER('SUMMARY DATA'!I:I,'SUMMARY DATA'!D:D=$C1784)),"""")
  )
)"),"")</f>
        <v/>
      </c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</row>
    <row r="1785" ht="15.75" customHeight="1" spans="1:27">
      <c r="A1785" s="2"/>
      <c r="B1785" s="2"/>
      <c r="C1785" s="2"/>
      <c r="D1785" s="6"/>
      <c r="E1785" s="4" t="str">
        <f>IFERROR(__xludf.DUMMYFUNCTION("IFERROR(
  TEXTJOIN(CHAR(10),TRUE,FILTER('SUMMARY DATA'!E:E,'SUMMARY DATA'!A:A=$A1785,'SUMMARY DATA'!C:C=$B1785)),
  IF(
    OR(
      ISNUMBER(SEARCH(""CDM CASH DEPOSIT"",$C1785)),
      ISNUMBER(SEARCH(""CASH DEPOSIT"",$C1785)),
      COUNTIF('SUMMARY D"&amp;"ATA'!D:D,$C1785)&lt;&gt;1
    ),
    """",
    IFERROR(TEXTJOIN(CHAR(10),TRUE,FILTER('SUMMARY DATA'!E:E,'SUMMARY DATA'!D:D=$C1785)),"""")
  )
)"),"")</f>
        <v/>
      </c>
      <c r="F1785" s="2" t="str">
        <f>IFERROR(__xludf.DUMMYFUNCTION("IFERROR(
  TEXTJOIN(CHAR(10),TRUE,FILTER('SUMMARY DATA'!F:F,'SUMMARY DATA'!A:A=$A1785,'SUMMARY DATA'!C:C=$B1785)),
  IF(
    OR(
      ISNUMBER(SEARCH(""CDM CASH DEPOSIT"",$C1785)),
      ISNUMBER(SEARCH(""CASH DEPOSIT"",$C1785)),
      COUNTIF('SUMMARY D"&amp;"ATA'!D:D,$C1785)&lt;&gt;1
    ),
    """",
    IFERROR(TEXTJOIN(CHAR(10),TRUE,FILTER('SUMMARY DATA'!F:F,'SUMMARY DATA'!D:D=$C1785)),"""")
  )
)"),"")</f>
        <v/>
      </c>
      <c r="G1785" s="2" t="str">
        <f>IFERROR(__xludf.DUMMYFUNCTION("IFERROR(
  TEXTJOIN(CHAR(10),TRUE,FILTER('SUMMARY DATA'!G:G,'SUMMARY DATA'!A:A=$A1785,'SUMMARY DATA'!C:C=$B1785)),
  IF(
    OR(
      ISNUMBER(SEARCH(""CDM CASH DEPOSIT"",$C1785)),
      ISNUMBER(SEARCH(""CASH DEPOSIT"",$C1785)),
      COUNTIF('SUMMARY D"&amp;"ATA'!D:D,$C1785)&lt;&gt;1
    ),
    """",
    IFERROR(TEXTJOIN(CHAR(10),TRUE,FILTER('SUMMARY DATA'!G:G,'SUMMARY DATA'!D:D=$C1785)),"""")
  )
)"),"")</f>
        <v/>
      </c>
      <c r="H1785" s="6" t="str">
        <f>IFERROR(__xludf.DUMMYFUNCTION("IFERROR(
  TEXTJOIN(CHAR(10),TRUE,FILTER('SUMMARY DATA'!H:H,'SUMMARY DATA'!A:A=$A1785,'SUMMARY DATA'!C:C=$B1785)),
  IF(
    OR(
      ISNUMBER(SEARCH(""CDM CASH DEPOSIT"",$C1785)),
      ISNUMBER(SEARCH(""CASH DEPOSIT"",$C1785)),
      COUNTIF('SUMMARY D"&amp;"ATA'!D:D,$C1785)&lt;&gt;1
    ),
    """",
    IFERROR(TEXTJOIN(CHAR(10),TRUE,FILTER('SUMMARY DATA'!H:H,'SUMMARY DATA'!D:D=$C1785)),"""")
  )
)"),"")</f>
        <v/>
      </c>
      <c r="I1785" s="6" t="str">
        <f>IFERROR(__xludf.DUMMYFUNCTION("IF(H1785="""","""",
SUM(ARRAYFORMULA(VALUE(SPLIT(H1785,CHAR(10)))))
)"),"")</f>
        <v/>
      </c>
      <c r="J1785" s="2" t="str">
        <f>IFERROR(__xludf.DUMMYFUNCTION("IFERROR(
  TEXTJOIN(CHAR(10),TRUE,FILTER('SUMMARY DATA'!I:I,'SUMMARY DATA'!A:A=$A1785,'SUMMARY DATA'!C:C=$B1785)),
  IF(
    OR(
      ISNUMBER(SEARCH(""CDM CASH DEPOSIT"",$C1785)),
      ISNUMBER(SEARCH(""CASH DEPOSIT"",$C1785)),
      COUNTIF('SUMMARY D"&amp;"ATA'!D:D,$C1785)&lt;&gt;1
    ),
    """",
    IFERROR(TEXTJOIN(CHAR(10),TRUE,FILTER('SUMMARY DATA'!I:I,'SUMMARY DATA'!D:D=$C1785)),"""")
  )
)"),"")</f>
        <v/>
      </c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</row>
    <row r="1786" ht="15.75" customHeight="1" spans="1:27">
      <c r="A1786" s="2"/>
      <c r="B1786" s="2"/>
      <c r="C1786" s="2"/>
      <c r="D1786" s="6"/>
      <c r="E1786" s="4" t="str">
        <f>IFERROR(__xludf.DUMMYFUNCTION("IFERROR(
  TEXTJOIN(CHAR(10),TRUE,FILTER('SUMMARY DATA'!E:E,'SUMMARY DATA'!A:A=$A1786,'SUMMARY DATA'!C:C=$B1786)),
  IF(
    OR(
      ISNUMBER(SEARCH(""CDM CASH DEPOSIT"",$C1786)),
      ISNUMBER(SEARCH(""CASH DEPOSIT"",$C1786)),
      COUNTIF('SUMMARY D"&amp;"ATA'!D:D,$C1786)&lt;&gt;1
    ),
    """",
    IFERROR(TEXTJOIN(CHAR(10),TRUE,FILTER('SUMMARY DATA'!E:E,'SUMMARY DATA'!D:D=$C1786)),"""")
  )
)"),"")</f>
        <v/>
      </c>
      <c r="F1786" s="2" t="str">
        <f>IFERROR(__xludf.DUMMYFUNCTION("IFERROR(
  TEXTJOIN(CHAR(10),TRUE,FILTER('SUMMARY DATA'!F:F,'SUMMARY DATA'!A:A=$A1786,'SUMMARY DATA'!C:C=$B1786)),
  IF(
    OR(
      ISNUMBER(SEARCH(""CDM CASH DEPOSIT"",$C1786)),
      ISNUMBER(SEARCH(""CASH DEPOSIT"",$C1786)),
      COUNTIF('SUMMARY D"&amp;"ATA'!D:D,$C1786)&lt;&gt;1
    ),
    """",
    IFERROR(TEXTJOIN(CHAR(10),TRUE,FILTER('SUMMARY DATA'!F:F,'SUMMARY DATA'!D:D=$C1786)),"""")
  )
)"),"")</f>
        <v/>
      </c>
      <c r="G1786" s="2" t="str">
        <f>IFERROR(__xludf.DUMMYFUNCTION("IFERROR(
  TEXTJOIN(CHAR(10),TRUE,FILTER('SUMMARY DATA'!G:G,'SUMMARY DATA'!A:A=$A1786,'SUMMARY DATA'!C:C=$B1786)),
  IF(
    OR(
      ISNUMBER(SEARCH(""CDM CASH DEPOSIT"",$C1786)),
      ISNUMBER(SEARCH(""CASH DEPOSIT"",$C1786)),
      COUNTIF('SUMMARY D"&amp;"ATA'!D:D,$C1786)&lt;&gt;1
    ),
    """",
    IFERROR(TEXTJOIN(CHAR(10),TRUE,FILTER('SUMMARY DATA'!G:G,'SUMMARY DATA'!D:D=$C1786)),"""")
  )
)"),"")</f>
        <v/>
      </c>
      <c r="H1786" s="6" t="str">
        <f>IFERROR(__xludf.DUMMYFUNCTION("IFERROR(
  TEXTJOIN(CHAR(10),TRUE,FILTER('SUMMARY DATA'!H:H,'SUMMARY DATA'!A:A=$A1786,'SUMMARY DATA'!C:C=$B1786)),
  IF(
    OR(
      ISNUMBER(SEARCH(""CDM CASH DEPOSIT"",$C1786)),
      ISNUMBER(SEARCH(""CASH DEPOSIT"",$C1786)),
      COUNTIF('SUMMARY D"&amp;"ATA'!D:D,$C1786)&lt;&gt;1
    ),
    """",
    IFERROR(TEXTJOIN(CHAR(10),TRUE,FILTER('SUMMARY DATA'!H:H,'SUMMARY DATA'!D:D=$C1786)),"""")
  )
)"),"")</f>
        <v/>
      </c>
      <c r="I1786" s="6" t="str">
        <f>IFERROR(__xludf.DUMMYFUNCTION("IF(H1786="""","""",
SUM(ARRAYFORMULA(VALUE(SPLIT(H1786,CHAR(10)))))
)"),"")</f>
        <v/>
      </c>
      <c r="J1786" s="2" t="str">
        <f>IFERROR(__xludf.DUMMYFUNCTION("IFERROR(
  TEXTJOIN(CHAR(10),TRUE,FILTER('SUMMARY DATA'!I:I,'SUMMARY DATA'!A:A=$A1786,'SUMMARY DATA'!C:C=$B1786)),
  IF(
    OR(
      ISNUMBER(SEARCH(""CDM CASH DEPOSIT"",$C1786)),
      ISNUMBER(SEARCH(""CASH DEPOSIT"",$C1786)),
      COUNTIF('SUMMARY D"&amp;"ATA'!D:D,$C1786)&lt;&gt;1
    ),
    """",
    IFERROR(TEXTJOIN(CHAR(10),TRUE,FILTER('SUMMARY DATA'!I:I,'SUMMARY DATA'!D:D=$C1786)),"""")
  )
)"),"")</f>
        <v/>
      </c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</row>
    <row r="1787" ht="15.75" customHeight="1" spans="1:27">
      <c r="A1787" s="2"/>
      <c r="B1787" s="2"/>
      <c r="C1787" s="2"/>
      <c r="D1787" s="6"/>
      <c r="E1787" s="4" t="str">
        <f>IFERROR(__xludf.DUMMYFUNCTION("IFERROR(
  TEXTJOIN(CHAR(10),TRUE,FILTER('SUMMARY DATA'!E:E,'SUMMARY DATA'!A:A=$A1787,'SUMMARY DATA'!C:C=$B1787)),
  IF(
    OR(
      ISNUMBER(SEARCH(""CDM CASH DEPOSIT"",$C1787)),
      ISNUMBER(SEARCH(""CASH DEPOSIT"",$C1787)),
      COUNTIF('SUMMARY D"&amp;"ATA'!D:D,$C1787)&lt;&gt;1
    ),
    """",
    IFERROR(TEXTJOIN(CHAR(10),TRUE,FILTER('SUMMARY DATA'!E:E,'SUMMARY DATA'!D:D=$C1787)),"""")
  )
)"),"")</f>
        <v/>
      </c>
      <c r="F1787" s="2" t="str">
        <f>IFERROR(__xludf.DUMMYFUNCTION("IFERROR(
  TEXTJOIN(CHAR(10),TRUE,FILTER('SUMMARY DATA'!F:F,'SUMMARY DATA'!A:A=$A1787,'SUMMARY DATA'!C:C=$B1787)),
  IF(
    OR(
      ISNUMBER(SEARCH(""CDM CASH DEPOSIT"",$C1787)),
      ISNUMBER(SEARCH(""CASH DEPOSIT"",$C1787)),
      COUNTIF('SUMMARY D"&amp;"ATA'!D:D,$C1787)&lt;&gt;1
    ),
    """",
    IFERROR(TEXTJOIN(CHAR(10),TRUE,FILTER('SUMMARY DATA'!F:F,'SUMMARY DATA'!D:D=$C1787)),"""")
  )
)"),"")</f>
        <v/>
      </c>
      <c r="G1787" s="2" t="str">
        <f>IFERROR(__xludf.DUMMYFUNCTION("IFERROR(
  TEXTJOIN(CHAR(10),TRUE,FILTER('SUMMARY DATA'!G:G,'SUMMARY DATA'!A:A=$A1787,'SUMMARY DATA'!C:C=$B1787)),
  IF(
    OR(
      ISNUMBER(SEARCH(""CDM CASH DEPOSIT"",$C1787)),
      ISNUMBER(SEARCH(""CASH DEPOSIT"",$C1787)),
      COUNTIF('SUMMARY D"&amp;"ATA'!D:D,$C1787)&lt;&gt;1
    ),
    """",
    IFERROR(TEXTJOIN(CHAR(10),TRUE,FILTER('SUMMARY DATA'!G:G,'SUMMARY DATA'!D:D=$C1787)),"""")
  )
)"),"")</f>
        <v/>
      </c>
      <c r="H1787" s="6" t="str">
        <f>IFERROR(__xludf.DUMMYFUNCTION("IFERROR(
  TEXTJOIN(CHAR(10),TRUE,FILTER('SUMMARY DATA'!H:H,'SUMMARY DATA'!A:A=$A1787,'SUMMARY DATA'!C:C=$B1787)),
  IF(
    OR(
      ISNUMBER(SEARCH(""CDM CASH DEPOSIT"",$C1787)),
      ISNUMBER(SEARCH(""CASH DEPOSIT"",$C1787)),
      COUNTIF('SUMMARY D"&amp;"ATA'!D:D,$C1787)&lt;&gt;1
    ),
    """",
    IFERROR(TEXTJOIN(CHAR(10),TRUE,FILTER('SUMMARY DATA'!H:H,'SUMMARY DATA'!D:D=$C1787)),"""")
  )
)"),"")</f>
        <v/>
      </c>
      <c r="I1787" s="6" t="str">
        <f>IFERROR(__xludf.DUMMYFUNCTION("IF(H1787="""","""",
SUM(ARRAYFORMULA(VALUE(SPLIT(H1787,CHAR(10)))))
)"),"")</f>
        <v/>
      </c>
      <c r="J1787" s="2" t="str">
        <f>IFERROR(__xludf.DUMMYFUNCTION("IFERROR(
  TEXTJOIN(CHAR(10),TRUE,FILTER('SUMMARY DATA'!I:I,'SUMMARY DATA'!A:A=$A1787,'SUMMARY DATA'!C:C=$B1787)),
  IF(
    OR(
      ISNUMBER(SEARCH(""CDM CASH DEPOSIT"",$C1787)),
      ISNUMBER(SEARCH(""CASH DEPOSIT"",$C1787)),
      COUNTIF('SUMMARY D"&amp;"ATA'!D:D,$C1787)&lt;&gt;1
    ),
    """",
    IFERROR(TEXTJOIN(CHAR(10),TRUE,FILTER('SUMMARY DATA'!I:I,'SUMMARY DATA'!D:D=$C1787)),"""")
  )
)"),"")</f>
        <v/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</row>
    <row r="1788" ht="15.75" customHeight="1" spans="1:27">
      <c r="A1788" s="2"/>
      <c r="B1788" s="2"/>
      <c r="C1788" s="2"/>
      <c r="D1788" s="6"/>
      <c r="E1788" s="4" t="str">
        <f>IFERROR(__xludf.DUMMYFUNCTION("IFERROR(
  TEXTJOIN(CHAR(10),TRUE,FILTER('SUMMARY DATA'!E:E,'SUMMARY DATA'!A:A=$A1788,'SUMMARY DATA'!C:C=$B1788)),
  IF(
    OR(
      ISNUMBER(SEARCH(""CDM CASH DEPOSIT"",$C1788)),
      ISNUMBER(SEARCH(""CASH DEPOSIT"",$C1788)),
      COUNTIF('SUMMARY D"&amp;"ATA'!D:D,$C1788)&lt;&gt;1
    ),
    """",
    IFERROR(TEXTJOIN(CHAR(10),TRUE,FILTER('SUMMARY DATA'!E:E,'SUMMARY DATA'!D:D=$C1788)),"""")
  )
)"),"")</f>
        <v/>
      </c>
      <c r="F1788" s="2" t="str">
        <f>IFERROR(__xludf.DUMMYFUNCTION("IFERROR(
  TEXTJOIN(CHAR(10),TRUE,FILTER('SUMMARY DATA'!F:F,'SUMMARY DATA'!A:A=$A1788,'SUMMARY DATA'!C:C=$B1788)),
  IF(
    OR(
      ISNUMBER(SEARCH(""CDM CASH DEPOSIT"",$C1788)),
      ISNUMBER(SEARCH(""CASH DEPOSIT"",$C1788)),
      COUNTIF('SUMMARY D"&amp;"ATA'!D:D,$C1788)&lt;&gt;1
    ),
    """",
    IFERROR(TEXTJOIN(CHAR(10),TRUE,FILTER('SUMMARY DATA'!F:F,'SUMMARY DATA'!D:D=$C1788)),"""")
  )
)"),"")</f>
        <v/>
      </c>
      <c r="G1788" s="2" t="str">
        <f>IFERROR(__xludf.DUMMYFUNCTION("IFERROR(
  TEXTJOIN(CHAR(10),TRUE,FILTER('SUMMARY DATA'!G:G,'SUMMARY DATA'!A:A=$A1788,'SUMMARY DATA'!C:C=$B1788)),
  IF(
    OR(
      ISNUMBER(SEARCH(""CDM CASH DEPOSIT"",$C1788)),
      ISNUMBER(SEARCH(""CASH DEPOSIT"",$C1788)),
      COUNTIF('SUMMARY D"&amp;"ATA'!D:D,$C1788)&lt;&gt;1
    ),
    """",
    IFERROR(TEXTJOIN(CHAR(10),TRUE,FILTER('SUMMARY DATA'!G:G,'SUMMARY DATA'!D:D=$C1788)),"""")
  )
)"),"")</f>
        <v/>
      </c>
      <c r="H1788" s="6" t="str">
        <f>IFERROR(__xludf.DUMMYFUNCTION("IFERROR(
  TEXTJOIN(CHAR(10),TRUE,FILTER('SUMMARY DATA'!H:H,'SUMMARY DATA'!A:A=$A1788,'SUMMARY DATA'!C:C=$B1788)),
  IF(
    OR(
      ISNUMBER(SEARCH(""CDM CASH DEPOSIT"",$C1788)),
      ISNUMBER(SEARCH(""CASH DEPOSIT"",$C1788)),
      COUNTIF('SUMMARY D"&amp;"ATA'!D:D,$C1788)&lt;&gt;1
    ),
    """",
    IFERROR(TEXTJOIN(CHAR(10),TRUE,FILTER('SUMMARY DATA'!H:H,'SUMMARY DATA'!D:D=$C1788)),"""")
  )
)"),"")</f>
        <v/>
      </c>
      <c r="I1788" s="6" t="str">
        <f>IFERROR(__xludf.DUMMYFUNCTION("IF(H1788="""","""",
SUM(ARRAYFORMULA(VALUE(SPLIT(H1788,CHAR(10)))))
)"),"")</f>
        <v/>
      </c>
      <c r="J1788" s="2" t="str">
        <f>IFERROR(__xludf.DUMMYFUNCTION("IFERROR(
  TEXTJOIN(CHAR(10),TRUE,FILTER('SUMMARY DATA'!I:I,'SUMMARY DATA'!A:A=$A1788,'SUMMARY DATA'!C:C=$B1788)),
  IF(
    OR(
      ISNUMBER(SEARCH(""CDM CASH DEPOSIT"",$C1788)),
      ISNUMBER(SEARCH(""CASH DEPOSIT"",$C1788)),
      COUNTIF('SUMMARY D"&amp;"ATA'!D:D,$C1788)&lt;&gt;1
    ),
    """",
    IFERROR(TEXTJOIN(CHAR(10),TRUE,FILTER('SUMMARY DATA'!I:I,'SUMMARY DATA'!D:D=$C1788)),"""")
  )
)"),"")</f>
        <v/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</row>
    <row r="1789" ht="15.75" customHeight="1" spans="1:27">
      <c r="A1789" s="2"/>
      <c r="B1789" s="2"/>
      <c r="C1789" s="2"/>
      <c r="D1789" s="6"/>
      <c r="E1789" s="4" t="str">
        <f>IFERROR(__xludf.DUMMYFUNCTION("IFERROR(
  TEXTJOIN(CHAR(10),TRUE,FILTER('SUMMARY DATA'!E:E,'SUMMARY DATA'!A:A=$A1789,'SUMMARY DATA'!C:C=$B1789)),
  IF(
    OR(
      ISNUMBER(SEARCH(""CDM CASH DEPOSIT"",$C1789)),
      ISNUMBER(SEARCH(""CASH DEPOSIT"",$C1789)),
      COUNTIF('SUMMARY D"&amp;"ATA'!D:D,$C1789)&lt;&gt;1
    ),
    """",
    IFERROR(TEXTJOIN(CHAR(10),TRUE,FILTER('SUMMARY DATA'!E:E,'SUMMARY DATA'!D:D=$C1789)),"""")
  )
)"),"")</f>
        <v/>
      </c>
      <c r="F1789" s="2" t="str">
        <f>IFERROR(__xludf.DUMMYFUNCTION("IFERROR(
  TEXTJOIN(CHAR(10),TRUE,FILTER('SUMMARY DATA'!F:F,'SUMMARY DATA'!A:A=$A1789,'SUMMARY DATA'!C:C=$B1789)),
  IF(
    OR(
      ISNUMBER(SEARCH(""CDM CASH DEPOSIT"",$C1789)),
      ISNUMBER(SEARCH(""CASH DEPOSIT"",$C1789)),
      COUNTIF('SUMMARY D"&amp;"ATA'!D:D,$C1789)&lt;&gt;1
    ),
    """",
    IFERROR(TEXTJOIN(CHAR(10),TRUE,FILTER('SUMMARY DATA'!F:F,'SUMMARY DATA'!D:D=$C1789)),"""")
  )
)"),"")</f>
        <v/>
      </c>
      <c r="G1789" s="2" t="str">
        <f>IFERROR(__xludf.DUMMYFUNCTION("IFERROR(
  TEXTJOIN(CHAR(10),TRUE,FILTER('SUMMARY DATA'!G:G,'SUMMARY DATA'!A:A=$A1789,'SUMMARY DATA'!C:C=$B1789)),
  IF(
    OR(
      ISNUMBER(SEARCH(""CDM CASH DEPOSIT"",$C1789)),
      ISNUMBER(SEARCH(""CASH DEPOSIT"",$C1789)),
      COUNTIF('SUMMARY D"&amp;"ATA'!D:D,$C1789)&lt;&gt;1
    ),
    """",
    IFERROR(TEXTJOIN(CHAR(10),TRUE,FILTER('SUMMARY DATA'!G:G,'SUMMARY DATA'!D:D=$C1789)),"""")
  )
)"),"")</f>
        <v/>
      </c>
      <c r="H1789" s="6" t="str">
        <f>IFERROR(__xludf.DUMMYFUNCTION("IFERROR(
  TEXTJOIN(CHAR(10),TRUE,FILTER('SUMMARY DATA'!H:H,'SUMMARY DATA'!A:A=$A1789,'SUMMARY DATA'!C:C=$B1789)),
  IF(
    OR(
      ISNUMBER(SEARCH(""CDM CASH DEPOSIT"",$C1789)),
      ISNUMBER(SEARCH(""CASH DEPOSIT"",$C1789)),
      COUNTIF('SUMMARY D"&amp;"ATA'!D:D,$C1789)&lt;&gt;1
    ),
    """",
    IFERROR(TEXTJOIN(CHAR(10),TRUE,FILTER('SUMMARY DATA'!H:H,'SUMMARY DATA'!D:D=$C1789)),"""")
  )
)"),"")</f>
        <v/>
      </c>
      <c r="I1789" s="6" t="str">
        <f>IFERROR(__xludf.DUMMYFUNCTION("IF(H1789="""","""",
SUM(ARRAYFORMULA(VALUE(SPLIT(H1789,CHAR(10)))))
)"),"")</f>
        <v/>
      </c>
      <c r="J1789" s="2" t="str">
        <f>IFERROR(__xludf.DUMMYFUNCTION("IFERROR(
  TEXTJOIN(CHAR(10),TRUE,FILTER('SUMMARY DATA'!I:I,'SUMMARY DATA'!A:A=$A1789,'SUMMARY DATA'!C:C=$B1789)),
  IF(
    OR(
      ISNUMBER(SEARCH(""CDM CASH DEPOSIT"",$C1789)),
      ISNUMBER(SEARCH(""CASH DEPOSIT"",$C1789)),
      COUNTIF('SUMMARY D"&amp;"ATA'!D:D,$C1789)&lt;&gt;1
    ),
    """",
    IFERROR(TEXTJOIN(CHAR(10),TRUE,FILTER('SUMMARY DATA'!I:I,'SUMMARY DATA'!D:D=$C1789)),"""")
  )
)"),"")</f>
        <v/>
      </c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</row>
    <row r="1790" ht="15.75" customHeight="1" spans="1:27">
      <c r="A1790" s="2"/>
      <c r="B1790" s="2"/>
      <c r="C1790" s="2"/>
      <c r="D1790" s="6"/>
      <c r="E1790" s="4" t="str">
        <f>IFERROR(__xludf.DUMMYFUNCTION("IFERROR(
  TEXTJOIN(CHAR(10),TRUE,FILTER('SUMMARY DATA'!E:E,'SUMMARY DATA'!A:A=$A1790,'SUMMARY DATA'!C:C=$B1790)),
  IF(
    OR(
      ISNUMBER(SEARCH(""CDM CASH DEPOSIT"",$C1790)),
      ISNUMBER(SEARCH(""CASH DEPOSIT"",$C1790)),
      COUNTIF('SUMMARY D"&amp;"ATA'!D:D,$C1790)&lt;&gt;1
    ),
    """",
    IFERROR(TEXTJOIN(CHAR(10),TRUE,FILTER('SUMMARY DATA'!E:E,'SUMMARY DATA'!D:D=$C1790)),"""")
  )
)"),"")</f>
        <v/>
      </c>
      <c r="F1790" s="2" t="str">
        <f>IFERROR(__xludf.DUMMYFUNCTION("IFERROR(
  TEXTJOIN(CHAR(10),TRUE,FILTER('SUMMARY DATA'!F:F,'SUMMARY DATA'!A:A=$A1790,'SUMMARY DATA'!C:C=$B1790)),
  IF(
    OR(
      ISNUMBER(SEARCH(""CDM CASH DEPOSIT"",$C1790)),
      ISNUMBER(SEARCH(""CASH DEPOSIT"",$C1790)),
      COUNTIF('SUMMARY D"&amp;"ATA'!D:D,$C1790)&lt;&gt;1
    ),
    """",
    IFERROR(TEXTJOIN(CHAR(10),TRUE,FILTER('SUMMARY DATA'!F:F,'SUMMARY DATA'!D:D=$C1790)),"""")
  )
)"),"")</f>
        <v/>
      </c>
      <c r="G1790" s="2" t="str">
        <f>IFERROR(__xludf.DUMMYFUNCTION("IFERROR(
  TEXTJOIN(CHAR(10),TRUE,FILTER('SUMMARY DATA'!G:G,'SUMMARY DATA'!A:A=$A1790,'SUMMARY DATA'!C:C=$B1790)),
  IF(
    OR(
      ISNUMBER(SEARCH(""CDM CASH DEPOSIT"",$C1790)),
      ISNUMBER(SEARCH(""CASH DEPOSIT"",$C1790)),
      COUNTIF('SUMMARY D"&amp;"ATA'!D:D,$C1790)&lt;&gt;1
    ),
    """",
    IFERROR(TEXTJOIN(CHAR(10),TRUE,FILTER('SUMMARY DATA'!G:G,'SUMMARY DATA'!D:D=$C1790)),"""")
  )
)"),"")</f>
        <v/>
      </c>
      <c r="H1790" s="6" t="str">
        <f>IFERROR(__xludf.DUMMYFUNCTION("IFERROR(
  TEXTJOIN(CHAR(10),TRUE,FILTER('SUMMARY DATA'!H:H,'SUMMARY DATA'!A:A=$A1790,'SUMMARY DATA'!C:C=$B1790)),
  IF(
    OR(
      ISNUMBER(SEARCH(""CDM CASH DEPOSIT"",$C1790)),
      ISNUMBER(SEARCH(""CASH DEPOSIT"",$C1790)),
      COUNTIF('SUMMARY D"&amp;"ATA'!D:D,$C1790)&lt;&gt;1
    ),
    """",
    IFERROR(TEXTJOIN(CHAR(10),TRUE,FILTER('SUMMARY DATA'!H:H,'SUMMARY DATA'!D:D=$C1790)),"""")
  )
)"),"")</f>
        <v/>
      </c>
      <c r="I1790" s="6" t="str">
        <f>IFERROR(__xludf.DUMMYFUNCTION("IF(H1790="""","""",
SUM(ARRAYFORMULA(VALUE(SPLIT(H1790,CHAR(10)))))
)"),"")</f>
        <v/>
      </c>
      <c r="J1790" s="2" t="str">
        <f>IFERROR(__xludf.DUMMYFUNCTION("IFERROR(
  TEXTJOIN(CHAR(10),TRUE,FILTER('SUMMARY DATA'!I:I,'SUMMARY DATA'!A:A=$A1790,'SUMMARY DATA'!C:C=$B1790)),
  IF(
    OR(
      ISNUMBER(SEARCH(""CDM CASH DEPOSIT"",$C1790)),
      ISNUMBER(SEARCH(""CASH DEPOSIT"",$C1790)),
      COUNTIF('SUMMARY D"&amp;"ATA'!D:D,$C1790)&lt;&gt;1
    ),
    """",
    IFERROR(TEXTJOIN(CHAR(10),TRUE,FILTER('SUMMARY DATA'!I:I,'SUMMARY DATA'!D:D=$C1790)),"""")
  )
)"),"")</f>
        <v/>
      </c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</row>
    <row r="1791" ht="15.75" customHeight="1" spans="1:27">
      <c r="A1791" s="2"/>
      <c r="B1791" s="2"/>
      <c r="C1791" s="2"/>
      <c r="D1791" s="6"/>
      <c r="E1791" s="4" t="str">
        <f>IFERROR(__xludf.DUMMYFUNCTION("IFERROR(
  TEXTJOIN(CHAR(10),TRUE,FILTER('SUMMARY DATA'!E:E,'SUMMARY DATA'!A:A=$A1791,'SUMMARY DATA'!C:C=$B1791)),
  IF(
    OR(
      ISNUMBER(SEARCH(""CDM CASH DEPOSIT"",$C1791)),
      ISNUMBER(SEARCH(""CASH DEPOSIT"",$C1791)),
      COUNTIF('SUMMARY D"&amp;"ATA'!D:D,$C1791)&lt;&gt;1
    ),
    """",
    IFERROR(TEXTJOIN(CHAR(10),TRUE,FILTER('SUMMARY DATA'!E:E,'SUMMARY DATA'!D:D=$C1791)),"""")
  )
)"),"")</f>
        <v/>
      </c>
      <c r="F1791" s="2" t="str">
        <f>IFERROR(__xludf.DUMMYFUNCTION("IFERROR(
  TEXTJOIN(CHAR(10),TRUE,FILTER('SUMMARY DATA'!F:F,'SUMMARY DATA'!A:A=$A1791,'SUMMARY DATA'!C:C=$B1791)),
  IF(
    OR(
      ISNUMBER(SEARCH(""CDM CASH DEPOSIT"",$C1791)),
      ISNUMBER(SEARCH(""CASH DEPOSIT"",$C1791)),
      COUNTIF('SUMMARY D"&amp;"ATA'!D:D,$C1791)&lt;&gt;1
    ),
    """",
    IFERROR(TEXTJOIN(CHAR(10),TRUE,FILTER('SUMMARY DATA'!F:F,'SUMMARY DATA'!D:D=$C1791)),"""")
  )
)"),"")</f>
        <v/>
      </c>
      <c r="G1791" s="2" t="str">
        <f>IFERROR(__xludf.DUMMYFUNCTION("IFERROR(
  TEXTJOIN(CHAR(10),TRUE,FILTER('SUMMARY DATA'!G:G,'SUMMARY DATA'!A:A=$A1791,'SUMMARY DATA'!C:C=$B1791)),
  IF(
    OR(
      ISNUMBER(SEARCH(""CDM CASH DEPOSIT"",$C1791)),
      ISNUMBER(SEARCH(""CASH DEPOSIT"",$C1791)),
      COUNTIF('SUMMARY D"&amp;"ATA'!D:D,$C1791)&lt;&gt;1
    ),
    """",
    IFERROR(TEXTJOIN(CHAR(10),TRUE,FILTER('SUMMARY DATA'!G:G,'SUMMARY DATA'!D:D=$C1791)),"""")
  )
)"),"")</f>
        <v/>
      </c>
      <c r="H1791" s="6" t="str">
        <f>IFERROR(__xludf.DUMMYFUNCTION("IFERROR(
  TEXTJOIN(CHAR(10),TRUE,FILTER('SUMMARY DATA'!H:H,'SUMMARY DATA'!A:A=$A1791,'SUMMARY DATA'!C:C=$B1791)),
  IF(
    OR(
      ISNUMBER(SEARCH(""CDM CASH DEPOSIT"",$C1791)),
      ISNUMBER(SEARCH(""CASH DEPOSIT"",$C1791)),
      COUNTIF('SUMMARY D"&amp;"ATA'!D:D,$C1791)&lt;&gt;1
    ),
    """",
    IFERROR(TEXTJOIN(CHAR(10),TRUE,FILTER('SUMMARY DATA'!H:H,'SUMMARY DATA'!D:D=$C1791)),"""")
  )
)"),"")</f>
        <v/>
      </c>
      <c r="I1791" s="6" t="str">
        <f>IFERROR(__xludf.DUMMYFUNCTION("IF(H1791="""","""",
SUM(ARRAYFORMULA(VALUE(SPLIT(H1791,CHAR(10)))))
)"),"")</f>
        <v/>
      </c>
      <c r="J1791" s="2" t="str">
        <f>IFERROR(__xludf.DUMMYFUNCTION("IFERROR(
  TEXTJOIN(CHAR(10),TRUE,FILTER('SUMMARY DATA'!I:I,'SUMMARY DATA'!A:A=$A1791,'SUMMARY DATA'!C:C=$B1791)),
  IF(
    OR(
      ISNUMBER(SEARCH(""CDM CASH DEPOSIT"",$C1791)),
      ISNUMBER(SEARCH(""CASH DEPOSIT"",$C1791)),
      COUNTIF('SUMMARY D"&amp;"ATA'!D:D,$C1791)&lt;&gt;1
    ),
    """",
    IFERROR(TEXTJOIN(CHAR(10),TRUE,FILTER('SUMMARY DATA'!I:I,'SUMMARY DATA'!D:D=$C1791)),"""")
  )
)"),"")</f>
        <v/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</row>
    <row r="1792" ht="15.75" customHeight="1" spans="1:27">
      <c r="A1792" s="2"/>
      <c r="B1792" s="2"/>
      <c r="C1792" s="2"/>
      <c r="D1792" s="6"/>
      <c r="E1792" s="4" t="str">
        <f>IFERROR(__xludf.DUMMYFUNCTION("IFERROR(
  TEXTJOIN(CHAR(10),TRUE,FILTER('SUMMARY DATA'!E:E,'SUMMARY DATA'!A:A=$A1792,'SUMMARY DATA'!C:C=$B1792)),
  IF(
    OR(
      ISNUMBER(SEARCH(""CDM CASH DEPOSIT"",$C1792)),
      ISNUMBER(SEARCH(""CASH DEPOSIT"",$C1792)),
      COUNTIF('SUMMARY D"&amp;"ATA'!D:D,$C1792)&lt;&gt;1
    ),
    """",
    IFERROR(TEXTJOIN(CHAR(10),TRUE,FILTER('SUMMARY DATA'!E:E,'SUMMARY DATA'!D:D=$C1792)),"""")
  )
)"),"")</f>
        <v/>
      </c>
      <c r="F1792" s="2" t="str">
        <f>IFERROR(__xludf.DUMMYFUNCTION("IFERROR(
  TEXTJOIN(CHAR(10),TRUE,FILTER('SUMMARY DATA'!F:F,'SUMMARY DATA'!A:A=$A1792,'SUMMARY DATA'!C:C=$B1792)),
  IF(
    OR(
      ISNUMBER(SEARCH(""CDM CASH DEPOSIT"",$C1792)),
      ISNUMBER(SEARCH(""CASH DEPOSIT"",$C1792)),
      COUNTIF('SUMMARY D"&amp;"ATA'!D:D,$C1792)&lt;&gt;1
    ),
    """",
    IFERROR(TEXTJOIN(CHAR(10),TRUE,FILTER('SUMMARY DATA'!F:F,'SUMMARY DATA'!D:D=$C1792)),"""")
  )
)"),"")</f>
        <v/>
      </c>
      <c r="G1792" s="2" t="str">
        <f>IFERROR(__xludf.DUMMYFUNCTION("IFERROR(
  TEXTJOIN(CHAR(10),TRUE,FILTER('SUMMARY DATA'!G:G,'SUMMARY DATA'!A:A=$A1792,'SUMMARY DATA'!C:C=$B1792)),
  IF(
    OR(
      ISNUMBER(SEARCH(""CDM CASH DEPOSIT"",$C1792)),
      ISNUMBER(SEARCH(""CASH DEPOSIT"",$C1792)),
      COUNTIF('SUMMARY D"&amp;"ATA'!D:D,$C1792)&lt;&gt;1
    ),
    """",
    IFERROR(TEXTJOIN(CHAR(10),TRUE,FILTER('SUMMARY DATA'!G:G,'SUMMARY DATA'!D:D=$C1792)),"""")
  )
)"),"")</f>
        <v/>
      </c>
      <c r="H1792" s="6" t="str">
        <f>IFERROR(__xludf.DUMMYFUNCTION("IFERROR(
  TEXTJOIN(CHAR(10),TRUE,FILTER('SUMMARY DATA'!H:H,'SUMMARY DATA'!A:A=$A1792,'SUMMARY DATA'!C:C=$B1792)),
  IF(
    OR(
      ISNUMBER(SEARCH(""CDM CASH DEPOSIT"",$C1792)),
      ISNUMBER(SEARCH(""CASH DEPOSIT"",$C1792)),
      COUNTIF('SUMMARY D"&amp;"ATA'!D:D,$C1792)&lt;&gt;1
    ),
    """",
    IFERROR(TEXTJOIN(CHAR(10),TRUE,FILTER('SUMMARY DATA'!H:H,'SUMMARY DATA'!D:D=$C1792)),"""")
  )
)"),"")</f>
        <v/>
      </c>
      <c r="I1792" s="6" t="str">
        <f>IFERROR(__xludf.DUMMYFUNCTION("IF(H1792="""","""",
SUM(ARRAYFORMULA(VALUE(SPLIT(H1792,CHAR(10)))))
)"),"")</f>
        <v/>
      </c>
      <c r="J1792" s="2" t="str">
        <f>IFERROR(__xludf.DUMMYFUNCTION("IFERROR(
  TEXTJOIN(CHAR(10),TRUE,FILTER('SUMMARY DATA'!I:I,'SUMMARY DATA'!A:A=$A1792,'SUMMARY DATA'!C:C=$B1792)),
  IF(
    OR(
      ISNUMBER(SEARCH(""CDM CASH DEPOSIT"",$C1792)),
      ISNUMBER(SEARCH(""CASH DEPOSIT"",$C1792)),
      COUNTIF('SUMMARY D"&amp;"ATA'!D:D,$C1792)&lt;&gt;1
    ),
    """",
    IFERROR(TEXTJOIN(CHAR(10),TRUE,FILTER('SUMMARY DATA'!I:I,'SUMMARY DATA'!D:D=$C1792)),"""")
  )
)"),"")</f>
        <v/>
      </c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</row>
    <row r="1793" ht="15.75" customHeight="1" spans="1:27">
      <c r="A1793" s="2"/>
      <c r="B1793" s="2"/>
      <c r="C1793" s="2"/>
      <c r="D1793" s="6"/>
      <c r="E1793" s="4" t="str">
        <f>IFERROR(__xludf.DUMMYFUNCTION("IFERROR(
  TEXTJOIN(CHAR(10),TRUE,FILTER('SUMMARY DATA'!E:E,'SUMMARY DATA'!A:A=$A1793,'SUMMARY DATA'!C:C=$B1793)),
  IF(
    OR(
      ISNUMBER(SEARCH(""CDM CASH DEPOSIT"",$C1793)),
      ISNUMBER(SEARCH(""CASH DEPOSIT"",$C1793)),
      COUNTIF('SUMMARY D"&amp;"ATA'!D:D,$C1793)&lt;&gt;1
    ),
    """",
    IFERROR(TEXTJOIN(CHAR(10),TRUE,FILTER('SUMMARY DATA'!E:E,'SUMMARY DATA'!D:D=$C1793)),"""")
  )
)"),"")</f>
        <v/>
      </c>
      <c r="F1793" s="2" t="str">
        <f>IFERROR(__xludf.DUMMYFUNCTION("IFERROR(
  TEXTJOIN(CHAR(10),TRUE,FILTER('SUMMARY DATA'!F:F,'SUMMARY DATA'!A:A=$A1793,'SUMMARY DATA'!C:C=$B1793)),
  IF(
    OR(
      ISNUMBER(SEARCH(""CDM CASH DEPOSIT"",$C1793)),
      ISNUMBER(SEARCH(""CASH DEPOSIT"",$C1793)),
      COUNTIF('SUMMARY D"&amp;"ATA'!D:D,$C1793)&lt;&gt;1
    ),
    """",
    IFERROR(TEXTJOIN(CHAR(10),TRUE,FILTER('SUMMARY DATA'!F:F,'SUMMARY DATA'!D:D=$C1793)),"""")
  )
)"),"")</f>
        <v/>
      </c>
      <c r="G1793" s="2" t="str">
        <f>IFERROR(__xludf.DUMMYFUNCTION("IFERROR(
  TEXTJOIN(CHAR(10),TRUE,FILTER('SUMMARY DATA'!G:G,'SUMMARY DATA'!A:A=$A1793,'SUMMARY DATA'!C:C=$B1793)),
  IF(
    OR(
      ISNUMBER(SEARCH(""CDM CASH DEPOSIT"",$C1793)),
      ISNUMBER(SEARCH(""CASH DEPOSIT"",$C1793)),
      COUNTIF('SUMMARY D"&amp;"ATA'!D:D,$C1793)&lt;&gt;1
    ),
    """",
    IFERROR(TEXTJOIN(CHAR(10),TRUE,FILTER('SUMMARY DATA'!G:G,'SUMMARY DATA'!D:D=$C1793)),"""")
  )
)"),"")</f>
        <v/>
      </c>
      <c r="H1793" s="6" t="str">
        <f>IFERROR(__xludf.DUMMYFUNCTION("IFERROR(
  TEXTJOIN(CHAR(10),TRUE,FILTER('SUMMARY DATA'!H:H,'SUMMARY DATA'!A:A=$A1793,'SUMMARY DATA'!C:C=$B1793)),
  IF(
    OR(
      ISNUMBER(SEARCH(""CDM CASH DEPOSIT"",$C1793)),
      ISNUMBER(SEARCH(""CASH DEPOSIT"",$C1793)),
      COUNTIF('SUMMARY D"&amp;"ATA'!D:D,$C1793)&lt;&gt;1
    ),
    """",
    IFERROR(TEXTJOIN(CHAR(10),TRUE,FILTER('SUMMARY DATA'!H:H,'SUMMARY DATA'!D:D=$C1793)),"""")
  )
)"),"")</f>
        <v/>
      </c>
      <c r="I1793" s="6" t="str">
        <f>IFERROR(__xludf.DUMMYFUNCTION("IF(H1793="""","""",
SUM(ARRAYFORMULA(VALUE(SPLIT(H1793,CHAR(10)))))
)"),"")</f>
        <v/>
      </c>
      <c r="J1793" s="2" t="str">
        <f>IFERROR(__xludf.DUMMYFUNCTION("IFERROR(
  TEXTJOIN(CHAR(10),TRUE,FILTER('SUMMARY DATA'!I:I,'SUMMARY DATA'!A:A=$A1793,'SUMMARY DATA'!C:C=$B1793)),
  IF(
    OR(
      ISNUMBER(SEARCH(""CDM CASH DEPOSIT"",$C1793)),
      ISNUMBER(SEARCH(""CASH DEPOSIT"",$C1793)),
      COUNTIF('SUMMARY D"&amp;"ATA'!D:D,$C1793)&lt;&gt;1
    ),
    """",
    IFERROR(TEXTJOIN(CHAR(10),TRUE,FILTER('SUMMARY DATA'!I:I,'SUMMARY DATA'!D:D=$C1793)),"""")
  )
)"),"")</f>
        <v/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</row>
    <row r="1794" ht="15.75" customHeight="1" spans="1:27">
      <c r="A1794" s="2"/>
      <c r="B1794" s="2"/>
      <c r="C1794" s="2"/>
      <c r="D1794" s="6"/>
      <c r="E1794" s="4" t="str">
        <f>IFERROR(__xludf.DUMMYFUNCTION("IFERROR(
  TEXTJOIN(CHAR(10),TRUE,FILTER('SUMMARY DATA'!E:E,'SUMMARY DATA'!A:A=$A1794,'SUMMARY DATA'!C:C=$B1794)),
  IF(
    OR(
      ISNUMBER(SEARCH(""CDM CASH DEPOSIT"",$C1794)),
      ISNUMBER(SEARCH(""CASH DEPOSIT"",$C1794)),
      COUNTIF('SUMMARY D"&amp;"ATA'!D:D,$C1794)&lt;&gt;1
    ),
    """",
    IFERROR(TEXTJOIN(CHAR(10),TRUE,FILTER('SUMMARY DATA'!E:E,'SUMMARY DATA'!D:D=$C1794)),"""")
  )
)"),"")</f>
        <v/>
      </c>
      <c r="F1794" s="2" t="str">
        <f>IFERROR(__xludf.DUMMYFUNCTION("IFERROR(
  TEXTJOIN(CHAR(10),TRUE,FILTER('SUMMARY DATA'!F:F,'SUMMARY DATA'!A:A=$A1794,'SUMMARY DATA'!C:C=$B1794)),
  IF(
    OR(
      ISNUMBER(SEARCH(""CDM CASH DEPOSIT"",$C1794)),
      ISNUMBER(SEARCH(""CASH DEPOSIT"",$C1794)),
      COUNTIF('SUMMARY D"&amp;"ATA'!D:D,$C1794)&lt;&gt;1
    ),
    """",
    IFERROR(TEXTJOIN(CHAR(10),TRUE,FILTER('SUMMARY DATA'!F:F,'SUMMARY DATA'!D:D=$C1794)),"""")
  )
)"),"")</f>
        <v/>
      </c>
      <c r="G1794" s="2" t="str">
        <f>IFERROR(__xludf.DUMMYFUNCTION("IFERROR(
  TEXTJOIN(CHAR(10),TRUE,FILTER('SUMMARY DATA'!G:G,'SUMMARY DATA'!A:A=$A1794,'SUMMARY DATA'!C:C=$B1794)),
  IF(
    OR(
      ISNUMBER(SEARCH(""CDM CASH DEPOSIT"",$C1794)),
      ISNUMBER(SEARCH(""CASH DEPOSIT"",$C1794)),
      COUNTIF('SUMMARY D"&amp;"ATA'!D:D,$C1794)&lt;&gt;1
    ),
    """",
    IFERROR(TEXTJOIN(CHAR(10),TRUE,FILTER('SUMMARY DATA'!G:G,'SUMMARY DATA'!D:D=$C1794)),"""")
  )
)"),"")</f>
        <v/>
      </c>
      <c r="H1794" s="6" t="str">
        <f>IFERROR(__xludf.DUMMYFUNCTION("IFERROR(
  TEXTJOIN(CHAR(10),TRUE,FILTER('SUMMARY DATA'!H:H,'SUMMARY DATA'!A:A=$A1794,'SUMMARY DATA'!C:C=$B1794)),
  IF(
    OR(
      ISNUMBER(SEARCH(""CDM CASH DEPOSIT"",$C1794)),
      ISNUMBER(SEARCH(""CASH DEPOSIT"",$C1794)),
      COUNTIF('SUMMARY D"&amp;"ATA'!D:D,$C1794)&lt;&gt;1
    ),
    """",
    IFERROR(TEXTJOIN(CHAR(10),TRUE,FILTER('SUMMARY DATA'!H:H,'SUMMARY DATA'!D:D=$C1794)),"""")
  )
)"),"")</f>
        <v/>
      </c>
      <c r="I1794" s="6" t="str">
        <f>IFERROR(__xludf.DUMMYFUNCTION("IF(H1794="""","""",
SUM(ARRAYFORMULA(VALUE(SPLIT(H1794,CHAR(10)))))
)"),"")</f>
        <v/>
      </c>
      <c r="J1794" s="2" t="str">
        <f>IFERROR(__xludf.DUMMYFUNCTION("IFERROR(
  TEXTJOIN(CHAR(10),TRUE,FILTER('SUMMARY DATA'!I:I,'SUMMARY DATA'!A:A=$A1794,'SUMMARY DATA'!C:C=$B1794)),
  IF(
    OR(
      ISNUMBER(SEARCH(""CDM CASH DEPOSIT"",$C1794)),
      ISNUMBER(SEARCH(""CASH DEPOSIT"",$C1794)),
      COUNTIF('SUMMARY D"&amp;"ATA'!D:D,$C1794)&lt;&gt;1
    ),
    """",
    IFERROR(TEXTJOIN(CHAR(10),TRUE,FILTER('SUMMARY DATA'!I:I,'SUMMARY DATA'!D:D=$C1794)),"""")
  )
)"),"")</f>
        <v/>
      </c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</row>
    <row r="1795" ht="15.75" customHeight="1" spans="1:27">
      <c r="A1795" s="2"/>
      <c r="B1795" s="2"/>
      <c r="C1795" s="2"/>
      <c r="D1795" s="6"/>
      <c r="E1795" s="4" t="str">
        <f>IFERROR(__xludf.DUMMYFUNCTION("IFERROR(
  TEXTJOIN(CHAR(10),TRUE,FILTER('SUMMARY DATA'!E:E,'SUMMARY DATA'!A:A=$A1795,'SUMMARY DATA'!C:C=$B1795)),
  IF(
    OR(
      ISNUMBER(SEARCH(""CDM CASH DEPOSIT"",$C1795)),
      ISNUMBER(SEARCH(""CASH DEPOSIT"",$C1795)),
      COUNTIF('SUMMARY D"&amp;"ATA'!D:D,$C1795)&lt;&gt;1
    ),
    """",
    IFERROR(TEXTJOIN(CHAR(10),TRUE,FILTER('SUMMARY DATA'!E:E,'SUMMARY DATA'!D:D=$C1795)),"""")
  )
)"),"")</f>
        <v/>
      </c>
      <c r="F1795" s="2" t="str">
        <f>IFERROR(__xludf.DUMMYFUNCTION("IFERROR(
  TEXTJOIN(CHAR(10),TRUE,FILTER('SUMMARY DATA'!F:F,'SUMMARY DATA'!A:A=$A1795,'SUMMARY DATA'!C:C=$B1795)),
  IF(
    OR(
      ISNUMBER(SEARCH(""CDM CASH DEPOSIT"",$C1795)),
      ISNUMBER(SEARCH(""CASH DEPOSIT"",$C1795)),
      COUNTIF('SUMMARY D"&amp;"ATA'!D:D,$C1795)&lt;&gt;1
    ),
    """",
    IFERROR(TEXTJOIN(CHAR(10),TRUE,FILTER('SUMMARY DATA'!F:F,'SUMMARY DATA'!D:D=$C1795)),"""")
  )
)"),"")</f>
        <v/>
      </c>
      <c r="G1795" s="2" t="str">
        <f>IFERROR(__xludf.DUMMYFUNCTION("IFERROR(
  TEXTJOIN(CHAR(10),TRUE,FILTER('SUMMARY DATA'!G:G,'SUMMARY DATA'!A:A=$A1795,'SUMMARY DATA'!C:C=$B1795)),
  IF(
    OR(
      ISNUMBER(SEARCH(""CDM CASH DEPOSIT"",$C1795)),
      ISNUMBER(SEARCH(""CASH DEPOSIT"",$C1795)),
      COUNTIF('SUMMARY D"&amp;"ATA'!D:D,$C1795)&lt;&gt;1
    ),
    """",
    IFERROR(TEXTJOIN(CHAR(10),TRUE,FILTER('SUMMARY DATA'!G:G,'SUMMARY DATA'!D:D=$C1795)),"""")
  )
)"),"")</f>
        <v/>
      </c>
      <c r="H1795" s="6" t="str">
        <f>IFERROR(__xludf.DUMMYFUNCTION("IFERROR(
  TEXTJOIN(CHAR(10),TRUE,FILTER('SUMMARY DATA'!H:H,'SUMMARY DATA'!A:A=$A1795,'SUMMARY DATA'!C:C=$B1795)),
  IF(
    OR(
      ISNUMBER(SEARCH(""CDM CASH DEPOSIT"",$C1795)),
      ISNUMBER(SEARCH(""CASH DEPOSIT"",$C1795)),
      COUNTIF('SUMMARY D"&amp;"ATA'!D:D,$C1795)&lt;&gt;1
    ),
    """",
    IFERROR(TEXTJOIN(CHAR(10),TRUE,FILTER('SUMMARY DATA'!H:H,'SUMMARY DATA'!D:D=$C1795)),"""")
  )
)"),"")</f>
        <v/>
      </c>
      <c r="I1795" s="6" t="str">
        <f>IFERROR(__xludf.DUMMYFUNCTION("IF(H1795="""","""",
SUM(ARRAYFORMULA(VALUE(SPLIT(H1795,CHAR(10)))))
)"),"")</f>
        <v/>
      </c>
      <c r="J1795" s="2" t="str">
        <f>IFERROR(__xludf.DUMMYFUNCTION("IFERROR(
  TEXTJOIN(CHAR(10),TRUE,FILTER('SUMMARY DATA'!I:I,'SUMMARY DATA'!A:A=$A1795,'SUMMARY DATA'!C:C=$B1795)),
  IF(
    OR(
      ISNUMBER(SEARCH(""CDM CASH DEPOSIT"",$C1795)),
      ISNUMBER(SEARCH(""CASH DEPOSIT"",$C1795)),
      COUNTIF('SUMMARY D"&amp;"ATA'!D:D,$C1795)&lt;&gt;1
    ),
    """",
    IFERROR(TEXTJOIN(CHAR(10),TRUE,FILTER('SUMMARY DATA'!I:I,'SUMMARY DATA'!D:D=$C1795)),"""")
  )
)"),"")</f>
        <v/>
      </c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</row>
    <row r="1796" ht="15.75" customHeight="1" spans="1:27">
      <c r="A1796" s="2"/>
      <c r="B1796" s="2"/>
      <c r="C1796" s="2"/>
      <c r="D1796" s="6"/>
      <c r="E1796" s="4" t="str">
        <f>IFERROR(__xludf.DUMMYFUNCTION("IFERROR(
  TEXTJOIN(CHAR(10),TRUE,FILTER('SUMMARY DATA'!E:E,'SUMMARY DATA'!A:A=$A1796,'SUMMARY DATA'!C:C=$B1796)),
  IF(
    OR(
      ISNUMBER(SEARCH(""CDM CASH DEPOSIT"",$C1796)),
      ISNUMBER(SEARCH(""CASH DEPOSIT"",$C1796)),
      COUNTIF('SUMMARY D"&amp;"ATA'!D:D,$C1796)&lt;&gt;1
    ),
    """",
    IFERROR(TEXTJOIN(CHAR(10),TRUE,FILTER('SUMMARY DATA'!E:E,'SUMMARY DATA'!D:D=$C1796)),"""")
  )
)"),"")</f>
        <v/>
      </c>
      <c r="F1796" s="2" t="str">
        <f>IFERROR(__xludf.DUMMYFUNCTION("IFERROR(
  TEXTJOIN(CHAR(10),TRUE,FILTER('SUMMARY DATA'!F:F,'SUMMARY DATA'!A:A=$A1796,'SUMMARY DATA'!C:C=$B1796)),
  IF(
    OR(
      ISNUMBER(SEARCH(""CDM CASH DEPOSIT"",$C1796)),
      ISNUMBER(SEARCH(""CASH DEPOSIT"",$C1796)),
      COUNTIF('SUMMARY D"&amp;"ATA'!D:D,$C1796)&lt;&gt;1
    ),
    """",
    IFERROR(TEXTJOIN(CHAR(10),TRUE,FILTER('SUMMARY DATA'!F:F,'SUMMARY DATA'!D:D=$C1796)),"""")
  )
)"),"")</f>
        <v/>
      </c>
      <c r="G1796" s="2" t="str">
        <f>IFERROR(__xludf.DUMMYFUNCTION("IFERROR(
  TEXTJOIN(CHAR(10),TRUE,FILTER('SUMMARY DATA'!G:G,'SUMMARY DATA'!A:A=$A1796,'SUMMARY DATA'!C:C=$B1796)),
  IF(
    OR(
      ISNUMBER(SEARCH(""CDM CASH DEPOSIT"",$C1796)),
      ISNUMBER(SEARCH(""CASH DEPOSIT"",$C1796)),
      COUNTIF('SUMMARY D"&amp;"ATA'!D:D,$C1796)&lt;&gt;1
    ),
    """",
    IFERROR(TEXTJOIN(CHAR(10),TRUE,FILTER('SUMMARY DATA'!G:G,'SUMMARY DATA'!D:D=$C1796)),"""")
  )
)"),"")</f>
        <v/>
      </c>
      <c r="H1796" s="6" t="str">
        <f>IFERROR(__xludf.DUMMYFUNCTION("IFERROR(
  TEXTJOIN(CHAR(10),TRUE,FILTER('SUMMARY DATA'!H:H,'SUMMARY DATA'!A:A=$A1796,'SUMMARY DATA'!C:C=$B1796)),
  IF(
    OR(
      ISNUMBER(SEARCH(""CDM CASH DEPOSIT"",$C1796)),
      ISNUMBER(SEARCH(""CASH DEPOSIT"",$C1796)),
      COUNTIF('SUMMARY D"&amp;"ATA'!D:D,$C1796)&lt;&gt;1
    ),
    """",
    IFERROR(TEXTJOIN(CHAR(10),TRUE,FILTER('SUMMARY DATA'!H:H,'SUMMARY DATA'!D:D=$C1796)),"""")
  )
)"),"")</f>
        <v/>
      </c>
      <c r="I1796" s="6" t="str">
        <f>IFERROR(__xludf.DUMMYFUNCTION("IF(H1796="""","""",
SUM(ARRAYFORMULA(VALUE(SPLIT(H1796,CHAR(10)))))
)"),"")</f>
        <v/>
      </c>
      <c r="J1796" s="2" t="str">
        <f>IFERROR(__xludf.DUMMYFUNCTION("IFERROR(
  TEXTJOIN(CHAR(10),TRUE,FILTER('SUMMARY DATA'!I:I,'SUMMARY DATA'!A:A=$A1796,'SUMMARY DATA'!C:C=$B1796)),
  IF(
    OR(
      ISNUMBER(SEARCH(""CDM CASH DEPOSIT"",$C1796)),
      ISNUMBER(SEARCH(""CASH DEPOSIT"",$C1796)),
      COUNTIF('SUMMARY D"&amp;"ATA'!D:D,$C1796)&lt;&gt;1
    ),
    """",
    IFERROR(TEXTJOIN(CHAR(10),TRUE,FILTER('SUMMARY DATA'!I:I,'SUMMARY DATA'!D:D=$C1796)),"""")
  )
)"),"")</f>
        <v/>
      </c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</row>
    <row r="1797" ht="15.75" customHeight="1" spans="1:27">
      <c r="A1797" s="2"/>
      <c r="B1797" s="2"/>
      <c r="C1797" s="2"/>
      <c r="D1797" s="6"/>
      <c r="E1797" s="4" t="str">
        <f>IFERROR(__xludf.DUMMYFUNCTION("IFERROR(
  TEXTJOIN(CHAR(10),TRUE,FILTER('SUMMARY DATA'!E:E,'SUMMARY DATA'!A:A=$A1797,'SUMMARY DATA'!C:C=$B1797)),
  IF(
    OR(
      ISNUMBER(SEARCH(""CDM CASH DEPOSIT"",$C1797)),
      ISNUMBER(SEARCH(""CASH DEPOSIT"",$C1797)),
      COUNTIF('SUMMARY D"&amp;"ATA'!D:D,$C1797)&lt;&gt;1
    ),
    """",
    IFERROR(TEXTJOIN(CHAR(10),TRUE,FILTER('SUMMARY DATA'!E:E,'SUMMARY DATA'!D:D=$C1797)),"""")
  )
)"),"")</f>
        <v/>
      </c>
      <c r="F1797" s="2" t="str">
        <f>IFERROR(__xludf.DUMMYFUNCTION("IFERROR(
  TEXTJOIN(CHAR(10),TRUE,FILTER('SUMMARY DATA'!F:F,'SUMMARY DATA'!A:A=$A1797,'SUMMARY DATA'!C:C=$B1797)),
  IF(
    OR(
      ISNUMBER(SEARCH(""CDM CASH DEPOSIT"",$C1797)),
      ISNUMBER(SEARCH(""CASH DEPOSIT"",$C1797)),
      COUNTIF('SUMMARY D"&amp;"ATA'!D:D,$C1797)&lt;&gt;1
    ),
    """",
    IFERROR(TEXTJOIN(CHAR(10),TRUE,FILTER('SUMMARY DATA'!F:F,'SUMMARY DATA'!D:D=$C1797)),"""")
  )
)"),"")</f>
        <v/>
      </c>
      <c r="G1797" s="2" t="str">
        <f>IFERROR(__xludf.DUMMYFUNCTION("IFERROR(
  TEXTJOIN(CHAR(10),TRUE,FILTER('SUMMARY DATA'!G:G,'SUMMARY DATA'!A:A=$A1797,'SUMMARY DATA'!C:C=$B1797)),
  IF(
    OR(
      ISNUMBER(SEARCH(""CDM CASH DEPOSIT"",$C1797)),
      ISNUMBER(SEARCH(""CASH DEPOSIT"",$C1797)),
      COUNTIF('SUMMARY D"&amp;"ATA'!D:D,$C1797)&lt;&gt;1
    ),
    """",
    IFERROR(TEXTJOIN(CHAR(10),TRUE,FILTER('SUMMARY DATA'!G:G,'SUMMARY DATA'!D:D=$C1797)),"""")
  )
)"),"")</f>
        <v/>
      </c>
      <c r="H1797" s="6" t="str">
        <f>IFERROR(__xludf.DUMMYFUNCTION("IFERROR(
  TEXTJOIN(CHAR(10),TRUE,FILTER('SUMMARY DATA'!H:H,'SUMMARY DATA'!A:A=$A1797,'SUMMARY DATA'!C:C=$B1797)),
  IF(
    OR(
      ISNUMBER(SEARCH(""CDM CASH DEPOSIT"",$C1797)),
      ISNUMBER(SEARCH(""CASH DEPOSIT"",$C1797)),
      COUNTIF('SUMMARY D"&amp;"ATA'!D:D,$C1797)&lt;&gt;1
    ),
    """",
    IFERROR(TEXTJOIN(CHAR(10),TRUE,FILTER('SUMMARY DATA'!H:H,'SUMMARY DATA'!D:D=$C1797)),"""")
  )
)"),"")</f>
        <v/>
      </c>
      <c r="I1797" s="6" t="str">
        <f>IFERROR(__xludf.DUMMYFUNCTION("IF(H1797="""","""",
SUM(ARRAYFORMULA(VALUE(SPLIT(H1797,CHAR(10)))))
)"),"")</f>
        <v/>
      </c>
      <c r="J1797" s="2" t="str">
        <f>IFERROR(__xludf.DUMMYFUNCTION("IFERROR(
  TEXTJOIN(CHAR(10),TRUE,FILTER('SUMMARY DATA'!I:I,'SUMMARY DATA'!A:A=$A1797,'SUMMARY DATA'!C:C=$B1797)),
  IF(
    OR(
      ISNUMBER(SEARCH(""CDM CASH DEPOSIT"",$C1797)),
      ISNUMBER(SEARCH(""CASH DEPOSIT"",$C1797)),
      COUNTIF('SUMMARY D"&amp;"ATA'!D:D,$C1797)&lt;&gt;1
    ),
    """",
    IFERROR(TEXTJOIN(CHAR(10),TRUE,FILTER('SUMMARY DATA'!I:I,'SUMMARY DATA'!D:D=$C1797)),"""")
  )
)"),"")</f>
        <v/>
      </c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</row>
    <row r="1798" ht="15.75" customHeight="1" spans="1:27">
      <c r="A1798" s="2"/>
      <c r="B1798" s="2"/>
      <c r="C1798" s="2"/>
      <c r="D1798" s="6"/>
      <c r="E1798" s="4" t="str">
        <f>IFERROR(__xludf.DUMMYFUNCTION("IFERROR(
  TEXTJOIN(CHAR(10),TRUE,FILTER('SUMMARY DATA'!E:E,'SUMMARY DATA'!A:A=$A1798,'SUMMARY DATA'!C:C=$B1798)),
  IF(
    OR(
      ISNUMBER(SEARCH(""CDM CASH DEPOSIT"",$C1798)),
      ISNUMBER(SEARCH(""CASH DEPOSIT"",$C1798)),
      COUNTIF('SUMMARY D"&amp;"ATA'!D:D,$C1798)&lt;&gt;1
    ),
    """",
    IFERROR(TEXTJOIN(CHAR(10),TRUE,FILTER('SUMMARY DATA'!E:E,'SUMMARY DATA'!D:D=$C1798)),"""")
  )
)"),"")</f>
        <v/>
      </c>
      <c r="F1798" s="2" t="str">
        <f>IFERROR(__xludf.DUMMYFUNCTION("IFERROR(
  TEXTJOIN(CHAR(10),TRUE,FILTER('SUMMARY DATA'!F:F,'SUMMARY DATA'!A:A=$A1798,'SUMMARY DATA'!C:C=$B1798)),
  IF(
    OR(
      ISNUMBER(SEARCH(""CDM CASH DEPOSIT"",$C1798)),
      ISNUMBER(SEARCH(""CASH DEPOSIT"",$C1798)),
      COUNTIF('SUMMARY D"&amp;"ATA'!D:D,$C1798)&lt;&gt;1
    ),
    """",
    IFERROR(TEXTJOIN(CHAR(10),TRUE,FILTER('SUMMARY DATA'!F:F,'SUMMARY DATA'!D:D=$C1798)),"""")
  )
)"),"")</f>
        <v/>
      </c>
      <c r="G1798" s="2" t="str">
        <f>IFERROR(__xludf.DUMMYFUNCTION("IFERROR(
  TEXTJOIN(CHAR(10),TRUE,FILTER('SUMMARY DATA'!G:G,'SUMMARY DATA'!A:A=$A1798,'SUMMARY DATA'!C:C=$B1798)),
  IF(
    OR(
      ISNUMBER(SEARCH(""CDM CASH DEPOSIT"",$C1798)),
      ISNUMBER(SEARCH(""CASH DEPOSIT"",$C1798)),
      COUNTIF('SUMMARY D"&amp;"ATA'!D:D,$C1798)&lt;&gt;1
    ),
    """",
    IFERROR(TEXTJOIN(CHAR(10),TRUE,FILTER('SUMMARY DATA'!G:G,'SUMMARY DATA'!D:D=$C1798)),"""")
  )
)"),"")</f>
        <v/>
      </c>
      <c r="H1798" s="6" t="str">
        <f>IFERROR(__xludf.DUMMYFUNCTION("IFERROR(
  TEXTJOIN(CHAR(10),TRUE,FILTER('SUMMARY DATA'!H:H,'SUMMARY DATA'!A:A=$A1798,'SUMMARY DATA'!C:C=$B1798)),
  IF(
    OR(
      ISNUMBER(SEARCH(""CDM CASH DEPOSIT"",$C1798)),
      ISNUMBER(SEARCH(""CASH DEPOSIT"",$C1798)),
      COUNTIF('SUMMARY D"&amp;"ATA'!D:D,$C1798)&lt;&gt;1
    ),
    """",
    IFERROR(TEXTJOIN(CHAR(10),TRUE,FILTER('SUMMARY DATA'!H:H,'SUMMARY DATA'!D:D=$C1798)),"""")
  )
)"),"")</f>
        <v/>
      </c>
      <c r="I1798" s="6" t="str">
        <f>IFERROR(__xludf.DUMMYFUNCTION("IF(H1798="""","""",
SUM(ARRAYFORMULA(VALUE(SPLIT(H1798,CHAR(10)))))
)"),"")</f>
        <v/>
      </c>
      <c r="J1798" s="2" t="str">
        <f>IFERROR(__xludf.DUMMYFUNCTION("IFERROR(
  TEXTJOIN(CHAR(10),TRUE,FILTER('SUMMARY DATA'!I:I,'SUMMARY DATA'!A:A=$A1798,'SUMMARY DATA'!C:C=$B1798)),
  IF(
    OR(
      ISNUMBER(SEARCH(""CDM CASH DEPOSIT"",$C1798)),
      ISNUMBER(SEARCH(""CASH DEPOSIT"",$C1798)),
      COUNTIF('SUMMARY D"&amp;"ATA'!D:D,$C1798)&lt;&gt;1
    ),
    """",
    IFERROR(TEXTJOIN(CHAR(10),TRUE,FILTER('SUMMARY DATA'!I:I,'SUMMARY DATA'!D:D=$C1798)),"""")
  )
)"),"")</f>
        <v/>
      </c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</row>
    <row r="1799" ht="15.75" customHeight="1" spans="1:27">
      <c r="A1799" s="2"/>
      <c r="B1799" s="2"/>
      <c r="C1799" s="2"/>
      <c r="D1799" s="6"/>
      <c r="E1799" s="4" t="str">
        <f>IFERROR(__xludf.DUMMYFUNCTION("IFERROR(
  TEXTJOIN(CHAR(10),TRUE,FILTER('SUMMARY DATA'!E:E,'SUMMARY DATA'!A:A=$A1799,'SUMMARY DATA'!C:C=$B1799)),
  IF(
    OR(
      ISNUMBER(SEARCH(""CDM CASH DEPOSIT"",$C1799)),
      ISNUMBER(SEARCH(""CASH DEPOSIT"",$C1799)),
      COUNTIF('SUMMARY D"&amp;"ATA'!D:D,$C1799)&lt;&gt;1
    ),
    """",
    IFERROR(TEXTJOIN(CHAR(10),TRUE,FILTER('SUMMARY DATA'!E:E,'SUMMARY DATA'!D:D=$C1799)),"""")
  )
)"),"")</f>
        <v/>
      </c>
      <c r="F1799" s="2" t="str">
        <f>IFERROR(__xludf.DUMMYFUNCTION("IFERROR(
  TEXTJOIN(CHAR(10),TRUE,FILTER('SUMMARY DATA'!F:F,'SUMMARY DATA'!A:A=$A1799,'SUMMARY DATA'!C:C=$B1799)),
  IF(
    OR(
      ISNUMBER(SEARCH(""CDM CASH DEPOSIT"",$C1799)),
      ISNUMBER(SEARCH(""CASH DEPOSIT"",$C1799)),
      COUNTIF('SUMMARY D"&amp;"ATA'!D:D,$C1799)&lt;&gt;1
    ),
    """",
    IFERROR(TEXTJOIN(CHAR(10),TRUE,FILTER('SUMMARY DATA'!F:F,'SUMMARY DATA'!D:D=$C1799)),"""")
  )
)"),"")</f>
        <v/>
      </c>
      <c r="G1799" s="2" t="str">
        <f>IFERROR(__xludf.DUMMYFUNCTION("IFERROR(
  TEXTJOIN(CHAR(10),TRUE,FILTER('SUMMARY DATA'!G:G,'SUMMARY DATA'!A:A=$A1799,'SUMMARY DATA'!C:C=$B1799)),
  IF(
    OR(
      ISNUMBER(SEARCH(""CDM CASH DEPOSIT"",$C1799)),
      ISNUMBER(SEARCH(""CASH DEPOSIT"",$C1799)),
      COUNTIF('SUMMARY D"&amp;"ATA'!D:D,$C1799)&lt;&gt;1
    ),
    """",
    IFERROR(TEXTJOIN(CHAR(10),TRUE,FILTER('SUMMARY DATA'!G:G,'SUMMARY DATA'!D:D=$C1799)),"""")
  )
)"),"")</f>
        <v/>
      </c>
      <c r="H1799" s="6" t="str">
        <f>IFERROR(__xludf.DUMMYFUNCTION("IFERROR(
  TEXTJOIN(CHAR(10),TRUE,FILTER('SUMMARY DATA'!H:H,'SUMMARY DATA'!A:A=$A1799,'SUMMARY DATA'!C:C=$B1799)),
  IF(
    OR(
      ISNUMBER(SEARCH(""CDM CASH DEPOSIT"",$C1799)),
      ISNUMBER(SEARCH(""CASH DEPOSIT"",$C1799)),
      COUNTIF('SUMMARY D"&amp;"ATA'!D:D,$C1799)&lt;&gt;1
    ),
    """",
    IFERROR(TEXTJOIN(CHAR(10),TRUE,FILTER('SUMMARY DATA'!H:H,'SUMMARY DATA'!D:D=$C1799)),"""")
  )
)"),"")</f>
        <v/>
      </c>
      <c r="I1799" s="6" t="str">
        <f>IFERROR(__xludf.DUMMYFUNCTION("IF(H1799="""","""",
SUM(ARRAYFORMULA(VALUE(SPLIT(H1799,CHAR(10)))))
)"),"")</f>
        <v/>
      </c>
      <c r="J1799" s="2" t="str">
        <f>IFERROR(__xludf.DUMMYFUNCTION("IFERROR(
  TEXTJOIN(CHAR(10),TRUE,FILTER('SUMMARY DATA'!I:I,'SUMMARY DATA'!A:A=$A1799,'SUMMARY DATA'!C:C=$B1799)),
  IF(
    OR(
      ISNUMBER(SEARCH(""CDM CASH DEPOSIT"",$C1799)),
      ISNUMBER(SEARCH(""CASH DEPOSIT"",$C1799)),
      COUNTIF('SUMMARY D"&amp;"ATA'!D:D,$C1799)&lt;&gt;1
    ),
    """",
    IFERROR(TEXTJOIN(CHAR(10),TRUE,FILTER('SUMMARY DATA'!I:I,'SUMMARY DATA'!D:D=$C1799)),"""")
  )
)"),"")</f>
        <v/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</row>
    <row r="1800" ht="15.75" customHeight="1" spans="1:27">
      <c r="A1800" s="2"/>
      <c r="B1800" s="2"/>
      <c r="C1800" s="2"/>
      <c r="D1800" s="6"/>
      <c r="E1800" s="4" t="str">
        <f>IFERROR(__xludf.DUMMYFUNCTION("IFERROR(
  TEXTJOIN(CHAR(10),TRUE,FILTER('SUMMARY DATA'!E:E,'SUMMARY DATA'!A:A=$A1800,'SUMMARY DATA'!C:C=$B1800)),
  IF(
    OR(
      ISNUMBER(SEARCH(""CDM CASH DEPOSIT"",$C1800)),
      ISNUMBER(SEARCH(""CASH DEPOSIT"",$C1800)),
      COUNTIF('SUMMARY D"&amp;"ATA'!D:D,$C1800)&lt;&gt;1
    ),
    """",
    IFERROR(TEXTJOIN(CHAR(10),TRUE,FILTER('SUMMARY DATA'!E:E,'SUMMARY DATA'!D:D=$C1800)),"""")
  )
)"),"")</f>
        <v/>
      </c>
      <c r="F1800" s="2" t="str">
        <f>IFERROR(__xludf.DUMMYFUNCTION("IFERROR(
  TEXTJOIN(CHAR(10),TRUE,FILTER('SUMMARY DATA'!F:F,'SUMMARY DATA'!A:A=$A1800,'SUMMARY DATA'!C:C=$B1800)),
  IF(
    OR(
      ISNUMBER(SEARCH(""CDM CASH DEPOSIT"",$C1800)),
      ISNUMBER(SEARCH(""CASH DEPOSIT"",$C1800)),
      COUNTIF('SUMMARY D"&amp;"ATA'!D:D,$C1800)&lt;&gt;1
    ),
    """",
    IFERROR(TEXTJOIN(CHAR(10),TRUE,FILTER('SUMMARY DATA'!F:F,'SUMMARY DATA'!D:D=$C1800)),"""")
  )
)"),"")</f>
        <v/>
      </c>
      <c r="G1800" s="2" t="str">
        <f>IFERROR(__xludf.DUMMYFUNCTION("IFERROR(
  TEXTJOIN(CHAR(10),TRUE,FILTER('SUMMARY DATA'!G:G,'SUMMARY DATA'!A:A=$A1800,'SUMMARY DATA'!C:C=$B1800)),
  IF(
    OR(
      ISNUMBER(SEARCH(""CDM CASH DEPOSIT"",$C1800)),
      ISNUMBER(SEARCH(""CASH DEPOSIT"",$C1800)),
      COUNTIF('SUMMARY D"&amp;"ATA'!D:D,$C1800)&lt;&gt;1
    ),
    """",
    IFERROR(TEXTJOIN(CHAR(10),TRUE,FILTER('SUMMARY DATA'!G:G,'SUMMARY DATA'!D:D=$C1800)),"""")
  )
)"),"")</f>
        <v/>
      </c>
      <c r="H1800" s="6" t="str">
        <f>IFERROR(__xludf.DUMMYFUNCTION("IFERROR(
  TEXTJOIN(CHAR(10),TRUE,FILTER('SUMMARY DATA'!H:H,'SUMMARY DATA'!A:A=$A1800,'SUMMARY DATA'!C:C=$B1800)),
  IF(
    OR(
      ISNUMBER(SEARCH(""CDM CASH DEPOSIT"",$C1800)),
      ISNUMBER(SEARCH(""CASH DEPOSIT"",$C1800)),
      COUNTIF('SUMMARY D"&amp;"ATA'!D:D,$C1800)&lt;&gt;1
    ),
    """",
    IFERROR(TEXTJOIN(CHAR(10),TRUE,FILTER('SUMMARY DATA'!H:H,'SUMMARY DATA'!D:D=$C1800)),"""")
  )
)"),"")</f>
        <v/>
      </c>
      <c r="I1800" s="6" t="str">
        <f>IFERROR(__xludf.DUMMYFUNCTION("IF(H1800="""","""",
SUM(ARRAYFORMULA(VALUE(SPLIT(H1800,CHAR(10)))))
)"),"")</f>
        <v/>
      </c>
      <c r="J1800" s="2" t="str">
        <f>IFERROR(__xludf.DUMMYFUNCTION("IFERROR(
  TEXTJOIN(CHAR(10),TRUE,FILTER('SUMMARY DATA'!I:I,'SUMMARY DATA'!A:A=$A1800,'SUMMARY DATA'!C:C=$B1800)),
  IF(
    OR(
      ISNUMBER(SEARCH(""CDM CASH DEPOSIT"",$C1800)),
      ISNUMBER(SEARCH(""CASH DEPOSIT"",$C1800)),
      COUNTIF('SUMMARY D"&amp;"ATA'!D:D,$C1800)&lt;&gt;1
    ),
    """",
    IFERROR(TEXTJOIN(CHAR(10),TRUE,FILTER('SUMMARY DATA'!I:I,'SUMMARY DATA'!D:D=$C1800)),"""")
  )
)"),"")</f>
        <v/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</row>
    <row r="1801" ht="15.75" customHeight="1" spans="1:27">
      <c r="A1801" s="2"/>
      <c r="B1801" s="2"/>
      <c r="C1801" s="2"/>
      <c r="D1801" s="6"/>
      <c r="E1801" s="4" t="str">
        <f>IFERROR(__xludf.DUMMYFUNCTION("IFERROR(
  TEXTJOIN(CHAR(10),TRUE,FILTER('SUMMARY DATA'!E:E,'SUMMARY DATA'!A:A=$A1801,'SUMMARY DATA'!C:C=$B1801)),
  IF(
    OR(
      ISNUMBER(SEARCH(""CDM CASH DEPOSIT"",$C1801)),
      ISNUMBER(SEARCH(""CASH DEPOSIT"",$C1801)),
      COUNTIF('SUMMARY D"&amp;"ATA'!D:D,$C1801)&lt;&gt;1
    ),
    """",
    IFERROR(TEXTJOIN(CHAR(10),TRUE,FILTER('SUMMARY DATA'!E:E,'SUMMARY DATA'!D:D=$C1801)),"""")
  )
)"),"")</f>
        <v/>
      </c>
      <c r="F1801" s="2" t="str">
        <f>IFERROR(__xludf.DUMMYFUNCTION("IFERROR(
  TEXTJOIN(CHAR(10),TRUE,FILTER('SUMMARY DATA'!F:F,'SUMMARY DATA'!A:A=$A1801,'SUMMARY DATA'!C:C=$B1801)),
  IF(
    OR(
      ISNUMBER(SEARCH(""CDM CASH DEPOSIT"",$C1801)),
      ISNUMBER(SEARCH(""CASH DEPOSIT"",$C1801)),
      COUNTIF('SUMMARY D"&amp;"ATA'!D:D,$C1801)&lt;&gt;1
    ),
    """",
    IFERROR(TEXTJOIN(CHAR(10),TRUE,FILTER('SUMMARY DATA'!F:F,'SUMMARY DATA'!D:D=$C1801)),"""")
  )
)"),"")</f>
        <v/>
      </c>
      <c r="G1801" s="2" t="str">
        <f>IFERROR(__xludf.DUMMYFUNCTION("IFERROR(
  TEXTJOIN(CHAR(10),TRUE,FILTER('SUMMARY DATA'!G:G,'SUMMARY DATA'!A:A=$A1801,'SUMMARY DATA'!C:C=$B1801)),
  IF(
    OR(
      ISNUMBER(SEARCH(""CDM CASH DEPOSIT"",$C1801)),
      ISNUMBER(SEARCH(""CASH DEPOSIT"",$C1801)),
      COUNTIF('SUMMARY D"&amp;"ATA'!D:D,$C1801)&lt;&gt;1
    ),
    """",
    IFERROR(TEXTJOIN(CHAR(10),TRUE,FILTER('SUMMARY DATA'!G:G,'SUMMARY DATA'!D:D=$C1801)),"""")
  )
)"),"")</f>
        <v/>
      </c>
      <c r="H1801" s="6" t="str">
        <f>IFERROR(__xludf.DUMMYFUNCTION("IFERROR(
  TEXTJOIN(CHAR(10),TRUE,FILTER('SUMMARY DATA'!H:H,'SUMMARY DATA'!A:A=$A1801,'SUMMARY DATA'!C:C=$B1801)),
  IF(
    OR(
      ISNUMBER(SEARCH(""CDM CASH DEPOSIT"",$C1801)),
      ISNUMBER(SEARCH(""CASH DEPOSIT"",$C1801)),
      COUNTIF('SUMMARY D"&amp;"ATA'!D:D,$C1801)&lt;&gt;1
    ),
    """",
    IFERROR(TEXTJOIN(CHAR(10),TRUE,FILTER('SUMMARY DATA'!H:H,'SUMMARY DATA'!D:D=$C1801)),"""")
  )
)"),"")</f>
        <v/>
      </c>
      <c r="I1801" s="6" t="str">
        <f>IFERROR(__xludf.DUMMYFUNCTION("IF(H1801="""","""",
SUM(ARRAYFORMULA(VALUE(SPLIT(H1801,CHAR(10)))))
)"),"")</f>
        <v/>
      </c>
      <c r="J1801" s="2" t="str">
        <f>IFERROR(__xludf.DUMMYFUNCTION("IFERROR(
  TEXTJOIN(CHAR(10),TRUE,FILTER('SUMMARY DATA'!I:I,'SUMMARY DATA'!A:A=$A1801,'SUMMARY DATA'!C:C=$B1801)),
  IF(
    OR(
      ISNUMBER(SEARCH(""CDM CASH DEPOSIT"",$C1801)),
      ISNUMBER(SEARCH(""CASH DEPOSIT"",$C1801)),
      COUNTIF('SUMMARY D"&amp;"ATA'!D:D,$C1801)&lt;&gt;1
    ),
    """",
    IFERROR(TEXTJOIN(CHAR(10),TRUE,FILTER('SUMMARY DATA'!I:I,'SUMMARY DATA'!D:D=$C1801)),"""")
  )
)"),"")</f>
        <v/>
      </c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</row>
    <row r="1802" ht="15.75" customHeight="1" spans="1:27">
      <c r="A1802" s="2"/>
      <c r="B1802" s="2"/>
      <c r="C1802" s="2"/>
      <c r="D1802" s="6"/>
      <c r="E1802" s="4" t="str">
        <f>IFERROR(__xludf.DUMMYFUNCTION("IFERROR(
  TEXTJOIN(CHAR(10),TRUE,FILTER('SUMMARY DATA'!E:E,'SUMMARY DATA'!A:A=$A1802,'SUMMARY DATA'!C:C=$B1802)),
  IF(
    OR(
      ISNUMBER(SEARCH(""CDM CASH DEPOSIT"",$C1802)),
      ISNUMBER(SEARCH(""CASH DEPOSIT"",$C1802)),
      COUNTIF('SUMMARY D"&amp;"ATA'!D:D,$C1802)&lt;&gt;1
    ),
    """",
    IFERROR(TEXTJOIN(CHAR(10),TRUE,FILTER('SUMMARY DATA'!E:E,'SUMMARY DATA'!D:D=$C1802)),"""")
  )
)"),"")</f>
        <v/>
      </c>
      <c r="F1802" s="2" t="str">
        <f>IFERROR(__xludf.DUMMYFUNCTION("IFERROR(
  TEXTJOIN(CHAR(10),TRUE,FILTER('SUMMARY DATA'!F:F,'SUMMARY DATA'!A:A=$A1802,'SUMMARY DATA'!C:C=$B1802)),
  IF(
    OR(
      ISNUMBER(SEARCH(""CDM CASH DEPOSIT"",$C1802)),
      ISNUMBER(SEARCH(""CASH DEPOSIT"",$C1802)),
      COUNTIF('SUMMARY D"&amp;"ATA'!D:D,$C1802)&lt;&gt;1
    ),
    """",
    IFERROR(TEXTJOIN(CHAR(10),TRUE,FILTER('SUMMARY DATA'!F:F,'SUMMARY DATA'!D:D=$C1802)),"""")
  )
)"),"")</f>
        <v/>
      </c>
      <c r="G1802" s="2" t="str">
        <f>IFERROR(__xludf.DUMMYFUNCTION("IFERROR(
  TEXTJOIN(CHAR(10),TRUE,FILTER('SUMMARY DATA'!G:G,'SUMMARY DATA'!A:A=$A1802,'SUMMARY DATA'!C:C=$B1802)),
  IF(
    OR(
      ISNUMBER(SEARCH(""CDM CASH DEPOSIT"",$C1802)),
      ISNUMBER(SEARCH(""CASH DEPOSIT"",$C1802)),
      COUNTIF('SUMMARY D"&amp;"ATA'!D:D,$C1802)&lt;&gt;1
    ),
    """",
    IFERROR(TEXTJOIN(CHAR(10),TRUE,FILTER('SUMMARY DATA'!G:G,'SUMMARY DATA'!D:D=$C1802)),"""")
  )
)"),"")</f>
        <v/>
      </c>
      <c r="H1802" s="6" t="str">
        <f>IFERROR(__xludf.DUMMYFUNCTION("IFERROR(
  TEXTJOIN(CHAR(10),TRUE,FILTER('SUMMARY DATA'!H:H,'SUMMARY DATA'!A:A=$A1802,'SUMMARY DATA'!C:C=$B1802)),
  IF(
    OR(
      ISNUMBER(SEARCH(""CDM CASH DEPOSIT"",$C1802)),
      ISNUMBER(SEARCH(""CASH DEPOSIT"",$C1802)),
      COUNTIF('SUMMARY D"&amp;"ATA'!D:D,$C1802)&lt;&gt;1
    ),
    """",
    IFERROR(TEXTJOIN(CHAR(10),TRUE,FILTER('SUMMARY DATA'!H:H,'SUMMARY DATA'!D:D=$C1802)),"""")
  )
)"),"")</f>
        <v/>
      </c>
      <c r="I1802" s="6" t="str">
        <f>IFERROR(__xludf.DUMMYFUNCTION("IF(H1802="""","""",
SUM(ARRAYFORMULA(VALUE(SPLIT(H1802,CHAR(10)))))
)"),"")</f>
        <v/>
      </c>
      <c r="J1802" s="2" t="str">
        <f>IFERROR(__xludf.DUMMYFUNCTION("IFERROR(
  TEXTJOIN(CHAR(10),TRUE,FILTER('SUMMARY DATA'!I:I,'SUMMARY DATA'!A:A=$A1802,'SUMMARY DATA'!C:C=$B1802)),
  IF(
    OR(
      ISNUMBER(SEARCH(""CDM CASH DEPOSIT"",$C1802)),
      ISNUMBER(SEARCH(""CASH DEPOSIT"",$C1802)),
      COUNTIF('SUMMARY D"&amp;"ATA'!D:D,$C1802)&lt;&gt;1
    ),
    """",
    IFERROR(TEXTJOIN(CHAR(10),TRUE,FILTER('SUMMARY DATA'!I:I,'SUMMARY DATA'!D:D=$C1802)),"""")
  )
)"),"")</f>
        <v/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</row>
    <row r="1803" ht="15.75" customHeight="1" spans="1:27">
      <c r="A1803" s="2"/>
      <c r="B1803" s="2"/>
      <c r="C1803" s="2"/>
      <c r="D1803" s="6"/>
      <c r="E1803" s="4" t="str">
        <f>IFERROR(__xludf.DUMMYFUNCTION("IFERROR(
  TEXTJOIN(CHAR(10),TRUE,FILTER('SUMMARY DATA'!E:E,'SUMMARY DATA'!A:A=$A1803,'SUMMARY DATA'!C:C=$B1803)),
  IF(
    OR(
      ISNUMBER(SEARCH(""CDM CASH DEPOSIT"",$C1803)),
      ISNUMBER(SEARCH(""CASH DEPOSIT"",$C1803)),
      COUNTIF('SUMMARY D"&amp;"ATA'!D:D,$C1803)&lt;&gt;1
    ),
    """",
    IFERROR(TEXTJOIN(CHAR(10),TRUE,FILTER('SUMMARY DATA'!E:E,'SUMMARY DATA'!D:D=$C1803)),"""")
  )
)"),"")</f>
        <v/>
      </c>
      <c r="F1803" s="2" t="str">
        <f>IFERROR(__xludf.DUMMYFUNCTION("IFERROR(
  TEXTJOIN(CHAR(10),TRUE,FILTER('SUMMARY DATA'!F:F,'SUMMARY DATA'!A:A=$A1803,'SUMMARY DATA'!C:C=$B1803)),
  IF(
    OR(
      ISNUMBER(SEARCH(""CDM CASH DEPOSIT"",$C1803)),
      ISNUMBER(SEARCH(""CASH DEPOSIT"",$C1803)),
      COUNTIF('SUMMARY D"&amp;"ATA'!D:D,$C1803)&lt;&gt;1
    ),
    """",
    IFERROR(TEXTJOIN(CHAR(10),TRUE,FILTER('SUMMARY DATA'!F:F,'SUMMARY DATA'!D:D=$C1803)),"""")
  )
)"),"")</f>
        <v/>
      </c>
      <c r="G1803" s="2" t="str">
        <f>IFERROR(__xludf.DUMMYFUNCTION("IFERROR(
  TEXTJOIN(CHAR(10),TRUE,FILTER('SUMMARY DATA'!G:G,'SUMMARY DATA'!A:A=$A1803,'SUMMARY DATA'!C:C=$B1803)),
  IF(
    OR(
      ISNUMBER(SEARCH(""CDM CASH DEPOSIT"",$C1803)),
      ISNUMBER(SEARCH(""CASH DEPOSIT"",$C1803)),
      COUNTIF('SUMMARY D"&amp;"ATA'!D:D,$C1803)&lt;&gt;1
    ),
    """",
    IFERROR(TEXTJOIN(CHAR(10),TRUE,FILTER('SUMMARY DATA'!G:G,'SUMMARY DATA'!D:D=$C1803)),"""")
  )
)"),"")</f>
        <v/>
      </c>
      <c r="H1803" s="6" t="str">
        <f>IFERROR(__xludf.DUMMYFUNCTION("IFERROR(
  TEXTJOIN(CHAR(10),TRUE,FILTER('SUMMARY DATA'!H:H,'SUMMARY DATA'!A:A=$A1803,'SUMMARY DATA'!C:C=$B1803)),
  IF(
    OR(
      ISNUMBER(SEARCH(""CDM CASH DEPOSIT"",$C1803)),
      ISNUMBER(SEARCH(""CASH DEPOSIT"",$C1803)),
      COUNTIF('SUMMARY D"&amp;"ATA'!D:D,$C1803)&lt;&gt;1
    ),
    """",
    IFERROR(TEXTJOIN(CHAR(10),TRUE,FILTER('SUMMARY DATA'!H:H,'SUMMARY DATA'!D:D=$C1803)),"""")
  )
)"),"")</f>
        <v/>
      </c>
      <c r="I1803" s="6" t="str">
        <f>IFERROR(__xludf.DUMMYFUNCTION("IF(H1803="""","""",
SUM(ARRAYFORMULA(VALUE(SPLIT(H1803,CHAR(10)))))
)"),"")</f>
        <v/>
      </c>
      <c r="J1803" s="2" t="str">
        <f>IFERROR(__xludf.DUMMYFUNCTION("IFERROR(
  TEXTJOIN(CHAR(10),TRUE,FILTER('SUMMARY DATA'!I:I,'SUMMARY DATA'!A:A=$A1803,'SUMMARY DATA'!C:C=$B1803)),
  IF(
    OR(
      ISNUMBER(SEARCH(""CDM CASH DEPOSIT"",$C1803)),
      ISNUMBER(SEARCH(""CASH DEPOSIT"",$C1803)),
      COUNTIF('SUMMARY D"&amp;"ATA'!D:D,$C1803)&lt;&gt;1
    ),
    """",
    IFERROR(TEXTJOIN(CHAR(10),TRUE,FILTER('SUMMARY DATA'!I:I,'SUMMARY DATA'!D:D=$C1803)),"""")
  )
)"),"")</f>
        <v/>
      </c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</row>
    <row r="1804" ht="15.75" customHeight="1" spans="1:27">
      <c r="A1804" s="2"/>
      <c r="B1804" s="2"/>
      <c r="C1804" s="2"/>
      <c r="D1804" s="6"/>
      <c r="E1804" s="4" t="str">
        <f>IFERROR(__xludf.DUMMYFUNCTION("IFERROR(
  TEXTJOIN(CHAR(10),TRUE,FILTER('SUMMARY DATA'!E:E,'SUMMARY DATA'!A:A=$A1804,'SUMMARY DATA'!C:C=$B1804)),
  IF(
    OR(
      ISNUMBER(SEARCH(""CDM CASH DEPOSIT"",$C1804)),
      ISNUMBER(SEARCH(""CASH DEPOSIT"",$C1804)),
      COUNTIF('SUMMARY D"&amp;"ATA'!D:D,$C1804)&lt;&gt;1
    ),
    """",
    IFERROR(TEXTJOIN(CHAR(10),TRUE,FILTER('SUMMARY DATA'!E:E,'SUMMARY DATA'!D:D=$C1804)),"""")
  )
)"),"")</f>
        <v/>
      </c>
      <c r="F1804" s="2" t="str">
        <f>IFERROR(__xludf.DUMMYFUNCTION("IFERROR(
  TEXTJOIN(CHAR(10),TRUE,FILTER('SUMMARY DATA'!F:F,'SUMMARY DATA'!A:A=$A1804,'SUMMARY DATA'!C:C=$B1804)),
  IF(
    OR(
      ISNUMBER(SEARCH(""CDM CASH DEPOSIT"",$C1804)),
      ISNUMBER(SEARCH(""CASH DEPOSIT"",$C1804)),
      COUNTIF('SUMMARY D"&amp;"ATA'!D:D,$C1804)&lt;&gt;1
    ),
    """",
    IFERROR(TEXTJOIN(CHAR(10),TRUE,FILTER('SUMMARY DATA'!F:F,'SUMMARY DATA'!D:D=$C1804)),"""")
  )
)"),"")</f>
        <v/>
      </c>
      <c r="G1804" s="2" t="str">
        <f>IFERROR(__xludf.DUMMYFUNCTION("IFERROR(
  TEXTJOIN(CHAR(10),TRUE,FILTER('SUMMARY DATA'!G:G,'SUMMARY DATA'!A:A=$A1804,'SUMMARY DATA'!C:C=$B1804)),
  IF(
    OR(
      ISNUMBER(SEARCH(""CDM CASH DEPOSIT"",$C1804)),
      ISNUMBER(SEARCH(""CASH DEPOSIT"",$C1804)),
      COUNTIF('SUMMARY D"&amp;"ATA'!D:D,$C1804)&lt;&gt;1
    ),
    """",
    IFERROR(TEXTJOIN(CHAR(10),TRUE,FILTER('SUMMARY DATA'!G:G,'SUMMARY DATA'!D:D=$C1804)),"""")
  )
)"),"")</f>
        <v/>
      </c>
      <c r="H1804" s="6" t="str">
        <f>IFERROR(__xludf.DUMMYFUNCTION("IFERROR(
  TEXTJOIN(CHAR(10),TRUE,FILTER('SUMMARY DATA'!H:H,'SUMMARY DATA'!A:A=$A1804,'SUMMARY DATA'!C:C=$B1804)),
  IF(
    OR(
      ISNUMBER(SEARCH(""CDM CASH DEPOSIT"",$C1804)),
      ISNUMBER(SEARCH(""CASH DEPOSIT"",$C1804)),
      COUNTIF('SUMMARY D"&amp;"ATA'!D:D,$C1804)&lt;&gt;1
    ),
    """",
    IFERROR(TEXTJOIN(CHAR(10),TRUE,FILTER('SUMMARY DATA'!H:H,'SUMMARY DATA'!D:D=$C1804)),"""")
  )
)"),"")</f>
        <v/>
      </c>
      <c r="I1804" s="6" t="str">
        <f>IFERROR(__xludf.DUMMYFUNCTION("IF(H1804="""","""",
SUM(ARRAYFORMULA(VALUE(SPLIT(H1804,CHAR(10)))))
)"),"")</f>
        <v/>
      </c>
      <c r="J1804" s="2" t="str">
        <f>IFERROR(__xludf.DUMMYFUNCTION("IFERROR(
  TEXTJOIN(CHAR(10),TRUE,FILTER('SUMMARY DATA'!I:I,'SUMMARY DATA'!A:A=$A1804,'SUMMARY DATA'!C:C=$B1804)),
  IF(
    OR(
      ISNUMBER(SEARCH(""CDM CASH DEPOSIT"",$C1804)),
      ISNUMBER(SEARCH(""CASH DEPOSIT"",$C1804)),
      COUNTIF('SUMMARY D"&amp;"ATA'!D:D,$C1804)&lt;&gt;1
    ),
    """",
    IFERROR(TEXTJOIN(CHAR(10),TRUE,FILTER('SUMMARY DATA'!I:I,'SUMMARY DATA'!D:D=$C1804)),"""")
  )
)"),"")</f>
        <v/>
      </c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</row>
    <row r="1805" ht="15.75" customHeight="1" spans="1:27">
      <c r="A1805" s="2"/>
      <c r="B1805" s="2"/>
      <c r="C1805" s="2"/>
      <c r="D1805" s="6"/>
      <c r="E1805" s="4" t="str">
        <f>IFERROR(__xludf.DUMMYFUNCTION("IFERROR(
  TEXTJOIN(CHAR(10),TRUE,FILTER('SUMMARY DATA'!E:E,'SUMMARY DATA'!A:A=$A1805,'SUMMARY DATA'!C:C=$B1805)),
  IF(
    OR(
      ISNUMBER(SEARCH(""CDM CASH DEPOSIT"",$C1805)),
      ISNUMBER(SEARCH(""CASH DEPOSIT"",$C1805)),
      COUNTIF('SUMMARY D"&amp;"ATA'!D:D,$C1805)&lt;&gt;1
    ),
    """",
    IFERROR(TEXTJOIN(CHAR(10),TRUE,FILTER('SUMMARY DATA'!E:E,'SUMMARY DATA'!D:D=$C1805)),"""")
  )
)"),"")</f>
        <v/>
      </c>
      <c r="F1805" s="2" t="str">
        <f>IFERROR(__xludf.DUMMYFUNCTION("IFERROR(
  TEXTJOIN(CHAR(10),TRUE,FILTER('SUMMARY DATA'!F:F,'SUMMARY DATA'!A:A=$A1805,'SUMMARY DATA'!C:C=$B1805)),
  IF(
    OR(
      ISNUMBER(SEARCH(""CDM CASH DEPOSIT"",$C1805)),
      ISNUMBER(SEARCH(""CASH DEPOSIT"",$C1805)),
      COUNTIF('SUMMARY D"&amp;"ATA'!D:D,$C1805)&lt;&gt;1
    ),
    """",
    IFERROR(TEXTJOIN(CHAR(10),TRUE,FILTER('SUMMARY DATA'!F:F,'SUMMARY DATA'!D:D=$C1805)),"""")
  )
)"),"")</f>
        <v/>
      </c>
      <c r="G1805" s="2" t="str">
        <f>IFERROR(__xludf.DUMMYFUNCTION("IFERROR(
  TEXTJOIN(CHAR(10),TRUE,FILTER('SUMMARY DATA'!G:G,'SUMMARY DATA'!A:A=$A1805,'SUMMARY DATA'!C:C=$B1805)),
  IF(
    OR(
      ISNUMBER(SEARCH(""CDM CASH DEPOSIT"",$C1805)),
      ISNUMBER(SEARCH(""CASH DEPOSIT"",$C1805)),
      COUNTIF('SUMMARY D"&amp;"ATA'!D:D,$C1805)&lt;&gt;1
    ),
    """",
    IFERROR(TEXTJOIN(CHAR(10),TRUE,FILTER('SUMMARY DATA'!G:G,'SUMMARY DATA'!D:D=$C1805)),"""")
  )
)"),"")</f>
        <v/>
      </c>
      <c r="H1805" s="6" t="str">
        <f>IFERROR(__xludf.DUMMYFUNCTION("IFERROR(
  TEXTJOIN(CHAR(10),TRUE,FILTER('SUMMARY DATA'!H:H,'SUMMARY DATA'!A:A=$A1805,'SUMMARY DATA'!C:C=$B1805)),
  IF(
    OR(
      ISNUMBER(SEARCH(""CDM CASH DEPOSIT"",$C1805)),
      ISNUMBER(SEARCH(""CASH DEPOSIT"",$C1805)),
      COUNTIF('SUMMARY D"&amp;"ATA'!D:D,$C1805)&lt;&gt;1
    ),
    """",
    IFERROR(TEXTJOIN(CHAR(10),TRUE,FILTER('SUMMARY DATA'!H:H,'SUMMARY DATA'!D:D=$C1805)),"""")
  )
)"),"")</f>
        <v/>
      </c>
      <c r="I1805" s="6" t="str">
        <f>IFERROR(__xludf.DUMMYFUNCTION("IF(H1805="""","""",
SUM(ARRAYFORMULA(VALUE(SPLIT(H1805,CHAR(10)))))
)"),"")</f>
        <v/>
      </c>
      <c r="J1805" s="2" t="str">
        <f>IFERROR(__xludf.DUMMYFUNCTION("IFERROR(
  TEXTJOIN(CHAR(10),TRUE,FILTER('SUMMARY DATA'!I:I,'SUMMARY DATA'!A:A=$A1805,'SUMMARY DATA'!C:C=$B1805)),
  IF(
    OR(
      ISNUMBER(SEARCH(""CDM CASH DEPOSIT"",$C1805)),
      ISNUMBER(SEARCH(""CASH DEPOSIT"",$C1805)),
      COUNTIF('SUMMARY D"&amp;"ATA'!D:D,$C1805)&lt;&gt;1
    ),
    """",
    IFERROR(TEXTJOIN(CHAR(10),TRUE,FILTER('SUMMARY DATA'!I:I,'SUMMARY DATA'!D:D=$C1805)),"""")
  )
)"),"")</f>
        <v/>
      </c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 ht="15.75" customHeight="1" spans="1:27">
      <c r="A1806" s="2"/>
      <c r="B1806" s="2"/>
      <c r="C1806" s="2"/>
      <c r="D1806" s="6"/>
      <c r="E1806" s="4" t="str">
        <f>IFERROR(__xludf.DUMMYFUNCTION("IFERROR(
  TEXTJOIN(CHAR(10),TRUE,FILTER('SUMMARY DATA'!E:E,'SUMMARY DATA'!A:A=$A1806,'SUMMARY DATA'!C:C=$B1806)),
  IF(
    OR(
      ISNUMBER(SEARCH(""CDM CASH DEPOSIT"",$C1806)),
      ISNUMBER(SEARCH(""CASH DEPOSIT"",$C1806)),
      COUNTIF('SUMMARY D"&amp;"ATA'!D:D,$C1806)&lt;&gt;1
    ),
    """",
    IFERROR(TEXTJOIN(CHAR(10),TRUE,FILTER('SUMMARY DATA'!E:E,'SUMMARY DATA'!D:D=$C1806)),"""")
  )
)"),"")</f>
        <v/>
      </c>
      <c r="F1806" s="2" t="str">
        <f>IFERROR(__xludf.DUMMYFUNCTION("IFERROR(
  TEXTJOIN(CHAR(10),TRUE,FILTER('SUMMARY DATA'!F:F,'SUMMARY DATA'!A:A=$A1806,'SUMMARY DATA'!C:C=$B1806)),
  IF(
    OR(
      ISNUMBER(SEARCH(""CDM CASH DEPOSIT"",$C1806)),
      ISNUMBER(SEARCH(""CASH DEPOSIT"",$C1806)),
      COUNTIF('SUMMARY D"&amp;"ATA'!D:D,$C1806)&lt;&gt;1
    ),
    """",
    IFERROR(TEXTJOIN(CHAR(10),TRUE,FILTER('SUMMARY DATA'!F:F,'SUMMARY DATA'!D:D=$C1806)),"""")
  )
)"),"")</f>
        <v/>
      </c>
      <c r="G1806" s="2" t="str">
        <f>IFERROR(__xludf.DUMMYFUNCTION("IFERROR(
  TEXTJOIN(CHAR(10),TRUE,FILTER('SUMMARY DATA'!G:G,'SUMMARY DATA'!A:A=$A1806,'SUMMARY DATA'!C:C=$B1806)),
  IF(
    OR(
      ISNUMBER(SEARCH(""CDM CASH DEPOSIT"",$C1806)),
      ISNUMBER(SEARCH(""CASH DEPOSIT"",$C1806)),
      COUNTIF('SUMMARY D"&amp;"ATA'!D:D,$C1806)&lt;&gt;1
    ),
    """",
    IFERROR(TEXTJOIN(CHAR(10),TRUE,FILTER('SUMMARY DATA'!G:G,'SUMMARY DATA'!D:D=$C1806)),"""")
  )
)"),"")</f>
        <v/>
      </c>
      <c r="H1806" s="6" t="str">
        <f>IFERROR(__xludf.DUMMYFUNCTION("IFERROR(
  TEXTJOIN(CHAR(10),TRUE,FILTER('SUMMARY DATA'!H:H,'SUMMARY DATA'!A:A=$A1806,'SUMMARY DATA'!C:C=$B1806)),
  IF(
    OR(
      ISNUMBER(SEARCH(""CDM CASH DEPOSIT"",$C1806)),
      ISNUMBER(SEARCH(""CASH DEPOSIT"",$C1806)),
      COUNTIF('SUMMARY D"&amp;"ATA'!D:D,$C1806)&lt;&gt;1
    ),
    """",
    IFERROR(TEXTJOIN(CHAR(10),TRUE,FILTER('SUMMARY DATA'!H:H,'SUMMARY DATA'!D:D=$C1806)),"""")
  )
)"),"")</f>
        <v/>
      </c>
      <c r="I1806" s="6" t="str">
        <f>IFERROR(__xludf.DUMMYFUNCTION("IF(H1806="""","""",
SUM(ARRAYFORMULA(VALUE(SPLIT(H1806,CHAR(10)))))
)"),"")</f>
        <v/>
      </c>
      <c r="J1806" s="2" t="str">
        <f>IFERROR(__xludf.DUMMYFUNCTION("IFERROR(
  TEXTJOIN(CHAR(10),TRUE,FILTER('SUMMARY DATA'!I:I,'SUMMARY DATA'!A:A=$A1806,'SUMMARY DATA'!C:C=$B1806)),
  IF(
    OR(
      ISNUMBER(SEARCH(""CDM CASH DEPOSIT"",$C1806)),
      ISNUMBER(SEARCH(""CASH DEPOSIT"",$C1806)),
      COUNTIF('SUMMARY D"&amp;"ATA'!D:D,$C1806)&lt;&gt;1
    ),
    """",
    IFERROR(TEXTJOIN(CHAR(10),TRUE,FILTER('SUMMARY DATA'!I:I,'SUMMARY DATA'!D:D=$C1806)),"""")
  )
)"),"")</f>
        <v/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</row>
    <row r="1807" ht="15.75" customHeight="1" spans="1:27">
      <c r="A1807" s="2"/>
      <c r="B1807" s="2"/>
      <c r="C1807" s="2"/>
      <c r="D1807" s="6"/>
      <c r="E1807" s="4" t="str">
        <f>IFERROR(__xludf.DUMMYFUNCTION("IFERROR(
  TEXTJOIN(CHAR(10),TRUE,FILTER('SUMMARY DATA'!E:E,'SUMMARY DATA'!A:A=$A1807,'SUMMARY DATA'!C:C=$B1807)),
  IF(
    OR(
      ISNUMBER(SEARCH(""CDM CASH DEPOSIT"",$C1807)),
      ISNUMBER(SEARCH(""CASH DEPOSIT"",$C1807)),
      COUNTIF('SUMMARY D"&amp;"ATA'!D:D,$C1807)&lt;&gt;1
    ),
    """",
    IFERROR(TEXTJOIN(CHAR(10),TRUE,FILTER('SUMMARY DATA'!E:E,'SUMMARY DATA'!D:D=$C1807)),"""")
  )
)"),"")</f>
        <v/>
      </c>
      <c r="F1807" s="2" t="str">
        <f>IFERROR(__xludf.DUMMYFUNCTION("IFERROR(
  TEXTJOIN(CHAR(10),TRUE,FILTER('SUMMARY DATA'!F:F,'SUMMARY DATA'!A:A=$A1807,'SUMMARY DATA'!C:C=$B1807)),
  IF(
    OR(
      ISNUMBER(SEARCH(""CDM CASH DEPOSIT"",$C1807)),
      ISNUMBER(SEARCH(""CASH DEPOSIT"",$C1807)),
      COUNTIF('SUMMARY D"&amp;"ATA'!D:D,$C1807)&lt;&gt;1
    ),
    """",
    IFERROR(TEXTJOIN(CHAR(10),TRUE,FILTER('SUMMARY DATA'!F:F,'SUMMARY DATA'!D:D=$C1807)),"""")
  )
)"),"")</f>
        <v/>
      </c>
      <c r="G1807" s="2" t="str">
        <f>IFERROR(__xludf.DUMMYFUNCTION("IFERROR(
  TEXTJOIN(CHAR(10),TRUE,FILTER('SUMMARY DATA'!G:G,'SUMMARY DATA'!A:A=$A1807,'SUMMARY DATA'!C:C=$B1807)),
  IF(
    OR(
      ISNUMBER(SEARCH(""CDM CASH DEPOSIT"",$C1807)),
      ISNUMBER(SEARCH(""CASH DEPOSIT"",$C1807)),
      COUNTIF('SUMMARY D"&amp;"ATA'!D:D,$C1807)&lt;&gt;1
    ),
    """",
    IFERROR(TEXTJOIN(CHAR(10),TRUE,FILTER('SUMMARY DATA'!G:G,'SUMMARY DATA'!D:D=$C1807)),"""")
  )
)"),"")</f>
        <v/>
      </c>
      <c r="H1807" s="6" t="str">
        <f>IFERROR(__xludf.DUMMYFUNCTION("IFERROR(
  TEXTJOIN(CHAR(10),TRUE,FILTER('SUMMARY DATA'!H:H,'SUMMARY DATA'!A:A=$A1807,'SUMMARY DATA'!C:C=$B1807)),
  IF(
    OR(
      ISNUMBER(SEARCH(""CDM CASH DEPOSIT"",$C1807)),
      ISNUMBER(SEARCH(""CASH DEPOSIT"",$C1807)),
      COUNTIF('SUMMARY D"&amp;"ATA'!D:D,$C1807)&lt;&gt;1
    ),
    """",
    IFERROR(TEXTJOIN(CHAR(10),TRUE,FILTER('SUMMARY DATA'!H:H,'SUMMARY DATA'!D:D=$C1807)),"""")
  )
)"),"")</f>
        <v/>
      </c>
      <c r="I1807" s="6" t="str">
        <f>IFERROR(__xludf.DUMMYFUNCTION("IF(H1807="""","""",
SUM(ARRAYFORMULA(VALUE(SPLIT(H1807,CHAR(10)))))
)"),"")</f>
        <v/>
      </c>
      <c r="J1807" s="2" t="str">
        <f>IFERROR(__xludf.DUMMYFUNCTION("IFERROR(
  TEXTJOIN(CHAR(10),TRUE,FILTER('SUMMARY DATA'!I:I,'SUMMARY DATA'!A:A=$A1807,'SUMMARY DATA'!C:C=$B1807)),
  IF(
    OR(
      ISNUMBER(SEARCH(""CDM CASH DEPOSIT"",$C1807)),
      ISNUMBER(SEARCH(""CASH DEPOSIT"",$C1807)),
      COUNTIF('SUMMARY D"&amp;"ATA'!D:D,$C1807)&lt;&gt;1
    ),
    """",
    IFERROR(TEXTJOIN(CHAR(10),TRUE,FILTER('SUMMARY DATA'!I:I,'SUMMARY DATA'!D:D=$C1807)),"""")
  )
)"),"")</f>
        <v/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</row>
    <row r="1808" ht="15.75" customHeight="1" spans="1:27">
      <c r="A1808" s="2"/>
      <c r="B1808" s="2"/>
      <c r="C1808" s="2"/>
      <c r="D1808" s="6"/>
      <c r="E1808" s="4" t="str">
        <f>IFERROR(__xludf.DUMMYFUNCTION("IFERROR(
  TEXTJOIN(CHAR(10),TRUE,FILTER('SUMMARY DATA'!E:E,'SUMMARY DATA'!A:A=$A1808,'SUMMARY DATA'!C:C=$B1808)),
  IF(
    OR(
      ISNUMBER(SEARCH(""CDM CASH DEPOSIT"",$C1808)),
      ISNUMBER(SEARCH(""CASH DEPOSIT"",$C1808)),
      COUNTIF('SUMMARY D"&amp;"ATA'!D:D,$C1808)&lt;&gt;1
    ),
    """",
    IFERROR(TEXTJOIN(CHAR(10),TRUE,FILTER('SUMMARY DATA'!E:E,'SUMMARY DATA'!D:D=$C1808)),"""")
  )
)"),"")</f>
        <v/>
      </c>
      <c r="F1808" s="2" t="str">
        <f>IFERROR(__xludf.DUMMYFUNCTION("IFERROR(
  TEXTJOIN(CHAR(10),TRUE,FILTER('SUMMARY DATA'!F:F,'SUMMARY DATA'!A:A=$A1808,'SUMMARY DATA'!C:C=$B1808)),
  IF(
    OR(
      ISNUMBER(SEARCH(""CDM CASH DEPOSIT"",$C1808)),
      ISNUMBER(SEARCH(""CASH DEPOSIT"",$C1808)),
      COUNTIF('SUMMARY D"&amp;"ATA'!D:D,$C1808)&lt;&gt;1
    ),
    """",
    IFERROR(TEXTJOIN(CHAR(10),TRUE,FILTER('SUMMARY DATA'!F:F,'SUMMARY DATA'!D:D=$C1808)),"""")
  )
)"),"")</f>
        <v/>
      </c>
      <c r="G1808" s="2" t="str">
        <f>IFERROR(__xludf.DUMMYFUNCTION("IFERROR(
  TEXTJOIN(CHAR(10),TRUE,FILTER('SUMMARY DATA'!G:G,'SUMMARY DATA'!A:A=$A1808,'SUMMARY DATA'!C:C=$B1808)),
  IF(
    OR(
      ISNUMBER(SEARCH(""CDM CASH DEPOSIT"",$C1808)),
      ISNUMBER(SEARCH(""CASH DEPOSIT"",$C1808)),
      COUNTIF('SUMMARY D"&amp;"ATA'!D:D,$C1808)&lt;&gt;1
    ),
    """",
    IFERROR(TEXTJOIN(CHAR(10),TRUE,FILTER('SUMMARY DATA'!G:G,'SUMMARY DATA'!D:D=$C1808)),"""")
  )
)"),"")</f>
        <v/>
      </c>
      <c r="H1808" s="6" t="str">
        <f>IFERROR(__xludf.DUMMYFUNCTION("IFERROR(
  TEXTJOIN(CHAR(10),TRUE,FILTER('SUMMARY DATA'!H:H,'SUMMARY DATA'!A:A=$A1808,'SUMMARY DATA'!C:C=$B1808)),
  IF(
    OR(
      ISNUMBER(SEARCH(""CDM CASH DEPOSIT"",$C1808)),
      ISNUMBER(SEARCH(""CASH DEPOSIT"",$C1808)),
      COUNTIF('SUMMARY D"&amp;"ATA'!D:D,$C1808)&lt;&gt;1
    ),
    """",
    IFERROR(TEXTJOIN(CHAR(10),TRUE,FILTER('SUMMARY DATA'!H:H,'SUMMARY DATA'!D:D=$C1808)),"""")
  )
)"),"")</f>
        <v/>
      </c>
      <c r="I1808" s="6" t="str">
        <f>IFERROR(__xludf.DUMMYFUNCTION("IF(H1808="""","""",
SUM(ARRAYFORMULA(VALUE(SPLIT(H1808,CHAR(10)))))
)"),"")</f>
        <v/>
      </c>
      <c r="J1808" s="2" t="str">
        <f>IFERROR(__xludf.DUMMYFUNCTION("IFERROR(
  TEXTJOIN(CHAR(10),TRUE,FILTER('SUMMARY DATA'!I:I,'SUMMARY DATA'!A:A=$A1808,'SUMMARY DATA'!C:C=$B1808)),
  IF(
    OR(
      ISNUMBER(SEARCH(""CDM CASH DEPOSIT"",$C1808)),
      ISNUMBER(SEARCH(""CASH DEPOSIT"",$C1808)),
      COUNTIF('SUMMARY D"&amp;"ATA'!D:D,$C1808)&lt;&gt;1
    ),
    """",
    IFERROR(TEXTJOIN(CHAR(10),TRUE,FILTER('SUMMARY DATA'!I:I,'SUMMARY DATA'!D:D=$C1808)),"""")
  )
)"),"")</f>
        <v/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</row>
    <row r="1809" ht="15.75" customHeight="1" spans="1:27">
      <c r="A1809" s="2"/>
      <c r="B1809" s="2"/>
      <c r="C1809" s="2"/>
      <c r="D1809" s="6"/>
      <c r="E1809" s="4" t="str">
        <f>IFERROR(__xludf.DUMMYFUNCTION("IFERROR(
  TEXTJOIN(CHAR(10),TRUE,FILTER('SUMMARY DATA'!E:E,'SUMMARY DATA'!A:A=$A1809,'SUMMARY DATA'!C:C=$B1809)),
  IF(
    OR(
      ISNUMBER(SEARCH(""CDM CASH DEPOSIT"",$C1809)),
      ISNUMBER(SEARCH(""CASH DEPOSIT"",$C1809)),
      COUNTIF('SUMMARY D"&amp;"ATA'!D:D,$C1809)&lt;&gt;1
    ),
    """",
    IFERROR(TEXTJOIN(CHAR(10),TRUE,FILTER('SUMMARY DATA'!E:E,'SUMMARY DATA'!D:D=$C1809)),"""")
  )
)"),"")</f>
        <v/>
      </c>
      <c r="F1809" s="2" t="str">
        <f>IFERROR(__xludf.DUMMYFUNCTION("IFERROR(
  TEXTJOIN(CHAR(10),TRUE,FILTER('SUMMARY DATA'!F:F,'SUMMARY DATA'!A:A=$A1809,'SUMMARY DATA'!C:C=$B1809)),
  IF(
    OR(
      ISNUMBER(SEARCH(""CDM CASH DEPOSIT"",$C1809)),
      ISNUMBER(SEARCH(""CASH DEPOSIT"",$C1809)),
      COUNTIF('SUMMARY D"&amp;"ATA'!D:D,$C1809)&lt;&gt;1
    ),
    """",
    IFERROR(TEXTJOIN(CHAR(10),TRUE,FILTER('SUMMARY DATA'!F:F,'SUMMARY DATA'!D:D=$C1809)),"""")
  )
)"),"")</f>
        <v/>
      </c>
      <c r="G1809" s="2" t="str">
        <f>IFERROR(__xludf.DUMMYFUNCTION("IFERROR(
  TEXTJOIN(CHAR(10),TRUE,FILTER('SUMMARY DATA'!G:G,'SUMMARY DATA'!A:A=$A1809,'SUMMARY DATA'!C:C=$B1809)),
  IF(
    OR(
      ISNUMBER(SEARCH(""CDM CASH DEPOSIT"",$C1809)),
      ISNUMBER(SEARCH(""CASH DEPOSIT"",$C1809)),
      COUNTIF('SUMMARY D"&amp;"ATA'!D:D,$C1809)&lt;&gt;1
    ),
    """",
    IFERROR(TEXTJOIN(CHAR(10),TRUE,FILTER('SUMMARY DATA'!G:G,'SUMMARY DATA'!D:D=$C1809)),"""")
  )
)"),"")</f>
        <v/>
      </c>
      <c r="H1809" s="6" t="str">
        <f>IFERROR(__xludf.DUMMYFUNCTION("IFERROR(
  TEXTJOIN(CHAR(10),TRUE,FILTER('SUMMARY DATA'!H:H,'SUMMARY DATA'!A:A=$A1809,'SUMMARY DATA'!C:C=$B1809)),
  IF(
    OR(
      ISNUMBER(SEARCH(""CDM CASH DEPOSIT"",$C1809)),
      ISNUMBER(SEARCH(""CASH DEPOSIT"",$C1809)),
      COUNTIF('SUMMARY D"&amp;"ATA'!D:D,$C1809)&lt;&gt;1
    ),
    """",
    IFERROR(TEXTJOIN(CHAR(10),TRUE,FILTER('SUMMARY DATA'!H:H,'SUMMARY DATA'!D:D=$C1809)),"""")
  )
)"),"")</f>
        <v/>
      </c>
      <c r="I1809" s="6" t="str">
        <f>IFERROR(__xludf.DUMMYFUNCTION("IF(H1809="""","""",
SUM(ARRAYFORMULA(VALUE(SPLIT(H1809,CHAR(10)))))
)"),"")</f>
        <v/>
      </c>
      <c r="J1809" s="2" t="str">
        <f>IFERROR(__xludf.DUMMYFUNCTION("IFERROR(
  TEXTJOIN(CHAR(10),TRUE,FILTER('SUMMARY DATA'!I:I,'SUMMARY DATA'!A:A=$A1809,'SUMMARY DATA'!C:C=$B1809)),
  IF(
    OR(
      ISNUMBER(SEARCH(""CDM CASH DEPOSIT"",$C1809)),
      ISNUMBER(SEARCH(""CASH DEPOSIT"",$C1809)),
      COUNTIF('SUMMARY D"&amp;"ATA'!D:D,$C1809)&lt;&gt;1
    ),
    """",
    IFERROR(TEXTJOIN(CHAR(10),TRUE,FILTER('SUMMARY DATA'!I:I,'SUMMARY DATA'!D:D=$C1809)),"""")
  )
)"),"")</f>
        <v/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</row>
    <row r="1810" ht="15.75" customHeight="1" spans="1:27">
      <c r="A1810" s="2"/>
      <c r="B1810" s="2"/>
      <c r="C1810" s="2"/>
      <c r="D1810" s="6"/>
      <c r="E1810" s="4" t="str">
        <f>IFERROR(__xludf.DUMMYFUNCTION("IFERROR(
  TEXTJOIN(CHAR(10),TRUE,FILTER('SUMMARY DATA'!E:E,'SUMMARY DATA'!A:A=$A1810,'SUMMARY DATA'!C:C=$B1810)),
  IF(
    OR(
      ISNUMBER(SEARCH(""CDM CASH DEPOSIT"",$C1810)),
      ISNUMBER(SEARCH(""CASH DEPOSIT"",$C1810)),
      COUNTIF('SUMMARY D"&amp;"ATA'!D:D,$C1810)&lt;&gt;1
    ),
    """",
    IFERROR(TEXTJOIN(CHAR(10),TRUE,FILTER('SUMMARY DATA'!E:E,'SUMMARY DATA'!D:D=$C1810)),"""")
  )
)"),"")</f>
        <v/>
      </c>
      <c r="F1810" s="2" t="str">
        <f>IFERROR(__xludf.DUMMYFUNCTION("IFERROR(
  TEXTJOIN(CHAR(10),TRUE,FILTER('SUMMARY DATA'!F:F,'SUMMARY DATA'!A:A=$A1810,'SUMMARY DATA'!C:C=$B1810)),
  IF(
    OR(
      ISNUMBER(SEARCH(""CDM CASH DEPOSIT"",$C1810)),
      ISNUMBER(SEARCH(""CASH DEPOSIT"",$C1810)),
      COUNTIF('SUMMARY D"&amp;"ATA'!D:D,$C1810)&lt;&gt;1
    ),
    """",
    IFERROR(TEXTJOIN(CHAR(10),TRUE,FILTER('SUMMARY DATA'!F:F,'SUMMARY DATA'!D:D=$C1810)),"""")
  )
)"),"")</f>
        <v/>
      </c>
      <c r="G1810" s="2" t="str">
        <f>IFERROR(__xludf.DUMMYFUNCTION("IFERROR(
  TEXTJOIN(CHAR(10),TRUE,FILTER('SUMMARY DATA'!G:G,'SUMMARY DATA'!A:A=$A1810,'SUMMARY DATA'!C:C=$B1810)),
  IF(
    OR(
      ISNUMBER(SEARCH(""CDM CASH DEPOSIT"",$C1810)),
      ISNUMBER(SEARCH(""CASH DEPOSIT"",$C1810)),
      COUNTIF('SUMMARY D"&amp;"ATA'!D:D,$C1810)&lt;&gt;1
    ),
    """",
    IFERROR(TEXTJOIN(CHAR(10),TRUE,FILTER('SUMMARY DATA'!G:G,'SUMMARY DATA'!D:D=$C1810)),"""")
  )
)"),"")</f>
        <v/>
      </c>
      <c r="H1810" s="6" t="str">
        <f>IFERROR(__xludf.DUMMYFUNCTION("IFERROR(
  TEXTJOIN(CHAR(10),TRUE,FILTER('SUMMARY DATA'!H:H,'SUMMARY DATA'!A:A=$A1810,'SUMMARY DATA'!C:C=$B1810)),
  IF(
    OR(
      ISNUMBER(SEARCH(""CDM CASH DEPOSIT"",$C1810)),
      ISNUMBER(SEARCH(""CASH DEPOSIT"",$C1810)),
      COUNTIF('SUMMARY D"&amp;"ATA'!D:D,$C1810)&lt;&gt;1
    ),
    """",
    IFERROR(TEXTJOIN(CHAR(10),TRUE,FILTER('SUMMARY DATA'!H:H,'SUMMARY DATA'!D:D=$C1810)),"""")
  )
)"),"")</f>
        <v/>
      </c>
      <c r="I1810" s="6" t="str">
        <f>IFERROR(__xludf.DUMMYFUNCTION("IF(H1810="""","""",
SUM(ARRAYFORMULA(VALUE(SPLIT(H1810,CHAR(10)))))
)"),"")</f>
        <v/>
      </c>
      <c r="J1810" s="2" t="str">
        <f>IFERROR(__xludf.DUMMYFUNCTION("IFERROR(
  TEXTJOIN(CHAR(10),TRUE,FILTER('SUMMARY DATA'!I:I,'SUMMARY DATA'!A:A=$A1810,'SUMMARY DATA'!C:C=$B1810)),
  IF(
    OR(
      ISNUMBER(SEARCH(""CDM CASH DEPOSIT"",$C1810)),
      ISNUMBER(SEARCH(""CASH DEPOSIT"",$C1810)),
      COUNTIF('SUMMARY D"&amp;"ATA'!D:D,$C1810)&lt;&gt;1
    ),
    """",
    IFERROR(TEXTJOIN(CHAR(10),TRUE,FILTER('SUMMARY DATA'!I:I,'SUMMARY DATA'!D:D=$C1810)),"""")
  )
)"),"")</f>
        <v/>
      </c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</row>
    <row r="1811" ht="15.75" customHeight="1" spans="1:27">
      <c r="A1811" s="2"/>
      <c r="B1811" s="2"/>
      <c r="C1811" s="2"/>
      <c r="D1811" s="6"/>
      <c r="E1811" s="4" t="str">
        <f>IFERROR(__xludf.DUMMYFUNCTION("IFERROR(
  TEXTJOIN(CHAR(10),TRUE,FILTER('SUMMARY DATA'!E:E,'SUMMARY DATA'!A:A=$A1811,'SUMMARY DATA'!C:C=$B1811)),
  IF(
    OR(
      ISNUMBER(SEARCH(""CDM CASH DEPOSIT"",$C1811)),
      ISNUMBER(SEARCH(""CASH DEPOSIT"",$C1811)),
      COUNTIF('SUMMARY D"&amp;"ATA'!D:D,$C1811)&lt;&gt;1
    ),
    """",
    IFERROR(TEXTJOIN(CHAR(10),TRUE,FILTER('SUMMARY DATA'!E:E,'SUMMARY DATA'!D:D=$C1811)),"""")
  )
)"),"")</f>
        <v/>
      </c>
      <c r="F1811" s="2" t="str">
        <f>IFERROR(__xludf.DUMMYFUNCTION("IFERROR(
  TEXTJOIN(CHAR(10),TRUE,FILTER('SUMMARY DATA'!F:F,'SUMMARY DATA'!A:A=$A1811,'SUMMARY DATA'!C:C=$B1811)),
  IF(
    OR(
      ISNUMBER(SEARCH(""CDM CASH DEPOSIT"",$C1811)),
      ISNUMBER(SEARCH(""CASH DEPOSIT"",$C1811)),
      COUNTIF('SUMMARY D"&amp;"ATA'!D:D,$C1811)&lt;&gt;1
    ),
    """",
    IFERROR(TEXTJOIN(CHAR(10),TRUE,FILTER('SUMMARY DATA'!F:F,'SUMMARY DATA'!D:D=$C1811)),"""")
  )
)"),"")</f>
        <v/>
      </c>
      <c r="G1811" s="2" t="str">
        <f>IFERROR(__xludf.DUMMYFUNCTION("IFERROR(
  TEXTJOIN(CHAR(10),TRUE,FILTER('SUMMARY DATA'!G:G,'SUMMARY DATA'!A:A=$A1811,'SUMMARY DATA'!C:C=$B1811)),
  IF(
    OR(
      ISNUMBER(SEARCH(""CDM CASH DEPOSIT"",$C1811)),
      ISNUMBER(SEARCH(""CASH DEPOSIT"",$C1811)),
      COUNTIF('SUMMARY D"&amp;"ATA'!D:D,$C1811)&lt;&gt;1
    ),
    """",
    IFERROR(TEXTJOIN(CHAR(10),TRUE,FILTER('SUMMARY DATA'!G:G,'SUMMARY DATA'!D:D=$C1811)),"""")
  )
)"),"")</f>
        <v/>
      </c>
      <c r="H1811" s="6" t="str">
        <f>IFERROR(__xludf.DUMMYFUNCTION("IFERROR(
  TEXTJOIN(CHAR(10),TRUE,FILTER('SUMMARY DATA'!H:H,'SUMMARY DATA'!A:A=$A1811,'SUMMARY DATA'!C:C=$B1811)),
  IF(
    OR(
      ISNUMBER(SEARCH(""CDM CASH DEPOSIT"",$C1811)),
      ISNUMBER(SEARCH(""CASH DEPOSIT"",$C1811)),
      COUNTIF('SUMMARY D"&amp;"ATA'!D:D,$C1811)&lt;&gt;1
    ),
    """",
    IFERROR(TEXTJOIN(CHAR(10),TRUE,FILTER('SUMMARY DATA'!H:H,'SUMMARY DATA'!D:D=$C1811)),"""")
  )
)"),"")</f>
        <v/>
      </c>
      <c r="I1811" s="6" t="str">
        <f>IFERROR(__xludf.DUMMYFUNCTION("IF(H1811="""","""",
SUM(ARRAYFORMULA(VALUE(SPLIT(H1811,CHAR(10)))))
)"),"")</f>
        <v/>
      </c>
      <c r="J1811" s="2" t="str">
        <f>IFERROR(__xludf.DUMMYFUNCTION("IFERROR(
  TEXTJOIN(CHAR(10),TRUE,FILTER('SUMMARY DATA'!I:I,'SUMMARY DATA'!A:A=$A1811,'SUMMARY DATA'!C:C=$B1811)),
  IF(
    OR(
      ISNUMBER(SEARCH(""CDM CASH DEPOSIT"",$C1811)),
      ISNUMBER(SEARCH(""CASH DEPOSIT"",$C1811)),
      COUNTIF('SUMMARY D"&amp;"ATA'!D:D,$C1811)&lt;&gt;1
    ),
    """",
    IFERROR(TEXTJOIN(CHAR(10),TRUE,FILTER('SUMMARY DATA'!I:I,'SUMMARY DATA'!D:D=$C1811)),"""")
  )
)"),"")</f>
        <v/>
      </c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</row>
    <row r="1812" ht="15.75" customHeight="1" spans="1:27">
      <c r="A1812" s="2"/>
      <c r="B1812" s="2"/>
      <c r="C1812" s="2"/>
      <c r="D1812" s="6"/>
      <c r="E1812" s="4" t="str">
        <f>IFERROR(__xludf.DUMMYFUNCTION("IFERROR(
  TEXTJOIN(CHAR(10),TRUE,FILTER('SUMMARY DATA'!E:E,'SUMMARY DATA'!A:A=$A1812,'SUMMARY DATA'!C:C=$B1812)),
  IF(
    OR(
      ISNUMBER(SEARCH(""CDM CASH DEPOSIT"",$C1812)),
      ISNUMBER(SEARCH(""CASH DEPOSIT"",$C1812)),
      COUNTIF('SUMMARY D"&amp;"ATA'!D:D,$C1812)&lt;&gt;1
    ),
    """",
    IFERROR(TEXTJOIN(CHAR(10),TRUE,FILTER('SUMMARY DATA'!E:E,'SUMMARY DATA'!D:D=$C1812)),"""")
  )
)"),"")</f>
        <v/>
      </c>
      <c r="F1812" s="2" t="str">
        <f>IFERROR(__xludf.DUMMYFUNCTION("IFERROR(
  TEXTJOIN(CHAR(10),TRUE,FILTER('SUMMARY DATA'!F:F,'SUMMARY DATA'!A:A=$A1812,'SUMMARY DATA'!C:C=$B1812)),
  IF(
    OR(
      ISNUMBER(SEARCH(""CDM CASH DEPOSIT"",$C1812)),
      ISNUMBER(SEARCH(""CASH DEPOSIT"",$C1812)),
      COUNTIF('SUMMARY D"&amp;"ATA'!D:D,$C1812)&lt;&gt;1
    ),
    """",
    IFERROR(TEXTJOIN(CHAR(10),TRUE,FILTER('SUMMARY DATA'!F:F,'SUMMARY DATA'!D:D=$C1812)),"""")
  )
)"),"")</f>
        <v/>
      </c>
      <c r="G1812" s="2" t="str">
        <f>IFERROR(__xludf.DUMMYFUNCTION("IFERROR(
  TEXTJOIN(CHAR(10),TRUE,FILTER('SUMMARY DATA'!G:G,'SUMMARY DATA'!A:A=$A1812,'SUMMARY DATA'!C:C=$B1812)),
  IF(
    OR(
      ISNUMBER(SEARCH(""CDM CASH DEPOSIT"",$C1812)),
      ISNUMBER(SEARCH(""CASH DEPOSIT"",$C1812)),
      COUNTIF('SUMMARY D"&amp;"ATA'!D:D,$C1812)&lt;&gt;1
    ),
    """",
    IFERROR(TEXTJOIN(CHAR(10),TRUE,FILTER('SUMMARY DATA'!G:G,'SUMMARY DATA'!D:D=$C1812)),"""")
  )
)"),"")</f>
        <v/>
      </c>
      <c r="H1812" s="6" t="str">
        <f>IFERROR(__xludf.DUMMYFUNCTION("IFERROR(
  TEXTJOIN(CHAR(10),TRUE,FILTER('SUMMARY DATA'!H:H,'SUMMARY DATA'!A:A=$A1812,'SUMMARY DATA'!C:C=$B1812)),
  IF(
    OR(
      ISNUMBER(SEARCH(""CDM CASH DEPOSIT"",$C1812)),
      ISNUMBER(SEARCH(""CASH DEPOSIT"",$C1812)),
      COUNTIF('SUMMARY D"&amp;"ATA'!D:D,$C1812)&lt;&gt;1
    ),
    """",
    IFERROR(TEXTJOIN(CHAR(10),TRUE,FILTER('SUMMARY DATA'!H:H,'SUMMARY DATA'!D:D=$C1812)),"""")
  )
)"),"")</f>
        <v/>
      </c>
      <c r="I1812" s="6" t="str">
        <f>IFERROR(__xludf.DUMMYFUNCTION("IF(H1812="""","""",
SUM(ARRAYFORMULA(VALUE(SPLIT(H1812,CHAR(10)))))
)"),"")</f>
        <v/>
      </c>
      <c r="J1812" s="2" t="str">
        <f>IFERROR(__xludf.DUMMYFUNCTION("IFERROR(
  TEXTJOIN(CHAR(10),TRUE,FILTER('SUMMARY DATA'!I:I,'SUMMARY DATA'!A:A=$A1812,'SUMMARY DATA'!C:C=$B1812)),
  IF(
    OR(
      ISNUMBER(SEARCH(""CDM CASH DEPOSIT"",$C1812)),
      ISNUMBER(SEARCH(""CASH DEPOSIT"",$C1812)),
      COUNTIF('SUMMARY D"&amp;"ATA'!D:D,$C1812)&lt;&gt;1
    ),
    """",
    IFERROR(TEXTJOIN(CHAR(10),TRUE,FILTER('SUMMARY DATA'!I:I,'SUMMARY DATA'!D:D=$C1812)),"""")
  )
)"),"")</f>
        <v/>
      </c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</row>
    <row r="1813" ht="15.75" customHeight="1" spans="1:27">
      <c r="A1813" s="2"/>
      <c r="B1813" s="2"/>
      <c r="C1813" s="2"/>
      <c r="D1813" s="6"/>
      <c r="E1813" s="4" t="str">
        <f>IFERROR(__xludf.DUMMYFUNCTION("IFERROR(
  TEXTJOIN(CHAR(10),TRUE,FILTER('SUMMARY DATA'!E:E,'SUMMARY DATA'!A:A=$A1813,'SUMMARY DATA'!C:C=$B1813)),
  IF(
    OR(
      ISNUMBER(SEARCH(""CDM CASH DEPOSIT"",$C1813)),
      ISNUMBER(SEARCH(""CASH DEPOSIT"",$C1813)),
      COUNTIF('SUMMARY D"&amp;"ATA'!D:D,$C1813)&lt;&gt;1
    ),
    """",
    IFERROR(TEXTJOIN(CHAR(10),TRUE,FILTER('SUMMARY DATA'!E:E,'SUMMARY DATA'!D:D=$C1813)),"""")
  )
)"),"")</f>
        <v/>
      </c>
      <c r="F1813" s="2" t="str">
        <f>IFERROR(__xludf.DUMMYFUNCTION("IFERROR(
  TEXTJOIN(CHAR(10),TRUE,FILTER('SUMMARY DATA'!F:F,'SUMMARY DATA'!A:A=$A1813,'SUMMARY DATA'!C:C=$B1813)),
  IF(
    OR(
      ISNUMBER(SEARCH(""CDM CASH DEPOSIT"",$C1813)),
      ISNUMBER(SEARCH(""CASH DEPOSIT"",$C1813)),
      COUNTIF('SUMMARY D"&amp;"ATA'!D:D,$C1813)&lt;&gt;1
    ),
    """",
    IFERROR(TEXTJOIN(CHAR(10),TRUE,FILTER('SUMMARY DATA'!F:F,'SUMMARY DATA'!D:D=$C1813)),"""")
  )
)"),"")</f>
        <v/>
      </c>
      <c r="G1813" s="2" t="str">
        <f>IFERROR(__xludf.DUMMYFUNCTION("IFERROR(
  TEXTJOIN(CHAR(10),TRUE,FILTER('SUMMARY DATA'!G:G,'SUMMARY DATA'!A:A=$A1813,'SUMMARY DATA'!C:C=$B1813)),
  IF(
    OR(
      ISNUMBER(SEARCH(""CDM CASH DEPOSIT"",$C1813)),
      ISNUMBER(SEARCH(""CASH DEPOSIT"",$C1813)),
      COUNTIF('SUMMARY D"&amp;"ATA'!D:D,$C1813)&lt;&gt;1
    ),
    """",
    IFERROR(TEXTJOIN(CHAR(10),TRUE,FILTER('SUMMARY DATA'!G:G,'SUMMARY DATA'!D:D=$C1813)),"""")
  )
)"),"")</f>
        <v/>
      </c>
      <c r="H1813" s="6" t="str">
        <f>IFERROR(__xludf.DUMMYFUNCTION("IFERROR(
  TEXTJOIN(CHAR(10),TRUE,FILTER('SUMMARY DATA'!H:H,'SUMMARY DATA'!A:A=$A1813,'SUMMARY DATA'!C:C=$B1813)),
  IF(
    OR(
      ISNUMBER(SEARCH(""CDM CASH DEPOSIT"",$C1813)),
      ISNUMBER(SEARCH(""CASH DEPOSIT"",$C1813)),
      COUNTIF('SUMMARY D"&amp;"ATA'!D:D,$C1813)&lt;&gt;1
    ),
    """",
    IFERROR(TEXTJOIN(CHAR(10),TRUE,FILTER('SUMMARY DATA'!H:H,'SUMMARY DATA'!D:D=$C1813)),"""")
  )
)"),"")</f>
        <v/>
      </c>
      <c r="I1813" s="6" t="str">
        <f>IFERROR(__xludf.DUMMYFUNCTION("IF(H1813="""","""",
SUM(ARRAYFORMULA(VALUE(SPLIT(H1813,CHAR(10)))))
)"),"")</f>
        <v/>
      </c>
      <c r="J1813" s="2" t="str">
        <f>IFERROR(__xludf.DUMMYFUNCTION("IFERROR(
  TEXTJOIN(CHAR(10),TRUE,FILTER('SUMMARY DATA'!I:I,'SUMMARY DATA'!A:A=$A1813,'SUMMARY DATA'!C:C=$B1813)),
  IF(
    OR(
      ISNUMBER(SEARCH(""CDM CASH DEPOSIT"",$C1813)),
      ISNUMBER(SEARCH(""CASH DEPOSIT"",$C1813)),
      COUNTIF('SUMMARY D"&amp;"ATA'!D:D,$C1813)&lt;&gt;1
    ),
    """",
    IFERROR(TEXTJOIN(CHAR(10),TRUE,FILTER('SUMMARY DATA'!I:I,'SUMMARY DATA'!D:D=$C1813)),"""")
  )
)"),"")</f>
        <v/>
      </c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</row>
    <row r="1814" ht="15.75" customHeight="1" spans="1:27">
      <c r="A1814" s="2"/>
      <c r="B1814" s="2"/>
      <c r="C1814" s="2"/>
      <c r="D1814" s="6"/>
      <c r="E1814" s="4" t="str">
        <f>IFERROR(__xludf.DUMMYFUNCTION("IFERROR(
  TEXTJOIN(CHAR(10),TRUE,FILTER('SUMMARY DATA'!E:E,'SUMMARY DATA'!A:A=$A1814,'SUMMARY DATA'!C:C=$B1814)),
  IF(
    OR(
      ISNUMBER(SEARCH(""CDM CASH DEPOSIT"",$C1814)),
      ISNUMBER(SEARCH(""CASH DEPOSIT"",$C1814)),
      COUNTIF('SUMMARY D"&amp;"ATA'!D:D,$C1814)&lt;&gt;1
    ),
    """",
    IFERROR(TEXTJOIN(CHAR(10),TRUE,FILTER('SUMMARY DATA'!E:E,'SUMMARY DATA'!D:D=$C1814)),"""")
  )
)"),"")</f>
        <v/>
      </c>
      <c r="F1814" s="2" t="str">
        <f>IFERROR(__xludf.DUMMYFUNCTION("IFERROR(
  TEXTJOIN(CHAR(10),TRUE,FILTER('SUMMARY DATA'!F:F,'SUMMARY DATA'!A:A=$A1814,'SUMMARY DATA'!C:C=$B1814)),
  IF(
    OR(
      ISNUMBER(SEARCH(""CDM CASH DEPOSIT"",$C1814)),
      ISNUMBER(SEARCH(""CASH DEPOSIT"",$C1814)),
      COUNTIF('SUMMARY D"&amp;"ATA'!D:D,$C1814)&lt;&gt;1
    ),
    """",
    IFERROR(TEXTJOIN(CHAR(10),TRUE,FILTER('SUMMARY DATA'!F:F,'SUMMARY DATA'!D:D=$C1814)),"""")
  )
)"),"")</f>
        <v/>
      </c>
      <c r="G1814" s="2" t="str">
        <f>IFERROR(__xludf.DUMMYFUNCTION("IFERROR(
  TEXTJOIN(CHAR(10),TRUE,FILTER('SUMMARY DATA'!G:G,'SUMMARY DATA'!A:A=$A1814,'SUMMARY DATA'!C:C=$B1814)),
  IF(
    OR(
      ISNUMBER(SEARCH(""CDM CASH DEPOSIT"",$C1814)),
      ISNUMBER(SEARCH(""CASH DEPOSIT"",$C1814)),
      COUNTIF('SUMMARY D"&amp;"ATA'!D:D,$C1814)&lt;&gt;1
    ),
    """",
    IFERROR(TEXTJOIN(CHAR(10),TRUE,FILTER('SUMMARY DATA'!G:G,'SUMMARY DATA'!D:D=$C1814)),"""")
  )
)"),"")</f>
        <v/>
      </c>
      <c r="H1814" s="6" t="str">
        <f>IFERROR(__xludf.DUMMYFUNCTION("IFERROR(
  TEXTJOIN(CHAR(10),TRUE,FILTER('SUMMARY DATA'!H:H,'SUMMARY DATA'!A:A=$A1814,'SUMMARY DATA'!C:C=$B1814)),
  IF(
    OR(
      ISNUMBER(SEARCH(""CDM CASH DEPOSIT"",$C1814)),
      ISNUMBER(SEARCH(""CASH DEPOSIT"",$C1814)),
      COUNTIF('SUMMARY D"&amp;"ATA'!D:D,$C1814)&lt;&gt;1
    ),
    """",
    IFERROR(TEXTJOIN(CHAR(10),TRUE,FILTER('SUMMARY DATA'!H:H,'SUMMARY DATA'!D:D=$C1814)),"""")
  )
)"),"")</f>
        <v/>
      </c>
      <c r="I1814" s="6" t="str">
        <f>IFERROR(__xludf.DUMMYFUNCTION("IF(H1814="""","""",
SUM(ARRAYFORMULA(VALUE(SPLIT(H1814,CHAR(10)))))
)"),"")</f>
        <v/>
      </c>
      <c r="J1814" s="2" t="str">
        <f>IFERROR(__xludf.DUMMYFUNCTION("IFERROR(
  TEXTJOIN(CHAR(10),TRUE,FILTER('SUMMARY DATA'!I:I,'SUMMARY DATA'!A:A=$A1814,'SUMMARY DATA'!C:C=$B1814)),
  IF(
    OR(
      ISNUMBER(SEARCH(""CDM CASH DEPOSIT"",$C1814)),
      ISNUMBER(SEARCH(""CASH DEPOSIT"",$C1814)),
      COUNTIF('SUMMARY D"&amp;"ATA'!D:D,$C1814)&lt;&gt;1
    ),
    """",
    IFERROR(TEXTJOIN(CHAR(10),TRUE,FILTER('SUMMARY DATA'!I:I,'SUMMARY DATA'!D:D=$C1814)),"""")
  )
)"),"")</f>
        <v/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</row>
    <row r="1815" ht="15.75" customHeight="1" spans="1:27">
      <c r="A1815" s="2"/>
      <c r="B1815" s="2"/>
      <c r="C1815" s="2"/>
      <c r="D1815" s="6"/>
      <c r="E1815" s="4" t="str">
        <f>IFERROR(__xludf.DUMMYFUNCTION("IFERROR(
  TEXTJOIN(CHAR(10),TRUE,FILTER('SUMMARY DATA'!E:E,'SUMMARY DATA'!A:A=$A1815,'SUMMARY DATA'!C:C=$B1815)),
  IF(
    OR(
      ISNUMBER(SEARCH(""CDM CASH DEPOSIT"",$C1815)),
      ISNUMBER(SEARCH(""CASH DEPOSIT"",$C1815)),
      COUNTIF('SUMMARY D"&amp;"ATA'!D:D,$C1815)&lt;&gt;1
    ),
    """",
    IFERROR(TEXTJOIN(CHAR(10),TRUE,FILTER('SUMMARY DATA'!E:E,'SUMMARY DATA'!D:D=$C1815)),"""")
  )
)"),"")</f>
        <v/>
      </c>
      <c r="F1815" s="2" t="str">
        <f>IFERROR(__xludf.DUMMYFUNCTION("IFERROR(
  TEXTJOIN(CHAR(10),TRUE,FILTER('SUMMARY DATA'!F:F,'SUMMARY DATA'!A:A=$A1815,'SUMMARY DATA'!C:C=$B1815)),
  IF(
    OR(
      ISNUMBER(SEARCH(""CDM CASH DEPOSIT"",$C1815)),
      ISNUMBER(SEARCH(""CASH DEPOSIT"",$C1815)),
      COUNTIF('SUMMARY D"&amp;"ATA'!D:D,$C1815)&lt;&gt;1
    ),
    """",
    IFERROR(TEXTJOIN(CHAR(10),TRUE,FILTER('SUMMARY DATA'!F:F,'SUMMARY DATA'!D:D=$C1815)),"""")
  )
)"),"")</f>
        <v/>
      </c>
      <c r="G1815" s="2" t="str">
        <f>IFERROR(__xludf.DUMMYFUNCTION("IFERROR(
  TEXTJOIN(CHAR(10),TRUE,FILTER('SUMMARY DATA'!G:G,'SUMMARY DATA'!A:A=$A1815,'SUMMARY DATA'!C:C=$B1815)),
  IF(
    OR(
      ISNUMBER(SEARCH(""CDM CASH DEPOSIT"",$C1815)),
      ISNUMBER(SEARCH(""CASH DEPOSIT"",$C1815)),
      COUNTIF('SUMMARY D"&amp;"ATA'!D:D,$C1815)&lt;&gt;1
    ),
    """",
    IFERROR(TEXTJOIN(CHAR(10),TRUE,FILTER('SUMMARY DATA'!G:G,'SUMMARY DATA'!D:D=$C1815)),"""")
  )
)"),"")</f>
        <v/>
      </c>
      <c r="H1815" s="6" t="str">
        <f>IFERROR(__xludf.DUMMYFUNCTION("IFERROR(
  TEXTJOIN(CHAR(10),TRUE,FILTER('SUMMARY DATA'!H:H,'SUMMARY DATA'!A:A=$A1815,'SUMMARY DATA'!C:C=$B1815)),
  IF(
    OR(
      ISNUMBER(SEARCH(""CDM CASH DEPOSIT"",$C1815)),
      ISNUMBER(SEARCH(""CASH DEPOSIT"",$C1815)),
      COUNTIF('SUMMARY D"&amp;"ATA'!D:D,$C1815)&lt;&gt;1
    ),
    """",
    IFERROR(TEXTJOIN(CHAR(10),TRUE,FILTER('SUMMARY DATA'!H:H,'SUMMARY DATA'!D:D=$C1815)),"""")
  )
)"),"")</f>
        <v/>
      </c>
      <c r="I1815" s="6" t="str">
        <f>IFERROR(__xludf.DUMMYFUNCTION("IF(H1815="""","""",
SUM(ARRAYFORMULA(VALUE(SPLIT(H1815,CHAR(10)))))
)"),"")</f>
        <v/>
      </c>
      <c r="J1815" s="2" t="str">
        <f>IFERROR(__xludf.DUMMYFUNCTION("IFERROR(
  TEXTJOIN(CHAR(10),TRUE,FILTER('SUMMARY DATA'!I:I,'SUMMARY DATA'!A:A=$A1815,'SUMMARY DATA'!C:C=$B1815)),
  IF(
    OR(
      ISNUMBER(SEARCH(""CDM CASH DEPOSIT"",$C1815)),
      ISNUMBER(SEARCH(""CASH DEPOSIT"",$C1815)),
      COUNTIF('SUMMARY D"&amp;"ATA'!D:D,$C1815)&lt;&gt;1
    ),
    """",
    IFERROR(TEXTJOIN(CHAR(10),TRUE,FILTER('SUMMARY DATA'!I:I,'SUMMARY DATA'!D:D=$C1815)),"""")
  )
)"),"")</f>
        <v/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</row>
    <row r="1816" ht="15.75" customHeight="1" spans="1:27">
      <c r="A1816" s="2"/>
      <c r="B1816" s="2"/>
      <c r="C1816" s="2"/>
      <c r="D1816" s="6"/>
      <c r="E1816" s="4" t="str">
        <f>IFERROR(__xludf.DUMMYFUNCTION("IFERROR(
  TEXTJOIN(CHAR(10),TRUE,FILTER('SUMMARY DATA'!E:E,'SUMMARY DATA'!A:A=$A1816,'SUMMARY DATA'!C:C=$B1816)),
  IF(
    OR(
      ISNUMBER(SEARCH(""CDM CASH DEPOSIT"",$C1816)),
      ISNUMBER(SEARCH(""CASH DEPOSIT"",$C1816)),
      COUNTIF('SUMMARY D"&amp;"ATA'!D:D,$C1816)&lt;&gt;1
    ),
    """",
    IFERROR(TEXTJOIN(CHAR(10),TRUE,FILTER('SUMMARY DATA'!E:E,'SUMMARY DATA'!D:D=$C1816)),"""")
  )
)"),"")</f>
        <v/>
      </c>
      <c r="F1816" s="2" t="str">
        <f>IFERROR(__xludf.DUMMYFUNCTION("IFERROR(
  TEXTJOIN(CHAR(10),TRUE,FILTER('SUMMARY DATA'!F:F,'SUMMARY DATA'!A:A=$A1816,'SUMMARY DATA'!C:C=$B1816)),
  IF(
    OR(
      ISNUMBER(SEARCH(""CDM CASH DEPOSIT"",$C1816)),
      ISNUMBER(SEARCH(""CASH DEPOSIT"",$C1816)),
      COUNTIF('SUMMARY D"&amp;"ATA'!D:D,$C1816)&lt;&gt;1
    ),
    """",
    IFERROR(TEXTJOIN(CHAR(10),TRUE,FILTER('SUMMARY DATA'!F:F,'SUMMARY DATA'!D:D=$C1816)),"""")
  )
)"),"")</f>
        <v/>
      </c>
      <c r="G1816" s="2" t="str">
        <f>IFERROR(__xludf.DUMMYFUNCTION("IFERROR(
  TEXTJOIN(CHAR(10),TRUE,FILTER('SUMMARY DATA'!G:G,'SUMMARY DATA'!A:A=$A1816,'SUMMARY DATA'!C:C=$B1816)),
  IF(
    OR(
      ISNUMBER(SEARCH(""CDM CASH DEPOSIT"",$C1816)),
      ISNUMBER(SEARCH(""CASH DEPOSIT"",$C1816)),
      COUNTIF('SUMMARY D"&amp;"ATA'!D:D,$C1816)&lt;&gt;1
    ),
    """",
    IFERROR(TEXTJOIN(CHAR(10),TRUE,FILTER('SUMMARY DATA'!G:G,'SUMMARY DATA'!D:D=$C1816)),"""")
  )
)"),"")</f>
        <v/>
      </c>
      <c r="H1816" s="6" t="str">
        <f>IFERROR(__xludf.DUMMYFUNCTION("IFERROR(
  TEXTJOIN(CHAR(10),TRUE,FILTER('SUMMARY DATA'!H:H,'SUMMARY DATA'!A:A=$A1816,'SUMMARY DATA'!C:C=$B1816)),
  IF(
    OR(
      ISNUMBER(SEARCH(""CDM CASH DEPOSIT"",$C1816)),
      ISNUMBER(SEARCH(""CASH DEPOSIT"",$C1816)),
      COUNTIF('SUMMARY D"&amp;"ATA'!D:D,$C1816)&lt;&gt;1
    ),
    """",
    IFERROR(TEXTJOIN(CHAR(10),TRUE,FILTER('SUMMARY DATA'!H:H,'SUMMARY DATA'!D:D=$C1816)),"""")
  )
)"),"")</f>
        <v/>
      </c>
      <c r="I1816" s="6" t="str">
        <f>IFERROR(__xludf.DUMMYFUNCTION("IF(H1816="""","""",
SUM(ARRAYFORMULA(VALUE(SPLIT(H1816,CHAR(10)))))
)"),"")</f>
        <v/>
      </c>
      <c r="J1816" s="2" t="str">
        <f>IFERROR(__xludf.DUMMYFUNCTION("IFERROR(
  TEXTJOIN(CHAR(10),TRUE,FILTER('SUMMARY DATA'!I:I,'SUMMARY DATA'!A:A=$A1816,'SUMMARY DATA'!C:C=$B1816)),
  IF(
    OR(
      ISNUMBER(SEARCH(""CDM CASH DEPOSIT"",$C1816)),
      ISNUMBER(SEARCH(""CASH DEPOSIT"",$C1816)),
      COUNTIF('SUMMARY D"&amp;"ATA'!D:D,$C1816)&lt;&gt;1
    ),
    """",
    IFERROR(TEXTJOIN(CHAR(10),TRUE,FILTER('SUMMARY DATA'!I:I,'SUMMARY DATA'!D:D=$C1816)),"""")
  )
)"),"")</f>
        <v/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</row>
    <row r="1817" ht="15.75" customHeight="1" spans="1:27">
      <c r="A1817" s="2"/>
      <c r="B1817" s="2"/>
      <c r="C1817" s="2"/>
      <c r="D1817" s="6"/>
      <c r="E1817" s="4" t="str">
        <f>IFERROR(__xludf.DUMMYFUNCTION("IFERROR(
  TEXTJOIN(CHAR(10),TRUE,FILTER('SUMMARY DATA'!E:E,'SUMMARY DATA'!A:A=$A1817,'SUMMARY DATA'!C:C=$B1817)),
  IF(
    OR(
      ISNUMBER(SEARCH(""CDM CASH DEPOSIT"",$C1817)),
      ISNUMBER(SEARCH(""CASH DEPOSIT"",$C1817)),
      COUNTIF('SUMMARY D"&amp;"ATA'!D:D,$C1817)&lt;&gt;1
    ),
    """",
    IFERROR(TEXTJOIN(CHAR(10),TRUE,FILTER('SUMMARY DATA'!E:E,'SUMMARY DATA'!D:D=$C1817)),"""")
  )
)"),"")</f>
        <v/>
      </c>
      <c r="F1817" s="2" t="str">
        <f>IFERROR(__xludf.DUMMYFUNCTION("IFERROR(
  TEXTJOIN(CHAR(10),TRUE,FILTER('SUMMARY DATA'!F:F,'SUMMARY DATA'!A:A=$A1817,'SUMMARY DATA'!C:C=$B1817)),
  IF(
    OR(
      ISNUMBER(SEARCH(""CDM CASH DEPOSIT"",$C1817)),
      ISNUMBER(SEARCH(""CASH DEPOSIT"",$C1817)),
      COUNTIF('SUMMARY D"&amp;"ATA'!D:D,$C1817)&lt;&gt;1
    ),
    """",
    IFERROR(TEXTJOIN(CHAR(10),TRUE,FILTER('SUMMARY DATA'!F:F,'SUMMARY DATA'!D:D=$C1817)),"""")
  )
)"),"")</f>
        <v/>
      </c>
      <c r="G1817" s="2" t="str">
        <f>IFERROR(__xludf.DUMMYFUNCTION("IFERROR(
  TEXTJOIN(CHAR(10),TRUE,FILTER('SUMMARY DATA'!G:G,'SUMMARY DATA'!A:A=$A1817,'SUMMARY DATA'!C:C=$B1817)),
  IF(
    OR(
      ISNUMBER(SEARCH(""CDM CASH DEPOSIT"",$C1817)),
      ISNUMBER(SEARCH(""CASH DEPOSIT"",$C1817)),
      COUNTIF('SUMMARY D"&amp;"ATA'!D:D,$C1817)&lt;&gt;1
    ),
    """",
    IFERROR(TEXTJOIN(CHAR(10),TRUE,FILTER('SUMMARY DATA'!G:G,'SUMMARY DATA'!D:D=$C1817)),"""")
  )
)"),"")</f>
        <v/>
      </c>
      <c r="H1817" s="6" t="str">
        <f>IFERROR(__xludf.DUMMYFUNCTION("IFERROR(
  TEXTJOIN(CHAR(10),TRUE,FILTER('SUMMARY DATA'!H:H,'SUMMARY DATA'!A:A=$A1817,'SUMMARY DATA'!C:C=$B1817)),
  IF(
    OR(
      ISNUMBER(SEARCH(""CDM CASH DEPOSIT"",$C1817)),
      ISNUMBER(SEARCH(""CASH DEPOSIT"",$C1817)),
      COUNTIF('SUMMARY D"&amp;"ATA'!D:D,$C1817)&lt;&gt;1
    ),
    """",
    IFERROR(TEXTJOIN(CHAR(10),TRUE,FILTER('SUMMARY DATA'!H:H,'SUMMARY DATA'!D:D=$C1817)),"""")
  )
)"),"")</f>
        <v/>
      </c>
      <c r="I1817" s="6" t="str">
        <f>IFERROR(__xludf.DUMMYFUNCTION("IF(H1817="""","""",
SUM(ARRAYFORMULA(VALUE(SPLIT(H1817,CHAR(10)))))
)"),"")</f>
        <v/>
      </c>
      <c r="J1817" s="2" t="str">
        <f>IFERROR(__xludf.DUMMYFUNCTION("IFERROR(
  TEXTJOIN(CHAR(10),TRUE,FILTER('SUMMARY DATA'!I:I,'SUMMARY DATA'!A:A=$A1817,'SUMMARY DATA'!C:C=$B1817)),
  IF(
    OR(
      ISNUMBER(SEARCH(""CDM CASH DEPOSIT"",$C1817)),
      ISNUMBER(SEARCH(""CASH DEPOSIT"",$C1817)),
      COUNTIF('SUMMARY D"&amp;"ATA'!D:D,$C1817)&lt;&gt;1
    ),
    """",
    IFERROR(TEXTJOIN(CHAR(10),TRUE,FILTER('SUMMARY DATA'!I:I,'SUMMARY DATA'!D:D=$C1817)),"""")
  )
)"),"")</f>
        <v/>
      </c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</row>
    <row r="1818" ht="15.75" customHeight="1" spans="1:27">
      <c r="A1818" s="2"/>
      <c r="B1818" s="2"/>
      <c r="C1818" s="2"/>
      <c r="D1818" s="6"/>
      <c r="E1818" s="4" t="str">
        <f>IFERROR(__xludf.DUMMYFUNCTION("IFERROR(
  TEXTJOIN(CHAR(10),TRUE,FILTER('SUMMARY DATA'!E:E,'SUMMARY DATA'!A:A=$A1818,'SUMMARY DATA'!C:C=$B1818)),
  IF(
    OR(
      ISNUMBER(SEARCH(""CDM CASH DEPOSIT"",$C1818)),
      ISNUMBER(SEARCH(""CASH DEPOSIT"",$C1818)),
      COUNTIF('SUMMARY D"&amp;"ATA'!D:D,$C1818)&lt;&gt;1
    ),
    """",
    IFERROR(TEXTJOIN(CHAR(10),TRUE,FILTER('SUMMARY DATA'!E:E,'SUMMARY DATA'!D:D=$C1818)),"""")
  )
)"),"")</f>
        <v/>
      </c>
      <c r="F1818" s="2" t="str">
        <f>IFERROR(__xludf.DUMMYFUNCTION("IFERROR(
  TEXTJOIN(CHAR(10),TRUE,FILTER('SUMMARY DATA'!F:F,'SUMMARY DATA'!A:A=$A1818,'SUMMARY DATA'!C:C=$B1818)),
  IF(
    OR(
      ISNUMBER(SEARCH(""CDM CASH DEPOSIT"",$C1818)),
      ISNUMBER(SEARCH(""CASH DEPOSIT"",$C1818)),
      COUNTIF('SUMMARY D"&amp;"ATA'!D:D,$C1818)&lt;&gt;1
    ),
    """",
    IFERROR(TEXTJOIN(CHAR(10),TRUE,FILTER('SUMMARY DATA'!F:F,'SUMMARY DATA'!D:D=$C1818)),"""")
  )
)"),"")</f>
        <v/>
      </c>
      <c r="G1818" s="2" t="str">
        <f>IFERROR(__xludf.DUMMYFUNCTION("IFERROR(
  TEXTJOIN(CHAR(10),TRUE,FILTER('SUMMARY DATA'!G:G,'SUMMARY DATA'!A:A=$A1818,'SUMMARY DATA'!C:C=$B1818)),
  IF(
    OR(
      ISNUMBER(SEARCH(""CDM CASH DEPOSIT"",$C1818)),
      ISNUMBER(SEARCH(""CASH DEPOSIT"",$C1818)),
      COUNTIF('SUMMARY D"&amp;"ATA'!D:D,$C1818)&lt;&gt;1
    ),
    """",
    IFERROR(TEXTJOIN(CHAR(10),TRUE,FILTER('SUMMARY DATA'!G:G,'SUMMARY DATA'!D:D=$C1818)),"""")
  )
)"),"")</f>
        <v/>
      </c>
      <c r="H1818" s="6" t="str">
        <f>IFERROR(__xludf.DUMMYFUNCTION("IFERROR(
  TEXTJOIN(CHAR(10),TRUE,FILTER('SUMMARY DATA'!H:H,'SUMMARY DATA'!A:A=$A1818,'SUMMARY DATA'!C:C=$B1818)),
  IF(
    OR(
      ISNUMBER(SEARCH(""CDM CASH DEPOSIT"",$C1818)),
      ISNUMBER(SEARCH(""CASH DEPOSIT"",$C1818)),
      COUNTIF('SUMMARY D"&amp;"ATA'!D:D,$C1818)&lt;&gt;1
    ),
    """",
    IFERROR(TEXTJOIN(CHAR(10),TRUE,FILTER('SUMMARY DATA'!H:H,'SUMMARY DATA'!D:D=$C1818)),"""")
  )
)"),"")</f>
        <v/>
      </c>
      <c r="I1818" s="6" t="str">
        <f>IFERROR(__xludf.DUMMYFUNCTION("IF(H1818="""","""",
SUM(ARRAYFORMULA(VALUE(SPLIT(H1818,CHAR(10)))))
)"),"")</f>
        <v/>
      </c>
      <c r="J1818" s="2" t="str">
        <f>IFERROR(__xludf.DUMMYFUNCTION("IFERROR(
  TEXTJOIN(CHAR(10),TRUE,FILTER('SUMMARY DATA'!I:I,'SUMMARY DATA'!A:A=$A1818,'SUMMARY DATA'!C:C=$B1818)),
  IF(
    OR(
      ISNUMBER(SEARCH(""CDM CASH DEPOSIT"",$C1818)),
      ISNUMBER(SEARCH(""CASH DEPOSIT"",$C1818)),
      COUNTIF('SUMMARY D"&amp;"ATA'!D:D,$C1818)&lt;&gt;1
    ),
    """",
    IFERROR(TEXTJOIN(CHAR(10),TRUE,FILTER('SUMMARY DATA'!I:I,'SUMMARY DATA'!D:D=$C1818)),"""")
  )
)"),"")</f>
        <v/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</row>
    <row r="1819" ht="15.75" customHeight="1" spans="1:27">
      <c r="A1819" s="2"/>
      <c r="B1819" s="2"/>
      <c r="C1819" s="2"/>
      <c r="D1819" s="6"/>
      <c r="E1819" s="4" t="str">
        <f>IFERROR(__xludf.DUMMYFUNCTION("IFERROR(
  TEXTJOIN(CHAR(10),TRUE,FILTER('SUMMARY DATA'!E:E,'SUMMARY DATA'!A:A=$A1819,'SUMMARY DATA'!C:C=$B1819)),
  IF(
    OR(
      ISNUMBER(SEARCH(""CDM CASH DEPOSIT"",$C1819)),
      ISNUMBER(SEARCH(""CASH DEPOSIT"",$C1819)),
      COUNTIF('SUMMARY D"&amp;"ATA'!D:D,$C1819)&lt;&gt;1
    ),
    """",
    IFERROR(TEXTJOIN(CHAR(10),TRUE,FILTER('SUMMARY DATA'!E:E,'SUMMARY DATA'!D:D=$C1819)),"""")
  )
)"),"")</f>
        <v/>
      </c>
      <c r="F1819" s="2" t="str">
        <f>IFERROR(__xludf.DUMMYFUNCTION("IFERROR(
  TEXTJOIN(CHAR(10),TRUE,FILTER('SUMMARY DATA'!F:F,'SUMMARY DATA'!A:A=$A1819,'SUMMARY DATA'!C:C=$B1819)),
  IF(
    OR(
      ISNUMBER(SEARCH(""CDM CASH DEPOSIT"",$C1819)),
      ISNUMBER(SEARCH(""CASH DEPOSIT"",$C1819)),
      COUNTIF('SUMMARY D"&amp;"ATA'!D:D,$C1819)&lt;&gt;1
    ),
    """",
    IFERROR(TEXTJOIN(CHAR(10),TRUE,FILTER('SUMMARY DATA'!F:F,'SUMMARY DATA'!D:D=$C1819)),"""")
  )
)"),"")</f>
        <v/>
      </c>
      <c r="G1819" s="2" t="str">
        <f>IFERROR(__xludf.DUMMYFUNCTION("IFERROR(
  TEXTJOIN(CHAR(10),TRUE,FILTER('SUMMARY DATA'!G:G,'SUMMARY DATA'!A:A=$A1819,'SUMMARY DATA'!C:C=$B1819)),
  IF(
    OR(
      ISNUMBER(SEARCH(""CDM CASH DEPOSIT"",$C1819)),
      ISNUMBER(SEARCH(""CASH DEPOSIT"",$C1819)),
      COUNTIF('SUMMARY D"&amp;"ATA'!D:D,$C1819)&lt;&gt;1
    ),
    """",
    IFERROR(TEXTJOIN(CHAR(10),TRUE,FILTER('SUMMARY DATA'!G:G,'SUMMARY DATA'!D:D=$C1819)),"""")
  )
)"),"")</f>
        <v/>
      </c>
      <c r="H1819" s="6" t="str">
        <f>IFERROR(__xludf.DUMMYFUNCTION("IFERROR(
  TEXTJOIN(CHAR(10),TRUE,FILTER('SUMMARY DATA'!H:H,'SUMMARY DATA'!A:A=$A1819,'SUMMARY DATA'!C:C=$B1819)),
  IF(
    OR(
      ISNUMBER(SEARCH(""CDM CASH DEPOSIT"",$C1819)),
      ISNUMBER(SEARCH(""CASH DEPOSIT"",$C1819)),
      COUNTIF('SUMMARY D"&amp;"ATA'!D:D,$C1819)&lt;&gt;1
    ),
    """",
    IFERROR(TEXTJOIN(CHAR(10),TRUE,FILTER('SUMMARY DATA'!H:H,'SUMMARY DATA'!D:D=$C1819)),"""")
  )
)"),"")</f>
        <v/>
      </c>
      <c r="I1819" s="6" t="str">
        <f>IFERROR(__xludf.DUMMYFUNCTION("IF(H1819="""","""",
SUM(ARRAYFORMULA(VALUE(SPLIT(H1819,CHAR(10)))))
)"),"")</f>
        <v/>
      </c>
      <c r="J1819" s="2" t="str">
        <f>IFERROR(__xludf.DUMMYFUNCTION("IFERROR(
  TEXTJOIN(CHAR(10),TRUE,FILTER('SUMMARY DATA'!I:I,'SUMMARY DATA'!A:A=$A1819,'SUMMARY DATA'!C:C=$B1819)),
  IF(
    OR(
      ISNUMBER(SEARCH(""CDM CASH DEPOSIT"",$C1819)),
      ISNUMBER(SEARCH(""CASH DEPOSIT"",$C1819)),
      COUNTIF('SUMMARY D"&amp;"ATA'!D:D,$C1819)&lt;&gt;1
    ),
    """",
    IFERROR(TEXTJOIN(CHAR(10),TRUE,FILTER('SUMMARY DATA'!I:I,'SUMMARY DATA'!D:D=$C1819)),"""")
  )
)"),"")</f>
        <v/>
      </c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</row>
    <row r="1820" ht="15.75" customHeight="1" spans="1:27">
      <c r="A1820" s="2"/>
      <c r="B1820" s="2"/>
      <c r="C1820" s="2"/>
      <c r="D1820" s="6"/>
      <c r="E1820" s="4" t="str">
        <f>IFERROR(__xludf.DUMMYFUNCTION("IFERROR(
  TEXTJOIN(CHAR(10),TRUE,FILTER('SUMMARY DATA'!E:E,'SUMMARY DATA'!A:A=$A1820,'SUMMARY DATA'!C:C=$B1820)),
  IF(
    OR(
      ISNUMBER(SEARCH(""CDM CASH DEPOSIT"",$C1820)),
      ISNUMBER(SEARCH(""CASH DEPOSIT"",$C1820)),
      COUNTIF('SUMMARY D"&amp;"ATA'!D:D,$C1820)&lt;&gt;1
    ),
    """",
    IFERROR(TEXTJOIN(CHAR(10),TRUE,FILTER('SUMMARY DATA'!E:E,'SUMMARY DATA'!D:D=$C1820)),"""")
  )
)"),"")</f>
        <v/>
      </c>
      <c r="F1820" s="2" t="str">
        <f>IFERROR(__xludf.DUMMYFUNCTION("IFERROR(
  TEXTJOIN(CHAR(10),TRUE,FILTER('SUMMARY DATA'!F:F,'SUMMARY DATA'!A:A=$A1820,'SUMMARY DATA'!C:C=$B1820)),
  IF(
    OR(
      ISNUMBER(SEARCH(""CDM CASH DEPOSIT"",$C1820)),
      ISNUMBER(SEARCH(""CASH DEPOSIT"",$C1820)),
      COUNTIF('SUMMARY D"&amp;"ATA'!D:D,$C1820)&lt;&gt;1
    ),
    """",
    IFERROR(TEXTJOIN(CHAR(10),TRUE,FILTER('SUMMARY DATA'!F:F,'SUMMARY DATA'!D:D=$C1820)),"""")
  )
)"),"")</f>
        <v/>
      </c>
      <c r="G1820" s="2" t="str">
        <f>IFERROR(__xludf.DUMMYFUNCTION("IFERROR(
  TEXTJOIN(CHAR(10),TRUE,FILTER('SUMMARY DATA'!G:G,'SUMMARY DATA'!A:A=$A1820,'SUMMARY DATA'!C:C=$B1820)),
  IF(
    OR(
      ISNUMBER(SEARCH(""CDM CASH DEPOSIT"",$C1820)),
      ISNUMBER(SEARCH(""CASH DEPOSIT"",$C1820)),
      COUNTIF('SUMMARY D"&amp;"ATA'!D:D,$C1820)&lt;&gt;1
    ),
    """",
    IFERROR(TEXTJOIN(CHAR(10),TRUE,FILTER('SUMMARY DATA'!G:G,'SUMMARY DATA'!D:D=$C1820)),"""")
  )
)"),"")</f>
        <v/>
      </c>
      <c r="H1820" s="6" t="str">
        <f>IFERROR(__xludf.DUMMYFUNCTION("IFERROR(
  TEXTJOIN(CHAR(10),TRUE,FILTER('SUMMARY DATA'!H:H,'SUMMARY DATA'!A:A=$A1820,'SUMMARY DATA'!C:C=$B1820)),
  IF(
    OR(
      ISNUMBER(SEARCH(""CDM CASH DEPOSIT"",$C1820)),
      ISNUMBER(SEARCH(""CASH DEPOSIT"",$C1820)),
      COUNTIF('SUMMARY D"&amp;"ATA'!D:D,$C1820)&lt;&gt;1
    ),
    """",
    IFERROR(TEXTJOIN(CHAR(10),TRUE,FILTER('SUMMARY DATA'!H:H,'SUMMARY DATA'!D:D=$C1820)),"""")
  )
)"),"")</f>
        <v/>
      </c>
      <c r="I1820" s="6" t="str">
        <f>IFERROR(__xludf.DUMMYFUNCTION("IF(H1820="""","""",
SUM(ARRAYFORMULA(VALUE(SPLIT(H1820,CHAR(10)))))
)"),"")</f>
        <v/>
      </c>
      <c r="J1820" s="2" t="str">
        <f>IFERROR(__xludf.DUMMYFUNCTION("IFERROR(
  TEXTJOIN(CHAR(10),TRUE,FILTER('SUMMARY DATA'!I:I,'SUMMARY DATA'!A:A=$A1820,'SUMMARY DATA'!C:C=$B1820)),
  IF(
    OR(
      ISNUMBER(SEARCH(""CDM CASH DEPOSIT"",$C1820)),
      ISNUMBER(SEARCH(""CASH DEPOSIT"",$C1820)),
      COUNTIF('SUMMARY D"&amp;"ATA'!D:D,$C1820)&lt;&gt;1
    ),
    """",
    IFERROR(TEXTJOIN(CHAR(10),TRUE,FILTER('SUMMARY DATA'!I:I,'SUMMARY DATA'!D:D=$C1820)),"""")
  )
)"),"")</f>
        <v/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</row>
    <row r="1821" ht="15.75" customHeight="1" spans="1:27">
      <c r="A1821" s="2"/>
      <c r="B1821" s="2"/>
      <c r="C1821" s="2"/>
      <c r="D1821" s="6"/>
      <c r="E1821" s="4" t="str">
        <f>IFERROR(__xludf.DUMMYFUNCTION("IFERROR(
  TEXTJOIN(CHAR(10),TRUE,FILTER('SUMMARY DATA'!E:E,'SUMMARY DATA'!A:A=$A1821,'SUMMARY DATA'!C:C=$B1821)),
  IF(
    OR(
      ISNUMBER(SEARCH(""CDM CASH DEPOSIT"",$C1821)),
      ISNUMBER(SEARCH(""CASH DEPOSIT"",$C1821)),
      COUNTIF('SUMMARY D"&amp;"ATA'!D:D,$C1821)&lt;&gt;1
    ),
    """",
    IFERROR(TEXTJOIN(CHAR(10),TRUE,FILTER('SUMMARY DATA'!E:E,'SUMMARY DATA'!D:D=$C1821)),"""")
  )
)"),"")</f>
        <v/>
      </c>
      <c r="F1821" s="2" t="str">
        <f>IFERROR(__xludf.DUMMYFUNCTION("IFERROR(
  TEXTJOIN(CHAR(10),TRUE,FILTER('SUMMARY DATA'!F:F,'SUMMARY DATA'!A:A=$A1821,'SUMMARY DATA'!C:C=$B1821)),
  IF(
    OR(
      ISNUMBER(SEARCH(""CDM CASH DEPOSIT"",$C1821)),
      ISNUMBER(SEARCH(""CASH DEPOSIT"",$C1821)),
      COUNTIF('SUMMARY D"&amp;"ATA'!D:D,$C1821)&lt;&gt;1
    ),
    """",
    IFERROR(TEXTJOIN(CHAR(10),TRUE,FILTER('SUMMARY DATA'!F:F,'SUMMARY DATA'!D:D=$C1821)),"""")
  )
)"),"")</f>
        <v/>
      </c>
      <c r="G1821" s="2" t="str">
        <f>IFERROR(__xludf.DUMMYFUNCTION("IFERROR(
  TEXTJOIN(CHAR(10),TRUE,FILTER('SUMMARY DATA'!G:G,'SUMMARY DATA'!A:A=$A1821,'SUMMARY DATA'!C:C=$B1821)),
  IF(
    OR(
      ISNUMBER(SEARCH(""CDM CASH DEPOSIT"",$C1821)),
      ISNUMBER(SEARCH(""CASH DEPOSIT"",$C1821)),
      COUNTIF('SUMMARY D"&amp;"ATA'!D:D,$C1821)&lt;&gt;1
    ),
    """",
    IFERROR(TEXTJOIN(CHAR(10),TRUE,FILTER('SUMMARY DATA'!G:G,'SUMMARY DATA'!D:D=$C1821)),"""")
  )
)"),"")</f>
        <v/>
      </c>
      <c r="H1821" s="6" t="str">
        <f>IFERROR(__xludf.DUMMYFUNCTION("IFERROR(
  TEXTJOIN(CHAR(10),TRUE,FILTER('SUMMARY DATA'!H:H,'SUMMARY DATA'!A:A=$A1821,'SUMMARY DATA'!C:C=$B1821)),
  IF(
    OR(
      ISNUMBER(SEARCH(""CDM CASH DEPOSIT"",$C1821)),
      ISNUMBER(SEARCH(""CASH DEPOSIT"",$C1821)),
      COUNTIF('SUMMARY D"&amp;"ATA'!D:D,$C1821)&lt;&gt;1
    ),
    """",
    IFERROR(TEXTJOIN(CHAR(10),TRUE,FILTER('SUMMARY DATA'!H:H,'SUMMARY DATA'!D:D=$C1821)),"""")
  )
)"),"")</f>
        <v/>
      </c>
      <c r="I1821" s="6" t="str">
        <f>IFERROR(__xludf.DUMMYFUNCTION("IF(H1821="""","""",
SUM(ARRAYFORMULA(VALUE(SPLIT(H1821,CHAR(10)))))
)"),"")</f>
        <v/>
      </c>
      <c r="J1821" s="2" t="str">
        <f>IFERROR(__xludf.DUMMYFUNCTION("IFERROR(
  TEXTJOIN(CHAR(10),TRUE,FILTER('SUMMARY DATA'!I:I,'SUMMARY DATA'!A:A=$A1821,'SUMMARY DATA'!C:C=$B1821)),
  IF(
    OR(
      ISNUMBER(SEARCH(""CDM CASH DEPOSIT"",$C1821)),
      ISNUMBER(SEARCH(""CASH DEPOSIT"",$C1821)),
      COUNTIF('SUMMARY D"&amp;"ATA'!D:D,$C1821)&lt;&gt;1
    ),
    """",
    IFERROR(TEXTJOIN(CHAR(10),TRUE,FILTER('SUMMARY DATA'!I:I,'SUMMARY DATA'!D:D=$C1821)),"""")
  )
)"),"")</f>
        <v/>
      </c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</row>
    <row r="1822" ht="15.75" customHeight="1" spans="1:27">
      <c r="A1822" s="2"/>
      <c r="B1822" s="2"/>
      <c r="C1822" s="2"/>
      <c r="D1822" s="6"/>
      <c r="E1822" s="4" t="str">
        <f>IFERROR(__xludf.DUMMYFUNCTION("IFERROR(
  TEXTJOIN(CHAR(10),TRUE,FILTER('SUMMARY DATA'!E:E,'SUMMARY DATA'!A:A=$A1822,'SUMMARY DATA'!C:C=$B1822)),
  IF(
    OR(
      ISNUMBER(SEARCH(""CDM CASH DEPOSIT"",$C1822)),
      ISNUMBER(SEARCH(""CASH DEPOSIT"",$C1822)),
      COUNTIF('SUMMARY D"&amp;"ATA'!D:D,$C1822)&lt;&gt;1
    ),
    """",
    IFERROR(TEXTJOIN(CHAR(10),TRUE,FILTER('SUMMARY DATA'!E:E,'SUMMARY DATA'!D:D=$C1822)),"""")
  )
)"),"")</f>
        <v/>
      </c>
      <c r="F1822" s="2" t="str">
        <f>IFERROR(__xludf.DUMMYFUNCTION("IFERROR(
  TEXTJOIN(CHAR(10),TRUE,FILTER('SUMMARY DATA'!F:F,'SUMMARY DATA'!A:A=$A1822,'SUMMARY DATA'!C:C=$B1822)),
  IF(
    OR(
      ISNUMBER(SEARCH(""CDM CASH DEPOSIT"",$C1822)),
      ISNUMBER(SEARCH(""CASH DEPOSIT"",$C1822)),
      COUNTIF('SUMMARY D"&amp;"ATA'!D:D,$C1822)&lt;&gt;1
    ),
    """",
    IFERROR(TEXTJOIN(CHAR(10),TRUE,FILTER('SUMMARY DATA'!F:F,'SUMMARY DATA'!D:D=$C1822)),"""")
  )
)"),"")</f>
        <v/>
      </c>
      <c r="G1822" s="2" t="str">
        <f>IFERROR(__xludf.DUMMYFUNCTION("IFERROR(
  TEXTJOIN(CHAR(10),TRUE,FILTER('SUMMARY DATA'!G:G,'SUMMARY DATA'!A:A=$A1822,'SUMMARY DATA'!C:C=$B1822)),
  IF(
    OR(
      ISNUMBER(SEARCH(""CDM CASH DEPOSIT"",$C1822)),
      ISNUMBER(SEARCH(""CASH DEPOSIT"",$C1822)),
      COUNTIF('SUMMARY D"&amp;"ATA'!D:D,$C1822)&lt;&gt;1
    ),
    """",
    IFERROR(TEXTJOIN(CHAR(10),TRUE,FILTER('SUMMARY DATA'!G:G,'SUMMARY DATA'!D:D=$C1822)),"""")
  )
)"),"")</f>
        <v/>
      </c>
      <c r="H1822" s="6" t="str">
        <f>IFERROR(__xludf.DUMMYFUNCTION("IFERROR(
  TEXTJOIN(CHAR(10),TRUE,FILTER('SUMMARY DATA'!H:H,'SUMMARY DATA'!A:A=$A1822,'SUMMARY DATA'!C:C=$B1822)),
  IF(
    OR(
      ISNUMBER(SEARCH(""CDM CASH DEPOSIT"",$C1822)),
      ISNUMBER(SEARCH(""CASH DEPOSIT"",$C1822)),
      COUNTIF('SUMMARY D"&amp;"ATA'!D:D,$C1822)&lt;&gt;1
    ),
    """",
    IFERROR(TEXTJOIN(CHAR(10),TRUE,FILTER('SUMMARY DATA'!H:H,'SUMMARY DATA'!D:D=$C1822)),"""")
  )
)"),"")</f>
        <v/>
      </c>
      <c r="I1822" s="6" t="str">
        <f>IFERROR(__xludf.DUMMYFUNCTION("IF(H1822="""","""",
SUM(ARRAYFORMULA(VALUE(SPLIT(H1822,CHAR(10)))))
)"),"")</f>
        <v/>
      </c>
      <c r="J1822" s="2" t="str">
        <f>IFERROR(__xludf.DUMMYFUNCTION("IFERROR(
  TEXTJOIN(CHAR(10),TRUE,FILTER('SUMMARY DATA'!I:I,'SUMMARY DATA'!A:A=$A1822,'SUMMARY DATA'!C:C=$B1822)),
  IF(
    OR(
      ISNUMBER(SEARCH(""CDM CASH DEPOSIT"",$C1822)),
      ISNUMBER(SEARCH(""CASH DEPOSIT"",$C1822)),
      COUNTIF('SUMMARY D"&amp;"ATA'!D:D,$C1822)&lt;&gt;1
    ),
    """",
    IFERROR(TEXTJOIN(CHAR(10),TRUE,FILTER('SUMMARY DATA'!I:I,'SUMMARY DATA'!D:D=$C1822)),"""")
  )
)"),"")</f>
        <v/>
      </c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</row>
    <row r="1823" ht="15.75" customHeight="1" spans="1:27">
      <c r="A1823" s="2"/>
      <c r="B1823" s="2"/>
      <c r="C1823" s="2"/>
      <c r="D1823" s="6"/>
      <c r="E1823" s="4" t="str">
        <f>IFERROR(__xludf.DUMMYFUNCTION("IFERROR(
  TEXTJOIN(CHAR(10),TRUE,FILTER('SUMMARY DATA'!E:E,'SUMMARY DATA'!A:A=$A1823,'SUMMARY DATA'!C:C=$B1823)),
  IF(
    OR(
      ISNUMBER(SEARCH(""CDM CASH DEPOSIT"",$C1823)),
      ISNUMBER(SEARCH(""CASH DEPOSIT"",$C1823)),
      COUNTIF('SUMMARY D"&amp;"ATA'!D:D,$C1823)&lt;&gt;1
    ),
    """",
    IFERROR(TEXTJOIN(CHAR(10),TRUE,FILTER('SUMMARY DATA'!E:E,'SUMMARY DATA'!D:D=$C1823)),"""")
  )
)"),"")</f>
        <v/>
      </c>
      <c r="F1823" s="2" t="str">
        <f>IFERROR(__xludf.DUMMYFUNCTION("IFERROR(
  TEXTJOIN(CHAR(10),TRUE,FILTER('SUMMARY DATA'!F:F,'SUMMARY DATA'!A:A=$A1823,'SUMMARY DATA'!C:C=$B1823)),
  IF(
    OR(
      ISNUMBER(SEARCH(""CDM CASH DEPOSIT"",$C1823)),
      ISNUMBER(SEARCH(""CASH DEPOSIT"",$C1823)),
      COUNTIF('SUMMARY D"&amp;"ATA'!D:D,$C1823)&lt;&gt;1
    ),
    """",
    IFERROR(TEXTJOIN(CHAR(10),TRUE,FILTER('SUMMARY DATA'!F:F,'SUMMARY DATA'!D:D=$C1823)),"""")
  )
)"),"")</f>
        <v/>
      </c>
      <c r="G1823" s="2" t="str">
        <f>IFERROR(__xludf.DUMMYFUNCTION("IFERROR(
  TEXTJOIN(CHAR(10),TRUE,FILTER('SUMMARY DATA'!G:G,'SUMMARY DATA'!A:A=$A1823,'SUMMARY DATA'!C:C=$B1823)),
  IF(
    OR(
      ISNUMBER(SEARCH(""CDM CASH DEPOSIT"",$C1823)),
      ISNUMBER(SEARCH(""CASH DEPOSIT"",$C1823)),
      COUNTIF('SUMMARY D"&amp;"ATA'!D:D,$C1823)&lt;&gt;1
    ),
    """",
    IFERROR(TEXTJOIN(CHAR(10),TRUE,FILTER('SUMMARY DATA'!G:G,'SUMMARY DATA'!D:D=$C1823)),"""")
  )
)"),"")</f>
        <v/>
      </c>
      <c r="H1823" s="6" t="str">
        <f>IFERROR(__xludf.DUMMYFUNCTION("IFERROR(
  TEXTJOIN(CHAR(10),TRUE,FILTER('SUMMARY DATA'!H:H,'SUMMARY DATA'!A:A=$A1823,'SUMMARY DATA'!C:C=$B1823)),
  IF(
    OR(
      ISNUMBER(SEARCH(""CDM CASH DEPOSIT"",$C1823)),
      ISNUMBER(SEARCH(""CASH DEPOSIT"",$C1823)),
      COUNTIF('SUMMARY D"&amp;"ATA'!D:D,$C1823)&lt;&gt;1
    ),
    """",
    IFERROR(TEXTJOIN(CHAR(10),TRUE,FILTER('SUMMARY DATA'!H:H,'SUMMARY DATA'!D:D=$C1823)),"""")
  )
)"),"")</f>
        <v/>
      </c>
      <c r="I1823" s="6" t="str">
        <f>IFERROR(__xludf.DUMMYFUNCTION("IF(H1823="""","""",
SUM(ARRAYFORMULA(VALUE(SPLIT(H1823,CHAR(10)))))
)"),"")</f>
        <v/>
      </c>
      <c r="J1823" s="2" t="str">
        <f>IFERROR(__xludf.DUMMYFUNCTION("IFERROR(
  TEXTJOIN(CHAR(10),TRUE,FILTER('SUMMARY DATA'!I:I,'SUMMARY DATA'!A:A=$A1823,'SUMMARY DATA'!C:C=$B1823)),
  IF(
    OR(
      ISNUMBER(SEARCH(""CDM CASH DEPOSIT"",$C1823)),
      ISNUMBER(SEARCH(""CASH DEPOSIT"",$C1823)),
      COUNTIF('SUMMARY D"&amp;"ATA'!D:D,$C1823)&lt;&gt;1
    ),
    """",
    IFERROR(TEXTJOIN(CHAR(10),TRUE,FILTER('SUMMARY DATA'!I:I,'SUMMARY DATA'!D:D=$C1823)),"""")
  )
)"),"")</f>
        <v/>
      </c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</row>
    <row r="1824" ht="15.75" customHeight="1" spans="1:27">
      <c r="A1824" s="2"/>
      <c r="B1824" s="2"/>
      <c r="C1824" s="2"/>
      <c r="D1824" s="6"/>
      <c r="E1824" s="4" t="str">
        <f>IFERROR(__xludf.DUMMYFUNCTION("IFERROR(
  TEXTJOIN(CHAR(10),TRUE,FILTER('SUMMARY DATA'!E:E,'SUMMARY DATA'!A:A=$A1824,'SUMMARY DATA'!C:C=$B1824)),
  IF(
    OR(
      ISNUMBER(SEARCH(""CDM CASH DEPOSIT"",$C1824)),
      ISNUMBER(SEARCH(""CASH DEPOSIT"",$C1824)),
      COUNTIF('SUMMARY D"&amp;"ATA'!D:D,$C1824)&lt;&gt;1
    ),
    """",
    IFERROR(TEXTJOIN(CHAR(10),TRUE,FILTER('SUMMARY DATA'!E:E,'SUMMARY DATA'!D:D=$C1824)),"""")
  )
)"),"")</f>
        <v/>
      </c>
      <c r="F1824" s="2" t="str">
        <f>IFERROR(__xludf.DUMMYFUNCTION("IFERROR(
  TEXTJOIN(CHAR(10),TRUE,FILTER('SUMMARY DATA'!F:F,'SUMMARY DATA'!A:A=$A1824,'SUMMARY DATA'!C:C=$B1824)),
  IF(
    OR(
      ISNUMBER(SEARCH(""CDM CASH DEPOSIT"",$C1824)),
      ISNUMBER(SEARCH(""CASH DEPOSIT"",$C1824)),
      COUNTIF('SUMMARY D"&amp;"ATA'!D:D,$C1824)&lt;&gt;1
    ),
    """",
    IFERROR(TEXTJOIN(CHAR(10),TRUE,FILTER('SUMMARY DATA'!F:F,'SUMMARY DATA'!D:D=$C1824)),"""")
  )
)"),"")</f>
        <v/>
      </c>
      <c r="G1824" s="2" t="str">
        <f>IFERROR(__xludf.DUMMYFUNCTION("IFERROR(
  TEXTJOIN(CHAR(10),TRUE,FILTER('SUMMARY DATA'!G:G,'SUMMARY DATA'!A:A=$A1824,'SUMMARY DATA'!C:C=$B1824)),
  IF(
    OR(
      ISNUMBER(SEARCH(""CDM CASH DEPOSIT"",$C1824)),
      ISNUMBER(SEARCH(""CASH DEPOSIT"",$C1824)),
      COUNTIF('SUMMARY D"&amp;"ATA'!D:D,$C1824)&lt;&gt;1
    ),
    """",
    IFERROR(TEXTJOIN(CHAR(10),TRUE,FILTER('SUMMARY DATA'!G:G,'SUMMARY DATA'!D:D=$C1824)),"""")
  )
)"),"")</f>
        <v/>
      </c>
      <c r="H1824" s="6" t="str">
        <f>IFERROR(__xludf.DUMMYFUNCTION("IFERROR(
  TEXTJOIN(CHAR(10),TRUE,FILTER('SUMMARY DATA'!H:H,'SUMMARY DATA'!A:A=$A1824,'SUMMARY DATA'!C:C=$B1824)),
  IF(
    OR(
      ISNUMBER(SEARCH(""CDM CASH DEPOSIT"",$C1824)),
      ISNUMBER(SEARCH(""CASH DEPOSIT"",$C1824)),
      COUNTIF('SUMMARY D"&amp;"ATA'!D:D,$C1824)&lt;&gt;1
    ),
    """",
    IFERROR(TEXTJOIN(CHAR(10),TRUE,FILTER('SUMMARY DATA'!H:H,'SUMMARY DATA'!D:D=$C1824)),"""")
  )
)"),"")</f>
        <v/>
      </c>
      <c r="I1824" s="6" t="str">
        <f>IFERROR(__xludf.DUMMYFUNCTION("IF(H1824="""","""",
SUM(ARRAYFORMULA(VALUE(SPLIT(H1824,CHAR(10)))))
)"),"")</f>
        <v/>
      </c>
      <c r="J1824" s="2" t="str">
        <f>IFERROR(__xludf.DUMMYFUNCTION("IFERROR(
  TEXTJOIN(CHAR(10),TRUE,FILTER('SUMMARY DATA'!I:I,'SUMMARY DATA'!A:A=$A1824,'SUMMARY DATA'!C:C=$B1824)),
  IF(
    OR(
      ISNUMBER(SEARCH(""CDM CASH DEPOSIT"",$C1824)),
      ISNUMBER(SEARCH(""CASH DEPOSIT"",$C1824)),
      COUNTIF('SUMMARY D"&amp;"ATA'!D:D,$C1824)&lt;&gt;1
    ),
    """",
    IFERROR(TEXTJOIN(CHAR(10),TRUE,FILTER('SUMMARY DATA'!I:I,'SUMMARY DATA'!D:D=$C1824)),"""")
  )
)"),"")</f>
        <v/>
      </c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</row>
    <row r="1825" ht="15.75" customHeight="1" spans="1:27">
      <c r="A1825" s="2"/>
      <c r="B1825" s="2"/>
      <c r="C1825" s="2"/>
      <c r="D1825" s="6"/>
      <c r="E1825" s="4" t="str">
        <f>IFERROR(__xludf.DUMMYFUNCTION("IFERROR(
  TEXTJOIN(CHAR(10),TRUE,FILTER('SUMMARY DATA'!E:E,'SUMMARY DATA'!A:A=$A1825,'SUMMARY DATA'!C:C=$B1825)),
  IF(
    OR(
      ISNUMBER(SEARCH(""CDM CASH DEPOSIT"",$C1825)),
      ISNUMBER(SEARCH(""CASH DEPOSIT"",$C1825)),
      COUNTIF('SUMMARY D"&amp;"ATA'!D:D,$C1825)&lt;&gt;1
    ),
    """",
    IFERROR(TEXTJOIN(CHAR(10),TRUE,FILTER('SUMMARY DATA'!E:E,'SUMMARY DATA'!D:D=$C1825)),"""")
  )
)"),"")</f>
        <v/>
      </c>
      <c r="F1825" s="2" t="str">
        <f>IFERROR(__xludf.DUMMYFUNCTION("IFERROR(
  TEXTJOIN(CHAR(10),TRUE,FILTER('SUMMARY DATA'!F:F,'SUMMARY DATA'!A:A=$A1825,'SUMMARY DATA'!C:C=$B1825)),
  IF(
    OR(
      ISNUMBER(SEARCH(""CDM CASH DEPOSIT"",$C1825)),
      ISNUMBER(SEARCH(""CASH DEPOSIT"",$C1825)),
      COUNTIF('SUMMARY D"&amp;"ATA'!D:D,$C1825)&lt;&gt;1
    ),
    """",
    IFERROR(TEXTJOIN(CHAR(10),TRUE,FILTER('SUMMARY DATA'!F:F,'SUMMARY DATA'!D:D=$C1825)),"""")
  )
)"),"")</f>
        <v/>
      </c>
      <c r="G1825" s="2" t="str">
        <f>IFERROR(__xludf.DUMMYFUNCTION("IFERROR(
  TEXTJOIN(CHAR(10),TRUE,FILTER('SUMMARY DATA'!G:G,'SUMMARY DATA'!A:A=$A1825,'SUMMARY DATA'!C:C=$B1825)),
  IF(
    OR(
      ISNUMBER(SEARCH(""CDM CASH DEPOSIT"",$C1825)),
      ISNUMBER(SEARCH(""CASH DEPOSIT"",$C1825)),
      COUNTIF('SUMMARY D"&amp;"ATA'!D:D,$C1825)&lt;&gt;1
    ),
    """",
    IFERROR(TEXTJOIN(CHAR(10),TRUE,FILTER('SUMMARY DATA'!G:G,'SUMMARY DATA'!D:D=$C1825)),"""")
  )
)"),"")</f>
        <v/>
      </c>
      <c r="H1825" s="6" t="str">
        <f>IFERROR(__xludf.DUMMYFUNCTION("IFERROR(
  TEXTJOIN(CHAR(10),TRUE,FILTER('SUMMARY DATA'!H:H,'SUMMARY DATA'!A:A=$A1825,'SUMMARY DATA'!C:C=$B1825)),
  IF(
    OR(
      ISNUMBER(SEARCH(""CDM CASH DEPOSIT"",$C1825)),
      ISNUMBER(SEARCH(""CASH DEPOSIT"",$C1825)),
      COUNTIF('SUMMARY D"&amp;"ATA'!D:D,$C1825)&lt;&gt;1
    ),
    """",
    IFERROR(TEXTJOIN(CHAR(10),TRUE,FILTER('SUMMARY DATA'!H:H,'SUMMARY DATA'!D:D=$C1825)),"""")
  )
)"),"")</f>
        <v/>
      </c>
      <c r="I1825" s="6" t="str">
        <f>IFERROR(__xludf.DUMMYFUNCTION("IF(H1825="""","""",
SUM(ARRAYFORMULA(VALUE(SPLIT(H1825,CHAR(10)))))
)"),"")</f>
        <v/>
      </c>
      <c r="J1825" s="2" t="str">
        <f>IFERROR(__xludf.DUMMYFUNCTION("IFERROR(
  TEXTJOIN(CHAR(10),TRUE,FILTER('SUMMARY DATA'!I:I,'SUMMARY DATA'!A:A=$A1825,'SUMMARY DATA'!C:C=$B1825)),
  IF(
    OR(
      ISNUMBER(SEARCH(""CDM CASH DEPOSIT"",$C1825)),
      ISNUMBER(SEARCH(""CASH DEPOSIT"",$C1825)),
      COUNTIF('SUMMARY D"&amp;"ATA'!D:D,$C1825)&lt;&gt;1
    ),
    """",
    IFERROR(TEXTJOIN(CHAR(10),TRUE,FILTER('SUMMARY DATA'!I:I,'SUMMARY DATA'!D:D=$C1825)),"""")
  )
)"),"")</f>
        <v/>
      </c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</row>
    <row r="1826" ht="15.75" customHeight="1" spans="1:27">
      <c r="A1826" s="2"/>
      <c r="B1826" s="2"/>
      <c r="C1826" s="2"/>
      <c r="D1826" s="6"/>
      <c r="E1826" s="4" t="str">
        <f>IFERROR(__xludf.DUMMYFUNCTION("IFERROR(
  TEXTJOIN(CHAR(10),TRUE,FILTER('SUMMARY DATA'!E:E,'SUMMARY DATA'!A:A=$A1826,'SUMMARY DATA'!C:C=$B1826)),
  IF(
    OR(
      ISNUMBER(SEARCH(""CDM CASH DEPOSIT"",$C1826)),
      ISNUMBER(SEARCH(""CASH DEPOSIT"",$C1826)),
      COUNTIF('SUMMARY D"&amp;"ATA'!D:D,$C1826)&lt;&gt;1
    ),
    """",
    IFERROR(TEXTJOIN(CHAR(10),TRUE,FILTER('SUMMARY DATA'!E:E,'SUMMARY DATA'!D:D=$C1826)),"""")
  )
)"),"")</f>
        <v/>
      </c>
      <c r="F1826" s="2" t="str">
        <f>IFERROR(__xludf.DUMMYFUNCTION("IFERROR(
  TEXTJOIN(CHAR(10),TRUE,FILTER('SUMMARY DATA'!F:F,'SUMMARY DATA'!A:A=$A1826,'SUMMARY DATA'!C:C=$B1826)),
  IF(
    OR(
      ISNUMBER(SEARCH(""CDM CASH DEPOSIT"",$C1826)),
      ISNUMBER(SEARCH(""CASH DEPOSIT"",$C1826)),
      COUNTIF('SUMMARY D"&amp;"ATA'!D:D,$C1826)&lt;&gt;1
    ),
    """",
    IFERROR(TEXTJOIN(CHAR(10),TRUE,FILTER('SUMMARY DATA'!F:F,'SUMMARY DATA'!D:D=$C1826)),"""")
  )
)"),"")</f>
        <v/>
      </c>
      <c r="G1826" s="2" t="str">
        <f>IFERROR(__xludf.DUMMYFUNCTION("IFERROR(
  TEXTJOIN(CHAR(10),TRUE,FILTER('SUMMARY DATA'!G:G,'SUMMARY DATA'!A:A=$A1826,'SUMMARY DATA'!C:C=$B1826)),
  IF(
    OR(
      ISNUMBER(SEARCH(""CDM CASH DEPOSIT"",$C1826)),
      ISNUMBER(SEARCH(""CASH DEPOSIT"",$C1826)),
      COUNTIF('SUMMARY D"&amp;"ATA'!D:D,$C1826)&lt;&gt;1
    ),
    """",
    IFERROR(TEXTJOIN(CHAR(10),TRUE,FILTER('SUMMARY DATA'!G:G,'SUMMARY DATA'!D:D=$C1826)),"""")
  )
)"),"")</f>
        <v/>
      </c>
      <c r="H1826" s="6" t="str">
        <f>IFERROR(__xludf.DUMMYFUNCTION("IFERROR(
  TEXTJOIN(CHAR(10),TRUE,FILTER('SUMMARY DATA'!H:H,'SUMMARY DATA'!A:A=$A1826,'SUMMARY DATA'!C:C=$B1826)),
  IF(
    OR(
      ISNUMBER(SEARCH(""CDM CASH DEPOSIT"",$C1826)),
      ISNUMBER(SEARCH(""CASH DEPOSIT"",$C1826)),
      COUNTIF('SUMMARY D"&amp;"ATA'!D:D,$C1826)&lt;&gt;1
    ),
    """",
    IFERROR(TEXTJOIN(CHAR(10),TRUE,FILTER('SUMMARY DATA'!H:H,'SUMMARY DATA'!D:D=$C1826)),"""")
  )
)"),"")</f>
        <v/>
      </c>
      <c r="I1826" s="6" t="str">
        <f>IFERROR(__xludf.DUMMYFUNCTION("IF(H1826="""","""",
SUM(ARRAYFORMULA(VALUE(SPLIT(H1826,CHAR(10)))))
)"),"")</f>
        <v/>
      </c>
      <c r="J1826" s="2" t="str">
        <f>IFERROR(__xludf.DUMMYFUNCTION("IFERROR(
  TEXTJOIN(CHAR(10),TRUE,FILTER('SUMMARY DATA'!I:I,'SUMMARY DATA'!A:A=$A1826,'SUMMARY DATA'!C:C=$B1826)),
  IF(
    OR(
      ISNUMBER(SEARCH(""CDM CASH DEPOSIT"",$C1826)),
      ISNUMBER(SEARCH(""CASH DEPOSIT"",$C1826)),
      COUNTIF('SUMMARY D"&amp;"ATA'!D:D,$C1826)&lt;&gt;1
    ),
    """",
    IFERROR(TEXTJOIN(CHAR(10),TRUE,FILTER('SUMMARY DATA'!I:I,'SUMMARY DATA'!D:D=$C1826)),"""")
  )
)"),"")</f>
        <v/>
      </c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</row>
    <row r="1827" ht="15.75" customHeight="1" spans="1:27">
      <c r="A1827" s="2"/>
      <c r="B1827" s="2"/>
      <c r="C1827" s="2"/>
      <c r="D1827" s="6"/>
      <c r="E1827" s="4" t="str">
        <f>IFERROR(__xludf.DUMMYFUNCTION("IFERROR(
  TEXTJOIN(CHAR(10),TRUE,FILTER('SUMMARY DATA'!E:E,'SUMMARY DATA'!A:A=$A1827,'SUMMARY DATA'!C:C=$B1827)),
  IF(
    OR(
      ISNUMBER(SEARCH(""CDM CASH DEPOSIT"",$C1827)),
      ISNUMBER(SEARCH(""CASH DEPOSIT"",$C1827)),
      COUNTIF('SUMMARY D"&amp;"ATA'!D:D,$C1827)&lt;&gt;1
    ),
    """",
    IFERROR(TEXTJOIN(CHAR(10),TRUE,FILTER('SUMMARY DATA'!E:E,'SUMMARY DATA'!D:D=$C1827)),"""")
  )
)"),"")</f>
        <v/>
      </c>
      <c r="F1827" s="2" t="str">
        <f>IFERROR(__xludf.DUMMYFUNCTION("IFERROR(
  TEXTJOIN(CHAR(10),TRUE,FILTER('SUMMARY DATA'!F:F,'SUMMARY DATA'!A:A=$A1827,'SUMMARY DATA'!C:C=$B1827)),
  IF(
    OR(
      ISNUMBER(SEARCH(""CDM CASH DEPOSIT"",$C1827)),
      ISNUMBER(SEARCH(""CASH DEPOSIT"",$C1827)),
      COUNTIF('SUMMARY D"&amp;"ATA'!D:D,$C1827)&lt;&gt;1
    ),
    """",
    IFERROR(TEXTJOIN(CHAR(10),TRUE,FILTER('SUMMARY DATA'!F:F,'SUMMARY DATA'!D:D=$C1827)),"""")
  )
)"),"")</f>
        <v/>
      </c>
      <c r="G1827" s="2" t="str">
        <f>IFERROR(__xludf.DUMMYFUNCTION("IFERROR(
  TEXTJOIN(CHAR(10),TRUE,FILTER('SUMMARY DATA'!G:G,'SUMMARY DATA'!A:A=$A1827,'SUMMARY DATA'!C:C=$B1827)),
  IF(
    OR(
      ISNUMBER(SEARCH(""CDM CASH DEPOSIT"",$C1827)),
      ISNUMBER(SEARCH(""CASH DEPOSIT"",$C1827)),
      COUNTIF('SUMMARY D"&amp;"ATA'!D:D,$C1827)&lt;&gt;1
    ),
    """",
    IFERROR(TEXTJOIN(CHAR(10),TRUE,FILTER('SUMMARY DATA'!G:G,'SUMMARY DATA'!D:D=$C1827)),"""")
  )
)"),"")</f>
        <v/>
      </c>
      <c r="H1827" s="6" t="str">
        <f>IFERROR(__xludf.DUMMYFUNCTION("IFERROR(
  TEXTJOIN(CHAR(10),TRUE,FILTER('SUMMARY DATA'!H:H,'SUMMARY DATA'!A:A=$A1827,'SUMMARY DATA'!C:C=$B1827)),
  IF(
    OR(
      ISNUMBER(SEARCH(""CDM CASH DEPOSIT"",$C1827)),
      ISNUMBER(SEARCH(""CASH DEPOSIT"",$C1827)),
      COUNTIF('SUMMARY D"&amp;"ATA'!D:D,$C1827)&lt;&gt;1
    ),
    """",
    IFERROR(TEXTJOIN(CHAR(10),TRUE,FILTER('SUMMARY DATA'!H:H,'SUMMARY DATA'!D:D=$C1827)),"""")
  )
)"),"")</f>
        <v/>
      </c>
      <c r="I1827" s="6" t="str">
        <f>IFERROR(__xludf.DUMMYFUNCTION("IF(H1827="""","""",
SUM(ARRAYFORMULA(VALUE(SPLIT(H1827,CHAR(10)))))
)"),"")</f>
        <v/>
      </c>
      <c r="J1827" s="2" t="str">
        <f>IFERROR(__xludf.DUMMYFUNCTION("IFERROR(
  TEXTJOIN(CHAR(10),TRUE,FILTER('SUMMARY DATA'!I:I,'SUMMARY DATA'!A:A=$A1827,'SUMMARY DATA'!C:C=$B1827)),
  IF(
    OR(
      ISNUMBER(SEARCH(""CDM CASH DEPOSIT"",$C1827)),
      ISNUMBER(SEARCH(""CASH DEPOSIT"",$C1827)),
      COUNTIF('SUMMARY D"&amp;"ATA'!D:D,$C1827)&lt;&gt;1
    ),
    """",
    IFERROR(TEXTJOIN(CHAR(10),TRUE,FILTER('SUMMARY DATA'!I:I,'SUMMARY DATA'!D:D=$C1827)),"""")
  )
)"),"")</f>
        <v/>
      </c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</row>
    <row r="1828" ht="15.75" customHeight="1" spans="1:27">
      <c r="A1828" s="2"/>
      <c r="B1828" s="2"/>
      <c r="C1828" s="2"/>
      <c r="D1828" s="6"/>
      <c r="E1828" s="4" t="str">
        <f>IFERROR(__xludf.DUMMYFUNCTION("IFERROR(
  TEXTJOIN(CHAR(10),TRUE,FILTER('SUMMARY DATA'!E:E,'SUMMARY DATA'!A:A=$A1828,'SUMMARY DATA'!C:C=$B1828)),
  IF(
    OR(
      ISNUMBER(SEARCH(""CDM CASH DEPOSIT"",$C1828)),
      ISNUMBER(SEARCH(""CASH DEPOSIT"",$C1828)),
      COUNTIF('SUMMARY D"&amp;"ATA'!D:D,$C1828)&lt;&gt;1
    ),
    """",
    IFERROR(TEXTJOIN(CHAR(10),TRUE,FILTER('SUMMARY DATA'!E:E,'SUMMARY DATA'!D:D=$C1828)),"""")
  )
)"),"")</f>
        <v/>
      </c>
      <c r="F1828" s="2" t="str">
        <f>IFERROR(__xludf.DUMMYFUNCTION("IFERROR(
  TEXTJOIN(CHAR(10),TRUE,FILTER('SUMMARY DATA'!F:F,'SUMMARY DATA'!A:A=$A1828,'SUMMARY DATA'!C:C=$B1828)),
  IF(
    OR(
      ISNUMBER(SEARCH(""CDM CASH DEPOSIT"",$C1828)),
      ISNUMBER(SEARCH(""CASH DEPOSIT"",$C1828)),
      COUNTIF('SUMMARY D"&amp;"ATA'!D:D,$C1828)&lt;&gt;1
    ),
    """",
    IFERROR(TEXTJOIN(CHAR(10),TRUE,FILTER('SUMMARY DATA'!F:F,'SUMMARY DATA'!D:D=$C1828)),"""")
  )
)"),"")</f>
        <v/>
      </c>
      <c r="G1828" s="2" t="str">
        <f>IFERROR(__xludf.DUMMYFUNCTION("IFERROR(
  TEXTJOIN(CHAR(10),TRUE,FILTER('SUMMARY DATA'!G:G,'SUMMARY DATA'!A:A=$A1828,'SUMMARY DATA'!C:C=$B1828)),
  IF(
    OR(
      ISNUMBER(SEARCH(""CDM CASH DEPOSIT"",$C1828)),
      ISNUMBER(SEARCH(""CASH DEPOSIT"",$C1828)),
      COUNTIF('SUMMARY D"&amp;"ATA'!D:D,$C1828)&lt;&gt;1
    ),
    """",
    IFERROR(TEXTJOIN(CHAR(10),TRUE,FILTER('SUMMARY DATA'!G:G,'SUMMARY DATA'!D:D=$C1828)),"""")
  )
)"),"")</f>
        <v/>
      </c>
      <c r="H1828" s="6" t="str">
        <f>IFERROR(__xludf.DUMMYFUNCTION("IFERROR(
  TEXTJOIN(CHAR(10),TRUE,FILTER('SUMMARY DATA'!H:H,'SUMMARY DATA'!A:A=$A1828,'SUMMARY DATA'!C:C=$B1828)),
  IF(
    OR(
      ISNUMBER(SEARCH(""CDM CASH DEPOSIT"",$C1828)),
      ISNUMBER(SEARCH(""CASH DEPOSIT"",$C1828)),
      COUNTIF('SUMMARY D"&amp;"ATA'!D:D,$C1828)&lt;&gt;1
    ),
    """",
    IFERROR(TEXTJOIN(CHAR(10),TRUE,FILTER('SUMMARY DATA'!H:H,'SUMMARY DATA'!D:D=$C1828)),"""")
  )
)"),"")</f>
        <v/>
      </c>
      <c r="I1828" s="6" t="str">
        <f>IFERROR(__xludf.DUMMYFUNCTION("IF(H1828="""","""",
SUM(ARRAYFORMULA(VALUE(SPLIT(H1828,CHAR(10)))))
)"),"")</f>
        <v/>
      </c>
      <c r="J1828" s="2" t="str">
        <f>IFERROR(__xludf.DUMMYFUNCTION("IFERROR(
  TEXTJOIN(CHAR(10),TRUE,FILTER('SUMMARY DATA'!I:I,'SUMMARY DATA'!A:A=$A1828,'SUMMARY DATA'!C:C=$B1828)),
  IF(
    OR(
      ISNUMBER(SEARCH(""CDM CASH DEPOSIT"",$C1828)),
      ISNUMBER(SEARCH(""CASH DEPOSIT"",$C1828)),
      COUNTIF('SUMMARY D"&amp;"ATA'!D:D,$C1828)&lt;&gt;1
    ),
    """",
    IFERROR(TEXTJOIN(CHAR(10),TRUE,FILTER('SUMMARY DATA'!I:I,'SUMMARY DATA'!D:D=$C1828)),"""")
  )
)"),"")</f>
        <v/>
      </c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</row>
    <row r="1829" ht="15.75" customHeight="1" spans="1:27">
      <c r="A1829" s="2"/>
      <c r="B1829" s="2"/>
      <c r="C1829" s="2"/>
      <c r="D1829" s="6"/>
      <c r="E1829" s="4" t="str">
        <f>IFERROR(__xludf.DUMMYFUNCTION("IFERROR(
  TEXTJOIN(CHAR(10),TRUE,FILTER('SUMMARY DATA'!E:E,'SUMMARY DATA'!A:A=$A1829,'SUMMARY DATA'!C:C=$B1829)),
  IF(
    OR(
      ISNUMBER(SEARCH(""CDM CASH DEPOSIT"",$C1829)),
      ISNUMBER(SEARCH(""CASH DEPOSIT"",$C1829)),
      COUNTIF('SUMMARY D"&amp;"ATA'!D:D,$C1829)&lt;&gt;1
    ),
    """",
    IFERROR(TEXTJOIN(CHAR(10),TRUE,FILTER('SUMMARY DATA'!E:E,'SUMMARY DATA'!D:D=$C1829)),"""")
  )
)"),"")</f>
        <v/>
      </c>
      <c r="F1829" s="2" t="str">
        <f>IFERROR(__xludf.DUMMYFUNCTION("IFERROR(
  TEXTJOIN(CHAR(10),TRUE,FILTER('SUMMARY DATA'!F:F,'SUMMARY DATA'!A:A=$A1829,'SUMMARY DATA'!C:C=$B1829)),
  IF(
    OR(
      ISNUMBER(SEARCH(""CDM CASH DEPOSIT"",$C1829)),
      ISNUMBER(SEARCH(""CASH DEPOSIT"",$C1829)),
      COUNTIF('SUMMARY D"&amp;"ATA'!D:D,$C1829)&lt;&gt;1
    ),
    """",
    IFERROR(TEXTJOIN(CHAR(10),TRUE,FILTER('SUMMARY DATA'!F:F,'SUMMARY DATA'!D:D=$C1829)),"""")
  )
)"),"")</f>
        <v/>
      </c>
      <c r="G1829" s="2" t="str">
        <f>IFERROR(__xludf.DUMMYFUNCTION("IFERROR(
  TEXTJOIN(CHAR(10),TRUE,FILTER('SUMMARY DATA'!G:G,'SUMMARY DATA'!A:A=$A1829,'SUMMARY DATA'!C:C=$B1829)),
  IF(
    OR(
      ISNUMBER(SEARCH(""CDM CASH DEPOSIT"",$C1829)),
      ISNUMBER(SEARCH(""CASH DEPOSIT"",$C1829)),
      COUNTIF('SUMMARY D"&amp;"ATA'!D:D,$C1829)&lt;&gt;1
    ),
    """",
    IFERROR(TEXTJOIN(CHAR(10),TRUE,FILTER('SUMMARY DATA'!G:G,'SUMMARY DATA'!D:D=$C1829)),"""")
  )
)"),"")</f>
        <v/>
      </c>
      <c r="H1829" s="6" t="str">
        <f>IFERROR(__xludf.DUMMYFUNCTION("IFERROR(
  TEXTJOIN(CHAR(10),TRUE,FILTER('SUMMARY DATA'!H:H,'SUMMARY DATA'!A:A=$A1829,'SUMMARY DATA'!C:C=$B1829)),
  IF(
    OR(
      ISNUMBER(SEARCH(""CDM CASH DEPOSIT"",$C1829)),
      ISNUMBER(SEARCH(""CASH DEPOSIT"",$C1829)),
      COUNTIF('SUMMARY D"&amp;"ATA'!D:D,$C1829)&lt;&gt;1
    ),
    """",
    IFERROR(TEXTJOIN(CHAR(10),TRUE,FILTER('SUMMARY DATA'!H:H,'SUMMARY DATA'!D:D=$C1829)),"""")
  )
)"),"")</f>
        <v/>
      </c>
      <c r="I1829" s="6" t="str">
        <f>IFERROR(__xludf.DUMMYFUNCTION("IF(H1829="""","""",
SUM(ARRAYFORMULA(VALUE(SPLIT(H1829,CHAR(10)))))
)"),"")</f>
        <v/>
      </c>
      <c r="J1829" s="2" t="str">
        <f>IFERROR(__xludf.DUMMYFUNCTION("IFERROR(
  TEXTJOIN(CHAR(10),TRUE,FILTER('SUMMARY DATA'!I:I,'SUMMARY DATA'!A:A=$A1829,'SUMMARY DATA'!C:C=$B1829)),
  IF(
    OR(
      ISNUMBER(SEARCH(""CDM CASH DEPOSIT"",$C1829)),
      ISNUMBER(SEARCH(""CASH DEPOSIT"",$C1829)),
      COUNTIF('SUMMARY D"&amp;"ATA'!D:D,$C1829)&lt;&gt;1
    ),
    """",
    IFERROR(TEXTJOIN(CHAR(10),TRUE,FILTER('SUMMARY DATA'!I:I,'SUMMARY DATA'!D:D=$C1829)),"""")
  )
)"),"")</f>
        <v/>
      </c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</row>
    <row r="1830" ht="15.75" customHeight="1" spans="1:27">
      <c r="A1830" s="2"/>
      <c r="B1830" s="2"/>
      <c r="C1830" s="2"/>
      <c r="D1830" s="6"/>
      <c r="E1830" s="4" t="str">
        <f>IFERROR(__xludf.DUMMYFUNCTION("IFERROR(
  TEXTJOIN(CHAR(10),TRUE,FILTER('SUMMARY DATA'!E:E,'SUMMARY DATA'!A:A=$A1830,'SUMMARY DATA'!C:C=$B1830)),
  IF(
    OR(
      ISNUMBER(SEARCH(""CDM CASH DEPOSIT"",$C1830)),
      ISNUMBER(SEARCH(""CASH DEPOSIT"",$C1830)),
      COUNTIF('SUMMARY D"&amp;"ATA'!D:D,$C1830)&lt;&gt;1
    ),
    """",
    IFERROR(TEXTJOIN(CHAR(10),TRUE,FILTER('SUMMARY DATA'!E:E,'SUMMARY DATA'!D:D=$C1830)),"""")
  )
)"),"")</f>
        <v/>
      </c>
      <c r="F1830" s="2" t="str">
        <f>IFERROR(__xludf.DUMMYFUNCTION("IFERROR(
  TEXTJOIN(CHAR(10),TRUE,FILTER('SUMMARY DATA'!F:F,'SUMMARY DATA'!A:A=$A1830,'SUMMARY DATA'!C:C=$B1830)),
  IF(
    OR(
      ISNUMBER(SEARCH(""CDM CASH DEPOSIT"",$C1830)),
      ISNUMBER(SEARCH(""CASH DEPOSIT"",$C1830)),
      COUNTIF('SUMMARY D"&amp;"ATA'!D:D,$C1830)&lt;&gt;1
    ),
    """",
    IFERROR(TEXTJOIN(CHAR(10),TRUE,FILTER('SUMMARY DATA'!F:F,'SUMMARY DATA'!D:D=$C1830)),"""")
  )
)"),"")</f>
        <v/>
      </c>
      <c r="G1830" s="2" t="str">
        <f>IFERROR(__xludf.DUMMYFUNCTION("IFERROR(
  TEXTJOIN(CHAR(10),TRUE,FILTER('SUMMARY DATA'!G:G,'SUMMARY DATA'!A:A=$A1830,'SUMMARY DATA'!C:C=$B1830)),
  IF(
    OR(
      ISNUMBER(SEARCH(""CDM CASH DEPOSIT"",$C1830)),
      ISNUMBER(SEARCH(""CASH DEPOSIT"",$C1830)),
      COUNTIF('SUMMARY D"&amp;"ATA'!D:D,$C1830)&lt;&gt;1
    ),
    """",
    IFERROR(TEXTJOIN(CHAR(10),TRUE,FILTER('SUMMARY DATA'!G:G,'SUMMARY DATA'!D:D=$C1830)),"""")
  )
)"),"")</f>
        <v/>
      </c>
      <c r="H1830" s="6" t="str">
        <f>IFERROR(__xludf.DUMMYFUNCTION("IFERROR(
  TEXTJOIN(CHAR(10),TRUE,FILTER('SUMMARY DATA'!H:H,'SUMMARY DATA'!A:A=$A1830,'SUMMARY DATA'!C:C=$B1830)),
  IF(
    OR(
      ISNUMBER(SEARCH(""CDM CASH DEPOSIT"",$C1830)),
      ISNUMBER(SEARCH(""CASH DEPOSIT"",$C1830)),
      COUNTIF('SUMMARY D"&amp;"ATA'!D:D,$C1830)&lt;&gt;1
    ),
    """",
    IFERROR(TEXTJOIN(CHAR(10),TRUE,FILTER('SUMMARY DATA'!H:H,'SUMMARY DATA'!D:D=$C1830)),"""")
  )
)"),"")</f>
        <v/>
      </c>
      <c r="I1830" s="6" t="str">
        <f>IFERROR(__xludf.DUMMYFUNCTION("IF(H1830="""","""",
SUM(ARRAYFORMULA(VALUE(SPLIT(H1830,CHAR(10)))))
)"),"")</f>
        <v/>
      </c>
      <c r="J1830" s="2" t="str">
        <f>IFERROR(__xludf.DUMMYFUNCTION("IFERROR(
  TEXTJOIN(CHAR(10),TRUE,FILTER('SUMMARY DATA'!I:I,'SUMMARY DATA'!A:A=$A1830,'SUMMARY DATA'!C:C=$B1830)),
  IF(
    OR(
      ISNUMBER(SEARCH(""CDM CASH DEPOSIT"",$C1830)),
      ISNUMBER(SEARCH(""CASH DEPOSIT"",$C1830)),
      COUNTIF('SUMMARY D"&amp;"ATA'!D:D,$C1830)&lt;&gt;1
    ),
    """",
    IFERROR(TEXTJOIN(CHAR(10),TRUE,FILTER('SUMMARY DATA'!I:I,'SUMMARY DATA'!D:D=$C1830)),"""")
  )
)"),"")</f>
        <v/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 ht="15.75" customHeight="1" spans="1:27">
      <c r="A1831" s="2"/>
      <c r="B1831" s="2"/>
      <c r="C1831" s="2"/>
      <c r="D1831" s="6"/>
      <c r="E1831" s="4" t="str">
        <f>IFERROR(__xludf.DUMMYFUNCTION("IFERROR(
  TEXTJOIN(CHAR(10),TRUE,FILTER('SUMMARY DATA'!E:E,'SUMMARY DATA'!A:A=$A1831,'SUMMARY DATA'!C:C=$B1831)),
  IF(
    OR(
      ISNUMBER(SEARCH(""CDM CASH DEPOSIT"",$C1831)),
      ISNUMBER(SEARCH(""CASH DEPOSIT"",$C1831)),
      COUNTIF('SUMMARY D"&amp;"ATA'!D:D,$C1831)&lt;&gt;1
    ),
    """",
    IFERROR(TEXTJOIN(CHAR(10),TRUE,FILTER('SUMMARY DATA'!E:E,'SUMMARY DATA'!D:D=$C1831)),"""")
  )
)"),"")</f>
        <v/>
      </c>
      <c r="F1831" s="2" t="str">
        <f>IFERROR(__xludf.DUMMYFUNCTION("IFERROR(
  TEXTJOIN(CHAR(10),TRUE,FILTER('SUMMARY DATA'!F:F,'SUMMARY DATA'!A:A=$A1831,'SUMMARY DATA'!C:C=$B1831)),
  IF(
    OR(
      ISNUMBER(SEARCH(""CDM CASH DEPOSIT"",$C1831)),
      ISNUMBER(SEARCH(""CASH DEPOSIT"",$C1831)),
      COUNTIF('SUMMARY D"&amp;"ATA'!D:D,$C1831)&lt;&gt;1
    ),
    """",
    IFERROR(TEXTJOIN(CHAR(10),TRUE,FILTER('SUMMARY DATA'!F:F,'SUMMARY DATA'!D:D=$C1831)),"""")
  )
)"),"")</f>
        <v/>
      </c>
      <c r="G1831" s="2" t="str">
        <f>IFERROR(__xludf.DUMMYFUNCTION("IFERROR(
  TEXTJOIN(CHAR(10),TRUE,FILTER('SUMMARY DATA'!G:G,'SUMMARY DATA'!A:A=$A1831,'SUMMARY DATA'!C:C=$B1831)),
  IF(
    OR(
      ISNUMBER(SEARCH(""CDM CASH DEPOSIT"",$C1831)),
      ISNUMBER(SEARCH(""CASH DEPOSIT"",$C1831)),
      COUNTIF('SUMMARY D"&amp;"ATA'!D:D,$C1831)&lt;&gt;1
    ),
    """",
    IFERROR(TEXTJOIN(CHAR(10),TRUE,FILTER('SUMMARY DATA'!G:G,'SUMMARY DATA'!D:D=$C1831)),"""")
  )
)"),"")</f>
        <v/>
      </c>
      <c r="H1831" s="6" t="str">
        <f>IFERROR(__xludf.DUMMYFUNCTION("IFERROR(
  TEXTJOIN(CHAR(10),TRUE,FILTER('SUMMARY DATA'!H:H,'SUMMARY DATA'!A:A=$A1831,'SUMMARY DATA'!C:C=$B1831)),
  IF(
    OR(
      ISNUMBER(SEARCH(""CDM CASH DEPOSIT"",$C1831)),
      ISNUMBER(SEARCH(""CASH DEPOSIT"",$C1831)),
      COUNTIF('SUMMARY D"&amp;"ATA'!D:D,$C1831)&lt;&gt;1
    ),
    """",
    IFERROR(TEXTJOIN(CHAR(10),TRUE,FILTER('SUMMARY DATA'!H:H,'SUMMARY DATA'!D:D=$C1831)),"""")
  )
)"),"")</f>
        <v/>
      </c>
      <c r="I1831" s="6" t="str">
        <f>IFERROR(__xludf.DUMMYFUNCTION("IF(H1831="""","""",
SUM(ARRAYFORMULA(VALUE(SPLIT(H1831,CHAR(10)))))
)"),"")</f>
        <v/>
      </c>
      <c r="J1831" s="2" t="str">
        <f>IFERROR(__xludf.DUMMYFUNCTION("IFERROR(
  TEXTJOIN(CHAR(10),TRUE,FILTER('SUMMARY DATA'!I:I,'SUMMARY DATA'!A:A=$A1831,'SUMMARY DATA'!C:C=$B1831)),
  IF(
    OR(
      ISNUMBER(SEARCH(""CDM CASH DEPOSIT"",$C1831)),
      ISNUMBER(SEARCH(""CASH DEPOSIT"",$C1831)),
      COUNTIF('SUMMARY D"&amp;"ATA'!D:D,$C1831)&lt;&gt;1
    ),
    """",
    IFERROR(TEXTJOIN(CHAR(10),TRUE,FILTER('SUMMARY DATA'!I:I,'SUMMARY DATA'!D:D=$C1831)),"""")
  )
)"),"")</f>
        <v/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</row>
    <row r="1832" ht="15.75" customHeight="1" spans="1:27">
      <c r="A1832" s="2"/>
      <c r="B1832" s="2"/>
      <c r="C1832" s="2"/>
      <c r="D1832" s="6"/>
      <c r="E1832" s="4" t="str">
        <f>IFERROR(__xludf.DUMMYFUNCTION("IFERROR(
  TEXTJOIN(CHAR(10),TRUE,FILTER('SUMMARY DATA'!E:E,'SUMMARY DATA'!A:A=$A1832,'SUMMARY DATA'!C:C=$B1832)),
  IF(
    OR(
      ISNUMBER(SEARCH(""CDM CASH DEPOSIT"",$C1832)),
      ISNUMBER(SEARCH(""CASH DEPOSIT"",$C1832)),
      COUNTIF('SUMMARY D"&amp;"ATA'!D:D,$C1832)&lt;&gt;1
    ),
    """",
    IFERROR(TEXTJOIN(CHAR(10),TRUE,FILTER('SUMMARY DATA'!E:E,'SUMMARY DATA'!D:D=$C1832)),"""")
  )
)"),"")</f>
        <v/>
      </c>
      <c r="F1832" s="2" t="str">
        <f>IFERROR(__xludf.DUMMYFUNCTION("IFERROR(
  TEXTJOIN(CHAR(10),TRUE,FILTER('SUMMARY DATA'!F:F,'SUMMARY DATA'!A:A=$A1832,'SUMMARY DATA'!C:C=$B1832)),
  IF(
    OR(
      ISNUMBER(SEARCH(""CDM CASH DEPOSIT"",$C1832)),
      ISNUMBER(SEARCH(""CASH DEPOSIT"",$C1832)),
      COUNTIF('SUMMARY D"&amp;"ATA'!D:D,$C1832)&lt;&gt;1
    ),
    """",
    IFERROR(TEXTJOIN(CHAR(10),TRUE,FILTER('SUMMARY DATA'!F:F,'SUMMARY DATA'!D:D=$C1832)),"""")
  )
)"),"")</f>
        <v/>
      </c>
      <c r="G1832" s="2" t="str">
        <f>IFERROR(__xludf.DUMMYFUNCTION("IFERROR(
  TEXTJOIN(CHAR(10),TRUE,FILTER('SUMMARY DATA'!G:G,'SUMMARY DATA'!A:A=$A1832,'SUMMARY DATA'!C:C=$B1832)),
  IF(
    OR(
      ISNUMBER(SEARCH(""CDM CASH DEPOSIT"",$C1832)),
      ISNUMBER(SEARCH(""CASH DEPOSIT"",$C1832)),
      COUNTIF('SUMMARY D"&amp;"ATA'!D:D,$C1832)&lt;&gt;1
    ),
    """",
    IFERROR(TEXTJOIN(CHAR(10),TRUE,FILTER('SUMMARY DATA'!G:G,'SUMMARY DATA'!D:D=$C1832)),"""")
  )
)"),"")</f>
        <v/>
      </c>
      <c r="H1832" s="6" t="str">
        <f>IFERROR(__xludf.DUMMYFUNCTION("IFERROR(
  TEXTJOIN(CHAR(10),TRUE,FILTER('SUMMARY DATA'!H:H,'SUMMARY DATA'!A:A=$A1832,'SUMMARY DATA'!C:C=$B1832)),
  IF(
    OR(
      ISNUMBER(SEARCH(""CDM CASH DEPOSIT"",$C1832)),
      ISNUMBER(SEARCH(""CASH DEPOSIT"",$C1832)),
      COUNTIF('SUMMARY D"&amp;"ATA'!D:D,$C1832)&lt;&gt;1
    ),
    """",
    IFERROR(TEXTJOIN(CHAR(10),TRUE,FILTER('SUMMARY DATA'!H:H,'SUMMARY DATA'!D:D=$C1832)),"""")
  )
)"),"")</f>
        <v/>
      </c>
      <c r="I1832" s="6" t="str">
        <f>IFERROR(__xludf.DUMMYFUNCTION("IF(H1832="""","""",
SUM(ARRAYFORMULA(VALUE(SPLIT(H1832,CHAR(10)))))
)"),"")</f>
        <v/>
      </c>
      <c r="J1832" s="2" t="str">
        <f>IFERROR(__xludf.DUMMYFUNCTION("IFERROR(
  TEXTJOIN(CHAR(10),TRUE,FILTER('SUMMARY DATA'!I:I,'SUMMARY DATA'!A:A=$A1832,'SUMMARY DATA'!C:C=$B1832)),
  IF(
    OR(
      ISNUMBER(SEARCH(""CDM CASH DEPOSIT"",$C1832)),
      ISNUMBER(SEARCH(""CASH DEPOSIT"",$C1832)),
      COUNTIF('SUMMARY D"&amp;"ATA'!D:D,$C1832)&lt;&gt;1
    ),
    """",
    IFERROR(TEXTJOIN(CHAR(10),TRUE,FILTER('SUMMARY DATA'!I:I,'SUMMARY DATA'!D:D=$C1832)),"""")
  )
)"),"")</f>
        <v/>
      </c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</row>
    <row r="1833" ht="15.75" customHeight="1" spans="1:27">
      <c r="A1833" s="2"/>
      <c r="B1833" s="2"/>
      <c r="C1833" s="2"/>
      <c r="D1833" s="6"/>
      <c r="E1833" s="4" t="str">
        <f>IFERROR(__xludf.DUMMYFUNCTION("IFERROR(
  TEXTJOIN(CHAR(10),TRUE,FILTER('SUMMARY DATA'!E:E,'SUMMARY DATA'!A:A=$A1833,'SUMMARY DATA'!C:C=$B1833)),
  IF(
    OR(
      ISNUMBER(SEARCH(""CDM CASH DEPOSIT"",$C1833)),
      ISNUMBER(SEARCH(""CASH DEPOSIT"",$C1833)),
      COUNTIF('SUMMARY D"&amp;"ATA'!D:D,$C1833)&lt;&gt;1
    ),
    """",
    IFERROR(TEXTJOIN(CHAR(10),TRUE,FILTER('SUMMARY DATA'!E:E,'SUMMARY DATA'!D:D=$C1833)),"""")
  )
)"),"")</f>
        <v/>
      </c>
      <c r="F1833" s="2" t="str">
        <f>IFERROR(__xludf.DUMMYFUNCTION("IFERROR(
  TEXTJOIN(CHAR(10),TRUE,FILTER('SUMMARY DATA'!F:F,'SUMMARY DATA'!A:A=$A1833,'SUMMARY DATA'!C:C=$B1833)),
  IF(
    OR(
      ISNUMBER(SEARCH(""CDM CASH DEPOSIT"",$C1833)),
      ISNUMBER(SEARCH(""CASH DEPOSIT"",$C1833)),
      COUNTIF('SUMMARY D"&amp;"ATA'!D:D,$C1833)&lt;&gt;1
    ),
    """",
    IFERROR(TEXTJOIN(CHAR(10),TRUE,FILTER('SUMMARY DATA'!F:F,'SUMMARY DATA'!D:D=$C1833)),"""")
  )
)"),"")</f>
        <v/>
      </c>
      <c r="G1833" s="2" t="str">
        <f>IFERROR(__xludf.DUMMYFUNCTION("IFERROR(
  TEXTJOIN(CHAR(10),TRUE,FILTER('SUMMARY DATA'!G:G,'SUMMARY DATA'!A:A=$A1833,'SUMMARY DATA'!C:C=$B1833)),
  IF(
    OR(
      ISNUMBER(SEARCH(""CDM CASH DEPOSIT"",$C1833)),
      ISNUMBER(SEARCH(""CASH DEPOSIT"",$C1833)),
      COUNTIF('SUMMARY D"&amp;"ATA'!D:D,$C1833)&lt;&gt;1
    ),
    """",
    IFERROR(TEXTJOIN(CHAR(10),TRUE,FILTER('SUMMARY DATA'!G:G,'SUMMARY DATA'!D:D=$C1833)),"""")
  )
)"),"")</f>
        <v/>
      </c>
      <c r="H1833" s="6" t="str">
        <f>IFERROR(__xludf.DUMMYFUNCTION("IFERROR(
  TEXTJOIN(CHAR(10),TRUE,FILTER('SUMMARY DATA'!H:H,'SUMMARY DATA'!A:A=$A1833,'SUMMARY DATA'!C:C=$B1833)),
  IF(
    OR(
      ISNUMBER(SEARCH(""CDM CASH DEPOSIT"",$C1833)),
      ISNUMBER(SEARCH(""CASH DEPOSIT"",$C1833)),
      COUNTIF('SUMMARY D"&amp;"ATA'!D:D,$C1833)&lt;&gt;1
    ),
    """",
    IFERROR(TEXTJOIN(CHAR(10),TRUE,FILTER('SUMMARY DATA'!H:H,'SUMMARY DATA'!D:D=$C1833)),"""")
  )
)"),"")</f>
        <v/>
      </c>
      <c r="I1833" s="6" t="str">
        <f>IFERROR(__xludf.DUMMYFUNCTION("IF(H1833="""","""",
SUM(ARRAYFORMULA(VALUE(SPLIT(H1833,CHAR(10)))))
)"),"")</f>
        <v/>
      </c>
      <c r="J1833" s="2" t="str">
        <f>IFERROR(__xludf.DUMMYFUNCTION("IFERROR(
  TEXTJOIN(CHAR(10),TRUE,FILTER('SUMMARY DATA'!I:I,'SUMMARY DATA'!A:A=$A1833,'SUMMARY DATA'!C:C=$B1833)),
  IF(
    OR(
      ISNUMBER(SEARCH(""CDM CASH DEPOSIT"",$C1833)),
      ISNUMBER(SEARCH(""CASH DEPOSIT"",$C1833)),
      COUNTIF('SUMMARY D"&amp;"ATA'!D:D,$C1833)&lt;&gt;1
    ),
    """",
    IFERROR(TEXTJOIN(CHAR(10),TRUE,FILTER('SUMMARY DATA'!I:I,'SUMMARY DATA'!D:D=$C1833)),"""")
  )
)"),"")</f>
        <v/>
      </c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</row>
    <row r="1834" ht="15.75" customHeight="1" spans="1:27">
      <c r="A1834" s="2"/>
      <c r="B1834" s="2"/>
      <c r="C1834" s="2"/>
      <c r="D1834" s="6"/>
      <c r="E1834" s="4" t="str">
        <f>IFERROR(__xludf.DUMMYFUNCTION("IFERROR(
  TEXTJOIN(CHAR(10),TRUE,FILTER('SUMMARY DATA'!E:E,'SUMMARY DATA'!A:A=$A1834,'SUMMARY DATA'!C:C=$B1834)),
  IF(
    OR(
      ISNUMBER(SEARCH(""CDM CASH DEPOSIT"",$C1834)),
      ISNUMBER(SEARCH(""CASH DEPOSIT"",$C1834)),
      COUNTIF('SUMMARY D"&amp;"ATA'!D:D,$C1834)&lt;&gt;1
    ),
    """",
    IFERROR(TEXTJOIN(CHAR(10),TRUE,FILTER('SUMMARY DATA'!E:E,'SUMMARY DATA'!D:D=$C1834)),"""")
  )
)"),"")</f>
        <v/>
      </c>
      <c r="F1834" s="2" t="str">
        <f>IFERROR(__xludf.DUMMYFUNCTION("IFERROR(
  TEXTJOIN(CHAR(10),TRUE,FILTER('SUMMARY DATA'!F:F,'SUMMARY DATA'!A:A=$A1834,'SUMMARY DATA'!C:C=$B1834)),
  IF(
    OR(
      ISNUMBER(SEARCH(""CDM CASH DEPOSIT"",$C1834)),
      ISNUMBER(SEARCH(""CASH DEPOSIT"",$C1834)),
      COUNTIF('SUMMARY D"&amp;"ATA'!D:D,$C1834)&lt;&gt;1
    ),
    """",
    IFERROR(TEXTJOIN(CHAR(10),TRUE,FILTER('SUMMARY DATA'!F:F,'SUMMARY DATA'!D:D=$C1834)),"""")
  )
)"),"")</f>
        <v/>
      </c>
      <c r="G1834" s="2" t="str">
        <f>IFERROR(__xludf.DUMMYFUNCTION("IFERROR(
  TEXTJOIN(CHAR(10),TRUE,FILTER('SUMMARY DATA'!G:G,'SUMMARY DATA'!A:A=$A1834,'SUMMARY DATA'!C:C=$B1834)),
  IF(
    OR(
      ISNUMBER(SEARCH(""CDM CASH DEPOSIT"",$C1834)),
      ISNUMBER(SEARCH(""CASH DEPOSIT"",$C1834)),
      COUNTIF('SUMMARY D"&amp;"ATA'!D:D,$C1834)&lt;&gt;1
    ),
    """",
    IFERROR(TEXTJOIN(CHAR(10),TRUE,FILTER('SUMMARY DATA'!G:G,'SUMMARY DATA'!D:D=$C1834)),"""")
  )
)"),"")</f>
        <v/>
      </c>
      <c r="H1834" s="6" t="str">
        <f>IFERROR(__xludf.DUMMYFUNCTION("IFERROR(
  TEXTJOIN(CHAR(10),TRUE,FILTER('SUMMARY DATA'!H:H,'SUMMARY DATA'!A:A=$A1834,'SUMMARY DATA'!C:C=$B1834)),
  IF(
    OR(
      ISNUMBER(SEARCH(""CDM CASH DEPOSIT"",$C1834)),
      ISNUMBER(SEARCH(""CASH DEPOSIT"",$C1834)),
      COUNTIF('SUMMARY D"&amp;"ATA'!D:D,$C1834)&lt;&gt;1
    ),
    """",
    IFERROR(TEXTJOIN(CHAR(10),TRUE,FILTER('SUMMARY DATA'!H:H,'SUMMARY DATA'!D:D=$C1834)),"""")
  )
)"),"")</f>
        <v/>
      </c>
      <c r="I1834" s="6" t="str">
        <f>IFERROR(__xludf.DUMMYFUNCTION("IF(H1834="""","""",
SUM(ARRAYFORMULA(VALUE(SPLIT(H1834,CHAR(10)))))
)"),"")</f>
        <v/>
      </c>
      <c r="J1834" s="2" t="str">
        <f>IFERROR(__xludf.DUMMYFUNCTION("IFERROR(
  TEXTJOIN(CHAR(10),TRUE,FILTER('SUMMARY DATA'!I:I,'SUMMARY DATA'!A:A=$A1834,'SUMMARY DATA'!C:C=$B1834)),
  IF(
    OR(
      ISNUMBER(SEARCH(""CDM CASH DEPOSIT"",$C1834)),
      ISNUMBER(SEARCH(""CASH DEPOSIT"",$C1834)),
      COUNTIF('SUMMARY D"&amp;"ATA'!D:D,$C1834)&lt;&gt;1
    ),
    """",
    IFERROR(TEXTJOIN(CHAR(10),TRUE,FILTER('SUMMARY DATA'!I:I,'SUMMARY DATA'!D:D=$C1834)),"""")
  )
)"),"")</f>
        <v/>
      </c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</row>
    <row r="1835" ht="15.75" customHeight="1" spans="1:27">
      <c r="A1835" s="2"/>
      <c r="B1835" s="2"/>
      <c r="C1835" s="2"/>
      <c r="D1835" s="6"/>
      <c r="E1835" s="4" t="str">
        <f>IFERROR(__xludf.DUMMYFUNCTION("IFERROR(
  TEXTJOIN(CHAR(10),TRUE,FILTER('SUMMARY DATA'!E:E,'SUMMARY DATA'!A:A=$A1835,'SUMMARY DATA'!C:C=$B1835)),
  IF(
    OR(
      ISNUMBER(SEARCH(""CDM CASH DEPOSIT"",$C1835)),
      ISNUMBER(SEARCH(""CASH DEPOSIT"",$C1835)),
      COUNTIF('SUMMARY D"&amp;"ATA'!D:D,$C1835)&lt;&gt;1
    ),
    """",
    IFERROR(TEXTJOIN(CHAR(10),TRUE,FILTER('SUMMARY DATA'!E:E,'SUMMARY DATA'!D:D=$C1835)),"""")
  )
)"),"")</f>
        <v/>
      </c>
      <c r="F1835" s="2" t="str">
        <f>IFERROR(__xludf.DUMMYFUNCTION("IFERROR(
  TEXTJOIN(CHAR(10),TRUE,FILTER('SUMMARY DATA'!F:F,'SUMMARY DATA'!A:A=$A1835,'SUMMARY DATA'!C:C=$B1835)),
  IF(
    OR(
      ISNUMBER(SEARCH(""CDM CASH DEPOSIT"",$C1835)),
      ISNUMBER(SEARCH(""CASH DEPOSIT"",$C1835)),
      COUNTIF('SUMMARY D"&amp;"ATA'!D:D,$C1835)&lt;&gt;1
    ),
    """",
    IFERROR(TEXTJOIN(CHAR(10),TRUE,FILTER('SUMMARY DATA'!F:F,'SUMMARY DATA'!D:D=$C1835)),"""")
  )
)"),"")</f>
        <v/>
      </c>
      <c r="G1835" s="2" t="str">
        <f>IFERROR(__xludf.DUMMYFUNCTION("IFERROR(
  TEXTJOIN(CHAR(10),TRUE,FILTER('SUMMARY DATA'!G:G,'SUMMARY DATA'!A:A=$A1835,'SUMMARY DATA'!C:C=$B1835)),
  IF(
    OR(
      ISNUMBER(SEARCH(""CDM CASH DEPOSIT"",$C1835)),
      ISNUMBER(SEARCH(""CASH DEPOSIT"",$C1835)),
      COUNTIF('SUMMARY D"&amp;"ATA'!D:D,$C1835)&lt;&gt;1
    ),
    """",
    IFERROR(TEXTJOIN(CHAR(10),TRUE,FILTER('SUMMARY DATA'!G:G,'SUMMARY DATA'!D:D=$C1835)),"""")
  )
)"),"")</f>
        <v/>
      </c>
      <c r="H1835" s="6" t="str">
        <f>IFERROR(__xludf.DUMMYFUNCTION("IFERROR(
  TEXTJOIN(CHAR(10),TRUE,FILTER('SUMMARY DATA'!H:H,'SUMMARY DATA'!A:A=$A1835,'SUMMARY DATA'!C:C=$B1835)),
  IF(
    OR(
      ISNUMBER(SEARCH(""CDM CASH DEPOSIT"",$C1835)),
      ISNUMBER(SEARCH(""CASH DEPOSIT"",$C1835)),
      COUNTIF('SUMMARY D"&amp;"ATA'!D:D,$C1835)&lt;&gt;1
    ),
    """",
    IFERROR(TEXTJOIN(CHAR(10),TRUE,FILTER('SUMMARY DATA'!H:H,'SUMMARY DATA'!D:D=$C1835)),"""")
  )
)"),"")</f>
        <v/>
      </c>
      <c r="I1835" s="6" t="str">
        <f>IFERROR(__xludf.DUMMYFUNCTION("IF(H1835="""","""",
SUM(ARRAYFORMULA(VALUE(SPLIT(H1835,CHAR(10)))))
)"),"")</f>
        <v/>
      </c>
      <c r="J1835" s="2" t="str">
        <f>IFERROR(__xludf.DUMMYFUNCTION("IFERROR(
  TEXTJOIN(CHAR(10),TRUE,FILTER('SUMMARY DATA'!I:I,'SUMMARY DATA'!A:A=$A1835,'SUMMARY DATA'!C:C=$B1835)),
  IF(
    OR(
      ISNUMBER(SEARCH(""CDM CASH DEPOSIT"",$C1835)),
      ISNUMBER(SEARCH(""CASH DEPOSIT"",$C1835)),
      COUNTIF('SUMMARY D"&amp;"ATA'!D:D,$C1835)&lt;&gt;1
    ),
    """",
    IFERROR(TEXTJOIN(CHAR(10),TRUE,FILTER('SUMMARY DATA'!I:I,'SUMMARY DATA'!D:D=$C1835)),"""")
  )
)"),"")</f>
        <v/>
      </c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</row>
    <row r="1836" ht="15.75" customHeight="1" spans="1:27">
      <c r="A1836" s="2"/>
      <c r="B1836" s="2"/>
      <c r="C1836" s="2"/>
      <c r="D1836" s="6"/>
      <c r="E1836" s="4" t="str">
        <f>IFERROR(__xludf.DUMMYFUNCTION("IFERROR(
  TEXTJOIN(CHAR(10),TRUE,FILTER('SUMMARY DATA'!E:E,'SUMMARY DATA'!A:A=$A1836,'SUMMARY DATA'!C:C=$B1836)),
  IF(
    OR(
      ISNUMBER(SEARCH(""CDM CASH DEPOSIT"",$C1836)),
      ISNUMBER(SEARCH(""CASH DEPOSIT"",$C1836)),
      COUNTIF('SUMMARY D"&amp;"ATA'!D:D,$C1836)&lt;&gt;1
    ),
    """",
    IFERROR(TEXTJOIN(CHAR(10),TRUE,FILTER('SUMMARY DATA'!E:E,'SUMMARY DATA'!D:D=$C1836)),"""")
  )
)"),"")</f>
        <v/>
      </c>
      <c r="F1836" s="2" t="str">
        <f>IFERROR(__xludf.DUMMYFUNCTION("IFERROR(
  TEXTJOIN(CHAR(10),TRUE,FILTER('SUMMARY DATA'!F:F,'SUMMARY DATA'!A:A=$A1836,'SUMMARY DATA'!C:C=$B1836)),
  IF(
    OR(
      ISNUMBER(SEARCH(""CDM CASH DEPOSIT"",$C1836)),
      ISNUMBER(SEARCH(""CASH DEPOSIT"",$C1836)),
      COUNTIF('SUMMARY D"&amp;"ATA'!D:D,$C1836)&lt;&gt;1
    ),
    """",
    IFERROR(TEXTJOIN(CHAR(10),TRUE,FILTER('SUMMARY DATA'!F:F,'SUMMARY DATA'!D:D=$C1836)),"""")
  )
)"),"")</f>
        <v/>
      </c>
      <c r="G1836" s="2" t="str">
        <f>IFERROR(__xludf.DUMMYFUNCTION("IFERROR(
  TEXTJOIN(CHAR(10),TRUE,FILTER('SUMMARY DATA'!G:G,'SUMMARY DATA'!A:A=$A1836,'SUMMARY DATA'!C:C=$B1836)),
  IF(
    OR(
      ISNUMBER(SEARCH(""CDM CASH DEPOSIT"",$C1836)),
      ISNUMBER(SEARCH(""CASH DEPOSIT"",$C1836)),
      COUNTIF('SUMMARY D"&amp;"ATA'!D:D,$C1836)&lt;&gt;1
    ),
    """",
    IFERROR(TEXTJOIN(CHAR(10),TRUE,FILTER('SUMMARY DATA'!G:G,'SUMMARY DATA'!D:D=$C1836)),"""")
  )
)"),"")</f>
        <v/>
      </c>
      <c r="H1836" s="6" t="str">
        <f>IFERROR(__xludf.DUMMYFUNCTION("IFERROR(
  TEXTJOIN(CHAR(10),TRUE,FILTER('SUMMARY DATA'!H:H,'SUMMARY DATA'!A:A=$A1836,'SUMMARY DATA'!C:C=$B1836)),
  IF(
    OR(
      ISNUMBER(SEARCH(""CDM CASH DEPOSIT"",$C1836)),
      ISNUMBER(SEARCH(""CASH DEPOSIT"",$C1836)),
      COUNTIF('SUMMARY D"&amp;"ATA'!D:D,$C1836)&lt;&gt;1
    ),
    """",
    IFERROR(TEXTJOIN(CHAR(10),TRUE,FILTER('SUMMARY DATA'!H:H,'SUMMARY DATA'!D:D=$C1836)),"""")
  )
)"),"")</f>
        <v/>
      </c>
      <c r="I1836" s="6" t="str">
        <f>IFERROR(__xludf.DUMMYFUNCTION("IF(H1836="""","""",
SUM(ARRAYFORMULA(VALUE(SPLIT(H1836,CHAR(10)))))
)"),"")</f>
        <v/>
      </c>
      <c r="J1836" s="2" t="str">
        <f>IFERROR(__xludf.DUMMYFUNCTION("IFERROR(
  TEXTJOIN(CHAR(10),TRUE,FILTER('SUMMARY DATA'!I:I,'SUMMARY DATA'!A:A=$A1836,'SUMMARY DATA'!C:C=$B1836)),
  IF(
    OR(
      ISNUMBER(SEARCH(""CDM CASH DEPOSIT"",$C1836)),
      ISNUMBER(SEARCH(""CASH DEPOSIT"",$C1836)),
      COUNTIF('SUMMARY D"&amp;"ATA'!D:D,$C1836)&lt;&gt;1
    ),
    """",
    IFERROR(TEXTJOIN(CHAR(10),TRUE,FILTER('SUMMARY DATA'!I:I,'SUMMARY DATA'!D:D=$C1836)),"""")
  )
)"),"")</f>
        <v/>
      </c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</row>
    <row r="1837" ht="15.75" customHeight="1" spans="1:27">
      <c r="A1837" s="2"/>
      <c r="B1837" s="2"/>
      <c r="C1837" s="2"/>
      <c r="D1837" s="6"/>
      <c r="E1837" s="4" t="str">
        <f>IFERROR(__xludf.DUMMYFUNCTION("IFERROR(
  TEXTJOIN(CHAR(10),TRUE,FILTER('SUMMARY DATA'!E:E,'SUMMARY DATA'!A:A=$A1837,'SUMMARY DATA'!C:C=$B1837)),
  IF(
    OR(
      ISNUMBER(SEARCH(""CDM CASH DEPOSIT"",$C1837)),
      ISNUMBER(SEARCH(""CASH DEPOSIT"",$C1837)),
      COUNTIF('SUMMARY D"&amp;"ATA'!D:D,$C1837)&lt;&gt;1
    ),
    """",
    IFERROR(TEXTJOIN(CHAR(10),TRUE,FILTER('SUMMARY DATA'!E:E,'SUMMARY DATA'!D:D=$C1837)),"""")
  )
)"),"")</f>
        <v/>
      </c>
      <c r="F1837" s="2" t="str">
        <f>IFERROR(__xludf.DUMMYFUNCTION("IFERROR(
  TEXTJOIN(CHAR(10),TRUE,FILTER('SUMMARY DATA'!F:F,'SUMMARY DATA'!A:A=$A1837,'SUMMARY DATA'!C:C=$B1837)),
  IF(
    OR(
      ISNUMBER(SEARCH(""CDM CASH DEPOSIT"",$C1837)),
      ISNUMBER(SEARCH(""CASH DEPOSIT"",$C1837)),
      COUNTIF('SUMMARY D"&amp;"ATA'!D:D,$C1837)&lt;&gt;1
    ),
    """",
    IFERROR(TEXTJOIN(CHAR(10),TRUE,FILTER('SUMMARY DATA'!F:F,'SUMMARY DATA'!D:D=$C1837)),"""")
  )
)"),"")</f>
        <v/>
      </c>
      <c r="G1837" s="2" t="str">
        <f>IFERROR(__xludf.DUMMYFUNCTION("IFERROR(
  TEXTJOIN(CHAR(10),TRUE,FILTER('SUMMARY DATA'!G:G,'SUMMARY DATA'!A:A=$A1837,'SUMMARY DATA'!C:C=$B1837)),
  IF(
    OR(
      ISNUMBER(SEARCH(""CDM CASH DEPOSIT"",$C1837)),
      ISNUMBER(SEARCH(""CASH DEPOSIT"",$C1837)),
      COUNTIF('SUMMARY D"&amp;"ATA'!D:D,$C1837)&lt;&gt;1
    ),
    """",
    IFERROR(TEXTJOIN(CHAR(10),TRUE,FILTER('SUMMARY DATA'!G:G,'SUMMARY DATA'!D:D=$C1837)),"""")
  )
)"),"")</f>
        <v/>
      </c>
      <c r="H1837" s="6" t="str">
        <f>IFERROR(__xludf.DUMMYFUNCTION("IFERROR(
  TEXTJOIN(CHAR(10),TRUE,FILTER('SUMMARY DATA'!H:H,'SUMMARY DATA'!A:A=$A1837,'SUMMARY DATA'!C:C=$B1837)),
  IF(
    OR(
      ISNUMBER(SEARCH(""CDM CASH DEPOSIT"",$C1837)),
      ISNUMBER(SEARCH(""CASH DEPOSIT"",$C1837)),
      COUNTIF('SUMMARY D"&amp;"ATA'!D:D,$C1837)&lt;&gt;1
    ),
    """",
    IFERROR(TEXTJOIN(CHAR(10),TRUE,FILTER('SUMMARY DATA'!H:H,'SUMMARY DATA'!D:D=$C1837)),"""")
  )
)"),"")</f>
        <v/>
      </c>
      <c r="I1837" s="6" t="str">
        <f>IFERROR(__xludf.DUMMYFUNCTION("IF(H1837="""","""",
SUM(ARRAYFORMULA(VALUE(SPLIT(H1837,CHAR(10)))))
)"),"")</f>
        <v/>
      </c>
      <c r="J1837" s="2" t="str">
        <f>IFERROR(__xludf.DUMMYFUNCTION("IFERROR(
  TEXTJOIN(CHAR(10),TRUE,FILTER('SUMMARY DATA'!I:I,'SUMMARY DATA'!A:A=$A1837,'SUMMARY DATA'!C:C=$B1837)),
  IF(
    OR(
      ISNUMBER(SEARCH(""CDM CASH DEPOSIT"",$C1837)),
      ISNUMBER(SEARCH(""CASH DEPOSIT"",$C1837)),
      COUNTIF('SUMMARY D"&amp;"ATA'!D:D,$C1837)&lt;&gt;1
    ),
    """",
    IFERROR(TEXTJOIN(CHAR(10),TRUE,FILTER('SUMMARY DATA'!I:I,'SUMMARY DATA'!D:D=$C1837)),"""")
  )
)"),"")</f>
        <v/>
      </c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</row>
    <row r="1838" ht="15.75" customHeight="1" spans="1:27">
      <c r="A1838" s="2"/>
      <c r="B1838" s="2"/>
      <c r="C1838" s="2"/>
      <c r="D1838" s="6"/>
      <c r="E1838" s="4" t="str">
        <f>IFERROR(__xludf.DUMMYFUNCTION("IFERROR(
  TEXTJOIN(CHAR(10),TRUE,FILTER('SUMMARY DATA'!E:E,'SUMMARY DATA'!A:A=$A1838,'SUMMARY DATA'!C:C=$B1838)),
  IF(
    OR(
      ISNUMBER(SEARCH(""CDM CASH DEPOSIT"",$C1838)),
      ISNUMBER(SEARCH(""CASH DEPOSIT"",$C1838)),
      COUNTIF('SUMMARY D"&amp;"ATA'!D:D,$C1838)&lt;&gt;1
    ),
    """",
    IFERROR(TEXTJOIN(CHAR(10),TRUE,FILTER('SUMMARY DATA'!E:E,'SUMMARY DATA'!D:D=$C1838)),"""")
  )
)"),"")</f>
        <v/>
      </c>
      <c r="F1838" s="2" t="str">
        <f>IFERROR(__xludf.DUMMYFUNCTION("IFERROR(
  TEXTJOIN(CHAR(10),TRUE,FILTER('SUMMARY DATA'!F:F,'SUMMARY DATA'!A:A=$A1838,'SUMMARY DATA'!C:C=$B1838)),
  IF(
    OR(
      ISNUMBER(SEARCH(""CDM CASH DEPOSIT"",$C1838)),
      ISNUMBER(SEARCH(""CASH DEPOSIT"",$C1838)),
      COUNTIF('SUMMARY D"&amp;"ATA'!D:D,$C1838)&lt;&gt;1
    ),
    """",
    IFERROR(TEXTJOIN(CHAR(10),TRUE,FILTER('SUMMARY DATA'!F:F,'SUMMARY DATA'!D:D=$C1838)),"""")
  )
)"),"")</f>
        <v/>
      </c>
      <c r="G1838" s="2" t="str">
        <f>IFERROR(__xludf.DUMMYFUNCTION("IFERROR(
  TEXTJOIN(CHAR(10),TRUE,FILTER('SUMMARY DATA'!G:G,'SUMMARY DATA'!A:A=$A1838,'SUMMARY DATA'!C:C=$B1838)),
  IF(
    OR(
      ISNUMBER(SEARCH(""CDM CASH DEPOSIT"",$C1838)),
      ISNUMBER(SEARCH(""CASH DEPOSIT"",$C1838)),
      COUNTIF('SUMMARY D"&amp;"ATA'!D:D,$C1838)&lt;&gt;1
    ),
    """",
    IFERROR(TEXTJOIN(CHAR(10),TRUE,FILTER('SUMMARY DATA'!G:G,'SUMMARY DATA'!D:D=$C1838)),"""")
  )
)"),"")</f>
        <v/>
      </c>
      <c r="H1838" s="6" t="str">
        <f>IFERROR(__xludf.DUMMYFUNCTION("IFERROR(
  TEXTJOIN(CHAR(10),TRUE,FILTER('SUMMARY DATA'!H:H,'SUMMARY DATA'!A:A=$A1838,'SUMMARY DATA'!C:C=$B1838)),
  IF(
    OR(
      ISNUMBER(SEARCH(""CDM CASH DEPOSIT"",$C1838)),
      ISNUMBER(SEARCH(""CASH DEPOSIT"",$C1838)),
      COUNTIF('SUMMARY D"&amp;"ATA'!D:D,$C1838)&lt;&gt;1
    ),
    """",
    IFERROR(TEXTJOIN(CHAR(10),TRUE,FILTER('SUMMARY DATA'!H:H,'SUMMARY DATA'!D:D=$C1838)),"""")
  )
)"),"")</f>
        <v/>
      </c>
      <c r="I1838" s="6" t="str">
        <f>IFERROR(__xludf.DUMMYFUNCTION("IF(H1838="""","""",
SUM(ARRAYFORMULA(VALUE(SPLIT(H1838,CHAR(10)))))
)"),"")</f>
        <v/>
      </c>
      <c r="J1838" s="2" t="str">
        <f>IFERROR(__xludf.DUMMYFUNCTION("IFERROR(
  TEXTJOIN(CHAR(10),TRUE,FILTER('SUMMARY DATA'!I:I,'SUMMARY DATA'!A:A=$A1838,'SUMMARY DATA'!C:C=$B1838)),
  IF(
    OR(
      ISNUMBER(SEARCH(""CDM CASH DEPOSIT"",$C1838)),
      ISNUMBER(SEARCH(""CASH DEPOSIT"",$C1838)),
      COUNTIF('SUMMARY D"&amp;"ATA'!D:D,$C1838)&lt;&gt;1
    ),
    """",
    IFERROR(TEXTJOIN(CHAR(10),TRUE,FILTER('SUMMARY DATA'!I:I,'SUMMARY DATA'!D:D=$C1838)),"""")
  )
)"),"")</f>
        <v/>
      </c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</row>
    <row r="1839" ht="15.75" customHeight="1" spans="1:27">
      <c r="A1839" s="2"/>
      <c r="B1839" s="2"/>
      <c r="C1839" s="2"/>
      <c r="D1839" s="6"/>
      <c r="E1839" s="4" t="str">
        <f>IFERROR(__xludf.DUMMYFUNCTION("IFERROR(
  TEXTJOIN(CHAR(10),TRUE,FILTER('SUMMARY DATA'!E:E,'SUMMARY DATA'!A:A=$A1839,'SUMMARY DATA'!C:C=$B1839)),
  IF(
    OR(
      ISNUMBER(SEARCH(""CDM CASH DEPOSIT"",$C1839)),
      ISNUMBER(SEARCH(""CASH DEPOSIT"",$C1839)),
      COUNTIF('SUMMARY D"&amp;"ATA'!D:D,$C1839)&lt;&gt;1
    ),
    """",
    IFERROR(TEXTJOIN(CHAR(10),TRUE,FILTER('SUMMARY DATA'!E:E,'SUMMARY DATA'!D:D=$C1839)),"""")
  )
)"),"")</f>
        <v/>
      </c>
      <c r="F1839" s="2" t="str">
        <f>IFERROR(__xludf.DUMMYFUNCTION("IFERROR(
  TEXTJOIN(CHAR(10),TRUE,FILTER('SUMMARY DATA'!F:F,'SUMMARY DATA'!A:A=$A1839,'SUMMARY DATA'!C:C=$B1839)),
  IF(
    OR(
      ISNUMBER(SEARCH(""CDM CASH DEPOSIT"",$C1839)),
      ISNUMBER(SEARCH(""CASH DEPOSIT"",$C1839)),
      COUNTIF('SUMMARY D"&amp;"ATA'!D:D,$C1839)&lt;&gt;1
    ),
    """",
    IFERROR(TEXTJOIN(CHAR(10),TRUE,FILTER('SUMMARY DATA'!F:F,'SUMMARY DATA'!D:D=$C1839)),"""")
  )
)"),"")</f>
        <v/>
      </c>
      <c r="G1839" s="2" t="str">
        <f>IFERROR(__xludf.DUMMYFUNCTION("IFERROR(
  TEXTJOIN(CHAR(10),TRUE,FILTER('SUMMARY DATA'!G:G,'SUMMARY DATA'!A:A=$A1839,'SUMMARY DATA'!C:C=$B1839)),
  IF(
    OR(
      ISNUMBER(SEARCH(""CDM CASH DEPOSIT"",$C1839)),
      ISNUMBER(SEARCH(""CASH DEPOSIT"",$C1839)),
      COUNTIF('SUMMARY D"&amp;"ATA'!D:D,$C1839)&lt;&gt;1
    ),
    """",
    IFERROR(TEXTJOIN(CHAR(10),TRUE,FILTER('SUMMARY DATA'!G:G,'SUMMARY DATA'!D:D=$C1839)),"""")
  )
)"),"")</f>
        <v/>
      </c>
      <c r="H1839" s="6" t="str">
        <f>IFERROR(__xludf.DUMMYFUNCTION("IFERROR(
  TEXTJOIN(CHAR(10),TRUE,FILTER('SUMMARY DATA'!H:H,'SUMMARY DATA'!A:A=$A1839,'SUMMARY DATA'!C:C=$B1839)),
  IF(
    OR(
      ISNUMBER(SEARCH(""CDM CASH DEPOSIT"",$C1839)),
      ISNUMBER(SEARCH(""CASH DEPOSIT"",$C1839)),
      COUNTIF('SUMMARY D"&amp;"ATA'!D:D,$C1839)&lt;&gt;1
    ),
    """",
    IFERROR(TEXTJOIN(CHAR(10),TRUE,FILTER('SUMMARY DATA'!H:H,'SUMMARY DATA'!D:D=$C1839)),"""")
  )
)"),"")</f>
        <v/>
      </c>
      <c r="I1839" s="6" t="str">
        <f>IFERROR(__xludf.DUMMYFUNCTION("IF(H1839="""","""",
SUM(ARRAYFORMULA(VALUE(SPLIT(H1839,CHAR(10)))))
)"),"")</f>
        <v/>
      </c>
      <c r="J1839" s="2" t="str">
        <f>IFERROR(__xludf.DUMMYFUNCTION("IFERROR(
  TEXTJOIN(CHAR(10),TRUE,FILTER('SUMMARY DATA'!I:I,'SUMMARY DATA'!A:A=$A1839,'SUMMARY DATA'!C:C=$B1839)),
  IF(
    OR(
      ISNUMBER(SEARCH(""CDM CASH DEPOSIT"",$C1839)),
      ISNUMBER(SEARCH(""CASH DEPOSIT"",$C1839)),
      COUNTIF('SUMMARY D"&amp;"ATA'!D:D,$C1839)&lt;&gt;1
    ),
    """",
    IFERROR(TEXTJOIN(CHAR(10),TRUE,FILTER('SUMMARY DATA'!I:I,'SUMMARY DATA'!D:D=$C1839)),"""")
  )
)"),"")</f>
        <v/>
      </c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</row>
    <row r="1840" ht="15.75" customHeight="1" spans="1:27">
      <c r="A1840" s="2"/>
      <c r="B1840" s="2"/>
      <c r="C1840" s="2"/>
      <c r="D1840" s="6"/>
      <c r="E1840" s="4" t="str">
        <f>IFERROR(__xludf.DUMMYFUNCTION("IFERROR(
  TEXTJOIN(CHAR(10),TRUE,FILTER('SUMMARY DATA'!E:E,'SUMMARY DATA'!A:A=$A1840,'SUMMARY DATA'!C:C=$B1840)),
  IF(
    OR(
      ISNUMBER(SEARCH(""CDM CASH DEPOSIT"",$C1840)),
      ISNUMBER(SEARCH(""CASH DEPOSIT"",$C1840)),
      COUNTIF('SUMMARY D"&amp;"ATA'!D:D,$C1840)&lt;&gt;1
    ),
    """",
    IFERROR(TEXTJOIN(CHAR(10),TRUE,FILTER('SUMMARY DATA'!E:E,'SUMMARY DATA'!D:D=$C1840)),"""")
  )
)"),"")</f>
        <v/>
      </c>
      <c r="F1840" s="2" t="str">
        <f>IFERROR(__xludf.DUMMYFUNCTION("IFERROR(
  TEXTJOIN(CHAR(10),TRUE,FILTER('SUMMARY DATA'!F:F,'SUMMARY DATA'!A:A=$A1840,'SUMMARY DATA'!C:C=$B1840)),
  IF(
    OR(
      ISNUMBER(SEARCH(""CDM CASH DEPOSIT"",$C1840)),
      ISNUMBER(SEARCH(""CASH DEPOSIT"",$C1840)),
      COUNTIF('SUMMARY D"&amp;"ATA'!D:D,$C1840)&lt;&gt;1
    ),
    """",
    IFERROR(TEXTJOIN(CHAR(10),TRUE,FILTER('SUMMARY DATA'!F:F,'SUMMARY DATA'!D:D=$C1840)),"""")
  )
)"),"")</f>
        <v/>
      </c>
      <c r="G1840" s="2" t="str">
        <f>IFERROR(__xludf.DUMMYFUNCTION("IFERROR(
  TEXTJOIN(CHAR(10),TRUE,FILTER('SUMMARY DATA'!G:G,'SUMMARY DATA'!A:A=$A1840,'SUMMARY DATA'!C:C=$B1840)),
  IF(
    OR(
      ISNUMBER(SEARCH(""CDM CASH DEPOSIT"",$C1840)),
      ISNUMBER(SEARCH(""CASH DEPOSIT"",$C1840)),
      COUNTIF('SUMMARY D"&amp;"ATA'!D:D,$C1840)&lt;&gt;1
    ),
    """",
    IFERROR(TEXTJOIN(CHAR(10),TRUE,FILTER('SUMMARY DATA'!G:G,'SUMMARY DATA'!D:D=$C1840)),"""")
  )
)"),"")</f>
        <v/>
      </c>
      <c r="H1840" s="6" t="str">
        <f>IFERROR(__xludf.DUMMYFUNCTION("IFERROR(
  TEXTJOIN(CHAR(10),TRUE,FILTER('SUMMARY DATA'!H:H,'SUMMARY DATA'!A:A=$A1840,'SUMMARY DATA'!C:C=$B1840)),
  IF(
    OR(
      ISNUMBER(SEARCH(""CDM CASH DEPOSIT"",$C1840)),
      ISNUMBER(SEARCH(""CASH DEPOSIT"",$C1840)),
      COUNTIF('SUMMARY D"&amp;"ATA'!D:D,$C1840)&lt;&gt;1
    ),
    """",
    IFERROR(TEXTJOIN(CHAR(10),TRUE,FILTER('SUMMARY DATA'!H:H,'SUMMARY DATA'!D:D=$C1840)),"""")
  )
)"),"")</f>
        <v/>
      </c>
      <c r="I1840" s="6" t="str">
        <f>IFERROR(__xludf.DUMMYFUNCTION("IF(H1840="""","""",
SUM(ARRAYFORMULA(VALUE(SPLIT(H1840,CHAR(10)))))
)"),"")</f>
        <v/>
      </c>
      <c r="J1840" s="2" t="str">
        <f>IFERROR(__xludf.DUMMYFUNCTION("IFERROR(
  TEXTJOIN(CHAR(10),TRUE,FILTER('SUMMARY DATA'!I:I,'SUMMARY DATA'!A:A=$A1840,'SUMMARY DATA'!C:C=$B1840)),
  IF(
    OR(
      ISNUMBER(SEARCH(""CDM CASH DEPOSIT"",$C1840)),
      ISNUMBER(SEARCH(""CASH DEPOSIT"",$C1840)),
      COUNTIF('SUMMARY D"&amp;"ATA'!D:D,$C1840)&lt;&gt;1
    ),
    """",
    IFERROR(TEXTJOIN(CHAR(10),TRUE,FILTER('SUMMARY DATA'!I:I,'SUMMARY DATA'!D:D=$C1840)),"""")
  )
)"),"")</f>
        <v/>
      </c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</row>
    <row r="1841" ht="15.75" customHeight="1" spans="1:27">
      <c r="A1841" s="2"/>
      <c r="B1841" s="2"/>
      <c r="C1841" s="2"/>
      <c r="D1841" s="6"/>
      <c r="E1841" s="4" t="str">
        <f>IFERROR(__xludf.DUMMYFUNCTION("IFERROR(
  TEXTJOIN(CHAR(10),TRUE,FILTER('SUMMARY DATA'!E:E,'SUMMARY DATA'!A:A=$A1841,'SUMMARY DATA'!C:C=$B1841)),
  IF(
    OR(
      ISNUMBER(SEARCH(""CDM CASH DEPOSIT"",$C1841)),
      ISNUMBER(SEARCH(""CASH DEPOSIT"",$C1841)),
      COUNTIF('SUMMARY D"&amp;"ATA'!D:D,$C1841)&lt;&gt;1
    ),
    """",
    IFERROR(TEXTJOIN(CHAR(10),TRUE,FILTER('SUMMARY DATA'!E:E,'SUMMARY DATA'!D:D=$C1841)),"""")
  )
)"),"")</f>
        <v/>
      </c>
      <c r="F1841" s="2" t="str">
        <f>IFERROR(__xludf.DUMMYFUNCTION("IFERROR(
  TEXTJOIN(CHAR(10),TRUE,FILTER('SUMMARY DATA'!F:F,'SUMMARY DATA'!A:A=$A1841,'SUMMARY DATA'!C:C=$B1841)),
  IF(
    OR(
      ISNUMBER(SEARCH(""CDM CASH DEPOSIT"",$C1841)),
      ISNUMBER(SEARCH(""CASH DEPOSIT"",$C1841)),
      COUNTIF('SUMMARY D"&amp;"ATA'!D:D,$C1841)&lt;&gt;1
    ),
    """",
    IFERROR(TEXTJOIN(CHAR(10),TRUE,FILTER('SUMMARY DATA'!F:F,'SUMMARY DATA'!D:D=$C1841)),"""")
  )
)"),"")</f>
        <v/>
      </c>
      <c r="G1841" s="2" t="str">
        <f>IFERROR(__xludf.DUMMYFUNCTION("IFERROR(
  TEXTJOIN(CHAR(10),TRUE,FILTER('SUMMARY DATA'!G:G,'SUMMARY DATA'!A:A=$A1841,'SUMMARY DATA'!C:C=$B1841)),
  IF(
    OR(
      ISNUMBER(SEARCH(""CDM CASH DEPOSIT"",$C1841)),
      ISNUMBER(SEARCH(""CASH DEPOSIT"",$C1841)),
      COUNTIF('SUMMARY D"&amp;"ATA'!D:D,$C1841)&lt;&gt;1
    ),
    """",
    IFERROR(TEXTJOIN(CHAR(10),TRUE,FILTER('SUMMARY DATA'!G:G,'SUMMARY DATA'!D:D=$C1841)),"""")
  )
)"),"")</f>
        <v/>
      </c>
      <c r="H1841" s="6" t="str">
        <f>IFERROR(__xludf.DUMMYFUNCTION("IFERROR(
  TEXTJOIN(CHAR(10),TRUE,FILTER('SUMMARY DATA'!H:H,'SUMMARY DATA'!A:A=$A1841,'SUMMARY DATA'!C:C=$B1841)),
  IF(
    OR(
      ISNUMBER(SEARCH(""CDM CASH DEPOSIT"",$C1841)),
      ISNUMBER(SEARCH(""CASH DEPOSIT"",$C1841)),
      COUNTIF('SUMMARY D"&amp;"ATA'!D:D,$C1841)&lt;&gt;1
    ),
    """",
    IFERROR(TEXTJOIN(CHAR(10),TRUE,FILTER('SUMMARY DATA'!H:H,'SUMMARY DATA'!D:D=$C1841)),"""")
  )
)"),"")</f>
        <v/>
      </c>
      <c r="I1841" s="6" t="str">
        <f>IFERROR(__xludf.DUMMYFUNCTION("IF(H1841="""","""",
SUM(ARRAYFORMULA(VALUE(SPLIT(H1841,CHAR(10)))))
)"),"")</f>
        <v/>
      </c>
      <c r="J1841" s="2" t="str">
        <f>IFERROR(__xludf.DUMMYFUNCTION("IFERROR(
  TEXTJOIN(CHAR(10),TRUE,FILTER('SUMMARY DATA'!I:I,'SUMMARY DATA'!A:A=$A1841,'SUMMARY DATA'!C:C=$B1841)),
  IF(
    OR(
      ISNUMBER(SEARCH(""CDM CASH DEPOSIT"",$C1841)),
      ISNUMBER(SEARCH(""CASH DEPOSIT"",$C1841)),
      COUNTIF('SUMMARY D"&amp;"ATA'!D:D,$C1841)&lt;&gt;1
    ),
    """",
    IFERROR(TEXTJOIN(CHAR(10),TRUE,FILTER('SUMMARY DATA'!I:I,'SUMMARY DATA'!D:D=$C1841)),"""")
  )
)"),"")</f>
        <v/>
      </c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</row>
    <row r="1842" ht="15.75" customHeight="1" spans="1:27">
      <c r="A1842" s="2"/>
      <c r="B1842" s="2"/>
      <c r="C1842" s="2"/>
      <c r="D1842" s="6"/>
      <c r="E1842" s="4" t="str">
        <f>IFERROR(__xludf.DUMMYFUNCTION("IFERROR(
  TEXTJOIN(CHAR(10),TRUE,FILTER('SUMMARY DATA'!E:E,'SUMMARY DATA'!A:A=$A1842,'SUMMARY DATA'!C:C=$B1842)),
  IF(
    OR(
      ISNUMBER(SEARCH(""CDM CASH DEPOSIT"",$C1842)),
      ISNUMBER(SEARCH(""CASH DEPOSIT"",$C1842)),
      COUNTIF('SUMMARY D"&amp;"ATA'!D:D,$C1842)&lt;&gt;1
    ),
    """",
    IFERROR(TEXTJOIN(CHAR(10),TRUE,FILTER('SUMMARY DATA'!E:E,'SUMMARY DATA'!D:D=$C1842)),"""")
  )
)"),"")</f>
        <v/>
      </c>
      <c r="F1842" s="2" t="str">
        <f>IFERROR(__xludf.DUMMYFUNCTION("IFERROR(
  TEXTJOIN(CHAR(10),TRUE,FILTER('SUMMARY DATA'!F:F,'SUMMARY DATA'!A:A=$A1842,'SUMMARY DATA'!C:C=$B1842)),
  IF(
    OR(
      ISNUMBER(SEARCH(""CDM CASH DEPOSIT"",$C1842)),
      ISNUMBER(SEARCH(""CASH DEPOSIT"",$C1842)),
      COUNTIF('SUMMARY D"&amp;"ATA'!D:D,$C1842)&lt;&gt;1
    ),
    """",
    IFERROR(TEXTJOIN(CHAR(10),TRUE,FILTER('SUMMARY DATA'!F:F,'SUMMARY DATA'!D:D=$C1842)),"""")
  )
)"),"")</f>
        <v/>
      </c>
      <c r="G1842" s="2" t="str">
        <f>IFERROR(__xludf.DUMMYFUNCTION("IFERROR(
  TEXTJOIN(CHAR(10),TRUE,FILTER('SUMMARY DATA'!G:G,'SUMMARY DATA'!A:A=$A1842,'SUMMARY DATA'!C:C=$B1842)),
  IF(
    OR(
      ISNUMBER(SEARCH(""CDM CASH DEPOSIT"",$C1842)),
      ISNUMBER(SEARCH(""CASH DEPOSIT"",$C1842)),
      COUNTIF('SUMMARY D"&amp;"ATA'!D:D,$C1842)&lt;&gt;1
    ),
    """",
    IFERROR(TEXTJOIN(CHAR(10),TRUE,FILTER('SUMMARY DATA'!G:G,'SUMMARY DATA'!D:D=$C1842)),"""")
  )
)"),"")</f>
        <v/>
      </c>
      <c r="H1842" s="6" t="str">
        <f>IFERROR(__xludf.DUMMYFUNCTION("IFERROR(
  TEXTJOIN(CHAR(10),TRUE,FILTER('SUMMARY DATA'!H:H,'SUMMARY DATA'!A:A=$A1842,'SUMMARY DATA'!C:C=$B1842)),
  IF(
    OR(
      ISNUMBER(SEARCH(""CDM CASH DEPOSIT"",$C1842)),
      ISNUMBER(SEARCH(""CASH DEPOSIT"",$C1842)),
      COUNTIF('SUMMARY D"&amp;"ATA'!D:D,$C1842)&lt;&gt;1
    ),
    """",
    IFERROR(TEXTJOIN(CHAR(10),TRUE,FILTER('SUMMARY DATA'!H:H,'SUMMARY DATA'!D:D=$C1842)),"""")
  )
)"),"")</f>
        <v/>
      </c>
      <c r="I1842" s="6" t="str">
        <f>IFERROR(__xludf.DUMMYFUNCTION("IF(H1842="""","""",
SUM(ARRAYFORMULA(VALUE(SPLIT(H1842,CHAR(10)))))
)"),"")</f>
        <v/>
      </c>
      <c r="J1842" s="2" t="str">
        <f>IFERROR(__xludf.DUMMYFUNCTION("IFERROR(
  TEXTJOIN(CHAR(10),TRUE,FILTER('SUMMARY DATA'!I:I,'SUMMARY DATA'!A:A=$A1842,'SUMMARY DATA'!C:C=$B1842)),
  IF(
    OR(
      ISNUMBER(SEARCH(""CDM CASH DEPOSIT"",$C1842)),
      ISNUMBER(SEARCH(""CASH DEPOSIT"",$C1842)),
      COUNTIF('SUMMARY D"&amp;"ATA'!D:D,$C1842)&lt;&gt;1
    ),
    """",
    IFERROR(TEXTJOIN(CHAR(10),TRUE,FILTER('SUMMARY DATA'!I:I,'SUMMARY DATA'!D:D=$C1842)),"""")
  )
)"),"")</f>
        <v/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</row>
    <row r="1843" ht="15.75" customHeight="1" spans="1:27">
      <c r="A1843" s="2"/>
      <c r="B1843" s="2"/>
      <c r="C1843" s="2"/>
      <c r="D1843" s="6"/>
      <c r="E1843" s="4" t="str">
        <f>IFERROR(__xludf.DUMMYFUNCTION("IFERROR(
  TEXTJOIN(CHAR(10),TRUE,FILTER('SUMMARY DATA'!E:E,'SUMMARY DATA'!A:A=$A1843,'SUMMARY DATA'!C:C=$B1843)),
  IF(
    OR(
      ISNUMBER(SEARCH(""CDM CASH DEPOSIT"",$C1843)),
      ISNUMBER(SEARCH(""CASH DEPOSIT"",$C1843)),
      COUNTIF('SUMMARY D"&amp;"ATA'!D:D,$C1843)&lt;&gt;1
    ),
    """",
    IFERROR(TEXTJOIN(CHAR(10),TRUE,FILTER('SUMMARY DATA'!E:E,'SUMMARY DATA'!D:D=$C1843)),"""")
  )
)"),"")</f>
        <v/>
      </c>
      <c r="F1843" s="2" t="str">
        <f>IFERROR(__xludf.DUMMYFUNCTION("IFERROR(
  TEXTJOIN(CHAR(10),TRUE,FILTER('SUMMARY DATA'!F:F,'SUMMARY DATA'!A:A=$A1843,'SUMMARY DATA'!C:C=$B1843)),
  IF(
    OR(
      ISNUMBER(SEARCH(""CDM CASH DEPOSIT"",$C1843)),
      ISNUMBER(SEARCH(""CASH DEPOSIT"",$C1843)),
      COUNTIF('SUMMARY D"&amp;"ATA'!D:D,$C1843)&lt;&gt;1
    ),
    """",
    IFERROR(TEXTJOIN(CHAR(10),TRUE,FILTER('SUMMARY DATA'!F:F,'SUMMARY DATA'!D:D=$C1843)),"""")
  )
)"),"")</f>
        <v/>
      </c>
      <c r="G1843" s="2" t="str">
        <f>IFERROR(__xludf.DUMMYFUNCTION("IFERROR(
  TEXTJOIN(CHAR(10),TRUE,FILTER('SUMMARY DATA'!G:G,'SUMMARY DATA'!A:A=$A1843,'SUMMARY DATA'!C:C=$B1843)),
  IF(
    OR(
      ISNUMBER(SEARCH(""CDM CASH DEPOSIT"",$C1843)),
      ISNUMBER(SEARCH(""CASH DEPOSIT"",$C1843)),
      COUNTIF('SUMMARY D"&amp;"ATA'!D:D,$C1843)&lt;&gt;1
    ),
    """",
    IFERROR(TEXTJOIN(CHAR(10),TRUE,FILTER('SUMMARY DATA'!G:G,'SUMMARY DATA'!D:D=$C1843)),"""")
  )
)"),"")</f>
        <v/>
      </c>
      <c r="H1843" s="6" t="str">
        <f>IFERROR(__xludf.DUMMYFUNCTION("IFERROR(
  TEXTJOIN(CHAR(10),TRUE,FILTER('SUMMARY DATA'!H:H,'SUMMARY DATA'!A:A=$A1843,'SUMMARY DATA'!C:C=$B1843)),
  IF(
    OR(
      ISNUMBER(SEARCH(""CDM CASH DEPOSIT"",$C1843)),
      ISNUMBER(SEARCH(""CASH DEPOSIT"",$C1843)),
      COUNTIF('SUMMARY D"&amp;"ATA'!D:D,$C1843)&lt;&gt;1
    ),
    """",
    IFERROR(TEXTJOIN(CHAR(10),TRUE,FILTER('SUMMARY DATA'!H:H,'SUMMARY DATA'!D:D=$C1843)),"""")
  )
)"),"")</f>
        <v/>
      </c>
      <c r="I1843" s="6" t="str">
        <f>IFERROR(__xludf.DUMMYFUNCTION("IF(H1843="""","""",
SUM(ARRAYFORMULA(VALUE(SPLIT(H1843,CHAR(10)))))
)"),"")</f>
        <v/>
      </c>
      <c r="J1843" s="2" t="str">
        <f>IFERROR(__xludf.DUMMYFUNCTION("IFERROR(
  TEXTJOIN(CHAR(10),TRUE,FILTER('SUMMARY DATA'!I:I,'SUMMARY DATA'!A:A=$A1843,'SUMMARY DATA'!C:C=$B1843)),
  IF(
    OR(
      ISNUMBER(SEARCH(""CDM CASH DEPOSIT"",$C1843)),
      ISNUMBER(SEARCH(""CASH DEPOSIT"",$C1843)),
      COUNTIF('SUMMARY D"&amp;"ATA'!D:D,$C1843)&lt;&gt;1
    ),
    """",
    IFERROR(TEXTJOIN(CHAR(10),TRUE,FILTER('SUMMARY DATA'!I:I,'SUMMARY DATA'!D:D=$C1843)),"""")
  )
)"),"")</f>
        <v/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 ht="15.75" customHeight="1" spans="1:27">
      <c r="A1844" s="2"/>
      <c r="B1844" s="2"/>
      <c r="C1844" s="2"/>
      <c r="D1844" s="6"/>
      <c r="E1844" s="4" t="str">
        <f>IFERROR(__xludf.DUMMYFUNCTION("IFERROR(
  TEXTJOIN(CHAR(10),TRUE,FILTER('SUMMARY DATA'!E:E,'SUMMARY DATA'!A:A=$A1844,'SUMMARY DATA'!C:C=$B1844)),
  IF(
    OR(
      ISNUMBER(SEARCH(""CDM CASH DEPOSIT"",$C1844)),
      ISNUMBER(SEARCH(""CASH DEPOSIT"",$C1844)),
      COUNTIF('SUMMARY D"&amp;"ATA'!D:D,$C1844)&lt;&gt;1
    ),
    """",
    IFERROR(TEXTJOIN(CHAR(10),TRUE,FILTER('SUMMARY DATA'!E:E,'SUMMARY DATA'!D:D=$C1844)),"""")
  )
)"),"")</f>
        <v/>
      </c>
      <c r="F1844" s="2" t="str">
        <f>IFERROR(__xludf.DUMMYFUNCTION("IFERROR(
  TEXTJOIN(CHAR(10),TRUE,FILTER('SUMMARY DATA'!F:F,'SUMMARY DATA'!A:A=$A1844,'SUMMARY DATA'!C:C=$B1844)),
  IF(
    OR(
      ISNUMBER(SEARCH(""CDM CASH DEPOSIT"",$C1844)),
      ISNUMBER(SEARCH(""CASH DEPOSIT"",$C1844)),
      COUNTIF('SUMMARY D"&amp;"ATA'!D:D,$C1844)&lt;&gt;1
    ),
    """",
    IFERROR(TEXTJOIN(CHAR(10),TRUE,FILTER('SUMMARY DATA'!F:F,'SUMMARY DATA'!D:D=$C1844)),"""")
  )
)"),"")</f>
        <v/>
      </c>
      <c r="G1844" s="2" t="str">
        <f>IFERROR(__xludf.DUMMYFUNCTION("IFERROR(
  TEXTJOIN(CHAR(10),TRUE,FILTER('SUMMARY DATA'!G:G,'SUMMARY DATA'!A:A=$A1844,'SUMMARY DATA'!C:C=$B1844)),
  IF(
    OR(
      ISNUMBER(SEARCH(""CDM CASH DEPOSIT"",$C1844)),
      ISNUMBER(SEARCH(""CASH DEPOSIT"",$C1844)),
      COUNTIF('SUMMARY D"&amp;"ATA'!D:D,$C1844)&lt;&gt;1
    ),
    """",
    IFERROR(TEXTJOIN(CHAR(10),TRUE,FILTER('SUMMARY DATA'!G:G,'SUMMARY DATA'!D:D=$C1844)),"""")
  )
)"),"")</f>
        <v/>
      </c>
      <c r="H1844" s="6" t="str">
        <f>IFERROR(__xludf.DUMMYFUNCTION("IFERROR(
  TEXTJOIN(CHAR(10),TRUE,FILTER('SUMMARY DATA'!H:H,'SUMMARY DATA'!A:A=$A1844,'SUMMARY DATA'!C:C=$B1844)),
  IF(
    OR(
      ISNUMBER(SEARCH(""CDM CASH DEPOSIT"",$C1844)),
      ISNUMBER(SEARCH(""CASH DEPOSIT"",$C1844)),
      COUNTIF('SUMMARY D"&amp;"ATA'!D:D,$C1844)&lt;&gt;1
    ),
    """",
    IFERROR(TEXTJOIN(CHAR(10),TRUE,FILTER('SUMMARY DATA'!H:H,'SUMMARY DATA'!D:D=$C1844)),"""")
  )
)"),"")</f>
        <v/>
      </c>
      <c r="I1844" s="6" t="str">
        <f>IFERROR(__xludf.DUMMYFUNCTION("IF(H1844="""","""",
SUM(ARRAYFORMULA(VALUE(SPLIT(H1844,CHAR(10)))))
)"),"")</f>
        <v/>
      </c>
      <c r="J1844" s="2" t="str">
        <f>IFERROR(__xludf.DUMMYFUNCTION("IFERROR(
  TEXTJOIN(CHAR(10),TRUE,FILTER('SUMMARY DATA'!I:I,'SUMMARY DATA'!A:A=$A1844,'SUMMARY DATA'!C:C=$B1844)),
  IF(
    OR(
      ISNUMBER(SEARCH(""CDM CASH DEPOSIT"",$C1844)),
      ISNUMBER(SEARCH(""CASH DEPOSIT"",$C1844)),
      COUNTIF('SUMMARY D"&amp;"ATA'!D:D,$C1844)&lt;&gt;1
    ),
    """",
    IFERROR(TEXTJOIN(CHAR(10),TRUE,FILTER('SUMMARY DATA'!I:I,'SUMMARY DATA'!D:D=$C1844)),"""")
  )
)"),"")</f>
        <v/>
      </c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 ht="15.75" customHeight="1" spans="1:27">
      <c r="A1845" s="2"/>
      <c r="B1845" s="2"/>
      <c r="C1845" s="2"/>
      <c r="D1845" s="6"/>
      <c r="E1845" s="4" t="str">
        <f>IFERROR(__xludf.DUMMYFUNCTION("IFERROR(
  TEXTJOIN(CHAR(10),TRUE,FILTER('SUMMARY DATA'!E:E,'SUMMARY DATA'!A:A=$A1845,'SUMMARY DATA'!C:C=$B1845)),
  IF(
    OR(
      ISNUMBER(SEARCH(""CDM CASH DEPOSIT"",$C1845)),
      ISNUMBER(SEARCH(""CASH DEPOSIT"",$C1845)),
      COUNTIF('SUMMARY D"&amp;"ATA'!D:D,$C1845)&lt;&gt;1
    ),
    """",
    IFERROR(TEXTJOIN(CHAR(10),TRUE,FILTER('SUMMARY DATA'!E:E,'SUMMARY DATA'!D:D=$C1845)),"""")
  )
)"),"")</f>
        <v/>
      </c>
      <c r="F1845" s="2" t="str">
        <f>IFERROR(__xludf.DUMMYFUNCTION("IFERROR(
  TEXTJOIN(CHAR(10),TRUE,FILTER('SUMMARY DATA'!F:F,'SUMMARY DATA'!A:A=$A1845,'SUMMARY DATA'!C:C=$B1845)),
  IF(
    OR(
      ISNUMBER(SEARCH(""CDM CASH DEPOSIT"",$C1845)),
      ISNUMBER(SEARCH(""CASH DEPOSIT"",$C1845)),
      COUNTIF('SUMMARY D"&amp;"ATA'!D:D,$C1845)&lt;&gt;1
    ),
    """",
    IFERROR(TEXTJOIN(CHAR(10),TRUE,FILTER('SUMMARY DATA'!F:F,'SUMMARY DATA'!D:D=$C1845)),"""")
  )
)"),"")</f>
        <v/>
      </c>
      <c r="G1845" s="2" t="str">
        <f>IFERROR(__xludf.DUMMYFUNCTION("IFERROR(
  TEXTJOIN(CHAR(10),TRUE,FILTER('SUMMARY DATA'!G:G,'SUMMARY DATA'!A:A=$A1845,'SUMMARY DATA'!C:C=$B1845)),
  IF(
    OR(
      ISNUMBER(SEARCH(""CDM CASH DEPOSIT"",$C1845)),
      ISNUMBER(SEARCH(""CASH DEPOSIT"",$C1845)),
      COUNTIF('SUMMARY D"&amp;"ATA'!D:D,$C1845)&lt;&gt;1
    ),
    """",
    IFERROR(TEXTJOIN(CHAR(10),TRUE,FILTER('SUMMARY DATA'!G:G,'SUMMARY DATA'!D:D=$C1845)),"""")
  )
)"),"")</f>
        <v/>
      </c>
      <c r="H1845" s="6" t="str">
        <f>IFERROR(__xludf.DUMMYFUNCTION("IFERROR(
  TEXTJOIN(CHAR(10),TRUE,FILTER('SUMMARY DATA'!H:H,'SUMMARY DATA'!A:A=$A1845,'SUMMARY DATA'!C:C=$B1845)),
  IF(
    OR(
      ISNUMBER(SEARCH(""CDM CASH DEPOSIT"",$C1845)),
      ISNUMBER(SEARCH(""CASH DEPOSIT"",$C1845)),
      COUNTIF('SUMMARY D"&amp;"ATA'!D:D,$C1845)&lt;&gt;1
    ),
    """",
    IFERROR(TEXTJOIN(CHAR(10),TRUE,FILTER('SUMMARY DATA'!H:H,'SUMMARY DATA'!D:D=$C1845)),"""")
  )
)"),"")</f>
        <v/>
      </c>
      <c r="I1845" s="6" t="str">
        <f>IFERROR(__xludf.DUMMYFUNCTION("IF(H1845="""","""",
SUM(ARRAYFORMULA(VALUE(SPLIT(H1845,CHAR(10)))))
)"),"")</f>
        <v/>
      </c>
      <c r="J1845" s="2" t="str">
        <f>IFERROR(__xludf.DUMMYFUNCTION("IFERROR(
  TEXTJOIN(CHAR(10),TRUE,FILTER('SUMMARY DATA'!I:I,'SUMMARY DATA'!A:A=$A1845,'SUMMARY DATA'!C:C=$B1845)),
  IF(
    OR(
      ISNUMBER(SEARCH(""CDM CASH DEPOSIT"",$C1845)),
      ISNUMBER(SEARCH(""CASH DEPOSIT"",$C1845)),
      COUNTIF('SUMMARY D"&amp;"ATA'!D:D,$C1845)&lt;&gt;1
    ),
    """",
    IFERROR(TEXTJOIN(CHAR(10),TRUE,FILTER('SUMMARY DATA'!I:I,'SUMMARY DATA'!D:D=$C1845)),"""")
  )
)"),"")</f>
        <v/>
      </c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 ht="15.75" customHeight="1" spans="1:27">
      <c r="A1846" s="2"/>
      <c r="B1846" s="2"/>
      <c r="C1846" s="2"/>
      <c r="D1846" s="6"/>
      <c r="E1846" s="4" t="str">
        <f>IFERROR(__xludf.DUMMYFUNCTION("IFERROR(
  TEXTJOIN(CHAR(10),TRUE,FILTER('SUMMARY DATA'!E:E,'SUMMARY DATA'!A:A=$A1846,'SUMMARY DATA'!C:C=$B1846)),
  IF(
    OR(
      ISNUMBER(SEARCH(""CDM CASH DEPOSIT"",$C1846)),
      ISNUMBER(SEARCH(""CASH DEPOSIT"",$C1846)),
      COUNTIF('SUMMARY D"&amp;"ATA'!D:D,$C1846)&lt;&gt;1
    ),
    """",
    IFERROR(TEXTJOIN(CHAR(10),TRUE,FILTER('SUMMARY DATA'!E:E,'SUMMARY DATA'!D:D=$C1846)),"""")
  )
)"),"")</f>
        <v/>
      </c>
      <c r="F1846" s="2" t="str">
        <f>IFERROR(__xludf.DUMMYFUNCTION("IFERROR(
  TEXTJOIN(CHAR(10),TRUE,FILTER('SUMMARY DATA'!F:F,'SUMMARY DATA'!A:A=$A1846,'SUMMARY DATA'!C:C=$B1846)),
  IF(
    OR(
      ISNUMBER(SEARCH(""CDM CASH DEPOSIT"",$C1846)),
      ISNUMBER(SEARCH(""CASH DEPOSIT"",$C1846)),
      COUNTIF('SUMMARY D"&amp;"ATA'!D:D,$C1846)&lt;&gt;1
    ),
    """",
    IFERROR(TEXTJOIN(CHAR(10),TRUE,FILTER('SUMMARY DATA'!F:F,'SUMMARY DATA'!D:D=$C1846)),"""")
  )
)"),"")</f>
        <v/>
      </c>
      <c r="G1846" s="2" t="str">
        <f>IFERROR(__xludf.DUMMYFUNCTION("IFERROR(
  TEXTJOIN(CHAR(10),TRUE,FILTER('SUMMARY DATA'!G:G,'SUMMARY DATA'!A:A=$A1846,'SUMMARY DATA'!C:C=$B1846)),
  IF(
    OR(
      ISNUMBER(SEARCH(""CDM CASH DEPOSIT"",$C1846)),
      ISNUMBER(SEARCH(""CASH DEPOSIT"",$C1846)),
      COUNTIF('SUMMARY D"&amp;"ATA'!D:D,$C1846)&lt;&gt;1
    ),
    """",
    IFERROR(TEXTJOIN(CHAR(10),TRUE,FILTER('SUMMARY DATA'!G:G,'SUMMARY DATA'!D:D=$C1846)),"""")
  )
)"),"")</f>
        <v/>
      </c>
      <c r="H1846" s="6" t="str">
        <f>IFERROR(__xludf.DUMMYFUNCTION("IFERROR(
  TEXTJOIN(CHAR(10),TRUE,FILTER('SUMMARY DATA'!H:H,'SUMMARY DATA'!A:A=$A1846,'SUMMARY DATA'!C:C=$B1846)),
  IF(
    OR(
      ISNUMBER(SEARCH(""CDM CASH DEPOSIT"",$C1846)),
      ISNUMBER(SEARCH(""CASH DEPOSIT"",$C1846)),
      COUNTIF('SUMMARY D"&amp;"ATA'!D:D,$C1846)&lt;&gt;1
    ),
    """",
    IFERROR(TEXTJOIN(CHAR(10),TRUE,FILTER('SUMMARY DATA'!H:H,'SUMMARY DATA'!D:D=$C1846)),"""")
  )
)"),"")</f>
        <v/>
      </c>
      <c r="I1846" s="6" t="str">
        <f>IFERROR(__xludf.DUMMYFUNCTION("IF(H1846="""","""",
SUM(ARRAYFORMULA(VALUE(SPLIT(H1846,CHAR(10)))))
)"),"")</f>
        <v/>
      </c>
      <c r="J1846" s="2" t="str">
        <f>IFERROR(__xludf.DUMMYFUNCTION("IFERROR(
  TEXTJOIN(CHAR(10),TRUE,FILTER('SUMMARY DATA'!I:I,'SUMMARY DATA'!A:A=$A1846,'SUMMARY DATA'!C:C=$B1846)),
  IF(
    OR(
      ISNUMBER(SEARCH(""CDM CASH DEPOSIT"",$C1846)),
      ISNUMBER(SEARCH(""CASH DEPOSIT"",$C1846)),
      COUNTIF('SUMMARY D"&amp;"ATA'!D:D,$C1846)&lt;&gt;1
    ),
    """",
    IFERROR(TEXTJOIN(CHAR(10),TRUE,FILTER('SUMMARY DATA'!I:I,'SUMMARY DATA'!D:D=$C1846)),"""")
  )
)"),"")</f>
        <v/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1847" ht="15.75" customHeight="1" spans="1:27">
      <c r="A1847" s="2"/>
      <c r="B1847" s="2"/>
      <c r="C1847" s="2"/>
      <c r="D1847" s="6"/>
      <c r="E1847" s="4" t="str">
        <f>IFERROR(__xludf.DUMMYFUNCTION("IFERROR(
  TEXTJOIN(CHAR(10),TRUE,FILTER('SUMMARY DATA'!E:E,'SUMMARY DATA'!A:A=$A1847,'SUMMARY DATA'!C:C=$B1847)),
  IF(
    OR(
      ISNUMBER(SEARCH(""CDM CASH DEPOSIT"",$C1847)),
      ISNUMBER(SEARCH(""CASH DEPOSIT"",$C1847)),
      COUNTIF('SUMMARY D"&amp;"ATA'!D:D,$C1847)&lt;&gt;1
    ),
    """",
    IFERROR(TEXTJOIN(CHAR(10),TRUE,FILTER('SUMMARY DATA'!E:E,'SUMMARY DATA'!D:D=$C1847)),"""")
  )
)"),"")</f>
        <v/>
      </c>
      <c r="F1847" s="2" t="str">
        <f>IFERROR(__xludf.DUMMYFUNCTION("IFERROR(
  TEXTJOIN(CHAR(10),TRUE,FILTER('SUMMARY DATA'!F:F,'SUMMARY DATA'!A:A=$A1847,'SUMMARY DATA'!C:C=$B1847)),
  IF(
    OR(
      ISNUMBER(SEARCH(""CDM CASH DEPOSIT"",$C1847)),
      ISNUMBER(SEARCH(""CASH DEPOSIT"",$C1847)),
      COUNTIF('SUMMARY D"&amp;"ATA'!D:D,$C1847)&lt;&gt;1
    ),
    """",
    IFERROR(TEXTJOIN(CHAR(10),TRUE,FILTER('SUMMARY DATA'!F:F,'SUMMARY DATA'!D:D=$C1847)),"""")
  )
)"),"")</f>
        <v/>
      </c>
      <c r="G1847" s="2" t="str">
        <f>IFERROR(__xludf.DUMMYFUNCTION("IFERROR(
  TEXTJOIN(CHAR(10),TRUE,FILTER('SUMMARY DATA'!G:G,'SUMMARY DATA'!A:A=$A1847,'SUMMARY DATA'!C:C=$B1847)),
  IF(
    OR(
      ISNUMBER(SEARCH(""CDM CASH DEPOSIT"",$C1847)),
      ISNUMBER(SEARCH(""CASH DEPOSIT"",$C1847)),
      COUNTIF('SUMMARY D"&amp;"ATA'!D:D,$C1847)&lt;&gt;1
    ),
    """",
    IFERROR(TEXTJOIN(CHAR(10),TRUE,FILTER('SUMMARY DATA'!G:G,'SUMMARY DATA'!D:D=$C1847)),"""")
  )
)"),"")</f>
        <v/>
      </c>
      <c r="H1847" s="6" t="str">
        <f>IFERROR(__xludf.DUMMYFUNCTION("IFERROR(
  TEXTJOIN(CHAR(10),TRUE,FILTER('SUMMARY DATA'!H:H,'SUMMARY DATA'!A:A=$A1847,'SUMMARY DATA'!C:C=$B1847)),
  IF(
    OR(
      ISNUMBER(SEARCH(""CDM CASH DEPOSIT"",$C1847)),
      ISNUMBER(SEARCH(""CASH DEPOSIT"",$C1847)),
      COUNTIF('SUMMARY D"&amp;"ATA'!D:D,$C1847)&lt;&gt;1
    ),
    """",
    IFERROR(TEXTJOIN(CHAR(10),TRUE,FILTER('SUMMARY DATA'!H:H,'SUMMARY DATA'!D:D=$C1847)),"""")
  )
)"),"")</f>
        <v/>
      </c>
      <c r="I1847" s="6" t="str">
        <f>IFERROR(__xludf.DUMMYFUNCTION("IF(H1847="""","""",
SUM(ARRAYFORMULA(VALUE(SPLIT(H1847,CHAR(10)))))
)"),"")</f>
        <v/>
      </c>
      <c r="J1847" s="2" t="str">
        <f>IFERROR(__xludf.DUMMYFUNCTION("IFERROR(
  TEXTJOIN(CHAR(10),TRUE,FILTER('SUMMARY DATA'!I:I,'SUMMARY DATA'!A:A=$A1847,'SUMMARY DATA'!C:C=$B1847)),
  IF(
    OR(
      ISNUMBER(SEARCH(""CDM CASH DEPOSIT"",$C1847)),
      ISNUMBER(SEARCH(""CASH DEPOSIT"",$C1847)),
      COUNTIF('SUMMARY D"&amp;"ATA'!D:D,$C1847)&lt;&gt;1
    ),
    """",
    IFERROR(TEXTJOIN(CHAR(10),TRUE,FILTER('SUMMARY DATA'!I:I,'SUMMARY DATA'!D:D=$C1847)),"""")
  )
)"),"")</f>
        <v/>
      </c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 ht="15.75" customHeight="1" spans="1:27">
      <c r="A1848" s="2"/>
      <c r="B1848" s="2"/>
      <c r="C1848" s="2"/>
      <c r="D1848" s="6"/>
      <c r="E1848" s="4" t="str">
        <f>IFERROR(__xludf.DUMMYFUNCTION("IFERROR(
  TEXTJOIN(CHAR(10),TRUE,FILTER('SUMMARY DATA'!E:E,'SUMMARY DATA'!A:A=$A1848,'SUMMARY DATA'!C:C=$B1848)),
  IF(
    OR(
      ISNUMBER(SEARCH(""CDM CASH DEPOSIT"",$C1848)),
      ISNUMBER(SEARCH(""CASH DEPOSIT"",$C1848)),
      COUNTIF('SUMMARY D"&amp;"ATA'!D:D,$C1848)&lt;&gt;1
    ),
    """",
    IFERROR(TEXTJOIN(CHAR(10),TRUE,FILTER('SUMMARY DATA'!E:E,'SUMMARY DATA'!D:D=$C1848)),"""")
  )
)"),"")</f>
        <v/>
      </c>
      <c r="F1848" s="2" t="str">
        <f>IFERROR(__xludf.DUMMYFUNCTION("IFERROR(
  TEXTJOIN(CHAR(10),TRUE,FILTER('SUMMARY DATA'!F:F,'SUMMARY DATA'!A:A=$A1848,'SUMMARY DATA'!C:C=$B1848)),
  IF(
    OR(
      ISNUMBER(SEARCH(""CDM CASH DEPOSIT"",$C1848)),
      ISNUMBER(SEARCH(""CASH DEPOSIT"",$C1848)),
      COUNTIF('SUMMARY D"&amp;"ATA'!D:D,$C1848)&lt;&gt;1
    ),
    """",
    IFERROR(TEXTJOIN(CHAR(10),TRUE,FILTER('SUMMARY DATA'!F:F,'SUMMARY DATA'!D:D=$C1848)),"""")
  )
)"),"")</f>
        <v/>
      </c>
      <c r="G1848" s="2" t="str">
        <f>IFERROR(__xludf.DUMMYFUNCTION("IFERROR(
  TEXTJOIN(CHAR(10),TRUE,FILTER('SUMMARY DATA'!G:G,'SUMMARY DATA'!A:A=$A1848,'SUMMARY DATA'!C:C=$B1848)),
  IF(
    OR(
      ISNUMBER(SEARCH(""CDM CASH DEPOSIT"",$C1848)),
      ISNUMBER(SEARCH(""CASH DEPOSIT"",$C1848)),
      COUNTIF('SUMMARY D"&amp;"ATA'!D:D,$C1848)&lt;&gt;1
    ),
    """",
    IFERROR(TEXTJOIN(CHAR(10),TRUE,FILTER('SUMMARY DATA'!G:G,'SUMMARY DATA'!D:D=$C1848)),"""")
  )
)"),"")</f>
        <v/>
      </c>
      <c r="H1848" s="6" t="str">
        <f>IFERROR(__xludf.DUMMYFUNCTION("IFERROR(
  TEXTJOIN(CHAR(10),TRUE,FILTER('SUMMARY DATA'!H:H,'SUMMARY DATA'!A:A=$A1848,'SUMMARY DATA'!C:C=$B1848)),
  IF(
    OR(
      ISNUMBER(SEARCH(""CDM CASH DEPOSIT"",$C1848)),
      ISNUMBER(SEARCH(""CASH DEPOSIT"",$C1848)),
      COUNTIF('SUMMARY D"&amp;"ATA'!D:D,$C1848)&lt;&gt;1
    ),
    """",
    IFERROR(TEXTJOIN(CHAR(10),TRUE,FILTER('SUMMARY DATA'!H:H,'SUMMARY DATA'!D:D=$C1848)),"""")
  )
)"),"")</f>
        <v/>
      </c>
      <c r="I1848" s="6" t="str">
        <f>IFERROR(__xludf.DUMMYFUNCTION("IF(H1848="""","""",
SUM(ARRAYFORMULA(VALUE(SPLIT(H1848,CHAR(10)))))
)"),"")</f>
        <v/>
      </c>
      <c r="J1848" s="2" t="str">
        <f>IFERROR(__xludf.DUMMYFUNCTION("IFERROR(
  TEXTJOIN(CHAR(10),TRUE,FILTER('SUMMARY DATA'!I:I,'SUMMARY DATA'!A:A=$A1848,'SUMMARY DATA'!C:C=$B1848)),
  IF(
    OR(
      ISNUMBER(SEARCH(""CDM CASH DEPOSIT"",$C1848)),
      ISNUMBER(SEARCH(""CASH DEPOSIT"",$C1848)),
      COUNTIF('SUMMARY D"&amp;"ATA'!D:D,$C1848)&lt;&gt;1
    ),
    """",
    IFERROR(TEXTJOIN(CHAR(10),TRUE,FILTER('SUMMARY DATA'!I:I,'SUMMARY DATA'!D:D=$C1848)),"""")
  )
)"),"")</f>
        <v/>
      </c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</row>
    <row r="1849" ht="15.75" customHeight="1" spans="1:27">
      <c r="A1849" s="2"/>
      <c r="B1849" s="2"/>
      <c r="C1849" s="2"/>
      <c r="D1849" s="6"/>
      <c r="E1849" s="4" t="str">
        <f>IFERROR(__xludf.DUMMYFUNCTION("IFERROR(
  TEXTJOIN(CHAR(10),TRUE,FILTER('SUMMARY DATA'!E:E,'SUMMARY DATA'!A:A=$A1849,'SUMMARY DATA'!C:C=$B1849)),
  IF(
    OR(
      ISNUMBER(SEARCH(""CDM CASH DEPOSIT"",$C1849)),
      ISNUMBER(SEARCH(""CASH DEPOSIT"",$C1849)),
      COUNTIF('SUMMARY D"&amp;"ATA'!D:D,$C1849)&lt;&gt;1
    ),
    """",
    IFERROR(TEXTJOIN(CHAR(10),TRUE,FILTER('SUMMARY DATA'!E:E,'SUMMARY DATA'!D:D=$C1849)),"""")
  )
)"),"")</f>
        <v/>
      </c>
      <c r="F1849" s="2" t="str">
        <f>IFERROR(__xludf.DUMMYFUNCTION("IFERROR(
  TEXTJOIN(CHAR(10),TRUE,FILTER('SUMMARY DATA'!F:F,'SUMMARY DATA'!A:A=$A1849,'SUMMARY DATA'!C:C=$B1849)),
  IF(
    OR(
      ISNUMBER(SEARCH(""CDM CASH DEPOSIT"",$C1849)),
      ISNUMBER(SEARCH(""CASH DEPOSIT"",$C1849)),
      COUNTIF('SUMMARY D"&amp;"ATA'!D:D,$C1849)&lt;&gt;1
    ),
    """",
    IFERROR(TEXTJOIN(CHAR(10),TRUE,FILTER('SUMMARY DATA'!F:F,'SUMMARY DATA'!D:D=$C1849)),"""")
  )
)"),"")</f>
        <v/>
      </c>
      <c r="G1849" s="2" t="str">
        <f>IFERROR(__xludf.DUMMYFUNCTION("IFERROR(
  TEXTJOIN(CHAR(10),TRUE,FILTER('SUMMARY DATA'!G:G,'SUMMARY DATA'!A:A=$A1849,'SUMMARY DATA'!C:C=$B1849)),
  IF(
    OR(
      ISNUMBER(SEARCH(""CDM CASH DEPOSIT"",$C1849)),
      ISNUMBER(SEARCH(""CASH DEPOSIT"",$C1849)),
      COUNTIF('SUMMARY D"&amp;"ATA'!D:D,$C1849)&lt;&gt;1
    ),
    """",
    IFERROR(TEXTJOIN(CHAR(10),TRUE,FILTER('SUMMARY DATA'!G:G,'SUMMARY DATA'!D:D=$C1849)),"""")
  )
)"),"")</f>
        <v/>
      </c>
      <c r="H1849" s="6" t="str">
        <f>IFERROR(__xludf.DUMMYFUNCTION("IFERROR(
  TEXTJOIN(CHAR(10),TRUE,FILTER('SUMMARY DATA'!H:H,'SUMMARY DATA'!A:A=$A1849,'SUMMARY DATA'!C:C=$B1849)),
  IF(
    OR(
      ISNUMBER(SEARCH(""CDM CASH DEPOSIT"",$C1849)),
      ISNUMBER(SEARCH(""CASH DEPOSIT"",$C1849)),
      COUNTIF('SUMMARY D"&amp;"ATA'!D:D,$C1849)&lt;&gt;1
    ),
    """",
    IFERROR(TEXTJOIN(CHAR(10),TRUE,FILTER('SUMMARY DATA'!H:H,'SUMMARY DATA'!D:D=$C1849)),"""")
  )
)"),"")</f>
        <v/>
      </c>
      <c r="I1849" s="6" t="str">
        <f>IFERROR(__xludf.DUMMYFUNCTION("IF(H1849="""","""",
SUM(ARRAYFORMULA(VALUE(SPLIT(H1849,CHAR(10)))))
)"),"")</f>
        <v/>
      </c>
      <c r="J1849" s="2" t="str">
        <f>IFERROR(__xludf.DUMMYFUNCTION("IFERROR(
  TEXTJOIN(CHAR(10),TRUE,FILTER('SUMMARY DATA'!I:I,'SUMMARY DATA'!A:A=$A1849,'SUMMARY DATA'!C:C=$B1849)),
  IF(
    OR(
      ISNUMBER(SEARCH(""CDM CASH DEPOSIT"",$C1849)),
      ISNUMBER(SEARCH(""CASH DEPOSIT"",$C1849)),
      COUNTIF('SUMMARY D"&amp;"ATA'!D:D,$C1849)&lt;&gt;1
    ),
    """",
    IFERROR(TEXTJOIN(CHAR(10),TRUE,FILTER('SUMMARY DATA'!I:I,'SUMMARY DATA'!D:D=$C1849)),"""")
  )
)"),"")</f>
        <v/>
      </c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 ht="15.75" customHeight="1" spans="1:27">
      <c r="A1850" s="2"/>
      <c r="B1850" s="2"/>
      <c r="C1850" s="2"/>
      <c r="D1850" s="6"/>
      <c r="E1850" s="4" t="str">
        <f>IFERROR(__xludf.DUMMYFUNCTION("IFERROR(
  TEXTJOIN(CHAR(10),TRUE,FILTER('SUMMARY DATA'!E:E,'SUMMARY DATA'!A:A=$A1850,'SUMMARY DATA'!C:C=$B1850)),
  IF(
    OR(
      ISNUMBER(SEARCH(""CDM CASH DEPOSIT"",$C1850)),
      ISNUMBER(SEARCH(""CASH DEPOSIT"",$C1850)),
      COUNTIF('SUMMARY D"&amp;"ATA'!D:D,$C1850)&lt;&gt;1
    ),
    """",
    IFERROR(TEXTJOIN(CHAR(10),TRUE,FILTER('SUMMARY DATA'!E:E,'SUMMARY DATA'!D:D=$C1850)),"""")
  )
)"),"")</f>
        <v/>
      </c>
      <c r="F1850" s="2" t="str">
        <f>IFERROR(__xludf.DUMMYFUNCTION("IFERROR(
  TEXTJOIN(CHAR(10),TRUE,FILTER('SUMMARY DATA'!F:F,'SUMMARY DATA'!A:A=$A1850,'SUMMARY DATA'!C:C=$B1850)),
  IF(
    OR(
      ISNUMBER(SEARCH(""CDM CASH DEPOSIT"",$C1850)),
      ISNUMBER(SEARCH(""CASH DEPOSIT"",$C1850)),
      COUNTIF('SUMMARY D"&amp;"ATA'!D:D,$C1850)&lt;&gt;1
    ),
    """",
    IFERROR(TEXTJOIN(CHAR(10),TRUE,FILTER('SUMMARY DATA'!F:F,'SUMMARY DATA'!D:D=$C1850)),"""")
  )
)"),"")</f>
        <v/>
      </c>
      <c r="G1850" s="2" t="str">
        <f>IFERROR(__xludf.DUMMYFUNCTION("IFERROR(
  TEXTJOIN(CHAR(10),TRUE,FILTER('SUMMARY DATA'!G:G,'SUMMARY DATA'!A:A=$A1850,'SUMMARY DATA'!C:C=$B1850)),
  IF(
    OR(
      ISNUMBER(SEARCH(""CDM CASH DEPOSIT"",$C1850)),
      ISNUMBER(SEARCH(""CASH DEPOSIT"",$C1850)),
      COUNTIF('SUMMARY D"&amp;"ATA'!D:D,$C1850)&lt;&gt;1
    ),
    """",
    IFERROR(TEXTJOIN(CHAR(10),TRUE,FILTER('SUMMARY DATA'!G:G,'SUMMARY DATA'!D:D=$C1850)),"""")
  )
)"),"")</f>
        <v/>
      </c>
      <c r="H1850" s="6" t="str">
        <f>IFERROR(__xludf.DUMMYFUNCTION("IFERROR(
  TEXTJOIN(CHAR(10),TRUE,FILTER('SUMMARY DATA'!H:H,'SUMMARY DATA'!A:A=$A1850,'SUMMARY DATA'!C:C=$B1850)),
  IF(
    OR(
      ISNUMBER(SEARCH(""CDM CASH DEPOSIT"",$C1850)),
      ISNUMBER(SEARCH(""CASH DEPOSIT"",$C1850)),
      COUNTIF('SUMMARY D"&amp;"ATA'!D:D,$C1850)&lt;&gt;1
    ),
    """",
    IFERROR(TEXTJOIN(CHAR(10),TRUE,FILTER('SUMMARY DATA'!H:H,'SUMMARY DATA'!D:D=$C1850)),"""")
  )
)"),"")</f>
        <v/>
      </c>
      <c r="I1850" s="6" t="str">
        <f>IFERROR(__xludf.DUMMYFUNCTION("IF(H1850="""","""",
SUM(ARRAYFORMULA(VALUE(SPLIT(H1850,CHAR(10)))))
)"),"")</f>
        <v/>
      </c>
      <c r="J1850" s="2" t="str">
        <f>IFERROR(__xludf.DUMMYFUNCTION("IFERROR(
  TEXTJOIN(CHAR(10),TRUE,FILTER('SUMMARY DATA'!I:I,'SUMMARY DATA'!A:A=$A1850,'SUMMARY DATA'!C:C=$B1850)),
  IF(
    OR(
      ISNUMBER(SEARCH(""CDM CASH DEPOSIT"",$C1850)),
      ISNUMBER(SEARCH(""CASH DEPOSIT"",$C1850)),
      COUNTIF('SUMMARY D"&amp;"ATA'!D:D,$C1850)&lt;&gt;1
    ),
    """",
    IFERROR(TEXTJOIN(CHAR(10),TRUE,FILTER('SUMMARY DATA'!I:I,'SUMMARY DATA'!D:D=$C1850)),"""")
  )
)"),"")</f>
        <v/>
      </c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 ht="15.75" customHeight="1" spans="1:27">
      <c r="A1851" s="2"/>
      <c r="B1851" s="2"/>
      <c r="C1851" s="2"/>
      <c r="D1851" s="6"/>
      <c r="E1851" s="4" t="str">
        <f>IFERROR(__xludf.DUMMYFUNCTION("IFERROR(
  TEXTJOIN(CHAR(10),TRUE,FILTER('SUMMARY DATA'!E:E,'SUMMARY DATA'!A:A=$A1851,'SUMMARY DATA'!C:C=$B1851)),
  IF(
    OR(
      ISNUMBER(SEARCH(""CDM CASH DEPOSIT"",$C1851)),
      ISNUMBER(SEARCH(""CASH DEPOSIT"",$C1851)),
      COUNTIF('SUMMARY D"&amp;"ATA'!D:D,$C1851)&lt;&gt;1
    ),
    """",
    IFERROR(TEXTJOIN(CHAR(10),TRUE,FILTER('SUMMARY DATA'!E:E,'SUMMARY DATA'!D:D=$C1851)),"""")
  )
)"),"")</f>
        <v/>
      </c>
      <c r="F1851" s="2" t="str">
        <f>IFERROR(__xludf.DUMMYFUNCTION("IFERROR(
  TEXTJOIN(CHAR(10),TRUE,FILTER('SUMMARY DATA'!F:F,'SUMMARY DATA'!A:A=$A1851,'SUMMARY DATA'!C:C=$B1851)),
  IF(
    OR(
      ISNUMBER(SEARCH(""CDM CASH DEPOSIT"",$C1851)),
      ISNUMBER(SEARCH(""CASH DEPOSIT"",$C1851)),
      COUNTIF('SUMMARY D"&amp;"ATA'!D:D,$C1851)&lt;&gt;1
    ),
    """",
    IFERROR(TEXTJOIN(CHAR(10),TRUE,FILTER('SUMMARY DATA'!F:F,'SUMMARY DATA'!D:D=$C1851)),"""")
  )
)"),"")</f>
        <v/>
      </c>
      <c r="G1851" s="2" t="str">
        <f>IFERROR(__xludf.DUMMYFUNCTION("IFERROR(
  TEXTJOIN(CHAR(10),TRUE,FILTER('SUMMARY DATA'!G:G,'SUMMARY DATA'!A:A=$A1851,'SUMMARY DATA'!C:C=$B1851)),
  IF(
    OR(
      ISNUMBER(SEARCH(""CDM CASH DEPOSIT"",$C1851)),
      ISNUMBER(SEARCH(""CASH DEPOSIT"",$C1851)),
      COUNTIF('SUMMARY D"&amp;"ATA'!D:D,$C1851)&lt;&gt;1
    ),
    """",
    IFERROR(TEXTJOIN(CHAR(10),TRUE,FILTER('SUMMARY DATA'!G:G,'SUMMARY DATA'!D:D=$C1851)),"""")
  )
)"),"")</f>
        <v/>
      </c>
      <c r="H1851" s="6" t="str">
        <f>IFERROR(__xludf.DUMMYFUNCTION("IFERROR(
  TEXTJOIN(CHAR(10),TRUE,FILTER('SUMMARY DATA'!H:H,'SUMMARY DATA'!A:A=$A1851,'SUMMARY DATA'!C:C=$B1851)),
  IF(
    OR(
      ISNUMBER(SEARCH(""CDM CASH DEPOSIT"",$C1851)),
      ISNUMBER(SEARCH(""CASH DEPOSIT"",$C1851)),
      COUNTIF('SUMMARY D"&amp;"ATA'!D:D,$C1851)&lt;&gt;1
    ),
    """",
    IFERROR(TEXTJOIN(CHAR(10),TRUE,FILTER('SUMMARY DATA'!H:H,'SUMMARY DATA'!D:D=$C1851)),"""")
  )
)"),"")</f>
        <v/>
      </c>
      <c r="I1851" s="6" t="str">
        <f>IFERROR(__xludf.DUMMYFUNCTION("IF(H1851="""","""",
SUM(ARRAYFORMULA(VALUE(SPLIT(H1851,CHAR(10)))))
)"),"")</f>
        <v/>
      </c>
      <c r="J1851" s="2" t="str">
        <f>IFERROR(__xludf.DUMMYFUNCTION("IFERROR(
  TEXTJOIN(CHAR(10),TRUE,FILTER('SUMMARY DATA'!I:I,'SUMMARY DATA'!A:A=$A1851,'SUMMARY DATA'!C:C=$B1851)),
  IF(
    OR(
      ISNUMBER(SEARCH(""CDM CASH DEPOSIT"",$C1851)),
      ISNUMBER(SEARCH(""CASH DEPOSIT"",$C1851)),
      COUNTIF('SUMMARY D"&amp;"ATA'!D:D,$C1851)&lt;&gt;1
    ),
    """",
    IFERROR(TEXTJOIN(CHAR(10),TRUE,FILTER('SUMMARY DATA'!I:I,'SUMMARY DATA'!D:D=$C1851)),"""")
  )
)"),"")</f>
        <v/>
      </c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</row>
    <row r="1852" ht="15.75" customHeight="1" spans="1:27">
      <c r="A1852" s="2"/>
      <c r="B1852" s="2"/>
      <c r="C1852" s="2"/>
      <c r="D1852" s="6"/>
      <c r="E1852" s="4" t="str">
        <f>IFERROR(__xludf.DUMMYFUNCTION("IFERROR(
  TEXTJOIN(CHAR(10),TRUE,FILTER('SUMMARY DATA'!E:E,'SUMMARY DATA'!A:A=$A1852,'SUMMARY DATA'!C:C=$B1852)),
  IF(
    OR(
      ISNUMBER(SEARCH(""CDM CASH DEPOSIT"",$C1852)),
      ISNUMBER(SEARCH(""CASH DEPOSIT"",$C1852)),
      COUNTIF('SUMMARY D"&amp;"ATA'!D:D,$C1852)&lt;&gt;1
    ),
    """",
    IFERROR(TEXTJOIN(CHAR(10),TRUE,FILTER('SUMMARY DATA'!E:E,'SUMMARY DATA'!D:D=$C1852)),"""")
  )
)"),"")</f>
        <v/>
      </c>
      <c r="F1852" s="2" t="str">
        <f>IFERROR(__xludf.DUMMYFUNCTION("IFERROR(
  TEXTJOIN(CHAR(10),TRUE,FILTER('SUMMARY DATA'!F:F,'SUMMARY DATA'!A:A=$A1852,'SUMMARY DATA'!C:C=$B1852)),
  IF(
    OR(
      ISNUMBER(SEARCH(""CDM CASH DEPOSIT"",$C1852)),
      ISNUMBER(SEARCH(""CASH DEPOSIT"",$C1852)),
      COUNTIF('SUMMARY D"&amp;"ATA'!D:D,$C1852)&lt;&gt;1
    ),
    """",
    IFERROR(TEXTJOIN(CHAR(10),TRUE,FILTER('SUMMARY DATA'!F:F,'SUMMARY DATA'!D:D=$C1852)),"""")
  )
)"),"")</f>
        <v/>
      </c>
      <c r="G1852" s="2" t="str">
        <f>IFERROR(__xludf.DUMMYFUNCTION("IFERROR(
  TEXTJOIN(CHAR(10),TRUE,FILTER('SUMMARY DATA'!G:G,'SUMMARY DATA'!A:A=$A1852,'SUMMARY DATA'!C:C=$B1852)),
  IF(
    OR(
      ISNUMBER(SEARCH(""CDM CASH DEPOSIT"",$C1852)),
      ISNUMBER(SEARCH(""CASH DEPOSIT"",$C1852)),
      COUNTIF('SUMMARY D"&amp;"ATA'!D:D,$C1852)&lt;&gt;1
    ),
    """",
    IFERROR(TEXTJOIN(CHAR(10),TRUE,FILTER('SUMMARY DATA'!G:G,'SUMMARY DATA'!D:D=$C1852)),"""")
  )
)"),"")</f>
        <v/>
      </c>
      <c r="H1852" s="6" t="str">
        <f>IFERROR(__xludf.DUMMYFUNCTION("IFERROR(
  TEXTJOIN(CHAR(10),TRUE,FILTER('SUMMARY DATA'!H:H,'SUMMARY DATA'!A:A=$A1852,'SUMMARY DATA'!C:C=$B1852)),
  IF(
    OR(
      ISNUMBER(SEARCH(""CDM CASH DEPOSIT"",$C1852)),
      ISNUMBER(SEARCH(""CASH DEPOSIT"",$C1852)),
      COUNTIF('SUMMARY D"&amp;"ATA'!D:D,$C1852)&lt;&gt;1
    ),
    """",
    IFERROR(TEXTJOIN(CHAR(10),TRUE,FILTER('SUMMARY DATA'!H:H,'SUMMARY DATA'!D:D=$C1852)),"""")
  )
)"),"")</f>
        <v/>
      </c>
      <c r="I1852" s="6" t="str">
        <f>IFERROR(__xludf.DUMMYFUNCTION("IF(H1852="""","""",
SUM(ARRAYFORMULA(VALUE(SPLIT(H1852,CHAR(10)))))
)"),"")</f>
        <v/>
      </c>
      <c r="J1852" s="2" t="str">
        <f>IFERROR(__xludf.DUMMYFUNCTION("IFERROR(
  TEXTJOIN(CHAR(10),TRUE,FILTER('SUMMARY DATA'!I:I,'SUMMARY DATA'!A:A=$A1852,'SUMMARY DATA'!C:C=$B1852)),
  IF(
    OR(
      ISNUMBER(SEARCH(""CDM CASH DEPOSIT"",$C1852)),
      ISNUMBER(SEARCH(""CASH DEPOSIT"",$C1852)),
      COUNTIF('SUMMARY D"&amp;"ATA'!D:D,$C1852)&lt;&gt;1
    ),
    """",
    IFERROR(TEXTJOIN(CHAR(10),TRUE,FILTER('SUMMARY DATA'!I:I,'SUMMARY DATA'!D:D=$C1852)),"""")
  )
)"),"")</f>
        <v/>
      </c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</row>
    <row r="1853" ht="15.75" customHeight="1" spans="1:27">
      <c r="A1853" s="2"/>
      <c r="B1853" s="2"/>
      <c r="C1853" s="2"/>
      <c r="D1853" s="6"/>
      <c r="E1853" s="4" t="str">
        <f>IFERROR(__xludf.DUMMYFUNCTION("IFERROR(
  TEXTJOIN(CHAR(10),TRUE,FILTER('SUMMARY DATA'!E:E,'SUMMARY DATA'!A:A=$A1853,'SUMMARY DATA'!C:C=$B1853)),
  IF(
    OR(
      ISNUMBER(SEARCH(""CDM CASH DEPOSIT"",$C1853)),
      ISNUMBER(SEARCH(""CASH DEPOSIT"",$C1853)),
      COUNTIF('SUMMARY D"&amp;"ATA'!D:D,$C1853)&lt;&gt;1
    ),
    """",
    IFERROR(TEXTJOIN(CHAR(10),TRUE,FILTER('SUMMARY DATA'!E:E,'SUMMARY DATA'!D:D=$C1853)),"""")
  )
)"),"")</f>
        <v/>
      </c>
      <c r="F1853" s="2" t="str">
        <f>IFERROR(__xludf.DUMMYFUNCTION("IFERROR(
  TEXTJOIN(CHAR(10),TRUE,FILTER('SUMMARY DATA'!F:F,'SUMMARY DATA'!A:A=$A1853,'SUMMARY DATA'!C:C=$B1853)),
  IF(
    OR(
      ISNUMBER(SEARCH(""CDM CASH DEPOSIT"",$C1853)),
      ISNUMBER(SEARCH(""CASH DEPOSIT"",$C1853)),
      COUNTIF('SUMMARY D"&amp;"ATA'!D:D,$C1853)&lt;&gt;1
    ),
    """",
    IFERROR(TEXTJOIN(CHAR(10),TRUE,FILTER('SUMMARY DATA'!F:F,'SUMMARY DATA'!D:D=$C1853)),"""")
  )
)"),"")</f>
        <v/>
      </c>
      <c r="G1853" s="2" t="str">
        <f>IFERROR(__xludf.DUMMYFUNCTION("IFERROR(
  TEXTJOIN(CHAR(10),TRUE,FILTER('SUMMARY DATA'!G:G,'SUMMARY DATA'!A:A=$A1853,'SUMMARY DATA'!C:C=$B1853)),
  IF(
    OR(
      ISNUMBER(SEARCH(""CDM CASH DEPOSIT"",$C1853)),
      ISNUMBER(SEARCH(""CASH DEPOSIT"",$C1853)),
      COUNTIF('SUMMARY D"&amp;"ATA'!D:D,$C1853)&lt;&gt;1
    ),
    """",
    IFERROR(TEXTJOIN(CHAR(10),TRUE,FILTER('SUMMARY DATA'!G:G,'SUMMARY DATA'!D:D=$C1853)),"""")
  )
)"),"")</f>
        <v/>
      </c>
      <c r="H1853" s="6" t="str">
        <f>IFERROR(__xludf.DUMMYFUNCTION("IFERROR(
  TEXTJOIN(CHAR(10),TRUE,FILTER('SUMMARY DATA'!H:H,'SUMMARY DATA'!A:A=$A1853,'SUMMARY DATA'!C:C=$B1853)),
  IF(
    OR(
      ISNUMBER(SEARCH(""CDM CASH DEPOSIT"",$C1853)),
      ISNUMBER(SEARCH(""CASH DEPOSIT"",$C1853)),
      COUNTIF('SUMMARY D"&amp;"ATA'!D:D,$C1853)&lt;&gt;1
    ),
    """",
    IFERROR(TEXTJOIN(CHAR(10),TRUE,FILTER('SUMMARY DATA'!H:H,'SUMMARY DATA'!D:D=$C1853)),"""")
  )
)"),"")</f>
        <v/>
      </c>
      <c r="I1853" s="6" t="str">
        <f>IFERROR(__xludf.DUMMYFUNCTION("IF(H1853="""","""",
SUM(ARRAYFORMULA(VALUE(SPLIT(H1853,CHAR(10)))))
)"),"")</f>
        <v/>
      </c>
      <c r="J1853" s="2" t="str">
        <f>IFERROR(__xludf.DUMMYFUNCTION("IFERROR(
  TEXTJOIN(CHAR(10),TRUE,FILTER('SUMMARY DATA'!I:I,'SUMMARY DATA'!A:A=$A1853,'SUMMARY DATA'!C:C=$B1853)),
  IF(
    OR(
      ISNUMBER(SEARCH(""CDM CASH DEPOSIT"",$C1853)),
      ISNUMBER(SEARCH(""CASH DEPOSIT"",$C1853)),
      COUNTIF('SUMMARY D"&amp;"ATA'!D:D,$C1853)&lt;&gt;1
    ),
    """",
    IFERROR(TEXTJOIN(CHAR(10),TRUE,FILTER('SUMMARY DATA'!I:I,'SUMMARY DATA'!D:D=$C1853)),"""")
  )
)"),"")</f>
        <v/>
      </c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</row>
    <row r="1854" ht="15.75" customHeight="1" spans="1:27">
      <c r="A1854" s="2"/>
      <c r="B1854" s="2"/>
      <c r="C1854" s="2"/>
      <c r="D1854" s="6"/>
      <c r="E1854" s="4" t="str">
        <f>IFERROR(__xludf.DUMMYFUNCTION("IFERROR(
  TEXTJOIN(CHAR(10),TRUE,FILTER('SUMMARY DATA'!E:E,'SUMMARY DATA'!A:A=$A1854,'SUMMARY DATA'!C:C=$B1854)),
  IF(
    OR(
      ISNUMBER(SEARCH(""CDM CASH DEPOSIT"",$C1854)),
      ISNUMBER(SEARCH(""CASH DEPOSIT"",$C1854)),
      COUNTIF('SUMMARY D"&amp;"ATA'!D:D,$C1854)&lt;&gt;1
    ),
    """",
    IFERROR(TEXTJOIN(CHAR(10),TRUE,FILTER('SUMMARY DATA'!E:E,'SUMMARY DATA'!D:D=$C1854)),"""")
  )
)"),"")</f>
        <v/>
      </c>
      <c r="F1854" s="2" t="str">
        <f>IFERROR(__xludf.DUMMYFUNCTION("IFERROR(
  TEXTJOIN(CHAR(10),TRUE,FILTER('SUMMARY DATA'!F:F,'SUMMARY DATA'!A:A=$A1854,'SUMMARY DATA'!C:C=$B1854)),
  IF(
    OR(
      ISNUMBER(SEARCH(""CDM CASH DEPOSIT"",$C1854)),
      ISNUMBER(SEARCH(""CASH DEPOSIT"",$C1854)),
      COUNTIF('SUMMARY D"&amp;"ATA'!D:D,$C1854)&lt;&gt;1
    ),
    """",
    IFERROR(TEXTJOIN(CHAR(10),TRUE,FILTER('SUMMARY DATA'!F:F,'SUMMARY DATA'!D:D=$C1854)),"""")
  )
)"),"")</f>
        <v/>
      </c>
      <c r="G1854" s="2" t="str">
        <f>IFERROR(__xludf.DUMMYFUNCTION("IFERROR(
  TEXTJOIN(CHAR(10),TRUE,FILTER('SUMMARY DATA'!G:G,'SUMMARY DATA'!A:A=$A1854,'SUMMARY DATA'!C:C=$B1854)),
  IF(
    OR(
      ISNUMBER(SEARCH(""CDM CASH DEPOSIT"",$C1854)),
      ISNUMBER(SEARCH(""CASH DEPOSIT"",$C1854)),
      COUNTIF('SUMMARY D"&amp;"ATA'!D:D,$C1854)&lt;&gt;1
    ),
    """",
    IFERROR(TEXTJOIN(CHAR(10),TRUE,FILTER('SUMMARY DATA'!G:G,'SUMMARY DATA'!D:D=$C1854)),"""")
  )
)"),"")</f>
        <v/>
      </c>
      <c r="H1854" s="6" t="str">
        <f>IFERROR(__xludf.DUMMYFUNCTION("IFERROR(
  TEXTJOIN(CHAR(10),TRUE,FILTER('SUMMARY DATA'!H:H,'SUMMARY DATA'!A:A=$A1854,'SUMMARY DATA'!C:C=$B1854)),
  IF(
    OR(
      ISNUMBER(SEARCH(""CDM CASH DEPOSIT"",$C1854)),
      ISNUMBER(SEARCH(""CASH DEPOSIT"",$C1854)),
      COUNTIF('SUMMARY D"&amp;"ATA'!D:D,$C1854)&lt;&gt;1
    ),
    """",
    IFERROR(TEXTJOIN(CHAR(10),TRUE,FILTER('SUMMARY DATA'!H:H,'SUMMARY DATA'!D:D=$C1854)),"""")
  )
)"),"")</f>
        <v/>
      </c>
      <c r="I1854" s="6" t="str">
        <f>IFERROR(__xludf.DUMMYFUNCTION("IF(H1854="""","""",
SUM(ARRAYFORMULA(VALUE(SPLIT(H1854,CHAR(10)))))
)"),"")</f>
        <v/>
      </c>
      <c r="J1854" s="2" t="str">
        <f>IFERROR(__xludf.DUMMYFUNCTION("IFERROR(
  TEXTJOIN(CHAR(10),TRUE,FILTER('SUMMARY DATA'!I:I,'SUMMARY DATA'!A:A=$A1854,'SUMMARY DATA'!C:C=$B1854)),
  IF(
    OR(
      ISNUMBER(SEARCH(""CDM CASH DEPOSIT"",$C1854)),
      ISNUMBER(SEARCH(""CASH DEPOSIT"",$C1854)),
      COUNTIF('SUMMARY D"&amp;"ATA'!D:D,$C1854)&lt;&gt;1
    ),
    """",
    IFERROR(TEXTJOIN(CHAR(10),TRUE,FILTER('SUMMARY DATA'!I:I,'SUMMARY DATA'!D:D=$C1854)),"""")
  )
)"),"")</f>
        <v/>
      </c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 ht="15.75" customHeight="1" spans="1:27">
      <c r="A1855" s="2"/>
      <c r="B1855" s="2"/>
      <c r="C1855" s="2"/>
      <c r="D1855" s="6"/>
      <c r="E1855" s="4" t="str">
        <f>IFERROR(__xludf.DUMMYFUNCTION("IFERROR(
  TEXTJOIN(CHAR(10),TRUE,FILTER('SUMMARY DATA'!E:E,'SUMMARY DATA'!A:A=$A1855,'SUMMARY DATA'!C:C=$B1855)),
  IF(
    OR(
      ISNUMBER(SEARCH(""CDM CASH DEPOSIT"",$C1855)),
      ISNUMBER(SEARCH(""CASH DEPOSIT"",$C1855)),
      COUNTIF('SUMMARY D"&amp;"ATA'!D:D,$C1855)&lt;&gt;1
    ),
    """",
    IFERROR(TEXTJOIN(CHAR(10),TRUE,FILTER('SUMMARY DATA'!E:E,'SUMMARY DATA'!D:D=$C1855)),"""")
  )
)"),"")</f>
        <v/>
      </c>
      <c r="F1855" s="2" t="str">
        <f>IFERROR(__xludf.DUMMYFUNCTION("IFERROR(
  TEXTJOIN(CHAR(10),TRUE,FILTER('SUMMARY DATA'!F:F,'SUMMARY DATA'!A:A=$A1855,'SUMMARY DATA'!C:C=$B1855)),
  IF(
    OR(
      ISNUMBER(SEARCH(""CDM CASH DEPOSIT"",$C1855)),
      ISNUMBER(SEARCH(""CASH DEPOSIT"",$C1855)),
      COUNTIF('SUMMARY D"&amp;"ATA'!D:D,$C1855)&lt;&gt;1
    ),
    """",
    IFERROR(TEXTJOIN(CHAR(10),TRUE,FILTER('SUMMARY DATA'!F:F,'SUMMARY DATA'!D:D=$C1855)),"""")
  )
)"),"")</f>
        <v/>
      </c>
      <c r="G1855" s="2" t="str">
        <f>IFERROR(__xludf.DUMMYFUNCTION("IFERROR(
  TEXTJOIN(CHAR(10),TRUE,FILTER('SUMMARY DATA'!G:G,'SUMMARY DATA'!A:A=$A1855,'SUMMARY DATA'!C:C=$B1855)),
  IF(
    OR(
      ISNUMBER(SEARCH(""CDM CASH DEPOSIT"",$C1855)),
      ISNUMBER(SEARCH(""CASH DEPOSIT"",$C1855)),
      COUNTIF('SUMMARY D"&amp;"ATA'!D:D,$C1855)&lt;&gt;1
    ),
    """",
    IFERROR(TEXTJOIN(CHAR(10),TRUE,FILTER('SUMMARY DATA'!G:G,'SUMMARY DATA'!D:D=$C1855)),"""")
  )
)"),"")</f>
        <v/>
      </c>
      <c r="H1855" s="6" t="str">
        <f>IFERROR(__xludf.DUMMYFUNCTION("IFERROR(
  TEXTJOIN(CHAR(10),TRUE,FILTER('SUMMARY DATA'!H:H,'SUMMARY DATA'!A:A=$A1855,'SUMMARY DATA'!C:C=$B1855)),
  IF(
    OR(
      ISNUMBER(SEARCH(""CDM CASH DEPOSIT"",$C1855)),
      ISNUMBER(SEARCH(""CASH DEPOSIT"",$C1855)),
      COUNTIF('SUMMARY D"&amp;"ATA'!D:D,$C1855)&lt;&gt;1
    ),
    """",
    IFERROR(TEXTJOIN(CHAR(10),TRUE,FILTER('SUMMARY DATA'!H:H,'SUMMARY DATA'!D:D=$C1855)),"""")
  )
)"),"")</f>
        <v/>
      </c>
      <c r="I1855" s="6" t="str">
        <f>IFERROR(__xludf.DUMMYFUNCTION("IF(H1855="""","""",
SUM(ARRAYFORMULA(VALUE(SPLIT(H1855,CHAR(10)))))
)"),"")</f>
        <v/>
      </c>
      <c r="J1855" s="2" t="str">
        <f>IFERROR(__xludf.DUMMYFUNCTION("IFERROR(
  TEXTJOIN(CHAR(10),TRUE,FILTER('SUMMARY DATA'!I:I,'SUMMARY DATA'!A:A=$A1855,'SUMMARY DATA'!C:C=$B1855)),
  IF(
    OR(
      ISNUMBER(SEARCH(""CDM CASH DEPOSIT"",$C1855)),
      ISNUMBER(SEARCH(""CASH DEPOSIT"",$C1855)),
      COUNTIF('SUMMARY D"&amp;"ATA'!D:D,$C1855)&lt;&gt;1
    ),
    """",
    IFERROR(TEXTJOIN(CHAR(10),TRUE,FILTER('SUMMARY DATA'!I:I,'SUMMARY DATA'!D:D=$C1855)),"""")
  )
)"),"")</f>
        <v/>
      </c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 ht="15.75" customHeight="1" spans="1:27">
      <c r="A1856" s="2"/>
      <c r="B1856" s="2"/>
      <c r="C1856" s="2"/>
      <c r="D1856" s="6"/>
      <c r="E1856" s="4" t="str">
        <f>IFERROR(__xludf.DUMMYFUNCTION("IFERROR(
  TEXTJOIN(CHAR(10),TRUE,FILTER('SUMMARY DATA'!E:E,'SUMMARY DATA'!A:A=$A1856,'SUMMARY DATA'!C:C=$B1856)),
  IF(
    OR(
      ISNUMBER(SEARCH(""CDM CASH DEPOSIT"",$C1856)),
      ISNUMBER(SEARCH(""CASH DEPOSIT"",$C1856)),
      COUNTIF('SUMMARY D"&amp;"ATA'!D:D,$C1856)&lt;&gt;1
    ),
    """",
    IFERROR(TEXTJOIN(CHAR(10),TRUE,FILTER('SUMMARY DATA'!E:E,'SUMMARY DATA'!D:D=$C1856)),"""")
  )
)"),"")</f>
        <v/>
      </c>
      <c r="F1856" s="2" t="str">
        <f>IFERROR(__xludf.DUMMYFUNCTION("IFERROR(
  TEXTJOIN(CHAR(10),TRUE,FILTER('SUMMARY DATA'!F:F,'SUMMARY DATA'!A:A=$A1856,'SUMMARY DATA'!C:C=$B1856)),
  IF(
    OR(
      ISNUMBER(SEARCH(""CDM CASH DEPOSIT"",$C1856)),
      ISNUMBER(SEARCH(""CASH DEPOSIT"",$C1856)),
      COUNTIF('SUMMARY D"&amp;"ATA'!D:D,$C1856)&lt;&gt;1
    ),
    """",
    IFERROR(TEXTJOIN(CHAR(10),TRUE,FILTER('SUMMARY DATA'!F:F,'SUMMARY DATA'!D:D=$C1856)),"""")
  )
)"),"")</f>
        <v/>
      </c>
      <c r="G1856" s="2" t="str">
        <f>IFERROR(__xludf.DUMMYFUNCTION("IFERROR(
  TEXTJOIN(CHAR(10),TRUE,FILTER('SUMMARY DATA'!G:G,'SUMMARY DATA'!A:A=$A1856,'SUMMARY DATA'!C:C=$B1856)),
  IF(
    OR(
      ISNUMBER(SEARCH(""CDM CASH DEPOSIT"",$C1856)),
      ISNUMBER(SEARCH(""CASH DEPOSIT"",$C1856)),
      COUNTIF('SUMMARY D"&amp;"ATA'!D:D,$C1856)&lt;&gt;1
    ),
    """",
    IFERROR(TEXTJOIN(CHAR(10),TRUE,FILTER('SUMMARY DATA'!G:G,'SUMMARY DATA'!D:D=$C1856)),"""")
  )
)"),"")</f>
        <v/>
      </c>
      <c r="H1856" s="6" t="str">
        <f>IFERROR(__xludf.DUMMYFUNCTION("IFERROR(
  TEXTJOIN(CHAR(10),TRUE,FILTER('SUMMARY DATA'!H:H,'SUMMARY DATA'!A:A=$A1856,'SUMMARY DATA'!C:C=$B1856)),
  IF(
    OR(
      ISNUMBER(SEARCH(""CDM CASH DEPOSIT"",$C1856)),
      ISNUMBER(SEARCH(""CASH DEPOSIT"",$C1856)),
      COUNTIF('SUMMARY D"&amp;"ATA'!D:D,$C1856)&lt;&gt;1
    ),
    """",
    IFERROR(TEXTJOIN(CHAR(10),TRUE,FILTER('SUMMARY DATA'!H:H,'SUMMARY DATA'!D:D=$C1856)),"""")
  )
)"),"")</f>
        <v/>
      </c>
      <c r="I1856" s="6" t="str">
        <f>IFERROR(__xludf.DUMMYFUNCTION("IF(H1856="""","""",
SUM(ARRAYFORMULA(VALUE(SPLIT(H1856,CHAR(10)))))
)"),"")</f>
        <v/>
      </c>
      <c r="J1856" s="2" t="str">
        <f>IFERROR(__xludf.DUMMYFUNCTION("IFERROR(
  TEXTJOIN(CHAR(10),TRUE,FILTER('SUMMARY DATA'!I:I,'SUMMARY DATA'!A:A=$A1856,'SUMMARY DATA'!C:C=$B1856)),
  IF(
    OR(
      ISNUMBER(SEARCH(""CDM CASH DEPOSIT"",$C1856)),
      ISNUMBER(SEARCH(""CASH DEPOSIT"",$C1856)),
      COUNTIF('SUMMARY D"&amp;"ATA'!D:D,$C1856)&lt;&gt;1
    ),
    """",
    IFERROR(TEXTJOIN(CHAR(10),TRUE,FILTER('SUMMARY DATA'!I:I,'SUMMARY DATA'!D:D=$C1856)),"""")
  )
)"),"")</f>
        <v/>
      </c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</row>
    <row r="1857" ht="15.75" customHeight="1" spans="1:27">
      <c r="A1857" s="2"/>
      <c r="B1857" s="2"/>
      <c r="C1857" s="2"/>
      <c r="D1857" s="6"/>
      <c r="E1857" s="4" t="str">
        <f>IFERROR(__xludf.DUMMYFUNCTION("IFERROR(
  TEXTJOIN(CHAR(10),TRUE,FILTER('SUMMARY DATA'!E:E,'SUMMARY DATA'!A:A=$A1857,'SUMMARY DATA'!C:C=$B1857)),
  IF(
    OR(
      ISNUMBER(SEARCH(""CDM CASH DEPOSIT"",$C1857)),
      ISNUMBER(SEARCH(""CASH DEPOSIT"",$C1857)),
      COUNTIF('SUMMARY D"&amp;"ATA'!D:D,$C1857)&lt;&gt;1
    ),
    """",
    IFERROR(TEXTJOIN(CHAR(10),TRUE,FILTER('SUMMARY DATA'!E:E,'SUMMARY DATA'!D:D=$C1857)),"""")
  )
)"),"")</f>
        <v/>
      </c>
      <c r="F1857" s="2" t="str">
        <f>IFERROR(__xludf.DUMMYFUNCTION("IFERROR(
  TEXTJOIN(CHAR(10),TRUE,FILTER('SUMMARY DATA'!F:F,'SUMMARY DATA'!A:A=$A1857,'SUMMARY DATA'!C:C=$B1857)),
  IF(
    OR(
      ISNUMBER(SEARCH(""CDM CASH DEPOSIT"",$C1857)),
      ISNUMBER(SEARCH(""CASH DEPOSIT"",$C1857)),
      COUNTIF('SUMMARY D"&amp;"ATA'!D:D,$C1857)&lt;&gt;1
    ),
    """",
    IFERROR(TEXTJOIN(CHAR(10),TRUE,FILTER('SUMMARY DATA'!F:F,'SUMMARY DATA'!D:D=$C1857)),"""")
  )
)"),"")</f>
        <v/>
      </c>
      <c r="G1857" s="2" t="str">
        <f>IFERROR(__xludf.DUMMYFUNCTION("IFERROR(
  TEXTJOIN(CHAR(10),TRUE,FILTER('SUMMARY DATA'!G:G,'SUMMARY DATA'!A:A=$A1857,'SUMMARY DATA'!C:C=$B1857)),
  IF(
    OR(
      ISNUMBER(SEARCH(""CDM CASH DEPOSIT"",$C1857)),
      ISNUMBER(SEARCH(""CASH DEPOSIT"",$C1857)),
      COUNTIF('SUMMARY D"&amp;"ATA'!D:D,$C1857)&lt;&gt;1
    ),
    """",
    IFERROR(TEXTJOIN(CHAR(10),TRUE,FILTER('SUMMARY DATA'!G:G,'SUMMARY DATA'!D:D=$C1857)),"""")
  )
)"),"")</f>
        <v/>
      </c>
      <c r="H1857" s="6" t="str">
        <f>IFERROR(__xludf.DUMMYFUNCTION("IFERROR(
  TEXTJOIN(CHAR(10),TRUE,FILTER('SUMMARY DATA'!H:H,'SUMMARY DATA'!A:A=$A1857,'SUMMARY DATA'!C:C=$B1857)),
  IF(
    OR(
      ISNUMBER(SEARCH(""CDM CASH DEPOSIT"",$C1857)),
      ISNUMBER(SEARCH(""CASH DEPOSIT"",$C1857)),
      COUNTIF('SUMMARY D"&amp;"ATA'!D:D,$C1857)&lt;&gt;1
    ),
    """",
    IFERROR(TEXTJOIN(CHAR(10),TRUE,FILTER('SUMMARY DATA'!H:H,'SUMMARY DATA'!D:D=$C1857)),"""")
  )
)"),"")</f>
        <v/>
      </c>
      <c r="I1857" s="6" t="str">
        <f>IFERROR(__xludf.DUMMYFUNCTION("IF(H1857="""","""",
SUM(ARRAYFORMULA(VALUE(SPLIT(H1857,CHAR(10)))))
)"),"")</f>
        <v/>
      </c>
      <c r="J1857" s="2" t="str">
        <f>IFERROR(__xludf.DUMMYFUNCTION("IFERROR(
  TEXTJOIN(CHAR(10),TRUE,FILTER('SUMMARY DATA'!I:I,'SUMMARY DATA'!A:A=$A1857,'SUMMARY DATA'!C:C=$B1857)),
  IF(
    OR(
      ISNUMBER(SEARCH(""CDM CASH DEPOSIT"",$C1857)),
      ISNUMBER(SEARCH(""CASH DEPOSIT"",$C1857)),
      COUNTIF('SUMMARY D"&amp;"ATA'!D:D,$C1857)&lt;&gt;1
    ),
    """",
    IFERROR(TEXTJOIN(CHAR(10),TRUE,FILTER('SUMMARY DATA'!I:I,'SUMMARY DATA'!D:D=$C1857)),"""")
  )
)"),"")</f>
        <v/>
      </c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</row>
    <row r="1858" ht="15.75" customHeight="1" spans="1:27">
      <c r="A1858" s="2"/>
      <c r="B1858" s="2"/>
      <c r="C1858" s="2"/>
      <c r="D1858" s="6"/>
      <c r="E1858" s="4" t="str">
        <f>IFERROR(__xludf.DUMMYFUNCTION("IFERROR(
  TEXTJOIN(CHAR(10),TRUE,FILTER('SUMMARY DATA'!E:E,'SUMMARY DATA'!A:A=$A1858,'SUMMARY DATA'!C:C=$B1858)),
  IF(
    OR(
      ISNUMBER(SEARCH(""CDM CASH DEPOSIT"",$C1858)),
      ISNUMBER(SEARCH(""CASH DEPOSIT"",$C1858)),
      COUNTIF('SUMMARY D"&amp;"ATA'!D:D,$C1858)&lt;&gt;1
    ),
    """",
    IFERROR(TEXTJOIN(CHAR(10),TRUE,FILTER('SUMMARY DATA'!E:E,'SUMMARY DATA'!D:D=$C1858)),"""")
  )
)"),"")</f>
        <v/>
      </c>
      <c r="F1858" s="2" t="str">
        <f>IFERROR(__xludf.DUMMYFUNCTION("IFERROR(
  TEXTJOIN(CHAR(10),TRUE,FILTER('SUMMARY DATA'!F:F,'SUMMARY DATA'!A:A=$A1858,'SUMMARY DATA'!C:C=$B1858)),
  IF(
    OR(
      ISNUMBER(SEARCH(""CDM CASH DEPOSIT"",$C1858)),
      ISNUMBER(SEARCH(""CASH DEPOSIT"",$C1858)),
      COUNTIF('SUMMARY D"&amp;"ATA'!D:D,$C1858)&lt;&gt;1
    ),
    """",
    IFERROR(TEXTJOIN(CHAR(10),TRUE,FILTER('SUMMARY DATA'!F:F,'SUMMARY DATA'!D:D=$C1858)),"""")
  )
)"),"")</f>
        <v/>
      </c>
      <c r="G1858" s="2" t="str">
        <f>IFERROR(__xludf.DUMMYFUNCTION("IFERROR(
  TEXTJOIN(CHAR(10),TRUE,FILTER('SUMMARY DATA'!G:G,'SUMMARY DATA'!A:A=$A1858,'SUMMARY DATA'!C:C=$B1858)),
  IF(
    OR(
      ISNUMBER(SEARCH(""CDM CASH DEPOSIT"",$C1858)),
      ISNUMBER(SEARCH(""CASH DEPOSIT"",$C1858)),
      COUNTIF('SUMMARY D"&amp;"ATA'!D:D,$C1858)&lt;&gt;1
    ),
    """",
    IFERROR(TEXTJOIN(CHAR(10),TRUE,FILTER('SUMMARY DATA'!G:G,'SUMMARY DATA'!D:D=$C1858)),"""")
  )
)"),"")</f>
        <v/>
      </c>
      <c r="H1858" s="6" t="str">
        <f>IFERROR(__xludf.DUMMYFUNCTION("IFERROR(
  TEXTJOIN(CHAR(10),TRUE,FILTER('SUMMARY DATA'!H:H,'SUMMARY DATA'!A:A=$A1858,'SUMMARY DATA'!C:C=$B1858)),
  IF(
    OR(
      ISNUMBER(SEARCH(""CDM CASH DEPOSIT"",$C1858)),
      ISNUMBER(SEARCH(""CASH DEPOSIT"",$C1858)),
      COUNTIF('SUMMARY D"&amp;"ATA'!D:D,$C1858)&lt;&gt;1
    ),
    """",
    IFERROR(TEXTJOIN(CHAR(10),TRUE,FILTER('SUMMARY DATA'!H:H,'SUMMARY DATA'!D:D=$C1858)),"""")
  )
)"),"")</f>
        <v/>
      </c>
      <c r="I1858" s="6" t="str">
        <f>IFERROR(__xludf.DUMMYFUNCTION("IF(H1858="""","""",
SUM(ARRAYFORMULA(VALUE(SPLIT(H1858,CHAR(10)))))
)"),"")</f>
        <v/>
      </c>
      <c r="J1858" s="2" t="str">
        <f>IFERROR(__xludf.DUMMYFUNCTION("IFERROR(
  TEXTJOIN(CHAR(10),TRUE,FILTER('SUMMARY DATA'!I:I,'SUMMARY DATA'!A:A=$A1858,'SUMMARY DATA'!C:C=$B1858)),
  IF(
    OR(
      ISNUMBER(SEARCH(""CDM CASH DEPOSIT"",$C1858)),
      ISNUMBER(SEARCH(""CASH DEPOSIT"",$C1858)),
      COUNTIF('SUMMARY D"&amp;"ATA'!D:D,$C1858)&lt;&gt;1
    ),
    """",
    IFERROR(TEXTJOIN(CHAR(10),TRUE,FILTER('SUMMARY DATA'!I:I,'SUMMARY DATA'!D:D=$C1858)),"""")
  )
)"),"")</f>
        <v/>
      </c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</row>
    <row r="1859" ht="15.75" customHeight="1" spans="1:27">
      <c r="A1859" s="2"/>
      <c r="B1859" s="2"/>
      <c r="C1859" s="2"/>
      <c r="D1859" s="6"/>
      <c r="E1859" s="4" t="str">
        <f>IFERROR(__xludf.DUMMYFUNCTION("IFERROR(
  TEXTJOIN(CHAR(10),TRUE,FILTER('SUMMARY DATA'!E:E,'SUMMARY DATA'!A:A=$A1859,'SUMMARY DATA'!C:C=$B1859)),
  IF(
    OR(
      ISNUMBER(SEARCH(""CDM CASH DEPOSIT"",$C1859)),
      ISNUMBER(SEARCH(""CASH DEPOSIT"",$C1859)),
      COUNTIF('SUMMARY D"&amp;"ATA'!D:D,$C1859)&lt;&gt;1
    ),
    """",
    IFERROR(TEXTJOIN(CHAR(10),TRUE,FILTER('SUMMARY DATA'!E:E,'SUMMARY DATA'!D:D=$C1859)),"""")
  )
)"),"")</f>
        <v/>
      </c>
      <c r="F1859" s="2" t="str">
        <f>IFERROR(__xludf.DUMMYFUNCTION("IFERROR(
  TEXTJOIN(CHAR(10),TRUE,FILTER('SUMMARY DATA'!F:F,'SUMMARY DATA'!A:A=$A1859,'SUMMARY DATA'!C:C=$B1859)),
  IF(
    OR(
      ISNUMBER(SEARCH(""CDM CASH DEPOSIT"",$C1859)),
      ISNUMBER(SEARCH(""CASH DEPOSIT"",$C1859)),
      COUNTIF('SUMMARY D"&amp;"ATA'!D:D,$C1859)&lt;&gt;1
    ),
    """",
    IFERROR(TEXTJOIN(CHAR(10),TRUE,FILTER('SUMMARY DATA'!F:F,'SUMMARY DATA'!D:D=$C1859)),"""")
  )
)"),"")</f>
        <v/>
      </c>
      <c r="G1859" s="2" t="str">
        <f>IFERROR(__xludf.DUMMYFUNCTION("IFERROR(
  TEXTJOIN(CHAR(10),TRUE,FILTER('SUMMARY DATA'!G:G,'SUMMARY DATA'!A:A=$A1859,'SUMMARY DATA'!C:C=$B1859)),
  IF(
    OR(
      ISNUMBER(SEARCH(""CDM CASH DEPOSIT"",$C1859)),
      ISNUMBER(SEARCH(""CASH DEPOSIT"",$C1859)),
      COUNTIF('SUMMARY D"&amp;"ATA'!D:D,$C1859)&lt;&gt;1
    ),
    """",
    IFERROR(TEXTJOIN(CHAR(10),TRUE,FILTER('SUMMARY DATA'!G:G,'SUMMARY DATA'!D:D=$C1859)),"""")
  )
)"),"")</f>
        <v/>
      </c>
      <c r="H1859" s="6" t="str">
        <f>IFERROR(__xludf.DUMMYFUNCTION("IFERROR(
  TEXTJOIN(CHAR(10),TRUE,FILTER('SUMMARY DATA'!H:H,'SUMMARY DATA'!A:A=$A1859,'SUMMARY DATA'!C:C=$B1859)),
  IF(
    OR(
      ISNUMBER(SEARCH(""CDM CASH DEPOSIT"",$C1859)),
      ISNUMBER(SEARCH(""CASH DEPOSIT"",$C1859)),
      COUNTIF('SUMMARY D"&amp;"ATA'!D:D,$C1859)&lt;&gt;1
    ),
    """",
    IFERROR(TEXTJOIN(CHAR(10),TRUE,FILTER('SUMMARY DATA'!H:H,'SUMMARY DATA'!D:D=$C1859)),"""")
  )
)"),"")</f>
        <v/>
      </c>
      <c r="I1859" s="6" t="str">
        <f>IFERROR(__xludf.DUMMYFUNCTION("IF(H1859="""","""",
SUM(ARRAYFORMULA(VALUE(SPLIT(H1859,CHAR(10)))))
)"),"")</f>
        <v/>
      </c>
      <c r="J1859" s="2" t="str">
        <f>IFERROR(__xludf.DUMMYFUNCTION("IFERROR(
  TEXTJOIN(CHAR(10),TRUE,FILTER('SUMMARY DATA'!I:I,'SUMMARY DATA'!A:A=$A1859,'SUMMARY DATA'!C:C=$B1859)),
  IF(
    OR(
      ISNUMBER(SEARCH(""CDM CASH DEPOSIT"",$C1859)),
      ISNUMBER(SEARCH(""CASH DEPOSIT"",$C1859)),
      COUNTIF('SUMMARY D"&amp;"ATA'!D:D,$C1859)&lt;&gt;1
    ),
    """",
    IFERROR(TEXTJOIN(CHAR(10),TRUE,FILTER('SUMMARY DATA'!I:I,'SUMMARY DATA'!D:D=$C1859)),"""")
  )
)"),"")</f>
        <v/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</row>
    <row r="1860" ht="15.75" customHeight="1" spans="1:27">
      <c r="A1860" s="2"/>
      <c r="B1860" s="2"/>
      <c r="C1860" s="2"/>
      <c r="D1860" s="6"/>
      <c r="E1860" s="4" t="str">
        <f>IFERROR(__xludf.DUMMYFUNCTION("IFERROR(
  TEXTJOIN(CHAR(10),TRUE,FILTER('SUMMARY DATA'!E:E,'SUMMARY DATA'!A:A=$A1860,'SUMMARY DATA'!C:C=$B1860)),
  IF(
    OR(
      ISNUMBER(SEARCH(""CDM CASH DEPOSIT"",$C1860)),
      ISNUMBER(SEARCH(""CASH DEPOSIT"",$C1860)),
      COUNTIF('SUMMARY D"&amp;"ATA'!D:D,$C1860)&lt;&gt;1
    ),
    """",
    IFERROR(TEXTJOIN(CHAR(10),TRUE,FILTER('SUMMARY DATA'!E:E,'SUMMARY DATA'!D:D=$C1860)),"""")
  )
)"),"")</f>
        <v/>
      </c>
      <c r="F1860" s="2" t="str">
        <f>IFERROR(__xludf.DUMMYFUNCTION("IFERROR(
  TEXTJOIN(CHAR(10),TRUE,FILTER('SUMMARY DATA'!F:F,'SUMMARY DATA'!A:A=$A1860,'SUMMARY DATA'!C:C=$B1860)),
  IF(
    OR(
      ISNUMBER(SEARCH(""CDM CASH DEPOSIT"",$C1860)),
      ISNUMBER(SEARCH(""CASH DEPOSIT"",$C1860)),
      COUNTIF('SUMMARY D"&amp;"ATA'!D:D,$C1860)&lt;&gt;1
    ),
    """",
    IFERROR(TEXTJOIN(CHAR(10),TRUE,FILTER('SUMMARY DATA'!F:F,'SUMMARY DATA'!D:D=$C1860)),"""")
  )
)"),"")</f>
        <v/>
      </c>
      <c r="G1860" s="2" t="str">
        <f>IFERROR(__xludf.DUMMYFUNCTION("IFERROR(
  TEXTJOIN(CHAR(10),TRUE,FILTER('SUMMARY DATA'!G:G,'SUMMARY DATA'!A:A=$A1860,'SUMMARY DATA'!C:C=$B1860)),
  IF(
    OR(
      ISNUMBER(SEARCH(""CDM CASH DEPOSIT"",$C1860)),
      ISNUMBER(SEARCH(""CASH DEPOSIT"",$C1860)),
      COUNTIF('SUMMARY D"&amp;"ATA'!D:D,$C1860)&lt;&gt;1
    ),
    """",
    IFERROR(TEXTJOIN(CHAR(10),TRUE,FILTER('SUMMARY DATA'!G:G,'SUMMARY DATA'!D:D=$C1860)),"""")
  )
)"),"")</f>
        <v/>
      </c>
      <c r="H1860" s="6" t="str">
        <f>IFERROR(__xludf.DUMMYFUNCTION("IFERROR(
  TEXTJOIN(CHAR(10),TRUE,FILTER('SUMMARY DATA'!H:H,'SUMMARY DATA'!A:A=$A1860,'SUMMARY DATA'!C:C=$B1860)),
  IF(
    OR(
      ISNUMBER(SEARCH(""CDM CASH DEPOSIT"",$C1860)),
      ISNUMBER(SEARCH(""CASH DEPOSIT"",$C1860)),
      COUNTIF('SUMMARY D"&amp;"ATA'!D:D,$C1860)&lt;&gt;1
    ),
    """",
    IFERROR(TEXTJOIN(CHAR(10),TRUE,FILTER('SUMMARY DATA'!H:H,'SUMMARY DATA'!D:D=$C1860)),"""")
  )
)"),"")</f>
        <v/>
      </c>
      <c r="I1860" s="6" t="str">
        <f>IFERROR(__xludf.DUMMYFUNCTION("IF(H1860="""","""",
SUM(ARRAYFORMULA(VALUE(SPLIT(H1860,CHAR(10)))))
)"),"")</f>
        <v/>
      </c>
      <c r="J1860" s="2" t="str">
        <f>IFERROR(__xludf.DUMMYFUNCTION("IFERROR(
  TEXTJOIN(CHAR(10),TRUE,FILTER('SUMMARY DATA'!I:I,'SUMMARY DATA'!A:A=$A1860,'SUMMARY DATA'!C:C=$B1860)),
  IF(
    OR(
      ISNUMBER(SEARCH(""CDM CASH DEPOSIT"",$C1860)),
      ISNUMBER(SEARCH(""CASH DEPOSIT"",$C1860)),
      COUNTIF('SUMMARY D"&amp;"ATA'!D:D,$C1860)&lt;&gt;1
    ),
    """",
    IFERROR(TEXTJOIN(CHAR(10),TRUE,FILTER('SUMMARY DATA'!I:I,'SUMMARY DATA'!D:D=$C1860)),"""")
  )
)"),"")</f>
        <v/>
      </c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</row>
    <row r="1861" ht="15.75" customHeight="1" spans="1:27">
      <c r="A1861" s="2"/>
      <c r="B1861" s="2"/>
      <c r="C1861" s="2"/>
      <c r="D1861" s="6"/>
      <c r="E1861" s="4" t="str">
        <f>IFERROR(__xludf.DUMMYFUNCTION("IFERROR(
  TEXTJOIN(CHAR(10),TRUE,FILTER('SUMMARY DATA'!E:E,'SUMMARY DATA'!A:A=$A1861,'SUMMARY DATA'!C:C=$B1861)),
  IF(
    OR(
      ISNUMBER(SEARCH(""CDM CASH DEPOSIT"",$C1861)),
      ISNUMBER(SEARCH(""CASH DEPOSIT"",$C1861)),
      COUNTIF('SUMMARY D"&amp;"ATA'!D:D,$C1861)&lt;&gt;1
    ),
    """",
    IFERROR(TEXTJOIN(CHAR(10),TRUE,FILTER('SUMMARY DATA'!E:E,'SUMMARY DATA'!D:D=$C1861)),"""")
  )
)"),"")</f>
        <v/>
      </c>
      <c r="F1861" s="2" t="str">
        <f>IFERROR(__xludf.DUMMYFUNCTION("IFERROR(
  TEXTJOIN(CHAR(10),TRUE,FILTER('SUMMARY DATA'!F:F,'SUMMARY DATA'!A:A=$A1861,'SUMMARY DATA'!C:C=$B1861)),
  IF(
    OR(
      ISNUMBER(SEARCH(""CDM CASH DEPOSIT"",$C1861)),
      ISNUMBER(SEARCH(""CASH DEPOSIT"",$C1861)),
      COUNTIF('SUMMARY D"&amp;"ATA'!D:D,$C1861)&lt;&gt;1
    ),
    """",
    IFERROR(TEXTJOIN(CHAR(10),TRUE,FILTER('SUMMARY DATA'!F:F,'SUMMARY DATA'!D:D=$C1861)),"""")
  )
)"),"")</f>
        <v/>
      </c>
      <c r="G1861" s="2" t="str">
        <f>IFERROR(__xludf.DUMMYFUNCTION("IFERROR(
  TEXTJOIN(CHAR(10),TRUE,FILTER('SUMMARY DATA'!G:G,'SUMMARY DATA'!A:A=$A1861,'SUMMARY DATA'!C:C=$B1861)),
  IF(
    OR(
      ISNUMBER(SEARCH(""CDM CASH DEPOSIT"",$C1861)),
      ISNUMBER(SEARCH(""CASH DEPOSIT"",$C1861)),
      COUNTIF('SUMMARY D"&amp;"ATA'!D:D,$C1861)&lt;&gt;1
    ),
    """",
    IFERROR(TEXTJOIN(CHAR(10),TRUE,FILTER('SUMMARY DATA'!G:G,'SUMMARY DATA'!D:D=$C1861)),"""")
  )
)"),"")</f>
        <v/>
      </c>
      <c r="H1861" s="6" t="str">
        <f>IFERROR(__xludf.DUMMYFUNCTION("IFERROR(
  TEXTJOIN(CHAR(10),TRUE,FILTER('SUMMARY DATA'!H:H,'SUMMARY DATA'!A:A=$A1861,'SUMMARY DATA'!C:C=$B1861)),
  IF(
    OR(
      ISNUMBER(SEARCH(""CDM CASH DEPOSIT"",$C1861)),
      ISNUMBER(SEARCH(""CASH DEPOSIT"",$C1861)),
      COUNTIF('SUMMARY D"&amp;"ATA'!D:D,$C1861)&lt;&gt;1
    ),
    """",
    IFERROR(TEXTJOIN(CHAR(10),TRUE,FILTER('SUMMARY DATA'!H:H,'SUMMARY DATA'!D:D=$C1861)),"""")
  )
)"),"")</f>
        <v/>
      </c>
      <c r="I1861" s="6" t="str">
        <f>IFERROR(__xludf.DUMMYFUNCTION("IF(H1861="""","""",
SUM(ARRAYFORMULA(VALUE(SPLIT(H1861,CHAR(10)))))
)"),"")</f>
        <v/>
      </c>
      <c r="J1861" s="2" t="str">
        <f>IFERROR(__xludf.DUMMYFUNCTION("IFERROR(
  TEXTJOIN(CHAR(10),TRUE,FILTER('SUMMARY DATA'!I:I,'SUMMARY DATA'!A:A=$A1861,'SUMMARY DATA'!C:C=$B1861)),
  IF(
    OR(
      ISNUMBER(SEARCH(""CDM CASH DEPOSIT"",$C1861)),
      ISNUMBER(SEARCH(""CASH DEPOSIT"",$C1861)),
      COUNTIF('SUMMARY D"&amp;"ATA'!D:D,$C1861)&lt;&gt;1
    ),
    """",
    IFERROR(TEXTJOIN(CHAR(10),TRUE,FILTER('SUMMARY DATA'!I:I,'SUMMARY DATA'!D:D=$C1861)),"""")
  )
)"),"")</f>
        <v/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 ht="15.75" customHeight="1" spans="1:27">
      <c r="A1862" s="2"/>
      <c r="B1862" s="2"/>
      <c r="C1862" s="2"/>
      <c r="D1862" s="6"/>
      <c r="E1862" s="4" t="str">
        <f>IFERROR(__xludf.DUMMYFUNCTION("IFERROR(
  TEXTJOIN(CHAR(10),TRUE,FILTER('SUMMARY DATA'!E:E,'SUMMARY DATA'!A:A=$A1862,'SUMMARY DATA'!C:C=$B1862)),
  IF(
    OR(
      ISNUMBER(SEARCH(""CDM CASH DEPOSIT"",$C1862)),
      ISNUMBER(SEARCH(""CASH DEPOSIT"",$C1862)),
      COUNTIF('SUMMARY D"&amp;"ATA'!D:D,$C1862)&lt;&gt;1
    ),
    """",
    IFERROR(TEXTJOIN(CHAR(10),TRUE,FILTER('SUMMARY DATA'!E:E,'SUMMARY DATA'!D:D=$C1862)),"""")
  )
)"),"")</f>
        <v/>
      </c>
      <c r="F1862" s="2" t="str">
        <f>IFERROR(__xludf.DUMMYFUNCTION("IFERROR(
  TEXTJOIN(CHAR(10),TRUE,FILTER('SUMMARY DATA'!F:F,'SUMMARY DATA'!A:A=$A1862,'SUMMARY DATA'!C:C=$B1862)),
  IF(
    OR(
      ISNUMBER(SEARCH(""CDM CASH DEPOSIT"",$C1862)),
      ISNUMBER(SEARCH(""CASH DEPOSIT"",$C1862)),
      COUNTIF('SUMMARY D"&amp;"ATA'!D:D,$C1862)&lt;&gt;1
    ),
    """",
    IFERROR(TEXTJOIN(CHAR(10),TRUE,FILTER('SUMMARY DATA'!F:F,'SUMMARY DATA'!D:D=$C1862)),"""")
  )
)"),"")</f>
        <v/>
      </c>
      <c r="G1862" s="2" t="str">
        <f>IFERROR(__xludf.DUMMYFUNCTION("IFERROR(
  TEXTJOIN(CHAR(10),TRUE,FILTER('SUMMARY DATA'!G:G,'SUMMARY DATA'!A:A=$A1862,'SUMMARY DATA'!C:C=$B1862)),
  IF(
    OR(
      ISNUMBER(SEARCH(""CDM CASH DEPOSIT"",$C1862)),
      ISNUMBER(SEARCH(""CASH DEPOSIT"",$C1862)),
      COUNTIF('SUMMARY D"&amp;"ATA'!D:D,$C1862)&lt;&gt;1
    ),
    """",
    IFERROR(TEXTJOIN(CHAR(10),TRUE,FILTER('SUMMARY DATA'!G:G,'SUMMARY DATA'!D:D=$C1862)),"""")
  )
)"),"")</f>
        <v/>
      </c>
      <c r="H1862" s="6" t="str">
        <f>IFERROR(__xludf.DUMMYFUNCTION("IFERROR(
  TEXTJOIN(CHAR(10),TRUE,FILTER('SUMMARY DATA'!H:H,'SUMMARY DATA'!A:A=$A1862,'SUMMARY DATA'!C:C=$B1862)),
  IF(
    OR(
      ISNUMBER(SEARCH(""CDM CASH DEPOSIT"",$C1862)),
      ISNUMBER(SEARCH(""CASH DEPOSIT"",$C1862)),
      COUNTIF('SUMMARY D"&amp;"ATA'!D:D,$C1862)&lt;&gt;1
    ),
    """",
    IFERROR(TEXTJOIN(CHAR(10),TRUE,FILTER('SUMMARY DATA'!H:H,'SUMMARY DATA'!D:D=$C1862)),"""")
  )
)"),"")</f>
        <v/>
      </c>
      <c r="I1862" s="6" t="str">
        <f>IFERROR(__xludf.DUMMYFUNCTION("IF(H1862="""","""",
SUM(ARRAYFORMULA(VALUE(SPLIT(H1862,CHAR(10)))))
)"),"")</f>
        <v/>
      </c>
      <c r="J1862" s="2" t="str">
        <f>IFERROR(__xludf.DUMMYFUNCTION("IFERROR(
  TEXTJOIN(CHAR(10),TRUE,FILTER('SUMMARY DATA'!I:I,'SUMMARY DATA'!A:A=$A1862,'SUMMARY DATA'!C:C=$B1862)),
  IF(
    OR(
      ISNUMBER(SEARCH(""CDM CASH DEPOSIT"",$C1862)),
      ISNUMBER(SEARCH(""CASH DEPOSIT"",$C1862)),
      COUNTIF('SUMMARY D"&amp;"ATA'!D:D,$C1862)&lt;&gt;1
    ),
    """",
    IFERROR(TEXTJOIN(CHAR(10),TRUE,FILTER('SUMMARY DATA'!I:I,'SUMMARY DATA'!D:D=$C1862)),"""")
  )
)"),"")</f>
        <v/>
      </c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</row>
    <row r="1863" ht="15.75" customHeight="1" spans="1:27">
      <c r="A1863" s="2"/>
      <c r="B1863" s="2"/>
      <c r="C1863" s="2"/>
      <c r="D1863" s="6"/>
      <c r="E1863" s="4" t="str">
        <f>IFERROR(__xludf.DUMMYFUNCTION("IFERROR(
  TEXTJOIN(CHAR(10),TRUE,FILTER('SUMMARY DATA'!E:E,'SUMMARY DATA'!A:A=$A1863,'SUMMARY DATA'!C:C=$B1863)),
  IF(
    OR(
      ISNUMBER(SEARCH(""CDM CASH DEPOSIT"",$C1863)),
      ISNUMBER(SEARCH(""CASH DEPOSIT"",$C1863)),
      COUNTIF('SUMMARY D"&amp;"ATA'!D:D,$C1863)&lt;&gt;1
    ),
    """",
    IFERROR(TEXTJOIN(CHAR(10),TRUE,FILTER('SUMMARY DATA'!E:E,'SUMMARY DATA'!D:D=$C1863)),"""")
  )
)"),"")</f>
        <v/>
      </c>
      <c r="F1863" s="2" t="str">
        <f>IFERROR(__xludf.DUMMYFUNCTION("IFERROR(
  TEXTJOIN(CHAR(10),TRUE,FILTER('SUMMARY DATA'!F:F,'SUMMARY DATA'!A:A=$A1863,'SUMMARY DATA'!C:C=$B1863)),
  IF(
    OR(
      ISNUMBER(SEARCH(""CDM CASH DEPOSIT"",$C1863)),
      ISNUMBER(SEARCH(""CASH DEPOSIT"",$C1863)),
      COUNTIF('SUMMARY D"&amp;"ATA'!D:D,$C1863)&lt;&gt;1
    ),
    """",
    IFERROR(TEXTJOIN(CHAR(10),TRUE,FILTER('SUMMARY DATA'!F:F,'SUMMARY DATA'!D:D=$C1863)),"""")
  )
)"),"")</f>
        <v/>
      </c>
      <c r="G1863" s="2" t="str">
        <f>IFERROR(__xludf.DUMMYFUNCTION("IFERROR(
  TEXTJOIN(CHAR(10),TRUE,FILTER('SUMMARY DATA'!G:G,'SUMMARY DATA'!A:A=$A1863,'SUMMARY DATA'!C:C=$B1863)),
  IF(
    OR(
      ISNUMBER(SEARCH(""CDM CASH DEPOSIT"",$C1863)),
      ISNUMBER(SEARCH(""CASH DEPOSIT"",$C1863)),
      COUNTIF('SUMMARY D"&amp;"ATA'!D:D,$C1863)&lt;&gt;1
    ),
    """",
    IFERROR(TEXTJOIN(CHAR(10),TRUE,FILTER('SUMMARY DATA'!G:G,'SUMMARY DATA'!D:D=$C1863)),"""")
  )
)"),"")</f>
        <v/>
      </c>
      <c r="H1863" s="6" t="str">
        <f>IFERROR(__xludf.DUMMYFUNCTION("IFERROR(
  TEXTJOIN(CHAR(10),TRUE,FILTER('SUMMARY DATA'!H:H,'SUMMARY DATA'!A:A=$A1863,'SUMMARY DATA'!C:C=$B1863)),
  IF(
    OR(
      ISNUMBER(SEARCH(""CDM CASH DEPOSIT"",$C1863)),
      ISNUMBER(SEARCH(""CASH DEPOSIT"",$C1863)),
      COUNTIF('SUMMARY D"&amp;"ATA'!D:D,$C1863)&lt;&gt;1
    ),
    """",
    IFERROR(TEXTJOIN(CHAR(10),TRUE,FILTER('SUMMARY DATA'!H:H,'SUMMARY DATA'!D:D=$C1863)),"""")
  )
)"),"")</f>
        <v/>
      </c>
      <c r="I1863" s="6" t="str">
        <f>IFERROR(__xludf.DUMMYFUNCTION("IF(H1863="""","""",
SUM(ARRAYFORMULA(VALUE(SPLIT(H1863,CHAR(10)))))
)"),"")</f>
        <v/>
      </c>
      <c r="J1863" s="2" t="str">
        <f>IFERROR(__xludf.DUMMYFUNCTION("IFERROR(
  TEXTJOIN(CHAR(10),TRUE,FILTER('SUMMARY DATA'!I:I,'SUMMARY DATA'!A:A=$A1863,'SUMMARY DATA'!C:C=$B1863)),
  IF(
    OR(
      ISNUMBER(SEARCH(""CDM CASH DEPOSIT"",$C1863)),
      ISNUMBER(SEARCH(""CASH DEPOSIT"",$C1863)),
      COUNTIF('SUMMARY D"&amp;"ATA'!D:D,$C1863)&lt;&gt;1
    ),
    """",
    IFERROR(TEXTJOIN(CHAR(10),TRUE,FILTER('SUMMARY DATA'!I:I,'SUMMARY DATA'!D:D=$C1863)),"""")
  )
)"),"")</f>
        <v/>
      </c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</row>
    <row r="1864" ht="15.75" customHeight="1" spans="1:27">
      <c r="A1864" s="2"/>
      <c r="B1864" s="2"/>
      <c r="C1864" s="2"/>
      <c r="D1864" s="6"/>
      <c r="E1864" s="4" t="str">
        <f>IFERROR(__xludf.DUMMYFUNCTION("IFERROR(
  TEXTJOIN(CHAR(10),TRUE,FILTER('SUMMARY DATA'!E:E,'SUMMARY DATA'!A:A=$A1864,'SUMMARY DATA'!C:C=$B1864)),
  IF(
    OR(
      ISNUMBER(SEARCH(""CDM CASH DEPOSIT"",$C1864)),
      ISNUMBER(SEARCH(""CASH DEPOSIT"",$C1864)),
      COUNTIF('SUMMARY D"&amp;"ATA'!D:D,$C1864)&lt;&gt;1
    ),
    """",
    IFERROR(TEXTJOIN(CHAR(10),TRUE,FILTER('SUMMARY DATA'!E:E,'SUMMARY DATA'!D:D=$C1864)),"""")
  )
)"),"")</f>
        <v/>
      </c>
      <c r="F1864" s="2" t="str">
        <f>IFERROR(__xludf.DUMMYFUNCTION("IFERROR(
  TEXTJOIN(CHAR(10),TRUE,FILTER('SUMMARY DATA'!F:F,'SUMMARY DATA'!A:A=$A1864,'SUMMARY DATA'!C:C=$B1864)),
  IF(
    OR(
      ISNUMBER(SEARCH(""CDM CASH DEPOSIT"",$C1864)),
      ISNUMBER(SEARCH(""CASH DEPOSIT"",$C1864)),
      COUNTIF('SUMMARY D"&amp;"ATA'!D:D,$C1864)&lt;&gt;1
    ),
    """",
    IFERROR(TEXTJOIN(CHAR(10),TRUE,FILTER('SUMMARY DATA'!F:F,'SUMMARY DATA'!D:D=$C1864)),"""")
  )
)"),"")</f>
        <v/>
      </c>
      <c r="G1864" s="2" t="str">
        <f>IFERROR(__xludf.DUMMYFUNCTION("IFERROR(
  TEXTJOIN(CHAR(10),TRUE,FILTER('SUMMARY DATA'!G:G,'SUMMARY DATA'!A:A=$A1864,'SUMMARY DATA'!C:C=$B1864)),
  IF(
    OR(
      ISNUMBER(SEARCH(""CDM CASH DEPOSIT"",$C1864)),
      ISNUMBER(SEARCH(""CASH DEPOSIT"",$C1864)),
      COUNTIF('SUMMARY D"&amp;"ATA'!D:D,$C1864)&lt;&gt;1
    ),
    """",
    IFERROR(TEXTJOIN(CHAR(10),TRUE,FILTER('SUMMARY DATA'!G:G,'SUMMARY DATA'!D:D=$C1864)),"""")
  )
)"),"")</f>
        <v/>
      </c>
      <c r="H1864" s="6" t="str">
        <f>IFERROR(__xludf.DUMMYFUNCTION("IFERROR(
  TEXTJOIN(CHAR(10),TRUE,FILTER('SUMMARY DATA'!H:H,'SUMMARY DATA'!A:A=$A1864,'SUMMARY DATA'!C:C=$B1864)),
  IF(
    OR(
      ISNUMBER(SEARCH(""CDM CASH DEPOSIT"",$C1864)),
      ISNUMBER(SEARCH(""CASH DEPOSIT"",$C1864)),
      COUNTIF('SUMMARY D"&amp;"ATA'!D:D,$C1864)&lt;&gt;1
    ),
    """",
    IFERROR(TEXTJOIN(CHAR(10),TRUE,FILTER('SUMMARY DATA'!H:H,'SUMMARY DATA'!D:D=$C1864)),"""")
  )
)"),"")</f>
        <v/>
      </c>
      <c r="I1864" s="6" t="str">
        <f>IFERROR(__xludf.DUMMYFUNCTION("IF(H1864="""","""",
SUM(ARRAYFORMULA(VALUE(SPLIT(H1864,CHAR(10)))))
)"),"")</f>
        <v/>
      </c>
      <c r="J1864" s="2" t="str">
        <f>IFERROR(__xludf.DUMMYFUNCTION("IFERROR(
  TEXTJOIN(CHAR(10),TRUE,FILTER('SUMMARY DATA'!I:I,'SUMMARY DATA'!A:A=$A1864,'SUMMARY DATA'!C:C=$B1864)),
  IF(
    OR(
      ISNUMBER(SEARCH(""CDM CASH DEPOSIT"",$C1864)),
      ISNUMBER(SEARCH(""CASH DEPOSIT"",$C1864)),
      COUNTIF('SUMMARY D"&amp;"ATA'!D:D,$C1864)&lt;&gt;1
    ),
    """",
    IFERROR(TEXTJOIN(CHAR(10),TRUE,FILTER('SUMMARY DATA'!I:I,'SUMMARY DATA'!D:D=$C1864)),"""")
  )
)"),"")</f>
        <v/>
      </c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</row>
    <row r="1865" ht="15.75" customHeight="1" spans="1:27">
      <c r="A1865" s="2"/>
      <c r="B1865" s="2"/>
      <c r="C1865" s="2"/>
      <c r="D1865" s="6"/>
      <c r="E1865" s="4" t="str">
        <f>IFERROR(__xludf.DUMMYFUNCTION("IFERROR(
  TEXTJOIN(CHAR(10),TRUE,FILTER('SUMMARY DATA'!E:E,'SUMMARY DATA'!A:A=$A1865,'SUMMARY DATA'!C:C=$B1865)),
  IF(
    OR(
      ISNUMBER(SEARCH(""CDM CASH DEPOSIT"",$C1865)),
      ISNUMBER(SEARCH(""CASH DEPOSIT"",$C1865)),
      COUNTIF('SUMMARY D"&amp;"ATA'!D:D,$C1865)&lt;&gt;1
    ),
    """",
    IFERROR(TEXTJOIN(CHAR(10),TRUE,FILTER('SUMMARY DATA'!E:E,'SUMMARY DATA'!D:D=$C1865)),"""")
  )
)"),"")</f>
        <v/>
      </c>
      <c r="F1865" s="2" t="str">
        <f>IFERROR(__xludf.DUMMYFUNCTION("IFERROR(
  TEXTJOIN(CHAR(10),TRUE,FILTER('SUMMARY DATA'!F:F,'SUMMARY DATA'!A:A=$A1865,'SUMMARY DATA'!C:C=$B1865)),
  IF(
    OR(
      ISNUMBER(SEARCH(""CDM CASH DEPOSIT"",$C1865)),
      ISNUMBER(SEARCH(""CASH DEPOSIT"",$C1865)),
      COUNTIF('SUMMARY D"&amp;"ATA'!D:D,$C1865)&lt;&gt;1
    ),
    """",
    IFERROR(TEXTJOIN(CHAR(10),TRUE,FILTER('SUMMARY DATA'!F:F,'SUMMARY DATA'!D:D=$C1865)),"""")
  )
)"),"")</f>
        <v/>
      </c>
      <c r="G1865" s="2" t="str">
        <f>IFERROR(__xludf.DUMMYFUNCTION("IFERROR(
  TEXTJOIN(CHAR(10),TRUE,FILTER('SUMMARY DATA'!G:G,'SUMMARY DATA'!A:A=$A1865,'SUMMARY DATA'!C:C=$B1865)),
  IF(
    OR(
      ISNUMBER(SEARCH(""CDM CASH DEPOSIT"",$C1865)),
      ISNUMBER(SEARCH(""CASH DEPOSIT"",$C1865)),
      COUNTIF('SUMMARY D"&amp;"ATA'!D:D,$C1865)&lt;&gt;1
    ),
    """",
    IFERROR(TEXTJOIN(CHAR(10),TRUE,FILTER('SUMMARY DATA'!G:G,'SUMMARY DATA'!D:D=$C1865)),"""")
  )
)"),"")</f>
        <v/>
      </c>
      <c r="H1865" s="6" t="str">
        <f>IFERROR(__xludf.DUMMYFUNCTION("IFERROR(
  TEXTJOIN(CHAR(10),TRUE,FILTER('SUMMARY DATA'!H:H,'SUMMARY DATA'!A:A=$A1865,'SUMMARY DATA'!C:C=$B1865)),
  IF(
    OR(
      ISNUMBER(SEARCH(""CDM CASH DEPOSIT"",$C1865)),
      ISNUMBER(SEARCH(""CASH DEPOSIT"",$C1865)),
      COUNTIF('SUMMARY D"&amp;"ATA'!D:D,$C1865)&lt;&gt;1
    ),
    """",
    IFERROR(TEXTJOIN(CHAR(10),TRUE,FILTER('SUMMARY DATA'!H:H,'SUMMARY DATA'!D:D=$C1865)),"""")
  )
)"),"")</f>
        <v/>
      </c>
      <c r="I1865" s="6" t="str">
        <f>IFERROR(__xludf.DUMMYFUNCTION("IF(H1865="""","""",
SUM(ARRAYFORMULA(VALUE(SPLIT(H1865,CHAR(10)))))
)"),"")</f>
        <v/>
      </c>
      <c r="J1865" s="2" t="str">
        <f>IFERROR(__xludf.DUMMYFUNCTION("IFERROR(
  TEXTJOIN(CHAR(10),TRUE,FILTER('SUMMARY DATA'!I:I,'SUMMARY DATA'!A:A=$A1865,'SUMMARY DATA'!C:C=$B1865)),
  IF(
    OR(
      ISNUMBER(SEARCH(""CDM CASH DEPOSIT"",$C1865)),
      ISNUMBER(SEARCH(""CASH DEPOSIT"",$C1865)),
      COUNTIF('SUMMARY D"&amp;"ATA'!D:D,$C1865)&lt;&gt;1
    ),
    """",
    IFERROR(TEXTJOIN(CHAR(10),TRUE,FILTER('SUMMARY DATA'!I:I,'SUMMARY DATA'!D:D=$C1865)),"""")
  )
)"),"")</f>
        <v/>
      </c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 ht="15.75" customHeight="1" spans="1:27">
      <c r="A1866" s="2"/>
      <c r="B1866" s="2"/>
      <c r="C1866" s="2"/>
      <c r="D1866" s="6"/>
      <c r="E1866" s="4" t="str">
        <f>IFERROR(__xludf.DUMMYFUNCTION("IFERROR(
  TEXTJOIN(CHAR(10),TRUE,FILTER('SUMMARY DATA'!E:E,'SUMMARY DATA'!A:A=$A1866,'SUMMARY DATA'!C:C=$B1866)),
  IF(
    OR(
      ISNUMBER(SEARCH(""CDM CASH DEPOSIT"",$C1866)),
      ISNUMBER(SEARCH(""CASH DEPOSIT"",$C1866)),
      COUNTIF('SUMMARY D"&amp;"ATA'!D:D,$C1866)&lt;&gt;1
    ),
    """",
    IFERROR(TEXTJOIN(CHAR(10),TRUE,FILTER('SUMMARY DATA'!E:E,'SUMMARY DATA'!D:D=$C1866)),"""")
  )
)"),"")</f>
        <v/>
      </c>
      <c r="F1866" s="2" t="str">
        <f>IFERROR(__xludf.DUMMYFUNCTION("IFERROR(
  TEXTJOIN(CHAR(10),TRUE,FILTER('SUMMARY DATA'!F:F,'SUMMARY DATA'!A:A=$A1866,'SUMMARY DATA'!C:C=$B1866)),
  IF(
    OR(
      ISNUMBER(SEARCH(""CDM CASH DEPOSIT"",$C1866)),
      ISNUMBER(SEARCH(""CASH DEPOSIT"",$C1866)),
      COUNTIF('SUMMARY D"&amp;"ATA'!D:D,$C1866)&lt;&gt;1
    ),
    """",
    IFERROR(TEXTJOIN(CHAR(10),TRUE,FILTER('SUMMARY DATA'!F:F,'SUMMARY DATA'!D:D=$C1866)),"""")
  )
)"),"")</f>
        <v/>
      </c>
      <c r="G1866" s="2" t="str">
        <f>IFERROR(__xludf.DUMMYFUNCTION("IFERROR(
  TEXTJOIN(CHAR(10),TRUE,FILTER('SUMMARY DATA'!G:G,'SUMMARY DATA'!A:A=$A1866,'SUMMARY DATA'!C:C=$B1866)),
  IF(
    OR(
      ISNUMBER(SEARCH(""CDM CASH DEPOSIT"",$C1866)),
      ISNUMBER(SEARCH(""CASH DEPOSIT"",$C1866)),
      COUNTIF('SUMMARY D"&amp;"ATA'!D:D,$C1866)&lt;&gt;1
    ),
    """",
    IFERROR(TEXTJOIN(CHAR(10),TRUE,FILTER('SUMMARY DATA'!G:G,'SUMMARY DATA'!D:D=$C1866)),"""")
  )
)"),"")</f>
        <v/>
      </c>
      <c r="H1866" s="6" t="str">
        <f>IFERROR(__xludf.DUMMYFUNCTION("IFERROR(
  TEXTJOIN(CHAR(10),TRUE,FILTER('SUMMARY DATA'!H:H,'SUMMARY DATA'!A:A=$A1866,'SUMMARY DATA'!C:C=$B1866)),
  IF(
    OR(
      ISNUMBER(SEARCH(""CDM CASH DEPOSIT"",$C1866)),
      ISNUMBER(SEARCH(""CASH DEPOSIT"",$C1866)),
      COUNTIF('SUMMARY D"&amp;"ATA'!D:D,$C1866)&lt;&gt;1
    ),
    """",
    IFERROR(TEXTJOIN(CHAR(10),TRUE,FILTER('SUMMARY DATA'!H:H,'SUMMARY DATA'!D:D=$C1866)),"""")
  )
)"),"")</f>
        <v/>
      </c>
      <c r="I1866" s="6" t="str">
        <f>IFERROR(__xludf.DUMMYFUNCTION("IF(H1866="""","""",
SUM(ARRAYFORMULA(VALUE(SPLIT(H1866,CHAR(10)))))
)"),"")</f>
        <v/>
      </c>
      <c r="J1866" s="2" t="str">
        <f>IFERROR(__xludf.DUMMYFUNCTION("IFERROR(
  TEXTJOIN(CHAR(10),TRUE,FILTER('SUMMARY DATA'!I:I,'SUMMARY DATA'!A:A=$A1866,'SUMMARY DATA'!C:C=$B1866)),
  IF(
    OR(
      ISNUMBER(SEARCH(""CDM CASH DEPOSIT"",$C1866)),
      ISNUMBER(SEARCH(""CASH DEPOSIT"",$C1866)),
      COUNTIF('SUMMARY D"&amp;"ATA'!D:D,$C1866)&lt;&gt;1
    ),
    """",
    IFERROR(TEXTJOIN(CHAR(10),TRUE,FILTER('SUMMARY DATA'!I:I,'SUMMARY DATA'!D:D=$C1866)),"""")
  )
)"),"")</f>
        <v/>
      </c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</row>
    <row r="1867" ht="15.75" customHeight="1" spans="1:27">
      <c r="A1867" s="2"/>
      <c r="B1867" s="2"/>
      <c r="C1867" s="2"/>
      <c r="D1867" s="6"/>
      <c r="E1867" s="4" t="str">
        <f>IFERROR(__xludf.DUMMYFUNCTION("IFERROR(
  TEXTJOIN(CHAR(10),TRUE,FILTER('SUMMARY DATA'!E:E,'SUMMARY DATA'!A:A=$A1867,'SUMMARY DATA'!C:C=$B1867)),
  IF(
    OR(
      ISNUMBER(SEARCH(""CDM CASH DEPOSIT"",$C1867)),
      ISNUMBER(SEARCH(""CASH DEPOSIT"",$C1867)),
      COUNTIF('SUMMARY D"&amp;"ATA'!D:D,$C1867)&lt;&gt;1
    ),
    """",
    IFERROR(TEXTJOIN(CHAR(10),TRUE,FILTER('SUMMARY DATA'!E:E,'SUMMARY DATA'!D:D=$C1867)),"""")
  )
)"),"")</f>
        <v/>
      </c>
      <c r="F1867" s="2" t="str">
        <f>IFERROR(__xludf.DUMMYFUNCTION("IFERROR(
  TEXTJOIN(CHAR(10),TRUE,FILTER('SUMMARY DATA'!F:F,'SUMMARY DATA'!A:A=$A1867,'SUMMARY DATA'!C:C=$B1867)),
  IF(
    OR(
      ISNUMBER(SEARCH(""CDM CASH DEPOSIT"",$C1867)),
      ISNUMBER(SEARCH(""CASH DEPOSIT"",$C1867)),
      COUNTIF('SUMMARY D"&amp;"ATA'!D:D,$C1867)&lt;&gt;1
    ),
    """",
    IFERROR(TEXTJOIN(CHAR(10),TRUE,FILTER('SUMMARY DATA'!F:F,'SUMMARY DATA'!D:D=$C1867)),"""")
  )
)"),"")</f>
        <v/>
      </c>
      <c r="G1867" s="2" t="str">
        <f>IFERROR(__xludf.DUMMYFUNCTION("IFERROR(
  TEXTJOIN(CHAR(10),TRUE,FILTER('SUMMARY DATA'!G:G,'SUMMARY DATA'!A:A=$A1867,'SUMMARY DATA'!C:C=$B1867)),
  IF(
    OR(
      ISNUMBER(SEARCH(""CDM CASH DEPOSIT"",$C1867)),
      ISNUMBER(SEARCH(""CASH DEPOSIT"",$C1867)),
      COUNTIF('SUMMARY D"&amp;"ATA'!D:D,$C1867)&lt;&gt;1
    ),
    """",
    IFERROR(TEXTJOIN(CHAR(10),TRUE,FILTER('SUMMARY DATA'!G:G,'SUMMARY DATA'!D:D=$C1867)),"""")
  )
)"),"")</f>
        <v/>
      </c>
      <c r="H1867" s="6" t="str">
        <f>IFERROR(__xludf.DUMMYFUNCTION("IFERROR(
  TEXTJOIN(CHAR(10),TRUE,FILTER('SUMMARY DATA'!H:H,'SUMMARY DATA'!A:A=$A1867,'SUMMARY DATA'!C:C=$B1867)),
  IF(
    OR(
      ISNUMBER(SEARCH(""CDM CASH DEPOSIT"",$C1867)),
      ISNUMBER(SEARCH(""CASH DEPOSIT"",$C1867)),
      COUNTIF('SUMMARY D"&amp;"ATA'!D:D,$C1867)&lt;&gt;1
    ),
    """",
    IFERROR(TEXTJOIN(CHAR(10),TRUE,FILTER('SUMMARY DATA'!H:H,'SUMMARY DATA'!D:D=$C1867)),"""")
  )
)"),"")</f>
        <v/>
      </c>
      <c r="I1867" s="6" t="str">
        <f>IFERROR(__xludf.DUMMYFUNCTION("IF(H1867="""","""",
SUM(ARRAYFORMULA(VALUE(SPLIT(H1867,CHAR(10)))))
)"),"")</f>
        <v/>
      </c>
      <c r="J1867" s="2" t="str">
        <f>IFERROR(__xludf.DUMMYFUNCTION("IFERROR(
  TEXTJOIN(CHAR(10),TRUE,FILTER('SUMMARY DATA'!I:I,'SUMMARY DATA'!A:A=$A1867,'SUMMARY DATA'!C:C=$B1867)),
  IF(
    OR(
      ISNUMBER(SEARCH(""CDM CASH DEPOSIT"",$C1867)),
      ISNUMBER(SEARCH(""CASH DEPOSIT"",$C1867)),
      COUNTIF('SUMMARY D"&amp;"ATA'!D:D,$C1867)&lt;&gt;1
    ),
    """",
    IFERROR(TEXTJOIN(CHAR(10),TRUE,FILTER('SUMMARY DATA'!I:I,'SUMMARY DATA'!D:D=$C1867)),"""")
  )
)"),"")</f>
        <v/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 ht="15.75" customHeight="1" spans="1:27">
      <c r="A1868" s="2"/>
      <c r="B1868" s="2"/>
      <c r="C1868" s="2"/>
      <c r="D1868" s="6"/>
      <c r="E1868" s="4" t="str">
        <f>IFERROR(__xludf.DUMMYFUNCTION("IFERROR(
  TEXTJOIN(CHAR(10),TRUE,FILTER('SUMMARY DATA'!E:E,'SUMMARY DATA'!A:A=$A1868,'SUMMARY DATA'!C:C=$B1868)),
  IF(
    OR(
      ISNUMBER(SEARCH(""CDM CASH DEPOSIT"",$C1868)),
      ISNUMBER(SEARCH(""CASH DEPOSIT"",$C1868)),
      COUNTIF('SUMMARY D"&amp;"ATA'!D:D,$C1868)&lt;&gt;1
    ),
    """",
    IFERROR(TEXTJOIN(CHAR(10),TRUE,FILTER('SUMMARY DATA'!E:E,'SUMMARY DATA'!D:D=$C1868)),"""")
  )
)"),"")</f>
        <v/>
      </c>
      <c r="F1868" s="2" t="str">
        <f>IFERROR(__xludf.DUMMYFUNCTION("IFERROR(
  TEXTJOIN(CHAR(10),TRUE,FILTER('SUMMARY DATA'!F:F,'SUMMARY DATA'!A:A=$A1868,'SUMMARY DATA'!C:C=$B1868)),
  IF(
    OR(
      ISNUMBER(SEARCH(""CDM CASH DEPOSIT"",$C1868)),
      ISNUMBER(SEARCH(""CASH DEPOSIT"",$C1868)),
      COUNTIF('SUMMARY D"&amp;"ATA'!D:D,$C1868)&lt;&gt;1
    ),
    """",
    IFERROR(TEXTJOIN(CHAR(10),TRUE,FILTER('SUMMARY DATA'!F:F,'SUMMARY DATA'!D:D=$C1868)),"""")
  )
)"),"")</f>
        <v/>
      </c>
      <c r="G1868" s="2" t="str">
        <f>IFERROR(__xludf.DUMMYFUNCTION("IFERROR(
  TEXTJOIN(CHAR(10),TRUE,FILTER('SUMMARY DATA'!G:G,'SUMMARY DATA'!A:A=$A1868,'SUMMARY DATA'!C:C=$B1868)),
  IF(
    OR(
      ISNUMBER(SEARCH(""CDM CASH DEPOSIT"",$C1868)),
      ISNUMBER(SEARCH(""CASH DEPOSIT"",$C1868)),
      COUNTIF('SUMMARY D"&amp;"ATA'!D:D,$C1868)&lt;&gt;1
    ),
    """",
    IFERROR(TEXTJOIN(CHAR(10),TRUE,FILTER('SUMMARY DATA'!G:G,'SUMMARY DATA'!D:D=$C1868)),"""")
  )
)"),"")</f>
        <v/>
      </c>
      <c r="H1868" s="6" t="str">
        <f>IFERROR(__xludf.DUMMYFUNCTION("IFERROR(
  TEXTJOIN(CHAR(10),TRUE,FILTER('SUMMARY DATA'!H:H,'SUMMARY DATA'!A:A=$A1868,'SUMMARY DATA'!C:C=$B1868)),
  IF(
    OR(
      ISNUMBER(SEARCH(""CDM CASH DEPOSIT"",$C1868)),
      ISNUMBER(SEARCH(""CASH DEPOSIT"",$C1868)),
      COUNTIF('SUMMARY D"&amp;"ATA'!D:D,$C1868)&lt;&gt;1
    ),
    """",
    IFERROR(TEXTJOIN(CHAR(10),TRUE,FILTER('SUMMARY DATA'!H:H,'SUMMARY DATA'!D:D=$C1868)),"""")
  )
)"),"")</f>
        <v/>
      </c>
      <c r="I1868" s="6" t="str">
        <f>IFERROR(__xludf.DUMMYFUNCTION("IF(H1868="""","""",
SUM(ARRAYFORMULA(VALUE(SPLIT(H1868,CHAR(10)))))
)"),"")</f>
        <v/>
      </c>
      <c r="J1868" s="2" t="str">
        <f>IFERROR(__xludf.DUMMYFUNCTION("IFERROR(
  TEXTJOIN(CHAR(10),TRUE,FILTER('SUMMARY DATA'!I:I,'SUMMARY DATA'!A:A=$A1868,'SUMMARY DATA'!C:C=$B1868)),
  IF(
    OR(
      ISNUMBER(SEARCH(""CDM CASH DEPOSIT"",$C1868)),
      ISNUMBER(SEARCH(""CASH DEPOSIT"",$C1868)),
      COUNTIF('SUMMARY D"&amp;"ATA'!D:D,$C1868)&lt;&gt;1
    ),
    """",
    IFERROR(TEXTJOIN(CHAR(10),TRUE,FILTER('SUMMARY DATA'!I:I,'SUMMARY DATA'!D:D=$C1868)),"""")
  )
)"),"")</f>
        <v/>
      </c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 ht="15.75" customHeight="1" spans="1:27">
      <c r="A1869" s="2"/>
      <c r="B1869" s="2"/>
      <c r="C1869" s="2"/>
      <c r="D1869" s="6"/>
      <c r="E1869" s="4" t="str">
        <f>IFERROR(__xludf.DUMMYFUNCTION("IFERROR(
  TEXTJOIN(CHAR(10),TRUE,FILTER('SUMMARY DATA'!E:E,'SUMMARY DATA'!A:A=$A1869,'SUMMARY DATA'!C:C=$B1869)),
  IF(
    OR(
      ISNUMBER(SEARCH(""CDM CASH DEPOSIT"",$C1869)),
      ISNUMBER(SEARCH(""CASH DEPOSIT"",$C1869)),
      COUNTIF('SUMMARY D"&amp;"ATA'!D:D,$C1869)&lt;&gt;1
    ),
    """",
    IFERROR(TEXTJOIN(CHAR(10),TRUE,FILTER('SUMMARY DATA'!E:E,'SUMMARY DATA'!D:D=$C1869)),"""")
  )
)"),"")</f>
        <v/>
      </c>
      <c r="F1869" s="2" t="str">
        <f>IFERROR(__xludf.DUMMYFUNCTION("IFERROR(
  TEXTJOIN(CHAR(10),TRUE,FILTER('SUMMARY DATA'!F:F,'SUMMARY DATA'!A:A=$A1869,'SUMMARY DATA'!C:C=$B1869)),
  IF(
    OR(
      ISNUMBER(SEARCH(""CDM CASH DEPOSIT"",$C1869)),
      ISNUMBER(SEARCH(""CASH DEPOSIT"",$C1869)),
      COUNTIF('SUMMARY D"&amp;"ATA'!D:D,$C1869)&lt;&gt;1
    ),
    """",
    IFERROR(TEXTJOIN(CHAR(10),TRUE,FILTER('SUMMARY DATA'!F:F,'SUMMARY DATA'!D:D=$C1869)),"""")
  )
)"),"")</f>
        <v/>
      </c>
      <c r="G1869" s="2" t="str">
        <f>IFERROR(__xludf.DUMMYFUNCTION("IFERROR(
  TEXTJOIN(CHAR(10),TRUE,FILTER('SUMMARY DATA'!G:G,'SUMMARY DATA'!A:A=$A1869,'SUMMARY DATA'!C:C=$B1869)),
  IF(
    OR(
      ISNUMBER(SEARCH(""CDM CASH DEPOSIT"",$C1869)),
      ISNUMBER(SEARCH(""CASH DEPOSIT"",$C1869)),
      COUNTIF('SUMMARY D"&amp;"ATA'!D:D,$C1869)&lt;&gt;1
    ),
    """",
    IFERROR(TEXTJOIN(CHAR(10),TRUE,FILTER('SUMMARY DATA'!G:G,'SUMMARY DATA'!D:D=$C1869)),"""")
  )
)"),"")</f>
        <v/>
      </c>
      <c r="H1869" s="6" t="str">
        <f>IFERROR(__xludf.DUMMYFUNCTION("IFERROR(
  TEXTJOIN(CHAR(10),TRUE,FILTER('SUMMARY DATA'!H:H,'SUMMARY DATA'!A:A=$A1869,'SUMMARY DATA'!C:C=$B1869)),
  IF(
    OR(
      ISNUMBER(SEARCH(""CDM CASH DEPOSIT"",$C1869)),
      ISNUMBER(SEARCH(""CASH DEPOSIT"",$C1869)),
      COUNTIF('SUMMARY D"&amp;"ATA'!D:D,$C1869)&lt;&gt;1
    ),
    """",
    IFERROR(TEXTJOIN(CHAR(10),TRUE,FILTER('SUMMARY DATA'!H:H,'SUMMARY DATA'!D:D=$C1869)),"""")
  )
)"),"")</f>
        <v/>
      </c>
      <c r="I1869" s="6" t="str">
        <f>IFERROR(__xludf.DUMMYFUNCTION("IF(H1869="""","""",
SUM(ARRAYFORMULA(VALUE(SPLIT(H1869,CHAR(10)))))
)"),"")</f>
        <v/>
      </c>
      <c r="J1869" s="2" t="str">
        <f>IFERROR(__xludf.DUMMYFUNCTION("IFERROR(
  TEXTJOIN(CHAR(10),TRUE,FILTER('SUMMARY DATA'!I:I,'SUMMARY DATA'!A:A=$A1869,'SUMMARY DATA'!C:C=$B1869)),
  IF(
    OR(
      ISNUMBER(SEARCH(""CDM CASH DEPOSIT"",$C1869)),
      ISNUMBER(SEARCH(""CASH DEPOSIT"",$C1869)),
      COUNTIF('SUMMARY D"&amp;"ATA'!D:D,$C1869)&lt;&gt;1
    ),
    """",
    IFERROR(TEXTJOIN(CHAR(10),TRUE,FILTER('SUMMARY DATA'!I:I,'SUMMARY DATA'!D:D=$C1869)),"""")
  )
)"),"")</f>
        <v/>
      </c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</row>
    <row r="1870" ht="15.75" customHeight="1" spans="1:27">
      <c r="A1870" s="2"/>
      <c r="B1870" s="2"/>
      <c r="C1870" s="2"/>
      <c r="D1870" s="6"/>
      <c r="E1870" s="4" t="str">
        <f>IFERROR(__xludf.DUMMYFUNCTION("IFERROR(
  TEXTJOIN(CHAR(10),TRUE,FILTER('SUMMARY DATA'!E:E,'SUMMARY DATA'!A:A=$A1870,'SUMMARY DATA'!C:C=$B1870)),
  IF(
    OR(
      ISNUMBER(SEARCH(""CDM CASH DEPOSIT"",$C1870)),
      ISNUMBER(SEARCH(""CASH DEPOSIT"",$C1870)),
      COUNTIF('SUMMARY D"&amp;"ATA'!D:D,$C1870)&lt;&gt;1
    ),
    """",
    IFERROR(TEXTJOIN(CHAR(10),TRUE,FILTER('SUMMARY DATA'!E:E,'SUMMARY DATA'!D:D=$C1870)),"""")
  )
)"),"")</f>
        <v/>
      </c>
      <c r="F1870" s="2" t="str">
        <f>IFERROR(__xludf.DUMMYFUNCTION("IFERROR(
  TEXTJOIN(CHAR(10),TRUE,FILTER('SUMMARY DATA'!F:F,'SUMMARY DATA'!A:A=$A1870,'SUMMARY DATA'!C:C=$B1870)),
  IF(
    OR(
      ISNUMBER(SEARCH(""CDM CASH DEPOSIT"",$C1870)),
      ISNUMBER(SEARCH(""CASH DEPOSIT"",$C1870)),
      COUNTIF('SUMMARY D"&amp;"ATA'!D:D,$C1870)&lt;&gt;1
    ),
    """",
    IFERROR(TEXTJOIN(CHAR(10),TRUE,FILTER('SUMMARY DATA'!F:F,'SUMMARY DATA'!D:D=$C1870)),"""")
  )
)"),"")</f>
        <v/>
      </c>
      <c r="G1870" s="2" t="str">
        <f>IFERROR(__xludf.DUMMYFUNCTION("IFERROR(
  TEXTJOIN(CHAR(10),TRUE,FILTER('SUMMARY DATA'!G:G,'SUMMARY DATA'!A:A=$A1870,'SUMMARY DATA'!C:C=$B1870)),
  IF(
    OR(
      ISNUMBER(SEARCH(""CDM CASH DEPOSIT"",$C1870)),
      ISNUMBER(SEARCH(""CASH DEPOSIT"",$C1870)),
      COUNTIF('SUMMARY D"&amp;"ATA'!D:D,$C1870)&lt;&gt;1
    ),
    """",
    IFERROR(TEXTJOIN(CHAR(10),TRUE,FILTER('SUMMARY DATA'!G:G,'SUMMARY DATA'!D:D=$C1870)),"""")
  )
)"),"")</f>
        <v/>
      </c>
      <c r="H1870" s="6" t="str">
        <f>IFERROR(__xludf.DUMMYFUNCTION("IFERROR(
  TEXTJOIN(CHAR(10),TRUE,FILTER('SUMMARY DATA'!H:H,'SUMMARY DATA'!A:A=$A1870,'SUMMARY DATA'!C:C=$B1870)),
  IF(
    OR(
      ISNUMBER(SEARCH(""CDM CASH DEPOSIT"",$C1870)),
      ISNUMBER(SEARCH(""CASH DEPOSIT"",$C1870)),
      COUNTIF('SUMMARY D"&amp;"ATA'!D:D,$C1870)&lt;&gt;1
    ),
    """",
    IFERROR(TEXTJOIN(CHAR(10),TRUE,FILTER('SUMMARY DATA'!H:H,'SUMMARY DATA'!D:D=$C1870)),"""")
  )
)"),"")</f>
        <v/>
      </c>
      <c r="I1870" s="6" t="str">
        <f>IFERROR(__xludf.DUMMYFUNCTION("IF(H1870="""","""",
SUM(ARRAYFORMULA(VALUE(SPLIT(H1870,CHAR(10)))))
)"),"")</f>
        <v/>
      </c>
      <c r="J1870" s="2" t="str">
        <f>IFERROR(__xludf.DUMMYFUNCTION("IFERROR(
  TEXTJOIN(CHAR(10),TRUE,FILTER('SUMMARY DATA'!I:I,'SUMMARY DATA'!A:A=$A1870,'SUMMARY DATA'!C:C=$B1870)),
  IF(
    OR(
      ISNUMBER(SEARCH(""CDM CASH DEPOSIT"",$C1870)),
      ISNUMBER(SEARCH(""CASH DEPOSIT"",$C1870)),
      COUNTIF('SUMMARY D"&amp;"ATA'!D:D,$C1870)&lt;&gt;1
    ),
    """",
    IFERROR(TEXTJOIN(CHAR(10),TRUE,FILTER('SUMMARY DATA'!I:I,'SUMMARY DATA'!D:D=$C1870)),"""")
  )
)"),"")</f>
        <v/>
      </c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</row>
    <row r="1871" ht="15.75" customHeight="1" spans="1:27">
      <c r="A1871" s="2"/>
      <c r="B1871" s="2"/>
      <c r="C1871" s="2"/>
      <c r="D1871" s="6"/>
      <c r="E1871" s="4" t="str">
        <f>IFERROR(__xludf.DUMMYFUNCTION("IFERROR(
  TEXTJOIN(CHAR(10),TRUE,FILTER('SUMMARY DATA'!E:E,'SUMMARY DATA'!A:A=$A1871,'SUMMARY DATA'!C:C=$B1871)),
  IF(
    OR(
      ISNUMBER(SEARCH(""CDM CASH DEPOSIT"",$C1871)),
      ISNUMBER(SEARCH(""CASH DEPOSIT"",$C1871)),
      COUNTIF('SUMMARY D"&amp;"ATA'!D:D,$C1871)&lt;&gt;1
    ),
    """",
    IFERROR(TEXTJOIN(CHAR(10),TRUE,FILTER('SUMMARY DATA'!E:E,'SUMMARY DATA'!D:D=$C1871)),"""")
  )
)"),"")</f>
        <v/>
      </c>
      <c r="F1871" s="2" t="str">
        <f>IFERROR(__xludf.DUMMYFUNCTION("IFERROR(
  TEXTJOIN(CHAR(10),TRUE,FILTER('SUMMARY DATA'!F:F,'SUMMARY DATA'!A:A=$A1871,'SUMMARY DATA'!C:C=$B1871)),
  IF(
    OR(
      ISNUMBER(SEARCH(""CDM CASH DEPOSIT"",$C1871)),
      ISNUMBER(SEARCH(""CASH DEPOSIT"",$C1871)),
      COUNTIF('SUMMARY D"&amp;"ATA'!D:D,$C1871)&lt;&gt;1
    ),
    """",
    IFERROR(TEXTJOIN(CHAR(10),TRUE,FILTER('SUMMARY DATA'!F:F,'SUMMARY DATA'!D:D=$C1871)),"""")
  )
)"),"")</f>
        <v/>
      </c>
      <c r="G1871" s="2" t="str">
        <f>IFERROR(__xludf.DUMMYFUNCTION("IFERROR(
  TEXTJOIN(CHAR(10),TRUE,FILTER('SUMMARY DATA'!G:G,'SUMMARY DATA'!A:A=$A1871,'SUMMARY DATA'!C:C=$B1871)),
  IF(
    OR(
      ISNUMBER(SEARCH(""CDM CASH DEPOSIT"",$C1871)),
      ISNUMBER(SEARCH(""CASH DEPOSIT"",$C1871)),
      COUNTIF('SUMMARY D"&amp;"ATA'!D:D,$C1871)&lt;&gt;1
    ),
    """",
    IFERROR(TEXTJOIN(CHAR(10),TRUE,FILTER('SUMMARY DATA'!G:G,'SUMMARY DATA'!D:D=$C1871)),"""")
  )
)"),"")</f>
        <v/>
      </c>
      <c r="H1871" s="6" t="str">
        <f>IFERROR(__xludf.DUMMYFUNCTION("IFERROR(
  TEXTJOIN(CHAR(10),TRUE,FILTER('SUMMARY DATA'!H:H,'SUMMARY DATA'!A:A=$A1871,'SUMMARY DATA'!C:C=$B1871)),
  IF(
    OR(
      ISNUMBER(SEARCH(""CDM CASH DEPOSIT"",$C1871)),
      ISNUMBER(SEARCH(""CASH DEPOSIT"",$C1871)),
      COUNTIF('SUMMARY D"&amp;"ATA'!D:D,$C1871)&lt;&gt;1
    ),
    """",
    IFERROR(TEXTJOIN(CHAR(10),TRUE,FILTER('SUMMARY DATA'!H:H,'SUMMARY DATA'!D:D=$C1871)),"""")
  )
)"),"")</f>
        <v/>
      </c>
      <c r="I1871" s="6" t="str">
        <f>IFERROR(__xludf.DUMMYFUNCTION("IF(H1871="""","""",
SUM(ARRAYFORMULA(VALUE(SPLIT(H1871,CHAR(10)))))
)"),"")</f>
        <v/>
      </c>
      <c r="J1871" s="2" t="str">
        <f>IFERROR(__xludf.DUMMYFUNCTION("IFERROR(
  TEXTJOIN(CHAR(10),TRUE,FILTER('SUMMARY DATA'!I:I,'SUMMARY DATA'!A:A=$A1871,'SUMMARY DATA'!C:C=$B1871)),
  IF(
    OR(
      ISNUMBER(SEARCH(""CDM CASH DEPOSIT"",$C1871)),
      ISNUMBER(SEARCH(""CASH DEPOSIT"",$C1871)),
      COUNTIF('SUMMARY D"&amp;"ATA'!D:D,$C1871)&lt;&gt;1
    ),
    """",
    IFERROR(TEXTJOIN(CHAR(10),TRUE,FILTER('SUMMARY DATA'!I:I,'SUMMARY DATA'!D:D=$C1871)),"""")
  )
)"),"")</f>
        <v/>
      </c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</row>
    <row r="1872" ht="15.75" customHeight="1" spans="1:27">
      <c r="A1872" s="2"/>
      <c r="B1872" s="2"/>
      <c r="C1872" s="2"/>
      <c r="D1872" s="6"/>
      <c r="E1872" s="4" t="str">
        <f>IFERROR(__xludf.DUMMYFUNCTION("IFERROR(
  TEXTJOIN(CHAR(10),TRUE,FILTER('SUMMARY DATA'!E:E,'SUMMARY DATA'!A:A=$A1872,'SUMMARY DATA'!C:C=$B1872)),
  IF(
    OR(
      ISNUMBER(SEARCH(""CDM CASH DEPOSIT"",$C1872)),
      ISNUMBER(SEARCH(""CASH DEPOSIT"",$C1872)),
      COUNTIF('SUMMARY D"&amp;"ATA'!D:D,$C1872)&lt;&gt;1
    ),
    """",
    IFERROR(TEXTJOIN(CHAR(10),TRUE,FILTER('SUMMARY DATA'!E:E,'SUMMARY DATA'!D:D=$C1872)),"""")
  )
)"),"")</f>
        <v/>
      </c>
      <c r="F1872" s="2" t="str">
        <f>IFERROR(__xludf.DUMMYFUNCTION("IFERROR(
  TEXTJOIN(CHAR(10),TRUE,FILTER('SUMMARY DATA'!F:F,'SUMMARY DATA'!A:A=$A1872,'SUMMARY DATA'!C:C=$B1872)),
  IF(
    OR(
      ISNUMBER(SEARCH(""CDM CASH DEPOSIT"",$C1872)),
      ISNUMBER(SEARCH(""CASH DEPOSIT"",$C1872)),
      COUNTIF('SUMMARY D"&amp;"ATA'!D:D,$C1872)&lt;&gt;1
    ),
    """",
    IFERROR(TEXTJOIN(CHAR(10),TRUE,FILTER('SUMMARY DATA'!F:F,'SUMMARY DATA'!D:D=$C1872)),"""")
  )
)"),"")</f>
        <v/>
      </c>
      <c r="G1872" s="2" t="str">
        <f>IFERROR(__xludf.DUMMYFUNCTION("IFERROR(
  TEXTJOIN(CHAR(10),TRUE,FILTER('SUMMARY DATA'!G:G,'SUMMARY DATA'!A:A=$A1872,'SUMMARY DATA'!C:C=$B1872)),
  IF(
    OR(
      ISNUMBER(SEARCH(""CDM CASH DEPOSIT"",$C1872)),
      ISNUMBER(SEARCH(""CASH DEPOSIT"",$C1872)),
      COUNTIF('SUMMARY D"&amp;"ATA'!D:D,$C1872)&lt;&gt;1
    ),
    """",
    IFERROR(TEXTJOIN(CHAR(10),TRUE,FILTER('SUMMARY DATA'!G:G,'SUMMARY DATA'!D:D=$C1872)),"""")
  )
)"),"")</f>
        <v/>
      </c>
      <c r="H1872" s="6" t="str">
        <f>IFERROR(__xludf.DUMMYFUNCTION("IFERROR(
  TEXTJOIN(CHAR(10),TRUE,FILTER('SUMMARY DATA'!H:H,'SUMMARY DATA'!A:A=$A1872,'SUMMARY DATA'!C:C=$B1872)),
  IF(
    OR(
      ISNUMBER(SEARCH(""CDM CASH DEPOSIT"",$C1872)),
      ISNUMBER(SEARCH(""CASH DEPOSIT"",$C1872)),
      COUNTIF('SUMMARY D"&amp;"ATA'!D:D,$C1872)&lt;&gt;1
    ),
    """",
    IFERROR(TEXTJOIN(CHAR(10),TRUE,FILTER('SUMMARY DATA'!H:H,'SUMMARY DATA'!D:D=$C1872)),"""")
  )
)"),"")</f>
        <v/>
      </c>
      <c r="I1872" s="6" t="str">
        <f>IFERROR(__xludf.DUMMYFUNCTION("IF(H1872="""","""",
SUM(ARRAYFORMULA(VALUE(SPLIT(H1872,CHAR(10)))))
)"),"")</f>
        <v/>
      </c>
      <c r="J1872" s="2" t="str">
        <f>IFERROR(__xludf.DUMMYFUNCTION("IFERROR(
  TEXTJOIN(CHAR(10),TRUE,FILTER('SUMMARY DATA'!I:I,'SUMMARY DATA'!A:A=$A1872,'SUMMARY DATA'!C:C=$B1872)),
  IF(
    OR(
      ISNUMBER(SEARCH(""CDM CASH DEPOSIT"",$C1872)),
      ISNUMBER(SEARCH(""CASH DEPOSIT"",$C1872)),
      COUNTIF('SUMMARY D"&amp;"ATA'!D:D,$C1872)&lt;&gt;1
    ),
    """",
    IFERROR(TEXTJOIN(CHAR(10),TRUE,FILTER('SUMMARY DATA'!I:I,'SUMMARY DATA'!D:D=$C1872)),"""")
  )
)"),"")</f>
        <v/>
      </c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</row>
    <row r="1873" ht="15.75" customHeight="1" spans="1:27">
      <c r="A1873" s="2"/>
      <c r="B1873" s="2"/>
      <c r="C1873" s="2"/>
      <c r="D1873" s="6"/>
      <c r="E1873" s="4" t="str">
        <f>IFERROR(__xludf.DUMMYFUNCTION("IFERROR(
  TEXTJOIN(CHAR(10),TRUE,FILTER('SUMMARY DATA'!E:E,'SUMMARY DATA'!A:A=$A1873,'SUMMARY DATA'!C:C=$B1873)),
  IF(
    OR(
      ISNUMBER(SEARCH(""CDM CASH DEPOSIT"",$C1873)),
      ISNUMBER(SEARCH(""CASH DEPOSIT"",$C1873)),
      COUNTIF('SUMMARY D"&amp;"ATA'!D:D,$C1873)&lt;&gt;1
    ),
    """",
    IFERROR(TEXTJOIN(CHAR(10),TRUE,FILTER('SUMMARY DATA'!E:E,'SUMMARY DATA'!D:D=$C1873)),"""")
  )
)"),"")</f>
        <v/>
      </c>
      <c r="F1873" s="2" t="str">
        <f>IFERROR(__xludf.DUMMYFUNCTION("IFERROR(
  TEXTJOIN(CHAR(10),TRUE,FILTER('SUMMARY DATA'!F:F,'SUMMARY DATA'!A:A=$A1873,'SUMMARY DATA'!C:C=$B1873)),
  IF(
    OR(
      ISNUMBER(SEARCH(""CDM CASH DEPOSIT"",$C1873)),
      ISNUMBER(SEARCH(""CASH DEPOSIT"",$C1873)),
      COUNTIF('SUMMARY D"&amp;"ATA'!D:D,$C1873)&lt;&gt;1
    ),
    """",
    IFERROR(TEXTJOIN(CHAR(10),TRUE,FILTER('SUMMARY DATA'!F:F,'SUMMARY DATA'!D:D=$C1873)),"""")
  )
)"),"")</f>
        <v/>
      </c>
      <c r="G1873" s="2" t="str">
        <f>IFERROR(__xludf.DUMMYFUNCTION("IFERROR(
  TEXTJOIN(CHAR(10),TRUE,FILTER('SUMMARY DATA'!G:G,'SUMMARY DATA'!A:A=$A1873,'SUMMARY DATA'!C:C=$B1873)),
  IF(
    OR(
      ISNUMBER(SEARCH(""CDM CASH DEPOSIT"",$C1873)),
      ISNUMBER(SEARCH(""CASH DEPOSIT"",$C1873)),
      COUNTIF('SUMMARY D"&amp;"ATA'!D:D,$C1873)&lt;&gt;1
    ),
    """",
    IFERROR(TEXTJOIN(CHAR(10),TRUE,FILTER('SUMMARY DATA'!G:G,'SUMMARY DATA'!D:D=$C1873)),"""")
  )
)"),"")</f>
        <v/>
      </c>
      <c r="H1873" s="6" t="str">
        <f>IFERROR(__xludf.DUMMYFUNCTION("IFERROR(
  TEXTJOIN(CHAR(10),TRUE,FILTER('SUMMARY DATA'!H:H,'SUMMARY DATA'!A:A=$A1873,'SUMMARY DATA'!C:C=$B1873)),
  IF(
    OR(
      ISNUMBER(SEARCH(""CDM CASH DEPOSIT"",$C1873)),
      ISNUMBER(SEARCH(""CASH DEPOSIT"",$C1873)),
      COUNTIF('SUMMARY D"&amp;"ATA'!D:D,$C1873)&lt;&gt;1
    ),
    """",
    IFERROR(TEXTJOIN(CHAR(10),TRUE,FILTER('SUMMARY DATA'!H:H,'SUMMARY DATA'!D:D=$C1873)),"""")
  )
)"),"")</f>
        <v/>
      </c>
      <c r="I1873" s="6" t="str">
        <f>IFERROR(__xludf.DUMMYFUNCTION("IF(H1873="""","""",
SUM(ARRAYFORMULA(VALUE(SPLIT(H1873,CHAR(10)))))
)"),"")</f>
        <v/>
      </c>
      <c r="J1873" s="2" t="str">
        <f>IFERROR(__xludf.DUMMYFUNCTION("IFERROR(
  TEXTJOIN(CHAR(10),TRUE,FILTER('SUMMARY DATA'!I:I,'SUMMARY DATA'!A:A=$A1873,'SUMMARY DATA'!C:C=$B1873)),
  IF(
    OR(
      ISNUMBER(SEARCH(""CDM CASH DEPOSIT"",$C1873)),
      ISNUMBER(SEARCH(""CASH DEPOSIT"",$C1873)),
      COUNTIF('SUMMARY D"&amp;"ATA'!D:D,$C1873)&lt;&gt;1
    ),
    """",
    IFERROR(TEXTJOIN(CHAR(10),TRUE,FILTER('SUMMARY DATA'!I:I,'SUMMARY DATA'!D:D=$C1873)),"""")
  )
)"),"")</f>
        <v/>
      </c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</row>
    <row r="1874" ht="15.75" customHeight="1" spans="1:27">
      <c r="A1874" s="2"/>
      <c r="B1874" s="2"/>
      <c r="C1874" s="2"/>
      <c r="D1874" s="6"/>
      <c r="E1874" s="4" t="str">
        <f>IFERROR(__xludf.DUMMYFUNCTION("IFERROR(
  TEXTJOIN(CHAR(10),TRUE,FILTER('SUMMARY DATA'!E:E,'SUMMARY DATA'!A:A=$A1874,'SUMMARY DATA'!C:C=$B1874)),
  IF(
    OR(
      ISNUMBER(SEARCH(""CDM CASH DEPOSIT"",$C1874)),
      ISNUMBER(SEARCH(""CASH DEPOSIT"",$C1874)),
      COUNTIF('SUMMARY D"&amp;"ATA'!D:D,$C1874)&lt;&gt;1
    ),
    """",
    IFERROR(TEXTJOIN(CHAR(10),TRUE,FILTER('SUMMARY DATA'!E:E,'SUMMARY DATA'!D:D=$C1874)),"""")
  )
)"),"")</f>
        <v/>
      </c>
      <c r="F1874" s="2" t="str">
        <f>IFERROR(__xludf.DUMMYFUNCTION("IFERROR(
  TEXTJOIN(CHAR(10),TRUE,FILTER('SUMMARY DATA'!F:F,'SUMMARY DATA'!A:A=$A1874,'SUMMARY DATA'!C:C=$B1874)),
  IF(
    OR(
      ISNUMBER(SEARCH(""CDM CASH DEPOSIT"",$C1874)),
      ISNUMBER(SEARCH(""CASH DEPOSIT"",$C1874)),
      COUNTIF('SUMMARY D"&amp;"ATA'!D:D,$C1874)&lt;&gt;1
    ),
    """",
    IFERROR(TEXTJOIN(CHAR(10),TRUE,FILTER('SUMMARY DATA'!F:F,'SUMMARY DATA'!D:D=$C1874)),"""")
  )
)"),"")</f>
        <v/>
      </c>
      <c r="G1874" s="2" t="str">
        <f>IFERROR(__xludf.DUMMYFUNCTION("IFERROR(
  TEXTJOIN(CHAR(10),TRUE,FILTER('SUMMARY DATA'!G:G,'SUMMARY DATA'!A:A=$A1874,'SUMMARY DATA'!C:C=$B1874)),
  IF(
    OR(
      ISNUMBER(SEARCH(""CDM CASH DEPOSIT"",$C1874)),
      ISNUMBER(SEARCH(""CASH DEPOSIT"",$C1874)),
      COUNTIF('SUMMARY D"&amp;"ATA'!D:D,$C1874)&lt;&gt;1
    ),
    """",
    IFERROR(TEXTJOIN(CHAR(10),TRUE,FILTER('SUMMARY DATA'!G:G,'SUMMARY DATA'!D:D=$C1874)),"""")
  )
)"),"")</f>
        <v/>
      </c>
      <c r="H1874" s="6" t="str">
        <f>IFERROR(__xludf.DUMMYFUNCTION("IFERROR(
  TEXTJOIN(CHAR(10),TRUE,FILTER('SUMMARY DATA'!H:H,'SUMMARY DATA'!A:A=$A1874,'SUMMARY DATA'!C:C=$B1874)),
  IF(
    OR(
      ISNUMBER(SEARCH(""CDM CASH DEPOSIT"",$C1874)),
      ISNUMBER(SEARCH(""CASH DEPOSIT"",$C1874)),
      COUNTIF('SUMMARY D"&amp;"ATA'!D:D,$C1874)&lt;&gt;1
    ),
    """",
    IFERROR(TEXTJOIN(CHAR(10),TRUE,FILTER('SUMMARY DATA'!H:H,'SUMMARY DATA'!D:D=$C1874)),"""")
  )
)"),"")</f>
        <v/>
      </c>
      <c r="I1874" s="6" t="str">
        <f>IFERROR(__xludf.DUMMYFUNCTION("IF(H1874="""","""",
SUM(ARRAYFORMULA(VALUE(SPLIT(H1874,CHAR(10)))))
)"),"")</f>
        <v/>
      </c>
      <c r="J1874" s="2" t="str">
        <f>IFERROR(__xludf.DUMMYFUNCTION("IFERROR(
  TEXTJOIN(CHAR(10),TRUE,FILTER('SUMMARY DATA'!I:I,'SUMMARY DATA'!A:A=$A1874,'SUMMARY DATA'!C:C=$B1874)),
  IF(
    OR(
      ISNUMBER(SEARCH(""CDM CASH DEPOSIT"",$C1874)),
      ISNUMBER(SEARCH(""CASH DEPOSIT"",$C1874)),
      COUNTIF('SUMMARY D"&amp;"ATA'!D:D,$C1874)&lt;&gt;1
    ),
    """",
    IFERROR(TEXTJOIN(CHAR(10),TRUE,FILTER('SUMMARY DATA'!I:I,'SUMMARY DATA'!D:D=$C1874)),"""")
  )
)"),"")</f>
        <v/>
      </c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</row>
    <row r="1875" ht="15.75" customHeight="1" spans="1:27">
      <c r="A1875" s="2"/>
      <c r="B1875" s="2"/>
      <c r="C1875" s="2"/>
      <c r="D1875" s="6"/>
      <c r="E1875" s="4" t="str">
        <f>IFERROR(__xludf.DUMMYFUNCTION("IFERROR(
  TEXTJOIN(CHAR(10),TRUE,FILTER('SUMMARY DATA'!E:E,'SUMMARY DATA'!A:A=$A1875,'SUMMARY DATA'!C:C=$B1875)),
  IF(
    OR(
      ISNUMBER(SEARCH(""CDM CASH DEPOSIT"",$C1875)),
      ISNUMBER(SEARCH(""CASH DEPOSIT"",$C1875)),
      COUNTIF('SUMMARY D"&amp;"ATA'!D:D,$C1875)&lt;&gt;1
    ),
    """",
    IFERROR(TEXTJOIN(CHAR(10),TRUE,FILTER('SUMMARY DATA'!E:E,'SUMMARY DATA'!D:D=$C1875)),"""")
  )
)"),"")</f>
        <v/>
      </c>
      <c r="F1875" s="2" t="str">
        <f>IFERROR(__xludf.DUMMYFUNCTION("IFERROR(
  TEXTJOIN(CHAR(10),TRUE,FILTER('SUMMARY DATA'!F:F,'SUMMARY DATA'!A:A=$A1875,'SUMMARY DATA'!C:C=$B1875)),
  IF(
    OR(
      ISNUMBER(SEARCH(""CDM CASH DEPOSIT"",$C1875)),
      ISNUMBER(SEARCH(""CASH DEPOSIT"",$C1875)),
      COUNTIF('SUMMARY D"&amp;"ATA'!D:D,$C1875)&lt;&gt;1
    ),
    """",
    IFERROR(TEXTJOIN(CHAR(10),TRUE,FILTER('SUMMARY DATA'!F:F,'SUMMARY DATA'!D:D=$C1875)),"""")
  )
)"),"")</f>
        <v/>
      </c>
      <c r="G1875" s="2" t="str">
        <f>IFERROR(__xludf.DUMMYFUNCTION("IFERROR(
  TEXTJOIN(CHAR(10),TRUE,FILTER('SUMMARY DATA'!G:G,'SUMMARY DATA'!A:A=$A1875,'SUMMARY DATA'!C:C=$B1875)),
  IF(
    OR(
      ISNUMBER(SEARCH(""CDM CASH DEPOSIT"",$C1875)),
      ISNUMBER(SEARCH(""CASH DEPOSIT"",$C1875)),
      COUNTIF('SUMMARY D"&amp;"ATA'!D:D,$C1875)&lt;&gt;1
    ),
    """",
    IFERROR(TEXTJOIN(CHAR(10),TRUE,FILTER('SUMMARY DATA'!G:G,'SUMMARY DATA'!D:D=$C1875)),"""")
  )
)"),"")</f>
        <v/>
      </c>
      <c r="H1875" s="6" t="str">
        <f>IFERROR(__xludf.DUMMYFUNCTION("IFERROR(
  TEXTJOIN(CHAR(10),TRUE,FILTER('SUMMARY DATA'!H:H,'SUMMARY DATA'!A:A=$A1875,'SUMMARY DATA'!C:C=$B1875)),
  IF(
    OR(
      ISNUMBER(SEARCH(""CDM CASH DEPOSIT"",$C1875)),
      ISNUMBER(SEARCH(""CASH DEPOSIT"",$C1875)),
      COUNTIF('SUMMARY D"&amp;"ATA'!D:D,$C1875)&lt;&gt;1
    ),
    """",
    IFERROR(TEXTJOIN(CHAR(10),TRUE,FILTER('SUMMARY DATA'!H:H,'SUMMARY DATA'!D:D=$C1875)),"""")
  )
)"),"")</f>
        <v/>
      </c>
      <c r="I1875" s="6" t="str">
        <f>IFERROR(__xludf.DUMMYFUNCTION("IF(H1875="""","""",
SUM(ARRAYFORMULA(VALUE(SPLIT(H1875,CHAR(10)))))
)"),"")</f>
        <v/>
      </c>
      <c r="J1875" s="2" t="str">
        <f>IFERROR(__xludf.DUMMYFUNCTION("IFERROR(
  TEXTJOIN(CHAR(10),TRUE,FILTER('SUMMARY DATA'!I:I,'SUMMARY DATA'!A:A=$A1875,'SUMMARY DATA'!C:C=$B1875)),
  IF(
    OR(
      ISNUMBER(SEARCH(""CDM CASH DEPOSIT"",$C1875)),
      ISNUMBER(SEARCH(""CASH DEPOSIT"",$C1875)),
      COUNTIF('SUMMARY D"&amp;"ATA'!D:D,$C1875)&lt;&gt;1
    ),
    """",
    IFERROR(TEXTJOIN(CHAR(10),TRUE,FILTER('SUMMARY DATA'!I:I,'SUMMARY DATA'!D:D=$C1875)),"""")
  )
)"),"")</f>
        <v/>
      </c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</row>
    <row r="1876" ht="15.75" customHeight="1" spans="1:27">
      <c r="A1876" s="2"/>
      <c r="B1876" s="2"/>
      <c r="C1876" s="2"/>
      <c r="D1876" s="6"/>
      <c r="E1876" s="4" t="str">
        <f>IFERROR(__xludf.DUMMYFUNCTION("IFERROR(
  TEXTJOIN(CHAR(10),TRUE,FILTER('SUMMARY DATA'!E:E,'SUMMARY DATA'!A:A=$A1876,'SUMMARY DATA'!C:C=$B1876)),
  IF(
    OR(
      ISNUMBER(SEARCH(""CDM CASH DEPOSIT"",$C1876)),
      ISNUMBER(SEARCH(""CASH DEPOSIT"",$C1876)),
      COUNTIF('SUMMARY D"&amp;"ATA'!D:D,$C1876)&lt;&gt;1
    ),
    """",
    IFERROR(TEXTJOIN(CHAR(10),TRUE,FILTER('SUMMARY DATA'!E:E,'SUMMARY DATA'!D:D=$C1876)),"""")
  )
)"),"")</f>
        <v/>
      </c>
      <c r="F1876" s="2" t="str">
        <f>IFERROR(__xludf.DUMMYFUNCTION("IFERROR(
  TEXTJOIN(CHAR(10),TRUE,FILTER('SUMMARY DATA'!F:F,'SUMMARY DATA'!A:A=$A1876,'SUMMARY DATA'!C:C=$B1876)),
  IF(
    OR(
      ISNUMBER(SEARCH(""CDM CASH DEPOSIT"",$C1876)),
      ISNUMBER(SEARCH(""CASH DEPOSIT"",$C1876)),
      COUNTIF('SUMMARY D"&amp;"ATA'!D:D,$C1876)&lt;&gt;1
    ),
    """",
    IFERROR(TEXTJOIN(CHAR(10),TRUE,FILTER('SUMMARY DATA'!F:F,'SUMMARY DATA'!D:D=$C1876)),"""")
  )
)"),"")</f>
        <v/>
      </c>
      <c r="G1876" s="2" t="str">
        <f>IFERROR(__xludf.DUMMYFUNCTION("IFERROR(
  TEXTJOIN(CHAR(10),TRUE,FILTER('SUMMARY DATA'!G:G,'SUMMARY DATA'!A:A=$A1876,'SUMMARY DATA'!C:C=$B1876)),
  IF(
    OR(
      ISNUMBER(SEARCH(""CDM CASH DEPOSIT"",$C1876)),
      ISNUMBER(SEARCH(""CASH DEPOSIT"",$C1876)),
      COUNTIF('SUMMARY D"&amp;"ATA'!D:D,$C1876)&lt;&gt;1
    ),
    """",
    IFERROR(TEXTJOIN(CHAR(10),TRUE,FILTER('SUMMARY DATA'!G:G,'SUMMARY DATA'!D:D=$C1876)),"""")
  )
)"),"")</f>
        <v/>
      </c>
      <c r="H1876" s="6" t="str">
        <f>IFERROR(__xludf.DUMMYFUNCTION("IFERROR(
  TEXTJOIN(CHAR(10),TRUE,FILTER('SUMMARY DATA'!H:H,'SUMMARY DATA'!A:A=$A1876,'SUMMARY DATA'!C:C=$B1876)),
  IF(
    OR(
      ISNUMBER(SEARCH(""CDM CASH DEPOSIT"",$C1876)),
      ISNUMBER(SEARCH(""CASH DEPOSIT"",$C1876)),
      COUNTIF('SUMMARY D"&amp;"ATA'!D:D,$C1876)&lt;&gt;1
    ),
    """",
    IFERROR(TEXTJOIN(CHAR(10),TRUE,FILTER('SUMMARY DATA'!H:H,'SUMMARY DATA'!D:D=$C1876)),"""")
  )
)"),"")</f>
        <v/>
      </c>
      <c r="I1876" s="6" t="str">
        <f>IFERROR(__xludf.DUMMYFUNCTION("IF(H1876="""","""",
SUM(ARRAYFORMULA(VALUE(SPLIT(H1876,CHAR(10)))))
)"),"")</f>
        <v/>
      </c>
      <c r="J1876" s="2" t="str">
        <f>IFERROR(__xludf.DUMMYFUNCTION("IFERROR(
  TEXTJOIN(CHAR(10),TRUE,FILTER('SUMMARY DATA'!I:I,'SUMMARY DATA'!A:A=$A1876,'SUMMARY DATA'!C:C=$B1876)),
  IF(
    OR(
      ISNUMBER(SEARCH(""CDM CASH DEPOSIT"",$C1876)),
      ISNUMBER(SEARCH(""CASH DEPOSIT"",$C1876)),
      COUNTIF('SUMMARY D"&amp;"ATA'!D:D,$C1876)&lt;&gt;1
    ),
    """",
    IFERROR(TEXTJOIN(CHAR(10),TRUE,FILTER('SUMMARY DATA'!I:I,'SUMMARY DATA'!D:D=$C1876)),"""")
  )
)"),"")</f>
        <v/>
      </c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</row>
    <row r="1877" ht="15.75" customHeight="1" spans="1:27">
      <c r="A1877" s="2"/>
      <c r="B1877" s="2"/>
      <c r="C1877" s="2"/>
      <c r="D1877" s="6"/>
      <c r="E1877" s="4" t="str">
        <f>IFERROR(__xludf.DUMMYFUNCTION("IFERROR(
  TEXTJOIN(CHAR(10),TRUE,FILTER('SUMMARY DATA'!E:E,'SUMMARY DATA'!A:A=$A1877,'SUMMARY DATA'!C:C=$B1877)),
  IF(
    OR(
      ISNUMBER(SEARCH(""CDM CASH DEPOSIT"",$C1877)),
      ISNUMBER(SEARCH(""CASH DEPOSIT"",$C1877)),
      COUNTIF('SUMMARY D"&amp;"ATA'!D:D,$C1877)&lt;&gt;1
    ),
    """",
    IFERROR(TEXTJOIN(CHAR(10),TRUE,FILTER('SUMMARY DATA'!E:E,'SUMMARY DATA'!D:D=$C1877)),"""")
  )
)"),"")</f>
        <v/>
      </c>
      <c r="F1877" s="2" t="str">
        <f>IFERROR(__xludf.DUMMYFUNCTION("IFERROR(
  TEXTJOIN(CHAR(10),TRUE,FILTER('SUMMARY DATA'!F:F,'SUMMARY DATA'!A:A=$A1877,'SUMMARY DATA'!C:C=$B1877)),
  IF(
    OR(
      ISNUMBER(SEARCH(""CDM CASH DEPOSIT"",$C1877)),
      ISNUMBER(SEARCH(""CASH DEPOSIT"",$C1877)),
      COUNTIF('SUMMARY D"&amp;"ATA'!D:D,$C1877)&lt;&gt;1
    ),
    """",
    IFERROR(TEXTJOIN(CHAR(10),TRUE,FILTER('SUMMARY DATA'!F:F,'SUMMARY DATA'!D:D=$C1877)),"""")
  )
)"),"")</f>
        <v/>
      </c>
      <c r="G1877" s="2" t="str">
        <f>IFERROR(__xludf.DUMMYFUNCTION("IFERROR(
  TEXTJOIN(CHAR(10),TRUE,FILTER('SUMMARY DATA'!G:G,'SUMMARY DATA'!A:A=$A1877,'SUMMARY DATA'!C:C=$B1877)),
  IF(
    OR(
      ISNUMBER(SEARCH(""CDM CASH DEPOSIT"",$C1877)),
      ISNUMBER(SEARCH(""CASH DEPOSIT"",$C1877)),
      COUNTIF('SUMMARY D"&amp;"ATA'!D:D,$C1877)&lt;&gt;1
    ),
    """",
    IFERROR(TEXTJOIN(CHAR(10),TRUE,FILTER('SUMMARY DATA'!G:G,'SUMMARY DATA'!D:D=$C1877)),"""")
  )
)"),"")</f>
        <v/>
      </c>
      <c r="H1877" s="6" t="str">
        <f>IFERROR(__xludf.DUMMYFUNCTION("IFERROR(
  TEXTJOIN(CHAR(10),TRUE,FILTER('SUMMARY DATA'!H:H,'SUMMARY DATA'!A:A=$A1877,'SUMMARY DATA'!C:C=$B1877)),
  IF(
    OR(
      ISNUMBER(SEARCH(""CDM CASH DEPOSIT"",$C1877)),
      ISNUMBER(SEARCH(""CASH DEPOSIT"",$C1877)),
      COUNTIF('SUMMARY D"&amp;"ATA'!D:D,$C1877)&lt;&gt;1
    ),
    """",
    IFERROR(TEXTJOIN(CHAR(10),TRUE,FILTER('SUMMARY DATA'!H:H,'SUMMARY DATA'!D:D=$C1877)),"""")
  )
)"),"")</f>
        <v/>
      </c>
      <c r="I1877" s="6" t="str">
        <f>IFERROR(__xludf.DUMMYFUNCTION("IF(H1877="""","""",
SUM(ARRAYFORMULA(VALUE(SPLIT(H1877,CHAR(10)))))
)"),"")</f>
        <v/>
      </c>
      <c r="J1877" s="2" t="str">
        <f>IFERROR(__xludf.DUMMYFUNCTION("IFERROR(
  TEXTJOIN(CHAR(10),TRUE,FILTER('SUMMARY DATA'!I:I,'SUMMARY DATA'!A:A=$A1877,'SUMMARY DATA'!C:C=$B1877)),
  IF(
    OR(
      ISNUMBER(SEARCH(""CDM CASH DEPOSIT"",$C1877)),
      ISNUMBER(SEARCH(""CASH DEPOSIT"",$C1877)),
      COUNTIF('SUMMARY D"&amp;"ATA'!D:D,$C1877)&lt;&gt;1
    ),
    """",
    IFERROR(TEXTJOIN(CHAR(10),TRUE,FILTER('SUMMARY DATA'!I:I,'SUMMARY DATA'!D:D=$C1877)),"""")
  )
)"),"")</f>
        <v/>
      </c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</row>
    <row r="1878" ht="15.75" customHeight="1" spans="1:27">
      <c r="A1878" s="2"/>
      <c r="B1878" s="2"/>
      <c r="C1878" s="2"/>
      <c r="D1878" s="6"/>
      <c r="E1878" s="4" t="str">
        <f>IFERROR(__xludf.DUMMYFUNCTION("IFERROR(
  TEXTJOIN(CHAR(10),TRUE,FILTER('SUMMARY DATA'!E:E,'SUMMARY DATA'!A:A=$A1878,'SUMMARY DATA'!C:C=$B1878)),
  IF(
    OR(
      ISNUMBER(SEARCH(""CDM CASH DEPOSIT"",$C1878)),
      ISNUMBER(SEARCH(""CASH DEPOSIT"",$C1878)),
      COUNTIF('SUMMARY D"&amp;"ATA'!D:D,$C1878)&lt;&gt;1
    ),
    """",
    IFERROR(TEXTJOIN(CHAR(10),TRUE,FILTER('SUMMARY DATA'!E:E,'SUMMARY DATA'!D:D=$C1878)),"""")
  )
)"),"")</f>
        <v/>
      </c>
      <c r="F1878" s="2" t="str">
        <f>IFERROR(__xludf.DUMMYFUNCTION("IFERROR(
  TEXTJOIN(CHAR(10),TRUE,FILTER('SUMMARY DATA'!F:F,'SUMMARY DATA'!A:A=$A1878,'SUMMARY DATA'!C:C=$B1878)),
  IF(
    OR(
      ISNUMBER(SEARCH(""CDM CASH DEPOSIT"",$C1878)),
      ISNUMBER(SEARCH(""CASH DEPOSIT"",$C1878)),
      COUNTIF('SUMMARY D"&amp;"ATA'!D:D,$C1878)&lt;&gt;1
    ),
    """",
    IFERROR(TEXTJOIN(CHAR(10),TRUE,FILTER('SUMMARY DATA'!F:F,'SUMMARY DATA'!D:D=$C1878)),"""")
  )
)"),"")</f>
        <v/>
      </c>
      <c r="G1878" s="2" t="str">
        <f>IFERROR(__xludf.DUMMYFUNCTION("IFERROR(
  TEXTJOIN(CHAR(10),TRUE,FILTER('SUMMARY DATA'!G:G,'SUMMARY DATA'!A:A=$A1878,'SUMMARY DATA'!C:C=$B1878)),
  IF(
    OR(
      ISNUMBER(SEARCH(""CDM CASH DEPOSIT"",$C1878)),
      ISNUMBER(SEARCH(""CASH DEPOSIT"",$C1878)),
      COUNTIF('SUMMARY D"&amp;"ATA'!D:D,$C1878)&lt;&gt;1
    ),
    """",
    IFERROR(TEXTJOIN(CHAR(10),TRUE,FILTER('SUMMARY DATA'!G:G,'SUMMARY DATA'!D:D=$C1878)),"""")
  )
)"),"")</f>
        <v/>
      </c>
      <c r="H1878" s="6" t="str">
        <f>IFERROR(__xludf.DUMMYFUNCTION("IFERROR(
  TEXTJOIN(CHAR(10),TRUE,FILTER('SUMMARY DATA'!H:H,'SUMMARY DATA'!A:A=$A1878,'SUMMARY DATA'!C:C=$B1878)),
  IF(
    OR(
      ISNUMBER(SEARCH(""CDM CASH DEPOSIT"",$C1878)),
      ISNUMBER(SEARCH(""CASH DEPOSIT"",$C1878)),
      COUNTIF('SUMMARY D"&amp;"ATA'!D:D,$C1878)&lt;&gt;1
    ),
    """",
    IFERROR(TEXTJOIN(CHAR(10),TRUE,FILTER('SUMMARY DATA'!H:H,'SUMMARY DATA'!D:D=$C1878)),"""")
  )
)"),"")</f>
        <v/>
      </c>
      <c r="I1878" s="6" t="str">
        <f>IFERROR(__xludf.DUMMYFUNCTION("IF(H1878="""","""",
SUM(ARRAYFORMULA(VALUE(SPLIT(H1878,CHAR(10)))))
)"),"")</f>
        <v/>
      </c>
      <c r="J1878" s="2" t="str">
        <f>IFERROR(__xludf.DUMMYFUNCTION("IFERROR(
  TEXTJOIN(CHAR(10),TRUE,FILTER('SUMMARY DATA'!I:I,'SUMMARY DATA'!A:A=$A1878,'SUMMARY DATA'!C:C=$B1878)),
  IF(
    OR(
      ISNUMBER(SEARCH(""CDM CASH DEPOSIT"",$C1878)),
      ISNUMBER(SEARCH(""CASH DEPOSIT"",$C1878)),
      COUNTIF('SUMMARY D"&amp;"ATA'!D:D,$C1878)&lt;&gt;1
    ),
    """",
    IFERROR(TEXTJOIN(CHAR(10),TRUE,FILTER('SUMMARY DATA'!I:I,'SUMMARY DATA'!D:D=$C1878)),"""")
  )
)"),"")</f>
        <v/>
      </c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</row>
    <row r="1879" ht="15.75" customHeight="1" spans="1:27">
      <c r="A1879" s="2"/>
      <c r="B1879" s="2"/>
      <c r="C1879" s="2"/>
      <c r="D1879" s="6"/>
      <c r="E1879" s="4" t="str">
        <f>IFERROR(__xludf.DUMMYFUNCTION("IFERROR(
  TEXTJOIN(CHAR(10),TRUE,FILTER('SUMMARY DATA'!E:E,'SUMMARY DATA'!A:A=$A1879,'SUMMARY DATA'!C:C=$B1879)),
  IF(
    OR(
      ISNUMBER(SEARCH(""CDM CASH DEPOSIT"",$C1879)),
      ISNUMBER(SEARCH(""CASH DEPOSIT"",$C1879)),
      COUNTIF('SUMMARY D"&amp;"ATA'!D:D,$C1879)&lt;&gt;1
    ),
    """",
    IFERROR(TEXTJOIN(CHAR(10),TRUE,FILTER('SUMMARY DATA'!E:E,'SUMMARY DATA'!D:D=$C1879)),"""")
  )
)"),"")</f>
        <v/>
      </c>
      <c r="F1879" s="2" t="str">
        <f>IFERROR(__xludf.DUMMYFUNCTION("IFERROR(
  TEXTJOIN(CHAR(10),TRUE,FILTER('SUMMARY DATA'!F:F,'SUMMARY DATA'!A:A=$A1879,'SUMMARY DATA'!C:C=$B1879)),
  IF(
    OR(
      ISNUMBER(SEARCH(""CDM CASH DEPOSIT"",$C1879)),
      ISNUMBER(SEARCH(""CASH DEPOSIT"",$C1879)),
      COUNTIF('SUMMARY D"&amp;"ATA'!D:D,$C1879)&lt;&gt;1
    ),
    """",
    IFERROR(TEXTJOIN(CHAR(10),TRUE,FILTER('SUMMARY DATA'!F:F,'SUMMARY DATA'!D:D=$C1879)),"""")
  )
)"),"")</f>
        <v/>
      </c>
      <c r="G1879" s="2" t="str">
        <f>IFERROR(__xludf.DUMMYFUNCTION("IFERROR(
  TEXTJOIN(CHAR(10),TRUE,FILTER('SUMMARY DATA'!G:G,'SUMMARY DATA'!A:A=$A1879,'SUMMARY DATA'!C:C=$B1879)),
  IF(
    OR(
      ISNUMBER(SEARCH(""CDM CASH DEPOSIT"",$C1879)),
      ISNUMBER(SEARCH(""CASH DEPOSIT"",$C1879)),
      COUNTIF('SUMMARY D"&amp;"ATA'!D:D,$C1879)&lt;&gt;1
    ),
    """",
    IFERROR(TEXTJOIN(CHAR(10),TRUE,FILTER('SUMMARY DATA'!G:G,'SUMMARY DATA'!D:D=$C1879)),"""")
  )
)"),"")</f>
        <v/>
      </c>
      <c r="H1879" s="6" t="str">
        <f>IFERROR(__xludf.DUMMYFUNCTION("IFERROR(
  TEXTJOIN(CHAR(10),TRUE,FILTER('SUMMARY DATA'!H:H,'SUMMARY DATA'!A:A=$A1879,'SUMMARY DATA'!C:C=$B1879)),
  IF(
    OR(
      ISNUMBER(SEARCH(""CDM CASH DEPOSIT"",$C1879)),
      ISNUMBER(SEARCH(""CASH DEPOSIT"",$C1879)),
      COUNTIF('SUMMARY D"&amp;"ATA'!D:D,$C1879)&lt;&gt;1
    ),
    """",
    IFERROR(TEXTJOIN(CHAR(10),TRUE,FILTER('SUMMARY DATA'!H:H,'SUMMARY DATA'!D:D=$C1879)),"""")
  )
)"),"")</f>
        <v/>
      </c>
      <c r="I1879" s="6" t="str">
        <f>IFERROR(__xludf.DUMMYFUNCTION("IF(H1879="""","""",
SUM(ARRAYFORMULA(VALUE(SPLIT(H1879,CHAR(10)))))
)"),"")</f>
        <v/>
      </c>
      <c r="J1879" s="2" t="str">
        <f>IFERROR(__xludf.DUMMYFUNCTION("IFERROR(
  TEXTJOIN(CHAR(10),TRUE,FILTER('SUMMARY DATA'!I:I,'SUMMARY DATA'!A:A=$A1879,'SUMMARY DATA'!C:C=$B1879)),
  IF(
    OR(
      ISNUMBER(SEARCH(""CDM CASH DEPOSIT"",$C1879)),
      ISNUMBER(SEARCH(""CASH DEPOSIT"",$C1879)),
      COUNTIF('SUMMARY D"&amp;"ATA'!D:D,$C1879)&lt;&gt;1
    ),
    """",
    IFERROR(TEXTJOIN(CHAR(10),TRUE,FILTER('SUMMARY DATA'!I:I,'SUMMARY DATA'!D:D=$C1879)),"""")
  )
)"),"")</f>
        <v/>
      </c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</row>
    <row r="1880" ht="15.75" customHeight="1" spans="1:27">
      <c r="A1880" s="2"/>
      <c r="B1880" s="2"/>
      <c r="C1880" s="2"/>
      <c r="D1880" s="6"/>
      <c r="E1880" s="4" t="str">
        <f>IFERROR(__xludf.DUMMYFUNCTION("IFERROR(
  TEXTJOIN(CHAR(10),TRUE,FILTER('SUMMARY DATA'!E:E,'SUMMARY DATA'!A:A=$A1880,'SUMMARY DATA'!C:C=$B1880)),
  IF(
    OR(
      ISNUMBER(SEARCH(""CDM CASH DEPOSIT"",$C1880)),
      ISNUMBER(SEARCH(""CASH DEPOSIT"",$C1880)),
      COUNTIF('SUMMARY D"&amp;"ATA'!D:D,$C1880)&lt;&gt;1
    ),
    """",
    IFERROR(TEXTJOIN(CHAR(10),TRUE,FILTER('SUMMARY DATA'!E:E,'SUMMARY DATA'!D:D=$C1880)),"""")
  )
)"),"")</f>
        <v/>
      </c>
      <c r="F1880" s="2" t="str">
        <f>IFERROR(__xludf.DUMMYFUNCTION("IFERROR(
  TEXTJOIN(CHAR(10),TRUE,FILTER('SUMMARY DATA'!F:F,'SUMMARY DATA'!A:A=$A1880,'SUMMARY DATA'!C:C=$B1880)),
  IF(
    OR(
      ISNUMBER(SEARCH(""CDM CASH DEPOSIT"",$C1880)),
      ISNUMBER(SEARCH(""CASH DEPOSIT"",$C1880)),
      COUNTIF('SUMMARY D"&amp;"ATA'!D:D,$C1880)&lt;&gt;1
    ),
    """",
    IFERROR(TEXTJOIN(CHAR(10),TRUE,FILTER('SUMMARY DATA'!F:F,'SUMMARY DATA'!D:D=$C1880)),"""")
  )
)"),"")</f>
        <v/>
      </c>
      <c r="G1880" s="2" t="str">
        <f>IFERROR(__xludf.DUMMYFUNCTION("IFERROR(
  TEXTJOIN(CHAR(10),TRUE,FILTER('SUMMARY DATA'!G:G,'SUMMARY DATA'!A:A=$A1880,'SUMMARY DATA'!C:C=$B1880)),
  IF(
    OR(
      ISNUMBER(SEARCH(""CDM CASH DEPOSIT"",$C1880)),
      ISNUMBER(SEARCH(""CASH DEPOSIT"",$C1880)),
      COUNTIF('SUMMARY D"&amp;"ATA'!D:D,$C1880)&lt;&gt;1
    ),
    """",
    IFERROR(TEXTJOIN(CHAR(10),TRUE,FILTER('SUMMARY DATA'!G:G,'SUMMARY DATA'!D:D=$C1880)),"""")
  )
)"),"")</f>
        <v/>
      </c>
      <c r="H1880" s="6" t="str">
        <f>IFERROR(__xludf.DUMMYFUNCTION("IFERROR(
  TEXTJOIN(CHAR(10),TRUE,FILTER('SUMMARY DATA'!H:H,'SUMMARY DATA'!A:A=$A1880,'SUMMARY DATA'!C:C=$B1880)),
  IF(
    OR(
      ISNUMBER(SEARCH(""CDM CASH DEPOSIT"",$C1880)),
      ISNUMBER(SEARCH(""CASH DEPOSIT"",$C1880)),
      COUNTIF('SUMMARY D"&amp;"ATA'!D:D,$C1880)&lt;&gt;1
    ),
    """",
    IFERROR(TEXTJOIN(CHAR(10),TRUE,FILTER('SUMMARY DATA'!H:H,'SUMMARY DATA'!D:D=$C1880)),"""")
  )
)"),"")</f>
        <v/>
      </c>
      <c r="I1880" s="6" t="str">
        <f>IFERROR(__xludf.DUMMYFUNCTION("IF(H1880="""","""",
SUM(ARRAYFORMULA(VALUE(SPLIT(H1880,CHAR(10)))))
)"),"")</f>
        <v/>
      </c>
      <c r="J1880" s="2" t="str">
        <f>IFERROR(__xludf.DUMMYFUNCTION("IFERROR(
  TEXTJOIN(CHAR(10),TRUE,FILTER('SUMMARY DATA'!I:I,'SUMMARY DATA'!A:A=$A1880,'SUMMARY DATA'!C:C=$B1880)),
  IF(
    OR(
      ISNUMBER(SEARCH(""CDM CASH DEPOSIT"",$C1880)),
      ISNUMBER(SEARCH(""CASH DEPOSIT"",$C1880)),
      COUNTIF('SUMMARY D"&amp;"ATA'!D:D,$C1880)&lt;&gt;1
    ),
    """",
    IFERROR(TEXTJOIN(CHAR(10),TRUE,FILTER('SUMMARY DATA'!I:I,'SUMMARY DATA'!D:D=$C1880)),"""")
  )
)"),"")</f>
        <v/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</row>
    <row r="1881" ht="15.75" customHeight="1" spans="1:27">
      <c r="A1881" s="2"/>
      <c r="B1881" s="2"/>
      <c r="C1881" s="2"/>
      <c r="D1881" s="6"/>
      <c r="E1881" s="4" t="str">
        <f>IFERROR(__xludf.DUMMYFUNCTION("IFERROR(
  TEXTJOIN(CHAR(10),TRUE,FILTER('SUMMARY DATA'!E:E,'SUMMARY DATA'!A:A=$A1881,'SUMMARY DATA'!C:C=$B1881)),
  IF(
    OR(
      ISNUMBER(SEARCH(""CDM CASH DEPOSIT"",$C1881)),
      ISNUMBER(SEARCH(""CASH DEPOSIT"",$C1881)),
      COUNTIF('SUMMARY D"&amp;"ATA'!D:D,$C1881)&lt;&gt;1
    ),
    """",
    IFERROR(TEXTJOIN(CHAR(10),TRUE,FILTER('SUMMARY DATA'!E:E,'SUMMARY DATA'!D:D=$C1881)),"""")
  )
)"),"")</f>
        <v/>
      </c>
      <c r="F1881" s="2" t="str">
        <f>IFERROR(__xludf.DUMMYFUNCTION("IFERROR(
  TEXTJOIN(CHAR(10),TRUE,FILTER('SUMMARY DATA'!F:F,'SUMMARY DATA'!A:A=$A1881,'SUMMARY DATA'!C:C=$B1881)),
  IF(
    OR(
      ISNUMBER(SEARCH(""CDM CASH DEPOSIT"",$C1881)),
      ISNUMBER(SEARCH(""CASH DEPOSIT"",$C1881)),
      COUNTIF('SUMMARY D"&amp;"ATA'!D:D,$C1881)&lt;&gt;1
    ),
    """",
    IFERROR(TEXTJOIN(CHAR(10),TRUE,FILTER('SUMMARY DATA'!F:F,'SUMMARY DATA'!D:D=$C1881)),"""")
  )
)"),"")</f>
        <v/>
      </c>
      <c r="G1881" s="2" t="str">
        <f>IFERROR(__xludf.DUMMYFUNCTION("IFERROR(
  TEXTJOIN(CHAR(10),TRUE,FILTER('SUMMARY DATA'!G:G,'SUMMARY DATA'!A:A=$A1881,'SUMMARY DATA'!C:C=$B1881)),
  IF(
    OR(
      ISNUMBER(SEARCH(""CDM CASH DEPOSIT"",$C1881)),
      ISNUMBER(SEARCH(""CASH DEPOSIT"",$C1881)),
      COUNTIF('SUMMARY D"&amp;"ATA'!D:D,$C1881)&lt;&gt;1
    ),
    """",
    IFERROR(TEXTJOIN(CHAR(10),TRUE,FILTER('SUMMARY DATA'!G:G,'SUMMARY DATA'!D:D=$C1881)),"""")
  )
)"),"")</f>
        <v/>
      </c>
      <c r="H1881" s="6" t="str">
        <f>IFERROR(__xludf.DUMMYFUNCTION("IFERROR(
  TEXTJOIN(CHAR(10),TRUE,FILTER('SUMMARY DATA'!H:H,'SUMMARY DATA'!A:A=$A1881,'SUMMARY DATA'!C:C=$B1881)),
  IF(
    OR(
      ISNUMBER(SEARCH(""CDM CASH DEPOSIT"",$C1881)),
      ISNUMBER(SEARCH(""CASH DEPOSIT"",$C1881)),
      COUNTIF('SUMMARY D"&amp;"ATA'!D:D,$C1881)&lt;&gt;1
    ),
    """",
    IFERROR(TEXTJOIN(CHAR(10),TRUE,FILTER('SUMMARY DATA'!H:H,'SUMMARY DATA'!D:D=$C1881)),"""")
  )
)"),"")</f>
        <v/>
      </c>
      <c r="I1881" s="6" t="str">
        <f>IFERROR(__xludf.DUMMYFUNCTION("IF(H1881="""","""",
SUM(ARRAYFORMULA(VALUE(SPLIT(H1881,CHAR(10)))))
)"),"")</f>
        <v/>
      </c>
      <c r="J1881" s="2" t="str">
        <f>IFERROR(__xludf.DUMMYFUNCTION("IFERROR(
  TEXTJOIN(CHAR(10),TRUE,FILTER('SUMMARY DATA'!I:I,'SUMMARY DATA'!A:A=$A1881,'SUMMARY DATA'!C:C=$B1881)),
  IF(
    OR(
      ISNUMBER(SEARCH(""CDM CASH DEPOSIT"",$C1881)),
      ISNUMBER(SEARCH(""CASH DEPOSIT"",$C1881)),
      COUNTIF('SUMMARY D"&amp;"ATA'!D:D,$C1881)&lt;&gt;1
    ),
    """",
    IFERROR(TEXTJOIN(CHAR(10),TRUE,FILTER('SUMMARY DATA'!I:I,'SUMMARY DATA'!D:D=$C1881)),"""")
  )
)"),"")</f>
        <v/>
      </c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</row>
    <row r="1882" ht="15.75" customHeight="1" spans="1:27">
      <c r="A1882" s="2"/>
      <c r="B1882" s="2"/>
      <c r="C1882" s="2"/>
      <c r="D1882" s="6"/>
      <c r="E1882" s="4" t="str">
        <f>IFERROR(__xludf.DUMMYFUNCTION("IFERROR(
  TEXTJOIN(CHAR(10),TRUE,FILTER('SUMMARY DATA'!E:E,'SUMMARY DATA'!A:A=$A1882,'SUMMARY DATA'!C:C=$B1882)),
  IF(
    OR(
      ISNUMBER(SEARCH(""CDM CASH DEPOSIT"",$C1882)),
      ISNUMBER(SEARCH(""CASH DEPOSIT"",$C1882)),
      COUNTIF('SUMMARY D"&amp;"ATA'!D:D,$C1882)&lt;&gt;1
    ),
    """",
    IFERROR(TEXTJOIN(CHAR(10),TRUE,FILTER('SUMMARY DATA'!E:E,'SUMMARY DATA'!D:D=$C1882)),"""")
  )
)"),"")</f>
        <v/>
      </c>
      <c r="F1882" s="2" t="str">
        <f>IFERROR(__xludf.DUMMYFUNCTION("IFERROR(
  TEXTJOIN(CHAR(10),TRUE,FILTER('SUMMARY DATA'!F:F,'SUMMARY DATA'!A:A=$A1882,'SUMMARY DATA'!C:C=$B1882)),
  IF(
    OR(
      ISNUMBER(SEARCH(""CDM CASH DEPOSIT"",$C1882)),
      ISNUMBER(SEARCH(""CASH DEPOSIT"",$C1882)),
      COUNTIF('SUMMARY D"&amp;"ATA'!D:D,$C1882)&lt;&gt;1
    ),
    """",
    IFERROR(TEXTJOIN(CHAR(10),TRUE,FILTER('SUMMARY DATA'!F:F,'SUMMARY DATA'!D:D=$C1882)),"""")
  )
)"),"")</f>
        <v/>
      </c>
      <c r="G1882" s="2" t="str">
        <f>IFERROR(__xludf.DUMMYFUNCTION("IFERROR(
  TEXTJOIN(CHAR(10),TRUE,FILTER('SUMMARY DATA'!G:G,'SUMMARY DATA'!A:A=$A1882,'SUMMARY DATA'!C:C=$B1882)),
  IF(
    OR(
      ISNUMBER(SEARCH(""CDM CASH DEPOSIT"",$C1882)),
      ISNUMBER(SEARCH(""CASH DEPOSIT"",$C1882)),
      COUNTIF('SUMMARY D"&amp;"ATA'!D:D,$C1882)&lt;&gt;1
    ),
    """",
    IFERROR(TEXTJOIN(CHAR(10),TRUE,FILTER('SUMMARY DATA'!G:G,'SUMMARY DATA'!D:D=$C1882)),"""")
  )
)"),"")</f>
        <v/>
      </c>
      <c r="H1882" s="6" t="str">
        <f>IFERROR(__xludf.DUMMYFUNCTION("IFERROR(
  TEXTJOIN(CHAR(10),TRUE,FILTER('SUMMARY DATA'!H:H,'SUMMARY DATA'!A:A=$A1882,'SUMMARY DATA'!C:C=$B1882)),
  IF(
    OR(
      ISNUMBER(SEARCH(""CDM CASH DEPOSIT"",$C1882)),
      ISNUMBER(SEARCH(""CASH DEPOSIT"",$C1882)),
      COUNTIF('SUMMARY D"&amp;"ATA'!D:D,$C1882)&lt;&gt;1
    ),
    """",
    IFERROR(TEXTJOIN(CHAR(10),TRUE,FILTER('SUMMARY DATA'!H:H,'SUMMARY DATA'!D:D=$C1882)),"""")
  )
)"),"")</f>
        <v/>
      </c>
      <c r="I1882" s="6" t="str">
        <f>IFERROR(__xludf.DUMMYFUNCTION("IF(H1882="""","""",
SUM(ARRAYFORMULA(VALUE(SPLIT(H1882,CHAR(10)))))
)"),"")</f>
        <v/>
      </c>
      <c r="J1882" s="2" t="str">
        <f>IFERROR(__xludf.DUMMYFUNCTION("IFERROR(
  TEXTJOIN(CHAR(10),TRUE,FILTER('SUMMARY DATA'!I:I,'SUMMARY DATA'!A:A=$A1882,'SUMMARY DATA'!C:C=$B1882)),
  IF(
    OR(
      ISNUMBER(SEARCH(""CDM CASH DEPOSIT"",$C1882)),
      ISNUMBER(SEARCH(""CASH DEPOSIT"",$C1882)),
      COUNTIF('SUMMARY D"&amp;"ATA'!D:D,$C1882)&lt;&gt;1
    ),
    """",
    IFERROR(TEXTJOIN(CHAR(10),TRUE,FILTER('SUMMARY DATA'!I:I,'SUMMARY DATA'!D:D=$C1882)),"""")
  )
)"),"")</f>
        <v/>
      </c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</row>
    <row r="1883" ht="15.75" customHeight="1" spans="1:27">
      <c r="A1883" s="2"/>
      <c r="B1883" s="2"/>
      <c r="C1883" s="2"/>
      <c r="D1883" s="6"/>
      <c r="E1883" s="4" t="str">
        <f>IFERROR(__xludf.DUMMYFUNCTION("IFERROR(
  TEXTJOIN(CHAR(10),TRUE,FILTER('SUMMARY DATA'!E:E,'SUMMARY DATA'!A:A=$A1883,'SUMMARY DATA'!C:C=$B1883)),
  IF(
    OR(
      ISNUMBER(SEARCH(""CDM CASH DEPOSIT"",$C1883)),
      ISNUMBER(SEARCH(""CASH DEPOSIT"",$C1883)),
      COUNTIF('SUMMARY D"&amp;"ATA'!D:D,$C1883)&lt;&gt;1
    ),
    """",
    IFERROR(TEXTJOIN(CHAR(10),TRUE,FILTER('SUMMARY DATA'!E:E,'SUMMARY DATA'!D:D=$C1883)),"""")
  )
)"),"")</f>
        <v/>
      </c>
      <c r="F1883" s="2" t="str">
        <f>IFERROR(__xludf.DUMMYFUNCTION("IFERROR(
  TEXTJOIN(CHAR(10),TRUE,FILTER('SUMMARY DATA'!F:F,'SUMMARY DATA'!A:A=$A1883,'SUMMARY DATA'!C:C=$B1883)),
  IF(
    OR(
      ISNUMBER(SEARCH(""CDM CASH DEPOSIT"",$C1883)),
      ISNUMBER(SEARCH(""CASH DEPOSIT"",$C1883)),
      COUNTIF('SUMMARY D"&amp;"ATA'!D:D,$C1883)&lt;&gt;1
    ),
    """",
    IFERROR(TEXTJOIN(CHAR(10),TRUE,FILTER('SUMMARY DATA'!F:F,'SUMMARY DATA'!D:D=$C1883)),"""")
  )
)"),"")</f>
        <v/>
      </c>
      <c r="G1883" s="2" t="str">
        <f>IFERROR(__xludf.DUMMYFUNCTION("IFERROR(
  TEXTJOIN(CHAR(10),TRUE,FILTER('SUMMARY DATA'!G:G,'SUMMARY DATA'!A:A=$A1883,'SUMMARY DATA'!C:C=$B1883)),
  IF(
    OR(
      ISNUMBER(SEARCH(""CDM CASH DEPOSIT"",$C1883)),
      ISNUMBER(SEARCH(""CASH DEPOSIT"",$C1883)),
      COUNTIF('SUMMARY D"&amp;"ATA'!D:D,$C1883)&lt;&gt;1
    ),
    """",
    IFERROR(TEXTJOIN(CHAR(10),TRUE,FILTER('SUMMARY DATA'!G:G,'SUMMARY DATA'!D:D=$C1883)),"""")
  )
)"),"")</f>
        <v/>
      </c>
      <c r="H1883" s="6" t="str">
        <f>IFERROR(__xludf.DUMMYFUNCTION("IFERROR(
  TEXTJOIN(CHAR(10),TRUE,FILTER('SUMMARY DATA'!H:H,'SUMMARY DATA'!A:A=$A1883,'SUMMARY DATA'!C:C=$B1883)),
  IF(
    OR(
      ISNUMBER(SEARCH(""CDM CASH DEPOSIT"",$C1883)),
      ISNUMBER(SEARCH(""CASH DEPOSIT"",$C1883)),
      COUNTIF('SUMMARY D"&amp;"ATA'!D:D,$C1883)&lt;&gt;1
    ),
    """",
    IFERROR(TEXTJOIN(CHAR(10),TRUE,FILTER('SUMMARY DATA'!H:H,'SUMMARY DATA'!D:D=$C1883)),"""")
  )
)"),"")</f>
        <v/>
      </c>
      <c r="I1883" s="6" t="str">
        <f>IFERROR(__xludf.DUMMYFUNCTION("IF(H1883="""","""",
SUM(ARRAYFORMULA(VALUE(SPLIT(H1883,CHAR(10)))))
)"),"")</f>
        <v/>
      </c>
      <c r="J1883" s="2" t="str">
        <f>IFERROR(__xludf.DUMMYFUNCTION("IFERROR(
  TEXTJOIN(CHAR(10),TRUE,FILTER('SUMMARY DATA'!I:I,'SUMMARY DATA'!A:A=$A1883,'SUMMARY DATA'!C:C=$B1883)),
  IF(
    OR(
      ISNUMBER(SEARCH(""CDM CASH DEPOSIT"",$C1883)),
      ISNUMBER(SEARCH(""CASH DEPOSIT"",$C1883)),
      COUNTIF('SUMMARY D"&amp;"ATA'!D:D,$C1883)&lt;&gt;1
    ),
    """",
    IFERROR(TEXTJOIN(CHAR(10),TRUE,FILTER('SUMMARY DATA'!I:I,'SUMMARY DATA'!D:D=$C1883)),"""")
  )
)"),"")</f>
        <v/>
      </c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</row>
    <row r="1884" ht="15.75" customHeight="1" spans="1:27">
      <c r="A1884" s="2"/>
      <c r="B1884" s="2"/>
      <c r="C1884" s="2"/>
      <c r="D1884" s="6"/>
      <c r="E1884" s="4" t="str">
        <f>IFERROR(__xludf.DUMMYFUNCTION("IFERROR(
  TEXTJOIN(CHAR(10),TRUE,FILTER('SUMMARY DATA'!E:E,'SUMMARY DATA'!A:A=$A1884,'SUMMARY DATA'!C:C=$B1884)),
  IF(
    OR(
      ISNUMBER(SEARCH(""CDM CASH DEPOSIT"",$C1884)),
      ISNUMBER(SEARCH(""CASH DEPOSIT"",$C1884)),
      COUNTIF('SUMMARY D"&amp;"ATA'!D:D,$C1884)&lt;&gt;1
    ),
    """",
    IFERROR(TEXTJOIN(CHAR(10),TRUE,FILTER('SUMMARY DATA'!E:E,'SUMMARY DATA'!D:D=$C1884)),"""")
  )
)"),"")</f>
        <v/>
      </c>
      <c r="F1884" s="2" t="str">
        <f>IFERROR(__xludf.DUMMYFUNCTION("IFERROR(
  TEXTJOIN(CHAR(10),TRUE,FILTER('SUMMARY DATA'!F:F,'SUMMARY DATA'!A:A=$A1884,'SUMMARY DATA'!C:C=$B1884)),
  IF(
    OR(
      ISNUMBER(SEARCH(""CDM CASH DEPOSIT"",$C1884)),
      ISNUMBER(SEARCH(""CASH DEPOSIT"",$C1884)),
      COUNTIF('SUMMARY D"&amp;"ATA'!D:D,$C1884)&lt;&gt;1
    ),
    """",
    IFERROR(TEXTJOIN(CHAR(10),TRUE,FILTER('SUMMARY DATA'!F:F,'SUMMARY DATA'!D:D=$C1884)),"""")
  )
)"),"")</f>
        <v/>
      </c>
      <c r="G1884" s="2" t="str">
        <f>IFERROR(__xludf.DUMMYFUNCTION("IFERROR(
  TEXTJOIN(CHAR(10),TRUE,FILTER('SUMMARY DATA'!G:G,'SUMMARY DATA'!A:A=$A1884,'SUMMARY DATA'!C:C=$B1884)),
  IF(
    OR(
      ISNUMBER(SEARCH(""CDM CASH DEPOSIT"",$C1884)),
      ISNUMBER(SEARCH(""CASH DEPOSIT"",$C1884)),
      COUNTIF('SUMMARY D"&amp;"ATA'!D:D,$C1884)&lt;&gt;1
    ),
    """",
    IFERROR(TEXTJOIN(CHAR(10),TRUE,FILTER('SUMMARY DATA'!G:G,'SUMMARY DATA'!D:D=$C1884)),"""")
  )
)"),"")</f>
        <v/>
      </c>
      <c r="H1884" s="6" t="str">
        <f>IFERROR(__xludf.DUMMYFUNCTION("IFERROR(
  TEXTJOIN(CHAR(10),TRUE,FILTER('SUMMARY DATA'!H:H,'SUMMARY DATA'!A:A=$A1884,'SUMMARY DATA'!C:C=$B1884)),
  IF(
    OR(
      ISNUMBER(SEARCH(""CDM CASH DEPOSIT"",$C1884)),
      ISNUMBER(SEARCH(""CASH DEPOSIT"",$C1884)),
      COUNTIF('SUMMARY D"&amp;"ATA'!D:D,$C1884)&lt;&gt;1
    ),
    """",
    IFERROR(TEXTJOIN(CHAR(10),TRUE,FILTER('SUMMARY DATA'!H:H,'SUMMARY DATA'!D:D=$C1884)),"""")
  )
)"),"")</f>
        <v/>
      </c>
      <c r="I1884" s="6" t="str">
        <f>IFERROR(__xludf.DUMMYFUNCTION("IF(H1884="""","""",
SUM(ARRAYFORMULA(VALUE(SPLIT(H1884,CHAR(10)))))
)"),"")</f>
        <v/>
      </c>
      <c r="J1884" s="2" t="str">
        <f>IFERROR(__xludf.DUMMYFUNCTION("IFERROR(
  TEXTJOIN(CHAR(10),TRUE,FILTER('SUMMARY DATA'!I:I,'SUMMARY DATA'!A:A=$A1884,'SUMMARY DATA'!C:C=$B1884)),
  IF(
    OR(
      ISNUMBER(SEARCH(""CDM CASH DEPOSIT"",$C1884)),
      ISNUMBER(SEARCH(""CASH DEPOSIT"",$C1884)),
      COUNTIF('SUMMARY D"&amp;"ATA'!D:D,$C1884)&lt;&gt;1
    ),
    """",
    IFERROR(TEXTJOIN(CHAR(10),TRUE,FILTER('SUMMARY DATA'!I:I,'SUMMARY DATA'!D:D=$C1884)),"""")
  )
)"),"")</f>
        <v/>
      </c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</row>
    <row r="1885" ht="15.75" customHeight="1" spans="1:27">
      <c r="A1885" s="2"/>
      <c r="B1885" s="2"/>
      <c r="C1885" s="2"/>
      <c r="D1885" s="6"/>
      <c r="E1885" s="4" t="str">
        <f>IFERROR(__xludf.DUMMYFUNCTION("IFERROR(
  TEXTJOIN(CHAR(10),TRUE,FILTER('SUMMARY DATA'!E:E,'SUMMARY DATA'!A:A=$A1885,'SUMMARY DATA'!C:C=$B1885)),
  IF(
    OR(
      ISNUMBER(SEARCH(""CDM CASH DEPOSIT"",$C1885)),
      ISNUMBER(SEARCH(""CASH DEPOSIT"",$C1885)),
      COUNTIF('SUMMARY D"&amp;"ATA'!D:D,$C1885)&lt;&gt;1
    ),
    """",
    IFERROR(TEXTJOIN(CHAR(10),TRUE,FILTER('SUMMARY DATA'!E:E,'SUMMARY DATA'!D:D=$C1885)),"""")
  )
)"),"")</f>
        <v/>
      </c>
      <c r="F1885" s="2" t="str">
        <f>IFERROR(__xludf.DUMMYFUNCTION("IFERROR(
  TEXTJOIN(CHAR(10),TRUE,FILTER('SUMMARY DATA'!F:F,'SUMMARY DATA'!A:A=$A1885,'SUMMARY DATA'!C:C=$B1885)),
  IF(
    OR(
      ISNUMBER(SEARCH(""CDM CASH DEPOSIT"",$C1885)),
      ISNUMBER(SEARCH(""CASH DEPOSIT"",$C1885)),
      COUNTIF('SUMMARY D"&amp;"ATA'!D:D,$C1885)&lt;&gt;1
    ),
    """",
    IFERROR(TEXTJOIN(CHAR(10),TRUE,FILTER('SUMMARY DATA'!F:F,'SUMMARY DATA'!D:D=$C1885)),"""")
  )
)"),"")</f>
        <v/>
      </c>
      <c r="G1885" s="2" t="str">
        <f>IFERROR(__xludf.DUMMYFUNCTION("IFERROR(
  TEXTJOIN(CHAR(10),TRUE,FILTER('SUMMARY DATA'!G:G,'SUMMARY DATA'!A:A=$A1885,'SUMMARY DATA'!C:C=$B1885)),
  IF(
    OR(
      ISNUMBER(SEARCH(""CDM CASH DEPOSIT"",$C1885)),
      ISNUMBER(SEARCH(""CASH DEPOSIT"",$C1885)),
      COUNTIF('SUMMARY D"&amp;"ATA'!D:D,$C1885)&lt;&gt;1
    ),
    """",
    IFERROR(TEXTJOIN(CHAR(10),TRUE,FILTER('SUMMARY DATA'!G:G,'SUMMARY DATA'!D:D=$C1885)),"""")
  )
)"),"")</f>
        <v/>
      </c>
      <c r="H1885" s="6" t="str">
        <f>IFERROR(__xludf.DUMMYFUNCTION("IFERROR(
  TEXTJOIN(CHAR(10),TRUE,FILTER('SUMMARY DATA'!H:H,'SUMMARY DATA'!A:A=$A1885,'SUMMARY DATA'!C:C=$B1885)),
  IF(
    OR(
      ISNUMBER(SEARCH(""CDM CASH DEPOSIT"",$C1885)),
      ISNUMBER(SEARCH(""CASH DEPOSIT"",$C1885)),
      COUNTIF('SUMMARY D"&amp;"ATA'!D:D,$C1885)&lt;&gt;1
    ),
    """",
    IFERROR(TEXTJOIN(CHAR(10),TRUE,FILTER('SUMMARY DATA'!H:H,'SUMMARY DATA'!D:D=$C1885)),"""")
  )
)"),"")</f>
        <v/>
      </c>
      <c r="I1885" s="6" t="str">
        <f>IFERROR(__xludf.DUMMYFUNCTION("IF(H1885="""","""",
SUM(ARRAYFORMULA(VALUE(SPLIT(H1885,CHAR(10)))))
)"),"")</f>
        <v/>
      </c>
      <c r="J1885" s="2" t="str">
        <f>IFERROR(__xludf.DUMMYFUNCTION("IFERROR(
  TEXTJOIN(CHAR(10),TRUE,FILTER('SUMMARY DATA'!I:I,'SUMMARY DATA'!A:A=$A1885,'SUMMARY DATA'!C:C=$B1885)),
  IF(
    OR(
      ISNUMBER(SEARCH(""CDM CASH DEPOSIT"",$C1885)),
      ISNUMBER(SEARCH(""CASH DEPOSIT"",$C1885)),
      COUNTIF('SUMMARY D"&amp;"ATA'!D:D,$C1885)&lt;&gt;1
    ),
    """",
    IFERROR(TEXTJOIN(CHAR(10),TRUE,FILTER('SUMMARY DATA'!I:I,'SUMMARY DATA'!D:D=$C1885)),"""")
  )
)"),"")</f>
        <v/>
      </c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</row>
    <row r="1886" ht="15.75" customHeight="1" spans="1:27">
      <c r="A1886" s="2"/>
      <c r="B1886" s="2"/>
      <c r="C1886" s="2"/>
      <c r="D1886" s="6"/>
      <c r="E1886" s="4" t="str">
        <f>IFERROR(__xludf.DUMMYFUNCTION("IFERROR(
  TEXTJOIN(CHAR(10),TRUE,FILTER('SUMMARY DATA'!E:E,'SUMMARY DATA'!A:A=$A1886,'SUMMARY DATA'!C:C=$B1886)),
  IF(
    OR(
      ISNUMBER(SEARCH(""CDM CASH DEPOSIT"",$C1886)),
      ISNUMBER(SEARCH(""CASH DEPOSIT"",$C1886)),
      COUNTIF('SUMMARY D"&amp;"ATA'!D:D,$C1886)&lt;&gt;1
    ),
    """",
    IFERROR(TEXTJOIN(CHAR(10),TRUE,FILTER('SUMMARY DATA'!E:E,'SUMMARY DATA'!D:D=$C1886)),"""")
  )
)"),"")</f>
        <v/>
      </c>
      <c r="F1886" s="2" t="str">
        <f>IFERROR(__xludf.DUMMYFUNCTION("IFERROR(
  TEXTJOIN(CHAR(10),TRUE,FILTER('SUMMARY DATA'!F:F,'SUMMARY DATA'!A:A=$A1886,'SUMMARY DATA'!C:C=$B1886)),
  IF(
    OR(
      ISNUMBER(SEARCH(""CDM CASH DEPOSIT"",$C1886)),
      ISNUMBER(SEARCH(""CASH DEPOSIT"",$C1886)),
      COUNTIF('SUMMARY D"&amp;"ATA'!D:D,$C1886)&lt;&gt;1
    ),
    """",
    IFERROR(TEXTJOIN(CHAR(10),TRUE,FILTER('SUMMARY DATA'!F:F,'SUMMARY DATA'!D:D=$C1886)),"""")
  )
)"),"")</f>
        <v/>
      </c>
      <c r="G1886" s="2" t="str">
        <f>IFERROR(__xludf.DUMMYFUNCTION("IFERROR(
  TEXTJOIN(CHAR(10),TRUE,FILTER('SUMMARY DATA'!G:G,'SUMMARY DATA'!A:A=$A1886,'SUMMARY DATA'!C:C=$B1886)),
  IF(
    OR(
      ISNUMBER(SEARCH(""CDM CASH DEPOSIT"",$C1886)),
      ISNUMBER(SEARCH(""CASH DEPOSIT"",$C1886)),
      COUNTIF('SUMMARY D"&amp;"ATA'!D:D,$C1886)&lt;&gt;1
    ),
    """",
    IFERROR(TEXTJOIN(CHAR(10),TRUE,FILTER('SUMMARY DATA'!G:G,'SUMMARY DATA'!D:D=$C1886)),"""")
  )
)"),"")</f>
        <v/>
      </c>
      <c r="H1886" s="6" t="str">
        <f>IFERROR(__xludf.DUMMYFUNCTION("IFERROR(
  TEXTJOIN(CHAR(10),TRUE,FILTER('SUMMARY DATA'!H:H,'SUMMARY DATA'!A:A=$A1886,'SUMMARY DATA'!C:C=$B1886)),
  IF(
    OR(
      ISNUMBER(SEARCH(""CDM CASH DEPOSIT"",$C1886)),
      ISNUMBER(SEARCH(""CASH DEPOSIT"",$C1886)),
      COUNTIF('SUMMARY D"&amp;"ATA'!D:D,$C1886)&lt;&gt;1
    ),
    """",
    IFERROR(TEXTJOIN(CHAR(10),TRUE,FILTER('SUMMARY DATA'!H:H,'SUMMARY DATA'!D:D=$C1886)),"""")
  )
)"),"")</f>
        <v/>
      </c>
      <c r="I1886" s="6" t="str">
        <f>IFERROR(__xludf.DUMMYFUNCTION("IF(H1886="""","""",
SUM(ARRAYFORMULA(VALUE(SPLIT(H1886,CHAR(10)))))
)"),"")</f>
        <v/>
      </c>
      <c r="J1886" s="2" t="str">
        <f>IFERROR(__xludf.DUMMYFUNCTION("IFERROR(
  TEXTJOIN(CHAR(10),TRUE,FILTER('SUMMARY DATA'!I:I,'SUMMARY DATA'!A:A=$A1886,'SUMMARY DATA'!C:C=$B1886)),
  IF(
    OR(
      ISNUMBER(SEARCH(""CDM CASH DEPOSIT"",$C1886)),
      ISNUMBER(SEARCH(""CASH DEPOSIT"",$C1886)),
      COUNTIF('SUMMARY D"&amp;"ATA'!D:D,$C1886)&lt;&gt;1
    ),
    """",
    IFERROR(TEXTJOIN(CHAR(10),TRUE,FILTER('SUMMARY DATA'!I:I,'SUMMARY DATA'!D:D=$C1886)),"""")
  )
)"),"")</f>
        <v/>
      </c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</row>
    <row r="1887" ht="15.75" customHeight="1" spans="1:27">
      <c r="A1887" s="2"/>
      <c r="B1887" s="2"/>
      <c r="C1887" s="2"/>
      <c r="D1887" s="6"/>
      <c r="E1887" s="4" t="str">
        <f>IFERROR(__xludf.DUMMYFUNCTION("IFERROR(
  TEXTJOIN(CHAR(10),TRUE,FILTER('SUMMARY DATA'!E:E,'SUMMARY DATA'!A:A=$A1887,'SUMMARY DATA'!C:C=$B1887)),
  IF(
    OR(
      ISNUMBER(SEARCH(""CDM CASH DEPOSIT"",$C1887)),
      ISNUMBER(SEARCH(""CASH DEPOSIT"",$C1887)),
      COUNTIF('SUMMARY D"&amp;"ATA'!D:D,$C1887)&lt;&gt;1
    ),
    """",
    IFERROR(TEXTJOIN(CHAR(10),TRUE,FILTER('SUMMARY DATA'!E:E,'SUMMARY DATA'!D:D=$C1887)),"""")
  )
)"),"")</f>
        <v/>
      </c>
      <c r="F1887" s="2" t="str">
        <f>IFERROR(__xludf.DUMMYFUNCTION("IFERROR(
  TEXTJOIN(CHAR(10),TRUE,FILTER('SUMMARY DATA'!F:F,'SUMMARY DATA'!A:A=$A1887,'SUMMARY DATA'!C:C=$B1887)),
  IF(
    OR(
      ISNUMBER(SEARCH(""CDM CASH DEPOSIT"",$C1887)),
      ISNUMBER(SEARCH(""CASH DEPOSIT"",$C1887)),
      COUNTIF('SUMMARY D"&amp;"ATA'!D:D,$C1887)&lt;&gt;1
    ),
    """",
    IFERROR(TEXTJOIN(CHAR(10),TRUE,FILTER('SUMMARY DATA'!F:F,'SUMMARY DATA'!D:D=$C1887)),"""")
  )
)"),"")</f>
        <v/>
      </c>
      <c r="G1887" s="2" t="str">
        <f>IFERROR(__xludf.DUMMYFUNCTION("IFERROR(
  TEXTJOIN(CHAR(10),TRUE,FILTER('SUMMARY DATA'!G:G,'SUMMARY DATA'!A:A=$A1887,'SUMMARY DATA'!C:C=$B1887)),
  IF(
    OR(
      ISNUMBER(SEARCH(""CDM CASH DEPOSIT"",$C1887)),
      ISNUMBER(SEARCH(""CASH DEPOSIT"",$C1887)),
      COUNTIF('SUMMARY D"&amp;"ATA'!D:D,$C1887)&lt;&gt;1
    ),
    """",
    IFERROR(TEXTJOIN(CHAR(10),TRUE,FILTER('SUMMARY DATA'!G:G,'SUMMARY DATA'!D:D=$C1887)),"""")
  )
)"),"")</f>
        <v/>
      </c>
      <c r="H1887" s="6" t="str">
        <f>IFERROR(__xludf.DUMMYFUNCTION("IFERROR(
  TEXTJOIN(CHAR(10),TRUE,FILTER('SUMMARY DATA'!H:H,'SUMMARY DATA'!A:A=$A1887,'SUMMARY DATA'!C:C=$B1887)),
  IF(
    OR(
      ISNUMBER(SEARCH(""CDM CASH DEPOSIT"",$C1887)),
      ISNUMBER(SEARCH(""CASH DEPOSIT"",$C1887)),
      COUNTIF('SUMMARY D"&amp;"ATA'!D:D,$C1887)&lt;&gt;1
    ),
    """",
    IFERROR(TEXTJOIN(CHAR(10),TRUE,FILTER('SUMMARY DATA'!H:H,'SUMMARY DATA'!D:D=$C1887)),"""")
  )
)"),"")</f>
        <v/>
      </c>
      <c r="I1887" s="6" t="str">
        <f>IFERROR(__xludf.DUMMYFUNCTION("IF(H1887="""","""",
SUM(ARRAYFORMULA(VALUE(SPLIT(H1887,CHAR(10)))))
)"),"")</f>
        <v/>
      </c>
      <c r="J1887" s="2" t="str">
        <f>IFERROR(__xludf.DUMMYFUNCTION("IFERROR(
  TEXTJOIN(CHAR(10),TRUE,FILTER('SUMMARY DATA'!I:I,'SUMMARY DATA'!A:A=$A1887,'SUMMARY DATA'!C:C=$B1887)),
  IF(
    OR(
      ISNUMBER(SEARCH(""CDM CASH DEPOSIT"",$C1887)),
      ISNUMBER(SEARCH(""CASH DEPOSIT"",$C1887)),
      COUNTIF('SUMMARY D"&amp;"ATA'!D:D,$C1887)&lt;&gt;1
    ),
    """",
    IFERROR(TEXTJOIN(CHAR(10),TRUE,FILTER('SUMMARY DATA'!I:I,'SUMMARY DATA'!D:D=$C1887)),"""")
  )
)"),"")</f>
        <v/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</row>
    <row r="1888" ht="15.75" customHeight="1" spans="1:27">
      <c r="A1888" s="2"/>
      <c r="B1888" s="2"/>
      <c r="C1888" s="2"/>
      <c r="D1888" s="6"/>
      <c r="E1888" s="4" t="str">
        <f>IFERROR(__xludf.DUMMYFUNCTION("IFERROR(
  TEXTJOIN(CHAR(10),TRUE,FILTER('SUMMARY DATA'!E:E,'SUMMARY DATA'!A:A=$A1888,'SUMMARY DATA'!C:C=$B1888)),
  IF(
    OR(
      ISNUMBER(SEARCH(""CDM CASH DEPOSIT"",$C1888)),
      ISNUMBER(SEARCH(""CASH DEPOSIT"",$C1888)),
      COUNTIF('SUMMARY D"&amp;"ATA'!D:D,$C1888)&lt;&gt;1
    ),
    """",
    IFERROR(TEXTJOIN(CHAR(10),TRUE,FILTER('SUMMARY DATA'!E:E,'SUMMARY DATA'!D:D=$C1888)),"""")
  )
)"),"")</f>
        <v/>
      </c>
      <c r="F1888" s="2" t="str">
        <f>IFERROR(__xludf.DUMMYFUNCTION("IFERROR(
  TEXTJOIN(CHAR(10),TRUE,FILTER('SUMMARY DATA'!F:F,'SUMMARY DATA'!A:A=$A1888,'SUMMARY DATA'!C:C=$B1888)),
  IF(
    OR(
      ISNUMBER(SEARCH(""CDM CASH DEPOSIT"",$C1888)),
      ISNUMBER(SEARCH(""CASH DEPOSIT"",$C1888)),
      COUNTIF('SUMMARY D"&amp;"ATA'!D:D,$C1888)&lt;&gt;1
    ),
    """",
    IFERROR(TEXTJOIN(CHAR(10),TRUE,FILTER('SUMMARY DATA'!F:F,'SUMMARY DATA'!D:D=$C1888)),"""")
  )
)"),"")</f>
        <v/>
      </c>
      <c r="G1888" s="2" t="str">
        <f>IFERROR(__xludf.DUMMYFUNCTION("IFERROR(
  TEXTJOIN(CHAR(10),TRUE,FILTER('SUMMARY DATA'!G:G,'SUMMARY DATA'!A:A=$A1888,'SUMMARY DATA'!C:C=$B1888)),
  IF(
    OR(
      ISNUMBER(SEARCH(""CDM CASH DEPOSIT"",$C1888)),
      ISNUMBER(SEARCH(""CASH DEPOSIT"",$C1888)),
      COUNTIF('SUMMARY D"&amp;"ATA'!D:D,$C1888)&lt;&gt;1
    ),
    """",
    IFERROR(TEXTJOIN(CHAR(10),TRUE,FILTER('SUMMARY DATA'!G:G,'SUMMARY DATA'!D:D=$C1888)),"""")
  )
)"),"")</f>
        <v/>
      </c>
      <c r="H1888" s="6" t="str">
        <f>IFERROR(__xludf.DUMMYFUNCTION("IFERROR(
  TEXTJOIN(CHAR(10),TRUE,FILTER('SUMMARY DATA'!H:H,'SUMMARY DATA'!A:A=$A1888,'SUMMARY DATA'!C:C=$B1888)),
  IF(
    OR(
      ISNUMBER(SEARCH(""CDM CASH DEPOSIT"",$C1888)),
      ISNUMBER(SEARCH(""CASH DEPOSIT"",$C1888)),
      COUNTIF('SUMMARY D"&amp;"ATA'!D:D,$C1888)&lt;&gt;1
    ),
    """",
    IFERROR(TEXTJOIN(CHAR(10),TRUE,FILTER('SUMMARY DATA'!H:H,'SUMMARY DATA'!D:D=$C1888)),"""")
  )
)"),"")</f>
        <v/>
      </c>
      <c r="I1888" s="6" t="str">
        <f>IFERROR(__xludf.DUMMYFUNCTION("IF(H1888="""","""",
SUM(ARRAYFORMULA(VALUE(SPLIT(H1888,CHAR(10)))))
)"),"")</f>
        <v/>
      </c>
      <c r="J1888" s="2" t="str">
        <f>IFERROR(__xludf.DUMMYFUNCTION("IFERROR(
  TEXTJOIN(CHAR(10),TRUE,FILTER('SUMMARY DATA'!I:I,'SUMMARY DATA'!A:A=$A1888,'SUMMARY DATA'!C:C=$B1888)),
  IF(
    OR(
      ISNUMBER(SEARCH(""CDM CASH DEPOSIT"",$C1888)),
      ISNUMBER(SEARCH(""CASH DEPOSIT"",$C1888)),
      COUNTIF('SUMMARY D"&amp;"ATA'!D:D,$C1888)&lt;&gt;1
    ),
    """",
    IFERROR(TEXTJOIN(CHAR(10),TRUE,FILTER('SUMMARY DATA'!I:I,'SUMMARY DATA'!D:D=$C1888)),"""")
  )
)"),"")</f>
        <v/>
      </c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</row>
    <row r="1889" ht="15.75" customHeight="1" spans="1:27">
      <c r="A1889" s="2"/>
      <c r="B1889" s="2"/>
      <c r="C1889" s="2"/>
      <c r="D1889" s="6"/>
      <c r="E1889" s="4" t="str">
        <f>IFERROR(__xludf.DUMMYFUNCTION("IFERROR(
  TEXTJOIN(CHAR(10),TRUE,FILTER('SUMMARY DATA'!E:E,'SUMMARY DATA'!A:A=$A1889,'SUMMARY DATA'!C:C=$B1889)),
  IF(
    OR(
      ISNUMBER(SEARCH(""CDM CASH DEPOSIT"",$C1889)),
      ISNUMBER(SEARCH(""CASH DEPOSIT"",$C1889)),
      COUNTIF('SUMMARY D"&amp;"ATA'!D:D,$C1889)&lt;&gt;1
    ),
    """",
    IFERROR(TEXTJOIN(CHAR(10),TRUE,FILTER('SUMMARY DATA'!E:E,'SUMMARY DATA'!D:D=$C1889)),"""")
  )
)"),"")</f>
        <v/>
      </c>
      <c r="F1889" s="2" t="str">
        <f>IFERROR(__xludf.DUMMYFUNCTION("IFERROR(
  TEXTJOIN(CHAR(10),TRUE,FILTER('SUMMARY DATA'!F:F,'SUMMARY DATA'!A:A=$A1889,'SUMMARY DATA'!C:C=$B1889)),
  IF(
    OR(
      ISNUMBER(SEARCH(""CDM CASH DEPOSIT"",$C1889)),
      ISNUMBER(SEARCH(""CASH DEPOSIT"",$C1889)),
      COUNTIF('SUMMARY D"&amp;"ATA'!D:D,$C1889)&lt;&gt;1
    ),
    """",
    IFERROR(TEXTJOIN(CHAR(10),TRUE,FILTER('SUMMARY DATA'!F:F,'SUMMARY DATA'!D:D=$C1889)),"""")
  )
)"),"")</f>
        <v/>
      </c>
      <c r="G1889" s="2" t="str">
        <f>IFERROR(__xludf.DUMMYFUNCTION("IFERROR(
  TEXTJOIN(CHAR(10),TRUE,FILTER('SUMMARY DATA'!G:G,'SUMMARY DATA'!A:A=$A1889,'SUMMARY DATA'!C:C=$B1889)),
  IF(
    OR(
      ISNUMBER(SEARCH(""CDM CASH DEPOSIT"",$C1889)),
      ISNUMBER(SEARCH(""CASH DEPOSIT"",$C1889)),
      COUNTIF('SUMMARY D"&amp;"ATA'!D:D,$C1889)&lt;&gt;1
    ),
    """",
    IFERROR(TEXTJOIN(CHAR(10),TRUE,FILTER('SUMMARY DATA'!G:G,'SUMMARY DATA'!D:D=$C1889)),"""")
  )
)"),"")</f>
        <v/>
      </c>
      <c r="H1889" s="6" t="str">
        <f>IFERROR(__xludf.DUMMYFUNCTION("IFERROR(
  TEXTJOIN(CHAR(10),TRUE,FILTER('SUMMARY DATA'!H:H,'SUMMARY DATA'!A:A=$A1889,'SUMMARY DATA'!C:C=$B1889)),
  IF(
    OR(
      ISNUMBER(SEARCH(""CDM CASH DEPOSIT"",$C1889)),
      ISNUMBER(SEARCH(""CASH DEPOSIT"",$C1889)),
      COUNTIF('SUMMARY D"&amp;"ATA'!D:D,$C1889)&lt;&gt;1
    ),
    """",
    IFERROR(TEXTJOIN(CHAR(10),TRUE,FILTER('SUMMARY DATA'!H:H,'SUMMARY DATA'!D:D=$C1889)),"""")
  )
)"),"")</f>
        <v/>
      </c>
      <c r="I1889" s="6" t="str">
        <f>IFERROR(__xludf.DUMMYFUNCTION("IF(H1889="""","""",
SUM(ARRAYFORMULA(VALUE(SPLIT(H1889,CHAR(10)))))
)"),"")</f>
        <v/>
      </c>
      <c r="J1889" s="2" t="str">
        <f>IFERROR(__xludf.DUMMYFUNCTION("IFERROR(
  TEXTJOIN(CHAR(10),TRUE,FILTER('SUMMARY DATA'!I:I,'SUMMARY DATA'!A:A=$A1889,'SUMMARY DATA'!C:C=$B1889)),
  IF(
    OR(
      ISNUMBER(SEARCH(""CDM CASH DEPOSIT"",$C1889)),
      ISNUMBER(SEARCH(""CASH DEPOSIT"",$C1889)),
      COUNTIF('SUMMARY D"&amp;"ATA'!D:D,$C1889)&lt;&gt;1
    ),
    """",
    IFERROR(TEXTJOIN(CHAR(10),TRUE,FILTER('SUMMARY DATA'!I:I,'SUMMARY DATA'!D:D=$C1889)),"""")
  )
)"),"")</f>
        <v/>
      </c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</row>
    <row r="1890" ht="15.75" customHeight="1" spans="1:27">
      <c r="A1890" s="2"/>
      <c r="B1890" s="2"/>
      <c r="C1890" s="2"/>
      <c r="D1890" s="6"/>
      <c r="E1890" s="4" t="str">
        <f>IFERROR(__xludf.DUMMYFUNCTION("IFERROR(
  TEXTJOIN(CHAR(10),TRUE,FILTER('SUMMARY DATA'!E:E,'SUMMARY DATA'!A:A=$A1890,'SUMMARY DATA'!C:C=$B1890)),
  IF(
    OR(
      ISNUMBER(SEARCH(""CDM CASH DEPOSIT"",$C1890)),
      ISNUMBER(SEARCH(""CASH DEPOSIT"",$C1890)),
      COUNTIF('SUMMARY D"&amp;"ATA'!D:D,$C1890)&lt;&gt;1
    ),
    """",
    IFERROR(TEXTJOIN(CHAR(10),TRUE,FILTER('SUMMARY DATA'!E:E,'SUMMARY DATA'!D:D=$C1890)),"""")
  )
)"),"")</f>
        <v/>
      </c>
      <c r="F1890" s="2" t="str">
        <f>IFERROR(__xludf.DUMMYFUNCTION("IFERROR(
  TEXTJOIN(CHAR(10),TRUE,FILTER('SUMMARY DATA'!F:F,'SUMMARY DATA'!A:A=$A1890,'SUMMARY DATA'!C:C=$B1890)),
  IF(
    OR(
      ISNUMBER(SEARCH(""CDM CASH DEPOSIT"",$C1890)),
      ISNUMBER(SEARCH(""CASH DEPOSIT"",$C1890)),
      COUNTIF('SUMMARY D"&amp;"ATA'!D:D,$C1890)&lt;&gt;1
    ),
    """",
    IFERROR(TEXTJOIN(CHAR(10),TRUE,FILTER('SUMMARY DATA'!F:F,'SUMMARY DATA'!D:D=$C1890)),"""")
  )
)"),"")</f>
        <v/>
      </c>
      <c r="G1890" s="2" t="str">
        <f>IFERROR(__xludf.DUMMYFUNCTION("IFERROR(
  TEXTJOIN(CHAR(10),TRUE,FILTER('SUMMARY DATA'!G:G,'SUMMARY DATA'!A:A=$A1890,'SUMMARY DATA'!C:C=$B1890)),
  IF(
    OR(
      ISNUMBER(SEARCH(""CDM CASH DEPOSIT"",$C1890)),
      ISNUMBER(SEARCH(""CASH DEPOSIT"",$C1890)),
      COUNTIF('SUMMARY D"&amp;"ATA'!D:D,$C1890)&lt;&gt;1
    ),
    """",
    IFERROR(TEXTJOIN(CHAR(10),TRUE,FILTER('SUMMARY DATA'!G:G,'SUMMARY DATA'!D:D=$C1890)),"""")
  )
)"),"")</f>
        <v/>
      </c>
      <c r="H1890" s="6" t="str">
        <f>IFERROR(__xludf.DUMMYFUNCTION("IFERROR(
  TEXTJOIN(CHAR(10),TRUE,FILTER('SUMMARY DATA'!H:H,'SUMMARY DATA'!A:A=$A1890,'SUMMARY DATA'!C:C=$B1890)),
  IF(
    OR(
      ISNUMBER(SEARCH(""CDM CASH DEPOSIT"",$C1890)),
      ISNUMBER(SEARCH(""CASH DEPOSIT"",$C1890)),
      COUNTIF('SUMMARY D"&amp;"ATA'!D:D,$C1890)&lt;&gt;1
    ),
    """",
    IFERROR(TEXTJOIN(CHAR(10),TRUE,FILTER('SUMMARY DATA'!H:H,'SUMMARY DATA'!D:D=$C1890)),"""")
  )
)"),"")</f>
        <v/>
      </c>
      <c r="I1890" s="6" t="str">
        <f>IFERROR(__xludf.DUMMYFUNCTION("IF(H1890="""","""",
SUM(ARRAYFORMULA(VALUE(SPLIT(H1890,CHAR(10)))))
)"),"")</f>
        <v/>
      </c>
      <c r="J1890" s="2" t="str">
        <f>IFERROR(__xludf.DUMMYFUNCTION("IFERROR(
  TEXTJOIN(CHAR(10),TRUE,FILTER('SUMMARY DATA'!I:I,'SUMMARY DATA'!A:A=$A1890,'SUMMARY DATA'!C:C=$B1890)),
  IF(
    OR(
      ISNUMBER(SEARCH(""CDM CASH DEPOSIT"",$C1890)),
      ISNUMBER(SEARCH(""CASH DEPOSIT"",$C1890)),
      COUNTIF('SUMMARY D"&amp;"ATA'!D:D,$C1890)&lt;&gt;1
    ),
    """",
    IFERROR(TEXTJOIN(CHAR(10),TRUE,FILTER('SUMMARY DATA'!I:I,'SUMMARY DATA'!D:D=$C1890)),"""")
  )
)"),"")</f>
        <v/>
      </c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</row>
    <row r="1891" ht="15.75" customHeight="1" spans="1:27">
      <c r="A1891" s="2"/>
      <c r="B1891" s="2"/>
      <c r="C1891" s="2"/>
      <c r="D1891" s="6"/>
      <c r="E1891" s="4" t="str">
        <f>IFERROR(__xludf.DUMMYFUNCTION("IFERROR(
  TEXTJOIN(CHAR(10),TRUE,FILTER('SUMMARY DATA'!E:E,'SUMMARY DATA'!A:A=$A1891,'SUMMARY DATA'!C:C=$B1891)),
  IF(
    OR(
      ISNUMBER(SEARCH(""CDM CASH DEPOSIT"",$C1891)),
      ISNUMBER(SEARCH(""CASH DEPOSIT"",$C1891)),
      COUNTIF('SUMMARY D"&amp;"ATA'!D:D,$C1891)&lt;&gt;1
    ),
    """",
    IFERROR(TEXTJOIN(CHAR(10),TRUE,FILTER('SUMMARY DATA'!E:E,'SUMMARY DATA'!D:D=$C1891)),"""")
  )
)"),"")</f>
        <v/>
      </c>
      <c r="F1891" s="2" t="str">
        <f>IFERROR(__xludf.DUMMYFUNCTION("IFERROR(
  TEXTJOIN(CHAR(10),TRUE,FILTER('SUMMARY DATA'!F:F,'SUMMARY DATA'!A:A=$A1891,'SUMMARY DATA'!C:C=$B1891)),
  IF(
    OR(
      ISNUMBER(SEARCH(""CDM CASH DEPOSIT"",$C1891)),
      ISNUMBER(SEARCH(""CASH DEPOSIT"",$C1891)),
      COUNTIF('SUMMARY D"&amp;"ATA'!D:D,$C1891)&lt;&gt;1
    ),
    """",
    IFERROR(TEXTJOIN(CHAR(10),TRUE,FILTER('SUMMARY DATA'!F:F,'SUMMARY DATA'!D:D=$C1891)),"""")
  )
)"),"")</f>
        <v/>
      </c>
      <c r="G1891" s="2" t="str">
        <f>IFERROR(__xludf.DUMMYFUNCTION("IFERROR(
  TEXTJOIN(CHAR(10),TRUE,FILTER('SUMMARY DATA'!G:G,'SUMMARY DATA'!A:A=$A1891,'SUMMARY DATA'!C:C=$B1891)),
  IF(
    OR(
      ISNUMBER(SEARCH(""CDM CASH DEPOSIT"",$C1891)),
      ISNUMBER(SEARCH(""CASH DEPOSIT"",$C1891)),
      COUNTIF('SUMMARY D"&amp;"ATA'!D:D,$C1891)&lt;&gt;1
    ),
    """",
    IFERROR(TEXTJOIN(CHAR(10),TRUE,FILTER('SUMMARY DATA'!G:G,'SUMMARY DATA'!D:D=$C1891)),"""")
  )
)"),"")</f>
        <v/>
      </c>
      <c r="H1891" s="6" t="str">
        <f>IFERROR(__xludf.DUMMYFUNCTION("IFERROR(
  TEXTJOIN(CHAR(10),TRUE,FILTER('SUMMARY DATA'!H:H,'SUMMARY DATA'!A:A=$A1891,'SUMMARY DATA'!C:C=$B1891)),
  IF(
    OR(
      ISNUMBER(SEARCH(""CDM CASH DEPOSIT"",$C1891)),
      ISNUMBER(SEARCH(""CASH DEPOSIT"",$C1891)),
      COUNTIF('SUMMARY D"&amp;"ATA'!D:D,$C1891)&lt;&gt;1
    ),
    """",
    IFERROR(TEXTJOIN(CHAR(10),TRUE,FILTER('SUMMARY DATA'!H:H,'SUMMARY DATA'!D:D=$C1891)),"""")
  )
)"),"")</f>
        <v/>
      </c>
      <c r="I1891" s="6" t="str">
        <f>IFERROR(__xludf.DUMMYFUNCTION("IF(H1891="""","""",
SUM(ARRAYFORMULA(VALUE(SPLIT(H1891,CHAR(10)))))
)"),"")</f>
        <v/>
      </c>
      <c r="J1891" s="2" t="str">
        <f>IFERROR(__xludf.DUMMYFUNCTION("IFERROR(
  TEXTJOIN(CHAR(10),TRUE,FILTER('SUMMARY DATA'!I:I,'SUMMARY DATA'!A:A=$A1891,'SUMMARY DATA'!C:C=$B1891)),
  IF(
    OR(
      ISNUMBER(SEARCH(""CDM CASH DEPOSIT"",$C1891)),
      ISNUMBER(SEARCH(""CASH DEPOSIT"",$C1891)),
      COUNTIF('SUMMARY D"&amp;"ATA'!D:D,$C1891)&lt;&gt;1
    ),
    """",
    IFERROR(TEXTJOIN(CHAR(10),TRUE,FILTER('SUMMARY DATA'!I:I,'SUMMARY DATA'!D:D=$C1891)),"""")
  )
)"),"")</f>
        <v/>
      </c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</row>
    <row r="1892" ht="15.75" customHeight="1" spans="1:27">
      <c r="A1892" s="2"/>
      <c r="B1892" s="2"/>
      <c r="C1892" s="2"/>
      <c r="D1892" s="6"/>
      <c r="E1892" s="4" t="str">
        <f>IFERROR(__xludf.DUMMYFUNCTION("IFERROR(
  TEXTJOIN(CHAR(10),TRUE,FILTER('SUMMARY DATA'!E:E,'SUMMARY DATA'!A:A=$A1892,'SUMMARY DATA'!C:C=$B1892)),
  IF(
    OR(
      ISNUMBER(SEARCH(""CDM CASH DEPOSIT"",$C1892)),
      ISNUMBER(SEARCH(""CASH DEPOSIT"",$C1892)),
      COUNTIF('SUMMARY D"&amp;"ATA'!D:D,$C1892)&lt;&gt;1
    ),
    """",
    IFERROR(TEXTJOIN(CHAR(10),TRUE,FILTER('SUMMARY DATA'!E:E,'SUMMARY DATA'!D:D=$C1892)),"""")
  )
)"),"")</f>
        <v/>
      </c>
      <c r="F1892" s="2" t="str">
        <f>IFERROR(__xludf.DUMMYFUNCTION("IFERROR(
  TEXTJOIN(CHAR(10),TRUE,FILTER('SUMMARY DATA'!F:F,'SUMMARY DATA'!A:A=$A1892,'SUMMARY DATA'!C:C=$B1892)),
  IF(
    OR(
      ISNUMBER(SEARCH(""CDM CASH DEPOSIT"",$C1892)),
      ISNUMBER(SEARCH(""CASH DEPOSIT"",$C1892)),
      COUNTIF('SUMMARY D"&amp;"ATA'!D:D,$C1892)&lt;&gt;1
    ),
    """",
    IFERROR(TEXTJOIN(CHAR(10),TRUE,FILTER('SUMMARY DATA'!F:F,'SUMMARY DATA'!D:D=$C1892)),"""")
  )
)"),"")</f>
        <v/>
      </c>
      <c r="G1892" s="2" t="str">
        <f>IFERROR(__xludf.DUMMYFUNCTION("IFERROR(
  TEXTJOIN(CHAR(10),TRUE,FILTER('SUMMARY DATA'!G:G,'SUMMARY DATA'!A:A=$A1892,'SUMMARY DATA'!C:C=$B1892)),
  IF(
    OR(
      ISNUMBER(SEARCH(""CDM CASH DEPOSIT"",$C1892)),
      ISNUMBER(SEARCH(""CASH DEPOSIT"",$C1892)),
      COUNTIF('SUMMARY D"&amp;"ATA'!D:D,$C1892)&lt;&gt;1
    ),
    """",
    IFERROR(TEXTJOIN(CHAR(10),TRUE,FILTER('SUMMARY DATA'!G:G,'SUMMARY DATA'!D:D=$C1892)),"""")
  )
)"),"")</f>
        <v/>
      </c>
      <c r="H1892" s="6" t="str">
        <f>IFERROR(__xludf.DUMMYFUNCTION("IFERROR(
  TEXTJOIN(CHAR(10),TRUE,FILTER('SUMMARY DATA'!H:H,'SUMMARY DATA'!A:A=$A1892,'SUMMARY DATA'!C:C=$B1892)),
  IF(
    OR(
      ISNUMBER(SEARCH(""CDM CASH DEPOSIT"",$C1892)),
      ISNUMBER(SEARCH(""CASH DEPOSIT"",$C1892)),
      COUNTIF('SUMMARY D"&amp;"ATA'!D:D,$C1892)&lt;&gt;1
    ),
    """",
    IFERROR(TEXTJOIN(CHAR(10),TRUE,FILTER('SUMMARY DATA'!H:H,'SUMMARY DATA'!D:D=$C1892)),"""")
  )
)"),"")</f>
        <v/>
      </c>
      <c r="I1892" s="6" t="str">
        <f>IFERROR(__xludf.DUMMYFUNCTION("IF(H1892="""","""",
SUM(ARRAYFORMULA(VALUE(SPLIT(H1892,CHAR(10)))))
)"),"")</f>
        <v/>
      </c>
      <c r="J1892" s="2" t="str">
        <f>IFERROR(__xludf.DUMMYFUNCTION("IFERROR(
  TEXTJOIN(CHAR(10),TRUE,FILTER('SUMMARY DATA'!I:I,'SUMMARY DATA'!A:A=$A1892,'SUMMARY DATA'!C:C=$B1892)),
  IF(
    OR(
      ISNUMBER(SEARCH(""CDM CASH DEPOSIT"",$C1892)),
      ISNUMBER(SEARCH(""CASH DEPOSIT"",$C1892)),
      COUNTIF('SUMMARY D"&amp;"ATA'!D:D,$C1892)&lt;&gt;1
    ),
    """",
    IFERROR(TEXTJOIN(CHAR(10),TRUE,FILTER('SUMMARY DATA'!I:I,'SUMMARY DATA'!D:D=$C1892)),"""")
  )
)"),"")</f>
        <v/>
      </c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</row>
    <row r="1893" ht="15.75" customHeight="1" spans="1:27">
      <c r="A1893" s="2"/>
      <c r="B1893" s="2"/>
      <c r="C1893" s="2"/>
      <c r="D1893" s="6"/>
      <c r="E1893" s="4" t="str">
        <f>IFERROR(__xludf.DUMMYFUNCTION("IFERROR(
  TEXTJOIN(CHAR(10),TRUE,FILTER('SUMMARY DATA'!E:E,'SUMMARY DATA'!A:A=$A1893,'SUMMARY DATA'!C:C=$B1893)),
  IF(
    OR(
      ISNUMBER(SEARCH(""CDM CASH DEPOSIT"",$C1893)),
      ISNUMBER(SEARCH(""CASH DEPOSIT"",$C1893)),
      COUNTIF('SUMMARY D"&amp;"ATA'!D:D,$C1893)&lt;&gt;1
    ),
    """",
    IFERROR(TEXTJOIN(CHAR(10),TRUE,FILTER('SUMMARY DATA'!E:E,'SUMMARY DATA'!D:D=$C1893)),"""")
  )
)"),"")</f>
        <v/>
      </c>
      <c r="F1893" s="2" t="str">
        <f>IFERROR(__xludf.DUMMYFUNCTION("IFERROR(
  TEXTJOIN(CHAR(10),TRUE,FILTER('SUMMARY DATA'!F:F,'SUMMARY DATA'!A:A=$A1893,'SUMMARY DATA'!C:C=$B1893)),
  IF(
    OR(
      ISNUMBER(SEARCH(""CDM CASH DEPOSIT"",$C1893)),
      ISNUMBER(SEARCH(""CASH DEPOSIT"",$C1893)),
      COUNTIF('SUMMARY D"&amp;"ATA'!D:D,$C1893)&lt;&gt;1
    ),
    """",
    IFERROR(TEXTJOIN(CHAR(10),TRUE,FILTER('SUMMARY DATA'!F:F,'SUMMARY DATA'!D:D=$C1893)),"""")
  )
)"),"")</f>
        <v/>
      </c>
      <c r="G1893" s="2" t="str">
        <f>IFERROR(__xludf.DUMMYFUNCTION("IFERROR(
  TEXTJOIN(CHAR(10),TRUE,FILTER('SUMMARY DATA'!G:G,'SUMMARY DATA'!A:A=$A1893,'SUMMARY DATA'!C:C=$B1893)),
  IF(
    OR(
      ISNUMBER(SEARCH(""CDM CASH DEPOSIT"",$C1893)),
      ISNUMBER(SEARCH(""CASH DEPOSIT"",$C1893)),
      COUNTIF('SUMMARY D"&amp;"ATA'!D:D,$C1893)&lt;&gt;1
    ),
    """",
    IFERROR(TEXTJOIN(CHAR(10),TRUE,FILTER('SUMMARY DATA'!G:G,'SUMMARY DATA'!D:D=$C1893)),"""")
  )
)"),"")</f>
        <v/>
      </c>
      <c r="H1893" s="6" t="str">
        <f>IFERROR(__xludf.DUMMYFUNCTION("IFERROR(
  TEXTJOIN(CHAR(10),TRUE,FILTER('SUMMARY DATA'!H:H,'SUMMARY DATA'!A:A=$A1893,'SUMMARY DATA'!C:C=$B1893)),
  IF(
    OR(
      ISNUMBER(SEARCH(""CDM CASH DEPOSIT"",$C1893)),
      ISNUMBER(SEARCH(""CASH DEPOSIT"",$C1893)),
      COUNTIF('SUMMARY D"&amp;"ATA'!D:D,$C1893)&lt;&gt;1
    ),
    """",
    IFERROR(TEXTJOIN(CHAR(10),TRUE,FILTER('SUMMARY DATA'!H:H,'SUMMARY DATA'!D:D=$C1893)),"""")
  )
)"),"")</f>
        <v/>
      </c>
      <c r="I1893" s="6" t="str">
        <f>IFERROR(__xludf.DUMMYFUNCTION("IF(H1893="""","""",
SUM(ARRAYFORMULA(VALUE(SPLIT(H1893,CHAR(10)))))
)"),"")</f>
        <v/>
      </c>
      <c r="J1893" s="2" t="str">
        <f>IFERROR(__xludf.DUMMYFUNCTION("IFERROR(
  TEXTJOIN(CHAR(10),TRUE,FILTER('SUMMARY DATA'!I:I,'SUMMARY DATA'!A:A=$A1893,'SUMMARY DATA'!C:C=$B1893)),
  IF(
    OR(
      ISNUMBER(SEARCH(""CDM CASH DEPOSIT"",$C1893)),
      ISNUMBER(SEARCH(""CASH DEPOSIT"",$C1893)),
      COUNTIF('SUMMARY D"&amp;"ATA'!D:D,$C1893)&lt;&gt;1
    ),
    """",
    IFERROR(TEXTJOIN(CHAR(10),TRUE,FILTER('SUMMARY DATA'!I:I,'SUMMARY DATA'!D:D=$C1893)),"""")
  )
)"),"")</f>
        <v/>
      </c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</row>
    <row r="1894" ht="15.75" customHeight="1" spans="1:27">
      <c r="A1894" s="2"/>
      <c r="B1894" s="2"/>
      <c r="C1894" s="2"/>
      <c r="D1894" s="6"/>
      <c r="E1894" s="4" t="str">
        <f>IFERROR(__xludf.DUMMYFUNCTION("IFERROR(
  TEXTJOIN(CHAR(10),TRUE,FILTER('SUMMARY DATA'!E:E,'SUMMARY DATA'!A:A=$A1894,'SUMMARY DATA'!C:C=$B1894)),
  IF(
    OR(
      ISNUMBER(SEARCH(""CDM CASH DEPOSIT"",$C1894)),
      ISNUMBER(SEARCH(""CASH DEPOSIT"",$C1894)),
      COUNTIF('SUMMARY D"&amp;"ATA'!D:D,$C1894)&lt;&gt;1
    ),
    """",
    IFERROR(TEXTJOIN(CHAR(10),TRUE,FILTER('SUMMARY DATA'!E:E,'SUMMARY DATA'!D:D=$C1894)),"""")
  )
)"),"")</f>
        <v/>
      </c>
      <c r="F1894" s="2" t="str">
        <f>IFERROR(__xludf.DUMMYFUNCTION("IFERROR(
  TEXTJOIN(CHAR(10),TRUE,FILTER('SUMMARY DATA'!F:F,'SUMMARY DATA'!A:A=$A1894,'SUMMARY DATA'!C:C=$B1894)),
  IF(
    OR(
      ISNUMBER(SEARCH(""CDM CASH DEPOSIT"",$C1894)),
      ISNUMBER(SEARCH(""CASH DEPOSIT"",$C1894)),
      COUNTIF('SUMMARY D"&amp;"ATA'!D:D,$C1894)&lt;&gt;1
    ),
    """",
    IFERROR(TEXTJOIN(CHAR(10),TRUE,FILTER('SUMMARY DATA'!F:F,'SUMMARY DATA'!D:D=$C1894)),"""")
  )
)"),"")</f>
        <v/>
      </c>
      <c r="G1894" s="2" t="str">
        <f>IFERROR(__xludf.DUMMYFUNCTION("IFERROR(
  TEXTJOIN(CHAR(10),TRUE,FILTER('SUMMARY DATA'!G:G,'SUMMARY DATA'!A:A=$A1894,'SUMMARY DATA'!C:C=$B1894)),
  IF(
    OR(
      ISNUMBER(SEARCH(""CDM CASH DEPOSIT"",$C1894)),
      ISNUMBER(SEARCH(""CASH DEPOSIT"",$C1894)),
      COUNTIF('SUMMARY D"&amp;"ATA'!D:D,$C1894)&lt;&gt;1
    ),
    """",
    IFERROR(TEXTJOIN(CHAR(10),TRUE,FILTER('SUMMARY DATA'!G:G,'SUMMARY DATA'!D:D=$C1894)),"""")
  )
)"),"")</f>
        <v/>
      </c>
      <c r="H1894" s="6" t="str">
        <f>IFERROR(__xludf.DUMMYFUNCTION("IFERROR(
  TEXTJOIN(CHAR(10),TRUE,FILTER('SUMMARY DATA'!H:H,'SUMMARY DATA'!A:A=$A1894,'SUMMARY DATA'!C:C=$B1894)),
  IF(
    OR(
      ISNUMBER(SEARCH(""CDM CASH DEPOSIT"",$C1894)),
      ISNUMBER(SEARCH(""CASH DEPOSIT"",$C1894)),
      COUNTIF('SUMMARY D"&amp;"ATA'!D:D,$C1894)&lt;&gt;1
    ),
    """",
    IFERROR(TEXTJOIN(CHAR(10),TRUE,FILTER('SUMMARY DATA'!H:H,'SUMMARY DATA'!D:D=$C1894)),"""")
  )
)"),"")</f>
        <v/>
      </c>
      <c r="I1894" s="6" t="str">
        <f>IFERROR(__xludf.DUMMYFUNCTION("IF(H1894="""","""",
SUM(ARRAYFORMULA(VALUE(SPLIT(H1894,CHAR(10)))))
)"),"")</f>
        <v/>
      </c>
      <c r="J1894" s="2" t="str">
        <f>IFERROR(__xludf.DUMMYFUNCTION("IFERROR(
  TEXTJOIN(CHAR(10),TRUE,FILTER('SUMMARY DATA'!I:I,'SUMMARY DATA'!A:A=$A1894,'SUMMARY DATA'!C:C=$B1894)),
  IF(
    OR(
      ISNUMBER(SEARCH(""CDM CASH DEPOSIT"",$C1894)),
      ISNUMBER(SEARCH(""CASH DEPOSIT"",$C1894)),
      COUNTIF('SUMMARY D"&amp;"ATA'!D:D,$C1894)&lt;&gt;1
    ),
    """",
    IFERROR(TEXTJOIN(CHAR(10),TRUE,FILTER('SUMMARY DATA'!I:I,'SUMMARY DATA'!D:D=$C1894)),"""")
  )
)"),"")</f>
        <v/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 ht="15.75" customHeight="1" spans="1:27">
      <c r="A1895" s="2"/>
      <c r="B1895" s="2"/>
      <c r="C1895" s="2"/>
      <c r="D1895" s="6"/>
      <c r="E1895" s="4" t="str">
        <f>IFERROR(__xludf.DUMMYFUNCTION("IFERROR(
  TEXTJOIN(CHAR(10),TRUE,FILTER('SUMMARY DATA'!E:E,'SUMMARY DATA'!A:A=$A1895,'SUMMARY DATA'!C:C=$B1895)),
  IF(
    OR(
      ISNUMBER(SEARCH(""CDM CASH DEPOSIT"",$C1895)),
      ISNUMBER(SEARCH(""CASH DEPOSIT"",$C1895)),
      COUNTIF('SUMMARY D"&amp;"ATA'!D:D,$C1895)&lt;&gt;1
    ),
    """",
    IFERROR(TEXTJOIN(CHAR(10),TRUE,FILTER('SUMMARY DATA'!E:E,'SUMMARY DATA'!D:D=$C1895)),"""")
  )
)"),"")</f>
        <v/>
      </c>
      <c r="F1895" s="2" t="str">
        <f>IFERROR(__xludf.DUMMYFUNCTION("IFERROR(
  TEXTJOIN(CHAR(10),TRUE,FILTER('SUMMARY DATA'!F:F,'SUMMARY DATA'!A:A=$A1895,'SUMMARY DATA'!C:C=$B1895)),
  IF(
    OR(
      ISNUMBER(SEARCH(""CDM CASH DEPOSIT"",$C1895)),
      ISNUMBER(SEARCH(""CASH DEPOSIT"",$C1895)),
      COUNTIF('SUMMARY D"&amp;"ATA'!D:D,$C1895)&lt;&gt;1
    ),
    """",
    IFERROR(TEXTJOIN(CHAR(10),TRUE,FILTER('SUMMARY DATA'!F:F,'SUMMARY DATA'!D:D=$C1895)),"""")
  )
)"),"")</f>
        <v/>
      </c>
      <c r="G1895" s="2" t="str">
        <f>IFERROR(__xludf.DUMMYFUNCTION("IFERROR(
  TEXTJOIN(CHAR(10),TRUE,FILTER('SUMMARY DATA'!G:G,'SUMMARY DATA'!A:A=$A1895,'SUMMARY DATA'!C:C=$B1895)),
  IF(
    OR(
      ISNUMBER(SEARCH(""CDM CASH DEPOSIT"",$C1895)),
      ISNUMBER(SEARCH(""CASH DEPOSIT"",$C1895)),
      COUNTIF('SUMMARY D"&amp;"ATA'!D:D,$C1895)&lt;&gt;1
    ),
    """",
    IFERROR(TEXTJOIN(CHAR(10),TRUE,FILTER('SUMMARY DATA'!G:G,'SUMMARY DATA'!D:D=$C1895)),"""")
  )
)"),"")</f>
        <v/>
      </c>
      <c r="H1895" s="6" t="str">
        <f>IFERROR(__xludf.DUMMYFUNCTION("IFERROR(
  TEXTJOIN(CHAR(10),TRUE,FILTER('SUMMARY DATA'!H:H,'SUMMARY DATA'!A:A=$A1895,'SUMMARY DATA'!C:C=$B1895)),
  IF(
    OR(
      ISNUMBER(SEARCH(""CDM CASH DEPOSIT"",$C1895)),
      ISNUMBER(SEARCH(""CASH DEPOSIT"",$C1895)),
      COUNTIF('SUMMARY D"&amp;"ATA'!D:D,$C1895)&lt;&gt;1
    ),
    """",
    IFERROR(TEXTJOIN(CHAR(10),TRUE,FILTER('SUMMARY DATA'!H:H,'SUMMARY DATA'!D:D=$C1895)),"""")
  )
)"),"")</f>
        <v/>
      </c>
      <c r="I1895" s="6" t="str">
        <f>IFERROR(__xludf.DUMMYFUNCTION("IF(H1895="""","""",
SUM(ARRAYFORMULA(VALUE(SPLIT(H1895,CHAR(10)))))
)"),"")</f>
        <v/>
      </c>
      <c r="J1895" s="2" t="str">
        <f>IFERROR(__xludf.DUMMYFUNCTION("IFERROR(
  TEXTJOIN(CHAR(10),TRUE,FILTER('SUMMARY DATA'!I:I,'SUMMARY DATA'!A:A=$A1895,'SUMMARY DATA'!C:C=$B1895)),
  IF(
    OR(
      ISNUMBER(SEARCH(""CDM CASH DEPOSIT"",$C1895)),
      ISNUMBER(SEARCH(""CASH DEPOSIT"",$C1895)),
      COUNTIF('SUMMARY D"&amp;"ATA'!D:D,$C1895)&lt;&gt;1
    ),
    """",
    IFERROR(TEXTJOIN(CHAR(10),TRUE,FILTER('SUMMARY DATA'!I:I,'SUMMARY DATA'!D:D=$C1895)),"""")
  )
)"),"")</f>
        <v/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 ht="15.75" customHeight="1" spans="1:27">
      <c r="A1896" s="2"/>
      <c r="B1896" s="2"/>
      <c r="C1896" s="2"/>
      <c r="D1896" s="6"/>
      <c r="E1896" s="4" t="str">
        <f>IFERROR(__xludf.DUMMYFUNCTION("IFERROR(
  TEXTJOIN(CHAR(10),TRUE,FILTER('SUMMARY DATA'!E:E,'SUMMARY DATA'!A:A=$A1896,'SUMMARY DATA'!C:C=$B1896)),
  IF(
    OR(
      ISNUMBER(SEARCH(""CDM CASH DEPOSIT"",$C1896)),
      ISNUMBER(SEARCH(""CASH DEPOSIT"",$C1896)),
      COUNTIF('SUMMARY D"&amp;"ATA'!D:D,$C1896)&lt;&gt;1
    ),
    """",
    IFERROR(TEXTJOIN(CHAR(10),TRUE,FILTER('SUMMARY DATA'!E:E,'SUMMARY DATA'!D:D=$C1896)),"""")
  )
)"),"")</f>
        <v/>
      </c>
      <c r="F1896" s="2" t="str">
        <f>IFERROR(__xludf.DUMMYFUNCTION("IFERROR(
  TEXTJOIN(CHAR(10),TRUE,FILTER('SUMMARY DATA'!F:F,'SUMMARY DATA'!A:A=$A1896,'SUMMARY DATA'!C:C=$B1896)),
  IF(
    OR(
      ISNUMBER(SEARCH(""CDM CASH DEPOSIT"",$C1896)),
      ISNUMBER(SEARCH(""CASH DEPOSIT"",$C1896)),
      COUNTIF('SUMMARY D"&amp;"ATA'!D:D,$C1896)&lt;&gt;1
    ),
    """",
    IFERROR(TEXTJOIN(CHAR(10),TRUE,FILTER('SUMMARY DATA'!F:F,'SUMMARY DATA'!D:D=$C1896)),"""")
  )
)"),"")</f>
        <v/>
      </c>
      <c r="G1896" s="2" t="str">
        <f>IFERROR(__xludf.DUMMYFUNCTION("IFERROR(
  TEXTJOIN(CHAR(10),TRUE,FILTER('SUMMARY DATA'!G:G,'SUMMARY DATA'!A:A=$A1896,'SUMMARY DATA'!C:C=$B1896)),
  IF(
    OR(
      ISNUMBER(SEARCH(""CDM CASH DEPOSIT"",$C1896)),
      ISNUMBER(SEARCH(""CASH DEPOSIT"",$C1896)),
      COUNTIF('SUMMARY D"&amp;"ATA'!D:D,$C1896)&lt;&gt;1
    ),
    """",
    IFERROR(TEXTJOIN(CHAR(10),TRUE,FILTER('SUMMARY DATA'!G:G,'SUMMARY DATA'!D:D=$C1896)),"""")
  )
)"),"")</f>
        <v/>
      </c>
      <c r="H1896" s="6" t="str">
        <f>IFERROR(__xludf.DUMMYFUNCTION("IFERROR(
  TEXTJOIN(CHAR(10),TRUE,FILTER('SUMMARY DATA'!H:H,'SUMMARY DATA'!A:A=$A1896,'SUMMARY DATA'!C:C=$B1896)),
  IF(
    OR(
      ISNUMBER(SEARCH(""CDM CASH DEPOSIT"",$C1896)),
      ISNUMBER(SEARCH(""CASH DEPOSIT"",$C1896)),
      COUNTIF('SUMMARY D"&amp;"ATA'!D:D,$C1896)&lt;&gt;1
    ),
    """",
    IFERROR(TEXTJOIN(CHAR(10),TRUE,FILTER('SUMMARY DATA'!H:H,'SUMMARY DATA'!D:D=$C1896)),"""")
  )
)"),"")</f>
        <v/>
      </c>
      <c r="I1896" s="6" t="str">
        <f>IFERROR(__xludf.DUMMYFUNCTION("IF(H1896="""","""",
SUM(ARRAYFORMULA(VALUE(SPLIT(H1896,CHAR(10)))))
)"),"")</f>
        <v/>
      </c>
      <c r="J1896" s="2" t="str">
        <f>IFERROR(__xludf.DUMMYFUNCTION("IFERROR(
  TEXTJOIN(CHAR(10),TRUE,FILTER('SUMMARY DATA'!I:I,'SUMMARY DATA'!A:A=$A1896,'SUMMARY DATA'!C:C=$B1896)),
  IF(
    OR(
      ISNUMBER(SEARCH(""CDM CASH DEPOSIT"",$C1896)),
      ISNUMBER(SEARCH(""CASH DEPOSIT"",$C1896)),
      COUNTIF('SUMMARY D"&amp;"ATA'!D:D,$C1896)&lt;&gt;1
    ),
    """",
    IFERROR(TEXTJOIN(CHAR(10),TRUE,FILTER('SUMMARY DATA'!I:I,'SUMMARY DATA'!D:D=$C1896)),"""")
  )
)"),"")</f>
        <v/>
      </c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</row>
    <row r="1897" ht="15.75" customHeight="1" spans="1:27">
      <c r="A1897" s="2"/>
      <c r="B1897" s="2"/>
      <c r="C1897" s="2"/>
      <c r="D1897" s="6"/>
      <c r="E1897" s="4" t="str">
        <f>IFERROR(__xludf.DUMMYFUNCTION("IFERROR(
  TEXTJOIN(CHAR(10),TRUE,FILTER('SUMMARY DATA'!E:E,'SUMMARY DATA'!A:A=$A1897,'SUMMARY DATA'!C:C=$B1897)),
  IF(
    OR(
      ISNUMBER(SEARCH(""CDM CASH DEPOSIT"",$C1897)),
      ISNUMBER(SEARCH(""CASH DEPOSIT"",$C1897)),
      COUNTIF('SUMMARY D"&amp;"ATA'!D:D,$C1897)&lt;&gt;1
    ),
    """",
    IFERROR(TEXTJOIN(CHAR(10),TRUE,FILTER('SUMMARY DATA'!E:E,'SUMMARY DATA'!D:D=$C1897)),"""")
  )
)"),"")</f>
        <v/>
      </c>
      <c r="F1897" s="2" t="str">
        <f>IFERROR(__xludf.DUMMYFUNCTION("IFERROR(
  TEXTJOIN(CHAR(10),TRUE,FILTER('SUMMARY DATA'!F:F,'SUMMARY DATA'!A:A=$A1897,'SUMMARY DATA'!C:C=$B1897)),
  IF(
    OR(
      ISNUMBER(SEARCH(""CDM CASH DEPOSIT"",$C1897)),
      ISNUMBER(SEARCH(""CASH DEPOSIT"",$C1897)),
      COUNTIF('SUMMARY D"&amp;"ATA'!D:D,$C1897)&lt;&gt;1
    ),
    """",
    IFERROR(TEXTJOIN(CHAR(10),TRUE,FILTER('SUMMARY DATA'!F:F,'SUMMARY DATA'!D:D=$C1897)),"""")
  )
)"),"")</f>
        <v/>
      </c>
      <c r="G1897" s="2" t="str">
        <f>IFERROR(__xludf.DUMMYFUNCTION("IFERROR(
  TEXTJOIN(CHAR(10),TRUE,FILTER('SUMMARY DATA'!G:G,'SUMMARY DATA'!A:A=$A1897,'SUMMARY DATA'!C:C=$B1897)),
  IF(
    OR(
      ISNUMBER(SEARCH(""CDM CASH DEPOSIT"",$C1897)),
      ISNUMBER(SEARCH(""CASH DEPOSIT"",$C1897)),
      COUNTIF('SUMMARY D"&amp;"ATA'!D:D,$C1897)&lt;&gt;1
    ),
    """",
    IFERROR(TEXTJOIN(CHAR(10),TRUE,FILTER('SUMMARY DATA'!G:G,'SUMMARY DATA'!D:D=$C1897)),"""")
  )
)"),"")</f>
        <v/>
      </c>
      <c r="H1897" s="6" t="str">
        <f>IFERROR(__xludf.DUMMYFUNCTION("IFERROR(
  TEXTJOIN(CHAR(10),TRUE,FILTER('SUMMARY DATA'!H:H,'SUMMARY DATA'!A:A=$A1897,'SUMMARY DATA'!C:C=$B1897)),
  IF(
    OR(
      ISNUMBER(SEARCH(""CDM CASH DEPOSIT"",$C1897)),
      ISNUMBER(SEARCH(""CASH DEPOSIT"",$C1897)),
      COUNTIF('SUMMARY D"&amp;"ATA'!D:D,$C1897)&lt;&gt;1
    ),
    """",
    IFERROR(TEXTJOIN(CHAR(10),TRUE,FILTER('SUMMARY DATA'!H:H,'SUMMARY DATA'!D:D=$C1897)),"""")
  )
)"),"")</f>
        <v/>
      </c>
      <c r="I1897" s="6" t="str">
        <f>IFERROR(__xludf.DUMMYFUNCTION("IF(H1897="""","""",
SUM(ARRAYFORMULA(VALUE(SPLIT(H1897,CHAR(10)))))
)"),"")</f>
        <v/>
      </c>
      <c r="J1897" s="2" t="str">
        <f>IFERROR(__xludf.DUMMYFUNCTION("IFERROR(
  TEXTJOIN(CHAR(10),TRUE,FILTER('SUMMARY DATA'!I:I,'SUMMARY DATA'!A:A=$A1897,'SUMMARY DATA'!C:C=$B1897)),
  IF(
    OR(
      ISNUMBER(SEARCH(""CDM CASH DEPOSIT"",$C1897)),
      ISNUMBER(SEARCH(""CASH DEPOSIT"",$C1897)),
      COUNTIF('SUMMARY D"&amp;"ATA'!D:D,$C1897)&lt;&gt;1
    ),
    """",
    IFERROR(TEXTJOIN(CHAR(10),TRUE,FILTER('SUMMARY DATA'!I:I,'SUMMARY DATA'!D:D=$C1897)),"""")
  )
)"),"")</f>
        <v/>
      </c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</row>
    <row r="1898" ht="15.75" customHeight="1" spans="1:27">
      <c r="A1898" s="2"/>
      <c r="B1898" s="2"/>
      <c r="C1898" s="2"/>
      <c r="D1898" s="6"/>
      <c r="E1898" s="4" t="str">
        <f>IFERROR(__xludf.DUMMYFUNCTION("IFERROR(
  TEXTJOIN(CHAR(10),TRUE,FILTER('SUMMARY DATA'!E:E,'SUMMARY DATA'!A:A=$A1898,'SUMMARY DATA'!C:C=$B1898)),
  IF(
    OR(
      ISNUMBER(SEARCH(""CDM CASH DEPOSIT"",$C1898)),
      ISNUMBER(SEARCH(""CASH DEPOSIT"",$C1898)),
      COUNTIF('SUMMARY D"&amp;"ATA'!D:D,$C1898)&lt;&gt;1
    ),
    """",
    IFERROR(TEXTJOIN(CHAR(10),TRUE,FILTER('SUMMARY DATA'!E:E,'SUMMARY DATA'!D:D=$C1898)),"""")
  )
)"),"")</f>
        <v/>
      </c>
      <c r="F1898" s="2" t="str">
        <f>IFERROR(__xludf.DUMMYFUNCTION("IFERROR(
  TEXTJOIN(CHAR(10),TRUE,FILTER('SUMMARY DATA'!F:F,'SUMMARY DATA'!A:A=$A1898,'SUMMARY DATA'!C:C=$B1898)),
  IF(
    OR(
      ISNUMBER(SEARCH(""CDM CASH DEPOSIT"",$C1898)),
      ISNUMBER(SEARCH(""CASH DEPOSIT"",$C1898)),
      COUNTIF('SUMMARY D"&amp;"ATA'!D:D,$C1898)&lt;&gt;1
    ),
    """",
    IFERROR(TEXTJOIN(CHAR(10),TRUE,FILTER('SUMMARY DATA'!F:F,'SUMMARY DATA'!D:D=$C1898)),"""")
  )
)"),"")</f>
        <v/>
      </c>
      <c r="G1898" s="2" t="str">
        <f>IFERROR(__xludf.DUMMYFUNCTION("IFERROR(
  TEXTJOIN(CHAR(10),TRUE,FILTER('SUMMARY DATA'!G:G,'SUMMARY DATA'!A:A=$A1898,'SUMMARY DATA'!C:C=$B1898)),
  IF(
    OR(
      ISNUMBER(SEARCH(""CDM CASH DEPOSIT"",$C1898)),
      ISNUMBER(SEARCH(""CASH DEPOSIT"",$C1898)),
      COUNTIF('SUMMARY D"&amp;"ATA'!D:D,$C1898)&lt;&gt;1
    ),
    """",
    IFERROR(TEXTJOIN(CHAR(10),TRUE,FILTER('SUMMARY DATA'!G:G,'SUMMARY DATA'!D:D=$C1898)),"""")
  )
)"),"")</f>
        <v/>
      </c>
      <c r="H1898" s="6" t="str">
        <f>IFERROR(__xludf.DUMMYFUNCTION("IFERROR(
  TEXTJOIN(CHAR(10),TRUE,FILTER('SUMMARY DATA'!H:H,'SUMMARY DATA'!A:A=$A1898,'SUMMARY DATA'!C:C=$B1898)),
  IF(
    OR(
      ISNUMBER(SEARCH(""CDM CASH DEPOSIT"",$C1898)),
      ISNUMBER(SEARCH(""CASH DEPOSIT"",$C1898)),
      COUNTIF('SUMMARY D"&amp;"ATA'!D:D,$C1898)&lt;&gt;1
    ),
    """",
    IFERROR(TEXTJOIN(CHAR(10),TRUE,FILTER('SUMMARY DATA'!H:H,'SUMMARY DATA'!D:D=$C1898)),"""")
  )
)"),"")</f>
        <v/>
      </c>
      <c r="I1898" s="6" t="str">
        <f>IFERROR(__xludf.DUMMYFUNCTION("IF(H1898="""","""",
SUM(ARRAYFORMULA(VALUE(SPLIT(H1898,CHAR(10)))))
)"),"")</f>
        <v/>
      </c>
      <c r="J1898" s="2" t="str">
        <f>IFERROR(__xludf.DUMMYFUNCTION("IFERROR(
  TEXTJOIN(CHAR(10),TRUE,FILTER('SUMMARY DATA'!I:I,'SUMMARY DATA'!A:A=$A1898,'SUMMARY DATA'!C:C=$B1898)),
  IF(
    OR(
      ISNUMBER(SEARCH(""CDM CASH DEPOSIT"",$C1898)),
      ISNUMBER(SEARCH(""CASH DEPOSIT"",$C1898)),
      COUNTIF('SUMMARY D"&amp;"ATA'!D:D,$C1898)&lt;&gt;1
    ),
    """",
    IFERROR(TEXTJOIN(CHAR(10),TRUE,FILTER('SUMMARY DATA'!I:I,'SUMMARY DATA'!D:D=$C1898)),"""")
  )
)"),"")</f>
        <v/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</row>
    <row r="1899" ht="15.75" customHeight="1" spans="1:27">
      <c r="A1899" s="2"/>
      <c r="B1899" s="2"/>
      <c r="C1899" s="2"/>
      <c r="D1899" s="6"/>
      <c r="E1899" s="4" t="str">
        <f>IFERROR(__xludf.DUMMYFUNCTION("IFERROR(
  TEXTJOIN(CHAR(10),TRUE,FILTER('SUMMARY DATA'!E:E,'SUMMARY DATA'!A:A=$A1899,'SUMMARY DATA'!C:C=$B1899)),
  IF(
    OR(
      ISNUMBER(SEARCH(""CDM CASH DEPOSIT"",$C1899)),
      ISNUMBER(SEARCH(""CASH DEPOSIT"",$C1899)),
      COUNTIF('SUMMARY D"&amp;"ATA'!D:D,$C1899)&lt;&gt;1
    ),
    """",
    IFERROR(TEXTJOIN(CHAR(10),TRUE,FILTER('SUMMARY DATA'!E:E,'SUMMARY DATA'!D:D=$C1899)),"""")
  )
)"),"")</f>
        <v/>
      </c>
      <c r="F1899" s="2" t="str">
        <f>IFERROR(__xludf.DUMMYFUNCTION("IFERROR(
  TEXTJOIN(CHAR(10),TRUE,FILTER('SUMMARY DATA'!F:F,'SUMMARY DATA'!A:A=$A1899,'SUMMARY DATA'!C:C=$B1899)),
  IF(
    OR(
      ISNUMBER(SEARCH(""CDM CASH DEPOSIT"",$C1899)),
      ISNUMBER(SEARCH(""CASH DEPOSIT"",$C1899)),
      COUNTIF('SUMMARY D"&amp;"ATA'!D:D,$C1899)&lt;&gt;1
    ),
    """",
    IFERROR(TEXTJOIN(CHAR(10),TRUE,FILTER('SUMMARY DATA'!F:F,'SUMMARY DATA'!D:D=$C1899)),"""")
  )
)"),"")</f>
        <v/>
      </c>
      <c r="G1899" s="2" t="str">
        <f>IFERROR(__xludf.DUMMYFUNCTION("IFERROR(
  TEXTJOIN(CHAR(10),TRUE,FILTER('SUMMARY DATA'!G:G,'SUMMARY DATA'!A:A=$A1899,'SUMMARY DATA'!C:C=$B1899)),
  IF(
    OR(
      ISNUMBER(SEARCH(""CDM CASH DEPOSIT"",$C1899)),
      ISNUMBER(SEARCH(""CASH DEPOSIT"",$C1899)),
      COUNTIF('SUMMARY D"&amp;"ATA'!D:D,$C1899)&lt;&gt;1
    ),
    """",
    IFERROR(TEXTJOIN(CHAR(10),TRUE,FILTER('SUMMARY DATA'!G:G,'SUMMARY DATA'!D:D=$C1899)),"""")
  )
)"),"")</f>
        <v/>
      </c>
      <c r="H1899" s="6" t="str">
        <f>IFERROR(__xludf.DUMMYFUNCTION("IFERROR(
  TEXTJOIN(CHAR(10),TRUE,FILTER('SUMMARY DATA'!H:H,'SUMMARY DATA'!A:A=$A1899,'SUMMARY DATA'!C:C=$B1899)),
  IF(
    OR(
      ISNUMBER(SEARCH(""CDM CASH DEPOSIT"",$C1899)),
      ISNUMBER(SEARCH(""CASH DEPOSIT"",$C1899)),
      COUNTIF('SUMMARY D"&amp;"ATA'!D:D,$C1899)&lt;&gt;1
    ),
    """",
    IFERROR(TEXTJOIN(CHAR(10),TRUE,FILTER('SUMMARY DATA'!H:H,'SUMMARY DATA'!D:D=$C1899)),"""")
  )
)"),"")</f>
        <v/>
      </c>
      <c r="I1899" s="6" t="str">
        <f>IFERROR(__xludf.DUMMYFUNCTION("IF(H1899="""","""",
SUM(ARRAYFORMULA(VALUE(SPLIT(H1899,CHAR(10)))))
)"),"")</f>
        <v/>
      </c>
      <c r="J1899" s="2" t="str">
        <f>IFERROR(__xludf.DUMMYFUNCTION("IFERROR(
  TEXTJOIN(CHAR(10),TRUE,FILTER('SUMMARY DATA'!I:I,'SUMMARY DATA'!A:A=$A1899,'SUMMARY DATA'!C:C=$B1899)),
  IF(
    OR(
      ISNUMBER(SEARCH(""CDM CASH DEPOSIT"",$C1899)),
      ISNUMBER(SEARCH(""CASH DEPOSIT"",$C1899)),
      COUNTIF('SUMMARY D"&amp;"ATA'!D:D,$C1899)&lt;&gt;1
    ),
    """",
    IFERROR(TEXTJOIN(CHAR(10),TRUE,FILTER('SUMMARY DATA'!I:I,'SUMMARY DATA'!D:D=$C1899)),"""")
  )
)"),"")</f>
        <v/>
      </c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</row>
    <row r="1900" ht="15.75" customHeight="1" spans="1:27">
      <c r="A1900" s="2"/>
      <c r="B1900" s="2"/>
      <c r="C1900" s="2"/>
      <c r="D1900" s="6"/>
      <c r="E1900" s="4" t="str">
        <f>IFERROR(__xludf.DUMMYFUNCTION("IFERROR(
  TEXTJOIN(CHAR(10),TRUE,FILTER('SUMMARY DATA'!E:E,'SUMMARY DATA'!A:A=$A1900,'SUMMARY DATA'!C:C=$B1900)),
  IF(
    OR(
      ISNUMBER(SEARCH(""CDM CASH DEPOSIT"",$C1900)),
      ISNUMBER(SEARCH(""CASH DEPOSIT"",$C1900)),
      COUNTIF('SUMMARY D"&amp;"ATA'!D:D,$C1900)&lt;&gt;1
    ),
    """",
    IFERROR(TEXTJOIN(CHAR(10),TRUE,FILTER('SUMMARY DATA'!E:E,'SUMMARY DATA'!D:D=$C1900)),"""")
  )
)"),"")</f>
        <v/>
      </c>
      <c r="F1900" s="2" t="str">
        <f>IFERROR(__xludf.DUMMYFUNCTION("IFERROR(
  TEXTJOIN(CHAR(10),TRUE,FILTER('SUMMARY DATA'!F:F,'SUMMARY DATA'!A:A=$A1900,'SUMMARY DATA'!C:C=$B1900)),
  IF(
    OR(
      ISNUMBER(SEARCH(""CDM CASH DEPOSIT"",$C1900)),
      ISNUMBER(SEARCH(""CASH DEPOSIT"",$C1900)),
      COUNTIF('SUMMARY D"&amp;"ATA'!D:D,$C1900)&lt;&gt;1
    ),
    """",
    IFERROR(TEXTJOIN(CHAR(10),TRUE,FILTER('SUMMARY DATA'!F:F,'SUMMARY DATA'!D:D=$C1900)),"""")
  )
)"),"")</f>
        <v/>
      </c>
      <c r="G1900" s="2" t="str">
        <f>IFERROR(__xludf.DUMMYFUNCTION("IFERROR(
  TEXTJOIN(CHAR(10),TRUE,FILTER('SUMMARY DATA'!G:G,'SUMMARY DATA'!A:A=$A1900,'SUMMARY DATA'!C:C=$B1900)),
  IF(
    OR(
      ISNUMBER(SEARCH(""CDM CASH DEPOSIT"",$C1900)),
      ISNUMBER(SEARCH(""CASH DEPOSIT"",$C1900)),
      COUNTIF('SUMMARY D"&amp;"ATA'!D:D,$C1900)&lt;&gt;1
    ),
    """",
    IFERROR(TEXTJOIN(CHAR(10),TRUE,FILTER('SUMMARY DATA'!G:G,'SUMMARY DATA'!D:D=$C1900)),"""")
  )
)"),"")</f>
        <v/>
      </c>
      <c r="H1900" s="6" t="str">
        <f>IFERROR(__xludf.DUMMYFUNCTION("IFERROR(
  TEXTJOIN(CHAR(10),TRUE,FILTER('SUMMARY DATA'!H:H,'SUMMARY DATA'!A:A=$A1900,'SUMMARY DATA'!C:C=$B1900)),
  IF(
    OR(
      ISNUMBER(SEARCH(""CDM CASH DEPOSIT"",$C1900)),
      ISNUMBER(SEARCH(""CASH DEPOSIT"",$C1900)),
      COUNTIF('SUMMARY D"&amp;"ATA'!D:D,$C1900)&lt;&gt;1
    ),
    """",
    IFERROR(TEXTJOIN(CHAR(10),TRUE,FILTER('SUMMARY DATA'!H:H,'SUMMARY DATA'!D:D=$C1900)),"""")
  )
)"),"")</f>
        <v/>
      </c>
      <c r="I1900" s="6" t="str">
        <f>IFERROR(__xludf.DUMMYFUNCTION("IF(H1900="""","""",
SUM(ARRAYFORMULA(VALUE(SPLIT(H1900,CHAR(10)))))
)"),"")</f>
        <v/>
      </c>
      <c r="J1900" s="2" t="str">
        <f>IFERROR(__xludf.DUMMYFUNCTION("IFERROR(
  TEXTJOIN(CHAR(10),TRUE,FILTER('SUMMARY DATA'!I:I,'SUMMARY DATA'!A:A=$A1900,'SUMMARY DATA'!C:C=$B1900)),
  IF(
    OR(
      ISNUMBER(SEARCH(""CDM CASH DEPOSIT"",$C1900)),
      ISNUMBER(SEARCH(""CASH DEPOSIT"",$C1900)),
      COUNTIF('SUMMARY D"&amp;"ATA'!D:D,$C1900)&lt;&gt;1
    ),
    """",
    IFERROR(TEXTJOIN(CHAR(10),TRUE,FILTER('SUMMARY DATA'!I:I,'SUMMARY DATA'!D:D=$C1900)),"""")
  )
)"),"")</f>
        <v/>
      </c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</row>
    <row r="1901" ht="15.75" customHeight="1" spans="1:27">
      <c r="A1901" s="2"/>
      <c r="B1901" s="2"/>
      <c r="C1901" s="2"/>
      <c r="D1901" s="6"/>
      <c r="E1901" s="4" t="str">
        <f>IFERROR(__xludf.DUMMYFUNCTION("IFERROR(
  TEXTJOIN(CHAR(10),TRUE,FILTER('SUMMARY DATA'!E:E,'SUMMARY DATA'!A:A=$A1901,'SUMMARY DATA'!C:C=$B1901)),
  IF(
    OR(
      ISNUMBER(SEARCH(""CDM CASH DEPOSIT"",$C1901)),
      ISNUMBER(SEARCH(""CASH DEPOSIT"",$C1901)),
      COUNTIF('SUMMARY D"&amp;"ATA'!D:D,$C1901)&lt;&gt;1
    ),
    """",
    IFERROR(TEXTJOIN(CHAR(10),TRUE,FILTER('SUMMARY DATA'!E:E,'SUMMARY DATA'!D:D=$C1901)),"""")
  )
)"),"")</f>
        <v/>
      </c>
      <c r="F1901" s="2" t="str">
        <f>IFERROR(__xludf.DUMMYFUNCTION("IFERROR(
  TEXTJOIN(CHAR(10),TRUE,FILTER('SUMMARY DATA'!F:F,'SUMMARY DATA'!A:A=$A1901,'SUMMARY DATA'!C:C=$B1901)),
  IF(
    OR(
      ISNUMBER(SEARCH(""CDM CASH DEPOSIT"",$C1901)),
      ISNUMBER(SEARCH(""CASH DEPOSIT"",$C1901)),
      COUNTIF('SUMMARY D"&amp;"ATA'!D:D,$C1901)&lt;&gt;1
    ),
    """",
    IFERROR(TEXTJOIN(CHAR(10),TRUE,FILTER('SUMMARY DATA'!F:F,'SUMMARY DATA'!D:D=$C1901)),"""")
  )
)"),"")</f>
        <v/>
      </c>
      <c r="G1901" s="2" t="str">
        <f>IFERROR(__xludf.DUMMYFUNCTION("IFERROR(
  TEXTJOIN(CHAR(10),TRUE,FILTER('SUMMARY DATA'!G:G,'SUMMARY DATA'!A:A=$A1901,'SUMMARY DATA'!C:C=$B1901)),
  IF(
    OR(
      ISNUMBER(SEARCH(""CDM CASH DEPOSIT"",$C1901)),
      ISNUMBER(SEARCH(""CASH DEPOSIT"",$C1901)),
      COUNTIF('SUMMARY D"&amp;"ATA'!D:D,$C1901)&lt;&gt;1
    ),
    """",
    IFERROR(TEXTJOIN(CHAR(10),TRUE,FILTER('SUMMARY DATA'!G:G,'SUMMARY DATA'!D:D=$C1901)),"""")
  )
)"),"")</f>
        <v/>
      </c>
      <c r="H1901" s="6" t="str">
        <f>IFERROR(__xludf.DUMMYFUNCTION("IFERROR(
  TEXTJOIN(CHAR(10),TRUE,FILTER('SUMMARY DATA'!H:H,'SUMMARY DATA'!A:A=$A1901,'SUMMARY DATA'!C:C=$B1901)),
  IF(
    OR(
      ISNUMBER(SEARCH(""CDM CASH DEPOSIT"",$C1901)),
      ISNUMBER(SEARCH(""CASH DEPOSIT"",$C1901)),
      COUNTIF('SUMMARY D"&amp;"ATA'!D:D,$C1901)&lt;&gt;1
    ),
    """",
    IFERROR(TEXTJOIN(CHAR(10),TRUE,FILTER('SUMMARY DATA'!H:H,'SUMMARY DATA'!D:D=$C1901)),"""")
  )
)"),"")</f>
        <v/>
      </c>
      <c r="I1901" s="6" t="str">
        <f>IFERROR(__xludf.DUMMYFUNCTION("IF(H1901="""","""",
SUM(ARRAYFORMULA(VALUE(SPLIT(H1901,CHAR(10)))))
)"),"")</f>
        <v/>
      </c>
      <c r="J1901" s="2" t="str">
        <f>IFERROR(__xludf.DUMMYFUNCTION("IFERROR(
  TEXTJOIN(CHAR(10),TRUE,FILTER('SUMMARY DATA'!I:I,'SUMMARY DATA'!A:A=$A1901,'SUMMARY DATA'!C:C=$B1901)),
  IF(
    OR(
      ISNUMBER(SEARCH(""CDM CASH DEPOSIT"",$C1901)),
      ISNUMBER(SEARCH(""CASH DEPOSIT"",$C1901)),
      COUNTIF('SUMMARY D"&amp;"ATA'!D:D,$C1901)&lt;&gt;1
    ),
    """",
    IFERROR(TEXTJOIN(CHAR(10),TRUE,FILTER('SUMMARY DATA'!I:I,'SUMMARY DATA'!D:D=$C1901)),"""")
  )
)"),"")</f>
        <v/>
      </c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</row>
    <row r="1902" ht="15.75" customHeight="1" spans="1:27">
      <c r="A1902" s="2"/>
      <c r="B1902" s="2"/>
      <c r="C1902" s="2"/>
      <c r="D1902" s="6"/>
      <c r="E1902" s="4" t="str">
        <f>IFERROR(__xludf.DUMMYFUNCTION("IFERROR(
  TEXTJOIN(CHAR(10),TRUE,FILTER('SUMMARY DATA'!E:E,'SUMMARY DATA'!A:A=$A1902,'SUMMARY DATA'!C:C=$B1902)),
  IF(
    OR(
      ISNUMBER(SEARCH(""CDM CASH DEPOSIT"",$C1902)),
      ISNUMBER(SEARCH(""CASH DEPOSIT"",$C1902)),
      COUNTIF('SUMMARY D"&amp;"ATA'!D:D,$C1902)&lt;&gt;1
    ),
    """",
    IFERROR(TEXTJOIN(CHAR(10),TRUE,FILTER('SUMMARY DATA'!E:E,'SUMMARY DATA'!D:D=$C1902)),"""")
  )
)"),"")</f>
        <v/>
      </c>
      <c r="F1902" s="2" t="str">
        <f>IFERROR(__xludf.DUMMYFUNCTION("IFERROR(
  TEXTJOIN(CHAR(10),TRUE,FILTER('SUMMARY DATA'!F:F,'SUMMARY DATA'!A:A=$A1902,'SUMMARY DATA'!C:C=$B1902)),
  IF(
    OR(
      ISNUMBER(SEARCH(""CDM CASH DEPOSIT"",$C1902)),
      ISNUMBER(SEARCH(""CASH DEPOSIT"",$C1902)),
      COUNTIF('SUMMARY D"&amp;"ATA'!D:D,$C1902)&lt;&gt;1
    ),
    """",
    IFERROR(TEXTJOIN(CHAR(10),TRUE,FILTER('SUMMARY DATA'!F:F,'SUMMARY DATA'!D:D=$C1902)),"""")
  )
)"),"")</f>
        <v/>
      </c>
      <c r="G1902" s="2" t="str">
        <f>IFERROR(__xludf.DUMMYFUNCTION("IFERROR(
  TEXTJOIN(CHAR(10),TRUE,FILTER('SUMMARY DATA'!G:G,'SUMMARY DATA'!A:A=$A1902,'SUMMARY DATA'!C:C=$B1902)),
  IF(
    OR(
      ISNUMBER(SEARCH(""CDM CASH DEPOSIT"",$C1902)),
      ISNUMBER(SEARCH(""CASH DEPOSIT"",$C1902)),
      COUNTIF('SUMMARY D"&amp;"ATA'!D:D,$C1902)&lt;&gt;1
    ),
    """",
    IFERROR(TEXTJOIN(CHAR(10),TRUE,FILTER('SUMMARY DATA'!G:G,'SUMMARY DATA'!D:D=$C1902)),"""")
  )
)"),"")</f>
        <v/>
      </c>
      <c r="H1902" s="6" t="str">
        <f>IFERROR(__xludf.DUMMYFUNCTION("IFERROR(
  TEXTJOIN(CHAR(10),TRUE,FILTER('SUMMARY DATA'!H:H,'SUMMARY DATA'!A:A=$A1902,'SUMMARY DATA'!C:C=$B1902)),
  IF(
    OR(
      ISNUMBER(SEARCH(""CDM CASH DEPOSIT"",$C1902)),
      ISNUMBER(SEARCH(""CASH DEPOSIT"",$C1902)),
      COUNTIF('SUMMARY D"&amp;"ATA'!D:D,$C1902)&lt;&gt;1
    ),
    """",
    IFERROR(TEXTJOIN(CHAR(10),TRUE,FILTER('SUMMARY DATA'!H:H,'SUMMARY DATA'!D:D=$C1902)),"""")
  )
)"),"")</f>
        <v/>
      </c>
      <c r="I1902" s="6" t="str">
        <f>IFERROR(__xludf.DUMMYFUNCTION("IF(H1902="""","""",
SUM(ARRAYFORMULA(VALUE(SPLIT(H1902,CHAR(10)))))
)"),"")</f>
        <v/>
      </c>
      <c r="J1902" s="2" t="str">
        <f>IFERROR(__xludf.DUMMYFUNCTION("IFERROR(
  TEXTJOIN(CHAR(10),TRUE,FILTER('SUMMARY DATA'!I:I,'SUMMARY DATA'!A:A=$A1902,'SUMMARY DATA'!C:C=$B1902)),
  IF(
    OR(
      ISNUMBER(SEARCH(""CDM CASH DEPOSIT"",$C1902)),
      ISNUMBER(SEARCH(""CASH DEPOSIT"",$C1902)),
      COUNTIF('SUMMARY D"&amp;"ATA'!D:D,$C1902)&lt;&gt;1
    ),
    """",
    IFERROR(TEXTJOIN(CHAR(10),TRUE,FILTER('SUMMARY DATA'!I:I,'SUMMARY DATA'!D:D=$C1902)),"""")
  )
)"),"")</f>
        <v/>
      </c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</row>
    <row r="1903" ht="15.75" customHeight="1" spans="1:27">
      <c r="A1903" s="2"/>
      <c r="B1903" s="2"/>
      <c r="C1903" s="2"/>
      <c r="D1903" s="6"/>
      <c r="E1903" s="4" t="str">
        <f>IFERROR(__xludf.DUMMYFUNCTION("IFERROR(
  TEXTJOIN(CHAR(10),TRUE,FILTER('SUMMARY DATA'!E:E,'SUMMARY DATA'!A:A=$A1903,'SUMMARY DATA'!C:C=$B1903)),
  IF(
    OR(
      ISNUMBER(SEARCH(""CDM CASH DEPOSIT"",$C1903)),
      ISNUMBER(SEARCH(""CASH DEPOSIT"",$C1903)),
      COUNTIF('SUMMARY D"&amp;"ATA'!D:D,$C1903)&lt;&gt;1
    ),
    """",
    IFERROR(TEXTJOIN(CHAR(10),TRUE,FILTER('SUMMARY DATA'!E:E,'SUMMARY DATA'!D:D=$C1903)),"""")
  )
)"),"")</f>
        <v/>
      </c>
      <c r="F1903" s="2" t="str">
        <f>IFERROR(__xludf.DUMMYFUNCTION("IFERROR(
  TEXTJOIN(CHAR(10),TRUE,FILTER('SUMMARY DATA'!F:F,'SUMMARY DATA'!A:A=$A1903,'SUMMARY DATA'!C:C=$B1903)),
  IF(
    OR(
      ISNUMBER(SEARCH(""CDM CASH DEPOSIT"",$C1903)),
      ISNUMBER(SEARCH(""CASH DEPOSIT"",$C1903)),
      COUNTIF('SUMMARY D"&amp;"ATA'!D:D,$C1903)&lt;&gt;1
    ),
    """",
    IFERROR(TEXTJOIN(CHAR(10),TRUE,FILTER('SUMMARY DATA'!F:F,'SUMMARY DATA'!D:D=$C1903)),"""")
  )
)"),"")</f>
        <v/>
      </c>
      <c r="G1903" s="2" t="str">
        <f>IFERROR(__xludf.DUMMYFUNCTION("IFERROR(
  TEXTJOIN(CHAR(10),TRUE,FILTER('SUMMARY DATA'!G:G,'SUMMARY DATA'!A:A=$A1903,'SUMMARY DATA'!C:C=$B1903)),
  IF(
    OR(
      ISNUMBER(SEARCH(""CDM CASH DEPOSIT"",$C1903)),
      ISNUMBER(SEARCH(""CASH DEPOSIT"",$C1903)),
      COUNTIF('SUMMARY D"&amp;"ATA'!D:D,$C1903)&lt;&gt;1
    ),
    """",
    IFERROR(TEXTJOIN(CHAR(10),TRUE,FILTER('SUMMARY DATA'!G:G,'SUMMARY DATA'!D:D=$C1903)),"""")
  )
)"),"")</f>
        <v/>
      </c>
      <c r="H1903" s="6" t="str">
        <f>IFERROR(__xludf.DUMMYFUNCTION("IFERROR(
  TEXTJOIN(CHAR(10),TRUE,FILTER('SUMMARY DATA'!H:H,'SUMMARY DATA'!A:A=$A1903,'SUMMARY DATA'!C:C=$B1903)),
  IF(
    OR(
      ISNUMBER(SEARCH(""CDM CASH DEPOSIT"",$C1903)),
      ISNUMBER(SEARCH(""CASH DEPOSIT"",$C1903)),
      COUNTIF('SUMMARY D"&amp;"ATA'!D:D,$C1903)&lt;&gt;1
    ),
    """",
    IFERROR(TEXTJOIN(CHAR(10),TRUE,FILTER('SUMMARY DATA'!H:H,'SUMMARY DATA'!D:D=$C1903)),"""")
  )
)"),"")</f>
        <v/>
      </c>
      <c r="I1903" s="6" t="str">
        <f>IFERROR(__xludf.DUMMYFUNCTION("IF(H1903="""","""",
SUM(ARRAYFORMULA(VALUE(SPLIT(H1903,CHAR(10)))))
)"),"")</f>
        <v/>
      </c>
      <c r="J1903" s="2" t="str">
        <f>IFERROR(__xludf.DUMMYFUNCTION("IFERROR(
  TEXTJOIN(CHAR(10),TRUE,FILTER('SUMMARY DATA'!I:I,'SUMMARY DATA'!A:A=$A1903,'SUMMARY DATA'!C:C=$B1903)),
  IF(
    OR(
      ISNUMBER(SEARCH(""CDM CASH DEPOSIT"",$C1903)),
      ISNUMBER(SEARCH(""CASH DEPOSIT"",$C1903)),
      COUNTIF('SUMMARY D"&amp;"ATA'!D:D,$C1903)&lt;&gt;1
    ),
    """",
    IFERROR(TEXTJOIN(CHAR(10),TRUE,FILTER('SUMMARY DATA'!I:I,'SUMMARY DATA'!D:D=$C1903)),"""")
  )
)"),"")</f>
        <v/>
      </c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</row>
    <row r="1904" ht="15.75" customHeight="1" spans="1:27">
      <c r="A1904" s="2"/>
      <c r="B1904" s="2"/>
      <c r="C1904" s="2"/>
      <c r="D1904" s="6"/>
      <c r="E1904" s="4" t="str">
        <f>IFERROR(__xludf.DUMMYFUNCTION("IFERROR(
  TEXTJOIN(CHAR(10),TRUE,FILTER('SUMMARY DATA'!E:E,'SUMMARY DATA'!A:A=$A1904,'SUMMARY DATA'!C:C=$B1904)),
  IF(
    OR(
      ISNUMBER(SEARCH(""CDM CASH DEPOSIT"",$C1904)),
      ISNUMBER(SEARCH(""CASH DEPOSIT"",$C1904)),
      COUNTIF('SUMMARY D"&amp;"ATA'!D:D,$C1904)&lt;&gt;1
    ),
    """",
    IFERROR(TEXTJOIN(CHAR(10),TRUE,FILTER('SUMMARY DATA'!E:E,'SUMMARY DATA'!D:D=$C1904)),"""")
  )
)"),"")</f>
        <v/>
      </c>
      <c r="F1904" s="2" t="str">
        <f>IFERROR(__xludf.DUMMYFUNCTION("IFERROR(
  TEXTJOIN(CHAR(10),TRUE,FILTER('SUMMARY DATA'!F:F,'SUMMARY DATA'!A:A=$A1904,'SUMMARY DATA'!C:C=$B1904)),
  IF(
    OR(
      ISNUMBER(SEARCH(""CDM CASH DEPOSIT"",$C1904)),
      ISNUMBER(SEARCH(""CASH DEPOSIT"",$C1904)),
      COUNTIF('SUMMARY D"&amp;"ATA'!D:D,$C1904)&lt;&gt;1
    ),
    """",
    IFERROR(TEXTJOIN(CHAR(10),TRUE,FILTER('SUMMARY DATA'!F:F,'SUMMARY DATA'!D:D=$C1904)),"""")
  )
)"),"")</f>
        <v/>
      </c>
      <c r="G1904" s="2" t="str">
        <f>IFERROR(__xludf.DUMMYFUNCTION("IFERROR(
  TEXTJOIN(CHAR(10),TRUE,FILTER('SUMMARY DATA'!G:G,'SUMMARY DATA'!A:A=$A1904,'SUMMARY DATA'!C:C=$B1904)),
  IF(
    OR(
      ISNUMBER(SEARCH(""CDM CASH DEPOSIT"",$C1904)),
      ISNUMBER(SEARCH(""CASH DEPOSIT"",$C1904)),
      COUNTIF('SUMMARY D"&amp;"ATA'!D:D,$C1904)&lt;&gt;1
    ),
    """",
    IFERROR(TEXTJOIN(CHAR(10),TRUE,FILTER('SUMMARY DATA'!G:G,'SUMMARY DATA'!D:D=$C1904)),"""")
  )
)"),"")</f>
        <v/>
      </c>
      <c r="H1904" s="6" t="str">
        <f>IFERROR(__xludf.DUMMYFUNCTION("IFERROR(
  TEXTJOIN(CHAR(10),TRUE,FILTER('SUMMARY DATA'!H:H,'SUMMARY DATA'!A:A=$A1904,'SUMMARY DATA'!C:C=$B1904)),
  IF(
    OR(
      ISNUMBER(SEARCH(""CDM CASH DEPOSIT"",$C1904)),
      ISNUMBER(SEARCH(""CASH DEPOSIT"",$C1904)),
      COUNTIF('SUMMARY D"&amp;"ATA'!D:D,$C1904)&lt;&gt;1
    ),
    """",
    IFERROR(TEXTJOIN(CHAR(10),TRUE,FILTER('SUMMARY DATA'!H:H,'SUMMARY DATA'!D:D=$C1904)),"""")
  )
)"),"")</f>
        <v/>
      </c>
      <c r="I1904" s="6" t="str">
        <f>IFERROR(__xludf.DUMMYFUNCTION("IF(H1904="""","""",
SUM(ARRAYFORMULA(VALUE(SPLIT(H1904,CHAR(10)))))
)"),"")</f>
        <v/>
      </c>
      <c r="J1904" s="2" t="str">
        <f>IFERROR(__xludf.DUMMYFUNCTION("IFERROR(
  TEXTJOIN(CHAR(10),TRUE,FILTER('SUMMARY DATA'!I:I,'SUMMARY DATA'!A:A=$A1904,'SUMMARY DATA'!C:C=$B1904)),
  IF(
    OR(
      ISNUMBER(SEARCH(""CDM CASH DEPOSIT"",$C1904)),
      ISNUMBER(SEARCH(""CASH DEPOSIT"",$C1904)),
      COUNTIF('SUMMARY D"&amp;"ATA'!D:D,$C1904)&lt;&gt;1
    ),
    """",
    IFERROR(TEXTJOIN(CHAR(10),TRUE,FILTER('SUMMARY DATA'!I:I,'SUMMARY DATA'!D:D=$C1904)),"""")
  )
)"),"")</f>
        <v/>
      </c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</row>
    <row r="1905" ht="15.75" customHeight="1" spans="1:27">
      <c r="A1905" s="2"/>
      <c r="B1905" s="2"/>
      <c r="C1905" s="2"/>
      <c r="D1905" s="6"/>
      <c r="E1905" s="4" t="str">
        <f>IFERROR(__xludf.DUMMYFUNCTION("IFERROR(
  TEXTJOIN(CHAR(10),TRUE,FILTER('SUMMARY DATA'!E:E,'SUMMARY DATA'!A:A=$A1905,'SUMMARY DATA'!C:C=$B1905)),
  IF(
    OR(
      ISNUMBER(SEARCH(""CDM CASH DEPOSIT"",$C1905)),
      ISNUMBER(SEARCH(""CASH DEPOSIT"",$C1905)),
      COUNTIF('SUMMARY D"&amp;"ATA'!D:D,$C1905)&lt;&gt;1
    ),
    """",
    IFERROR(TEXTJOIN(CHAR(10),TRUE,FILTER('SUMMARY DATA'!E:E,'SUMMARY DATA'!D:D=$C1905)),"""")
  )
)"),"")</f>
        <v/>
      </c>
      <c r="F1905" s="2" t="str">
        <f>IFERROR(__xludf.DUMMYFUNCTION("IFERROR(
  TEXTJOIN(CHAR(10),TRUE,FILTER('SUMMARY DATA'!F:F,'SUMMARY DATA'!A:A=$A1905,'SUMMARY DATA'!C:C=$B1905)),
  IF(
    OR(
      ISNUMBER(SEARCH(""CDM CASH DEPOSIT"",$C1905)),
      ISNUMBER(SEARCH(""CASH DEPOSIT"",$C1905)),
      COUNTIF('SUMMARY D"&amp;"ATA'!D:D,$C1905)&lt;&gt;1
    ),
    """",
    IFERROR(TEXTJOIN(CHAR(10),TRUE,FILTER('SUMMARY DATA'!F:F,'SUMMARY DATA'!D:D=$C1905)),"""")
  )
)"),"")</f>
        <v/>
      </c>
      <c r="G1905" s="2" t="str">
        <f>IFERROR(__xludf.DUMMYFUNCTION("IFERROR(
  TEXTJOIN(CHAR(10),TRUE,FILTER('SUMMARY DATA'!G:G,'SUMMARY DATA'!A:A=$A1905,'SUMMARY DATA'!C:C=$B1905)),
  IF(
    OR(
      ISNUMBER(SEARCH(""CDM CASH DEPOSIT"",$C1905)),
      ISNUMBER(SEARCH(""CASH DEPOSIT"",$C1905)),
      COUNTIF('SUMMARY D"&amp;"ATA'!D:D,$C1905)&lt;&gt;1
    ),
    """",
    IFERROR(TEXTJOIN(CHAR(10),TRUE,FILTER('SUMMARY DATA'!G:G,'SUMMARY DATA'!D:D=$C1905)),"""")
  )
)"),"")</f>
        <v/>
      </c>
      <c r="H1905" s="6" t="str">
        <f>IFERROR(__xludf.DUMMYFUNCTION("IFERROR(
  TEXTJOIN(CHAR(10),TRUE,FILTER('SUMMARY DATA'!H:H,'SUMMARY DATA'!A:A=$A1905,'SUMMARY DATA'!C:C=$B1905)),
  IF(
    OR(
      ISNUMBER(SEARCH(""CDM CASH DEPOSIT"",$C1905)),
      ISNUMBER(SEARCH(""CASH DEPOSIT"",$C1905)),
      COUNTIF('SUMMARY D"&amp;"ATA'!D:D,$C1905)&lt;&gt;1
    ),
    """",
    IFERROR(TEXTJOIN(CHAR(10),TRUE,FILTER('SUMMARY DATA'!H:H,'SUMMARY DATA'!D:D=$C1905)),"""")
  )
)"),"")</f>
        <v/>
      </c>
      <c r="I1905" s="6" t="str">
        <f>IFERROR(__xludf.DUMMYFUNCTION("IF(H1905="""","""",
SUM(ARRAYFORMULA(VALUE(SPLIT(H1905,CHAR(10)))))
)"),"")</f>
        <v/>
      </c>
      <c r="J1905" s="2" t="str">
        <f>IFERROR(__xludf.DUMMYFUNCTION("IFERROR(
  TEXTJOIN(CHAR(10),TRUE,FILTER('SUMMARY DATA'!I:I,'SUMMARY DATA'!A:A=$A1905,'SUMMARY DATA'!C:C=$B1905)),
  IF(
    OR(
      ISNUMBER(SEARCH(""CDM CASH DEPOSIT"",$C1905)),
      ISNUMBER(SEARCH(""CASH DEPOSIT"",$C1905)),
      COUNTIF('SUMMARY D"&amp;"ATA'!D:D,$C1905)&lt;&gt;1
    ),
    """",
    IFERROR(TEXTJOIN(CHAR(10),TRUE,FILTER('SUMMARY DATA'!I:I,'SUMMARY DATA'!D:D=$C1905)),"""")
  )
)"),"")</f>
        <v/>
      </c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</row>
    <row r="1906" ht="15.75" customHeight="1" spans="1:27">
      <c r="A1906" s="2"/>
      <c r="B1906" s="2"/>
      <c r="C1906" s="2"/>
      <c r="D1906" s="6"/>
      <c r="E1906" s="4" t="str">
        <f>IFERROR(__xludf.DUMMYFUNCTION("IFERROR(
  TEXTJOIN(CHAR(10),TRUE,FILTER('SUMMARY DATA'!E:E,'SUMMARY DATA'!A:A=$A1906,'SUMMARY DATA'!C:C=$B1906)),
  IF(
    OR(
      ISNUMBER(SEARCH(""CDM CASH DEPOSIT"",$C1906)),
      ISNUMBER(SEARCH(""CASH DEPOSIT"",$C1906)),
      COUNTIF('SUMMARY D"&amp;"ATA'!D:D,$C1906)&lt;&gt;1
    ),
    """",
    IFERROR(TEXTJOIN(CHAR(10),TRUE,FILTER('SUMMARY DATA'!E:E,'SUMMARY DATA'!D:D=$C1906)),"""")
  )
)"),"")</f>
        <v/>
      </c>
      <c r="F1906" s="2" t="str">
        <f>IFERROR(__xludf.DUMMYFUNCTION("IFERROR(
  TEXTJOIN(CHAR(10),TRUE,FILTER('SUMMARY DATA'!F:F,'SUMMARY DATA'!A:A=$A1906,'SUMMARY DATA'!C:C=$B1906)),
  IF(
    OR(
      ISNUMBER(SEARCH(""CDM CASH DEPOSIT"",$C1906)),
      ISNUMBER(SEARCH(""CASH DEPOSIT"",$C1906)),
      COUNTIF('SUMMARY D"&amp;"ATA'!D:D,$C1906)&lt;&gt;1
    ),
    """",
    IFERROR(TEXTJOIN(CHAR(10),TRUE,FILTER('SUMMARY DATA'!F:F,'SUMMARY DATA'!D:D=$C1906)),"""")
  )
)"),"")</f>
        <v/>
      </c>
      <c r="G1906" s="2" t="str">
        <f>IFERROR(__xludf.DUMMYFUNCTION("IFERROR(
  TEXTJOIN(CHAR(10),TRUE,FILTER('SUMMARY DATA'!G:G,'SUMMARY DATA'!A:A=$A1906,'SUMMARY DATA'!C:C=$B1906)),
  IF(
    OR(
      ISNUMBER(SEARCH(""CDM CASH DEPOSIT"",$C1906)),
      ISNUMBER(SEARCH(""CASH DEPOSIT"",$C1906)),
      COUNTIF('SUMMARY D"&amp;"ATA'!D:D,$C1906)&lt;&gt;1
    ),
    """",
    IFERROR(TEXTJOIN(CHAR(10),TRUE,FILTER('SUMMARY DATA'!G:G,'SUMMARY DATA'!D:D=$C1906)),"""")
  )
)"),"")</f>
        <v/>
      </c>
      <c r="H1906" s="6" t="str">
        <f>IFERROR(__xludf.DUMMYFUNCTION("IFERROR(
  TEXTJOIN(CHAR(10),TRUE,FILTER('SUMMARY DATA'!H:H,'SUMMARY DATA'!A:A=$A1906,'SUMMARY DATA'!C:C=$B1906)),
  IF(
    OR(
      ISNUMBER(SEARCH(""CDM CASH DEPOSIT"",$C1906)),
      ISNUMBER(SEARCH(""CASH DEPOSIT"",$C1906)),
      COUNTIF('SUMMARY D"&amp;"ATA'!D:D,$C1906)&lt;&gt;1
    ),
    """",
    IFERROR(TEXTJOIN(CHAR(10),TRUE,FILTER('SUMMARY DATA'!H:H,'SUMMARY DATA'!D:D=$C1906)),"""")
  )
)"),"")</f>
        <v/>
      </c>
      <c r="I1906" s="6" t="str">
        <f>IFERROR(__xludf.DUMMYFUNCTION("IF(H1906="""","""",
SUM(ARRAYFORMULA(VALUE(SPLIT(H1906,CHAR(10)))))
)"),"")</f>
        <v/>
      </c>
      <c r="J1906" s="2" t="str">
        <f>IFERROR(__xludf.DUMMYFUNCTION("IFERROR(
  TEXTJOIN(CHAR(10),TRUE,FILTER('SUMMARY DATA'!I:I,'SUMMARY DATA'!A:A=$A1906,'SUMMARY DATA'!C:C=$B1906)),
  IF(
    OR(
      ISNUMBER(SEARCH(""CDM CASH DEPOSIT"",$C1906)),
      ISNUMBER(SEARCH(""CASH DEPOSIT"",$C1906)),
      COUNTIF('SUMMARY D"&amp;"ATA'!D:D,$C1906)&lt;&gt;1
    ),
    """",
    IFERROR(TEXTJOIN(CHAR(10),TRUE,FILTER('SUMMARY DATA'!I:I,'SUMMARY DATA'!D:D=$C1906)),"""")
  )
)"),"")</f>
        <v/>
      </c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</row>
    <row r="1907" ht="15.75" customHeight="1" spans="1:27">
      <c r="A1907" s="2"/>
      <c r="B1907" s="2"/>
      <c r="C1907" s="2"/>
      <c r="D1907" s="6"/>
      <c r="E1907" s="4" t="str">
        <f>IFERROR(__xludf.DUMMYFUNCTION("IFERROR(
  TEXTJOIN(CHAR(10),TRUE,FILTER('SUMMARY DATA'!E:E,'SUMMARY DATA'!A:A=$A1907,'SUMMARY DATA'!C:C=$B1907)),
  IF(
    OR(
      ISNUMBER(SEARCH(""CDM CASH DEPOSIT"",$C1907)),
      ISNUMBER(SEARCH(""CASH DEPOSIT"",$C1907)),
      COUNTIF('SUMMARY D"&amp;"ATA'!D:D,$C1907)&lt;&gt;1
    ),
    """",
    IFERROR(TEXTJOIN(CHAR(10),TRUE,FILTER('SUMMARY DATA'!E:E,'SUMMARY DATA'!D:D=$C1907)),"""")
  )
)"),"")</f>
        <v/>
      </c>
      <c r="F1907" s="2" t="str">
        <f>IFERROR(__xludf.DUMMYFUNCTION("IFERROR(
  TEXTJOIN(CHAR(10),TRUE,FILTER('SUMMARY DATA'!F:F,'SUMMARY DATA'!A:A=$A1907,'SUMMARY DATA'!C:C=$B1907)),
  IF(
    OR(
      ISNUMBER(SEARCH(""CDM CASH DEPOSIT"",$C1907)),
      ISNUMBER(SEARCH(""CASH DEPOSIT"",$C1907)),
      COUNTIF('SUMMARY D"&amp;"ATA'!D:D,$C1907)&lt;&gt;1
    ),
    """",
    IFERROR(TEXTJOIN(CHAR(10),TRUE,FILTER('SUMMARY DATA'!F:F,'SUMMARY DATA'!D:D=$C1907)),"""")
  )
)"),"")</f>
        <v/>
      </c>
      <c r="G1907" s="2" t="str">
        <f>IFERROR(__xludf.DUMMYFUNCTION("IFERROR(
  TEXTJOIN(CHAR(10),TRUE,FILTER('SUMMARY DATA'!G:G,'SUMMARY DATA'!A:A=$A1907,'SUMMARY DATA'!C:C=$B1907)),
  IF(
    OR(
      ISNUMBER(SEARCH(""CDM CASH DEPOSIT"",$C1907)),
      ISNUMBER(SEARCH(""CASH DEPOSIT"",$C1907)),
      COUNTIF('SUMMARY D"&amp;"ATA'!D:D,$C1907)&lt;&gt;1
    ),
    """",
    IFERROR(TEXTJOIN(CHAR(10),TRUE,FILTER('SUMMARY DATA'!G:G,'SUMMARY DATA'!D:D=$C1907)),"""")
  )
)"),"")</f>
        <v/>
      </c>
      <c r="H1907" s="6" t="str">
        <f>IFERROR(__xludf.DUMMYFUNCTION("IFERROR(
  TEXTJOIN(CHAR(10),TRUE,FILTER('SUMMARY DATA'!H:H,'SUMMARY DATA'!A:A=$A1907,'SUMMARY DATA'!C:C=$B1907)),
  IF(
    OR(
      ISNUMBER(SEARCH(""CDM CASH DEPOSIT"",$C1907)),
      ISNUMBER(SEARCH(""CASH DEPOSIT"",$C1907)),
      COUNTIF('SUMMARY D"&amp;"ATA'!D:D,$C1907)&lt;&gt;1
    ),
    """",
    IFERROR(TEXTJOIN(CHAR(10),TRUE,FILTER('SUMMARY DATA'!H:H,'SUMMARY DATA'!D:D=$C1907)),"""")
  )
)"),"")</f>
        <v/>
      </c>
      <c r="I1907" s="6" t="str">
        <f>IFERROR(__xludf.DUMMYFUNCTION("IF(H1907="""","""",
SUM(ARRAYFORMULA(VALUE(SPLIT(H1907,CHAR(10)))))
)"),"")</f>
        <v/>
      </c>
      <c r="J1907" s="2" t="str">
        <f>IFERROR(__xludf.DUMMYFUNCTION("IFERROR(
  TEXTJOIN(CHAR(10),TRUE,FILTER('SUMMARY DATA'!I:I,'SUMMARY DATA'!A:A=$A1907,'SUMMARY DATA'!C:C=$B1907)),
  IF(
    OR(
      ISNUMBER(SEARCH(""CDM CASH DEPOSIT"",$C1907)),
      ISNUMBER(SEARCH(""CASH DEPOSIT"",$C1907)),
      COUNTIF('SUMMARY D"&amp;"ATA'!D:D,$C1907)&lt;&gt;1
    ),
    """",
    IFERROR(TEXTJOIN(CHAR(10),TRUE,FILTER('SUMMARY DATA'!I:I,'SUMMARY DATA'!D:D=$C1907)),"""")
  )
)"),"")</f>
        <v/>
      </c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</row>
    <row r="1908" ht="15.75" customHeight="1" spans="1:27">
      <c r="A1908" s="2"/>
      <c r="B1908" s="2"/>
      <c r="C1908" s="2"/>
      <c r="D1908" s="6"/>
      <c r="E1908" s="4" t="str">
        <f>IFERROR(__xludf.DUMMYFUNCTION("IFERROR(
  TEXTJOIN(CHAR(10),TRUE,FILTER('SUMMARY DATA'!E:E,'SUMMARY DATA'!A:A=$A1908,'SUMMARY DATA'!C:C=$B1908)),
  IF(
    OR(
      ISNUMBER(SEARCH(""CDM CASH DEPOSIT"",$C1908)),
      ISNUMBER(SEARCH(""CASH DEPOSIT"",$C1908)),
      COUNTIF('SUMMARY D"&amp;"ATA'!D:D,$C1908)&lt;&gt;1
    ),
    """",
    IFERROR(TEXTJOIN(CHAR(10),TRUE,FILTER('SUMMARY DATA'!E:E,'SUMMARY DATA'!D:D=$C1908)),"""")
  )
)"),"")</f>
        <v/>
      </c>
      <c r="F1908" s="2" t="str">
        <f>IFERROR(__xludf.DUMMYFUNCTION("IFERROR(
  TEXTJOIN(CHAR(10),TRUE,FILTER('SUMMARY DATA'!F:F,'SUMMARY DATA'!A:A=$A1908,'SUMMARY DATA'!C:C=$B1908)),
  IF(
    OR(
      ISNUMBER(SEARCH(""CDM CASH DEPOSIT"",$C1908)),
      ISNUMBER(SEARCH(""CASH DEPOSIT"",$C1908)),
      COUNTIF('SUMMARY D"&amp;"ATA'!D:D,$C1908)&lt;&gt;1
    ),
    """",
    IFERROR(TEXTJOIN(CHAR(10),TRUE,FILTER('SUMMARY DATA'!F:F,'SUMMARY DATA'!D:D=$C1908)),"""")
  )
)"),"")</f>
        <v/>
      </c>
      <c r="G1908" s="2" t="str">
        <f>IFERROR(__xludf.DUMMYFUNCTION("IFERROR(
  TEXTJOIN(CHAR(10),TRUE,FILTER('SUMMARY DATA'!G:G,'SUMMARY DATA'!A:A=$A1908,'SUMMARY DATA'!C:C=$B1908)),
  IF(
    OR(
      ISNUMBER(SEARCH(""CDM CASH DEPOSIT"",$C1908)),
      ISNUMBER(SEARCH(""CASH DEPOSIT"",$C1908)),
      COUNTIF('SUMMARY D"&amp;"ATA'!D:D,$C1908)&lt;&gt;1
    ),
    """",
    IFERROR(TEXTJOIN(CHAR(10),TRUE,FILTER('SUMMARY DATA'!G:G,'SUMMARY DATA'!D:D=$C1908)),"""")
  )
)"),"")</f>
        <v/>
      </c>
      <c r="H1908" s="6" t="str">
        <f>IFERROR(__xludf.DUMMYFUNCTION("IFERROR(
  TEXTJOIN(CHAR(10),TRUE,FILTER('SUMMARY DATA'!H:H,'SUMMARY DATA'!A:A=$A1908,'SUMMARY DATA'!C:C=$B1908)),
  IF(
    OR(
      ISNUMBER(SEARCH(""CDM CASH DEPOSIT"",$C1908)),
      ISNUMBER(SEARCH(""CASH DEPOSIT"",$C1908)),
      COUNTIF('SUMMARY D"&amp;"ATA'!D:D,$C1908)&lt;&gt;1
    ),
    """",
    IFERROR(TEXTJOIN(CHAR(10),TRUE,FILTER('SUMMARY DATA'!H:H,'SUMMARY DATA'!D:D=$C1908)),"""")
  )
)"),"")</f>
        <v/>
      </c>
      <c r="I1908" s="6" t="str">
        <f>IFERROR(__xludf.DUMMYFUNCTION("IF(H1908="""","""",
SUM(ARRAYFORMULA(VALUE(SPLIT(H1908,CHAR(10)))))
)"),"")</f>
        <v/>
      </c>
      <c r="J1908" s="2" t="str">
        <f>IFERROR(__xludf.DUMMYFUNCTION("IFERROR(
  TEXTJOIN(CHAR(10),TRUE,FILTER('SUMMARY DATA'!I:I,'SUMMARY DATA'!A:A=$A1908,'SUMMARY DATA'!C:C=$B1908)),
  IF(
    OR(
      ISNUMBER(SEARCH(""CDM CASH DEPOSIT"",$C1908)),
      ISNUMBER(SEARCH(""CASH DEPOSIT"",$C1908)),
      COUNTIF('SUMMARY D"&amp;"ATA'!D:D,$C1908)&lt;&gt;1
    ),
    """",
    IFERROR(TEXTJOIN(CHAR(10),TRUE,FILTER('SUMMARY DATA'!I:I,'SUMMARY DATA'!D:D=$C1908)),"""")
  )
)"),"")</f>
        <v/>
      </c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</row>
    <row r="1909" ht="15.75" customHeight="1" spans="1:27">
      <c r="A1909" s="2"/>
      <c r="B1909" s="2"/>
      <c r="C1909" s="2"/>
      <c r="D1909" s="6"/>
      <c r="E1909" s="4" t="str">
        <f>IFERROR(__xludf.DUMMYFUNCTION("IFERROR(
  TEXTJOIN(CHAR(10),TRUE,FILTER('SUMMARY DATA'!E:E,'SUMMARY DATA'!A:A=$A1909,'SUMMARY DATA'!C:C=$B1909)),
  IF(
    OR(
      ISNUMBER(SEARCH(""CDM CASH DEPOSIT"",$C1909)),
      ISNUMBER(SEARCH(""CASH DEPOSIT"",$C1909)),
      COUNTIF('SUMMARY D"&amp;"ATA'!D:D,$C1909)&lt;&gt;1
    ),
    """",
    IFERROR(TEXTJOIN(CHAR(10),TRUE,FILTER('SUMMARY DATA'!E:E,'SUMMARY DATA'!D:D=$C1909)),"""")
  )
)"),"")</f>
        <v/>
      </c>
      <c r="F1909" s="2" t="str">
        <f>IFERROR(__xludf.DUMMYFUNCTION("IFERROR(
  TEXTJOIN(CHAR(10),TRUE,FILTER('SUMMARY DATA'!F:F,'SUMMARY DATA'!A:A=$A1909,'SUMMARY DATA'!C:C=$B1909)),
  IF(
    OR(
      ISNUMBER(SEARCH(""CDM CASH DEPOSIT"",$C1909)),
      ISNUMBER(SEARCH(""CASH DEPOSIT"",$C1909)),
      COUNTIF('SUMMARY D"&amp;"ATA'!D:D,$C1909)&lt;&gt;1
    ),
    """",
    IFERROR(TEXTJOIN(CHAR(10),TRUE,FILTER('SUMMARY DATA'!F:F,'SUMMARY DATA'!D:D=$C1909)),"""")
  )
)"),"")</f>
        <v/>
      </c>
      <c r="G1909" s="2" t="str">
        <f>IFERROR(__xludf.DUMMYFUNCTION("IFERROR(
  TEXTJOIN(CHAR(10),TRUE,FILTER('SUMMARY DATA'!G:G,'SUMMARY DATA'!A:A=$A1909,'SUMMARY DATA'!C:C=$B1909)),
  IF(
    OR(
      ISNUMBER(SEARCH(""CDM CASH DEPOSIT"",$C1909)),
      ISNUMBER(SEARCH(""CASH DEPOSIT"",$C1909)),
      COUNTIF('SUMMARY D"&amp;"ATA'!D:D,$C1909)&lt;&gt;1
    ),
    """",
    IFERROR(TEXTJOIN(CHAR(10),TRUE,FILTER('SUMMARY DATA'!G:G,'SUMMARY DATA'!D:D=$C1909)),"""")
  )
)"),"")</f>
        <v/>
      </c>
      <c r="H1909" s="6" t="str">
        <f>IFERROR(__xludf.DUMMYFUNCTION("IFERROR(
  TEXTJOIN(CHAR(10),TRUE,FILTER('SUMMARY DATA'!H:H,'SUMMARY DATA'!A:A=$A1909,'SUMMARY DATA'!C:C=$B1909)),
  IF(
    OR(
      ISNUMBER(SEARCH(""CDM CASH DEPOSIT"",$C1909)),
      ISNUMBER(SEARCH(""CASH DEPOSIT"",$C1909)),
      COUNTIF('SUMMARY D"&amp;"ATA'!D:D,$C1909)&lt;&gt;1
    ),
    """",
    IFERROR(TEXTJOIN(CHAR(10),TRUE,FILTER('SUMMARY DATA'!H:H,'SUMMARY DATA'!D:D=$C1909)),"""")
  )
)"),"")</f>
        <v/>
      </c>
      <c r="I1909" s="6" t="str">
        <f>IFERROR(__xludf.DUMMYFUNCTION("IF(H1909="""","""",
SUM(ARRAYFORMULA(VALUE(SPLIT(H1909,CHAR(10)))))
)"),"")</f>
        <v/>
      </c>
      <c r="J1909" s="2" t="str">
        <f>IFERROR(__xludf.DUMMYFUNCTION("IFERROR(
  TEXTJOIN(CHAR(10),TRUE,FILTER('SUMMARY DATA'!I:I,'SUMMARY DATA'!A:A=$A1909,'SUMMARY DATA'!C:C=$B1909)),
  IF(
    OR(
      ISNUMBER(SEARCH(""CDM CASH DEPOSIT"",$C1909)),
      ISNUMBER(SEARCH(""CASH DEPOSIT"",$C1909)),
      COUNTIF('SUMMARY D"&amp;"ATA'!D:D,$C1909)&lt;&gt;1
    ),
    """",
    IFERROR(TEXTJOIN(CHAR(10),TRUE,FILTER('SUMMARY DATA'!I:I,'SUMMARY DATA'!D:D=$C1909)),"""")
  )
)"),"")</f>
        <v/>
      </c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</row>
    <row r="1910" ht="15.75" customHeight="1" spans="1:27">
      <c r="A1910" s="2"/>
      <c r="B1910" s="2"/>
      <c r="C1910" s="2"/>
      <c r="D1910" s="6"/>
      <c r="E1910" s="4" t="str">
        <f>IFERROR(__xludf.DUMMYFUNCTION("IFERROR(
  TEXTJOIN(CHAR(10),TRUE,FILTER('SUMMARY DATA'!E:E,'SUMMARY DATA'!A:A=$A1910,'SUMMARY DATA'!C:C=$B1910)),
  IF(
    OR(
      ISNUMBER(SEARCH(""CDM CASH DEPOSIT"",$C1910)),
      ISNUMBER(SEARCH(""CASH DEPOSIT"",$C1910)),
      COUNTIF('SUMMARY D"&amp;"ATA'!D:D,$C1910)&lt;&gt;1
    ),
    """",
    IFERROR(TEXTJOIN(CHAR(10),TRUE,FILTER('SUMMARY DATA'!E:E,'SUMMARY DATA'!D:D=$C1910)),"""")
  )
)"),"")</f>
        <v/>
      </c>
      <c r="F1910" s="2" t="str">
        <f>IFERROR(__xludf.DUMMYFUNCTION("IFERROR(
  TEXTJOIN(CHAR(10),TRUE,FILTER('SUMMARY DATA'!F:F,'SUMMARY DATA'!A:A=$A1910,'SUMMARY DATA'!C:C=$B1910)),
  IF(
    OR(
      ISNUMBER(SEARCH(""CDM CASH DEPOSIT"",$C1910)),
      ISNUMBER(SEARCH(""CASH DEPOSIT"",$C1910)),
      COUNTIF('SUMMARY D"&amp;"ATA'!D:D,$C1910)&lt;&gt;1
    ),
    """",
    IFERROR(TEXTJOIN(CHAR(10),TRUE,FILTER('SUMMARY DATA'!F:F,'SUMMARY DATA'!D:D=$C1910)),"""")
  )
)"),"")</f>
        <v/>
      </c>
      <c r="G1910" s="2" t="str">
        <f>IFERROR(__xludf.DUMMYFUNCTION("IFERROR(
  TEXTJOIN(CHAR(10),TRUE,FILTER('SUMMARY DATA'!G:G,'SUMMARY DATA'!A:A=$A1910,'SUMMARY DATA'!C:C=$B1910)),
  IF(
    OR(
      ISNUMBER(SEARCH(""CDM CASH DEPOSIT"",$C1910)),
      ISNUMBER(SEARCH(""CASH DEPOSIT"",$C1910)),
      COUNTIF('SUMMARY D"&amp;"ATA'!D:D,$C1910)&lt;&gt;1
    ),
    """",
    IFERROR(TEXTJOIN(CHAR(10),TRUE,FILTER('SUMMARY DATA'!G:G,'SUMMARY DATA'!D:D=$C1910)),"""")
  )
)"),"")</f>
        <v/>
      </c>
      <c r="H1910" s="6" t="str">
        <f>IFERROR(__xludf.DUMMYFUNCTION("IFERROR(
  TEXTJOIN(CHAR(10),TRUE,FILTER('SUMMARY DATA'!H:H,'SUMMARY DATA'!A:A=$A1910,'SUMMARY DATA'!C:C=$B1910)),
  IF(
    OR(
      ISNUMBER(SEARCH(""CDM CASH DEPOSIT"",$C1910)),
      ISNUMBER(SEARCH(""CASH DEPOSIT"",$C1910)),
      COUNTIF('SUMMARY D"&amp;"ATA'!D:D,$C1910)&lt;&gt;1
    ),
    """",
    IFERROR(TEXTJOIN(CHAR(10),TRUE,FILTER('SUMMARY DATA'!H:H,'SUMMARY DATA'!D:D=$C1910)),"""")
  )
)"),"")</f>
        <v/>
      </c>
      <c r="I1910" s="6" t="str">
        <f>IFERROR(__xludf.DUMMYFUNCTION("IF(H1910="""","""",
SUM(ARRAYFORMULA(VALUE(SPLIT(H1910,CHAR(10)))))
)"),"")</f>
        <v/>
      </c>
      <c r="J1910" s="2" t="str">
        <f>IFERROR(__xludf.DUMMYFUNCTION("IFERROR(
  TEXTJOIN(CHAR(10),TRUE,FILTER('SUMMARY DATA'!I:I,'SUMMARY DATA'!A:A=$A1910,'SUMMARY DATA'!C:C=$B1910)),
  IF(
    OR(
      ISNUMBER(SEARCH(""CDM CASH DEPOSIT"",$C1910)),
      ISNUMBER(SEARCH(""CASH DEPOSIT"",$C1910)),
      COUNTIF('SUMMARY D"&amp;"ATA'!D:D,$C1910)&lt;&gt;1
    ),
    """",
    IFERROR(TEXTJOIN(CHAR(10),TRUE,FILTER('SUMMARY DATA'!I:I,'SUMMARY DATA'!D:D=$C1910)),"""")
  )
)"),"")</f>
        <v/>
      </c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</row>
    <row r="1911" ht="15.75" customHeight="1" spans="1:27">
      <c r="A1911" s="2"/>
      <c r="B1911" s="2"/>
      <c r="C1911" s="2"/>
      <c r="D1911" s="6"/>
      <c r="E1911" s="4" t="str">
        <f>IFERROR(__xludf.DUMMYFUNCTION("IFERROR(
  TEXTJOIN(CHAR(10),TRUE,FILTER('SUMMARY DATA'!E:E,'SUMMARY DATA'!A:A=$A1911,'SUMMARY DATA'!C:C=$B1911)),
  IF(
    OR(
      ISNUMBER(SEARCH(""CDM CASH DEPOSIT"",$C1911)),
      ISNUMBER(SEARCH(""CASH DEPOSIT"",$C1911)),
      COUNTIF('SUMMARY D"&amp;"ATA'!D:D,$C1911)&lt;&gt;1
    ),
    """",
    IFERROR(TEXTJOIN(CHAR(10),TRUE,FILTER('SUMMARY DATA'!E:E,'SUMMARY DATA'!D:D=$C1911)),"""")
  )
)"),"")</f>
        <v/>
      </c>
      <c r="F1911" s="2" t="str">
        <f>IFERROR(__xludf.DUMMYFUNCTION("IFERROR(
  TEXTJOIN(CHAR(10),TRUE,FILTER('SUMMARY DATA'!F:F,'SUMMARY DATA'!A:A=$A1911,'SUMMARY DATA'!C:C=$B1911)),
  IF(
    OR(
      ISNUMBER(SEARCH(""CDM CASH DEPOSIT"",$C1911)),
      ISNUMBER(SEARCH(""CASH DEPOSIT"",$C1911)),
      COUNTIF('SUMMARY D"&amp;"ATA'!D:D,$C1911)&lt;&gt;1
    ),
    """",
    IFERROR(TEXTJOIN(CHAR(10),TRUE,FILTER('SUMMARY DATA'!F:F,'SUMMARY DATA'!D:D=$C1911)),"""")
  )
)"),"")</f>
        <v/>
      </c>
      <c r="G1911" s="2" t="str">
        <f>IFERROR(__xludf.DUMMYFUNCTION("IFERROR(
  TEXTJOIN(CHAR(10),TRUE,FILTER('SUMMARY DATA'!G:G,'SUMMARY DATA'!A:A=$A1911,'SUMMARY DATA'!C:C=$B1911)),
  IF(
    OR(
      ISNUMBER(SEARCH(""CDM CASH DEPOSIT"",$C1911)),
      ISNUMBER(SEARCH(""CASH DEPOSIT"",$C1911)),
      COUNTIF('SUMMARY D"&amp;"ATA'!D:D,$C1911)&lt;&gt;1
    ),
    """",
    IFERROR(TEXTJOIN(CHAR(10),TRUE,FILTER('SUMMARY DATA'!G:G,'SUMMARY DATA'!D:D=$C1911)),"""")
  )
)"),"")</f>
        <v/>
      </c>
      <c r="H1911" s="6" t="str">
        <f>IFERROR(__xludf.DUMMYFUNCTION("IFERROR(
  TEXTJOIN(CHAR(10),TRUE,FILTER('SUMMARY DATA'!H:H,'SUMMARY DATA'!A:A=$A1911,'SUMMARY DATA'!C:C=$B1911)),
  IF(
    OR(
      ISNUMBER(SEARCH(""CDM CASH DEPOSIT"",$C1911)),
      ISNUMBER(SEARCH(""CASH DEPOSIT"",$C1911)),
      COUNTIF('SUMMARY D"&amp;"ATA'!D:D,$C1911)&lt;&gt;1
    ),
    """",
    IFERROR(TEXTJOIN(CHAR(10),TRUE,FILTER('SUMMARY DATA'!H:H,'SUMMARY DATA'!D:D=$C1911)),"""")
  )
)"),"")</f>
        <v/>
      </c>
      <c r="I1911" s="6" t="str">
        <f>IFERROR(__xludf.DUMMYFUNCTION("IF(H1911="""","""",
SUM(ARRAYFORMULA(VALUE(SPLIT(H1911,CHAR(10)))))
)"),"")</f>
        <v/>
      </c>
      <c r="J1911" s="2" t="str">
        <f>IFERROR(__xludf.DUMMYFUNCTION("IFERROR(
  TEXTJOIN(CHAR(10),TRUE,FILTER('SUMMARY DATA'!I:I,'SUMMARY DATA'!A:A=$A1911,'SUMMARY DATA'!C:C=$B1911)),
  IF(
    OR(
      ISNUMBER(SEARCH(""CDM CASH DEPOSIT"",$C1911)),
      ISNUMBER(SEARCH(""CASH DEPOSIT"",$C1911)),
      COUNTIF('SUMMARY D"&amp;"ATA'!D:D,$C1911)&lt;&gt;1
    ),
    """",
    IFERROR(TEXTJOIN(CHAR(10),TRUE,FILTER('SUMMARY DATA'!I:I,'SUMMARY DATA'!D:D=$C1911)),"""")
  )
)"),"")</f>
        <v/>
      </c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</row>
    <row r="1912" ht="15.75" customHeight="1" spans="1:27">
      <c r="A1912" s="2"/>
      <c r="B1912" s="2"/>
      <c r="C1912" s="2"/>
      <c r="D1912" s="6"/>
      <c r="E1912" s="4" t="str">
        <f>IFERROR(__xludf.DUMMYFUNCTION("IFERROR(
  TEXTJOIN(CHAR(10),TRUE,FILTER('SUMMARY DATA'!E:E,'SUMMARY DATA'!A:A=$A1912,'SUMMARY DATA'!C:C=$B1912)),
  IF(
    OR(
      ISNUMBER(SEARCH(""CDM CASH DEPOSIT"",$C1912)),
      ISNUMBER(SEARCH(""CASH DEPOSIT"",$C1912)),
      COUNTIF('SUMMARY D"&amp;"ATA'!D:D,$C1912)&lt;&gt;1
    ),
    """",
    IFERROR(TEXTJOIN(CHAR(10),TRUE,FILTER('SUMMARY DATA'!E:E,'SUMMARY DATA'!D:D=$C1912)),"""")
  )
)"),"")</f>
        <v/>
      </c>
      <c r="F1912" s="2" t="str">
        <f>IFERROR(__xludf.DUMMYFUNCTION("IFERROR(
  TEXTJOIN(CHAR(10),TRUE,FILTER('SUMMARY DATA'!F:F,'SUMMARY DATA'!A:A=$A1912,'SUMMARY DATA'!C:C=$B1912)),
  IF(
    OR(
      ISNUMBER(SEARCH(""CDM CASH DEPOSIT"",$C1912)),
      ISNUMBER(SEARCH(""CASH DEPOSIT"",$C1912)),
      COUNTIF('SUMMARY D"&amp;"ATA'!D:D,$C1912)&lt;&gt;1
    ),
    """",
    IFERROR(TEXTJOIN(CHAR(10),TRUE,FILTER('SUMMARY DATA'!F:F,'SUMMARY DATA'!D:D=$C1912)),"""")
  )
)"),"")</f>
        <v/>
      </c>
      <c r="G1912" s="2" t="str">
        <f>IFERROR(__xludf.DUMMYFUNCTION("IFERROR(
  TEXTJOIN(CHAR(10),TRUE,FILTER('SUMMARY DATA'!G:G,'SUMMARY DATA'!A:A=$A1912,'SUMMARY DATA'!C:C=$B1912)),
  IF(
    OR(
      ISNUMBER(SEARCH(""CDM CASH DEPOSIT"",$C1912)),
      ISNUMBER(SEARCH(""CASH DEPOSIT"",$C1912)),
      COUNTIF('SUMMARY D"&amp;"ATA'!D:D,$C1912)&lt;&gt;1
    ),
    """",
    IFERROR(TEXTJOIN(CHAR(10),TRUE,FILTER('SUMMARY DATA'!G:G,'SUMMARY DATA'!D:D=$C1912)),"""")
  )
)"),"")</f>
        <v/>
      </c>
      <c r="H1912" s="6" t="str">
        <f>IFERROR(__xludf.DUMMYFUNCTION("IFERROR(
  TEXTJOIN(CHAR(10),TRUE,FILTER('SUMMARY DATA'!H:H,'SUMMARY DATA'!A:A=$A1912,'SUMMARY DATA'!C:C=$B1912)),
  IF(
    OR(
      ISNUMBER(SEARCH(""CDM CASH DEPOSIT"",$C1912)),
      ISNUMBER(SEARCH(""CASH DEPOSIT"",$C1912)),
      COUNTIF('SUMMARY D"&amp;"ATA'!D:D,$C1912)&lt;&gt;1
    ),
    """",
    IFERROR(TEXTJOIN(CHAR(10),TRUE,FILTER('SUMMARY DATA'!H:H,'SUMMARY DATA'!D:D=$C1912)),"""")
  )
)"),"")</f>
        <v/>
      </c>
      <c r="I1912" s="6" t="str">
        <f>IFERROR(__xludf.DUMMYFUNCTION("IF(H1912="""","""",
SUM(ARRAYFORMULA(VALUE(SPLIT(H1912,CHAR(10)))))
)"),"")</f>
        <v/>
      </c>
      <c r="J1912" s="2" t="str">
        <f>IFERROR(__xludf.DUMMYFUNCTION("IFERROR(
  TEXTJOIN(CHAR(10),TRUE,FILTER('SUMMARY DATA'!I:I,'SUMMARY DATA'!A:A=$A1912,'SUMMARY DATA'!C:C=$B1912)),
  IF(
    OR(
      ISNUMBER(SEARCH(""CDM CASH DEPOSIT"",$C1912)),
      ISNUMBER(SEARCH(""CASH DEPOSIT"",$C1912)),
      COUNTIF('SUMMARY D"&amp;"ATA'!D:D,$C1912)&lt;&gt;1
    ),
    """",
    IFERROR(TEXTJOIN(CHAR(10),TRUE,FILTER('SUMMARY DATA'!I:I,'SUMMARY DATA'!D:D=$C1912)),"""")
  )
)"),"")</f>
        <v/>
      </c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</row>
    <row r="1913" ht="15.75" customHeight="1" spans="1:27">
      <c r="A1913" s="2"/>
      <c r="B1913" s="2"/>
      <c r="C1913" s="2"/>
      <c r="D1913" s="6"/>
      <c r="E1913" s="4" t="str">
        <f>IFERROR(__xludf.DUMMYFUNCTION("IFERROR(
  TEXTJOIN(CHAR(10),TRUE,FILTER('SUMMARY DATA'!E:E,'SUMMARY DATA'!A:A=$A1913,'SUMMARY DATA'!C:C=$B1913)),
  IF(
    OR(
      ISNUMBER(SEARCH(""CDM CASH DEPOSIT"",$C1913)),
      ISNUMBER(SEARCH(""CASH DEPOSIT"",$C1913)),
      COUNTIF('SUMMARY D"&amp;"ATA'!D:D,$C1913)&lt;&gt;1
    ),
    """",
    IFERROR(TEXTJOIN(CHAR(10),TRUE,FILTER('SUMMARY DATA'!E:E,'SUMMARY DATA'!D:D=$C1913)),"""")
  )
)"),"")</f>
        <v/>
      </c>
      <c r="F1913" s="2" t="str">
        <f>IFERROR(__xludf.DUMMYFUNCTION("IFERROR(
  TEXTJOIN(CHAR(10),TRUE,FILTER('SUMMARY DATA'!F:F,'SUMMARY DATA'!A:A=$A1913,'SUMMARY DATA'!C:C=$B1913)),
  IF(
    OR(
      ISNUMBER(SEARCH(""CDM CASH DEPOSIT"",$C1913)),
      ISNUMBER(SEARCH(""CASH DEPOSIT"",$C1913)),
      COUNTIF('SUMMARY D"&amp;"ATA'!D:D,$C1913)&lt;&gt;1
    ),
    """",
    IFERROR(TEXTJOIN(CHAR(10),TRUE,FILTER('SUMMARY DATA'!F:F,'SUMMARY DATA'!D:D=$C1913)),"""")
  )
)"),"")</f>
        <v/>
      </c>
      <c r="G1913" s="2" t="str">
        <f>IFERROR(__xludf.DUMMYFUNCTION("IFERROR(
  TEXTJOIN(CHAR(10),TRUE,FILTER('SUMMARY DATA'!G:G,'SUMMARY DATA'!A:A=$A1913,'SUMMARY DATA'!C:C=$B1913)),
  IF(
    OR(
      ISNUMBER(SEARCH(""CDM CASH DEPOSIT"",$C1913)),
      ISNUMBER(SEARCH(""CASH DEPOSIT"",$C1913)),
      COUNTIF('SUMMARY D"&amp;"ATA'!D:D,$C1913)&lt;&gt;1
    ),
    """",
    IFERROR(TEXTJOIN(CHAR(10),TRUE,FILTER('SUMMARY DATA'!G:G,'SUMMARY DATA'!D:D=$C1913)),"""")
  )
)"),"")</f>
        <v/>
      </c>
      <c r="H1913" s="6" t="str">
        <f>IFERROR(__xludf.DUMMYFUNCTION("IFERROR(
  TEXTJOIN(CHAR(10),TRUE,FILTER('SUMMARY DATA'!H:H,'SUMMARY DATA'!A:A=$A1913,'SUMMARY DATA'!C:C=$B1913)),
  IF(
    OR(
      ISNUMBER(SEARCH(""CDM CASH DEPOSIT"",$C1913)),
      ISNUMBER(SEARCH(""CASH DEPOSIT"",$C1913)),
      COUNTIF('SUMMARY D"&amp;"ATA'!D:D,$C1913)&lt;&gt;1
    ),
    """",
    IFERROR(TEXTJOIN(CHAR(10),TRUE,FILTER('SUMMARY DATA'!H:H,'SUMMARY DATA'!D:D=$C1913)),"""")
  )
)"),"")</f>
        <v/>
      </c>
      <c r="I1913" s="6" t="str">
        <f>IFERROR(__xludf.DUMMYFUNCTION("IF(H1913="""","""",
SUM(ARRAYFORMULA(VALUE(SPLIT(H1913,CHAR(10)))))
)"),"")</f>
        <v/>
      </c>
      <c r="J1913" s="2" t="str">
        <f>IFERROR(__xludf.DUMMYFUNCTION("IFERROR(
  TEXTJOIN(CHAR(10),TRUE,FILTER('SUMMARY DATA'!I:I,'SUMMARY DATA'!A:A=$A1913,'SUMMARY DATA'!C:C=$B1913)),
  IF(
    OR(
      ISNUMBER(SEARCH(""CDM CASH DEPOSIT"",$C1913)),
      ISNUMBER(SEARCH(""CASH DEPOSIT"",$C1913)),
      COUNTIF('SUMMARY D"&amp;"ATA'!D:D,$C1913)&lt;&gt;1
    ),
    """",
    IFERROR(TEXTJOIN(CHAR(10),TRUE,FILTER('SUMMARY DATA'!I:I,'SUMMARY DATA'!D:D=$C1913)),"""")
  )
)"),"")</f>
        <v/>
      </c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</row>
    <row r="1914" ht="15.75" customHeight="1" spans="1:27">
      <c r="A1914" s="2"/>
      <c r="B1914" s="2"/>
      <c r="C1914" s="2"/>
      <c r="D1914" s="6"/>
      <c r="E1914" s="4" t="str">
        <f>IFERROR(__xludf.DUMMYFUNCTION("IFERROR(
  TEXTJOIN(CHAR(10),TRUE,FILTER('SUMMARY DATA'!E:E,'SUMMARY DATA'!A:A=$A1914,'SUMMARY DATA'!C:C=$B1914)),
  IF(
    OR(
      ISNUMBER(SEARCH(""CDM CASH DEPOSIT"",$C1914)),
      ISNUMBER(SEARCH(""CASH DEPOSIT"",$C1914)),
      COUNTIF('SUMMARY D"&amp;"ATA'!D:D,$C1914)&lt;&gt;1
    ),
    """",
    IFERROR(TEXTJOIN(CHAR(10),TRUE,FILTER('SUMMARY DATA'!E:E,'SUMMARY DATA'!D:D=$C1914)),"""")
  )
)"),"")</f>
        <v/>
      </c>
      <c r="F1914" s="2" t="str">
        <f>IFERROR(__xludf.DUMMYFUNCTION("IFERROR(
  TEXTJOIN(CHAR(10),TRUE,FILTER('SUMMARY DATA'!F:F,'SUMMARY DATA'!A:A=$A1914,'SUMMARY DATA'!C:C=$B1914)),
  IF(
    OR(
      ISNUMBER(SEARCH(""CDM CASH DEPOSIT"",$C1914)),
      ISNUMBER(SEARCH(""CASH DEPOSIT"",$C1914)),
      COUNTIF('SUMMARY D"&amp;"ATA'!D:D,$C1914)&lt;&gt;1
    ),
    """",
    IFERROR(TEXTJOIN(CHAR(10),TRUE,FILTER('SUMMARY DATA'!F:F,'SUMMARY DATA'!D:D=$C1914)),"""")
  )
)"),"")</f>
        <v/>
      </c>
      <c r="G1914" s="2" t="str">
        <f>IFERROR(__xludf.DUMMYFUNCTION("IFERROR(
  TEXTJOIN(CHAR(10),TRUE,FILTER('SUMMARY DATA'!G:G,'SUMMARY DATA'!A:A=$A1914,'SUMMARY DATA'!C:C=$B1914)),
  IF(
    OR(
      ISNUMBER(SEARCH(""CDM CASH DEPOSIT"",$C1914)),
      ISNUMBER(SEARCH(""CASH DEPOSIT"",$C1914)),
      COUNTIF('SUMMARY D"&amp;"ATA'!D:D,$C1914)&lt;&gt;1
    ),
    """",
    IFERROR(TEXTJOIN(CHAR(10),TRUE,FILTER('SUMMARY DATA'!G:G,'SUMMARY DATA'!D:D=$C1914)),"""")
  )
)"),"")</f>
        <v/>
      </c>
      <c r="H1914" s="6" t="str">
        <f>IFERROR(__xludf.DUMMYFUNCTION("IFERROR(
  TEXTJOIN(CHAR(10),TRUE,FILTER('SUMMARY DATA'!H:H,'SUMMARY DATA'!A:A=$A1914,'SUMMARY DATA'!C:C=$B1914)),
  IF(
    OR(
      ISNUMBER(SEARCH(""CDM CASH DEPOSIT"",$C1914)),
      ISNUMBER(SEARCH(""CASH DEPOSIT"",$C1914)),
      COUNTIF('SUMMARY D"&amp;"ATA'!D:D,$C1914)&lt;&gt;1
    ),
    """",
    IFERROR(TEXTJOIN(CHAR(10),TRUE,FILTER('SUMMARY DATA'!H:H,'SUMMARY DATA'!D:D=$C1914)),"""")
  )
)"),"")</f>
        <v/>
      </c>
      <c r="I1914" s="6" t="str">
        <f>IFERROR(__xludf.DUMMYFUNCTION("IF(H1914="""","""",
SUM(ARRAYFORMULA(VALUE(SPLIT(H1914,CHAR(10)))))
)"),"")</f>
        <v/>
      </c>
      <c r="J1914" s="2" t="str">
        <f>IFERROR(__xludf.DUMMYFUNCTION("IFERROR(
  TEXTJOIN(CHAR(10),TRUE,FILTER('SUMMARY DATA'!I:I,'SUMMARY DATA'!A:A=$A1914,'SUMMARY DATA'!C:C=$B1914)),
  IF(
    OR(
      ISNUMBER(SEARCH(""CDM CASH DEPOSIT"",$C1914)),
      ISNUMBER(SEARCH(""CASH DEPOSIT"",$C1914)),
      COUNTIF('SUMMARY D"&amp;"ATA'!D:D,$C1914)&lt;&gt;1
    ),
    """",
    IFERROR(TEXTJOIN(CHAR(10),TRUE,FILTER('SUMMARY DATA'!I:I,'SUMMARY DATA'!D:D=$C1914)),"""")
  )
)"),"")</f>
        <v/>
      </c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</row>
    <row r="1915" ht="15.75" customHeight="1" spans="1:27">
      <c r="A1915" s="2"/>
      <c r="B1915" s="2"/>
      <c r="C1915" s="2"/>
      <c r="D1915" s="6"/>
      <c r="E1915" s="4" t="str">
        <f>IFERROR(__xludf.DUMMYFUNCTION("IFERROR(
  TEXTJOIN(CHAR(10),TRUE,FILTER('SUMMARY DATA'!E:E,'SUMMARY DATA'!A:A=$A1915,'SUMMARY DATA'!C:C=$B1915)),
  IF(
    OR(
      ISNUMBER(SEARCH(""CDM CASH DEPOSIT"",$C1915)),
      ISNUMBER(SEARCH(""CASH DEPOSIT"",$C1915)),
      COUNTIF('SUMMARY D"&amp;"ATA'!D:D,$C1915)&lt;&gt;1
    ),
    """",
    IFERROR(TEXTJOIN(CHAR(10),TRUE,FILTER('SUMMARY DATA'!E:E,'SUMMARY DATA'!D:D=$C1915)),"""")
  )
)"),"")</f>
        <v/>
      </c>
      <c r="F1915" s="2" t="str">
        <f>IFERROR(__xludf.DUMMYFUNCTION("IFERROR(
  TEXTJOIN(CHAR(10),TRUE,FILTER('SUMMARY DATA'!F:F,'SUMMARY DATA'!A:A=$A1915,'SUMMARY DATA'!C:C=$B1915)),
  IF(
    OR(
      ISNUMBER(SEARCH(""CDM CASH DEPOSIT"",$C1915)),
      ISNUMBER(SEARCH(""CASH DEPOSIT"",$C1915)),
      COUNTIF('SUMMARY D"&amp;"ATA'!D:D,$C1915)&lt;&gt;1
    ),
    """",
    IFERROR(TEXTJOIN(CHAR(10),TRUE,FILTER('SUMMARY DATA'!F:F,'SUMMARY DATA'!D:D=$C1915)),"""")
  )
)"),"")</f>
        <v/>
      </c>
      <c r="G1915" s="2" t="str">
        <f>IFERROR(__xludf.DUMMYFUNCTION("IFERROR(
  TEXTJOIN(CHAR(10),TRUE,FILTER('SUMMARY DATA'!G:G,'SUMMARY DATA'!A:A=$A1915,'SUMMARY DATA'!C:C=$B1915)),
  IF(
    OR(
      ISNUMBER(SEARCH(""CDM CASH DEPOSIT"",$C1915)),
      ISNUMBER(SEARCH(""CASH DEPOSIT"",$C1915)),
      COUNTIF('SUMMARY D"&amp;"ATA'!D:D,$C1915)&lt;&gt;1
    ),
    """",
    IFERROR(TEXTJOIN(CHAR(10),TRUE,FILTER('SUMMARY DATA'!G:G,'SUMMARY DATA'!D:D=$C1915)),"""")
  )
)"),"")</f>
        <v/>
      </c>
      <c r="H1915" s="6" t="str">
        <f>IFERROR(__xludf.DUMMYFUNCTION("IFERROR(
  TEXTJOIN(CHAR(10),TRUE,FILTER('SUMMARY DATA'!H:H,'SUMMARY DATA'!A:A=$A1915,'SUMMARY DATA'!C:C=$B1915)),
  IF(
    OR(
      ISNUMBER(SEARCH(""CDM CASH DEPOSIT"",$C1915)),
      ISNUMBER(SEARCH(""CASH DEPOSIT"",$C1915)),
      COUNTIF('SUMMARY D"&amp;"ATA'!D:D,$C1915)&lt;&gt;1
    ),
    """",
    IFERROR(TEXTJOIN(CHAR(10),TRUE,FILTER('SUMMARY DATA'!H:H,'SUMMARY DATA'!D:D=$C1915)),"""")
  )
)"),"")</f>
        <v/>
      </c>
      <c r="I1915" s="6" t="str">
        <f>IFERROR(__xludf.DUMMYFUNCTION("IF(H1915="""","""",
SUM(ARRAYFORMULA(VALUE(SPLIT(H1915,CHAR(10)))))
)"),"")</f>
        <v/>
      </c>
      <c r="J1915" s="2" t="str">
        <f>IFERROR(__xludf.DUMMYFUNCTION("IFERROR(
  TEXTJOIN(CHAR(10),TRUE,FILTER('SUMMARY DATA'!I:I,'SUMMARY DATA'!A:A=$A1915,'SUMMARY DATA'!C:C=$B1915)),
  IF(
    OR(
      ISNUMBER(SEARCH(""CDM CASH DEPOSIT"",$C1915)),
      ISNUMBER(SEARCH(""CASH DEPOSIT"",$C1915)),
      COUNTIF('SUMMARY D"&amp;"ATA'!D:D,$C1915)&lt;&gt;1
    ),
    """",
    IFERROR(TEXTJOIN(CHAR(10),TRUE,FILTER('SUMMARY DATA'!I:I,'SUMMARY DATA'!D:D=$C1915)),"""")
  )
)"),"")</f>
        <v/>
      </c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</row>
    <row r="1916" ht="15.75" customHeight="1" spans="1:27">
      <c r="A1916" s="2"/>
      <c r="B1916" s="2"/>
      <c r="C1916" s="2"/>
      <c r="D1916" s="6"/>
      <c r="E1916" s="4" t="str">
        <f>IFERROR(__xludf.DUMMYFUNCTION("IFERROR(
  TEXTJOIN(CHAR(10),TRUE,FILTER('SUMMARY DATA'!E:E,'SUMMARY DATA'!A:A=$A1916,'SUMMARY DATA'!C:C=$B1916)),
  IF(
    OR(
      ISNUMBER(SEARCH(""CDM CASH DEPOSIT"",$C1916)),
      ISNUMBER(SEARCH(""CASH DEPOSIT"",$C1916)),
      COUNTIF('SUMMARY D"&amp;"ATA'!D:D,$C1916)&lt;&gt;1
    ),
    """",
    IFERROR(TEXTJOIN(CHAR(10),TRUE,FILTER('SUMMARY DATA'!E:E,'SUMMARY DATA'!D:D=$C1916)),"""")
  )
)"),"")</f>
        <v/>
      </c>
      <c r="F1916" s="2" t="str">
        <f>IFERROR(__xludf.DUMMYFUNCTION("IFERROR(
  TEXTJOIN(CHAR(10),TRUE,FILTER('SUMMARY DATA'!F:F,'SUMMARY DATA'!A:A=$A1916,'SUMMARY DATA'!C:C=$B1916)),
  IF(
    OR(
      ISNUMBER(SEARCH(""CDM CASH DEPOSIT"",$C1916)),
      ISNUMBER(SEARCH(""CASH DEPOSIT"",$C1916)),
      COUNTIF('SUMMARY D"&amp;"ATA'!D:D,$C1916)&lt;&gt;1
    ),
    """",
    IFERROR(TEXTJOIN(CHAR(10),TRUE,FILTER('SUMMARY DATA'!F:F,'SUMMARY DATA'!D:D=$C1916)),"""")
  )
)"),"")</f>
        <v/>
      </c>
      <c r="G1916" s="2" t="str">
        <f>IFERROR(__xludf.DUMMYFUNCTION("IFERROR(
  TEXTJOIN(CHAR(10),TRUE,FILTER('SUMMARY DATA'!G:G,'SUMMARY DATA'!A:A=$A1916,'SUMMARY DATA'!C:C=$B1916)),
  IF(
    OR(
      ISNUMBER(SEARCH(""CDM CASH DEPOSIT"",$C1916)),
      ISNUMBER(SEARCH(""CASH DEPOSIT"",$C1916)),
      COUNTIF('SUMMARY D"&amp;"ATA'!D:D,$C1916)&lt;&gt;1
    ),
    """",
    IFERROR(TEXTJOIN(CHAR(10),TRUE,FILTER('SUMMARY DATA'!G:G,'SUMMARY DATA'!D:D=$C1916)),"""")
  )
)"),"")</f>
        <v/>
      </c>
      <c r="H1916" s="6" t="str">
        <f>IFERROR(__xludf.DUMMYFUNCTION("IFERROR(
  TEXTJOIN(CHAR(10),TRUE,FILTER('SUMMARY DATA'!H:H,'SUMMARY DATA'!A:A=$A1916,'SUMMARY DATA'!C:C=$B1916)),
  IF(
    OR(
      ISNUMBER(SEARCH(""CDM CASH DEPOSIT"",$C1916)),
      ISNUMBER(SEARCH(""CASH DEPOSIT"",$C1916)),
      COUNTIF('SUMMARY D"&amp;"ATA'!D:D,$C1916)&lt;&gt;1
    ),
    """",
    IFERROR(TEXTJOIN(CHAR(10),TRUE,FILTER('SUMMARY DATA'!H:H,'SUMMARY DATA'!D:D=$C1916)),"""")
  )
)"),"")</f>
        <v/>
      </c>
      <c r="I1916" s="6" t="str">
        <f>IFERROR(__xludf.DUMMYFUNCTION("IF(H1916="""","""",
SUM(ARRAYFORMULA(VALUE(SPLIT(H1916,CHAR(10)))))
)"),"")</f>
        <v/>
      </c>
      <c r="J1916" s="2" t="str">
        <f>IFERROR(__xludf.DUMMYFUNCTION("IFERROR(
  TEXTJOIN(CHAR(10),TRUE,FILTER('SUMMARY DATA'!I:I,'SUMMARY DATA'!A:A=$A1916,'SUMMARY DATA'!C:C=$B1916)),
  IF(
    OR(
      ISNUMBER(SEARCH(""CDM CASH DEPOSIT"",$C1916)),
      ISNUMBER(SEARCH(""CASH DEPOSIT"",$C1916)),
      COUNTIF('SUMMARY D"&amp;"ATA'!D:D,$C1916)&lt;&gt;1
    ),
    """",
    IFERROR(TEXTJOIN(CHAR(10),TRUE,FILTER('SUMMARY DATA'!I:I,'SUMMARY DATA'!D:D=$C1916)),"""")
  )
)"),"")</f>
        <v/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</row>
    <row r="1917" ht="15.75" customHeight="1" spans="1:27">
      <c r="A1917" s="2"/>
      <c r="B1917" s="2"/>
      <c r="C1917" s="2"/>
      <c r="D1917" s="6"/>
      <c r="E1917" s="4" t="str">
        <f>IFERROR(__xludf.DUMMYFUNCTION("IFERROR(
  TEXTJOIN(CHAR(10),TRUE,FILTER('SUMMARY DATA'!E:E,'SUMMARY DATA'!A:A=$A1917,'SUMMARY DATA'!C:C=$B1917)),
  IF(
    OR(
      ISNUMBER(SEARCH(""CDM CASH DEPOSIT"",$C1917)),
      ISNUMBER(SEARCH(""CASH DEPOSIT"",$C1917)),
      COUNTIF('SUMMARY D"&amp;"ATA'!D:D,$C1917)&lt;&gt;1
    ),
    """",
    IFERROR(TEXTJOIN(CHAR(10),TRUE,FILTER('SUMMARY DATA'!E:E,'SUMMARY DATA'!D:D=$C1917)),"""")
  )
)"),"")</f>
        <v/>
      </c>
      <c r="F1917" s="2" t="str">
        <f>IFERROR(__xludf.DUMMYFUNCTION("IFERROR(
  TEXTJOIN(CHAR(10),TRUE,FILTER('SUMMARY DATA'!F:F,'SUMMARY DATA'!A:A=$A1917,'SUMMARY DATA'!C:C=$B1917)),
  IF(
    OR(
      ISNUMBER(SEARCH(""CDM CASH DEPOSIT"",$C1917)),
      ISNUMBER(SEARCH(""CASH DEPOSIT"",$C1917)),
      COUNTIF('SUMMARY D"&amp;"ATA'!D:D,$C1917)&lt;&gt;1
    ),
    """",
    IFERROR(TEXTJOIN(CHAR(10),TRUE,FILTER('SUMMARY DATA'!F:F,'SUMMARY DATA'!D:D=$C1917)),"""")
  )
)"),"")</f>
        <v/>
      </c>
      <c r="G1917" s="2" t="str">
        <f>IFERROR(__xludf.DUMMYFUNCTION("IFERROR(
  TEXTJOIN(CHAR(10),TRUE,FILTER('SUMMARY DATA'!G:G,'SUMMARY DATA'!A:A=$A1917,'SUMMARY DATA'!C:C=$B1917)),
  IF(
    OR(
      ISNUMBER(SEARCH(""CDM CASH DEPOSIT"",$C1917)),
      ISNUMBER(SEARCH(""CASH DEPOSIT"",$C1917)),
      COUNTIF('SUMMARY D"&amp;"ATA'!D:D,$C1917)&lt;&gt;1
    ),
    """",
    IFERROR(TEXTJOIN(CHAR(10),TRUE,FILTER('SUMMARY DATA'!G:G,'SUMMARY DATA'!D:D=$C1917)),"""")
  )
)"),"")</f>
        <v/>
      </c>
      <c r="H1917" s="6" t="str">
        <f>IFERROR(__xludf.DUMMYFUNCTION("IFERROR(
  TEXTJOIN(CHAR(10),TRUE,FILTER('SUMMARY DATA'!H:H,'SUMMARY DATA'!A:A=$A1917,'SUMMARY DATA'!C:C=$B1917)),
  IF(
    OR(
      ISNUMBER(SEARCH(""CDM CASH DEPOSIT"",$C1917)),
      ISNUMBER(SEARCH(""CASH DEPOSIT"",$C1917)),
      COUNTIF('SUMMARY D"&amp;"ATA'!D:D,$C1917)&lt;&gt;1
    ),
    """",
    IFERROR(TEXTJOIN(CHAR(10),TRUE,FILTER('SUMMARY DATA'!H:H,'SUMMARY DATA'!D:D=$C1917)),"""")
  )
)"),"")</f>
        <v/>
      </c>
      <c r="I1917" s="6" t="str">
        <f>IFERROR(__xludf.DUMMYFUNCTION("IF(H1917="""","""",
SUM(ARRAYFORMULA(VALUE(SPLIT(H1917,CHAR(10)))))
)"),"")</f>
        <v/>
      </c>
      <c r="J1917" s="2" t="str">
        <f>IFERROR(__xludf.DUMMYFUNCTION("IFERROR(
  TEXTJOIN(CHAR(10),TRUE,FILTER('SUMMARY DATA'!I:I,'SUMMARY DATA'!A:A=$A1917,'SUMMARY DATA'!C:C=$B1917)),
  IF(
    OR(
      ISNUMBER(SEARCH(""CDM CASH DEPOSIT"",$C1917)),
      ISNUMBER(SEARCH(""CASH DEPOSIT"",$C1917)),
      COUNTIF('SUMMARY D"&amp;"ATA'!D:D,$C1917)&lt;&gt;1
    ),
    """",
    IFERROR(TEXTJOIN(CHAR(10),TRUE,FILTER('SUMMARY DATA'!I:I,'SUMMARY DATA'!D:D=$C1917)),"""")
  )
)"),"")</f>
        <v/>
      </c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</row>
    <row r="1918" ht="15.75" customHeight="1" spans="1:27">
      <c r="A1918" s="2"/>
      <c r="B1918" s="2"/>
      <c r="C1918" s="2"/>
      <c r="D1918" s="6"/>
      <c r="E1918" s="4" t="str">
        <f>IFERROR(__xludf.DUMMYFUNCTION("IFERROR(
  TEXTJOIN(CHAR(10),TRUE,FILTER('SUMMARY DATA'!E:E,'SUMMARY DATA'!A:A=$A1918,'SUMMARY DATA'!C:C=$B1918)),
  IF(
    OR(
      ISNUMBER(SEARCH(""CDM CASH DEPOSIT"",$C1918)),
      ISNUMBER(SEARCH(""CASH DEPOSIT"",$C1918)),
      COUNTIF('SUMMARY D"&amp;"ATA'!D:D,$C1918)&lt;&gt;1
    ),
    """",
    IFERROR(TEXTJOIN(CHAR(10),TRUE,FILTER('SUMMARY DATA'!E:E,'SUMMARY DATA'!D:D=$C1918)),"""")
  )
)"),"")</f>
        <v/>
      </c>
      <c r="F1918" s="2" t="str">
        <f>IFERROR(__xludf.DUMMYFUNCTION("IFERROR(
  TEXTJOIN(CHAR(10),TRUE,FILTER('SUMMARY DATA'!F:F,'SUMMARY DATA'!A:A=$A1918,'SUMMARY DATA'!C:C=$B1918)),
  IF(
    OR(
      ISNUMBER(SEARCH(""CDM CASH DEPOSIT"",$C1918)),
      ISNUMBER(SEARCH(""CASH DEPOSIT"",$C1918)),
      COUNTIF('SUMMARY D"&amp;"ATA'!D:D,$C1918)&lt;&gt;1
    ),
    """",
    IFERROR(TEXTJOIN(CHAR(10),TRUE,FILTER('SUMMARY DATA'!F:F,'SUMMARY DATA'!D:D=$C1918)),"""")
  )
)"),"")</f>
        <v/>
      </c>
      <c r="G1918" s="2" t="str">
        <f>IFERROR(__xludf.DUMMYFUNCTION("IFERROR(
  TEXTJOIN(CHAR(10),TRUE,FILTER('SUMMARY DATA'!G:G,'SUMMARY DATA'!A:A=$A1918,'SUMMARY DATA'!C:C=$B1918)),
  IF(
    OR(
      ISNUMBER(SEARCH(""CDM CASH DEPOSIT"",$C1918)),
      ISNUMBER(SEARCH(""CASH DEPOSIT"",$C1918)),
      COUNTIF('SUMMARY D"&amp;"ATA'!D:D,$C1918)&lt;&gt;1
    ),
    """",
    IFERROR(TEXTJOIN(CHAR(10),TRUE,FILTER('SUMMARY DATA'!G:G,'SUMMARY DATA'!D:D=$C1918)),"""")
  )
)"),"")</f>
        <v/>
      </c>
      <c r="H1918" s="6" t="str">
        <f>IFERROR(__xludf.DUMMYFUNCTION("IFERROR(
  TEXTJOIN(CHAR(10),TRUE,FILTER('SUMMARY DATA'!H:H,'SUMMARY DATA'!A:A=$A1918,'SUMMARY DATA'!C:C=$B1918)),
  IF(
    OR(
      ISNUMBER(SEARCH(""CDM CASH DEPOSIT"",$C1918)),
      ISNUMBER(SEARCH(""CASH DEPOSIT"",$C1918)),
      COUNTIF('SUMMARY D"&amp;"ATA'!D:D,$C1918)&lt;&gt;1
    ),
    """",
    IFERROR(TEXTJOIN(CHAR(10),TRUE,FILTER('SUMMARY DATA'!H:H,'SUMMARY DATA'!D:D=$C1918)),"""")
  )
)"),"")</f>
        <v/>
      </c>
      <c r="I1918" s="6" t="str">
        <f>IFERROR(__xludf.DUMMYFUNCTION("IF(H1918="""","""",
SUM(ARRAYFORMULA(VALUE(SPLIT(H1918,CHAR(10)))))
)"),"")</f>
        <v/>
      </c>
      <c r="J1918" s="2" t="str">
        <f>IFERROR(__xludf.DUMMYFUNCTION("IFERROR(
  TEXTJOIN(CHAR(10),TRUE,FILTER('SUMMARY DATA'!I:I,'SUMMARY DATA'!A:A=$A1918,'SUMMARY DATA'!C:C=$B1918)),
  IF(
    OR(
      ISNUMBER(SEARCH(""CDM CASH DEPOSIT"",$C1918)),
      ISNUMBER(SEARCH(""CASH DEPOSIT"",$C1918)),
      COUNTIF('SUMMARY D"&amp;"ATA'!D:D,$C1918)&lt;&gt;1
    ),
    """",
    IFERROR(TEXTJOIN(CHAR(10),TRUE,FILTER('SUMMARY DATA'!I:I,'SUMMARY DATA'!D:D=$C1918)),"""")
  )
)"),"")</f>
        <v/>
      </c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</row>
    <row r="1919" ht="15.75" customHeight="1" spans="1:27">
      <c r="A1919" s="2"/>
      <c r="B1919" s="2"/>
      <c r="C1919" s="2"/>
      <c r="D1919" s="6"/>
      <c r="E1919" s="4" t="str">
        <f>IFERROR(__xludf.DUMMYFUNCTION("IFERROR(
  TEXTJOIN(CHAR(10),TRUE,FILTER('SUMMARY DATA'!E:E,'SUMMARY DATA'!A:A=$A1919,'SUMMARY DATA'!C:C=$B1919)),
  IF(
    OR(
      ISNUMBER(SEARCH(""CDM CASH DEPOSIT"",$C1919)),
      ISNUMBER(SEARCH(""CASH DEPOSIT"",$C1919)),
      COUNTIF('SUMMARY D"&amp;"ATA'!D:D,$C1919)&lt;&gt;1
    ),
    """",
    IFERROR(TEXTJOIN(CHAR(10),TRUE,FILTER('SUMMARY DATA'!E:E,'SUMMARY DATA'!D:D=$C1919)),"""")
  )
)"),"")</f>
        <v/>
      </c>
      <c r="F1919" s="2" t="str">
        <f>IFERROR(__xludf.DUMMYFUNCTION("IFERROR(
  TEXTJOIN(CHAR(10),TRUE,FILTER('SUMMARY DATA'!F:F,'SUMMARY DATA'!A:A=$A1919,'SUMMARY DATA'!C:C=$B1919)),
  IF(
    OR(
      ISNUMBER(SEARCH(""CDM CASH DEPOSIT"",$C1919)),
      ISNUMBER(SEARCH(""CASH DEPOSIT"",$C1919)),
      COUNTIF('SUMMARY D"&amp;"ATA'!D:D,$C1919)&lt;&gt;1
    ),
    """",
    IFERROR(TEXTJOIN(CHAR(10),TRUE,FILTER('SUMMARY DATA'!F:F,'SUMMARY DATA'!D:D=$C1919)),"""")
  )
)"),"")</f>
        <v/>
      </c>
      <c r="G1919" s="2" t="str">
        <f>IFERROR(__xludf.DUMMYFUNCTION("IFERROR(
  TEXTJOIN(CHAR(10),TRUE,FILTER('SUMMARY DATA'!G:G,'SUMMARY DATA'!A:A=$A1919,'SUMMARY DATA'!C:C=$B1919)),
  IF(
    OR(
      ISNUMBER(SEARCH(""CDM CASH DEPOSIT"",$C1919)),
      ISNUMBER(SEARCH(""CASH DEPOSIT"",$C1919)),
      COUNTIF('SUMMARY D"&amp;"ATA'!D:D,$C1919)&lt;&gt;1
    ),
    """",
    IFERROR(TEXTJOIN(CHAR(10),TRUE,FILTER('SUMMARY DATA'!G:G,'SUMMARY DATA'!D:D=$C1919)),"""")
  )
)"),"")</f>
        <v/>
      </c>
      <c r="H1919" s="6" t="str">
        <f>IFERROR(__xludf.DUMMYFUNCTION("IFERROR(
  TEXTJOIN(CHAR(10),TRUE,FILTER('SUMMARY DATA'!H:H,'SUMMARY DATA'!A:A=$A1919,'SUMMARY DATA'!C:C=$B1919)),
  IF(
    OR(
      ISNUMBER(SEARCH(""CDM CASH DEPOSIT"",$C1919)),
      ISNUMBER(SEARCH(""CASH DEPOSIT"",$C1919)),
      COUNTIF('SUMMARY D"&amp;"ATA'!D:D,$C1919)&lt;&gt;1
    ),
    """",
    IFERROR(TEXTJOIN(CHAR(10),TRUE,FILTER('SUMMARY DATA'!H:H,'SUMMARY DATA'!D:D=$C1919)),"""")
  )
)"),"")</f>
        <v/>
      </c>
      <c r="I1919" s="6" t="str">
        <f>IFERROR(__xludf.DUMMYFUNCTION("IF(H1919="""","""",
SUM(ARRAYFORMULA(VALUE(SPLIT(H1919,CHAR(10)))))
)"),"")</f>
        <v/>
      </c>
      <c r="J1919" s="2" t="str">
        <f>IFERROR(__xludf.DUMMYFUNCTION("IFERROR(
  TEXTJOIN(CHAR(10),TRUE,FILTER('SUMMARY DATA'!I:I,'SUMMARY DATA'!A:A=$A1919,'SUMMARY DATA'!C:C=$B1919)),
  IF(
    OR(
      ISNUMBER(SEARCH(""CDM CASH DEPOSIT"",$C1919)),
      ISNUMBER(SEARCH(""CASH DEPOSIT"",$C1919)),
      COUNTIF('SUMMARY D"&amp;"ATA'!D:D,$C1919)&lt;&gt;1
    ),
    """",
    IFERROR(TEXTJOIN(CHAR(10),TRUE,FILTER('SUMMARY DATA'!I:I,'SUMMARY DATA'!D:D=$C1919)),"""")
  )
)"),"")</f>
        <v/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</row>
    <row r="1920" ht="15.75" customHeight="1" spans="1:27">
      <c r="A1920" s="2"/>
      <c r="B1920" s="2"/>
      <c r="C1920" s="2"/>
      <c r="D1920" s="6"/>
      <c r="E1920" s="4" t="str">
        <f>IFERROR(__xludf.DUMMYFUNCTION("IFERROR(
  TEXTJOIN(CHAR(10),TRUE,FILTER('SUMMARY DATA'!E:E,'SUMMARY DATA'!A:A=$A1920,'SUMMARY DATA'!C:C=$B1920)),
  IF(
    OR(
      ISNUMBER(SEARCH(""CDM CASH DEPOSIT"",$C1920)),
      ISNUMBER(SEARCH(""CASH DEPOSIT"",$C1920)),
      COUNTIF('SUMMARY D"&amp;"ATA'!D:D,$C1920)&lt;&gt;1
    ),
    """",
    IFERROR(TEXTJOIN(CHAR(10),TRUE,FILTER('SUMMARY DATA'!E:E,'SUMMARY DATA'!D:D=$C1920)),"""")
  )
)"),"")</f>
        <v/>
      </c>
      <c r="F1920" s="2" t="str">
        <f>IFERROR(__xludf.DUMMYFUNCTION("IFERROR(
  TEXTJOIN(CHAR(10),TRUE,FILTER('SUMMARY DATA'!F:F,'SUMMARY DATA'!A:A=$A1920,'SUMMARY DATA'!C:C=$B1920)),
  IF(
    OR(
      ISNUMBER(SEARCH(""CDM CASH DEPOSIT"",$C1920)),
      ISNUMBER(SEARCH(""CASH DEPOSIT"",$C1920)),
      COUNTIF('SUMMARY D"&amp;"ATA'!D:D,$C1920)&lt;&gt;1
    ),
    """",
    IFERROR(TEXTJOIN(CHAR(10),TRUE,FILTER('SUMMARY DATA'!F:F,'SUMMARY DATA'!D:D=$C1920)),"""")
  )
)"),"")</f>
        <v/>
      </c>
      <c r="G1920" s="2" t="str">
        <f>IFERROR(__xludf.DUMMYFUNCTION("IFERROR(
  TEXTJOIN(CHAR(10),TRUE,FILTER('SUMMARY DATA'!G:G,'SUMMARY DATA'!A:A=$A1920,'SUMMARY DATA'!C:C=$B1920)),
  IF(
    OR(
      ISNUMBER(SEARCH(""CDM CASH DEPOSIT"",$C1920)),
      ISNUMBER(SEARCH(""CASH DEPOSIT"",$C1920)),
      COUNTIF('SUMMARY D"&amp;"ATA'!D:D,$C1920)&lt;&gt;1
    ),
    """",
    IFERROR(TEXTJOIN(CHAR(10),TRUE,FILTER('SUMMARY DATA'!G:G,'SUMMARY DATA'!D:D=$C1920)),"""")
  )
)"),"")</f>
        <v/>
      </c>
      <c r="H1920" s="6" t="str">
        <f>IFERROR(__xludf.DUMMYFUNCTION("IFERROR(
  TEXTJOIN(CHAR(10),TRUE,FILTER('SUMMARY DATA'!H:H,'SUMMARY DATA'!A:A=$A1920,'SUMMARY DATA'!C:C=$B1920)),
  IF(
    OR(
      ISNUMBER(SEARCH(""CDM CASH DEPOSIT"",$C1920)),
      ISNUMBER(SEARCH(""CASH DEPOSIT"",$C1920)),
      COUNTIF('SUMMARY D"&amp;"ATA'!D:D,$C1920)&lt;&gt;1
    ),
    """",
    IFERROR(TEXTJOIN(CHAR(10),TRUE,FILTER('SUMMARY DATA'!H:H,'SUMMARY DATA'!D:D=$C1920)),"""")
  )
)"),"")</f>
        <v/>
      </c>
      <c r="I1920" s="6" t="str">
        <f>IFERROR(__xludf.DUMMYFUNCTION("IF(H1920="""","""",
SUM(ARRAYFORMULA(VALUE(SPLIT(H1920,CHAR(10)))))
)"),"")</f>
        <v/>
      </c>
      <c r="J1920" s="2" t="str">
        <f>IFERROR(__xludf.DUMMYFUNCTION("IFERROR(
  TEXTJOIN(CHAR(10),TRUE,FILTER('SUMMARY DATA'!I:I,'SUMMARY DATA'!A:A=$A1920,'SUMMARY DATA'!C:C=$B1920)),
  IF(
    OR(
      ISNUMBER(SEARCH(""CDM CASH DEPOSIT"",$C1920)),
      ISNUMBER(SEARCH(""CASH DEPOSIT"",$C1920)),
      COUNTIF('SUMMARY D"&amp;"ATA'!D:D,$C1920)&lt;&gt;1
    ),
    """",
    IFERROR(TEXTJOIN(CHAR(10),TRUE,FILTER('SUMMARY DATA'!I:I,'SUMMARY DATA'!D:D=$C1920)),"""")
  )
)"),"")</f>
        <v/>
      </c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</row>
    <row r="1921" ht="15.75" customHeight="1" spans="1:27">
      <c r="A1921" s="2"/>
      <c r="B1921" s="2"/>
      <c r="C1921" s="2"/>
      <c r="D1921" s="6"/>
      <c r="E1921" s="4" t="str">
        <f>IFERROR(__xludf.DUMMYFUNCTION("IFERROR(
  TEXTJOIN(CHAR(10),TRUE,FILTER('SUMMARY DATA'!E:E,'SUMMARY DATA'!A:A=$A1921,'SUMMARY DATA'!C:C=$B1921)),
  IF(
    OR(
      ISNUMBER(SEARCH(""CDM CASH DEPOSIT"",$C1921)),
      ISNUMBER(SEARCH(""CASH DEPOSIT"",$C1921)),
      COUNTIF('SUMMARY D"&amp;"ATA'!D:D,$C1921)&lt;&gt;1
    ),
    """",
    IFERROR(TEXTJOIN(CHAR(10),TRUE,FILTER('SUMMARY DATA'!E:E,'SUMMARY DATA'!D:D=$C1921)),"""")
  )
)"),"")</f>
        <v/>
      </c>
      <c r="F1921" s="2" t="str">
        <f>IFERROR(__xludf.DUMMYFUNCTION("IFERROR(
  TEXTJOIN(CHAR(10),TRUE,FILTER('SUMMARY DATA'!F:F,'SUMMARY DATA'!A:A=$A1921,'SUMMARY DATA'!C:C=$B1921)),
  IF(
    OR(
      ISNUMBER(SEARCH(""CDM CASH DEPOSIT"",$C1921)),
      ISNUMBER(SEARCH(""CASH DEPOSIT"",$C1921)),
      COUNTIF('SUMMARY D"&amp;"ATA'!D:D,$C1921)&lt;&gt;1
    ),
    """",
    IFERROR(TEXTJOIN(CHAR(10),TRUE,FILTER('SUMMARY DATA'!F:F,'SUMMARY DATA'!D:D=$C1921)),"""")
  )
)"),"")</f>
        <v/>
      </c>
      <c r="G1921" s="2" t="str">
        <f>IFERROR(__xludf.DUMMYFUNCTION("IFERROR(
  TEXTJOIN(CHAR(10),TRUE,FILTER('SUMMARY DATA'!G:G,'SUMMARY DATA'!A:A=$A1921,'SUMMARY DATA'!C:C=$B1921)),
  IF(
    OR(
      ISNUMBER(SEARCH(""CDM CASH DEPOSIT"",$C1921)),
      ISNUMBER(SEARCH(""CASH DEPOSIT"",$C1921)),
      COUNTIF('SUMMARY D"&amp;"ATA'!D:D,$C1921)&lt;&gt;1
    ),
    """",
    IFERROR(TEXTJOIN(CHAR(10),TRUE,FILTER('SUMMARY DATA'!G:G,'SUMMARY DATA'!D:D=$C1921)),"""")
  )
)"),"")</f>
        <v/>
      </c>
      <c r="H1921" s="6" t="str">
        <f>IFERROR(__xludf.DUMMYFUNCTION("IFERROR(
  TEXTJOIN(CHAR(10),TRUE,FILTER('SUMMARY DATA'!H:H,'SUMMARY DATA'!A:A=$A1921,'SUMMARY DATA'!C:C=$B1921)),
  IF(
    OR(
      ISNUMBER(SEARCH(""CDM CASH DEPOSIT"",$C1921)),
      ISNUMBER(SEARCH(""CASH DEPOSIT"",$C1921)),
      COUNTIF('SUMMARY D"&amp;"ATA'!D:D,$C1921)&lt;&gt;1
    ),
    """",
    IFERROR(TEXTJOIN(CHAR(10),TRUE,FILTER('SUMMARY DATA'!H:H,'SUMMARY DATA'!D:D=$C1921)),"""")
  )
)"),"")</f>
        <v/>
      </c>
      <c r="I1921" s="6" t="str">
        <f>IFERROR(__xludf.DUMMYFUNCTION("IF(H1921="""","""",
SUM(ARRAYFORMULA(VALUE(SPLIT(H1921,CHAR(10)))))
)"),"")</f>
        <v/>
      </c>
      <c r="J1921" s="2" t="str">
        <f>IFERROR(__xludf.DUMMYFUNCTION("IFERROR(
  TEXTJOIN(CHAR(10),TRUE,FILTER('SUMMARY DATA'!I:I,'SUMMARY DATA'!A:A=$A1921,'SUMMARY DATA'!C:C=$B1921)),
  IF(
    OR(
      ISNUMBER(SEARCH(""CDM CASH DEPOSIT"",$C1921)),
      ISNUMBER(SEARCH(""CASH DEPOSIT"",$C1921)),
      COUNTIF('SUMMARY D"&amp;"ATA'!D:D,$C1921)&lt;&gt;1
    ),
    """",
    IFERROR(TEXTJOIN(CHAR(10),TRUE,FILTER('SUMMARY DATA'!I:I,'SUMMARY DATA'!D:D=$C1921)),"""")
  )
)"),"")</f>
        <v/>
      </c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</row>
    <row r="1922" ht="15.75" customHeight="1" spans="1:27">
      <c r="A1922" s="2"/>
      <c r="B1922" s="2"/>
      <c r="C1922" s="2"/>
      <c r="D1922" s="6"/>
      <c r="E1922" s="4" t="str">
        <f>IFERROR(__xludf.DUMMYFUNCTION("IFERROR(
  TEXTJOIN(CHAR(10),TRUE,FILTER('SUMMARY DATA'!E:E,'SUMMARY DATA'!A:A=$A1922,'SUMMARY DATA'!C:C=$B1922)),
  IF(
    OR(
      ISNUMBER(SEARCH(""CDM CASH DEPOSIT"",$C1922)),
      ISNUMBER(SEARCH(""CASH DEPOSIT"",$C1922)),
      COUNTIF('SUMMARY D"&amp;"ATA'!D:D,$C1922)&lt;&gt;1
    ),
    """",
    IFERROR(TEXTJOIN(CHAR(10),TRUE,FILTER('SUMMARY DATA'!E:E,'SUMMARY DATA'!D:D=$C1922)),"""")
  )
)"),"")</f>
        <v/>
      </c>
      <c r="F1922" s="2" t="str">
        <f>IFERROR(__xludf.DUMMYFUNCTION("IFERROR(
  TEXTJOIN(CHAR(10),TRUE,FILTER('SUMMARY DATA'!F:F,'SUMMARY DATA'!A:A=$A1922,'SUMMARY DATA'!C:C=$B1922)),
  IF(
    OR(
      ISNUMBER(SEARCH(""CDM CASH DEPOSIT"",$C1922)),
      ISNUMBER(SEARCH(""CASH DEPOSIT"",$C1922)),
      COUNTIF('SUMMARY D"&amp;"ATA'!D:D,$C1922)&lt;&gt;1
    ),
    """",
    IFERROR(TEXTJOIN(CHAR(10),TRUE,FILTER('SUMMARY DATA'!F:F,'SUMMARY DATA'!D:D=$C1922)),"""")
  )
)"),"")</f>
        <v/>
      </c>
      <c r="G1922" s="2" t="str">
        <f>IFERROR(__xludf.DUMMYFUNCTION("IFERROR(
  TEXTJOIN(CHAR(10),TRUE,FILTER('SUMMARY DATA'!G:G,'SUMMARY DATA'!A:A=$A1922,'SUMMARY DATA'!C:C=$B1922)),
  IF(
    OR(
      ISNUMBER(SEARCH(""CDM CASH DEPOSIT"",$C1922)),
      ISNUMBER(SEARCH(""CASH DEPOSIT"",$C1922)),
      COUNTIF('SUMMARY D"&amp;"ATA'!D:D,$C1922)&lt;&gt;1
    ),
    """",
    IFERROR(TEXTJOIN(CHAR(10),TRUE,FILTER('SUMMARY DATA'!G:G,'SUMMARY DATA'!D:D=$C1922)),"""")
  )
)"),"")</f>
        <v/>
      </c>
      <c r="H1922" s="6" t="str">
        <f>IFERROR(__xludf.DUMMYFUNCTION("IFERROR(
  TEXTJOIN(CHAR(10),TRUE,FILTER('SUMMARY DATA'!H:H,'SUMMARY DATA'!A:A=$A1922,'SUMMARY DATA'!C:C=$B1922)),
  IF(
    OR(
      ISNUMBER(SEARCH(""CDM CASH DEPOSIT"",$C1922)),
      ISNUMBER(SEARCH(""CASH DEPOSIT"",$C1922)),
      COUNTIF('SUMMARY D"&amp;"ATA'!D:D,$C1922)&lt;&gt;1
    ),
    """",
    IFERROR(TEXTJOIN(CHAR(10),TRUE,FILTER('SUMMARY DATA'!H:H,'SUMMARY DATA'!D:D=$C1922)),"""")
  )
)"),"")</f>
        <v/>
      </c>
      <c r="I1922" s="6" t="str">
        <f>IFERROR(__xludf.DUMMYFUNCTION("IF(H1922="""","""",
SUM(ARRAYFORMULA(VALUE(SPLIT(H1922,CHAR(10)))))
)"),"")</f>
        <v/>
      </c>
      <c r="J1922" s="2" t="str">
        <f>IFERROR(__xludf.DUMMYFUNCTION("IFERROR(
  TEXTJOIN(CHAR(10),TRUE,FILTER('SUMMARY DATA'!I:I,'SUMMARY DATA'!A:A=$A1922,'SUMMARY DATA'!C:C=$B1922)),
  IF(
    OR(
      ISNUMBER(SEARCH(""CDM CASH DEPOSIT"",$C1922)),
      ISNUMBER(SEARCH(""CASH DEPOSIT"",$C1922)),
      COUNTIF('SUMMARY D"&amp;"ATA'!D:D,$C1922)&lt;&gt;1
    ),
    """",
    IFERROR(TEXTJOIN(CHAR(10),TRUE,FILTER('SUMMARY DATA'!I:I,'SUMMARY DATA'!D:D=$C1922)),"""")
  )
)"),"")</f>
        <v/>
      </c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</row>
    <row r="1923" ht="15.75" customHeight="1" spans="1:27">
      <c r="A1923" s="2"/>
      <c r="B1923" s="2"/>
      <c r="C1923" s="2"/>
      <c r="D1923" s="6"/>
      <c r="E1923" s="4" t="str">
        <f>IFERROR(__xludf.DUMMYFUNCTION("IFERROR(
  TEXTJOIN(CHAR(10),TRUE,FILTER('SUMMARY DATA'!E:E,'SUMMARY DATA'!A:A=$A1923,'SUMMARY DATA'!C:C=$B1923)),
  IF(
    OR(
      ISNUMBER(SEARCH(""CDM CASH DEPOSIT"",$C1923)),
      ISNUMBER(SEARCH(""CASH DEPOSIT"",$C1923)),
      COUNTIF('SUMMARY D"&amp;"ATA'!D:D,$C1923)&lt;&gt;1
    ),
    """",
    IFERROR(TEXTJOIN(CHAR(10),TRUE,FILTER('SUMMARY DATA'!E:E,'SUMMARY DATA'!D:D=$C1923)),"""")
  )
)"),"")</f>
        <v/>
      </c>
      <c r="F1923" s="2" t="str">
        <f>IFERROR(__xludf.DUMMYFUNCTION("IFERROR(
  TEXTJOIN(CHAR(10),TRUE,FILTER('SUMMARY DATA'!F:F,'SUMMARY DATA'!A:A=$A1923,'SUMMARY DATA'!C:C=$B1923)),
  IF(
    OR(
      ISNUMBER(SEARCH(""CDM CASH DEPOSIT"",$C1923)),
      ISNUMBER(SEARCH(""CASH DEPOSIT"",$C1923)),
      COUNTIF('SUMMARY D"&amp;"ATA'!D:D,$C1923)&lt;&gt;1
    ),
    """",
    IFERROR(TEXTJOIN(CHAR(10),TRUE,FILTER('SUMMARY DATA'!F:F,'SUMMARY DATA'!D:D=$C1923)),"""")
  )
)"),"")</f>
        <v/>
      </c>
      <c r="G1923" s="2" t="str">
        <f>IFERROR(__xludf.DUMMYFUNCTION("IFERROR(
  TEXTJOIN(CHAR(10),TRUE,FILTER('SUMMARY DATA'!G:G,'SUMMARY DATA'!A:A=$A1923,'SUMMARY DATA'!C:C=$B1923)),
  IF(
    OR(
      ISNUMBER(SEARCH(""CDM CASH DEPOSIT"",$C1923)),
      ISNUMBER(SEARCH(""CASH DEPOSIT"",$C1923)),
      COUNTIF('SUMMARY D"&amp;"ATA'!D:D,$C1923)&lt;&gt;1
    ),
    """",
    IFERROR(TEXTJOIN(CHAR(10),TRUE,FILTER('SUMMARY DATA'!G:G,'SUMMARY DATA'!D:D=$C1923)),"""")
  )
)"),"")</f>
        <v/>
      </c>
      <c r="H1923" s="6" t="str">
        <f>IFERROR(__xludf.DUMMYFUNCTION("IFERROR(
  TEXTJOIN(CHAR(10),TRUE,FILTER('SUMMARY DATA'!H:H,'SUMMARY DATA'!A:A=$A1923,'SUMMARY DATA'!C:C=$B1923)),
  IF(
    OR(
      ISNUMBER(SEARCH(""CDM CASH DEPOSIT"",$C1923)),
      ISNUMBER(SEARCH(""CASH DEPOSIT"",$C1923)),
      COUNTIF('SUMMARY D"&amp;"ATA'!D:D,$C1923)&lt;&gt;1
    ),
    """",
    IFERROR(TEXTJOIN(CHAR(10),TRUE,FILTER('SUMMARY DATA'!H:H,'SUMMARY DATA'!D:D=$C1923)),"""")
  )
)"),"")</f>
        <v/>
      </c>
      <c r="I1923" s="6" t="str">
        <f>IFERROR(__xludf.DUMMYFUNCTION("IF(H1923="""","""",
SUM(ARRAYFORMULA(VALUE(SPLIT(H1923,CHAR(10)))))
)"),"")</f>
        <v/>
      </c>
      <c r="J1923" s="2" t="str">
        <f>IFERROR(__xludf.DUMMYFUNCTION("IFERROR(
  TEXTJOIN(CHAR(10),TRUE,FILTER('SUMMARY DATA'!I:I,'SUMMARY DATA'!A:A=$A1923,'SUMMARY DATA'!C:C=$B1923)),
  IF(
    OR(
      ISNUMBER(SEARCH(""CDM CASH DEPOSIT"",$C1923)),
      ISNUMBER(SEARCH(""CASH DEPOSIT"",$C1923)),
      COUNTIF('SUMMARY D"&amp;"ATA'!D:D,$C1923)&lt;&gt;1
    ),
    """",
    IFERROR(TEXTJOIN(CHAR(10),TRUE,FILTER('SUMMARY DATA'!I:I,'SUMMARY DATA'!D:D=$C1923)),"""")
  )
)"),"")</f>
        <v/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</row>
    <row r="1924" ht="15.75" customHeight="1" spans="1:27">
      <c r="A1924" s="2"/>
      <c r="B1924" s="2"/>
      <c r="C1924" s="2"/>
      <c r="D1924" s="6"/>
      <c r="E1924" s="4" t="str">
        <f>IFERROR(__xludf.DUMMYFUNCTION("IFERROR(
  TEXTJOIN(CHAR(10),TRUE,FILTER('SUMMARY DATA'!E:E,'SUMMARY DATA'!A:A=$A1924,'SUMMARY DATA'!C:C=$B1924)),
  IF(
    OR(
      ISNUMBER(SEARCH(""CDM CASH DEPOSIT"",$C1924)),
      ISNUMBER(SEARCH(""CASH DEPOSIT"",$C1924)),
      COUNTIF('SUMMARY D"&amp;"ATA'!D:D,$C1924)&lt;&gt;1
    ),
    """",
    IFERROR(TEXTJOIN(CHAR(10),TRUE,FILTER('SUMMARY DATA'!E:E,'SUMMARY DATA'!D:D=$C1924)),"""")
  )
)"),"")</f>
        <v/>
      </c>
      <c r="F1924" s="2" t="str">
        <f>IFERROR(__xludf.DUMMYFUNCTION("IFERROR(
  TEXTJOIN(CHAR(10),TRUE,FILTER('SUMMARY DATA'!F:F,'SUMMARY DATA'!A:A=$A1924,'SUMMARY DATA'!C:C=$B1924)),
  IF(
    OR(
      ISNUMBER(SEARCH(""CDM CASH DEPOSIT"",$C1924)),
      ISNUMBER(SEARCH(""CASH DEPOSIT"",$C1924)),
      COUNTIF('SUMMARY D"&amp;"ATA'!D:D,$C1924)&lt;&gt;1
    ),
    """",
    IFERROR(TEXTJOIN(CHAR(10),TRUE,FILTER('SUMMARY DATA'!F:F,'SUMMARY DATA'!D:D=$C1924)),"""")
  )
)"),"")</f>
        <v/>
      </c>
      <c r="G1924" s="2" t="str">
        <f>IFERROR(__xludf.DUMMYFUNCTION("IFERROR(
  TEXTJOIN(CHAR(10),TRUE,FILTER('SUMMARY DATA'!G:G,'SUMMARY DATA'!A:A=$A1924,'SUMMARY DATA'!C:C=$B1924)),
  IF(
    OR(
      ISNUMBER(SEARCH(""CDM CASH DEPOSIT"",$C1924)),
      ISNUMBER(SEARCH(""CASH DEPOSIT"",$C1924)),
      COUNTIF('SUMMARY D"&amp;"ATA'!D:D,$C1924)&lt;&gt;1
    ),
    """",
    IFERROR(TEXTJOIN(CHAR(10),TRUE,FILTER('SUMMARY DATA'!G:G,'SUMMARY DATA'!D:D=$C1924)),"""")
  )
)"),"")</f>
        <v/>
      </c>
      <c r="H1924" s="6" t="str">
        <f>IFERROR(__xludf.DUMMYFUNCTION("IFERROR(
  TEXTJOIN(CHAR(10),TRUE,FILTER('SUMMARY DATA'!H:H,'SUMMARY DATA'!A:A=$A1924,'SUMMARY DATA'!C:C=$B1924)),
  IF(
    OR(
      ISNUMBER(SEARCH(""CDM CASH DEPOSIT"",$C1924)),
      ISNUMBER(SEARCH(""CASH DEPOSIT"",$C1924)),
      COUNTIF('SUMMARY D"&amp;"ATA'!D:D,$C1924)&lt;&gt;1
    ),
    """",
    IFERROR(TEXTJOIN(CHAR(10),TRUE,FILTER('SUMMARY DATA'!H:H,'SUMMARY DATA'!D:D=$C1924)),"""")
  )
)"),"")</f>
        <v/>
      </c>
      <c r="I1924" s="6" t="str">
        <f>IFERROR(__xludf.DUMMYFUNCTION("IF(H1924="""","""",
SUM(ARRAYFORMULA(VALUE(SPLIT(H1924,CHAR(10)))))
)"),"")</f>
        <v/>
      </c>
      <c r="J1924" s="2" t="str">
        <f>IFERROR(__xludf.DUMMYFUNCTION("IFERROR(
  TEXTJOIN(CHAR(10),TRUE,FILTER('SUMMARY DATA'!I:I,'SUMMARY DATA'!A:A=$A1924,'SUMMARY DATA'!C:C=$B1924)),
  IF(
    OR(
      ISNUMBER(SEARCH(""CDM CASH DEPOSIT"",$C1924)),
      ISNUMBER(SEARCH(""CASH DEPOSIT"",$C1924)),
      COUNTIF('SUMMARY D"&amp;"ATA'!D:D,$C1924)&lt;&gt;1
    ),
    """",
    IFERROR(TEXTJOIN(CHAR(10),TRUE,FILTER('SUMMARY DATA'!I:I,'SUMMARY DATA'!D:D=$C1924)),"""")
  )
)"),"")</f>
        <v/>
      </c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</row>
    <row r="1925" ht="15.75" customHeight="1" spans="1:27">
      <c r="A1925" s="2"/>
      <c r="B1925" s="2"/>
      <c r="C1925" s="2"/>
      <c r="D1925" s="6"/>
      <c r="E1925" s="4" t="str">
        <f>IFERROR(__xludf.DUMMYFUNCTION("IFERROR(
  TEXTJOIN(CHAR(10),TRUE,FILTER('SUMMARY DATA'!E:E,'SUMMARY DATA'!A:A=$A1925,'SUMMARY DATA'!C:C=$B1925)),
  IF(
    OR(
      ISNUMBER(SEARCH(""CDM CASH DEPOSIT"",$C1925)),
      ISNUMBER(SEARCH(""CASH DEPOSIT"",$C1925)),
      COUNTIF('SUMMARY D"&amp;"ATA'!D:D,$C1925)&lt;&gt;1
    ),
    """",
    IFERROR(TEXTJOIN(CHAR(10),TRUE,FILTER('SUMMARY DATA'!E:E,'SUMMARY DATA'!D:D=$C1925)),"""")
  )
)"),"")</f>
        <v/>
      </c>
      <c r="F1925" s="2" t="str">
        <f>IFERROR(__xludf.DUMMYFUNCTION("IFERROR(
  TEXTJOIN(CHAR(10),TRUE,FILTER('SUMMARY DATA'!F:F,'SUMMARY DATA'!A:A=$A1925,'SUMMARY DATA'!C:C=$B1925)),
  IF(
    OR(
      ISNUMBER(SEARCH(""CDM CASH DEPOSIT"",$C1925)),
      ISNUMBER(SEARCH(""CASH DEPOSIT"",$C1925)),
      COUNTIF('SUMMARY D"&amp;"ATA'!D:D,$C1925)&lt;&gt;1
    ),
    """",
    IFERROR(TEXTJOIN(CHAR(10),TRUE,FILTER('SUMMARY DATA'!F:F,'SUMMARY DATA'!D:D=$C1925)),"""")
  )
)"),"")</f>
        <v/>
      </c>
      <c r="G1925" s="2" t="str">
        <f>IFERROR(__xludf.DUMMYFUNCTION("IFERROR(
  TEXTJOIN(CHAR(10),TRUE,FILTER('SUMMARY DATA'!G:G,'SUMMARY DATA'!A:A=$A1925,'SUMMARY DATA'!C:C=$B1925)),
  IF(
    OR(
      ISNUMBER(SEARCH(""CDM CASH DEPOSIT"",$C1925)),
      ISNUMBER(SEARCH(""CASH DEPOSIT"",$C1925)),
      COUNTIF('SUMMARY D"&amp;"ATA'!D:D,$C1925)&lt;&gt;1
    ),
    """",
    IFERROR(TEXTJOIN(CHAR(10),TRUE,FILTER('SUMMARY DATA'!G:G,'SUMMARY DATA'!D:D=$C1925)),"""")
  )
)"),"")</f>
        <v/>
      </c>
      <c r="H1925" s="6" t="str">
        <f>IFERROR(__xludf.DUMMYFUNCTION("IFERROR(
  TEXTJOIN(CHAR(10),TRUE,FILTER('SUMMARY DATA'!H:H,'SUMMARY DATA'!A:A=$A1925,'SUMMARY DATA'!C:C=$B1925)),
  IF(
    OR(
      ISNUMBER(SEARCH(""CDM CASH DEPOSIT"",$C1925)),
      ISNUMBER(SEARCH(""CASH DEPOSIT"",$C1925)),
      COUNTIF('SUMMARY D"&amp;"ATA'!D:D,$C1925)&lt;&gt;1
    ),
    """",
    IFERROR(TEXTJOIN(CHAR(10),TRUE,FILTER('SUMMARY DATA'!H:H,'SUMMARY DATA'!D:D=$C1925)),"""")
  )
)"),"")</f>
        <v/>
      </c>
      <c r="I1925" s="6" t="str">
        <f>IFERROR(__xludf.DUMMYFUNCTION("IF(H1925="""","""",
SUM(ARRAYFORMULA(VALUE(SPLIT(H1925,CHAR(10)))))
)"),"")</f>
        <v/>
      </c>
      <c r="J1925" s="2" t="str">
        <f>IFERROR(__xludf.DUMMYFUNCTION("IFERROR(
  TEXTJOIN(CHAR(10),TRUE,FILTER('SUMMARY DATA'!I:I,'SUMMARY DATA'!A:A=$A1925,'SUMMARY DATA'!C:C=$B1925)),
  IF(
    OR(
      ISNUMBER(SEARCH(""CDM CASH DEPOSIT"",$C1925)),
      ISNUMBER(SEARCH(""CASH DEPOSIT"",$C1925)),
      COUNTIF('SUMMARY D"&amp;"ATA'!D:D,$C1925)&lt;&gt;1
    ),
    """",
    IFERROR(TEXTJOIN(CHAR(10),TRUE,FILTER('SUMMARY DATA'!I:I,'SUMMARY DATA'!D:D=$C1925)),"""")
  )
)"),"")</f>
        <v/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 ht="15.75" customHeight="1" spans="1:27">
      <c r="A1926" s="2"/>
      <c r="B1926" s="2"/>
      <c r="C1926" s="2"/>
      <c r="D1926" s="6"/>
      <c r="E1926" s="4" t="str">
        <f>IFERROR(__xludf.DUMMYFUNCTION("IFERROR(
  TEXTJOIN(CHAR(10),TRUE,FILTER('SUMMARY DATA'!E:E,'SUMMARY DATA'!A:A=$A1926,'SUMMARY DATA'!C:C=$B1926)),
  IF(
    OR(
      ISNUMBER(SEARCH(""CDM CASH DEPOSIT"",$C1926)),
      ISNUMBER(SEARCH(""CASH DEPOSIT"",$C1926)),
      COUNTIF('SUMMARY D"&amp;"ATA'!D:D,$C1926)&lt;&gt;1
    ),
    """",
    IFERROR(TEXTJOIN(CHAR(10),TRUE,FILTER('SUMMARY DATA'!E:E,'SUMMARY DATA'!D:D=$C1926)),"""")
  )
)"),"")</f>
        <v/>
      </c>
      <c r="F1926" s="2" t="str">
        <f>IFERROR(__xludf.DUMMYFUNCTION("IFERROR(
  TEXTJOIN(CHAR(10),TRUE,FILTER('SUMMARY DATA'!F:F,'SUMMARY DATA'!A:A=$A1926,'SUMMARY DATA'!C:C=$B1926)),
  IF(
    OR(
      ISNUMBER(SEARCH(""CDM CASH DEPOSIT"",$C1926)),
      ISNUMBER(SEARCH(""CASH DEPOSIT"",$C1926)),
      COUNTIF('SUMMARY D"&amp;"ATA'!D:D,$C1926)&lt;&gt;1
    ),
    """",
    IFERROR(TEXTJOIN(CHAR(10),TRUE,FILTER('SUMMARY DATA'!F:F,'SUMMARY DATA'!D:D=$C1926)),"""")
  )
)"),"")</f>
        <v/>
      </c>
      <c r="G1926" s="2" t="str">
        <f>IFERROR(__xludf.DUMMYFUNCTION("IFERROR(
  TEXTJOIN(CHAR(10),TRUE,FILTER('SUMMARY DATA'!G:G,'SUMMARY DATA'!A:A=$A1926,'SUMMARY DATA'!C:C=$B1926)),
  IF(
    OR(
      ISNUMBER(SEARCH(""CDM CASH DEPOSIT"",$C1926)),
      ISNUMBER(SEARCH(""CASH DEPOSIT"",$C1926)),
      COUNTIF('SUMMARY D"&amp;"ATA'!D:D,$C1926)&lt;&gt;1
    ),
    """",
    IFERROR(TEXTJOIN(CHAR(10),TRUE,FILTER('SUMMARY DATA'!G:G,'SUMMARY DATA'!D:D=$C1926)),"""")
  )
)"),"")</f>
        <v/>
      </c>
      <c r="H1926" s="6" t="str">
        <f>IFERROR(__xludf.DUMMYFUNCTION("IFERROR(
  TEXTJOIN(CHAR(10),TRUE,FILTER('SUMMARY DATA'!H:H,'SUMMARY DATA'!A:A=$A1926,'SUMMARY DATA'!C:C=$B1926)),
  IF(
    OR(
      ISNUMBER(SEARCH(""CDM CASH DEPOSIT"",$C1926)),
      ISNUMBER(SEARCH(""CASH DEPOSIT"",$C1926)),
      COUNTIF('SUMMARY D"&amp;"ATA'!D:D,$C1926)&lt;&gt;1
    ),
    """",
    IFERROR(TEXTJOIN(CHAR(10),TRUE,FILTER('SUMMARY DATA'!H:H,'SUMMARY DATA'!D:D=$C1926)),"""")
  )
)"),"")</f>
        <v/>
      </c>
      <c r="I1926" s="6" t="str">
        <f>IFERROR(__xludf.DUMMYFUNCTION("IF(H1926="""","""",
SUM(ARRAYFORMULA(VALUE(SPLIT(H1926,CHAR(10)))))
)"),"")</f>
        <v/>
      </c>
      <c r="J1926" s="2" t="str">
        <f>IFERROR(__xludf.DUMMYFUNCTION("IFERROR(
  TEXTJOIN(CHAR(10),TRUE,FILTER('SUMMARY DATA'!I:I,'SUMMARY DATA'!A:A=$A1926,'SUMMARY DATA'!C:C=$B1926)),
  IF(
    OR(
      ISNUMBER(SEARCH(""CDM CASH DEPOSIT"",$C1926)),
      ISNUMBER(SEARCH(""CASH DEPOSIT"",$C1926)),
      COUNTIF('SUMMARY D"&amp;"ATA'!D:D,$C1926)&lt;&gt;1
    ),
    """",
    IFERROR(TEXTJOIN(CHAR(10),TRUE,FILTER('SUMMARY DATA'!I:I,'SUMMARY DATA'!D:D=$C1926)),"""")
  )
)"),"")</f>
        <v/>
      </c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</row>
    <row r="1927" ht="15.75" customHeight="1" spans="1:27">
      <c r="A1927" s="2"/>
      <c r="B1927" s="2"/>
      <c r="C1927" s="2"/>
      <c r="D1927" s="6"/>
      <c r="E1927" s="4" t="str">
        <f>IFERROR(__xludf.DUMMYFUNCTION("IFERROR(
  TEXTJOIN(CHAR(10),TRUE,FILTER('SUMMARY DATA'!E:E,'SUMMARY DATA'!A:A=$A1927,'SUMMARY DATA'!C:C=$B1927)),
  IF(
    OR(
      ISNUMBER(SEARCH(""CDM CASH DEPOSIT"",$C1927)),
      ISNUMBER(SEARCH(""CASH DEPOSIT"",$C1927)),
      COUNTIF('SUMMARY D"&amp;"ATA'!D:D,$C1927)&lt;&gt;1
    ),
    """",
    IFERROR(TEXTJOIN(CHAR(10),TRUE,FILTER('SUMMARY DATA'!E:E,'SUMMARY DATA'!D:D=$C1927)),"""")
  )
)"),"")</f>
        <v/>
      </c>
      <c r="F1927" s="2" t="str">
        <f>IFERROR(__xludf.DUMMYFUNCTION("IFERROR(
  TEXTJOIN(CHAR(10),TRUE,FILTER('SUMMARY DATA'!F:F,'SUMMARY DATA'!A:A=$A1927,'SUMMARY DATA'!C:C=$B1927)),
  IF(
    OR(
      ISNUMBER(SEARCH(""CDM CASH DEPOSIT"",$C1927)),
      ISNUMBER(SEARCH(""CASH DEPOSIT"",$C1927)),
      COUNTIF('SUMMARY D"&amp;"ATA'!D:D,$C1927)&lt;&gt;1
    ),
    """",
    IFERROR(TEXTJOIN(CHAR(10),TRUE,FILTER('SUMMARY DATA'!F:F,'SUMMARY DATA'!D:D=$C1927)),"""")
  )
)"),"")</f>
        <v/>
      </c>
      <c r="G1927" s="2" t="str">
        <f>IFERROR(__xludf.DUMMYFUNCTION("IFERROR(
  TEXTJOIN(CHAR(10),TRUE,FILTER('SUMMARY DATA'!G:G,'SUMMARY DATA'!A:A=$A1927,'SUMMARY DATA'!C:C=$B1927)),
  IF(
    OR(
      ISNUMBER(SEARCH(""CDM CASH DEPOSIT"",$C1927)),
      ISNUMBER(SEARCH(""CASH DEPOSIT"",$C1927)),
      COUNTIF('SUMMARY D"&amp;"ATA'!D:D,$C1927)&lt;&gt;1
    ),
    """",
    IFERROR(TEXTJOIN(CHAR(10),TRUE,FILTER('SUMMARY DATA'!G:G,'SUMMARY DATA'!D:D=$C1927)),"""")
  )
)"),"")</f>
        <v/>
      </c>
      <c r="H1927" s="6" t="str">
        <f>IFERROR(__xludf.DUMMYFUNCTION("IFERROR(
  TEXTJOIN(CHAR(10),TRUE,FILTER('SUMMARY DATA'!H:H,'SUMMARY DATA'!A:A=$A1927,'SUMMARY DATA'!C:C=$B1927)),
  IF(
    OR(
      ISNUMBER(SEARCH(""CDM CASH DEPOSIT"",$C1927)),
      ISNUMBER(SEARCH(""CASH DEPOSIT"",$C1927)),
      COUNTIF('SUMMARY D"&amp;"ATA'!D:D,$C1927)&lt;&gt;1
    ),
    """",
    IFERROR(TEXTJOIN(CHAR(10),TRUE,FILTER('SUMMARY DATA'!H:H,'SUMMARY DATA'!D:D=$C1927)),"""")
  )
)"),"")</f>
        <v/>
      </c>
      <c r="I1927" s="6" t="str">
        <f>IFERROR(__xludf.DUMMYFUNCTION("IF(H1927="""","""",
SUM(ARRAYFORMULA(VALUE(SPLIT(H1927,CHAR(10)))))
)"),"")</f>
        <v/>
      </c>
      <c r="J1927" s="2" t="str">
        <f>IFERROR(__xludf.DUMMYFUNCTION("IFERROR(
  TEXTJOIN(CHAR(10),TRUE,FILTER('SUMMARY DATA'!I:I,'SUMMARY DATA'!A:A=$A1927,'SUMMARY DATA'!C:C=$B1927)),
  IF(
    OR(
      ISNUMBER(SEARCH(""CDM CASH DEPOSIT"",$C1927)),
      ISNUMBER(SEARCH(""CASH DEPOSIT"",$C1927)),
      COUNTIF('SUMMARY D"&amp;"ATA'!D:D,$C1927)&lt;&gt;1
    ),
    """",
    IFERROR(TEXTJOIN(CHAR(10),TRUE,FILTER('SUMMARY DATA'!I:I,'SUMMARY DATA'!D:D=$C1927)),"""")
  )
)"),"")</f>
        <v/>
      </c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</row>
    <row r="1928" ht="15.75" customHeight="1" spans="1:27">
      <c r="A1928" s="2"/>
      <c r="B1928" s="2"/>
      <c r="C1928" s="2"/>
      <c r="D1928" s="6"/>
      <c r="E1928" s="4" t="str">
        <f>IFERROR(__xludf.DUMMYFUNCTION("IFERROR(
  TEXTJOIN(CHAR(10),TRUE,FILTER('SUMMARY DATA'!E:E,'SUMMARY DATA'!A:A=$A1928,'SUMMARY DATA'!C:C=$B1928)),
  IF(
    OR(
      ISNUMBER(SEARCH(""CDM CASH DEPOSIT"",$C1928)),
      ISNUMBER(SEARCH(""CASH DEPOSIT"",$C1928)),
      COUNTIF('SUMMARY D"&amp;"ATA'!D:D,$C1928)&lt;&gt;1
    ),
    """",
    IFERROR(TEXTJOIN(CHAR(10),TRUE,FILTER('SUMMARY DATA'!E:E,'SUMMARY DATA'!D:D=$C1928)),"""")
  )
)"),"")</f>
        <v/>
      </c>
      <c r="F1928" s="2" t="str">
        <f>IFERROR(__xludf.DUMMYFUNCTION("IFERROR(
  TEXTJOIN(CHAR(10),TRUE,FILTER('SUMMARY DATA'!F:F,'SUMMARY DATA'!A:A=$A1928,'SUMMARY DATA'!C:C=$B1928)),
  IF(
    OR(
      ISNUMBER(SEARCH(""CDM CASH DEPOSIT"",$C1928)),
      ISNUMBER(SEARCH(""CASH DEPOSIT"",$C1928)),
      COUNTIF('SUMMARY D"&amp;"ATA'!D:D,$C1928)&lt;&gt;1
    ),
    """",
    IFERROR(TEXTJOIN(CHAR(10),TRUE,FILTER('SUMMARY DATA'!F:F,'SUMMARY DATA'!D:D=$C1928)),"""")
  )
)"),"")</f>
        <v/>
      </c>
      <c r="G1928" s="2" t="str">
        <f>IFERROR(__xludf.DUMMYFUNCTION("IFERROR(
  TEXTJOIN(CHAR(10),TRUE,FILTER('SUMMARY DATA'!G:G,'SUMMARY DATA'!A:A=$A1928,'SUMMARY DATA'!C:C=$B1928)),
  IF(
    OR(
      ISNUMBER(SEARCH(""CDM CASH DEPOSIT"",$C1928)),
      ISNUMBER(SEARCH(""CASH DEPOSIT"",$C1928)),
      COUNTIF('SUMMARY D"&amp;"ATA'!D:D,$C1928)&lt;&gt;1
    ),
    """",
    IFERROR(TEXTJOIN(CHAR(10),TRUE,FILTER('SUMMARY DATA'!G:G,'SUMMARY DATA'!D:D=$C1928)),"""")
  )
)"),"")</f>
        <v/>
      </c>
      <c r="H1928" s="6" t="str">
        <f>IFERROR(__xludf.DUMMYFUNCTION("IFERROR(
  TEXTJOIN(CHAR(10),TRUE,FILTER('SUMMARY DATA'!H:H,'SUMMARY DATA'!A:A=$A1928,'SUMMARY DATA'!C:C=$B1928)),
  IF(
    OR(
      ISNUMBER(SEARCH(""CDM CASH DEPOSIT"",$C1928)),
      ISNUMBER(SEARCH(""CASH DEPOSIT"",$C1928)),
      COUNTIF('SUMMARY D"&amp;"ATA'!D:D,$C1928)&lt;&gt;1
    ),
    """",
    IFERROR(TEXTJOIN(CHAR(10),TRUE,FILTER('SUMMARY DATA'!H:H,'SUMMARY DATA'!D:D=$C1928)),"""")
  )
)"),"")</f>
        <v/>
      </c>
      <c r="I1928" s="6" t="str">
        <f>IFERROR(__xludf.DUMMYFUNCTION("IF(H1928="""","""",
SUM(ARRAYFORMULA(VALUE(SPLIT(H1928,CHAR(10)))))
)"),"")</f>
        <v/>
      </c>
      <c r="J1928" s="2" t="str">
        <f>IFERROR(__xludf.DUMMYFUNCTION("IFERROR(
  TEXTJOIN(CHAR(10),TRUE,FILTER('SUMMARY DATA'!I:I,'SUMMARY DATA'!A:A=$A1928,'SUMMARY DATA'!C:C=$B1928)),
  IF(
    OR(
      ISNUMBER(SEARCH(""CDM CASH DEPOSIT"",$C1928)),
      ISNUMBER(SEARCH(""CASH DEPOSIT"",$C1928)),
      COUNTIF('SUMMARY D"&amp;"ATA'!D:D,$C1928)&lt;&gt;1
    ),
    """",
    IFERROR(TEXTJOIN(CHAR(10),TRUE,FILTER('SUMMARY DATA'!I:I,'SUMMARY DATA'!D:D=$C1928)),"""")
  )
)"),"")</f>
        <v/>
      </c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</row>
    <row r="1929" ht="15.75" customHeight="1" spans="1:27">
      <c r="A1929" s="2"/>
      <c r="B1929" s="2"/>
      <c r="C1929" s="2"/>
      <c r="D1929" s="6"/>
      <c r="E1929" s="4" t="str">
        <f>IFERROR(__xludf.DUMMYFUNCTION("IFERROR(
  TEXTJOIN(CHAR(10),TRUE,FILTER('SUMMARY DATA'!E:E,'SUMMARY DATA'!A:A=$A1929,'SUMMARY DATA'!C:C=$B1929)),
  IF(
    OR(
      ISNUMBER(SEARCH(""CDM CASH DEPOSIT"",$C1929)),
      ISNUMBER(SEARCH(""CASH DEPOSIT"",$C1929)),
      COUNTIF('SUMMARY D"&amp;"ATA'!D:D,$C1929)&lt;&gt;1
    ),
    """",
    IFERROR(TEXTJOIN(CHAR(10),TRUE,FILTER('SUMMARY DATA'!E:E,'SUMMARY DATA'!D:D=$C1929)),"""")
  )
)"),"")</f>
        <v/>
      </c>
      <c r="F1929" s="2" t="str">
        <f>IFERROR(__xludf.DUMMYFUNCTION("IFERROR(
  TEXTJOIN(CHAR(10),TRUE,FILTER('SUMMARY DATA'!F:F,'SUMMARY DATA'!A:A=$A1929,'SUMMARY DATA'!C:C=$B1929)),
  IF(
    OR(
      ISNUMBER(SEARCH(""CDM CASH DEPOSIT"",$C1929)),
      ISNUMBER(SEARCH(""CASH DEPOSIT"",$C1929)),
      COUNTIF('SUMMARY D"&amp;"ATA'!D:D,$C1929)&lt;&gt;1
    ),
    """",
    IFERROR(TEXTJOIN(CHAR(10),TRUE,FILTER('SUMMARY DATA'!F:F,'SUMMARY DATA'!D:D=$C1929)),"""")
  )
)"),"")</f>
        <v/>
      </c>
      <c r="G1929" s="2" t="str">
        <f>IFERROR(__xludf.DUMMYFUNCTION("IFERROR(
  TEXTJOIN(CHAR(10),TRUE,FILTER('SUMMARY DATA'!G:G,'SUMMARY DATA'!A:A=$A1929,'SUMMARY DATA'!C:C=$B1929)),
  IF(
    OR(
      ISNUMBER(SEARCH(""CDM CASH DEPOSIT"",$C1929)),
      ISNUMBER(SEARCH(""CASH DEPOSIT"",$C1929)),
      COUNTIF('SUMMARY D"&amp;"ATA'!D:D,$C1929)&lt;&gt;1
    ),
    """",
    IFERROR(TEXTJOIN(CHAR(10),TRUE,FILTER('SUMMARY DATA'!G:G,'SUMMARY DATA'!D:D=$C1929)),"""")
  )
)"),"")</f>
        <v/>
      </c>
      <c r="H1929" s="6" t="str">
        <f>IFERROR(__xludf.DUMMYFUNCTION("IFERROR(
  TEXTJOIN(CHAR(10),TRUE,FILTER('SUMMARY DATA'!H:H,'SUMMARY DATA'!A:A=$A1929,'SUMMARY DATA'!C:C=$B1929)),
  IF(
    OR(
      ISNUMBER(SEARCH(""CDM CASH DEPOSIT"",$C1929)),
      ISNUMBER(SEARCH(""CASH DEPOSIT"",$C1929)),
      COUNTIF('SUMMARY D"&amp;"ATA'!D:D,$C1929)&lt;&gt;1
    ),
    """",
    IFERROR(TEXTJOIN(CHAR(10),TRUE,FILTER('SUMMARY DATA'!H:H,'SUMMARY DATA'!D:D=$C1929)),"""")
  )
)"),"")</f>
        <v/>
      </c>
      <c r="I1929" s="6" t="str">
        <f>IFERROR(__xludf.DUMMYFUNCTION("IF(H1929="""","""",
SUM(ARRAYFORMULA(VALUE(SPLIT(H1929,CHAR(10)))))
)"),"")</f>
        <v/>
      </c>
      <c r="J1929" s="2" t="str">
        <f>IFERROR(__xludf.DUMMYFUNCTION("IFERROR(
  TEXTJOIN(CHAR(10),TRUE,FILTER('SUMMARY DATA'!I:I,'SUMMARY DATA'!A:A=$A1929,'SUMMARY DATA'!C:C=$B1929)),
  IF(
    OR(
      ISNUMBER(SEARCH(""CDM CASH DEPOSIT"",$C1929)),
      ISNUMBER(SEARCH(""CASH DEPOSIT"",$C1929)),
      COUNTIF('SUMMARY D"&amp;"ATA'!D:D,$C1929)&lt;&gt;1
    ),
    """",
    IFERROR(TEXTJOIN(CHAR(10),TRUE,FILTER('SUMMARY DATA'!I:I,'SUMMARY DATA'!D:D=$C1929)),"""")
  )
)"),"")</f>
        <v/>
      </c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</row>
    <row r="1930" ht="15.75" customHeight="1" spans="1:27">
      <c r="A1930" s="2"/>
      <c r="B1930" s="2"/>
      <c r="C1930" s="2"/>
      <c r="D1930" s="6"/>
      <c r="E1930" s="4" t="str">
        <f>IFERROR(__xludf.DUMMYFUNCTION("IFERROR(
  TEXTJOIN(CHAR(10),TRUE,FILTER('SUMMARY DATA'!E:E,'SUMMARY DATA'!A:A=$A1930,'SUMMARY DATA'!C:C=$B1930)),
  IF(
    OR(
      ISNUMBER(SEARCH(""CDM CASH DEPOSIT"",$C1930)),
      ISNUMBER(SEARCH(""CASH DEPOSIT"",$C1930)),
      COUNTIF('SUMMARY D"&amp;"ATA'!D:D,$C1930)&lt;&gt;1
    ),
    """",
    IFERROR(TEXTJOIN(CHAR(10),TRUE,FILTER('SUMMARY DATA'!E:E,'SUMMARY DATA'!D:D=$C1930)),"""")
  )
)"),"")</f>
        <v/>
      </c>
      <c r="F1930" s="2" t="str">
        <f>IFERROR(__xludf.DUMMYFUNCTION("IFERROR(
  TEXTJOIN(CHAR(10),TRUE,FILTER('SUMMARY DATA'!F:F,'SUMMARY DATA'!A:A=$A1930,'SUMMARY DATA'!C:C=$B1930)),
  IF(
    OR(
      ISNUMBER(SEARCH(""CDM CASH DEPOSIT"",$C1930)),
      ISNUMBER(SEARCH(""CASH DEPOSIT"",$C1930)),
      COUNTIF('SUMMARY D"&amp;"ATA'!D:D,$C1930)&lt;&gt;1
    ),
    """",
    IFERROR(TEXTJOIN(CHAR(10),TRUE,FILTER('SUMMARY DATA'!F:F,'SUMMARY DATA'!D:D=$C1930)),"""")
  )
)"),"")</f>
        <v/>
      </c>
      <c r="G1930" s="2" t="str">
        <f>IFERROR(__xludf.DUMMYFUNCTION("IFERROR(
  TEXTJOIN(CHAR(10),TRUE,FILTER('SUMMARY DATA'!G:G,'SUMMARY DATA'!A:A=$A1930,'SUMMARY DATA'!C:C=$B1930)),
  IF(
    OR(
      ISNUMBER(SEARCH(""CDM CASH DEPOSIT"",$C1930)),
      ISNUMBER(SEARCH(""CASH DEPOSIT"",$C1930)),
      COUNTIF('SUMMARY D"&amp;"ATA'!D:D,$C1930)&lt;&gt;1
    ),
    """",
    IFERROR(TEXTJOIN(CHAR(10),TRUE,FILTER('SUMMARY DATA'!G:G,'SUMMARY DATA'!D:D=$C1930)),"""")
  )
)"),"")</f>
        <v/>
      </c>
      <c r="H1930" s="6" t="str">
        <f>IFERROR(__xludf.DUMMYFUNCTION("IFERROR(
  TEXTJOIN(CHAR(10),TRUE,FILTER('SUMMARY DATA'!H:H,'SUMMARY DATA'!A:A=$A1930,'SUMMARY DATA'!C:C=$B1930)),
  IF(
    OR(
      ISNUMBER(SEARCH(""CDM CASH DEPOSIT"",$C1930)),
      ISNUMBER(SEARCH(""CASH DEPOSIT"",$C1930)),
      COUNTIF('SUMMARY D"&amp;"ATA'!D:D,$C1930)&lt;&gt;1
    ),
    """",
    IFERROR(TEXTJOIN(CHAR(10),TRUE,FILTER('SUMMARY DATA'!H:H,'SUMMARY DATA'!D:D=$C1930)),"""")
  )
)"),"")</f>
        <v/>
      </c>
      <c r="I1930" s="6" t="str">
        <f>IFERROR(__xludf.DUMMYFUNCTION("IF(H1930="""","""",
SUM(ARRAYFORMULA(VALUE(SPLIT(H1930,CHAR(10)))))
)"),"")</f>
        <v/>
      </c>
      <c r="J1930" s="2" t="str">
        <f>IFERROR(__xludf.DUMMYFUNCTION("IFERROR(
  TEXTJOIN(CHAR(10),TRUE,FILTER('SUMMARY DATA'!I:I,'SUMMARY DATA'!A:A=$A1930,'SUMMARY DATA'!C:C=$B1930)),
  IF(
    OR(
      ISNUMBER(SEARCH(""CDM CASH DEPOSIT"",$C1930)),
      ISNUMBER(SEARCH(""CASH DEPOSIT"",$C1930)),
      COUNTIF('SUMMARY D"&amp;"ATA'!D:D,$C1930)&lt;&gt;1
    ),
    """",
    IFERROR(TEXTJOIN(CHAR(10),TRUE,FILTER('SUMMARY DATA'!I:I,'SUMMARY DATA'!D:D=$C1930)),"""")
  )
)"),"")</f>
        <v/>
      </c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</row>
    <row r="1931" ht="15.75" customHeight="1" spans="1:27">
      <c r="A1931" s="2"/>
      <c r="B1931" s="2"/>
      <c r="C1931" s="2"/>
      <c r="D1931" s="6"/>
      <c r="E1931" s="4" t="str">
        <f>IFERROR(__xludf.DUMMYFUNCTION("IFERROR(
  TEXTJOIN(CHAR(10),TRUE,FILTER('SUMMARY DATA'!E:E,'SUMMARY DATA'!A:A=$A1931,'SUMMARY DATA'!C:C=$B1931)),
  IF(
    OR(
      ISNUMBER(SEARCH(""CDM CASH DEPOSIT"",$C1931)),
      ISNUMBER(SEARCH(""CASH DEPOSIT"",$C1931)),
      COUNTIF('SUMMARY D"&amp;"ATA'!D:D,$C1931)&lt;&gt;1
    ),
    """",
    IFERROR(TEXTJOIN(CHAR(10),TRUE,FILTER('SUMMARY DATA'!E:E,'SUMMARY DATA'!D:D=$C1931)),"""")
  )
)"),"")</f>
        <v/>
      </c>
      <c r="F1931" s="2" t="str">
        <f>IFERROR(__xludf.DUMMYFUNCTION("IFERROR(
  TEXTJOIN(CHAR(10),TRUE,FILTER('SUMMARY DATA'!F:F,'SUMMARY DATA'!A:A=$A1931,'SUMMARY DATA'!C:C=$B1931)),
  IF(
    OR(
      ISNUMBER(SEARCH(""CDM CASH DEPOSIT"",$C1931)),
      ISNUMBER(SEARCH(""CASH DEPOSIT"",$C1931)),
      COUNTIF('SUMMARY D"&amp;"ATA'!D:D,$C1931)&lt;&gt;1
    ),
    """",
    IFERROR(TEXTJOIN(CHAR(10),TRUE,FILTER('SUMMARY DATA'!F:F,'SUMMARY DATA'!D:D=$C1931)),"""")
  )
)"),"")</f>
        <v/>
      </c>
      <c r="G1931" s="2" t="str">
        <f>IFERROR(__xludf.DUMMYFUNCTION("IFERROR(
  TEXTJOIN(CHAR(10),TRUE,FILTER('SUMMARY DATA'!G:G,'SUMMARY DATA'!A:A=$A1931,'SUMMARY DATA'!C:C=$B1931)),
  IF(
    OR(
      ISNUMBER(SEARCH(""CDM CASH DEPOSIT"",$C1931)),
      ISNUMBER(SEARCH(""CASH DEPOSIT"",$C1931)),
      COUNTIF('SUMMARY D"&amp;"ATA'!D:D,$C1931)&lt;&gt;1
    ),
    """",
    IFERROR(TEXTJOIN(CHAR(10),TRUE,FILTER('SUMMARY DATA'!G:G,'SUMMARY DATA'!D:D=$C1931)),"""")
  )
)"),"")</f>
        <v/>
      </c>
      <c r="H1931" s="6" t="str">
        <f>IFERROR(__xludf.DUMMYFUNCTION("IFERROR(
  TEXTJOIN(CHAR(10),TRUE,FILTER('SUMMARY DATA'!H:H,'SUMMARY DATA'!A:A=$A1931,'SUMMARY DATA'!C:C=$B1931)),
  IF(
    OR(
      ISNUMBER(SEARCH(""CDM CASH DEPOSIT"",$C1931)),
      ISNUMBER(SEARCH(""CASH DEPOSIT"",$C1931)),
      COUNTIF('SUMMARY D"&amp;"ATA'!D:D,$C1931)&lt;&gt;1
    ),
    """",
    IFERROR(TEXTJOIN(CHAR(10),TRUE,FILTER('SUMMARY DATA'!H:H,'SUMMARY DATA'!D:D=$C1931)),"""")
  )
)"),"")</f>
        <v/>
      </c>
      <c r="I1931" s="6" t="str">
        <f>IFERROR(__xludf.DUMMYFUNCTION("IF(H1931="""","""",
SUM(ARRAYFORMULA(VALUE(SPLIT(H1931,CHAR(10)))))
)"),"")</f>
        <v/>
      </c>
      <c r="J1931" s="2" t="str">
        <f>IFERROR(__xludf.DUMMYFUNCTION("IFERROR(
  TEXTJOIN(CHAR(10),TRUE,FILTER('SUMMARY DATA'!I:I,'SUMMARY DATA'!A:A=$A1931,'SUMMARY DATA'!C:C=$B1931)),
  IF(
    OR(
      ISNUMBER(SEARCH(""CDM CASH DEPOSIT"",$C1931)),
      ISNUMBER(SEARCH(""CASH DEPOSIT"",$C1931)),
      COUNTIF('SUMMARY D"&amp;"ATA'!D:D,$C1931)&lt;&gt;1
    ),
    """",
    IFERROR(TEXTJOIN(CHAR(10),TRUE,FILTER('SUMMARY DATA'!I:I,'SUMMARY DATA'!D:D=$C1931)),"""")
  )
)"),"")</f>
        <v/>
      </c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</row>
    <row r="1932" ht="15.75" customHeight="1" spans="1:27">
      <c r="A1932" s="2"/>
      <c r="B1932" s="2"/>
      <c r="C1932" s="2"/>
      <c r="D1932" s="6"/>
      <c r="E1932" s="4" t="str">
        <f>IFERROR(__xludf.DUMMYFUNCTION("IFERROR(
  TEXTJOIN(CHAR(10),TRUE,FILTER('SUMMARY DATA'!E:E,'SUMMARY DATA'!A:A=$A1932,'SUMMARY DATA'!C:C=$B1932)),
  IF(
    OR(
      ISNUMBER(SEARCH(""CDM CASH DEPOSIT"",$C1932)),
      ISNUMBER(SEARCH(""CASH DEPOSIT"",$C1932)),
      COUNTIF('SUMMARY D"&amp;"ATA'!D:D,$C1932)&lt;&gt;1
    ),
    """",
    IFERROR(TEXTJOIN(CHAR(10),TRUE,FILTER('SUMMARY DATA'!E:E,'SUMMARY DATA'!D:D=$C1932)),"""")
  )
)"),"")</f>
        <v/>
      </c>
      <c r="F1932" s="2" t="str">
        <f>IFERROR(__xludf.DUMMYFUNCTION("IFERROR(
  TEXTJOIN(CHAR(10),TRUE,FILTER('SUMMARY DATA'!F:F,'SUMMARY DATA'!A:A=$A1932,'SUMMARY DATA'!C:C=$B1932)),
  IF(
    OR(
      ISNUMBER(SEARCH(""CDM CASH DEPOSIT"",$C1932)),
      ISNUMBER(SEARCH(""CASH DEPOSIT"",$C1932)),
      COUNTIF('SUMMARY D"&amp;"ATA'!D:D,$C1932)&lt;&gt;1
    ),
    """",
    IFERROR(TEXTJOIN(CHAR(10),TRUE,FILTER('SUMMARY DATA'!F:F,'SUMMARY DATA'!D:D=$C1932)),"""")
  )
)"),"")</f>
        <v/>
      </c>
      <c r="G1932" s="2" t="str">
        <f>IFERROR(__xludf.DUMMYFUNCTION("IFERROR(
  TEXTJOIN(CHAR(10),TRUE,FILTER('SUMMARY DATA'!G:G,'SUMMARY DATA'!A:A=$A1932,'SUMMARY DATA'!C:C=$B1932)),
  IF(
    OR(
      ISNUMBER(SEARCH(""CDM CASH DEPOSIT"",$C1932)),
      ISNUMBER(SEARCH(""CASH DEPOSIT"",$C1932)),
      COUNTIF('SUMMARY D"&amp;"ATA'!D:D,$C1932)&lt;&gt;1
    ),
    """",
    IFERROR(TEXTJOIN(CHAR(10),TRUE,FILTER('SUMMARY DATA'!G:G,'SUMMARY DATA'!D:D=$C1932)),"""")
  )
)"),"")</f>
        <v/>
      </c>
      <c r="H1932" s="6" t="str">
        <f>IFERROR(__xludf.DUMMYFUNCTION("IFERROR(
  TEXTJOIN(CHAR(10),TRUE,FILTER('SUMMARY DATA'!H:H,'SUMMARY DATA'!A:A=$A1932,'SUMMARY DATA'!C:C=$B1932)),
  IF(
    OR(
      ISNUMBER(SEARCH(""CDM CASH DEPOSIT"",$C1932)),
      ISNUMBER(SEARCH(""CASH DEPOSIT"",$C1932)),
      COUNTIF('SUMMARY D"&amp;"ATA'!D:D,$C1932)&lt;&gt;1
    ),
    """",
    IFERROR(TEXTJOIN(CHAR(10),TRUE,FILTER('SUMMARY DATA'!H:H,'SUMMARY DATA'!D:D=$C1932)),"""")
  )
)"),"")</f>
        <v/>
      </c>
      <c r="I1932" s="6" t="str">
        <f>IFERROR(__xludf.DUMMYFUNCTION("IF(H1932="""","""",
SUM(ARRAYFORMULA(VALUE(SPLIT(H1932,CHAR(10)))))
)"),"")</f>
        <v/>
      </c>
      <c r="J1932" s="2" t="str">
        <f>IFERROR(__xludf.DUMMYFUNCTION("IFERROR(
  TEXTJOIN(CHAR(10),TRUE,FILTER('SUMMARY DATA'!I:I,'SUMMARY DATA'!A:A=$A1932,'SUMMARY DATA'!C:C=$B1932)),
  IF(
    OR(
      ISNUMBER(SEARCH(""CDM CASH DEPOSIT"",$C1932)),
      ISNUMBER(SEARCH(""CASH DEPOSIT"",$C1932)),
      COUNTIF('SUMMARY D"&amp;"ATA'!D:D,$C1932)&lt;&gt;1
    ),
    """",
    IFERROR(TEXTJOIN(CHAR(10),TRUE,FILTER('SUMMARY DATA'!I:I,'SUMMARY DATA'!D:D=$C1932)),"""")
  )
)"),"")</f>
        <v/>
      </c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</row>
    <row r="1933" ht="15.75" customHeight="1" spans="1:27">
      <c r="A1933" s="2"/>
      <c r="B1933" s="2"/>
      <c r="C1933" s="2"/>
      <c r="D1933" s="6"/>
      <c r="E1933" s="4" t="str">
        <f>IFERROR(__xludf.DUMMYFUNCTION("IFERROR(
  TEXTJOIN(CHAR(10),TRUE,FILTER('SUMMARY DATA'!E:E,'SUMMARY DATA'!A:A=$A1933,'SUMMARY DATA'!C:C=$B1933)),
  IF(
    OR(
      ISNUMBER(SEARCH(""CDM CASH DEPOSIT"",$C1933)),
      ISNUMBER(SEARCH(""CASH DEPOSIT"",$C1933)),
      COUNTIF('SUMMARY D"&amp;"ATA'!D:D,$C1933)&lt;&gt;1
    ),
    """",
    IFERROR(TEXTJOIN(CHAR(10),TRUE,FILTER('SUMMARY DATA'!E:E,'SUMMARY DATA'!D:D=$C1933)),"""")
  )
)"),"")</f>
        <v/>
      </c>
      <c r="F1933" s="2" t="str">
        <f>IFERROR(__xludf.DUMMYFUNCTION("IFERROR(
  TEXTJOIN(CHAR(10),TRUE,FILTER('SUMMARY DATA'!F:F,'SUMMARY DATA'!A:A=$A1933,'SUMMARY DATA'!C:C=$B1933)),
  IF(
    OR(
      ISNUMBER(SEARCH(""CDM CASH DEPOSIT"",$C1933)),
      ISNUMBER(SEARCH(""CASH DEPOSIT"",$C1933)),
      COUNTIF('SUMMARY D"&amp;"ATA'!D:D,$C1933)&lt;&gt;1
    ),
    """",
    IFERROR(TEXTJOIN(CHAR(10),TRUE,FILTER('SUMMARY DATA'!F:F,'SUMMARY DATA'!D:D=$C1933)),"""")
  )
)"),"")</f>
        <v/>
      </c>
      <c r="G1933" s="2" t="str">
        <f>IFERROR(__xludf.DUMMYFUNCTION("IFERROR(
  TEXTJOIN(CHAR(10),TRUE,FILTER('SUMMARY DATA'!G:G,'SUMMARY DATA'!A:A=$A1933,'SUMMARY DATA'!C:C=$B1933)),
  IF(
    OR(
      ISNUMBER(SEARCH(""CDM CASH DEPOSIT"",$C1933)),
      ISNUMBER(SEARCH(""CASH DEPOSIT"",$C1933)),
      COUNTIF('SUMMARY D"&amp;"ATA'!D:D,$C1933)&lt;&gt;1
    ),
    """",
    IFERROR(TEXTJOIN(CHAR(10),TRUE,FILTER('SUMMARY DATA'!G:G,'SUMMARY DATA'!D:D=$C1933)),"""")
  )
)"),"")</f>
        <v/>
      </c>
      <c r="H1933" s="6" t="str">
        <f>IFERROR(__xludf.DUMMYFUNCTION("IFERROR(
  TEXTJOIN(CHAR(10),TRUE,FILTER('SUMMARY DATA'!H:H,'SUMMARY DATA'!A:A=$A1933,'SUMMARY DATA'!C:C=$B1933)),
  IF(
    OR(
      ISNUMBER(SEARCH(""CDM CASH DEPOSIT"",$C1933)),
      ISNUMBER(SEARCH(""CASH DEPOSIT"",$C1933)),
      COUNTIF('SUMMARY D"&amp;"ATA'!D:D,$C1933)&lt;&gt;1
    ),
    """",
    IFERROR(TEXTJOIN(CHAR(10),TRUE,FILTER('SUMMARY DATA'!H:H,'SUMMARY DATA'!D:D=$C1933)),"""")
  )
)"),"")</f>
        <v/>
      </c>
      <c r="I1933" s="6" t="str">
        <f>IFERROR(__xludf.DUMMYFUNCTION("IF(H1933="""","""",
SUM(ARRAYFORMULA(VALUE(SPLIT(H1933,CHAR(10)))))
)"),"")</f>
        <v/>
      </c>
      <c r="J1933" s="2" t="str">
        <f>IFERROR(__xludf.DUMMYFUNCTION("IFERROR(
  TEXTJOIN(CHAR(10),TRUE,FILTER('SUMMARY DATA'!I:I,'SUMMARY DATA'!A:A=$A1933,'SUMMARY DATA'!C:C=$B1933)),
  IF(
    OR(
      ISNUMBER(SEARCH(""CDM CASH DEPOSIT"",$C1933)),
      ISNUMBER(SEARCH(""CASH DEPOSIT"",$C1933)),
      COUNTIF('SUMMARY D"&amp;"ATA'!D:D,$C1933)&lt;&gt;1
    ),
    """",
    IFERROR(TEXTJOIN(CHAR(10),TRUE,FILTER('SUMMARY DATA'!I:I,'SUMMARY DATA'!D:D=$C1933)),"""")
  )
)"),"")</f>
        <v/>
      </c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</row>
    <row r="1934" ht="15.75" customHeight="1" spans="1:27">
      <c r="A1934" s="2"/>
      <c r="B1934" s="2"/>
      <c r="C1934" s="2"/>
      <c r="D1934" s="6"/>
      <c r="E1934" s="4" t="str">
        <f>IFERROR(__xludf.DUMMYFUNCTION("IFERROR(
  TEXTJOIN(CHAR(10),TRUE,FILTER('SUMMARY DATA'!E:E,'SUMMARY DATA'!A:A=$A1934,'SUMMARY DATA'!C:C=$B1934)),
  IF(
    OR(
      ISNUMBER(SEARCH(""CDM CASH DEPOSIT"",$C1934)),
      ISNUMBER(SEARCH(""CASH DEPOSIT"",$C1934)),
      COUNTIF('SUMMARY D"&amp;"ATA'!D:D,$C1934)&lt;&gt;1
    ),
    """",
    IFERROR(TEXTJOIN(CHAR(10),TRUE,FILTER('SUMMARY DATA'!E:E,'SUMMARY DATA'!D:D=$C1934)),"""")
  )
)"),"")</f>
        <v/>
      </c>
      <c r="F1934" s="2" t="str">
        <f>IFERROR(__xludf.DUMMYFUNCTION("IFERROR(
  TEXTJOIN(CHAR(10),TRUE,FILTER('SUMMARY DATA'!F:F,'SUMMARY DATA'!A:A=$A1934,'SUMMARY DATA'!C:C=$B1934)),
  IF(
    OR(
      ISNUMBER(SEARCH(""CDM CASH DEPOSIT"",$C1934)),
      ISNUMBER(SEARCH(""CASH DEPOSIT"",$C1934)),
      COUNTIF('SUMMARY D"&amp;"ATA'!D:D,$C1934)&lt;&gt;1
    ),
    """",
    IFERROR(TEXTJOIN(CHAR(10),TRUE,FILTER('SUMMARY DATA'!F:F,'SUMMARY DATA'!D:D=$C1934)),"""")
  )
)"),"")</f>
        <v/>
      </c>
      <c r="G1934" s="2" t="str">
        <f>IFERROR(__xludf.DUMMYFUNCTION("IFERROR(
  TEXTJOIN(CHAR(10),TRUE,FILTER('SUMMARY DATA'!G:G,'SUMMARY DATA'!A:A=$A1934,'SUMMARY DATA'!C:C=$B1934)),
  IF(
    OR(
      ISNUMBER(SEARCH(""CDM CASH DEPOSIT"",$C1934)),
      ISNUMBER(SEARCH(""CASH DEPOSIT"",$C1934)),
      COUNTIF('SUMMARY D"&amp;"ATA'!D:D,$C1934)&lt;&gt;1
    ),
    """",
    IFERROR(TEXTJOIN(CHAR(10),TRUE,FILTER('SUMMARY DATA'!G:G,'SUMMARY DATA'!D:D=$C1934)),"""")
  )
)"),"")</f>
        <v/>
      </c>
      <c r="H1934" s="6" t="str">
        <f>IFERROR(__xludf.DUMMYFUNCTION("IFERROR(
  TEXTJOIN(CHAR(10),TRUE,FILTER('SUMMARY DATA'!H:H,'SUMMARY DATA'!A:A=$A1934,'SUMMARY DATA'!C:C=$B1934)),
  IF(
    OR(
      ISNUMBER(SEARCH(""CDM CASH DEPOSIT"",$C1934)),
      ISNUMBER(SEARCH(""CASH DEPOSIT"",$C1934)),
      COUNTIF('SUMMARY D"&amp;"ATA'!D:D,$C1934)&lt;&gt;1
    ),
    """",
    IFERROR(TEXTJOIN(CHAR(10),TRUE,FILTER('SUMMARY DATA'!H:H,'SUMMARY DATA'!D:D=$C1934)),"""")
  )
)"),"")</f>
        <v/>
      </c>
      <c r="I1934" s="6" t="str">
        <f>IFERROR(__xludf.DUMMYFUNCTION("IF(H1934="""","""",
SUM(ARRAYFORMULA(VALUE(SPLIT(H1934,CHAR(10)))))
)"),"")</f>
        <v/>
      </c>
      <c r="J1934" s="2" t="str">
        <f>IFERROR(__xludf.DUMMYFUNCTION("IFERROR(
  TEXTJOIN(CHAR(10),TRUE,FILTER('SUMMARY DATA'!I:I,'SUMMARY DATA'!A:A=$A1934,'SUMMARY DATA'!C:C=$B1934)),
  IF(
    OR(
      ISNUMBER(SEARCH(""CDM CASH DEPOSIT"",$C1934)),
      ISNUMBER(SEARCH(""CASH DEPOSIT"",$C1934)),
      COUNTIF('SUMMARY D"&amp;"ATA'!D:D,$C1934)&lt;&gt;1
    ),
    """",
    IFERROR(TEXTJOIN(CHAR(10),TRUE,FILTER('SUMMARY DATA'!I:I,'SUMMARY DATA'!D:D=$C1934)),"""")
  )
)"),"")</f>
        <v/>
      </c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</row>
    <row r="1935" ht="15.75" customHeight="1" spans="1:27">
      <c r="A1935" s="2"/>
      <c r="B1935" s="2"/>
      <c r="C1935" s="2"/>
      <c r="D1935" s="6"/>
      <c r="E1935" s="4" t="str">
        <f>IFERROR(__xludf.DUMMYFUNCTION("IFERROR(
  TEXTJOIN(CHAR(10),TRUE,FILTER('SUMMARY DATA'!E:E,'SUMMARY DATA'!A:A=$A1935,'SUMMARY DATA'!C:C=$B1935)),
  IF(
    OR(
      ISNUMBER(SEARCH(""CDM CASH DEPOSIT"",$C1935)),
      ISNUMBER(SEARCH(""CASH DEPOSIT"",$C1935)),
      COUNTIF('SUMMARY D"&amp;"ATA'!D:D,$C1935)&lt;&gt;1
    ),
    """",
    IFERROR(TEXTJOIN(CHAR(10),TRUE,FILTER('SUMMARY DATA'!E:E,'SUMMARY DATA'!D:D=$C1935)),"""")
  )
)"),"")</f>
        <v/>
      </c>
      <c r="F1935" s="2" t="str">
        <f>IFERROR(__xludf.DUMMYFUNCTION("IFERROR(
  TEXTJOIN(CHAR(10),TRUE,FILTER('SUMMARY DATA'!F:F,'SUMMARY DATA'!A:A=$A1935,'SUMMARY DATA'!C:C=$B1935)),
  IF(
    OR(
      ISNUMBER(SEARCH(""CDM CASH DEPOSIT"",$C1935)),
      ISNUMBER(SEARCH(""CASH DEPOSIT"",$C1935)),
      COUNTIF('SUMMARY D"&amp;"ATA'!D:D,$C1935)&lt;&gt;1
    ),
    """",
    IFERROR(TEXTJOIN(CHAR(10),TRUE,FILTER('SUMMARY DATA'!F:F,'SUMMARY DATA'!D:D=$C1935)),"""")
  )
)"),"")</f>
        <v/>
      </c>
      <c r="G1935" s="2" t="str">
        <f>IFERROR(__xludf.DUMMYFUNCTION("IFERROR(
  TEXTJOIN(CHAR(10),TRUE,FILTER('SUMMARY DATA'!G:G,'SUMMARY DATA'!A:A=$A1935,'SUMMARY DATA'!C:C=$B1935)),
  IF(
    OR(
      ISNUMBER(SEARCH(""CDM CASH DEPOSIT"",$C1935)),
      ISNUMBER(SEARCH(""CASH DEPOSIT"",$C1935)),
      COUNTIF('SUMMARY D"&amp;"ATA'!D:D,$C1935)&lt;&gt;1
    ),
    """",
    IFERROR(TEXTJOIN(CHAR(10),TRUE,FILTER('SUMMARY DATA'!G:G,'SUMMARY DATA'!D:D=$C1935)),"""")
  )
)"),"")</f>
        <v/>
      </c>
      <c r="H1935" s="6" t="str">
        <f>IFERROR(__xludf.DUMMYFUNCTION("IFERROR(
  TEXTJOIN(CHAR(10),TRUE,FILTER('SUMMARY DATA'!H:H,'SUMMARY DATA'!A:A=$A1935,'SUMMARY DATA'!C:C=$B1935)),
  IF(
    OR(
      ISNUMBER(SEARCH(""CDM CASH DEPOSIT"",$C1935)),
      ISNUMBER(SEARCH(""CASH DEPOSIT"",$C1935)),
      COUNTIF('SUMMARY D"&amp;"ATA'!D:D,$C1935)&lt;&gt;1
    ),
    """",
    IFERROR(TEXTJOIN(CHAR(10),TRUE,FILTER('SUMMARY DATA'!H:H,'SUMMARY DATA'!D:D=$C1935)),"""")
  )
)"),"")</f>
        <v/>
      </c>
      <c r="I1935" s="6" t="str">
        <f>IFERROR(__xludf.DUMMYFUNCTION("IF(H1935="""","""",
SUM(ARRAYFORMULA(VALUE(SPLIT(H1935,CHAR(10)))))
)"),"")</f>
        <v/>
      </c>
      <c r="J1935" s="2" t="str">
        <f>IFERROR(__xludf.DUMMYFUNCTION("IFERROR(
  TEXTJOIN(CHAR(10),TRUE,FILTER('SUMMARY DATA'!I:I,'SUMMARY DATA'!A:A=$A1935,'SUMMARY DATA'!C:C=$B1935)),
  IF(
    OR(
      ISNUMBER(SEARCH(""CDM CASH DEPOSIT"",$C1935)),
      ISNUMBER(SEARCH(""CASH DEPOSIT"",$C1935)),
      COUNTIF('SUMMARY D"&amp;"ATA'!D:D,$C1935)&lt;&gt;1
    ),
    """",
    IFERROR(TEXTJOIN(CHAR(10),TRUE,FILTER('SUMMARY DATA'!I:I,'SUMMARY DATA'!D:D=$C1935)),"""")
  )
)"),"")</f>
        <v/>
      </c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 ht="15.75" customHeight="1" spans="1:27">
      <c r="A1936" s="2"/>
      <c r="B1936" s="2"/>
      <c r="C1936" s="2"/>
      <c r="D1936" s="6"/>
      <c r="E1936" s="4" t="str">
        <f>IFERROR(__xludf.DUMMYFUNCTION("IFERROR(
  TEXTJOIN(CHAR(10),TRUE,FILTER('SUMMARY DATA'!E:E,'SUMMARY DATA'!A:A=$A1936,'SUMMARY DATA'!C:C=$B1936)),
  IF(
    OR(
      ISNUMBER(SEARCH(""CDM CASH DEPOSIT"",$C1936)),
      ISNUMBER(SEARCH(""CASH DEPOSIT"",$C1936)),
      COUNTIF('SUMMARY D"&amp;"ATA'!D:D,$C1936)&lt;&gt;1
    ),
    """",
    IFERROR(TEXTJOIN(CHAR(10),TRUE,FILTER('SUMMARY DATA'!E:E,'SUMMARY DATA'!D:D=$C1936)),"""")
  )
)"),"")</f>
        <v/>
      </c>
      <c r="F1936" s="2" t="str">
        <f>IFERROR(__xludf.DUMMYFUNCTION("IFERROR(
  TEXTJOIN(CHAR(10),TRUE,FILTER('SUMMARY DATA'!F:F,'SUMMARY DATA'!A:A=$A1936,'SUMMARY DATA'!C:C=$B1936)),
  IF(
    OR(
      ISNUMBER(SEARCH(""CDM CASH DEPOSIT"",$C1936)),
      ISNUMBER(SEARCH(""CASH DEPOSIT"",$C1936)),
      COUNTIF('SUMMARY D"&amp;"ATA'!D:D,$C1936)&lt;&gt;1
    ),
    """",
    IFERROR(TEXTJOIN(CHAR(10),TRUE,FILTER('SUMMARY DATA'!F:F,'SUMMARY DATA'!D:D=$C1936)),"""")
  )
)"),"")</f>
        <v/>
      </c>
      <c r="G1936" s="2" t="str">
        <f>IFERROR(__xludf.DUMMYFUNCTION("IFERROR(
  TEXTJOIN(CHAR(10),TRUE,FILTER('SUMMARY DATA'!G:G,'SUMMARY DATA'!A:A=$A1936,'SUMMARY DATA'!C:C=$B1936)),
  IF(
    OR(
      ISNUMBER(SEARCH(""CDM CASH DEPOSIT"",$C1936)),
      ISNUMBER(SEARCH(""CASH DEPOSIT"",$C1936)),
      COUNTIF('SUMMARY D"&amp;"ATA'!D:D,$C1936)&lt;&gt;1
    ),
    """",
    IFERROR(TEXTJOIN(CHAR(10),TRUE,FILTER('SUMMARY DATA'!G:G,'SUMMARY DATA'!D:D=$C1936)),"""")
  )
)"),"")</f>
        <v/>
      </c>
      <c r="H1936" s="6" t="str">
        <f>IFERROR(__xludf.DUMMYFUNCTION("IFERROR(
  TEXTJOIN(CHAR(10),TRUE,FILTER('SUMMARY DATA'!H:H,'SUMMARY DATA'!A:A=$A1936,'SUMMARY DATA'!C:C=$B1936)),
  IF(
    OR(
      ISNUMBER(SEARCH(""CDM CASH DEPOSIT"",$C1936)),
      ISNUMBER(SEARCH(""CASH DEPOSIT"",$C1936)),
      COUNTIF('SUMMARY D"&amp;"ATA'!D:D,$C1936)&lt;&gt;1
    ),
    """",
    IFERROR(TEXTJOIN(CHAR(10),TRUE,FILTER('SUMMARY DATA'!H:H,'SUMMARY DATA'!D:D=$C1936)),"""")
  )
)"),"")</f>
        <v/>
      </c>
      <c r="I1936" s="6" t="str">
        <f>IFERROR(__xludf.DUMMYFUNCTION("IF(H1936="""","""",
SUM(ARRAYFORMULA(VALUE(SPLIT(H1936,CHAR(10)))))
)"),"")</f>
        <v/>
      </c>
      <c r="J1936" s="2" t="str">
        <f>IFERROR(__xludf.DUMMYFUNCTION("IFERROR(
  TEXTJOIN(CHAR(10),TRUE,FILTER('SUMMARY DATA'!I:I,'SUMMARY DATA'!A:A=$A1936,'SUMMARY DATA'!C:C=$B1936)),
  IF(
    OR(
      ISNUMBER(SEARCH(""CDM CASH DEPOSIT"",$C1936)),
      ISNUMBER(SEARCH(""CASH DEPOSIT"",$C1936)),
      COUNTIF('SUMMARY D"&amp;"ATA'!D:D,$C1936)&lt;&gt;1
    ),
    """",
    IFERROR(TEXTJOIN(CHAR(10),TRUE,FILTER('SUMMARY DATA'!I:I,'SUMMARY DATA'!D:D=$C1936)),"""")
  )
)"),"")</f>
        <v/>
      </c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</row>
    <row r="1937" ht="15.75" customHeight="1" spans="1:27">
      <c r="A1937" s="2"/>
      <c r="B1937" s="2"/>
      <c r="C1937" s="2"/>
      <c r="D1937" s="6"/>
      <c r="E1937" s="4" t="str">
        <f>IFERROR(__xludf.DUMMYFUNCTION("IFERROR(
  TEXTJOIN(CHAR(10),TRUE,FILTER('SUMMARY DATA'!E:E,'SUMMARY DATA'!A:A=$A1937,'SUMMARY DATA'!C:C=$B1937)),
  IF(
    OR(
      ISNUMBER(SEARCH(""CDM CASH DEPOSIT"",$C1937)),
      ISNUMBER(SEARCH(""CASH DEPOSIT"",$C1937)),
      COUNTIF('SUMMARY D"&amp;"ATA'!D:D,$C1937)&lt;&gt;1
    ),
    """",
    IFERROR(TEXTJOIN(CHAR(10),TRUE,FILTER('SUMMARY DATA'!E:E,'SUMMARY DATA'!D:D=$C1937)),"""")
  )
)"),"")</f>
        <v/>
      </c>
      <c r="F1937" s="2" t="str">
        <f>IFERROR(__xludf.DUMMYFUNCTION("IFERROR(
  TEXTJOIN(CHAR(10),TRUE,FILTER('SUMMARY DATA'!F:F,'SUMMARY DATA'!A:A=$A1937,'SUMMARY DATA'!C:C=$B1937)),
  IF(
    OR(
      ISNUMBER(SEARCH(""CDM CASH DEPOSIT"",$C1937)),
      ISNUMBER(SEARCH(""CASH DEPOSIT"",$C1937)),
      COUNTIF('SUMMARY D"&amp;"ATA'!D:D,$C1937)&lt;&gt;1
    ),
    """",
    IFERROR(TEXTJOIN(CHAR(10),TRUE,FILTER('SUMMARY DATA'!F:F,'SUMMARY DATA'!D:D=$C1937)),"""")
  )
)"),"")</f>
        <v/>
      </c>
      <c r="G1937" s="2" t="str">
        <f>IFERROR(__xludf.DUMMYFUNCTION("IFERROR(
  TEXTJOIN(CHAR(10),TRUE,FILTER('SUMMARY DATA'!G:G,'SUMMARY DATA'!A:A=$A1937,'SUMMARY DATA'!C:C=$B1937)),
  IF(
    OR(
      ISNUMBER(SEARCH(""CDM CASH DEPOSIT"",$C1937)),
      ISNUMBER(SEARCH(""CASH DEPOSIT"",$C1937)),
      COUNTIF('SUMMARY D"&amp;"ATA'!D:D,$C1937)&lt;&gt;1
    ),
    """",
    IFERROR(TEXTJOIN(CHAR(10),TRUE,FILTER('SUMMARY DATA'!G:G,'SUMMARY DATA'!D:D=$C1937)),"""")
  )
)"),"")</f>
        <v/>
      </c>
      <c r="H1937" s="6" t="str">
        <f>IFERROR(__xludf.DUMMYFUNCTION("IFERROR(
  TEXTJOIN(CHAR(10),TRUE,FILTER('SUMMARY DATA'!H:H,'SUMMARY DATA'!A:A=$A1937,'SUMMARY DATA'!C:C=$B1937)),
  IF(
    OR(
      ISNUMBER(SEARCH(""CDM CASH DEPOSIT"",$C1937)),
      ISNUMBER(SEARCH(""CASH DEPOSIT"",$C1937)),
      COUNTIF('SUMMARY D"&amp;"ATA'!D:D,$C1937)&lt;&gt;1
    ),
    """",
    IFERROR(TEXTJOIN(CHAR(10),TRUE,FILTER('SUMMARY DATA'!H:H,'SUMMARY DATA'!D:D=$C1937)),"""")
  )
)"),"")</f>
        <v/>
      </c>
      <c r="I1937" s="6" t="str">
        <f>IFERROR(__xludf.DUMMYFUNCTION("IF(H1937="""","""",
SUM(ARRAYFORMULA(VALUE(SPLIT(H1937,CHAR(10)))))
)"),"")</f>
        <v/>
      </c>
      <c r="J1937" s="2" t="str">
        <f>IFERROR(__xludf.DUMMYFUNCTION("IFERROR(
  TEXTJOIN(CHAR(10),TRUE,FILTER('SUMMARY DATA'!I:I,'SUMMARY DATA'!A:A=$A1937,'SUMMARY DATA'!C:C=$B1937)),
  IF(
    OR(
      ISNUMBER(SEARCH(""CDM CASH DEPOSIT"",$C1937)),
      ISNUMBER(SEARCH(""CASH DEPOSIT"",$C1937)),
      COUNTIF('SUMMARY D"&amp;"ATA'!D:D,$C1937)&lt;&gt;1
    ),
    """",
    IFERROR(TEXTJOIN(CHAR(10),TRUE,FILTER('SUMMARY DATA'!I:I,'SUMMARY DATA'!D:D=$C1937)),"""")
  )
)"),"")</f>
        <v/>
      </c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</row>
    <row r="1938" ht="15.75" customHeight="1" spans="1:27">
      <c r="A1938" s="2"/>
      <c r="B1938" s="2"/>
      <c r="C1938" s="2"/>
      <c r="D1938" s="6"/>
      <c r="E1938" s="4" t="str">
        <f>IFERROR(__xludf.DUMMYFUNCTION("IFERROR(
  TEXTJOIN(CHAR(10),TRUE,FILTER('SUMMARY DATA'!E:E,'SUMMARY DATA'!A:A=$A1938,'SUMMARY DATA'!C:C=$B1938)),
  IF(
    OR(
      ISNUMBER(SEARCH(""CDM CASH DEPOSIT"",$C1938)),
      ISNUMBER(SEARCH(""CASH DEPOSIT"",$C1938)),
      COUNTIF('SUMMARY D"&amp;"ATA'!D:D,$C1938)&lt;&gt;1
    ),
    """",
    IFERROR(TEXTJOIN(CHAR(10),TRUE,FILTER('SUMMARY DATA'!E:E,'SUMMARY DATA'!D:D=$C1938)),"""")
  )
)"),"")</f>
        <v/>
      </c>
      <c r="F1938" s="2" t="str">
        <f>IFERROR(__xludf.DUMMYFUNCTION("IFERROR(
  TEXTJOIN(CHAR(10),TRUE,FILTER('SUMMARY DATA'!F:F,'SUMMARY DATA'!A:A=$A1938,'SUMMARY DATA'!C:C=$B1938)),
  IF(
    OR(
      ISNUMBER(SEARCH(""CDM CASH DEPOSIT"",$C1938)),
      ISNUMBER(SEARCH(""CASH DEPOSIT"",$C1938)),
      COUNTIF('SUMMARY D"&amp;"ATA'!D:D,$C1938)&lt;&gt;1
    ),
    """",
    IFERROR(TEXTJOIN(CHAR(10),TRUE,FILTER('SUMMARY DATA'!F:F,'SUMMARY DATA'!D:D=$C1938)),"""")
  )
)"),"")</f>
        <v/>
      </c>
      <c r="G1938" s="2" t="str">
        <f>IFERROR(__xludf.DUMMYFUNCTION("IFERROR(
  TEXTJOIN(CHAR(10),TRUE,FILTER('SUMMARY DATA'!G:G,'SUMMARY DATA'!A:A=$A1938,'SUMMARY DATA'!C:C=$B1938)),
  IF(
    OR(
      ISNUMBER(SEARCH(""CDM CASH DEPOSIT"",$C1938)),
      ISNUMBER(SEARCH(""CASH DEPOSIT"",$C1938)),
      COUNTIF('SUMMARY D"&amp;"ATA'!D:D,$C1938)&lt;&gt;1
    ),
    """",
    IFERROR(TEXTJOIN(CHAR(10),TRUE,FILTER('SUMMARY DATA'!G:G,'SUMMARY DATA'!D:D=$C1938)),"""")
  )
)"),"")</f>
        <v/>
      </c>
      <c r="H1938" s="6" t="str">
        <f>IFERROR(__xludf.DUMMYFUNCTION("IFERROR(
  TEXTJOIN(CHAR(10),TRUE,FILTER('SUMMARY DATA'!H:H,'SUMMARY DATA'!A:A=$A1938,'SUMMARY DATA'!C:C=$B1938)),
  IF(
    OR(
      ISNUMBER(SEARCH(""CDM CASH DEPOSIT"",$C1938)),
      ISNUMBER(SEARCH(""CASH DEPOSIT"",$C1938)),
      COUNTIF('SUMMARY D"&amp;"ATA'!D:D,$C1938)&lt;&gt;1
    ),
    """",
    IFERROR(TEXTJOIN(CHAR(10),TRUE,FILTER('SUMMARY DATA'!H:H,'SUMMARY DATA'!D:D=$C1938)),"""")
  )
)"),"")</f>
        <v/>
      </c>
      <c r="I1938" s="6" t="str">
        <f>IFERROR(__xludf.DUMMYFUNCTION("IF(H1938="""","""",
SUM(ARRAYFORMULA(VALUE(SPLIT(H1938,CHAR(10)))))
)"),"")</f>
        <v/>
      </c>
      <c r="J1938" s="2" t="str">
        <f>IFERROR(__xludf.DUMMYFUNCTION("IFERROR(
  TEXTJOIN(CHAR(10),TRUE,FILTER('SUMMARY DATA'!I:I,'SUMMARY DATA'!A:A=$A1938,'SUMMARY DATA'!C:C=$B1938)),
  IF(
    OR(
      ISNUMBER(SEARCH(""CDM CASH DEPOSIT"",$C1938)),
      ISNUMBER(SEARCH(""CASH DEPOSIT"",$C1938)),
      COUNTIF('SUMMARY D"&amp;"ATA'!D:D,$C1938)&lt;&gt;1
    ),
    """",
    IFERROR(TEXTJOIN(CHAR(10),TRUE,FILTER('SUMMARY DATA'!I:I,'SUMMARY DATA'!D:D=$C1938)),"""")
  )
)"),"")</f>
        <v/>
      </c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</row>
    <row r="1939" ht="15.75" customHeight="1" spans="1:27">
      <c r="A1939" s="2"/>
      <c r="B1939" s="2"/>
      <c r="C1939" s="2"/>
      <c r="D1939" s="6"/>
      <c r="E1939" s="4" t="str">
        <f>IFERROR(__xludf.DUMMYFUNCTION("IFERROR(
  TEXTJOIN(CHAR(10),TRUE,FILTER('SUMMARY DATA'!E:E,'SUMMARY DATA'!A:A=$A1939,'SUMMARY DATA'!C:C=$B1939)),
  IF(
    OR(
      ISNUMBER(SEARCH(""CDM CASH DEPOSIT"",$C1939)),
      ISNUMBER(SEARCH(""CASH DEPOSIT"",$C1939)),
      COUNTIF('SUMMARY D"&amp;"ATA'!D:D,$C1939)&lt;&gt;1
    ),
    """",
    IFERROR(TEXTJOIN(CHAR(10),TRUE,FILTER('SUMMARY DATA'!E:E,'SUMMARY DATA'!D:D=$C1939)),"""")
  )
)"),"")</f>
        <v/>
      </c>
      <c r="F1939" s="2" t="str">
        <f>IFERROR(__xludf.DUMMYFUNCTION("IFERROR(
  TEXTJOIN(CHAR(10),TRUE,FILTER('SUMMARY DATA'!F:F,'SUMMARY DATA'!A:A=$A1939,'SUMMARY DATA'!C:C=$B1939)),
  IF(
    OR(
      ISNUMBER(SEARCH(""CDM CASH DEPOSIT"",$C1939)),
      ISNUMBER(SEARCH(""CASH DEPOSIT"",$C1939)),
      COUNTIF('SUMMARY D"&amp;"ATA'!D:D,$C1939)&lt;&gt;1
    ),
    """",
    IFERROR(TEXTJOIN(CHAR(10),TRUE,FILTER('SUMMARY DATA'!F:F,'SUMMARY DATA'!D:D=$C1939)),"""")
  )
)"),"")</f>
        <v/>
      </c>
      <c r="G1939" s="2" t="str">
        <f>IFERROR(__xludf.DUMMYFUNCTION("IFERROR(
  TEXTJOIN(CHAR(10),TRUE,FILTER('SUMMARY DATA'!G:G,'SUMMARY DATA'!A:A=$A1939,'SUMMARY DATA'!C:C=$B1939)),
  IF(
    OR(
      ISNUMBER(SEARCH(""CDM CASH DEPOSIT"",$C1939)),
      ISNUMBER(SEARCH(""CASH DEPOSIT"",$C1939)),
      COUNTIF('SUMMARY D"&amp;"ATA'!D:D,$C1939)&lt;&gt;1
    ),
    """",
    IFERROR(TEXTJOIN(CHAR(10),TRUE,FILTER('SUMMARY DATA'!G:G,'SUMMARY DATA'!D:D=$C1939)),"""")
  )
)"),"")</f>
        <v/>
      </c>
      <c r="H1939" s="6" t="str">
        <f>IFERROR(__xludf.DUMMYFUNCTION("IFERROR(
  TEXTJOIN(CHAR(10),TRUE,FILTER('SUMMARY DATA'!H:H,'SUMMARY DATA'!A:A=$A1939,'SUMMARY DATA'!C:C=$B1939)),
  IF(
    OR(
      ISNUMBER(SEARCH(""CDM CASH DEPOSIT"",$C1939)),
      ISNUMBER(SEARCH(""CASH DEPOSIT"",$C1939)),
      COUNTIF('SUMMARY D"&amp;"ATA'!D:D,$C1939)&lt;&gt;1
    ),
    """",
    IFERROR(TEXTJOIN(CHAR(10),TRUE,FILTER('SUMMARY DATA'!H:H,'SUMMARY DATA'!D:D=$C1939)),"""")
  )
)"),"")</f>
        <v/>
      </c>
      <c r="I1939" s="6" t="str">
        <f>IFERROR(__xludf.DUMMYFUNCTION("IF(H1939="""","""",
SUM(ARRAYFORMULA(VALUE(SPLIT(H1939,CHAR(10)))))
)"),"")</f>
        <v/>
      </c>
      <c r="J1939" s="2" t="str">
        <f>IFERROR(__xludf.DUMMYFUNCTION("IFERROR(
  TEXTJOIN(CHAR(10),TRUE,FILTER('SUMMARY DATA'!I:I,'SUMMARY DATA'!A:A=$A1939,'SUMMARY DATA'!C:C=$B1939)),
  IF(
    OR(
      ISNUMBER(SEARCH(""CDM CASH DEPOSIT"",$C1939)),
      ISNUMBER(SEARCH(""CASH DEPOSIT"",$C1939)),
      COUNTIF('SUMMARY D"&amp;"ATA'!D:D,$C1939)&lt;&gt;1
    ),
    """",
    IFERROR(TEXTJOIN(CHAR(10),TRUE,FILTER('SUMMARY DATA'!I:I,'SUMMARY DATA'!D:D=$C1939)),"""")
  )
)"),"")</f>
        <v/>
      </c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</row>
    <row r="1940" ht="15.75" customHeight="1" spans="1:27">
      <c r="A1940" s="2"/>
      <c r="B1940" s="2"/>
      <c r="C1940" s="2"/>
      <c r="D1940" s="6"/>
      <c r="E1940" s="4" t="str">
        <f>IFERROR(__xludf.DUMMYFUNCTION("IFERROR(
  TEXTJOIN(CHAR(10),TRUE,FILTER('SUMMARY DATA'!E:E,'SUMMARY DATA'!A:A=$A1940,'SUMMARY DATA'!C:C=$B1940)),
  IF(
    OR(
      ISNUMBER(SEARCH(""CDM CASH DEPOSIT"",$C1940)),
      ISNUMBER(SEARCH(""CASH DEPOSIT"",$C1940)),
      COUNTIF('SUMMARY D"&amp;"ATA'!D:D,$C1940)&lt;&gt;1
    ),
    """",
    IFERROR(TEXTJOIN(CHAR(10),TRUE,FILTER('SUMMARY DATA'!E:E,'SUMMARY DATA'!D:D=$C1940)),"""")
  )
)"),"")</f>
        <v/>
      </c>
      <c r="F1940" s="2" t="str">
        <f>IFERROR(__xludf.DUMMYFUNCTION("IFERROR(
  TEXTJOIN(CHAR(10),TRUE,FILTER('SUMMARY DATA'!F:F,'SUMMARY DATA'!A:A=$A1940,'SUMMARY DATA'!C:C=$B1940)),
  IF(
    OR(
      ISNUMBER(SEARCH(""CDM CASH DEPOSIT"",$C1940)),
      ISNUMBER(SEARCH(""CASH DEPOSIT"",$C1940)),
      COUNTIF('SUMMARY D"&amp;"ATA'!D:D,$C1940)&lt;&gt;1
    ),
    """",
    IFERROR(TEXTJOIN(CHAR(10),TRUE,FILTER('SUMMARY DATA'!F:F,'SUMMARY DATA'!D:D=$C1940)),"""")
  )
)"),"")</f>
        <v/>
      </c>
      <c r="G1940" s="2" t="str">
        <f>IFERROR(__xludf.DUMMYFUNCTION("IFERROR(
  TEXTJOIN(CHAR(10),TRUE,FILTER('SUMMARY DATA'!G:G,'SUMMARY DATA'!A:A=$A1940,'SUMMARY DATA'!C:C=$B1940)),
  IF(
    OR(
      ISNUMBER(SEARCH(""CDM CASH DEPOSIT"",$C1940)),
      ISNUMBER(SEARCH(""CASH DEPOSIT"",$C1940)),
      COUNTIF('SUMMARY D"&amp;"ATA'!D:D,$C1940)&lt;&gt;1
    ),
    """",
    IFERROR(TEXTJOIN(CHAR(10),TRUE,FILTER('SUMMARY DATA'!G:G,'SUMMARY DATA'!D:D=$C1940)),"""")
  )
)"),"")</f>
        <v/>
      </c>
      <c r="H1940" s="6" t="str">
        <f>IFERROR(__xludf.DUMMYFUNCTION("IFERROR(
  TEXTJOIN(CHAR(10),TRUE,FILTER('SUMMARY DATA'!H:H,'SUMMARY DATA'!A:A=$A1940,'SUMMARY DATA'!C:C=$B1940)),
  IF(
    OR(
      ISNUMBER(SEARCH(""CDM CASH DEPOSIT"",$C1940)),
      ISNUMBER(SEARCH(""CASH DEPOSIT"",$C1940)),
      COUNTIF('SUMMARY D"&amp;"ATA'!D:D,$C1940)&lt;&gt;1
    ),
    """",
    IFERROR(TEXTJOIN(CHAR(10),TRUE,FILTER('SUMMARY DATA'!H:H,'SUMMARY DATA'!D:D=$C1940)),"""")
  )
)"),"")</f>
        <v/>
      </c>
      <c r="I1940" s="6" t="str">
        <f>IFERROR(__xludf.DUMMYFUNCTION("IF(H1940="""","""",
SUM(ARRAYFORMULA(VALUE(SPLIT(H1940,CHAR(10)))))
)"),"")</f>
        <v/>
      </c>
      <c r="J1940" s="2" t="str">
        <f>IFERROR(__xludf.DUMMYFUNCTION("IFERROR(
  TEXTJOIN(CHAR(10),TRUE,FILTER('SUMMARY DATA'!I:I,'SUMMARY DATA'!A:A=$A1940,'SUMMARY DATA'!C:C=$B1940)),
  IF(
    OR(
      ISNUMBER(SEARCH(""CDM CASH DEPOSIT"",$C1940)),
      ISNUMBER(SEARCH(""CASH DEPOSIT"",$C1940)),
      COUNTIF('SUMMARY D"&amp;"ATA'!D:D,$C1940)&lt;&gt;1
    ),
    """",
    IFERROR(TEXTJOIN(CHAR(10),TRUE,FILTER('SUMMARY DATA'!I:I,'SUMMARY DATA'!D:D=$C1940)),"""")
  )
)"),"")</f>
        <v/>
      </c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</row>
    <row r="1941" ht="15.75" customHeight="1" spans="1:27">
      <c r="A1941" s="2"/>
      <c r="B1941" s="2"/>
      <c r="C1941" s="2"/>
      <c r="D1941" s="6"/>
      <c r="E1941" s="4" t="str">
        <f>IFERROR(__xludf.DUMMYFUNCTION("IFERROR(
  TEXTJOIN(CHAR(10),TRUE,FILTER('SUMMARY DATA'!E:E,'SUMMARY DATA'!A:A=$A1941,'SUMMARY DATA'!C:C=$B1941)),
  IF(
    OR(
      ISNUMBER(SEARCH(""CDM CASH DEPOSIT"",$C1941)),
      ISNUMBER(SEARCH(""CASH DEPOSIT"",$C1941)),
      COUNTIF('SUMMARY D"&amp;"ATA'!D:D,$C1941)&lt;&gt;1
    ),
    """",
    IFERROR(TEXTJOIN(CHAR(10),TRUE,FILTER('SUMMARY DATA'!E:E,'SUMMARY DATA'!D:D=$C1941)),"""")
  )
)"),"")</f>
        <v/>
      </c>
      <c r="F1941" s="2" t="str">
        <f>IFERROR(__xludf.DUMMYFUNCTION("IFERROR(
  TEXTJOIN(CHAR(10),TRUE,FILTER('SUMMARY DATA'!F:F,'SUMMARY DATA'!A:A=$A1941,'SUMMARY DATA'!C:C=$B1941)),
  IF(
    OR(
      ISNUMBER(SEARCH(""CDM CASH DEPOSIT"",$C1941)),
      ISNUMBER(SEARCH(""CASH DEPOSIT"",$C1941)),
      COUNTIF('SUMMARY D"&amp;"ATA'!D:D,$C1941)&lt;&gt;1
    ),
    """",
    IFERROR(TEXTJOIN(CHAR(10),TRUE,FILTER('SUMMARY DATA'!F:F,'SUMMARY DATA'!D:D=$C1941)),"""")
  )
)"),"")</f>
        <v/>
      </c>
      <c r="G1941" s="2" t="str">
        <f>IFERROR(__xludf.DUMMYFUNCTION("IFERROR(
  TEXTJOIN(CHAR(10),TRUE,FILTER('SUMMARY DATA'!G:G,'SUMMARY DATA'!A:A=$A1941,'SUMMARY DATA'!C:C=$B1941)),
  IF(
    OR(
      ISNUMBER(SEARCH(""CDM CASH DEPOSIT"",$C1941)),
      ISNUMBER(SEARCH(""CASH DEPOSIT"",$C1941)),
      COUNTIF('SUMMARY D"&amp;"ATA'!D:D,$C1941)&lt;&gt;1
    ),
    """",
    IFERROR(TEXTJOIN(CHAR(10),TRUE,FILTER('SUMMARY DATA'!G:G,'SUMMARY DATA'!D:D=$C1941)),"""")
  )
)"),"")</f>
        <v/>
      </c>
      <c r="H1941" s="6" t="str">
        <f>IFERROR(__xludf.DUMMYFUNCTION("IFERROR(
  TEXTJOIN(CHAR(10),TRUE,FILTER('SUMMARY DATA'!H:H,'SUMMARY DATA'!A:A=$A1941,'SUMMARY DATA'!C:C=$B1941)),
  IF(
    OR(
      ISNUMBER(SEARCH(""CDM CASH DEPOSIT"",$C1941)),
      ISNUMBER(SEARCH(""CASH DEPOSIT"",$C1941)),
      COUNTIF('SUMMARY D"&amp;"ATA'!D:D,$C1941)&lt;&gt;1
    ),
    """",
    IFERROR(TEXTJOIN(CHAR(10),TRUE,FILTER('SUMMARY DATA'!H:H,'SUMMARY DATA'!D:D=$C1941)),"""")
  )
)"),"")</f>
        <v/>
      </c>
      <c r="I1941" s="6" t="str">
        <f>IFERROR(__xludf.DUMMYFUNCTION("IF(H1941="""","""",
SUM(ARRAYFORMULA(VALUE(SPLIT(H1941,CHAR(10)))))
)"),"")</f>
        <v/>
      </c>
      <c r="J1941" s="2" t="str">
        <f>IFERROR(__xludf.DUMMYFUNCTION("IFERROR(
  TEXTJOIN(CHAR(10),TRUE,FILTER('SUMMARY DATA'!I:I,'SUMMARY DATA'!A:A=$A1941,'SUMMARY DATA'!C:C=$B1941)),
  IF(
    OR(
      ISNUMBER(SEARCH(""CDM CASH DEPOSIT"",$C1941)),
      ISNUMBER(SEARCH(""CASH DEPOSIT"",$C1941)),
      COUNTIF('SUMMARY D"&amp;"ATA'!D:D,$C1941)&lt;&gt;1
    ),
    """",
    IFERROR(TEXTJOIN(CHAR(10),TRUE,FILTER('SUMMARY DATA'!I:I,'SUMMARY DATA'!D:D=$C1941)),"""")
  )
)"),"")</f>
        <v/>
      </c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</row>
    <row r="1942" ht="15.75" customHeight="1" spans="1:27">
      <c r="A1942" s="2"/>
      <c r="B1942" s="2"/>
      <c r="C1942" s="2"/>
      <c r="D1942" s="6"/>
      <c r="E1942" s="4" t="str">
        <f>IFERROR(__xludf.DUMMYFUNCTION("IFERROR(
  TEXTJOIN(CHAR(10),TRUE,FILTER('SUMMARY DATA'!E:E,'SUMMARY DATA'!A:A=$A1942,'SUMMARY DATA'!C:C=$B1942)),
  IF(
    OR(
      ISNUMBER(SEARCH(""CDM CASH DEPOSIT"",$C1942)),
      ISNUMBER(SEARCH(""CASH DEPOSIT"",$C1942)),
      COUNTIF('SUMMARY D"&amp;"ATA'!D:D,$C1942)&lt;&gt;1
    ),
    """",
    IFERROR(TEXTJOIN(CHAR(10),TRUE,FILTER('SUMMARY DATA'!E:E,'SUMMARY DATA'!D:D=$C1942)),"""")
  )
)"),"")</f>
        <v/>
      </c>
      <c r="F1942" s="2" t="str">
        <f>IFERROR(__xludf.DUMMYFUNCTION("IFERROR(
  TEXTJOIN(CHAR(10),TRUE,FILTER('SUMMARY DATA'!F:F,'SUMMARY DATA'!A:A=$A1942,'SUMMARY DATA'!C:C=$B1942)),
  IF(
    OR(
      ISNUMBER(SEARCH(""CDM CASH DEPOSIT"",$C1942)),
      ISNUMBER(SEARCH(""CASH DEPOSIT"",$C1942)),
      COUNTIF('SUMMARY D"&amp;"ATA'!D:D,$C1942)&lt;&gt;1
    ),
    """",
    IFERROR(TEXTJOIN(CHAR(10),TRUE,FILTER('SUMMARY DATA'!F:F,'SUMMARY DATA'!D:D=$C1942)),"""")
  )
)"),"")</f>
        <v/>
      </c>
      <c r="G1942" s="2" t="str">
        <f>IFERROR(__xludf.DUMMYFUNCTION("IFERROR(
  TEXTJOIN(CHAR(10),TRUE,FILTER('SUMMARY DATA'!G:G,'SUMMARY DATA'!A:A=$A1942,'SUMMARY DATA'!C:C=$B1942)),
  IF(
    OR(
      ISNUMBER(SEARCH(""CDM CASH DEPOSIT"",$C1942)),
      ISNUMBER(SEARCH(""CASH DEPOSIT"",$C1942)),
      COUNTIF('SUMMARY D"&amp;"ATA'!D:D,$C1942)&lt;&gt;1
    ),
    """",
    IFERROR(TEXTJOIN(CHAR(10),TRUE,FILTER('SUMMARY DATA'!G:G,'SUMMARY DATA'!D:D=$C1942)),"""")
  )
)"),"")</f>
        <v/>
      </c>
      <c r="H1942" s="6" t="str">
        <f>IFERROR(__xludf.DUMMYFUNCTION("IFERROR(
  TEXTJOIN(CHAR(10),TRUE,FILTER('SUMMARY DATA'!H:H,'SUMMARY DATA'!A:A=$A1942,'SUMMARY DATA'!C:C=$B1942)),
  IF(
    OR(
      ISNUMBER(SEARCH(""CDM CASH DEPOSIT"",$C1942)),
      ISNUMBER(SEARCH(""CASH DEPOSIT"",$C1942)),
      COUNTIF('SUMMARY D"&amp;"ATA'!D:D,$C1942)&lt;&gt;1
    ),
    """",
    IFERROR(TEXTJOIN(CHAR(10),TRUE,FILTER('SUMMARY DATA'!H:H,'SUMMARY DATA'!D:D=$C1942)),"""")
  )
)"),"")</f>
        <v/>
      </c>
      <c r="I1942" s="6" t="str">
        <f>IFERROR(__xludf.DUMMYFUNCTION("IF(H1942="""","""",
SUM(ARRAYFORMULA(VALUE(SPLIT(H1942,CHAR(10)))))
)"),"")</f>
        <v/>
      </c>
      <c r="J1942" s="2" t="str">
        <f>IFERROR(__xludf.DUMMYFUNCTION("IFERROR(
  TEXTJOIN(CHAR(10),TRUE,FILTER('SUMMARY DATA'!I:I,'SUMMARY DATA'!A:A=$A1942,'SUMMARY DATA'!C:C=$B1942)),
  IF(
    OR(
      ISNUMBER(SEARCH(""CDM CASH DEPOSIT"",$C1942)),
      ISNUMBER(SEARCH(""CASH DEPOSIT"",$C1942)),
      COUNTIF('SUMMARY D"&amp;"ATA'!D:D,$C1942)&lt;&gt;1
    ),
    """",
    IFERROR(TEXTJOIN(CHAR(10),TRUE,FILTER('SUMMARY DATA'!I:I,'SUMMARY DATA'!D:D=$C1942)),"""")
  )
)"),"")</f>
        <v/>
      </c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</row>
    <row r="1943" ht="15.75" customHeight="1" spans="1:27">
      <c r="A1943" s="2"/>
      <c r="B1943" s="2"/>
      <c r="C1943" s="2"/>
      <c r="D1943" s="6"/>
      <c r="E1943" s="4" t="str">
        <f>IFERROR(__xludf.DUMMYFUNCTION("IFERROR(
  TEXTJOIN(CHAR(10),TRUE,FILTER('SUMMARY DATA'!E:E,'SUMMARY DATA'!A:A=$A1943,'SUMMARY DATA'!C:C=$B1943)),
  IF(
    OR(
      ISNUMBER(SEARCH(""CDM CASH DEPOSIT"",$C1943)),
      ISNUMBER(SEARCH(""CASH DEPOSIT"",$C1943)),
      COUNTIF('SUMMARY D"&amp;"ATA'!D:D,$C1943)&lt;&gt;1
    ),
    """",
    IFERROR(TEXTJOIN(CHAR(10),TRUE,FILTER('SUMMARY DATA'!E:E,'SUMMARY DATA'!D:D=$C1943)),"""")
  )
)"),"")</f>
        <v/>
      </c>
      <c r="F1943" s="2" t="str">
        <f>IFERROR(__xludf.DUMMYFUNCTION("IFERROR(
  TEXTJOIN(CHAR(10),TRUE,FILTER('SUMMARY DATA'!F:F,'SUMMARY DATA'!A:A=$A1943,'SUMMARY DATA'!C:C=$B1943)),
  IF(
    OR(
      ISNUMBER(SEARCH(""CDM CASH DEPOSIT"",$C1943)),
      ISNUMBER(SEARCH(""CASH DEPOSIT"",$C1943)),
      COUNTIF('SUMMARY D"&amp;"ATA'!D:D,$C1943)&lt;&gt;1
    ),
    """",
    IFERROR(TEXTJOIN(CHAR(10),TRUE,FILTER('SUMMARY DATA'!F:F,'SUMMARY DATA'!D:D=$C1943)),"""")
  )
)"),"")</f>
        <v/>
      </c>
      <c r="G1943" s="2" t="str">
        <f>IFERROR(__xludf.DUMMYFUNCTION("IFERROR(
  TEXTJOIN(CHAR(10),TRUE,FILTER('SUMMARY DATA'!G:G,'SUMMARY DATA'!A:A=$A1943,'SUMMARY DATA'!C:C=$B1943)),
  IF(
    OR(
      ISNUMBER(SEARCH(""CDM CASH DEPOSIT"",$C1943)),
      ISNUMBER(SEARCH(""CASH DEPOSIT"",$C1943)),
      COUNTIF('SUMMARY D"&amp;"ATA'!D:D,$C1943)&lt;&gt;1
    ),
    """",
    IFERROR(TEXTJOIN(CHAR(10),TRUE,FILTER('SUMMARY DATA'!G:G,'SUMMARY DATA'!D:D=$C1943)),"""")
  )
)"),"")</f>
        <v/>
      </c>
      <c r="H1943" s="6" t="str">
        <f>IFERROR(__xludf.DUMMYFUNCTION("IFERROR(
  TEXTJOIN(CHAR(10),TRUE,FILTER('SUMMARY DATA'!H:H,'SUMMARY DATA'!A:A=$A1943,'SUMMARY DATA'!C:C=$B1943)),
  IF(
    OR(
      ISNUMBER(SEARCH(""CDM CASH DEPOSIT"",$C1943)),
      ISNUMBER(SEARCH(""CASH DEPOSIT"",$C1943)),
      COUNTIF('SUMMARY D"&amp;"ATA'!D:D,$C1943)&lt;&gt;1
    ),
    """",
    IFERROR(TEXTJOIN(CHAR(10),TRUE,FILTER('SUMMARY DATA'!H:H,'SUMMARY DATA'!D:D=$C1943)),"""")
  )
)"),"")</f>
        <v/>
      </c>
      <c r="I1943" s="6" t="str">
        <f>IFERROR(__xludf.DUMMYFUNCTION("IF(H1943="""","""",
SUM(ARRAYFORMULA(VALUE(SPLIT(H1943,CHAR(10)))))
)"),"")</f>
        <v/>
      </c>
      <c r="J1943" s="2" t="str">
        <f>IFERROR(__xludf.DUMMYFUNCTION("IFERROR(
  TEXTJOIN(CHAR(10),TRUE,FILTER('SUMMARY DATA'!I:I,'SUMMARY DATA'!A:A=$A1943,'SUMMARY DATA'!C:C=$B1943)),
  IF(
    OR(
      ISNUMBER(SEARCH(""CDM CASH DEPOSIT"",$C1943)),
      ISNUMBER(SEARCH(""CASH DEPOSIT"",$C1943)),
      COUNTIF('SUMMARY D"&amp;"ATA'!D:D,$C1943)&lt;&gt;1
    ),
    """",
    IFERROR(TEXTJOIN(CHAR(10),TRUE,FILTER('SUMMARY DATA'!I:I,'SUMMARY DATA'!D:D=$C1943)),"""")
  )
)"),"")</f>
        <v/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</row>
    <row r="1944" ht="15.75" customHeight="1" spans="1:27">
      <c r="A1944" s="2"/>
      <c r="B1944" s="2"/>
      <c r="C1944" s="2"/>
      <c r="D1944" s="6"/>
      <c r="E1944" s="4" t="str">
        <f>IFERROR(__xludf.DUMMYFUNCTION("IFERROR(
  TEXTJOIN(CHAR(10),TRUE,FILTER('SUMMARY DATA'!E:E,'SUMMARY DATA'!A:A=$A1944,'SUMMARY DATA'!C:C=$B1944)),
  IF(
    OR(
      ISNUMBER(SEARCH(""CDM CASH DEPOSIT"",$C1944)),
      ISNUMBER(SEARCH(""CASH DEPOSIT"",$C1944)),
      COUNTIF('SUMMARY D"&amp;"ATA'!D:D,$C1944)&lt;&gt;1
    ),
    """",
    IFERROR(TEXTJOIN(CHAR(10),TRUE,FILTER('SUMMARY DATA'!E:E,'SUMMARY DATA'!D:D=$C1944)),"""")
  )
)"),"")</f>
        <v/>
      </c>
      <c r="F1944" s="2" t="str">
        <f>IFERROR(__xludf.DUMMYFUNCTION("IFERROR(
  TEXTJOIN(CHAR(10),TRUE,FILTER('SUMMARY DATA'!F:F,'SUMMARY DATA'!A:A=$A1944,'SUMMARY DATA'!C:C=$B1944)),
  IF(
    OR(
      ISNUMBER(SEARCH(""CDM CASH DEPOSIT"",$C1944)),
      ISNUMBER(SEARCH(""CASH DEPOSIT"",$C1944)),
      COUNTIF('SUMMARY D"&amp;"ATA'!D:D,$C1944)&lt;&gt;1
    ),
    """",
    IFERROR(TEXTJOIN(CHAR(10),TRUE,FILTER('SUMMARY DATA'!F:F,'SUMMARY DATA'!D:D=$C1944)),"""")
  )
)"),"")</f>
        <v/>
      </c>
      <c r="G1944" s="2" t="str">
        <f>IFERROR(__xludf.DUMMYFUNCTION("IFERROR(
  TEXTJOIN(CHAR(10),TRUE,FILTER('SUMMARY DATA'!G:G,'SUMMARY DATA'!A:A=$A1944,'SUMMARY DATA'!C:C=$B1944)),
  IF(
    OR(
      ISNUMBER(SEARCH(""CDM CASH DEPOSIT"",$C1944)),
      ISNUMBER(SEARCH(""CASH DEPOSIT"",$C1944)),
      COUNTIF('SUMMARY D"&amp;"ATA'!D:D,$C1944)&lt;&gt;1
    ),
    """",
    IFERROR(TEXTJOIN(CHAR(10),TRUE,FILTER('SUMMARY DATA'!G:G,'SUMMARY DATA'!D:D=$C1944)),"""")
  )
)"),"")</f>
        <v/>
      </c>
      <c r="H1944" s="6" t="str">
        <f>IFERROR(__xludf.DUMMYFUNCTION("IFERROR(
  TEXTJOIN(CHAR(10),TRUE,FILTER('SUMMARY DATA'!H:H,'SUMMARY DATA'!A:A=$A1944,'SUMMARY DATA'!C:C=$B1944)),
  IF(
    OR(
      ISNUMBER(SEARCH(""CDM CASH DEPOSIT"",$C1944)),
      ISNUMBER(SEARCH(""CASH DEPOSIT"",$C1944)),
      COUNTIF('SUMMARY D"&amp;"ATA'!D:D,$C1944)&lt;&gt;1
    ),
    """",
    IFERROR(TEXTJOIN(CHAR(10),TRUE,FILTER('SUMMARY DATA'!H:H,'SUMMARY DATA'!D:D=$C1944)),"""")
  )
)"),"")</f>
        <v/>
      </c>
      <c r="I1944" s="6" t="str">
        <f>IFERROR(__xludf.DUMMYFUNCTION("IF(H1944="""","""",
SUM(ARRAYFORMULA(VALUE(SPLIT(H1944,CHAR(10)))))
)"),"")</f>
        <v/>
      </c>
      <c r="J1944" s="2" t="str">
        <f>IFERROR(__xludf.DUMMYFUNCTION("IFERROR(
  TEXTJOIN(CHAR(10),TRUE,FILTER('SUMMARY DATA'!I:I,'SUMMARY DATA'!A:A=$A1944,'SUMMARY DATA'!C:C=$B1944)),
  IF(
    OR(
      ISNUMBER(SEARCH(""CDM CASH DEPOSIT"",$C1944)),
      ISNUMBER(SEARCH(""CASH DEPOSIT"",$C1944)),
      COUNTIF('SUMMARY D"&amp;"ATA'!D:D,$C1944)&lt;&gt;1
    ),
    """",
    IFERROR(TEXTJOIN(CHAR(10),TRUE,FILTER('SUMMARY DATA'!I:I,'SUMMARY DATA'!D:D=$C1944)),"""")
  )
)"),"")</f>
        <v/>
      </c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</row>
    <row r="1945" ht="15.75" customHeight="1" spans="1:27">
      <c r="A1945" s="2"/>
      <c r="B1945" s="2"/>
      <c r="C1945" s="2"/>
      <c r="D1945" s="6"/>
      <c r="E1945" s="4" t="str">
        <f>IFERROR(__xludf.DUMMYFUNCTION("IFERROR(
  TEXTJOIN(CHAR(10),TRUE,FILTER('SUMMARY DATA'!E:E,'SUMMARY DATA'!A:A=$A1945,'SUMMARY DATA'!C:C=$B1945)),
  IF(
    OR(
      ISNUMBER(SEARCH(""CDM CASH DEPOSIT"",$C1945)),
      ISNUMBER(SEARCH(""CASH DEPOSIT"",$C1945)),
      COUNTIF('SUMMARY D"&amp;"ATA'!D:D,$C1945)&lt;&gt;1
    ),
    """",
    IFERROR(TEXTJOIN(CHAR(10),TRUE,FILTER('SUMMARY DATA'!E:E,'SUMMARY DATA'!D:D=$C1945)),"""")
  )
)"),"")</f>
        <v/>
      </c>
      <c r="F1945" s="2" t="str">
        <f>IFERROR(__xludf.DUMMYFUNCTION("IFERROR(
  TEXTJOIN(CHAR(10),TRUE,FILTER('SUMMARY DATA'!F:F,'SUMMARY DATA'!A:A=$A1945,'SUMMARY DATA'!C:C=$B1945)),
  IF(
    OR(
      ISNUMBER(SEARCH(""CDM CASH DEPOSIT"",$C1945)),
      ISNUMBER(SEARCH(""CASH DEPOSIT"",$C1945)),
      COUNTIF('SUMMARY D"&amp;"ATA'!D:D,$C1945)&lt;&gt;1
    ),
    """",
    IFERROR(TEXTJOIN(CHAR(10),TRUE,FILTER('SUMMARY DATA'!F:F,'SUMMARY DATA'!D:D=$C1945)),"""")
  )
)"),"")</f>
        <v/>
      </c>
      <c r="G1945" s="2" t="str">
        <f>IFERROR(__xludf.DUMMYFUNCTION("IFERROR(
  TEXTJOIN(CHAR(10),TRUE,FILTER('SUMMARY DATA'!G:G,'SUMMARY DATA'!A:A=$A1945,'SUMMARY DATA'!C:C=$B1945)),
  IF(
    OR(
      ISNUMBER(SEARCH(""CDM CASH DEPOSIT"",$C1945)),
      ISNUMBER(SEARCH(""CASH DEPOSIT"",$C1945)),
      COUNTIF('SUMMARY D"&amp;"ATA'!D:D,$C1945)&lt;&gt;1
    ),
    """",
    IFERROR(TEXTJOIN(CHAR(10),TRUE,FILTER('SUMMARY DATA'!G:G,'SUMMARY DATA'!D:D=$C1945)),"""")
  )
)"),"")</f>
        <v/>
      </c>
      <c r="H1945" s="6" t="str">
        <f>IFERROR(__xludf.DUMMYFUNCTION("IFERROR(
  TEXTJOIN(CHAR(10),TRUE,FILTER('SUMMARY DATA'!H:H,'SUMMARY DATA'!A:A=$A1945,'SUMMARY DATA'!C:C=$B1945)),
  IF(
    OR(
      ISNUMBER(SEARCH(""CDM CASH DEPOSIT"",$C1945)),
      ISNUMBER(SEARCH(""CASH DEPOSIT"",$C1945)),
      COUNTIF('SUMMARY D"&amp;"ATA'!D:D,$C1945)&lt;&gt;1
    ),
    """",
    IFERROR(TEXTJOIN(CHAR(10),TRUE,FILTER('SUMMARY DATA'!H:H,'SUMMARY DATA'!D:D=$C1945)),"""")
  )
)"),"")</f>
        <v/>
      </c>
      <c r="I1945" s="6" t="str">
        <f>IFERROR(__xludf.DUMMYFUNCTION("IF(H1945="""","""",
SUM(ARRAYFORMULA(VALUE(SPLIT(H1945,CHAR(10)))))
)"),"")</f>
        <v/>
      </c>
      <c r="J1945" s="2" t="str">
        <f>IFERROR(__xludf.DUMMYFUNCTION("IFERROR(
  TEXTJOIN(CHAR(10),TRUE,FILTER('SUMMARY DATA'!I:I,'SUMMARY DATA'!A:A=$A1945,'SUMMARY DATA'!C:C=$B1945)),
  IF(
    OR(
      ISNUMBER(SEARCH(""CDM CASH DEPOSIT"",$C1945)),
      ISNUMBER(SEARCH(""CASH DEPOSIT"",$C1945)),
      COUNTIF('SUMMARY D"&amp;"ATA'!D:D,$C1945)&lt;&gt;1
    ),
    """",
    IFERROR(TEXTJOIN(CHAR(10),TRUE,FILTER('SUMMARY DATA'!I:I,'SUMMARY DATA'!D:D=$C1945)),"""")
  )
)"),"")</f>
        <v/>
      </c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</row>
    <row r="1946" ht="15.75" customHeight="1" spans="1:27">
      <c r="A1946" s="2"/>
      <c r="B1946" s="2"/>
      <c r="C1946" s="2"/>
      <c r="D1946" s="6"/>
      <c r="E1946" s="4" t="str">
        <f>IFERROR(__xludf.DUMMYFUNCTION("IFERROR(
  TEXTJOIN(CHAR(10),TRUE,FILTER('SUMMARY DATA'!E:E,'SUMMARY DATA'!A:A=$A1946,'SUMMARY DATA'!C:C=$B1946)),
  IF(
    OR(
      ISNUMBER(SEARCH(""CDM CASH DEPOSIT"",$C1946)),
      ISNUMBER(SEARCH(""CASH DEPOSIT"",$C1946)),
      COUNTIF('SUMMARY D"&amp;"ATA'!D:D,$C1946)&lt;&gt;1
    ),
    """",
    IFERROR(TEXTJOIN(CHAR(10),TRUE,FILTER('SUMMARY DATA'!E:E,'SUMMARY DATA'!D:D=$C1946)),"""")
  )
)"),"")</f>
        <v/>
      </c>
      <c r="F1946" s="2" t="str">
        <f>IFERROR(__xludf.DUMMYFUNCTION("IFERROR(
  TEXTJOIN(CHAR(10),TRUE,FILTER('SUMMARY DATA'!F:F,'SUMMARY DATA'!A:A=$A1946,'SUMMARY DATA'!C:C=$B1946)),
  IF(
    OR(
      ISNUMBER(SEARCH(""CDM CASH DEPOSIT"",$C1946)),
      ISNUMBER(SEARCH(""CASH DEPOSIT"",$C1946)),
      COUNTIF('SUMMARY D"&amp;"ATA'!D:D,$C1946)&lt;&gt;1
    ),
    """",
    IFERROR(TEXTJOIN(CHAR(10),TRUE,FILTER('SUMMARY DATA'!F:F,'SUMMARY DATA'!D:D=$C1946)),"""")
  )
)"),"")</f>
        <v/>
      </c>
      <c r="G1946" s="2" t="str">
        <f>IFERROR(__xludf.DUMMYFUNCTION("IFERROR(
  TEXTJOIN(CHAR(10),TRUE,FILTER('SUMMARY DATA'!G:G,'SUMMARY DATA'!A:A=$A1946,'SUMMARY DATA'!C:C=$B1946)),
  IF(
    OR(
      ISNUMBER(SEARCH(""CDM CASH DEPOSIT"",$C1946)),
      ISNUMBER(SEARCH(""CASH DEPOSIT"",$C1946)),
      COUNTIF('SUMMARY D"&amp;"ATA'!D:D,$C1946)&lt;&gt;1
    ),
    """",
    IFERROR(TEXTJOIN(CHAR(10),TRUE,FILTER('SUMMARY DATA'!G:G,'SUMMARY DATA'!D:D=$C1946)),"""")
  )
)"),"")</f>
        <v/>
      </c>
      <c r="H1946" s="6" t="str">
        <f>IFERROR(__xludf.DUMMYFUNCTION("IFERROR(
  TEXTJOIN(CHAR(10),TRUE,FILTER('SUMMARY DATA'!H:H,'SUMMARY DATA'!A:A=$A1946,'SUMMARY DATA'!C:C=$B1946)),
  IF(
    OR(
      ISNUMBER(SEARCH(""CDM CASH DEPOSIT"",$C1946)),
      ISNUMBER(SEARCH(""CASH DEPOSIT"",$C1946)),
      COUNTIF('SUMMARY D"&amp;"ATA'!D:D,$C1946)&lt;&gt;1
    ),
    """",
    IFERROR(TEXTJOIN(CHAR(10),TRUE,FILTER('SUMMARY DATA'!H:H,'SUMMARY DATA'!D:D=$C1946)),"""")
  )
)"),"")</f>
        <v/>
      </c>
      <c r="I1946" s="6" t="str">
        <f>IFERROR(__xludf.DUMMYFUNCTION("IF(H1946="""","""",
SUM(ARRAYFORMULA(VALUE(SPLIT(H1946,CHAR(10)))))
)"),"")</f>
        <v/>
      </c>
      <c r="J1946" s="2" t="str">
        <f>IFERROR(__xludf.DUMMYFUNCTION("IFERROR(
  TEXTJOIN(CHAR(10),TRUE,FILTER('SUMMARY DATA'!I:I,'SUMMARY DATA'!A:A=$A1946,'SUMMARY DATA'!C:C=$B1946)),
  IF(
    OR(
      ISNUMBER(SEARCH(""CDM CASH DEPOSIT"",$C1946)),
      ISNUMBER(SEARCH(""CASH DEPOSIT"",$C1946)),
      COUNTIF('SUMMARY D"&amp;"ATA'!D:D,$C1946)&lt;&gt;1
    ),
    """",
    IFERROR(TEXTJOIN(CHAR(10),TRUE,FILTER('SUMMARY DATA'!I:I,'SUMMARY DATA'!D:D=$C1946)),"""")
  )
)"),"")</f>
        <v/>
      </c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</row>
    <row r="1947" ht="15.75" customHeight="1" spans="1:27">
      <c r="A1947" s="2"/>
      <c r="B1947" s="2"/>
      <c r="C1947" s="2"/>
      <c r="D1947" s="6"/>
      <c r="E1947" s="4" t="str">
        <f>IFERROR(__xludf.DUMMYFUNCTION("IFERROR(
  TEXTJOIN(CHAR(10),TRUE,FILTER('SUMMARY DATA'!E:E,'SUMMARY DATA'!A:A=$A1947,'SUMMARY DATA'!C:C=$B1947)),
  IF(
    OR(
      ISNUMBER(SEARCH(""CDM CASH DEPOSIT"",$C1947)),
      ISNUMBER(SEARCH(""CASH DEPOSIT"",$C1947)),
      COUNTIF('SUMMARY D"&amp;"ATA'!D:D,$C1947)&lt;&gt;1
    ),
    """",
    IFERROR(TEXTJOIN(CHAR(10),TRUE,FILTER('SUMMARY DATA'!E:E,'SUMMARY DATA'!D:D=$C1947)),"""")
  )
)"),"")</f>
        <v/>
      </c>
      <c r="F1947" s="2" t="str">
        <f>IFERROR(__xludf.DUMMYFUNCTION("IFERROR(
  TEXTJOIN(CHAR(10),TRUE,FILTER('SUMMARY DATA'!F:F,'SUMMARY DATA'!A:A=$A1947,'SUMMARY DATA'!C:C=$B1947)),
  IF(
    OR(
      ISNUMBER(SEARCH(""CDM CASH DEPOSIT"",$C1947)),
      ISNUMBER(SEARCH(""CASH DEPOSIT"",$C1947)),
      COUNTIF('SUMMARY D"&amp;"ATA'!D:D,$C1947)&lt;&gt;1
    ),
    """",
    IFERROR(TEXTJOIN(CHAR(10),TRUE,FILTER('SUMMARY DATA'!F:F,'SUMMARY DATA'!D:D=$C1947)),"""")
  )
)"),"")</f>
        <v/>
      </c>
      <c r="G1947" s="2" t="str">
        <f>IFERROR(__xludf.DUMMYFUNCTION("IFERROR(
  TEXTJOIN(CHAR(10),TRUE,FILTER('SUMMARY DATA'!G:G,'SUMMARY DATA'!A:A=$A1947,'SUMMARY DATA'!C:C=$B1947)),
  IF(
    OR(
      ISNUMBER(SEARCH(""CDM CASH DEPOSIT"",$C1947)),
      ISNUMBER(SEARCH(""CASH DEPOSIT"",$C1947)),
      COUNTIF('SUMMARY D"&amp;"ATA'!D:D,$C1947)&lt;&gt;1
    ),
    """",
    IFERROR(TEXTJOIN(CHAR(10),TRUE,FILTER('SUMMARY DATA'!G:G,'SUMMARY DATA'!D:D=$C1947)),"""")
  )
)"),"")</f>
        <v/>
      </c>
      <c r="H1947" s="6" t="str">
        <f>IFERROR(__xludf.DUMMYFUNCTION("IFERROR(
  TEXTJOIN(CHAR(10),TRUE,FILTER('SUMMARY DATA'!H:H,'SUMMARY DATA'!A:A=$A1947,'SUMMARY DATA'!C:C=$B1947)),
  IF(
    OR(
      ISNUMBER(SEARCH(""CDM CASH DEPOSIT"",$C1947)),
      ISNUMBER(SEARCH(""CASH DEPOSIT"",$C1947)),
      COUNTIF('SUMMARY D"&amp;"ATA'!D:D,$C1947)&lt;&gt;1
    ),
    """",
    IFERROR(TEXTJOIN(CHAR(10),TRUE,FILTER('SUMMARY DATA'!H:H,'SUMMARY DATA'!D:D=$C1947)),"""")
  )
)"),"")</f>
        <v/>
      </c>
      <c r="I1947" s="6" t="str">
        <f>IFERROR(__xludf.DUMMYFUNCTION("IF(H1947="""","""",
SUM(ARRAYFORMULA(VALUE(SPLIT(H1947,CHAR(10)))))
)"),"")</f>
        <v/>
      </c>
      <c r="J1947" s="2" t="str">
        <f>IFERROR(__xludf.DUMMYFUNCTION("IFERROR(
  TEXTJOIN(CHAR(10),TRUE,FILTER('SUMMARY DATA'!I:I,'SUMMARY DATA'!A:A=$A1947,'SUMMARY DATA'!C:C=$B1947)),
  IF(
    OR(
      ISNUMBER(SEARCH(""CDM CASH DEPOSIT"",$C1947)),
      ISNUMBER(SEARCH(""CASH DEPOSIT"",$C1947)),
      COUNTIF('SUMMARY D"&amp;"ATA'!D:D,$C1947)&lt;&gt;1
    ),
    """",
    IFERROR(TEXTJOIN(CHAR(10),TRUE,FILTER('SUMMARY DATA'!I:I,'SUMMARY DATA'!D:D=$C1947)),"""")
  )
)"),"")</f>
        <v/>
      </c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</row>
    <row r="1948" ht="15.75" customHeight="1" spans="1:27">
      <c r="A1948" s="2"/>
      <c r="B1948" s="2"/>
      <c r="C1948" s="2"/>
      <c r="D1948" s="6"/>
      <c r="E1948" s="4" t="str">
        <f>IFERROR(__xludf.DUMMYFUNCTION("IFERROR(
  TEXTJOIN(CHAR(10),TRUE,FILTER('SUMMARY DATA'!E:E,'SUMMARY DATA'!A:A=$A1948,'SUMMARY DATA'!C:C=$B1948)),
  IF(
    OR(
      ISNUMBER(SEARCH(""CDM CASH DEPOSIT"",$C1948)),
      ISNUMBER(SEARCH(""CASH DEPOSIT"",$C1948)),
      COUNTIF('SUMMARY D"&amp;"ATA'!D:D,$C1948)&lt;&gt;1
    ),
    """",
    IFERROR(TEXTJOIN(CHAR(10),TRUE,FILTER('SUMMARY DATA'!E:E,'SUMMARY DATA'!D:D=$C1948)),"""")
  )
)"),"")</f>
        <v/>
      </c>
      <c r="F1948" s="2" t="str">
        <f>IFERROR(__xludf.DUMMYFUNCTION("IFERROR(
  TEXTJOIN(CHAR(10),TRUE,FILTER('SUMMARY DATA'!F:F,'SUMMARY DATA'!A:A=$A1948,'SUMMARY DATA'!C:C=$B1948)),
  IF(
    OR(
      ISNUMBER(SEARCH(""CDM CASH DEPOSIT"",$C1948)),
      ISNUMBER(SEARCH(""CASH DEPOSIT"",$C1948)),
      COUNTIF('SUMMARY D"&amp;"ATA'!D:D,$C1948)&lt;&gt;1
    ),
    """",
    IFERROR(TEXTJOIN(CHAR(10),TRUE,FILTER('SUMMARY DATA'!F:F,'SUMMARY DATA'!D:D=$C1948)),"""")
  )
)"),"")</f>
        <v/>
      </c>
      <c r="G1948" s="2" t="str">
        <f>IFERROR(__xludf.DUMMYFUNCTION("IFERROR(
  TEXTJOIN(CHAR(10),TRUE,FILTER('SUMMARY DATA'!G:G,'SUMMARY DATA'!A:A=$A1948,'SUMMARY DATA'!C:C=$B1948)),
  IF(
    OR(
      ISNUMBER(SEARCH(""CDM CASH DEPOSIT"",$C1948)),
      ISNUMBER(SEARCH(""CASH DEPOSIT"",$C1948)),
      COUNTIF('SUMMARY D"&amp;"ATA'!D:D,$C1948)&lt;&gt;1
    ),
    """",
    IFERROR(TEXTJOIN(CHAR(10),TRUE,FILTER('SUMMARY DATA'!G:G,'SUMMARY DATA'!D:D=$C1948)),"""")
  )
)"),"")</f>
        <v/>
      </c>
      <c r="H1948" s="6" t="str">
        <f>IFERROR(__xludf.DUMMYFUNCTION("IFERROR(
  TEXTJOIN(CHAR(10),TRUE,FILTER('SUMMARY DATA'!H:H,'SUMMARY DATA'!A:A=$A1948,'SUMMARY DATA'!C:C=$B1948)),
  IF(
    OR(
      ISNUMBER(SEARCH(""CDM CASH DEPOSIT"",$C1948)),
      ISNUMBER(SEARCH(""CASH DEPOSIT"",$C1948)),
      COUNTIF('SUMMARY D"&amp;"ATA'!D:D,$C1948)&lt;&gt;1
    ),
    """",
    IFERROR(TEXTJOIN(CHAR(10),TRUE,FILTER('SUMMARY DATA'!H:H,'SUMMARY DATA'!D:D=$C1948)),"""")
  )
)"),"")</f>
        <v/>
      </c>
      <c r="I1948" s="6" t="str">
        <f>IFERROR(__xludf.DUMMYFUNCTION("IF(H1948="""","""",
SUM(ARRAYFORMULA(VALUE(SPLIT(H1948,CHAR(10)))))
)"),"")</f>
        <v/>
      </c>
      <c r="J1948" s="2" t="str">
        <f>IFERROR(__xludf.DUMMYFUNCTION("IFERROR(
  TEXTJOIN(CHAR(10),TRUE,FILTER('SUMMARY DATA'!I:I,'SUMMARY DATA'!A:A=$A1948,'SUMMARY DATA'!C:C=$B1948)),
  IF(
    OR(
      ISNUMBER(SEARCH(""CDM CASH DEPOSIT"",$C1948)),
      ISNUMBER(SEARCH(""CASH DEPOSIT"",$C1948)),
      COUNTIF('SUMMARY D"&amp;"ATA'!D:D,$C1948)&lt;&gt;1
    ),
    """",
    IFERROR(TEXTJOIN(CHAR(10),TRUE,FILTER('SUMMARY DATA'!I:I,'SUMMARY DATA'!D:D=$C1948)),"""")
  )
)"),"")</f>
        <v/>
      </c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</row>
    <row r="1949" ht="15.75" customHeight="1" spans="1:27">
      <c r="A1949" s="2"/>
      <c r="B1949" s="2"/>
      <c r="C1949" s="2"/>
      <c r="D1949" s="6"/>
      <c r="E1949" s="4" t="str">
        <f>IFERROR(__xludf.DUMMYFUNCTION("IFERROR(
  TEXTJOIN(CHAR(10),TRUE,FILTER('SUMMARY DATA'!E:E,'SUMMARY DATA'!A:A=$A1949,'SUMMARY DATA'!C:C=$B1949)),
  IF(
    OR(
      ISNUMBER(SEARCH(""CDM CASH DEPOSIT"",$C1949)),
      ISNUMBER(SEARCH(""CASH DEPOSIT"",$C1949)),
      COUNTIF('SUMMARY D"&amp;"ATA'!D:D,$C1949)&lt;&gt;1
    ),
    """",
    IFERROR(TEXTJOIN(CHAR(10),TRUE,FILTER('SUMMARY DATA'!E:E,'SUMMARY DATA'!D:D=$C1949)),"""")
  )
)"),"")</f>
        <v/>
      </c>
      <c r="F1949" s="2" t="str">
        <f>IFERROR(__xludf.DUMMYFUNCTION("IFERROR(
  TEXTJOIN(CHAR(10),TRUE,FILTER('SUMMARY DATA'!F:F,'SUMMARY DATA'!A:A=$A1949,'SUMMARY DATA'!C:C=$B1949)),
  IF(
    OR(
      ISNUMBER(SEARCH(""CDM CASH DEPOSIT"",$C1949)),
      ISNUMBER(SEARCH(""CASH DEPOSIT"",$C1949)),
      COUNTIF('SUMMARY D"&amp;"ATA'!D:D,$C1949)&lt;&gt;1
    ),
    """",
    IFERROR(TEXTJOIN(CHAR(10),TRUE,FILTER('SUMMARY DATA'!F:F,'SUMMARY DATA'!D:D=$C1949)),"""")
  )
)"),"")</f>
        <v/>
      </c>
      <c r="G1949" s="2" t="str">
        <f>IFERROR(__xludf.DUMMYFUNCTION("IFERROR(
  TEXTJOIN(CHAR(10),TRUE,FILTER('SUMMARY DATA'!G:G,'SUMMARY DATA'!A:A=$A1949,'SUMMARY DATA'!C:C=$B1949)),
  IF(
    OR(
      ISNUMBER(SEARCH(""CDM CASH DEPOSIT"",$C1949)),
      ISNUMBER(SEARCH(""CASH DEPOSIT"",$C1949)),
      COUNTIF('SUMMARY D"&amp;"ATA'!D:D,$C1949)&lt;&gt;1
    ),
    """",
    IFERROR(TEXTJOIN(CHAR(10),TRUE,FILTER('SUMMARY DATA'!G:G,'SUMMARY DATA'!D:D=$C1949)),"""")
  )
)"),"")</f>
        <v/>
      </c>
      <c r="H1949" s="6" t="str">
        <f>IFERROR(__xludf.DUMMYFUNCTION("IFERROR(
  TEXTJOIN(CHAR(10),TRUE,FILTER('SUMMARY DATA'!H:H,'SUMMARY DATA'!A:A=$A1949,'SUMMARY DATA'!C:C=$B1949)),
  IF(
    OR(
      ISNUMBER(SEARCH(""CDM CASH DEPOSIT"",$C1949)),
      ISNUMBER(SEARCH(""CASH DEPOSIT"",$C1949)),
      COUNTIF('SUMMARY D"&amp;"ATA'!D:D,$C1949)&lt;&gt;1
    ),
    """",
    IFERROR(TEXTJOIN(CHAR(10),TRUE,FILTER('SUMMARY DATA'!H:H,'SUMMARY DATA'!D:D=$C1949)),"""")
  )
)"),"")</f>
        <v/>
      </c>
      <c r="I1949" s="6" t="str">
        <f>IFERROR(__xludf.DUMMYFUNCTION("IF(H1949="""","""",
SUM(ARRAYFORMULA(VALUE(SPLIT(H1949,CHAR(10)))))
)"),"")</f>
        <v/>
      </c>
      <c r="J1949" s="2" t="str">
        <f>IFERROR(__xludf.DUMMYFUNCTION("IFERROR(
  TEXTJOIN(CHAR(10),TRUE,FILTER('SUMMARY DATA'!I:I,'SUMMARY DATA'!A:A=$A1949,'SUMMARY DATA'!C:C=$B1949)),
  IF(
    OR(
      ISNUMBER(SEARCH(""CDM CASH DEPOSIT"",$C1949)),
      ISNUMBER(SEARCH(""CASH DEPOSIT"",$C1949)),
      COUNTIF('SUMMARY D"&amp;"ATA'!D:D,$C1949)&lt;&gt;1
    ),
    """",
    IFERROR(TEXTJOIN(CHAR(10),TRUE,FILTER('SUMMARY DATA'!I:I,'SUMMARY DATA'!D:D=$C1949)),"""")
  )
)"),"")</f>
        <v/>
      </c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</row>
    <row r="1950" ht="15.75" customHeight="1" spans="1:27">
      <c r="A1950" s="2"/>
      <c r="B1950" s="2"/>
      <c r="C1950" s="2"/>
      <c r="D1950" s="6"/>
      <c r="E1950" s="4" t="str">
        <f>IFERROR(__xludf.DUMMYFUNCTION("IFERROR(
  TEXTJOIN(CHAR(10),TRUE,FILTER('SUMMARY DATA'!E:E,'SUMMARY DATA'!A:A=$A1950,'SUMMARY DATA'!C:C=$B1950)),
  IF(
    OR(
      ISNUMBER(SEARCH(""CDM CASH DEPOSIT"",$C1950)),
      ISNUMBER(SEARCH(""CASH DEPOSIT"",$C1950)),
      COUNTIF('SUMMARY D"&amp;"ATA'!D:D,$C1950)&lt;&gt;1
    ),
    """",
    IFERROR(TEXTJOIN(CHAR(10),TRUE,FILTER('SUMMARY DATA'!E:E,'SUMMARY DATA'!D:D=$C1950)),"""")
  )
)"),"")</f>
        <v/>
      </c>
      <c r="F1950" s="2" t="str">
        <f>IFERROR(__xludf.DUMMYFUNCTION("IFERROR(
  TEXTJOIN(CHAR(10),TRUE,FILTER('SUMMARY DATA'!F:F,'SUMMARY DATA'!A:A=$A1950,'SUMMARY DATA'!C:C=$B1950)),
  IF(
    OR(
      ISNUMBER(SEARCH(""CDM CASH DEPOSIT"",$C1950)),
      ISNUMBER(SEARCH(""CASH DEPOSIT"",$C1950)),
      COUNTIF('SUMMARY D"&amp;"ATA'!D:D,$C1950)&lt;&gt;1
    ),
    """",
    IFERROR(TEXTJOIN(CHAR(10),TRUE,FILTER('SUMMARY DATA'!F:F,'SUMMARY DATA'!D:D=$C1950)),"""")
  )
)"),"")</f>
        <v/>
      </c>
      <c r="G1950" s="2" t="str">
        <f>IFERROR(__xludf.DUMMYFUNCTION("IFERROR(
  TEXTJOIN(CHAR(10),TRUE,FILTER('SUMMARY DATA'!G:G,'SUMMARY DATA'!A:A=$A1950,'SUMMARY DATA'!C:C=$B1950)),
  IF(
    OR(
      ISNUMBER(SEARCH(""CDM CASH DEPOSIT"",$C1950)),
      ISNUMBER(SEARCH(""CASH DEPOSIT"",$C1950)),
      COUNTIF('SUMMARY D"&amp;"ATA'!D:D,$C1950)&lt;&gt;1
    ),
    """",
    IFERROR(TEXTJOIN(CHAR(10),TRUE,FILTER('SUMMARY DATA'!G:G,'SUMMARY DATA'!D:D=$C1950)),"""")
  )
)"),"")</f>
        <v/>
      </c>
      <c r="H1950" s="6" t="str">
        <f>IFERROR(__xludf.DUMMYFUNCTION("IFERROR(
  TEXTJOIN(CHAR(10),TRUE,FILTER('SUMMARY DATA'!H:H,'SUMMARY DATA'!A:A=$A1950,'SUMMARY DATA'!C:C=$B1950)),
  IF(
    OR(
      ISNUMBER(SEARCH(""CDM CASH DEPOSIT"",$C1950)),
      ISNUMBER(SEARCH(""CASH DEPOSIT"",$C1950)),
      COUNTIF('SUMMARY D"&amp;"ATA'!D:D,$C1950)&lt;&gt;1
    ),
    """",
    IFERROR(TEXTJOIN(CHAR(10),TRUE,FILTER('SUMMARY DATA'!H:H,'SUMMARY DATA'!D:D=$C1950)),"""")
  )
)"),"")</f>
        <v/>
      </c>
      <c r="I1950" s="6" t="str">
        <f>IFERROR(__xludf.DUMMYFUNCTION("IF(H1950="""","""",
SUM(ARRAYFORMULA(VALUE(SPLIT(H1950,CHAR(10)))))
)"),"")</f>
        <v/>
      </c>
      <c r="J1950" s="2" t="str">
        <f>IFERROR(__xludf.DUMMYFUNCTION("IFERROR(
  TEXTJOIN(CHAR(10),TRUE,FILTER('SUMMARY DATA'!I:I,'SUMMARY DATA'!A:A=$A1950,'SUMMARY DATA'!C:C=$B1950)),
  IF(
    OR(
      ISNUMBER(SEARCH(""CDM CASH DEPOSIT"",$C1950)),
      ISNUMBER(SEARCH(""CASH DEPOSIT"",$C1950)),
      COUNTIF('SUMMARY D"&amp;"ATA'!D:D,$C1950)&lt;&gt;1
    ),
    """",
    IFERROR(TEXTJOIN(CHAR(10),TRUE,FILTER('SUMMARY DATA'!I:I,'SUMMARY DATA'!D:D=$C1950)),"""")
  )
)"),"")</f>
        <v/>
      </c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</row>
    <row r="1951" ht="15.75" customHeight="1" spans="1:27">
      <c r="A1951" s="2"/>
      <c r="B1951" s="2"/>
      <c r="C1951" s="2"/>
      <c r="D1951" s="6"/>
      <c r="E1951" s="4" t="str">
        <f>IFERROR(__xludf.DUMMYFUNCTION("IFERROR(
  TEXTJOIN(CHAR(10),TRUE,FILTER('SUMMARY DATA'!E:E,'SUMMARY DATA'!A:A=$A1951,'SUMMARY DATA'!C:C=$B1951)),
  IF(
    OR(
      ISNUMBER(SEARCH(""CDM CASH DEPOSIT"",$C1951)),
      ISNUMBER(SEARCH(""CASH DEPOSIT"",$C1951)),
      COUNTIF('SUMMARY D"&amp;"ATA'!D:D,$C1951)&lt;&gt;1
    ),
    """",
    IFERROR(TEXTJOIN(CHAR(10),TRUE,FILTER('SUMMARY DATA'!E:E,'SUMMARY DATA'!D:D=$C1951)),"""")
  )
)"),"")</f>
        <v/>
      </c>
      <c r="F1951" s="2" t="str">
        <f>IFERROR(__xludf.DUMMYFUNCTION("IFERROR(
  TEXTJOIN(CHAR(10),TRUE,FILTER('SUMMARY DATA'!F:F,'SUMMARY DATA'!A:A=$A1951,'SUMMARY DATA'!C:C=$B1951)),
  IF(
    OR(
      ISNUMBER(SEARCH(""CDM CASH DEPOSIT"",$C1951)),
      ISNUMBER(SEARCH(""CASH DEPOSIT"",$C1951)),
      COUNTIF('SUMMARY D"&amp;"ATA'!D:D,$C1951)&lt;&gt;1
    ),
    """",
    IFERROR(TEXTJOIN(CHAR(10),TRUE,FILTER('SUMMARY DATA'!F:F,'SUMMARY DATA'!D:D=$C1951)),"""")
  )
)"),"")</f>
        <v/>
      </c>
      <c r="G1951" s="2" t="str">
        <f>IFERROR(__xludf.DUMMYFUNCTION("IFERROR(
  TEXTJOIN(CHAR(10),TRUE,FILTER('SUMMARY DATA'!G:G,'SUMMARY DATA'!A:A=$A1951,'SUMMARY DATA'!C:C=$B1951)),
  IF(
    OR(
      ISNUMBER(SEARCH(""CDM CASH DEPOSIT"",$C1951)),
      ISNUMBER(SEARCH(""CASH DEPOSIT"",$C1951)),
      COUNTIF('SUMMARY D"&amp;"ATA'!D:D,$C1951)&lt;&gt;1
    ),
    """",
    IFERROR(TEXTJOIN(CHAR(10),TRUE,FILTER('SUMMARY DATA'!G:G,'SUMMARY DATA'!D:D=$C1951)),"""")
  )
)"),"")</f>
        <v/>
      </c>
      <c r="H1951" s="6" t="str">
        <f>IFERROR(__xludf.DUMMYFUNCTION("IFERROR(
  TEXTJOIN(CHAR(10),TRUE,FILTER('SUMMARY DATA'!H:H,'SUMMARY DATA'!A:A=$A1951,'SUMMARY DATA'!C:C=$B1951)),
  IF(
    OR(
      ISNUMBER(SEARCH(""CDM CASH DEPOSIT"",$C1951)),
      ISNUMBER(SEARCH(""CASH DEPOSIT"",$C1951)),
      COUNTIF('SUMMARY D"&amp;"ATA'!D:D,$C1951)&lt;&gt;1
    ),
    """",
    IFERROR(TEXTJOIN(CHAR(10),TRUE,FILTER('SUMMARY DATA'!H:H,'SUMMARY DATA'!D:D=$C1951)),"""")
  )
)"),"")</f>
        <v/>
      </c>
      <c r="I1951" s="6" t="str">
        <f>IFERROR(__xludf.DUMMYFUNCTION("IF(H1951="""","""",
SUM(ARRAYFORMULA(VALUE(SPLIT(H1951,CHAR(10)))))
)"),"")</f>
        <v/>
      </c>
      <c r="J1951" s="2" t="str">
        <f>IFERROR(__xludf.DUMMYFUNCTION("IFERROR(
  TEXTJOIN(CHAR(10),TRUE,FILTER('SUMMARY DATA'!I:I,'SUMMARY DATA'!A:A=$A1951,'SUMMARY DATA'!C:C=$B1951)),
  IF(
    OR(
      ISNUMBER(SEARCH(""CDM CASH DEPOSIT"",$C1951)),
      ISNUMBER(SEARCH(""CASH DEPOSIT"",$C1951)),
      COUNTIF('SUMMARY D"&amp;"ATA'!D:D,$C1951)&lt;&gt;1
    ),
    """",
    IFERROR(TEXTJOIN(CHAR(10),TRUE,FILTER('SUMMARY DATA'!I:I,'SUMMARY DATA'!D:D=$C1951)),"""")
  )
)"),"")</f>
        <v/>
      </c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</row>
    <row r="1952" ht="15.75" customHeight="1" spans="1:27">
      <c r="A1952" s="2"/>
      <c r="B1952" s="2"/>
      <c r="C1952" s="2"/>
      <c r="D1952" s="6"/>
      <c r="E1952" s="4" t="str">
        <f>IFERROR(__xludf.DUMMYFUNCTION("IFERROR(
  TEXTJOIN(CHAR(10),TRUE,FILTER('SUMMARY DATA'!E:E,'SUMMARY DATA'!A:A=$A1952,'SUMMARY DATA'!C:C=$B1952)),
  IF(
    OR(
      ISNUMBER(SEARCH(""CDM CASH DEPOSIT"",$C1952)),
      ISNUMBER(SEARCH(""CASH DEPOSIT"",$C1952)),
      COUNTIF('SUMMARY D"&amp;"ATA'!D:D,$C1952)&lt;&gt;1
    ),
    """",
    IFERROR(TEXTJOIN(CHAR(10),TRUE,FILTER('SUMMARY DATA'!E:E,'SUMMARY DATA'!D:D=$C1952)),"""")
  )
)"),"")</f>
        <v/>
      </c>
      <c r="F1952" s="2" t="str">
        <f>IFERROR(__xludf.DUMMYFUNCTION("IFERROR(
  TEXTJOIN(CHAR(10),TRUE,FILTER('SUMMARY DATA'!F:F,'SUMMARY DATA'!A:A=$A1952,'SUMMARY DATA'!C:C=$B1952)),
  IF(
    OR(
      ISNUMBER(SEARCH(""CDM CASH DEPOSIT"",$C1952)),
      ISNUMBER(SEARCH(""CASH DEPOSIT"",$C1952)),
      COUNTIF('SUMMARY D"&amp;"ATA'!D:D,$C1952)&lt;&gt;1
    ),
    """",
    IFERROR(TEXTJOIN(CHAR(10),TRUE,FILTER('SUMMARY DATA'!F:F,'SUMMARY DATA'!D:D=$C1952)),"""")
  )
)"),"")</f>
        <v/>
      </c>
      <c r="G1952" s="2" t="str">
        <f>IFERROR(__xludf.DUMMYFUNCTION("IFERROR(
  TEXTJOIN(CHAR(10),TRUE,FILTER('SUMMARY DATA'!G:G,'SUMMARY DATA'!A:A=$A1952,'SUMMARY DATA'!C:C=$B1952)),
  IF(
    OR(
      ISNUMBER(SEARCH(""CDM CASH DEPOSIT"",$C1952)),
      ISNUMBER(SEARCH(""CASH DEPOSIT"",$C1952)),
      COUNTIF('SUMMARY D"&amp;"ATA'!D:D,$C1952)&lt;&gt;1
    ),
    """",
    IFERROR(TEXTJOIN(CHAR(10),TRUE,FILTER('SUMMARY DATA'!G:G,'SUMMARY DATA'!D:D=$C1952)),"""")
  )
)"),"")</f>
        <v/>
      </c>
      <c r="H1952" s="6" t="str">
        <f>IFERROR(__xludf.DUMMYFUNCTION("IFERROR(
  TEXTJOIN(CHAR(10),TRUE,FILTER('SUMMARY DATA'!H:H,'SUMMARY DATA'!A:A=$A1952,'SUMMARY DATA'!C:C=$B1952)),
  IF(
    OR(
      ISNUMBER(SEARCH(""CDM CASH DEPOSIT"",$C1952)),
      ISNUMBER(SEARCH(""CASH DEPOSIT"",$C1952)),
      COUNTIF('SUMMARY D"&amp;"ATA'!D:D,$C1952)&lt;&gt;1
    ),
    """",
    IFERROR(TEXTJOIN(CHAR(10),TRUE,FILTER('SUMMARY DATA'!H:H,'SUMMARY DATA'!D:D=$C1952)),"""")
  )
)"),"")</f>
        <v/>
      </c>
      <c r="I1952" s="6" t="str">
        <f>IFERROR(__xludf.DUMMYFUNCTION("IF(H1952="""","""",
SUM(ARRAYFORMULA(VALUE(SPLIT(H1952,CHAR(10)))))
)"),"")</f>
        <v/>
      </c>
      <c r="J1952" s="2" t="str">
        <f>IFERROR(__xludf.DUMMYFUNCTION("IFERROR(
  TEXTJOIN(CHAR(10),TRUE,FILTER('SUMMARY DATA'!I:I,'SUMMARY DATA'!A:A=$A1952,'SUMMARY DATA'!C:C=$B1952)),
  IF(
    OR(
      ISNUMBER(SEARCH(""CDM CASH DEPOSIT"",$C1952)),
      ISNUMBER(SEARCH(""CASH DEPOSIT"",$C1952)),
      COUNTIF('SUMMARY D"&amp;"ATA'!D:D,$C1952)&lt;&gt;1
    ),
    """",
    IFERROR(TEXTJOIN(CHAR(10),TRUE,FILTER('SUMMARY DATA'!I:I,'SUMMARY DATA'!D:D=$C1952)),"""")
  )
)"),"")</f>
        <v/>
      </c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</row>
    <row r="1953" ht="15.75" customHeight="1" spans="1:27">
      <c r="A1953" s="2"/>
      <c r="B1953" s="2"/>
      <c r="C1953" s="2"/>
      <c r="D1953" s="6"/>
      <c r="E1953" s="4" t="str">
        <f>IFERROR(__xludf.DUMMYFUNCTION("IFERROR(
  TEXTJOIN(CHAR(10),TRUE,FILTER('SUMMARY DATA'!E:E,'SUMMARY DATA'!A:A=$A1953,'SUMMARY DATA'!C:C=$B1953)),
  IF(
    OR(
      ISNUMBER(SEARCH(""CDM CASH DEPOSIT"",$C1953)),
      ISNUMBER(SEARCH(""CASH DEPOSIT"",$C1953)),
      COUNTIF('SUMMARY D"&amp;"ATA'!D:D,$C1953)&lt;&gt;1
    ),
    """",
    IFERROR(TEXTJOIN(CHAR(10),TRUE,FILTER('SUMMARY DATA'!E:E,'SUMMARY DATA'!D:D=$C1953)),"""")
  )
)"),"")</f>
        <v/>
      </c>
      <c r="F1953" s="2" t="str">
        <f>IFERROR(__xludf.DUMMYFUNCTION("IFERROR(
  TEXTJOIN(CHAR(10),TRUE,FILTER('SUMMARY DATA'!F:F,'SUMMARY DATA'!A:A=$A1953,'SUMMARY DATA'!C:C=$B1953)),
  IF(
    OR(
      ISNUMBER(SEARCH(""CDM CASH DEPOSIT"",$C1953)),
      ISNUMBER(SEARCH(""CASH DEPOSIT"",$C1953)),
      COUNTIF('SUMMARY D"&amp;"ATA'!D:D,$C1953)&lt;&gt;1
    ),
    """",
    IFERROR(TEXTJOIN(CHAR(10),TRUE,FILTER('SUMMARY DATA'!F:F,'SUMMARY DATA'!D:D=$C1953)),"""")
  )
)"),"")</f>
        <v/>
      </c>
      <c r="G1953" s="2" t="str">
        <f>IFERROR(__xludf.DUMMYFUNCTION("IFERROR(
  TEXTJOIN(CHAR(10),TRUE,FILTER('SUMMARY DATA'!G:G,'SUMMARY DATA'!A:A=$A1953,'SUMMARY DATA'!C:C=$B1953)),
  IF(
    OR(
      ISNUMBER(SEARCH(""CDM CASH DEPOSIT"",$C1953)),
      ISNUMBER(SEARCH(""CASH DEPOSIT"",$C1953)),
      COUNTIF('SUMMARY D"&amp;"ATA'!D:D,$C1953)&lt;&gt;1
    ),
    """",
    IFERROR(TEXTJOIN(CHAR(10),TRUE,FILTER('SUMMARY DATA'!G:G,'SUMMARY DATA'!D:D=$C1953)),"""")
  )
)"),"")</f>
        <v/>
      </c>
      <c r="H1953" s="6" t="str">
        <f>IFERROR(__xludf.DUMMYFUNCTION("IFERROR(
  TEXTJOIN(CHAR(10),TRUE,FILTER('SUMMARY DATA'!H:H,'SUMMARY DATA'!A:A=$A1953,'SUMMARY DATA'!C:C=$B1953)),
  IF(
    OR(
      ISNUMBER(SEARCH(""CDM CASH DEPOSIT"",$C1953)),
      ISNUMBER(SEARCH(""CASH DEPOSIT"",$C1953)),
      COUNTIF('SUMMARY D"&amp;"ATA'!D:D,$C1953)&lt;&gt;1
    ),
    """",
    IFERROR(TEXTJOIN(CHAR(10),TRUE,FILTER('SUMMARY DATA'!H:H,'SUMMARY DATA'!D:D=$C1953)),"""")
  )
)"),"")</f>
        <v/>
      </c>
      <c r="I1953" s="6" t="str">
        <f>IFERROR(__xludf.DUMMYFUNCTION("IF(H1953="""","""",
SUM(ARRAYFORMULA(VALUE(SPLIT(H1953,CHAR(10)))))
)"),"")</f>
        <v/>
      </c>
      <c r="J1953" s="2" t="str">
        <f>IFERROR(__xludf.DUMMYFUNCTION("IFERROR(
  TEXTJOIN(CHAR(10),TRUE,FILTER('SUMMARY DATA'!I:I,'SUMMARY DATA'!A:A=$A1953,'SUMMARY DATA'!C:C=$B1953)),
  IF(
    OR(
      ISNUMBER(SEARCH(""CDM CASH DEPOSIT"",$C1953)),
      ISNUMBER(SEARCH(""CASH DEPOSIT"",$C1953)),
      COUNTIF('SUMMARY D"&amp;"ATA'!D:D,$C1953)&lt;&gt;1
    ),
    """",
    IFERROR(TEXTJOIN(CHAR(10),TRUE,FILTER('SUMMARY DATA'!I:I,'SUMMARY DATA'!D:D=$C1953)),"""")
  )
)"),"")</f>
        <v/>
      </c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</row>
    <row r="1954" ht="15.75" customHeight="1" spans="1:27">
      <c r="A1954" s="2"/>
      <c r="B1954" s="2"/>
      <c r="C1954" s="2"/>
      <c r="D1954" s="6"/>
      <c r="E1954" s="4" t="str">
        <f>IFERROR(__xludf.DUMMYFUNCTION("IFERROR(
  TEXTJOIN(CHAR(10),TRUE,FILTER('SUMMARY DATA'!E:E,'SUMMARY DATA'!A:A=$A1954,'SUMMARY DATA'!C:C=$B1954)),
  IF(
    OR(
      ISNUMBER(SEARCH(""CDM CASH DEPOSIT"",$C1954)),
      ISNUMBER(SEARCH(""CASH DEPOSIT"",$C1954)),
      COUNTIF('SUMMARY D"&amp;"ATA'!D:D,$C1954)&lt;&gt;1
    ),
    """",
    IFERROR(TEXTJOIN(CHAR(10),TRUE,FILTER('SUMMARY DATA'!E:E,'SUMMARY DATA'!D:D=$C1954)),"""")
  )
)"),"")</f>
        <v/>
      </c>
      <c r="F1954" s="2" t="str">
        <f>IFERROR(__xludf.DUMMYFUNCTION("IFERROR(
  TEXTJOIN(CHAR(10),TRUE,FILTER('SUMMARY DATA'!F:F,'SUMMARY DATA'!A:A=$A1954,'SUMMARY DATA'!C:C=$B1954)),
  IF(
    OR(
      ISNUMBER(SEARCH(""CDM CASH DEPOSIT"",$C1954)),
      ISNUMBER(SEARCH(""CASH DEPOSIT"",$C1954)),
      COUNTIF('SUMMARY D"&amp;"ATA'!D:D,$C1954)&lt;&gt;1
    ),
    """",
    IFERROR(TEXTJOIN(CHAR(10),TRUE,FILTER('SUMMARY DATA'!F:F,'SUMMARY DATA'!D:D=$C1954)),"""")
  )
)"),"")</f>
        <v/>
      </c>
      <c r="G1954" s="2" t="str">
        <f>IFERROR(__xludf.DUMMYFUNCTION("IFERROR(
  TEXTJOIN(CHAR(10),TRUE,FILTER('SUMMARY DATA'!G:G,'SUMMARY DATA'!A:A=$A1954,'SUMMARY DATA'!C:C=$B1954)),
  IF(
    OR(
      ISNUMBER(SEARCH(""CDM CASH DEPOSIT"",$C1954)),
      ISNUMBER(SEARCH(""CASH DEPOSIT"",$C1954)),
      COUNTIF('SUMMARY D"&amp;"ATA'!D:D,$C1954)&lt;&gt;1
    ),
    """",
    IFERROR(TEXTJOIN(CHAR(10),TRUE,FILTER('SUMMARY DATA'!G:G,'SUMMARY DATA'!D:D=$C1954)),"""")
  )
)"),"")</f>
        <v/>
      </c>
      <c r="H1954" s="6" t="str">
        <f>IFERROR(__xludf.DUMMYFUNCTION("IFERROR(
  TEXTJOIN(CHAR(10),TRUE,FILTER('SUMMARY DATA'!H:H,'SUMMARY DATA'!A:A=$A1954,'SUMMARY DATA'!C:C=$B1954)),
  IF(
    OR(
      ISNUMBER(SEARCH(""CDM CASH DEPOSIT"",$C1954)),
      ISNUMBER(SEARCH(""CASH DEPOSIT"",$C1954)),
      COUNTIF('SUMMARY D"&amp;"ATA'!D:D,$C1954)&lt;&gt;1
    ),
    """",
    IFERROR(TEXTJOIN(CHAR(10),TRUE,FILTER('SUMMARY DATA'!H:H,'SUMMARY DATA'!D:D=$C1954)),"""")
  )
)"),"")</f>
        <v/>
      </c>
      <c r="I1954" s="6" t="str">
        <f>IFERROR(__xludf.DUMMYFUNCTION("IF(H1954="""","""",
SUM(ARRAYFORMULA(VALUE(SPLIT(H1954,CHAR(10)))))
)"),"")</f>
        <v/>
      </c>
      <c r="J1954" s="2" t="str">
        <f>IFERROR(__xludf.DUMMYFUNCTION("IFERROR(
  TEXTJOIN(CHAR(10),TRUE,FILTER('SUMMARY DATA'!I:I,'SUMMARY DATA'!A:A=$A1954,'SUMMARY DATA'!C:C=$B1954)),
  IF(
    OR(
      ISNUMBER(SEARCH(""CDM CASH DEPOSIT"",$C1954)),
      ISNUMBER(SEARCH(""CASH DEPOSIT"",$C1954)),
      COUNTIF('SUMMARY D"&amp;"ATA'!D:D,$C1954)&lt;&gt;1
    ),
    """",
    IFERROR(TEXTJOIN(CHAR(10),TRUE,FILTER('SUMMARY DATA'!I:I,'SUMMARY DATA'!D:D=$C1954)),"""")
  )
)"),"")</f>
        <v/>
      </c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</row>
    <row r="1955" ht="15.75" customHeight="1" spans="1:27">
      <c r="A1955" s="2"/>
      <c r="B1955" s="2"/>
      <c r="C1955" s="2"/>
      <c r="D1955" s="6"/>
      <c r="E1955" s="4" t="str">
        <f>IFERROR(__xludf.DUMMYFUNCTION("IFERROR(
  TEXTJOIN(CHAR(10),TRUE,FILTER('SUMMARY DATA'!E:E,'SUMMARY DATA'!A:A=$A1955,'SUMMARY DATA'!C:C=$B1955)),
  IF(
    OR(
      ISNUMBER(SEARCH(""CDM CASH DEPOSIT"",$C1955)),
      ISNUMBER(SEARCH(""CASH DEPOSIT"",$C1955)),
      COUNTIF('SUMMARY D"&amp;"ATA'!D:D,$C1955)&lt;&gt;1
    ),
    """",
    IFERROR(TEXTJOIN(CHAR(10),TRUE,FILTER('SUMMARY DATA'!E:E,'SUMMARY DATA'!D:D=$C1955)),"""")
  )
)"),"")</f>
        <v/>
      </c>
      <c r="F1955" s="2" t="str">
        <f>IFERROR(__xludf.DUMMYFUNCTION("IFERROR(
  TEXTJOIN(CHAR(10),TRUE,FILTER('SUMMARY DATA'!F:F,'SUMMARY DATA'!A:A=$A1955,'SUMMARY DATA'!C:C=$B1955)),
  IF(
    OR(
      ISNUMBER(SEARCH(""CDM CASH DEPOSIT"",$C1955)),
      ISNUMBER(SEARCH(""CASH DEPOSIT"",$C1955)),
      COUNTIF('SUMMARY D"&amp;"ATA'!D:D,$C1955)&lt;&gt;1
    ),
    """",
    IFERROR(TEXTJOIN(CHAR(10),TRUE,FILTER('SUMMARY DATA'!F:F,'SUMMARY DATA'!D:D=$C1955)),"""")
  )
)"),"")</f>
        <v/>
      </c>
      <c r="G1955" s="2" t="str">
        <f>IFERROR(__xludf.DUMMYFUNCTION("IFERROR(
  TEXTJOIN(CHAR(10),TRUE,FILTER('SUMMARY DATA'!G:G,'SUMMARY DATA'!A:A=$A1955,'SUMMARY DATA'!C:C=$B1955)),
  IF(
    OR(
      ISNUMBER(SEARCH(""CDM CASH DEPOSIT"",$C1955)),
      ISNUMBER(SEARCH(""CASH DEPOSIT"",$C1955)),
      COUNTIF('SUMMARY D"&amp;"ATA'!D:D,$C1955)&lt;&gt;1
    ),
    """",
    IFERROR(TEXTJOIN(CHAR(10),TRUE,FILTER('SUMMARY DATA'!G:G,'SUMMARY DATA'!D:D=$C1955)),"""")
  )
)"),"")</f>
        <v/>
      </c>
      <c r="H1955" s="6" t="str">
        <f>IFERROR(__xludf.DUMMYFUNCTION("IFERROR(
  TEXTJOIN(CHAR(10),TRUE,FILTER('SUMMARY DATA'!H:H,'SUMMARY DATA'!A:A=$A1955,'SUMMARY DATA'!C:C=$B1955)),
  IF(
    OR(
      ISNUMBER(SEARCH(""CDM CASH DEPOSIT"",$C1955)),
      ISNUMBER(SEARCH(""CASH DEPOSIT"",$C1955)),
      COUNTIF('SUMMARY D"&amp;"ATA'!D:D,$C1955)&lt;&gt;1
    ),
    """",
    IFERROR(TEXTJOIN(CHAR(10),TRUE,FILTER('SUMMARY DATA'!H:H,'SUMMARY DATA'!D:D=$C1955)),"""")
  )
)"),"")</f>
        <v/>
      </c>
      <c r="I1955" s="6" t="str">
        <f>IFERROR(__xludf.DUMMYFUNCTION("IF(H1955="""","""",
SUM(ARRAYFORMULA(VALUE(SPLIT(H1955,CHAR(10)))))
)"),"")</f>
        <v/>
      </c>
      <c r="J1955" s="2" t="str">
        <f>IFERROR(__xludf.DUMMYFUNCTION("IFERROR(
  TEXTJOIN(CHAR(10),TRUE,FILTER('SUMMARY DATA'!I:I,'SUMMARY DATA'!A:A=$A1955,'SUMMARY DATA'!C:C=$B1955)),
  IF(
    OR(
      ISNUMBER(SEARCH(""CDM CASH DEPOSIT"",$C1955)),
      ISNUMBER(SEARCH(""CASH DEPOSIT"",$C1955)),
      COUNTIF('SUMMARY D"&amp;"ATA'!D:D,$C1955)&lt;&gt;1
    ),
    """",
    IFERROR(TEXTJOIN(CHAR(10),TRUE,FILTER('SUMMARY DATA'!I:I,'SUMMARY DATA'!D:D=$C1955)),"""")
  )
)"),"")</f>
        <v/>
      </c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</row>
    <row r="1956" ht="15.75" customHeight="1" spans="1:27">
      <c r="A1956" s="2"/>
      <c r="B1956" s="2"/>
      <c r="C1956" s="2"/>
      <c r="D1956" s="6"/>
      <c r="E1956" s="4" t="str">
        <f>IFERROR(__xludf.DUMMYFUNCTION("IFERROR(
  TEXTJOIN(CHAR(10),TRUE,FILTER('SUMMARY DATA'!E:E,'SUMMARY DATA'!A:A=$A1956,'SUMMARY DATA'!C:C=$B1956)),
  IF(
    OR(
      ISNUMBER(SEARCH(""CDM CASH DEPOSIT"",$C1956)),
      ISNUMBER(SEARCH(""CASH DEPOSIT"",$C1956)),
      COUNTIF('SUMMARY D"&amp;"ATA'!D:D,$C1956)&lt;&gt;1
    ),
    """",
    IFERROR(TEXTJOIN(CHAR(10),TRUE,FILTER('SUMMARY DATA'!E:E,'SUMMARY DATA'!D:D=$C1956)),"""")
  )
)"),"")</f>
        <v/>
      </c>
      <c r="F1956" s="2" t="str">
        <f>IFERROR(__xludf.DUMMYFUNCTION("IFERROR(
  TEXTJOIN(CHAR(10),TRUE,FILTER('SUMMARY DATA'!F:F,'SUMMARY DATA'!A:A=$A1956,'SUMMARY DATA'!C:C=$B1956)),
  IF(
    OR(
      ISNUMBER(SEARCH(""CDM CASH DEPOSIT"",$C1956)),
      ISNUMBER(SEARCH(""CASH DEPOSIT"",$C1956)),
      COUNTIF('SUMMARY D"&amp;"ATA'!D:D,$C1956)&lt;&gt;1
    ),
    """",
    IFERROR(TEXTJOIN(CHAR(10),TRUE,FILTER('SUMMARY DATA'!F:F,'SUMMARY DATA'!D:D=$C1956)),"""")
  )
)"),"")</f>
        <v/>
      </c>
      <c r="G1956" s="2" t="str">
        <f>IFERROR(__xludf.DUMMYFUNCTION("IFERROR(
  TEXTJOIN(CHAR(10),TRUE,FILTER('SUMMARY DATA'!G:G,'SUMMARY DATA'!A:A=$A1956,'SUMMARY DATA'!C:C=$B1956)),
  IF(
    OR(
      ISNUMBER(SEARCH(""CDM CASH DEPOSIT"",$C1956)),
      ISNUMBER(SEARCH(""CASH DEPOSIT"",$C1956)),
      COUNTIF('SUMMARY D"&amp;"ATA'!D:D,$C1956)&lt;&gt;1
    ),
    """",
    IFERROR(TEXTJOIN(CHAR(10),TRUE,FILTER('SUMMARY DATA'!G:G,'SUMMARY DATA'!D:D=$C1956)),"""")
  )
)"),"")</f>
        <v/>
      </c>
      <c r="H1956" s="6" t="str">
        <f>IFERROR(__xludf.DUMMYFUNCTION("IFERROR(
  TEXTJOIN(CHAR(10),TRUE,FILTER('SUMMARY DATA'!H:H,'SUMMARY DATA'!A:A=$A1956,'SUMMARY DATA'!C:C=$B1956)),
  IF(
    OR(
      ISNUMBER(SEARCH(""CDM CASH DEPOSIT"",$C1956)),
      ISNUMBER(SEARCH(""CASH DEPOSIT"",$C1956)),
      COUNTIF('SUMMARY D"&amp;"ATA'!D:D,$C1956)&lt;&gt;1
    ),
    """",
    IFERROR(TEXTJOIN(CHAR(10),TRUE,FILTER('SUMMARY DATA'!H:H,'SUMMARY DATA'!D:D=$C1956)),"""")
  )
)"),"")</f>
        <v/>
      </c>
      <c r="I1956" s="6" t="str">
        <f>IFERROR(__xludf.DUMMYFUNCTION("IF(H1956="""","""",
SUM(ARRAYFORMULA(VALUE(SPLIT(H1956,CHAR(10)))))
)"),"")</f>
        <v/>
      </c>
      <c r="J1956" s="2" t="str">
        <f>IFERROR(__xludf.DUMMYFUNCTION("IFERROR(
  TEXTJOIN(CHAR(10),TRUE,FILTER('SUMMARY DATA'!I:I,'SUMMARY DATA'!A:A=$A1956,'SUMMARY DATA'!C:C=$B1956)),
  IF(
    OR(
      ISNUMBER(SEARCH(""CDM CASH DEPOSIT"",$C1956)),
      ISNUMBER(SEARCH(""CASH DEPOSIT"",$C1956)),
      COUNTIF('SUMMARY D"&amp;"ATA'!D:D,$C1956)&lt;&gt;1
    ),
    """",
    IFERROR(TEXTJOIN(CHAR(10),TRUE,FILTER('SUMMARY DATA'!I:I,'SUMMARY DATA'!D:D=$C1956)),"""")
  )
)"),"")</f>
        <v/>
      </c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</row>
    <row r="1957" ht="15.75" customHeight="1" spans="1:27">
      <c r="A1957" s="2"/>
      <c r="B1957" s="2"/>
      <c r="C1957" s="2"/>
      <c r="D1957" s="6"/>
      <c r="E1957" s="4" t="str">
        <f>IFERROR(__xludf.DUMMYFUNCTION("IFERROR(
  TEXTJOIN(CHAR(10),TRUE,FILTER('SUMMARY DATA'!E:E,'SUMMARY DATA'!A:A=$A1957,'SUMMARY DATA'!C:C=$B1957)),
  IF(
    OR(
      ISNUMBER(SEARCH(""CDM CASH DEPOSIT"",$C1957)),
      ISNUMBER(SEARCH(""CASH DEPOSIT"",$C1957)),
      COUNTIF('SUMMARY D"&amp;"ATA'!D:D,$C1957)&lt;&gt;1
    ),
    """",
    IFERROR(TEXTJOIN(CHAR(10),TRUE,FILTER('SUMMARY DATA'!E:E,'SUMMARY DATA'!D:D=$C1957)),"""")
  )
)"),"")</f>
        <v/>
      </c>
      <c r="F1957" s="2" t="str">
        <f>IFERROR(__xludf.DUMMYFUNCTION("IFERROR(
  TEXTJOIN(CHAR(10),TRUE,FILTER('SUMMARY DATA'!F:F,'SUMMARY DATA'!A:A=$A1957,'SUMMARY DATA'!C:C=$B1957)),
  IF(
    OR(
      ISNUMBER(SEARCH(""CDM CASH DEPOSIT"",$C1957)),
      ISNUMBER(SEARCH(""CASH DEPOSIT"",$C1957)),
      COUNTIF('SUMMARY D"&amp;"ATA'!D:D,$C1957)&lt;&gt;1
    ),
    """",
    IFERROR(TEXTJOIN(CHAR(10),TRUE,FILTER('SUMMARY DATA'!F:F,'SUMMARY DATA'!D:D=$C1957)),"""")
  )
)"),"")</f>
        <v/>
      </c>
      <c r="G1957" s="2" t="str">
        <f>IFERROR(__xludf.DUMMYFUNCTION("IFERROR(
  TEXTJOIN(CHAR(10),TRUE,FILTER('SUMMARY DATA'!G:G,'SUMMARY DATA'!A:A=$A1957,'SUMMARY DATA'!C:C=$B1957)),
  IF(
    OR(
      ISNUMBER(SEARCH(""CDM CASH DEPOSIT"",$C1957)),
      ISNUMBER(SEARCH(""CASH DEPOSIT"",$C1957)),
      COUNTIF('SUMMARY D"&amp;"ATA'!D:D,$C1957)&lt;&gt;1
    ),
    """",
    IFERROR(TEXTJOIN(CHAR(10),TRUE,FILTER('SUMMARY DATA'!G:G,'SUMMARY DATA'!D:D=$C1957)),"""")
  )
)"),"")</f>
        <v/>
      </c>
      <c r="H1957" s="6" t="str">
        <f>IFERROR(__xludf.DUMMYFUNCTION("IFERROR(
  TEXTJOIN(CHAR(10),TRUE,FILTER('SUMMARY DATA'!H:H,'SUMMARY DATA'!A:A=$A1957,'SUMMARY DATA'!C:C=$B1957)),
  IF(
    OR(
      ISNUMBER(SEARCH(""CDM CASH DEPOSIT"",$C1957)),
      ISNUMBER(SEARCH(""CASH DEPOSIT"",$C1957)),
      COUNTIF('SUMMARY D"&amp;"ATA'!D:D,$C1957)&lt;&gt;1
    ),
    """",
    IFERROR(TEXTJOIN(CHAR(10),TRUE,FILTER('SUMMARY DATA'!H:H,'SUMMARY DATA'!D:D=$C1957)),"""")
  )
)"),"")</f>
        <v/>
      </c>
      <c r="I1957" s="6" t="str">
        <f>IFERROR(__xludf.DUMMYFUNCTION("IF(H1957="""","""",
SUM(ARRAYFORMULA(VALUE(SPLIT(H1957,CHAR(10)))))
)"),"")</f>
        <v/>
      </c>
      <c r="J1957" s="2" t="str">
        <f>IFERROR(__xludf.DUMMYFUNCTION("IFERROR(
  TEXTJOIN(CHAR(10),TRUE,FILTER('SUMMARY DATA'!I:I,'SUMMARY DATA'!A:A=$A1957,'SUMMARY DATA'!C:C=$B1957)),
  IF(
    OR(
      ISNUMBER(SEARCH(""CDM CASH DEPOSIT"",$C1957)),
      ISNUMBER(SEARCH(""CASH DEPOSIT"",$C1957)),
      COUNTIF('SUMMARY D"&amp;"ATA'!D:D,$C1957)&lt;&gt;1
    ),
    """",
    IFERROR(TEXTJOIN(CHAR(10),TRUE,FILTER('SUMMARY DATA'!I:I,'SUMMARY DATA'!D:D=$C1957)),"""")
  )
)"),"")</f>
        <v/>
      </c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</row>
    <row r="1958" ht="15.75" customHeight="1" spans="1:27">
      <c r="A1958" s="2"/>
      <c r="B1958" s="2"/>
      <c r="C1958" s="2"/>
      <c r="D1958" s="6"/>
      <c r="E1958" s="4" t="str">
        <f>IFERROR(__xludf.DUMMYFUNCTION("IFERROR(
  TEXTJOIN(CHAR(10),TRUE,FILTER('SUMMARY DATA'!E:E,'SUMMARY DATA'!A:A=$A1958,'SUMMARY DATA'!C:C=$B1958)),
  IF(
    OR(
      ISNUMBER(SEARCH(""CDM CASH DEPOSIT"",$C1958)),
      ISNUMBER(SEARCH(""CASH DEPOSIT"",$C1958)),
      COUNTIF('SUMMARY D"&amp;"ATA'!D:D,$C1958)&lt;&gt;1
    ),
    """",
    IFERROR(TEXTJOIN(CHAR(10),TRUE,FILTER('SUMMARY DATA'!E:E,'SUMMARY DATA'!D:D=$C1958)),"""")
  )
)"),"")</f>
        <v/>
      </c>
      <c r="F1958" s="2" t="str">
        <f>IFERROR(__xludf.DUMMYFUNCTION("IFERROR(
  TEXTJOIN(CHAR(10),TRUE,FILTER('SUMMARY DATA'!F:F,'SUMMARY DATA'!A:A=$A1958,'SUMMARY DATA'!C:C=$B1958)),
  IF(
    OR(
      ISNUMBER(SEARCH(""CDM CASH DEPOSIT"",$C1958)),
      ISNUMBER(SEARCH(""CASH DEPOSIT"",$C1958)),
      COUNTIF('SUMMARY D"&amp;"ATA'!D:D,$C1958)&lt;&gt;1
    ),
    """",
    IFERROR(TEXTJOIN(CHAR(10),TRUE,FILTER('SUMMARY DATA'!F:F,'SUMMARY DATA'!D:D=$C1958)),"""")
  )
)"),"")</f>
        <v/>
      </c>
      <c r="G1958" s="2" t="str">
        <f>IFERROR(__xludf.DUMMYFUNCTION("IFERROR(
  TEXTJOIN(CHAR(10),TRUE,FILTER('SUMMARY DATA'!G:G,'SUMMARY DATA'!A:A=$A1958,'SUMMARY DATA'!C:C=$B1958)),
  IF(
    OR(
      ISNUMBER(SEARCH(""CDM CASH DEPOSIT"",$C1958)),
      ISNUMBER(SEARCH(""CASH DEPOSIT"",$C1958)),
      COUNTIF('SUMMARY D"&amp;"ATA'!D:D,$C1958)&lt;&gt;1
    ),
    """",
    IFERROR(TEXTJOIN(CHAR(10),TRUE,FILTER('SUMMARY DATA'!G:G,'SUMMARY DATA'!D:D=$C1958)),"""")
  )
)"),"")</f>
        <v/>
      </c>
      <c r="H1958" s="6" t="str">
        <f>IFERROR(__xludf.DUMMYFUNCTION("IFERROR(
  TEXTJOIN(CHAR(10),TRUE,FILTER('SUMMARY DATA'!H:H,'SUMMARY DATA'!A:A=$A1958,'SUMMARY DATA'!C:C=$B1958)),
  IF(
    OR(
      ISNUMBER(SEARCH(""CDM CASH DEPOSIT"",$C1958)),
      ISNUMBER(SEARCH(""CASH DEPOSIT"",$C1958)),
      COUNTIF('SUMMARY D"&amp;"ATA'!D:D,$C1958)&lt;&gt;1
    ),
    """",
    IFERROR(TEXTJOIN(CHAR(10),TRUE,FILTER('SUMMARY DATA'!H:H,'SUMMARY DATA'!D:D=$C1958)),"""")
  )
)"),"")</f>
        <v/>
      </c>
      <c r="I1958" s="6" t="str">
        <f>IFERROR(__xludf.DUMMYFUNCTION("IF(H1958="""","""",
SUM(ARRAYFORMULA(VALUE(SPLIT(H1958,CHAR(10)))))
)"),"")</f>
        <v/>
      </c>
      <c r="J1958" s="2" t="str">
        <f>IFERROR(__xludf.DUMMYFUNCTION("IFERROR(
  TEXTJOIN(CHAR(10),TRUE,FILTER('SUMMARY DATA'!I:I,'SUMMARY DATA'!A:A=$A1958,'SUMMARY DATA'!C:C=$B1958)),
  IF(
    OR(
      ISNUMBER(SEARCH(""CDM CASH DEPOSIT"",$C1958)),
      ISNUMBER(SEARCH(""CASH DEPOSIT"",$C1958)),
      COUNTIF('SUMMARY D"&amp;"ATA'!D:D,$C1958)&lt;&gt;1
    ),
    """",
    IFERROR(TEXTJOIN(CHAR(10),TRUE,FILTER('SUMMARY DATA'!I:I,'SUMMARY DATA'!D:D=$C1958)),"""")
  )
)"),"")</f>
        <v/>
      </c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 ht="15.75" customHeight="1" spans="1:27">
      <c r="A1959" s="2"/>
      <c r="B1959" s="2"/>
      <c r="C1959" s="2"/>
      <c r="D1959" s="6"/>
      <c r="E1959" s="4" t="str">
        <f>IFERROR(__xludf.DUMMYFUNCTION("IFERROR(
  TEXTJOIN(CHAR(10),TRUE,FILTER('SUMMARY DATA'!E:E,'SUMMARY DATA'!A:A=$A1959,'SUMMARY DATA'!C:C=$B1959)),
  IF(
    OR(
      ISNUMBER(SEARCH(""CDM CASH DEPOSIT"",$C1959)),
      ISNUMBER(SEARCH(""CASH DEPOSIT"",$C1959)),
      COUNTIF('SUMMARY D"&amp;"ATA'!D:D,$C1959)&lt;&gt;1
    ),
    """",
    IFERROR(TEXTJOIN(CHAR(10),TRUE,FILTER('SUMMARY DATA'!E:E,'SUMMARY DATA'!D:D=$C1959)),"""")
  )
)"),"")</f>
        <v/>
      </c>
      <c r="F1959" s="2" t="str">
        <f>IFERROR(__xludf.DUMMYFUNCTION("IFERROR(
  TEXTJOIN(CHAR(10),TRUE,FILTER('SUMMARY DATA'!F:F,'SUMMARY DATA'!A:A=$A1959,'SUMMARY DATA'!C:C=$B1959)),
  IF(
    OR(
      ISNUMBER(SEARCH(""CDM CASH DEPOSIT"",$C1959)),
      ISNUMBER(SEARCH(""CASH DEPOSIT"",$C1959)),
      COUNTIF('SUMMARY D"&amp;"ATA'!D:D,$C1959)&lt;&gt;1
    ),
    """",
    IFERROR(TEXTJOIN(CHAR(10),TRUE,FILTER('SUMMARY DATA'!F:F,'SUMMARY DATA'!D:D=$C1959)),"""")
  )
)"),"")</f>
        <v/>
      </c>
      <c r="G1959" s="2" t="str">
        <f>IFERROR(__xludf.DUMMYFUNCTION("IFERROR(
  TEXTJOIN(CHAR(10),TRUE,FILTER('SUMMARY DATA'!G:G,'SUMMARY DATA'!A:A=$A1959,'SUMMARY DATA'!C:C=$B1959)),
  IF(
    OR(
      ISNUMBER(SEARCH(""CDM CASH DEPOSIT"",$C1959)),
      ISNUMBER(SEARCH(""CASH DEPOSIT"",$C1959)),
      COUNTIF('SUMMARY D"&amp;"ATA'!D:D,$C1959)&lt;&gt;1
    ),
    """",
    IFERROR(TEXTJOIN(CHAR(10),TRUE,FILTER('SUMMARY DATA'!G:G,'SUMMARY DATA'!D:D=$C1959)),"""")
  )
)"),"")</f>
        <v/>
      </c>
      <c r="H1959" s="6" t="str">
        <f>IFERROR(__xludf.DUMMYFUNCTION("IFERROR(
  TEXTJOIN(CHAR(10),TRUE,FILTER('SUMMARY DATA'!H:H,'SUMMARY DATA'!A:A=$A1959,'SUMMARY DATA'!C:C=$B1959)),
  IF(
    OR(
      ISNUMBER(SEARCH(""CDM CASH DEPOSIT"",$C1959)),
      ISNUMBER(SEARCH(""CASH DEPOSIT"",$C1959)),
      COUNTIF('SUMMARY D"&amp;"ATA'!D:D,$C1959)&lt;&gt;1
    ),
    """",
    IFERROR(TEXTJOIN(CHAR(10),TRUE,FILTER('SUMMARY DATA'!H:H,'SUMMARY DATA'!D:D=$C1959)),"""")
  )
)"),"")</f>
        <v/>
      </c>
      <c r="I1959" s="6" t="str">
        <f>IFERROR(__xludf.DUMMYFUNCTION("IF(H1959="""","""",
SUM(ARRAYFORMULA(VALUE(SPLIT(H1959,CHAR(10)))))
)"),"")</f>
        <v/>
      </c>
      <c r="J1959" s="2" t="str">
        <f>IFERROR(__xludf.DUMMYFUNCTION("IFERROR(
  TEXTJOIN(CHAR(10),TRUE,FILTER('SUMMARY DATA'!I:I,'SUMMARY DATA'!A:A=$A1959,'SUMMARY DATA'!C:C=$B1959)),
  IF(
    OR(
      ISNUMBER(SEARCH(""CDM CASH DEPOSIT"",$C1959)),
      ISNUMBER(SEARCH(""CASH DEPOSIT"",$C1959)),
      COUNTIF('SUMMARY D"&amp;"ATA'!D:D,$C1959)&lt;&gt;1
    ),
    """",
    IFERROR(TEXTJOIN(CHAR(10),TRUE,FILTER('SUMMARY DATA'!I:I,'SUMMARY DATA'!D:D=$C1959)),"""")
  )
)"),"")</f>
        <v/>
      </c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</row>
    <row r="1960" ht="15.75" customHeight="1" spans="1:27">
      <c r="A1960" s="2"/>
      <c r="B1960" s="2"/>
      <c r="C1960" s="2"/>
      <c r="D1960" s="6"/>
      <c r="E1960" s="4" t="str">
        <f>IFERROR(__xludf.DUMMYFUNCTION("IFERROR(
  TEXTJOIN(CHAR(10),TRUE,FILTER('SUMMARY DATA'!E:E,'SUMMARY DATA'!A:A=$A1960,'SUMMARY DATA'!C:C=$B1960)),
  IF(
    OR(
      ISNUMBER(SEARCH(""CDM CASH DEPOSIT"",$C1960)),
      ISNUMBER(SEARCH(""CASH DEPOSIT"",$C1960)),
      COUNTIF('SUMMARY D"&amp;"ATA'!D:D,$C1960)&lt;&gt;1
    ),
    """",
    IFERROR(TEXTJOIN(CHAR(10),TRUE,FILTER('SUMMARY DATA'!E:E,'SUMMARY DATA'!D:D=$C1960)),"""")
  )
)"),"")</f>
        <v/>
      </c>
      <c r="F1960" s="2" t="str">
        <f>IFERROR(__xludf.DUMMYFUNCTION("IFERROR(
  TEXTJOIN(CHAR(10),TRUE,FILTER('SUMMARY DATA'!F:F,'SUMMARY DATA'!A:A=$A1960,'SUMMARY DATA'!C:C=$B1960)),
  IF(
    OR(
      ISNUMBER(SEARCH(""CDM CASH DEPOSIT"",$C1960)),
      ISNUMBER(SEARCH(""CASH DEPOSIT"",$C1960)),
      COUNTIF('SUMMARY D"&amp;"ATA'!D:D,$C1960)&lt;&gt;1
    ),
    """",
    IFERROR(TEXTJOIN(CHAR(10),TRUE,FILTER('SUMMARY DATA'!F:F,'SUMMARY DATA'!D:D=$C1960)),"""")
  )
)"),"")</f>
        <v/>
      </c>
      <c r="G1960" s="2" t="str">
        <f>IFERROR(__xludf.DUMMYFUNCTION("IFERROR(
  TEXTJOIN(CHAR(10),TRUE,FILTER('SUMMARY DATA'!G:G,'SUMMARY DATA'!A:A=$A1960,'SUMMARY DATA'!C:C=$B1960)),
  IF(
    OR(
      ISNUMBER(SEARCH(""CDM CASH DEPOSIT"",$C1960)),
      ISNUMBER(SEARCH(""CASH DEPOSIT"",$C1960)),
      COUNTIF('SUMMARY D"&amp;"ATA'!D:D,$C1960)&lt;&gt;1
    ),
    """",
    IFERROR(TEXTJOIN(CHAR(10),TRUE,FILTER('SUMMARY DATA'!G:G,'SUMMARY DATA'!D:D=$C1960)),"""")
  )
)"),"")</f>
        <v/>
      </c>
      <c r="H1960" s="6" t="str">
        <f>IFERROR(__xludf.DUMMYFUNCTION("IFERROR(
  TEXTJOIN(CHAR(10),TRUE,FILTER('SUMMARY DATA'!H:H,'SUMMARY DATA'!A:A=$A1960,'SUMMARY DATA'!C:C=$B1960)),
  IF(
    OR(
      ISNUMBER(SEARCH(""CDM CASH DEPOSIT"",$C1960)),
      ISNUMBER(SEARCH(""CASH DEPOSIT"",$C1960)),
      COUNTIF('SUMMARY D"&amp;"ATA'!D:D,$C1960)&lt;&gt;1
    ),
    """",
    IFERROR(TEXTJOIN(CHAR(10),TRUE,FILTER('SUMMARY DATA'!H:H,'SUMMARY DATA'!D:D=$C1960)),"""")
  )
)"),"")</f>
        <v/>
      </c>
      <c r="I1960" s="6" t="str">
        <f>IFERROR(__xludf.DUMMYFUNCTION("IF(H1960="""","""",
SUM(ARRAYFORMULA(VALUE(SPLIT(H1960,CHAR(10)))))
)"),"")</f>
        <v/>
      </c>
      <c r="J1960" s="2" t="str">
        <f>IFERROR(__xludf.DUMMYFUNCTION("IFERROR(
  TEXTJOIN(CHAR(10),TRUE,FILTER('SUMMARY DATA'!I:I,'SUMMARY DATA'!A:A=$A1960,'SUMMARY DATA'!C:C=$B1960)),
  IF(
    OR(
      ISNUMBER(SEARCH(""CDM CASH DEPOSIT"",$C1960)),
      ISNUMBER(SEARCH(""CASH DEPOSIT"",$C1960)),
      COUNTIF('SUMMARY D"&amp;"ATA'!D:D,$C1960)&lt;&gt;1
    ),
    """",
    IFERROR(TEXTJOIN(CHAR(10),TRUE,FILTER('SUMMARY DATA'!I:I,'SUMMARY DATA'!D:D=$C1960)),"""")
  )
)"),"")</f>
        <v/>
      </c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</row>
    <row r="1961" ht="15.75" customHeight="1" spans="1:27">
      <c r="A1961" s="2"/>
      <c r="B1961" s="2"/>
      <c r="C1961" s="2"/>
      <c r="D1961" s="6"/>
      <c r="E1961" s="4" t="str">
        <f>IFERROR(__xludf.DUMMYFUNCTION("IFERROR(
  TEXTJOIN(CHAR(10),TRUE,FILTER('SUMMARY DATA'!E:E,'SUMMARY DATA'!A:A=$A1961,'SUMMARY DATA'!C:C=$B1961)),
  IF(
    OR(
      ISNUMBER(SEARCH(""CDM CASH DEPOSIT"",$C1961)),
      ISNUMBER(SEARCH(""CASH DEPOSIT"",$C1961)),
      COUNTIF('SUMMARY D"&amp;"ATA'!D:D,$C1961)&lt;&gt;1
    ),
    """",
    IFERROR(TEXTJOIN(CHAR(10),TRUE,FILTER('SUMMARY DATA'!E:E,'SUMMARY DATA'!D:D=$C1961)),"""")
  )
)"),"")</f>
        <v/>
      </c>
      <c r="F1961" s="2" t="str">
        <f>IFERROR(__xludf.DUMMYFUNCTION("IFERROR(
  TEXTJOIN(CHAR(10),TRUE,FILTER('SUMMARY DATA'!F:F,'SUMMARY DATA'!A:A=$A1961,'SUMMARY DATA'!C:C=$B1961)),
  IF(
    OR(
      ISNUMBER(SEARCH(""CDM CASH DEPOSIT"",$C1961)),
      ISNUMBER(SEARCH(""CASH DEPOSIT"",$C1961)),
      COUNTIF('SUMMARY D"&amp;"ATA'!D:D,$C1961)&lt;&gt;1
    ),
    """",
    IFERROR(TEXTJOIN(CHAR(10),TRUE,FILTER('SUMMARY DATA'!F:F,'SUMMARY DATA'!D:D=$C1961)),"""")
  )
)"),"")</f>
        <v/>
      </c>
      <c r="G1961" s="2" t="str">
        <f>IFERROR(__xludf.DUMMYFUNCTION("IFERROR(
  TEXTJOIN(CHAR(10),TRUE,FILTER('SUMMARY DATA'!G:G,'SUMMARY DATA'!A:A=$A1961,'SUMMARY DATA'!C:C=$B1961)),
  IF(
    OR(
      ISNUMBER(SEARCH(""CDM CASH DEPOSIT"",$C1961)),
      ISNUMBER(SEARCH(""CASH DEPOSIT"",$C1961)),
      COUNTIF('SUMMARY D"&amp;"ATA'!D:D,$C1961)&lt;&gt;1
    ),
    """",
    IFERROR(TEXTJOIN(CHAR(10),TRUE,FILTER('SUMMARY DATA'!G:G,'SUMMARY DATA'!D:D=$C1961)),"""")
  )
)"),"")</f>
        <v/>
      </c>
      <c r="H1961" s="6" t="str">
        <f>IFERROR(__xludf.DUMMYFUNCTION("IFERROR(
  TEXTJOIN(CHAR(10),TRUE,FILTER('SUMMARY DATA'!H:H,'SUMMARY DATA'!A:A=$A1961,'SUMMARY DATA'!C:C=$B1961)),
  IF(
    OR(
      ISNUMBER(SEARCH(""CDM CASH DEPOSIT"",$C1961)),
      ISNUMBER(SEARCH(""CASH DEPOSIT"",$C1961)),
      COUNTIF('SUMMARY D"&amp;"ATA'!D:D,$C1961)&lt;&gt;1
    ),
    """",
    IFERROR(TEXTJOIN(CHAR(10),TRUE,FILTER('SUMMARY DATA'!H:H,'SUMMARY DATA'!D:D=$C1961)),"""")
  )
)"),"")</f>
        <v/>
      </c>
      <c r="I1961" s="6" t="str">
        <f>IFERROR(__xludf.DUMMYFUNCTION("IF(H1961="""","""",
SUM(ARRAYFORMULA(VALUE(SPLIT(H1961,CHAR(10)))))
)"),"")</f>
        <v/>
      </c>
      <c r="J1961" s="2" t="str">
        <f>IFERROR(__xludf.DUMMYFUNCTION("IFERROR(
  TEXTJOIN(CHAR(10),TRUE,FILTER('SUMMARY DATA'!I:I,'SUMMARY DATA'!A:A=$A1961,'SUMMARY DATA'!C:C=$B1961)),
  IF(
    OR(
      ISNUMBER(SEARCH(""CDM CASH DEPOSIT"",$C1961)),
      ISNUMBER(SEARCH(""CASH DEPOSIT"",$C1961)),
      COUNTIF('SUMMARY D"&amp;"ATA'!D:D,$C1961)&lt;&gt;1
    ),
    """",
    IFERROR(TEXTJOIN(CHAR(10),TRUE,FILTER('SUMMARY DATA'!I:I,'SUMMARY DATA'!D:D=$C1961)),"""")
  )
)"),"")</f>
        <v/>
      </c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</row>
    <row r="1962" ht="15.75" customHeight="1" spans="1:27">
      <c r="A1962" s="2"/>
      <c r="B1962" s="2"/>
      <c r="C1962" s="2"/>
      <c r="D1962" s="6"/>
      <c r="E1962" s="4" t="str">
        <f>IFERROR(__xludf.DUMMYFUNCTION("IFERROR(
  TEXTJOIN(CHAR(10),TRUE,FILTER('SUMMARY DATA'!E:E,'SUMMARY DATA'!A:A=$A1962,'SUMMARY DATA'!C:C=$B1962)),
  IF(
    OR(
      ISNUMBER(SEARCH(""CDM CASH DEPOSIT"",$C1962)),
      ISNUMBER(SEARCH(""CASH DEPOSIT"",$C1962)),
      COUNTIF('SUMMARY D"&amp;"ATA'!D:D,$C1962)&lt;&gt;1
    ),
    """",
    IFERROR(TEXTJOIN(CHAR(10),TRUE,FILTER('SUMMARY DATA'!E:E,'SUMMARY DATA'!D:D=$C1962)),"""")
  )
)"),"")</f>
        <v/>
      </c>
      <c r="F1962" s="2" t="str">
        <f>IFERROR(__xludf.DUMMYFUNCTION("IFERROR(
  TEXTJOIN(CHAR(10),TRUE,FILTER('SUMMARY DATA'!F:F,'SUMMARY DATA'!A:A=$A1962,'SUMMARY DATA'!C:C=$B1962)),
  IF(
    OR(
      ISNUMBER(SEARCH(""CDM CASH DEPOSIT"",$C1962)),
      ISNUMBER(SEARCH(""CASH DEPOSIT"",$C1962)),
      COUNTIF('SUMMARY D"&amp;"ATA'!D:D,$C1962)&lt;&gt;1
    ),
    """",
    IFERROR(TEXTJOIN(CHAR(10),TRUE,FILTER('SUMMARY DATA'!F:F,'SUMMARY DATA'!D:D=$C1962)),"""")
  )
)"),"")</f>
        <v/>
      </c>
      <c r="G1962" s="2" t="str">
        <f>IFERROR(__xludf.DUMMYFUNCTION("IFERROR(
  TEXTJOIN(CHAR(10),TRUE,FILTER('SUMMARY DATA'!G:G,'SUMMARY DATA'!A:A=$A1962,'SUMMARY DATA'!C:C=$B1962)),
  IF(
    OR(
      ISNUMBER(SEARCH(""CDM CASH DEPOSIT"",$C1962)),
      ISNUMBER(SEARCH(""CASH DEPOSIT"",$C1962)),
      COUNTIF('SUMMARY D"&amp;"ATA'!D:D,$C1962)&lt;&gt;1
    ),
    """",
    IFERROR(TEXTJOIN(CHAR(10),TRUE,FILTER('SUMMARY DATA'!G:G,'SUMMARY DATA'!D:D=$C1962)),"""")
  )
)"),"")</f>
        <v/>
      </c>
      <c r="H1962" s="6" t="str">
        <f>IFERROR(__xludf.DUMMYFUNCTION("IFERROR(
  TEXTJOIN(CHAR(10),TRUE,FILTER('SUMMARY DATA'!H:H,'SUMMARY DATA'!A:A=$A1962,'SUMMARY DATA'!C:C=$B1962)),
  IF(
    OR(
      ISNUMBER(SEARCH(""CDM CASH DEPOSIT"",$C1962)),
      ISNUMBER(SEARCH(""CASH DEPOSIT"",$C1962)),
      COUNTIF('SUMMARY D"&amp;"ATA'!D:D,$C1962)&lt;&gt;1
    ),
    """",
    IFERROR(TEXTJOIN(CHAR(10),TRUE,FILTER('SUMMARY DATA'!H:H,'SUMMARY DATA'!D:D=$C1962)),"""")
  )
)"),"")</f>
        <v/>
      </c>
      <c r="I1962" s="6" t="str">
        <f>IFERROR(__xludf.DUMMYFUNCTION("IF(H1962="""","""",
SUM(ARRAYFORMULA(VALUE(SPLIT(H1962,CHAR(10)))))
)"),"")</f>
        <v/>
      </c>
      <c r="J1962" s="2" t="str">
        <f>IFERROR(__xludf.DUMMYFUNCTION("IFERROR(
  TEXTJOIN(CHAR(10),TRUE,FILTER('SUMMARY DATA'!I:I,'SUMMARY DATA'!A:A=$A1962,'SUMMARY DATA'!C:C=$B1962)),
  IF(
    OR(
      ISNUMBER(SEARCH(""CDM CASH DEPOSIT"",$C1962)),
      ISNUMBER(SEARCH(""CASH DEPOSIT"",$C1962)),
      COUNTIF('SUMMARY D"&amp;"ATA'!D:D,$C1962)&lt;&gt;1
    ),
    """",
    IFERROR(TEXTJOIN(CHAR(10),TRUE,FILTER('SUMMARY DATA'!I:I,'SUMMARY DATA'!D:D=$C1962)),"""")
  )
)"),"")</f>
        <v/>
      </c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</row>
    <row r="1963" ht="15.75" customHeight="1" spans="1:27">
      <c r="A1963" s="2"/>
      <c r="B1963" s="2"/>
      <c r="C1963" s="2"/>
      <c r="D1963" s="6"/>
      <c r="E1963" s="4" t="str">
        <f>IFERROR(__xludf.DUMMYFUNCTION("IFERROR(
  TEXTJOIN(CHAR(10),TRUE,FILTER('SUMMARY DATA'!E:E,'SUMMARY DATA'!A:A=$A1963,'SUMMARY DATA'!C:C=$B1963)),
  IF(
    OR(
      ISNUMBER(SEARCH(""CDM CASH DEPOSIT"",$C1963)),
      ISNUMBER(SEARCH(""CASH DEPOSIT"",$C1963)),
      COUNTIF('SUMMARY D"&amp;"ATA'!D:D,$C1963)&lt;&gt;1
    ),
    """",
    IFERROR(TEXTJOIN(CHAR(10),TRUE,FILTER('SUMMARY DATA'!E:E,'SUMMARY DATA'!D:D=$C1963)),"""")
  )
)"),"")</f>
        <v/>
      </c>
      <c r="F1963" s="2" t="str">
        <f>IFERROR(__xludf.DUMMYFUNCTION("IFERROR(
  TEXTJOIN(CHAR(10),TRUE,FILTER('SUMMARY DATA'!F:F,'SUMMARY DATA'!A:A=$A1963,'SUMMARY DATA'!C:C=$B1963)),
  IF(
    OR(
      ISNUMBER(SEARCH(""CDM CASH DEPOSIT"",$C1963)),
      ISNUMBER(SEARCH(""CASH DEPOSIT"",$C1963)),
      COUNTIF('SUMMARY D"&amp;"ATA'!D:D,$C1963)&lt;&gt;1
    ),
    """",
    IFERROR(TEXTJOIN(CHAR(10),TRUE,FILTER('SUMMARY DATA'!F:F,'SUMMARY DATA'!D:D=$C1963)),"""")
  )
)"),"")</f>
        <v/>
      </c>
      <c r="G1963" s="2" t="str">
        <f>IFERROR(__xludf.DUMMYFUNCTION("IFERROR(
  TEXTJOIN(CHAR(10),TRUE,FILTER('SUMMARY DATA'!G:G,'SUMMARY DATA'!A:A=$A1963,'SUMMARY DATA'!C:C=$B1963)),
  IF(
    OR(
      ISNUMBER(SEARCH(""CDM CASH DEPOSIT"",$C1963)),
      ISNUMBER(SEARCH(""CASH DEPOSIT"",$C1963)),
      COUNTIF('SUMMARY D"&amp;"ATA'!D:D,$C1963)&lt;&gt;1
    ),
    """",
    IFERROR(TEXTJOIN(CHAR(10),TRUE,FILTER('SUMMARY DATA'!G:G,'SUMMARY DATA'!D:D=$C1963)),"""")
  )
)"),"")</f>
        <v/>
      </c>
      <c r="H1963" s="6" t="str">
        <f>IFERROR(__xludf.DUMMYFUNCTION("IFERROR(
  TEXTJOIN(CHAR(10),TRUE,FILTER('SUMMARY DATA'!H:H,'SUMMARY DATA'!A:A=$A1963,'SUMMARY DATA'!C:C=$B1963)),
  IF(
    OR(
      ISNUMBER(SEARCH(""CDM CASH DEPOSIT"",$C1963)),
      ISNUMBER(SEARCH(""CASH DEPOSIT"",$C1963)),
      COUNTIF('SUMMARY D"&amp;"ATA'!D:D,$C1963)&lt;&gt;1
    ),
    """",
    IFERROR(TEXTJOIN(CHAR(10),TRUE,FILTER('SUMMARY DATA'!H:H,'SUMMARY DATA'!D:D=$C1963)),"""")
  )
)"),"")</f>
        <v/>
      </c>
      <c r="I1963" s="6" t="str">
        <f>IFERROR(__xludf.DUMMYFUNCTION("IF(H1963="""","""",
SUM(ARRAYFORMULA(VALUE(SPLIT(H1963,CHAR(10)))))
)"),"")</f>
        <v/>
      </c>
      <c r="J1963" s="2" t="str">
        <f>IFERROR(__xludf.DUMMYFUNCTION("IFERROR(
  TEXTJOIN(CHAR(10),TRUE,FILTER('SUMMARY DATA'!I:I,'SUMMARY DATA'!A:A=$A1963,'SUMMARY DATA'!C:C=$B1963)),
  IF(
    OR(
      ISNUMBER(SEARCH(""CDM CASH DEPOSIT"",$C1963)),
      ISNUMBER(SEARCH(""CASH DEPOSIT"",$C1963)),
      COUNTIF('SUMMARY D"&amp;"ATA'!D:D,$C1963)&lt;&gt;1
    ),
    """",
    IFERROR(TEXTJOIN(CHAR(10),TRUE,FILTER('SUMMARY DATA'!I:I,'SUMMARY DATA'!D:D=$C1963)),"""")
  )
)"),"")</f>
        <v/>
      </c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</row>
    <row r="1964" ht="15.75" customHeight="1" spans="1:27">
      <c r="A1964" s="2"/>
      <c r="B1964" s="2"/>
      <c r="C1964" s="2"/>
      <c r="D1964" s="6"/>
      <c r="E1964" s="4" t="str">
        <f>IFERROR(__xludf.DUMMYFUNCTION("IFERROR(
  TEXTJOIN(CHAR(10),TRUE,FILTER('SUMMARY DATA'!E:E,'SUMMARY DATA'!A:A=$A1964,'SUMMARY DATA'!C:C=$B1964)),
  IF(
    OR(
      ISNUMBER(SEARCH(""CDM CASH DEPOSIT"",$C1964)),
      ISNUMBER(SEARCH(""CASH DEPOSIT"",$C1964)),
      COUNTIF('SUMMARY D"&amp;"ATA'!D:D,$C1964)&lt;&gt;1
    ),
    """",
    IFERROR(TEXTJOIN(CHAR(10),TRUE,FILTER('SUMMARY DATA'!E:E,'SUMMARY DATA'!D:D=$C1964)),"""")
  )
)"),"")</f>
        <v/>
      </c>
      <c r="F1964" s="2" t="str">
        <f>IFERROR(__xludf.DUMMYFUNCTION("IFERROR(
  TEXTJOIN(CHAR(10),TRUE,FILTER('SUMMARY DATA'!F:F,'SUMMARY DATA'!A:A=$A1964,'SUMMARY DATA'!C:C=$B1964)),
  IF(
    OR(
      ISNUMBER(SEARCH(""CDM CASH DEPOSIT"",$C1964)),
      ISNUMBER(SEARCH(""CASH DEPOSIT"",$C1964)),
      COUNTIF('SUMMARY D"&amp;"ATA'!D:D,$C1964)&lt;&gt;1
    ),
    """",
    IFERROR(TEXTJOIN(CHAR(10),TRUE,FILTER('SUMMARY DATA'!F:F,'SUMMARY DATA'!D:D=$C1964)),"""")
  )
)"),"")</f>
        <v/>
      </c>
      <c r="G1964" s="2" t="str">
        <f>IFERROR(__xludf.DUMMYFUNCTION("IFERROR(
  TEXTJOIN(CHAR(10),TRUE,FILTER('SUMMARY DATA'!G:G,'SUMMARY DATA'!A:A=$A1964,'SUMMARY DATA'!C:C=$B1964)),
  IF(
    OR(
      ISNUMBER(SEARCH(""CDM CASH DEPOSIT"",$C1964)),
      ISNUMBER(SEARCH(""CASH DEPOSIT"",$C1964)),
      COUNTIF('SUMMARY D"&amp;"ATA'!D:D,$C1964)&lt;&gt;1
    ),
    """",
    IFERROR(TEXTJOIN(CHAR(10),TRUE,FILTER('SUMMARY DATA'!G:G,'SUMMARY DATA'!D:D=$C1964)),"""")
  )
)"),"")</f>
        <v/>
      </c>
      <c r="H1964" s="6" t="str">
        <f>IFERROR(__xludf.DUMMYFUNCTION("IFERROR(
  TEXTJOIN(CHAR(10),TRUE,FILTER('SUMMARY DATA'!H:H,'SUMMARY DATA'!A:A=$A1964,'SUMMARY DATA'!C:C=$B1964)),
  IF(
    OR(
      ISNUMBER(SEARCH(""CDM CASH DEPOSIT"",$C1964)),
      ISNUMBER(SEARCH(""CASH DEPOSIT"",$C1964)),
      COUNTIF('SUMMARY D"&amp;"ATA'!D:D,$C1964)&lt;&gt;1
    ),
    """",
    IFERROR(TEXTJOIN(CHAR(10),TRUE,FILTER('SUMMARY DATA'!H:H,'SUMMARY DATA'!D:D=$C1964)),"""")
  )
)"),"")</f>
        <v/>
      </c>
      <c r="I1964" s="6" t="str">
        <f>IFERROR(__xludf.DUMMYFUNCTION("IF(H1964="""","""",
SUM(ARRAYFORMULA(VALUE(SPLIT(H1964,CHAR(10)))))
)"),"")</f>
        <v/>
      </c>
      <c r="J1964" s="2" t="str">
        <f>IFERROR(__xludf.DUMMYFUNCTION("IFERROR(
  TEXTJOIN(CHAR(10),TRUE,FILTER('SUMMARY DATA'!I:I,'SUMMARY DATA'!A:A=$A1964,'SUMMARY DATA'!C:C=$B1964)),
  IF(
    OR(
      ISNUMBER(SEARCH(""CDM CASH DEPOSIT"",$C1964)),
      ISNUMBER(SEARCH(""CASH DEPOSIT"",$C1964)),
      COUNTIF('SUMMARY D"&amp;"ATA'!D:D,$C1964)&lt;&gt;1
    ),
    """",
    IFERROR(TEXTJOIN(CHAR(10),TRUE,FILTER('SUMMARY DATA'!I:I,'SUMMARY DATA'!D:D=$C1964)),"""")
  )
)"),"")</f>
        <v/>
      </c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</row>
    <row r="1965" ht="15.75" customHeight="1" spans="1:27">
      <c r="A1965" s="2"/>
      <c r="B1965" s="2"/>
      <c r="C1965" s="2"/>
      <c r="D1965" s="6"/>
      <c r="E1965" s="4" t="str">
        <f>IFERROR(__xludf.DUMMYFUNCTION("IFERROR(
  TEXTJOIN(CHAR(10),TRUE,FILTER('SUMMARY DATA'!E:E,'SUMMARY DATA'!A:A=$A1965,'SUMMARY DATA'!C:C=$B1965)),
  IF(
    OR(
      ISNUMBER(SEARCH(""CDM CASH DEPOSIT"",$C1965)),
      ISNUMBER(SEARCH(""CASH DEPOSIT"",$C1965)),
      COUNTIF('SUMMARY D"&amp;"ATA'!D:D,$C1965)&lt;&gt;1
    ),
    """",
    IFERROR(TEXTJOIN(CHAR(10),TRUE,FILTER('SUMMARY DATA'!E:E,'SUMMARY DATA'!D:D=$C1965)),"""")
  )
)"),"")</f>
        <v/>
      </c>
      <c r="F1965" s="2" t="str">
        <f>IFERROR(__xludf.DUMMYFUNCTION("IFERROR(
  TEXTJOIN(CHAR(10),TRUE,FILTER('SUMMARY DATA'!F:F,'SUMMARY DATA'!A:A=$A1965,'SUMMARY DATA'!C:C=$B1965)),
  IF(
    OR(
      ISNUMBER(SEARCH(""CDM CASH DEPOSIT"",$C1965)),
      ISNUMBER(SEARCH(""CASH DEPOSIT"",$C1965)),
      COUNTIF('SUMMARY D"&amp;"ATA'!D:D,$C1965)&lt;&gt;1
    ),
    """",
    IFERROR(TEXTJOIN(CHAR(10),TRUE,FILTER('SUMMARY DATA'!F:F,'SUMMARY DATA'!D:D=$C1965)),"""")
  )
)"),"")</f>
        <v/>
      </c>
      <c r="G1965" s="2" t="str">
        <f>IFERROR(__xludf.DUMMYFUNCTION("IFERROR(
  TEXTJOIN(CHAR(10),TRUE,FILTER('SUMMARY DATA'!G:G,'SUMMARY DATA'!A:A=$A1965,'SUMMARY DATA'!C:C=$B1965)),
  IF(
    OR(
      ISNUMBER(SEARCH(""CDM CASH DEPOSIT"",$C1965)),
      ISNUMBER(SEARCH(""CASH DEPOSIT"",$C1965)),
      COUNTIF('SUMMARY D"&amp;"ATA'!D:D,$C1965)&lt;&gt;1
    ),
    """",
    IFERROR(TEXTJOIN(CHAR(10),TRUE,FILTER('SUMMARY DATA'!G:G,'SUMMARY DATA'!D:D=$C1965)),"""")
  )
)"),"")</f>
        <v/>
      </c>
      <c r="H1965" s="6" t="str">
        <f>IFERROR(__xludf.DUMMYFUNCTION("IFERROR(
  TEXTJOIN(CHAR(10),TRUE,FILTER('SUMMARY DATA'!H:H,'SUMMARY DATA'!A:A=$A1965,'SUMMARY DATA'!C:C=$B1965)),
  IF(
    OR(
      ISNUMBER(SEARCH(""CDM CASH DEPOSIT"",$C1965)),
      ISNUMBER(SEARCH(""CASH DEPOSIT"",$C1965)),
      COUNTIF('SUMMARY D"&amp;"ATA'!D:D,$C1965)&lt;&gt;1
    ),
    """",
    IFERROR(TEXTJOIN(CHAR(10),TRUE,FILTER('SUMMARY DATA'!H:H,'SUMMARY DATA'!D:D=$C1965)),"""")
  )
)"),"")</f>
        <v/>
      </c>
      <c r="I1965" s="6" t="str">
        <f>IFERROR(__xludf.DUMMYFUNCTION("IF(H1965="""","""",
SUM(ARRAYFORMULA(VALUE(SPLIT(H1965,CHAR(10)))))
)"),"")</f>
        <v/>
      </c>
      <c r="J1965" s="2" t="str">
        <f>IFERROR(__xludf.DUMMYFUNCTION("IFERROR(
  TEXTJOIN(CHAR(10),TRUE,FILTER('SUMMARY DATA'!I:I,'SUMMARY DATA'!A:A=$A1965,'SUMMARY DATA'!C:C=$B1965)),
  IF(
    OR(
      ISNUMBER(SEARCH(""CDM CASH DEPOSIT"",$C1965)),
      ISNUMBER(SEARCH(""CASH DEPOSIT"",$C1965)),
      COUNTIF('SUMMARY D"&amp;"ATA'!D:D,$C1965)&lt;&gt;1
    ),
    """",
    IFERROR(TEXTJOIN(CHAR(10),TRUE,FILTER('SUMMARY DATA'!I:I,'SUMMARY DATA'!D:D=$C1965)),"""")
  )
)"),"")</f>
        <v/>
      </c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</row>
    <row r="1966" ht="15.75" customHeight="1" spans="1:27">
      <c r="A1966" s="2"/>
      <c r="B1966" s="2"/>
      <c r="C1966" s="2"/>
      <c r="D1966" s="6"/>
      <c r="E1966" s="4" t="str">
        <f>IFERROR(__xludf.DUMMYFUNCTION("IFERROR(
  TEXTJOIN(CHAR(10),TRUE,FILTER('SUMMARY DATA'!E:E,'SUMMARY DATA'!A:A=$A1966,'SUMMARY DATA'!C:C=$B1966)),
  IF(
    OR(
      ISNUMBER(SEARCH(""CDM CASH DEPOSIT"",$C1966)),
      ISNUMBER(SEARCH(""CASH DEPOSIT"",$C1966)),
      COUNTIF('SUMMARY D"&amp;"ATA'!D:D,$C1966)&lt;&gt;1
    ),
    """",
    IFERROR(TEXTJOIN(CHAR(10),TRUE,FILTER('SUMMARY DATA'!E:E,'SUMMARY DATA'!D:D=$C1966)),"""")
  )
)"),"")</f>
        <v/>
      </c>
      <c r="F1966" s="2" t="str">
        <f>IFERROR(__xludf.DUMMYFUNCTION("IFERROR(
  TEXTJOIN(CHAR(10),TRUE,FILTER('SUMMARY DATA'!F:F,'SUMMARY DATA'!A:A=$A1966,'SUMMARY DATA'!C:C=$B1966)),
  IF(
    OR(
      ISNUMBER(SEARCH(""CDM CASH DEPOSIT"",$C1966)),
      ISNUMBER(SEARCH(""CASH DEPOSIT"",$C1966)),
      COUNTIF('SUMMARY D"&amp;"ATA'!D:D,$C1966)&lt;&gt;1
    ),
    """",
    IFERROR(TEXTJOIN(CHAR(10),TRUE,FILTER('SUMMARY DATA'!F:F,'SUMMARY DATA'!D:D=$C1966)),"""")
  )
)"),"")</f>
        <v/>
      </c>
      <c r="G1966" s="2" t="str">
        <f>IFERROR(__xludf.DUMMYFUNCTION("IFERROR(
  TEXTJOIN(CHAR(10),TRUE,FILTER('SUMMARY DATA'!G:G,'SUMMARY DATA'!A:A=$A1966,'SUMMARY DATA'!C:C=$B1966)),
  IF(
    OR(
      ISNUMBER(SEARCH(""CDM CASH DEPOSIT"",$C1966)),
      ISNUMBER(SEARCH(""CASH DEPOSIT"",$C1966)),
      COUNTIF('SUMMARY D"&amp;"ATA'!D:D,$C1966)&lt;&gt;1
    ),
    """",
    IFERROR(TEXTJOIN(CHAR(10),TRUE,FILTER('SUMMARY DATA'!G:G,'SUMMARY DATA'!D:D=$C1966)),"""")
  )
)"),"")</f>
        <v/>
      </c>
      <c r="H1966" s="6" t="str">
        <f>IFERROR(__xludf.DUMMYFUNCTION("IFERROR(
  TEXTJOIN(CHAR(10),TRUE,FILTER('SUMMARY DATA'!H:H,'SUMMARY DATA'!A:A=$A1966,'SUMMARY DATA'!C:C=$B1966)),
  IF(
    OR(
      ISNUMBER(SEARCH(""CDM CASH DEPOSIT"",$C1966)),
      ISNUMBER(SEARCH(""CASH DEPOSIT"",$C1966)),
      COUNTIF('SUMMARY D"&amp;"ATA'!D:D,$C1966)&lt;&gt;1
    ),
    """",
    IFERROR(TEXTJOIN(CHAR(10),TRUE,FILTER('SUMMARY DATA'!H:H,'SUMMARY DATA'!D:D=$C1966)),"""")
  )
)"),"")</f>
        <v/>
      </c>
      <c r="I1966" s="6" t="str">
        <f>IFERROR(__xludf.DUMMYFUNCTION("IF(H1966="""","""",
SUM(ARRAYFORMULA(VALUE(SPLIT(H1966,CHAR(10)))))
)"),"")</f>
        <v/>
      </c>
      <c r="J1966" s="2" t="str">
        <f>IFERROR(__xludf.DUMMYFUNCTION("IFERROR(
  TEXTJOIN(CHAR(10),TRUE,FILTER('SUMMARY DATA'!I:I,'SUMMARY DATA'!A:A=$A1966,'SUMMARY DATA'!C:C=$B1966)),
  IF(
    OR(
      ISNUMBER(SEARCH(""CDM CASH DEPOSIT"",$C1966)),
      ISNUMBER(SEARCH(""CASH DEPOSIT"",$C1966)),
      COUNTIF('SUMMARY D"&amp;"ATA'!D:D,$C1966)&lt;&gt;1
    ),
    """",
    IFERROR(TEXTJOIN(CHAR(10),TRUE,FILTER('SUMMARY DATA'!I:I,'SUMMARY DATA'!D:D=$C1966)),"""")
  )
)"),"")</f>
        <v/>
      </c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</row>
    <row r="1967" ht="15.75" customHeight="1" spans="1:27">
      <c r="A1967" s="2"/>
      <c r="B1967" s="2"/>
      <c r="C1967" s="2"/>
      <c r="D1967" s="6"/>
      <c r="E1967" s="4" t="str">
        <f>IFERROR(__xludf.DUMMYFUNCTION("IFERROR(
  TEXTJOIN(CHAR(10),TRUE,FILTER('SUMMARY DATA'!E:E,'SUMMARY DATA'!A:A=$A1967,'SUMMARY DATA'!C:C=$B1967)),
  IF(
    OR(
      ISNUMBER(SEARCH(""CDM CASH DEPOSIT"",$C1967)),
      ISNUMBER(SEARCH(""CASH DEPOSIT"",$C1967)),
      COUNTIF('SUMMARY D"&amp;"ATA'!D:D,$C1967)&lt;&gt;1
    ),
    """",
    IFERROR(TEXTJOIN(CHAR(10),TRUE,FILTER('SUMMARY DATA'!E:E,'SUMMARY DATA'!D:D=$C1967)),"""")
  )
)"),"")</f>
        <v/>
      </c>
      <c r="F1967" s="2" t="str">
        <f>IFERROR(__xludf.DUMMYFUNCTION("IFERROR(
  TEXTJOIN(CHAR(10),TRUE,FILTER('SUMMARY DATA'!F:F,'SUMMARY DATA'!A:A=$A1967,'SUMMARY DATA'!C:C=$B1967)),
  IF(
    OR(
      ISNUMBER(SEARCH(""CDM CASH DEPOSIT"",$C1967)),
      ISNUMBER(SEARCH(""CASH DEPOSIT"",$C1967)),
      COUNTIF('SUMMARY D"&amp;"ATA'!D:D,$C1967)&lt;&gt;1
    ),
    """",
    IFERROR(TEXTJOIN(CHAR(10),TRUE,FILTER('SUMMARY DATA'!F:F,'SUMMARY DATA'!D:D=$C1967)),"""")
  )
)"),"")</f>
        <v/>
      </c>
      <c r="G1967" s="2" t="str">
        <f>IFERROR(__xludf.DUMMYFUNCTION("IFERROR(
  TEXTJOIN(CHAR(10),TRUE,FILTER('SUMMARY DATA'!G:G,'SUMMARY DATA'!A:A=$A1967,'SUMMARY DATA'!C:C=$B1967)),
  IF(
    OR(
      ISNUMBER(SEARCH(""CDM CASH DEPOSIT"",$C1967)),
      ISNUMBER(SEARCH(""CASH DEPOSIT"",$C1967)),
      COUNTIF('SUMMARY D"&amp;"ATA'!D:D,$C1967)&lt;&gt;1
    ),
    """",
    IFERROR(TEXTJOIN(CHAR(10),TRUE,FILTER('SUMMARY DATA'!G:G,'SUMMARY DATA'!D:D=$C1967)),"""")
  )
)"),"")</f>
        <v/>
      </c>
      <c r="H1967" s="6" t="str">
        <f>IFERROR(__xludf.DUMMYFUNCTION("IFERROR(
  TEXTJOIN(CHAR(10),TRUE,FILTER('SUMMARY DATA'!H:H,'SUMMARY DATA'!A:A=$A1967,'SUMMARY DATA'!C:C=$B1967)),
  IF(
    OR(
      ISNUMBER(SEARCH(""CDM CASH DEPOSIT"",$C1967)),
      ISNUMBER(SEARCH(""CASH DEPOSIT"",$C1967)),
      COUNTIF('SUMMARY D"&amp;"ATA'!D:D,$C1967)&lt;&gt;1
    ),
    """",
    IFERROR(TEXTJOIN(CHAR(10),TRUE,FILTER('SUMMARY DATA'!H:H,'SUMMARY DATA'!D:D=$C1967)),"""")
  )
)"),"")</f>
        <v/>
      </c>
      <c r="I1967" s="6" t="str">
        <f>IFERROR(__xludf.DUMMYFUNCTION("IF(H1967="""","""",
SUM(ARRAYFORMULA(VALUE(SPLIT(H1967,CHAR(10)))))
)"),"")</f>
        <v/>
      </c>
      <c r="J1967" s="2" t="str">
        <f>IFERROR(__xludf.DUMMYFUNCTION("IFERROR(
  TEXTJOIN(CHAR(10),TRUE,FILTER('SUMMARY DATA'!I:I,'SUMMARY DATA'!A:A=$A1967,'SUMMARY DATA'!C:C=$B1967)),
  IF(
    OR(
      ISNUMBER(SEARCH(""CDM CASH DEPOSIT"",$C1967)),
      ISNUMBER(SEARCH(""CASH DEPOSIT"",$C1967)),
      COUNTIF('SUMMARY D"&amp;"ATA'!D:D,$C1967)&lt;&gt;1
    ),
    """",
    IFERROR(TEXTJOIN(CHAR(10),TRUE,FILTER('SUMMARY DATA'!I:I,'SUMMARY DATA'!D:D=$C1967)),"""")
  )
)"),"")</f>
        <v/>
      </c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</row>
    <row r="1968" ht="15.75" customHeight="1" spans="1:27">
      <c r="A1968" s="2"/>
      <c r="B1968" s="2"/>
      <c r="C1968" s="2"/>
      <c r="D1968" s="6"/>
      <c r="E1968" s="4" t="str">
        <f>IFERROR(__xludf.DUMMYFUNCTION("IFERROR(
  TEXTJOIN(CHAR(10),TRUE,FILTER('SUMMARY DATA'!E:E,'SUMMARY DATA'!A:A=$A1968,'SUMMARY DATA'!C:C=$B1968)),
  IF(
    OR(
      ISNUMBER(SEARCH(""CDM CASH DEPOSIT"",$C1968)),
      ISNUMBER(SEARCH(""CASH DEPOSIT"",$C1968)),
      COUNTIF('SUMMARY D"&amp;"ATA'!D:D,$C1968)&lt;&gt;1
    ),
    """",
    IFERROR(TEXTJOIN(CHAR(10),TRUE,FILTER('SUMMARY DATA'!E:E,'SUMMARY DATA'!D:D=$C1968)),"""")
  )
)"),"")</f>
        <v/>
      </c>
      <c r="F1968" s="2" t="str">
        <f>IFERROR(__xludf.DUMMYFUNCTION("IFERROR(
  TEXTJOIN(CHAR(10),TRUE,FILTER('SUMMARY DATA'!F:F,'SUMMARY DATA'!A:A=$A1968,'SUMMARY DATA'!C:C=$B1968)),
  IF(
    OR(
      ISNUMBER(SEARCH(""CDM CASH DEPOSIT"",$C1968)),
      ISNUMBER(SEARCH(""CASH DEPOSIT"",$C1968)),
      COUNTIF('SUMMARY D"&amp;"ATA'!D:D,$C1968)&lt;&gt;1
    ),
    """",
    IFERROR(TEXTJOIN(CHAR(10),TRUE,FILTER('SUMMARY DATA'!F:F,'SUMMARY DATA'!D:D=$C1968)),"""")
  )
)"),"")</f>
        <v/>
      </c>
      <c r="G1968" s="2" t="str">
        <f>IFERROR(__xludf.DUMMYFUNCTION("IFERROR(
  TEXTJOIN(CHAR(10),TRUE,FILTER('SUMMARY DATA'!G:G,'SUMMARY DATA'!A:A=$A1968,'SUMMARY DATA'!C:C=$B1968)),
  IF(
    OR(
      ISNUMBER(SEARCH(""CDM CASH DEPOSIT"",$C1968)),
      ISNUMBER(SEARCH(""CASH DEPOSIT"",$C1968)),
      COUNTIF('SUMMARY D"&amp;"ATA'!D:D,$C1968)&lt;&gt;1
    ),
    """",
    IFERROR(TEXTJOIN(CHAR(10),TRUE,FILTER('SUMMARY DATA'!G:G,'SUMMARY DATA'!D:D=$C1968)),"""")
  )
)"),"")</f>
        <v/>
      </c>
      <c r="H1968" s="6" t="str">
        <f>IFERROR(__xludf.DUMMYFUNCTION("IFERROR(
  TEXTJOIN(CHAR(10),TRUE,FILTER('SUMMARY DATA'!H:H,'SUMMARY DATA'!A:A=$A1968,'SUMMARY DATA'!C:C=$B1968)),
  IF(
    OR(
      ISNUMBER(SEARCH(""CDM CASH DEPOSIT"",$C1968)),
      ISNUMBER(SEARCH(""CASH DEPOSIT"",$C1968)),
      COUNTIF('SUMMARY D"&amp;"ATA'!D:D,$C1968)&lt;&gt;1
    ),
    """",
    IFERROR(TEXTJOIN(CHAR(10),TRUE,FILTER('SUMMARY DATA'!H:H,'SUMMARY DATA'!D:D=$C1968)),"""")
  )
)"),"")</f>
        <v/>
      </c>
      <c r="I1968" s="6" t="str">
        <f>IFERROR(__xludf.DUMMYFUNCTION("IF(H1968="""","""",
SUM(ARRAYFORMULA(VALUE(SPLIT(H1968,CHAR(10)))))
)"),"")</f>
        <v/>
      </c>
      <c r="J1968" s="2" t="str">
        <f>IFERROR(__xludf.DUMMYFUNCTION("IFERROR(
  TEXTJOIN(CHAR(10),TRUE,FILTER('SUMMARY DATA'!I:I,'SUMMARY DATA'!A:A=$A1968,'SUMMARY DATA'!C:C=$B1968)),
  IF(
    OR(
      ISNUMBER(SEARCH(""CDM CASH DEPOSIT"",$C1968)),
      ISNUMBER(SEARCH(""CASH DEPOSIT"",$C1968)),
      COUNTIF('SUMMARY D"&amp;"ATA'!D:D,$C1968)&lt;&gt;1
    ),
    """",
    IFERROR(TEXTJOIN(CHAR(10),TRUE,FILTER('SUMMARY DATA'!I:I,'SUMMARY DATA'!D:D=$C1968)),"""")
  )
)"),"")</f>
        <v/>
      </c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</row>
    <row r="1969" ht="15.75" customHeight="1" spans="1:27">
      <c r="A1969" s="2"/>
      <c r="B1969" s="2"/>
      <c r="C1969" s="2"/>
      <c r="D1969" s="6"/>
      <c r="E1969" s="4" t="str">
        <f>IFERROR(__xludf.DUMMYFUNCTION("IFERROR(
  TEXTJOIN(CHAR(10),TRUE,FILTER('SUMMARY DATA'!E:E,'SUMMARY DATA'!A:A=$A1969,'SUMMARY DATA'!C:C=$B1969)),
  IF(
    OR(
      ISNUMBER(SEARCH(""CDM CASH DEPOSIT"",$C1969)),
      ISNUMBER(SEARCH(""CASH DEPOSIT"",$C1969)),
      COUNTIF('SUMMARY D"&amp;"ATA'!D:D,$C1969)&lt;&gt;1
    ),
    """",
    IFERROR(TEXTJOIN(CHAR(10),TRUE,FILTER('SUMMARY DATA'!E:E,'SUMMARY DATA'!D:D=$C1969)),"""")
  )
)"),"")</f>
        <v/>
      </c>
      <c r="F1969" s="2" t="str">
        <f>IFERROR(__xludf.DUMMYFUNCTION("IFERROR(
  TEXTJOIN(CHAR(10),TRUE,FILTER('SUMMARY DATA'!F:F,'SUMMARY DATA'!A:A=$A1969,'SUMMARY DATA'!C:C=$B1969)),
  IF(
    OR(
      ISNUMBER(SEARCH(""CDM CASH DEPOSIT"",$C1969)),
      ISNUMBER(SEARCH(""CASH DEPOSIT"",$C1969)),
      COUNTIF('SUMMARY D"&amp;"ATA'!D:D,$C1969)&lt;&gt;1
    ),
    """",
    IFERROR(TEXTJOIN(CHAR(10),TRUE,FILTER('SUMMARY DATA'!F:F,'SUMMARY DATA'!D:D=$C1969)),"""")
  )
)"),"")</f>
        <v/>
      </c>
      <c r="G1969" s="2" t="str">
        <f>IFERROR(__xludf.DUMMYFUNCTION("IFERROR(
  TEXTJOIN(CHAR(10),TRUE,FILTER('SUMMARY DATA'!G:G,'SUMMARY DATA'!A:A=$A1969,'SUMMARY DATA'!C:C=$B1969)),
  IF(
    OR(
      ISNUMBER(SEARCH(""CDM CASH DEPOSIT"",$C1969)),
      ISNUMBER(SEARCH(""CASH DEPOSIT"",$C1969)),
      COUNTIF('SUMMARY D"&amp;"ATA'!D:D,$C1969)&lt;&gt;1
    ),
    """",
    IFERROR(TEXTJOIN(CHAR(10),TRUE,FILTER('SUMMARY DATA'!G:G,'SUMMARY DATA'!D:D=$C1969)),"""")
  )
)"),"")</f>
        <v/>
      </c>
      <c r="H1969" s="6" t="str">
        <f>IFERROR(__xludf.DUMMYFUNCTION("IFERROR(
  TEXTJOIN(CHAR(10),TRUE,FILTER('SUMMARY DATA'!H:H,'SUMMARY DATA'!A:A=$A1969,'SUMMARY DATA'!C:C=$B1969)),
  IF(
    OR(
      ISNUMBER(SEARCH(""CDM CASH DEPOSIT"",$C1969)),
      ISNUMBER(SEARCH(""CASH DEPOSIT"",$C1969)),
      COUNTIF('SUMMARY D"&amp;"ATA'!D:D,$C1969)&lt;&gt;1
    ),
    """",
    IFERROR(TEXTJOIN(CHAR(10),TRUE,FILTER('SUMMARY DATA'!H:H,'SUMMARY DATA'!D:D=$C1969)),"""")
  )
)"),"")</f>
        <v/>
      </c>
      <c r="I1969" s="6" t="str">
        <f>IFERROR(__xludf.DUMMYFUNCTION("IF(H1969="""","""",
SUM(ARRAYFORMULA(VALUE(SPLIT(H1969,CHAR(10)))))
)"),"")</f>
        <v/>
      </c>
      <c r="J1969" s="2" t="str">
        <f>IFERROR(__xludf.DUMMYFUNCTION("IFERROR(
  TEXTJOIN(CHAR(10),TRUE,FILTER('SUMMARY DATA'!I:I,'SUMMARY DATA'!A:A=$A1969,'SUMMARY DATA'!C:C=$B1969)),
  IF(
    OR(
      ISNUMBER(SEARCH(""CDM CASH DEPOSIT"",$C1969)),
      ISNUMBER(SEARCH(""CASH DEPOSIT"",$C1969)),
      COUNTIF('SUMMARY D"&amp;"ATA'!D:D,$C1969)&lt;&gt;1
    ),
    """",
    IFERROR(TEXTJOIN(CHAR(10),TRUE,FILTER('SUMMARY DATA'!I:I,'SUMMARY DATA'!D:D=$C1969)),"""")
  )
)"),"")</f>
        <v/>
      </c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 ht="15.75" customHeight="1" spans="1:27">
      <c r="A1970" s="2"/>
      <c r="B1970" s="2"/>
      <c r="C1970" s="2"/>
      <c r="D1970" s="6"/>
      <c r="E1970" s="4" t="str">
        <f>IFERROR(__xludf.DUMMYFUNCTION("IFERROR(
  TEXTJOIN(CHAR(10),TRUE,FILTER('SUMMARY DATA'!E:E,'SUMMARY DATA'!A:A=$A1970,'SUMMARY DATA'!C:C=$B1970)),
  IF(
    OR(
      ISNUMBER(SEARCH(""CDM CASH DEPOSIT"",$C1970)),
      ISNUMBER(SEARCH(""CASH DEPOSIT"",$C1970)),
      COUNTIF('SUMMARY D"&amp;"ATA'!D:D,$C1970)&lt;&gt;1
    ),
    """",
    IFERROR(TEXTJOIN(CHAR(10),TRUE,FILTER('SUMMARY DATA'!E:E,'SUMMARY DATA'!D:D=$C1970)),"""")
  )
)"),"")</f>
        <v/>
      </c>
      <c r="F1970" s="2" t="str">
        <f>IFERROR(__xludf.DUMMYFUNCTION("IFERROR(
  TEXTJOIN(CHAR(10),TRUE,FILTER('SUMMARY DATA'!F:F,'SUMMARY DATA'!A:A=$A1970,'SUMMARY DATA'!C:C=$B1970)),
  IF(
    OR(
      ISNUMBER(SEARCH(""CDM CASH DEPOSIT"",$C1970)),
      ISNUMBER(SEARCH(""CASH DEPOSIT"",$C1970)),
      COUNTIF('SUMMARY D"&amp;"ATA'!D:D,$C1970)&lt;&gt;1
    ),
    """",
    IFERROR(TEXTJOIN(CHAR(10),TRUE,FILTER('SUMMARY DATA'!F:F,'SUMMARY DATA'!D:D=$C1970)),"""")
  )
)"),"")</f>
        <v/>
      </c>
      <c r="G1970" s="2" t="str">
        <f>IFERROR(__xludf.DUMMYFUNCTION("IFERROR(
  TEXTJOIN(CHAR(10),TRUE,FILTER('SUMMARY DATA'!G:G,'SUMMARY DATA'!A:A=$A1970,'SUMMARY DATA'!C:C=$B1970)),
  IF(
    OR(
      ISNUMBER(SEARCH(""CDM CASH DEPOSIT"",$C1970)),
      ISNUMBER(SEARCH(""CASH DEPOSIT"",$C1970)),
      COUNTIF('SUMMARY D"&amp;"ATA'!D:D,$C1970)&lt;&gt;1
    ),
    """",
    IFERROR(TEXTJOIN(CHAR(10),TRUE,FILTER('SUMMARY DATA'!G:G,'SUMMARY DATA'!D:D=$C1970)),"""")
  )
)"),"")</f>
        <v/>
      </c>
      <c r="H1970" s="6" t="str">
        <f>IFERROR(__xludf.DUMMYFUNCTION("IFERROR(
  TEXTJOIN(CHAR(10),TRUE,FILTER('SUMMARY DATA'!H:H,'SUMMARY DATA'!A:A=$A1970,'SUMMARY DATA'!C:C=$B1970)),
  IF(
    OR(
      ISNUMBER(SEARCH(""CDM CASH DEPOSIT"",$C1970)),
      ISNUMBER(SEARCH(""CASH DEPOSIT"",$C1970)),
      COUNTIF('SUMMARY D"&amp;"ATA'!D:D,$C1970)&lt;&gt;1
    ),
    """",
    IFERROR(TEXTJOIN(CHAR(10),TRUE,FILTER('SUMMARY DATA'!H:H,'SUMMARY DATA'!D:D=$C1970)),"""")
  )
)"),"")</f>
        <v/>
      </c>
      <c r="I1970" s="6" t="str">
        <f>IFERROR(__xludf.DUMMYFUNCTION("IF(H1970="""","""",
SUM(ARRAYFORMULA(VALUE(SPLIT(H1970,CHAR(10)))))
)"),"")</f>
        <v/>
      </c>
      <c r="J1970" s="2" t="str">
        <f>IFERROR(__xludf.DUMMYFUNCTION("IFERROR(
  TEXTJOIN(CHAR(10),TRUE,FILTER('SUMMARY DATA'!I:I,'SUMMARY DATA'!A:A=$A1970,'SUMMARY DATA'!C:C=$B1970)),
  IF(
    OR(
      ISNUMBER(SEARCH(""CDM CASH DEPOSIT"",$C1970)),
      ISNUMBER(SEARCH(""CASH DEPOSIT"",$C1970)),
      COUNTIF('SUMMARY D"&amp;"ATA'!D:D,$C1970)&lt;&gt;1
    ),
    """",
    IFERROR(TEXTJOIN(CHAR(10),TRUE,FILTER('SUMMARY DATA'!I:I,'SUMMARY DATA'!D:D=$C1970)),"""")
  )
)"),"")</f>
        <v/>
      </c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</row>
    <row r="1971" ht="15.75" customHeight="1" spans="1:27">
      <c r="A1971" s="2"/>
      <c r="B1971" s="2"/>
      <c r="C1971" s="2"/>
      <c r="D1971" s="6"/>
      <c r="E1971" s="4" t="str">
        <f>IFERROR(__xludf.DUMMYFUNCTION("IFERROR(
  TEXTJOIN(CHAR(10),TRUE,FILTER('SUMMARY DATA'!E:E,'SUMMARY DATA'!A:A=$A1971,'SUMMARY DATA'!C:C=$B1971)),
  IF(
    OR(
      ISNUMBER(SEARCH(""CDM CASH DEPOSIT"",$C1971)),
      ISNUMBER(SEARCH(""CASH DEPOSIT"",$C1971)),
      COUNTIF('SUMMARY D"&amp;"ATA'!D:D,$C1971)&lt;&gt;1
    ),
    """",
    IFERROR(TEXTJOIN(CHAR(10),TRUE,FILTER('SUMMARY DATA'!E:E,'SUMMARY DATA'!D:D=$C1971)),"""")
  )
)"),"")</f>
        <v/>
      </c>
      <c r="F1971" s="2" t="str">
        <f>IFERROR(__xludf.DUMMYFUNCTION("IFERROR(
  TEXTJOIN(CHAR(10),TRUE,FILTER('SUMMARY DATA'!F:F,'SUMMARY DATA'!A:A=$A1971,'SUMMARY DATA'!C:C=$B1971)),
  IF(
    OR(
      ISNUMBER(SEARCH(""CDM CASH DEPOSIT"",$C1971)),
      ISNUMBER(SEARCH(""CASH DEPOSIT"",$C1971)),
      COUNTIF('SUMMARY D"&amp;"ATA'!D:D,$C1971)&lt;&gt;1
    ),
    """",
    IFERROR(TEXTJOIN(CHAR(10),TRUE,FILTER('SUMMARY DATA'!F:F,'SUMMARY DATA'!D:D=$C1971)),"""")
  )
)"),"")</f>
        <v/>
      </c>
      <c r="G1971" s="2" t="str">
        <f>IFERROR(__xludf.DUMMYFUNCTION("IFERROR(
  TEXTJOIN(CHAR(10),TRUE,FILTER('SUMMARY DATA'!G:G,'SUMMARY DATA'!A:A=$A1971,'SUMMARY DATA'!C:C=$B1971)),
  IF(
    OR(
      ISNUMBER(SEARCH(""CDM CASH DEPOSIT"",$C1971)),
      ISNUMBER(SEARCH(""CASH DEPOSIT"",$C1971)),
      COUNTIF('SUMMARY D"&amp;"ATA'!D:D,$C1971)&lt;&gt;1
    ),
    """",
    IFERROR(TEXTJOIN(CHAR(10),TRUE,FILTER('SUMMARY DATA'!G:G,'SUMMARY DATA'!D:D=$C1971)),"""")
  )
)"),"")</f>
        <v/>
      </c>
      <c r="H1971" s="6" t="str">
        <f>IFERROR(__xludf.DUMMYFUNCTION("IFERROR(
  TEXTJOIN(CHAR(10),TRUE,FILTER('SUMMARY DATA'!H:H,'SUMMARY DATA'!A:A=$A1971,'SUMMARY DATA'!C:C=$B1971)),
  IF(
    OR(
      ISNUMBER(SEARCH(""CDM CASH DEPOSIT"",$C1971)),
      ISNUMBER(SEARCH(""CASH DEPOSIT"",$C1971)),
      COUNTIF('SUMMARY D"&amp;"ATA'!D:D,$C1971)&lt;&gt;1
    ),
    """",
    IFERROR(TEXTJOIN(CHAR(10),TRUE,FILTER('SUMMARY DATA'!H:H,'SUMMARY DATA'!D:D=$C1971)),"""")
  )
)"),"")</f>
        <v/>
      </c>
      <c r="I1971" s="6" t="str">
        <f>IFERROR(__xludf.DUMMYFUNCTION("IF(H1971="""","""",
SUM(ARRAYFORMULA(VALUE(SPLIT(H1971,CHAR(10)))))
)"),"")</f>
        <v/>
      </c>
      <c r="J1971" s="2" t="str">
        <f>IFERROR(__xludf.DUMMYFUNCTION("IFERROR(
  TEXTJOIN(CHAR(10),TRUE,FILTER('SUMMARY DATA'!I:I,'SUMMARY DATA'!A:A=$A1971,'SUMMARY DATA'!C:C=$B1971)),
  IF(
    OR(
      ISNUMBER(SEARCH(""CDM CASH DEPOSIT"",$C1971)),
      ISNUMBER(SEARCH(""CASH DEPOSIT"",$C1971)),
      COUNTIF('SUMMARY D"&amp;"ATA'!D:D,$C1971)&lt;&gt;1
    ),
    """",
    IFERROR(TEXTJOIN(CHAR(10),TRUE,FILTER('SUMMARY DATA'!I:I,'SUMMARY DATA'!D:D=$C1971)),"""")
  )
)"),"")</f>
        <v/>
      </c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</row>
    <row r="1972" ht="15.75" customHeight="1" spans="1:27">
      <c r="A1972" s="2"/>
      <c r="B1972" s="2"/>
      <c r="C1972" s="2"/>
      <c r="D1972" s="6"/>
      <c r="E1972" s="4" t="str">
        <f>IFERROR(__xludf.DUMMYFUNCTION("IFERROR(
  TEXTJOIN(CHAR(10),TRUE,FILTER('SUMMARY DATA'!E:E,'SUMMARY DATA'!A:A=$A1972,'SUMMARY DATA'!C:C=$B1972)),
  IF(
    OR(
      ISNUMBER(SEARCH(""CDM CASH DEPOSIT"",$C1972)),
      ISNUMBER(SEARCH(""CASH DEPOSIT"",$C1972)),
      COUNTIF('SUMMARY D"&amp;"ATA'!D:D,$C1972)&lt;&gt;1
    ),
    """",
    IFERROR(TEXTJOIN(CHAR(10),TRUE,FILTER('SUMMARY DATA'!E:E,'SUMMARY DATA'!D:D=$C1972)),"""")
  )
)"),"")</f>
        <v/>
      </c>
      <c r="F1972" s="2" t="str">
        <f>IFERROR(__xludf.DUMMYFUNCTION("IFERROR(
  TEXTJOIN(CHAR(10),TRUE,FILTER('SUMMARY DATA'!F:F,'SUMMARY DATA'!A:A=$A1972,'SUMMARY DATA'!C:C=$B1972)),
  IF(
    OR(
      ISNUMBER(SEARCH(""CDM CASH DEPOSIT"",$C1972)),
      ISNUMBER(SEARCH(""CASH DEPOSIT"",$C1972)),
      COUNTIF('SUMMARY D"&amp;"ATA'!D:D,$C1972)&lt;&gt;1
    ),
    """",
    IFERROR(TEXTJOIN(CHAR(10),TRUE,FILTER('SUMMARY DATA'!F:F,'SUMMARY DATA'!D:D=$C1972)),"""")
  )
)"),"")</f>
        <v/>
      </c>
      <c r="G1972" s="2" t="str">
        <f>IFERROR(__xludf.DUMMYFUNCTION("IFERROR(
  TEXTJOIN(CHAR(10),TRUE,FILTER('SUMMARY DATA'!G:G,'SUMMARY DATA'!A:A=$A1972,'SUMMARY DATA'!C:C=$B1972)),
  IF(
    OR(
      ISNUMBER(SEARCH(""CDM CASH DEPOSIT"",$C1972)),
      ISNUMBER(SEARCH(""CASH DEPOSIT"",$C1972)),
      COUNTIF('SUMMARY D"&amp;"ATA'!D:D,$C1972)&lt;&gt;1
    ),
    """",
    IFERROR(TEXTJOIN(CHAR(10),TRUE,FILTER('SUMMARY DATA'!G:G,'SUMMARY DATA'!D:D=$C1972)),"""")
  )
)"),"")</f>
        <v/>
      </c>
      <c r="H1972" s="6" t="str">
        <f>IFERROR(__xludf.DUMMYFUNCTION("IFERROR(
  TEXTJOIN(CHAR(10),TRUE,FILTER('SUMMARY DATA'!H:H,'SUMMARY DATA'!A:A=$A1972,'SUMMARY DATA'!C:C=$B1972)),
  IF(
    OR(
      ISNUMBER(SEARCH(""CDM CASH DEPOSIT"",$C1972)),
      ISNUMBER(SEARCH(""CASH DEPOSIT"",$C1972)),
      COUNTIF('SUMMARY D"&amp;"ATA'!D:D,$C1972)&lt;&gt;1
    ),
    """",
    IFERROR(TEXTJOIN(CHAR(10),TRUE,FILTER('SUMMARY DATA'!H:H,'SUMMARY DATA'!D:D=$C1972)),"""")
  )
)"),"")</f>
        <v/>
      </c>
      <c r="I1972" s="6" t="str">
        <f>IFERROR(__xludf.DUMMYFUNCTION("IF(H1972="""","""",
SUM(ARRAYFORMULA(VALUE(SPLIT(H1972,CHAR(10)))))
)"),"")</f>
        <v/>
      </c>
      <c r="J1972" s="2" t="str">
        <f>IFERROR(__xludf.DUMMYFUNCTION("IFERROR(
  TEXTJOIN(CHAR(10),TRUE,FILTER('SUMMARY DATA'!I:I,'SUMMARY DATA'!A:A=$A1972,'SUMMARY DATA'!C:C=$B1972)),
  IF(
    OR(
      ISNUMBER(SEARCH(""CDM CASH DEPOSIT"",$C1972)),
      ISNUMBER(SEARCH(""CASH DEPOSIT"",$C1972)),
      COUNTIF('SUMMARY D"&amp;"ATA'!D:D,$C1972)&lt;&gt;1
    ),
    """",
    IFERROR(TEXTJOIN(CHAR(10),TRUE,FILTER('SUMMARY DATA'!I:I,'SUMMARY DATA'!D:D=$C1972)),"""")
  )
)"),"")</f>
        <v/>
      </c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</row>
    <row r="1973" ht="15.75" customHeight="1" spans="1:27">
      <c r="A1973" s="2"/>
      <c r="B1973" s="2"/>
      <c r="C1973" s="2"/>
      <c r="D1973" s="6"/>
      <c r="E1973" s="4" t="str">
        <f>IFERROR(__xludf.DUMMYFUNCTION("IFERROR(
  TEXTJOIN(CHAR(10),TRUE,FILTER('SUMMARY DATA'!E:E,'SUMMARY DATA'!A:A=$A1973,'SUMMARY DATA'!C:C=$B1973)),
  IF(
    OR(
      ISNUMBER(SEARCH(""CDM CASH DEPOSIT"",$C1973)),
      ISNUMBER(SEARCH(""CASH DEPOSIT"",$C1973)),
      COUNTIF('SUMMARY D"&amp;"ATA'!D:D,$C1973)&lt;&gt;1
    ),
    """",
    IFERROR(TEXTJOIN(CHAR(10),TRUE,FILTER('SUMMARY DATA'!E:E,'SUMMARY DATA'!D:D=$C1973)),"""")
  )
)"),"")</f>
        <v/>
      </c>
      <c r="F1973" s="2" t="str">
        <f>IFERROR(__xludf.DUMMYFUNCTION("IFERROR(
  TEXTJOIN(CHAR(10),TRUE,FILTER('SUMMARY DATA'!F:F,'SUMMARY DATA'!A:A=$A1973,'SUMMARY DATA'!C:C=$B1973)),
  IF(
    OR(
      ISNUMBER(SEARCH(""CDM CASH DEPOSIT"",$C1973)),
      ISNUMBER(SEARCH(""CASH DEPOSIT"",$C1973)),
      COUNTIF('SUMMARY D"&amp;"ATA'!D:D,$C1973)&lt;&gt;1
    ),
    """",
    IFERROR(TEXTJOIN(CHAR(10),TRUE,FILTER('SUMMARY DATA'!F:F,'SUMMARY DATA'!D:D=$C1973)),"""")
  )
)"),"")</f>
        <v/>
      </c>
      <c r="G1973" s="2" t="str">
        <f>IFERROR(__xludf.DUMMYFUNCTION("IFERROR(
  TEXTJOIN(CHAR(10),TRUE,FILTER('SUMMARY DATA'!G:G,'SUMMARY DATA'!A:A=$A1973,'SUMMARY DATA'!C:C=$B1973)),
  IF(
    OR(
      ISNUMBER(SEARCH(""CDM CASH DEPOSIT"",$C1973)),
      ISNUMBER(SEARCH(""CASH DEPOSIT"",$C1973)),
      COUNTIF('SUMMARY D"&amp;"ATA'!D:D,$C1973)&lt;&gt;1
    ),
    """",
    IFERROR(TEXTJOIN(CHAR(10),TRUE,FILTER('SUMMARY DATA'!G:G,'SUMMARY DATA'!D:D=$C1973)),"""")
  )
)"),"")</f>
        <v/>
      </c>
      <c r="H1973" s="6" t="str">
        <f>IFERROR(__xludf.DUMMYFUNCTION("IFERROR(
  TEXTJOIN(CHAR(10),TRUE,FILTER('SUMMARY DATA'!H:H,'SUMMARY DATA'!A:A=$A1973,'SUMMARY DATA'!C:C=$B1973)),
  IF(
    OR(
      ISNUMBER(SEARCH(""CDM CASH DEPOSIT"",$C1973)),
      ISNUMBER(SEARCH(""CASH DEPOSIT"",$C1973)),
      COUNTIF('SUMMARY D"&amp;"ATA'!D:D,$C1973)&lt;&gt;1
    ),
    """",
    IFERROR(TEXTJOIN(CHAR(10),TRUE,FILTER('SUMMARY DATA'!H:H,'SUMMARY DATA'!D:D=$C1973)),"""")
  )
)"),"")</f>
        <v/>
      </c>
      <c r="I1973" s="6" t="str">
        <f>IFERROR(__xludf.DUMMYFUNCTION("IF(H1973="""","""",
SUM(ARRAYFORMULA(VALUE(SPLIT(H1973,CHAR(10)))))
)"),"")</f>
        <v/>
      </c>
      <c r="J1973" s="2" t="str">
        <f>IFERROR(__xludf.DUMMYFUNCTION("IFERROR(
  TEXTJOIN(CHAR(10),TRUE,FILTER('SUMMARY DATA'!I:I,'SUMMARY DATA'!A:A=$A1973,'SUMMARY DATA'!C:C=$B1973)),
  IF(
    OR(
      ISNUMBER(SEARCH(""CDM CASH DEPOSIT"",$C1973)),
      ISNUMBER(SEARCH(""CASH DEPOSIT"",$C1973)),
      COUNTIF('SUMMARY D"&amp;"ATA'!D:D,$C1973)&lt;&gt;1
    ),
    """",
    IFERROR(TEXTJOIN(CHAR(10),TRUE,FILTER('SUMMARY DATA'!I:I,'SUMMARY DATA'!D:D=$C1973)),"""")
  )
)"),"")</f>
        <v/>
      </c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</row>
    <row r="1974" ht="15.75" customHeight="1" spans="1:27">
      <c r="A1974" s="2"/>
      <c r="B1974" s="2"/>
      <c r="C1974" s="2"/>
      <c r="D1974" s="6"/>
      <c r="E1974" s="4" t="str">
        <f>IFERROR(__xludf.DUMMYFUNCTION("IFERROR(
  TEXTJOIN(CHAR(10),TRUE,FILTER('SUMMARY DATA'!E:E,'SUMMARY DATA'!A:A=$A1974,'SUMMARY DATA'!C:C=$B1974)),
  IF(
    OR(
      ISNUMBER(SEARCH(""CDM CASH DEPOSIT"",$C1974)),
      ISNUMBER(SEARCH(""CASH DEPOSIT"",$C1974)),
      COUNTIF('SUMMARY D"&amp;"ATA'!D:D,$C1974)&lt;&gt;1
    ),
    """",
    IFERROR(TEXTJOIN(CHAR(10),TRUE,FILTER('SUMMARY DATA'!E:E,'SUMMARY DATA'!D:D=$C1974)),"""")
  )
)"),"")</f>
        <v/>
      </c>
      <c r="F1974" s="2" t="str">
        <f>IFERROR(__xludf.DUMMYFUNCTION("IFERROR(
  TEXTJOIN(CHAR(10),TRUE,FILTER('SUMMARY DATA'!F:F,'SUMMARY DATA'!A:A=$A1974,'SUMMARY DATA'!C:C=$B1974)),
  IF(
    OR(
      ISNUMBER(SEARCH(""CDM CASH DEPOSIT"",$C1974)),
      ISNUMBER(SEARCH(""CASH DEPOSIT"",$C1974)),
      COUNTIF('SUMMARY D"&amp;"ATA'!D:D,$C1974)&lt;&gt;1
    ),
    """",
    IFERROR(TEXTJOIN(CHAR(10),TRUE,FILTER('SUMMARY DATA'!F:F,'SUMMARY DATA'!D:D=$C1974)),"""")
  )
)"),"")</f>
        <v/>
      </c>
      <c r="G1974" s="2" t="str">
        <f>IFERROR(__xludf.DUMMYFUNCTION("IFERROR(
  TEXTJOIN(CHAR(10),TRUE,FILTER('SUMMARY DATA'!G:G,'SUMMARY DATA'!A:A=$A1974,'SUMMARY DATA'!C:C=$B1974)),
  IF(
    OR(
      ISNUMBER(SEARCH(""CDM CASH DEPOSIT"",$C1974)),
      ISNUMBER(SEARCH(""CASH DEPOSIT"",$C1974)),
      COUNTIF('SUMMARY D"&amp;"ATA'!D:D,$C1974)&lt;&gt;1
    ),
    """",
    IFERROR(TEXTJOIN(CHAR(10),TRUE,FILTER('SUMMARY DATA'!G:G,'SUMMARY DATA'!D:D=$C1974)),"""")
  )
)"),"")</f>
        <v/>
      </c>
      <c r="H1974" s="6" t="str">
        <f>IFERROR(__xludf.DUMMYFUNCTION("IFERROR(
  TEXTJOIN(CHAR(10),TRUE,FILTER('SUMMARY DATA'!H:H,'SUMMARY DATA'!A:A=$A1974,'SUMMARY DATA'!C:C=$B1974)),
  IF(
    OR(
      ISNUMBER(SEARCH(""CDM CASH DEPOSIT"",$C1974)),
      ISNUMBER(SEARCH(""CASH DEPOSIT"",$C1974)),
      COUNTIF('SUMMARY D"&amp;"ATA'!D:D,$C1974)&lt;&gt;1
    ),
    """",
    IFERROR(TEXTJOIN(CHAR(10),TRUE,FILTER('SUMMARY DATA'!H:H,'SUMMARY DATA'!D:D=$C1974)),"""")
  )
)"),"")</f>
        <v/>
      </c>
      <c r="I1974" s="6" t="str">
        <f>IFERROR(__xludf.DUMMYFUNCTION("IF(H1974="""","""",
SUM(ARRAYFORMULA(VALUE(SPLIT(H1974,CHAR(10)))))
)"),"")</f>
        <v/>
      </c>
      <c r="J1974" s="2" t="str">
        <f>IFERROR(__xludf.DUMMYFUNCTION("IFERROR(
  TEXTJOIN(CHAR(10),TRUE,FILTER('SUMMARY DATA'!I:I,'SUMMARY DATA'!A:A=$A1974,'SUMMARY DATA'!C:C=$B1974)),
  IF(
    OR(
      ISNUMBER(SEARCH(""CDM CASH DEPOSIT"",$C1974)),
      ISNUMBER(SEARCH(""CASH DEPOSIT"",$C1974)),
      COUNTIF('SUMMARY D"&amp;"ATA'!D:D,$C1974)&lt;&gt;1
    ),
    """",
    IFERROR(TEXTJOIN(CHAR(10),TRUE,FILTER('SUMMARY DATA'!I:I,'SUMMARY DATA'!D:D=$C1974)),"""")
  )
)"),"")</f>
        <v/>
      </c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</row>
    <row r="1975" ht="15.75" customHeight="1" spans="1:27">
      <c r="A1975" s="2"/>
      <c r="B1975" s="2"/>
      <c r="C1975" s="2"/>
      <c r="D1975" s="6"/>
      <c r="E1975" s="4" t="str">
        <f>IFERROR(__xludf.DUMMYFUNCTION("IFERROR(
  TEXTJOIN(CHAR(10),TRUE,FILTER('SUMMARY DATA'!E:E,'SUMMARY DATA'!A:A=$A1975,'SUMMARY DATA'!C:C=$B1975)),
  IF(
    OR(
      ISNUMBER(SEARCH(""CDM CASH DEPOSIT"",$C1975)),
      ISNUMBER(SEARCH(""CASH DEPOSIT"",$C1975)),
      COUNTIF('SUMMARY D"&amp;"ATA'!D:D,$C1975)&lt;&gt;1
    ),
    """",
    IFERROR(TEXTJOIN(CHAR(10),TRUE,FILTER('SUMMARY DATA'!E:E,'SUMMARY DATA'!D:D=$C1975)),"""")
  )
)"),"")</f>
        <v/>
      </c>
      <c r="F1975" s="2" t="str">
        <f>IFERROR(__xludf.DUMMYFUNCTION("IFERROR(
  TEXTJOIN(CHAR(10),TRUE,FILTER('SUMMARY DATA'!F:F,'SUMMARY DATA'!A:A=$A1975,'SUMMARY DATA'!C:C=$B1975)),
  IF(
    OR(
      ISNUMBER(SEARCH(""CDM CASH DEPOSIT"",$C1975)),
      ISNUMBER(SEARCH(""CASH DEPOSIT"",$C1975)),
      COUNTIF('SUMMARY D"&amp;"ATA'!D:D,$C1975)&lt;&gt;1
    ),
    """",
    IFERROR(TEXTJOIN(CHAR(10),TRUE,FILTER('SUMMARY DATA'!F:F,'SUMMARY DATA'!D:D=$C1975)),"""")
  )
)"),"")</f>
        <v/>
      </c>
      <c r="G1975" s="2" t="str">
        <f>IFERROR(__xludf.DUMMYFUNCTION("IFERROR(
  TEXTJOIN(CHAR(10),TRUE,FILTER('SUMMARY DATA'!G:G,'SUMMARY DATA'!A:A=$A1975,'SUMMARY DATA'!C:C=$B1975)),
  IF(
    OR(
      ISNUMBER(SEARCH(""CDM CASH DEPOSIT"",$C1975)),
      ISNUMBER(SEARCH(""CASH DEPOSIT"",$C1975)),
      COUNTIF('SUMMARY D"&amp;"ATA'!D:D,$C1975)&lt;&gt;1
    ),
    """",
    IFERROR(TEXTJOIN(CHAR(10),TRUE,FILTER('SUMMARY DATA'!G:G,'SUMMARY DATA'!D:D=$C1975)),"""")
  )
)"),"")</f>
        <v/>
      </c>
      <c r="H1975" s="6" t="str">
        <f>IFERROR(__xludf.DUMMYFUNCTION("IFERROR(
  TEXTJOIN(CHAR(10),TRUE,FILTER('SUMMARY DATA'!H:H,'SUMMARY DATA'!A:A=$A1975,'SUMMARY DATA'!C:C=$B1975)),
  IF(
    OR(
      ISNUMBER(SEARCH(""CDM CASH DEPOSIT"",$C1975)),
      ISNUMBER(SEARCH(""CASH DEPOSIT"",$C1975)),
      COUNTIF('SUMMARY D"&amp;"ATA'!D:D,$C1975)&lt;&gt;1
    ),
    """",
    IFERROR(TEXTJOIN(CHAR(10),TRUE,FILTER('SUMMARY DATA'!H:H,'SUMMARY DATA'!D:D=$C1975)),"""")
  )
)"),"")</f>
        <v/>
      </c>
      <c r="I1975" s="6" t="str">
        <f>IFERROR(__xludf.DUMMYFUNCTION("IF(H1975="""","""",
SUM(ARRAYFORMULA(VALUE(SPLIT(H1975,CHAR(10)))))
)"),"")</f>
        <v/>
      </c>
      <c r="J1975" s="2" t="str">
        <f>IFERROR(__xludf.DUMMYFUNCTION("IFERROR(
  TEXTJOIN(CHAR(10),TRUE,FILTER('SUMMARY DATA'!I:I,'SUMMARY DATA'!A:A=$A1975,'SUMMARY DATA'!C:C=$B1975)),
  IF(
    OR(
      ISNUMBER(SEARCH(""CDM CASH DEPOSIT"",$C1975)),
      ISNUMBER(SEARCH(""CASH DEPOSIT"",$C1975)),
      COUNTIF('SUMMARY D"&amp;"ATA'!D:D,$C1975)&lt;&gt;1
    ),
    """",
    IFERROR(TEXTJOIN(CHAR(10),TRUE,FILTER('SUMMARY DATA'!I:I,'SUMMARY DATA'!D:D=$C1975)),"""")
  )
)"),"")</f>
        <v/>
      </c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</row>
    <row r="1976" ht="15.75" customHeight="1" spans="1:27">
      <c r="A1976" s="2"/>
      <c r="B1976" s="2"/>
      <c r="C1976" s="2"/>
      <c r="D1976" s="6"/>
      <c r="E1976" s="4" t="str">
        <f>IFERROR(__xludf.DUMMYFUNCTION("IFERROR(
  TEXTJOIN(CHAR(10),TRUE,FILTER('SUMMARY DATA'!E:E,'SUMMARY DATA'!A:A=$A1976,'SUMMARY DATA'!C:C=$B1976)),
  IF(
    OR(
      ISNUMBER(SEARCH(""CDM CASH DEPOSIT"",$C1976)),
      ISNUMBER(SEARCH(""CASH DEPOSIT"",$C1976)),
      COUNTIF('SUMMARY D"&amp;"ATA'!D:D,$C1976)&lt;&gt;1
    ),
    """",
    IFERROR(TEXTJOIN(CHAR(10),TRUE,FILTER('SUMMARY DATA'!E:E,'SUMMARY DATA'!D:D=$C1976)),"""")
  )
)"),"")</f>
        <v/>
      </c>
      <c r="F1976" s="2" t="str">
        <f>IFERROR(__xludf.DUMMYFUNCTION("IFERROR(
  TEXTJOIN(CHAR(10),TRUE,FILTER('SUMMARY DATA'!F:F,'SUMMARY DATA'!A:A=$A1976,'SUMMARY DATA'!C:C=$B1976)),
  IF(
    OR(
      ISNUMBER(SEARCH(""CDM CASH DEPOSIT"",$C1976)),
      ISNUMBER(SEARCH(""CASH DEPOSIT"",$C1976)),
      COUNTIF('SUMMARY D"&amp;"ATA'!D:D,$C1976)&lt;&gt;1
    ),
    """",
    IFERROR(TEXTJOIN(CHAR(10),TRUE,FILTER('SUMMARY DATA'!F:F,'SUMMARY DATA'!D:D=$C1976)),"""")
  )
)"),"")</f>
        <v/>
      </c>
      <c r="G1976" s="2" t="str">
        <f>IFERROR(__xludf.DUMMYFUNCTION("IFERROR(
  TEXTJOIN(CHAR(10),TRUE,FILTER('SUMMARY DATA'!G:G,'SUMMARY DATA'!A:A=$A1976,'SUMMARY DATA'!C:C=$B1976)),
  IF(
    OR(
      ISNUMBER(SEARCH(""CDM CASH DEPOSIT"",$C1976)),
      ISNUMBER(SEARCH(""CASH DEPOSIT"",$C1976)),
      COUNTIF('SUMMARY D"&amp;"ATA'!D:D,$C1976)&lt;&gt;1
    ),
    """",
    IFERROR(TEXTJOIN(CHAR(10),TRUE,FILTER('SUMMARY DATA'!G:G,'SUMMARY DATA'!D:D=$C1976)),"""")
  )
)"),"")</f>
        <v/>
      </c>
      <c r="H1976" s="6" t="str">
        <f>IFERROR(__xludf.DUMMYFUNCTION("IFERROR(
  TEXTJOIN(CHAR(10),TRUE,FILTER('SUMMARY DATA'!H:H,'SUMMARY DATA'!A:A=$A1976,'SUMMARY DATA'!C:C=$B1976)),
  IF(
    OR(
      ISNUMBER(SEARCH(""CDM CASH DEPOSIT"",$C1976)),
      ISNUMBER(SEARCH(""CASH DEPOSIT"",$C1976)),
      COUNTIF('SUMMARY D"&amp;"ATA'!D:D,$C1976)&lt;&gt;1
    ),
    """",
    IFERROR(TEXTJOIN(CHAR(10),TRUE,FILTER('SUMMARY DATA'!H:H,'SUMMARY DATA'!D:D=$C1976)),"""")
  )
)"),"")</f>
        <v/>
      </c>
      <c r="I1976" s="6" t="str">
        <f>IFERROR(__xludf.DUMMYFUNCTION("IF(H1976="""","""",
SUM(ARRAYFORMULA(VALUE(SPLIT(H1976,CHAR(10)))))
)"),"")</f>
        <v/>
      </c>
      <c r="J1976" s="2" t="str">
        <f>IFERROR(__xludf.DUMMYFUNCTION("IFERROR(
  TEXTJOIN(CHAR(10),TRUE,FILTER('SUMMARY DATA'!I:I,'SUMMARY DATA'!A:A=$A1976,'SUMMARY DATA'!C:C=$B1976)),
  IF(
    OR(
      ISNUMBER(SEARCH(""CDM CASH DEPOSIT"",$C1976)),
      ISNUMBER(SEARCH(""CASH DEPOSIT"",$C1976)),
      COUNTIF('SUMMARY D"&amp;"ATA'!D:D,$C1976)&lt;&gt;1
    ),
    """",
    IFERROR(TEXTJOIN(CHAR(10),TRUE,FILTER('SUMMARY DATA'!I:I,'SUMMARY DATA'!D:D=$C1976)),"""")
  )
)"),"")</f>
        <v/>
      </c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</row>
    <row r="1977" ht="15.75" customHeight="1" spans="1:27">
      <c r="A1977" s="2"/>
      <c r="B1977" s="2"/>
      <c r="C1977" s="2"/>
      <c r="D1977" s="6"/>
      <c r="E1977" s="4" t="str">
        <f>IFERROR(__xludf.DUMMYFUNCTION("IFERROR(
  TEXTJOIN(CHAR(10),TRUE,FILTER('SUMMARY DATA'!E:E,'SUMMARY DATA'!A:A=$A1977,'SUMMARY DATA'!C:C=$B1977)),
  IF(
    OR(
      ISNUMBER(SEARCH(""CDM CASH DEPOSIT"",$C1977)),
      ISNUMBER(SEARCH(""CASH DEPOSIT"",$C1977)),
      COUNTIF('SUMMARY D"&amp;"ATA'!D:D,$C1977)&lt;&gt;1
    ),
    """",
    IFERROR(TEXTJOIN(CHAR(10),TRUE,FILTER('SUMMARY DATA'!E:E,'SUMMARY DATA'!D:D=$C1977)),"""")
  )
)"),"")</f>
        <v/>
      </c>
      <c r="F1977" s="2" t="str">
        <f>IFERROR(__xludf.DUMMYFUNCTION("IFERROR(
  TEXTJOIN(CHAR(10),TRUE,FILTER('SUMMARY DATA'!F:F,'SUMMARY DATA'!A:A=$A1977,'SUMMARY DATA'!C:C=$B1977)),
  IF(
    OR(
      ISNUMBER(SEARCH(""CDM CASH DEPOSIT"",$C1977)),
      ISNUMBER(SEARCH(""CASH DEPOSIT"",$C1977)),
      COUNTIF('SUMMARY D"&amp;"ATA'!D:D,$C1977)&lt;&gt;1
    ),
    """",
    IFERROR(TEXTJOIN(CHAR(10),TRUE,FILTER('SUMMARY DATA'!F:F,'SUMMARY DATA'!D:D=$C1977)),"""")
  )
)"),"")</f>
        <v/>
      </c>
      <c r="G1977" s="2" t="str">
        <f>IFERROR(__xludf.DUMMYFUNCTION("IFERROR(
  TEXTJOIN(CHAR(10),TRUE,FILTER('SUMMARY DATA'!G:G,'SUMMARY DATA'!A:A=$A1977,'SUMMARY DATA'!C:C=$B1977)),
  IF(
    OR(
      ISNUMBER(SEARCH(""CDM CASH DEPOSIT"",$C1977)),
      ISNUMBER(SEARCH(""CASH DEPOSIT"",$C1977)),
      COUNTIF('SUMMARY D"&amp;"ATA'!D:D,$C1977)&lt;&gt;1
    ),
    """",
    IFERROR(TEXTJOIN(CHAR(10),TRUE,FILTER('SUMMARY DATA'!G:G,'SUMMARY DATA'!D:D=$C1977)),"""")
  )
)"),"")</f>
        <v/>
      </c>
      <c r="H1977" s="6" t="str">
        <f>IFERROR(__xludf.DUMMYFUNCTION("IFERROR(
  TEXTJOIN(CHAR(10),TRUE,FILTER('SUMMARY DATA'!H:H,'SUMMARY DATA'!A:A=$A1977,'SUMMARY DATA'!C:C=$B1977)),
  IF(
    OR(
      ISNUMBER(SEARCH(""CDM CASH DEPOSIT"",$C1977)),
      ISNUMBER(SEARCH(""CASH DEPOSIT"",$C1977)),
      COUNTIF('SUMMARY D"&amp;"ATA'!D:D,$C1977)&lt;&gt;1
    ),
    """",
    IFERROR(TEXTJOIN(CHAR(10),TRUE,FILTER('SUMMARY DATA'!H:H,'SUMMARY DATA'!D:D=$C1977)),"""")
  )
)"),"")</f>
        <v/>
      </c>
      <c r="I1977" s="6" t="str">
        <f>IFERROR(__xludf.DUMMYFUNCTION("IF(H1977="""","""",
SUM(ARRAYFORMULA(VALUE(SPLIT(H1977,CHAR(10)))))
)"),"")</f>
        <v/>
      </c>
      <c r="J1977" s="2" t="str">
        <f>IFERROR(__xludf.DUMMYFUNCTION("IFERROR(
  TEXTJOIN(CHAR(10),TRUE,FILTER('SUMMARY DATA'!I:I,'SUMMARY DATA'!A:A=$A1977,'SUMMARY DATA'!C:C=$B1977)),
  IF(
    OR(
      ISNUMBER(SEARCH(""CDM CASH DEPOSIT"",$C1977)),
      ISNUMBER(SEARCH(""CASH DEPOSIT"",$C1977)),
      COUNTIF('SUMMARY D"&amp;"ATA'!D:D,$C1977)&lt;&gt;1
    ),
    """",
    IFERROR(TEXTJOIN(CHAR(10),TRUE,FILTER('SUMMARY DATA'!I:I,'SUMMARY DATA'!D:D=$C1977)),"""")
  )
)"),"")</f>
        <v/>
      </c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</row>
    <row r="1978" ht="15.75" customHeight="1" spans="1:27">
      <c r="A1978" s="2"/>
      <c r="B1978" s="2"/>
      <c r="C1978" s="2"/>
      <c r="D1978" s="6"/>
      <c r="E1978" s="4" t="str">
        <f>IFERROR(__xludf.DUMMYFUNCTION("IFERROR(
  TEXTJOIN(CHAR(10),TRUE,FILTER('SUMMARY DATA'!E:E,'SUMMARY DATA'!A:A=$A1978,'SUMMARY DATA'!C:C=$B1978)),
  IF(
    OR(
      ISNUMBER(SEARCH(""CDM CASH DEPOSIT"",$C1978)),
      ISNUMBER(SEARCH(""CASH DEPOSIT"",$C1978)),
      COUNTIF('SUMMARY D"&amp;"ATA'!D:D,$C1978)&lt;&gt;1
    ),
    """",
    IFERROR(TEXTJOIN(CHAR(10),TRUE,FILTER('SUMMARY DATA'!E:E,'SUMMARY DATA'!D:D=$C1978)),"""")
  )
)"),"")</f>
        <v/>
      </c>
      <c r="F1978" s="2" t="str">
        <f>IFERROR(__xludf.DUMMYFUNCTION("IFERROR(
  TEXTJOIN(CHAR(10),TRUE,FILTER('SUMMARY DATA'!F:F,'SUMMARY DATA'!A:A=$A1978,'SUMMARY DATA'!C:C=$B1978)),
  IF(
    OR(
      ISNUMBER(SEARCH(""CDM CASH DEPOSIT"",$C1978)),
      ISNUMBER(SEARCH(""CASH DEPOSIT"",$C1978)),
      COUNTIF('SUMMARY D"&amp;"ATA'!D:D,$C1978)&lt;&gt;1
    ),
    """",
    IFERROR(TEXTJOIN(CHAR(10),TRUE,FILTER('SUMMARY DATA'!F:F,'SUMMARY DATA'!D:D=$C1978)),"""")
  )
)"),"")</f>
        <v/>
      </c>
      <c r="G1978" s="2" t="str">
        <f>IFERROR(__xludf.DUMMYFUNCTION("IFERROR(
  TEXTJOIN(CHAR(10),TRUE,FILTER('SUMMARY DATA'!G:G,'SUMMARY DATA'!A:A=$A1978,'SUMMARY DATA'!C:C=$B1978)),
  IF(
    OR(
      ISNUMBER(SEARCH(""CDM CASH DEPOSIT"",$C1978)),
      ISNUMBER(SEARCH(""CASH DEPOSIT"",$C1978)),
      COUNTIF('SUMMARY D"&amp;"ATA'!D:D,$C1978)&lt;&gt;1
    ),
    """",
    IFERROR(TEXTJOIN(CHAR(10),TRUE,FILTER('SUMMARY DATA'!G:G,'SUMMARY DATA'!D:D=$C1978)),"""")
  )
)"),"")</f>
        <v/>
      </c>
      <c r="H1978" s="6" t="str">
        <f>IFERROR(__xludf.DUMMYFUNCTION("IFERROR(
  TEXTJOIN(CHAR(10),TRUE,FILTER('SUMMARY DATA'!H:H,'SUMMARY DATA'!A:A=$A1978,'SUMMARY DATA'!C:C=$B1978)),
  IF(
    OR(
      ISNUMBER(SEARCH(""CDM CASH DEPOSIT"",$C1978)),
      ISNUMBER(SEARCH(""CASH DEPOSIT"",$C1978)),
      COUNTIF('SUMMARY D"&amp;"ATA'!D:D,$C1978)&lt;&gt;1
    ),
    """",
    IFERROR(TEXTJOIN(CHAR(10),TRUE,FILTER('SUMMARY DATA'!H:H,'SUMMARY DATA'!D:D=$C1978)),"""")
  )
)"),"")</f>
        <v/>
      </c>
      <c r="I1978" s="6" t="str">
        <f>IFERROR(__xludf.DUMMYFUNCTION("IF(H1978="""","""",
SUM(ARRAYFORMULA(VALUE(SPLIT(H1978,CHAR(10)))))
)"),"")</f>
        <v/>
      </c>
      <c r="J1978" s="2" t="str">
        <f>IFERROR(__xludf.DUMMYFUNCTION("IFERROR(
  TEXTJOIN(CHAR(10),TRUE,FILTER('SUMMARY DATA'!I:I,'SUMMARY DATA'!A:A=$A1978,'SUMMARY DATA'!C:C=$B1978)),
  IF(
    OR(
      ISNUMBER(SEARCH(""CDM CASH DEPOSIT"",$C1978)),
      ISNUMBER(SEARCH(""CASH DEPOSIT"",$C1978)),
      COUNTIF('SUMMARY D"&amp;"ATA'!D:D,$C1978)&lt;&gt;1
    ),
    """",
    IFERROR(TEXTJOIN(CHAR(10),TRUE,FILTER('SUMMARY DATA'!I:I,'SUMMARY DATA'!D:D=$C1978)),"""")
  )
)"),"")</f>
        <v/>
      </c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</row>
    <row r="1979" ht="15.75" customHeight="1" spans="1:27">
      <c r="A1979" s="2"/>
      <c r="B1979" s="2"/>
      <c r="C1979" s="2"/>
      <c r="D1979" s="6"/>
      <c r="E1979" s="4" t="str">
        <f>IFERROR(__xludf.DUMMYFUNCTION("IFERROR(
  TEXTJOIN(CHAR(10),TRUE,FILTER('SUMMARY DATA'!E:E,'SUMMARY DATA'!A:A=$A1979,'SUMMARY DATA'!C:C=$B1979)),
  IF(
    OR(
      ISNUMBER(SEARCH(""CDM CASH DEPOSIT"",$C1979)),
      ISNUMBER(SEARCH(""CASH DEPOSIT"",$C1979)),
      COUNTIF('SUMMARY D"&amp;"ATA'!D:D,$C1979)&lt;&gt;1
    ),
    """",
    IFERROR(TEXTJOIN(CHAR(10),TRUE,FILTER('SUMMARY DATA'!E:E,'SUMMARY DATA'!D:D=$C1979)),"""")
  )
)"),"")</f>
        <v/>
      </c>
      <c r="F1979" s="2" t="str">
        <f>IFERROR(__xludf.DUMMYFUNCTION("IFERROR(
  TEXTJOIN(CHAR(10),TRUE,FILTER('SUMMARY DATA'!F:F,'SUMMARY DATA'!A:A=$A1979,'SUMMARY DATA'!C:C=$B1979)),
  IF(
    OR(
      ISNUMBER(SEARCH(""CDM CASH DEPOSIT"",$C1979)),
      ISNUMBER(SEARCH(""CASH DEPOSIT"",$C1979)),
      COUNTIF('SUMMARY D"&amp;"ATA'!D:D,$C1979)&lt;&gt;1
    ),
    """",
    IFERROR(TEXTJOIN(CHAR(10),TRUE,FILTER('SUMMARY DATA'!F:F,'SUMMARY DATA'!D:D=$C1979)),"""")
  )
)"),"")</f>
        <v/>
      </c>
      <c r="G1979" s="2" t="str">
        <f>IFERROR(__xludf.DUMMYFUNCTION("IFERROR(
  TEXTJOIN(CHAR(10),TRUE,FILTER('SUMMARY DATA'!G:G,'SUMMARY DATA'!A:A=$A1979,'SUMMARY DATA'!C:C=$B1979)),
  IF(
    OR(
      ISNUMBER(SEARCH(""CDM CASH DEPOSIT"",$C1979)),
      ISNUMBER(SEARCH(""CASH DEPOSIT"",$C1979)),
      COUNTIF('SUMMARY D"&amp;"ATA'!D:D,$C1979)&lt;&gt;1
    ),
    """",
    IFERROR(TEXTJOIN(CHAR(10),TRUE,FILTER('SUMMARY DATA'!G:G,'SUMMARY DATA'!D:D=$C1979)),"""")
  )
)"),"")</f>
        <v/>
      </c>
      <c r="H1979" s="6" t="str">
        <f>IFERROR(__xludf.DUMMYFUNCTION("IFERROR(
  TEXTJOIN(CHAR(10),TRUE,FILTER('SUMMARY DATA'!H:H,'SUMMARY DATA'!A:A=$A1979,'SUMMARY DATA'!C:C=$B1979)),
  IF(
    OR(
      ISNUMBER(SEARCH(""CDM CASH DEPOSIT"",$C1979)),
      ISNUMBER(SEARCH(""CASH DEPOSIT"",$C1979)),
      COUNTIF('SUMMARY D"&amp;"ATA'!D:D,$C1979)&lt;&gt;1
    ),
    """",
    IFERROR(TEXTJOIN(CHAR(10),TRUE,FILTER('SUMMARY DATA'!H:H,'SUMMARY DATA'!D:D=$C1979)),"""")
  )
)"),"")</f>
        <v/>
      </c>
      <c r="I1979" s="6" t="str">
        <f>IFERROR(__xludf.DUMMYFUNCTION("IF(H1979="""","""",
SUM(ARRAYFORMULA(VALUE(SPLIT(H1979,CHAR(10)))))
)"),"")</f>
        <v/>
      </c>
      <c r="J1979" s="2" t="str">
        <f>IFERROR(__xludf.DUMMYFUNCTION("IFERROR(
  TEXTJOIN(CHAR(10),TRUE,FILTER('SUMMARY DATA'!I:I,'SUMMARY DATA'!A:A=$A1979,'SUMMARY DATA'!C:C=$B1979)),
  IF(
    OR(
      ISNUMBER(SEARCH(""CDM CASH DEPOSIT"",$C1979)),
      ISNUMBER(SEARCH(""CASH DEPOSIT"",$C1979)),
      COUNTIF('SUMMARY D"&amp;"ATA'!D:D,$C1979)&lt;&gt;1
    ),
    """",
    IFERROR(TEXTJOIN(CHAR(10),TRUE,FILTER('SUMMARY DATA'!I:I,'SUMMARY DATA'!D:D=$C1979)),"""")
  )
)"),"")</f>
        <v/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</row>
    <row r="1980" ht="15.75" customHeight="1" spans="1:27">
      <c r="A1980" s="2"/>
      <c r="B1980" s="2"/>
      <c r="C1980" s="2"/>
      <c r="D1980" s="6"/>
      <c r="E1980" s="4" t="str">
        <f>IFERROR(__xludf.DUMMYFUNCTION("IFERROR(
  TEXTJOIN(CHAR(10),TRUE,FILTER('SUMMARY DATA'!E:E,'SUMMARY DATA'!A:A=$A1980,'SUMMARY DATA'!C:C=$B1980)),
  IF(
    OR(
      ISNUMBER(SEARCH(""CDM CASH DEPOSIT"",$C1980)),
      ISNUMBER(SEARCH(""CASH DEPOSIT"",$C1980)),
      COUNTIF('SUMMARY D"&amp;"ATA'!D:D,$C1980)&lt;&gt;1
    ),
    """",
    IFERROR(TEXTJOIN(CHAR(10),TRUE,FILTER('SUMMARY DATA'!E:E,'SUMMARY DATA'!D:D=$C1980)),"""")
  )
)"),"")</f>
        <v/>
      </c>
      <c r="F1980" s="2" t="str">
        <f>IFERROR(__xludf.DUMMYFUNCTION("IFERROR(
  TEXTJOIN(CHAR(10),TRUE,FILTER('SUMMARY DATA'!F:F,'SUMMARY DATA'!A:A=$A1980,'SUMMARY DATA'!C:C=$B1980)),
  IF(
    OR(
      ISNUMBER(SEARCH(""CDM CASH DEPOSIT"",$C1980)),
      ISNUMBER(SEARCH(""CASH DEPOSIT"",$C1980)),
      COUNTIF('SUMMARY D"&amp;"ATA'!D:D,$C1980)&lt;&gt;1
    ),
    """",
    IFERROR(TEXTJOIN(CHAR(10),TRUE,FILTER('SUMMARY DATA'!F:F,'SUMMARY DATA'!D:D=$C1980)),"""")
  )
)"),"")</f>
        <v/>
      </c>
      <c r="G1980" s="2" t="str">
        <f>IFERROR(__xludf.DUMMYFUNCTION("IFERROR(
  TEXTJOIN(CHAR(10),TRUE,FILTER('SUMMARY DATA'!G:G,'SUMMARY DATA'!A:A=$A1980,'SUMMARY DATA'!C:C=$B1980)),
  IF(
    OR(
      ISNUMBER(SEARCH(""CDM CASH DEPOSIT"",$C1980)),
      ISNUMBER(SEARCH(""CASH DEPOSIT"",$C1980)),
      COUNTIF('SUMMARY D"&amp;"ATA'!D:D,$C1980)&lt;&gt;1
    ),
    """",
    IFERROR(TEXTJOIN(CHAR(10),TRUE,FILTER('SUMMARY DATA'!G:G,'SUMMARY DATA'!D:D=$C1980)),"""")
  )
)"),"")</f>
        <v/>
      </c>
      <c r="H1980" s="6" t="str">
        <f>IFERROR(__xludf.DUMMYFUNCTION("IFERROR(
  TEXTJOIN(CHAR(10),TRUE,FILTER('SUMMARY DATA'!H:H,'SUMMARY DATA'!A:A=$A1980,'SUMMARY DATA'!C:C=$B1980)),
  IF(
    OR(
      ISNUMBER(SEARCH(""CDM CASH DEPOSIT"",$C1980)),
      ISNUMBER(SEARCH(""CASH DEPOSIT"",$C1980)),
      COUNTIF('SUMMARY D"&amp;"ATA'!D:D,$C1980)&lt;&gt;1
    ),
    """",
    IFERROR(TEXTJOIN(CHAR(10),TRUE,FILTER('SUMMARY DATA'!H:H,'SUMMARY DATA'!D:D=$C1980)),"""")
  )
)"),"")</f>
        <v/>
      </c>
      <c r="I1980" s="6" t="str">
        <f>IFERROR(__xludf.DUMMYFUNCTION("IF(H1980="""","""",
SUM(ARRAYFORMULA(VALUE(SPLIT(H1980,CHAR(10)))))
)"),"")</f>
        <v/>
      </c>
      <c r="J1980" s="2" t="str">
        <f>IFERROR(__xludf.DUMMYFUNCTION("IFERROR(
  TEXTJOIN(CHAR(10),TRUE,FILTER('SUMMARY DATA'!I:I,'SUMMARY DATA'!A:A=$A1980,'SUMMARY DATA'!C:C=$B1980)),
  IF(
    OR(
      ISNUMBER(SEARCH(""CDM CASH DEPOSIT"",$C1980)),
      ISNUMBER(SEARCH(""CASH DEPOSIT"",$C1980)),
      COUNTIF('SUMMARY D"&amp;"ATA'!D:D,$C1980)&lt;&gt;1
    ),
    """",
    IFERROR(TEXTJOIN(CHAR(10),TRUE,FILTER('SUMMARY DATA'!I:I,'SUMMARY DATA'!D:D=$C1980)),"""")
  )
)"),"")</f>
        <v/>
      </c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</row>
    <row r="1981" ht="15.75" customHeight="1" spans="1:27">
      <c r="A1981" s="2"/>
      <c r="B1981" s="2"/>
      <c r="C1981" s="2"/>
      <c r="D1981" s="6"/>
      <c r="E1981" s="4" t="str">
        <f>IFERROR(__xludf.DUMMYFUNCTION("IFERROR(
  TEXTJOIN(CHAR(10),TRUE,FILTER('SUMMARY DATA'!E:E,'SUMMARY DATA'!A:A=$A1981,'SUMMARY DATA'!C:C=$B1981)),
  IF(
    OR(
      ISNUMBER(SEARCH(""CDM CASH DEPOSIT"",$C1981)),
      ISNUMBER(SEARCH(""CASH DEPOSIT"",$C1981)),
      COUNTIF('SUMMARY D"&amp;"ATA'!D:D,$C1981)&lt;&gt;1
    ),
    """",
    IFERROR(TEXTJOIN(CHAR(10),TRUE,FILTER('SUMMARY DATA'!E:E,'SUMMARY DATA'!D:D=$C1981)),"""")
  )
)"),"")</f>
        <v/>
      </c>
      <c r="F1981" s="2" t="str">
        <f>IFERROR(__xludf.DUMMYFUNCTION("IFERROR(
  TEXTJOIN(CHAR(10),TRUE,FILTER('SUMMARY DATA'!F:F,'SUMMARY DATA'!A:A=$A1981,'SUMMARY DATA'!C:C=$B1981)),
  IF(
    OR(
      ISNUMBER(SEARCH(""CDM CASH DEPOSIT"",$C1981)),
      ISNUMBER(SEARCH(""CASH DEPOSIT"",$C1981)),
      COUNTIF('SUMMARY D"&amp;"ATA'!D:D,$C1981)&lt;&gt;1
    ),
    """",
    IFERROR(TEXTJOIN(CHAR(10),TRUE,FILTER('SUMMARY DATA'!F:F,'SUMMARY DATA'!D:D=$C1981)),"""")
  )
)"),"")</f>
        <v/>
      </c>
      <c r="G1981" s="2" t="str">
        <f>IFERROR(__xludf.DUMMYFUNCTION("IFERROR(
  TEXTJOIN(CHAR(10),TRUE,FILTER('SUMMARY DATA'!G:G,'SUMMARY DATA'!A:A=$A1981,'SUMMARY DATA'!C:C=$B1981)),
  IF(
    OR(
      ISNUMBER(SEARCH(""CDM CASH DEPOSIT"",$C1981)),
      ISNUMBER(SEARCH(""CASH DEPOSIT"",$C1981)),
      COUNTIF('SUMMARY D"&amp;"ATA'!D:D,$C1981)&lt;&gt;1
    ),
    """",
    IFERROR(TEXTJOIN(CHAR(10),TRUE,FILTER('SUMMARY DATA'!G:G,'SUMMARY DATA'!D:D=$C1981)),"""")
  )
)"),"")</f>
        <v/>
      </c>
      <c r="H1981" s="6" t="str">
        <f>IFERROR(__xludf.DUMMYFUNCTION("IFERROR(
  TEXTJOIN(CHAR(10),TRUE,FILTER('SUMMARY DATA'!H:H,'SUMMARY DATA'!A:A=$A1981,'SUMMARY DATA'!C:C=$B1981)),
  IF(
    OR(
      ISNUMBER(SEARCH(""CDM CASH DEPOSIT"",$C1981)),
      ISNUMBER(SEARCH(""CASH DEPOSIT"",$C1981)),
      COUNTIF('SUMMARY D"&amp;"ATA'!D:D,$C1981)&lt;&gt;1
    ),
    """",
    IFERROR(TEXTJOIN(CHAR(10),TRUE,FILTER('SUMMARY DATA'!H:H,'SUMMARY DATA'!D:D=$C1981)),"""")
  )
)"),"")</f>
        <v/>
      </c>
      <c r="I1981" s="6" t="str">
        <f>IFERROR(__xludf.DUMMYFUNCTION("IF(H1981="""","""",
SUM(ARRAYFORMULA(VALUE(SPLIT(H1981,CHAR(10)))))
)"),"")</f>
        <v/>
      </c>
      <c r="J1981" s="2" t="str">
        <f>IFERROR(__xludf.DUMMYFUNCTION("IFERROR(
  TEXTJOIN(CHAR(10),TRUE,FILTER('SUMMARY DATA'!I:I,'SUMMARY DATA'!A:A=$A1981,'SUMMARY DATA'!C:C=$B1981)),
  IF(
    OR(
      ISNUMBER(SEARCH(""CDM CASH DEPOSIT"",$C1981)),
      ISNUMBER(SEARCH(""CASH DEPOSIT"",$C1981)),
      COUNTIF('SUMMARY D"&amp;"ATA'!D:D,$C1981)&lt;&gt;1
    ),
    """",
    IFERROR(TEXTJOIN(CHAR(10),TRUE,FILTER('SUMMARY DATA'!I:I,'SUMMARY DATA'!D:D=$C1981)),"""")
  )
)"),"")</f>
        <v/>
      </c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</row>
    <row r="1982" ht="15.75" customHeight="1" spans="1:27">
      <c r="A1982" s="2"/>
      <c r="B1982" s="2"/>
      <c r="C1982" s="2"/>
      <c r="D1982" s="6"/>
      <c r="E1982" s="4" t="str">
        <f>IFERROR(__xludf.DUMMYFUNCTION("IFERROR(
  TEXTJOIN(CHAR(10),TRUE,FILTER('SUMMARY DATA'!E:E,'SUMMARY DATA'!A:A=$A1982,'SUMMARY DATA'!C:C=$B1982)),
  IF(
    OR(
      ISNUMBER(SEARCH(""CDM CASH DEPOSIT"",$C1982)),
      ISNUMBER(SEARCH(""CASH DEPOSIT"",$C1982)),
      COUNTIF('SUMMARY D"&amp;"ATA'!D:D,$C1982)&lt;&gt;1
    ),
    """",
    IFERROR(TEXTJOIN(CHAR(10),TRUE,FILTER('SUMMARY DATA'!E:E,'SUMMARY DATA'!D:D=$C1982)),"""")
  )
)"),"")</f>
        <v/>
      </c>
      <c r="F1982" s="2" t="str">
        <f>IFERROR(__xludf.DUMMYFUNCTION("IFERROR(
  TEXTJOIN(CHAR(10),TRUE,FILTER('SUMMARY DATA'!F:F,'SUMMARY DATA'!A:A=$A1982,'SUMMARY DATA'!C:C=$B1982)),
  IF(
    OR(
      ISNUMBER(SEARCH(""CDM CASH DEPOSIT"",$C1982)),
      ISNUMBER(SEARCH(""CASH DEPOSIT"",$C1982)),
      COUNTIF('SUMMARY D"&amp;"ATA'!D:D,$C1982)&lt;&gt;1
    ),
    """",
    IFERROR(TEXTJOIN(CHAR(10),TRUE,FILTER('SUMMARY DATA'!F:F,'SUMMARY DATA'!D:D=$C1982)),"""")
  )
)"),"")</f>
        <v/>
      </c>
      <c r="G1982" s="2" t="str">
        <f>IFERROR(__xludf.DUMMYFUNCTION("IFERROR(
  TEXTJOIN(CHAR(10),TRUE,FILTER('SUMMARY DATA'!G:G,'SUMMARY DATA'!A:A=$A1982,'SUMMARY DATA'!C:C=$B1982)),
  IF(
    OR(
      ISNUMBER(SEARCH(""CDM CASH DEPOSIT"",$C1982)),
      ISNUMBER(SEARCH(""CASH DEPOSIT"",$C1982)),
      COUNTIF('SUMMARY D"&amp;"ATA'!D:D,$C1982)&lt;&gt;1
    ),
    """",
    IFERROR(TEXTJOIN(CHAR(10),TRUE,FILTER('SUMMARY DATA'!G:G,'SUMMARY DATA'!D:D=$C1982)),"""")
  )
)"),"")</f>
        <v/>
      </c>
      <c r="H1982" s="6" t="str">
        <f>IFERROR(__xludf.DUMMYFUNCTION("IFERROR(
  TEXTJOIN(CHAR(10),TRUE,FILTER('SUMMARY DATA'!H:H,'SUMMARY DATA'!A:A=$A1982,'SUMMARY DATA'!C:C=$B1982)),
  IF(
    OR(
      ISNUMBER(SEARCH(""CDM CASH DEPOSIT"",$C1982)),
      ISNUMBER(SEARCH(""CASH DEPOSIT"",$C1982)),
      COUNTIF('SUMMARY D"&amp;"ATA'!D:D,$C1982)&lt;&gt;1
    ),
    """",
    IFERROR(TEXTJOIN(CHAR(10),TRUE,FILTER('SUMMARY DATA'!H:H,'SUMMARY DATA'!D:D=$C1982)),"""")
  )
)"),"")</f>
        <v/>
      </c>
      <c r="I1982" s="6" t="str">
        <f>IFERROR(__xludf.DUMMYFUNCTION("IF(H1982="""","""",
SUM(ARRAYFORMULA(VALUE(SPLIT(H1982,CHAR(10)))))
)"),"")</f>
        <v/>
      </c>
      <c r="J1982" s="2" t="str">
        <f>IFERROR(__xludf.DUMMYFUNCTION("IFERROR(
  TEXTJOIN(CHAR(10),TRUE,FILTER('SUMMARY DATA'!I:I,'SUMMARY DATA'!A:A=$A1982,'SUMMARY DATA'!C:C=$B1982)),
  IF(
    OR(
      ISNUMBER(SEARCH(""CDM CASH DEPOSIT"",$C1982)),
      ISNUMBER(SEARCH(""CASH DEPOSIT"",$C1982)),
      COUNTIF('SUMMARY D"&amp;"ATA'!D:D,$C1982)&lt;&gt;1
    ),
    """",
    IFERROR(TEXTJOIN(CHAR(10),TRUE,FILTER('SUMMARY DATA'!I:I,'SUMMARY DATA'!D:D=$C1982)),"""")
  )
)"),"")</f>
        <v/>
      </c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</row>
    <row r="1983" ht="15.75" customHeight="1" spans="1:27">
      <c r="A1983" s="2"/>
      <c r="B1983" s="2"/>
      <c r="C1983" s="2"/>
      <c r="D1983" s="6"/>
      <c r="E1983" s="4" t="str">
        <f>IFERROR(__xludf.DUMMYFUNCTION("IFERROR(
  TEXTJOIN(CHAR(10),TRUE,FILTER('SUMMARY DATA'!E:E,'SUMMARY DATA'!A:A=$A1983,'SUMMARY DATA'!C:C=$B1983)),
  IF(
    OR(
      ISNUMBER(SEARCH(""CDM CASH DEPOSIT"",$C1983)),
      ISNUMBER(SEARCH(""CASH DEPOSIT"",$C1983)),
      COUNTIF('SUMMARY D"&amp;"ATA'!D:D,$C1983)&lt;&gt;1
    ),
    """",
    IFERROR(TEXTJOIN(CHAR(10),TRUE,FILTER('SUMMARY DATA'!E:E,'SUMMARY DATA'!D:D=$C1983)),"""")
  )
)"),"")</f>
        <v/>
      </c>
      <c r="F1983" s="2" t="str">
        <f>IFERROR(__xludf.DUMMYFUNCTION("IFERROR(
  TEXTJOIN(CHAR(10),TRUE,FILTER('SUMMARY DATA'!F:F,'SUMMARY DATA'!A:A=$A1983,'SUMMARY DATA'!C:C=$B1983)),
  IF(
    OR(
      ISNUMBER(SEARCH(""CDM CASH DEPOSIT"",$C1983)),
      ISNUMBER(SEARCH(""CASH DEPOSIT"",$C1983)),
      COUNTIF('SUMMARY D"&amp;"ATA'!D:D,$C1983)&lt;&gt;1
    ),
    """",
    IFERROR(TEXTJOIN(CHAR(10),TRUE,FILTER('SUMMARY DATA'!F:F,'SUMMARY DATA'!D:D=$C1983)),"""")
  )
)"),"")</f>
        <v/>
      </c>
      <c r="G1983" s="2" t="str">
        <f>IFERROR(__xludf.DUMMYFUNCTION("IFERROR(
  TEXTJOIN(CHAR(10),TRUE,FILTER('SUMMARY DATA'!G:G,'SUMMARY DATA'!A:A=$A1983,'SUMMARY DATA'!C:C=$B1983)),
  IF(
    OR(
      ISNUMBER(SEARCH(""CDM CASH DEPOSIT"",$C1983)),
      ISNUMBER(SEARCH(""CASH DEPOSIT"",$C1983)),
      COUNTIF('SUMMARY D"&amp;"ATA'!D:D,$C1983)&lt;&gt;1
    ),
    """",
    IFERROR(TEXTJOIN(CHAR(10),TRUE,FILTER('SUMMARY DATA'!G:G,'SUMMARY DATA'!D:D=$C1983)),"""")
  )
)"),"")</f>
        <v/>
      </c>
      <c r="H1983" s="6" t="str">
        <f>IFERROR(__xludf.DUMMYFUNCTION("IFERROR(
  TEXTJOIN(CHAR(10),TRUE,FILTER('SUMMARY DATA'!H:H,'SUMMARY DATA'!A:A=$A1983,'SUMMARY DATA'!C:C=$B1983)),
  IF(
    OR(
      ISNUMBER(SEARCH(""CDM CASH DEPOSIT"",$C1983)),
      ISNUMBER(SEARCH(""CASH DEPOSIT"",$C1983)),
      COUNTIF('SUMMARY D"&amp;"ATA'!D:D,$C1983)&lt;&gt;1
    ),
    """",
    IFERROR(TEXTJOIN(CHAR(10),TRUE,FILTER('SUMMARY DATA'!H:H,'SUMMARY DATA'!D:D=$C1983)),"""")
  )
)"),"")</f>
        <v/>
      </c>
      <c r="I1983" s="6" t="str">
        <f>IFERROR(__xludf.DUMMYFUNCTION("IF(H1983="""","""",
SUM(ARRAYFORMULA(VALUE(SPLIT(H1983,CHAR(10)))))
)"),"")</f>
        <v/>
      </c>
      <c r="J1983" s="2" t="str">
        <f>IFERROR(__xludf.DUMMYFUNCTION("IFERROR(
  TEXTJOIN(CHAR(10),TRUE,FILTER('SUMMARY DATA'!I:I,'SUMMARY DATA'!A:A=$A1983,'SUMMARY DATA'!C:C=$B1983)),
  IF(
    OR(
      ISNUMBER(SEARCH(""CDM CASH DEPOSIT"",$C1983)),
      ISNUMBER(SEARCH(""CASH DEPOSIT"",$C1983)),
      COUNTIF('SUMMARY D"&amp;"ATA'!D:D,$C1983)&lt;&gt;1
    ),
    """",
    IFERROR(TEXTJOIN(CHAR(10),TRUE,FILTER('SUMMARY DATA'!I:I,'SUMMARY DATA'!D:D=$C1983)),"""")
  )
)"),"")</f>
        <v/>
      </c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</row>
    <row r="1984" ht="15.75" customHeight="1" spans="1:27">
      <c r="A1984" s="2"/>
      <c r="B1984" s="2"/>
      <c r="C1984" s="2"/>
      <c r="D1984" s="6"/>
      <c r="E1984" s="4" t="str">
        <f>IFERROR(__xludf.DUMMYFUNCTION("IFERROR(
  TEXTJOIN(CHAR(10),TRUE,FILTER('SUMMARY DATA'!E:E,'SUMMARY DATA'!A:A=$A1984,'SUMMARY DATA'!C:C=$B1984)),
  IF(
    OR(
      ISNUMBER(SEARCH(""CDM CASH DEPOSIT"",$C1984)),
      ISNUMBER(SEARCH(""CASH DEPOSIT"",$C1984)),
      COUNTIF('SUMMARY D"&amp;"ATA'!D:D,$C1984)&lt;&gt;1
    ),
    """",
    IFERROR(TEXTJOIN(CHAR(10),TRUE,FILTER('SUMMARY DATA'!E:E,'SUMMARY DATA'!D:D=$C1984)),"""")
  )
)"),"")</f>
        <v/>
      </c>
      <c r="F1984" s="2" t="str">
        <f>IFERROR(__xludf.DUMMYFUNCTION("IFERROR(
  TEXTJOIN(CHAR(10),TRUE,FILTER('SUMMARY DATA'!F:F,'SUMMARY DATA'!A:A=$A1984,'SUMMARY DATA'!C:C=$B1984)),
  IF(
    OR(
      ISNUMBER(SEARCH(""CDM CASH DEPOSIT"",$C1984)),
      ISNUMBER(SEARCH(""CASH DEPOSIT"",$C1984)),
      COUNTIF('SUMMARY D"&amp;"ATA'!D:D,$C1984)&lt;&gt;1
    ),
    """",
    IFERROR(TEXTJOIN(CHAR(10),TRUE,FILTER('SUMMARY DATA'!F:F,'SUMMARY DATA'!D:D=$C1984)),"""")
  )
)"),"")</f>
        <v/>
      </c>
      <c r="G1984" s="2" t="str">
        <f>IFERROR(__xludf.DUMMYFUNCTION("IFERROR(
  TEXTJOIN(CHAR(10),TRUE,FILTER('SUMMARY DATA'!G:G,'SUMMARY DATA'!A:A=$A1984,'SUMMARY DATA'!C:C=$B1984)),
  IF(
    OR(
      ISNUMBER(SEARCH(""CDM CASH DEPOSIT"",$C1984)),
      ISNUMBER(SEARCH(""CASH DEPOSIT"",$C1984)),
      COUNTIF('SUMMARY D"&amp;"ATA'!D:D,$C1984)&lt;&gt;1
    ),
    """",
    IFERROR(TEXTJOIN(CHAR(10),TRUE,FILTER('SUMMARY DATA'!G:G,'SUMMARY DATA'!D:D=$C1984)),"""")
  )
)"),"")</f>
        <v/>
      </c>
      <c r="H1984" s="6" t="str">
        <f>IFERROR(__xludf.DUMMYFUNCTION("IFERROR(
  TEXTJOIN(CHAR(10),TRUE,FILTER('SUMMARY DATA'!H:H,'SUMMARY DATA'!A:A=$A1984,'SUMMARY DATA'!C:C=$B1984)),
  IF(
    OR(
      ISNUMBER(SEARCH(""CDM CASH DEPOSIT"",$C1984)),
      ISNUMBER(SEARCH(""CASH DEPOSIT"",$C1984)),
      COUNTIF('SUMMARY D"&amp;"ATA'!D:D,$C1984)&lt;&gt;1
    ),
    """",
    IFERROR(TEXTJOIN(CHAR(10),TRUE,FILTER('SUMMARY DATA'!H:H,'SUMMARY DATA'!D:D=$C1984)),"""")
  )
)"),"")</f>
        <v/>
      </c>
      <c r="I1984" s="6" t="str">
        <f>IFERROR(__xludf.DUMMYFUNCTION("IF(H1984="""","""",
SUM(ARRAYFORMULA(VALUE(SPLIT(H1984,CHAR(10)))))
)"),"")</f>
        <v/>
      </c>
      <c r="J1984" s="2" t="str">
        <f>IFERROR(__xludf.DUMMYFUNCTION("IFERROR(
  TEXTJOIN(CHAR(10),TRUE,FILTER('SUMMARY DATA'!I:I,'SUMMARY DATA'!A:A=$A1984,'SUMMARY DATA'!C:C=$B1984)),
  IF(
    OR(
      ISNUMBER(SEARCH(""CDM CASH DEPOSIT"",$C1984)),
      ISNUMBER(SEARCH(""CASH DEPOSIT"",$C1984)),
      COUNTIF('SUMMARY D"&amp;"ATA'!D:D,$C1984)&lt;&gt;1
    ),
    """",
    IFERROR(TEXTJOIN(CHAR(10),TRUE,FILTER('SUMMARY DATA'!I:I,'SUMMARY DATA'!D:D=$C1984)),"""")
  )
)"),"")</f>
        <v/>
      </c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</row>
    <row r="1985" ht="15.75" customHeight="1" spans="1:27">
      <c r="A1985" s="2"/>
      <c r="B1985" s="2"/>
      <c r="C1985" s="2"/>
      <c r="D1985" s="6"/>
      <c r="E1985" s="4" t="str">
        <f>IFERROR(__xludf.DUMMYFUNCTION("IFERROR(
  TEXTJOIN(CHAR(10),TRUE,FILTER('SUMMARY DATA'!E:E,'SUMMARY DATA'!A:A=$A1985,'SUMMARY DATA'!C:C=$B1985)),
  IF(
    OR(
      ISNUMBER(SEARCH(""CDM CASH DEPOSIT"",$C1985)),
      ISNUMBER(SEARCH(""CASH DEPOSIT"",$C1985)),
      COUNTIF('SUMMARY D"&amp;"ATA'!D:D,$C1985)&lt;&gt;1
    ),
    """",
    IFERROR(TEXTJOIN(CHAR(10),TRUE,FILTER('SUMMARY DATA'!E:E,'SUMMARY DATA'!D:D=$C1985)),"""")
  )
)"),"")</f>
        <v/>
      </c>
      <c r="F1985" s="2" t="str">
        <f>IFERROR(__xludf.DUMMYFUNCTION("IFERROR(
  TEXTJOIN(CHAR(10),TRUE,FILTER('SUMMARY DATA'!F:F,'SUMMARY DATA'!A:A=$A1985,'SUMMARY DATA'!C:C=$B1985)),
  IF(
    OR(
      ISNUMBER(SEARCH(""CDM CASH DEPOSIT"",$C1985)),
      ISNUMBER(SEARCH(""CASH DEPOSIT"",$C1985)),
      COUNTIF('SUMMARY D"&amp;"ATA'!D:D,$C1985)&lt;&gt;1
    ),
    """",
    IFERROR(TEXTJOIN(CHAR(10),TRUE,FILTER('SUMMARY DATA'!F:F,'SUMMARY DATA'!D:D=$C1985)),"""")
  )
)"),"")</f>
        <v/>
      </c>
      <c r="G1985" s="2" t="str">
        <f>IFERROR(__xludf.DUMMYFUNCTION("IFERROR(
  TEXTJOIN(CHAR(10),TRUE,FILTER('SUMMARY DATA'!G:G,'SUMMARY DATA'!A:A=$A1985,'SUMMARY DATA'!C:C=$B1985)),
  IF(
    OR(
      ISNUMBER(SEARCH(""CDM CASH DEPOSIT"",$C1985)),
      ISNUMBER(SEARCH(""CASH DEPOSIT"",$C1985)),
      COUNTIF('SUMMARY D"&amp;"ATA'!D:D,$C1985)&lt;&gt;1
    ),
    """",
    IFERROR(TEXTJOIN(CHAR(10),TRUE,FILTER('SUMMARY DATA'!G:G,'SUMMARY DATA'!D:D=$C1985)),"""")
  )
)"),"")</f>
        <v/>
      </c>
      <c r="H1985" s="6" t="str">
        <f>IFERROR(__xludf.DUMMYFUNCTION("IFERROR(
  TEXTJOIN(CHAR(10),TRUE,FILTER('SUMMARY DATA'!H:H,'SUMMARY DATA'!A:A=$A1985,'SUMMARY DATA'!C:C=$B1985)),
  IF(
    OR(
      ISNUMBER(SEARCH(""CDM CASH DEPOSIT"",$C1985)),
      ISNUMBER(SEARCH(""CASH DEPOSIT"",$C1985)),
      COUNTIF('SUMMARY D"&amp;"ATA'!D:D,$C1985)&lt;&gt;1
    ),
    """",
    IFERROR(TEXTJOIN(CHAR(10),TRUE,FILTER('SUMMARY DATA'!H:H,'SUMMARY DATA'!D:D=$C1985)),"""")
  )
)"),"")</f>
        <v/>
      </c>
      <c r="I1985" s="6" t="str">
        <f>IFERROR(__xludf.DUMMYFUNCTION("IF(H1985="""","""",
SUM(ARRAYFORMULA(VALUE(SPLIT(H1985,CHAR(10)))))
)"),"")</f>
        <v/>
      </c>
      <c r="J1985" s="2" t="str">
        <f>IFERROR(__xludf.DUMMYFUNCTION("IFERROR(
  TEXTJOIN(CHAR(10),TRUE,FILTER('SUMMARY DATA'!I:I,'SUMMARY DATA'!A:A=$A1985,'SUMMARY DATA'!C:C=$B1985)),
  IF(
    OR(
      ISNUMBER(SEARCH(""CDM CASH DEPOSIT"",$C1985)),
      ISNUMBER(SEARCH(""CASH DEPOSIT"",$C1985)),
      COUNTIF('SUMMARY D"&amp;"ATA'!D:D,$C1985)&lt;&gt;1
    ),
    """",
    IFERROR(TEXTJOIN(CHAR(10),TRUE,FILTER('SUMMARY DATA'!I:I,'SUMMARY DATA'!D:D=$C1985)),"""")
  )
)"),"")</f>
        <v/>
      </c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</row>
    <row r="1986" ht="15.75" customHeight="1" spans="1:27">
      <c r="A1986" s="2"/>
      <c r="B1986" s="2"/>
      <c r="C1986" s="2"/>
      <c r="D1986" s="6"/>
      <c r="E1986" s="4" t="str">
        <f>IFERROR(__xludf.DUMMYFUNCTION("IFERROR(
  TEXTJOIN(CHAR(10),TRUE,FILTER('SUMMARY DATA'!E:E,'SUMMARY DATA'!A:A=$A1986,'SUMMARY DATA'!C:C=$B1986)),
  IF(
    OR(
      ISNUMBER(SEARCH(""CDM CASH DEPOSIT"",$C1986)),
      ISNUMBER(SEARCH(""CASH DEPOSIT"",$C1986)),
      COUNTIF('SUMMARY D"&amp;"ATA'!D:D,$C1986)&lt;&gt;1
    ),
    """",
    IFERROR(TEXTJOIN(CHAR(10),TRUE,FILTER('SUMMARY DATA'!E:E,'SUMMARY DATA'!D:D=$C1986)),"""")
  )
)"),"")</f>
        <v/>
      </c>
      <c r="F1986" s="2" t="str">
        <f>IFERROR(__xludf.DUMMYFUNCTION("IFERROR(
  TEXTJOIN(CHAR(10),TRUE,FILTER('SUMMARY DATA'!F:F,'SUMMARY DATA'!A:A=$A1986,'SUMMARY DATA'!C:C=$B1986)),
  IF(
    OR(
      ISNUMBER(SEARCH(""CDM CASH DEPOSIT"",$C1986)),
      ISNUMBER(SEARCH(""CASH DEPOSIT"",$C1986)),
      COUNTIF('SUMMARY D"&amp;"ATA'!D:D,$C1986)&lt;&gt;1
    ),
    """",
    IFERROR(TEXTJOIN(CHAR(10),TRUE,FILTER('SUMMARY DATA'!F:F,'SUMMARY DATA'!D:D=$C1986)),"""")
  )
)"),"")</f>
        <v/>
      </c>
      <c r="G1986" s="2" t="str">
        <f>IFERROR(__xludf.DUMMYFUNCTION("IFERROR(
  TEXTJOIN(CHAR(10),TRUE,FILTER('SUMMARY DATA'!G:G,'SUMMARY DATA'!A:A=$A1986,'SUMMARY DATA'!C:C=$B1986)),
  IF(
    OR(
      ISNUMBER(SEARCH(""CDM CASH DEPOSIT"",$C1986)),
      ISNUMBER(SEARCH(""CASH DEPOSIT"",$C1986)),
      COUNTIF('SUMMARY D"&amp;"ATA'!D:D,$C1986)&lt;&gt;1
    ),
    """",
    IFERROR(TEXTJOIN(CHAR(10),TRUE,FILTER('SUMMARY DATA'!G:G,'SUMMARY DATA'!D:D=$C1986)),"""")
  )
)"),"")</f>
        <v/>
      </c>
      <c r="H1986" s="6" t="str">
        <f>IFERROR(__xludf.DUMMYFUNCTION("IFERROR(
  TEXTJOIN(CHAR(10),TRUE,FILTER('SUMMARY DATA'!H:H,'SUMMARY DATA'!A:A=$A1986,'SUMMARY DATA'!C:C=$B1986)),
  IF(
    OR(
      ISNUMBER(SEARCH(""CDM CASH DEPOSIT"",$C1986)),
      ISNUMBER(SEARCH(""CASH DEPOSIT"",$C1986)),
      COUNTIF('SUMMARY D"&amp;"ATA'!D:D,$C1986)&lt;&gt;1
    ),
    """",
    IFERROR(TEXTJOIN(CHAR(10),TRUE,FILTER('SUMMARY DATA'!H:H,'SUMMARY DATA'!D:D=$C1986)),"""")
  )
)"),"")</f>
        <v/>
      </c>
      <c r="I1986" s="6" t="str">
        <f>IFERROR(__xludf.DUMMYFUNCTION("IF(H1986="""","""",
SUM(ARRAYFORMULA(VALUE(SPLIT(H1986,CHAR(10)))))
)"),"")</f>
        <v/>
      </c>
      <c r="J1986" s="2" t="str">
        <f>IFERROR(__xludf.DUMMYFUNCTION("IFERROR(
  TEXTJOIN(CHAR(10),TRUE,FILTER('SUMMARY DATA'!I:I,'SUMMARY DATA'!A:A=$A1986,'SUMMARY DATA'!C:C=$B1986)),
  IF(
    OR(
      ISNUMBER(SEARCH(""CDM CASH DEPOSIT"",$C1986)),
      ISNUMBER(SEARCH(""CASH DEPOSIT"",$C1986)),
      COUNTIF('SUMMARY D"&amp;"ATA'!D:D,$C1986)&lt;&gt;1
    ),
    """",
    IFERROR(TEXTJOIN(CHAR(10),TRUE,FILTER('SUMMARY DATA'!I:I,'SUMMARY DATA'!D:D=$C1986)),"""")
  )
)"),"")</f>
        <v/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</row>
    <row r="1987" ht="15.75" customHeight="1" spans="1:27">
      <c r="A1987" s="2"/>
      <c r="B1987" s="2"/>
      <c r="C1987" s="2"/>
      <c r="D1987" s="6"/>
      <c r="E1987" s="4" t="str">
        <f>IFERROR(__xludf.DUMMYFUNCTION("IFERROR(
  TEXTJOIN(CHAR(10),TRUE,FILTER('SUMMARY DATA'!E:E,'SUMMARY DATA'!A:A=$A1987,'SUMMARY DATA'!C:C=$B1987)),
  IF(
    OR(
      ISNUMBER(SEARCH(""CDM CASH DEPOSIT"",$C1987)),
      ISNUMBER(SEARCH(""CASH DEPOSIT"",$C1987)),
      COUNTIF('SUMMARY D"&amp;"ATA'!D:D,$C1987)&lt;&gt;1
    ),
    """",
    IFERROR(TEXTJOIN(CHAR(10),TRUE,FILTER('SUMMARY DATA'!E:E,'SUMMARY DATA'!D:D=$C1987)),"""")
  )
)"),"")</f>
        <v/>
      </c>
      <c r="F1987" s="2" t="str">
        <f>IFERROR(__xludf.DUMMYFUNCTION("IFERROR(
  TEXTJOIN(CHAR(10),TRUE,FILTER('SUMMARY DATA'!F:F,'SUMMARY DATA'!A:A=$A1987,'SUMMARY DATA'!C:C=$B1987)),
  IF(
    OR(
      ISNUMBER(SEARCH(""CDM CASH DEPOSIT"",$C1987)),
      ISNUMBER(SEARCH(""CASH DEPOSIT"",$C1987)),
      COUNTIF('SUMMARY D"&amp;"ATA'!D:D,$C1987)&lt;&gt;1
    ),
    """",
    IFERROR(TEXTJOIN(CHAR(10),TRUE,FILTER('SUMMARY DATA'!F:F,'SUMMARY DATA'!D:D=$C1987)),"""")
  )
)"),"")</f>
        <v/>
      </c>
      <c r="G1987" s="2" t="str">
        <f>IFERROR(__xludf.DUMMYFUNCTION("IFERROR(
  TEXTJOIN(CHAR(10),TRUE,FILTER('SUMMARY DATA'!G:G,'SUMMARY DATA'!A:A=$A1987,'SUMMARY DATA'!C:C=$B1987)),
  IF(
    OR(
      ISNUMBER(SEARCH(""CDM CASH DEPOSIT"",$C1987)),
      ISNUMBER(SEARCH(""CASH DEPOSIT"",$C1987)),
      COUNTIF('SUMMARY D"&amp;"ATA'!D:D,$C1987)&lt;&gt;1
    ),
    """",
    IFERROR(TEXTJOIN(CHAR(10),TRUE,FILTER('SUMMARY DATA'!G:G,'SUMMARY DATA'!D:D=$C1987)),"""")
  )
)"),"")</f>
        <v/>
      </c>
      <c r="H1987" s="6" t="str">
        <f>IFERROR(__xludf.DUMMYFUNCTION("IFERROR(
  TEXTJOIN(CHAR(10),TRUE,FILTER('SUMMARY DATA'!H:H,'SUMMARY DATA'!A:A=$A1987,'SUMMARY DATA'!C:C=$B1987)),
  IF(
    OR(
      ISNUMBER(SEARCH(""CDM CASH DEPOSIT"",$C1987)),
      ISNUMBER(SEARCH(""CASH DEPOSIT"",$C1987)),
      COUNTIF('SUMMARY D"&amp;"ATA'!D:D,$C1987)&lt;&gt;1
    ),
    """",
    IFERROR(TEXTJOIN(CHAR(10),TRUE,FILTER('SUMMARY DATA'!H:H,'SUMMARY DATA'!D:D=$C1987)),"""")
  )
)"),"")</f>
        <v/>
      </c>
      <c r="I1987" s="6" t="str">
        <f>IFERROR(__xludf.DUMMYFUNCTION("IF(H1987="""","""",
SUM(ARRAYFORMULA(VALUE(SPLIT(H1987,CHAR(10)))))
)"),"")</f>
        <v/>
      </c>
      <c r="J1987" s="2" t="str">
        <f>IFERROR(__xludf.DUMMYFUNCTION("IFERROR(
  TEXTJOIN(CHAR(10),TRUE,FILTER('SUMMARY DATA'!I:I,'SUMMARY DATA'!A:A=$A1987,'SUMMARY DATA'!C:C=$B1987)),
  IF(
    OR(
      ISNUMBER(SEARCH(""CDM CASH DEPOSIT"",$C1987)),
      ISNUMBER(SEARCH(""CASH DEPOSIT"",$C1987)),
      COUNTIF('SUMMARY D"&amp;"ATA'!D:D,$C1987)&lt;&gt;1
    ),
    """",
    IFERROR(TEXTJOIN(CHAR(10),TRUE,FILTER('SUMMARY DATA'!I:I,'SUMMARY DATA'!D:D=$C1987)),"""")
  )
)"),"")</f>
        <v/>
      </c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</row>
    <row r="1988" ht="15.75" customHeight="1" spans="1:27">
      <c r="A1988" s="2"/>
      <c r="B1988" s="2"/>
      <c r="C1988" s="2"/>
      <c r="D1988" s="6"/>
      <c r="E1988" s="4" t="str">
        <f>IFERROR(__xludf.DUMMYFUNCTION("IFERROR(
  TEXTJOIN(CHAR(10),TRUE,FILTER('SUMMARY DATA'!E:E,'SUMMARY DATA'!A:A=$A1988,'SUMMARY DATA'!C:C=$B1988)),
  IF(
    OR(
      ISNUMBER(SEARCH(""CDM CASH DEPOSIT"",$C1988)),
      ISNUMBER(SEARCH(""CASH DEPOSIT"",$C1988)),
      COUNTIF('SUMMARY D"&amp;"ATA'!D:D,$C1988)&lt;&gt;1
    ),
    """",
    IFERROR(TEXTJOIN(CHAR(10),TRUE,FILTER('SUMMARY DATA'!E:E,'SUMMARY DATA'!D:D=$C1988)),"""")
  )
)"),"")</f>
        <v/>
      </c>
      <c r="F1988" s="2" t="str">
        <f>IFERROR(__xludf.DUMMYFUNCTION("IFERROR(
  TEXTJOIN(CHAR(10),TRUE,FILTER('SUMMARY DATA'!F:F,'SUMMARY DATA'!A:A=$A1988,'SUMMARY DATA'!C:C=$B1988)),
  IF(
    OR(
      ISNUMBER(SEARCH(""CDM CASH DEPOSIT"",$C1988)),
      ISNUMBER(SEARCH(""CASH DEPOSIT"",$C1988)),
      COUNTIF('SUMMARY D"&amp;"ATA'!D:D,$C1988)&lt;&gt;1
    ),
    """",
    IFERROR(TEXTJOIN(CHAR(10),TRUE,FILTER('SUMMARY DATA'!F:F,'SUMMARY DATA'!D:D=$C1988)),"""")
  )
)"),"")</f>
        <v/>
      </c>
      <c r="G1988" s="2" t="str">
        <f>IFERROR(__xludf.DUMMYFUNCTION("IFERROR(
  TEXTJOIN(CHAR(10),TRUE,FILTER('SUMMARY DATA'!G:G,'SUMMARY DATA'!A:A=$A1988,'SUMMARY DATA'!C:C=$B1988)),
  IF(
    OR(
      ISNUMBER(SEARCH(""CDM CASH DEPOSIT"",$C1988)),
      ISNUMBER(SEARCH(""CASH DEPOSIT"",$C1988)),
      COUNTIF('SUMMARY D"&amp;"ATA'!D:D,$C1988)&lt;&gt;1
    ),
    """",
    IFERROR(TEXTJOIN(CHAR(10),TRUE,FILTER('SUMMARY DATA'!G:G,'SUMMARY DATA'!D:D=$C1988)),"""")
  )
)"),"")</f>
        <v/>
      </c>
      <c r="H1988" s="6" t="str">
        <f>IFERROR(__xludf.DUMMYFUNCTION("IFERROR(
  TEXTJOIN(CHAR(10),TRUE,FILTER('SUMMARY DATA'!H:H,'SUMMARY DATA'!A:A=$A1988,'SUMMARY DATA'!C:C=$B1988)),
  IF(
    OR(
      ISNUMBER(SEARCH(""CDM CASH DEPOSIT"",$C1988)),
      ISNUMBER(SEARCH(""CASH DEPOSIT"",$C1988)),
      COUNTIF('SUMMARY D"&amp;"ATA'!D:D,$C1988)&lt;&gt;1
    ),
    """",
    IFERROR(TEXTJOIN(CHAR(10),TRUE,FILTER('SUMMARY DATA'!H:H,'SUMMARY DATA'!D:D=$C1988)),"""")
  )
)"),"")</f>
        <v/>
      </c>
      <c r="I1988" s="6" t="str">
        <f>IFERROR(__xludf.DUMMYFUNCTION("IF(H1988="""","""",
SUM(ARRAYFORMULA(VALUE(SPLIT(H1988,CHAR(10)))))
)"),"")</f>
        <v/>
      </c>
      <c r="J1988" s="2" t="str">
        <f>IFERROR(__xludf.DUMMYFUNCTION("IFERROR(
  TEXTJOIN(CHAR(10),TRUE,FILTER('SUMMARY DATA'!I:I,'SUMMARY DATA'!A:A=$A1988,'SUMMARY DATA'!C:C=$B1988)),
  IF(
    OR(
      ISNUMBER(SEARCH(""CDM CASH DEPOSIT"",$C1988)),
      ISNUMBER(SEARCH(""CASH DEPOSIT"",$C1988)),
      COUNTIF('SUMMARY D"&amp;"ATA'!D:D,$C1988)&lt;&gt;1
    ),
    """",
    IFERROR(TEXTJOIN(CHAR(10),TRUE,FILTER('SUMMARY DATA'!I:I,'SUMMARY DATA'!D:D=$C1988)),"""")
  )
)"),"")</f>
        <v/>
      </c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</row>
    <row r="1989" ht="15.75" customHeight="1" spans="1:27">
      <c r="A1989" s="2"/>
      <c r="B1989" s="2"/>
      <c r="C1989" s="2"/>
      <c r="D1989" s="6"/>
      <c r="E1989" s="4" t="str">
        <f>IFERROR(__xludf.DUMMYFUNCTION("IFERROR(
  TEXTJOIN(CHAR(10),TRUE,FILTER('SUMMARY DATA'!E:E,'SUMMARY DATA'!A:A=$A1989,'SUMMARY DATA'!C:C=$B1989)),
  IF(
    OR(
      ISNUMBER(SEARCH(""CDM CASH DEPOSIT"",$C1989)),
      ISNUMBER(SEARCH(""CASH DEPOSIT"",$C1989)),
      COUNTIF('SUMMARY D"&amp;"ATA'!D:D,$C1989)&lt;&gt;1
    ),
    """",
    IFERROR(TEXTJOIN(CHAR(10),TRUE,FILTER('SUMMARY DATA'!E:E,'SUMMARY DATA'!D:D=$C1989)),"""")
  )
)"),"")</f>
        <v/>
      </c>
      <c r="F1989" s="2" t="str">
        <f>IFERROR(__xludf.DUMMYFUNCTION("IFERROR(
  TEXTJOIN(CHAR(10),TRUE,FILTER('SUMMARY DATA'!F:F,'SUMMARY DATA'!A:A=$A1989,'SUMMARY DATA'!C:C=$B1989)),
  IF(
    OR(
      ISNUMBER(SEARCH(""CDM CASH DEPOSIT"",$C1989)),
      ISNUMBER(SEARCH(""CASH DEPOSIT"",$C1989)),
      COUNTIF('SUMMARY D"&amp;"ATA'!D:D,$C1989)&lt;&gt;1
    ),
    """",
    IFERROR(TEXTJOIN(CHAR(10),TRUE,FILTER('SUMMARY DATA'!F:F,'SUMMARY DATA'!D:D=$C1989)),"""")
  )
)"),"")</f>
        <v/>
      </c>
      <c r="G1989" s="2" t="str">
        <f>IFERROR(__xludf.DUMMYFUNCTION("IFERROR(
  TEXTJOIN(CHAR(10),TRUE,FILTER('SUMMARY DATA'!G:G,'SUMMARY DATA'!A:A=$A1989,'SUMMARY DATA'!C:C=$B1989)),
  IF(
    OR(
      ISNUMBER(SEARCH(""CDM CASH DEPOSIT"",$C1989)),
      ISNUMBER(SEARCH(""CASH DEPOSIT"",$C1989)),
      COUNTIF('SUMMARY D"&amp;"ATA'!D:D,$C1989)&lt;&gt;1
    ),
    """",
    IFERROR(TEXTJOIN(CHAR(10),TRUE,FILTER('SUMMARY DATA'!G:G,'SUMMARY DATA'!D:D=$C1989)),"""")
  )
)"),"")</f>
        <v/>
      </c>
      <c r="H1989" s="6" t="str">
        <f>IFERROR(__xludf.DUMMYFUNCTION("IFERROR(
  TEXTJOIN(CHAR(10),TRUE,FILTER('SUMMARY DATA'!H:H,'SUMMARY DATA'!A:A=$A1989,'SUMMARY DATA'!C:C=$B1989)),
  IF(
    OR(
      ISNUMBER(SEARCH(""CDM CASH DEPOSIT"",$C1989)),
      ISNUMBER(SEARCH(""CASH DEPOSIT"",$C1989)),
      COUNTIF('SUMMARY D"&amp;"ATA'!D:D,$C1989)&lt;&gt;1
    ),
    """",
    IFERROR(TEXTJOIN(CHAR(10),TRUE,FILTER('SUMMARY DATA'!H:H,'SUMMARY DATA'!D:D=$C1989)),"""")
  )
)"),"")</f>
        <v/>
      </c>
      <c r="I1989" s="6" t="str">
        <f>IFERROR(__xludf.DUMMYFUNCTION("IF(H1989="""","""",
SUM(ARRAYFORMULA(VALUE(SPLIT(H1989,CHAR(10)))))
)"),"")</f>
        <v/>
      </c>
      <c r="J1989" s="2" t="str">
        <f>IFERROR(__xludf.DUMMYFUNCTION("IFERROR(
  TEXTJOIN(CHAR(10),TRUE,FILTER('SUMMARY DATA'!I:I,'SUMMARY DATA'!A:A=$A1989,'SUMMARY DATA'!C:C=$B1989)),
  IF(
    OR(
      ISNUMBER(SEARCH(""CDM CASH DEPOSIT"",$C1989)),
      ISNUMBER(SEARCH(""CASH DEPOSIT"",$C1989)),
      COUNTIF('SUMMARY D"&amp;"ATA'!D:D,$C1989)&lt;&gt;1
    ),
    """",
    IFERROR(TEXTJOIN(CHAR(10),TRUE,FILTER('SUMMARY DATA'!I:I,'SUMMARY DATA'!D:D=$C1989)),"""")
  )
)"),"")</f>
        <v/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</row>
    <row r="1990" ht="15.75" customHeight="1" spans="1:27">
      <c r="A1990" s="2"/>
      <c r="B1990" s="2"/>
      <c r="C1990" s="2"/>
      <c r="D1990" s="6"/>
      <c r="E1990" s="4" t="str">
        <f>IFERROR(__xludf.DUMMYFUNCTION("IFERROR(
  TEXTJOIN(CHAR(10),TRUE,FILTER('SUMMARY DATA'!E:E,'SUMMARY DATA'!A:A=$A1990,'SUMMARY DATA'!C:C=$B1990)),
  IF(
    OR(
      ISNUMBER(SEARCH(""CDM CASH DEPOSIT"",$C1990)),
      ISNUMBER(SEARCH(""CASH DEPOSIT"",$C1990)),
      COUNTIF('SUMMARY D"&amp;"ATA'!D:D,$C1990)&lt;&gt;1
    ),
    """",
    IFERROR(TEXTJOIN(CHAR(10),TRUE,FILTER('SUMMARY DATA'!E:E,'SUMMARY DATA'!D:D=$C1990)),"""")
  )
)"),"")</f>
        <v/>
      </c>
      <c r="F1990" s="2" t="str">
        <f>IFERROR(__xludf.DUMMYFUNCTION("IFERROR(
  TEXTJOIN(CHAR(10),TRUE,FILTER('SUMMARY DATA'!F:F,'SUMMARY DATA'!A:A=$A1990,'SUMMARY DATA'!C:C=$B1990)),
  IF(
    OR(
      ISNUMBER(SEARCH(""CDM CASH DEPOSIT"",$C1990)),
      ISNUMBER(SEARCH(""CASH DEPOSIT"",$C1990)),
      COUNTIF('SUMMARY D"&amp;"ATA'!D:D,$C1990)&lt;&gt;1
    ),
    """",
    IFERROR(TEXTJOIN(CHAR(10),TRUE,FILTER('SUMMARY DATA'!F:F,'SUMMARY DATA'!D:D=$C1990)),"""")
  )
)"),"")</f>
        <v/>
      </c>
      <c r="G1990" s="2" t="str">
        <f>IFERROR(__xludf.DUMMYFUNCTION("IFERROR(
  TEXTJOIN(CHAR(10),TRUE,FILTER('SUMMARY DATA'!G:G,'SUMMARY DATA'!A:A=$A1990,'SUMMARY DATA'!C:C=$B1990)),
  IF(
    OR(
      ISNUMBER(SEARCH(""CDM CASH DEPOSIT"",$C1990)),
      ISNUMBER(SEARCH(""CASH DEPOSIT"",$C1990)),
      COUNTIF('SUMMARY D"&amp;"ATA'!D:D,$C1990)&lt;&gt;1
    ),
    """",
    IFERROR(TEXTJOIN(CHAR(10),TRUE,FILTER('SUMMARY DATA'!G:G,'SUMMARY DATA'!D:D=$C1990)),"""")
  )
)"),"")</f>
        <v/>
      </c>
      <c r="H1990" s="6" t="str">
        <f>IFERROR(__xludf.DUMMYFUNCTION("IFERROR(
  TEXTJOIN(CHAR(10),TRUE,FILTER('SUMMARY DATA'!H:H,'SUMMARY DATA'!A:A=$A1990,'SUMMARY DATA'!C:C=$B1990)),
  IF(
    OR(
      ISNUMBER(SEARCH(""CDM CASH DEPOSIT"",$C1990)),
      ISNUMBER(SEARCH(""CASH DEPOSIT"",$C1990)),
      COUNTIF('SUMMARY D"&amp;"ATA'!D:D,$C1990)&lt;&gt;1
    ),
    """",
    IFERROR(TEXTJOIN(CHAR(10),TRUE,FILTER('SUMMARY DATA'!H:H,'SUMMARY DATA'!D:D=$C1990)),"""")
  )
)"),"")</f>
        <v/>
      </c>
      <c r="I1990" s="6" t="str">
        <f>IFERROR(__xludf.DUMMYFUNCTION("IF(H1990="""","""",
SUM(ARRAYFORMULA(VALUE(SPLIT(H1990,CHAR(10)))))
)"),"")</f>
        <v/>
      </c>
      <c r="J1990" s="2" t="str">
        <f>IFERROR(__xludf.DUMMYFUNCTION("IFERROR(
  TEXTJOIN(CHAR(10),TRUE,FILTER('SUMMARY DATA'!I:I,'SUMMARY DATA'!A:A=$A1990,'SUMMARY DATA'!C:C=$B1990)),
  IF(
    OR(
      ISNUMBER(SEARCH(""CDM CASH DEPOSIT"",$C1990)),
      ISNUMBER(SEARCH(""CASH DEPOSIT"",$C1990)),
      COUNTIF('SUMMARY D"&amp;"ATA'!D:D,$C1990)&lt;&gt;1
    ),
    """",
    IFERROR(TEXTJOIN(CHAR(10),TRUE,FILTER('SUMMARY DATA'!I:I,'SUMMARY DATA'!D:D=$C1990)),"""")
  )
)"),"")</f>
        <v/>
      </c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</row>
    <row r="1991" ht="15.75" customHeight="1" spans="1:27">
      <c r="A1991" s="2"/>
      <c r="B1991" s="2"/>
      <c r="C1991" s="2"/>
      <c r="D1991" s="6"/>
      <c r="E1991" s="4" t="str">
        <f>IFERROR(__xludf.DUMMYFUNCTION("IFERROR(
  TEXTJOIN(CHAR(10),TRUE,FILTER('SUMMARY DATA'!E:E,'SUMMARY DATA'!A:A=$A1991,'SUMMARY DATA'!C:C=$B1991)),
  IF(
    OR(
      ISNUMBER(SEARCH(""CDM CASH DEPOSIT"",$C1991)),
      ISNUMBER(SEARCH(""CASH DEPOSIT"",$C1991)),
      COUNTIF('SUMMARY D"&amp;"ATA'!D:D,$C1991)&lt;&gt;1
    ),
    """",
    IFERROR(TEXTJOIN(CHAR(10),TRUE,FILTER('SUMMARY DATA'!E:E,'SUMMARY DATA'!D:D=$C1991)),"""")
  )
)"),"")</f>
        <v/>
      </c>
      <c r="F1991" s="2" t="str">
        <f>IFERROR(__xludf.DUMMYFUNCTION("IFERROR(
  TEXTJOIN(CHAR(10),TRUE,FILTER('SUMMARY DATA'!F:F,'SUMMARY DATA'!A:A=$A1991,'SUMMARY DATA'!C:C=$B1991)),
  IF(
    OR(
      ISNUMBER(SEARCH(""CDM CASH DEPOSIT"",$C1991)),
      ISNUMBER(SEARCH(""CASH DEPOSIT"",$C1991)),
      COUNTIF('SUMMARY D"&amp;"ATA'!D:D,$C1991)&lt;&gt;1
    ),
    """",
    IFERROR(TEXTJOIN(CHAR(10),TRUE,FILTER('SUMMARY DATA'!F:F,'SUMMARY DATA'!D:D=$C1991)),"""")
  )
)"),"")</f>
        <v/>
      </c>
      <c r="G1991" s="2" t="str">
        <f>IFERROR(__xludf.DUMMYFUNCTION("IFERROR(
  TEXTJOIN(CHAR(10),TRUE,FILTER('SUMMARY DATA'!G:G,'SUMMARY DATA'!A:A=$A1991,'SUMMARY DATA'!C:C=$B1991)),
  IF(
    OR(
      ISNUMBER(SEARCH(""CDM CASH DEPOSIT"",$C1991)),
      ISNUMBER(SEARCH(""CASH DEPOSIT"",$C1991)),
      COUNTIF('SUMMARY D"&amp;"ATA'!D:D,$C1991)&lt;&gt;1
    ),
    """",
    IFERROR(TEXTJOIN(CHAR(10),TRUE,FILTER('SUMMARY DATA'!G:G,'SUMMARY DATA'!D:D=$C1991)),"""")
  )
)"),"")</f>
        <v/>
      </c>
      <c r="H1991" s="6" t="str">
        <f>IFERROR(__xludf.DUMMYFUNCTION("IFERROR(
  TEXTJOIN(CHAR(10),TRUE,FILTER('SUMMARY DATA'!H:H,'SUMMARY DATA'!A:A=$A1991,'SUMMARY DATA'!C:C=$B1991)),
  IF(
    OR(
      ISNUMBER(SEARCH(""CDM CASH DEPOSIT"",$C1991)),
      ISNUMBER(SEARCH(""CASH DEPOSIT"",$C1991)),
      COUNTIF('SUMMARY D"&amp;"ATA'!D:D,$C1991)&lt;&gt;1
    ),
    """",
    IFERROR(TEXTJOIN(CHAR(10),TRUE,FILTER('SUMMARY DATA'!H:H,'SUMMARY DATA'!D:D=$C1991)),"""")
  )
)"),"")</f>
        <v/>
      </c>
      <c r="I1991" s="6" t="str">
        <f>IFERROR(__xludf.DUMMYFUNCTION("IF(H1991="""","""",
SUM(ARRAYFORMULA(VALUE(SPLIT(H1991,CHAR(10)))))
)"),"")</f>
        <v/>
      </c>
      <c r="J1991" s="2" t="str">
        <f>IFERROR(__xludf.DUMMYFUNCTION("IFERROR(
  TEXTJOIN(CHAR(10),TRUE,FILTER('SUMMARY DATA'!I:I,'SUMMARY DATA'!A:A=$A1991,'SUMMARY DATA'!C:C=$B1991)),
  IF(
    OR(
      ISNUMBER(SEARCH(""CDM CASH DEPOSIT"",$C1991)),
      ISNUMBER(SEARCH(""CASH DEPOSIT"",$C1991)),
      COUNTIF('SUMMARY D"&amp;"ATA'!D:D,$C1991)&lt;&gt;1
    ),
    """",
    IFERROR(TEXTJOIN(CHAR(10),TRUE,FILTER('SUMMARY DATA'!I:I,'SUMMARY DATA'!D:D=$C1991)),"""")
  )
)"),"")</f>
        <v/>
      </c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</row>
    <row r="1992" ht="15.75" customHeight="1" spans="1:27">
      <c r="A1992" s="2"/>
      <c r="B1992" s="2"/>
      <c r="C1992" s="2"/>
      <c r="D1992" s="6"/>
      <c r="E1992" s="4" t="str">
        <f>IFERROR(__xludf.DUMMYFUNCTION("IFERROR(
  TEXTJOIN(CHAR(10),TRUE,FILTER('SUMMARY DATA'!E:E,'SUMMARY DATA'!A:A=$A1992,'SUMMARY DATA'!C:C=$B1992)),
  IF(
    OR(
      ISNUMBER(SEARCH(""CDM CASH DEPOSIT"",$C1992)),
      ISNUMBER(SEARCH(""CASH DEPOSIT"",$C1992)),
      COUNTIF('SUMMARY D"&amp;"ATA'!D:D,$C1992)&lt;&gt;1
    ),
    """",
    IFERROR(TEXTJOIN(CHAR(10),TRUE,FILTER('SUMMARY DATA'!E:E,'SUMMARY DATA'!D:D=$C1992)),"""")
  )
)"),"")</f>
        <v/>
      </c>
      <c r="F1992" s="2" t="str">
        <f>IFERROR(__xludf.DUMMYFUNCTION("IFERROR(
  TEXTJOIN(CHAR(10),TRUE,FILTER('SUMMARY DATA'!F:F,'SUMMARY DATA'!A:A=$A1992,'SUMMARY DATA'!C:C=$B1992)),
  IF(
    OR(
      ISNUMBER(SEARCH(""CDM CASH DEPOSIT"",$C1992)),
      ISNUMBER(SEARCH(""CASH DEPOSIT"",$C1992)),
      COUNTIF('SUMMARY D"&amp;"ATA'!D:D,$C1992)&lt;&gt;1
    ),
    """",
    IFERROR(TEXTJOIN(CHAR(10),TRUE,FILTER('SUMMARY DATA'!F:F,'SUMMARY DATA'!D:D=$C1992)),"""")
  )
)"),"")</f>
        <v/>
      </c>
      <c r="G1992" s="2" t="str">
        <f>IFERROR(__xludf.DUMMYFUNCTION("IFERROR(
  TEXTJOIN(CHAR(10),TRUE,FILTER('SUMMARY DATA'!G:G,'SUMMARY DATA'!A:A=$A1992,'SUMMARY DATA'!C:C=$B1992)),
  IF(
    OR(
      ISNUMBER(SEARCH(""CDM CASH DEPOSIT"",$C1992)),
      ISNUMBER(SEARCH(""CASH DEPOSIT"",$C1992)),
      COUNTIF('SUMMARY D"&amp;"ATA'!D:D,$C1992)&lt;&gt;1
    ),
    """",
    IFERROR(TEXTJOIN(CHAR(10),TRUE,FILTER('SUMMARY DATA'!G:G,'SUMMARY DATA'!D:D=$C1992)),"""")
  )
)"),"")</f>
        <v/>
      </c>
      <c r="H1992" s="6" t="str">
        <f>IFERROR(__xludf.DUMMYFUNCTION("IFERROR(
  TEXTJOIN(CHAR(10),TRUE,FILTER('SUMMARY DATA'!H:H,'SUMMARY DATA'!A:A=$A1992,'SUMMARY DATA'!C:C=$B1992)),
  IF(
    OR(
      ISNUMBER(SEARCH(""CDM CASH DEPOSIT"",$C1992)),
      ISNUMBER(SEARCH(""CASH DEPOSIT"",$C1992)),
      COUNTIF('SUMMARY D"&amp;"ATA'!D:D,$C1992)&lt;&gt;1
    ),
    """",
    IFERROR(TEXTJOIN(CHAR(10),TRUE,FILTER('SUMMARY DATA'!H:H,'SUMMARY DATA'!D:D=$C1992)),"""")
  )
)"),"")</f>
        <v/>
      </c>
      <c r="I1992" s="6" t="str">
        <f>IFERROR(__xludf.DUMMYFUNCTION("IF(H1992="""","""",
SUM(ARRAYFORMULA(VALUE(SPLIT(H1992,CHAR(10)))))
)"),"")</f>
        <v/>
      </c>
      <c r="J1992" s="2" t="str">
        <f>IFERROR(__xludf.DUMMYFUNCTION("IFERROR(
  TEXTJOIN(CHAR(10),TRUE,FILTER('SUMMARY DATA'!I:I,'SUMMARY DATA'!A:A=$A1992,'SUMMARY DATA'!C:C=$B1992)),
  IF(
    OR(
      ISNUMBER(SEARCH(""CDM CASH DEPOSIT"",$C1992)),
      ISNUMBER(SEARCH(""CASH DEPOSIT"",$C1992)),
      COUNTIF('SUMMARY D"&amp;"ATA'!D:D,$C1992)&lt;&gt;1
    ),
    """",
    IFERROR(TEXTJOIN(CHAR(10),TRUE,FILTER('SUMMARY DATA'!I:I,'SUMMARY DATA'!D:D=$C1992)),"""")
  )
)"),"")</f>
        <v/>
      </c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</row>
    <row r="1993" ht="15.75" customHeight="1" spans="1:27">
      <c r="A1993" s="2"/>
      <c r="B1993" s="2"/>
      <c r="C1993" s="2"/>
      <c r="D1993" s="6"/>
      <c r="E1993" s="4" t="str">
        <f>IFERROR(__xludf.DUMMYFUNCTION("IFERROR(
  TEXTJOIN(CHAR(10),TRUE,FILTER('SUMMARY DATA'!E:E,'SUMMARY DATA'!A:A=$A1993,'SUMMARY DATA'!C:C=$B1993)),
  IF(
    OR(
      ISNUMBER(SEARCH(""CDM CASH DEPOSIT"",$C1993)),
      ISNUMBER(SEARCH(""CASH DEPOSIT"",$C1993)),
      COUNTIF('SUMMARY D"&amp;"ATA'!D:D,$C1993)&lt;&gt;1
    ),
    """",
    IFERROR(TEXTJOIN(CHAR(10),TRUE,FILTER('SUMMARY DATA'!E:E,'SUMMARY DATA'!D:D=$C1993)),"""")
  )
)"),"")</f>
        <v/>
      </c>
      <c r="F1993" s="2" t="str">
        <f>IFERROR(__xludf.DUMMYFUNCTION("IFERROR(
  TEXTJOIN(CHAR(10),TRUE,FILTER('SUMMARY DATA'!F:F,'SUMMARY DATA'!A:A=$A1993,'SUMMARY DATA'!C:C=$B1993)),
  IF(
    OR(
      ISNUMBER(SEARCH(""CDM CASH DEPOSIT"",$C1993)),
      ISNUMBER(SEARCH(""CASH DEPOSIT"",$C1993)),
      COUNTIF('SUMMARY D"&amp;"ATA'!D:D,$C1993)&lt;&gt;1
    ),
    """",
    IFERROR(TEXTJOIN(CHAR(10),TRUE,FILTER('SUMMARY DATA'!F:F,'SUMMARY DATA'!D:D=$C1993)),"""")
  )
)"),"")</f>
        <v/>
      </c>
      <c r="G1993" s="2" t="str">
        <f>IFERROR(__xludf.DUMMYFUNCTION("IFERROR(
  TEXTJOIN(CHAR(10),TRUE,FILTER('SUMMARY DATA'!G:G,'SUMMARY DATA'!A:A=$A1993,'SUMMARY DATA'!C:C=$B1993)),
  IF(
    OR(
      ISNUMBER(SEARCH(""CDM CASH DEPOSIT"",$C1993)),
      ISNUMBER(SEARCH(""CASH DEPOSIT"",$C1993)),
      COUNTIF('SUMMARY D"&amp;"ATA'!D:D,$C1993)&lt;&gt;1
    ),
    """",
    IFERROR(TEXTJOIN(CHAR(10),TRUE,FILTER('SUMMARY DATA'!G:G,'SUMMARY DATA'!D:D=$C1993)),"""")
  )
)"),"")</f>
        <v/>
      </c>
      <c r="H1993" s="6" t="str">
        <f>IFERROR(__xludf.DUMMYFUNCTION("IFERROR(
  TEXTJOIN(CHAR(10),TRUE,FILTER('SUMMARY DATA'!H:H,'SUMMARY DATA'!A:A=$A1993,'SUMMARY DATA'!C:C=$B1993)),
  IF(
    OR(
      ISNUMBER(SEARCH(""CDM CASH DEPOSIT"",$C1993)),
      ISNUMBER(SEARCH(""CASH DEPOSIT"",$C1993)),
      COUNTIF('SUMMARY D"&amp;"ATA'!D:D,$C1993)&lt;&gt;1
    ),
    """",
    IFERROR(TEXTJOIN(CHAR(10),TRUE,FILTER('SUMMARY DATA'!H:H,'SUMMARY DATA'!D:D=$C1993)),"""")
  )
)"),"")</f>
        <v/>
      </c>
      <c r="I1993" s="6" t="str">
        <f>IFERROR(__xludf.DUMMYFUNCTION("IF(H1993="""","""",
SUM(ARRAYFORMULA(VALUE(SPLIT(H1993,CHAR(10)))))
)"),"")</f>
        <v/>
      </c>
      <c r="J1993" s="2" t="str">
        <f>IFERROR(__xludf.DUMMYFUNCTION("IFERROR(
  TEXTJOIN(CHAR(10),TRUE,FILTER('SUMMARY DATA'!I:I,'SUMMARY DATA'!A:A=$A1993,'SUMMARY DATA'!C:C=$B1993)),
  IF(
    OR(
      ISNUMBER(SEARCH(""CDM CASH DEPOSIT"",$C1993)),
      ISNUMBER(SEARCH(""CASH DEPOSIT"",$C1993)),
      COUNTIF('SUMMARY D"&amp;"ATA'!D:D,$C1993)&lt;&gt;1
    ),
    """",
    IFERROR(TEXTJOIN(CHAR(10),TRUE,FILTER('SUMMARY DATA'!I:I,'SUMMARY DATA'!D:D=$C1993)),"""")
  )
)"),"")</f>
        <v/>
      </c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</row>
    <row r="1994" ht="15.75" customHeight="1" spans="1:27">
      <c r="A1994" s="2"/>
      <c r="B1994" s="2"/>
      <c r="C1994" s="2"/>
      <c r="D1994" s="6"/>
      <c r="E1994" s="4" t="str">
        <f>IFERROR(__xludf.DUMMYFUNCTION("IFERROR(
  TEXTJOIN(CHAR(10),TRUE,FILTER('SUMMARY DATA'!E:E,'SUMMARY DATA'!A:A=$A1994,'SUMMARY DATA'!C:C=$B1994)),
  IF(
    OR(
      ISNUMBER(SEARCH(""CDM CASH DEPOSIT"",$C1994)),
      ISNUMBER(SEARCH(""CASH DEPOSIT"",$C1994)),
      COUNTIF('SUMMARY D"&amp;"ATA'!D:D,$C1994)&lt;&gt;1
    ),
    """",
    IFERROR(TEXTJOIN(CHAR(10),TRUE,FILTER('SUMMARY DATA'!E:E,'SUMMARY DATA'!D:D=$C1994)),"""")
  )
)"),"")</f>
        <v/>
      </c>
      <c r="F1994" s="2" t="str">
        <f>IFERROR(__xludf.DUMMYFUNCTION("IFERROR(
  TEXTJOIN(CHAR(10),TRUE,FILTER('SUMMARY DATA'!F:F,'SUMMARY DATA'!A:A=$A1994,'SUMMARY DATA'!C:C=$B1994)),
  IF(
    OR(
      ISNUMBER(SEARCH(""CDM CASH DEPOSIT"",$C1994)),
      ISNUMBER(SEARCH(""CASH DEPOSIT"",$C1994)),
      COUNTIF('SUMMARY D"&amp;"ATA'!D:D,$C1994)&lt;&gt;1
    ),
    """",
    IFERROR(TEXTJOIN(CHAR(10),TRUE,FILTER('SUMMARY DATA'!F:F,'SUMMARY DATA'!D:D=$C1994)),"""")
  )
)"),"")</f>
        <v/>
      </c>
      <c r="G1994" s="2" t="str">
        <f>IFERROR(__xludf.DUMMYFUNCTION("IFERROR(
  TEXTJOIN(CHAR(10),TRUE,FILTER('SUMMARY DATA'!G:G,'SUMMARY DATA'!A:A=$A1994,'SUMMARY DATA'!C:C=$B1994)),
  IF(
    OR(
      ISNUMBER(SEARCH(""CDM CASH DEPOSIT"",$C1994)),
      ISNUMBER(SEARCH(""CASH DEPOSIT"",$C1994)),
      COUNTIF('SUMMARY D"&amp;"ATA'!D:D,$C1994)&lt;&gt;1
    ),
    """",
    IFERROR(TEXTJOIN(CHAR(10),TRUE,FILTER('SUMMARY DATA'!G:G,'SUMMARY DATA'!D:D=$C1994)),"""")
  )
)"),"")</f>
        <v/>
      </c>
      <c r="H1994" s="6" t="str">
        <f>IFERROR(__xludf.DUMMYFUNCTION("IFERROR(
  TEXTJOIN(CHAR(10),TRUE,FILTER('SUMMARY DATA'!H:H,'SUMMARY DATA'!A:A=$A1994,'SUMMARY DATA'!C:C=$B1994)),
  IF(
    OR(
      ISNUMBER(SEARCH(""CDM CASH DEPOSIT"",$C1994)),
      ISNUMBER(SEARCH(""CASH DEPOSIT"",$C1994)),
      COUNTIF('SUMMARY D"&amp;"ATA'!D:D,$C1994)&lt;&gt;1
    ),
    """",
    IFERROR(TEXTJOIN(CHAR(10),TRUE,FILTER('SUMMARY DATA'!H:H,'SUMMARY DATA'!D:D=$C1994)),"""")
  )
)"),"")</f>
        <v/>
      </c>
      <c r="I1994" s="6" t="str">
        <f>IFERROR(__xludf.DUMMYFUNCTION("IF(H1994="""","""",
SUM(ARRAYFORMULA(VALUE(SPLIT(H1994,CHAR(10)))))
)"),"")</f>
        <v/>
      </c>
      <c r="J1994" s="2" t="str">
        <f>IFERROR(__xludf.DUMMYFUNCTION("IFERROR(
  TEXTJOIN(CHAR(10),TRUE,FILTER('SUMMARY DATA'!I:I,'SUMMARY DATA'!A:A=$A1994,'SUMMARY DATA'!C:C=$B1994)),
  IF(
    OR(
      ISNUMBER(SEARCH(""CDM CASH DEPOSIT"",$C1994)),
      ISNUMBER(SEARCH(""CASH DEPOSIT"",$C1994)),
      COUNTIF('SUMMARY D"&amp;"ATA'!D:D,$C1994)&lt;&gt;1
    ),
    """",
    IFERROR(TEXTJOIN(CHAR(10),TRUE,FILTER('SUMMARY DATA'!I:I,'SUMMARY DATA'!D:D=$C1994)),"""")
  )
)"),"")</f>
        <v/>
      </c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</row>
    <row r="1995" ht="15.75" customHeight="1" spans="1:27">
      <c r="A1995" s="2"/>
      <c r="B1995" s="2"/>
      <c r="C1995" s="2"/>
      <c r="D1995" s="6"/>
      <c r="E1995" s="4" t="str">
        <f>IFERROR(__xludf.DUMMYFUNCTION("IFERROR(
  TEXTJOIN(CHAR(10),TRUE,FILTER('SUMMARY DATA'!E:E,'SUMMARY DATA'!A:A=$A1995,'SUMMARY DATA'!C:C=$B1995)),
  IF(
    OR(
      ISNUMBER(SEARCH(""CDM CASH DEPOSIT"",$C1995)),
      ISNUMBER(SEARCH(""CASH DEPOSIT"",$C1995)),
      COUNTIF('SUMMARY D"&amp;"ATA'!D:D,$C1995)&lt;&gt;1
    ),
    """",
    IFERROR(TEXTJOIN(CHAR(10),TRUE,FILTER('SUMMARY DATA'!E:E,'SUMMARY DATA'!D:D=$C1995)),"""")
  )
)"),"")</f>
        <v/>
      </c>
      <c r="F1995" s="2" t="str">
        <f>IFERROR(__xludf.DUMMYFUNCTION("IFERROR(
  TEXTJOIN(CHAR(10),TRUE,FILTER('SUMMARY DATA'!F:F,'SUMMARY DATA'!A:A=$A1995,'SUMMARY DATA'!C:C=$B1995)),
  IF(
    OR(
      ISNUMBER(SEARCH(""CDM CASH DEPOSIT"",$C1995)),
      ISNUMBER(SEARCH(""CASH DEPOSIT"",$C1995)),
      COUNTIF('SUMMARY D"&amp;"ATA'!D:D,$C1995)&lt;&gt;1
    ),
    """",
    IFERROR(TEXTJOIN(CHAR(10),TRUE,FILTER('SUMMARY DATA'!F:F,'SUMMARY DATA'!D:D=$C1995)),"""")
  )
)"),"")</f>
        <v/>
      </c>
      <c r="G1995" s="2" t="str">
        <f>IFERROR(__xludf.DUMMYFUNCTION("IFERROR(
  TEXTJOIN(CHAR(10),TRUE,FILTER('SUMMARY DATA'!G:G,'SUMMARY DATA'!A:A=$A1995,'SUMMARY DATA'!C:C=$B1995)),
  IF(
    OR(
      ISNUMBER(SEARCH(""CDM CASH DEPOSIT"",$C1995)),
      ISNUMBER(SEARCH(""CASH DEPOSIT"",$C1995)),
      COUNTIF('SUMMARY D"&amp;"ATA'!D:D,$C1995)&lt;&gt;1
    ),
    """",
    IFERROR(TEXTJOIN(CHAR(10),TRUE,FILTER('SUMMARY DATA'!G:G,'SUMMARY DATA'!D:D=$C1995)),"""")
  )
)"),"")</f>
        <v/>
      </c>
      <c r="H1995" s="6" t="str">
        <f>IFERROR(__xludf.DUMMYFUNCTION("IFERROR(
  TEXTJOIN(CHAR(10),TRUE,FILTER('SUMMARY DATA'!H:H,'SUMMARY DATA'!A:A=$A1995,'SUMMARY DATA'!C:C=$B1995)),
  IF(
    OR(
      ISNUMBER(SEARCH(""CDM CASH DEPOSIT"",$C1995)),
      ISNUMBER(SEARCH(""CASH DEPOSIT"",$C1995)),
      COUNTIF('SUMMARY D"&amp;"ATA'!D:D,$C1995)&lt;&gt;1
    ),
    """",
    IFERROR(TEXTJOIN(CHAR(10),TRUE,FILTER('SUMMARY DATA'!H:H,'SUMMARY DATA'!D:D=$C1995)),"""")
  )
)"),"")</f>
        <v/>
      </c>
      <c r="I1995" s="6" t="str">
        <f>IFERROR(__xludf.DUMMYFUNCTION("IF(H1995="""","""",
SUM(ARRAYFORMULA(VALUE(SPLIT(H1995,CHAR(10)))))
)"),"")</f>
        <v/>
      </c>
      <c r="J1995" s="2" t="str">
        <f>IFERROR(__xludf.DUMMYFUNCTION("IFERROR(
  TEXTJOIN(CHAR(10),TRUE,FILTER('SUMMARY DATA'!I:I,'SUMMARY DATA'!A:A=$A1995,'SUMMARY DATA'!C:C=$B1995)),
  IF(
    OR(
      ISNUMBER(SEARCH(""CDM CASH DEPOSIT"",$C1995)),
      ISNUMBER(SEARCH(""CASH DEPOSIT"",$C1995)),
      COUNTIF('SUMMARY D"&amp;"ATA'!D:D,$C1995)&lt;&gt;1
    ),
    """",
    IFERROR(TEXTJOIN(CHAR(10),TRUE,FILTER('SUMMARY DATA'!I:I,'SUMMARY DATA'!D:D=$C1995)),"""")
  )
)"),"")</f>
        <v/>
      </c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</row>
    <row r="1996" ht="15.75" customHeight="1" spans="1:27">
      <c r="A1996" s="2"/>
      <c r="B1996" s="2"/>
      <c r="C1996" s="2"/>
      <c r="D1996" s="6"/>
      <c r="E1996" s="4" t="str">
        <f>IFERROR(__xludf.DUMMYFUNCTION("IFERROR(
  TEXTJOIN(CHAR(10),TRUE,FILTER('SUMMARY DATA'!E:E,'SUMMARY DATA'!A:A=$A1996,'SUMMARY DATA'!C:C=$B1996)),
  IF(
    OR(
      ISNUMBER(SEARCH(""CDM CASH DEPOSIT"",$C1996)),
      ISNUMBER(SEARCH(""CASH DEPOSIT"",$C1996)),
      COUNTIF('SUMMARY D"&amp;"ATA'!D:D,$C1996)&lt;&gt;1
    ),
    """",
    IFERROR(TEXTJOIN(CHAR(10),TRUE,FILTER('SUMMARY DATA'!E:E,'SUMMARY DATA'!D:D=$C1996)),"""")
  )
)"),"")</f>
        <v/>
      </c>
      <c r="F1996" s="2" t="str">
        <f>IFERROR(__xludf.DUMMYFUNCTION("IFERROR(
  TEXTJOIN(CHAR(10),TRUE,FILTER('SUMMARY DATA'!F:F,'SUMMARY DATA'!A:A=$A1996,'SUMMARY DATA'!C:C=$B1996)),
  IF(
    OR(
      ISNUMBER(SEARCH(""CDM CASH DEPOSIT"",$C1996)),
      ISNUMBER(SEARCH(""CASH DEPOSIT"",$C1996)),
      COUNTIF('SUMMARY D"&amp;"ATA'!D:D,$C1996)&lt;&gt;1
    ),
    """",
    IFERROR(TEXTJOIN(CHAR(10),TRUE,FILTER('SUMMARY DATA'!F:F,'SUMMARY DATA'!D:D=$C1996)),"""")
  )
)"),"")</f>
        <v/>
      </c>
      <c r="G1996" s="2" t="str">
        <f>IFERROR(__xludf.DUMMYFUNCTION("IFERROR(
  TEXTJOIN(CHAR(10),TRUE,FILTER('SUMMARY DATA'!G:G,'SUMMARY DATA'!A:A=$A1996,'SUMMARY DATA'!C:C=$B1996)),
  IF(
    OR(
      ISNUMBER(SEARCH(""CDM CASH DEPOSIT"",$C1996)),
      ISNUMBER(SEARCH(""CASH DEPOSIT"",$C1996)),
      COUNTIF('SUMMARY D"&amp;"ATA'!D:D,$C1996)&lt;&gt;1
    ),
    """",
    IFERROR(TEXTJOIN(CHAR(10),TRUE,FILTER('SUMMARY DATA'!G:G,'SUMMARY DATA'!D:D=$C1996)),"""")
  )
)"),"")</f>
        <v/>
      </c>
      <c r="H1996" s="6" t="str">
        <f>IFERROR(__xludf.DUMMYFUNCTION("IFERROR(
  TEXTJOIN(CHAR(10),TRUE,FILTER('SUMMARY DATA'!H:H,'SUMMARY DATA'!A:A=$A1996,'SUMMARY DATA'!C:C=$B1996)),
  IF(
    OR(
      ISNUMBER(SEARCH(""CDM CASH DEPOSIT"",$C1996)),
      ISNUMBER(SEARCH(""CASH DEPOSIT"",$C1996)),
      COUNTIF('SUMMARY D"&amp;"ATA'!D:D,$C1996)&lt;&gt;1
    ),
    """",
    IFERROR(TEXTJOIN(CHAR(10),TRUE,FILTER('SUMMARY DATA'!H:H,'SUMMARY DATA'!D:D=$C1996)),"""")
  )
)"),"")</f>
        <v/>
      </c>
      <c r="I1996" s="6" t="str">
        <f>IFERROR(__xludf.DUMMYFUNCTION("IF(H1996="""","""",
SUM(ARRAYFORMULA(VALUE(SPLIT(H1996,CHAR(10)))))
)"),"")</f>
        <v/>
      </c>
      <c r="J1996" s="2" t="str">
        <f>IFERROR(__xludf.DUMMYFUNCTION("IFERROR(
  TEXTJOIN(CHAR(10),TRUE,FILTER('SUMMARY DATA'!I:I,'SUMMARY DATA'!A:A=$A1996,'SUMMARY DATA'!C:C=$B1996)),
  IF(
    OR(
      ISNUMBER(SEARCH(""CDM CASH DEPOSIT"",$C1996)),
      ISNUMBER(SEARCH(""CASH DEPOSIT"",$C1996)),
      COUNTIF('SUMMARY D"&amp;"ATA'!D:D,$C1996)&lt;&gt;1
    ),
    """",
    IFERROR(TEXTJOIN(CHAR(10),TRUE,FILTER('SUMMARY DATA'!I:I,'SUMMARY DATA'!D:D=$C1996)),"""")
  )
)"),"")</f>
        <v/>
      </c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</row>
    <row r="1997" ht="15.75" customHeight="1" spans="1:27">
      <c r="A1997" s="2"/>
      <c r="B1997" s="2"/>
      <c r="C1997" s="2"/>
      <c r="D1997" s="6"/>
      <c r="E1997" s="4" t="str">
        <f>IFERROR(__xludf.DUMMYFUNCTION("IFERROR(
  TEXTJOIN(CHAR(10),TRUE,FILTER('SUMMARY DATA'!E:E,'SUMMARY DATA'!A:A=$A1997,'SUMMARY DATA'!C:C=$B1997)),
  IF(
    OR(
      ISNUMBER(SEARCH(""CDM CASH DEPOSIT"",$C1997)),
      ISNUMBER(SEARCH(""CASH DEPOSIT"",$C1997)),
      COUNTIF('SUMMARY D"&amp;"ATA'!D:D,$C1997)&lt;&gt;1
    ),
    """",
    IFERROR(TEXTJOIN(CHAR(10),TRUE,FILTER('SUMMARY DATA'!E:E,'SUMMARY DATA'!D:D=$C1997)),"""")
  )
)"),"")</f>
        <v/>
      </c>
      <c r="F1997" s="2" t="str">
        <f>IFERROR(__xludf.DUMMYFUNCTION("IFERROR(
  TEXTJOIN(CHAR(10),TRUE,FILTER('SUMMARY DATA'!F:F,'SUMMARY DATA'!A:A=$A1997,'SUMMARY DATA'!C:C=$B1997)),
  IF(
    OR(
      ISNUMBER(SEARCH(""CDM CASH DEPOSIT"",$C1997)),
      ISNUMBER(SEARCH(""CASH DEPOSIT"",$C1997)),
      COUNTIF('SUMMARY D"&amp;"ATA'!D:D,$C1997)&lt;&gt;1
    ),
    """",
    IFERROR(TEXTJOIN(CHAR(10),TRUE,FILTER('SUMMARY DATA'!F:F,'SUMMARY DATA'!D:D=$C1997)),"""")
  )
)"),"")</f>
        <v/>
      </c>
      <c r="G1997" s="2" t="str">
        <f>IFERROR(__xludf.DUMMYFUNCTION("IFERROR(
  TEXTJOIN(CHAR(10),TRUE,FILTER('SUMMARY DATA'!G:G,'SUMMARY DATA'!A:A=$A1997,'SUMMARY DATA'!C:C=$B1997)),
  IF(
    OR(
      ISNUMBER(SEARCH(""CDM CASH DEPOSIT"",$C1997)),
      ISNUMBER(SEARCH(""CASH DEPOSIT"",$C1997)),
      COUNTIF('SUMMARY D"&amp;"ATA'!D:D,$C1997)&lt;&gt;1
    ),
    """",
    IFERROR(TEXTJOIN(CHAR(10),TRUE,FILTER('SUMMARY DATA'!G:G,'SUMMARY DATA'!D:D=$C1997)),"""")
  )
)"),"")</f>
        <v/>
      </c>
      <c r="H1997" s="6" t="str">
        <f>IFERROR(__xludf.DUMMYFUNCTION("IFERROR(
  TEXTJOIN(CHAR(10),TRUE,FILTER('SUMMARY DATA'!H:H,'SUMMARY DATA'!A:A=$A1997,'SUMMARY DATA'!C:C=$B1997)),
  IF(
    OR(
      ISNUMBER(SEARCH(""CDM CASH DEPOSIT"",$C1997)),
      ISNUMBER(SEARCH(""CASH DEPOSIT"",$C1997)),
      COUNTIF('SUMMARY D"&amp;"ATA'!D:D,$C1997)&lt;&gt;1
    ),
    """",
    IFERROR(TEXTJOIN(CHAR(10),TRUE,FILTER('SUMMARY DATA'!H:H,'SUMMARY DATA'!D:D=$C1997)),"""")
  )
)"),"")</f>
        <v/>
      </c>
      <c r="I1997" s="6" t="str">
        <f>IFERROR(__xludf.DUMMYFUNCTION("IF(H1997="""","""",
SUM(ARRAYFORMULA(VALUE(SPLIT(H1997,CHAR(10)))))
)"),"")</f>
        <v/>
      </c>
      <c r="J1997" s="2" t="str">
        <f>IFERROR(__xludf.DUMMYFUNCTION("IFERROR(
  TEXTJOIN(CHAR(10),TRUE,FILTER('SUMMARY DATA'!I:I,'SUMMARY DATA'!A:A=$A1997,'SUMMARY DATA'!C:C=$B1997)),
  IF(
    OR(
      ISNUMBER(SEARCH(""CDM CASH DEPOSIT"",$C1997)),
      ISNUMBER(SEARCH(""CASH DEPOSIT"",$C1997)),
      COUNTIF('SUMMARY D"&amp;"ATA'!D:D,$C1997)&lt;&gt;1
    ),
    """",
    IFERROR(TEXTJOIN(CHAR(10),TRUE,FILTER('SUMMARY DATA'!I:I,'SUMMARY DATA'!D:D=$C1997)),"""")
  )
)"),"")</f>
        <v/>
      </c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</row>
    <row r="1998" ht="15.75" customHeight="1" spans="1:27">
      <c r="A1998" s="2"/>
      <c r="B1998" s="2"/>
      <c r="C1998" s="2"/>
      <c r="D1998" s="6"/>
      <c r="E1998" s="4" t="str">
        <f>IFERROR(__xludf.DUMMYFUNCTION("IFERROR(
  TEXTJOIN(CHAR(10),TRUE,FILTER('SUMMARY DATA'!E:E,'SUMMARY DATA'!A:A=$A1998,'SUMMARY DATA'!C:C=$B1998)),
  IF(
    OR(
      ISNUMBER(SEARCH(""CDM CASH DEPOSIT"",$C1998)),
      ISNUMBER(SEARCH(""CASH DEPOSIT"",$C1998)),
      COUNTIF('SUMMARY D"&amp;"ATA'!D:D,$C1998)&lt;&gt;1
    ),
    """",
    IFERROR(TEXTJOIN(CHAR(10),TRUE,FILTER('SUMMARY DATA'!E:E,'SUMMARY DATA'!D:D=$C1998)),"""")
  )
)"),"")</f>
        <v/>
      </c>
      <c r="F1998" s="2" t="str">
        <f>IFERROR(__xludf.DUMMYFUNCTION("IFERROR(
  TEXTJOIN(CHAR(10),TRUE,FILTER('SUMMARY DATA'!F:F,'SUMMARY DATA'!A:A=$A1998,'SUMMARY DATA'!C:C=$B1998)),
  IF(
    OR(
      ISNUMBER(SEARCH(""CDM CASH DEPOSIT"",$C1998)),
      ISNUMBER(SEARCH(""CASH DEPOSIT"",$C1998)),
      COUNTIF('SUMMARY D"&amp;"ATA'!D:D,$C1998)&lt;&gt;1
    ),
    """",
    IFERROR(TEXTJOIN(CHAR(10),TRUE,FILTER('SUMMARY DATA'!F:F,'SUMMARY DATA'!D:D=$C1998)),"""")
  )
)"),"")</f>
        <v/>
      </c>
      <c r="G1998" s="2" t="str">
        <f>IFERROR(__xludf.DUMMYFUNCTION("IFERROR(
  TEXTJOIN(CHAR(10),TRUE,FILTER('SUMMARY DATA'!G:G,'SUMMARY DATA'!A:A=$A1998,'SUMMARY DATA'!C:C=$B1998)),
  IF(
    OR(
      ISNUMBER(SEARCH(""CDM CASH DEPOSIT"",$C1998)),
      ISNUMBER(SEARCH(""CASH DEPOSIT"",$C1998)),
      COUNTIF('SUMMARY D"&amp;"ATA'!D:D,$C1998)&lt;&gt;1
    ),
    """",
    IFERROR(TEXTJOIN(CHAR(10),TRUE,FILTER('SUMMARY DATA'!G:G,'SUMMARY DATA'!D:D=$C1998)),"""")
  )
)"),"")</f>
        <v/>
      </c>
      <c r="H1998" s="6" t="str">
        <f>IFERROR(__xludf.DUMMYFUNCTION("IFERROR(
  TEXTJOIN(CHAR(10),TRUE,FILTER('SUMMARY DATA'!H:H,'SUMMARY DATA'!A:A=$A1998,'SUMMARY DATA'!C:C=$B1998)),
  IF(
    OR(
      ISNUMBER(SEARCH(""CDM CASH DEPOSIT"",$C1998)),
      ISNUMBER(SEARCH(""CASH DEPOSIT"",$C1998)),
      COUNTIF('SUMMARY D"&amp;"ATA'!D:D,$C1998)&lt;&gt;1
    ),
    """",
    IFERROR(TEXTJOIN(CHAR(10),TRUE,FILTER('SUMMARY DATA'!H:H,'SUMMARY DATA'!D:D=$C1998)),"""")
  )
)"),"")</f>
        <v/>
      </c>
      <c r="I1998" s="6" t="str">
        <f>IFERROR(__xludf.DUMMYFUNCTION("IF(H1998="""","""",
SUM(ARRAYFORMULA(VALUE(SPLIT(H1998,CHAR(10)))))
)"),"")</f>
        <v/>
      </c>
      <c r="J1998" s="2" t="str">
        <f>IFERROR(__xludf.DUMMYFUNCTION("IFERROR(
  TEXTJOIN(CHAR(10),TRUE,FILTER('SUMMARY DATA'!I:I,'SUMMARY DATA'!A:A=$A1998,'SUMMARY DATA'!C:C=$B1998)),
  IF(
    OR(
      ISNUMBER(SEARCH(""CDM CASH DEPOSIT"",$C1998)),
      ISNUMBER(SEARCH(""CASH DEPOSIT"",$C1998)),
      COUNTIF('SUMMARY D"&amp;"ATA'!D:D,$C1998)&lt;&gt;1
    ),
    """",
    IFERROR(TEXTJOIN(CHAR(10),TRUE,FILTER('SUMMARY DATA'!I:I,'SUMMARY DATA'!D:D=$C1998)),"""")
  )
)"),"")</f>
        <v/>
      </c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</row>
    <row r="1999" ht="15.75" customHeight="1" spans="1:27">
      <c r="A1999" s="2"/>
      <c r="B1999" s="2"/>
      <c r="C1999" s="2"/>
      <c r="D1999" s="6"/>
      <c r="E1999" s="4" t="str">
        <f>IFERROR(__xludf.DUMMYFUNCTION("IFERROR(
  TEXTJOIN(CHAR(10),TRUE,FILTER('SUMMARY DATA'!E:E,'SUMMARY DATA'!A:A=$A1999,'SUMMARY DATA'!C:C=$B1999)),
  IF(
    OR(
      ISNUMBER(SEARCH(""CDM CASH DEPOSIT"",$C1999)),
      ISNUMBER(SEARCH(""CASH DEPOSIT"",$C1999)),
      COUNTIF('SUMMARY D"&amp;"ATA'!D:D,$C1999)&lt;&gt;1
    ),
    """",
    IFERROR(TEXTJOIN(CHAR(10),TRUE,FILTER('SUMMARY DATA'!E:E,'SUMMARY DATA'!D:D=$C1999)),"""")
  )
)"),"")</f>
        <v/>
      </c>
      <c r="F1999" s="2" t="str">
        <f>IFERROR(__xludf.DUMMYFUNCTION("IFERROR(
  TEXTJOIN(CHAR(10),TRUE,FILTER('SUMMARY DATA'!F:F,'SUMMARY DATA'!A:A=$A1999,'SUMMARY DATA'!C:C=$B1999)),
  IF(
    OR(
      ISNUMBER(SEARCH(""CDM CASH DEPOSIT"",$C1999)),
      ISNUMBER(SEARCH(""CASH DEPOSIT"",$C1999)),
      COUNTIF('SUMMARY D"&amp;"ATA'!D:D,$C1999)&lt;&gt;1
    ),
    """",
    IFERROR(TEXTJOIN(CHAR(10),TRUE,FILTER('SUMMARY DATA'!F:F,'SUMMARY DATA'!D:D=$C1999)),"""")
  )
)"),"")</f>
        <v/>
      </c>
      <c r="G1999" s="2" t="str">
        <f>IFERROR(__xludf.DUMMYFUNCTION("IFERROR(
  TEXTJOIN(CHAR(10),TRUE,FILTER('SUMMARY DATA'!G:G,'SUMMARY DATA'!A:A=$A1999,'SUMMARY DATA'!C:C=$B1999)),
  IF(
    OR(
      ISNUMBER(SEARCH(""CDM CASH DEPOSIT"",$C1999)),
      ISNUMBER(SEARCH(""CASH DEPOSIT"",$C1999)),
      COUNTIF('SUMMARY D"&amp;"ATA'!D:D,$C1999)&lt;&gt;1
    ),
    """",
    IFERROR(TEXTJOIN(CHAR(10),TRUE,FILTER('SUMMARY DATA'!G:G,'SUMMARY DATA'!D:D=$C1999)),"""")
  )
)"),"")</f>
        <v/>
      </c>
      <c r="H1999" s="6" t="str">
        <f>IFERROR(__xludf.DUMMYFUNCTION("IFERROR(
  TEXTJOIN(CHAR(10),TRUE,FILTER('SUMMARY DATA'!H:H,'SUMMARY DATA'!A:A=$A1999,'SUMMARY DATA'!C:C=$B1999)),
  IF(
    OR(
      ISNUMBER(SEARCH(""CDM CASH DEPOSIT"",$C1999)),
      ISNUMBER(SEARCH(""CASH DEPOSIT"",$C1999)),
      COUNTIF('SUMMARY D"&amp;"ATA'!D:D,$C1999)&lt;&gt;1
    ),
    """",
    IFERROR(TEXTJOIN(CHAR(10),TRUE,FILTER('SUMMARY DATA'!H:H,'SUMMARY DATA'!D:D=$C1999)),"""")
  )
)"),"")</f>
        <v/>
      </c>
      <c r="I1999" s="6" t="str">
        <f>IFERROR(__xludf.DUMMYFUNCTION("IF(H1999="""","""",
SUM(ARRAYFORMULA(VALUE(SPLIT(H1999,CHAR(10)))))
)"),"")</f>
        <v/>
      </c>
      <c r="J1999" s="2" t="str">
        <f>IFERROR(__xludf.DUMMYFUNCTION("IFERROR(
  TEXTJOIN(CHAR(10),TRUE,FILTER('SUMMARY DATA'!I:I,'SUMMARY DATA'!A:A=$A1999,'SUMMARY DATA'!C:C=$B1999)),
  IF(
    OR(
      ISNUMBER(SEARCH(""CDM CASH DEPOSIT"",$C1999)),
      ISNUMBER(SEARCH(""CASH DEPOSIT"",$C1999)),
      COUNTIF('SUMMARY D"&amp;"ATA'!D:D,$C1999)&lt;&gt;1
    ),
    """",
    IFERROR(TEXTJOIN(CHAR(10),TRUE,FILTER('SUMMARY DATA'!I:I,'SUMMARY DATA'!D:D=$C1999)),"""")
  )
)"),"")</f>
        <v/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</row>
    <row r="2000" ht="15.75" customHeight="1" spans="1:27">
      <c r="A2000" s="2"/>
      <c r="B2000" s="2"/>
      <c r="C2000" s="2"/>
      <c r="D2000" s="6"/>
      <c r="E2000" s="4" t="str">
        <f>IFERROR(__xludf.DUMMYFUNCTION("IFERROR(
  TEXTJOIN(CHAR(10),TRUE,FILTER('SUMMARY DATA'!E:E,'SUMMARY DATA'!A:A=$A2000,'SUMMARY DATA'!C:C=$B2000)),
  IF(
    OR(
      ISNUMBER(SEARCH(""CDM CASH DEPOSIT"",$C2000)),
      ISNUMBER(SEARCH(""CASH DEPOSIT"",$C2000)),
      COUNTIF('SUMMARY D"&amp;"ATA'!D:D,$C2000)&lt;&gt;1
    ),
    """",
    IFERROR(TEXTJOIN(CHAR(10),TRUE,FILTER('SUMMARY DATA'!E:E,'SUMMARY DATA'!D:D=$C2000)),"""")
  )
)"),"")</f>
        <v/>
      </c>
      <c r="F2000" s="2" t="str">
        <f>IFERROR(__xludf.DUMMYFUNCTION("IFERROR(
  TEXTJOIN(CHAR(10),TRUE,FILTER('SUMMARY DATA'!F:F,'SUMMARY DATA'!A:A=$A2000,'SUMMARY DATA'!C:C=$B2000)),
  IF(
    OR(
      ISNUMBER(SEARCH(""CDM CASH DEPOSIT"",$C2000)),
      ISNUMBER(SEARCH(""CASH DEPOSIT"",$C2000)),
      COUNTIF('SUMMARY D"&amp;"ATA'!D:D,$C2000)&lt;&gt;1
    ),
    """",
    IFERROR(TEXTJOIN(CHAR(10),TRUE,FILTER('SUMMARY DATA'!F:F,'SUMMARY DATA'!D:D=$C2000)),"""")
  )
)"),"")</f>
        <v/>
      </c>
      <c r="G2000" s="2" t="str">
        <f>IFERROR(__xludf.DUMMYFUNCTION("IFERROR(
  TEXTJOIN(CHAR(10),TRUE,FILTER('SUMMARY DATA'!G:G,'SUMMARY DATA'!A:A=$A2000,'SUMMARY DATA'!C:C=$B2000)),
  IF(
    OR(
      ISNUMBER(SEARCH(""CDM CASH DEPOSIT"",$C2000)),
      ISNUMBER(SEARCH(""CASH DEPOSIT"",$C2000)),
      COUNTIF('SUMMARY D"&amp;"ATA'!D:D,$C2000)&lt;&gt;1
    ),
    """",
    IFERROR(TEXTJOIN(CHAR(10),TRUE,FILTER('SUMMARY DATA'!G:G,'SUMMARY DATA'!D:D=$C2000)),"""")
  )
)"),"")</f>
        <v/>
      </c>
      <c r="H2000" s="6" t="str">
        <f>IFERROR(__xludf.DUMMYFUNCTION("IFERROR(
  TEXTJOIN(CHAR(10),TRUE,FILTER('SUMMARY DATA'!H:H,'SUMMARY DATA'!A:A=$A2000,'SUMMARY DATA'!C:C=$B2000)),
  IF(
    OR(
      ISNUMBER(SEARCH(""CDM CASH DEPOSIT"",$C2000)),
      ISNUMBER(SEARCH(""CASH DEPOSIT"",$C2000)),
      COUNTIF('SUMMARY D"&amp;"ATA'!D:D,$C2000)&lt;&gt;1
    ),
    """",
    IFERROR(TEXTJOIN(CHAR(10),TRUE,FILTER('SUMMARY DATA'!H:H,'SUMMARY DATA'!D:D=$C2000)),"""")
  )
)"),"")</f>
        <v/>
      </c>
      <c r="I2000" s="6" t="str">
        <f>IFERROR(__xludf.DUMMYFUNCTION("IF(H2000="""","""",
SUM(ARRAYFORMULA(VALUE(SPLIT(H2000,CHAR(10)))))
)"),"")</f>
        <v/>
      </c>
      <c r="J2000" s="2" t="str">
        <f>IFERROR(__xludf.DUMMYFUNCTION("IFERROR(
  TEXTJOIN(CHAR(10),TRUE,FILTER('SUMMARY DATA'!I:I,'SUMMARY DATA'!A:A=$A2000,'SUMMARY DATA'!C:C=$B2000)),
  IF(
    OR(
      ISNUMBER(SEARCH(""CDM CASH DEPOSIT"",$C2000)),
      ISNUMBER(SEARCH(""CASH DEPOSIT"",$C2000)),
      COUNTIF('SUMMARY D"&amp;"ATA'!D:D,$C2000)&lt;&gt;1
    ),
    """",
    IFERROR(TEXTJOIN(CHAR(10),TRUE,FILTER('SUMMARY DATA'!I:I,'SUMMARY DATA'!D:D=$C2000)),"""")
  )
)"),"")</f>
        <v/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</row>
    <row r="2001" ht="15.75" customHeight="1" spans="1:27">
      <c r="A2001" s="2"/>
      <c r="B2001" s="2"/>
      <c r="C2001" s="2"/>
      <c r="D2001" s="6"/>
      <c r="E2001" s="4" t="str">
        <f>IFERROR(__xludf.DUMMYFUNCTION("IFERROR(
  TEXTJOIN(CHAR(10),TRUE,FILTER('SUMMARY DATA'!E:E,'SUMMARY DATA'!A:A=$A2001,'SUMMARY DATA'!C:C=$B2001)),
  IF(
    OR(
      ISNUMBER(SEARCH(""CDM CASH DEPOSIT"",$C2001)),
      ISNUMBER(SEARCH(""CASH DEPOSIT"",$C2001)),
      COUNTIF('SUMMARY D"&amp;"ATA'!D:D,$C2001)&lt;&gt;1
    ),
    """",
    IFERROR(TEXTJOIN(CHAR(10),TRUE,FILTER('SUMMARY DATA'!E:E,'SUMMARY DATA'!D:D=$C2001)),"""")
  )
)"),"")</f>
        <v/>
      </c>
      <c r="F2001" s="2" t="str">
        <f>IFERROR(__xludf.DUMMYFUNCTION("IFERROR(
  TEXTJOIN(CHAR(10),TRUE,FILTER('SUMMARY DATA'!F:F,'SUMMARY DATA'!A:A=$A2001,'SUMMARY DATA'!C:C=$B2001)),
  IF(
    OR(
      ISNUMBER(SEARCH(""CDM CASH DEPOSIT"",$C2001)),
      ISNUMBER(SEARCH(""CASH DEPOSIT"",$C2001)),
      COUNTIF('SUMMARY D"&amp;"ATA'!D:D,$C2001)&lt;&gt;1
    ),
    """",
    IFERROR(TEXTJOIN(CHAR(10),TRUE,FILTER('SUMMARY DATA'!F:F,'SUMMARY DATA'!D:D=$C2001)),"""")
  )
)"),"")</f>
        <v/>
      </c>
      <c r="G2001" s="2" t="str">
        <f>IFERROR(__xludf.DUMMYFUNCTION("IFERROR(
  TEXTJOIN(CHAR(10),TRUE,FILTER('SUMMARY DATA'!G:G,'SUMMARY DATA'!A:A=$A2001,'SUMMARY DATA'!C:C=$B2001)),
  IF(
    OR(
      ISNUMBER(SEARCH(""CDM CASH DEPOSIT"",$C2001)),
      ISNUMBER(SEARCH(""CASH DEPOSIT"",$C2001)),
      COUNTIF('SUMMARY D"&amp;"ATA'!D:D,$C2001)&lt;&gt;1
    ),
    """",
    IFERROR(TEXTJOIN(CHAR(10),TRUE,FILTER('SUMMARY DATA'!G:G,'SUMMARY DATA'!D:D=$C2001)),"""")
  )
)"),"")</f>
        <v/>
      </c>
      <c r="H2001" s="6" t="str">
        <f>IFERROR(__xludf.DUMMYFUNCTION("IFERROR(
  TEXTJOIN(CHAR(10),TRUE,FILTER('SUMMARY DATA'!H:H,'SUMMARY DATA'!A:A=$A2001,'SUMMARY DATA'!C:C=$B2001)),
  IF(
    OR(
      ISNUMBER(SEARCH(""CDM CASH DEPOSIT"",$C2001)),
      ISNUMBER(SEARCH(""CASH DEPOSIT"",$C2001)),
      COUNTIF('SUMMARY D"&amp;"ATA'!D:D,$C2001)&lt;&gt;1
    ),
    """",
    IFERROR(TEXTJOIN(CHAR(10),TRUE,FILTER('SUMMARY DATA'!H:H,'SUMMARY DATA'!D:D=$C2001)),"""")
  )
)"),"")</f>
        <v/>
      </c>
      <c r="I2001" s="6" t="str">
        <f>IFERROR(__xludf.DUMMYFUNCTION("IF(H2001="""","""",
SUM(ARRAYFORMULA(VALUE(SPLIT(H2001,CHAR(10)))))
)"),"")</f>
        <v/>
      </c>
      <c r="J2001" s="2" t="str">
        <f>IFERROR(__xludf.DUMMYFUNCTION("IFERROR(
  TEXTJOIN(CHAR(10),TRUE,FILTER('SUMMARY DATA'!I:I,'SUMMARY DATA'!A:A=$A2001,'SUMMARY DATA'!C:C=$B2001)),
  IF(
    OR(
      ISNUMBER(SEARCH(""CDM CASH DEPOSIT"",$C2001)),
      ISNUMBER(SEARCH(""CASH DEPOSIT"",$C2001)),
      COUNTIF('SUMMARY D"&amp;"ATA'!D:D,$C2001)&lt;&gt;1
    ),
    """",
    IFERROR(TEXTJOIN(CHAR(10),TRUE,FILTER('SUMMARY DATA'!I:I,'SUMMARY DATA'!D:D=$C2001)),"""")
  )
)"),"")</f>
        <v/>
      </c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</row>
    <row r="2002" ht="15.75" customHeight="1" spans="1:27">
      <c r="A2002" s="2"/>
      <c r="B2002" s="2"/>
      <c r="C2002" s="2"/>
      <c r="D2002" s="6"/>
      <c r="E2002" s="4" t="str">
        <f>IFERROR(__xludf.DUMMYFUNCTION("IFERROR(
  TEXTJOIN(CHAR(10),TRUE,FILTER('SUMMARY DATA'!E:E,'SUMMARY DATA'!A:A=$A2002,'SUMMARY DATA'!C:C=$B2002)),
  IF(
    OR(
      ISNUMBER(SEARCH(""CDM CASH DEPOSIT"",$C2002)),
      ISNUMBER(SEARCH(""CASH DEPOSIT"",$C2002)),
      COUNTIF('SUMMARY D"&amp;"ATA'!D:D,$C2002)&lt;&gt;1
    ),
    """",
    IFERROR(TEXTJOIN(CHAR(10),TRUE,FILTER('SUMMARY DATA'!E:E,'SUMMARY DATA'!D:D=$C2002)),"""")
  )
)"),"")</f>
        <v/>
      </c>
      <c r="F2002" s="2" t="str">
        <f>IFERROR(__xludf.DUMMYFUNCTION("IFERROR(
  TEXTJOIN(CHAR(10),TRUE,FILTER('SUMMARY DATA'!F:F,'SUMMARY DATA'!A:A=$A2002,'SUMMARY DATA'!C:C=$B2002)),
  IF(
    OR(
      ISNUMBER(SEARCH(""CDM CASH DEPOSIT"",$C2002)),
      ISNUMBER(SEARCH(""CASH DEPOSIT"",$C2002)),
      COUNTIF('SUMMARY D"&amp;"ATA'!D:D,$C2002)&lt;&gt;1
    ),
    """",
    IFERROR(TEXTJOIN(CHAR(10),TRUE,FILTER('SUMMARY DATA'!F:F,'SUMMARY DATA'!D:D=$C2002)),"""")
  )
)"),"")</f>
        <v/>
      </c>
      <c r="G2002" s="2" t="str">
        <f>IFERROR(__xludf.DUMMYFUNCTION("IFERROR(
  TEXTJOIN(CHAR(10),TRUE,FILTER('SUMMARY DATA'!G:G,'SUMMARY DATA'!A:A=$A2002,'SUMMARY DATA'!C:C=$B2002)),
  IF(
    OR(
      ISNUMBER(SEARCH(""CDM CASH DEPOSIT"",$C2002)),
      ISNUMBER(SEARCH(""CASH DEPOSIT"",$C2002)),
      COUNTIF('SUMMARY D"&amp;"ATA'!D:D,$C2002)&lt;&gt;1
    ),
    """",
    IFERROR(TEXTJOIN(CHAR(10),TRUE,FILTER('SUMMARY DATA'!G:G,'SUMMARY DATA'!D:D=$C2002)),"""")
  )
)"),"")</f>
        <v/>
      </c>
      <c r="H2002" s="6" t="str">
        <f>IFERROR(__xludf.DUMMYFUNCTION("IFERROR(
  TEXTJOIN(CHAR(10),TRUE,FILTER('SUMMARY DATA'!H:H,'SUMMARY DATA'!A:A=$A2002,'SUMMARY DATA'!C:C=$B2002)),
  IF(
    OR(
      ISNUMBER(SEARCH(""CDM CASH DEPOSIT"",$C2002)),
      ISNUMBER(SEARCH(""CASH DEPOSIT"",$C2002)),
      COUNTIF('SUMMARY D"&amp;"ATA'!D:D,$C2002)&lt;&gt;1
    ),
    """",
    IFERROR(TEXTJOIN(CHAR(10),TRUE,FILTER('SUMMARY DATA'!H:H,'SUMMARY DATA'!D:D=$C2002)),"""")
  )
)"),"")</f>
        <v/>
      </c>
      <c r="I2002" s="6" t="str">
        <f>IFERROR(__xludf.DUMMYFUNCTION("IF(H2002="""","""",
SUM(ARRAYFORMULA(VALUE(SPLIT(H2002,CHAR(10)))))
)"),"")</f>
        <v/>
      </c>
      <c r="J2002" s="2" t="str">
        <f>IFERROR(__xludf.DUMMYFUNCTION("IFERROR(
  TEXTJOIN(CHAR(10),TRUE,FILTER('SUMMARY DATA'!I:I,'SUMMARY DATA'!A:A=$A2002,'SUMMARY DATA'!C:C=$B2002)),
  IF(
    OR(
      ISNUMBER(SEARCH(""CDM CASH DEPOSIT"",$C2002)),
      ISNUMBER(SEARCH(""CASH DEPOSIT"",$C2002)),
      COUNTIF('SUMMARY D"&amp;"ATA'!D:D,$C2002)&lt;&gt;1
    ),
    """",
    IFERROR(TEXTJOIN(CHAR(10),TRUE,FILTER('SUMMARY DATA'!I:I,'SUMMARY DATA'!D:D=$C2002)),"""")
  )
)"),"")</f>
        <v/>
      </c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</row>
    <row r="2003" ht="15.75" customHeight="1" spans="1:27">
      <c r="A2003" s="2"/>
      <c r="B2003" s="2"/>
      <c r="C2003" s="2"/>
      <c r="D2003" s="6"/>
      <c r="E2003" s="4" t="str">
        <f>IFERROR(__xludf.DUMMYFUNCTION("IFERROR(
  TEXTJOIN(CHAR(10),TRUE,FILTER('SUMMARY DATA'!E:E,'SUMMARY DATA'!A:A=$A2003,'SUMMARY DATA'!C:C=$B2003)),
  IF(
    OR(
      ISNUMBER(SEARCH(""CDM CASH DEPOSIT"",$C2003)),
      ISNUMBER(SEARCH(""CASH DEPOSIT"",$C2003)),
      COUNTIF('SUMMARY D"&amp;"ATA'!D:D,$C2003)&lt;&gt;1
    ),
    """",
    IFERROR(TEXTJOIN(CHAR(10),TRUE,FILTER('SUMMARY DATA'!E:E,'SUMMARY DATA'!D:D=$C2003)),"""")
  )
)"),"")</f>
        <v/>
      </c>
      <c r="F2003" s="2" t="str">
        <f>IFERROR(__xludf.DUMMYFUNCTION("IFERROR(
  TEXTJOIN(CHAR(10),TRUE,FILTER('SUMMARY DATA'!F:F,'SUMMARY DATA'!A:A=$A2003,'SUMMARY DATA'!C:C=$B2003)),
  IF(
    OR(
      ISNUMBER(SEARCH(""CDM CASH DEPOSIT"",$C2003)),
      ISNUMBER(SEARCH(""CASH DEPOSIT"",$C2003)),
      COUNTIF('SUMMARY D"&amp;"ATA'!D:D,$C2003)&lt;&gt;1
    ),
    """",
    IFERROR(TEXTJOIN(CHAR(10),TRUE,FILTER('SUMMARY DATA'!F:F,'SUMMARY DATA'!D:D=$C2003)),"""")
  )
)"),"")</f>
        <v/>
      </c>
      <c r="G2003" s="2" t="str">
        <f>IFERROR(__xludf.DUMMYFUNCTION("IFERROR(
  TEXTJOIN(CHAR(10),TRUE,FILTER('SUMMARY DATA'!G:G,'SUMMARY DATA'!A:A=$A2003,'SUMMARY DATA'!C:C=$B2003)),
  IF(
    OR(
      ISNUMBER(SEARCH(""CDM CASH DEPOSIT"",$C2003)),
      ISNUMBER(SEARCH(""CASH DEPOSIT"",$C2003)),
      COUNTIF('SUMMARY D"&amp;"ATA'!D:D,$C2003)&lt;&gt;1
    ),
    """",
    IFERROR(TEXTJOIN(CHAR(10),TRUE,FILTER('SUMMARY DATA'!G:G,'SUMMARY DATA'!D:D=$C2003)),"""")
  )
)"),"")</f>
        <v/>
      </c>
      <c r="H2003" s="6" t="str">
        <f>IFERROR(__xludf.DUMMYFUNCTION("IFERROR(
  TEXTJOIN(CHAR(10),TRUE,FILTER('SUMMARY DATA'!H:H,'SUMMARY DATA'!A:A=$A2003,'SUMMARY DATA'!C:C=$B2003)),
  IF(
    OR(
      ISNUMBER(SEARCH(""CDM CASH DEPOSIT"",$C2003)),
      ISNUMBER(SEARCH(""CASH DEPOSIT"",$C2003)),
      COUNTIF('SUMMARY D"&amp;"ATA'!D:D,$C2003)&lt;&gt;1
    ),
    """",
    IFERROR(TEXTJOIN(CHAR(10),TRUE,FILTER('SUMMARY DATA'!H:H,'SUMMARY DATA'!D:D=$C2003)),"""")
  )
)"),"")</f>
        <v/>
      </c>
      <c r="I2003" s="6" t="str">
        <f>IFERROR(__xludf.DUMMYFUNCTION("IF(H2003="""","""",
SUM(ARRAYFORMULA(VALUE(SPLIT(H2003,CHAR(10)))))
)"),"")</f>
        <v/>
      </c>
      <c r="J2003" s="2" t="str">
        <f>IFERROR(__xludf.DUMMYFUNCTION("IFERROR(
  TEXTJOIN(CHAR(10),TRUE,FILTER('SUMMARY DATA'!I:I,'SUMMARY DATA'!A:A=$A2003,'SUMMARY DATA'!C:C=$B2003)),
  IF(
    OR(
      ISNUMBER(SEARCH(""CDM CASH DEPOSIT"",$C2003)),
      ISNUMBER(SEARCH(""CASH DEPOSIT"",$C2003)),
      COUNTIF('SUMMARY D"&amp;"ATA'!D:D,$C2003)&lt;&gt;1
    ),
    """",
    IFERROR(TEXTJOIN(CHAR(10),TRUE,FILTER('SUMMARY DATA'!I:I,'SUMMARY DATA'!D:D=$C2003)),"""")
  )
)"),"")</f>
        <v/>
      </c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</row>
    <row r="2004" ht="15.75" customHeight="1" spans="1:27">
      <c r="A2004" s="2"/>
      <c r="B2004" s="2"/>
      <c r="C2004" s="2"/>
      <c r="D2004" s="6"/>
      <c r="E2004" s="4" t="str">
        <f>IFERROR(__xludf.DUMMYFUNCTION("IFERROR(
  TEXTJOIN(CHAR(10),TRUE,FILTER('SUMMARY DATA'!E:E,'SUMMARY DATA'!A:A=$A2004,'SUMMARY DATA'!C:C=$B2004)),
  IF(
    OR(
      ISNUMBER(SEARCH(""CDM CASH DEPOSIT"",$C2004)),
      ISNUMBER(SEARCH(""CASH DEPOSIT"",$C2004)),
      COUNTIF('SUMMARY D"&amp;"ATA'!D:D,$C2004)&lt;&gt;1
    ),
    """",
    IFERROR(TEXTJOIN(CHAR(10),TRUE,FILTER('SUMMARY DATA'!E:E,'SUMMARY DATA'!D:D=$C2004)),"""")
  )
)"),"")</f>
        <v/>
      </c>
      <c r="F2004" s="2" t="str">
        <f>IFERROR(__xludf.DUMMYFUNCTION("IFERROR(
  TEXTJOIN(CHAR(10),TRUE,FILTER('SUMMARY DATA'!F:F,'SUMMARY DATA'!A:A=$A2004,'SUMMARY DATA'!C:C=$B2004)),
  IF(
    OR(
      ISNUMBER(SEARCH(""CDM CASH DEPOSIT"",$C2004)),
      ISNUMBER(SEARCH(""CASH DEPOSIT"",$C2004)),
      COUNTIF('SUMMARY D"&amp;"ATA'!D:D,$C2004)&lt;&gt;1
    ),
    """",
    IFERROR(TEXTJOIN(CHAR(10),TRUE,FILTER('SUMMARY DATA'!F:F,'SUMMARY DATA'!D:D=$C2004)),"""")
  )
)"),"")</f>
        <v/>
      </c>
      <c r="G2004" s="2" t="str">
        <f>IFERROR(__xludf.DUMMYFUNCTION("IFERROR(
  TEXTJOIN(CHAR(10),TRUE,FILTER('SUMMARY DATA'!G:G,'SUMMARY DATA'!A:A=$A2004,'SUMMARY DATA'!C:C=$B2004)),
  IF(
    OR(
      ISNUMBER(SEARCH(""CDM CASH DEPOSIT"",$C2004)),
      ISNUMBER(SEARCH(""CASH DEPOSIT"",$C2004)),
      COUNTIF('SUMMARY D"&amp;"ATA'!D:D,$C2004)&lt;&gt;1
    ),
    """",
    IFERROR(TEXTJOIN(CHAR(10),TRUE,FILTER('SUMMARY DATA'!G:G,'SUMMARY DATA'!D:D=$C2004)),"""")
  )
)"),"")</f>
        <v/>
      </c>
      <c r="H2004" s="6" t="str">
        <f>IFERROR(__xludf.DUMMYFUNCTION("IFERROR(
  TEXTJOIN(CHAR(10),TRUE,FILTER('SUMMARY DATA'!H:H,'SUMMARY DATA'!A:A=$A2004,'SUMMARY DATA'!C:C=$B2004)),
  IF(
    OR(
      ISNUMBER(SEARCH(""CDM CASH DEPOSIT"",$C2004)),
      ISNUMBER(SEARCH(""CASH DEPOSIT"",$C2004)),
      COUNTIF('SUMMARY D"&amp;"ATA'!D:D,$C2004)&lt;&gt;1
    ),
    """",
    IFERROR(TEXTJOIN(CHAR(10),TRUE,FILTER('SUMMARY DATA'!H:H,'SUMMARY DATA'!D:D=$C2004)),"""")
  )
)"),"")</f>
        <v/>
      </c>
      <c r="I2004" s="6" t="str">
        <f>IFERROR(__xludf.DUMMYFUNCTION("IF(H2004="""","""",
SUM(ARRAYFORMULA(VALUE(SPLIT(H2004,CHAR(10)))))
)"),"")</f>
        <v/>
      </c>
      <c r="J2004" s="2" t="str">
        <f>IFERROR(__xludf.DUMMYFUNCTION("IFERROR(
  TEXTJOIN(CHAR(10),TRUE,FILTER('SUMMARY DATA'!I:I,'SUMMARY DATA'!A:A=$A2004,'SUMMARY DATA'!C:C=$B2004)),
  IF(
    OR(
      ISNUMBER(SEARCH(""CDM CASH DEPOSIT"",$C2004)),
      ISNUMBER(SEARCH(""CASH DEPOSIT"",$C2004)),
      COUNTIF('SUMMARY D"&amp;"ATA'!D:D,$C2004)&lt;&gt;1
    ),
    """",
    IFERROR(TEXTJOIN(CHAR(10),TRUE,FILTER('SUMMARY DATA'!I:I,'SUMMARY DATA'!D:D=$C2004)),"""")
  )
)"),"")</f>
        <v/>
      </c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</row>
    <row r="2005" ht="15.75" customHeight="1" spans="1:27">
      <c r="A2005" s="2"/>
      <c r="B2005" s="2"/>
      <c r="C2005" s="2"/>
      <c r="D2005" s="6"/>
      <c r="E2005" s="4" t="str">
        <f>IFERROR(__xludf.DUMMYFUNCTION("IFERROR(
  TEXTJOIN(CHAR(10),TRUE,FILTER('SUMMARY DATA'!E:E,'SUMMARY DATA'!A:A=$A2005,'SUMMARY DATA'!C:C=$B2005)),
  IF(
    OR(
      ISNUMBER(SEARCH(""CDM CASH DEPOSIT"",$C2005)),
      ISNUMBER(SEARCH(""CASH DEPOSIT"",$C2005)),
      COUNTIF('SUMMARY D"&amp;"ATA'!D:D,$C2005)&lt;&gt;1
    ),
    """",
    IFERROR(TEXTJOIN(CHAR(10),TRUE,FILTER('SUMMARY DATA'!E:E,'SUMMARY DATA'!D:D=$C2005)),"""")
  )
)"),"")</f>
        <v/>
      </c>
      <c r="F2005" s="2" t="str">
        <f>IFERROR(__xludf.DUMMYFUNCTION("IFERROR(
  TEXTJOIN(CHAR(10),TRUE,FILTER('SUMMARY DATA'!F:F,'SUMMARY DATA'!A:A=$A2005,'SUMMARY DATA'!C:C=$B2005)),
  IF(
    OR(
      ISNUMBER(SEARCH(""CDM CASH DEPOSIT"",$C2005)),
      ISNUMBER(SEARCH(""CASH DEPOSIT"",$C2005)),
      COUNTIF('SUMMARY D"&amp;"ATA'!D:D,$C2005)&lt;&gt;1
    ),
    """",
    IFERROR(TEXTJOIN(CHAR(10),TRUE,FILTER('SUMMARY DATA'!F:F,'SUMMARY DATA'!D:D=$C2005)),"""")
  )
)"),"")</f>
        <v/>
      </c>
      <c r="G2005" s="2" t="str">
        <f>IFERROR(__xludf.DUMMYFUNCTION("IFERROR(
  TEXTJOIN(CHAR(10),TRUE,FILTER('SUMMARY DATA'!G:G,'SUMMARY DATA'!A:A=$A2005,'SUMMARY DATA'!C:C=$B2005)),
  IF(
    OR(
      ISNUMBER(SEARCH(""CDM CASH DEPOSIT"",$C2005)),
      ISNUMBER(SEARCH(""CASH DEPOSIT"",$C2005)),
      COUNTIF('SUMMARY D"&amp;"ATA'!D:D,$C2005)&lt;&gt;1
    ),
    """",
    IFERROR(TEXTJOIN(CHAR(10),TRUE,FILTER('SUMMARY DATA'!G:G,'SUMMARY DATA'!D:D=$C2005)),"""")
  )
)"),"")</f>
        <v/>
      </c>
      <c r="H2005" s="6" t="str">
        <f>IFERROR(__xludf.DUMMYFUNCTION("IFERROR(
  TEXTJOIN(CHAR(10),TRUE,FILTER('SUMMARY DATA'!H:H,'SUMMARY DATA'!A:A=$A2005,'SUMMARY DATA'!C:C=$B2005)),
  IF(
    OR(
      ISNUMBER(SEARCH(""CDM CASH DEPOSIT"",$C2005)),
      ISNUMBER(SEARCH(""CASH DEPOSIT"",$C2005)),
      COUNTIF('SUMMARY D"&amp;"ATA'!D:D,$C2005)&lt;&gt;1
    ),
    """",
    IFERROR(TEXTJOIN(CHAR(10),TRUE,FILTER('SUMMARY DATA'!H:H,'SUMMARY DATA'!D:D=$C2005)),"""")
  )
)"),"")</f>
        <v/>
      </c>
      <c r="I2005" s="6" t="str">
        <f>IFERROR(__xludf.DUMMYFUNCTION("IF(H2005="""","""",
SUM(ARRAYFORMULA(VALUE(SPLIT(H2005,CHAR(10)))))
)"),"")</f>
        <v/>
      </c>
      <c r="J2005" s="2" t="str">
        <f>IFERROR(__xludf.DUMMYFUNCTION("IFERROR(
  TEXTJOIN(CHAR(10),TRUE,FILTER('SUMMARY DATA'!I:I,'SUMMARY DATA'!A:A=$A2005,'SUMMARY DATA'!C:C=$B2005)),
  IF(
    OR(
      ISNUMBER(SEARCH(""CDM CASH DEPOSIT"",$C2005)),
      ISNUMBER(SEARCH(""CASH DEPOSIT"",$C2005)),
      COUNTIF('SUMMARY D"&amp;"ATA'!D:D,$C2005)&lt;&gt;1
    ),
    """",
    IFERROR(TEXTJOIN(CHAR(10),TRUE,FILTER('SUMMARY DATA'!I:I,'SUMMARY DATA'!D:D=$C2005)),"""")
  )
)"),"")</f>
        <v/>
      </c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</row>
    <row r="2006" ht="15.75" customHeight="1" spans="1:27">
      <c r="A2006" s="2"/>
      <c r="B2006" s="2"/>
      <c r="C2006" s="2"/>
      <c r="D2006" s="6"/>
      <c r="E2006" s="4" t="str">
        <f>IFERROR(__xludf.DUMMYFUNCTION("IFERROR(
  TEXTJOIN(CHAR(10),TRUE,FILTER('SUMMARY DATA'!E:E,'SUMMARY DATA'!A:A=$A2006,'SUMMARY DATA'!C:C=$B2006)),
  IF(
    OR(
      ISNUMBER(SEARCH(""CDM CASH DEPOSIT"",$C2006)),
      ISNUMBER(SEARCH(""CASH DEPOSIT"",$C2006)),
      COUNTIF('SUMMARY D"&amp;"ATA'!D:D,$C2006)&lt;&gt;1
    ),
    """",
    IFERROR(TEXTJOIN(CHAR(10),TRUE,FILTER('SUMMARY DATA'!E:E,'SUMMARY DATA'!D:D=$C2006)),"""")
  )
)"),"")</f>
        <v/>
      </c>
      <c r="F2006" s="2" t="str">
        <f>IFERROR(__xludf.DUMMYFUNCTION("IFERROR(
  TEXTJOIN(CHAR(10),TRUE,FILTER('SUMMARY DATA'!F:F,'SUMMARY DATA'!A:A=$A2006,'SUMMARY DATA'!C:C=$B2006)),
  IF(
    OR(
      ISNUMBER(SEARCH(""CDM CASH DEPOSIT"",$C2006)),
      ISNUMBER(SEARCH(""CASH DEPOSIT"",$C2006)),
      COUNTIF('SUMMARY D"&amp;"ATA'!D:D,$C2006)&lt;&gt;1
    ),
    """",
    IFERROR(TEXTJOIN(CHAR(10),TRUE,FILTER('SUMMARY DATA'!F:F,'SUMMARY DATA'!D:D=$C2006)),"""")
  )
)"),"")</f>
        <v/>
      </c>
      <c r="G2006" s="2" t="str">
        <f>IFERROR(__xludf.DUMMYFUNCTION("IFERROR(
  TEXTJOIN(CHAR(10),TRUE,FILTER('SUMMARY DATA'!G:G,'SUMMARY DATA'!A:A=$A2006,'SUMMARY DATA'!C:C=$B2006)),
  IF(
    OR(
      ISNUMBER(SEARCH(""CDM CASH DEPOSIT"",$C2006)),
      ISNUMBER(SEARCH(""CASH DEPOSIT"",$C2006)),
      COUNTIF('SUMMARY D"&amp;"ATA'!D:D,$C2006)&lt;&gt;1
    ),
    """",
    IFERROR(TEXTJOIN(CHAR(10),TRUE,FILTER('SUMMARY DATA'!G:G,'SUMMARY DATA'!D:D=$C2006)),"""")
  )
)"),"")</f>
        <v/>
      </c>
      <c r="H2006" s="6" t="str">
        <f>IFERROR(__xludf.DUMMYFUNCTION("IFERROR(
  TEXTJOIN(CHAR(10),TRUE,FILTER('SUMMARY DATA'!H:H,'SUMMARY DATA'!A:A=$A2006,'SUMMARY DATA'!C:C=$B2006)),
  IF(
    OR(
      ISNUMBER(SEARCH(""CDM CASH DEPOSIT"",$C2006)),
      ISNUMBER(SEARCH(""CASH DEPOSIT"",$C2006)),
      COUNTIF('SUMMARY D"&amp;"ATA'!D:D,$C2006)&lt;&gt;1
    ),
    """",
    IFERROR(TEXTJOIN(CHAR(10),TRUE,FILTER('SUMMARY DATA'!H:H,'SUMMARY DATA'!D:D=$C2006)),"""")
  )
)"),"")</f>
        <v/>
      </c>
      <c r="I2006" s="6" t="str">
        <f>IFERROR(__xludf.DUMMYFUNCTION("IF(H2006="""","""",
SUM(ARRAYFORMULA(VALUE(SPLIT(H2006,CHAR(10)))))
)"),"")</f>
        <v/>
      </c>
      <c r="J2006" s="2" t="str">
        <f>IFERROR(__xludf.DUMMYFUNCTION("IFERROR(
  TEXTJOIN(CHAR(10),TRUE,FILTER('SUMMARY DATA'!I:I,'SUMMARY DATA'!A:A=$A2006,'SUMMARY DATA'!C:C=$B2006)),
  IF(
    OR(
      ISNUMBER(SEARCH(""CDM CASH DEPOSIT"",$C2006)),
      ISNUMBER(SEARCH(""CASH DEPOSIT"",$C2006)),
      COUNTIF('SUMMARY D"&amp;"ATA'!D:D,$C2006)&lt;&gt;1
    ),
    """",
    IFERROR(TEXTJOIN(CHAR(10),TRUE,FILTER('SUMMARY DATA'!I:I,'SUMMARY DATA'!D:D=$C2006)),"""")
  )
)"),"")</f>
        <v/>
      </c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</row>
    <row r="2007" ht="15.75" customHeight="1" spans="1:27">
      <c r="A2007" s="2"/>
      <c r="B2007" s="2"/>
      <c r="C2007" s="2"/>
      <c r="D2007" s="6"/>
      <c r="E2007" s="4" t="str">
        <f>IFERROR(__xludf.DUMMYFUNCTION("IFERROR(
  TEXTJOIN(CHAR(10),TRUE,FILTER('SUMMARY DATA'!E:E,'SUMMARY DATA'!A:A=$A2007,'SUMMARY DATA'!C:C=$B2007)),
  IF(
    OR(
      ISNUMBER(SEARCH(""CDM CASH DEPOSIT"",$C2007)),
      ISNUMBER(SEARCH(""CASH DEPOSIT"",$C2007)),
      COUNTIF('SUMMARY D"&amp;"ATA'!D:D,$C2007)&lt;&gt;1
    ),
    """",
    IFERROR(TEXTJOIN(CHAR(10),TRUE,FILTER('SUMMARY DATA'!E:E,'SUMMARY DATA'!D:D=$C2007)),"""")
  )
)"),"")</f>
        <v/>
      </c>
      <c r="F2007" s="2" t="str">
        <f>IFERROR(__xludf.DUMMYFUNCTION("IFERROR(
  TEXTJOIN(CHAR(10),TRUE,FILTER('SUMMARY DATA'!F:F,'SUMMARY DATA'!A:A=$A2007,'SUMMARY DATA'!C:C=$B2007)),
  IF(
    OR(
      ISNUMBER(SEARCH(""CDM CASH DEPOSIT"",$C2007)),
      ISNUMBER(SEARCH(""CASH DEPOSIT"",$C2007)),
      COUNTIF('SUMMARY D"&amp;"ATA'!D:D,$C2007)&lt;&gt;1
    ),
    """",
    IFERROR(TEXTJOIN(CHAR(10),TRUE,FILTER('SUMMARY DATA'!F:F,'SUMMARY DATA'!D:D=$C2007)),"""")
  )
)"),"")</f>
        <v/>
      </c>
      <c r="G2007" s="2" t="str">
        <f>IFERROR(__xludf.DUMMYFUNCTION("IFERROR(
  TEXTJOIN(CHAR(10),TRUE,FILTER('SUMMARY DATA'!G:G,'SUMMARY DATA'!A:A=$A2007,'SUMMARY DATA'!C:C=$B2007)),
  IF(
    OR(
      ISNUMBER(SEARCH(""CDM CASH DEPOSIT"",$C2007)),
      ISNUMBER(SEARCH(""CASH DEPOSIT"",$C2007)),
      COUNTIF('SUMMARY D"&amp;"ATA'!D:D,$C2007)&lt;&gt;1
    ),
    """",
    IFERROR(TEXTJOIN(CHAR(10),TRUE,FILTER('SUMMARY DATA'!G:G,'SUMMARY DATA'!D:D=$C2007)),"""")
  )
)"),"")</f>
        <v/>
      </c>
      <c r="H2007" s="6" t="str">
        <f>IFERROR(__xludf.DUMMYFUNCTION("IFERROR(
  TEXTJOIN(CHAR(10),TRUE,FILTER('SUMMARY DATA'!H:H,'SUMMARY DATA'!A:A=$A2007,'SUMMARY DATA'!C:C=$B2007)),
  IF(
    OR(
      ISNUMBER(SEARCH(""CDM CASH DEPOSIT"",$C2007)),
      ISNUMBER(SEARCH(""CASH DEPOSIT"",$C2007)),
      COUNTIF('SUMMARY D"&amp;"ATA'!D:D,$C2007)&lt;&gt;1
    ),
    """",
    IFERROR(TEXTJOIN(CHAR(10),TRUE,FILTER('SUMMARY DATA'!H:H,'SUMMARY DATA'!D:D=$C2007)),"""")
  )
)"),"")</f>
        <v/>
      </c>
      <c r="I2007" s="6" t="str">
        <f>IFERROR(__xludf.DUMMYFUNCTION("IF(H2007="""","""",
SUM(ARRAYFORMULA(VALUE(SPLIT(H2007,CHAR(10)))))
)"),"")</f>
        <v/>
      </c>
      <c r="J2007" s="2" t="str">
        <f>IFERROR(__xludf.DUMMYFUNCTION("IFERROR(
  TEXTJOIN(CHAR(10),TRUE,FILTER('SUMMARY DATA'!I:I,'SUMMARY DATA'!A:A=$A2007,'SUMMARY DATA'!C:C=$B2007)),
  IF(
    OR(
      ISNUMBER(SEARCH(""CDM CASH DEPOSIT"",$C2007)),
      ISNUMBER(SEARCH(""CASH DEPOSIT"",$C2007)),
      COUNTIF('SUMMARY D"&amp;"ATA'!D:D,$C2007)&lt;&gt;1
    ),
    """",
    IFERROR(TEXTJOIN(CHAR(10),TRUE,FILTER('SUMMARY DATA'!I:I,'SUMMARY DATA'!D:D=$C2007)),"""")
  )
)"),"")</f>
        <v/>
      </c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</row>
    <row r="2008" ht="15.75" customHeight="1" spans="1:27">
      <c r="A2008" s="2"/>
      <c r="B2008" s="2"/>
      <c r="C2008" s="2"/>
      <c r="D2008" s="6"/>
      <c r="E2008" s="4" t="str">
        <f>IFERROR(__xludf.DUMMYFUNCTION("IFERROR(
  TEXTJOIN(CHAR(10),TRUE,FILTER('SUMMARY DATA'!E:E,'SUMMARY DATA'!A:A=$A2008,'SUMMARY DATA'!C:C=$B2008)),
  IF(
    OR(
      ISNUMBER(SEARCH(""CDM CASH DEPOSIT"",$C2008)),
      ISNUMBER(SEARCH(""CASH DEPOSIT"",$C2008)),
      COUNTIF('SUMMARY D"&amp;"ATA'!D:D,$C2008)&lt;&gt;1
    ),
    """",
    IFERROR(TEXTJOIN(CHAR(10),TRUE,FILTER('SUMMARY DATA'!E:E,'SUMMARY DATA'!D:D=$C2008)),"""")
  )
)"),"")</f>
        <v/>
      </c>
      <c r="F2008" s="2" t="str">
        <f>IFERROR(__xludf.DUMMYFUNCTION("IFERROR(
  TEXTJOIN(CHAR(10),TRUE,FILTER('SUMMARY DATA'!F:F,'SUMMARY DATA'!A:A=$A2008,'SUMMARY DATA'!C:C=$B2008)),
  IF(
    OR(
      ISNUMBER(SEARCH(""CDM CASH DEPOSIT"",$C2008)),
      ISNUMBER(SEARCH(""CASH DEPOSIT"",$C2008)),
      COUNTIF('SUMMARY D"&amp;"ATA'!D:D,$C2008)&lt;&gt;1
    ),
    """",
    IFERROR(TEXTJOIN(CHAR(10),TRUE,FILTER('SUMMARY DATA'!F:F,'SUMMARY DATA'!D:D=$C2008)),"""")
  )
)"),"")</f>
        <v/>
      </c>
      <c r="G2008" s="2" t="str">
        <f>IFERROR(__xludf.DUMMYFUNCTION("IFERROR(
  TEXTJOIN(CHAR(10),TRUE,FILTER('SUMMARY DATA'!G:G,'SUMMARY DATA'!A:A=$A2008,'SUMMARY DATA'!C:C=$B2008)),
  IF(
    OR(
      ISNUMBER(SEARCH(""CDM CASH DEPOSIT"",$C2008)),
      ISNUMBER(SEARCH(""CASH DEPOSIT"",$C2008)),
      COUNTIF('SUMMARY D"&amp;"ATA'!D:D,$C2008)&lt;&gt;1
    ),
    """",
    IFERROR(TEXTJOIN(CHAR(10),TRUE,FILTER('SUMMARY DATA'!G:G,'SUMMARY DATA'!D:D=$C2008)),"""")
  )
)"),"")</f>
        <v/>
      </c>
      <c r="H2008" s="6" t="str">
        <f>IFERROR(__xludf.DUMMYFUNCTION("IFERROR(
  TEXTJOIN(CHAR(10),TRUE,FILTER('SUMMARY DATA'!H:H,'SUMMARY DATA'!A:A=$A2008,'SUMMARY DATA'!C:C=$B2008)),
  IF(
    OR(
      ISNUMBER(SEARCH(""CDM CASH DEPOSIT"",$C2008)),
      ISNUMBER(SEARCH(""CASH DEPOSIT"",$C2008)),
      COUNTIF('SUMMARY D"&amp;"ATA'!D:D,$C2008)&lt;&gt;1
    ),
    """",
    IFERROR(TEXTJOIN(CHAR(10),TRUE,FILTER('SUMMARY DATA'!H:H,'SUMMARY DATA'!D:D=$C2008)),"""")
  )
)"),"")</f>
        <v/>
      </c>
      <c r="I2008" s="6" t="str">
        <f>IFERROR(__xludf.DUMMYFUNCTION("IF(H2008="""","""",
SUM(ARRAYFORMULA(VALUE(SPLIT(H2008,CHAR(10)))))
)"),"")</f>
        <v/>
      </c>
      <c r="J2008" s="2" t="str">
        <f>IFERROR(__xludf.DUMMYFUNCTION("IFERROR(
  TEXTJOIN(CHAR(10),TRUE,FILTER('SUMMARY DATA'!I:I,'SUMMARY DATA'!A:A=$A2008,'SUMMARY DATA'!C:C=$B2008)),
  IF(
    OR(
      ISNUMBER(SEARCH(""CDM CASH DEPOSIT"",$C2008)),
      ISNUMBER(SEARCH(""CASH DEPOSIT"",$C2008)),
      COUNTIF('SUMMARY D"&amp;"ATA'!D:D,$C2008)&lt;&gt;1
    ),
    """",
    IFERROR(TEXTJOIN(CHAR(10),TRUE,FILTER('SUMMARY DATA'!I:I,'SUMMARY DATA'!D:D=$C2008)),"""")
  )
)"),"")</f>
        <v/>
      </c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</row>
    <row r="2009" ht="15.75" customHeight="1" spans="1:27">
      <c r="A2009" s="2"/>
      <c r="B2009" s="2"/>
      <c r="C2009" s="2"/>
      <c r="D2009" s="6"/>
      <c r="E2009" s="4" t="str">
        <f>IFERROR(__xludf.DUMMYFUNCTION("IFERROR(
  TEXTJOIN(CHAR(10),TRUE,FILTER('SUMMARY DATA'!E:E,'SUMMARY DATA'!A:A=$A2009,'SUMMARY DATA'!C:C=$B2009)),
  IF(
    OR(
      ISNUMBER(SEARCH(""CDM CASH DEPOSIT"",$C2009)),
      ISNUMBER(SEARCH(""CASH DEPOSIT"",$C2009)),
      COUNTIF('SUMMARY D"&amp;"ATA'!D:D,$C2009)&lt;&gt;1
    ),
    """",
    IFERROR(TEXTJOIN(CHAR(10),TRUE,FILTER('SUMMARY DATA'!E:E,'SUMMARY DATA'!D:D=$C2009)),"""")
  )
)"),"")</f>
        <v/>
      </c>
      <c r="F2009" s="2" t="str">
        <f>IFERROR(__xludf.DUMMYFUNCTION("IFERROR(
  TEXTJOIN(CHAR(10),TRUE,FILTER('SUMMARY DATA'!F:F,'SUMMARY DATA'!A:A=$A2009,'SUMMARY DATA'!C:C=$B2009)),
  IF(
    OR(
      ISNUMBER(SEARCH(""CDM CASH DEPOSIT"",$C2009)),
      ISNUMBER(SEARCH(""CASH DEPOSIT"",$C2009)),
      COUNTIF('SUMMARY D"&amp;"ATA'!D:D,$C2009)&lt;&gt;1
    ),
    """",
    IFERROR(TEXTJOIN(CHAR(10),TRUE,FILTER('SUMMARY DATA'!F:F,'SUMMARY DATA'!D:D=$C2009)),"""")
  )
)"),"")</f>
        <v/>
      </c>
      <c r="G2009" s="2" t="str">
        <f>IFERROR(__xludf.DUMMYFUNCTION("IFERROR(
  TEXTJOIN(CHAR(10),TRUE,FILTER('SUMMARY DATA'!G:G,'SUMMARY DATA'!A:A=$A2009,'SUMMARY DATA'!C:C=$B2009)),
  IF(
    OR(
      ISNUMBER(SEARCH(""CDM CASH DEPOSIT"",$C2009)),
      ISNUMBER(SEARCH(""CASH DEPOSIT"",$C2009)),
      COUNTIF('SUMMARY D"&amp;"ATA'!D:D,$C2009)&lt;&gt;1
    ),
    """",
    IFERROR(TEXTJOIN(CHAR(10),TRUE,FILTER('SUMMARY DATA'!G:G,'SUMMARY DATA'!D:D=$C2009)),"""")
  )
)"),"")</f>
        <v/>
      </c>
      <c r="H2009" s="6" t="str">
        <f>IFERROR(__xludf.DUMMYFUNCTION("IFERROR(
  TEXTJOIN(CHAR(10),TRUE,FILTER('SUMMARY DATA'!H:H,'SUMMARY DATA'!A:A=$A2009,'SUMMARY DATA'!C:C=$B2009)),
  IF(
    OR(
      ISNUMBER(SEARCH(""CDM CASH DEPOSIT"",$C2009)),
      ISNUMBER(SEARCH(""CASH DEPOSIT"",$C2009)),
      COUNTIF('SUMMARY D"&amp;"ATA'!D:D,$C2009)&lt;&gt;1
    ),
    """",
    IFERROR(TEXTJOIN(CHAR(10),TRUE,FILTER('SUMMARY DATA'!H:H,'SUMMARY DATA'!D:D=$C2009)),"""")
  )
)"),"")</f>
        <v/>
      </c>
      <c r="I2009" s="6" t="str">
        <f>IFERROR(__xludf.DUMMYFUNCTION("IF(H2009="""","""",
SUM(ARRAYFORMULA(VALUE(SPLIT(H2009,CHAR(10)))))
)"),"")</f>
        <v/>
      </c>
      <c r="J2009" s="2" t="str">
        <f>IFERROR(__xludf.DUMMYFUNCTION("IFERROR(
  TEXTJOIN(CHAR(10),TRUE,FILTER('SUMMARY DATA'!I:I,'SUMMARY DATA'!A:A=$A2009,'SUMMARY DATA'!C:C=$B2009)),
  IF(
    OR(
      ISNUMBER(SEARCH(""CDM CASH DEPOSIT"",$C2009)),
      ISNUMBER(SEARCH(""CASH DEPOSIT"",$C2009)),
      COUNTIF('SUMMARY D"&amp;"ATA'!D:D,$C2009)&lt;&gt;1
    ),
    """",
    IFERROR(TEXTJOIN(CHAR(10),TRUE,FILTER('SUMMARY DATA'!I:I,'SUMMARY DATA'!D:D=$C2009)),"""")
  )
)"),"")</f>
        <v/>
      </c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</row>
    <row r="2010" ht="15.75" customHeight="1" spans="1:27">
      <c r="A2010" s="2"/>
      <c r="B2010" s="2"/>
      <c r="C2010" s="2"/>
      <c r="D2010" s="6"/>
      <c r="E2010" s="4" t="str">
        <f>IFERROR(__xludf.DUMMYFUNCTION("IFERROR(
  TEXTJOIN(CHAR(10),TRUE,FILTER('SUMMARY DATA'!E:E,'SUMMARY DATA'!A:A=$A2010,'SUMMARY DATA'!C:C=$B2010)),
  IF(
    OR(
      ISNUMBER(SEARCH(""CDM CASH DEPOSIT"",$C2010)),
      ISNUMBER(SEARCH(""CASH DEPOSIT"",$C2010)),
      COUNTIF('SUMMARY D"&amp;"ATA'!D:D,$C2010)&lt;&gt;1
    ),
    """",
    IFERROR(TEXTJOIN(CHAR(10),TRUE,FILTER('SUMMARY DATA'!E:E,'SUMMARY DATA'!D:D=$C2010)),"""")
  )
)"),"")</f>
        <v/>
      </c>
      <c r="F2010" s="2" t="str">
        <f>IFERROR(__xludf.DUMMYFUNCTION("IFERROR(
  TEXTJOIN(CHAR(10),TRUE,FILTER('SUMMARY DATA'!F:F,'SUMMARY DATA'!A:A=$A2010,'SUMMARY DATA'!C:C=$B2010)),
  IF(
    OR(
      ISNUMBER(SEARCH(""CDM CASH DEPOSIT"",$C2010)),
      ISNUMBER(SEARCH(""CASH DEPOSIT"",$C2010)),
      COUNTIF('SUMMARY D"&amp;"ATA'!D:D,$C2010)&lt;&gt;1
    ),
    """",
    IFERROR(TEXTJOIN(CHAR(10),TRUE,FILTER('SUMMARY DATA'!F:F,'SUMMARY DATA'!D:D=$C2010)),"""")
  )
)"),"")</f>
        <v/>
      </c>
      <c r="G2010" s="2" t="str">
        <f>IFERROR(__xludf.DUMMYFUNCTION("IFERROR(
  TEXTJOIN(CHAR(10),TRUE,FILTER('SUMMARY DATA'!G:G,'SUMMARY DATA'!A:A=$A2010,'SUMMARY DATA'!C:C=$B2010)),
  IF(
    OR(
      ISNUMBER(SEARCH(""CDM CASH DEPOSIT"",$C2010)),
      ISNUMBER(SEARCH(""CASH DEPOSIT"",$C2010)),
      COUNTIF('SUMMARY D"&amp;"ATA'!D:D,$C2010)&lt;&gt;1
    ),
    """",
    IFERROR(TEXTJOIN(CHAR(10),TRUE,FILTER('SUMMARY DATA'!G:G,'SUMMARY DATA'!D:D=$C2010)),"""")
  )
)"),"")</f>
        <v/>
      </c>
      <c r="H2010" s="6" t="str">
        <f>IFERROR(__xludf.DUMMYFUNCTION("IFERROR(
  TEXTJOIN(CHAR(10),TRUE,FILTER('SUMMARY DATA'!H:H,'SUMMARY DATA'!A:A=$A2010,'SUMMARY DATA'!C:C=$B2010)),
  IF(
    OR(
      ISNUMBER(SEARCH(""CDM CASH DEPOSIT"",$C2010)),
      ISNUMBER(SEARCH(""CASH DEPOSIT"",$C2010)),
      COUNTIF('SUMMARY D"&amp;"ATA'!D:D,$C2010)&lt;&gt;1
    ),
    """",
    IFERROR(TEXTJOIN(CHAR(10),TRUE,FILTER('SUMMARY DATA'!H:H,'SUMMARY DATA'!D:D=$C2010)),"""")
  )
)"),"")</f>
        <v/>
      </c>
      <c r="I2010" s="6" t="str">
        <f>IFERROR(__xludf.DUMMYFUNCTION("IF(H2010="""","""",
SUM(ARRAYFORMULA(VALUE(SPLIT(H2010,CHAR(10)))))
)"),"")</f>
        <v/>
      </c>
      <c r="J2010" s="2" t="str">
        <f>IFERROR(__xludf.DUMMYFUNCTION("IFERROR(
  TEXTJOIN(CHAR(10),TRUE,FILTER('SUMMARY DATA'!I:I,'SUMMARY DATA'!A:A=$A2010,'SUMMARY DATA'!C:C=$B2010)),
  IF(
    OR(
      ISNUMBER(SEARCH(""CDM CASH DEPOSIT"",$C2010)),
      ISNUMBER(SEARCH(""CASH DEPOSIT"",$C2010)),
      COUNTIF('SUMMARY D"&amp;"ATA'!D:D,$C2010)&lt;&gt;1
    ),
    """",
    IFERROR(TEXTJOIN(CHAR(10),TRUE,FILTER('SUMMARY DATA'!I:I,'SUMMARY DATA'!D:D=$C2010)),"""")
  )
)"),"")</f>
        <v/>
      </c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</row>
    <row r="2011" ht="15.75" customHeight="1" spans="1:27">
      <c r="A2011" s="2"/>
      <c r="B2011" s="2"/>
      <c r="C2011" s="2"/>
      <c r="D2011" s="6"/>
      <c r="E2011" s="4" t="str">
        <f>IFERROR(__xludf.DUMMYFUNCTION("IFERROR(
  TEXTJOIN(CHAR(10),TRUE,FILTER('SUMMARY DATA'!E:E,'SUMMARY DATA'!A:A=$A2011,'SUMMARY DATA'!C:C=$B2011)),
  IF(
    OR(
      ISNUMBER(SEARCH(""CDM CASH DEPOSIT"",$C2011)),
      ISNUMBER(SEARCH(""CASH DEPOSIT"",$C2011)),
      COUNTIF('SUMMARY D"&amp;"ATA'!D:D,$C2011)&lt;&gt;1
    ),
    """",
    IFERROR(TEXTJOIN(CHAR(10),TRUE,FILTER('SUMMARY DATA'!E:E,'SUMMARY DATA'!D:D=$C2011)),"""")
  )
)"),"")</f>
        <v/>
      </c>
      <c r="F2011" s="2" t="str">
        <f>IFERROR(__xludf.DUMMYFUNCTION("IFERROR(
  TEXTJOIN(CHAR(10),TRUE,FILTER('SUMMARY DATA'!F:F,'SUMMARY DATA'!A:A=$A2011,'SUMMARY DATA'!C:C=$B2011)),
  IF(
    OR(
      ISNUMBER(SEARCH(""CDM CASH DEPOSIT"",$C2011)),
      ISNUMBER(SEARCH(""CASH DEPOSIT"",$C2011)),
      COUNTIF('SUMMARY D"&amp;"ATA'!D:D,$C2011)&lt;&gt;1
    ),
    """",
    IFERROR(TEXTJOIN(CHAR(10),TRUE,FILTER('SUMMARY DATA'!F:F,'SUMMARY DATA'!D:D=$C2011)),"""")
  )
)"),"")</f>
        <v/>
      </c>
      <c r="G2011" s="2" t="str">
        <f>IFERROR(__xludf.DUMMYFUNCTION("IFERROR(
  TEXTJOIN(CHAR(10),TRUE,FILTER('SUMMARY DATA'!G:G,'SUMMARY DATA'!A:A=$A2011,'SUMMARY DATA'!C:C=$B2011)),
  IF(
    OR(
      ISNUMBER(SEARCH(""CDM CASH DEPOSIT"",$C2011)),
      ISNUMBER(SEARCH(""CASH DEPOSIT"",$C2011)),
      COUNTIF('SUMMARY D"&amp;"ATA'!D:D,$C2011)&lt;&gt;1
    ),
    """",
    IFERROR(TEXTJOIN(CHAR(10),TRUE,FILTER('SUMMARY DATA'!G:G,'SUMMARY DATA'!D:D=$C2011)),"""")
  )
)"),"")</f>
        <v/>
      </c>
      <c r="H2011" s="6" t="str">
        <f>IFERROR(__xludf.DUMMYFUNCTION("IFERROR(
  TEXTJOIN(CHAR(10),TRUE,FILTER('SUMMARY DATA'!H:H,'SUMMARY DATA'!A:A=$A2011,'SUMMARY DATA'!C:C=$B2011)),
  IF(
    OR(
      ISNUMBER(SEARCH(""CDM CASH DEPOSIT"",$C2011)),
      ISNUMBER(SEARCH(""CASH DEPOSIT"",$C2011)),
      COUNTIF('SUMMARY D"&amp;"ATA'!D:D,$C2011)&lt;&gt;1
    ),
    """",
    IFERROR(TEXTJOIN(CHAR(10),TRUE,FILTER('SUMMARY DATA'!H:H,'SUMMARY DATA'!D:D=$C2011)),"""")
  )
)"),"")</f>
        <v/>
      </c>
      <c r="I2011" s="6" t="str">
        <f>IFERROR(__xludf.DUMMYFUNCTION("IF(H2011="""","""",
SUM(ARRAYFORMULA(VALUE(SPLIT(H2011,CHAR(10)))))
)"),"")</f>
        <v/>
      </c>
      <c r="J2011" s="2" t="str">
        <f>IFERROR(__xludf.DUMMYFUNCTION("IFERROR(
  TEXTJOIN(CHAR(10),TRUE,FILTER('SUMMARY DATA'!I:I,'SUMMARY DATA'!A:A=$A2011,'SUMMARY DATA'!C:C=$B2011)),
  IF(
    OR(
      ISNUMBER(SEARCH(""CDM CASH DEPOSIT"",$C2011)),
      ISNUMBER(SEARCH(""CASH DEPOSIT"",$C2011)),
      COUNTIF('SUMMARY D"&amp;"ATA'!D:D,$C2011)&lt;&gt;1
    ),
    """",
    IFERROR(TEXTJOIN(CHAR(10),TRUE,FILTER('SUMMARY DATA'!I:I,'SUMMARY DATA'!D:D=$C2011)),"""")
  )
)"),"")</f>
        <v/>
      </c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</row>
    <row r="2012" ht="15.75" customHeight="1" spans="1:27">
      <c r="A2012" s="2"/>
      <c r="B2012" s="2"/>
      <c r="C2012" s="2"/>
      <c r="D2012" s="6"/>
      <c r="E2012" s="4" t="str">
        <f>IFERROR(__xludf.DUMMYFUNCTION("IFERROR(
  TEXTJOIN(CHAR(10),TRUE,FILTER('SUMMARY DATA'!E:E,'SUMMARY DATA'!A:A=$A2012,'SUMMARY DATA'!C:C=$B2012)),
  IF(
    OR(
      ISNUMBER(SEARCH(""CDM CASH DEPOSIT"",$C2012)),
      ISNUMBER(SEARCH(""CASH DEPOSIT"",$C2012)),
      COUNTIF('SUMMARY D"&amp;"ATA'!D:D,$C2012)&lt;&gt;1
    ),
    """",
    IFERROR(TEXTJOIN(CHAR(10),TRUE,FILTER('SUMMARY DATA'!E:E,'SUMMARY DATA'!D:D=$C2012)),"""")
  )
)"),"")</f>
        <v/>
      </c>
      <c r="F2012" s="2" t="str">
        <f>IFERROR(__xludf.DUMMYFUNCTION("IFERROR(
  TEXTJOIN(CHAR(10),TRUE,FILTER('SUMMARY DATA'!F:F,'SUMMARY DATA'!A:A=$A2012,'SUMMARY DATA'!C:C=$B2012)),
  IF(
    OR(
      ISNUMBER(SEARCH(""CDM CASH DEPOSIT"",$C2012)),
      ISNUMBER(SEARCH(""CASH DEPOSIT"",$C2012)),
      COUNTIF('SUMMARY D"&amp;"ATA'!D:D,$C2012)&lt;&gt;1
    ),
    """",
    IFERROR(TEXTJOIN(CHAR(10),TRUE,FILTER('SUMMARY DATA'!F:F,'SUMMARY DATA'!D:D=$C2012)),"""")
  )
)"),"")</f>
        <v/>
      </c>
      <c r="G2012" s="2" t="str">
        <f>IFERROR(__xludf.DUMMYFUNCTION("IFERROR(
  TEXTJOIN(CHAR(10),TRUE,FILTER('SUMMARY DATA'!G:G,'SUMMARY DATA'!A:A=$A2012,'SUMMARY DATA'!C:C=$B2012)),
  IF(
    OR(
      ISNUMBER(SEARCH(""CDM CASH DEPOSIT"",$C2012)),
      ISNUMBER(SEARCH(""CASH DEPOSIT"",$C2012)),
      COUNTIF('SUMMARY D"&amp;"ATA'!D:D,$C2012)&lt;&gt;1
    ),
    """",
    IFERROR(TEXTJOIN(CHAR(10),TRUE,FILTER('SUMMARY DATA'!G:G,'SUMMARY DATA'!D:D=$C2012)),"""")
  )
)"),"")</f>
        <v/>
      </c>
      <c r="H2012" s="6" t="str">
        <f>IFERROR(__xludf.DUMMYFUNCTION("IFERROR(
  TEXTJOIN(CHAR(10),TRUE,FILTER('SUMMARY DATA'!H:H,'SUMMARY DATA'!A:A=$A2012,'SUMMARY DATA'!C:C=$B2012)),
  IF(
    OR(
      ISNUMBER(SEARCH(""CDM CASH DEPOSIT"",$C2012)),
      ISNUMBER(SEARCH(""CASH DEPOSIT"",$C2012)),
      COUNTIF('SUMMARY D"&amp;"ATA'!D:D,$C2012)&lt;&gt;1
    ),
    """",
    IFERROR(TEXTJOIN(CHAR(10),TRUE,FILTER('SUMMARY DATA'!H:H,'SUMMARY DATA'!D:D=$C2012)),"""")
  )
)"),"")</f>
        <v/>
      </c>
      <c r="I2012" s="6" t="str">
        <f>IFERROR(__xludf.DUMMYFUNCTION("IF(H2012="""","""",
SUM(ARRAYFORMULA(VALUE(SPLIT(H2012,CHAR(10)))))
)"),"")</f>
        <v/>
      </c>
      <c r="J2012" s="2" t="str">
        <f>IFERROR(__xludf.DUMMYFUNCTION("IFERROR(
  TEXTJOIN(CHAR(10),TRUE,FILTER('SUMMARY DATA'!I:I,'SUMMARY DATA'!A:A=$A2012,'SUMMARY DATA'!C:C=$B2012)),
  IF(
    OR(
      ISNUMBER(SEARCH(""CDM CASH DEPOSIT"",$C2012)),
      ISNUMBER(SEARCH(""CASH DEPOSIT"",$C2012)),
      COUNTIF('SUMMARY D"&amp;"ATA'!D:D,$C2012)&lt;&gt;1
    ),
    """",
    IFERROR(TEXTJOIN(CHAR(10),TRUE,FILTER('SUMMARY DATA'!I:I,'SUMMARY DATA'!D:D=$C2012)),"""")
  )
)"),"")</f>
        <v/>
      </c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</row>
    <row r="2013" ht="15.75" customHeight="1" spans="1:27">
      <c r="A2013" s="2"/>
      <c r="B2013" s="2"/>
      <c r="C2013" s="2"/>
      <c r="D2013" s="6"/>
      <c r="E2013" s="4" t="str">
        <f>IFERROR(__xludf.DUMMYFUNCTION("IFERROR(
  TEXTJOIN(CHAR(10),TRUE,FILTER('SUMMARY DATA'!E:E,'SUMMARY DATA'!A:A=$A2013,'SUMMARY DATA'!C:C=$B2013)),
  IF(
    OR(
      ISNUMBER(SEARCH(""CDM CASH DEPOSIT"",$C2013)),
      ISNUMBER(SEARCH(""CASH DEPOSIT"",$C2013)),
      COUNTIF('SUMMARY D"&amp;"ATA'!D:D,$C2013)&lt;&gt;1
    ),
    """",
    IFERROR(TEXTJOIN(CHAR(10),TRUE,FILTER('SUMMARY DATA'!E:E,'SUMMARY DATA'!D:D=$C2013)),"""")
  )
)"),"")</f>
        <v/>
      </c>
      <c r="F2013" s="2" t="str">
        <f>IFERROR(__xludf.DUMMYFUNCTION("IFERROR(
  TEXTJOIN(CHAR(10),TRUE,FILTER('SUMMARY DATA'!F:F,'SUMMARY DATA'!A:A=$A2013,'SUMMARY DATA'!C:C=$B2013)),
  IF(
    OR(
      ISNUMBER(SEARCH(""CDM CASH DEPOSIT"",$C2013)),
      ISNUMBER(SEARCH(""CASH DEPOSIT"",$C2013)),
      COUNTIF('SUMMARY D"&amp;"ATA'!D:D,$C2013)&lt;&gt;1
    ),
    """",
    IFERROR(TEXTJOIN(CHAR(10),TRUE,FILTER('SUMMARY DATA'!F:F,'SUMMARY DATA'!D:D=$C2013)),"""")
  )
)"),"")</f>
        <v/>
      </c>
      <c r="G2013" s="2" t="str">
        <f>IFERROR(__xludf.DUMMYFUNCTION("IFERROR(
  TEXTJOIN(CHAR(10),TRUE,FILTER('SUMMARY DATA'!G:G,'SUMMARY DATA'!A:A=$A2013,'SUMMARY DATA'!C:C=$B2013)),
  IF(
    OR(
      ISNUMBER(SEARCH(""CDM CASH DEPOSIT"",$C2013)),
      ISNUMBER(SEARCH(""CASH DEPOSIT"",$C2013)),
      COUNTIF('SUMMARY D"&amp;"ATA'!D:D,$C2013)&lt;&gt;1
    ),
    """",
    IFERROR(TEXTJOIN(CHAR(10),TRUE,FILTER('SUMMARY DATA'!G:G,'SUMMARY DATA'!D:D=$C2013)),"""")
  )
)"),"")</f>
        <v/>
      </c>
      <c r="H2013" s="6" t="str">
        <f>IFERROR(__xludf.DUMMYFUNCTION("IFERROR(
  TEXTJOIN(CHAR(10),TRUE,FILTER('SUMMARY DATA'!H:H,'SUMMARY DATA'!A:A=$A2013,'SUMMARY DATA'!C:C=$B2013)),
  IF(
    OR(
      ISNUMBER(SEARCH(""CDM CASH DEPOSIT"",$C2013)),
      ISNUMBER(SEARCH(""CASH DEPOSIT"",$C2013)),
      COUNTIF('SUMMARY D"&amp;"ATA'!D:D,$C2013)&lt;&gt;1
    ),
    """",
    IFERROR(TEXTJOIN(CHAR(10),TRUE,FILTER('SUMMARY DATA'!H:H,'SUMMARY DATA'!D:D=$C2013)),"""")
  )
)"),"")</f>
        <v/>
      </c>
      <c r="I2013" s="6" t="str">
        <f>IFERROR(__xludf.DUMMYFUNCTION("IF(H2013="""","""",
SUM(ARRAYFORMULA(VALUE(SPLIT(H2013,CHAR(10)))))
)"),"")</f>
        <v/>
      </c>
      <c r="J2013" s="2" t="str">
        <f>IFERROR(__xludf.DUMMYFUNCTION("IFERROR(
  TEXTJOIN(CHAR(10),TRUE,FILTER('SUMMARY DATA'!I:I,'SUMMARY DATA'!A:A=$A2013,'SUMMARY DATA'!C:C=$B2013)),
  IF(
    OR(
      ISNUMBER(SEARCH(""CDM CASH DEPOSIT"",$C2013)),
      ISNUMBER(SEARCH(""CASH DEPOSIT"",$C2013)),
      COUNTIF('SUMMARY D"&amp;"ATA'!D:D,$C2013)&lt;&gt;1
    ),
    """",
    IFERROR(TEXTJOIN(CHAR(10),TRUE,FILTER('SUMMARY DATA'!I:I,'SUMMARY DATA'!D:D=$C2013)),"""")
  )
)"),"")</f>
        <v/>
      </c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</row>
    <row r="2014" ht="15.75" customHeight="1" spans="1:27">
      <c r="A2014" s="2"/>
      <c r="B2014" s="2"/>
      <c r="C2014" s="2"/>
      <c r="D2014" s="6"/>
      <c r="E2014" s="4" t="str">
        <f>IFERROR(__xludf.DUMMYFUNCTION("IFERROR(
  TEXTJOIN(CHAR(10),TRUE,FILTER('SUMMARY DATA'!E:E,'SUMMARY DATA'!A:A=$A2014,'SUMMARY DATA'!C:C=$B2014)),
  IF(
    OR(
      ISNUMBER(SEARCH(""CDM CASH DEPOSIT"",$C2014)),
      ISNUMBER(SEARCH(""CASH DEPOSIT"",$C2014)),
      COUNTIF('SUMMARY D"&amp;"ATA'!D:D,$C2014)&lt;&gt;1
    ),
    """",
    IFERROR(TEXTJOIN(CHAR(10),TRUE,FILTER('SUMMARY DATA'!E:E,'SUMMARY DATA'!D:D=$C2014)),"""")
  )
)"),"")</f>
        <v/>
      </c>
      <c r="F2014" s="2" t="str">
        <f>IFERROR(__xludf.DUMMYFUNCTION("IFERROR(
  TEXTJOIN(CHAR(10),TRUE,FILTER('SUMMARY DATA'!F:F,'SUMMARY DATA'!A:A=$A2014,'SUMMARY DATA'!C:C=$B2014)),
  IF(
    OR(
      ISNUMBER(SEARCH(""CDM CASH DEPOSIT"",$C2014)),
      ISNUMBER(SEARCH(""CASH DEPOSIT"",$C2014)),
      COUNTIF('SUMMARY D"&amp;"ATA'!D:D,$C2014)&lt;&gt;1
    ),
    """",
    IFERROR(TEXTJOIN(CHAR(10),TRUE,FILTER('SUMMARY DATA'!F:F,'SUMMARY DATA'!D:D=$C2014)),"""")
  )
)"),"")</f>
        <v/>
      </c>
      <c r="G2014" s="2" t="str">
        <f>IFERROR(__xludf.DUMMYFUNCTION("IFERROR(
  TEXTJOIN(CHAR(10),TRUE,FILTER('SUMMARY DATA'!G:G,'SUMMARY DATA'!A:A=$A2014,'SUMMARY DATA'!C:C=$B2014)),
  IF(
    OR(
      ISNUMBER(SEARCH(""CDM CASH DEPOSIT"",$C2014)),
      ISNUMBER(SEARCH(""CASH DEPOSIT"",$C2014)),
      COUNTIF('SUMMARY D"&amp;"ATA'!D:D,$C2014)&lt;&gt;1
    ),
    """",
    IFERROR(TEXTJOIN(CHAR(10),TRUE,FILTER('SUMMARY DATA'!G:G,'SUMMARY DATA'!D:D=$C2014)),"""")
  )
)"),"")</f>
        <v/>
      </c>
      <c r="H2014" s="6" t="str">
        <f>IFERROR(__xludf.DUMMYFUNCTION("IFERROR(
  TEXTJOIN(CHAR(10),TRUE,FILTER('SUMMARY DATA'!H:H,'SUMMARY DATA'!A:A=$A2014,'SUMMARY DATA'!C:C=$B2014)),
  IF(
    OR(
      ISNUMBER(SEARCH(""CDM CASH DEPOSIT"",$C2014)),
      ISNUMBER(SEARCH(""CASH DEPOSIT"",$C2014)),
      COUNTIF('SUMMARY D"&amp;"ATA'!D:D,$C2014)&lt;&gt;1
    ),
    """",
    IFERROR(TEXTJOIN(CHAR(10),TRUE,FILTER('SUMMARY DATA'!H:H,'SUMMARY DATA'!D:D=$C2014)),"""")
  )
)"),"")</f>
        <v/>
      </c>
      <c r="I2014" s="6" t="str">
        <f>IFERROR(__xludf.DUMMYFUNCTION("IF(H2014="""","""",
SUM(ARRAYFORMULA(VALUE(SPLIT(H2014,CHAR(10)))))
)"),"")</f>
        <v/>
      </c>
      <c r="J2014" s="2" t="str">
        <f>IFERROR(__xludf.DUMMYFUNCTION("IFERROR(
  TEXTJOIN(CHAR(10),TRUE,FILTER('SUMMARY DATA'!I:I,'SUMMARY DATA'!A:A=$A2014,'SUMMARY DATA'!C:C=$B2014)),
  IF(
    OR(
      ISNUMBER(SEARCH(""CDM CASH DEPOSIT"",$C2014)),
      ISNUMBER(SEARCH(""CASH DEPOSIT"",$C2014)),
      COUNTIF('SUMMARY D"&amp;"ATA'!D:D,$C2014)&lt;&gt;1
    ),
    """",
    IFERROR(TEXTJOIN(CHAR(10),TRUE,FILTER('SUMMARY DATA'!I:I,'SUMMARY DATA'!D:D=$C2014)),"""")
  )
)"),"")</f>
        <v/>
      </c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</row>
    <row r="2015" ht="15.75" customHeight="1" spans="1:27">
      <c r="A2015" s="2"/>
      <c r="B2015" s="2"/>
      <c r="C2015" s="2"/>
      <c r="D2015" s="6"/>
      <c r="E2015" s="4" t="str">
        <f>IFERROR(__xludf.DUMMYFUNCTION("IFERROR(
  TEXTJOIN(CHAR(10),TRUE,FILTER('SUMMARY DATA'!E:E,'SUMMARY DATA'!A:A=$A2015,'SUMMARY DATA'!C:C=$B2015)),
  IF(
    OR(
      ISNUMBER(SEARCH(""CDM CASH DEPOSIT"",$C2015)),
      ISNUMBER(SEARCH(""CASH DEPOSIT"",$C2015)),
      COUNTIF('SUMMARY D"&amp;"ATA'!D:D,$C2015)&lt;&gt;1
    ),
    """",
    IFERROR(TEXTJOIN(CHAR(10),TRUE,FILTER('SUMMARY DATA'!E:E,'SUMMARY DATA'!D:D=$C2015)),"""")
  )
)"),"")</f>
        <v/>
      </c>
      <c r="F2015" s="2" t="str">
        <f>IFERROR(__xludf.DUMMYFUNCTION("IFERROR(
  TEXTJOIN(CHAR(10),TRUE,FILTER('SUMMARY DATA'!F:F,'SUMMARY DATA'!A:A=$A2015,'SUMMARY DATA'!C:C=$B2015)),
  IF(
    OR(
      ISNUMBER(SEARCH(""CDM CASH DEPOSIT"",$C2015)),
      ISNUMBER(SEARCH(""CASH DEPOSIT"",$C2015)),
      COUNTIF('SUMMARY D"&amp;"ATA'!D:D,$C2015)&lt;&gt;1
    ),
    """",
    IFERROR(TEXTJOIN(CHAR(10),TRUE,FILTER('SUMMARY DATA'!F:F,'SUMMARY DATA'!D:D=$C2015)),"""")
  )
)"),"")</f>
        <v/>
      </c>
      <c r="G2015" s="2" t="str">
        <f>IFERROR(__xludf.DUMMYFUNCTION("IFERROR(
  TEXTJOIN(CHAR(10),TRUE,FILTER('SUMMARY DATA'!G:G,'SUMMARY DATA'!A:A=$A2015,'SUMMARY DATA'!C:C=$B2015)),
  IF(
    OR(
      ISNUMBER(SEARCH(""CDM CASH DEPOSIT"",$C2015)),
      ISNUMBER(SEARCH(""CASH DEPOSIT"",$C2015)),
      COUNTIF('SUMMARY D"&amp;"ATA'!D:D,$C2015)&lt;&gt;1
    ),
    """",
    IFERROR(TEXTJOIN(CHAR(10),TRUE,FILTER('SUMMARY DATA'!G:G,'SUMMARY DATA'!D:D=$C2015)),"""")
  )
)"),"")</f>
        <v/>
      </c>
      <c r="H2015" s="6" t="str">
        <f>IFERROR(__xludf.DUMMYFUNCTION("IFERROR(
  TEXTJOIN(CHAR(10),TRUE,FILTER('SUMMARY DATA'!H:H,'SUMMARY DATA'!A:A=$A2015,'SUMMARY DATA'!C:C=$B2015)),
  IF(
    OR(
      ISNUMBER(SEARCH(""CDM CASH DEPOSIT"",$C2015)),
      ISNUMBER(SEARCH(""CASH DEPOSIT"",$C2015)),
      COUNTIF('SUMMARY D"&amp;"ATA'!D:D,$C2015)&lt;&gt;1
    ),
    """",
    IFERROR(TEXTJOIN(CHAR(10),TRUE,FILTER('SUMMARY DATA'!H:H,'SUMMARY DATA'!D:D=$C2015)),"""")
  )
)"),"")</f>
        <v/>
      </c>
      <c r="I2015" s="6" t="str">
        <f>IFERROR(__xludf.DUMMYFUNCTION("IF(H2015="""","""",
SUM(ARRAYFORMULA(VALUE(SPLIT(H2015,CHAR(10)))))
)"),"")</f>
        <v/>
      </c>
      <c r="J2015" s="2" t="str">
        <f>IFERROR(__xludf.DUMMYFUNCTION("IFERROR(
  TEXTJOIN(CHAR(10),TRUE,FILTER('SUMMARY DATA'!I:I,'SUMMARY DATA'!A:A=$A2015,'SUMMARY DATA'!C:C=$B2015)),
  IF(
    OR(
      ISNUMBER(SEARCH(""CDM CASH DEPOSIT"",$C2015)),
      ISNUMBER(SEARCH(""CASH DEPOSIT"",$C2015)),
      COUNTIF('SUMMARY D"&amp;"ATA'!D:D,$C2015)&lt;&gt;1
    ),
    """",
    IFERROR(TEXTJOIN(CHAR(10),TRUE,FILTER('SUMMARY DATA'!I:I,'SUMMARY DATA'!D:D=$C2015)),"""")
  )
)"),"")</f>
        <v/>
      </c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</row>
    <row r="2016" ht="15.75" customHeight="1" spans="1:27">
      <c r="A2016" s="2"/>
      <c r="B2016" s="2"/>
      <c r="C2016" s="2"/>
      <c r="D2016" s="6"/>
      <c r="E2016" s="4" t="str">
        <f>IFERROR(__xludf.DUMMYFUNCTION("IFERROR(
  TEXTJOIN(CHAR(10),TRUE,FILTER('SUMMARY DATA'!E:E,'SUMMARY DATA'!A:A=$A2016,'SUMMARY DATA'!C:C=$B2016)),
  IF(
    OR(
      ISNUMBER(SEARCH(""CDM CASH DEPOSIT"",$C2016)),
      ISNUMBER(SEARCH(""CASH DEPOSIT"",$C2016)),
      COUNTIF('SUMMARY D"&amp;"ATA'!D:D,$C2016)&lt;&gt;1
    ),
    """",
    IFERROR(TEXTJOIN(CHAR(10),TRUE,FILTER('SUMMARY DATA'!E:E,'SUMMARY DATA'!D:D=$C2016)),"""")
  )
)"),"")</f>
        <v/>
      </c>
      <c r="F2016" s="2" t="str">
        <f>IFERROR(__xludf.DUMMYFUNCTION("IFERROR(
  TEXTJOIN(CHAR(10),TRUE,FILTER('SUMMARY DATA'!F:F,'SUMMARY DATA'!A:A=$A2016,'SUMMARY DATA'!C:C=$B2016)),
  IF(
    OR(
      ISNUMBER(SEARCH(""CDM CASH DEPOSIT"",$C2016)),
      ISNUMBER(SEARCH(""CASH DEPOSIT"",$C2016)),
      COUNTIF('SUMMARY D"&amp;"ATA'!D:D,$C2016)&lt;&gt;1
    ),
    """",
    IFERROR(TEXTJOIN(CHAR(10),TRUE,FILTER('SUMMARY DATA'!F:F,'SUMMARY DATA'!D:D=$C2016)),"""")
  )
)"),"")</f>
        <v/>
      </c>
      <c r="G2016" s="2" t="str">
        <f>IFERROR(__xludf.DUMMYFUNCTION("IFERROR(
  TEXTJOIN(CHAR(10),TRUE,FILTER('SUMMARY DATA'!G:G,'SUMMARY DATA'!A:A=$A2016,'SUMMARY DATA'!C:C=$B2016)),
  IF(
    OR(
      ISNUMBER(SEARCH(""CDM CASH DEPOSIT"",$C2016)),
      ISNUMBER(SEARCH(""CASH DEPOSIT"",$C2016)),
      COUNTIF('SUMMARY D"&amp;"ATA'!D:D,$C2016)&lt;&gt;1
    ),
    """",
    IFERROR(TEXTJOIN(CHAR(10),TRUE,FILTER('SUMMARY DATA'!G:G,'SUMMARY DATA'!D:D=$C2016)),"""")
  )
)"),"")</f>
        <v/>
      </c>
      <c r="H2016" s="6" t="str">
        <f>IFERROR(__xludf.DUMMYFUNCTION("IFERROR(
  TEXTJOIN(CHAR(10),TRUE,FILTER('SUMMARY DATA'!H:H,'SUMMARY DATA'!A:A=$A2016,'SUMMARY DATA'!C:C=$B2016)),
  IF(
    OR(
      ISNUMBER(SEARCH(""CDM CASH DEPOSIT"",$C2016)),
      ISNUMBER(SEARCH(""CASH DEPOSIT"",$C2016)),
      COUNTIF('SUMMARY D"&amp;"ATA'!D:D,$C2016)&lt;&gt;1
    ),
    """",
    IFERROR(TEXTJOIN(CHAR(10),TRUE,FILTER('SUMMARY DATA'!H:H,'SUMMARY DATA'!D:D=$C2016)),"""")
  )
)"),"")</f>
        <v/>
      </c>
      <c r="I2016" s="6" t="str">
        <f>IFERROR(__xludf.DUMMYFUNCTION("IF(H2016="""","""",
SUM(ARRAYFORMULA(VALUE(SPLIT(H2016,CHAR(10)))))
)"),"")</f>
        <v/>
      </c>
      <c r="J2016" s="2" t="str">
        <f>IFERROR(__xludf.DUMMYFUNCTION("IFERROR(
  TEXTJOIN(CHAR(10),TRUE,FILTER('SUMMARY DATA'!I:I,'SUMMARY DATA'!A:A=$A2016,'SUMMARY DATA'!C:C=$B2016)),
  IF(
    OR(
      ISNUMBER(SEARCH(""CDM CASH DEPOSIT"",$C2016)),
      ISNUMBER(SEARCH(""CASH DEPOSIT"",$C2016)),
      COUNTIF('SUMMARY D"&amp;"ATA'!D:D,$C2016)&lt;&gt;1
    ),
    """",
    IFERROR(TEXTJOIN(CHAR(10),TRUE,FILTER('SUMMARY DATA'!I:I,'SUMMARY DATA'!D:D=$C2016)),"""")
  )
)"),"")</f>
        <v/>
      </c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</row>
    <row r="2017" ht="15.75" customHeight="1" spans="1:27">
      <c r="A2017" s="2"/>
      <c r="B2017" s="2"/>
      <c r="C2017" s="2"/>
      <c r="D2017" s="6"/>
      <c r="E2017" s="4" t="str">
        <f>IFERROR(__xludf.DUMMYFUNCTION("IFERROR(
  TEXTJOIN(CHAR(10),TRUE,FILTER('SUMMARY DATA'!E:E,'SUMMARY DATA'!A:A=$A2017,'SUMMARY DATA'!C:C=$B2017)),
  IF(
    OR(
      ISNUMBER(SEARCH(""CDM CASH DEPOSIT"",$C2017)),
      ISNUMBER(SEARCH(""CASH DEPOSIT"",$C2017)),
      COUNTIF('SUMMARY D"&amp;"ATA'!D:D,$C2017)&lt;&gt;1
    ),
    """",
    IFERROR(TEXTJOIN(CHAR(10),TRUE,FILTER('SUMMARY DATA'!E:E,'SUMMARY DATA'!D:D=$C2017)),"""")
  )
)"),"")</f>
        <v/>
      </c>
      <c r="F2017" s="2" t="str">
        <f>IFERROR(__xludf.DUMMYFUNCTION("IFERROR(
  TEXTJOIN(CHAR(10),TRUE,FILTER('SUMMARY DATA'!F:F,'SUMMARY DATA'!A:A=$A2017,'SUMMARY DATA'!C:C=$B2017)),
  IF(
    OR(
      ISNUMBER(SEARCH(""CDM CASH DEPOSIT"",$C2017)),
      ISNUMBER(SEARCH(""CASH DEPOSIT"",$C2017)),
      COUNTIF('SUMMARY D"&amp;"ATA'!D:D,$C2017)&lt;&gt;1
    ),
    """",
    IFERROR(TEXTJOIN(CHAR(10),TRUE,FILTER('SUMMARY DATA'!F:F,'SUMMARY DATA'!D:D=$C2017)),"""")
  )
)"),"")</f>
        <v/>
      </c>
      <c r="G2017" s="2" t="str">
        <f>IFERROR(__xludf.DUMMYFUNCTION("IFERROR(
  TEXTJOIN(CHAR(10),TRUE,FILTER('SUMMARY DATA'!G:G,'SUMMARY DATA'!A:A=$A2017,'SUMMARY DATA'!C:C=$B2017)),
  IF(
    OR(
      ISNUMBER(SEARCH(""CDM CASH DEPOSIT"",$C2017)),
      ISNUMBER(SEARCH(""CASH DEPOSIT"",$C2017)),
      COUNTIF('SUMMARY D"&amp;"ATA'!D:D,$C2017)&lt;&gt;1
    ),
    """",
    IFERROR(TEXTJOIN(CHAR(10),TRUE,FILTER('SUMMARY DATA'!G:G,'SUMMARY DATA'!D:D=$C2017)),"""")
  )
)"),"")</f>
        <v/>
      </c>
      <c r="H2017" s="6" t="str">
        <f>IFERROR(__xludf.DUMMYFUNCTION("IFERROR(
  TEXTJOIN(CHAR(10),TRUE,FILTER('SUMMARY DATA'!H:H,'SUMMARY DATA'!A:A=$A2017,'SUMMARY DATA'!C:C=$B2017)),
  IF(
    OR(
      ISNUMBER(SEARCH(""CDM CASH DEPOSIT"",$C2017)),
      ISNUMBER(SEARCH(""CASH DEPOSIT"",$C2017)),
      COUNTIF('SUMMARY D"&amp;"ATA'!D:D,$C2017)&lt;&gt;1
    ),
    """",
    IFERROR(TEXTJOIN(CHAR(10),TRUE,FILTER('SUMMARY DATA'!H:H,'SUMMARY DATA'!D:D=$C2017)),"""")
  )
)"),"")</f>
        <v/>
      </c>
      <c r="I2017" s="6" t="str">
        <f>IFERROR(__xludf.DUMMYFUNCTION("IF(H2017="""","""",
SUM(ARRAYFORMULA(VALUE(SPLIT(H2017,CHAR(10)))))
)"),"")</f>
        <v/>
      </c>
      <c r="J2017" s="2" t="str">
        <f>IFERROR(__xludf.DUMMYFUNCTION("IFERROR(
  TEXTJOIN(CHAR(10),TRUE,FILTER('SUMMARY DATA'!I:I,'SUMMARY DATA'!A:A=$A2017,'SUMMARY DATA'!C:C=$B2017)),
  IF(
    OR(
      ISNUMBER(SEARCH(""CDM CASH DEPOSIT"",$C2017)),
      ISNUMBER(SEARCH(""CASH DEPOSIT"",$C2017)),
      COUNTIF('SUMMARY D"&amp;"ATA'!D:D,$C2017)&lt;&gt;1
    ),
    """",
    IFERROR(TEXTJOIN(CHAR(10),TRUE,FILTER('SUMMARY DATA'!I:I,'SUMMARY DATA'!D:D=$C2017)),"""")
  )
)"),"")</f>
        <v/>
      </c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</row>
    <row r="2018" ht="15.75" customHeight="1" spans="1:27">
      <c r="A2018" s="2"/>
      <c r="B2018" s="2"/>
      <c r="C2018" s="2"/>
      <c r="D2018" s="6"/>
      <c r="E2018" s="4" t="str">
        <f>IFERROR(__xludf.DUMMYFUNCTION("IFERROR(
  TEXTJOIN(CHAR(10),TRUE,FILTER('SUMMARY DATA'!E:E,'SUMMARY DATA'!A:A=$A2018,'SUMMARY DATA'!C:C=$B2018)),
  IF(
    OR(
      ISNUMBER(SEARCH(""CDM CASH DEPOSIT"",$C2018)),
      ISNUMBER(SEARCH(""CASH DEPOSIT"",$C2018)),
      COUNTIF('SUMMARY D"&amp;"ATA'!D:D,$C2018)&lt;&gt;1
    ),
    """",
    IFERROR(TEXTJOIN(CHAR(10),TRUE,FILTER('SUMMARY DATA'!E:E,'SUMMARY DATA'!D:D=$C2018)),"""")
  )
)"),"")</f>
        <v/>
      </c>
      <c r="F2018" s="2" t="str">
        <f>IFERROR(__xludf.DUMMYFUNCTION("IFERROR(
  TEXTJOIN(CHAR(10),TRUE,FILTER('SUMMARY DATA'!F:F,'SUMMARY DATA'!A:A=$A2018,'SUMMARY DATA'!C:C=$B2018)),
  IF(
    OR(
      ISNUMBER(SEARCH(""CDM CASH DEPOSIT"",$C2018)),
      ISNUMBER(SEARCH(""CASH DEPOSIT"",$C2018)),
      COUNTIF('SUMMARY D"&amp;"ATA'!D:D,$C2018)&lt;&gt;1
    ),
    """",
    IFERROR(TEXTJOIN(CHAR(10),TRUE,FILTER('SUMMARY DATA'!F:F,'SUMMARY DATA'!D:D=$C2018)),"""")
  )
)"),"")</f>
        <v/>
      </c>
      <c r="G2018" s="2" t="str">
        <f>IFERROR(__xludf.DUMMYFUNCTION("IFERROR(
  TEXTJOIN(CHAR(10),TRUE,FILTER('SUMMARY DATA'!G:G,'SUMMARY DATA'!A:A=$A2018,'SUMMARY DATA'!C:C=$B2018)),
  IF(
    OR(
      ISNUMBER(SEARCH(""CDM CASH DEPOSIT"",$C2018)),
      ISNUMBER(SEARCH(""CASH DEPOSIT"",$C2018)),
      COUNTIF('SUMMARY D"&amp;"ATA'!D:D,$C2018)&lt;&gt;1
    ),
    """",
    IFERROR(TEXTJOIN(CHAR(10),TRUE,FILTER('SUMMARY DATA'!G:G,'SUMMARY DATA'!D:D=$C2018)),"""")
  )
)"),"")</f>
        <v/>
      </c>
      <c r="H2018" s="6" t="str">
        <f>IFERROR(__xludf.DUMMYFUNCTION("IFERROR(
  TEXTJOIN(CHAR(10),TRUE,FILTER('SUMMARY DATA'!H:H,'SUMMARY DATA'!A:A=$A2018,'SUMMARY DATA'!C:C=$B2018)),
  IF(
    OR(
      ISNUMBER(SEARCH(""CDM CASH DEPOSIT"",$C2018)),
      ISNUMBER(SEARCH(""CASH DEPOSIT"",$C2018)),
      COUNTIF('SUMMARY D"&amp;"ATA'!D:D,$C2018)&lt;&gt;1
    ),
    """",
    IFERROR(TEXTJOIN(CHAR(10),TRUE,FILTER('SUMMARY DATA'!H:H,'SUMMARY DATA'!D:D=$C2018)),"""")
  )
)"),"")</f>
        <v/>
      </c>
      <c r="I2018" s="6" t="str">
        <f>IFERROR(__xludf.DUMMYFUNCTION("IF(H2018="""","""",
SUM(ARRAYFORMULA(VALUE(SPLIT(H2018,CHAR(10)))))
)"),"")</f>
        <v/>
      </c>
      <c r="J2018" s="2" t="str">
        <f>IFERROR(__xludf.DUMMYFUNCTION("IFERROR(
  TEXTJOIN(CHAR(10),TRUE,FILTER('SUMMARY DATA'!I:I,'SUMMARY DATA'!A:A=$A2018,'SUMMARY DATA'!C:C=$B2018)),
  IF(
    OR(
      ISNUMBER(SEARCH(""CDM CASH DEPOSIT"",$C2018)),
      ISNUMBER(SEARCH(""CASH DEPOSIT"",$C2018)),
      COUNTIF('SUMMARY D"&amp;"ATA'!D:D,$C2018)&lt;&gt;1
    ),
    """",
    IFERROR(TEXTJOIN(CHAR(10),TRUE,FILTER('SUMMARY DATA'!I:I,'SUMMARY DATA'!D:D=$C2018)),"""")
  )
)"),"")</f>
        <v/>
      </c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</row>
    <row r="2019" ht="15.75" customHeight="1" spans="1:27">
      <c r="A2019" s="2"/>
      <c r="B2019" s="2"/>
      <c r="C2019" s="2"/>
      <c r="D2019" s="6"/>
      <c r="E2019" s="4" t="str">
        <f>IFERROR(__xludf.DUMMYFUNCTION("IFERROR(
  TEXTJOIN(CHAR(10),TRUE,FILTER('SUMMARY DATA'!E:E,'SUMMARY DATA'!A:A=$A2019,'SUMMARY DATA'!C:C=$B2019)),
  IF(
    OR(
      ISNUMBER(SEARCH(""CDM CASH DEPOSIT"",$C2019)),
      ISNUMBER(SEARCH(""CASH DEPOSIT"",$C2019)),
      COUNTIF('SUMMARY D"&amp;"ATA'!D:D,$C2019)&lt;&gt;1
    ),
    """",
    IFERROR(TEXTJOIN(CHAR(10),TRUE,FILTER('SUMMARY DATA'!E:E,'SUMMARY DATA'!D:D=$C2019)),"""")
  )
)"),"")</f>
        <v/>
      </c>
      <c r="F2019" s="2" t="str">
        <f>IFERROR(__xludf.DUMMYFUNCTION("IFERROR(
  TEXTJOIN(CHAR(10),TRUE,FILTER('SUMMARY DATA'!F:F,'SUMMARY DATA'!A:A=$A2019,'SUMMARY DATA'!C:C=$B2019)),
  IF(
    OR(
      ISNUMBER(SEARCH(""CDM CASH DEPOSIT"",$C2019)),
      ISNUMBER(SEARCH(""CASH DEPOSIT"",$C2019)),
      COUNTIF('SUMMARY D"&amp;"ATA'!D:D,$C2019)&lt;&gt;1
    ),
    """",
    IFERROR(TEXTJOIN(CHAR(10),TRUE,FILTER('SUMMARY DATA'!F:F,'SUMMARY DATA'!D:D=$C2019)),"""")
  )
)"),"")</f>
        <v/>
      </c>
      <c r="G2019" s="2" t="str">
        <f>IFERROR(__xludf.DUMMYFUNCTION("IFERROR(
  TEXTJOIN(CHAR(10),TRUE,FILTER('SUMMARY DATA'!G:G,'SUMMARY DATA'!A:A=$A2019,'SUMMARY DATA'!C:C=$B2019)),
  IF(
    OR(
      ISNUMBER(SEARCH(""CDM CASH DEPOSIT"",$C2019)),
      ISNUMBER(SEARCH(""CASH DEPOSIT"",$C2019)),
      COUNTIF('SUMMARY D"&amp;"ATA'!D:D,$C2019)&lt;&gt;1
    ),
    """",
    IFERROR(TEXTJOIN(CHAR(10),TRUE,FILTER('SUMMARY DATA'!G:G,'SUMMARY DATA'!D:D=$C2019)),"""")
  )
)"),"")</f>
        <v/>
      </c>
      <c r="H2019" s="6" t="str">
        <f>IFERROR(__xludf.DUMMYFUNCTION("IFERROR(
  TEXTJOIN(CHAR(10),TRUE,FILTER('SUMMARY DATA'!H:H,'SUMMARY DATA'!A:A=$A2019,'SUMMARY DATA'!C:C=$B2019)),
  IF(
    OR(
      ISNUMBER(SEARCH(""CDM CASH DEPOSIT"",$C2019)),
      ISNUMBER(SEARCH(""CASH DEPOSIT"",$C2019)),
      COUNTIF('SUMMARY D"&amp;"ATA'!D:D,$C2019)&lt;&gt;1
    ),
    """",
    IFERROR(TEXTJOIN(CHAR(10),TRUE,FILTER('SUMMARY DATA'!H:H,'SUMMARY DATA'!D:D=$C2019)),"""")
  )
)"),"")</f>
        <v/>
      </c>
      <c r="I2019" s="6" t="str">
        <f>IFERROR(__xludf.DUMMYFUNCTION("IF(H2019="""","""",
SUM(ARRAYFORMULA(VALUE(SPLIT(H2019,CHAR(10)))))
)"),"")</f>
        <v/>
      </c>
      <c r="J2019" s="2" t="str">
        <f>IFERROR(__xludf.DUMMYFUNCTION("IFERROR(
  TEXTJOIN(CHAR(10),TRUE,FILTER('SUMMARY DATA'!I:I,'SUMMARY DATA'!A:A=$A2019,'SUMMARY DATA'!C:C=$B2019)),
  IF(
    OR(
      ISNUMBER(SEARCH(""CDM CASH DEPOSIT"",$C2019)),
      ISNUMBER(SEARCH(""CASH DEPOSIT"",$C2019)),
      COUNTIF('SUMMARY D"&amp;"ATA'!D:D,$C2019)&lt;&gt;1
    ),
    """",
    IFERROR(TEXTJOIN(CHAR(10),TRUE,FILTER('SUMMARY DATA'!I:I,'SUMMARY DATA'!D:D=$C2019)),"""")
  )
)"),"")</f>
        <v/>
      </c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</row>
    <row r="2020" ht="15.75" customHeight="1" spans="1:27">
      <c r="A2020" s="2"/>
      <c r="B2020" s="2"/>
      <c r="C2020" s="2"/>
      <c r="D2020" s="6"/>
      <c r="E2020" s="4" t="str">
        <f>IFERROR(__xludf.DUMMYFUNCTION("IFERROR(
  TEXTJOIN(CHAR(10),TRUE,FILTER('SUMMARY DATA'!E:E,'SUMMARY DATA'!A:A=$A2020,'SUMMARY DATA'!C:C=$B2020)),
  IF(
    OR(
      ISNUMBER(SEARCH(""CDM CASH DEPOSIT"",$C2020)),
      ISNUMBER(SEARCH(""CASH DEPOSIT"",$C2020)),
      COUNTIF('SUMMARY D"&amp;"ATA'!D:D,$C2020)&lt;&gt;1
    ),
    """",
    IFERROR(TEXTJOIN(CHAR(10),TRUE,FILTER('SUMMARY DATA'!E:E,'SUMMARY DATA'!D:D=$C2020)),"""")
  )
)"),"")</f>
        <v/>
      </c>
      <c r="F2020" s="2" t="str">
        <f>IFERROR(__xludf.DUMMYFUNCTION("IFERROR(
  TEXTJOIN(CHAR(10),TRUE,FILTER('SUMMARY DATA'!F:F,'SUMMARY DATA'!A:A=$A2020,'SUMMARY DATA'!C:C=$B2020)),
  IF(
    OR(
      ISNUMBER(SEARCH(""CDM CASH DEPOSIT"",$C2020)),
      ISNUMBER(SEARCH(""CASH DEPOSIT"",$C2020)),
      COUNTIF('SUMMARY D"&amp;"ATA'!D:D,$C2020)&lt;&gt;1
    ),
    """",
    IFERROR(TEXTJOIN(CHAR(10),TRUE,FILTER('SUMMARY DATA'!F:F,'SUMMARY DATA'!D:D=$C2020)),"""")
  )
)"),"")</f>
        <v/>
      </c>
      <c r="G2020" s="2" t="str">
        <f>IFERROR(__xludf.DUMMYFUNCTION("IFERROR(
  TEXTJOIN(CHAR(10),TRUE,FILTER('SUMMARY DATA'!G:G,'SUMMARY DATA'!A:A=$A2020,'SUMMARY DATA'!C:C=$B2020)),
  IF(
    OR(
      ISNUMBER(SEARCH(""CDM CASH DEPOSIT"",$C2020)),
      ISNUMBER(SEARCH(""CASH DEPOSIT"",$C2020)),
      COUNTIF('SUMMARY D"&amp;"ATA'!D:D,$C2020)&lt;&gt;1
    ),
    """",
    IFERROR(TEXTJOIN(CHAR(10),TRUE,FILTER('SUMMARY DATA'!G:G,'SUMMARY DATA'!D:D=$C2020)),"""")
  )
)"),"")</f>
        <v/>
      </c>
      <c r="H2020" s="6" t="str">
        <f>IFERROR(__xludf.DUMMYFUNCTION("IFERROR(
  TEXTJOIN(CHAR(10),TRUE,FILTER('SUMMARY DATA'!H:H,'SUMMARY DATA'!A:A=$A2020,'SUMMARY DATA'!C:C=$B2020)),
  IF(
    OR(
      ISNUMBER(SEARCH(""CDM CASH DEPOSIT"",$C2020)),
      ISNUMBER(SEARCH(""CASH DEPOSIT"",$C2020)),
      COUNTIF('SUMMARY D"&amp;"ATA'!D:D,$C2020)&lt;&gt;1
    ),
    """",
    IFERROR(TEXTJOIN(CHAR(10),TRUE,FILTER('SUMMARY DATA'!H:H,'SUMMARY DATA'!D:D=$C2020)),"""")
  )
)"),"")</f>
        <v/>
      </c>
      <c r="I2020" s="6" t="str">
        <f>IFERROR(__xludf.DUMMYFUNCTION("IF(H2020="""","""",
SUM(ARRAYFORMULA(VALUE(SPLIT(H2020,CHAR(10)))))
)"),"")</f>
        <v/>
      </c>
      <c r="J2020" s="2" t="str">
        <f>IFERROR(__xludf.DUMMYFUNCTION("IFERROR(
  TEXTJOIN(CHAR(10),TRUE,FILTER('SUMMARY DATA'!I:I,'SUMMARY DATA'!A:A=$A2020,'SUMMARY DATA'!C:C=$B2020)),
  IF(
    OR(
      ISNUMBER(SEARCH(""CDM CASH DEPOSIT"",$C2020)),
      ISNUMBER(SEARCH(""CASH DEPOSIT"",$C2020)),
      COUNTIF('SUMMARY D"&amp;"ATA'!D:D,$C2020)&lt;&gt;1
    ),
    """",
    IFERROR(TEXTJOIN(CHAR(10),TRUE,FILTER('SUMMARY DATA'!I:I,'SUMMARY DATA'!D:D=$C2020)),"""")
  )
)"),"")</f>
        <v/>
      </c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</row>
    <row r="2021" ht="15.75" customHeight="1" spans="1:27">
      <c r="A2021" s="2"/>
      <c r="B2021" s="2"/>
      <c r="C2021" s="2"/>
      <c r="D2021" s="6"/>
      <c r="E2021" s="4" t="str">
        <f>IFERROR(__xludf.DUMMYFUNCTION("IFERROR(
  TEXTJOIN(CHAR(10),TRUE,FILTER('SUMMARY DATA'!E:E,'SUMMARY DATA'!A:A=$A2021,'SUMMARY DATA'!C:C=$B2021)),
  IF(
    OR(
      ISNUMBER(SEARCH(""CDM CASH DEPOSIT"",$C2021)),
      ISNUMBER(SEARCH(""CASH DEPOSIT"",$C2021)),
      COUNTIF('SUMMARY D"&amp;"ATA'!D:D,$C2021)&lt;&gt;1
    ),
    """",
    IFERROR(TEXTJOIN(CHAR(10),TRUE,FILTER('SUMMARY DATA'!E:E,'SUMMARY DATA'!D:D=$C2021)),"""")
  )
)"),"")</f>
        <v/>
      </c>
      <c r="F2021" s="2" t="str">
        <f>IFERROR(__xludf.DUMMYFUNCTION("IFERROR(
  TEXTJOIN(CHAR(10),TRUE,FILTER('SUMMARY DATA'!F:F,'SUMMARY DATA'!A:A=$A2021,'SUMMARY DATA'!C:C=$B2021)),
  IF(
    OR(
      ISNUMBER(SEARCH(""CDM CASH DEPOSIT"",$C2021)),
      ISNUMBER(SEARCH(""CASH DEPOSIT"",$C2021)),
      COUNTIF('SUMMARY D"&amp;"ATA'!D:D,$C2021)&lt;&gt;1
    ),
    """",
    IFERROR(TEXTJOIN(CHAR(10),TRUE,FILTER('SUMMARY DATA'!F:F,'SUMMARY DATA'!D:D=$C2021)),"""")
  )
)"),"")</f>
        <v/>
      </c>
      <c r="G2021" s="2" t="str">
        <f>IFERROR(__xludf.DUMMYFUNCTION("IFERROR(
  TEXTJOIN(CHAR(10),TRUE,FILTER('SUMMARY DATA'!G:G,'SUMMARY DATA'!A:A=$A2021,'SUMMARY DATA'!C:C=$B2021)),
  IF(
    OR(
      ISNUMBER(SEARCH(""CDM CASH DEPOSIT"",$C2021)),
      ISNUMBER(SEARCH(""CASH DEPOSIT"",$C2021)),
      COUNTIF('SUMMARY D"&amp;"ATA'!D:D,$C2021)&lt;&gt;1
    ),
    """",
    IFERROR(TEXTJOIN(CHAR(10),TRUE,FILTER('SUMMARY DATA'!G:G,'SUMMARY DATA'!D:D=$C2021)),"""")
  )
)"),"")</f>
        <v/>
      </c>
      <c r="H2021" s="6" t="str">
        <f>IFERROR(__xludf.DUMMYFUNCTION("IFERROR(
  TEXTJOIN(CHAR(10),TRUE,FILTER('SUMMARY DATA'!H:H,'SUMMARY DATA'!A:A=$A2021,'SUMMARY DATA'!C:C=$B2021)),
  IF(
    OR(
      ISNUMBER(SEARCH(""CDM CASH DEPOSIT"",$C2021)),
      ISNUMBER(SEARCH(""CASH DEPOSIT"",$C2021)),
      COUNTIF('SUMMARY D"&amp;"ATA'!D:D,$C2021)&lt;&gt;1
    ),
    """",
    IFERROR(TEXTJOIN(CHAR(10),TRUE,FILTER('SUMMARY DATA'!H:H,'SUMMARY DATA'!D:D=$C2021)),"""")
  )
)"),"")</f>
        <v/>
      </c>
      <c r="I2021" s="6" t="str">
        <f>IFERROR(__xludf.DUMMYFUNCTION("IF(H2021="""","""",
SUM(ARRAYFORMULA(VALUE(SPLIT(H2021,CHAR(10)))))
)"),"")</f>
        <v/>
      </c>
      <c r="J2021" s="2" t="str">
        <f>IFERROR(__xludf.DUMMYFUNCTION("IFERROR(
  TEXTJOIN(CHAR(10),TRUE,FILTER('SUMMARY DATA'!I:I,'SUMMARY DATA'!A:A=$A2021,'SUMMARY DATA'!C:C=$B2021)),
  IF(
    OR(
      ISNUMBER(SEARCH(""CDM CASH DEPOSIT"",$C2021)),
      ISNUMBER(SEARCH(""CASH DEPOSIT"",$C2021)),
      COUNTIF('SUMMARY D"&amp;"ATA'!D:D,$C2021)&lt;&gt;1
    ),
    """",
    IFERROR(TEXTJOIN(CHAR(10),TRUE,FILTER('SUMMARY DATA'!I:I,'SUMMARY DATA'!D:D=$C2021)),"""")
  )
)"),"")</f>
        <v/>
      </c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</row>
    <row r="2022" ht="15.75" customHeight="1" spans="1:27">
      <c r="A2022" s="2"/>
      <c r="B2022" s="2"/>
      <c r="C2022" s="2"/>
      <c r="D2022" s="6"/>
      <c r="E2022" s="4" t="str">
        <f>IFERROR(__xludf.DUMMYFUNCTION("IFERROR(
  TEXTJOIN(CHAR(10),TRUE,FILTER('SUMMARY DATA'!E:E,'SUMMARY DATA'!A:A=$A2022,'SUMMARY DATA'!C:C=$B2022)),
  IF(
    OR(
      ISNUMBER(SEARCH(""CDM CASH DEPOSIT"",$C2022)),
      ISNUMBER(SEARCH(""CASH DEPOSIT"",$C2022)),
      COUNTIF('SUMMARY D"&amp;"ATA'!D:D,$C2022)&lt;&gt;1
    ),
    """",
    IFERROR(TEXTJOIN(CHAR(10),TRUE,FILTER('SUMMARY DATA'!E:E,'SUMMARY DATA'!D:D=$C2022)),"""")
  )
)"),"")</f>
        <v/>
      </c>
      <c r="F2022" s="2" t="str">
        <f>IFERROR(__xludf.DUMMYFUNCTION("IFERROR(
  TEXTJOIN(CHAR(10),TRUE,FILTER('SUMMARY DATA'!F:F,'SUMMARY DATA'!A:A=$A2022,'SUMMARY DATA'!C:C=$B2022)),
  IF(
    OR(
      ISNUMBER(SEARCH(""CDM CASH DEPOSIT"",$C2022)),
      ISNUMBER(SEARCH(""CASH DEPOSIT"",$C2022)),
      COUNTIF('SUMMARY D"&amp;"ATA'!D:D,$C2022)&lt;&gt;1
    ),
    """",
    IFERROR(TEXTJOIN(CHAR(10),TRUE,FILTER('SUMMARY DATA'!F:F,'SUMMARY DATA'!D:D=$C2022)),"""")
  )
)"),"")</f>
        <v/>
      </c>
      <c r="G2022" s="2" t="str">
        <f>IFERROR(__xludf.DUMMYFUNCTION("IFERROR(
  TEXTJOIN(CHAR(10),TRUE,FILTER('SUMMARY DATA'!G:G,'SUMMARY DATA'!A:A=$A2022,'SUMMARY DATA'!C:C=$B2022)),
  IF(
    OR(
      ISNUMBER(SEARCH(""CDM CASH DEPOSIT"",$C2022)),
      ISNUMBER(SEARCH(""CASH DEPOSIT"",$C2022)),
      COUNTIF('SUMMARY D"&amp;"ATA'!D:D,$C2022)&lt;&gt;1
    ),
    """",
    IFERROR(TEXTJOIN(CHAR(10),TRUE,FILTER('SUMMARY DATA'!G:G,'SUMMARY DATA'!D:D=$C2022)),"""")
  )
)"),"")</f>
        <v/>
      </c>
      <c r="H2022" s="6" t="str">
        <f>IFERROR(__xludf.DUMMYFUNCTION("IFERROR(
  TEXTJOIN(CHAR(10),TRUE,FILTER('SUMMARY DATA'!H:H,'SUMMARY DATA'!A:A=$A2022,'SUMMARY DATA'!C:C=$B2022)),
  IF(
    OR(
      ISNUMBER(SEARCH(""CDM CASH DEPOSIT"",$C2022)),
      ISNUMBER(SEARCH(""CASH DEPOSIT"",$C2022)),
      COUNTIF('SUMMARY D"&amp;"ATA'!D:D,$C2022)&lt;&gt;1
    ),
    """",
    IFERROR(TEXTJOIN(CHAR(10),TRUE,FILTER('SUMMARY DATA'!H:H,'SUMMARY DATA'!D:D=$C2022)),"""")
  )
)"),"")</f>
        <v/>
      </c>
      <c r="I2022" s="6" t="str">
        <f>IFERROR(__xludf.DUMMYFUNCTION("IF(H2022="""","""",
SUM(ARRAYFORMULA(VALUE(SPLIT(H2022,CHAR(10)))))
)"),"")</f>
        <v/>
      </c>
      <c r="J2022" s="2" t="str">
        <f>IFERROR(__xludf.DUMMYFUNCTION("IFERROR(
  TEXTJOIN(CHAR(10),TRUE,FILTER('SUMMARY DATA'!I:I,'SUMMARY DATA'!A:A=$A2022,'SUMMARY DATA'!C:C=$B2022)),
  IF(
    OR(
      ISNUMBER(SEARCH(""CDM CASH DEPOSIT"",$C2022)),
      ISNUMBER(SEARCH(""CASH DEPOSIT"",$C2022)),
      COUNTIF('SUMMARY D"&amp;"ATA'!D:D,$C2022)&lt;&gt;1
    ),
    """",
    IFERROR(TEXTJOIN(CHAR(10),TRUE,FILTER('SUMMARY DATA'!I:I,'SUMMARY DATA'!D:D=$C2022)),"""")
  )
)"),"")</f>
        <v/>
      </c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</row>
    <row r="2023" ht="15.75" customHeight="1" spans="1:27">
      <c r="A2023" s="2"/>
      <c r="B2023" s="2"/>
      <c r="C2023" s="2"/>
      <c r="D2023" s="6"/>
      <c r="E2023" s="4" t="str">
        <f>IFERROR(__xludf.DUMMYFUNCTION("IFERROR(
  TEXTJOIN(CHAR(10),TRUE,FILTER('SUMMARY DATA'!E:E,'SUMMARY DATA'!A:A=$A2023,'SUMMARY DATA'!C:C=$B2023)),
  IF(
    OR(
      ISNUMBER(SEARCH(""CDM CASH DEPOSIT"",$C2023)),
      ISNUMBER(SEARCH(""CASH DEPOSIT"",$C2023)),
      COUNTIF('SUMMARY D"&amp;"ATA'!D:D,$C2023)&lt;&gt;1
    ),
    """",
    IFERROR(TEXTJOIN(CHAR(10),TRUE,FILTER('SUMMARY DATA'!E:E,'SUMMARY DATA'!D:D=$C2023)),"""")
  )
)"),"")</f>
        <v/>
      </c>
      <c r="F2023" s="2" t="str">
        <f>IFERROR(__xludf.DUMMYFUNCTION("IFERROR(
  TEXTJOIN(CHAR(10),TRUE,FILTER('SUMMARY DATA'!F:F,'SUMMARY DATA'!A:A=$A2023,'SUMMARY DATA'!C:C=$B2023)),
  IF(
    OR(
      ISNUMBER(SEARCH(""CDM CASH DEPOSIT"",$C2023)),
      ISNUMBER(SEARCH(""CASH DEPOSIT"",$C2023)),
      COUNTIF('SUMMARY D"&amp;"ATA'!D:D,$C2023)&lt;&gt;1
    ),
    """",
    IFERROR(TEXTJOIN(CHAR(10),TRUE,FILTER('SUMMARY DATA'!F:F,'SUMMARY DATA'!D:D=$C2023)),"""")
  )
)"),"")</f>
        <v/>
      </c>
      <c r="G2023" s="2" t="str">
        <f>IFERROR(__xludf.DUMMYFUNCTION("IFERROR(
  TEXTJOIN(CHAR(10),TRUE,FILTER('SUMMARY DATA'!G:G,'SUMMARY DATA'!A:A=$A2023,'SUMMARY DATA'!C:C=$B2023)),
  IF(
    OR(
      ISNUMBER(SEARCH(""CDM CASH DEPOSIT"",$C2023)),
      ISNUMBER(SEARCH(""CASH DEPOSIT"",$C2023)),
      COUNTIF('SUMMARY D"&amp;"ATA'!D:D,$C2023)&lt;&gt;1
    ),
    """",
    IFERROR(TEXTJOIN(CHAR(10),TRUE,FILTER('SUMMARY DATA'!G:G,'SUMMARY DATA'!D:D=$C2023)),"""")
  )
)"),"")</f>
        <v/>
      </c>
      <c r="H2023" s="6" t="str">
        <f>IFERROR(__xludf.DUMMYFUNCTION("IFERROR(
  TEXTJOIN(CHAR(10),TRUE,FILTER('SUMMARY DATA'!H:H,'SUMMARY DATA'!A:A=$A2023,'SUMMARY DATA'!C:C=$B2023)),
  IF(
    OR(
      ISNUMBER(SEARCH(""CDM CASH DEPOSIT"",$C2023)),
      ISNUMBER(SEARCH(""CASH DEPOSIT"",$C2023)),
      COUNTIF('SUMMARY D"&amp;"ATA'!D:D,$C2023)&lt;&gt;1
    ),
    """",
    IFERROR(TEXTJOIN(CHAR(10),TRUE,FILTER('SUMMARY DATA'!H:H,'SUMMARY DATA'!D:D=$C2023)),"""")
  )
)"),"")</f>
        <v/>
      </c>
      <c r="I2023" s="6" t="str">
        <f>IFERROR(__xludf.DUMMYFUNCTION("IF(H2023="""","""",
SUM(ARRAYFORMULA(VALUE(SPLIT(H2023,CHAR(10)))))
)"),"")</f>
        <v/>
      </c>
      <c r="J2023" s="2" t="str">
        <f>IFERROR(__xludf.DUMMYFUNCTION("IFERROR(
  TEXTJOIN(CHAR(10),TRUE,FILTER('SUMMARY DATA'!I:I,'SUMMARY DATA'!A:A=$A2023,'SUMMARY DATA'!C:C=$B2023)),
  IF(
    OR(
      ISNUMBER(SEARCH(""CDM CASH DEPOSIT"",$C2023)),
      ISNUMBER(SEARCH(""CASH DEPOSIT"",$C2023)),
      COUNTIF('SUMMARY D"&amp;"ATA'!D:D,$C2023)&lt;&gt;1
    ),
    """",
    IFERROR(TEXTJOIN(CHAR(10),TRUE,FILTER('SUMMARY DATA'!I:I,'SUMMARY DATA'!D:D=$C2023)),"""")
  )
)"),"")</f>
        <v/>
      </c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</row>
    <row r="2024" ht="15.75" customHeight="1" spans="1:27">
      <c r="A2024" s="2"/>
      <c r="B2024" s="2"/>
      <c r="C2024" s="2"/>
      <c r="D2024" s="6"/>
      <c r="E2024" s="4" t="str">
        <f>IFERROR(__xludf.DUMMYFUNCTION("IFERROR(
  TEXTJOIN(CHAR(10),TRUE,FILTER('SUMMARY DATA'!E:E,'SUMMARY DATA'!A:A=$A2024,'SUMMARY DATA'!C:C=$B2024)),
  IF(
    OR(
      ISNUMBER(SEARCH(""CDM CASH DEPOSIT"",$C2024)),
      ISNUMBER(SEARCH(""CASH DEPOSIT"",$C2024)),
      COUNTIF('SUMMARY D"&amp;"ATA'!D:D,$C2024)&lt;&gt;1
    ),
    """",
    IFERROR(TEXTJOIN(CHAR(10),TRUE,FILTER('SUMMARY DATA'!E:E,'SUMMARY DATA'!D:D=$C2024)),"""")
  )
)"),"")</f>
        <v/>
      </c>
      <c r="F2024" s="2" t="str">
        <f>IFERROR(__xludf.DUMMYFUNCTION("IFERROR(
  TEXTJOIN(CHAR(10),TRUE,FILTER('SUMMARY DATA'!F:F,'SUMMARY DATA'!A:A=$A2024,'SUMMARY DATA'!C:C=$B2024)),
  IF(
    OR(
      ISNUMBER(SEARCH(""CDM CASH DEPOSIT"",$C2024)),
      ISNUMBER(SEARCH(""CASH DEPOSIT"",$C2024)),
      COUNTIF('SUMMARY D"&amp;"ATA'!D:D,$C2024)&lt;&gt;1
    ),
    """",
    IFERROR(TEXTJOIN(CHAR(10),TRUE,FILTER('SUMMARY DATA'!F:F,'SUMMARY DATA'!D:D=$C2024)),"""")
  )
)"),"")</f>
        <v/>
      </c>
      <c r="G2024" s="2" t="str">
        <f>IFERROR(__xludf.DUMMYFUNCTION("IFERROR(
  TEXTJOIN(CHAR(10),TRUE,FILTER('SUMMARY DATA'!G:G,'SUMMARY DATA'!A:A=$A2024,'SUMMARY DATA'!C:C=$B2024)),
  IF(
    OR(
      ISNUMBER(SEARCH(""CDM CASH DEPOSIT"",$C2024)),
      ISNUMBER(SEARCH(""CASH DEPOSIT"",$C2024)),
      COUNTIF('SUMMARY D"&amp;"ATA'!D:D,$C2024)&lt;&gt;1
    ),
    """",
    IFERROR(TEXTJOIN(CHAR(10),TRUE,FILTER('SUMMARY DATA'!G:G,'SUMMARY DATA'!D:D=$C2024)),"""")
  )
)"),"")</f>
        <v/>
      </c>
      <c r="H2024" s="6" t="str">
        <f>IFERROR(__xludf.DUMMYFUNCTION("IFERROR(
  TEXTJOIN(CHAR(10),TRUE,FILTER('SUMMARY DATA'!H:H,'SUMMARY DATA'!A:A=$A2024,'SUMMARY DATA'!C:C=$B2024)),
  IF(
    OR(
      ISNUMBER(SEARCH(""CDM CASH DEPOSIT"",$C2024)),
      ISNUMBER(SEARCH(""CASH DEPOSIT"",$C2024)),
      COUNTIF('SUMMARY D"&amp;"ATA'!D:D,$C2024)&lt;&gt;1
    ),
    """",
    IFERROR(TEXTJOIN(CHAR(10),TRUE,FILTER('SUMMARY DATA'!H:H,'SUMMARY DATA'!D:D=$C2024)),"""")
  )
)"),"")</f>
        <v/>
      </c>
      <c r="I2024" s="6" t="str">
        <f>IFERROR(__xludf.DUMMYFUNCTION("IF(H2024="""","""",
SUM(ARRAYFORMULA(VALUE(SPLIT(H2024,CHAR(10)))))
)"),"")</f>
        <v/>
      </c>
      <c r="J2024" s="2" t="str">
        <f>IFERROR(__xludf.DUMMYFUNCTION("IFERROR(
  TEXTJOIN(CHAR(10),TRUE,FILTER('SUMMARY DATA'!I:I,'SUMMARY DATA'!A:A=$A2024,'SUMMARY DATA'!C:C=$B2024)),
  IF(
    OR(
      ISNUMBER(SEARCH(""CDM CASH DEPOSIT"",$C2024)),
      ISNUMBER(SEARCH(""CASH DEPOSIT"",$C2024)),
      COUNTIF('SUMMARY D"&amp;"ATA'!D:D,$C2024)&lt;&gt;1
    ),
    """",
    IFERROR(TEXTJOIN(CHAR(10),TRUE,FILTER('SUMMARY DATA'!I:I,'SUMMARY DATA'!D:D=$C2024)),"""")
  )
)"),"")</f>
        <v/>
      </c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</row>
    <row r="2025" ht="15.75" customHeight="1" spans="1:27">
      <c r="A2025" s="2"/>
      <c r="B2025" s="2"/>
      <c r="C2025" s="2"/>
      <c r="D2025" s="6"/>
      <c r="E2025" s="4" t="str">
        <f>IFERROR(__xludf.DUMMYFUNCTION("IFERROR(
  TEXTJOIN(CHAR(10),TRUE,FILTER('SUMMARY DATA'!E:E,'SUMMARY DATA'!A:A=$A2025,'SUMMARY DATA'!C:C=$B2025)),
  IF(
    OR(
      ISNUMBER(SEARCH(""CDM CASH DEPOSIT"",$C2025)),
      ISNUMBER(SEARCH(""CASH DEPOSIT"",$C2025)),
      COUNTIF('SUMMARY D"&amp;"ATA'!D:D,$C2025)&lt;&gt;1
    ),
    """",
    IFERROR(TEXTJOIN(CHAR(10),TRUE,FILTER('SUMMARY DATA'!E:E,'SUMMARY DATA'!D:D=$C2025)),"""")
  )
)"),"")</f>
        <v/>
      </c>
      <c r="F2025" s="2" t="str">
        <f>IFERROR(__xludf.DUMMYFUNCTION("IFERROR(
  TEXTJOIN(CHAR(10),TRUE,FILTER('SUMMARY DATA'!F:F,'SUMMARY DATA'!A:A=$A2025,'SUMMARY DATA'!C:C=$B2025)),
  IF(
    OR(
      ISNUMBER(SEARCH(""CDM CASH DEPOSIT"",$C2025)),
      ISNUMBER(SEARCH(""CASH DEPOSIT"",$C2025)),
      COUNTIF('SUMMARY D"&amp;"ATA'!D:D,$C2025)&lt;&gt;1
    ),
    """",
    IFERROR(TEXTJOIN(CHAR(10),TRUE,FILTER('SUMMARY DATA'!F:F,'SUMMARY DATA'!D:D=$C2025)),"""")
  )
)"),"")</f>
        <v/>
      </c>
      <c r="G2025" s="2" t="str">
        <f>IFERROR(__xludf.DUMMYFUNCTION("IFERROR(
  TEXTJOIN(CHAR(10),TRUE,FILTER('SUMMARY DATA'!G:G,'SUMMARY DATA'!A:A=$A2025,'SUMMARY DATA'!C:C=$B2025)),
  IF(
    OR(
      ISNUMBER(SEARCH(""CDM CASH DEPOSIT"",$C2025)),
      ISNUMBER(SEARCH(""CASH DEPOSIT"",$C2025)),
      COUNTIF('SUMMARY D"&amp;"ATA'!D:D,$C2025)&lt;&gt;1
    ),
    """",
    IFERROR(TEXTJOIN(CHAR(10),TRUE,FILTER('SUMMARY DATA'!G:G,'SUMMARY DATA'!D:D=$C2025)),"""")
  )
)"),"")</f>
        <v/>
      </c>
      <c r="H2025" s="6" t="str">
        <f>IFERROR(__xludf.DUMMYFUNCTION("IFERROR(
  TEXTJOIN(CHAR(10),TRUE,FILTER('SUMMARY DATA'!H:H,'SUMMARY DATA'!A:A=$A2025,'SUMMARY DATA'!C:C=$B2025)),
  IF(
    OR(
      ISNUMBER(SEARCH(""CDM CASH DEPOSIT"",$C2025)),
      ISNUMBER(SEARCH(""CASH DEPOSIT"",$C2025)),
      COUNTIF('SUMMARY D"&amp;"ATA'!D:D,$C2025)&lt;&gt;1
    ),
    """",
    IFERROR(TEXTJOIN(CHAR(10),TRUE,FILTER('SUMMARY DATA'!H:H,'SUMMARY DATA'!D:D=$C2025)),"""")
  )
)"),"")</f>
        <v/>
      </c>
      <c r="I2025" s="6" t="str">
        <f>IFERROR(__xludf.DUMMYFUNCTION("IF(H2025="""","""",
SUM(ARRAYFORMULA(VALUE(SPLIT(H2025,CHAR(10)))))
)"),"")</f>
        <v/>
      </c>
      <c r="J2025" s="2" t="str">
        <f>IFERROR(__xludf.DUMMYFUNCTION("IFERROR(
  TEXTJOIN(CHAR(10),TRUE,FILTER('SUMMARY DATA'!I:I,'SUMMARY DATA'!A:A=$A2025,'SUMMARY DATA'!C:C=$B2025)),
  IF(
    OR(
      ISNUMBER(SEARCH(""CDM CASH DEPOSIT"",$C2025)),
      ISNUMBER(SEARCH(""CASH DEPOSIT"",$C2025)),
      COUNTIF('SUMMARY D"&amp;"ATA'!D:D,$C2025)&lt;&gt;1
    ),
    """",
    IFERROR(TEXTJOIN(CHAR(10),TRUE,FILTER('SUMMARY DATA'!I:I,'SUMMARY DATA'!D:D=$C2025)),"""")
  )
)"),"")</f>
        <v/>
      </c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</row>
    <row r="2026" ht="15.75" customHeight="1" spans="1:27">
      <c r="A2026" s="2"/>
      <c r="B2026" s="2"/>
      <c r="C2026" s="2"/>
      <c r="D2026" s="6"/>
      <c r="E2026" s="4" t="str">
        <f>IFERROR(__xludf.DUMMYFUNCTION("IFERROR(
  TEXTJOIN(CHAR(10),TRUE,FILTER('SUMMARY DATA'!E:E,'SUMMARY DATA'!A:A=$A2026,'SUMMARY DATA'!C:C=$B2026)),
  IF(
    OR(
      ISNUMBER(SEARCH(""CDM CASH DEPOSIT"",$C2026)),
      ISNUMBER(SEARCH(""CASH DEPOSIT"",$C2026)),
      COUNTIF('SUMMARY D"&amp;"ATA'!D:D,$C2026)&lt;&gt;1
    ),
    """",
    IFERROR(TEXTJOIN(CHAR(10),TRUE,FILTER('SUMMARY DATA'!E:E,'SUMMARY DATA'!D:D=$C2026)),"""")
  )
)"),"")</f>
        <v/>
      </c>
      <c r="F2026" s="2" t="str">
        <f>IFERROR(__xludf.DUMMYFUNCTION("IFERROR(
  TEXTJOIN(CHAR(10),TRUE,FILTER('SUMMARY DATA'!F:F,'SUMMARY DATA'!A:A=$A2026,'SUMMARY DATA'!C:C=$B2026)),
  IF(
    OR(
      ISNUMBER(SEARCH(""CDM CASH DEPOSIT"",$C2026)),
      ISNUMBER(SEARCH(""CASH DEPOSIT"",$C2026)),
      COUNTIF('SUMMARY D"&amp;"ATA'!D:D,$C2026)&lt;&gt;1
    ),
    """",
    IFERROR(TEXTJOIN(CHAR(10),TRUE,FILTER('SUMMARY DATA'!F:F,'SUMMARY DATA'!D:D=$C2026)),"""")
  )
)"),"")</f>
        <v/>
      </c>
      <c r="G2026" s="2" t="str">
        <f>IFERROR(__xludf.DUMMYFUNCTION("IFERROR(
  TEXTJOIN(CHAR(10),TRUE,FILTER('SUMMARY DATA'!G:G,'SUMMARY DATA'!A:A=$A2026,'SUMMARY DATA'!C:C=$B2026)),
  IF(
    OR(
      ISNUMBER(SEARCH(""CDM CASH DEPOSIT"",$C2026)),
      ISNUMBER(SEARCH(""CASH DEPOSIT"",$C2026)),
      COUNTIF('SUMMARY D"&amp;"ATA'!D:D,$C2026)&lt;&gt;1
    ),
    """",
    IFERROR(TEXTJOIN(CHAR(10),TRUE,FILTER('SUMMARY DATA'!G:G,'SUMMARY DATA'!D:D=$C2026)),"""")
  )
)"),"")</f>
        <v/>
      </c>
      <c r="H2026" s="6" t="str">
        <f>IFERROR(__xludf.DUMMYFUNCTION("IFERROR(
  TEXTJOIN(CHAR(10),TRUE,FILTER('SUMMARY DATA'!H:H,'SUMMARY DATA'!A:A=$A2026,'SUMMARY DATA'!C:C=$B2026)),
  IF(
    OR(
      ISNUMBER(SEARCH(""CDM CASH DEPOSIT"",$C2026)),
      ISNUMBER(SEARCH(""CASH DEPOSIT"",$C2026)),
      COUNTIF('SUMMARY D"&amp;"ATA'!D:D,$C2026)&lt;&gt;1
    ),
    """",
    IFERROR(TEXTJOIN(CHAR(10),TRUE,FILTER('SUMMARY DATA'!H:H,'SUMMARY DATA'!D:D=$C2026)),"""")
  )
)"),"")</f>
        <v/>
      </c>
      <c r="I2026" s="6" t="str">
        <f>IFERROR(__xludf.DUMMYFUNCTION("IF(H2026="""","""",
SUM(ARRAYFORMULA(VALUE(SPLIT(H2026,CHAR(10)))))
)"),"")</f>
        <v/>
      </c>
      <c r="J2026" s="2" t="str">
        <f>IFERROR(__xludf.DUMMYFUNCTION("IFERROR(
  TEXTJOIN(CHAR(10),TRUE,FILTER('SUMMARY DATA'!I:I,'SUMMARY DATA'!A:A=$A2026,'SUMMARY DATA'!C:C=$B2026)),
  IF(
    OR(
      ISNUMBER(SEARCH(""CDM CASH DEPOSIT"",$C2026)),
      ISNUMBER(SEARCH(""CASH DEPOSIT"",$C2026)),
      COUNTIF('SUMMARY D"&amp;"ATA'!D:D,$C2026)&lt;&gt;1
    ),
    """",
    IFERROR(TEXTJOIN(CHAR(10),TRUE,FILTER('SUMMARY DATA'!I:I,'SUMMARY DATA'!D:D=$C2026)),"""")
  )
)"),"")</f>
        <v/>
      </c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</row>
    <row r="2027" ht="15.75" customHeight="1" spans="1:27">
      <c r="A2027" s="2"/>
      <c r="B2027" s="2"/>
      <c r="C2027" s="2"/>
      <c r="D2027" s="6"/>
      <c r="E2027" s="4" t="str">
        <f>IFERROR(__xludf.DUMMYFUNCTION("IFERROR(
  TEXTJOIN(CHAR(10),TRUE,FILTER('SUMMARY DATA'!E:E,'SUMMARY DATA'!A:A=$A2027,'SUMMARY DATA'!C:C=$B2027)),
  IF(
    OR(
      ISNUMBER(SEARCH(""CDM CASH DEPOSIT"",$C2027)),
      ISNUMBER(SEARCH(""CASH DEPOSIT"",$C2027)),
      COUNTIF('SUMMARY D"&amp;"ATA'!D:D,$C2027)&lt;&gt;1
    ),
    """",
    IFERROR(TEXTJOIN(CHAR(10),TRUE,FILTER('SUMMARY DATA'!E:E,'SUMMARY DATA'!D:D=$C2027)),"""")
  )
)"),"")</f>
        <v/>
      </c>
      <c r="F2027" s="2" t="str">
        <f>IFERROR(__xludf.DUMMYFUNCTION("IFERROR(
  TEXTJOIN(CHAR(10),TRUE,FILTER('SUMMARY DATA'!F:F,'SUMMARY DATA'!A:A=$A2027,'SUMMARY DATA'!C:C=$B2027)),
  IF(
    OR(
      ISNUMBER(SEARCH(""CDM CASH DEPOSIT"",$C2027)),
      ISNUMBER(SEARCH(""CASH DEPOSIT"",$C2027)),
      COUNTIF('SUMMARY D"&amp;"ATA'!D:D,$C2027)&lt;&gt;1
    ),
    """",
    IFERROR(TEXTJOIN(CHAR(10),TRUE,FILTER('SUMMARY DATA'!F:F,'SUMMARY DATA'!D:D=$C2027)),"""")
  )
)"),"")</f>
        <v/>
      </c>
      <c r="G2027" s="2" t="str">
        <f>IFERROR(__xludf.DUMMYFUNCTION("IFERROR(
  TEXTJOIN(CHAR(10),TRUE,FILTER('SUMMARY DATA'!G:G,'SUMMARY DATA'!A:A=$A2027,'SUMMARY DATA'!C:C=$B2027)),
  IF(
    OR(
      ISNUMBER(SEARCH(""CDM CASH DEPOSIT"",$C2027)),
      ISNUMBER(SEARCH(""CASH DEPOSIT"",$C2027)),
      COUNTIF('SUMMARY D"&amp;"ATA'!D:D,$C2027)&lt;&gt;1
    ),
    """",
    IFERROR(TEXTJOIN(CHAR(10),TRUE,FILTER('SUMMARY DATA'!G:G,'SUMMARY DATA'!D:D=$C2027)),"""")
  )
)"),"")</f>
        <v/>
      </c>
      <c r="H2027" s="6" t="str">
        <f>IFERROR(__xludf.DUMMYFUNCTION("IFERROR(
  TEXTJOIN(CHAR(10),TRUE,FILTER('SUMMARY DATA'!H:H,'SUMMARY DATA'!A:A=$A2027,'SUMMARY DATA'!C:C=$B2027)),
  IF(
    OR(
      ISNUMBER(SEARCH(""CDM CASH DEPOSIT"",$C2027)),
      ISNUMBER(SEARCH(""CASH DEPOSIT"",$C2027)),
      COUNTIF('SUMMARY D"&amp;"ATA'!D:D,$C2027)&lt;&gt;1
    ),
    """",
    IFERROR(TEXTJOIN(CHAR(10),TRUE,FILTER('SUMMARY DATA'!H:H,'SUMMARY DATA'!D:D=$C2027)),"""")
  )
)"),"")</f>
        <v/>
      </c>
      <c r="I2027" s="6" t="str">
        <f>IFERROR(__xludf.DUMMYFUNCTION("IF(H2027="""","""",
SUM(ARRAYFORMULA(VALUE(SPLIT(H2027,CHAR(10)))))
)"),"")</f>
        <v/>
      </c>
      <c r="J2027" s="2" t="str">
        <f>IFERROR(__xludf.DUMMYFUNCTION("IFERROR(
  TEXTJOIN(CHAR(10),TRUE,FILTER('SUMMARY DATA'!I:I,'SUMMARY DATA'!A:A=$A2027,'SUMMARY DATA'!C:C=$B2027)),
  IF(
    OR(
      ISNUMBER(SEARCH(""CDM CASH DEPOSIT"",$C2027)),
      ISNUMBER(SEARCH(""CASH DEPOSIT"",$C2027)),
      COUNTIF('SUMMARY D"&amp;"ATA'!D:D,$C2027)&lt;&gt;1
    ),
    """",
    IFERROR(TEXTJOIN(CHAR(10),TRUE,FILTER('SUMMARY DATA'!I:I,'SUMMARY DATA'!D:D=$C2027)),"""")
  )
)"),"")</f>
        <v/>
      </c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</row>
    <row r="2028" ht="15.75" customHeight="1" spans="1:27">
      <c r="A2028" s="2"/>
      <c r="B2028" s="2"/>
      <c r="C2028" s="2"/>
      <c r="D2028" s="6"/>
      <c r="E2028" s="4" t="str">
        <f>IFERROR(__xludf.DUMMYFUNCTION("IFERROR(
  TEXTJOIN(CHAR(10),TRUE,FILTER('SUMMARY DATA'!E:E,'SUMMARY DATA'!A:A=$A2028,'SUMMARY DATA'!C:C=$B2028)),
  IF(
    OR(
      ISNUMBER(SEARCH(""CDM CASH DEPOSIT"",$C2028)),
      ISNUMBER(SEARCH(""CASH DEPOSIT"",$C2028)),
      COUNTIF('SUMMARY D"&amp;"ATA'!D:D,$C2028)&lt;&gt;1
    ),
    """",
    IFERROR(TEXTJOIN(CHAR(10),TRUE,FILTER('SUMMARY DATA'!E:E,'SUMMARY DATA'!D:D=$C2028)),"""")
  )
)"),"")</f>
        <v/>
      </c>
      <c r="F2028" s="2" t="str">
        <f>IFERROR(__xludf.DUMMYFUNCTION("IFERROR(
  TEXTJOIN(CHAR(10),TRUE,FILTER('SUMMARY DATA'!F:F,'SUMMARY DATA'!A:A=$A2028,'SUMMARY DATA'!C:C=$B2028)),
  IF(
    OR(
      ISNUMBER(SEARCH(""CDM CASH DEPOSIT"",$C2028)),
      ISNUMBER(SEARCH(""CASH DEPOSIT"",$C2028)),
      COUNTIF('SUMMARY D"&amp;"ATA'!D:D,$C2028)&lt;&gt;1
    ),
    """",
    IFERROR(TEXTJOIN(CHAR(10),TRUE,FILTER('SUMMARY DATA'!F:F,'SUMMARY DATA'!D:D=$C2028)),"""")
  )
)"),"")</f>
        <v/>
      </c>
      <c r="G2028" s="2" t="str">
        <f>IFERROR(__xludf.DUMMYFUNCTION("IFERROR(
  TEXTJOIN(CHAR(10),TRUE,FILTER('SUMMARY DATA'!G:G,'SUMMARY DATA'!A:A=$A2028,'SUMMARY DATA'!C:C=$B2028)),
  IF(
    OR(
      ISNUMBER(SEARCH(""CDM CASH DEPOSIT"",$C2028)),
      ISNUMBER(SEARCH(""CASH DEPOSIT"",$C2028)),
      COUNTIF('SUMMARY D"&amp;"ATA'!D:D,$C2028)&lt;&gt;1
    ),
    """",
    IFERROR(TEXTJOIN(CHAR(10),TRUE,FILTER('SUMMARY DATA'!G:G,'SUMMARY DATA'!D:D=$C2028)),"""")
  )
)"),"")</f>
        <v/>
      </c>
      <c r="H2028" s="6" t="str">
        <f>IFERROR(__xludf.DUMMYFUNCTION("IFERROR(
  TEXTJOIN(CHAR(10),TRUE,FILTER('SUMMARY DATA'!H:H,'SUMMARY DATA'!A:A=$A2028,'SUMMARY DATA'!C:C=$B2028)),
  IF(
    OR(
      ISNUMBER(SEARCH(""CDM CASH DEPOSIT"",$C2028)),
      ISNUMBER(SEARCH(""CASH DEPOSIT"",$C2028)),
      COUNTIF('SUMMARY D"&amp;"ATA'!D:D,$C2028)&lt;&gt;1
    ),
    """",
    IFERROR(TEXTJOIN(CHAR(10),TRUE,FILTER('SUMMARY DATA'!H:H,'SUMMARY DATA'!D:D=$C2028)),"""")
  )
)"),"")</f>
        <v/>
      </c>
      <c r="I2028" s="6" t="str">
        <f>IFERROR(__xludf.DUMMYFUNCTION("IF(H2028="""","""",
SUM(ARRAYFORMULA(VALUE(SPLIT(H2028,CHAR(10)))))
)"),"")</f>
        <v/>
      </c>
      <c r="J2028" s="2" t="str">
        <f>IFERROR(__xludf.DUMMYFUNCTION("IFERROR(
  TEXTJOIN(CHAR(10),TRUE,FILTER('SUMMARY DATA'!I:I,'SUMMARY DATA'!A:A=$A2028,'SUMMARY DATA'!C:C=$B2028)),
  IF(
    OR(
      ISNUMBER(SEARCH(""CDM CASH DEPOSIT"",$C2028)),
      ISNUMBER(SEARCH(""CASH DEPOSIT"",$C2028)),
      COUNTIF('SUMMARY D"&amp;"ATA'!D:D,$C2028)&lt;&gt;1
    ),
    """",
    IFERROR(TEXTJOIN(CHAR(10),TRUE,FILTER('SUMMARY DATA'!I:I,'SUMMARY DATA'!D:D=$C2028)),"""")
  )
)"),"")</f>
        <v/>
      </c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</row>
    <row r="2029" ht="15.75" customHeight="1" spans="1:27">
      <c r="A2029" s="2"/>
      <c r="B2029" s="2"/>
      <c r="C2029" s="2"/>
      <c r="D2029" s="6"/>
      <c r="E2029" s="4" t="str">
        <f>IFERROR(__xludf.DUMMYFUNCTION("IFERROR(
  TEXTJOIN(CHAR(10),TRUE,FILTER('SUMMARY DATA'!E:E,'SUMMARY DATA'!A:A=$A2029,'SUMMARY DATA'!C:C=$B2029)),
  IF(
    OR(
      ISNUMBER(SEARCH(""CDM CASH DEPOSIT"",$C2029)),
      ISNUMBER(SEARCH(""CASH DEPOSIT"",$C2029)),
      COUNTIF('SUMMARY D"&amp;"ATA'!D:D,$C2029)&lt;&gt;1
    ),
    """",
    IFERROR(TEXTJOIN(CHAR(10),TRUE,FILTER('SUMMARY DATA'!E:E,'SUMMARY DATA'!D:D=$C2029)),"""")
  )
)"),"")</f>
        <v/>
      </c>
      <c r="F2029" s="2" t="str">
        <f>IFERROR(__xludf.DUMMYFUNCTION("IFERROR(
  TEXTJOIN(CHAR(10),TRUE,FILTER('SUMMARY DATA'!F:F,'SUMMARY DATA'!A:A=$A2029,'SUMMARY DATA'!C:C=$B2029)),
  IF(
    OR(
      ISNUMBER(SEARCH(""CDM CASH DEPOSIT"",$C2029)),
      ISNUMBER(SEARCH(""CASH DEPOSIT"",$C2029)),
      COUNTIF('SUMMARY D"&amp;"ATA'!D:D,$C2029)&lt;&gt;1
    ),
    """",
    IFERROR(TEXTJOIN(CHAR(10),TRUE,FILTER('SUMMARY DATA'!F:F,'SUMMARY DATA'!D:D=$C2029)),"""")
  )
)"),"")</f>
        <v/>
      </c>
      <c r="G2029" s="2" t="str">
        <f>IFERROR(__xludf.DUMMYFUNCTION("IFERROR(
  TEXTJOIN(CHAR(10),TRUE,FILTER('SUMMARY DATA'!G:G,'SUMMARY DATA'!A:A=$A2029,'SUMMARY DATA'!C:C=$B2029)),
  IF(
    OR(
      ISNUMBER(SEARCH(""CDM CASH DEPOSIT"",$C2029)),
      ISNUMBER(SEARCH(""CASH DEPOSIT"",$C2029)),
      COUNTIF('SUMMARY D"&amp;"ATA'!D:D,$C2029)&lt;&gt;1
    ),
    """",
    IFERROR(TEXTJOIN(CHAR(10),TRUE,FILTER('SUMMARY DATA'!G:G,'SUMMARY DATA'!D:D=$C2029)),"""")
  )
)"),"")</f>
        <v/>
      </c>
      <c r="H2029" s="6" t="str">
        <f>IFERROR(__xludf.DUMMYFUNCTION("IFERROR(
  TEXTJOIN(CHAR(10),TRUE,FILTER('SUMMARY DATA'!H:H,'SUMMARY DATA'!A:A=$A2029,'SUMMARY DATA'!C:C=$B2029)),
  IF(
    OR(
      ISNUMBER(SEARCH(""CDM CASH DEPOSIT"",$C2029)),
      ISNUMBER(SEARCH(""CASH DEPOSIT"",$C2029)),
      COUNTIF('SUMMARY D"&amp;"ATA'!D:D,$C2029)&lt;&gt;1
    ),
    """",
    IFERROR(TEXTJOIN(CHAR(10),TRUE,FILTER('SUMMARY DATA'!H:H,'SUMMARY DATA'!D:D=$C2029)),"""")
  )
)"),"")</f>
        <v/>
      </c>
      <c r="I2029" s="6" t="str">
        <f>IFERROR(__xludf.DUMMYFUNCTION("IF(H2029="""","""",
SUM(ARRAYFORMULA(VALUE(SPLIT(H2029,CHAR(10)))))
)"),"")</f>
        <v/>
      </c>
      <c r="J2029" s="2" t="str">
        <f>IFERROR(__xludf.DUMMYFUNCTION("IFERROR(
  TEXTJOIN(CHAR(10),TRUE,FILTER('SUMMARY DATA'!I:I,'SUMMARY DATA'!A:A=$A2029,'SUMMARY DATA'!C:C=$B2029)),
  IF(
    OR(
      ISNUMBER(SEARCH(""CDM CASH DEPOSIT"",$C2029)),
      ISNUMBER(SEARCH(""CASH DEPOSIT"",$C2029)),
      COUNTIF('SUMMARY D"&amp;"ATA'!D:D,$C2029)&lt;&gt;1
    ),
    """",
    IFERROR(TEXTJOIN(CHAR(10),TRUE,FILTER('SUMMARY DATA'!I:I,'SUMMARY DATA'!D:D=$C2029)),"""")
  )
)"),"")</f>
        <v/>
      </c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</row>
    <row r="2030" ht="15.75" customHeight="1" spans="1:27">
      <c r="A2030" s="2"/>
      <c r="B2030" s="2"/>
      <c r="C2030" s="2"/>
      <c r="D2030" s="6"/>
      <c r="E2030" s="4" t="str">
        <f>IFERROR(__xludf.DUMMYFUNCTION("IFERROR(
  TEXTJOIN(CHAR(10),TRUE,FILTER('SUMMARY DATA'!E:E,'SUMMARY DATA'!A:A=$A2030,'SUMMARY DATA'!C:C=$B2030)),
  IF(
    OR(
      ISNUMBER(SEARCH(""CDM CASH DEPOSIT"",$C2030)),
      ISNUMBER(SEARCH(""CASH DEPOSIT"",$C2030)),
      COUNTIF('SUMMARY D"&amp;"ATA'!D:D,$C2030)&lt;&gt;1
    ),
    """",
    IFERROR(TEXTJOIN(CHAR(10),TRUE,FILTER('SUMMARY DATA'!E:E,'SUMMARY DATA'!D:D=$C2030)),"""")
  )
)"),"")</f>
        <v/>
      </c>
      <c r="F2030" s="2" t="str">
        <f>IFERROR(__xludf.DUMMYFUNCTION("IFERROR(
  TEXTJOIN(CHAR(10),TRUE,FILTER('SUMMARY DATA'!F:F,'SUMMARY DATA'!A:A=$A2030,'SUMMARY DATA'!C:C=$B2030)),
  IF(
    OR(
      ISNUMBER(SEARCH(""CDM CASH DEPOSIT"",$C2030)),
      ISNUMBER(SEARCH(""CASH DEPOSIT"",$C2030)),
      COUNTIF('SUMMARY D"&amp;"ATA'!D:D,$C2030)&lt;&gt;1
    ),
    """",
    IFERROR(TEXTJOIN(CHAR(10),TRUE,FILTER('SUMMARY DATA'!F:F,'SUMMARY DATA'!D:D=$C2030)),"""")
  )
)"),"")</f>
        <v/>
      </c>
      <c r="G2030" s="2" t="str">
        <f>IFERROR(__xludf.DUMMYFUNCTION("IFERROR(
  TEXTJOIN(CHAR(10),TRUE,FILTER('SUMMARY DATA'!G:G,'SUMMARY DATA'!A:A=$A2030,'SUMMARY DATA'!C:C=$B2030)),
  IF(
    OR(
      ISNUMBER(SEARCH(""CDM CASH DEPOSIT"",$C2030)),
      ISNUMBER(SEARCH(""CASH DEPOSIT"",$C2030)),
      COUNTIF('SUMMARY D"&amp;"ATA'!D:D,$C2030)&lt;&gt;1
    ),
    """",
    IFERROR(TEXTJOIN(CHAR(10),TRUE,FILTER('SUMMARY DATA'!G:G,'SUMMARY DATA'!D:D=$C2030)),"""")
  )
)"),"")</f>
        <v/>
      </c>
      <c r="H2030" s="6" t="str">
        <f>IFERROR(__xludf.DUMMYFUNCTION("IFERROR(
  TEXTJOIN(CHAR(10),TRUE,FILTER('SUMMARY DATA'!H:H,'SUMMARY DATA'!A:A=$A2030,'SUMMARY DATA'!C:C=$B2030)),
  IF(
    OR(
      ISNUMBER(SEARCH(""CDM CASH DEPOSIT"",$C2030)),
      ISNUMBER(SEARCH(""CASH DEPOSIT"",$C2030)),
      COUNTIF('SUMMARY D"&amp;"ATA'!D:D,$C2030)&lt;&gt;1
    ),
    """",
    IFERROR(TEXTJOIN(CHAR(10),TRUE,FILTER('SUMMARY DATA'!H:H,'SUMMARY DATA'!D:D=$C2030)),"""")
  )
)"),"")</f>
        <v/>
      </c>
      <c r="I2030" s="6" t="str">
        <f>IFERROR(__xludf.DUMMYFUNCTION("IF(H2030="""","""",
SUM(ARRAYFORMULA(VALUE(SPLIT(H2030,CHAR(10)))))
)"),"")</f>
        <v/>
      </c>
      <c r="J2030" s="2" t="str">
        <f>IFERROR(__xludf.DUMMYFUNCTION("IFERROR(
  TEXTJOIN(CHAR(10),TRUE,FILTER('SUMMARY DATA'!I:I,'SUMMARY DATA'!A:A=$A2030,'SUMMARY DATA'!C:C=$B2030)),
  IF(
    OR(
      ISNUMBER(SEARCH(""CDM CASH DEPOSIT"",$C2030)),
      ISNUMBER(SEARCH(""CASH DEPOSIT"",$C2030)),
      COUNTIF('SUMMARY D"&amp;"ATA'!D:D,$C2030)&lt;&gt;1
    ),
    """",
    IFERROR(TEXTJOIN(CHAR(10),TRUE,FILTER('SUMMARY DATA'!I:I,'SUMMARY DATA'!D:D=$C2030)),"""")
  )
)"),"")</f>
        <v/>
      </c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</row>
    <row r="2031" ht="15.75" customHeight="1" spans="1:27">
      <c r="A2031" s="2"/>
      <c r="B2031" s="2"/>
      <c r="C2031" s="2"/>
      <c r="D2031" s="6"/>
      <c r="E2031" s="4" t="str">
        <f>IFERROR(__xludf.DUMMYFUNCTION("IFERROR(
  TEXTJOIN(CHAR(10),TRUE,FILTER('SUMMARY DATA'!E:E,'SUMMARY DATA'!A:A=$A2031,'SUMMARY DATA'!C:C=$B2031)),
  IF(
    OR(
      ISNUMBER(SEARCH(""CDM CASH DEPOSIT"",$C2031)),
      ISNUMBER(SEARCH(""CASH DEPOSIT"",$C2031)),
      COUNTIF('SUMMARY D"&amp;"ATA'!D:D,$C2031)&lt;&gt;1
    ),
    """",
    IFERROR(TEXTJOIN(CHAR(10),TRUE,FILTER('SUMMARY DATA'!E:E,'SUMMARY DATA'!D:D=$C2031)),"""")
  )
)"),"")</f>
        <v/>
      </c>
      <c r="F2031" s="2" t="str">
        <f>IFERROR(__xludf.DUMMYFUNCTION("IFERROR(
  TEXTJOIN(CHAR(10),TRUE,FILTER('SUMMARY DATA'!F:F,'SUMMARY DATA'!A:A=$A2031,'SUMMARY DATA'!C:C=$B2031)),
  IF(
    OR(
      ISNUMBER(SEARCH(""CDM CASH DEPOSIT"",$C2031)),
      ISNUMBER(SEARCH(""CASH DEPOSIT"",$C2031)),
      COUNTIF('SUMMARY D"&amp;"ATA'!D:D,$C2031)&lt;&gt;1
    ),
    """",
    IFERROR(TEXTJOIN(CHAR(10),TRUE,FILTER('SUMMARY DATA'!F:F,'SUMMARY DATA'!D:D=$C2031)),"""")
  )
)"),"")</f>
        <v/>
      </c>
      <c r="G2031" s="2" t="str">
        <f>IFERROR(__xludf.DUMMYFUNCTION("IFERROR(
  TEXTJOIN(CHAR(10),TRUE,FILTER('SUMMARY DATA'!G:G,'SUMMARY DATA'!A:A=$A2031,'SUMMARY DATA'!C:C=$B2031)),
  IF(
    OR(
      ISNUMBER(SEARCH(""CDM CASH DEPOSIT"",$C2031)),
      ISNUMBER(SEARCH(""CASH DEPOSIT"",$C2031)),
      COUNTIF('SUMMARY D"&amp;"ATA'!D:D,$C2031)&lt;&gt;1
    ),
    """",
    IFERROR(TEXTJOIN(CHAR(10),TRUE,FILTER('SUMMARY DATA'!G:G,'SUMMARY DATA'!D:D=$C2031)),"""")
  )
)"),"")</f>
        <v/>
      </c>
      <c r="H2031" s="6" t="str">
        <f>IFERROR(__xludf.DUMMYFUNCTION("IFERROR(
  TEXTJOIN(CHAR(10),TRUE,FILTER('SUMMARY DATA'!H:H,'SUMMARY DATA'!A:A=$A2031,'SUMMARY DATA'!C:C=$B2031)),
  IF(
    OR(
      ISNUMBER(SEARCH(""CDM CASH DEPOSIT"",$C2031)),
      ISNUMBER(SEARCH(""CASH DEPOSIT"",$C2031)),
      COUNTIF('SUMMARY D"&amp;"ATA'!D:D,$C2031)&lt;&gt;1
    ),
    """",
    IFERROR(TEXTJOIN(CHAR(10),TRUE,FILTER('SUMMARY DATA'!H:H,'SUMMARY DATA'!D:D=$C2031)),"""")
  )
)"),"")</f>
        <v/>
      </c>
      <c r="I2031" s="6" t="str">
        <f>IFERROR(__xludf.DUMMYFUNCTION("IF(H2031="""","""",
SUM(ARRAYFORMULA(VALUE(SPLIT(H2031,CHAR(10)))))
)"),"")</f>
        <v/>
      </c>
      <c r="J2031" s="2" t="str">
        <f>IFERROR(__xludf.DUMMYFUNCTION("IFERROR(
  TEXTJOIN(CHAR(10),TRUE,FILTER('SUMMARY DATA'!I:I,'SUMMARY DATA'!A:A=$A2031,'SUMMARY DATA'!C:C=$B2031)),
  IF(
    OR(
      ISNUMBER(SEARCH(""CDM CASH DEPOSIT"",$C2031)),
      ISNUMBER(SEARCH(""CASH DEPOSIT"",$C2031)),
      COUNTIF('SUMMARY D"&amp;"ATA'!D:D,$C2031)&lt;&gt;1
    ),
    """",
    IFERROR(TEXTJOIN(CHAR(10),TRUE,FILTER('SUMMARY DATA'!I:I,'SUMMARY DATA'!D:D=$C2031)),"""")
  )
)"),"")</f>
        <v/>
      </c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</row>
    <row r="2032" ht="15.75" customHeight="1" spans="1:27">
      <c r="A2032" s="2"/>
      <c r="B2032" s="2"/>
      <c r="C2032" s="2"/>
      <c r="D2032" s="6"/>
      <c r="E2032" s="4" t="str">
        <f>IFERROR(__xludf.DUMMYFUNCTION("IFERROR(
  TEXTJOIN(CHAR(10),TRUE,FILTER('SUMMARY DATA'!E:E,'SUMMARY DATA'!A:A=$A2032,'SUMMARY DATA'!C:C=$B2032)),
  IF(
    OR(
      ISNUMBER(SEARCH(""CDM CASH DEPOSIT"",$C2032)),
      ISNUMBER(SEARCH(""CASH DEPOSIT"",$C2032)),
      COUNTIF('SUMMARY D"&amp;"ATA'!D:D,$C2032)&lt;&gt;1
    ),
    """",
    IFERROR(TEXTJOIN(CHAR(10),TRUE,FILTER('SUMMARY DATA'!E:E,'SUMMARY DATA'!D:D=$C2032)),"""")
  )
)"),"")</f>
        <v/>
      </c>
      <c r="F2032" s="2" t="str">
        <f>IFERROR(__xludf.DUMMYFUNCTION("IFERROR(
  TEXTJOIN(CHAR(10),TRUE,FILTER('SUMMARY DATA'!F:F,'SUMMARY DATA'!A:A=$A2032,'SUMMARY DATA'!C:C=$B2032)),
  IF(
    OR(
      ISNUMBER(SEARCH(""CDM CASH DEPOSIT"",$C2032)),
      ISNUMBER(SEARCH(""CASH DEPOSIT"",$C2032)),
      COUNTIF('SUMMARY D"&amp;"ATA'!D:D,$C2032)&lt;&gt;1
    ),
    """",
    IFERROR(TEXTJOIN(CHAR(10),TRUE,FILTER('SUMMARY DATA'!F:F,'SUMMARY DATA'!D:D=$C2032)),"""")
  )
)"),"")</f>
        <v/>
      </c>
      <c r="G2032" s="2" t="str">
        <f>IFERROR(__xludf.DUMMYFUNCTION("IFERROR(
  TEXTJOIN(CHAR(10),TRUE,FILTER('SUMMARY DATA'!G:G,'SUMMARY DATA'!A:A=$A2032,'SUMMARY DATA'!C:C=$B2032)),
  IF(
    OR(
      ISNUMBER(SEARCH(""CDM CASH DEPOSIT"",$C2032)),
      ISNUMBER(SEARCH(""CASH DEPOSIT"",$C2032)),
      COUNTIF('SUMMARY D"&amp;"ATA'!D:D,$C2032)&lt;&gt;1
    ),
    """",
    IFERROR(TEXTJOIN(CHAR(10),TRUE,FILTER('SUMMARY DATA'!G:G,'SUMMARY DATA'!D:D=$C2032)),"""")
  )
)"),"")</f>
        <v/>
      </c>
      <c r="H2032" s="6" t="str">
        <f>IFERROR(__xludf.DUMMYFUNCTION("IFERROR(
  TEXTJOIN(CHAR(10),TRUE,FILTER('SUMMARY DATA'!H:H,'SUMMARY DATA'!A:A=$A2032,'SUMMARY DATA'!C:C=$B2032)),
  IF(
    OR(
      ISNUMBER(SEARCH(""CDM CASH DEPOSIT"",$C2032)),
      ISNUMBER(SEARCH(""CASH DEPOSIT"",$C2032)),
      COUNTIF('SUMMARY D"&amp;"ATA'!D:D,$C2032)&lt;&gt;1
    ),
    """",
    IFERROR(TEXTJOIN(CHAR(10),TRUE,FILTER('SUMMARY DATA'!H:H,'SUMMARY DATA'!D:D=$C2032)),"""")
  )
)"),"")</f>
        <v/>
      </c>
      <c r="I2032" s="6" t="str">
        <f>IFERROR(__xludf.DUMMYFUNCTION("IF(H2032="""","""",
SUM(ARRAYFORMULA(VALUE(SPLIT(H2032,CHAR(10)))))
)"),"")</f>
        <v/>
      </c>
      <c r="J2032" s="2" t="str">
        <f>IFERROR(__xludf.DUMMYFUNCTION("IFERROR(
  TEXTJOIN(CHAR(10),TRUE,FILTER('SUMMARY DATA'!I:I,'SUMMARY DATA'!A:A=$A2032,'SUMMARY DATA'!C:C=$B2032)),
  IF(
    OR(
      ISNUMBER(SEARCH(""CDM CASH DEPOSIT"",$C2032)),
      ISNUMBER(SEARCH(""CASH DEPOSIT"",$C2032)),
      COUNTIF('SUMMARY D"&amp;"ATA'!D:D,$C2032)&lt;&gt;1
    ),
    """",
    IFERROR(TEXTJOIN(CHAR(10),TRUE,FILTER('SUMMARY DATA'!I:I,'SUMMARY DATA'!D:D=$C2032)),"""")
  )
)"),"")</f>
        <v/>
      </c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</row>
    <row r="2033" ht="15.75" customHeight="1" spans="1:27">
      <c r="A2033" s="2"/>
      <c r="B2033" s="2"/>
      <c r="C2033" s="2"/>
      <c r="D2033" s="6"/>
      <c r="E2033" s="4" t="str">
        <f>IFERROR(__xludf.DUMMYFUNCTION("IFERROR(
  TEXTJOIN(CHAR(10),TRUE,FILTER('SUMMARY DATA'!E:E,'SUMMARY DATA'!A:A=$A2033,'SUMMARY DATA'!C:C=$B2033)),
  IF(
    OR(
      ISNUMBER(SEARCH(""CDM CASH DEPOSIT"",$C2033)),
      ISNUMBER(SEARCH(""CASH DEPOSIT"",$C2033)),
      COUNTIF('SUMMARY D"&amp;"ATA'!D:D,$C2033)&lt;&gt;1
    ),
    """",
    IFERROR(TEXTJOIN(CHAR(10),TRUE,FILTER('SUMMARY DATA'!E:E,'SUMMARY DATA'!D:D=$C2033)),"""")
  )
)"),"")</f>
        <v/>
      </c>
      <c r="F2033" s="2" t="str">
        <f>IFERROR(__xludf.DUMMYFUNCTION("IFERROR(
  TEXTJOIN(CHAR(10),TRUE,FILTER('SUMMARY DATA'!F:F,'SUMMARY DATA'!A:A=$A2033,'SUMMARY DATA'!C:C=$B2033)),
  IF(
    OR(
      ISNUMBER(SEARCH(""CDM CASH DEPOSIT"",$C2033)),
      ISNUMBER(SEARCH(""CASH DEPOSIT"",$C2033)),
      COUNTIF('SUMMARY D"&amp;"ATA'!D:D,$C2033)&lt;&gt;1
    ),
    """",
    IFERROR(TEXTJOIN(CHAR(10),TRUE,FILTER('SUMMARY DATA'!F:F,'SUMMARY DATA'!D:D=$C2033)),"""")
  )
)"),"")</f>
        <v/>
      </c>
      <c r="G2033" s="2" t="str">
        <f>IFERROR(__xludf.DUMMYFUNCTION("IFERROR(
  TEXTJOIN(CHAR(10),TRUE,FILTER('SUMMARY DATA'!G:G,'SUMMARY DATA'!A:A=$A2033,'SUMMARY DATA'!C:C=$B2033)),
  IF(
    OR(
      ISNUMBER(SEARCH(""CDM CASH DEPOSIT"",$C2033)),
      ISNUMBER(SEARCH(""CASH DEPOSIT"",$C2033)),
      COUNTIF('SUMMARY D"&amp;"ATA'!D:D,$C2033)&lt;&gt;1
    ),
    """",
    IFERROR(TEXTJOIN(CHAR(10),TRUE,FILTER('SUMMARY DATA'!G:G,'SUMMARY DATA'!D:D=$C2033)),"""")
  )
)"),"")</f>
        <v/>
      </c>
      <c r="H2033" s="6" t="str">
        <f>IFERROR(__xludf.DUMMYFUNCTION("IFERROR(
  TEXTJOIN(CHAR(10),TRUE,FILTER('SUMMARY DATA'!H:H,'SUMMARY DATA'!A:A=$A2033,'SUMMARY DATA'!C:C=$B2033)),
  IF(
    OR(
      ISNUMBER(SEARCH(""CDM CASH DEPOSIT"",$C2033)),
      ISNUMBER(SEARCH(""CASH DEPOSIT"",$C2033)),
      COUNTIF('SUMMARY D"&amp;"ATA'!D:D,$C2033)&lt;&gt;1
    ),
    """",
    IFERROR(TEXTJOIN(CHAR(10),TRUE,FILTER('SUMMARY DATA'!H:H,'SUMMARY DATA'!D:D=$C2033)),"""")
  )
)"),"")</f>
        <v/>
      </c>
      <c r="I2033" s="6" t="str">
        <f>IFERROR(__xludf.DUMMYFUNCTION("IF(H2033="""","""",
SUM(ARRAYFORMULA(VALUE(SPLIT(H2033,CHAR(10)))))
)"),"")</f>
        <v/>
      </c>
      <c r="J2033" s="2" t="str">
        <f>IFERROR(__xludf.DUMMYFUNCTION("IFERROR(
  TEXTJOIN(CHAR(10),TRUE,FILTER('SUMMARY DATA'!I:I,'SUMMARY DATA'!A:A=$A2033,'SUMMARY DATA'!C:C=$B2033)),
  IF(
    OR(
      ISNUMBER(SEARCH(""CDM CASH DEPOSIT"",$C2033)),
      ISNUMBER(SEARCH(""CASH DEPOSIT"",$C2033)),
      COUNTIF('SUMMARY D"&amp;"ATA'!D:D,$C2033)&lt;&gt;1
    ),
    """",
    IFERROR(TEXTJOIN(CHAR(10),TRUE,FILTER('SUMMARY DATA'!I:I,'SUMMARY DATA'!D:D=$C2033)),"""")
  )
)"),"")</f>
        <v/>
      </c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</row>
    <row r="2034" ht="15.75" customHeight="1" spans="1:27">
      <c r="A2034" s="2"/>
      <c r="B2034" s="2"/>
      <c r="C2034" s="2"/>
      <c r="D2034" s="6"/>
      <c r="E2034" s="4" t="str">
        <f>IFERROR(__xludf.DUMMYFUNCTION("IFERROR(
  TEXTJOIN(CHAR(10),TRUE,FILTER('SUMMARY DATA'!E:E,'SUMMARY DATA'!A:A=$A2034,'SUMMARY DATA'!C:C=$B2034)),
  IF(
    OR(
      ISNUMBER(SEARCH(""CDM CASH DEPOSIT"",$C2034)),
      ISNUMBER(SEARCH(""CASH DEPOSIT"",$C2034)),
      COUNTIF('SUMMARY D"&amp;"ATA'!D:D,$C2034)&lt;&gt;1
    ),
    """",
    IFERROR(TEXTJOIN(CHAR(10),TRUE,FILTER('SUMMARY DATA'!E:E,'SUMMARY DATA'!D:D=$C2034)),"""")
  )
)"),"")</f>
        <v/>
      </c>
      <c r="F2034" s="2" t="str">
        <f>IFERROR(__xludf.DUMMYFUNCTION("IFERROR(
  TEXTJOIN(CHAR(10),TRUE,FILTER('SUMMARY DATA'!F:F,'SUMMARY DATA'!A:A=$A2034,'SUMMARY DATA'!C:C=$B2034)),
  IF(
    OR(
      ISNUMBER(SEARCH(""CDM CASH DEPOSIT"",$C2034)),
      ISNUMBER(SEARCH(""CASH DEPOSIT"",$C2034)),
      COUNTIF('SUMMARY D"&amp;"ATA'!D:D,$C2034)&lt;&gt;1
    ),
    """",
    IFERROR(TEXTJOIN(CHAR(10),TRUE,FILTER('SUMMARY DATA'!F:F,'SUMMARY DATA'!D:D=$C2034)),"""")
  )
)"),"")</f>
        <v/>
      </c>
      <c r="G2034" s="2" t="str">
        <f>IFERROR(__xludf.DUMMYFUNCTION("IFERROR(
  TEXTJOIN(CHAR(10),TRUE,FILTER('SUMMARY DATA'!G:G,'SUMMARY DATA'!A:A=$A2034,'SUMMARY DATA'!C:C=$B2034)),
  IF(
    OR(
      ISNUMBER(SEARCH(""CDM CASH DEPOSIT"",$C2034)),
      ISNUMBER(SEARCH(""CASH DEPOSIT"",$C2034)),
      COUNTIF('SUMMARY D"&amp;"ATA'!D:D,$C2034)&lt;&gt;1
    ),
    """",
    IFERROR(TEXTJOIN(CHAR(10),TRUE,FILTER('SUMMARY DATA'!G:G,'SUMMARY DATA'!D:D=$C2034)),"""")
  )
)"),"")</f>
        <v/>
      </c>
      <c r="H2034" s="6" t="str">
        <f>IFERROR(__xludf.DUMMYFUNCTION("IFERROR(
  TEXTJOIN(CHAR(10),TRUE,FILTER('SUMMARY DATA'!H:H,'SUMMARY DATA'!A:A=$A2034,'SUMMARY DATA'!C:C=$B2034)),
  IF(
    OR(
      ISNUMBER(SEARCH(""CDM CASH DEPOSIT"",$C2034)),
      ISNUMBER(SEARCH(""CASH DEPOSIT"",$C2034)),
      COUNTIF('SUMMARY D"&amp;"ATA'!D:D,$C2034)&lt;&gt;1
    ),
    """",
    IFERROR(TEXTJOIN(CHAR(10),TRUE,FILTER('SUMMARY DATA'!H:H,'SUMMARY DATA'!D:D=$C2034)),"""")
  )
)"),"")</f>
        <v/>
      </c>
      <c r="I2034" s="6" t="str">
        <f>IFERROR(__xludf.DUMMYFUNCTION("IF(H2034="""","""",
SUM(ARRAYFORMULA(VALUE(SPLIT(H2034,CHAR(10)))))
)"),"")</f>
        <v/>
      </c>
      <c r="J2034" s="2" t="str">
        <f>IFERROR(__xludf.DUMMYFUNCTION("IFERROR(
  TEXTJOIN(CHAR(10),TRUE,FILTER('SUMMARY DATA'!I:I,'SUMMARY DATA'!A:A=$A2034,'SUMMARY DATA'!C:C=$B2034)),
  IF(
    OR(
      ISNUMBER(SEARCH(""CDM CASH DEPOSIT"",$C2034)),
      ISNUMBER(SEARCH(""CASH DEPOSIT"",$C2034)),
      COUNTIF('SUMMARY D"&amp;"ATA'!D:D,$C2034)&lt;&gt;1
    ),
    """",
    IFERROR(TEXTJOIN(CHAR(10),TRUE,FILTER('SUMMARY DATA'!I:I,'SUMMARY DATA'!D:D=$C2034)),"""")
  )
)"),"")</f>
        <v/>
      </c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</row>
    <row r="2035" ht="15.75" customHeight="1" spans="1:27">
      <c r="A2035" s="2"/>
      <c r="B2035" s="2"/>
      <c r="C2035" s="2"/>
      <c r="D2035" s="6"/>
      <c r="E2035" s="4" t="str">
        <f>IFERROR(__xludf.DUMMYFUNCTION("IFERROR(
  TEXTJOIN(CHAR(10),TRUE,FILTER('SUMMARY DATA'!E:E,'SUMMARY DATA'!A:A=$A2035,'SUMMARY DATA'!C:C=$B2035)),
  IF(
    OR(
      ISNUMBER(SEARCH(""CDM CASH DEPOSIT"",$C2035)),
      ISNUMBER(SEARCH(""CASH DEPOSIT"",$C2035)),
      COUNTIF('SUMMARY D"&amp;"ATA'!D:D,$C2035)&lt;&gt;1
    ),
    """",
    IFERROR(TEXTJOIN(CHAR(10),TRUE,FILTER('SUMMARY DATA'!E:E,'SUMMARY DATA'!D:D=$C2035)),"""")
  )
)"),"")</f>
        <v/>
      </c>
      <c r="F2035" s="2" t="str">
        <f>IFERROR(__xludf.DUMMYFUNCTION("IFERROR(
  TEXTJOIN(CHAR(10),TRUE,FILTER('SUMMARY DATA'!F:F,'SUMMARY DATA'!A:A=$A2035,'SUMMARY DATA'!C:C=$B2035)),
  IF(
    OR(
      ISNUMBER(SEARCH(""CDM CASH DEPOSIT"",$C2035)),
      ISNUMBER(SEARCH(""CASH DEPOSIT"",$C2035)),
      COUNTIF('SUMMARY D"&amp;"ATA'!D:D,$C2035)&lt;&gt;1
    ),
    """",
    IFERROR(TEXTJOIN(CHAR(10),TRUE,FILTER('SUMMARY DATA'!F:F,'SUMMARY DATA'!D:D=$C2035)),"""")
  )
)"),"")</f>
        <v/>
      </c>
      <c r="G2035" s="2" t="str">
        <f>IFERROR(__xludf.DUMMYFUNCTION("IFERROR(
  TEXTJOIN(CHAR(10),TRUE,FILTER('SUMMARY DATA'!G:G,'SUMMARY DATA'!A:A=$A2035,'SUMMARY DATA'!C:C=$B2035)),
  IF(
    OR(
      ISNUMBER(SEARCH(""CDM CASH DEPOSIT"",$C2035)),
      ISNUMBER(SEARCH(""CASH DEPOSIT"",$C2035)),
      COUNTIF('SUMMARY D"&amp;"ATA'!D:D,$C2035)&lt;&gt;1
    ),
    """",
    IFERROR(TEXTJOIN(CHAR(10),TRUE,FILTER('SUMMARY DATA'!G:G,'SUMMARY DATA'!D:D=$C2035)),"""")
  )
)"),"")</f>
        <v/>
      </c>
      <c r="H2035" s="6" t="str">
        <f>IFERROR(__xludf.DUMMYFUNCTION("IFERROR(
  TEXTJOIN(CHAR(10),TRUE,FILTER('SUMMARY DATA'!H:H,'SUMMARY DATA'!A:A=$A2035,'SUMMARY DATA'!C:C=$B2035)),
  IF(
    OR(
      ISNUMBER(SEARCH(""CDM CASH DEPOSIT"",$C2035)),
      ISNUMBER(SEARCH(""CASH DEPOSIT"",$C2035)),
      COUNTIF('SUMMARY D"&amp;"ATA'!D:D,$C2035)&lt;&gt;1
    ),
    """",
    IFERROR(TEXTJOIN(CHAR(10),TRUE,FILTER('SUMMARY DATA'!H:H,'SUMMARY DATA'!D:D=$C2035)),"""")
  )
)"),"")</f>
        <v/>
      </c>
      <c r="I2035" s="6" t="str">
        <f>IFERROR(__xludf.DUMMYFUNCTION("IF(H2035="""","""",
SUM(ARRAYFORMULA(VALUE(SPLIT(H2035,CHAR(10)))))
)"),"")</f>
        <v/>
      </c>
      <c r="J2035" s="2" t="str">
        <f>IFERROR(__xludf.DUMMYFUNCTION("IFERROR(
  TEXTJOIN(CHAR(10),TRUE,FILTER('SUMMARY DATA'!I:I,'SUMMARY DATA'!A:A=$A2035,'SUMMARY DATA'!C:C=$B2035)),
  IF(
    OR(
      ISNUMBER(SEARCH(""CDM CASH DEPOSIT"",$C2035)),
      ISNUMBER(SEARCH(""CASH DEPOSIT"",$C2035)),
      COUNTIF('SUMMARY D"&amp;"ATA'!D:D,$C2035)&lt;&gt;1
    ),
    """",
    IFERROR(TEXTJOIN(CHAR(10),TRUE,FILTER('SUMMARY DATA'!I:I,'SUMMARY DATA'!D:D=$C2035)),"""")
  )
)"),"")</f>
        <v/>
      </c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</row>
    <row r="2036" ht="15.75" customHeight="1" spans="1:27">
      <c r="A2036" s="2"/>
      <c r="B2036" s="2"/>
      <c r="C2036" s="2"/>
      <c r="D2036" s="6"/>
      <c r="E2036" s="4" t="str">
        <f>IFERROR(__xludf.DUMMYFUNCTION("IFERROR(
  TEXTJOIN(CHAR(10),TRUE,FILTER('SUMMARY DATA'!E:E,'SUMMARY DATA'!A:A=$A2036,'SUMMARY DATA'!C:C=$B2036)),
  IF(
    OR(
      ISNUMBER(SEARCH(""CDM CASH DEPOSIT"",$C2036)),
      ISNUMBER(SEARCH(""CASH DEPOSIT"",$C2036)),
      COUNTIF('SUMMARY D"&amp;"ATA'!D:D,$C2036)&lt;&gt;1
    ),
    """",
    IFERROR(TEXTJOIN(CHAR(10),TRUE,FILTER('SUMMARY DATA'!E:E,'SUMMARY DATA'!D:D=$C2036)),"""")
  )
)"),"")</f>
        <v/>
      </c>
      <c r="F2036" s="2" t="str">
        <f>IFERROR(__xludf.DUMMYFUNCTION("IFERROR(
  TEXTJOIN(CHAR(10),TRUE,FILTER('SUMMARY DATA'!F:F,'SUMMARY DATA'!A:A=$A2036,'SUMMARY DATA'!C:C=$B2036)),
  IF(
    OR(
      ISNUMBER(SEARCH(""CDM CASH DEPOSIT"",$C2036)),
      ISNUMBER(SEARCH(""CASH DEPOSIT"",$C2036)),
      COUNTIF('SUMMARY D"&amp;"ATA'!D:D,$C2036)&lt;&gt;1
    ),
    """",
    IFERROR(TEXTJOIN(CHAR(10),TRUE,FILTER('SUMMARY DATA'!F:F,'SUMMARY DATA'!D:D=$C2036)),"""")
  )
)"),"")</f>
        <v/>
      </c>
      <c r="G2036" s="2" t="str">
        <f>IFERROR(__xludf.DUMMYFUNCTION("IFERROR(
  TEXTJOIN(CHAR(10),TRUE,FILTER('SUMMARY DATA'!G:G,'SUMMARY DATA'!A:A=$A2036,'SUMMARY DATA'!C:C=$B2036)),
  IF(
    OR(
      ISNUMBER(SEARCH(""CDM CASH DEPOSIT"",$C2036)),
      ISNUMBER(SEARCH(""CASH DEPOSIT"",$C2036)),
      COUNTIF('SUMMARY D"&amp;"ATA'!D:D,$C2036)&lt;&gt;1
    ),
    """",
    IFERROR(TEXTJOIN(CHAR(10),TRUE,FILTER('SUMMARY DATA'!G:G,'SUMMARY DATA'!D:D=$C2036)),"""")
  )
)"),"")</f>
        <v/>
      </c>
      <c r="H2036" s="6" t="str">
        <f>IFERROR(__xludf.DUMMYFUNCTION("IFERROR(
  TEXTJOIN(CHAR(10),TRUE,FILTER('SUMMARY DATA'!H:H,'SUMMARY DATA'!A:A=$A2036,'SUMMARY DATA'!C:C=$B2036)),
  IF(
    OR(
      ISNUMBER(SEARCH(""CDM CASH DEPOSIT"",$C2036)),
      ISNUMBER(SEARCH(""CASH DEPOSIT"",$C2036)),
      COUNTIF('SUMMARY D"&amp;"ATA'!D:D,$C2036)&lt;&gt;1
    ),
    """",
    IFERROR(TEXTJOIN(CHAR(10),TRUE,FILTER('SUMMARY DATA'!H:H,'SUMMARY DATA'!D:D=$C2036)),"""")
  )
)"),"")</f>
        <v/>
      </c>
      <c r="I2036" s="6" t="str">
        <f>IFERROR(__xludf.DUMMYFUNCTION("IF(H2036="""","""",
SUM(ARRAYFORMULA(VALUE(SPLIT(H2036,CHAR(10)))))
)"),"")</f>
        <v/>
      </c>
      <c r="J2036" s="2" t="str">
        <f>IFERROR(__xludf.DUMMYFUNCTION("IFERROR(
  TEXTJOIN(CHAR(10),TRUE,FILTER('SUMMARY DATA'!I:I,'SUMMARY DATA'!A:A=$A2036,'SUMMARY DATA'!C:C=$B2036)),
  IF(
    OR(
      ISNUMBER(SEARCH(""CDM CASH DEPOSIT"",$C2036)),
      ISNUMBER(SEARCH(""CASH DEPOSIT"",$C2036)),
      COUNTIF('SUMMARY D"&amp;"ATA'!D:D,$C2036)&lt;&gt;1
    ),
    """",
    IFERROR(TEXTJOIN(CHAR(10),TRUE,FILTER('SUMMARY DATA'!I:I,'SUMMARY DATA'!D:D=$C2036)),"""")
  )
)"),"")</f>
        <v/>
      </c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</row>
    <row r="2037" ht="15.75" customHeight="1" spans="1:27">
      <c r="A2037" s="2"/>
      <c r="B2037" s="2"/>
      <c r="C2037" s="2"/>
      <c r="D2037" s="6"/>
      <c r="E2037" s="4" t="str">
        <f>IFERROR(__xludf.DUMMYFUNCTION("IFERROR(
  TEXTJOIN(CHAR(10),TRUE,FILTER('SUMMARY DATA'!E:E,'SUMMARY DATA'!A:A=$A2037,'SUMMARY DATA'!C:C=$B2037)),
  IF(
    OR(
      ISNUMBER(SEARCH(""CDM CASH DEPOSIT"",$C2037)),
      ISNUMBER(SEARCH(""CASH DEPOSIT"",$C2037)),
      COUNTIF('SUMMARY D"&amp;"ATA'!D:D,$C2037)&lt;&gt;1
    ),
    """",
    IFERROR(TEXTJOIN(CHAR(10),TRUE,FILTER('SUMMARY DATA'!E:E,'SUMMARY DATA'!D:D=$C2037)),"""")
  )
)"),"")</f>
        <v/>
      </c>
      <c r="F2037" s="2" t="str">
        <f>IFERROR(__xludf.DUMMYFUNCTION("IFERROR(
  TEXTJOIN(CHAR(10),TRUE,FILTER('SUMMARY DATA'!F:F,'SUMMARY DATA'!A:A=$A2037,'SUMMARY DATA'!C:C=$B2037)),
  IF(
    OR(
      ISNUMBER(SEARCH(""CDM CASH DEPOSIT"",$C2037)),
      ISNUMBER(SEARCH(""CASH DEPOSIT"",$C2037)),
      COUNTIF('SUMMARY D"&amp;"ATA'!D:D,$C2037)&lt;&gt;1
    ),
    """",
    IFERROR(TEXTJOIN(CHAR(10),TRUE,FILTER('SUMMARY DATA'!F:F,'SUMMARY DATA'!D:D=$C2037)),"""")
  )
)"),"")</f>
        <v/>
      </c>
      <c r="G2037" s="2" t="str">
        <f>IFERROR(__xludf.DUMMYFUNCTION("IFERROR(
  TEXTJOIN(CHAR(10),TRUE,FILTER('SUMMARY DATA'!G:G,'SUMMARY DATA'!A:A=$A2037,'SUMMARY DATA'!C:C=$B2037)),
  IF(
    OR(
      ISNUMBER(SEARCH(""CDM CASH DEPOSIT"",$C2037)),
      ISNUMBER(SEARCH(""CASH DEPOSIT"",$C2037)),
      COUNTIF('SUMMARY D"&amp;"ATA'!D:D,$C2037)&lt;&gt;1
    ),
    """",
    IFERROR(TEXTJOIN(CHAR(10),TRUE,FILTER('SUMMARY DATA'!G:G,'SUMMARY DATA'!D:D=$C2037)),"""")
  )
)"),"")</f>
        <v/>
      </c>
      <c r="H2037" s="6" t="str">
        <f>IFERROR(__xludf.DUMMYFUNCTION("IFERROR(
  TEXTJOIN(CHAR(10),TRUE,FILTER('SUMMARY DATA'!H:H,'SUMMARY DATA'!A:A=$A2037,'SUMMARY DATA'!C:C=$B2037)),
  IF(
    OR(
      ISNUMBER(SEARCH(""CDM CASH DEPOSIT"",$C2037)),
      ISNUMBER(SEARCH(""CASH DEPOSIT"",$C2037)),
      COUNTIF('SUMMARY D"&amp;"ATA'!D:D,$C2037)&lt;&gt;1
    ),
    """",
    IFERROR(TEXTJOIN(CHAR(10),TRUE,FILTER('SUMMARY DATA'!H:H,'SUMMARY DATA'!D:D=$C2037)),"""")
  )
)"),"")</f>
        <v/>
      </c>
      <c r="I2037" s="6" t="str">
        <f>IFERROR(__xludf.DUMMYFUNCTION("IF(H2037="""","""",
SUM(ARRAYFORMULA(VALUE(SPLIT(H2037,CHAR(10)))))
)"),"")</f>
        <v/>
      </c>
      <c r="J2037" s="2" t="str">
        <f>IFERROR(__xludf.DUMMYFUNCTION("IFERROR(
  TEXTJOIN(CHAR(10),TRUE,FILTER('SUMMARY DATA'!I:I,'SUMMARY DATA'!A:A=$A2037,'SUMMARY DATA'!C:C=$B2037)),
  IF(
    OR(
      ISNUMBER(SEARCH(""CDM CASH DEPOSIT"",$C2037)),
      ISNUMBER(SEARCH(""CASH DEPOSIT"",$C2037)),
      COUNTIF('SUMMARY D"&amp;"ATA'!D:D,$C2037)&lt;&gt;1
    ),
    """",
    IFERROR(TEXTJOIN(CHAR(10),TRUE,FILTER('SUMMARY DATA'!I:I,'SUMMARY DATA'!D:D=$C2037)),"""")
  )
)"),"")</f>
        <v/>
      </c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</row>
    <row r="2038" ht="15.75" customHeight="1" spans="1:27">
      <c r="A2038" s="2"/>
      <c r="B2038" s="2"/>
      <c r="C2038" s="2"/>
      <c r="D2038" s="6"/>
      <c r="E2038" s="4" t="str">
        <f>IFERROR(__xludf.DUMMYFUNCTION("IFERROR(
  TEXTJOIN(CHAR(10),TRUE,FILTER('SUMMARY DATA'!E:E,'SUMMARY DATA'!A:A=$A2038,'SUMMARY DATA'!C:C=$B2038)),
  IF(
    OR(
      ISNUMBER(SEARCH(""CDM CASH DEPOSIT"",$C2038)),
      ISNUMBER(SEARCH(""CASH DEPOSIT"",$C2038)),
      COUNTIF('SUMMARY D"&amp;"ATA'!D:D,$C2038)&lt;&gt;1
    ),
    """",
    IFERROR(TEXTJOIN(CHAR(10),TRUE,FILTER('SUMMARY DATA'!E:E,'SUMMARY DATA'!D:D=$C2038)),"""")
  )
)"),"")</f>
        <v/>
      </c>
      <c r="F2038" s="2" t="str">
        <f>IFERROR(__xludf.DUMMYFUNCTION("IFERROR(
  TEXTJOIN(CHAR(10),TRUE,FILTER('SUMMARY DATA'!F:F,'SUMMARY DATA'!A:A=$A2038,'SUMMARY DATA'!C:C=$B2038)),
  IF(
    OR(
      ISNUMBER(SEARCH(""CDM CASH DEPOSIT"",$C2038)),
      ISNUMBER(SEARCH(""CASH DEPOSIT"",$C2038)),
      COUNTIF('SUMMARY D"&amp;"ATA'!D:D,$C2038)&lt;&gt;1
    ),
    """",
    IFERROR(TEXTJOIN(CHAR(10),TRUE,FILTER('SUMMARY DATA'!F:F,'SUMMARY DATA'!D:D=$C2038)),"""")
  )
)"),"")</f>
        <v/>
      </c>
      <c r="G2038" s="2" t="str">
        <f>IFERROR(__xludf.DUMMYFUNCTION("IFERROR(
  TEXTJOIN(CHAR(10),TRUE,FILTER('SUMMARY DATA'!G:G,'SUMMARY DATA'!A:A=$A2038,'SUMMARY DATA'!C:C=$B2038)),
  IF(
    OR(
      ISNUMBER(SEARCH(""CDM CASH DEPOSIT"",$C2038)),
      ISNUMBER(SEARCH(""CASH DEPOSIT"",$C2038)),
      COUNTIF('SUMMARY D"&amp;"ATA'!D:D,$C2038)&lt;&gt;1
    ),
    """",
    IFERROR(TEXTJOIN(CHAR(10),TRUE,FILTER('SUMMARY DATA'!G:G,'SUMMARY DATA'!D:D=$C2038)),"""")
  )
)"),"")</f>
        <v/>
      </c>
      <c r="H2038" s="6" t="str">
        <f>IFERROR(__xludf.DUMMYFUNCTION("IFERROR(
  TEXTJOIN(CHAR(10),TRUE,FILTER('SUMMARY DATA'!H:H,'SUMMARY DATA'!A:A=$A2038,'SUMMARY DATA'!C:C=$B2038)),
  IF(
    OR(
      ISNUMBER(SEARCH(""CDM CASH DEPOSIT"",$C2038)),
      ISNUMBER(SEARCH(""CASH DEPOSIT"",$C2038)),
      COUNTIF('SUMMARY D"&amp;"ATA'!D:D,$C2038)&lt;&gt;1
    ),
    """",
    IFERROR(TEXTJOIN(CHAR(10),TRUE,FILTER('SUMMARY DATA'!H:H,'SUMMARY DATA'!D:D=$C2038)),"""")
  )
)"),"")</f>
        <v/>
      </c>
      <c r="I2038" s="6" t="str">
        <f>IFERROR(__xludf.DUMMYFUNCTION("IF(H2038="""","""",
SUM(ARRAYFORMULA(VALUE(SPLIT(H2038,CHAR(10)))))
)"),"")</f>
        <v/>
      </c>
      <c r="J2038" s="2" t="str">
        <f>IFERROR(__xludf.DUMMYFUNCTION("IFERROR(
  TEXTJOIN(CHAR(10),TRUE,FILTER('SUMMARY DATA'!I:I,'SUMMARY DATA'!A:A=$A2038,'SUMMARY DATA'!C:C=$B2038)),
  IF(
    OR(
      ISNUMBER(SEARCH(""CDM CASH DEPOSIT"",$C2038)),
      ISNUMBER(SEARCH(""CASH DEPOSIT"",$C2038)),
      COUNTIF('SUMMARY D"&amp;"ATA'!D:D,$C2038)&lt;&gt;1
    ),
    """",
    IFERROR(TEXTJOIN(CHAR(10),TRUE,FILTER('SUMMARY DATA'!I:I,'SUMMARY DATA'!D:D=$C2038)),"""")
  )
)"),"")</f>
        <v/>
      </c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</row>
    <row r="2039" ht="15.75" customHeight="1" spans="1:27">
      <c r="A2039" s="2"/>
      <c r="B2039" s="2"/>
      <c r="C2039" s="2"/>
      <c r="D2039" s="6"/>
      <c r="E2039" s="4" t="str">
        <f>IFERROR(__xludf.DUMMYFUNCTION("IFERROR(
  TEXTJOIN(CHAR(10),TRUE,FILTER('SUMMARY DATA'!E:E,'SUMMARY DATA'!A:A=$A2039,'SUMMARY DATA'!C:C=$B2039)),
  IF(
    OR(
      ISNUMBER(SEARCH(""CDM CASH DEPOSIT"",$C2039)),
      ISNUMBER(SEARCH(""CASH DEPOSIT"",$C2039)),
      COUNTIF('SUMMARY D"&amp;"ATA'!D:D,$C2039)&lt;&gt;1
    ),
    """",
    IFERROR(TEXTJOIN(CHAR(10),TRUE,FILTER('SUMMARY DATA'!E:E,'SUMMARY DATA'!D:D=$C2039)),"""")
  )
)"),"")</f>
        <v/>
      </c>
      <c r="F2039" s="2" t="str">
        <f>IFERROR(__xludf.DUMMYFUNCTION("IFERROR(
  TEXTJOIN(CHAR(10),TRUE,FILTER('SUMMARY DATA'!F:F,'SUMMARY DATA'!A:A=$A2039,'SUMMARY DATA'!C:C=$B2039)),
  IF(
    OR(
      ISNUMBER(SEARCH(""CDM CASH DEPOSIT"",$C2039)),
      ISNUMBER(SEARCH(""CASH DEPOSIT"",$C2039)),
      COUNTIF('SUMMARY D"&amp;"ATA'!D:D,$C2039)&lt;&gt;1
    ),
    """",
    IFERROR(TEXTJOIN(CHAR(10),TRUE,FILTER('SUMMARY DATA'!F:F,'SUMMARY DATA'!D:D=$C2039)),"""")
  )
)"),"")</f>
        <v/>
      </c>
      <c r="G2039" s="2" t="str">
        <f>IFERROR(__xludf.DUMMYFUNCTION("IFERROR(
  TEXTJOIN(CHAR(10),TRUE,FILTER('SUMMARY DATA'!G:G,'SUMMARY DATA'!A:A=$A2039,'SUMMARY DATA'!C:C=$B2039)),
  IF(
    OR(
      ISNUMBER(SEARCH(""CDM CASH DEPOSIT"",$C2039)),
      ISNUMBER(SEARCH(""CASH DEPOSIT"",$C2039)),
      COUNTIF('SUMMARY D"&amp;"ATA'!D:D,$C2039)&lt;&gt;1
    ),
    """",
    IFERROR(TEXTJOIN(CHAR(10),TRUE,FILTER('SUMMARY DATA'!G:G,'SUMMARY DATA'!D:D=$C2039)),"""")
  )
)"),"")</f>
        <v/>
      </c>
      <c r="H2039" s="6" t="str">
        <f>IFERROR(__xludf.DUMMYFUNCTION("IFERROR(
  TEXTJOIN(CHAR(10),TRUE,FILTER('SUMMARY DATA'!H:H,'SUMMARY DATA'!A:A=$A2039,'SUMMARY DATA'!C:C=$B2039)),
  IF(
    OR(
      ISNUMBER(SEARCH(""CDM CASH DEPOSIT"",$C2039)),
      ISNUMBER(SEARCH(""CASH DEPOSIT"",$C2039)),
      COUNTIF('SUMMARY D"&amp;"ATA'!D:D,$C2039)&lt;&gt;1
    ),
    """",
    IFERROR(TEXTJOIN(CHAR(10),TRUE,FILTER('SUMMARY DATA'!H:H,'SUMMARY DATA'!D:D=$C2039)),"""")
  )
)"),"")</f>
        <v/>
      </c>
      <c r="I2039" s="6" t="str">
        <f>IFERROR(__xludf.DUMMYFUNCTION("IF(H2039="""","""",
SUM(ARRAYFORMULA(VALUE(SPLIT(H2039,CHAR(10)))))
)"),"")</f>
        <v/>
      </c>
      <c r="J2039" s="2" t="str">
        <f>IFERROR(__xludf.DUMMYFUNCTION("IFERROR(
  TEXTJOIN(CHAR(10),TRUE,FILTER('SUMMARY DATA'!I:I,'SUMMARY DATA'!A:A=$A2039,'SUMMARY DATA'!C:C=$B2039)),
  IF(
    OR(
      ISNUMBER(SEARCH(""CDM CASH DEPOSIT"",$C2039)),
      ISNUMBER(SEARCH(""CASH DEPOSIT"",$C2039)),
      COUNTIF('SUMMARY D"&amp;"ATA'!D:D,$C2039)&lt;&gt;1
    ),
    """",
    IFERROR(TEXTJOIN(CHAR(10),TRUE,FILTER('SUMMARY DATA'!I:I,'SUMMARY DATA'!D:D=$C2039)),"""")
  )
)"),"")</f>
        <v/>
      </c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</row>
    <row r="2040" ht="15.75" customHeight="1" spans="1:27">
      <c r="A2040" s="2"/>
      <c r="B2040" s="2"/>
      <c r="C2040" s="2"/>
      <c r="D2040" s="6"/>
      <c r="E2040" s="4" t="str">
        <f>IFERROR(__xludf.DUMMYFUNCTION("IFERROR(
  TEXTJOIN(CHAR(10),TRUE,FILTER('SUMMARY DATA'!E:E,'SUMMARY DATA'!A:A=$A2040,'SUMMARY DATA'!C:C=$B2040)),
  IF(
    OR(
      ISNUMBER(SEARCH(""CDM CASH DEPOSIT"",$C2040)),
      ISNUMBER(SEARCH(""CASH DEPOSIT"",$C2040)),
      COUNTIF('SUMMARY D"&amp;"ATA'!D:D,$C2040)&lt;&gt;1
    ),
    """",
    IFERROR(TEXTJOIN(CHAR(10),TRUE,FILTER('SUMMARY DATA'!E:E,'SUMMARY DATA'!D:D=$C2040)),"""")
  )
)"),"")</f>
        <v/>
      </c>
      <c r="F2040" s="2" t="str">
        <f>IFERROR(__xludf.DUMMYFUNCTION("IFERROR(
  TEXTJOIN(CHAR(10),TRUE,FILTER('SUMMARY DATA'!F:F,'SUMMARY DATA'!A:A=$A2040,'SUMMARY DATA'!C:C=$B2040)),
  IF(
    OR(
      ISNUMBER(SEARCH(""CDM CASH DEPOSIT"",$C2040)),
      ISNUMBER(SEARCH(""CASH DEPOSIT"",$C2040)),
      COUNTIF('SUMMARY D"&amp;"ATA'!D:D,$C2040)&lt;&gt;1
    ),
    """",
    IFERROR(TEXTJOIN(CHAR(10),TRUE,FILTER('SUMMARY DATA'!F:F,'SUMMARY DATA'!D:D=$C2040)),"""")
  )
)"),"")</f>
        <v/>
      </c>
      <c r="G2040" s="2" t="str">
        <f>IFERROR(__xludf.DUMMYFUNCTION("IFERROR(
  TEXTJOIN(CHAR(10),TRUE,FILTER('SUMMARY DATA'!G:G,'SUMMARY DATA'!A:A=$A2040,'SUMMARY DATA'!C:C=$B2040)),
  IF(
    OR(
      ISNUMBER(SEARCH(""CDM CASH DEPOSIT"",$C2040)),
      ISNUMBER(SEARCH(""CASH DEPOSIT"",$C2040)),
      COUNTIF('SUMMARY D"&amp;"ATA'!D:D,$C2040)&lt;&gt;1
    ),
    """",
    IFERROR(TEXTJOIN(CHAR(10),TRUE,FILTER('SUMMARY DATA'!G:G,'SUMMARY DATA'!D:D=$C2040)),"""")
  )
)"),"")</f>
        <v/>
      </c>
      <c r="H2040" s="6" t="str">
        <f>IFERROR(__xludf.DUMMYFUNCTION("IFERROR(
  TEXTJOIN(CHAR(10),TRUE,FILTER('SUMMARY DATA'!H:H,'SUMMARY DATA'!A:A=$A2040,'SUMMARY DATA'!C:C=$B2040)),
  IF(
    OR(
      ISNUMBER(SEARCH(""CDM CASH DEPOSIT"",$C2040)),
      ISNUMBER(SEARCH(""CASH DEPOSIT"",$C2040)),
      COUNTIF('SUMMARY D"&amp;"ATA'!D:D,$C2040)&lt;&gt;1
    ),
    """",
    IFERROR(TEXTJOIN(CHAR(10),TRUE,FILTER('SUMMARY DATA'!H:H,'SUMMARY DATA'!D:D=$C2040)),"""")
  )
)"),"")</f>
        <v/>
      </c>
      <c r="I2040" s="6" t="str">
        <f>IFERROR(__xludf.DUMMYFUNCTION("IF(H2040="""","""",
SUM(ARRAYFORMULA(VALUE(SPLIT(H2040,CHAR(10)))))
)"),"")</f>
        <v/>
      </c>
      <c r="J2040" s="2" t="str">
        <f>IFERROR(__xludf.DUMMYFUNCTION("IFERROR(
  TEXTJOIN(CHAR(10),TRUE,FILTER('SUMMARY DATA'!I:I,'SUMMARY DATA'!A:A=$A2040,'SUMMARY DATA'!C:C=$B2040)),
  IF(
    OR(
      ISNUMBER(SEARCH(""CDM CASH DEPOSIT"",$C2040)),
      ISNUMBER(SEARCH(""CASH DEPOSIT"",$C2040)),
      COUNTIF('SUMMARY D"&amp;"ATA'!D:D,$C2040)&lt;&gt;1
    ),
    """",
    IFERROR(TEXTJOIN(CHAR(10),TRUE,FILTER('SUMMARY DATA'!I:I,'SUMMARY DATA'!D:D=$C2040)),"""")
  )
)"),"")</f>
        <v/>
      </c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</row>
    <row r="2041" ht="15.75" customHeight="1" spans="1:27">
      <c r="A2041" s="2"/>
      <c r="B2041" s="2"/>
      <c r="C2041" s="2"/>
      <c r="D2041" s="6"/>
      <c r="E2041" s="4" t="str">
        <f>IFERROR(__xludf.DUMMYFUNCTION("IFERROR(
  TEXTJOIN(CHAR(10),TRUE,FILTER('SUMMARY DATA'!E:E,'SUMMARY DATA'!A:A=$A2041,'SUMMARY DATA'!C:C=$B2041)),
  IF(
    OR(
      ISNUMBER(SEARCH(""CDM CASH DEPOSIT"",$C2041)),
      ISNUMBER(SEARCH(""CASH DEPOSIT"",$C2041)),
      COUNTIF('SUMMARY D"&amp;"ATA'!D:D,$C2041)&lt;&gt;1
    ),
    """",
    IFERROR(TEXTJOIN(CHAR(10),TRUE,FILTER('SUMMARY DATA'!E:E,'SUMMARY DATA'!D:D=$C2041)),"""")
  )
)"),"")</f>
        <v/>
      </c>
      <c r="F2041" s="2" t="str">
        <f>IFERROR(__xludf.DUMMYFUNCTION("IFERROR(
  TEXTJOIN(CHAR(10),TRUE,FILTER('SUMMARY DATA'!F:F,'SUMMARY DATA'!A:A=$A2041,'SUMMARY DATA'!C:C=$B2041)),
  IF(
    OR(
      ISNUMBER(SEARCH(""CDM CASH DEPOSIT"",$C2041)),
      ISNUMBER(SEARCH(""CASH DEPOSIT"",$C2041)),
      COUNTIF('SUMMARY D"&amp;"ATA'!D:D,$C2041)&lt;&gt;1
    ),
    """",
    IFERROR(TEXTJOIN(CHAR(10),TRUE,FILTER('SUMMARY DATA'!F:F,'SUMMARY DATA'!D:D=$C2041)),"""")
  )
)"),"")</f>
        <v/>
      </c>
      <c r="G2041" s="2" t="str">
        <f>IFERROR(__xludf.DUMMYFUNCTION("IFERROR(
  TEXTJOIN(CHAR(10),TRUE,FILTER('SUMMARY DATA'!G:G,'SUMMARY DATA'!A:A=$A2041,'SUMMARY DATA'!C:C=$B2041)),
  IF(
    OR(
      ISNUMBER(SEARCH(""CDM CASH DEPOSIT"",$C2041)),
      ISNUMBER(SEARCH(""CASH DEPOSIT"",$C2041)),
      COUNTIF('SUMMARY D"&amp;"ATA'!D:D,$C2041)&lt;&gt;1
    ),
    """",
    IFERROR(TEXTJOIN(CHAR(10),TRUE,FILTER('SUMMARY DATA'!G:G,'SUMMARY DATA'!D:D=$C2041)),"""")
  )
)"),"")</f>
        <v/>
      </c>
      <c r="H2041" s="6" t="str">
        <f>IFERROR(__xludf.DUMMYFUNCTION("IFERROR(
  TEXTJOIN(CHAR(10),TRUE,FILTER('SUMMARY DATA'!H:H,'SUMMARY DATA'!A:A=$A2041,'SUMMARY DATA'!C:C=$B2041)),
  IF(
    OR(
      ISNUMBER(SEARCH(""CDM CASH DEPOSIT"",$C2041)),
      ISNUMBER(SEARCH(""CASH DEPOSIT"",$C2041)),
      COUNTIF('SUMMARY D"&amp;"ATA'!D:D,$C2041)&lt;&gt;1
    ),
    """",
    IFERROR(TEXTJOIN(CHAR(10),TRUE,FILTER('SUMMARY DATA'!H:H,'SUMMARY DATA'!D:D=$C2041)),"""")
  )
)"),"")</f>
        <v/>
      </c>
      <c r="I2041" s="6" t="str">
        <f>IFERROR(__xludf.DUMMYFUNCTION("IF(H2041="""","""",
SUM(ARRAYFORMULA(VALUE(SPLIT(H2041,CHAR(10)))))
)"),"")</f>
        <v/>
      </c>
      <c r="J2041" s="2" t="str">
        <f>IFERROR(__xludf.DUMMYFUNCTION("IFERROR(
  TEXTJOIN(CHAR(10),TRUE,FILTER('SUMMARY DATA'!I:I,'SUMMARY DATA'!A:A=$A2041,'SUMMARY DATA'!C:C=$B2041)),
  IF(
    OR(
      ISNUMBER(SEARCH(""CDM CASH DEPOSIT"",$C2041)),
      ISNUMBER(SEARCH(""CASH DEPOSIT"",$C2041)),
      COUNTIF('SUMMARY D"&amp;"ATA'!D:D,$C2041)&lt;&gt;1
    ),
    """",
    IFERROR(TEXTJOIN(CHAR(10),TRUE,FILTER('SUMMARY DATA'!I:I,'SUMMARY DATA'!D:D=$C2041)),"""")
  )
)"),"")</f>
        <v/>
      </c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</row>
    <row r="2042" ht="15.75" customHeight="1" spans="1:27">
      <c r="A2042" s="2"/>
      <c r="B2042" s="2"/>
      <c r="C2042" s="2"/>
      <c r="D2042" s="6"/>
      <c r="E2042" s="4" t="str">
        <f>IFERROR(__xludf.DUMMYFUNCTION("IFERROR(
  TEXTJOIN(CHAR(10),TRUE,FILTER('SUMMARY DATA'!E:E,'SUMMARY DATA'!A:A=$A2042,'SUMMARY DATA'!C:C=$B2042)),
  IF(
    OR(
      ISNUMBER(SEARCH(""CDM CASH DEPOSIT"",$C2042)),
      ISNUMBER(SEARCH(""CASH DEPOSIT"",$C2042)),
      COUNTIF('SUMMARY D"&amp;"ATA'!D:D,$C2042)&lt;&gt;1
    ),
    """",
    IFERROR(TEXTJOIN(CHAR(10),TRUE,FILTER('SUMMARY DATA'!E:E,'SUMMARY DATA'!D:D=$C2042)),"""")
  )
)"),"")</f>
        <v/>
      </c>
      <c r="F2042" s="2" t="str">
        <f>IFERROR(__xludf.DUMMYFUNCTION("IFERROR(
  TEXTJOIN(CHAR(10),TRUE,FILTER('SUMMARY DATA'!F:F,'SUMMARY DATA'!A:A=$A2042,'SUMMARY DATA'!C:C=$B2042)),
  IF(
    OR(
      ISNUMBER(SEARCH(""CDM CASH DEPOSIT"",$C2042)),
      ISNUMBER(SEARCH(""CASH DEPOSIT"",$C2042)),
      COUNTIF('SUMMARY D"&amp;"ATA'!D:D,$C2042)&lt;&gt;1
    ),
    """",
    IFERROR(TEXTJOIN(CHAR(10),TRUE,FILTER('SUMMARY DATA'!F:F,'SUMMARY DATA'!D:D=$C2042)),"""")
  )
)"),"")</f>
        <v/>
      </c>
      <c r="G2042" s="2" t="str">
        <f>IFERROR(__xludf.DUMMYFUNCTION("IFERROR(
  TEXTJOIN(CHAR(10),TRUE,FILTER('SUMMARY DATA'!G:G,'SUMMARY DATA'!A:A=$A2042,'SUMMARY DATA'!C:C=$B2042)),
  IF(
    OR(
      ISNUMBER(SEARCH(""CDM CASH DEPOSIT"",$C2042)),
      ISNUMBER(SEARCH(""CASH DEPOSIT"",$C2042)),
      COUNTIF('SUMMARY D"&amp;"ATA'!D:D,$C2042)&lt;&gt;1
    ),
    """",
    IFERROR(TEXTJOIN(CHAR(10),TRUE,FILTER('SUMMARY DATA'!G:G,'SUMMARY DATA'!D:D=$C2042)),"""")
  )
)"),"")</f>
        <v/>
      </c>
      <c r="H2042" s="6" t="str">
        <f>IFERROR(__xludf.DUMMYFUNCTION("IFERROR(
  TEXTJOIN(CHAR(10),TRUE,FILTER('SUMMARY DATA'!H:H,'SUMMARY DATA'!A:A=$A2042,'SUMMARY DATA'!C:C=$B2042)),
  IF(
    OR(
      ISNUMBER(SEARCH(""CDM CASH DEPOSIT"",$C2042)),
      ISNUMBER(SEARCH(""CASH DEPOSIT"",$C2042)),
      COUNTIF('SUMMARY D"&amp;"ATA'!D:D,$C2042)&lt;&gt;1
    ),
    """",
    IFERROR(TEXTJOIN(CHAR(10),TRUE,FILTER('SUMMARY DATA'!H:H,'SUMMARY DATA'!D:D=$C2042)),"""")
  )
)"),"")</f>
        <v/>
      </c>
      <c r="I2042" s="6" t="str">
        <f>IFERROR(__xludf.DUMMYFUNCTION("IF(H2042="""","""",
SUM(ARRAYFORMULA(VALUE(SPLIT(H2042,CHAR(10)))))
)"),"")</f>
        <v/>
      </c>
      <c r="J2042" s="2" t="str">
        <f>IFERROR(__xludf.DUMMYFUNCTION("IFERROR(
  TEXTJOIN(CHAR(10),TRUE,FILTER('SUMMARY DATA'!I:I,'SUMMARY DATA'!A:A=$A2042,'SUMMARY DATA'!C:C=$B2042)),
  IF(
    OR(
      ISNUMBER(SEARCH(""CDM CASH DEPOSIT"",$C2042)),
      ISNUMBER(SEARCH(""CASH DEPOSIT"",$C2042)),
      COUNTIF('SUMMARY D"&amp;"ATA'!D:D,$C2042)&lt;&gt;1
    ),
    """",
    IFERROR(TEXTJOIN(CHAR(10),TRUE,FILTER('SUMMARY DATA'!I:I,'SUMMARY DATA'!D:D=$C2042)),"""")
  )
)"),"")</f>
        <v/>
      </c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</row>
    <row r="2043" ht="15.75" customHeight="1" spans="1:27">
      <c r="A2043" s="2"/>
      <c r="B2043" s="2"/>
      <c r="C2043" s="2"/>
      <c r="D2043" s="6"/>
      <c r="E2043" s="4" t="str">
        <f>IFERROR(__xludf.DUMMYFUNCTION("IFERROR(
  TEXTJOIN(CHAR(10),TRUE,FILTER('SUMMARY DATA'!E:E,'SUMMARY DATA'!A:A=$A2043,'SUMMARY DATA'!C:C=$B2043)),
  IF(
    OR(
      ISNUMBER(SEARCH(""CDM CASH DEPOSIT"",$C2043)),
      ISNUMBER(SEARCH(""CASH DEPOSIT"",$C2043)),
      COUNTIF('SUMMARY D"&amp;"ATA'!D:D,$C2043)&lt;&gt;1
    ),
    """",
    IFERROR(TEXTJOIN(CHAR(10),TRUE,FILTER('SUMMARY DATA'!E:E,'SUMMARY DATA'!D:D=$C2043)),"""")
  )
)"),"")</f>
        <v/>
      </c>
      <c r="F2043" s="2" t="str">
        <f>IFERROR(__xludf.DUMMYFUNCTION("IFERROR(
  TEXTJOIN(CHAR(10),TRUE,FILTER('SUMMARY DATA'!F:F,'SUMMARY DATA'!A:A=$A2043,'SUMMARY DATA'!C:C=$B2043)),
  IF(
    OR(
      ISNUMBER(SEARCH(""CDM CASH DEPOSIT"",$C2043)),
      ISNUMBER(SEARCH(""CASH DEPOSIT"",$C2043)),
      COUNTIF('SUMMARY D"&amp;"ATA'!D:D,$C2043)&lt;&gt;1
    ),
    """",
    IFERROR(TEXTJOIN(CHAR(10),TRUE,FILTER('SUMMARY DATA'!F:F,'SUMMARY DATA'!D:D=$C2043)),"""")
  )
)"),"")</f>
        <v/>
      </c>
      <c r="G2043" s="2" t="str">
        <f>IFERROR(__xludf.DUMMYFUNCTION("IFERROR(
  TEXTJOIN(CHAR(10),TRUE,FILTER('SUMMARY DATA'!G:G,'SUMMARY DATA'!A:A=$A2043,'SUMMARY DATA'!C:C=$B2043)),
  IF(
    OR(
      ISNUMBER(SEARCH(""CDM CASH DEPOSIT"",$C2043)),
      ISNUMBER(SEARCH(""CASH DEPOSIT"",$C2043)),
      COUNTIF('SUMMARY D"&amp;"ATA'!D:D,$C2043)&lt;&gt;1
    ),
    """",
    IFERROR(TEXTJOIN(CHAR(10),TRUE,FILTER('SUMMARY DATA'!G:G,'SUMMARY DATA'!D:D=$C2043)),"""")
  )
)"),"")</f>
        <v/>
      </c>
      <c r="H2043" s="6" t="str">
        <f>IFERROR(__xludf.DUMMYFUNCTION("IFERROR(
  TEXTJOIN(CHAR(10),TRUE,FILTER('SUMMARY DATA'!H:H,'SUMMARY DATA'!A:A=$A2043,'SUMMARY DATA'!C:C=$B2043)),
  IF(
    OR(
      ISNUMBER(SEARCH(""CDM CASH DEPOSIT"",$C2043)),
      ISNUMBER(SEARCH(""CASH DEPOSIT"",$C2043)),
      COUNTIF('SUMMARY D"&amp;"ATA'!D:D,$C2043)&lt;&gt;1
    ),
    """",
    IFERROR(TEXTJOIN(CHAR(10),TRUE,FILTER('SUMMARY DATA'!H:H,'SUMMARY DATA'!D:D=$C2043)),"""")
  )
)"),"")</f>
        <v/>
      </c>
      <c r="I2043" s="6" t="str">
        <f>IFERROR(__xludf.DUMMYFUNCTION("IF(H2043="""","""",
SUM(ARRAYFORMULA(VALUE(SPLIT(H2043,CHAR(10)))))
)"),"")</f>
        <v/>
      </c>
      <c r="J2043" s="2" t="str">
        <f>IFERROR(__xludf.DUMMYFUNCTION("IFERROR(
  TEXTJOIN(CHAR(10),TRUE,FILTER('SUMMARY DATA'!I:I,'SUMMARY DATA'!A:A=$A2043,'SUMMARY DATA'!C:C=$B2043)),
  IF(
    OR(
      ISNUMBER(SEARCH(""CDM CASH DEPOSIT"",$C2043)),
      ISNUMBER(SEARCH(""CASH DEPOSIT"",$C2043)),
      COUNTIF('SUMMARY D"&amp;"ATA'!D:D,$C2043)&lt;&gt;1
    ),
    """",
    IFERROR(TEXTJOIN(CHAR(10),TRUE,FILTER('SUMMARY DATA'!I:I,'SUMMARY DATA'!D:D=$C2043)),"""")
  )
)"),"")</f>
        <v/>
      </c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</row>
    <row r="2044" ht="15.75" customHeight="1" spans="1:27">
      <c r="A2044" s="2"/>
      <c r="B2044" s="2"/>
      <c r="C2044" s="2"/>
      <c r="D2044" s="6"/>
      <c r="E2044" s="4" t="str">
        <f>IFERROR(__xludf.DUMMYFUNCTION("IFERROR(
  TEXTJOIN(CHAR(10),TRUE,FILTER('SUMMARY DATA'!E:E,'SUMMARY DATA'!A:A=$A2044,'SUMMARY DATA'!C:C=$B2044)),
  IF(
    OR(
      ISNUMBER(SEARCH(""CDM CASH DEPOSIT"",$C2044)),
      ISNUMBER(SEARCH(""CASH DEPOSIT"",$C2044)),
      COUNTIF('SUMMARY D"&amp;"ATA'!D:D,$C2044)&lt;&gt;1
    ),
    """",
    IFERROR(TEXTJOIN(CHAR(10),TRUE,FILTER('SUMMARY DATA'!E:E,'SUMMARY DATA'!D:D=$C2044)),"""")
  )
)"),"")</f>
        <v/>
      </c>
      <c r="F2044" s="2" t="str">
        <f>IFERROR(__xludf.DUMMYFUNCTION("IFERROR(
  TEXTJOIN(CHAR(10),TRUE,FILTER('SUMMARY DATA'!F:F,'SUMMARY DATA'!A:A=$A2044,'SUMMARY DATA'!C:C=$B2044)),
  IF(
    OR(
      ISNUMBER(SEARCH(""CDM CASH DEPOSIT"",$C2044)),
      ISNUMBER(SEARCH(""CASH DEPOSIT"",$C2044)),
      COUNTIF('SUMMARY D"&amp;"ATA'!D:D,$C2044)&lt;&gt;1
    ),
    """",
    IFERROR(TEXTJOIN(CHAR(10),TRUE,FILTER('SUMMARY DATA'!F:F,'SUMMARY DATA'!D:D=$C2044)),"""")
  )
)"),"")</f>
        <v/>
      </c>
      <c r="G2044" s="2" t="str">
        <f>IFERROR(__xludf.DUMMYFUNCTION("IFERROR(
  TEXTJOIN(CHAR(10),TRUE,FILTER('SUMMARY DATA'!G:G,'SUMMARY DATA'!A:A=$A2044,'SUMMARY DATA'!C:C=$B2044)),
  IF(
    OR(
      ISNUMBER(SEARCH(""CDM CASH DEPOSIT"",$C2044)),
      ISNUMBER(SEARCH(""CASH DEPOSIT"",$C2044)),
      COUNTIF('SUMMARY D"&amp;"ATA'!D:D,$C2044)&lt;&gt;1
    ),
    """",
    IFERROR(TEXTJOIN(CHAR(10),TRUE,FILTER('SUMMARY DATA'!G:G,'SUMMARY DATA'!D:D=$C2044)),"""")
  )
)"),"")</f>
        <v/>
      </c>
      <c r="H2044" s="6" t="str">
        <f>IFERROR(__xludf.DUMMYFUNCTION("IFERROR(
  TEXTJOIN(CHAR(10),TRUE,FILTER('SUMMARY DATA'!H:H,'SUMMARY DATA'!A:A=$A2044,'SUMMARY DATA'!C:C=$B2044)),
  IF(
    OR(
      ISNUMBER(SEARCH(""CDM CASH DEPOSIT"",$C2044)),
      ISNUMBER(SEARCH(""CASH DEPOSIT"",$C2044)),
      COUNTIF('SUMMARY D"&amp;"ATA'!D:D,$C2044)&lt;&gt;1
    ),
    """",
    IFERROR(TEXTJOIN(CHAR(10),TRUE,FILTER('SUMMARY DATA'!H:H,'SUMMARY DATA'!D:D=$C2044)),"""")
  )
)"),"")</f>
        <v/>
      </c>
      <c r="I2044" s="6" t="str">
        <f>IFERROR(__xludf.DUMMYFUNCTION("IF(H2044="""","""",
SUM(ARRAYFORMULA(VALUE(SPLIT(H2044,CHAR(10)))))
)"),"")</f>
        <v/>
      </c>
      <c r="J2044" s="2" t="str">
        <f>IFERROR(__xludf.DUMMYFUNCTION("IFERROR(
  TEXTJOIN(CHAR(10),TRUE,FILTER('SUMMARY DATA'!I:I,'SUMMARY DATA'!A:A=$A2044,'SUMMARY DATA'!C:C=$B2044)),
  IF(
    OR(
      ISNUMBER(SEARCH(""CDM CASH DEPOSIT"",$C2044)),
      ISNUMBER(SEARCH(""CASH DEPOSIT"",$C2044)),
      COUNTIF('SUMMARY D"&amp;"ATA'!D:D,$C2044)&lt;&gt;1
    ),
    """",
    IFERROR(TEXTJOIN(CHAR(10),TRUE,FILTER('SUMMARY DATA'!I:I,'SUMMARY DATA'!D:D=$C2044)),"""")
  )
)"),"")</f>
        <v/>
      </c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</row>
    <row r="2045" ht="15.75" customHeight="1" spans="1:27">
      <c r="A2045" s="2"/>
      <c r="B2045" s="2"/>
      <c r="C2045" s="2"/>
      <c r="D2045" s="6"/>
      <c r="E2045" s="4" t="str">
        <f>IFERROR(__xludf.DUMMYFUNCTION("IFERROR(
  TEXTJOIN(CHAR(10),TRUE,FILTER('SUMMARY DATA'!E:E,'SUMMARY DATA'!A:A=$A2045,'SUMMARY DATA'!C:C=$B2045)),
  IF(
    OR(
      ISNUMBER(SEARCH(""CDM CASH DEPOSIT"",$C2045)),
      ISNUMBER(SEARCH(""CASH DEPOSIT"",$C2045)),
      COUNTIF('SUMMARY D"&amp;"ATA'!D:D,$C2045)&lt;&gt;1
    ),
    """",
    IFERROR(TEXTJOIN(CHAR(10),TRUE,FILTER('SUMMARY DATA'!E:E,'SUMMARY DATA'!D:D=$C2045)),"""")
  )
)"),"")</f>
        <v/>
      </c>
      <c r="F2045" s="2" t="str">
        <f>IFERROR(__xludf.DUMMYFUNCTION("IFERROR(
  TEXTJOIN(CHAR(10),TRUE,FILTER('SUMMARY DATA'!F:F,'SUMMARY DATA'!A:A=$A2045,'SUMMARY DATA'!C:C=$B2045)),
  IF(
    OR(
      ISNUMBER(SEARCH(""CDM CASH DEPOSIT"",$C2045)),
      ISNUMBER(SEARCH(""CASH DEPOSIT"",$C2045)),
      COUNTIF('SUMMARY D"&amp;"ATA'!D:D,$C2045)&lt;&gt;1
    ),
    """",
    IFERROR(TEXTJOIN(CHAR(10),TRUE,FILTER('SUMMARY DATA'!F:F,'SUMMARY DATA'!D:D=$C2045)),"""")
  )
)"),"")</f>
        <v/>
      </c>
      <c r="G2045" s="2" t="str">
        <f>IFERROR(__xludf.DUMMYFUNCTION("IFERROR(
  TEXTJOIN(CHAR(10),TRUE,FILTER('SUMMARY DATA'!G:G,'SUMMARY DATA'!A:A=$A2045,'SUMMARY DATA'!C:C=$B2045)),
  IF(
    OR(
      ISNUMBER(SEARCH(""CDM CASH DEPOSIT"",$C2045)),
      ISNUMBER(SEARCH(""CASH DEPOSIT"",$C2045)),
      COUNTIF('SUMMARY D"&amp;"ATA'!D:D,$C2045)&lt;&gt;1
    ),
    """",
    IFERROR(TEXTJOIN(CHAR(10),TRUE,FILTER('SUMMARY DATA'!G:G,'SUMMARY DATA'!D:D=$C2045)),"""")
  )
)"),"")</f>
        <v/>
      </c>
      <c r="H2045" s="6" t="str">
        <f>IFERROR(__xludf.DUMMYFUNCTION("IFERROR(
  TEXTJOIN(CHAR(10),TRUE,FILTER('SUMMARY DATA'!H:H,'SUMMARY DATA'!A:A=$A2045,'SUMMARY DATA'!C:C=$B2045)),
  IF(
    OR(
      ISNUMBER(SEARCH(""CDM CASH DEPOSIT"",$C2045)),
      ISNUMBER(SEARCH(""CASH DEPOSIT"",$C2045)),
      COUNTIF('SUMMARY D"&amp;"ATA'!D:D,$C2045)&lt;&gt;1
    ),
    """",
    IFERROR(TEXTJOIN(CHAR(10),TRUE,FILTER('SUMMARY DATA'!H:H,'SUMMARY DATA'!D:D=$C2045)),"""")
  )
)"),"")</f>
        <v/>
      </c>
      <c r="I2045" s="6" t="str">
        <f>IFERROR(__xludf.DUMMYFUNCTION("IF(H2045="""","""",
SUM(ARRAYFORMULA(VALUE(SPLIT(H2045,CHAR(10)))))
)"),"")</f>
        <v/>
      </c>
      <c r="J2045" s="2" t="str">
        <f>IFERROR(__xludf.DUMMYFUNCTION("IFERROR(
  TEXTJOIN(CHAR(10),TRUE,FILTER('SUMMARY DATA'!I:I,'SUMMARY DATA'!A:A=$A2045,'SUMMARY DATA'!C:C=$B2045)),
  IF(
    OR(
      ISNUMBER(SEARCH(""CDM CASH DEPOSIT"",$C2045)),
      ISNUMBER(SEARCH(""CASH DEPOSIT"",$C2045)),
      COUNTIF('SUMMARY D"&amp;"ATA'!D:D,$C2045)&lt;&gt;1
    ),
    """",
    IFERROR(TEXTJOIN(CHAR(10),TRUE,FILTER('SUMMARY DATA'!I:I,'SUMMARY DATA'!D:D=$C2045)),"""")
  )
)"),"")</f>
        <v/>
      </c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</row>
    <row r="2046" ht="15.75" customHeight="1" spans="1:27">
      <c r="A2046" s="2"/>
      <c r="B2046" s="2"/>
      <c r="C2046" s="2"/>
      <c r="D2046" s="6"/>
      <c r="E2046" s="4" t="str">
        <f>IFERROR(__xludf.DUMMYFUNCTION("IFERROR(
  TEXTJOIN(CHAR(10),TRUE,FILTER('SUMMARY DATA'!E:E,'SUMMARY DATA'!A:A=$A2046,'SUMMARY DATA'!C:C=$B2046)),
  IF(
    OR(
      ISNUMBER(SEARCH(""CDM CASH DEPOSIT"",$C2046)),
      ISNUMBER(SEARCH(""CASH DEPOSIT"",$C2046)),
      COUNTIF('SUMMARY D"&amp;"ATA'!D:D,$C2046)&lt;&gt;1
    ),
    """",
    IFERROR(TEXTJOIN(CHAR(10),TRUE,FILTER('SUMMARY DATA'!E:E,'SUMMARY DATA'!D:D=$C2046)),"""")
  )
)"),"")</f>
        <v/>
      </c>
      <c r="F2046" s="2" t="str">
        <f>IFERROR(__xludf.DUMMYFUNCTION("IFERROR(
  TEXTJOIN(CHAR(10),TRUE,FILTER('SUMMARY DATA'!F:F,'SUMMARY DATA'!A:A=$A2046,'SUMMARY DATA'!C:C=$B2046)),
  IF(
    OR(
      ISNUMBER(SEARCH(""CDM CASH DEPOSIT"",$C2046)),
      ISNUMBER(SEARCH(""CASH DEPOSIT"",$C2046)),
      COUNTIF('SUMMARY D"&amp;"ATA'!D:D,$C2046)&lt;&gt;1
    ),
    """",
    IFERROR(TEXTJOIN(CHAR(10),TRUE,FILTER('SUMMARY DATA'!F:F,'SUMMARY DATA'!D:D=$C2046)),"""")
  )
)"),"")</f>
        <v/>
      </c>
      <c r="G2046" s="2" t="str">
        <f>IFERROR(__xludf.DUMMYFUNCTION("IFERROR(
  TEXTJOIN(CHAR(10),TRUE,FILTER('SUMMARY DATA'!G:G,'SUMMARY DATA'!A:A=$A2046,'SUMMARY DATA'!C:C=$B2046)),
  IF(
    OR(
      ISNUMBER(SEARCH(""CDM CASH DEPOSIT"",$C2046)),
      ISNUMBER(SEARCH(""CASH DEPOSIT"",$C2046)),
      COUNTIF('SUMMARY D"&amp;"ATA'!D:D,$C2046)&lt;&gt;1
    ),
    """",
    IFERROR(TEXTJOIN(CHAR(10),TRUE,FILTER('SUMMARY DATA'!G:G,'SUMMARY DATA'!D:D=$C2046)),"""")
  )
)"),"")</f>
        <v/>
      </c>
      <c r="H2046" s="6" t="str">
        <f>IFERROR(__xludf.DUMMYFUNCTION("IFERROR(
  TEXTJOIN(CHAR(10),TRUE,FILTER('SUMMARY DATA'!H:H,'SUMMARY DATA'!A:A=$A2046,'SUMMARY DATA'!C:C=$B2046)),
  IF(
    OR(
      ISNUMBER(SEARCH(""CDM CASH DEPOSIT"",$C2046)),
      ISNUMBER(SEARCH(""CASH DEPOSIT"",$C2046)),
      COUNTIF('SUMMARY D"&amp;"ATA'!D:D,$C2046)&lt;&gt;1
    ),
    """",
    IFERROR(TEXTJOIN(CHAR(10),TRUE,FILTER('SUMMARY DATA'!H:H,'SUMMARY DATA'!D:D=$C2046)),"""")
  )
)"),"")</f>
        <v/>
      </c>
      <c r="I2046" s="6" t="str">
        <f>IFERROR(__xludf.DUMMYFUNCTION("IF(H2046="""","""",
SUM(ARRAYFORMULA(VALUE(SPLIT(H2046,CHAR(10)))))
)"),"")</f>
        <v/>
      </c>
      <c r="J2046" s="2" t="str">
        <f>IFERROR(__xludf.DUMMYFUNCTION("IFERROR(
  TEXTJOIN(CHAR(10),TRUE,FILTER('SUMMARY DATA'!I:I,'SUMMARY DATA'!A:A=$A2046,'SUMMARY DATA'!C:C=$B2046)),
  IF(
    OR(
      ISNUMBER(SEARCH(""CDM CASH DEPOSIT"",$C2046)),
      ISNUMBER(SEARCH(""CASH DEPOSIT"",$C2046)),
      COUNTIF('SUMMARY D"&amp;"ATA'!D:D,$C2046)&lt;&gt;1
    ),
    """",
    IFERROR(TEXTJOIN(CHAR(10),TRUE,FILTER('SUMMARY DATA'!I:I,'SUMMARY DATA'!D:D=$C2046)),"""")
  )
)"),"")</f>
        <v/>
      </c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</row>
    <row r="2047" ht="15.75" customHeight="1" spans="1:27">
      <c r="A2047" s="2"/>
      <c r="B2047" s="2"/>
      <c r="C2047" s="2"/>
      <c r="D2047" s="6"/>
      <c r="E2047" s="4" t="str">
        <f>IFERROR(__xludf.DUMMYFUNCTION("IFERROR(
  TEXTJOIN(CHAR(10),TRUE,FILTER('SUMMARY DATA'!E:E,'SUMMARY DATA'!A:A=$A2047,'SUMMARY DATA'!C:C=$B2047)),
  IF(
    OR(
      ISNUMBER(SEARCH(""CDM CASH DEPOSIT"",$C2047)),
      ISNUMBER(SEARCH(""CASH DEPOSIT"",$C2047)),
      COUNTIF('SUMMARY D"&amp;"ATA'!D:D,$C2047)&lt;&gt;1
    ),
    """",
    IFERROR(TEXTJOIN(CHAR(10),TRUE,FILTER('SUMMARY DATA'!E:E,'SUMMARY DATA'!D:D=$C2047)),"""")
  )
)"),"")</f>
        <v/>
      </c>
      <c r="F2047" s="2" t="str">
        <f>IFERROR(__xludf.DUMMYFUNCTION("IFERROR(
  TEXTJOIN(CHAR(10),TRUE,FILTER('SUMMARY DATA'!F:F,'SUMMARY DATA'!A:A=$A2047,'SUMMARY DATA'!C:C=$B2047)),
  IF(
    OR(
      ISNUMBER(SEARCH(""CDM CASH DEPOSIT"",$C2047)),
      ISNUMBER(SEARCH(""CASH DEPOSIT"",$C2047)),
      COUNTIF('SUMMARY D"&amp;"ATA'!D:D,$C2047)&lt;&gt;1
    ),
    """",
    IFERROR(TEXTJOIN(CHAR(10),TRUE,FILTER('SUMMARY DATA'!F:F,'SUMMARY DATA'!D:D=$C2047)),"""")
  )
)"),"")</f>
        <v/>
      </c>
      <c r="G2047" s="2" t="str">
        <f>IFERROR(__xludf.DUMMYFUNCTION("IFERROR(
  TEXTJOIN(CHAR(10),TRUE,FILTER('SUMMARY DATA'!G:G,'SUMMARY DATA'!A:A=$A2047,'SUMMARY DATA'!C:C=$B2047)),
  IF(
    OR(
      ISNUMBER(SEARCH(""CDM CASH DEPOSIT"",$C2047)),
      ISNUMBER(SEARCH(""CASH DEPOSIT"",$C2047)),
      COUNTIF('SUMMARY D"&amp;"ATA'!D:D,$C2047)&lt;&gt;1
    ),
    """",
    IFERROR(TEXTJOIN(CHAR(10),TRUE,FILTER('SUMMARY DATA'!G:G,'SUMMARY DATA'!D:D=$C2047)),"""")
  )
)"),"")</f>
        <v/>
      </c>
      <c r="H2047" s="6" t="str">
        <f>IFERROR(__xludf.DUMMYFUNCTION("IFERROR(
  TEXTJOIN(CHAR(10),TRUE,FILTER('SUMMARY DATA'!H:H,'SUMMARY DATA'!A:A=$A2047,'SUMMARY DATA'!C:C=$B2047)),
  IF(
    OR(
      ISNUMBER(SEARCH(""CDM CASH DEPOSIT"",$C2047)),
      ISNUMBER(SEARCH(""CASH DEPOSIT"",$C2047)),
      COUNTIF('SUMMARY D"&amp;"ATA'!D:D,$C2047)&lt;&gt;1
    ),
    """",
    IFERROR(TEXTJOIN(CHAR(10),TRUE,FILTER('SUMMARY DATA'!H:H,'SUMMARY DATA'!D:D=$C2047)),"""")
  )
)"),"")</f>
        <v/>
      </c>
      <c r="I2047" s="6" t="str">
        <f>IFERROR(__xludf.DUMMYFUNCTION("IF(H2047="""","""",
SUM(ARRAYFORMULA(VALUE(SPLIT(H2047,CHAR(10)))))
)"),"")</f>
        <v/>
      </c>
      <c r="J2047" s="2" t="str">
        <f>IFERROR(__xludf.DUMMYFUNCTION("IFERROR(
  TEXTJOIN(CHAR(10),TRUE,FILTER('SUMMARY DATA'!I:I,'SUMMARY DATA'!A:A=$A2047,'SUMMARY DATA'!C:C=$B2047)),
  IF(
    OR(
      ISNUMBER(SEARCH(""CDM CASH DEPOSIT"",$C2047)),
      ISNUMBER(SEARCH(""CASH DEPOSIT"",$C2047)),
      COUNTIF('SUMMARY D"&amp;"ATA'!D:D,$C2047)&lt;&gt;1
    ),
    """",
    IFERROR(TEXTJOIN(CHAR(10),TRUE,FILTER('SUMMARY DATA'!I:I,'SUMMARY DATA'!D:D=$C2047)),"""")
  )
)"),"")</f>
        <v/>
      </c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</row>
    <row r="2048" ht="15.75" customHeight="1" spans="1:27">
      <c r="A2048" s="2"/>
      <c r="B2048" s="2"/>
      <c r="C2048" s="2"/>
      <c r="D2048" s="6"/>
      <c r="E2048" s="4" t="str">
        <f>IFERROR(__xludf.DUMMYFUNCTION("IFERROR(
  TEXTJOIN(CHAR(10),TRUE,FILTER('SUMMARY DATA'!E:E,'SUMMARY DATA'!A:A=$A2048,'SUMMARY DATA'!C:C=$B2048)),
  IF(
    OR(
      ISNUMBER(SEARCH(""CDM CASH DEPOSIT"",$C2048)),
      ISNUMBER(SEARCH(""CASH DEPOSIT"",$C2048)),
      COUNTIF('SUMMARY D"&amp;"ATA'!D:D,$C2048)&lt;&gt;1
    ),
    """",
    IFERROR(TEXTJOIN(CHAR(10),TRUE,FILTER('SUMMARY DATA'!E:E,'SUMMARY DATA'!D:D=$C2048)),"""")
  )
)"),"")</f>
        <v/>
      </c>
      <c r="F2048" s="2" t="str">
        <f>IFERROR(__xludf.DUMMYFUNCTION("IFERROR(
  TEXTJOIN(CHAR(10),TRUE,FILTER('SUMMARY DATA'!F:F,'SUMMARY DATA'!A:A=$A2048,'SUMMARY DATA'!C:C=$B2048)),
  IF(
    OR(
      ISNUMBER(SEARCH(""CDM CASH DEPOSIT"",$C2048)),
      ISNUMBER(SEARCH(""CASH DEPOSIT"",$C2048)),
      COUNTIF('SUMMARY D"&amp;"ATA'!D:D,$C2048)&lt;&gt;1
    ),
    """",
    IFERROR(TEXTJOIN(CHAR(10),TRUE,FILTER('SUMMARY DATA'!F:F,'SUMMARY DATA'!D:D=$C2048)),"""")
  )
)"),"")</f>
        <v/>
      </c>
      <c r="G2048" s="2" t="str">
        <f>IFERROR(__xludf.DUMMYFUNCTION("IFERROR(
  TEXTJOIN(CHAR(10),TRUE,FILTER('SUMMARY DATA'!G:G,'SUMMARY DATA'!A:A=$A2048,'SUMMARY DATA'!C:C=$B2048)),
  IF(
    OR(
      ISNUMBER(SEARCH(""CDM CASH DEPOSIT"",$C2048)),
      ISNUMBER(SEARCH(""CASH DEPOSIT"",$C2048)),
      COUNTIF('SUMMARY D"&amp;"ATA'!D:D,$C2048)&lt;&gt;1
    ),
    """",
    IFERROR(TEXTJOIN(CHAR(10),TRUE,FILTER('SUMMARY DATA'!G:G,'SUMMARY DATA'!D:D=$C2048)),"""")
  )
)"),"")</f>
        <v/>
      </c>
      <c r="H2048" s="6" t="str">
        <f>IFERROR(__xludf.DUMMYFUNCTION("IFERROR(
  TEXTJOIN(CHAR(10),TRUE,FILTER('SUMMARY DATA'!H:H,'SUMMARY DATA'!A:A=$A2048,'SUMMARY DATA'!C:C=$B2048)),
  IF(
    OR(
      ISNUMBER(SEARCH(""CDM CASH DEPOSIT"",$C2048)),
      ISNUMBER(SEARCH(""CASH DEPOSIT"",$C2048)),
      COUNTIF('SUMMARY D"&amp;"ATA'!D:D,$C2048)&lt;&gt;1
    ),
    """",
    IFERROR(TEXTJOIN(CHAR(10),TRUE,FILTER('SUMMARY DATA'!H:H,'SUMMARY DATA'!D:D=$C2048)),"""")
  )
)"),"")</f>
        <v/>
      </c>
      <c r="I2048" s="6" t="str">
        <f>IFERROR(__xludf.DUMMYFUNCTION("IF(H2048="""","""",
SUM(ARRAYFORMULA(VALUE(SPLIT(H2048,CHAR(10)))))
)"),"")</f>
        <v/>
      </c>
      <c r="J2048" s="2" t="str">
        <f>IFERROR(__xludf.DUMMYFUNCTION("IFERROR(
  TEXTJOIN(CHAR(10),TRUE,FILTER('SUMMARY DATA'!I:I,'SUMMARY DATA'!A:A=$A2048,'SUMMARY DATA'!C:C=$B2048)),
  IF(
    OR(
      ISNUMBER(SEARCH(""CDM CASH DEPOSIT"",$C2048)),
      ISNUMBER(SEARCH(""CASH DEPOSIT"",$C2048)),
      COUNTIF('SUMMARY D"&amp;"ATA'!D:D,$C2048)&lt;&gt;1
    ),
    """",
    IFERROR(TEXTJOIN(CHAR(10),TRUE,FILTER('SUMMARY DATA'!I:I,'SUMMARY DATA'!D:D=$C2048)),"""")
  )
)"),"")</f>
        <v/>
      </c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</row>
    <row r="2049" ht="15.75" customHeight="1" spans="1:27">
      <c r="A2049" s="2"/>
      <c r="B2049" s="2"/>
      <c r="C2049" s="2"/>
      <c r="D2049" s="6"/>
      <c r="E2049" s="4" t="str">
        <f>IFERROR(__xludf.DUMMYFUNCTION("IFERROR(
  TEXTJOIN(CHAR(10),TRUE,FILTER('SUMMARY DATA'!E:E,'SUMMARY DATA'!A:A=$A2049,'SUMMARY DATA'!C:C=$B2049)),
  IF(
    OR(
      ISNUMBER(SEARCH(""CDM CASH DEPOSIT"",$C2049)),
      ISNUMBER(SEARCH(""CASH DEPOSIT"",$C2049)),
      COUNTIF('SUMMARY D"&amp;"ATA'!D:D,$C2049)&lt;&gt;1
    ),
    """",
    IFERROR(TEXTJOIN(CHAR(10),TRUE,FILTER('SUMMARY DATA'!E:E,'SUMMARY DATA'!D:D=$C2049)),"""")
  )
)"),"")</f>
        <v/>
      </c>
      <c r="F2049" s="2" t="str">
        <f>IFERROR(__xludf.DUMMYFUNCTION("IFERROR(
  TEXTJOIN(CHAR(10),TRUE,FILTER('SUMMARY DATA'!F:F,'SUMMARY DATA'!A:A=$A2049,'SUMMARY DATA'!C:C=$B2049)),
  IF(
    OR(
      ISNUMBER(SEARCH(""CDM CASH DEPOSIT"",$C2049)),
      ISNUMBER(SEARCH(""CASH DEPOSIT"",$C2049)),
      COUNTIF('SUMMARY D"&amp;"ATA'!D:D,$C2049)&lt;&gt;1
    ),
    """",
    IFERROR(TEXTJOIN(CHAR(10),TRUE,FILTER('SUMMARY DATA'!F:F,'SUMMARY DATA'!D:D=$C2049)),"""")
  )
)"),"")</f>
        <v/>
      </c>
      <c r="G2049" s="2" t="str">
        <f>IFERROR(__xludf.DUMMYFUNCTION("IFERROR(
  TEXTJOIN(CHAR(10),TRUE,FILTER('SUMMARY DATA'!G:G,'SUMMARY DATA'!A:A=$A2049,'SUMMARY DATA'!C:C=$B2049)),
  IF(
    OR(
      ISNUMBER(SEARCH(""CDM CASH DEPOSIT"",$C2049)),
      ISNUMBER(SEARCH(""CASH DEPOSIT"",$C2049)),
      COUNTIF('SUMMARY D"&amp;"ATA'!D:D,$C2049)&lt;&gt;1
    ),
    """",
    IFERROR(TEXTJOIN(CHAR(10),TRUE,FILTER('SUMMARY DATA'!G:G,'SUMMARY DATA'!D:D=$C2049)),"""")
  )
)"),"")</f>
        <v/>
      </c>
      <c r="H2049" s="6" t="str">
        <f>IFERROR(__xludf.DUMMYFUNCTION("IFERROR(
  TEXTJOIN(CHAR(10),TRUE,FILTER('SUMMARY DATA'!H:H,'SUMMARY DATA'!A:A=$A2049,'SUMMARY DATA'!C:C=$B2049)),
  IF(
    OR(
      ISNUMBER(SEARCH(""CDM CASH DEPOSIT"",$C2049)),
      ISNUMBER(SEARCH(""CASH DEPOSIT"",$C2049)),
      COUNTIF('SUMMARY D"&amp;"ATA'!D:D,$C2049)&lt;&gt;1
    ),
    """",
    IFERROR(TEXTJOIN(CHAR(10),TRUE,FILTER('SUMMARY DATA'!H:H,'SUMMARY DATA'!D:D=$C2049)),"""")
  )
)"),"")</f>
        <v/>
      </c>
      <c r="I2049" s="6" t="str">
        <f>IFERROR(__xludf.DUMMYFUNCTION("IF(H2049="""","""",
SUM(ARRAYFORMULA(VALUE(SPLIT(H2049,CHAR(10)))))
)"),"")</f>
        <v/>
      </c>
      <c r="J2049" s="2" t="str">
        <f>IFERROR(__xludf.DUMMYFUNCTION("IFERROR(
  TEXTJOIN(CHAR(10),TRUE,FILTER('SUMMARY DATA'!I:I,'SUMMARY DATA'!A:A=$A2049,'SUMMARY DATA'!C:C=$B2049)),
  IF(
    OR(
      ISNUMBER(SEARCH(""CDM CASH DEPOSIT"",$C2049)),
      ISNUMBER(SEARCH(""CASH DEPOSIT"",$C2049)),
      COUNTIF('SUMMARY D"&amp;"ATA'!D:D,$C2049)&lt;&gt;1
    ),
    """",
    IFERROR(TEXTJOIN(CHAR(10),TRUE,FILTER('SUMMARY DATA'!I:I,'SUMMARY DATA'!D:D=$C2049)),"""")
  )
)"),"")</f>
        <v/>
      </c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</row>
    <row r="2050" ht="15.75" customHeight="1" spans="1:27">
      <c r="A2050" s="2"/>
      <c r="B2050" s="2"/>
      <c r="C2050" s="2"/>
      <c r="D2050" s="6"/>
      <c r="E2050" s="4" t="str">
        <f>IFERROR(__xludf.DUMMYFUNCTION("IFERROR(
  TEXTJOIN(CHAR(10),TRUE,FILTER('SUMMARY DATA'!E:E,'SUMMARY DATA'!A:A=$A2050,'SUMMARY DATA'!C:C=$B2050)),
  IF(
    OR(
      ISNUMBER(SEARCH(""CDM CASH DEPOSIT"",$C2050)),
      ISNUMBER(SEARCH(""CASH DEPOSIT"",$C2050)),
      COUNTIF('SUMMARY D"&amp;"ATA'!D:D,$C2050)&lt;&gt;1
    ),
    """",
    IFERROR(TEXTJOIN(CHAR(10),TRUE,FILTER('SUMMARY DATA'!E:E,'SUMMARY DATA'!D:D=$C2050)),"""")
  )
)"),"")</f>
        <v/>
      </c>
      <c r="F2050" s="2" t="str">
        <f>IFERROR(__xludf.DUMMYFUNCTION("IFERROR(
  TEXTJOIN(CHAR(10),TRUE,FILTER('SUMMARY DATA'!F:F,'SUMMARY DATA'!A:A=$A2050,'SUMMARY DATA'!C:C=$B2050)),
  IF(
    OR(
      ISNUMBER(SEARCH(""CDM CASH DEPOSIT"",$C2050)),
      ISNUMBER(SEARCH(""CASH DEPOSIT"",$C2050)),
      COUNTIF('SUMMARY D"&amp;"ATA'!D:D,$C2050)&lt;&gt;1
    ),
    """",
    IFERROR(TEXTJOIN(CHAR(10),TRUE,FILTER('SUMMARY DATA'!F:F,'SUMMARY DATA'!D:D=$C2050)),"""")
  )
)"),"")</f>
        <v/>
      </c>
      <c r="G2050" s="2" t="str">
        <f>IFERROR(__xludf.DUMMYFUNCTION("IFERROR(
  TEXTJOIN(CHAR(10),TRUE,FILTER('SUMMARY DATA'!G:G,'SUMMARY DATA'!A:A=$A2050,'SUMMARY DATA'!C:C=$B2050)),
  IF(
    OR(
      ISNUMBER(SEARCH(""CDM CASH DEPOSIT"",$C2050)),
      ISNUMBER(SEARCH(""CASH DEPOSIT"",$C2050)),
      COUNTIF('SUMMARY D"&amp;"ATA'!D:D,$C2050)&lt;&gt;1
    ),
    """",
    IFERROR(TEXTJOIN(CHAR(10),TRUE,FILTER('SUMMARY DATA'!G:G,'SUMMARY DATA'!D:D=$C2050)),"""")
  )
)"),"")</f>
        <v/>
      </c>
      <c r="H2050" s="6" t="str">
        <f>IFERROR(__xludf.DUMMYFUNCTION("IFERROR(
  TEXTJOIN(CHAR(10),TRUE,FILTER('SUMMARY DATA'!H:H,'SUMMARY DATA'!A:A=$A2050,'SUMMARY DATA'!C:C=$B2050)),
  IF(
    OR(
      ISNUMBER(SEARCH(""CDM CASH DEPOSIT"",$C2050)),
      ISNUMBER(SEARCH(""CASH DEPOSIT"",$C2050)),
      COUNTIF('SUMMARY D"&amp;"ATA'!D:D,$C2050)&lt;&gt;1
    ),
    """",
    IFERROR(TEXTJOIN(CHAR(10),TRUE,FILTER('SUMMARY DATA'!H:H,'SUMMARY DATA'!D:D=$C2050)),"""")
  )
)"),"")</f>
        <v/>
      </c>
      <c r="I2050" s="6" t="str">
        <f>IFERROR(__xludf.DUMMYFUNCTION("IF(H2050="""","""",
SUM(ARRAYFORMULA(VALUE(SPLIT(H2050,CHAR(10)))))
)"),"")</f>
        <v/>
      </c>
      <c r="J2050" s="2" t="str">
        <f>IFERROR(__xludf.DUMMYFUNCTION("IFERROR(
  TEXTJOIN(CHAR(10),TRUE,FILTER('SUMMARY DATA'!I:I,'SUMMARY DATA'!A:A=$A2050,'SUMMARY DATA'!C:C=$B2050)),
  IF(
    OR(
      ISNUMBER(SEARCH(""CDM CASH DEPOSIT"",$C2050)),
      ISNUMBER(SEARCH(""CASH DEPOSIT"",$C2050)),
      COUNTIF('SUMMARY D"&amp;"ATA'!D:D,$C2050)&lt;&gt;1
    ),
    """",
    IFERROR(TEXTJOIN(CHAR(10),TRUE,FILTER('SUMMARY DATA'!I:I,'SUMMARY DATA'!D:D=$C2050)),"""")
  )
)"),"")</f>
        <v/>
      </c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</row>
    <row r="2051" ht="15.75" customHeight="1" spans="1:27">
      <c r="A2051" s="2"/>
      <c r="B2051" s="2"/>
      <c r="C2051" s="2"/>
      <c r="D2051" s="6"/>
      <c r="E2051" s="4" t="str">
        <f>IFERROR(__xludf.DUMMYFUNCTION("IFERROR(
  TEXTJOIN(CHAR(10),TRUE,FILTER('SUMMARY DATA'!E:E,'SUMMARY DATA'!A:A=$A2051,'SUMMARY DATA'!C:C=$B2051)),
  IF(
    OR(
      ISNUMBER(SEARCH(""CDM CASH DEPOSIT"",$C2051)),
      ISNUMBER(SEARCH(""CASH DEPOSIT"",$C2051)),
      COUNTIF('SUMMARY D"&amp;"ATA'!D:D,$C2051)&lt;&gt;1
    ),
    """",
    IFERROR(TEXTJOIN(CHAR(10),TRUE,FILTER('SUMMARY DATA'!E:E,'SUMMARY DATA'!D:D=$C2051)),"""")
  )
)"),"")</f>
        <v/>
      </c>
      <c r="F2051" s="2" t="str">
        <f>IFERROR(__xludf.DUMMYFUNCTION("IFERROR(
  TEXTJOIN(CHAR(10),TRUE,FILTER('SUMMARY DATA'!F:F,'SUMMARY DATA'!A:A=$A2051,'SUMMARY DATA'!C:C=$B2051)),
  IF(
    OR(
      ISNUMBER(SEARCH(""CDM CASH DEPOSIT"",$C2051)),
      ISNUMBER(SEARCH(""CASH DEPOSIT"",$C2051)),
      COUNTIF('SUMMARY D"&amp;"ATA'!D:D,$C2051)&lt;&gt;1
    ),
    """",
    IFERROR(TEXTJOIN(CHAR(10),TRUE,FILTER('SUMMARY DATA'!F:F,'SUMMARY DATA'!D:D=$C2051)),"""")
  )
)"),"")</f>
        <v/>
      </c>
      <c r="G2051" s="2" t="str">
        <f>IFERROR(__xludf.DUMMYFUNCTION("IFERROR(
  TEXTJOIN(CHAR(10),TRUE,FILTER('SUMMARY DATA'!G:G,'SUMMARY DATA'!A:A=$A2051,'SUMMARY DATA'!C:C=$B2051)),
  IF(
    OR(
      ISNUMBER(SEARCH(""CDM CASH DEPOSIT"",$C2051)),
      ISNUMBER(SEARCH(""CASH DEPOSIT"",$C2051)),
      COUNTIF('SUMMARY D"&amp;"ATA'!D:D,$C2051)&lt;&gt;1
    ),
    """",
    IFERROR(TEXTJOIN(CHAR(10),TRUE,FILTER('SUMMARY DATA'!G:G,'SUMMARY DATA'!D:D=$C2051)),"""")
  )
)"),"")</f>
        <v/>
      </c>
      <c r="H2051" s="6" t="str">
        <f>IFERROR(__xludf.DUMMYFUNCTION("IFERROR(
  TEXTJOIN(CHAR(10),TRUE,FILTER('SUMMARY DATA'!H:H,'SUMMARY DATA'!A:A=$A2051,'SUMMARY DATA'!C:C=$B2051)),
  IF(
    OR(
      ISNUMBER(SEARCH(""CDM CASH DEPOSIT"",$C2051)),
      ISNUMBER(SEARCH(""CASH DEPOSIT"",$C2051)),
      COUNTIF('SUMMARY D"&amp;"ATA'!D:D,$C2051)&lt;&gt;1
    ),
    """",
    IFERROR(TEXTJOIN(CHAR(10),TRUE,FILTER('SUMMARY DATA'!H:H,'SUMMARY DATA'!D:D=$C2051)),"""")
  )
)"),"")</f>
        <v/>
      </c>
      <c r="I2051" s="6" t="str">
        <f>IFERROR(__xludf.DUMMYFUNCTION("IF(H2051="""","""",
SUM(ARRAYFORMULA(VALUE(SPLIT(H2051,CHAR(10)))))
)"),"")</f>
        <v/>
      </c>
      <c r="J2051" s="2" t="str">
        <f>IFERROR(__xludf.DUMMYFUNCTION("IFERROR(
  TEXTJOIN(CHAR(10),TRUE,FILTER('SUMMARY DATA'!I:I,'SUMMARY DATA'!A:A=$A2051,'SUMMARY DATA'!C:C=$B2051)),
  IF(
    OR(
      ISNUMBER(SEARCH(""CDM CASH DEPOSIT"",$C2051)),
      ISNUMBER(SEARCH(""CASH DEPOSIT"",$C2051)),
      COUNTIF('SUMMARY D"&amp;"ATA'!D:D,$C2051)&lt;&gt;1
    ),
    """",
    IFERROR(TEXTJOIN(CHAR(10),TRUE,FILTER('SUMMARY DATA'!I:I,'SUMMARY DATA'!D:D=$C2051)),"""")
  )
)"),"")</f>
        <v/>
      </c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</row>
    <row r="2052" ht="15.75" customHeight="1" spans="1:27">
      <c r="A2052" s="2"/>
      <c r="B2052" s="2"/>
      <c r="C2052" s="2"/>
      <c r="D2052" s="6"/>
      <c r="E2052" s="4" t="str">
        <f>IFERROR(__xludf.DUMMYFUNCTION("IFERROR(
  TEXTJOIN(CHAR(10),TRUE,FILTER('SUMMARY DATA'!E:E,'SUMMARY DATA'!A:A=$A2052,'SUMMARY DATA'!C:C=$B2052)),
  IF(
    OR(
      ISNUMBER(SEARCH(""CDM CASH DEPOSIT"",$C2052)),
      ISNUMBER(SEARCH(""CASH DEPOSIT"",$C2052)),
      COUNTIF('SUMMARY D"&amp;"ATA'!D:D,$C2052)&lt;&gt;1
    ),
    """",
    IFERROR(TEXTJOIN(CHAR(10),TRUE,FILTER('SUMMARY DATA'!E:E,'SUMMARY DATA'!D:D=$C2052)),"""")
  )
)"),"")</f>
        <v/>
      </c>
      <c r="F2052" s="2" t="str">
        <f>IFERROR(__xludf.DUMMYFUNCTION("IFERROR(
  TEXTJOIN(CHAR(10),TRUE,FILTER('SUMMARY DATA'!F:F,'SUMMARY DATA'!A:A=$A2052,'SUMMARY DATA'!C:C=$B2052)),
  IF(
    OR(
      ISNUMBER(SEARCH(""CDM CASH DEPOSIT"",$C2052)),
      ISNUMBER(SEARCH(""CASH DEPOSIT"",$C2052)),
      COUNTIF('SUMMARY D"&amp;"ATA'!D:D,$C2052)&lt;&gt;1
    ),
    """",
    IFERROR(TEXTJOIN(CHAR(10),TRUE,FILTER('SUMMARY DATA'!F:F,'SUMMARY DATA'!D:D=$C2052)),"""")
  )
)"),"")</f>
        <v/>
      </c>
      <c r="G2052" s="2" t="str">
        <f>IFERROR(__xludf.DUMMYFUNCTION("IFERROR(
  TEXTJOIN(CHAR(10),TRUE,FILTER('SUMMARY DATA'!G:G,'SUMMARY DATA'!A:A=$A2052,'SUMMARY DATA'!C:C=$B2052)),
  IF(
    OR(
      ISNUMBER(SEARCH(""CDM CASH DEPOSIT"",$C2052)),
      ISNUMBER(SEARCH(""CASH DEPOSIT"",$C2052)),
      COUNTIF('SUMMARY D"&amp;"ATA'!D:D,$C2052)&lt;&gt;1
    ),
    """",
    IFERROR(TEXTJOIN(CHAR(10),TRUE,FILTER('SUMMARY DATA'!G:G,'SUMMARY DATA'!D:D=$C2052)),"""")
  )
)"),"")</f>
        <v/>
      </c>
      <c r="H2052" s="6" t="str">
        <f>IFERROR(__xludf.DUMMYFUNCTION("IFERROR(
  TEXTJOIN(CHAR(10),TRUE,FILTER('SUMMARY DATA'!H:H,'SUMMARY DATA'!A:A=$A2052,'SUMMARY DATA'!C:C=$B2052)),
  IF(
    OR(
      ISNUMBER(SEARCH(""CDM CASH DEPOSIT"",$C2052)),
      ISNUMBER(SEARCH(""CASH DEPOSIT"",$C2052)),
      COUNTIF('SUMMARY D"&amp;"ATA'!D:D,$C2052)&lt;&gt;1
    ),
    """",
    IFERROR(TEXTJOIN(CHAR(10),TRUE,FILTER('SUMMARY DATA'!H:H,'SUMMARY DATA'!D:D=$C2052)),"""")
  )
)"),"")</f>
        <v/>
      </c>
      <c r="I2052" s="6" t="str">
        <f>IFERROR(__xludf.DUMMYFUNCTION("IF(H2052="""","""",
SUM(ARRAYFORMULA(VALUE(SPLIT(H2052,CHAR(10)))))
)"),"")</f>
        <v/>
      </c>
      <c r="J2052" s="2" t="str">
        <f>IFERROR(__xludf.DUMMYFUNCTION("IFERROR(
  TEXTJOIN(CHAR(10),TRUE,FILTER('SUMMARY DATA'!I:I,'SUMMARY DATA'!A:A=$A2052,'SUMMARY DATA'!C:C=$B2052)),
  IF(
    OR(
      ISNUMBER(SEARCH(""CDM CASH DEPOSIT"",$C2052)),
      ISNUMBER(SEARCH(""CASH DEPOSIT"",$C2052)),
      COUNTIF('SUMMARY D"&amp;"ATA'!D:D,$C2052)&lt;&gt;1
    ),
    """",
    IFERROR(TEXTJOIN(CHAR(10),TRUE,FILTER('SUMMARY DATA'!I:I,'SUMMARY DATA'!D:D=$C2052)),"""")
  )
)"),"")</f>
        <v/>
      </c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</row>
    <row r="2053" ht="15.75" customHeight="1" spans="1:27">
      <c r="A2053" s="2"/>
      <c r="B2053" s="2"/>
      <c r="C2053" s="2"/>
      <c r="D2053" s="6"/>
      <c r="E2053" s="4" t="str">
        <f>IFERROR(__xludf.DUMMYFUNCTION("IFERROR(
  TEXTJOIN(CHAR(10),TRUE,FILTER('SUMMARY DATA'!E:E,'SUMMARY DATA'!A:A=$A2053,'SUMMARY DATA'!C:C=$B2053)),
  IF(
    OR(
      ISNUMBER(SEARCH(""CDM CASH DEPOSIT"",$C2053)),
      ISNUMBER(SEARCH(""CASH DEPOSIT"",$C2053)),
      COUNTIF('SUMMARY D"&amp;"ATA'!D:D,$C2053)&lt;&gt;1
    ),
    """",
    IFERROR(TEXTJOIN(CHAR(10),TRUE,FILTER('SUMMARY DATA'!E:E,'SUMMARY DATA'!D:D=$C2053)),"""")
  )
)"),"")</f>
        <v/>
      </c>
      <c r="F2053" s="2" t="str">
        <f>IFERROR(__xludf.DUMMYFUNCTION("IFERROR(
  TEXTJOIN(CHAR(10),TRUE,FILTER('SUMMARY DATA'!F:F,'SUMMARY DATA'!A:A=$A2053,'SUMMARY DATA'!C:C=$B2053)),
  IF(
    OR(
      ISNUMBER(SEARCH(""CDM CASH DEPOSIT"",$C2053)),
      ISNUMBER(SEARCH(""CASH DEPOSIT"",$C2053)),
      COUNTIF('SUMMARY D"&amp;"ATA'!D:D,$C2053)&lt;&gt;1
    ),
    """",
    IFERROR(TEXTJOIN(CHAR(10),TRUE,FILTER('SUMMARY DATA'!F:F,'SUMMARY DATA'!D:D=$C2053)),"""")
  )
)"),"")</f>
        <v/>
      </c>
      <c r="G2053" s="2" t="str">
        <f>IFERROR(__xludf.DUMMYFUNCTION("IFERROR(
  TEXTJOIN(CHAR(10),TRUE,FILTER('SUMMARY DATA'!G:G,'SUMMARY DATA'!A:A=$A2053,'SUMMARY DATA'!C:C=$B2053)),
  IF(
    OR(
      ISNUMBER(SEARCH(""CDM CASH DEPOSIT"",$C2053)),
      ISNUMBER(SEARCH(""CASH DEPOSIT"",$C2053)),
      COUNTIF('SUMMARY D"&amp;"ATA'!D:D,$C2053)&lt;&gt;1
    ),
    """",
    IFERROR(TEXTJOIN(CHAR(10),TRUE,FILTER('SUMMARY DATA'!G:G,'SUMMARY DATA'!D:D=$C2053)),"""")
  )
)"),"")</f>
        <v/>
      </c>
      <c r="H2053" s="6" t="str">
        <f>IFERROR(__xludf.DUMMYFUNCTION("IFERROR(
  TEXTJOIN(CHAR(10),TRUE,FILTER('SUMMARY DATA'!H:H,'SUMMARY DATA'!A:A=$A2053,'SUMMARY DATA'!C:C=$B2053)),
  IF(
    OR(
      ISNUMBER(SEARCH(""CDM CASH DEPOSIT"",$C2053)),
      ISNUMBER(SEARCH(""CASH DEPOSIT"",$C2053)),
      COUNTIF('SUMMARY D"&amp;"ATA'!D:D,$C2053)&lt;&gt;1
    ),
    """",
    IFERROR(TEXTJOIN(CHAR(10),TRUE,FILTER('SUMMARY DATA'!H:H,'SUMMARY DATA'!D:D=$C2053)),"""")
  )
)"),"")</f>
        <v/>
      </c>
      <c r="I2053" s="6" t="str">
        <f>IFERROR(__xludf.DUMMYFUNCTION("IF(H2053="""","""",
SUM(ARRAYFORMULA(VALUE(SPLIT(H2053,CHAR(10)))))
)"),"")</f>
        <v/>
      </c>
      <c r="J2053" s="2" t="str">
        <f>IFERROR(__xludf.DUMMYFUNCTION("IFERROR(
  TEXTJOIN(CHAR(10),TRUE,FILTER('SUMMARY DATA'!I:I,'SUMMARY DATA'!A:A=$A2053,'SUMMARY DATA'!C:C=$B2053)),
  IF(
    OR(
      ISNUMBER(SEARCH(""CDM CASH DEPOSIT"",$C2053)),
      ISNUMBER(SEARCH(""CASH DEPOSIT"",$C2053)),
      COUNTIF('SUMMARY D"&amp;"ATA'!D:D,$C2053)&lt;&gt;1
    ),
    """",
    IFERROR(TEXTJOIN(CHAR(10),TRUE,FILTER('SUMMARY DATA'!I:I,'SUMMARY DATA'!D:D=$C2053)),"""")
  )
)"),"")</f>
        <v/>
      </c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</row>
    <row r="2054" ht="15.75" customHeight="1" spans="1:27">
      <c r="A2054" s="2"/>
      <c r="B2054" s="2"/>
      <c r="C2054" s="2"/>
      <c r="D2054" s="6"/>
      <c r="E2054" s="4" t="str">
        <f>IFERROR(__xludf.DUMMYFUNCTION("IFERROR(
  TEXTJOIN(CHAR(10),TRUE,FILTER('SUMMARY DATA'!E:E,'SUMMARY DATA'!A:A=$A2054,'SUMMARY DATA'!C:C=$B2054)),
  IF(
    OR(
      ISNUMBER(SEARCH(""CDM CASH DEPOSIT"",$C2054)),
      ISNUMBER(SEARCH(""CASH DEPOSIT"",$C2054)),
      COUNTIF('SUMMARY D"&amp;"ATA'!D:D,$C2054)&lt;&gt;1
    ),
    """",
    IFERROR(TEXTJOIN(CHAR(10),TRUE,FILTER('SUMMARY DATA'!E:E,'SUMMARY DATA'!D:D=$C2054)),"""")
  )
)"),"")</f>
        <v/>
      </c>
      <c r="F2054" s="2" t="str">
        <f>IFERROR(__xludf.DUMMYFUNCTION("IFERROR(
  TEXTJOIN(CHAR(10),TRUE,FILTER('SUMMARY DATA'!F:F,'SUMMARY DATA'!A:A=$A2054,'SUMMARY DATA'!C:C=$B2054)),
  IF(
    OR(
      ISNUMBER(SEARCH(""CDM CASH DEPOSIT"",$C2054)),
      ISNUMBER(SEARCH(""CASH DEPOSIT"",$C2054)),
      COUNTIF('SUMMARY D"&amp;"ATA'!D:D,$C2054)&lt;&gt;1
    ),
    """",
    IFERROR(TEXTJOIN(CHAR(10),TRUE,FILTER('SUMMARY DATA'!F:F,'SUMMARY DATA'!D:D=$C2054)),"""")
  )
)"),"")</f>
        <v/>
      </c>
      <c r="G2054" s="2" t="str">
        <f>IFERROR(__xludf.DUMMYFUNCTION("IFERROR(
  TEXTJOIN(CHAR(10),TRUE,FILTER('SUMMARY DATA'!G:G,'SUMMARY DATA'!A:A=$A2054,'SUMMARY DATA'!C:C=$B2054)),
  IF(
    OR(
      ISNUMBER(SEARCH(""CDM CASH DEPOSIT"",$C2054)),
      ISNUMBER(SEARCH(""CASH DEPOSIT"",$C2054)),
      COUNTIF('SUMMARY D"&amp;"ATA'!D:D,$C2054)&lt;&gt;1
    ),
    """",
    IFERROR(TEXTJOIN(CHAR(10),TRUE,FILTER('SUMMARY DATA'!G:G,'SUMMARY DATA'!D:D=$C2054)),"""")
  )
)"),"")</f>
        <v/>
      </c>
      <c r="H2054" s="6" t="str">
        <f>IFERROR(__xludf.DUMMYFUNCTION("IFERROR(
  TEXTJOIN(CHAR(10),TRUE,FILTER('SUMMARY DATA'!H:H,'SUMMARY DATA'!A:A=$A2054,'SUMMARY DATA'!C:C=$B2054)),
  IF(
    OR(
      ISNUMBER(SEARCH(""CDM CASH DEPOSIT"",$C2054)),
      ISNUMBER(SEARCH(""CASH DEPOSIT"",$C2054)),
      COUNTIF('SUMMARY D"&amp;"ATA'!D:D,$C2054)&lt;&gt;1
    ),
    """",
    IFERROR(TEXTJOIN(CHAR(10),TRUE,FILTER('SUMMARY DATA'!H:H,'SUMMARY DATA'!D:D=$C2054)),"""")
  )
)"),"")</f>
        <v/>
      </c>
      <c r="I2054" s="6" t="str">
        <f>IFERROR(__xludf.DUMMYFUNCTION("IF(H2054="""","""",
SUM(ARRAYFORMULA(VALUE(SPLIT(H2054,CHAR(10)))))
)"),"")</f>
        <v/>
      </c>
      <c r="J2054" s="2" t="str">
        <f>IFERROR(__xludf.DUMMYFUNCTION("IFERROR(
  TEXTJOIN(CHAR(10),TRUE,FILTER('SUMMARY DATA'!I:I,'SUMMARY DATA'!A:A=$A2054,'SUMMARY DATA'!C:C=$B2054)),
  IF(
    OR(
      ISNUMBER(SEARCH(""CDM CASH DEPOSIT"",$C2054)),
      ISNUMBER(SEARCH(""CASH DEPOSIT"",$C2054)),
      COUNTIF('SUMMARY D"&amp;"ATA'!D:D,$C2054)&lt;&gt;1
    ),
    """",
    IFERROR(TEXTJOIN(CHAR(10),TRUE,FILTER('SUMMARY DATA'!I:I,'SUMMARY DATA'!D:D=$C2054)),"""")
  )
)"),"")</f>
        <v/>
      </c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</row>
    <row r="2055" ht="15.75" customHeight="1" spans="1:27">
      <c r="A2055" s="2"/>
      <c r="B2055" s="2"/>
      <c r="C2055" s="2"/>
      <c r="D2055" s="6"/>
      <c r="E2055" s="4" t="str">
        <f>IFERROR(__xludf.DUMMYFUNCTION("IFERROR(
  TEXTJOIN(CHAR(10),TRUE,FILTER('SUMMARY DATA'!E:E,'SUMMARY DATA'!A:A=$A2055,'SUMMARY DATA'!C:C=$B2055)),
  IF(
    OR(
      ISNUMBER(SEARCH(""CDM CASH DEPOSIT"",$C2055)),
      ISNUMBER(SEARCH(""CASH DEPOSIT"",$C2055)),
      COUNTIF('SUMMARY D"&amp;"ATA'!D:D,$C2055)&lt;&gt;1
    ),
    """",
    IFERROR(TEXTJOIN(CHAR(10),TRUE,FILTER('SUMMARY DATA'!E:E,'SUMMARY DATA'!D:D=$C2055)),"""")
  )
)"),"")</f>
        <v/>
      </c>
      <c r="F2055" s="2" t="str">
        <f>IFERROR(__xludf.DUMMYFUNCTION("IFERROR(
  TEXTJOIN(CHAR(10),TRUE,FILTER('SUMMARY DATA'!F:F,'SUMMARY DATA'!A:A=$A2055,'SUMMARY DATA'!C:C=$B2055)),
  IF(
    OR(
      ISNUMBER(SEARCH(""CDM CASH DEPOSIT"",$C2055)),
      ISNUMBER(SEARCH(""CASH DEPOSIT"",$C2055)),
      COUNTIF('SUMMARY D"&amp;"ATA'!D:D,$C2055)&lt;&gt;1
    ),
    """",
    IFERROR(TEXTJOIN(CHAR(10),TRUE,FILTER('SUMMARY DATA'!F:F,'SUMMARY DATA'!D:D=$C2055)),"""")
  )
)"),"")</f>
        <v/>
      </c>
      <c r="G2055" s="2" t="str">
        <f>IFERROR(__xludf.DUMMYFUNCTION("IFERROR(
  TEXTJOIN(CHAR(10),TRUE,FILTER('SUMMARY DATA'!G:G,'SUMMARY DATA'!A:A=$A2055,'SUMMARY DATA'!C:C=$B2055)),
  IF(
    OR(
      ISNUMBER(SEARCH(""CDM CASH DEPOSIT"",$C2055)),
      ISNUMBER(SEARCH(""CASH DEPOSIT"",$C2055)),
      COUNTIF('SUMMARY D"&amp;"ATA'!D:D,$C2055)&lt;&gt;1
    ),
    """",
    IFERROR(TEXTJOIN(CHAR(10),TRUE,FILTER('SUMMARY DATA'!G:G,'SUMMARY DATA'!D:D=$C2055)),"""")
  )
)"),"")</f>
        <v/>
      </c>
      <c r="H2055" s="6" t="str">
        <f>IFERROR(__xludf.DUMMYFUNCTION("IFERROR(
  TEXTJOIN(CHAR(10),TRUE,FILTER('SUMMARY DATA'!H:H,'SUMMARY DATA'!A:A=$A2055,'SUMMARY DATA'!C:C=$B2055)),
  IF(
    OR(
      ISNUMBER(SEARCH(""CDM CASH DEPOSIT"",$C2055)),
      ISNUMBER(SEARCH(""CASH DEPOSIT"",$C2055)),
      COUNTIF('SUMMARY D"&amp;"ATA'!D:D,$C2055)&lt;&gt;1
    ),
    """",
    IFERROR(TEXTJOIN(CHAR(10),TRUE,FILTER('SUMMARY DATA'!H:H,'SUMMARY DATA'!D:D=$C2055)),"""")
  )
)"),"")</f>
        <v/>
      </c>
      <c r="I2055" s="6" t="str">
        <f>IFERROR(__xludf.DUMMYFUNCTION("IF(H2055="""","""",
SUM(ARRAYFORMULA(VALUE(SPLIT(H2055,CHAR(10)))))
)"),"")</f>
        <v/>
      </c>
      <c r="J2055" s="2" t="str">
        <f>IFERROR(__xludf.DUMMYFUNCTION("IFERROR(
  TEXTJOIN(CHAR(10),TRUE,FILTER('SUMMARY DATA'!I:I,'SUMMARY DATA'!A:A=$A2055,'SUMMARY DATA'!C:C=$B2055)),
  IF(
    OR(
      ISNUMBER(SEARCH(""CDM CASH DEPOSIT"",$C2055)),
      ISNUMBER(SEARCH(""CASH DEPOSIT"",$C2055)),
      COUNTIF('SUMMARY D"&amp;"ATA'!D:D,$C2055)&lt;&gt;1
    ),
    """",
    IFERROR(TEXTJOIN(CHAR(10),TRUE,FILTER('SUMMARY DATA'!I:I,'SUMMARY DATA'!D:D=$C2055)),"""")
  )
)"),"")</f>
        <v/>
      </c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</row>
    <row r="2056" ht="15.75" customHeight="1" spans="1:27">
      <c r="A2056" s="2"/>
      <c r="B2056" s="2"/>
      <c r="C2056" s="2"/>
      <c r="D2056" s="6"/>
      <c r="E2056" s="4" t="str">
        <f>IFERROR(__xludf.DUMMYFUNCTION("IFERROR(
  TEXTJOIN(CHAR(10),TRUE,FILTER('SUMMARY DATA'!E:E,'SUMMARY DATA'!A:A=$A2056,'SUMMARY DATA'!C:C=$B2056)),
  IF(
    OR(
      ISNUMBER(SEARCH(""CDM CASH DEPOSIT"",$C2056)),
      ISNUMBER(SEARCH(""CASH DEPOSIT"",$C2056)),
      COUNTIF('SUMMARY D"&amp;"ATA'!D:D,$C2056)&lt;&gt;1
    ),
    """",
    IFERROR(TEXTJOIN(CHAR(10),TRUE,FILTER('SUMMARY DATA'!E:E,'SUMMARY DATA'!D:D=$C2056)),"""")
  )
)"),"")</f>
        <v/>
      </c>
      <c r="F2056" s="2" t="str">
        <f>IFERROR(__xludf.DUMMYFUNCTION("IFERROR(
  TEXTJOIN(CHAR(10),TRUE,FILTER('SUMMARY DATA'!F:F,'SUMMARY DATA'!A:A=$A2056,'SUMMARY DATA'!C:C=$B2056)),
  IF(
    OR(
      ISNUMBER(SEARCH(""CDM CASH DEPOSIT"",$C2056)),
      ISNUMBER(SEARCH(""CASH DEPOSIT"",$C2056)),
      COUNTIF('SUMMARY D"&amp;"ATA'!D:D,$C2056)&lt;&gt;1
    ),
    """",
    IFERROR(TEXTJOIN(CHAR(10),TRUE,FILTER('SUMMARY DATA'!F:F,'SUMMARY DATA'!D:D=$C2056)),"""")
  )
)"),"")</f>
        <v/>
      </c>
      <c r="G2056" s="2" t="str">
        <f>IFERROR(__xludf.DUMMYFUNCTION("IFERROR(
  TEXTJOIN(CHAR(10),TRUE,FILTER('SUMMARY DATA'!G:G,'SUMMARY DATA'!A:A=$A2056,'SUMMARY DATA'!C:C=$B2056)),
  IF(
    OR(
      ISNUMBER(SEARCH(""CDM CASH DEPOSIT"",$C2056)),
      ISNUMBER(SEARCH(""CASH DEPOSIT"",$C2056)),
      COUNTIF('SUMMARY D"&amp;"ATA'!D:D,$C2056)&lt;&gt;1
    ),
    """",
    IFERROR(TEXTJOIN(CHAR(10),TRUE,FILTER('SUMMARY DATA'!G:G,'SUMMARY DATA'!D:D=$C2056)),"""")
  )
)"),"")</f>
        <v/>
      </c>
      <c r="H2056" s="6" t="str">
        <f>IFERROR(__xludf.DUMMYFUNCTION("IFERROR(
  TEXTJOIN(CHAR(10),TRUE,FILTER('SUMMARY DATA'!H:H,'SUMMARY DATA'!A:A=$A2056,'SUMMARY DATA'!C:C=$B2056)),
  IF(
    OR(
      ISNUMBER(SEARCH(""CDM CASH DEPOSIT"",$C2056)),
      ISNUMBER(SEARCH(""CASH DEPOSIT"",$C2056)),
      COUNTIF('SUMMARY D"&amp;"ATA'!D:D,$C2056)&lt;&gt;1
    ),
    """",
    IFERROR(TEXTJOIN(CHAR(10),TRUE,FILTER('SUMMARY DATA'!H:H,'SUMMARY DATA'!D:D=$C2056)),"""")
  )
)"),"")</f>
        <v/>
      </c>
      <c r="I2056" s="6" t="str">
        <f>IFERROR(__xludf.DUMMYFUNCTION("IF(H2056="""","""",
SUM(ARRAYFORMULA(VALUE(SPLIT(H2056,CHAR(10)))))
)"),"")</f>
        <v/>
      </c>
      <c r="J2056" s="2" t="str">
        <f>IFERROR(__xludf.DUMMYFUNCTION("IFERROR(
  TEXTJOIN(CHAR(10),TRUE,FILTER('SUMMARY DATA'!I:I,'SUMMARY DATA'!A:A=$A2056,'SUMMARY DATA'!C:C=$B2056)),
  IF(
    OR(
      ISNUMBER(SEARCH(""CDM CASH DEPOSIT"",$C2056)),
      ISNUMBER(SEARCH(""CASH DEPOSIT"",$C2056)),
      COUNTIF('SUMMARY D"&amp;"ATA'!D:D,$C2056)&lt;&gt;1
    ),
    """",
    IFERROR(TEXTJOIN(CHAR(10),TRUE,FILTER('SUMMARY DATA'!I:I,'SUMMARY DATA'!D:D=$C2056)),"""")
  )
)"),"")</f>
        <v/>
      </c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</row>
    <row r="2057" ht="15.75" customHeight="1" spans="1:27">
      <c r="A2057" s="2"/>
      <c r="B2057" s="2"/>
      <c r="C2057" s="2"/>
      <c r="D2057" s="6"/>
      <c r="E2057" s="4" t="str">
        <f>IFERROR(__xludf.DUMMYFUNCTION("IFERROR(
  TEXTJOIN(CHAR(10),TRUE,FILTER('SUMMARY DATA'!E:E,'SUMMARY DATA'!A:A=$A2057,'SUMMARY DATA'!C:C=$B2057)),
  IF(
    OR(
      ISNUMBER(SEARCH(""CDM CASH DEPOSIT"",$C2057)),
      ISNUMBER(SEARCH(""CASH DEPOSIT"",$C2057)),
      COUNTIF('SUMMARY D"&amp;"ATA'!D:D,$C2057)&lt;&gt;1
    ),
    """",
    IFERROR(TEXTJOIN(CHAR(10),TRUE,FILTER('SUMMARY DATA'!E:E,'SUMMARY DATA'!D:D=$C2057)),"""")
  )
)"),"")</f>
        <v/>
      </c>
      <c r="F2057" s="2" t="str">
        <f>IFERROR(__xludf.DUMMYFUNCTION("IFERROR(
  TEXTJOIN(CHAR(10),TRUE,FILTER('SUMMARY DATA'!F:F,'SUMMARY DATA'!A:A=$A2057,'SUMMARY DATA'!C:C=$B2057)),
  IF(
    OR(
      ISNUMBER(SEARCH(""CDM CASH DEPOSIT"",$C2057)),
      ISNUMBER(SEARCH(""CASH DEPOSIT"",$C2057)),
      COUNTIF('SUMMARY D"&amp;"ATA'!D:D,$C2057)&lt;&gt;1
    ),
    """",
    IFERROR(TEXTJOIN(CHAR(10),TRUE,FILTER('SUMMARY DATA'!F:F,'SUMMARY DATA'!D:D=$C2057)),"""")
  )
)"),"")</f>
        <v/>
      </c>
      <c r="G2057" s="2" t="str">
        <f>IFERROR(__xludf.DUMMYFUNCTION("IFERROR(
  TEXTJOIN(CHAR(10),TRUE,FILTER('SUMMARY DATA'!G:G,'SUMMARY DATA'!A:A=$A2057,'SUMMARY DATA'!C:C=$B2057)),
  IF(
    OR(
      ISNUMBER(SEARCH(""CDM CASH DEPOSIT"",$C2057)),
      ISNUMBER(SEARCH(""CASH DEPOSIT"",$C2057)),
      COUNTIF('SUMMARY D"&amp;"ATA'!D:D,$C2057)&lt;&gt;1
    ),
    """",
    IFERROR(TEXTJOIN(CHAR(10),TRUE,FILTER('SUMMARY DATA'!G:G,'SUMMARY DATA'!D:D=$C2057)),"""")
  )
)"),"")</f>
        <v/>
      </c>
      <c r="H2057" s="6" t="str">
        <f>IFERROR(__xludf.DUMMYFUNCTION("IFERROR(
  TEXTJOIN(CHAR(10),TRUE,FILTER('SUMMARY DATA'!H:H,'SUMMARY DATA'!A:A=$A2057,'SUMMARY DATA'!C:C=$B2057)),
  IF(
    OR(
      ISNUMBER(SEARCH(""CDM CASH DEPOSIT"",$C2057)),
      ISNUMBER(SEARCH(""CASH DEPOSIT"",$C2057)),
      COUNTIF('SUMMARY D"&amp;"ATA'!D:D,$C2057)&lt;&gt;1
    ),
    """",
    IFERROR(TEXTJOIN(CHAR(10),TRUE,FILTER('SUMMARY DATA'!H:H,'SUMMARY DATA'!D:D=$C2057)),"""")
  )
)"),"")</f>
        <v/>
      </c>
      <c r="I2057" s="6" t="str">
        <f>IFERROR(__xludf.DUMMYFUNCTION("IF(H2057="""","""",
SUM(ARRAYFORMULA(VALUE(SPLIT(H2057,CHAR(10)))))
)"),"")</f>
        <v/>
      </c>
      <c r="J2057" s="2" t="str">
        <f>IFERROR(__xludf.DUMMYFUNCTION("IFERROR(
  TEXTJOIN(CHAR(10),TRUE,FILTER('SUMMARY DATA'!I:I,'SUMMARY DATA'!A:A=$A2057,'SUMMARY DATA'!C:C=$B2057)),
  IF(
    OR(
      ISNUMBER(SEARCH(""CDM CASH DEPOSIT"",$C2057)),
      ISNUMBER(SEARCH(""CASH DEPOSIT"",$C2057)),
      COUNTIF('SUMMARY D"&amp;"ATA'!D:D,$C2057)&lt;&gt;1
    ),
    """",
    IFERROR(TEXTJOIN(CHAR(10),TRUE,FILTER('SUMMARY DATA'!I:I,'SUMMARY DATA'!D:D=$C2057)),"""")
  )
)"),"")</f>
        <v/>
      </c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</row>
    <row r="2058" ht="15.75" customHeight="1" spans="1:27">
      <c r="A2058" s="2"/>
      <c r="B2058" s="2"/>
      <c r="C2058" s="2"/>
      <c r="D2058" s="6"/>
      <c r="E2058" s="4" t="str">
        <f>IFERROR(__xludf.DUMMYFUNCTION("IFERROR(
  TEXTJOIN(CHAR(10),TRUE,FILTER('SUMMARY DATA'!E:E,'SUMMARY DATA'!A:A=$A2058,'SUMMARY DATA'!C:C=$B2058)),
  IF(
    OR(
      ISNUMBER(SEARCH(""CDM CASH DEPOSIT"",$C2058)),
      ISNUMBER(SEARCH(""CASH DEPOSIT"",$C2058)),
      COUNTIF('SUMMARY D"&amp;"ATA'!D:D,$C2058)&lt;&gt;1
    ),
    """",
    IFERROR(TEXTJOIN(CHAR(10),TRUE,FILTER('SUMMARY DATA'!E:E,'SUMMARY DATA'!D:D=$C2058)),"""")
  )
)"),"")</f>
        <v/>
      </c>
      <c r="F2058" s="2" t="str">
        <f>IFERROR(__xludf.DUMMYFUNCTION("IFERROR(
  TEXTJOIN(CHAR(10),TRUE,FILTER('SUMMARY DATA'!F:F,'SUMMARY DATA'!A:A=$A2058,'SUMMARY DATA'!C:C=$B2058)),
  IF(
    OR(
      ISNUMBER(SEARCH(""CDM CASH DEPOSIT"",$C2058)),
      ISNUMBER(SEARCH(""CASH DEPOSIT"",$C2058)),
      COUNTIF('SUMMARY D"&amp;"ATA'!D:D,$C2058)&lt;&gt;1
    ),
    """",
    IFERROR(TEXTJOIN(CHAR(10),TRUE,FILTER('SUMMARY DATA'!F:F,'SUMMARY DATA'!D:D=$C2058)),"""")
  )
)"),"")</f>
        <v/>
      </c>
      <c r="G2058" s="2" t="str">
        <f>IFERROR(__xludf.DUMMYFUNCTION("IFERROR(
  TEXTJOIN(CHAR(10),TRUE,FILTER('SUMMARY DATA'!G:G,'SUMMARY DATA'!A:A=$A2058,'SUMMARY DATA'!C:C=$B2058)),
  IF(
    OR(
      ISNUMBER(SEARCH(""CDM CASH DEPOSIT"",$C2058)),
      ISNUMBER(SEARCH(""CASH DEPOSIT"",$C2058)),
      COUNTIF('SUMMARY D"&amp;"ATA'!D:D,$C2058)&lt;&gt;1
    ),
    """",
    IFERROR(TEXTJOIN(CHAR(10),TRUE,FILTER('SUMMARY DATA'!G:G,'SUMMARY DATA'!D:D=$C2058)),"""")
  )
)"),"")</f>
        <v/>
      </c>
      <c r="H2058" s="6" t="str">
        <f>IFERROR(__xludf.DUMMYFUNCTION("IFERROR(
  TEXTJOIN(CHAR(10),TRUE,FILTER('SUMMARY DATA'!H:H,'SUMMARY DATA'!A:A=$A2058,'SUMMARY DATA'!C:C=$B2058)),
  IF(
    OR(
      ISNUMBER(SEARCH(""CDM CASH DEPOSIT"",$C2058)),
      ISNUMBER(SEARCH(""CASH DEPOSIT"",$C2058)),
      COUNTIF('SUMMARY D"&amp;"ATA'!D:D,$C2058)&lt;&gt;1
    ),
    """",
    IFERROR(TEXTJOIN(CHAR(10),TRUE,FILTER('SUMMARY DATA'!H:H,'SUMMARY DATA'!D:D=$C2058)),"""")
  )
)"),"")</f>
        <v/>
      </c>
      <c r="I2058" s="6" t="str">
        <f>IFERROR(__xludf.DUMMYFUNCTION("IF(H2058="""","""",
SUM(ARRAYFORMULA(VALUE(SPLIT(H2058,CHAR(10)))))
)"),"")</f>
        <v/>
      </c>
      <c r="J2058" s="2" t="str">
        <f>IFERROR(__xludf.DUMMYFUNCTION("IFERROR(
  TEXTJOIN(CHAR(10),TRUE,FILTER('SUMMARY DATA'!I:I,'SUMMARY DATA'!A:A=$A2058,'SUMMARY DATA'!C:C=$B2058)),
  IF(
    OR(
      ISNUMBER(SEARCH(""CDM CASH DEPOSIT"",$C2058)),
      ISNUMBER(SEARCH(""CASH DEPOSIT"",$C2058)),
      COUNTIF('SUMMARY D"&amp;"ATA'!D:D,$C2058)&lt;&gt;1
    ),
    """",
    IFERROR(TEXTJOIN(CHAR(10),TRUE,FILTER('SUMMARY DATA'!I:I,'SUMMARY DATA'!D:D=$C2058)),"""")
  )
)"),"")</f>
        <v/>
      </c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</row>
    <row r="2059" ht="15.75" customHeight="1" spans="1:27">
      <c r="A2059" s="2"/>
      <c r="B2059" s="2"/>
      <c r="C2059" s="2"/>
      <c r="D2059" s="6"/>
      <c r="E2059" s="4" t="str">
        <f>IFERROR(__xludf.DUMMYFUNCTION("IFERROR(
  TEXTJOIN(CHAR(10),TRUE,FILTER('SUMMARY DATA'!E:E,'SUMMARY DATA'!A:A=$A2059,'SUMMARY DATA'!C:C=$B2059)),
  IF(
    OR(
      ISNUMBER(SEARCH(""CDM CASH DEPOSIT"",$C2059)),
      ISNUMBER(SEARCH(""CASH DEPOSIT"",$C2059)),
      COUNTIF('SUMMARY D"&amp;"ATA'!D:D,$C2059)&lt;&gt;1
    ),
    """",
    IFERROR(TEXTJOIN(CHAR(10),TRUE,FILTER('SUMMARY DATA'!E:E,'SUMMARY DATA'!D:D=$C2059)),"""")
  )
)"),"")</f>
        <v/>
      </c>
      <c r="F2059" s="2" t="str">
        <f>IFERROR(__xludf.DUMMYFUNCTION("IFERROR(
  TEXTJOIN(CHAR(10),TRUE,FILTER('SUMMARY DATA'!F:F,'SUMMARY DATA'!A:A=$A2059,'SUMMARY DATA'!C:C=$B2059)),
  IF(
    OR(
      ISNUMBER(SEARCH(""CDM CASH DEPOSIT"",$C2059)),
      ISNUMBER(SEARCH(""CASH DEPOSIT"",$C2059)),
      COUNTIF('SUMMARY D"&amp;"ATA'!D:D,$C2059)&lt;&gt;1
    ),
    """",
    IFERROR(TEXTJOIN(CHAR(10),TRUE,FILTER('SUMMARY DATA'!F:F,'SUMMARY DATA'!D:D=$C2059)),"""")
  )
)"),"")</f>
        <v/>
      </c>
      <c r="G2059" s="2" t="str">
        <f>IFERROR(__xludf.DUMMYFUNCTION("IFERROR(
  TEXTJOIN(CHAR(10),TRUE,FILTER('SUMMARY DATA'!G:G,'SUMMARY DATA'!A:A=$A2059,'SUMMARY DATA'!C:C=$B2059)),
  IF(
    OR(
      ISNUMBER(SEARCH(""CDM CASH DEPOSIT"",$C2059)),
      ISNUMBER(SEARCH(""CASH DEPOSIT"",$C2059)),
      COUNTIF('SUMMARY D"&amp;"ATA'!D:D,$C2059)&lt;&gt;1
    ),
    """",
    IFERROR(TEXTJOIN(CHAR(10),TRUE,FILTER('SUMMARY DATA'!G:G,'SUMMARY DATA'!D:D=$C2059)),"""")
  )
)"),"")</f>
        <v/>
      </c>
      <c r="H2059" s="6" t="str">
        <f>IFERROR(__xludf.DUMMYFUNCTION("IFERROR(
  TEXTJOIN(CHAR(10),TRUE,FILTER('SUMMARY DATA'!H:H,'SUMMARY DATA'!A:A=$A2059,'SUMMARY DATA'!C:C=$B2059)),
  IF(
    OR(
      ISNUMBER(SEARCH(""CDM CASH DEPOSIT"",$C2059)),
      ISNUMBER(SEARCH(""CASH DEPOSIT"",$C2059)),
      COUNTIF('SUMMARY D"&amp;"ATA'!D:D,$C2059)&lt;&gt;1
    ),
    """",
    IFERROR(TEXTJOIN(CHAR(10),TRUE,FILTER('SUMMARY DATA'!H:H,'SUMMARY DATA'!D:D=$C2059)),"""")
  )
)"),"")</f>
        <v/>
      </c>
      <c r="I2059" s="6" t="str">
        <f>IFERROR(__xludf.DUMMYFUNCTION("IF(H2059="""","""",
SUM(ARRAYFORMULA(VALUE(SPLIT(H2059,CHAR(10)))))
)"),"")</f>
        <v/>
      </c>
      <c r="J2059" s="2" t="str">
        <f>IFERROR(__xludf.DUMMYFUNCTION("IFERROR(
  TEXTJOIN(CHAR(10),TRUE,FILTER('SUMMARY DATA'!I:I,'SUMMARY DATA'!A:A=$A2059,'SUMMARY DATA'!C:C=$B2059)),
  IF(
    OR(
      ISNUMBER(SEARCH(""CDM CASH DEPOSIT"",$C2059)),
      ISNUMBER(SEARCH(""CASH DEPOSIT"",$C2059)),
      COUNTIF('SUMMARY D"&amp;"ATA'!D:D,$C2059)&lt;&gt;1
    ),
    """",
    IFERROR(TEXTJOIN(CHAR(10),TRUE,FILTER('SUMMARY DATA'!I:I,'SUMMARY DATA'!D:D=$C2059)),"""")
  )
)"),"")</f>
        <v/>
      </c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</row>
    <row r="2060" ht="15.75" customHeight="1" spans="1:27">
      <c r="A2060" s="2"/>
      <c r="B2060" s="2"/>
      <c r="C2060" s="2"/>
      <c r="D2060" s="6"/>
      <c r="E2060" s="4" t="str">
        <f>IFERROR(__xludf.DUMMYFUNCTION("IFERROR(
  TEXTJOIN(CHAR(10),TRUE,FILTER('SUMMARY DATA'!E:E,'SUMMARY DATA'!A:A=$A2060,'SUMMARY DATA'!C:C=$B2060)),
  IF(
    OR(
      ISNUMBER(SEARCH(""CDM CASH DEPOSIT"",$C2060)),
      ISNUMBER(SEARCH(""CASH DEPOSIT"",$C2060)),
      COUNTIF('SUMMARY D"&amp;"ATA'!D:D,$C2060)&lt;&gt;1
    ),
    """",
    IFERROR(TEXTJOIN(CHAR(10),TRUE,FILTER('SUMMARY DATA'!E:E,'SUMMARY DATA'!D:D=$C2060)),"""")
  )
)"),"")</f>
        <v/>
      </c>
      <c r="F2060" s="2" t="str">
        <f>IFERROR(__xludf.DUMMYFUNCTION("IFERROR(
  TEXTJOIN(CHAR(10),TRUE,FILTER('SUMMARY DATA'!F:F,'SUMMARY DATA'!A:A=$A2060,'SUMMARY DATA'!C:C=$B2060)),
  IF(
    OR(
      ISNUMBER(SEARCH(""CDM CASH DEPOSIT"",$C2060)),
      ISNUMBER(SEARCH(""CASH DEPOSIT"",$C2060)),
      COUNTIF('SUMMARY D"&amp;"ATA'!D:D,$C2060)&lt;&gt;1
    ),
    """",
    IFERROR(TEXTJOIN(CHAR(10),TRUE,FILTER('SUMMARY DATA'!F:F,'SUMMARY DATA'!D:D=$C2060)),"""")
  )
)"),"")</f>
        <v/>
      </c>
      <c r="G2060" s="2" t="str">
        <f>IFERROR(__xludf.DUMMYFUNCTION("IFERROR(
  TEXTJOIN(CHAR(10),TRUE,FILTER('SUMMARY DATA'!G:G,'SUMMARY DATA'!A:A=$A2060,'SUMMARY DATA'!C:C=$B2060)),
  IF(
    OR(
      ISNUMBER(SEARCH(""CDM CASH DEPOSIT"",$C2060)),
      ISNUMBER(SEARCH(""CASH DEPOSIT"",$C2060)),
      COUNTIF('SUMMARY D"&amp;"ATA'!D:D,$C2060)&lt;&gt;1
    ),
    """",
    IFERROR(TEXTJOIN(CHAR(10),TRUE,FILTER('SUMMARY DATA'!G:G,'SUMMARY DATA'!D:D=$C2060)),"""")
  )
)"),"")</f>
        <v/>
      </c>
      <c r="H2060" s="6" t="str">
        <f>IFERROR(__xludf.DUMMYFUNCTION("IFERROR(
  TEXTJOIN(CHAR(10),TRUE,FILTER('SUMMARY DATA'!H:H,'SUMMARY DATA'!A:A=$A2060,'SUMMARY DATA'!C:C=$B2060)),
  IF(
    OR(
      ISNUMBER(SEARCH(""CDM CASH DEPOSIT"",$C2060)),
      ISNUMBER(SEARCH(""CASH DEPOSIT"",$C2060)),
      COUNTIF('SUMMARY D"&amp;"ATA'!D:D,$C2060)&lt;&gt;1
    ),
    """",
    IFERROR(TEXTJOIN(CHAR(10),TRUE,FILTER('SUMMARY DATA'!H:H,'SUMMARY DATA'!D:D=$C2060)),"""")
  )
)"),"")</f>
        <v/>
      </c>
      <c r="I2060" s="6" t="str">
        <f>IFERROR(__xludf.DUMMYFUNCTION("IF(H2060="""","""",
SUM(ARRAYFORMULA(VALUE(SPLIT(H2060,CHAR(10)))))
)"),"")</f>
        <v/>
      </c>
      <c r="J2060" s="2" t="str">
        <f>IFERROR(__xludf.DUMMYFUNCTION("IFERROR(
  TEXTJOIN(CHAR(10),TRUE,FILTER('SUMMARY DATA'!I:I,'SUMMARY DATA'!A:A=$A2060,'SUMMARY DATA'!C:C=$B2060)),
  IF(
    OR(
      ISNUMBER(SEARCH(""CDM CASH DEPOSIT"",$C2060)),
      ISNUMBER(SEARCH(""CASH DEPOSIT"",$C2060)),
      COUNTIF('SUMMARY D"&amp;"ATA'!D:D,$C2060)&lt;&gt;1
    ),
    """",
    IFERROR(TEXTJOIN(CHAR(10),TRUE,FILTER('SUMMARY DATA'!I:I,'SUMMARY DATA'!D:D=$C2060)),"""")
  )
)"),"")</f>
        <v/>
      </c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</row>
    <row r="2061" ht="15.75" customHeight="1" spans="1:27">
      <c r="A2061" s="2"/>
      <c r="B2061" s="2"/>
      <c r="C2061" s="2"/>
      <c r="D2061" s="6"/>
      <c r="E2061" s="4" t="str">
        <f>IFERROR(__xludf.DUMMYFUNCTION("IFERROR(
  TEXTJOIN(CHAR(10),TRUE,FILTER('SUMMARY DATA'!E:E,'SUMMARY DATA'!A:A=$A2061,'SUMMARY DATA'!C:C=$B2061)),
  IF(
    OR(
      ISNUMBER(SEARCH(""CDM CASH DEPOSIT"",$C2061)),
      ISNUMBER(SEARCH(""CASH DEPOSIT"",$C2061)),
      COUNTIF('SUMMARY D"&amp;"ATA'!D:D,$C2061)&lt;&gt;1
    ),
    """",
    IFERROR(TEXTJOIN(CHAR(10),TRUE,FILTER('SUMMARY DATA'!E:E,'SUMMARY DATA'!D:D=$C2061)),"""")
  )
)"),"")</f>
        <v/>
      </c>
      <c r="F2061" s="2" t="str">
        <f>IFERROR(__xludf.DUMMYFUNCTION("IFERROR(
  TEXTJOIN(CHAR(10),TRUE,FILTER('SUMMARY DATA'!F:F,'SUMMARY DATA'!A:A=$A2061,'SUMMARY DATA'!C:C=$B2061)),
  IF(
    OR(
      ISNUMBER(SEARCH(""CDM CASH DEPOSIT"",$C2061)),
      ISNUMBER(SEARCH(""CASH DEPOSIT"",$C2061)),
      COUNTIF('SUMMARY D"&amp;"ATA'!D:D,$C2061)&lt;&gt;1
    ),
    """",
    IFERROR(TEXTJOIN(CHAR(10),TRUE,FILTER('SUMMARY DATA'!F:F,'SUMMARY DATA'!D:D=$C2061)),"""")
  )
)"),"")</f>
        <v/>
      </c>
      <c r="G2061" s="2" t="str">
        <f>IFERROR(__xludf.DUMMYFUNCTION("IFERROR(
  TEXTJOIN(CHAR(10),TRUE,FILTER('SUMMARY DATA'!G:G,'SUMMARY DATA'!A:A=$A2061,'SUMMARY DATA'!C:C=$B2061)),
  IF(
    OR(
      ISNUMBER(SEARCH(""CDM CASH DEPOSIT"",$C2061)),
      ISNUMBER(SEARCH(""CASH DEPOSIT"",$C2061)),
      COUNTIF('SUMMARY D"&amp;"ATA'!D:D,$C2061)&lt;&gt;1
    ),
    """",
    IFERROR(TEXTJOIN(CHAR(10),TRUE,FILTER('SUMMARY DATA'!G:G,'SUMMARY DATA'!D:D=$C2061)),"""")
  )
)"),"")</f>
        <v/>
      </c>
      <c r="H2061" s="6" t="str">
        <f>IFERROR(__xludf.DUMMYFUNCTION("IFERROR(
  TEXTJOIN(CHAR(10),TRUE,FILTER('SUMMARY DATA'!H:H,'SUMMARY DATA'!A:A=$A2061,'SUMMARY DATA'!C:C=$B2061)),
  IF(
    OR(
      ISNUMBER(SEARCH(""CDM CASH DEPOSIT"",$C2061)),
      ISNUMBER(SEARCH(""CASH DEPOSIT"",$C2061)),
      COUNTIF('SUMMARY D"&amp;"ATA'!D:D,$C2061)&lt;&gt;1
    ),
    """",
    IFERROR(TEXTJOIN(CHAR(10),TRUE,FILTER('SUMMARY DATA'!H:H,'SUMMARY DATA'!D:D=$C2061)),"""")
  )
)"),"")</f>
        <v/>
      </c>
      <c r="I2061" s="6" t="str">
        <f>IFERROR(__xludf.DUMMYFUNCTION("IF(H2061="""","""",
SUM(ARRAYFORMULA(VALUE(SPLIT(H2061,CHAR(10)))))
)"),"")</f>
        <v/>
      </c>
      <c r="J2061" s="2" t="str">
        <f>IFERROR(__xludf.DUMMYFUNCTION("IFERROR(
  TEXTJOIN(CHAR(10),TRUE,FILTER('SUMMARY DATA'!I:I,'SUMMARY DATA'!A:A=$A2061,'SUMMARY DATA'!C:C=$B2061)),
  IF(
    OR(
      ISNUMBER(SEARCH(""CDM CASH DEPOSIT"",$C2061)),
      ISNUMBER(SEARCH(""CASH DEPOSIT"",$C2061)),
      COUNTIF('SUMMARY D"&amp;"ATA'!D:D,$C2061)&lt;&gt;1
    ),
    """",
    IFERROR(TEXTJOIN(CHAR(10),TRUE,FILTER('SUMMARY DATA'!I:I,'SUMMARY DATA'!D:D=$C2061)),"""")
  )
)"),"")</f>
        <v/>
      </c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</row>
    <row r="2062" ht="15.75" customHeight="1" spans="1:27">
      <c r="A2062" s="2"/>
      <c r="B2062" s="2"/>
      <c r="C2062" s="2"/>
      <c r="D2062" s="6"/>
      <c r="E2062" s="4" t="str">
        <f>IFERROR(__xludf.DUMMYFUNCTION("IFERROR(
  TEXTJOIN(CHAR(10),TRUE,FILTER('SUMMARY DATA'!E:E,'SUMMARY DATA'!A:A=$A2062,'SUMMARY DATA'!C:C=$B2062)),
  IF(
    OR(
      ISNUMBER(SEARCH(""CDM CASH DEPOSIT"",$C2062)),
      ISNUMBER(SEARCH(""CASH DEPOSIT"",$C2062)),
      COUNTIF('SUMMARY D"&amp;"ATA'!D:D,$C2062)&lt;&gt;1
    ),
    """",
    IFERROR(TEXTJOIN(CHAR(10),TRUE,FILTER('SUMMARY DATA'!E:E,'SUMMARY DATA'!D:D=$C2062)),"""")
  )
)"),"")</f>
        <v/>
      </c>
      <c r="F2062" s="2" t="str">
        <f>IFERROR(__xludf.DUMMYFUNCTION("IFERROR(
  TEXTJOIN(CHAR(10),TRUE,FILTER('SUMMARY DATA'!F:F,'SUMMARY DATA'!A:A=$A2062,'SUMMARY DATA'!C:C=$B2062)),
  IF(
    OR(
      ISNUMBER(SEARCH(""CDM CASH DEPOSIT"",$C2062)),
      ISNUMBER(SEARCH(""CASH DEPOSIT"",$C2062)),
      COUNTIF('SUMMARY D"&amp;"ATA'!D:D,$C2062)&lt;&gt;1
    ),
    """",
    IFERROR(TEXTJOIN(CHAR(10),TRUE,FILTER('SUMMARY DATA'!F:F,'SUMMARY DATA'!D:D=$C2062)),"""")
  )
)"),"")</f>
        <v/>
      </c>
      <c r="G2062" s="2" t="str">
        <f>IFERROR(__xludf.DUMMYFUNCTION("IFERROR(
  TEXTJOIN(CHAR(10),TRUE,FILTER('SUMMARY DATA'!G:G,'SUMMARY DATA'!A:A=$A2062,'SUMMARY DATA'!C:C=$B2062)),
  IF(
    OR(
      ISNUMBER(SEARCH(""CDM CASH DEPOSIT"",$C2062)),
      ISNUMBER(SEARCH(""CASH DEPOSIT"",$C2062)),
      COUNTIF('SUMMARY D"&amp;"ATA'!D:D,$C2062)&lt;&gt;1
    ),
    """",
    IFERROR(TEXTJOIN(CHAR(10),TRUE,FILTER('SUMMARY DATA'!G:G,'SUMMARY DATA'!D:D=$C2062)),"""")
  )
)"),"")</f>
        <v/>
      </c>
      <c r="H2062" s="6" t="str">
        <f>IFERROR(__xludf.DUMMYFUNCTION("IFERROR(
  TEXTJOIN(CHAR(10),TRUE,FILTER('SUMMARY DATA'!H:H,'SUMMARY DATA'!A:A=$A2062,'SUMMARY DATA'!C:C=$B2062)),
  IF(
    OR(
      ISNUMBER(SEARCH(""CDM CASH DEPOSIT"",$C2062)),
      ISNUMBER(SEARCH(""CASH DEPOSIT"",$C2062)),
      COUNTIF('SUMMARY D"&amp;"ATA'!D:D,$C2062)&lt;&gt;1
    ),
    """",
    IFERROR(TEXTJOIN(CHAR(10),TRUE,FILTER('SUMMARY DATA'!H:H,'SUMMARY DATA'!D:D=$C2062)),"""")
  )
)"),"")</f>
        <v/>
      </c>
      <c r="I2062" s="6" t="str">
        <f>IFERROR(__xludf.DUMMYFUNCTION("IF(H2062="""","""",
SUM(ARRAYFORMULA(VALUE(SPLIT(H2062,CHAR(10)))))
)"),"")</f>
        <v/>
      </c>
      <c r="J2062" s="2" t="str">
        <f>IFERROR(__xludf.DUMMYFUNCTION("IFERROR(
  TEXTJOIN(CHAR(10),TRUE,FILTER('SUMMARY DATA'!I:I,'SUMMARY DATA'!A:A=$A2062,'SUMMARY DATA'!C:C=$B2062)),
  IF(
    OR(
      ISNUMBER(SEARCH(""CDM CASH DEPOSIT"",$C2062)),
      ISNUMBER(SEARCH(""CASH DEPOSIT"",$C2062)),
      COUNTIF('SUMMARY D"&amp;"ATA'!D:D,$C2062)&lt;&gt;1
    ),
    """",
    IFERROR(TEXTJOIN(CHAR(10),TRUE,FILTER('SUMMARY DATA'!I:I,'SUMMARY DATA'!D:D=$C2062)),"""")
  )
)"),"")</f>
        <v/>
      </c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</row>
    <row r="2063" ht="15.75" customHeight="1" spans="1:27">
      <c r="A2063" s="2"/>
      <c r="B2063" s="2"/>
      <c r="C2063" s="2"/>
      <c r="D2063" s="6"/>
      <c r="E2063" s="4" t="str">
        <f>IFERROR(__xludf.DUMMYFUNCTION("IFERROR(
  TEXTJOIN(CHAR(10),TRUE,FILTER('SUMMARY DATA'!E:E,'SUMMARY DATA'!A:A=$A2063,'SUMMARY DATA'!C:C=$B2063)),
  IF(
    OR(
      ISNUMBER(SEARCH(""CDM CASH DEPOSIT"",$C2063)),
      ISNUMBER(SEARCH(""CASH DEPOSIT"",$C2063)),
      COUNTIF('SUMMARY D"&amp;"ATA'!D:D,$C2063)&lt;&gt;1
    ),
    """",
    IFERROR(TEXTJOIN(CHAR(10),TRUE,FILTER('SUMMARY DATA'!E:E,'SUMMARY DATA'!D:D=$C2063)),"""")
  )
)"),"")</f>
        <v/>
      </c>
      <c r="F2063" s="2" t="str">
        <f>IFERROR(__xludf.DUMMYFUNCTION("IFERROR(
  TEXTJOIN(CHAR(10),TRUE,FILTER('SUMMARY DATA'!F:F,'SUMMARY DATA'!A:A=$A2063,'SUMMARY DATA'!C:C=$B2063)),
  IF(
    OR(
      ISNUMBER(SEARCH(""CDM CASH DEPOSIT"",$C2063)),
      ISNUMBER(SEARCH(""CASH DEPOSIT"",$C2063)),
      COUNTIF('SUMMARY D"&amp;"ATA'!D:D,$C2063)&lt;&gt;1
    ),
    """",
    IFERROR(TEXTJOIN(CHAR(10),TRUE,FILTER('SUMMARY DATA'!F:F,'SUMMARY DATA'!D:D=$C2063)),"""")
  )
)"),"")</f>
        <v/>
      </c>
      <c r="G2063" s="2" t="str">
        <f>IFERROR(__xludf.DUMMYFUNCTION("IFERROR(
  TEXTJOIN(CHAR(10),TRUE,FILTER('SUMMARY DATA'!G:G,'SUMMARY DATA'!A:A=$A2063,'SUMMARY DATA'!C:C=$B2063)),
  IF(
    OR(
      ISNUMBER(SEARCH(""CDM CASH DEPOSIT"",$C2063)),
      ISNUMBER(SEARCH(""CASH DEPOSIT"",$C2063)),
      COUNTIF('SUMMARY D"&amp;"ATA'!D:D,$C2063)&lt;&gt;1
    ),
    """",
    IFERROR(TEXTJOIN(CHAR(10),TRUE,FILTER('SUMMARY DATA'!G:G,'SUMMARY DATA'!D:D=$C2063)),"""")
  )
)"),"")</f>
        <v/>
      </c>
      <c r="H2063" s="6" t="str">
        <f>IFERROR(__xludf.DUMMYFUNCTION("IFERROR(
  TEXTJOIN(CHAR(10),TRUE,FILTER('SUMMARY DATA'!H:H,'SUMMARY DATA'!A:A=$A2063,'SUMMARY DATA'!C:C=$B2063)),
  IF(
    OR(
      ISNUMBER(SEARCH(""CDM CASH DEPOSIT"",$C2063)),
      ISNUMBER(SEARCH(""CASH DEPOSIT"",$C2063)),
      COUNTIF('SUMMARY D"&amp;"ATA'!D:D,$C2063)&lt;&gt;1
    ),
    """",
    IFERROR(TEXTJOIN(CHAR(10),TRUE,FILTER('SUMMARY DATA'!H:H,'SUMMARY DATA'!D:D=$C2063)),"""")
  )
)"),"")</f>
        <v/>
      </c>
      <c r="I2063" s="6" t="str">
        <f>IFERROR(__xludf.DUMMYFUNCTION("IF(H2063="""","""",
SUM(ARRAYFORMULA(VALUE(SPLIT(H2063,CHAR(10)))))
)"),"")</f>
        <v/>
      </c>
      <c r="J2063" s="2" t="str">
        <f>IFERROR(__xludf.DUMMYFUNCTION("IFERROR(
  TEXTJOIN(CHAR(10),TRUE,FILTER('SUMMARY DATA'!I:I,'SUMMARY DATA'!A:A=$A2063,'SUMMARY DATA'!C:C=$B2063)),
  IF(
    OR(
      ISNUMBER(SEARCH(""CDM CASH DEPOSIT"",$C2063)),
      ISNUMBER(SEARCH(""CASH DEPOSIT"",$C2063)),
      COUNTIF('SUMMARY D"&amp;"ATA'!D:D,$C2063)&lt;&gt;1
    ),
    """",
    IFERROR(TEXTJOIN(CHAR(10),TRUE,FILTER('SUMMARY DATA'!I:I,'SUMMARY DATA'!D:D=$C2063)),"""")
  )
)"),"")</f>
        <v/>
      </c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</row>
    <row r="2064" ht="15.75" customHeight="1" spans="1:27">
      <c r="A2064" s="2"/>
      <c r="B2064" s="2"/>
      <c r="C2064" s="2"/>
      <c r="D2064" s="6"/>
      <c r="E2064" s="4" t="str">
        <f>IFERROR(__xludf.DUMMYFUNCTION("IFERROR(
  TEXTJOIN(CHAR(10),TRUE,FILTER('SUMMARY DATA'!E:E,'SUMMARY DATA'!A:A=$A2064,'SUMMARY DATA'!C:C=$B2064)),
  IF(
    OR(
      ISNUMBER(SEARCH(""CDM CASH DEPOSIT"",$C2064)),
      ISNUMBER(SEARCH(""CASH DEPOSIT"",$C2064)),
      COUNTIF('SUMMARY D"&amp;"ATA'!D:D,$C2064)&lt;&gt;1
    ),
    """",
    IFERROR(TEXTJOIN(CHAR(10),TRUE,FILTER('SUMMARY DATA'!E:E,'SUMMARY DATA'!D:D=$C2064)),"""")
  )
)"),"")</f>
        <v/>
      </c>
      <c r="F2064" s="2" t="str">
        <f>IFERROR(__xludf.DUMMYFUNCTION("IFERROR(
  TEXTJOIN(CHAR(10),TRUE,FILTER('SUMMARY DATA'!F:F,'SUMMARY DATA'!A:A=$A2064,'SUMMARY DATA'!C:C=$B2064)),
  IF(
    OR(
      ISNUMBER(SEARCH(""CDM CASH DEPOSIT"",$C2064)),
      ISNUMBER(SEARCH(""CASH DEPOSIT"",$C2064)),
      COUNTIF('SUMMARY D"&amp;"ATA'!D:D,$C2064)&lt;&gt;1
    ),
    """",
    IFERROR(TEXTJOIN(CHAR(10),TRUE,FILTER('SUMMARY DATA'!F:F,'SUMMARY DATA'!D:D=$C2064)),"""")
  )
)"),"")</f>
        <v/>
      </c>
      <c r="G2064" s="2" t="str">
        <f>IFERROR(__xludf.DUMMYFUNCTION("IFERROR(
  TEXTJOIN(CHAR(10),TRUE,FILTER('SUMMARY DATA'!G:G,'SUMMARY DATA'!A:A=$A2064,'SUMMARY DATA'!C:C=$B2064)),
  IF(
    OR(
      ISNUMBER(SEARCH(""CDM CASH DEPOSIT"",$C2064)),
      ISNUMBER(SEARCH(""CASH DEPOSIT"",$C2064)),
      COUNTIF('SUMMARY D"&amp;"ATA'!D:D,$C2064)&lt;&gt;1
    ),
    """",
    IFERROR(TEXTJOIN(CHAR(10),TRUE,FILTER('SUMMARY DATA'!G:G,'SUMMARY DATA'!D:D=$C2064)),"""")
  )
)"),"")</f>
        <v/>
      </c>
      <c r="H2064" s="6" t="str">
        <f>IFERROR(__xludf.DUMMYFUNCTION("IFERROR(
  TEXTJOIN(CHAR(10),TRUE,FILTER('SUMMARY DATA'!H:H,'SUMMARY DATA'!A:A=$A2064,'SUMMARY DATA'!C:C=$B2064)),
  IF(
    OR(
      ISNUMBER(SEARCH(""CDM CASH DEPOSIT"",$C2064)),
      ISNUMBER(SEARCH(""CASH DEPOSIT"",$C2064)),
      COUNTIF('SUMMARY D"&amp;"ATA'!D:D,$C2064)&lt;&gt;1
    ),
    """",
    IFERROR(TEXTJOIN(CHAR(10),TRUE,FILTER('SUMMARY DATA'!H:H,'SUMMARY DATA'!D:D=$C2064)),"""")
  )
)"),"")</f>
        <v/>
      </c>
      <c r="I2064" s="6" t="str">
        <f>IFERROR(__xludf.DUMMYFUNCTION("IF(H2064="""","""",
SUM(ARRAYFORMULA(VALUE(SPLIT(H2064,CHAR(10)))))
)"),"")</f>
        <v/>
      </c>
      <c r="J2064" s="2" t="str">
        <f>IFERROR(__xludf.DUMMYFUNCTION("IFERROR(
  TEXTJOIN(CHAR(10),TRUE,FILTER('SUMMARY DATA'!I:I,'SUMMARY DATA'!A:A=$A2064,'SUMMARY DATA'!C:C=$B2064)),
  IF(
    OR(
      ISNUMBER(SEARCH(""CDM CASH DEPOSIT"",$C2064)),
      ISNUMBER(SEARCH(""CASH DEPOSIT"",$C2064)),
      COUNTIF('SUMMARY D"&amp;"ATA'!D:D,$C2064)&lt;&gt;1
    ),
    """",
    IFERROR(TEXTJOIN(CHAR(10),TRUE,FILTER('SUMMARY DATA'!I:I,'SUMMARY DATA'!D:D=$C2064)),"""")
  )
)"),"")</f>
        <v/>
      </c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</row>
    <row r="2065" ht="15.75" customHeight="1" spans="1:27">
      <c r="A2065" s="2"/>
      <c r="B2065" s="2"/>
      <c r="C2065" s="2"/>
      <c r="D2065" s="6"/>
      <c r="E2065" s="4" t="str">
        <f>IFERROR(__xludf.DUMMYFUNCTION("IFERROR(
  TEXTJOIN(CHAR(10),TRUE,FILTER('SUMMARY DATA'!E:E,'SUMMARY DATA'!A:A=$A2065,'SUMMARY DATA'!C:C=$B2065)),
  IF(
    OR(
      ISNUMBER(SEARCH(""CDM CASH DEPOSIT"",$C2065)),
      ISNUMBER(SEARCH(""CASH DEPOSIT"",$C2065)),
      COUNTIF('SUMMARY D"&amp;"ATA'!D:D,$C2065)&lt;&gt;1
    ),
    """",
    IFERROR(TEXTJOIN(CHAR(10),TRUE,FILTER('SUMMARY DATA'!E:E,'SUMMARY DATA'!D:D=$C2065)),"""")
  )
)"),"")</f>
        <v/>
      </c>
      <c r="F2065" s="2" t="str">
        <f>IFERROR(__xludf.DUMMYFUNCTION("IFERROR(
  TEXTJOIN(CHAR(10),TRUE,FILTER('SUMMARY DATA'!F:F,'SUMMARY DATA'!A:A=$A2065,'SUMMARY DATA'!C:C=$B2065)),
  IF(
    OR(
      ISNUMBER(SEARCH(""CDM CASH DEPOSIT"",$C2065)),
      ISNUMBER(SEARCH(""CASH DEPOSIT"",$C2065)),
      COUNTIF('SUMMARY D"&amp;"ATA'!D:D,$C2065)&lt;&gt;1
    ),
    """",
    IFERROR(TEXTJOIN(CHAR(10),TRUE,FILTER('SUMMARY DATA'!F:F,'SUMMARY DATA'!D:D=$C2065)),"""")
  )
)"),"")</f>
        <v/>
      </c>
      <c r="G2065" s="2" t="str">
        <f>IFERROR(__xludf.DUMMYFUNCTION("IFERROR(
  TEXTJOIN(CHAR(10),TRUE,FILTER('SUMMARY DATA'!G:G,'SUMMARY DATA'!A:A=$A2065,'SUMMARY DATA'!C:C=$B2065)),
  IF(
    OR(
      ISNUMBER(SEARCH(""CDM CASH DEPOSIT"",$C2065)),
      ISNUMBER(SEARCH(""CASH DEPOSIT"",$C2065)),
      COUNTIF('SUMMARY D"&amp;"ATA'!D:D,$C2065)&lt;&gt;1
    ),
    """",
    IFERROR(TEXTJOIN(CHAR(10),TRUE,FILTER('SUMMARY DATA'!G:G,'SUMMARY DATA'!D:D=$C2065)),"""")
  )
)"),"")</f>
        <v/>
      </c>
      <c r="H2065" s="6" t="str">
        <f>IFERROR(__xludf.DUMMYFUNCTION("IFERROR(
  TEXTJOIN(CHAR(10),TRUE,FILTER('SUMMARY DATA'!H:H,'SUMMARY DATA'!A:A=$A2065,'SUMMARY DATA'!C:C=$B2065)),
  IF(
    OR(
      ISNUMBER(SEARCH(""CDM CASH DEPOSIT"",$C2065)),
      ISNUMBER(SEARCH(""CASH DEPOSIT"",$C2065)),
      COUNTIF('SUMMARY D"&amp;"ATA'!D:D,$C2065)&lt;&gt;1
    ),
    """",
    IFERROR(TEXTJOIN(CHAR(10),TRUE,FILTER('SUMMARY DATA'!H:H,'SUMMARY DATA'!D:D=$C2065)),"""")
  )
)"),"")</f>
        <v/>
      </c>
      <c r="I2065" s="6" t="str">
        <f>IFERROR(__xludf.DUMMYFUNCTION("IF(H2065="""","""",
SUM(ARRAYFORMULA(VALUE(SPLIT(H2065,CHAR(10)))))
)"),"")</f>
        <v/>
      </c>
      <c r="J2065" s="2" t="str">
        <f>IFERROR(__xludf.DUMMYFUNCTION("IFERROR(
  TEXTJOIN(CHAR(10),TRUE,FILTER('SUMMARY DATA'!I:I,'SUMMARY DATA'!A:A=$A2065,'SUMMARY DATA'!C:C=$B2065)),
  IF(
    OR(
      ISNUMBER(SEARCH(""CDM CASH DEPOSIT"",$C2065)),
      ISNUMBER(SEARCH(""CASH DEPOSIT"",$C2065)),
      COUNTIF('SUMMARY D"&amp;"ATA'!D:D,$C2065)&lt;&gt;1
    ),
    """",
    IFERROR(TEXTJOIN(CHAR(10),TRUE,FILTER('SUMMARY DATA'!I:I,'SUMMARY DATA'!D:D=$C2065)),"""")
  )
)"),"")</f>
        <v/>
      </c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</row>
    <row r="2066" ht="15.75" customHeight="1" spans="1:27">
      <c r="A2066" s="2"/>
      <c r="B2066" s="2"/>
      <c r="C2066" s="2"/>
      <c r="D2066" s="6"/>
      <c r="E2066" s="4" t="str">
        <f>IFERROR(__xludf.DUMMYFUNCTION("IFERROR(
  TEXTJOIN(CHAR(10),TRUE,FILTER('SUMMARY DATA'!E:E,'SUMMARY DATA'!A:A=$A2066,'SUMMARY DATA'!C:C=$B2066)),
  IF(
    OR(
      ISNUMBER(SEARCH(""CDM CASH DEPOSIT"",$C2066)),
      ISNUMBER(SEARCH(""CASH DEPOSIT"",$C2066)),
      COUNTIF('SUMMARY D"&amp;"ATA'!D:D,$C2066)&lt;&gt;1
    ),
    """",
    IFERROR(TEXTJOIN(CHAR(10),TRUE,FILTER('SUMMARY DATA'!E:E,'SUMMARY DATA'!D:D=$C2066)),"""")
  )
)"),"")</f>
        <v/>
      </c>
      <c r="F2066" s="2" t="str">
        <f>IFERROR(__xludf.DUMMYFUNCTION("IFERROR(
  TEXTJOIN(CHAR(10),TRUE,FILTER('SUMMARY DATA'!F:F,'SUMMARY DATA'!A:A=$A2066,'SUMMARY DATA'!C:C=$B2066)),
  IF(
    OR(
      ISNUMBER(SEARCH(""CDM CASH DEPOSIT"",$C2066)),
      ISNUMBER(SEARCH(""CASH DEPOSIT"",$C2066)),
      COUNTIF('SUMMARY D"&amp;"ATA'!D:D,$C2066)&lt;&gt;1
    ),
    """",
    IFERROR(TEXTJOIN(CHAR(10),TRUE,FILTER('SUMMARY DATA'!F:F,'SUMMARY DATA'!D:D=$C2066)),"""")
  )
)"),"")</f>
        <v/>
      </c>
      <c r="G2066" s="2" t="str">
        <f>IFERROR(__xludf.DUMMYFUNCTION("IFERROR(
  TEXTJOIN(CHAR(10),TRUE,FILTER('SUMMARY DATA'!G:G,'SUMMARY DATA'!A:A=$A2066,'SUMMARY DATA'!C:C=$B2066)),
  IF(
    OR(
      ISNUMBER(SEARCH(""CDM CASH DEPOSIT"",$C2066)),
      ISNUMBER(SEARCH(""CASH DEPOSIT"",$C2066)),
      COUNTIF('SUMMARY D"&amp;"ATA'!D:D,$C2066)&lt;&gt;1
    ),
    """",
    IFERROR(TEXTJOIN(CHAR(10),TRUE,FILTER('SUMMARY DATA'!G:G,'SUMMARY DATA'!D:D=$C2066)),"""")
  )
)"),"")</f>
        <v/>
      </c>
      <c r="H2066" s="6" t="str">
        <f>IFERROR(__xludf.DUMMYFUNCTION("IFERROR(
  TEXTJOIN(CHAR(10),TRUE,FILTER('SUMMARY DATA'!H:H,'SUMMARY DATA'!A:A=$A2066,'SUMMARY DATA'!C:C=$B2066)),
  IF(
    OR(
      ISNUMBER(SEARCH(""CDM CASH DEPOSIT"",$C2066)),
      ISNUMBER(SEARCH(""CASH DEPOSIT"",$C2066)),
      COUNTIF('SUMMARY D"&amp;"ATA'!D:D,$C2066)&lt;&gt;1
    ),
    """",
    IFERROR(TEXTJOIN(CHAR(10),TRUE,FILTER('SUMMARY DATA'!H:H,'SUMMARY DATA'!D:D=$C2066)),"""")
  )
)"),"")</f>
        <v/>
      </c>
      <c r="I2066" s="6" t="str">
        <f>IFERROR(__xludf.DUMMYFUNCTION("IF(H2066="""","""",
SUM(ARRAYFORMULA(VALUE(SPLIT(H2066,CHAR(10)))))
)"),"")</f>
        <v/>
      </c>
      <c r="J2066" s="2" t="str">
        <f>IFERROR(__xludf.DUMMYFUNCTION("IFERROR(
  TEXTJOIN(CHAR(10),TRUE,FILTER('SUMMARY DATA'!I:I,'SUMMARY DATA'!A:A=$A2066,'SUMMARY DATA'!C:C=$B2066)),
  IF(
    OR(
      ISNUMBER(SEARCH(""CDM CASH DEPOSIT"",$C2066)),
      ISNUMBER(SEARCH(""CASH DEPOSIT"",$C2066)),
      COUNTIF('SUMMARY D"&amp;"ATA'!D:D,$C2066)&lt;&gt;1
    ),
    """",
    IFERROR(TEXTJOIN(CHAR(10),TRUE,FILTER('SUMMARY DATA'!I:I,'SUMMARY DATA'!D:D=$C2066)),"""")
  )
)"),"")</f>
        <v/>
      </c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</row>
    <row r="2067" ht="15.75" customHeight="1" spans="1:27">
      <c r="A2067" s="2"/>
      <c r="B2067" s="2"/>
      <c r="C2067" s="2"/>
      <c r="D2067" s="6"/>
      <c r="E2067" s="4" t="str">
        <f>IFERROR(__xludf.DUMMYFUNCTION("IFERROR(
  TEXTJOIN(CHAR(10),TRUE,FILTER('SUMMARY DATA'!E:E,'SUMMARY DATA'!A:A=$A2067,'SUMMARY DATA'!C:C=$B2067)),
  IF(
    OR(
      ISNUMBER(SEARCH(""CDM CASH DEPOSIT"",$C2067)),
      ISNUMBER(SEARCH(""CASH DEPOSIT"",$C2067)),
      COUNTIF('SUMMARY D"&amp;"ATA'!D:D,$C2067)&lt;&gt;1
    ),
    """",
    IFERROR(TEXTJOIN(CHAR(10),TRUE,FILTER('SUMMARY DATA'!E:E,'SUMMARY DATA'!D:D=$C2067)),"""")
  )
)"),"")</f>
        <v/>
      </c>
      <c r="F2067" s="2" t="str">
        <f>IFERROR(__xludf.DUMMYFUNCTION("IFERROR(
  TEXTJOIN(CHAR(10),TRUE,FILTER('SUMMARY DATA'!F:F,'SUMMARY DATA'!A:A=$A2067,'SUMMARY DATA'!C:C=$B2067)),
  IF(
    OR(
      ISNUMBER(SEARCH(""CDM CASH DEPOSIT"",$C2067)),
      ISNUMBER(SEARCH(""CASH DEPOSIT"",$C2067)),
      COUNTIF('SUMMARY D"&amp;"ATA'!D:D,$C2067)&lt;&gt;1
    ),
    """",
    IFERROR(TEXTJOIN(CHAR(10),TRUE,FILTER('SUMMARY DATA'!F:F,'SUMMARY DATA'!D:D=$C2067)),"""")
  )
)"),"")</f>
        <v/>
      </c>
      <c r="G2067" s="2" t="str">
        <f>IFERROR(__xludf.DUMMYFUNCTION("IFERROR(
  TEXTJOIN(CHAR(10),TRUE,FILTER('SUMMARY DATA'!G:G,'SUMMARY DATA'!A:A=$A2067,'SUMMARY DATA'!C:C=$B2067)),
  IF(
    OR(
      ISNUMBER(SEARCH(""CDM CASH DEPOSIT"",$C2067)),
      ISNUMBER(SEARCH(""CASH DEPOSIT"",$C2067)),
      COUNTIF('SUMMARY D"&amp;"ATA'!D:D,$C2067)&lt;&gt;1
    ),
    """",
    IFERROR(TEXTJOIN(CHAR(10),TRUE,FILTER('SUMMARY DATA'!G:G,'SUMMARY DATA'!D:D=$C2067)),"""")
  )
)"),"")</f>
        <v/>
      </c>
      <c r="H2067" s="6" t="str">
        <f>IFERROR(__xludf.DUMMYFUNCTION("IFERROR(
  TEXTJOIN(CHAR(10),TRUE,FILTER('SUMMARY DATA'!H:H,'SUMMARY DATA'!A:A=$A2067,'SUMMARY DATA'!C:C=$B2067)),
  IF(
    OR(
      ISNUMBER(SEARCH(""CDM CASH DEPOSIT"",$C2067)),
      ISNUMBER(SEARCH(""CASH DEPOSIT"",$C2067)),
      COUNTIF('SUMMARY D"&amp;"ATA'!D:D,$C2067)&lt;&gt;1
    ),
    """",
    IFERROR(TEXTJOIN(CHAR(10),TRUE,FILTER('SUMMARY DATA'!H:H,'SUMMARY DATA'!D:D=$C2067)),"""")
  )
)"),"")</f>
        <v/>
      </c>
      <c r="I2067" s="6" t="str">
        <f>IFERROR(__xludf.DUMMYFUNCTION("IF(H2067="""","""",
SUM(ARRAYFORMULA(VALUE(SPLIT(H2067,CHAR(10)))))
)"),"")</f>
        <v/>
      </c>
      <c r="J2067" s="2" t="str">
        <f>IFERROR(__xludf.DUMMYFUNCTION("IFERROR(
  TEXTJOIN(CHAR(10),TRUE,FILTER('SUMMARY DATA'!I:I,'SUMMARY DATA'!A:A=$A2067,'SUMMARY DATA'!C:C=$B2067)),
  IF(
    OR(
      ISNUMBER(SEARCH(""CDM CASH DEPOSIT"",$C2067)),
      ISNUMBER(SEARCH(""CASH DEPOSIT"",$C2067)),
      COUNTIF('SUMMARY D"&amp;"ATA'!D:D,$C2067)&lt;&gt;1
    ),
    """",
    IFERROR(TEXTJOIN(CHAR(10),TRUE,FILTER('SUMMARY DATA'!I:I,'SUMMARY DATA'!D:D=$C2067)),"""")
  )
)"),"")</f>
        <v/>
      </c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</row>
    <row r="2068" ht="15.75" customHeight="1" spans="1:27">
      <c r="A2068" s="2"/>
      <c r="B2068" s="2"/>
      <c r="C2068" s="2"/>
      <c r="D2068" s="6"/>
      <c r="E2068" s="4" t="str">
        <f>IFERROR(__xludf.DUMMYFUNCTION("IFERROR(
  TEXTJOIN(CHAR(10),TRUE,FILTER('SUMMARY DATA'!E:E,'SUMMARY DATA'!A:A=$A2068,'SUMMARY DATA'!C:C=$B2068)),
  IF(
    OR(
      ISNUMBER(SEARCH(""CDM CASH DEPOSIT"",$C2068)),
      ISNUMBER(SEARCH(""CASH DEPOSIT"",$C2068)),
      COUNTIF('SUMMARY D"&amp;"ATA'!D:D,$C2068)&lt;&gt;1
    ),
    """",
    IFERROR(TEXTJOIN(CHAR(10),TRUE,FILTER('SUMMARY DATA'!E:E,'SUMMARY DATA'!D:D=$C2068)),"""")
  )
)"),"")</f>
        <v/>
      </c>
      <c r="F2068" s="2" t="str">
        <f>IFERROR(__xludf.DUMMYFUNCTION("IFERROR(
  TEXTJOIN(CHAR(10),TRUE,FILTER('SUMMARY DATA'!F:F,'SUMMARY DATA'!A:A=$A2068,'SUMMARY DATA'!C:C=$B2068)),
  IF(
    OR(
      ISNUMBER(SEARCH(""CDM CASH DEPOSIT"",$C2068)),
      ISNUMBER(SEARCH(""CASH DEPOSIT"",$C2068)),
      COUNTIF('SUMMARY D"&amp;"ATA'!D:D,$C2068)&lt;&gt;1
    ),
    """",
    IFERROR(TEXTJOIN(CHAR(10),TRUE,FILTER('SUMMARY DATA'!F:F,'SUMMARY DATA'!D:D=$C2068)),"""")
  )
)"),"")</f>
        <v/>
      </c>
      <c r="G2068" s="2" t="str">
        <f>IFERROR(__xludf.DUMMYFUNCTION("IFERROR(
  TEXTJOIN(CHAR(10),TRUE,FILTER('SUMMARY DATA'!G:G,'SUMMARY DATA'!A:A=$A2068,'SUMMARY DATA'!C:C=$B2068)),
  IF(
    OR(
      ISNUMBER(SEARCH(""CDM CASH DEPOSIT"",$C2068)),
      ISNUMBER(SEARCH(""CASH DEPOSIT"",$C2068)),
      COUNTIF('SUMMARY D"&amp;"ATA'!D:D,$C2068)&lt;&gt;1
    ),
    """",
    IFERROR(TEXTJOIN(CHAR(10),TRUE,FILTER('SUMMARY DATA'!G:G,'SUMMARY DATA'!D:D=$C2068)),"""")
  )
)"),"")</f>
        <v/>
      </c>
      <c r="H2068" s="6" t="str">
        <f>IFERROR(__xludf.DUMMYFUNCTION("IFERROR(
  TEXTJOIN(CHAR(10),TRUE,FILTER('SUMMARY DATA'!H:H,'SUMMARY DATA'!A:A=$A2068,'SUMMARY DATA'!C:C=$B2068)),
  IF(
    OR(
      ISNUMBER(SEARCH(""CDM CASH DEPOSIT"",$C2068)),
      ISNUMBER(SEARCH(""CASH DEPOSIT"",$C2068)),
      COUNTIF('SUMMARY D"&amp;"ATA'!D:D,$C2068)&lt;&gt;1
    ),
    """",
    IFERROR(TEXTJOIN(CHAR(10),TRUE,FILTER('SUMMARY DATA'!H:H,'SUMMARY DATA'!D:D=$C2068)),"""")
  )
)"),"")</f>
        <v/>
      </c>
      <c r="I2068" s="6" t="str">
        <f>IFERROR(__xludf.DUMMYFUNCTION("IF(H2068="""","""",
SUM(ARRAYFORMULA(VALUE(SPLIT(H2068,CHAR(10)))))
)"),"")</f>
        <v/>
      </c>
      <c r="J2068" s="2" t="str">
        <f>IFERROR(__xludf.DUMMYFUNCTION("IFERROR(
  TEXTJOIN(CHAR(10),TRUE,FILTER('SUMMARY DATA'!I:I,'SUMMARY DATA'!A:A=$A2068,'SUMMARY DATA'!C:C=$B2068)),
  IF(
    OR(
      ISNUMBER(SEARCH(""CDM CASH DEPOSIT"",$C2068)),
      ISNUMBER(SEARCH(""CASH DEPOSIT"",$C2068)),
      COUNTIF('SUMMARY D"&amp;"ATA'!D:D,$C2068)&lt;&gt;1
    ),
    """",
    IFERROR(TEXTJOIN(CHAR(10),TRUE,FILTER('SUMMARY DATA'!I:I,'SUMMARY DATA'!D:D=$C2068)),"""")
  )
)"),"")</f>
        <v/>
      </c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</row>
    <row r="2069" ht="15.75" customHeight="1" spans="1:27">
      <c r="A2069" s="2"/>
      <c r="B2069" s="2"/>
      <c r="C2069" s="2"/>
      <c r="D2069" s="6"/>
      <c r="E2069" s="4" t="str">
        <f>IFERROR(__xludf.DUMMYFUNCTION("IFERROR(
  TEXTJOIN(CHAR(10),TRUE,FILTER('SUMMARY DATA'!E:E,'SUMMARY DATA'!A:A=$A2069,'SUMMARY DATA'!C:C=$B2069)),
  IF(
    OR(
      ISNUMBER(SEARCH(""CDM CASH DEPOSIT"",$C2069)),
      ISNUMBER(SEARCH(""CASH DEPOSIT"",$C2069)),
      COUNTIF('SUMMARY D"&amp;"ATA'!D:D,$C2069)&lt;&gt;1
    ),
    """",
    IFERROR(TEXTJOIN(CHAR(10),TRUE,FILTER('SUMMARY DATA'!E:E,'SUMMARY DATA'!D:D=$C2069)),"""")
  )
)"),"")</f>
        <v/>
      </c>
      <c r="F2069" s="2" t="str">
        <f>IFERROR(__xludf.DUMMYFUNCTION("IFERROR(
  TEXTJOIN(CHAR(10),TRUE,FILTER('SUMMARY DATA'!F:F,'SUMMARY DATA'!A:A=$A2069,'SUMMARY DATA'!C:C=$B2069)),
  IF(
    OR(
      ISNUMBER(SEARCH(""CDM CASH DEPOSIT"",$C2069)),
      ISNUMBER(SEARCH(""CASH DEPOSIT"",$C2069)),
      COUNTIF('SUMMARY D"&amp;"ATA'!D:D,$C2069)&lt;&gt;1
    ),
    """",
    IFERROR(TEXTJOIN(CHAR(10),TRUE,FILTER('SUMMARY DATA'!F:F,'SUMMARY DATA'!D:D=$C2069)),"""")
  )
)"),"")</f>
        <v/>
      </c>
      <c r="G2069" s="2" t="str">
        <f>IFERROR(__xludf.DUMMYFUNCTION("IFERROR(
  TEXTJOIN(CHAR(10),TRUE,FILTER('SUMMARY DATA'!G:G,'SUMMARY DATA'!A:A=$A2069,'SUMMARY DATA'!C:C=$B2069)),
  IF(
    OR(
      ISNUMBER(SEARCH(""CDM CASH DEPOSIT"",$C2069)),
      ISNUMBER(SEARCH(""CASH DEPOSIT"",$C2069)),
      COUNTIF('SUMMARY D"&amp;"ATA'!D:D,$C2069)&lt;&gt;1
    ),
    """",
    IFERROR(TEXTJOIN(CHAR(10),TRUE,FILTER('SUMMARY DATA'!G:G,'SUMMARY DATA'!D:D=$C2069)),"""")
  )
)"),"")</f>
        <v/>
      </c>
      <c r="H2069" s="6" t="str">
        <f>IFERROR(__xludf.DUMMYFUNCTION("IFERROR(
  TEXTJOIN(CHAR(10),TRUE,FILTER('SUMMARY DATA'!H:H,'SUMMARY DATA'!A:A=$A2069,'SUMMARY DATA'!C:C=$B2069)),
  IF(
    OR(
      ISNUMBER(SEARCH(""CDM CASH DEPOSIT"",$C2069)),
      ISNUMBER(SEARCH(""CASH DEPOSIT"",$C2069)),
      COUNTIF('SUMMARY D"&amp;"ATA'!D:D,$C2069)&lt;&gt;1
    ),
    """",
    IFERROR(TEXTJOIN(CHAR(10),TRUE,FILTER('SUMMARY DATA'!H:H,'SUMMARY DATA'!D:D=$C2069)),"""")
  )
)"),"")</f>
        <v/>
      </c>
      <c r="I2069" s="6" t="str">
        <f>IFERROR(__xludf.DUMMYFUNCTION("IF(H2069="""","""",
SUM(ARRAYFORMULA(VALUE(SPLIT(H2069,CHAR(10)))))
)"),"")</f>
        <v/>
      </c>
      <c r="J2069" s="2" t="str">
        <f>IFERROR(__xludf.DUMMYFUNCTION("IFERROR(
  TEXTJOIN(CHAR(10),TRUE,FILTER('SUMMARY DATA'!I:I,'SUMMARY DATA'!A:A=$A2069,'SUMMARY DATA'!C:C=$B2069)),
  IF(
    OR(
      ISNUMBER(SEARCH(""CDM CASH DEPOSIT"",$C2069)),
      ISNUMBER(SEARCH(""CASH DEPOSIT"",$C2069)),
      COUNTIF('SUMMARY D"&amp;"ATA'!D:D,$C2069)&lt;&gt;1
    ),
    """",
    IFERROR(TEXTJOIN(CHAR(10),TRUE,FILTER('SUMMARY DATA'!I:I,'SUMMARY DATA'!D:D=$C2069)),"""")
  )
)"),"")</f>
        <v/>
      </c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</row>
    <row r="2070" ht="15.75" customHeight="1" spans="1:27">
      <c r="A2070" s="2"/>
      <c r="B2070" s="2"/>
      <c r="C2070" s="2"/>
      <c r="D2070" s="6"/>
      <c r="E2070" s="4" t="str">
        <f>IFERROR(__xludf.DUMMYFUNCTION("IFERROR(
  TEXTJOIN(CHAR(10),TRUE,FILTER('SUMMARY DATA'!E:E,'SUMMARY DATA'!A:A=$A2070,'SUMMARY DATA'!C:C=$B2070)),
  IF(
    OR(
      ISNUMBER(SEARCH(""CDM CASH DEPOSIT"",$C2070)),
      ISNUMBER(SEARCH(""CASH DEPOSIT"",$C2070)),
      COUNTIF('SUMMARY D"&amp;"ATA'!D:D,$C2070)&lt;&gt;1
    ),
    """",
    IFERROR(TEXTJOIN(CHAR(10),TRUE,FILTER('SUMMARY DATA'!E:E,'SUMMARY DATA'!D:D=$C2070)),"""")
  )
)"),"")</f>
        <v/>
      </c>
      <c r="F2070" s="2" t="str">
        <f>IFERROR(__xludf.DUMMYFUNCTION("IFERROR(
  TEXTJOIN(CHAR(10),TRUE,FILTER('SUMMARY DATA'!F:F,'SUMMARY DATA'!A:A=$A2070,'SUMMARY DATA'!C:C=$B2070)),
  IF(
    OR(
      ISNUMBER(SEARCH(""CDM CASH DEPOSIT"",$C2070)),
      ISNUMBER(SEARCH(""CASH DEPOSIT"",$C2070)),
      COUNTIF('SUMMARY D"&amp;"ATA'!D:D,$C2070)&lt;&gt;1
    ),
    """",
    IFERROR(TEXTJOIN(CHAR(10),TRUE,FILTER('SUMMARY DATA'!F:F,'SUMMARY DATA'!D:D=$C2070)),"""")
  )
)"),"")</f>
        <v/>
      </c>
      <c r="G2070" s="2" t="str">
        <f>IFERROR(__xludf.DUMMYFUNCTION("IFERROR(
  TEXTJOIN(CHAR(10),TRUE,FILTER('SUMMARY DATA'!G:G,'SUMMARY DATA'!A:A=$A2070,'SUMMARY DATA'!C:C=$B2070)),
  IF(
    OR(
      ISNUMBER(SEARCH(""CDM CASH DEPOSIT"",$C2070)),
      ISNUMBER(SEARCH(""CASH DEPOSIT"",$C2070)),
      COUNTIF('SUMMARY D"&amp;"ATA'!D:D,$C2070)&lt;&gt;1
    ),
    """",
    IFERROR(TEXTJOIN(CHAR(10),TRUE,FILTER('SUMMARY DATA'!G:G,'SUMMARY DATA'!D:D=$C2070)),"""")
  )
)"),"")</f>
        <v/>
      </c>
      <c r="H2070" s="6" t="str">
        <f>IFERROR(__xludf.DUMMYFUNCTION("IFERROR(
  TEXTJOIN(CHAR(10),TRUE,FILTER('SUMMARY DATA'!H:H,'SUMMARY DATA'!A:A=$A2070,'SUMMARY DATA'!C:C=$B2070)),
  IF(
    OR(
      ISNUMBER(SEARCH(""CDM CASH DEPOSIT"",$C2070)),
      ISNUMBER(SEARCH(""CASH DEPOSIT"",$C2070)),
      COUNTIF('SUMMARY D"&amp;"ATA'!D:D,$C2070)&lt;&gt;1
    ),
    """",
    IFERROR(TEXTJOIN(CHAR(10),TRUE,FILTER('SUMMARY DATA'!H:H,'SUMMARY DATA'!D:D=$C2070)),"""")
  )
)"),"")</f>
        <v/>
      </c>
      <c r="I2070" s="6" t="str">
        <f>IFERROR(__xludf.DUMMYFUNCTION("IF(H2070="""","""",
SUM(ARRAYFORMULA(VALUE(SPLIT(H2070,CHAR(10)))))
)"),"")</f>
        <v/>
      </c>
      <c r="J2070" s="2" t="str">
        <f>IFERROR(__xludf.DUMMYFUNCTION("IFERROR(
  TEXTJOIN(CHAR(10),TRUE,FILTER('SUMMARY DATA'!I:I,'SUMMARY DATA'!A:A=$A2070,'SUMMARY DATA'!C:C=$B2070)),
  IF(
    OR(
      ISNUMBER(SEARCH(""CDM CASH DEPOSIT"",$C2070)),
      ISNUMBER(SEARCH(""CASH DEPOSIT"",$C2070)),
      COUNTIF('SUMMARY D"&amp;"ATA'!D:D,$C2070)&lt;&gt;1
    ),
    """",
    IFERROR(TEXTJOIN(CHAR(10),TRUE,FILTER('SUMMARY DATA'!I:I,'SUMMARY DATA'!D:D=$C2070)),"""")
  )
)"),"")</f>
        <v/>
      </c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</row>
    <row r="2071" ht="15.75" customHeight="1" spans="1:27">
      <c r="A2071" s="2"/>
      <c r="B2071" s="2"/>
      <c r="C2071" s="2"/>
      <c r="D2071" s="6"/>
      <c r="E2071" s="4" t="str">
        <f>IFERROR(__xludf.DUMMYFUNCTION("IFERROR(
  TEXTJOIN(CHAR(10),TRUE,FILTER('SUMMARY DATA'!E:E,'SUMMARY DATA'!A:A=$A2071,'SUMMARY DATA'!C:C=$B2071)),
  IF(
    OR(
      ISNUMBER(SEARCH(""CDM CASH DEPOSIT"",$C2071)),
      ISNUMBER(SEARCH(""CASH DEPOSIT"",$C2071)),
      COUNTIF('SUMMARY D"&amp;"ATA'!D:D,$C2071)&lt;&gt;1
    ),
    """",
    IFERROR(TEXTJOIN(CHAR(10),TRUE,FILTER('SUMMARY DATA'!E:E,'SUMMARY DATA'!D:D=$C2071)),"""")
  )
)"),"")</f>
        <v/>
      </c>
      <c r="F2071" s="2" t="str">
        <f>IFERROR(__xludf.DUMMYFUNCTION("IFERROR(
  TEXTJOIN(CHAR(10),TRUE,FILTER('SUMMARY DATA'!F:F,'SUMMARY DATA'!A:A=$A2071,'SUMMARY DATA'!C:C=$B2071)),
  IF(
    OR(
      ISNUMBER(SEARCH(""CDM CASH DEPOSIT"",$C2071)),
      ISNUMBER(SEARCH(""CASH DEPOSIT"",$C2071)),
      COUNTIF('SUMMARY D"&amp;"ATA'!D:D,$C2071)&lt;&gt;1
    ),
    """",
    IFERROR(TEXTJOIN(CHAR(10),TRUE,FILTER('SUMMARY DATA'!F:F,'SUMMARY DATA'!D:D=$C2071)),"""")
  )
)"),"")</f>
        <v/>
      </c>
      <c r="G2071" s="2" t="str">
        <f>IFERROR(__xludf.DUMMYFUNCTION("IFERROR(
  TEXTJOIN(CHAR(10),TRUE,FILTER('SUMMARY DATA'!G:G,'SUMMARY DATA'!A:A=$A2071,'SUMMARY DATA'!C:C=$B2071)),
  IF(
    OR(
      ISNUMBER(SEARCH(""CDM CASH DEPOSIT"",$C2071)),
      ISNUMBER(SEARCH(""CASH DEPOSIT"",$C2071)),
      COUNTIF('SUMMARY D"&amp;"ATA'!D:D,$C2071)&lt;&gt;1
    ),
    """",
    IFERROR(TEXTJOIN(CHAR(10),TRUE,FILTER('SUMMARY DATA'!G:G,'SUMMARY DATA'!D:D=$C2071)),"""")
  )
)"),"")</f>
        <v/>
      </c>
      <c r="H2071" s="6" t="str">
        <f>IFERROR(__xludf.DUMMYFUNCTION("IFERROR(
  TEXTJOIN(CHAR(10),TRUE,FILTER('SUMMARY DATA'!H:H,'SUMMARY DATA'!A:A=$A2071,'SUMMARY DATA'!C:C=$B2071)),
  IF(
    OR(
      ISNUMBER(SEARCH(""CDM CASH DEPOSIT"",$C2071)),
      ISNUMBER(SEARCH(""CASH DEPOSIT"",$C2071)),
      COUNTIF('SUMMARY D"&amp;"ATA'!D:D,$C2071)&lt;&gt;1
    ),
    """",
    IFERROR(TEXTJOIN(CHAR(10),TRUE,FILTER('SUMMARY DATA'!H:H,'SUMMARY DATA'!D:D=$C2071)),"""")
  )
)"),"")</f>
        <v/>
      </c>
      <c r="I2071" s="6" t="str">
        <f>IFERROR(__xludf.DUMMYFUNCTION("IF(H2071="""","""",
SUM(ARRAYFORMULA(VALUE(SPLIT(H2071,CHAR(10)))))
)"),"")</f>
        <v/>
      </c>
      <c r="J2071" s="2" t="str">
        <f>IFERROR(__xludf.DUMMYFUNCTION("IFERROR(
  TEXTJOIN(CHAR(10),TRUE,FILTER('SUMMARY DATA'!I:I,'SUMMARY DATA'!A:A=$A2071,'SUMMARY DATA'!C:C=$B2071)),
  IF(
    OR(
      ISNUMBER(SEARCH(""CDM CASH DEPOSIT"",$C2071)),
      ISNUMBER(SEARCH(""CASH DEPOSIT"",$C2071)),
      COUNTIF('SUMMARY D"&amp;"ATA'!D:D,$C2071)&lt;&gt;1
    ),
    """",
    IFERROR(TEXTJOIN(CHAR(10),TRUE,FILTER('SUMMARY DATA'!I:I,'SUMMARY DATA'!D:D=$C2071)),"""")
  )
)"),"")</f>
        <v/>
      </c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</row>
    <row r="2072" ht="15.75" customHeight="1" spans="1:27">
      <c r="A2072" s="2"/>
      <c r="B2072" s="2"/>
      <c r="C2072" s="2"/>
      <c r="D2072" s="6"/>
      <c r="E2072" s="4" t="str">
        <f>IFERROR(__xludf.DUMMYFUNCTION("IFERROR(
  TEXTJOIN(CHAR(10),TRUE,FILTER('SUMMARY DATA'!E:E,'SUMMARY DATA'!A:A=$A2072,'SUMMARY DATA'!C:C=$B2072)),
  IF(
    OR(
      ISNUMBER(SEARCH(""CDM CASH DEPOSIT"",$C2072)),
      ISNUMBER(SEARCH(""CASH DEPOSIT"",$C2072)),
      COUNTIF('SUMMARY D"&amp;"ATA'!D:D,$C2072)&lt;&gt;1
    ),
    """",
    IFERROR(TEXTJOIN(CHAR(10),TRUE,FILTER('SUMMARY DATA'!E:E,'SUMMARY DATA'!D:D=$C2072)),"""")
  )
)"),"")</f>
        <v/>
      </c>
      <c r="F2072" s="2" t="str">
        <f>IFERROR(__xludf.DUMMYFUNCTION("IFERROR(
  TEXTJOIN(CHAR(10),TRUE,FILTER('SUMMARY DATA'!F:F,'SUMMARY DATA'!A:A=$A2072,'SUMMARY DATA'!C:C=$B2072)),
  IF(
    OR(
      ISNUMBER(SEARCH(""CDM CASH DEPOSIT"",$C2072)),
      ISNUMBER(SEARCH(""CASH DEPOSIT"",$C2072)),
      COUNTIF('SUMMARY D"&amp;"ATA'!D:D,$C2072)&lt;&gt;1
    ),
    """",
    IFERROR(TEXTJOIN(CHAR(10),TRUE,FILTER('SUMMARY DATA'!F:F,'SUMMARY DATA'!D:D=$C2072)),"""")
  )
)"),"")</f>
        <v/>
      </c>
      <c r="G2072" s="2" t="str">
        <f>IFERROR(__xludf.DUMMYFUNCTION("IFERROR(
  TEXTJOIN(CHAR(10),TRUE,FILTER('SUMMARY DATA'!G:G,'SUMMARY DATA'!A:A=$A2072,'SUMMARY DATA'!C:C=$B2072)),
  IF(
    OR(
      ISNUMBER(SEARCH(""CDM CASH DEPOSIT"",$C2072)),
      ISNUMBER(SEARCH(""CASH DEPOSIT"",$C2072)),
      COUNTIF('SUMMARY D"&amp;"ATA'!D:D,$C2072)&lt;&gt;1
    ),
    """",
    IFERROR(TEXTJOIN(CHAR(10),TRUE,FILTER('SUMMARY DATA'!G:G,'SUMMARY DATA'!D:D=$C2072)),"""")
  )
)"),"")</f>
        <v/>
      </c>
      <c r="H2072" s="6" t="str">
        <f>IFERROR(__xludf.DUMMYFUNCTION("IFERROR(
  TEXTJOIN(CHAR(10),TRUE,FILTER('SUMMARY DATA'!H:H,'SUMMARY DATA'!A:A=$A2072,'SUMMARY DATA'!C:C=$B2072)),
  IF(
    OR(
      ISNUMBER(SEARCH(""CDM CASH DEPOSIT"",$C2072)),
      ISNUMBER(SEARCH(""CASH DEPOSIT"",$C2072)),
      COUNTIF('SUMMARY D"&amp;"ATA'!D:D,$C2072)&lt;&gt;1
    ),
    """",
    IFERROR(TEXTJOIN(CHAR(10),TRUE,FILTER('SUMMARY DATA'!H:H,'SUMMARY DATA'!D:D=$C2072)),"""")
  )
)"),"")</f>
        <v/>
      </c>
      <c r="I2072" s="6" t="str">
        <f>IFERROR(__xludf.DUMMYFUNCTION("IF(H2072="""","""",
SUM(ARRAYFORMULA(VALUE(SPLIT(H2072,CHAR(10)))))
)"),"")</f>
        <v/>
      </c>
      <c r="J2072" s="2" t="str">
        <f>IFERROR(__xludf.DUMMYFUNCTION("IFERROR(
  TEXTJOIN(CHAR(10),TRUE,FILTER('SUMMARY DATA'!I:I,'SUMMARY DATA'!A:A=$A2072,'SUMMARY DATA'!C:C=$B2072)),
  IF(
    OR(
      ISNUMBER(SEARCH(""CDM CASH DEPOSIT"",$C2072)),
      ISNUMBER(SEARCH(""CASH DEPOSIT"",$C2072)),
      COUNTIF('SUMMARY D"&amp;"ATA'!D:D,$C2072)&lt;&gt;1
    ),
    """",
    IFERROR(TEXTJOIN(CHAR(10),TRUE,FILTER('SUMMARY DATA'!I:I,'SUMMARY DATA'!D:D=$C2072)),"""")
  )
)"),"")</f>
        <v/>
      </c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</row>
    <row r="2073" ht="15.75" customHeight="1" spans="1:27">
      <c r="A2073" s="2"/>
      <c r="B2073" s="2"/>
      <c r="C2073" s="2"/>
      <c r="D2073" s="6"/>
      <c r="E2073" s="4" t="str">
        <f>IFERROR(__xludf.DUMMYFUNCTION("IFERROR(
  TEXTJOIN(CHAR(10),TRUE,FILTER('SUMMARY DATA'!E:E,'SUMMARY DATA'!A:A=$A2073,'SUMMARY DATA'!C:C=$B2073)),
  IF(
    OR(
      ISNUMBER(SEARCH(""CDM CASH DEPOSIT"",$C2073)),
      ISNUMBER(SEARCH(""CASH DEPOSIT"",$C2073)),
      COUNTIF('SUMMARY D"&amp;"ATA'!D:D,$C2073)&lt;&gt;1
    ),
    """",
    IFERROR(TEXTJOIN(CHAR(10),TRUE,FILTER('SUMMARY DATA'!E:E,'SUMMARY DATA'!D:D=$C2073)),"""")
  )
)"),"")</f>
        <v/>
      </c>
      <c r="F2073" s="2" t="str">
        <f>IFERROR(__xludf.DUMMYFUNCTION("IFERROR(
  TEXTJOIN(CHAR(10),TRUE,FILTER('SUMMARY DATA'!F:F,'SUMMARY DATA'!A:A=$A2073,'SUMMARY DATA'!C:C=$B2073)),
  IF(
    OR(
      ISNUMBER(SEARCH(""CDM CASH DEPOSIT"",$C2073)),
      ISNUMBER(SEARCH(""CASH DEPOSIT"",$C2073)),
      COUNTIF('SUMMARY D"&amp;"ATA'!D:D,$C2073)&lt;&gt;1
    ),
    """",
    IFERROR(TEXTJOIN(CHAR(10),TRUE,FILTER('SUMMARY DATA'!F:F,'SUMMARY DATA'!D:D=$C2073)),"""")
  )
)"),"")</f>
        <v/>
      </c>
      <c r="G2073" s="2" t="str">
        <f>IFERROR(__xludf.DUMMYFUNCTION("IFERROR(
  TEXTJOIN(CHAR(10),TRUE,FILTER('SUMMARY DATA'!G:G,'SUMMARY DATA'!A:A=$A2073,'SUMMARY DATA'!C:C=$B2073)),
  IF(
    OR(
      ISNUMBER(SEARCH(""CDM CASH DEPOSIT"",$C2073)),
      ISNUMBER(SEARCH(""CASH DEPOSIT"",$C2073)),
      COUNTIF('SUMMARY D"&amp;"ATA'!D:D,$C2073)&lt;&gt;1
    ),
    """",
    IFERROR(TEXTJOIN(CHAR(10),TRUE,FILTER('SUMMARY DATA'!G:G,'SUMMARY DATA'!D:D=$C2073)),"""")
  )
)"),"")</f>
        <v/>
      </c>
      <c r="H2073" s="6" t="str">
        <f>IFERROR(__xludf.DUMMYFUNCTION("IFERROR(
  TEXTJOIN(CHAR(10),TRUE,FILTER('SUMMARY DATA'!H:H,'SUMMARY DATA'!A:A=$A2073,'SUMMARY DATA'!C:C=$B2073)),
  IF(
    OR(
      ISNUMBER(SEARCH(""CDM CASH DEPOSIT"",$C2073)),
      ISNUMBER(SEARCH(""CASH DEPOSIT"",$C2073)),
      COUNTIF('SUMMARY D"&amp;"ATA'!D:D,$C2073)&lt;&gt;1
    ),
    """",
    IFERROR(TEXTJOIN(CHAR(10),TRUE,FILTER('SUMMARY DATA'!H:H,'SUMMARY DATA'!D:D=$C2073)),"""")
  )
)"),"")</f>
        <v/>
      </c>
      <c r="I2073" s="6" t="str">
        <f>IFERROR(__xludf.DUMMYFUNCTION("IF(H2073="""","""",
SUM(ARRAYFORMULA(VALUE(SPLIT(H2073,CHAR(10)))))
)"),"")</f>
        <v/>
      </c>
      <c r="J2073" s="2" t="str">
        <f>IFERROR(__xludf.DUMMYFUNCTION("IFERROR(
  TEXTJOIN(CHAR(10),TRUE,FILTER('SUMMARY DATA'!I:I,'SUMMARY DATA'!A:A=$A2073,'SUMMARY DATA'!C:C=$B2073)),
  IF(
    OR(
      ISNUMBER(SEARCH(""CDM CASH DEPOSIT"",$C2073)),
      ISNUMBER(SEARCH(""CASH DEPOSIT"",$C2073)),
      COUNTIF('SUMMARY D"&amp;"ATA'!D:D,$C2073)&lt;&gt;1
    ),
    """",
    IFERROR(TEXTJOIN(CHAR(10),TRUE,FILTER('SUMMARY DATA'!I:I,'SUMMARY DATA'!D:D=$C2073)),"""")
  )
)"),"")</f>
        <v/>
      </c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</row>
    <row r="2074" ht="15.75" customHeight="1" spans="1:27">
      <c r="A2074" s="2"/>
      <c r="B2074" s="2"/>
      <c r="C2074" s="2"/>
      <c r="D2074" s="6"/>
      <c r="E2074" s="4" t="str">
        <f>IFERROR(__xludf.DUMMYFUNCTION("IFERROR(
  TEXTJOIN(CHAR(10),TRUE,FILTER('SUMMARY DATA'!E:E,'SUMMARY DATA'!A:A=$A2074,'SUMMARY DATA'!C:C=$B2074)),
  IF(
    OR(
      ISNUMBER(SEARCH(""CDM CASH DEPOSIT"",$C2074)),
      ISNUMBER(SEARCH(""CASH DEPOSIT"",$C2074)),
      COUNTIF('SUMMARY D"&amp;"ATA'!D:D,$C2074)&lt;&gt;1
    ),
    """",
    IFERROR(TEXTJOIN(CHAR(10),TRUE,FILTER('SUMMARY DATA'!E:E,'SUMMARY DATA'!D:D=$C2074)),"""")
  )
)"),"")</f>
        <v/>
      </c>
      <c r="F2074" s="2" t="str">
        <f>IFERROR(__xludf.DUMMYFUNCTION("IFERROR(
  TEXTJOIN(CHAR(10),TRUE,FILTER('SUMMARY DATA'!F:F,'SUMMARY DATA'!A:A=$A2074,'SUMMARY DATA'!C:C=$B2074)),
  IF(
    OR(
      ISNUMBER(SEARCH(""CDM CASH DEPOSIT"",$C2074)),
      ISNUMBER(SEARCH(""CASH DEPOSIT"",$C2074)),
      COUNTIF('SUMMARY D"&amp;"ATA'!D:D,$C2074)&lt;&gt;1
    ),
    """",
    IFERROR(TEXTJOIN(CHAR(10),TRUE,FILTER('SUMMARY DATA'!F:F,'SUMMARY DATA'!D:D=$C2074)),"""")
  )
)"),"")</f>
        <v/>
      </c>
      <c r="G2074" s="2" t="str">
        <f>IFERROR(__xludf.DUMMYFUNCTION("IFERROR(
  TEXTJOIN(CHAR(10),TRUE,FILTER('SUMMARY DATA'!G:G,'SUMMARY DATA'!A:A=$A2074,'SUMMARY DATA'!C:C=$B2074)),
  IF(
    OR(
      ISNUMBER(SEARCH(""CDM CASH DEPOSIT"",$C2074)),
      ISNUMBER(SEARCH(""CASH DEPOSIT"",$C2074)),
      COUNTIF('SUMMARY D"&amp;"ATA'!D:D,$C2074)&lt;&gt;1
    ),
    """",
    IFERROR(TEXTJOIN(CHAR(10),TRUE,FILTER('SUMMARY DATA'!G:G,'SUMMARY DATA'!D:D=$C2074)),"""")
  )
)"),"")</f>
        <v/>
      </c>
      <c r="H2074" s="6" t="str">
        <f>IFERROR(__xludf.DUMMYFUNCTION("IFERROR(
  TEXTJOIN(CHAR(10),TRUE,FILTER('SUMMARY DATA'!H:H,'SUMMARY DATA'!A:A=$A2074,'SUMMARY DATA'!C:C=$B2074)),
  IF(
    OR(
      ISNUMBER(SEARCH(""CDM CASH DEPOSIT"",$C2074)),
      ISNUMBER(SEARCH(""CASH DEPOSIT"",$C2074)),
      COUNTIF('SUMMARY D"&amp;"ATA'!D:D,$C2074)&lt;&gt;1
    ),
    """",
    IFERROR(TEXTJOIN(CHAR(10),TRUE,FILTER('SUMMARY DATA'!H:H,'SUMMARY DATA'!D:D=$C2074)),"""")
  )
)"),"")</f>
        <v/>
      </c>
      <c r="I2074" s="6" t="str">
        <f>IFERROR(__xludf.DUMMYFUNCTION("IF(H2074="""","""",
SUM(ARRAYFORMULA(VALUE(SPLIT(H2074,CHAR(10)))))
)"),"")</f>
        <v/>
      </c>
      <c r="J2074" s="2" t="str">
        <f>IFERROR(__xludf.DUMMYFUNCTION("IFERROR(
  TEXTJOIN(CHAR(10),TRUE,FILTER('SUMMARY DATA'!I:I,'SUMMARY DATA'!A:A=$A2074,'SUMMARY DATA'!C:C=$B2074)),
  IF(
    OR(
      ISNUMBER(SEARCH(""CDM CASH DEPOSIT"",$C2074)),
      ISNUMBER(SEARCH(""CASH DEPOSIT"",$C2074)),
      COUNTIF('SUMMARY D"&amp;"ATA'!D:D,$C2074)&lt;&gt;1
    ),
    """",
    IFERROR(TEXTJOIN(CHAR(10),TRUE,FILTER('SUMMARY DATA'!I:I,'SUMMARY DATA'!D:D=$C2074)),"""")
  )
)"),"")</f>
        <v/>
      </c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</row>
    <row r="2075" ht="15.75" customHeight="1" spans="1:27">
      <c r="A2075" s="2"/>
      <c r="B2075" s="2"/>
      <c r="C2075" s="2"/>
      <c r="D2075" s="6"/>
      <c r="E2075" s="4" t="str">
        <f>IFERROR(__xludf.DUMMYFUNCTION("IFERROR(
  TEXTJOIN(CHAR(10),TRUE,FILTER('SUMMARY DATA'!E:E,'SUMMARY DATA'!A:A=$A2075,'SUMMARY DATA'!C:C=$B2075)),
  IF(
    OR(
      ISNUMBER(SEARCH(""CDM CASH DEPOSIT"",$C2075)),
      ISNUMBER(SEARCH(""CASH DEPOSIT"",$C2075)),
      COUNTIF('SUMMARY D"&amp;"ATA'!D:D,$C2075)&lt;&gt;1
    ),
    """",
    IFERROR(TEXTJOIN(CHAR(10),TRUE,FILTER('SUMMARY DATA'!E:E,'SUMMARY DATA'!D:D=$C2075)),"""")
  )
)"),"")</f>
        <v/>
      </c>
      <c r="F2075" s="2" t="str">
        <f>IFERROR(__xludf.DUMMYFUNCTION("IFERROR(
  TEXTJOIN(CHAR(10),TRUE,FILTER('SUMMARY DATA'!F:F,'SUMMARY DATA'!A:A=$A2075,'SUMMARY DATA'!C:C=$B2075)),
  IF(
    OR(
      ISNUMBER(SEARCH(""CDM CASH DEPOSIT"",$C2075)),
      ISNUMBER(SEARCH(""CASH DEPOSIT"",$C2075)),
      COUNTIF('SUMMARY D"&amp;"ATA'!D:D,$C2075)&lt;&gt;1
    ),
    """",
    IFERROR(TEXTJOIN(CHAR(10),TRUE,FILTER('SUMMARY DATA'!F:F,'SUMMARY DATA'!D:D=$C2075)),"""")
  )
)"),"")</f>
        <v/>
      </c>
      <c r="G2075" s="2" t="str">
        <f>IFERROR(__xludf.DUMMYFUNCTION("IFERROR(
  TEXTJOIN(CHAR(10),TRUE,FILTER('SUMMARY DATA'!G:G,'SUMMARY DATA'!A:A=$A2075,'SUMMARY DATA'!C:C=$B2075)),
  IF(
    OR(
      ISNUMBER(SEARCH(""CDM CASH DEPOSIT"",$C2075)),
      ISNUMBER(SEARCH(""CASH DEPOSIT"",$C2075)),
      COUNTIF('SUMMARY D"&amp;"ATA'!D:D,$C2075)&lt;&gt;1
    ),
    """",
    IFERROR(TEXTJOIN(CHAR(10),TRUE,FILTER('SUMMARY DATA'!G:G,'SUMMARY DATA'!D:D=$C2075)),"""")
  )
)"),"")</f>
        <v/>
      </c>
      <c r="H2075" s="6" t="str">
        <f>IFERROR(__xludf.DUMMYFUNCTION("IFERROR(
  TEXTJOIN(CHAR(10),TRUE,FILTER('SUMMARY DATA'!H:H,'SUMMARY DATA'!A:A=$A2075,'SUMMARY DATA'!C:C=$B2075)),
  IF(
    OR(
      ISNUMBER(SEARCH(""CDM CASH DEPOSIT"",$C2075)),
      ISNUMBER(SEARCH(""CASH DEPOSIT"",$C2075)),
      COUNTIF('SUMMARY D"&amp;"ATA'!D:D,$C2075)&lt;&gt;1
    ),
    """",
    IFERROR(TEXTJOIN(CHAR(10),TRUE,FILTER('SUMMARY DATA'!H:H,'SUMMARY DATA'!D:D=$C2075)),"""")
  )
)"),"")</f>
        <v/>
      </c>
      <c r="I2075" s="6" t="str">
        <f>IFERROR(__xludf.DUMMYFUNCTION("IF(H2075="""","""",
SUM(ARRAYFORMULA(VALUE(SPLIT(H2075,CHAR(10)))))
)"),"")</f>
        <v/>
      </c>
      <c r="J2075" s="2" t="str">
        <f>IFERROR(__xludf.DUMMYFUNCTION("IFERROR(
  TEXTJOIN(CHAR(10),TRUE,FILTER('SUMMARY DATA'!I:I,'SUMMARY DATA'!A:A=$A2075,'SUMMARY DATA'!C:C=$B2075)),
  IF(
    OR(
      ISNUMBER(SEARCH(""CDM CASH DEPOSIT"",$C2075)),
      ISNUMBER(SEARCH(""CASH DEPOSIT"",$C2075)),
      COUNTIF('SUMMARY D"&amp;"ATA'!D:D,$C2075)&lt;&gt;1
    ),
    """",
    IFERROR(TEXTJOIN(CHAR(10),TRUE,FILTER('SUMMARY DATA'!I:I,'SUMMARY DATA'!D:D=$C2075)),"""")
  )
)"),"")</f>
        <v/>
      </c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</row>
    <row r="2076" ht="15.75" customHeight="1" spans="1:27">
      <c r="A2076" s="2"/>
      <c r="B2076" s="2"/>
      <c r="C2076" s="2"/>
      <c r="D2076" s="6"/>
      <c r="E2076" s="4" t="str">
        <f>IFERROR(__xludf.DUMMYFUNCTION("IFERROR(
  TEXTJOIN(CHAR(10),TRUE,FILTER('SUMMARY DATA'!E:E,'SUMMARY DATA'!A:A=$A2076,'SUMMARY DATA'!C:C=$B2076)),
  IF(
    OR(
      ISNUMBER(SEARCH(""CDM CASH DEPOSIT"",$C2076)),
      ISNUMBER(SEARCH(""CASH DEPOSIT"",$C2076)),
      COUNTIF('SUMMARY D"&amp;"ATA'!D:D,$C2076)&lt;&gt;1
    ),
    """",
    IFERROR(TEXTJOIN(CHAR(10),TRUE,FILTER('SUMMARY DATA'!E:E,'SUMMARY DATA'!D:D=$C2076)),"""")
  )
)"),"")</f>
        <v/>
      </c>
      <c r="F2076" s="2" t="str">
        <f>IFERROR(__xludf.DUMMYFUNCTION("IFERROR(
  TEXTJOIN(CHAR(10),TRUE,FILTER('SUMMARY DATA'!F:F,'SUMMARY DATA'!A:A=$A2076,'SUMMARY DATA'!C:C=$B2076)),
  IF(
    OR(
      ISNUMBER(SEARCH(""CDM CASH DEPOSIT"",$C2076)),
      ISNUMBER(SEARCH(""CASH DEPOSIT"",$C2076)),
      COUNTIF('SUMMARY D"&amp;"ATA'!D:D,$C2076)&lt;&gt;1
    ),
    """",
    IFERROR(TEXTJOIN(CHAR(10),TRUE,FILTER('SUMMARY DATA'!F:F,'SUMMARY DATA'!D:D=$C2076)),"""")
  )
)"),"")</f>
        <v/>
      </c>
      <c r="G2076" s="2" t="str">
        <f>IFERROR(__xludf.DUMMYFUNCTION("IFERROR(
  TEXTJOIN(CHAR(10),TRUE,FILTER('SUMMARY DATA'!G:G,'SUMMARY DATA'!A:A=$A2076,'SUMMARY DATA'!C:C=$B2076)),
  IF(
    OR(
      ISNUMBER(SEARCH(""CDM CASH DEPOSIT"",$C2076)),
      ISNUMBER(SEARCH(""CASH DEPOSIT"",$C2076)),
      COUNTIF('SUMMARY D"&amp;"ATA'!D:D,$C2076)&lt;&gt;1
    ),
    """",
    IFERROR(TEXTJOIN(CHAR(10),TRUE,FILTER('SUMMARY DATA'!G:G,'SUMMARY DATA'!D:D=$C2076)),"""")
  )
)"),"")</f>
        <v/>
      </c>
      <c r="H2076" s="6" t="str">
        <f>IFERROR(__xludf.DUMMYFUNCTION("IFERROR(
  TEXTJOIN(CHAR(10),TRUE,FILTER('SUMMARY DATA'!H:H,'SUMMARY DATA'!A:A=$A2076,'SUMMARY DATA'!C:C=$B2076)),
  IF(
    OR(
      ISNUMBER(SEARCH(""CDM CASH DEPOSIT"",$C2076)),
      ISNUMBER(SEARCH(""CASH DEPOSIT"",$C2076)),
      COUNTIF('SUMMARY D"&amp;"ATA'!D:D,$C2076)&lt;&gt;1
    ),
    """",
    IFERROR(TEXTJOIN(CHAR(10),TRUE,FILTER('SUMMARY DATA'!H:H,'SUMMARY DATA'!D:D=$C2076)),"""")
  )
)"),"")</f>
        <v/>
      </c>
      <c r="I2076" s="6" t="str">
        <f>IFERROR(__xludf.DUMMYFUNCTION("IF(H2076="""","""",
SUM(ARRAYFORMULA(VALUE(SPLIT(H2076,CHAR(10)))))
)"),"")</f>
        <v/>
      </c>
      <c r="J2076" s="2" t="str">
        <f>IFERROR(__xludf.DUMMYFUNCTION("IFERROR(
  TEXTJOIN(CHAR(10),TRUE,FILTER('SUMMARY DATA'!I:I,'SUMMARY DATA'!A:A=$A2076,'SUMMARY DATA'!C:C=$B2076)),
  IF(
    OR(
      ISNUMBER(SEARCH(""CDM CASH DEPOSIT"",$C2076)),
      ISNUMBER(SEARCH(""CASH DEPOSIT"",$C2076)),
      COUNTIF('SUMMARY D"&amp;"ATA'!D:D,$C2076)&lt;&gt;1
    ),
    """",
    IFERROR(TEXTJOIN(CHAR(10),TRUE,FILTER('SUMMARY DATA'!I:I,'SUMMARY DATA'!D:D=$C2076)),"""")
  )
)"),"")</f>
        <v/>
      </c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</row>
    <row r="2077" ht="15.75" customHeight="1" spans="1:27">
      <c r="A2077" s="2"/>
      <c r="B2077" s="2"/>
      <c r="C2077" s="2"/>
      <c r="D2077" s="6"/>
      <c r="E2077" s="4" t="str">
        <f>IFERROR(__xludf.DUMMYFUNCTION("IFERROR(
  TEXTJOIN(CHAR(10),TRUE,FILTER('SUMMARY DATA'!E:E,'SUMMARY DATA'!A:A=$A2077,'SUMMARY DATA'!C:C=$B2077)),
  IF(
    OR(
      ISNUMBER(SEARCH(""CDM CASH DEPOSIT"",$C2077)),
      ISNUMBER(SEARCH(""CASH DEPOSIT"",$C2077)),
      COUNTIF('SUMMARY D"&amp;"ATA'!D:D,$C2077)&lt;&gt;1
    ),
    """",
    IFERROR(TEXTJOIN(CHAR(10),TRUE,FILTER('SUMMARY DATA'!E:E,'SUMMARY DATA'!D:D=$C2077)),"""")
  )
)"),"")</f>
        <v/>
      </c>
      <c r="F2077" s="2" t="str">
        <f>IFERROR(__xludf.DUMMYFUNCTION("IFERROR(
  TEXTJOIN(CHAR(10),TRUE,FILTER('SUMMARY DATA'!F:F,'SUMMARY DATA'!A:A=$A2077,'SUMMARY DATA'!C:C=$B2077)),
  IF(
    OR(
      ISNUMBER(SEARCH(""CDM CASH DEPOSIT"",$C2077)),
      ISNUMBER(SEARCH(""CASH DEPOSIT"",$C2077)),
      COUNTIF('SUMMARY D"&amp;"ATA'!D:D,$C2077)&lt;&gt;1
    ),
    """",
    IFERROR(TEXTJOIN(CHAR(10),TRUE,FILTER('SUMMARY DATA'!F:F,'SUMMARY DATA'!D:D=$C2077)),"""")
  )
)"),"")</f>
        <v/>
      </c>
      <c r="G2077" s="2" t="str">
        <f>IFERROR(__xludf.DUMMYFUNCTION("IFERROR(
  TEXTJOIN(CHAR(10),TRUE,FILTER('SUMMARY DATA'!G:G,'SUMMARY DATA'!A:A=$A2077,'SUMMARY DATA'!C:C=$B2077)),
  IF(
    OR(
      ISNUMBER(SEARCH(""CDM CASH DEPOSIT"",$C2077)),
      ISNUMBER(SEARCH(""CASH DEPOSIT"",$C2077)),
      COUNTIF('SUMMARY D"&amp;"ATA'!D:D,$C2077)&lt;&gt;1
    ),
    """",
    IFERROR(TEXTJOIN(CHAR(10),TRUE,FILTER('SUMMARY DATA'!G:G,'SUMMARY DATA'!D:D=$C2077)),"""")
  )
)"),"")</f>
        <v/>
      </c>
      <c r="H2077" s="6" t="str">
        <f>IFERROR(__xludf.DUMMYFUNCTION("IFERROR(
  TEXTJOIN(CHAR(10),TRUE,FILTER('SUMMARY DATA'!H:H,'SUMMARY DATA'!A:A=$A2077,'SUMMARY DATA'!C:C=$B2077)),
  IF(
    OR(
      ISNUMBER(SEARCH(""CDM CASH DEPOSIT"",$C2077)),
      ISNUMBER(SEARCH(""CASH DEPOSIT"",$C2077)),
      COUNTIF('SUMMARY D"&amp;"ATA'!D:D,$C2077)&lt;&gt;1
    ),
    """",
    IFERROR(TEXTJOIN(CHAR(10),TRUE,FILTER('SUMMARY DATA'!H:H,'SUMMARY DATA'!D:D=$C2077)),"""")
  )
)"),"")</f>
        <v/>
      </c>
      <c r="I2077" s="6" t="str">
        <f>IFERROR(__xludf.DUMMYFUNCTION("IF(H2077="""","""",
SUM(ARRAYFORMULA(VALUE(SPLIT(H2077,CHAR(10)))))
)"),"")</f>
        <v/>
      </c>
      <c r="J2077" s="2" t="str">
        <f>IFERROR(__xludf.DUMMYFUNCTION("IFERROR(
  TEXTJOIN(CHAR(10),TRUE,FILTER('SUMMARY DATA'!I:I,'SUMMARY DATA'!A:A=$A2077,'SUMMARY DATA'!C:C=$B2077)),
  IF(
    OR(
      ISNUMBER(SEARCH(""CDM CASH DEPOSIT"",$C2077)),
      ISNUMBER(SEARCH(""CASH DEPOSIT"",$C2077)),
      COUNTIF('SUMMARY D"&amp;"ATA'!D:D,$C2077)&lt;&gt;1
    ),
    """",
    IFERROR(TEXTJOIN(CHAR(10),TRUE,FILTER('SUMMARY DATA'!I:I,'SUMMARY DATA'!D:D=$C2077)),"""")
  )
)"),"")</f>
        <v/>
      </c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</row>
    <row r="2078" ht="15.75" customHeight="1" spans="1:27">
      <c r="A2078" s="2"/>
      <c r="B2078" s="2"/>
      <c r="C2078" s="2"/>
      <c r="D2078" s="6"/>
      <c r="E2078" s="4" t="str">
        <f>IFERROR(__xludf.DUMMYFUNCTION("IFERROR(
  TEXTJOIN(CHAR(10),TRUE,FILTER('SUMMARY DATA'!E:E,'SUMMARY DATA'!A:A=$A2078,'SUMMARY DATA'!C:C=$B2078)),
  IF(
    OR(
      ISNUMBER(SEARCH(""CDM CASH DEPOSIT"",$C2078)),
      ISNUMBER(SEARCH(""CASH DEPOSIT"",$C2078)),
      COUNTIF('SUMMARY D"&amp;"ATA'!D:D,$C2078)&lt;&gt;1
    ),
    """",
    IFERROR(TEXTJOIN(CHAR(10),TRUE,FILTER('SUMMARY DATA'!E:E,'SUMMARY DATA'!D:D=$C2078)),"""")
  )
)"),"")</f>
        <v/>
      </c>
      <c r="F2078" s="2" t="str">
        <f>IFERROR(__xludf.DUMMYFUNCTION("IFERROR(
  TEXTJOIN(CHAR(10),TRUE,FILTER('SUMMARY DATA'!F:F,'SUMMARY DATA'!A:A=$A2078,'SUMMARY DATA'!C:C=$B2078)),
  IF(
    OR(
      ISNUMBER(SEARCH(""CDM CASH DEPOSIT"",$C2078)),
      ISNUMBER(SEARCH(""CASH DEPOSIT"",$C2078)),
      COUNTIF('SUMMARY D"&amp;"ATA'!D:D,$C2078)&lt;&gt;1
    ),
    """",
    IFERROR(TEXTJOIN(CHAR(10),TRUE,FILTER('SUMMARY DATA'!F:F,'SUMMARY DATA'!D:D=$C2078)),"""")
  )
)"),"")</f>
        <v/>
      </c>
      <c r="G2078" s="2" t="str">
        <f>IFERROR(__xludf.DUMMYFUNCTION("IFERROR(
  TEXTJOIN(CHAR(10),TRUE,FILTER('SUMMARY DATA'!G:G,'SUMMARY DATA'!A:A=$A2078,'SUMMARY DATA'!C:C=$B2078)),
  IF(
    OR(
      ISNUMBER(SEARCH(""CDM CASH DEPOSIT"",$C2078)),
      ISNUMBER(SEARCH(""CASH DEPOSIT"",$C2078)),
      COUNTIF('SUMMARY D"&amp;"ATA'!D:D,$C2078)&lt;&gt;1
    ),
    """",
    IFERROR(TEXTJOIN(CHAR(10),TRUE,FILTER('SUMMARY DATA'!G:G,'SUMMARY DATA'!D:D=$C2078)),"""")
  )
)"),"")</f>
        <v/>
      </c>
      <c r="H2078" s="6" t="str">
        <f>IFERROR(__xludf.DUMMYFUNCTION("IFERROR(
  TEXTJOIN(CHAR(10),TRUE,FILTER('SUMMARY DATA'!H:H,'SUMMARY DATA'!A:A=$A2078,'SUMMARY DATA'!C:C=$B2078)),
  IF(
    OR(
      ISNUMBER(SEARCH(""CDM CASH DEPOSIT"",$C2078)),
      ISNUMBER(SEARCH(""CASH DEPOSIT"",$C2078)),
      COUNTIF('SUMMARY D"&amp;"ATA'!D:D,$C2078)&lt;&gt;1
    ),
    """",
    IFERROR(TEXTJOIN(CHAR(10),TRUE,FILTER('SUMMARY DATA'!H:H,'SUMMARY DATA'!D:D=$C2078)),"""")
  )
)"),"")</f>
        <v/>
      </c>
      <c r="I2078" s="6" t="str">
        <f>IFERROR(__xludf.DUMMYFUNCTION("IF(H2078="""","""",
SUM(ARRAYFORMULA(VALUE(SPLIT(H2078,CHAR(10)))))
)"),"")</f>
        <v/>
      </c>
      <c r="J2078" s="2" t="str">
        <f>IFERROR(__xludf.DUMMYFUNCTION("IFERROR(
  TEXTJOIN(CHAR(10),TRUE,FILTER('SUMMARY DATA'!I:I,'SUMMARY DATA'!A:A=$A2078,'SUMMARY DATA'!C:C=$B2078)),
  IF(
    OR(
      ISNUMBER(SEARCH(""CDM CASH DEPOSIT"",$C2078)),
      ISNUMBER(SEARCH(""CASH DEPOSIT"",$C2078)),
      COUNTIF('SUMMARY D"&amp;"ATA'!D:D,$C2078)&lt;&gt;1
    ),
    """",
    IFERROR(TEXTJOIN(CHAR(10),TRUE,FILTER('SUMMARY DATA'!I:I,'SUMMARY DATA'!D:D=$C2078)),"""")
  )
)"),"")</f>
        <v/>
      </c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</row>
    <row r="2079" ht="15.75" customHeight="1" spans="1:27">
      <c r="A2079" s="2"/>
      <c r="B2079" s="2"/>
      <c r="C2079" s="2"/>
      <c r="D2079" s="6"/>
      <c r="E2079" s="4" t="str">
        <f>IFERROR(__xludf.DUMMYFUNCTION("IFERROR(
  TEXTJOIN(CHAR(10),TRUE,FILTER('SUMMARY DATA'!E:E,'SUMMARY DATA'!A:A=$A2079,'SUMMARY DATA'!C:C=$B2079)),
  IF(
    OR(
      ISNUMBER(SEARCH(""CDM CASH DEPOSIT"",$C2079)),
      ISNUMBER(SEARCH(""CASH DEPOSIT"",$C2079)),
      COUNTIF('SUMMARY D"&amp;"ATA'!D:D,$C2079)&lt;&gt;1
    ),
    """",
    IFERROR(TEXTJOIN(CHAR(10),TRUE,FILTER('SUMMARY DATA'!E:E,'SUMMARY DATA'!D:D=$C2079)),"""")
  )
)"),"")</f>
        <v/>
      </c>
      <c r="F2079" s="2" t="str">
        <f>IFERROR(__xludf.DUMMYFUNCTION("IFERROR(
  TEXTJOIN(CHAR(10),TRUE,FILTER('SUMMARY DATA'!F:F,'SUMMARY DATA'!A:A=$A2079,'SUMMARY DATA'!C:C=$B2079)),
  IF(
    OR(
      ISNUMBER(SEARCH(""CDM CASH DEPOSIT"",$C2079)),
      ISNUMBER(SEARCH(""CASH DEPOSIT"",$C2079)),
      COUNTIF('SUMMARY D"&amp;"ATA'!D:D,$C2079)&lt;&gt;1
    ),
    """",
    IFERROR(TEXTJOIN(CHAR(10),TRUE,FILTER('SUMMARY DATA'!F:F,'SUMMARY DATA'!D:D=$C2079)),"""")
  )
)"),"")</f>
        <v/>
      </c>
      <c r="G2079" s="2" t="str">
        <f>IFERROR(__xludf.DUMMYFUNCTION("IFERROR(
  TEXTJOIN(CHAR(10),TRUE,FILTER('SUMMARY DATA'!G:G,'SUMMARY DATA'!A:A=$A2079,'SUMMARY DATA'!C:C=$B2079)),
  IF(
    OR(
      ISNUMBER(SEARCH(""CDM CASH DEPOSIT"",$C2079)),
      ISNUMBER(SEARCH(""CASH DEPOSIT"",$C2079)),
      COUNTIF('SUMMARY D"&amp;"ATA'!D:D,$C2079)&lt;&gt;1
    ),
    """",
    IFERROR(TEXTJOIN(CHAR(10),TRUE,FILTER('SUMMARY DATA'!G:G,'SUMMARY DATA'!D:D=$C2079)),"""")
  )
)"),"")</f>
        <v/>
      </c>
      <c r="H2079" s="6" t="str">
        <f>IFERROR(__xludf.DUMMYFUNCTION("IFERROR(
  TEXTJOIN(CHAR(10),TRUE,FILTER('SUMMARY DATA'!H:H,'SUMMARY DATA'!A:A=$A2079,'SUMMARY DATA'!C:C=$B2079)),
  IF(
    OR(
      ISNUMBER(SEARCH(""CDM CASH DEPOSIT"",$C2079)),
      ISNUMBER(SEARCH(""CASH DEPOSIT"",$C2079)),
      COUNTIF('SUMMARY D"&amp;"ATA'!D:D,$C2079)&lt;&gt;1
    ),
    """",
    IFERROR(TEXTJOIN(CHAR(10),TRUE,FILTER('SUMMARY DATA'!H:H,'SUMMARY DATA'!D:D=$C2079)),"""")
  )
)"),"")</f>
        <v/>
      </c>
      <c r="I2079" s="6" t="str">
        <f>IFERROR(__xludf.DUMMYFUNCTION("IF(H2079="""","""",
SUM(ARRAYFORMULA(VALUE(SPLIT(H2079,CHAR(10)))))
)"),"")</f>
        <v/>
      </c>
      <c r="J2079" s="2" t="str">
        <f>IFERROR(__xludf.DUMMYFUNCTION("IFERROR(
  TEXTJOIN(CHAR(10),TRUE,FILTER('SUMMARY DATA'!I:I,'SUMMARY DATA'!A:A=$A2079,'SUMMARY DATA'!C:C=$B2079)),
  IF(
    OR(
      ISNUMBER(SEARCH(""CDM CASH DEPOSIT"",$C2079)),
      ISNUMBER(SEARCH(""CASH DEPOSIT"",$C2079)),
      COUNTIF('SUMMARY D"&amp;"ATA'!D:D,$C2079)&lt;&gt;1
    ),
    """",
    IFERROR(TEXTJOIN(CHAR(10),TRUE,FILTER('SUMMARY DATA'!I:I,'SUMMARY DATA'!D:D=$C2079)),"""")
  )
)"),"")</f>
        <v/>
      </c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</row>
    <row r="2080" ht="15.75" customHeight="1" spans="1:27">
      <c r="A2080" s="2"/>
      <c r="B2080" s="2"/>
      <c r="C2080" s="2"/>
      <c r="D2080" s="6"/>
      <c r="E2080" s="4" t="str">
        <f>IFERROR(__xludf.DUMMYFUNCTION("IFERROR(
  TEXTJOIN(CHAR(10),TRUE,FILTER('SUMMARY DATA'!E:E,'SUMMARY DATA'!A:A=$A2080,'SUMMARY DATA'!C:C=$B2080)),
  IF(
    OR(
      ISNUMBER(SEARCH(""CDM CASH DEPOSIT"",$C2080)),
      ISNUMBER(SEARCH(""CASH DEPOSIT"",$C2080)),
      COUNTIF('SUMMARY D"&amp;"ATA'!D:D,$C2080)&lt;&gt;1
    ),
    """",
    IFERROR(TEXTJOIN(CHAR(10),TRUE,FILTER('SUMMARY DATA'!E:E,'SUMMARY DATA'!D:D=$C2080)),"""")
  )
)"),"")</f>
        <v/>
      </c>
      <c r="F2080" s="2" t="str">
        <f>IFERROR(__xludf.DUMMYFUNCTION("IFERROR(
  TEXTJOIN(CHAR(10),TRUE,FILTER('SUMMARY DATA'!F:F,'SUMMARY DATA'!A:A=$A2080,'SUMMARY DATA'!C:C=$B2080)),
  IF(
    OR(
      ISNUMBER(SEARCH(""CDM CASH DEPOSIT"",$C2080)),
      ISNUMBER(SEARCH(""CASH DEPOSIT"",$C2080)),
      COUNTIF('SUMMARY D"&amp;"ATA'!D:D,$C2080)&lt;&gt;1
    ),
    """",
    IFERROR(TEXTJOIN(CHAR(10),TRUE,FILTER('SUMMARY DATA'!F:F,'SUMMARY DATA'!D:D=$C2080)),"""")
  )
)"),"")</f>
        <v/>
      </c>
      <c r="G2080" s="2" t="str">
        <f>IFERROR(__xludf.DUMMYFUNCTION("IFERROR(
  TEXTJOIN(CHAR(10),TRUE,FILTER('SUMMARY DATA'!G:G,'SUMMARY DATA'!A:A=$A2080,'SUMMARY DATA'!C:C=$B2080)),
  IF(
    OR(
      ISNUMBER(SEARCH(""CDM CASH DEPOSIT"",$C2080)),
      ISNUMBER(SEARCH(""CASH DEPOSIT"",$C2080)),
      COUNTIF('SUMMARY D"&amp;"ATA'!D:D,$C2080)&lt;&gt;1
    ),
    """",
    IFERROR(TEXTJOIN(CHAR(10),TRUE,FILTER('SUMMARY DATA'!G:G,'SUMMARY DATA'!D:D=$C2080)),"""")
  )
)"),"")</f>
        <v/>
      </c>
      <c r="H2080" s="6" t="str">
        <f>IFERROR(__xludf.DUMMYFUNCTION("IFERROR(
  TEXTJOIN(CHAR(10),TRUE,FILTER('SUMMARY DATA'!H:H,'SUMMARY DATA'!A:A=$A2080,'SUMMARY DATA'!C:C=$B2080)),
  IF(
    OR(
      ISNUMBER(SEARCH(""CDM CASH DEPOSIT"",$C2080)),
      ISNUMBER(SEARCH(""CASH DEPOSIT"",$C2080)),
      COUNTIF('SUMMARY D"&amp;"ATA'!D:D,$C2080)&lt;&gt;1
    ),
    """",
    IFERROR(TEXTJOIN(CHAR(10),TRUE,FILTER('SUMMARY DATA'!H:H,'SUMMARY DATA'!D:D=$C2080)),"""")
  )
)"),"")</f>
        <v/>
      </c>
      <c r="I2080" s="6" t="str">
        <f>IFERROR(__xludf.DUMMYFUNCTION("IF(H2080="""","""",
SUM(ARRAYFORMULA(VALUE(SPLIT(H2080,CHAR(10)))))
)"),"")</f>
        <v/>
      </c>
      <c r="J2080" s="2" t="str">
        <f>IFERROR(__xludf.DUMMYFUNCTION("IFERROR(
  TEXTJOIN(CHAR(10),TRUE,FILTER('SUMMARY DATA'!I:I,'SUMMARY DATA'!A:A=$A2080,'SUMMARY DATA'!C:C=$B2080)),
  IF(
    OR(
      ISNUMBER(SEARCH(""CDM CASH DEPOSIT"",$C2080)),
      ISNUMBER(SEARCH(""CASH DEPOSIT"",$C2080)),
      COUNTIF('SUMMARY D"&amp;"ATA'!D:D,$C2080)&lt;&gt;1
    ),
    """",
    IFERROR(TEXTJOIN(CHAR(10),TRUE,FILTER('SUMMARY DATA'!I:I,'SUMMARY DATA'!D:D=$C2080)),"""")
  )
)"),"")</f>
        <v/>
      </c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</row>
    <row r="2081" ht="15.75" customHeight="1" spans="1:27">
      <c r="A2081" s="2"/>
      <c r="B2081" s="2"/>
      <c r="C2081" s="2"/>
      <c r="D2081" s="6"/>
      <c r="E2081" s="4" t="str">
        <f>IFERROR(__xludf.DUMMYFUNCTION("IFERROR(
  TEXTJOIN(CHAR(10),TRUE,FILTER('SUMMARY DATA'!E:E,'SUMMARY DATA'!A:A=$A2081,'SUMMARY DATA'!C:C=$B2081)),
  IF(
    OR(
      ISNUMBER(SEARCH(""CDM CASH DEPOSIT"",$C2081)),
      ISNUMBER(SEARCH(""CASH DEPOSIT"",$C2081)),
      COUNTIF('SUMMARY D"&amp;"ATA'!D:D,$C2081)&lt;&gt;1
    ),
    """",
    IFERROR(TEXTJOIN(CHAR(10),TRUE,FILTER('SUMMARY DATA'!E:E,'SUMMARY DATA'!D:D=$C2081)),"""")
  )
)"),"")</f>
        <v/>
      </c>
      <c r="F2081" s="2" t="str">
        <f>IFERROR(__xludf.DUMMYFUNCTION("IFERROR(
  TEXTJOIN(CHAR(10),TRUE,FILTER('SUMMARY DATA'!F:F,'SUMMARY DATA'!A:A=$A2081,'SUMMARY DATA'!C:C=$B2081)),
  IF(
    OR(
      ISNUMBER(SEARCH(""CDM CASH DEPOSIT"",$C2081)),
      ISNUMBER(SEARCH(""CASH DEPOSIT"",$C2081)),
      COUNTIF('SUMMARY D"&amp;"ATA'!D:D,$C2081)&lt;&gt;1
    ),
    """",
    IFERROR(TEXTJOIN(CHAR(10),TRUE,FILTER('SUMMARY DATA'!F:F,'SUMMARY DATA'!D:D=$C2081)),"""")
  )
)"),"")</f>
        <v/>
      </c>
      <c r="G2081" s="2" t="str">
        <f>IFERROR(__xludf.DUMMYFUNCTION("IFERROR(
  TEXTJOIN(CHAR(10),TRUE,FILTER('SUMMARY DATA'!G:G,'SUMMARY DATA'!A:A=$A2081,'SUMMARY DATA'!C:C=$B2081)),
  IF(
    OR(
      ISNUMBER(SEARCH(""CDM CASH DEPOSIT"",$C2081)),
      ISNUMBER(SEARCH(""CASH DEPOSIT"",$C2081)),
      COUNTIF('SUMMARY D"&amp;"ATA'!D:D,$C2081)&lt;&gt;1
    ),
    """",
    IFERROR(TEXTJOIN(CHAR(10),TRUE,FILTER('SUMMARY DATA'!G:G,'SUMMARY DATA'!D:D=$C2081)),"""")
  )
)"),"")</f>
        <v/>
      </c>
      <c r="H2081" s="6" t="str">
        <f>IFERROR(__xludf.DUMMYFUNCTION("IFERROR(
  TEXTJOIN(CHAR(10),TRUE,FILTER('SUMMARY DATA'!H:H,'SUMMARY DATA'!A:A=$A2081,'SUMMARY DATA'!C:C=$B2081)),
  IF(
    OR(
      ISNUMBER(SEARCH(""CDM CASH DEPOSIT"",$C2081)),
      ISNUMBER(SEARCH(""CASH DEPOSIT"",$C2081)),
      COUNTIF('SUMMARY D"&amp;"ATA'!D:D,$C2081)&lt;&gt;1
    ),
    """",
    IFERROR(TEXTJOIN(CHAR(10),TRUE,FILTER('SUMMARY DATA'!H:H,'SUMMARY DATA'!D:D=$C2081)),"""")
  )
)"),"")</f>
        <v/>
      </c>
      <c r="I2081" s="6" t="str">
        <f>IFERROR(__xludf.DUMMYFUNCTION("IF(H2081="""","""",
SUM(ARRAYFORMULA(VALUE(SPLIT(H2081,CHAR(10)))))
)"),"")</f>
        <v/>
      </c>
      <c r="J2081" s="2" t="str">
        <f>IFERROR(__xludf.DUMMYFUNCTION("IFERROR(
  TEXTJOIN(CHAR(10),TRUE,FILTER('SUMMARY DATA'!I:I,'SUMMARY DATA'!A:A=$A2081,'SUMMARY DATA'!C:C=$B2081)),
  IF(
    OR(
      ISNUMBER(SEARCH(""CDM CASH DEPOSIT"",$C2081)),
      ISNUMBER(SEARCH(""CASH DEPOSIT"",$C2081)),
      COUNTIF('SUMMARY D"&amp;"ATA'!D:D,$C2081)&lt;&gt;1
    ),
    """",
    IFERROR(TEXTJOIN(CHAR(10),TRUE,FILTER('SUMMARY DATA'!I:I,'SUMMARY DATA'!D:D=$C2081)),"""")
  )
)"),"")</f>
        <v/>
      </c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</row>
    <row r="2082" ht="15.75" customHeight="1" spans="1:27">
      <c r="A2082" s="2"/>
      <c r="B2082" s="2"/>
      <c r="C2082" s="2"/>
      <c r="D2082" s="6"/>
      <c r="E2082" s="4" t="str">
        <f>IFERROR(__xludf.DUMMYFUNCTION("IFERROR(
  TEXTJOIN(CHAR(10),TRUE,FILTER('SUMMARY DATA'!E:E,'SUMMARY DATA'!A:A=$A2082,'SUMMARY DATA'!C:C=$B2082)),
  IF(
    OR(
      ISNUMBER(SEARCH(""CDM CASH DEPOSIT"",$C2082)),
      ISNUMBER(SEARCH(""CASH DEPOSIT"",$C2082)),
      COUNTIF('SUMMARY D"&amp;"ATA'!D:D,$C2082)&lt;&gt;1
    ),
    """",
    IFERROR(TEXTJOIN(CHAR(10),TRUE,FILTER('SUMMARY DATA'!E:E,'SUMMARY DATA'!D:D=$C2082)),"""")
  )
)"),"")</f>
        <v/>
      </c>
      <c r="F2082" s="2" t="str">
        <f>IFERROR(__xludf.DUMMYFUNCTION("IFERROR(
  TEXTJOIN(CHAR(10),TRUE,FILTER('SUMMARY DATA'!F:F,'SUMMARY DATA'!A:A=$A2082,'SUMMARY DATA'!C:C=$B2082)),
  IF(
    OR(
      ISNUMBER(SEARCH(""CDM CASH DEPOSIT"",$C2082)),
      ISNUMBER(SEARCH(""CASH DEPOSIT"",$C2082)),
      COUNTIF('SUMMARY D"&amp;"ATA'!D:D,$C2082)&lt;&gt;1
    ),
    """",
    IFERROR(TEXTJOIN(CHAR(10),TRUE,FILTER('SUMMARY DATA'!F:F,'SUMMARY DATA'!D:D=$C2082)),"""")
  )
)"),"")</f>
        <v/>
      </c>
      <c r="G2082" s="2" t="str">
        <f>IFERROR(__xludf.DUMMYFUNCTION("IFERROR(
  TEXTJOIN(CHAR(10),TRUE,FILTER('SUMMARY DATA'!G:G,'SUMMARY DATA'!A:A=$A2082,'SUMMARY DATA'!C:C=$B2082)),
  IF(
    OR(
      ISNUMBER(SEARCH(""CDM CASH DEPOSIT"",$C2082)),
      ISNUMBER(SEARCH(""CASH DEPOSIT"",$C2082)),
      COUNTIF('SUMMARY D"&amp;"ATA'!D:D,$C2082)&lt;&gt;1
    ),
    """",
    IFERROR(TEXTJOIN(CHAR(10),TRUE,FILTER('SUMMARY DATA'!G:G,'SUMMARY DATA'!D:D=$C2082)),"""")
  )
)"),"")</f>
        <v/>
      </c>
      <c r="H2082" s="6" t="str">
        <f>IFERROR(__xludf.DUMMYFUNCTION("IFERROR(
  TEXTJOIN(CHAR(10),TRUE,FILTER('SUMMARY DATA'!H:H,'SUMMARY DATA'!A:A=$A2082,'SUMMARY DATA'!C:C=$B2082)),
  IF(
    OR(
      ISNUMBER(SEARCH(""CDM CASH DEPOSIT"",$C2082)),
      ISNUMBER(SEARCH(""CASH DEPOSIT"",$C2082)),
      COUNTIF('SUMMARY D"&amp;"ATA'!D:D,$C2082)&lt;&gt;1
    ),
    """",
    IFERROR(TEXTJOIN(CHAR(10),TRUE,FILTER('SUMMARY DATA'!H:H,'SUMMARY DATA'!D:D=$C2082)),"""")
  )
)"),"")</f>
        <v/>
      </c>
      <c r="I2082" s="6" t="str">
        <f>IFERROR(__xludf.DUMMYFUNCTION("IF(H2082="""","""",
SUM(ARRAYFORMULA(VALUE(SPLIT(H2082,CHAR(10)))))
)"),"")</f>
        <v/>
      </c>
      <c r="J2082" s="2" t="str">
        <f>IFERROR(__xludf.DUMMYFUNCTION("IFERROR(
  TEXTJOIN(CHAR(10),TRUE,FILTER('SUMMARY DATA'!I:I,'SUMMARY DATA'!A:A=$A2082,'SUMMARY DATA'!C:C=$B2082)),
  IF(
    OR(
      ISNUMBER(SEARCH(""CDM CASH DEPOSIT"",$C2082)),
      ISNUMBER(SEARCH(""CASH DEPOSIT"",$C2082)),
      COUNTIF('SUMMARY D"&amp;"ATA'!D:D,$C2082)&lt;&gt;1
    ),
    """",
    IFERROR(TEXTJOIN(CHAR(10),TRUE,FILTER('SUMMARY DATA'!I:I,'SUMMARY DATA'!D:D=$C2082)),"""")
  )
)"),"")</f>
        <v/>
      </c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</row>
    <row r="2083" ht="15.75" customHeight="1" spans="1:27">
      <c r="A2083" s="2"/>
      <c r="B2083" s="2"/>
      <c r="C2083" s="2"/>
      <c r="D2083" s="6"/>
      <c r="E2083" s="4" t="str">
        <f>IFERROR(__xludf.DUMMYFUNCTION("IFERROR(
  TEXTJOIN(CHAR(10),TRUE,FILTER('SUMMARY DATA'!E:E,'SUMMARY DATA'!A:A=$A2083,'SUMMARY DATA'!C:C=$B2083)),
  IF(
    OR(
      ISNUMBER(SEARCH(""CDM CASH DEPOSIT"",$C2083)),
      ISNUMBER(SEARCH(""CASH DEPOSIT"",$C2083)),
      COUNTIF('SUMMARY D"&amp;"ATA'!D:D,$C2083)&lt;&gt;1
    ),
    """",
    IFERROR(TEXTJOIN(CHAR(10),TRUE,FILTER('SUMMARY DATA'!E:E,'SUMMARY DATA'!D:D=$C2083)),"""")
  )
)"),"")</f>
        <v/>
      </c>
      <c r="F2083" s="2" t="str">
        <f>IFERROR(__xludf.DUMMYFUNCTION("IFERROR(
  TEXTJOIN(CHAR(10),TRUE,FILTER('SUMMARY DATA'!F:F,'SUMMARY DATA'!A:A=$A2083,'SUMMARY DATA'!C:C=$B2083)),
  IF(
    OR(
      ISNUMBER(SEARCH(""CDM CASH DEPOSIT"",$C2083)),
      ISNUMBER(SEARCH(""CASH DEPOSIT"",$C2083)),
      COUNTIF('SUMMARY D"&amp;"ATA'!D:D,$C2083)&lt;&gt;1
    ),
    """",
    IFERROR(TEXTJOIN(CHAR(10),TRUE,FILTER('SUMMARY DATA'!F:F,'SUMMARY DATA'!D:D=$C2083)),"""")
  )
)"),"")</f>
        <v/>
      </c>
      <c r="G2083" s="2" t="str">
        <f>IFERROR(__xludf.DUMMYFUNCTION("IFERROR(
  TEXTJOIN(CHAR(10),TRUE,FILTER('SUMMARY DATA'!G:G,'SUMMARY DATA'!A:A=$A2083,'SUMMARY DATA'!C:C=$B2083)),
  IF(
    OR(
      ISNUMBER(SEARCH(""CDM CASH DEPOSIT"",$C2083)),
      ISNUMBER(SEARCH(""CASH DEPOSIT"",$C2083)),
      COUNTIF('SUMMARY D"&amp;"ATA'!D:D,$C2083)&lt;&gt;1
    ),
    """",
    IFERROR(TEXTJOIN(CHAR(10),TRUE,FILTER('SUMMARY DATA'!G:G,'SUMMARY DATA'!D:D=$C2083)),"""")
  )
)"),"")</f>
        <v/>
      </c>
      <c r="H2083" s="6" t="str">
        <f>IFERROR(__xludf.DUMMYFUNCTION("IFERROR(
  TEXTJOIN(CHAR(10),TRUE,FILTER('SUMMARY DATA'!H:H,'SUMMARY DATA'!A:A=$A2083,'SUMMARY DATA'!C:C=$B2083)),
  IF(
    OR(
      ISNUMBER(SEARCH(""CDM CASH DEPOSIT"",$C2083)),
      ISNUMBER(SEARCH(""CASH DEPOSIT"",$C2083)),
      COUNTIF('SUMMARY D"&amp;"ATA'!D:D,$C2083)&lt;&gt;1
    ),
    """",
    IFERROR(TEXTJOIN(CHAR(10),TRUE,FILTER('SUMMARY DATA'!H:H,'SUMMARY DATA'!D:D=$C2083)),"""")
  )
)"),"")</f>
        <v/>
      </c>
      <c r="I2083" s="6" t="str">
        <f>IFERROR(__xludf.DUMMYFUNCTION("IF(H2083="""","""",
SUM(ARRAYFORMULA(VALUE(SPLIT(H2083,CHAR(10)))))
)"),"")</f>
        <v/>
      </c>
      <c r="J2083" s="2" t="str">
        <f>IFERROR(__xludf.DUMMYFUNCTION("IFERROR(
  TEXTJOIN(CHAR(10),TRUE,FILTER('SUMMARY DATA'!I:I,'SUMMARY DATA'!A:A=$A2083,'SUMMARY DATA'!C:C=$B2083)),
  IF(
    OR(
      ISNUMBER(SEARCH(""CDM CASH DEPOSIT"",$C2083)),
      ISNUMBER(SEARCH(""CASH DEPOSIT"",$C2083)),
      COUNTIF('SUMMARY D"&amp;"ATA'!D:D,$C2083)&lt;&gt;1
    ),
    """",
    IFERROR(TEXTJOIN(CHAR(10),TRUE,FILTER('SUMMARY DATA'!I:I,'SUMMARY DATA'!D:D=$C2083)),"""")
  )
)"),"")</f>
        <v/>
      </c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</row>
    <row r="2084" ht="15.75" customHeight="1" spans="1:27">
      <c r="A2084" s="2"/>
      <c r="B2084" s="2"/>
      <c r="C2084" s="2"/>
      <c r="D2084" s="6"/>
      <c r="E2084" s="4" t="str">
        <f>IFERROR(__xludf.DUMMYFUNCTION("IFERROR(
  TEXTJOIN(CHAR(10),TRUE,FILTER('SUMMARY DATA'!E:E,'SUMMARY DATA'!A:A=$A2084,'SUMMARY DATA'!C:C=$B2084)),
  IF(
    OR(
      ISNUMBER(SEARCH(""CDM CASH DEPOSIT"",$C2084)),
      ISNUMBER(SEARCH(""CASH DEPOSIT"",$C2084)),
      COUNTIF('SUMMARY D"&amp;"ATA'!D:D,$C2084)&lt;&gt;1
    ),
    """",
    IFERROR(TEXTJOIN(CHAR(10),TRUE,FILTER('SUMMARY DATA'!E:E,'SUMMARY DATA'!D:D=$C2084)),"""")
  )
)"),"")</f>
        <v/>
      </c>
      <c r="F2084" s="2" t="str">
        <f>IFERROR(__xludf.DUMMYFUNCTION("IFERROR(
  TEXTJOIN(CHAR(10),TRUE,FILTER('SUMMARY DATA'!F:F,'SUMMARY DATA'!A:A=$A2084,'SUMMARY DATA'!C:C=$B2084)),
  IF(
    OR(
      ISNUMBER(SEARCH(""CDM CASH DEPOSIT"",$C2084)),
      ISNUMBER(SEARCH(""CASH DEPOSIT"",$C2084)),
      COUNTIF('SUMMARY D"&amp;"ATA'!D:D,$C2084)&lt;&gt;1
    ),
    """",
    IFERROR(TEXTJOIN(CHAR(10),TRUE,FILTER('SUMMARY DATA'!F:F,'SUMMARY DATA'!D:D=$C2084)),"""")
  )
)"),"")</f>
        <v/>
      </c>
      <c r="G2084" s="2" t="str">
        <f>IFERROR(__xludf.DUMMYFUNCTION("IFERROR(
  TEXTJOIN(CHAR(10),TRUE,FILTER('SUMMARY DATA'!G:G,'SUMMARY DATA'!A:A=$A2084,'SUMMARY DATA'!C:C=$B2084)),
  IF(
    OR(
      ISNUMBER(SEARCH(""CDM CASH DEPOSIT"",$C2084)),
      ISNUMBER(SEARCH(""CASH DEPOSIT"",$C2084)),
      COUNTIF('SUMMARY D"&amp;"ATA'!D:D,$C2084)&lt;&gt;1
    ),
    """",
    IFERROR(TEXTJOIN(CHAR(10),TRUE,FILTER('SUMMARY DATA'!G:G,'SUMMARY DATA'!D:D=$C2084)),"""")
  )
)"),"")</f>
        <v/>
      </c>
      <c r="H2084" s="6" t="str">
        <f>IFERROR(__xludf.DUMMYFUNCTION("IFERROR(
  TEXTJOIN(CHAR(10),TRUE,FILTER('SUMMARY DATA'!H:H,'SUMMARY DATA'!A:A=$A2084,'SUMMARY DATA'!C:C=$B2084)),
  IF(
    OR(
      ISNUMBER(SEARCH(""CDM CASH DEPOSIT"",$C2084)),
      ISNUMBER(SEARCH(""CASH DEPOSIT"",$C2084)),
      COUNTIF('SUMMARY D"&amp;"ATA'!D:D,$C2084)&lt;&gt;1
    ),
    """",
    IFERROR(TEXTJOIN(CHAR(10),TRUE,FILTER('SUMMARY DATA'!H:H,'SUMMARY DATA'!D:D=$C2084)),"""")
  )
)"),"")</f>
        <v/>
      </c>
      <c r="I2084" s="6" t="str">
        <f>IFERROR(__xludf.DUMMYFUNCTION("IF(H2084="""","""",
SUM(ARRAYFORMULA(VALUE(SPLIT(H2084,CHAR(10)))))
)"),"")</f>
        <v/>
      </c>
      <c r="J2084" s="2" t="str">
        <f>IFERROR(__xludf.DUMMYFUNCTION("IFERROR(
  TEXTJOIN(CHAR(10),TRUE,FILTER('SUMMARY DATA'!I:I,'SUMMARY DATA'!A:A=$A2084,'SUMMARY DATA'!C:C=$B2084)),
  IF(
    OR(
      ISNUMBER(SEARCH(""CDM CASH DEPOSIT"",$C2084)),
      ISNUMBER(SEARCH(""CASH DEPOSIT"",$C2084)),
      COUNTIF('SUMMARY D"&amp;"ATA'!D:D,$C2084)&lt;&gt;1
    ),
    """",
    IFERROR(TEXTJOIN(CHAR(10),TRUE,FILTER('SUMMARY DATA'!I:I,'SUMMARY DATA'!D:D=$C2084)),"""")
  )
)"),"")</f>
        <v/>
      </c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</row>
    <row r="2085" ht="15.75" customHeight="1" spans="1:27">
      <c r="A2085" s="2"/>
      <c r="B2085" s="2"/>
      <c r="C2085" s="2"/>
      <c r="D2085" s="6"/>
      <c r="E2085" s="4" t="str">
        <f>IFERROR(__xludf.DUMMYFUNCTION("IFERROR(
  TEXTJOIN(CHAR(10),TRUE,FILTER('SUMMARY DATA'!E:E,'SUMMARY DATA'!A:A=$A2085,'SUMMARY DATA'!C:C=$B2085)),
  IF(
    OR(
      ISNUMBER(SEARCH(""CDM CASH DEPOSIT"",$C2085)),
      ISNUMBER(SEARCH(""CASH DEPOSIT"",$C2085)),
      COUNTIF('SUMMARY D"&amp;"ATA'!D:D,$C2085)&lt;&gt;1
    ),
    """",
    IFERROR(TEXTJOIN(CHAR(10),TRUE,FILTER('SUMMARY DATA'!E:E,'SUMMARY DATA'!D:D=$C2085)),"""")
  )
)"),"")</f>
        <v/>
      </c>
      <c r="F2085" s="2" t="str">
        <f>IFERROR(__xludf.DUMMYFUNCTION("IFERROR(
  TEXTJOIN(CHAR(10),TRUE,FILTER('SUMMARY DATA'!F:F,'SUMMARY DATA'!A:A=$A2085,'SUMMARY DATA'!C:C=$B2085)),
  IF(
    OR(
      ISNUMBER(SEARCH(""CDM CASH DEPOSIT"",$C2085)),
      ISNUMBER(SEARCH(""CASH DEPOSIT"",$C2085)),
      COUNTIF('SUMMARY D"&amp;"ATA'!D:D,$C2085)&lt;&gt;1
    ),
    """",
    IFERROR(TEXTJOIN(CHAR(10),TRUE,FILTER('SUMMARY DATA'!F:F,'SUMMARY DATA'!D:D=$C2085)),"""")
  )
)"),"")</f>
        <v/>
      </c>
      <c r="G2085" s="2" t="str">
        <f>IFERROR(__xludf.DUMMYFUNCTION("IFERROR(
  TEXTJOIN(CHAR(10),TRUE,FILTER('SUMMARY DATA'!G:G,'SUMMARY DATA'!A:A=$A2085,'SUMMARY DATA'!C:C=$B2085)),
  IF(
    OR(
      ISNUMBER(SEARCH(""CDM CASH DEPOSIT"",$C2085)),
      ISNUMBER(SEARCH(""CASH DEPOSIT"",$C2085)),
      COUNTIF('SUMMARY D"&amp;"ATA'!D:D,$C2085)&lt;&gt;1
    ),
    """",
    IFERROR(TEXTJOIN(CHAR(10),TRUE,FILTER('SUMMARY DATA'!G:G,'SUMMARY DATA'!D:D=$C2085)),"""")
  )
)"),"")</f>
        <v/>
      </c>
      <c r="H2085" s="6" t="str">
        <f>IFERROR(__xludf.DUMMYFUNCTION("IFERROR(
  TEXTJOIN(CHAR(10),TRUE,FILTER('SUMMARY DATA'!H:H,'SUMMARY DATA'!A:A=$A2085,'SUMMARY DATA'!C:C=$B2085)),
  IF(
    OR(
      ISNUMBER(SEARCH(""CDM CASH DEPOSIT"",$C2085)),
      ISNUMBER(SEARCH(""CASH DEPOSIT"",$C2085)),
      COUNTIF('SUMMARY D"&amp;"ATA'!D:D,$C2085)&lt;&gt;1
    ),
    """",
    IFERROR(TEXTJOIN(CHAR(10),TRUE,FILTER('SUMMARY DATA'!H:H,'SUMMARY DATA'!D:D=$C2085)),"""")
  )
)"),"")</f>
        <v/>
      </c>
      <c r="I2085" s="6" t="str">
        <f>IFERROR(__xludf.DUMMYFUNCTION("IF(H2085="""","""",
SUM(ARRAYFORMULA(VALUE(SPLIT(H2085,CHAR(10)))))
)"),"")</f>
        <v/>
      </c>
      <c r="J2085" s="2" t="str">
        <f>IFERROR(__xludf.DUMMYFUNCTION("IFERROR(
  TEXTJOIN(CHAR(10),TRUE,FILTER('SUMMARY DATA'!I:I,'SUMMARY DATA'!A:A=$A2085,'SUMMARY DATA'!C:C=$B2085)),
  IF(
    OR(
      ISNUMBER(SEARCH(""CDM CASH DEPOSIT"",$C2085)),
      ISNUMBER(SEARCH(""CASH DEPOSIT"",$C2085)),
      COUNTIF('SUMMARY D"&amp;"ATA'!D:D,$C2085)&lt;&gt;1
    ),
    """",
    IFERROR(TEXTJOIN(CHAR(10),TRUE,FILTER('SUMMARY DATA'!I:I,'SUMMARY DATA'!D:D=$C2085)),"""")
  )
)"),"")</f>
        <v/>
      </c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</row>
    <row r="2086" ht="15.75" customHeight="1" spans="1:27">
      <c r="A2086" s="2"/>
      <c r="B2086" s="2"/>
      <c r="C2086" s="2"/>
      <c r="D2086" s="6"/>
      <c r="E2086" s="4" t="str">
        <f>IFERROR(__xludf.DUMMYFUNCTION("IFERROR(
  TEXTJOIN(CHAR(10),TRUE,FILTER('SUMMARY DATA'!E:E,'SUMMARY DATA'!A:A=$A2086,'SUMMARY DATA'!C:C=$B2086)),
  IF(
    OR(
      ISNUMBER(SEARCH(""CDM CASH DEPOSIT"",$C2086)),
      ISNUMBER(SEARCH(""CASH DEPOSIT"",$C2086)),
      COUNTIF('SUMMARY D"&amp;"ATA'!D:D,$C2086)&lt;&gt;1
    ),
    """",
    IFERROR(TEXTJOIN(CHAR(10),TRUE,FILTER('SUMMARY DATA'!E:E,'SUMMARY DATA'!D:D=$C2086)),"""")
  )
)"),"")</f>
        <v/>
      </c>
      <c r="F2086" s="2" t="str">
        <f>IFERROR(__xludf.DUMMYFUNCTION("IFERROR(
  TEXTJOIN(CHAR(10),TRUE,FILTER('SUMMARY DATA'!F:F,'SUMMARY DATA'!A:A=$A2086,'SUMMARY DATA'!C:C=$B2086)),
  IF(
    OR(
      ISNUMBER(SEARCH(""CDM CASH DEPOSIT"",$C2086)),
      ISNUMBER(SEARCH(""CASH DEPOSIT"",$C2086)),
      COUNTIF('SUMMARY D"&amp;"ATA'!D:D,$C2086)&lt;&gt;1
    ),
    """",
    IFERROR(TEXTJOIN(CHAR(10),TRUE,FILTER('SUMMARY DATA'!F:F,'SUMMARY DATA'!D:D=$C2086)),"""")
  )
)"),"")</f>
        <v/>
      </c>
      <c r="G2086" s="2" t="str">
        <f>IFERROR(__xludf.DUMMYFUNCTION("IFERROR(
  TEXTJOIN(CHAR(10),TRUE,FILTER('SUMMARY DATA'!G:G,'SUMMARY DATA'!A:A=$A2086,'SUMMARY DATA'!C:C=$B2086)),
  IF(
    OR(
      ISNUMBER(SEARCH(""CDM CASH DEPOSIT"",$C2086)),
      ISNUMBER(SEARCH(""CASH DEPOSIT"",$C2086)),
      COUNTIF('SUMMARY D"&amp;"ATA'!D:D,$C2086)&lt;&gt;1
    ),
    """",
    IFERROR(TEXTJOIN(CHAR(10),TRUE,FILTER('SUMMARY DATA'!G:G,'SUMMARY DATA'!D:D=$C2086)),"""")
  )
)"),"")</f>
        <v/>
      </c>
      <c r="H2086" s="6" t="str">
        <f>IFERROR(__xludf.DUMMYFUNCTION("IFERROR(
  TEXTJOIN(CHAR(10),TRUE,FILTER('SUMMARY DATA'!H:H,'SUMMARY DATA'!A:A=$A2086,'SUMMARY DATA'!C:C=$B2086)),
  IF(
    OR(
      ISNUMBER(SEARCH(""CDM CASH DEPOSIT"",$C2086)),
      ISNUMBER(SEARCH(""CASH DEPOSIT"",$C2086)),
      COUNTIF('SUMMARY D"&amp;"ATA'!D:D,$C2086)&lt;&gt;1
    ),
    """",
    IFERROR(TEXTJOIN(CHAR(10),TRUE,FILTER('SUMMARY DATA'!H:H,'SUMMARY DATA'!D:D=$C2086)),"""")
  )
)"),"")</f>
        <v/>
      </c>
      <c r="I2086" s="6" t="str">
        <f>IFERROR(__xludf.DUMMYFUNCTION("IF(H2086="""","""",
SUM(ARRAYFORMULA(VALUE(SPLIT(H2086,CHAR(10)))))
)"),"")</f>
        <v/>
      </c>
      <c r="J2086" s="2" t="str">
        <f>IFERROR(__xludf.DUMMYFUNCTION("IFERROR(
  TEXTJOIN(CHAR(10),TRUE,FILTER('SUMMARY DATA'!I:I,'SUMMARY DATA'!A:A=$A2086,'SUMMARY DATA'!C:C=$B2086)),
  IF(
    OR(
      ISNUMBER(SEARCH(""CDM CASH DEPOSIT"",$C2086)),
      ISNUMBER(SEARCH(""CASH DEPOSIT"",$C2086)),
      COUNTIF('SUMMARY D"&amp;"ATA'!D:D,$C2086)&lt;&gt;1
    ),
    """",
    IFERROR(TEXTJOIN(CHAR(10),TRUE,FILTER('SUMMARY DATA'!I:I,'SUMMARY DATA'!D:D=$C2086)),"""")
  )
)"),"")</f>
        <v/>
      </c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</row>
    <row r="2087" ht="15.75" customHeight="1" spans="1:27">
      <c r="A2087" s="2"/>
      <c r="B2087" s="2"/>
      <c r="C2087" s="2"/>
      <c r="D2087" s="6"/>
      <c r="E2087" s="4" t="str">
        <f>IFERROR(__xludf.DUMMYFUNCTION("IFERROR(
  TEXTJOIN(CHAR(10),TRUE,FILTER('SUMMARY DATA'!E:E,'SUMMARY DATA'!A:A=$A2087,'SUMMARY DATA'!C:C=$B2087)),
  IF(
    OR(
      ISNUMBER(SEARCH(""CDM CASH DEPOSIT"",$C2087)),
      ISNUMBER(SEARCH(""CASH DEPOSIT"",$C2087)),
      COUNTIF('SUMMARY D"&amp;"ATA'!D:D,$C2087)&lt;&gt;1
    ),
    """",
    IFERROR(TEXTJOIN(CHAR(10),TRUE,FILTER('SUMMARY DATA'!E:E,'SUMMARY DATA'!D:D=$C2087)),"""")
  )
)"),"")</f>
        <v/>
      </c>
      <c r="F2087" s="2" t="str">
        <f>IFERROR(__xludf.DUMMYFUNCTION("IFERROR(
  TEXTJOIN(CHAR(10),TRUE,FILTER('SUMMARY DATA'!F:F,'SUMMARY DATA'!A:A=$A2087,'SUMMARY DATA'!C:C=$B2087)),
  IF(
    OR(
      ISNUMBER(SEARCH(""CDM CASH DEPOSIT"",$C2087)),
      ISNUMBER(SEARCH(""CASH DEPOSIT"",$C2087)),
      COUNTIF('SUMMARY D"&amp;"ATA'!D:D,$C2087)&lt;&gt;1
    ),
    """",
    IFERROR(TEXTJOIN(CHAR(10),TRUE,FILTER('SUMMARY DATA'!F:F,'SUMMARY DATA'!D:D=$C2087)),"""")
  )
)"),"")</f>
        <v/>
      </c>
      <c r="G2087" s="2" t="str">
        <f>IFERROR(__xludf.DUMMYFUNCTION("IFERROR(
  TEXTJOIN(CHAR(10),TRUE,FILTER('SUMMARY DATA'!G:G,'SUMMARY DATA'!A:A=$A2087,'SUMMARY DATA'!C:C=$B2087)),
  IF(
    OR(
      ISNUMBER(SEARCH(""CDM CASH DEPOSIT"",$C2087)),
      ISNUMBER(SEARCH(""CASH DEPOSIT"",$C2087)),
      COUNTIF('SUMMARY D"&amp;"ATA'!D:D,$C2087)&lt;&gt;1
    ),
    """",
    IFERROR(TEXTJOIN(CHAR(10),TRUE,FILTER('SUMMARY DATA'!G:G,'SUMMARY DATA'!D:D=$C2087)),"""")
  )
)"),"")</f>
        <v/>
      </c>
      <c r="H2087" s="6" t="str">
        <f>IFERROR(__xludf.DUMMYFUNCTION("IFERROR(
  TEXTJOIN(CHAR(10),TRUE,FILTER('SUMMARY DATA'!H:H,'SUMMARY DATA'!A:A=$A2087,'SUMMARY DATA'!C:C=$B2087)),
  IF(
    OR(
      ISNUMBER(SEARCH(""CDM CASH DEPOSIT"",$C2087)),
      ISNUMBER(SEARCH(""CASH DEPOSIT"",$C2087)),
      COUNTIF('SUMMARY D"&amp;"ATA'!D:D,$C2087)&lt;&gt;1
    ),
    """",
    IFERROR(TEXTJOIN(CHAR(10),TRUE,FILTER('SUMMARY DATA'!H:H,'SUMMARY DATA'!D:D=$C2087)),"""")
  )
)"),"")</f>
        <v/>
      </c>
      <c r="I2087" s="6" t="str">
        <f>IFERROR(__xludf.DUMMYFUNCTION("IF(H2087="""","""",
SUM(ARRAYFORMULA(VALUE(SPLIT(H2087,CHAR(10)))))
)"),"")</f>
        <v/>
      </c>
      <c r="J2087" s="2" t="str">
        <f>IFERROR(__xludf.DUMMYFUNCTION("IFERROR(
  TEXTJOIN(CHAR(10),TRUE,FILTER('SUMMARY DATA'!I:I,'SUMMARY DATA'!A:A=$A2087,'SUMMARY DATA'!C:C=$B2087)),
  IF(
    OR(
      ISNUMBER(SEARCH(""CDM CASH DEPOSIT"",$C2087)),
      ISNUMBER(SEARCH(""CASH DEPOSIT"",$C2087)),
      COUNTIF('SUMMARY D"&amp;"ATA'!D:D,$C2087)&lt;&gt;1
    ),
    """",
    IFERROR(TEXTJOIN(CHAR(10),TRUE,FILTER('SUMMARY DATA'!I:I,'SUMMARY DATA'!D:D=$C2087)),"""")
  )
)"),"")</f>
        <v/>
      </c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</row>
    <row r="2088" ht="15.75" customHeight="1" spans="1:27">
      <c r="A2088" s="2"/>
      <c r="B2088" s="2"/>
      <c r="C2088" s="2"/>
      <c r="D2088" s="6"/>
      <c r="E2088" s="4" t="str">
        <f>IFERROR(__xludf.DUMMYFUNCTION("IFERROR(
  TEXTJOIN(CHAR(10),TRUE,FILTER('SUMMARY DATA'!E:E,'SUMMARY DATA'!A:A=$A2088,'SUMMARY DATA'!C:C=$B2088)),
  IF(
    OR(
      ISNUMBER(SEARCH(""CDM CASH DEPOSIT"",$C2088)),
      ISNUMBER(SEARCH(""CASH DEPOSIT"",$C2088)),
      COUNTIF('SUMMARY D"&amp;"ATA'!D:D,$C2088)&lt;&gt;1
    ),
    """",
    IFERROR(TEXTJOIN(CHAR(10),TRUE,FILTER('SUMMARY DATA'!E:E,'SUMMARY DATA'!D:D=$C2088)),"""")
  )
)"),"")</f>
        <v/>
      </c>
      <c r="F2088" s="2" t="str">
        <f>IFERROR(__xludf.DUMMYFUNCTION("IFERROR(
  TEXTJOIN(CHAR(10),TRUE,FILTER('SUMMARY DATA'!F:F,'SUMMARY DATA'!A:A=$A2088,'SUMMARY DATA'!C:C=$B2088)),
  IF(
    OR(
      ISNUMBER(SEARCH(""CDM CASH DEPOSIT"",$C2088)),
      ISNUMBER(SEARCH(""CASH DEPOSIT"",$C2088)),
      COUNTIF('SUMMARY D"&amp;"ATA'!D:D,$C2088)&lt;&gt;1
    ),
    """",
    IFERROR(TEXTJOIN(CHAR(10),TRUE,FILTER('SUMMARY DATA'!F:F,'SUMMARY DATA'!D:D=$C2088)),"""")
  )
)"),"")</f>
        <v/>
      </c>
      <c r="G2088" s="2" t="str">
        <f>IFERROR(__xludf.DUMMYFUNCTION("IFERROR(
  TEXTJOIN(CHAR(10),TRUE,FILTER('SUMMARY DATA'!G:G,'SUMMARY DATA'!A:A=$A2088,'SUMMARY DATA'!C:C=$B2088)),
  IF(
    OR(
      ISNUMBER(SEARCH(""CDM CASH DEPOSIT"",$C2088)),
      ISNUMBER(SEARCH(""CASH DEPOSIT"",$C2088)),
      COUNTIF('SUMMARY D"&amp;"ATA'!D:D,$C2088)&lt;&gt;1
    ),
    """",
    IFERROR(TEXTJOIN(CHAR(10),TRUE,FILTER('SUMMARY DATA'!G:G,'SUMMARY DATA'!D:D=$C2088)),"""")
  )
)"),"")</f>
        <v/>
      </c>
      <c r="H2088" s="6" t="str">
        <f>IFERROR(__xludf.DUMMYFUNCTION("IFERROR(
  TEXTJOIN(CHAR(10),TRUE,FILTER('SUMMARY DATA'!H:H,'SUMMARY DATA'!A:A=$A2088,'SUMMARY DATA'!C:C=$B2088)),
  IF(
    OR(
      ISNUMBER(SEARCH(""CDM CASH DEPOSIT"",$C2088)),
      ISNUMBER(SEARCH(""CASH DEPOSIT"",$C2088)),
      COUNTIF('SUMMARY D"&amp;"ATA'!D:D,$C2088)&lt;&gt;1
    ),
    """",
    IFERROR(TEXTJOIN(CHAR(10),TRUE,FILTER('SUMMARY DATA'!H:H,'SUMMARY DATA'!D:D=$C2088)),"""")
  )
)"),"")</f>
        <v/>
      </c>
      <c r="I2088" s="6" t="str">
        <f>IFERROR(__xludf.DUMMYFUNCTION("IF(H2088="""","""",
SUM(ARRAYFORMULA(VALUE(SPLIT(H2088,CHAR(10)))))
)"),"")</f>
        <v/>
      </c>
      <c r="J2088" s="2" t="str">
        <f>IFERROR(__xludf.DUMMYFUNCTION("IFERROR(
  TEXTJOIN(CHAR(10),TRUE,FILTER('SUMMARY DATA'!I:I,'SUMMARY DATA'!A:A=$A2088,'SUMMARY DATA'!C:C=$B2088)),
  IF(
    OR(
      ISNUMBER(SEARCH(""CDM CASH DEPOSIT"",$C2088)),
      ISNUMBER(SEARCH(""CASH DEPOSIT"",$C2088)),
      COUNTIF('SUMMARY D"&amp;"ATA'!D:D,$C2088)&lt;&gt;1
    ),
    """",
    IFERROR(TEXTJOIN(CHAR(10),TRUE,FILTER('SUMMARY DATA'!I:I,'SUMMARY DATA'!D:D=$C2088)),"""")
  )
)"),"")</f>
        <v/>
      </c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</row>
    <row r="2089" ht="15.75" customHeight="1" spans="1:27">
      <c r="A2089" s="2"/>
      <c r="B2089" s="2"/>
      <c r="C2089" s="2"/>
      <c r="D2089" s="6"/>
      <c r="E2089" s="4" t="str">
        <f>IFERROR(__xludf.DUMMYFUNCTION("IFERROR(
  TEXTJOIN(CHAR(10),TRUE,FILTER('SUMMARY DATA'!E:E,'SUMMARY DATA'!A:A=$A2089,'SUMMARY DATA'!C:C=$B2089)),
  IF(
    OR(
      ISNUMBER(SEARCH(""CDM CASH DEPOSIT"",$C2089)),
      ISNUMBER(SEARCH(""CASH DEPOSIT"",$C2089)),
      COUNTIF('SUMMARY D"&amp;"ATA'!D:D,$C2089)&lt;&gt;1
    ),
    """",
    IFERROR(TEXTJOIN(CHAR(10),TRUE,FILTER('SUMMARY DATA'!E:E,'SUMMARY DATA'!D:D=$C2089)),"""")
  )
)"),"")</f>
        <v/>
      </c>
      <c r="F2089" s="2" t="str">
        <f>IFERROR(__xludf.DUMMYFUNCTION("IFERROR(
  TEXTJOIN(CHAR(10),TRUE,FILTER('SUMMARY DATA'!F:F,'SUMMARY DATA'!A:A=$A2089,'SUMMARY DATA'!C:C=$B2089)),
  IF(
    OR(
      ISNUMBER(SEARCH(""CDM CASH DEPOSIT"",$C2089)),
      ISNUMBER(SEARCH(""CASH DEPOSIT"",$C2089)),
      COUNTIF('SUMMARY D"&amp;"ATA'!D:D,$C2089)&lt;&gt;1
    ),
    """",
    IFERROR(TEXTJOIN(CHAR(10),TRUE,FILTER('SUMMARY DATA'!F:F,'SUMMARY DATA'!D:D=$C2089)),"""")
  )
)"),"")</f>
        <v/>
      </c>
      <c r="G2089" s="2" t="str">
        <f>IFERROR(__xludf.DUMMYFUNCTION("IFERROR(
  TEXTJOIN(CHAR(10),TRUE,FILTER('SUMMARY DATA'!G:G,'SUMMARY DATA'!A:A=$A2089,'SUMMARY DATA'!C:C=$B2089)),
  IF(
    OR(
      ISNUMBER(SEARCH(""CDM CASH DEPOSIT"",$C2089)),
      ISNUMBER(SEARCH(""CASH DEPOSIT"",$C2089)),
      COUNTIF('SUMMARY D"&amp;"ATA'!D:D,$C2089)&lt;&gt;1
    ),
    """",
    IFERROR(TEXTJOIN(CHAR(10),TRUE,FILTER('SUMMARY DATA'!G:G,'SUMMARY DATA'!D:D=$C2089)),"""")
  )
)"),"")</f>
        <v/>
      </c>
      <c r="H2089" s="6" t="str">
        <f>IFERROR(__xludf.DUMMYFUNCTION("IFERROR(
  TEXTJOIN(CHAR(10),TRUE,FILTER('SUMMARY DATA'!H:H,'SUMMARY DATA'!A:A=$A2089,'SUMMARY DATA'!C:C=$B2089)),
  IF(
    OR(
      ISNUMBER(SEARCH(""CDM CASH DEPOSIT"",$C2089)),
      ISNUMBER(SEARCH(""CASH DEPOSIT"",$C2089)),
      COUNTIF('SUMMARY D"&amp;"ATA'!D:D,$C2089)&lt;&gt;1
    ),
    """",
    IFERROR(TEXTJOIN(CHAR(10),TRUE,FILTER('SUMMARY DATA'!H:H,'SUMMARY DATA'!D:D=$C2089)),"""")
  )
)"),"")</f>
        <v/>
      </c>
      <c r="I2089" s="6" t="str">
        <f>IFERROR(__xludf.DUMMYFUNCTION("IF(H2089="""","""",
SUM(ARRAYFORMULA(VALUE(SPLIT(H2089,CHAR(10)))))
)"),"")</f>
        <v/>
      </c>
      <c r="J2089" s="2" t="str">
        <f>IFERROR(__xludf.DUMMYFUNCTION("IFERROR(
  TEXTJOIN(CHAR(10),TRUE,FILTER('SUMMARY DATA'!I:I,'SUMMARY DATA'!A:A=$A2089,'SUMMARY DATA'!C:C=$B2089)),
  IF(
    OR(
      ISNUMBER(SEARCH(""CDM CASH DEPOSIT"",$C2089)),
      ISNUMBER(SEARCH(""CASH DEPOSIT"",$C2089)),
      COUNTIF('SUMMARY D"&amp;"ATA'!D:D,$C2089)&lt;&gt;1
    ),
    """",
    IFERROR(TEXTJOIN(CHAR(10),TRUE,FILTER('SUMMARY DATA'!I:I,'SUMMARY DATA'!D:D=$C2089)),"""")
  )
)"),"")</f>
        <v/>
      </c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</row>
    <row r="2090" ht="15.75" customHeight="1" spans="1:27">
      <c r="A2090" s="2"/>
      <c r="B2090" s="2"/>
      <c r="C2090" s="2"/>
      <c r="D2090" s="6"/>
      <c r="E2090" s="4" t="str">
        <f>IFERROR(__xludf.DUMMYFUNCTION("IFERROR(
  TEXTJOIN(CHAR(10),TRUE,FILTER('SUMMARY DATA'!E:E,'SUMMARY DATA'!A:A=$A2090,'SUMMARY DATA'!C:C=$B2090)),
  IF(
    OR(
      ISNUMBER(SEARCH(""CDM CASH DEPOSIT"",$C2090)),
      ISNUMBER(SEARCH(""CASH DEPOSIT"",$C2090)),
      COUNTIF('SUMMARY D"&amp;"ATA'!D:D,$C2090)&lt;&gt;1
    ),
    """",
    IFERROR(TEXTJOIN(CHAR(10),TRUE,FILTER('SUMMARY DATA'!E:E,'SUMMARY DATA'!D:D=$C2090)),"""")
  )
)"),"")</f>
        <v/>
      </c>
      <c r="F2090" s="2" t="str">
        <f>IFERROR(__xludf.DUMMYFUNCTION("IFERROR(
  TEXTJOIN(CHAR(10),TRUE,FILTER('SUMMARY DATA'!F:F,'SUMMARY DATA'!A:A=$A2090,'SUMMARY DATA'!C:C=$B2090)),
  IF(
    OR(
      ISNUMBER(SEARCH(""CDM CASH DEPOSIT"",$C2090)),
      ISNUMBER(SEARCH(""CASH DEPOSIT"",$C2090)),
      COUNTIF('SUMMARY D"&amp;"ATA'!D:D,$C2090)&lt;&gt;1
    ),
    """",
    IFERROR(TEXTJOIN(CHAR(10),TRUE,FILTER('SUMMARY DATA'!F:F,'SUMMARY DATA'!D:D=$C2090)),"""")
  )
)"),"")</f>
        <v/>
      </c>
      <c r="G2090" s="2" t="str">
        <f>IFERROR(__xludf.DUMMYFUNCTION("IFERROR(
  TEXTJOIN(CHAR(10),TRUE,FILTER('SUMMARY DATA'!G:G,'SUMMARY DATA'!A:A=$A2090,'SUMMARY DATA'!C:C=$B2090)),
  IF(
    OR(
      ISNUMBER(SEARCH(""CDM CASH DEPOSIT"",$C2090)),
      ISNUMBER(SEARCH(""CASH DEPOSIT"",$C2090)),
      COUNTIF('SUMMARY D"&amp;"ATA'!D:D,$C2090)&lt;&gt;1
    ),
    """",
    IFERROR(TEXTJOIN(CHAR(10),TRUE,FILTER('SUMMARY DATA'!G:G,'SUMMARY DATA'!D:D=$C2090)),"""")
  )
)"),"")</f>
        <v/>
      </c>
      <c r="H2090" s="6" t="str">
        <f>IFERROR(__xludf.DUMMYFUNCTION("IFERROR(
  TEXTJOIN(CHAR(10),TRUE,FILTER('SUMMARY DATA'!H:H,'SUMMARY DATA'!A:A=$A2090,'SUMMARY DATA'!C:C=$B2090)),
  IF(
    OR(
      ISNUMBER(SEARCH(""CDM CASH DEPOSIT"",$C2090)),
      ISNUMBER(SEARCH(""CASH DEPOSIT"",$C2090)),
      COUNTIF('SUMMARY D"&amp;"ATA'!D:D,$C2090)&lt;&gt;1
    ),
    """",
    IFERROR(TEXTJOIN(CHAR(10),TRUE,FILTER('SUMMARY DATA'!H:H,'SUMMARY DATA'!D:D=$C2090)),"""")
  )
)"),"")</f>
        <v/>
      </c>
      <c r="I2090" s="6" t="str">
        <f>IFERROR(__xludf.DUMMYFUNCTION("IF(H2090="""","""",
SUM(ARRAYFORMULA(VALUE(SPLIT(H2090,CHAR(10)))))
)"),"")</f>
        <v/>
      </c>
      <c r="J2090" s="2" t="str">
        <f>IFERROR(__xludf.DUMMYFUNCTION("IFERROR(
  TEXTJOIN(CHAR(10),TRUE,FILTER('SUMMARY DATA'!I:I,'SUMMARY DATA'!A:A=$A2090,'SUMMARY DATA'!C:C=$B2090)),
  IF(
    OR(
      ISNUMBER(SEARCH(""CDM CASH DEPOSIT"",$C2090)),
      ISNUMBER(SEARCH(""CASH DEPOSIT"",$C2090)),
      COUNTIF('SUMMARY D"&amp;"ATA'!D:D,$C2090)&lt;&gt;1
    ),
    """",
    IFERROR(TEXTJOIN(CHAR(10),TRUE,FILTER('SUMMARY DATA'!I:I,'SUMMARY DATA'!D:D=$C2090)),"""")
  )
)"),"")</f>
        <v/>
      </c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</row>
    <row r="2091" ht="15.75" customHeight="1" spans="1:27">
      <c r="A2091" s="2"/>
      <c r="B2091" s="2"/>
      <c r="C2091" s="2"/>
      <c r="D2091" s="6"/>
      <c r="E2091" s="4" t="str">
        <f>IFERROR(__xludf.DUMMYFUNCTION("IFERROR(
  TEXTJOIN(CHAR(10),TRUE,FILTER('SUMMARY DATA'!E:E,'SUMMARY DATA'!A:A=$A2091,'SUMMARY DATA'!C:C=$B2091)),
  IF(
    OR(
      ISNUMBER(SEARCH(""CDM CASH DEPOSIT"",$C2091)),
      ISNUMBER(SEARCH(""CASH DEPOSIT"",$C2091)),
      COUNTIF('SUMMARY D"&amp;"ATA'!D:D,$C2091)&lt;&gt;1
    ),
    """",
    IFERROR(TEXTJOIN(CHAR(10),TRUE,FILTER('SUMMARY DATA'!E:E,'SUMMARY DATA'!D:D=$C2091)),"""")
  )
)"),"")</f>
        <v/>
      </c>
      <c r="F2091" s="2" t="str">
        <f>IFERROR(__xludf.DUMMYFUNCTION("IFERROR(
  TEXTJOIN(CHAR(10),TRUE,FILTER('SUMMARY DATA'!F:F,'SUMMARY DATA'!A:A=$A2091,'SUMMARY DATA'!C:C=$B2091)),
  IF(
    OR(
      ISNUMBER(SEARCH(""CDM CASH DEPOSIT"",$C2091)),
      ISNUMBER(SEARCH(""CASH DEPOSIT"",$C2091)),
      COUNTIF('SUMMARY D"&amp;"ATA'!D:D,$C2091)&lt;&gt;1
    ),
    """",
    IFERROR(TEXTJOIN(CHAR(10),TRUE,FILTER('SUMMARY DATA'!F:F,'SUMMARY DATA'!D:D=$C2091)),"""")
  )
)"),"")</f>
        <v/>
      </c>
      <c r="G2091" s="2" t="str">
        <f>IFERROR(__xludf.DUMMYFUNCTION("IFERROR(
  TEXTJOIN(CHAR(10),TRUE,FILTER('SUMMARY DATA'!G:G,'SUMMARY DATA'!A:A=$A2091,'SUMMARY DATA'!C:C=$B2091)),
  IF(
    OR(
      ISNUMBER(SEARCH(""CDM CASH DEPOSIT"",$C2091)),
      ISNUMBER(SEARCH(""CASH DEPOSIT"",$C2091)),
      COUNTIF('SUMMARY D"&amp;"ATA'!D:D,$C2091)&lt;&gt;1
    ),
    """",
    IFERROR(TEXTJOIN(CHAR(10),TRUE,FILTER('SUMMARY DATA'!G:G,'SUMMARY DATA'!D:D=$C2091)),"""")
  )
)"),"")</f>
        <v/>
      </c>
      <c r="H2091" s="6" t="str">
        <f>IFERROR(__xludf.DUMMYFUNCTION("IFERROR(
  TEXTJOIN(CHAR(10),TRUE,FILTER('SUMMARY DATA'!H:H,'SUMMARY DATA'!A:A=$A2091,'SUMMARY DATA'!C:C=$B2091)),
  IF(
    OR(
      ISNUMBER(SEARCH(""CDM CASH DEPOSIT"",$C2091)),
      ISNUMBER(SEARCH(""CASH DEPOSIT"",$C2091)),
      COUNTIF('SUMMARY D"&amp;"ATA'!D:D,$C2091)&lt;&gt;1
    ),
    """",
    IFERROR(TEXTJOIN(CHAR(10),TRUE,FILTER('SUMMARY DATA'!H:H,'SUMMARY DATA'!D:D=$C2091)),"""")
  )
)"),"")</f>
        <v/>
      </c>
      <c r="I2091" s="6" t="str">
        <f>IFERROR(__xludf.DUMMYFUNCTION("IF(H2091="""","""",
SUM(ARRAYFORMULA(VALUE(SPLIT(H2091,CHAR(10)))))
)"),"")</f>
        <v/>
      </c>
      <c r="J2091" s="2" t="str">
        <f>IFERROR(__xludf.DUMMYFUNCTION("IFERROR(
  TEXTJOIN(CHAR(10),TRUE,FILTER('SUMMARY DATA'!I:I,'SUMMARY DATA'!A:A=$A2091,'SUMMARY DATA'!C:C=$B2091)),
  IF(
    OR(
      ISNUMBER(SEARCH(""CDM CASH DEPOSIT"",$C2091)),
      ISNUMBER(SEARCH(""CASH DEPOSIT"",$C2091)),
      COUNTIF('SUMMARY D"&amp;"ATA'!D:D,$C2091)&lt;&gt;1
    ),
    """",
    IFERROR(TEXTJOIN(CHAR(10),TRUE,FILTER('SUMMARY DATA'!I:I,'SUMMARY DATA'!D:D=$C2091)),"""")
  )
)"),"")</f>
        <v/>
      </c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</row>
    <row r="2092" ht="15.75" customHeight="1" spans="1:27">
      <c r="A2092" s="2"/>
      <c r="B2092" s="2"/>
      <c r="C2092" s="2"/>
      <c r="D2092" s="6"/>
      <c r="E2092" s="4" t="str">
        <f>IFERROR(__xludf.DUMMYFUNCTION("IFERROR(
  TEXTJOIN(CHAR(10),TRUE,FILTER('SUMMARY DATA'!E:E,'SUMMARY DATA'!A:A=$A2092,'SUMMARY DATA'!C:C=$B2092)),
  IF(
    OR(
      ISNUMBER(SEARCH(""CDM CASH DEPOSIT"",$C2092)),
      ISNUMBER(SEARCH(""CASH DEPOSIT"",$C2092)),
      COUNTIF('SUMMARY D"&amp;"ATA'!D:D,$C2092)&lt;&gt;1
    ),
    """",
    IFERROR(TEXTJOIN(CHAR(10),TRUE,FILTER('SUMMARY DATA'!E:E,'SUMMARY DATA'!D:D=$C2092)),"""")
  )
)"),"")</f>
        <v/>
      </c>
      <c r="F2092" s="2" t="str">
        <f>IFERROR(__xludf.DUMMYFUNCTION("IFERROR(
  TEXTJOIN(CHAR(10),TRUE,FILTER('SUMMARY DATA'!F:F,'SUMMARY DATA'!A:A=$A2092,'SUMMARY DATA'!C:C=$B2092)),
  IF(
    OR(
      ISNUMBER(SEARCH(""CDM CASH DEPOSIT"",$C2092)),
      ISNUMBER(SEARCH(""CASH DEPOSIT"",$C2092)),
      COUNTIF('SUMMARY D"&amp;"ATA'!D:D,$C2092)&lt;&gt;1
    ),
    """",
    IFERROR(TEXTJOIN(CHAR(10),TRUE,FILTER('SUMMARY DATA'!F:F,'SUMMARY DATA'!D:D=$C2092)),"""")
  )
)"),"")</f>
        <v/>
      </c>
      <c r="G2092" s="2" t="str">
        <f>IFERROR(__xludf.DUMMYFUNCTION("IFERROR(
  TEXTJOIN(CHAR(10),TRUE,FILTER('SUMMARY DATA'!G:G,'SUMMARY DATA'!A:A=$A2092,'SUMMARY DATA'!C:C=$B2092)),
  IF(
    OR(
      ISNUMBER(SEARCH(""CDM CASH DEPOSIT"",$C2092)),
      ISNUMBER(SEARCH(""CASH DEPOSIT"",$C2092)),
      COUNTIF('SUMMARY D"&amp;"ATA'!D:D,$C2092)&lt;&gt;1
    ),
    """",
    IFERROR(TEXTJOIN(CHAR(10),TRUE,FILTER('SUMMARY DATA'!G:G,'SUMMARY DATA'!D:D=$C2092)),"""")
  )
)"),"")</f>
        <v/>
      </c>
      <c r="H2092" s="6" t="str">
        <f>IFERROR(__xludf.DUMMYFUNCTION("IFERROR(
  TEXTJOIN(CHAR(10),TRUE,FILTER('SUMMARY DATA'!H:H,'SUMMARY DATA'!A:A=$A2092,'SUMMARY DATA'!C:C=$B2092)),
  IF(
    OR(
      ISNUMBER(SEARCH(""CDM CASH DEPOSIT"",$C2092)),
      ISNUMBER(SEARCH(""CASH DEPOSIT"",$C2092)),
      COUNTIF('SUMMARY D"&amp;"ATA'!D:D,$C2092)&lt;&gt;1
    ),
    """",
    IFERROR(TEXTJOIN(CHAR(10),TRUE,FILTER('SUMMARY DATA'!H:H,'SUMMARY DATA'!D:D=$C2092)),"""")
  )
)"),"")</f>
        <v/>
      </c>
      <c r="I2092" s="6" t="str">
        <f>IFERROR(__xludf.DUMMYFUNCTION("IF(H2092="""","""",
SUM(ARRAYFORMULA(VALUE(SPLIT(H2092,CHAR(10)))))
)"),"")</f>
        <v/>
      </c>
      <c r="J2092" s="2" t="str">
        <f>IFERROR(__xludf.DUMMYFUNCTION("IFERROR(
  TEXTJOIN(CHAR(10),TRUE,FILTER('SUMMARY DATA'!I:I,'SUMMARY DATA'!A:A=$A2092,'SUMMARY DATA'!C:C=$B2092)),
  IF(
    OR(
      ISNUMBER(SEARCH(""CDM CASH DEPOSIT"",$C2092)),
      ISNUMBER(SEARCH(""CASH DEPOSIT"",$C2092)),
      COUNTIF('SUMMARY D"&amp;"ATA'!D:D,$C2092)&lt;&gt;1
    ),
    """",
    IFERROR(TEXTJOIN(CHAR(10),TRUE,FILTER('SUMMARY DATA'!I:I,'SUMMARY DATA'!D:D=$C2092)),"""")
  )
)"),"")</f>
        <v/>
      </c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</row>
    <row r="2093" ht="15.75" customHeight="1" spans="1:27">
      <c r="A2093" s="2"/>
      <c r="B2093" s="2"/>
      <c r="C2093" s="2"/>
      <c r="D2093" s="6"/>
      <c r="E2093" s="4" t="str">
        <f>IFERROR(__xludf.DUMMYFUNCTION("IFERROR(
  TEXTJOIN(CHAR(10),TRUE,FILTER('SUMMARY DATA'!E:E,'SUMMARY DATA'!A:A=$A2093,'SUMMARY DATA'!C:C=$B2093)),
  IF(
    OR(
      ISNUMBER(SEARCH(""CDM CASH DEPOSIT"",$C2093)),
      ISNUMBER(SEARCH(""CASH DEPOSIT"",$C2093)),
      COUNTIF('SUMMARY D"&amp;"ATA'!D:D,$C2093)&lt;&gt;1
    ),
    """",
    IFERROR(TEXTJOIN(CHAR(10),TRUE,FILTER('SUMMARY DATA'!E:E,'SUMMARY DATA'!D:D=$C2093)),"""")
  )
)"),"")</f>
        <v/>
      </c>
      <c r="F2093" s="2" t="str">
        <f>IFERROR(__xludf.DUMMYFUNCTION("IFERROR(
  TEXTJOIN(CHAR(10),TRUE,FILTER('SUMMARY DATA'!F:F,'SUMMARY DATA'!A:A=$A2093,'SUMMARY DATA'!C:C=$B2093)),
  IF(
    OR(
      ISNUMBER(SEARCH(""CDM CASH DEPOSIT"",$C2093)),
      ISNUMBER(SEARCH(""CASH DEPOSIT"",$C2093)),
      COUNTIF('SUMMARY D"&amp;"ATA'!D:D,$C2093)&lt;&gt;1
    ),
    """",
    IFERROR(TEXTJOIN(CHAR(10),TRUE,FILTER('SUMMARY DATA'!F:F,'SUMMARY DATA'!D:D=$C2093)),"""")
  )
)"),"")</f>
        <v/>
      </c>
      <c r="G2093" s="2" t="str">
        <f>IFERROR(__xludf.DUMMYFUNCTION("IFERROR(
  TEXTJOIN(CHAR(10),TRUE,FILTER('SUMMARY DATA'!G:G,'SUMMARY DATA'!A:A=$A2093,'SUMMARY DATA'!C:C=$B2093)),
  IF(
    OR(
      ISNUMBER(SEARCH(""CDM CASH DEPOSIT"",$C2093)),
      ISNUMBER(SEARCH(""CASH DEPOSIT"",$C2093)),
      COUNTIF('SUMMARY D"&amp;"ATA'!D:D,$C2093)&lt;&gt;1
    ),
    """",
    IFERROR(TEXTJOIN(CHAR(10),TRUE,FILTER('SUMMARY DATA'!G:G,'SUMMARY DATA'!D:D=$C2093)),"""")
  )
)"),"")</f>
        <v/>
      </c>
      <c r="H2093" s="6" t="str">
        <f>IFERROR(__xludf.DUMMYFUNCTION("IFERROR(
  TEXTJOIN(CHAR(10),TRUE,FILTER('SUMMARY DATA'!H:H,'SUMMARY DATA'!A:A=$A2093,'SUMMARY DATA'!C:C=$B2093)),
  IF(
    OR(
      ISNUMBER(SEARCH(""CDM CASH DEPOSIT"",$C2093)),
      ISNUMBER(SEARCH(""CASH DEPOSIT"",$C2093)),
      COUNTIF('SUMMARY D"&amp;"ATA'!D:D,$C2093)&lt;&gt;1
    ),
    """",
    IFERROR(TEXTJOIN(CHAR(10),TRUE,FILTER('SUMMARY DATA'!H:H,'SUMMARY DATA'!D:D=$C2093)),"""")
  )
)"),"")</f>
        <v/>
      </c>
      <c r="I2093" s="6" t="str">
        <f>IFERROR(__xludf.DUMMYFUNCTION("IF(H2093="""","""",
SUM(ARRAYFORMULA(VALUE(SPLIT(H2093,CHAR(10)))))
)"),"")</f>
        <v/>
      </c>
      <c r="J2093" s="2" t="str">
        <f>IFERROR(__xludf.DUMMYFUNCTION("IFERROR(
  TEXTJOIN(CHAR(10),TRUE,FILTER('SUMMARY DATA'!I:I,'SUMMARY DATA'!A:A=$A2093,'SUMMARY DATA'!C:C=$B2093)),
  IF(
    OR(
      ISNUMBER(SEARCH(""CDM CASH DEPOSIT"",$C2093)),
      ISNUMBER(SEARCH(""CASH DEPOSIT"",$C2093)),
      COUNTIF('SUMMARY D"&amp;"ATA'!D:D,$C2093)&lt;&gt;1
    ),
    """",
    IFERROR(TEXTJOIN(CHAR(10),TRUE,FILTER('SUMMARY DATA'!I:I,'SUMMARY DATA'!D:D=$C2093)),"""")
  )
)"),"")</f>
        <v/>
      </c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</row>
    <row r="2094" ht="15.75" customHeight="1" spans="1:27">
      <c r="A2094" s="2"/>
      <c r="B2094" s="2"/>
      <c r="C2094" s="2"/>
      <c r="D2094" s="6"/>
      <c r="E2094" s="4" t="str">
        <f>IFERROR(__xludf.DUMMYFUNCTION("IFERROR(
  TEXTJOIN(CHAR(10),TRUE,FILTER('SUMMARY DATA'!E:E,'SUMMARY DATA'!A:A=$A2094,'SUMMARY DATA'!C:C=$B2094)),
  IF(
    OR(
      ISNUMBER(SEARCH(""CDM CASH DEPOSIT"",$C2094)),
      ISNUMBER(SEARCH(""CASH DEPOSIT"",$C2094)),
      COUNTIF('SUMMARY D"&amp;"ATA'!D:D,$C2094)&lt;&gt;1
    ),
    """",
    IFERROR(TEXTJOIN(CHAR(10),TRUE,FILTER('SUMMARY DATA'!E:E,'SUMMARY DATA'!D:D=$C2094)),"""")
  )
)"),"")</f>
        <v/>
      </c>
      <c r="F2094" s="2" t="str">
        <f>IFERROR(__xludf.DUMMYFUNCTION("IFERROR(
  TEXTJOIN(CHAR(10),TRUE,FILTER('SUMMARY DATA'!F:F,'SUMMARY DATA'!A:A=$A2094,'SUMMARY DATA'!C:C=$B2094)),
  IF(
    OR(
      ISNUMBER(SEARCH(""CDM CASH DEPOSIT"",$C2094)),
      ISNUMBER(SEARCH(""CASH DEPOSIT"",$C2094)),
      COUNTIF('SUMMARY D"&amp;"ATA'!D:D,$C2094)&lt;&gt;1
    ),
    """",
    IFERROR(TEXTJOIN(CHAR(10),TRUE,FILTER('SUMMARY DATA'!F:F,'SUMMARY DATA'!D:D=$C2094)),"""")
  )
)"),"")</f>
        <v/>
      </c>
      <c r="G2094" s="2" t="str">
        <f>IFERROR(__xludf.DUMMYFUNCTION("IFERROR(
  TEXTJOIN(CHAR(10),TRUE,FILTER('SUMMARY DATA'!G:G,'SUMMARY DATA'!A:A=$A2094,'SUMMARY DATA'!C:C=$B2094)),
  IF(
    OR(
      ISNUMBER(SEARCH(""CDM CASH DEPOSIT"",$C2094)),
      ISNUMBER(SEARCH(""CASH DEPOSIT"",$C2094)),
      COUNTIF('SUMMARY D"&amp;"ATA'!D:D,$C2094)&lt;&gt;1
    ),
    """",
    IFERROR(TEXTJOIN(CHAR(10),TRUE,FILTER('SUMMARY DATA'!G:G,'SUMMARY DATA'!D:D=$C2094)),"""")
  )
)"),"")</f>
        <v/>
      </c>
      <c r="H2094" s="6" t="str">
        <f>IFERROR(__xludf.DUMMYFUNCTION("IFERROR(
  TEXTJOIN(CHAR(10),TRUE,FILTER('SUMMARY DATA'!H:H,'SUMMARY DATA'!A:A=$A2094,'SUMMARY DATA'!C:C=$B2094)),
  IF(
    OR(
      ISNUMBER(SEARCH(""CDM CASH DEPOSIT"",$C2094)),
      ISNUMBER(SEARCH(""CASH DEPOSIT"",$C2094)),
      COUNTIF('SUMMARY D"&amp;"ATA'!D:D,$C2094)&lt;&gt;1
    ),
    """",
    IFERROR(TEXTJOIN(CHAR(10),TRUE,FILTER('SUMMARY DATA'!H:H,'SUMMARY DATA'!D:D=$C2094)),"""")
  )
)"),"")</f>
        <v/>
      </c>
      <c r="I2094" s="6" t="str">
        <f>IFERROR(__xludf.DUMMYFUNCTION("IF(H2094="""","""",
SUM(ARRAYFORMULA(VALUE(SPLIT(H2094,CHAR(10)))))
)"),"")</f>
        <v/>
      </c>
      <c r="J2094" s="2" t="str">
        <f>IFERROR(__xludf.DUMMYFUNCTION("IFERROR(
  TEXTJOIN(CHAR(10),TRUE,FILTER('SUMMARY DATA'!I:I,'SUMMARY DATA'!A:A=$A2094,'SUMMARY DATA'!C:C=$B2094)),
  IF(
    OR(
      ISNUMBER(SEARCH(""CDM CASH DEPOSIT"",$C2094)),
      ISNUMBER(SEARCH(""CASH DEPOSIT"",$C2094)),
      COUNTIF('SUMMARY D"&amp;"ATA'!D:D,$C2094)&lt;&gt;1
    ),
    """",
    IFERROR(TEXTJOIN(CHAR(10),TRUE,FILTER('SUMMARY DATA'!I:I,'SUMMARY DATA'!D:D=$C2094)),"""")
  )
)"),"")</f>
        <v/>
      </c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</row>
    <row r="2095" ht="15.75" customHeight="1" spans="1:27">
      <c r="A2095" s="2"/>
      <c r="B2095" s="2"/>
      <c r="C2095" s="2"/>
      <c r="D2095" s="6"/>
      <c r="E2095" s="4" t="str">
        <f>IFERROR(__xludf.DUMMYFUNCTION("IFERROR(
  TEXTJOIN(CHAR(10),TRUE,FILTER('SUMMARY DATA'!E:E,'SUMMARY DATA'!A:A=$A2095,'SUMMARY DATA'!C:C=$B2095)),
  IF(
    OR(
      ISNUMBER(SEARCH(""CDM CASH DEPOSIT"",$C2095)),
      ISNUMBER(SEARCH(""CASH DEPOSIT"",$C2095)),
      COUNTIF('SUMMARY D"&amp;"ATA'!D:D,$C2095)&lt;&gt;1
    ),
    """",
    IFERROR(TEXTJOIN(CHAR(10),TRUE,FILTER('SUMMARY DATA'!E:E,'SUMMARY DATA'!D:D=$C2095)),"""")
  )
)"),"")</f>
        <v/>
      </c>
      <c r="F2095" s="2" t="str">
        <f>IFERROR(__xludf.DUMMYFUNCTION("IFERROR(
  TEXTJOIN(CHAR(10),TRUE,FILTER('SUMMARY DATA'!F:F,'SUMMARY DATA'!A:A=$A2095,'SUMMARY DATA'!C:C=$B2095)),
  IF(
    OR(
      ISNUMBER(SEARCH(""CDM CASH DEPOSIT"",$C2095)),
      ISNUMBER(SEARCH(""CASH DEPOSIT"",$C2095)),
      COUNTIF('SUMMARY D"&amp;"ATA'!D:D,$C2095)&lt;&gt;1
    ),
    """",
    IFERROR(TEXTJOIN(CHAR(10),TRUE,FILTER('SUMMARY DATA'!F:F,'SUMMARY DATA'!D:D=$C2095)),"""")
  )
)"),"")</f>
        <v/>
      </c>
      <c r="G2095" s="2" t="str">
        <f>IFERROR(__xludf.DUMMYFUNCTION("IFERROR(
  TEXTJOIN(CHAR(10),TRUE,FILTER('SUMMARY DATA'!G:G,'SUMMARY DATA'!A:A=$A2095,'SUMMARY DATA'!C:C=$B2095)),
  IF(
    OR(
      ISNUMBER(SEARCH(""CDM CASH DEPOSIT"",$C2095)),
      ISNUMBER(SEARCH(""CASH DEPOSIT"",$C2095)),
      COUNTIF('SUMMARY D"&amp;"ATA'!D:D,$C2095)&lt;&gt;1
    ),
    """",
    IFERROR(TEXTJOIN(CHAR(10),TRUE,FILTER('SUMMARY DATA'!G:G,'SUMMARY DATA'!D:D=$C2095)),"""")
  )
)"),"")</f>
        <v/>
      </c>
      <c r="H2095" s="6" t="str">
        <f>IFERROR(__xludf.DUMMYFUNCTION("IFERROR(
  TEXTJOIN(CHAR(10),TRUE,FILTER('SUMMARY DATA'!H:H,'SUMMARY DATA'!A:A=$A2095,'SUMMARY DATA'!C:C=$B2095)),
  IF(
    OR(
      ISNUMBER(SEARCH(""CDM CASH DEPOSIT"",$C2095)),
      ISNUMBER(SEARCH(""CASH DEPOSIT"",$C2095)),
      COUNTIF('SUMMARY D"&amp;"ATA'!D:D,$C2095)&lt;&gt;1
    ),
    """",
    IFERROR(TEXTJOIN(CHAR(10),TRUE,FILTER('SUMMARY DATA'!H:H,'SUMMARY DATA'!D:D=$C2095)),"""")
  )
)"),"")</f>
        <v/>
      </c>
      <c r="I2095" s="6" t="str">
        <f>IFERROR(__xludf.DUMMYFUNCTION("IF(H2095="""","""",
SUM(ARRAYFORMULA(VALUE(SPLIT(H2095,CHAR(10)))))
)"),"")</f>
        <v/>
      </c>
      <c r="J2095" s="2" t="str">
        <f>IFERROR(__xludf.DUMMYFUNCTION("IFERROR(
  TEXTJOIN(CHAR(10),TRUE,FILTER('SUMMARY DATA'!I:I,'SUMMARY DATA'!A:A=$A2095,'SUMMARY DATA'!C:C=$B2095)),
  IF(
    OR(
      ISNUMBER(SEARCH(""CDM CASH DEPOSIT"",$C2095)),
      ISNUMBER(SEARCH(""CASH DEPOSIT"",$C2095)),
      COUNTIF('SUMMARY D"&amp;"ATA'!D:D,$C2095)&lt;&gt;1
    ),
    """",
    IFERROR(TEXTJOIN(CHAR(10),TRUE,FILTER('SUMMARY DATA'!I:I,'SUMMARY DATA'!D:D=$C2095)),"""")
  )
)"),"")</f>
        <v/>
      </c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</row>
    <row r="2096" ht="15.75" customHeight="1" spans="1:27">
      <c r="A2096" s="2"/>
      <c r="B2096" s="2"/>
      <c r="C2096" s="2"/>
      <c r="D2096" s="6"/>
      <c r="E2096" s="4" t="str">
        <f>IFERROR(__xludf.DUMMYFUNCTION("IFERROR(
  TEXTJOIN(CHAR(10),TRUE,FILTER('SUMMARY DATA'!E:E,'SUMMARY DATA'!A:A=$A2096,'SUMMARY DATA'!C:C=$B2096)),
  IF(
    OR(
      ISNUMBER(SEARCH(""CDM CASH DEPOSIT"",$C2096)),
      ISNUMBER(SEARCH(""CASH DEPOSIT"",$C2096)),
      COUNTIF('SUMMARY D"&amp;"ATA'!D:D,$C2096)&lt;&gt;1
    ),
    """",
    IFERROR(TEXTJOIN(CHAR(10),TRUE,FILTER('SUMMARY DATA'!E:E,'SUMMARY DATA'!D:D=$C2096)),"""")
  )
)"),"")</f>
        <v/>
      </c>
      <c r="F2096" s="2" t="str">
        <f>IFERROR(__xludf.DUMMYFUNCTION("IFERROR(
  TEXTJOIN(CHAR(10),TRUE,FILTER('SUMMARY DATA'!F:F,'SUMMARY DATA'!A:A=$A2096,'SUMMARY DATA'!C:C=$B2096)),
  IF(
    OR(
      ISNUMBER(SEARCH(""CDM CASH DEPOSIT"",$C2096)),
      ISNUMBER(SEARCH(""CASH DEPOSIT"",$C2096)),
      COUNTIF('SUMMARY D"&amp;"ATA'!D:D,$C2096)&lt;&gt;1
    ),
    """",
    IFERROR(TEXTJOIN(CHAR(10),TRUE,FILTER('SUMMARY DATA'!F:F,'SUMMARY DATA'!D:D=$C2096)),"""")
  )
)"),"")</f>
        <v/>
      </c>
      <c r="G2096" s="2" t="str">
        <f>IFERROR(__xludf.DUMMYFUNCTION("IFERROR(
  TEXTJOIN(CHAR(10),TRUE,FILTER('SUMMARY DATA'!G:G,'SUMMARY DATA'!A:A=$A2096,'SUMMARY DATA'!C:C=$B2096)),
  IF(
    OR(
      ISNUMBER(SEARCH(""CDM CASH DEPOSIT"",$C2096)),
      ISNUMBER(SEARCH(""CASH DEPOSIT"",$C2096)),
      COUNTIF('SUMMARY D"&amp;"ATA'!D:D,$C2096)&lt;&gt;1
    ),
    """",
    IFERROR(TEXTJOIN(CHAR(10),TRUE,FILTER('SUMMARY DATA'!G:G,'SUMMARY DATA'!D:D=$C2096)),"""")
  )
)"),"")</f>
        <v/>
      </c>
      <c r="H2096" s="6" t="str">
        <f>IFERROR(__xludf.DUMMYFUNCTION("IFERROR(
  TEXTJOIN(CHAR(10),TRUE,FILTER('SUMMARY DATA'!H:H,'SUMMARY DATA'!A:A=$A2096,'SUMMARY DATA'!C:C=$B2096)),
  IF(
    OR(
      ISNUMBER(SEARCH(""CDM CASH DEPOSIT"",$C2096)),
      ISNUMBER(SEARCH(""CASH DEPOSIT"",$C2096)),
      COUNTIF('SUMMARY D"&amp;"ATA'!D:D,$C2096)&lt;&gt;1
    ),
    """",
    IFERROR(TEXTJOIN(CHAR(10),TRUE,FILTER('SUMMARY DATA'!H:H,'SUMMARY DATA'!D:D=$C2096)),"""")
  )
)"),"")</f>
        <v/>
      </c>
      <c r="I2096" s="6" t="str">
        <f>IFERROR(__xludf.DUMMYFUNCTION("IF(H2096="""","""",
SUM(ARRAYFORMULA(VALUE(SPLIT(H2096,CHAR(10)))))
)"),"")</f>
        <v/>
      </c>
      <c r="J2096" s="2" t="str">
        <f>IFERROR(__xludf.DUMMYFUNCTION("IFERROR(
  TEXTJOIN(CHAR(10),TRUE,FILTER('SUMMARY DATA'!I:I,'SUMMARY DATA'!A:A=$A2096,'SUMMARY DATA'!C:C=$B2096)),
  IF(
    OR(
      ISNUMBER(SEARCH(""CDM CASH DEPOSIT"",$C2096)),
      ISNUMBER(SEARCH(""CASH DEPOSIT"",$C2096)),
      COUNTIF('SUMMARY D"&amp;"ATA'!D:D,$C2096)&lt;&gt;1
    ),
    """",
    IFERROR(TEXTJOIN(CHAR(10),TRUE,FILTER('SUMMARY DATA'!I:I,'SUMMARY DATA'!D:D=$C2096)),"""")
  )
)"),"")</f>
        <v/>
      </c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</row>
    <row r="2097" ht="15.75" customHeight="1" spans="1:27">
      <c r="A2097" s="2"/>
      <c r="B2097" s="2"/>
      <c r="C2097" s="2"/>
      <c r="D2097" s="6"/>
      <c r="E2097" s="4" t="str">
        <f>IFERROR(__xludf.DUMMYFUNCTION("IFERROR(
  TEXTJOIN(CHAR(10),TRUE,FILTER('SUMMARY DATA'!E:E,'SUMMARY DATA'!A:A=$A2097,'SUMMARY DATA'!C:C=$B2097)),
  IF(
    OR(
      ISNUMBER(SEARCH(""CDM CASH DEPOSIT"",$C2097)),
      ISNUMBER(SEARCH(""CASH DEPOSIT"",$C2097)),
      COUNTIF('SUMMARY D"&amp;"ATA'!D:D,$C2097)&lt;&gt;1
    ),
    """",
    IFERROR(TEXTJOIN(CHAR(10),TRUE,FILTER('SUMMARY DATA'!E:E,'SUMMARY DATA'!D:D=$C2097)),"""")
  )
)"),"")</f>
        <v/>
      </c>
      <c r="F2097" s="2" t="str">
        <f>IFERROR(__xludf.DUMMYFUNCTION("IFERROR(
  TEXTJOIN(CHAR(10),TRUE,FILTER('SUMMARY DATA'!F:F,'SUMMARY DATA'!A:A=$A2097,'SUMMARY DATA'!C:C=$B2097)),
  IF(
    OR(
      ISNUMBER(SEARCH(""CDM CASH DEPOSIT"",$C2097)),
      ISNUMBER(SEARCH(""CASH DEPOSIT"",$C2097)),
      COUNTIF('SUMMARY D"&amp;"ATA'!D:D,$C2097)&lt;&gt;1
    ),
    """",
    IFERROR(TEXTJOIN(CHAR(10),TRUE,FILTER('SUMMARY DATA'!F:F,'SUMMARY DATA'!D:D=$C2097)),"""")
  )
)"),"")</f>
        <v/>
      </c>
      <c r="G2097" s="2" t="str">
        <f>IFERROR(__xludf.DUMMYFUNCTION("IFERROR(
  TEXTJOIN(CHAR(10),TRUE,FILTER('SUMMARY DATA'!G:G,'SUMMARY DATA'!A:A=$A2097,'SUMMARY DATA'!C:C=$B2097)),
  IF(
    OR(
      ISNUMBER(SEARCH(""CDM CASH DEPOSIT"",$C2097)),
      ISNUMBER(SEARCH(""CASH DEPOSIT"",$C2097)),
      COUNTIF('SUMMARY D"&amp;"ATA'!D:D,$C2097)&lt;&gt;1
    ),
    """",
    IFERROR(TEXTJOIN(CHAR(10),TRUE,FILTER('SUMMARY DATA'!G:G,'SUMMARY DATA'!D:D=$C2097)),"""")
  )
)"),"")</f>
        <v/>
      </c>
      <c r="H2097" s="6" t="str">
        <f>IFERROR(__xludf.DUMMYFUNCTION("IFERROR(
  TEXTJOIN(CHAR(10),TRUE,FILTER('SUMMARY DATA'!H:H,'SUMMARY DATA'!A:A=$A2097,'SUMMARY DATA'!C:C=$B2097)),
  IF(
    OR(
      ISNUMBER(SEARCH(""CDM CASH DEPOSIT"",$C2097)),
      ISNUMBER(SEARCH(""CASH DEPOSIT"",$C2097)),
      COUNTIF('SUMMARY D"&amp;"ATA'!D:D,$C2097)&lt;&gt;1
    ),
    """",
    IFERROR(TEXTJOIN(CHAR(10),TRUE,FILTER('SUMMARY DATA'!H:H,'SUMMARY DATA'!D:D=$C2097)),"""")
  )
)"),"")</f>
        <v/>
      </c>
      <c r="I2097" s="6" t="str">
        <f>IFERROR(__xludf.DUMMYFUNCTION("IF(H2097="""","""",
SUM(ARRAYFORMULA(VALUE(SPLIT(H2097,CHAR(10)))))
)"),"")</f>
        <v/>
      </c>
      <c r="J2097" s="2" t="str">
        <f>IFERROR(__xludf.DUMMYFUNCTION("IFERROR(
  TEXTJOIN(CHAR(10),TRUE,FILTER('SUMMARY DATA'!I:I,'SUMMARY DATA'!A:A=$A2097,'SUMMARY DATA'!C:C=$B2097)),
  IF(
    OR(
      ISNUMBER(SEARCH(""CDM CASH DEPOSIT"",$C2097)),
      ISNUMBER(SEARCH(""CASH DEPOSIT"",$C2097)),
      COUNTIF('SUMMARY D"&amp;"ATA'!D:D,$C2097)&lt;&gt;1
    ),
    """",
    IFERROR(TEXTJOIN(CHAR(10),TRUE,FILTER('SUMMARY DATA'!I:I,'SUMMARY DATA'!D:D=$C2097)),"""")
  )
)"),"")</f>
        <v/>
      </c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</row>
    <row r="2098" ht="15.75" customHeight="1" spans="1:27">
      <c r="A2098" s="2"/>
      <c r="B2098" s="2"/>
      <c r="C2098" s="2"/>
      <c r="D2098" s="6"/>
      <c r="E2098" s="4" t="str">
        <f>IFERROR(__xludf.DUMMYFUNCTION("IFERROR(
  TEXTJOIN(CHAR(10),TRUE,FILTER('SUMMARY DATA'!E:E,'SUMMARY DATA'!A:A=$A2098,'SUMMARY DATA'!C:C=$B2098)),
  IF(
    OR(
      ISNUMBER(SEARCH(""CDM CASH DEPOSIT"",$C2098)),
      ISNUMBER(SEARCH(""CASH DEPOSIT"",$C2098)),
      COUNTIF('SUMMARY D"&amp;"ATA'!D:D,$C2098)&lt;&gt;1
    ),
    """",
    IFERROR(TEXTJOIN(CHAR(10),TRUE,FILTER('SUMMARY DATA'!E:E,'SUMMARY DATA'!D:D=$C2098)),"""")
  )
)"),"")</f>
        <v/>
      </c>
      <c r="F2098" s="2" t="str">
        <f>IFERROR(__xludf.DUMMYFUNCTION("IFERROR(
  TEXTJOIN(CHAR(10),TRUE,FILTER('SUMMARY DATA'!F:F,'SUMMARY DATA'!A:A=$A2098,'SUMMARY DATA'!C:C=$B2098)),
  IF(
    OR(
      ISNUMBER(SEARCH(""CDM CASH DEPOSIT"",$C2098)),
      ISNUMBER(SEARCH(""CASH DEPOSIT"",$C2098)),
      COUNTIF('SUMMARY D"&amp;"ATA'!D:D,$C2098)&lt;&gt;1
    ),
    """",
    IFERROR(TEXTJOIN(CHAR(10),TRUE,FILTER('SUMMARY DATA'!F:F,'SUMMARY DATA'!D:D=$C2098)),"""")
  )
)"),"")</f>
        <v/>
      </c>
      <c r="G2098" s="2" t="str">
        <f>IFERROR(__xludf.DUMMYFUNCTION("IFERROR(
  TEXTJOIN(CHAR(10),TRUE,FILTER('SUMMARY DATA'!G:G,'SUMMARY DATA'!A:A=$A2098,'SUMMARY DATA'!C:C=$B2098)),
  IF(
    OR(
      ISNUMBER(SEARCH(""CDM CASH DEPOSIT"",$C2098)),
      ISNUMBER(SEARCH(""CASH DEPOSIT"",$C2098)),
      COUNTIF('SUMMARY D"&amp;"ATA'!D:D,$C2098)&lt;&gt;1
    ),
    """",
    IFERROR(TEXTJOIN(CHAR(10),TRUE,FILTER('SUMMARY DATA'!G:G,'SUMMARY DATA'!D:D=$C2098)),"""")
  )
)"),"")</f>
        <v/>
      </c>
      <c r="H2098" s="6" t="str">
        <f>IFERROR(__xludf.DUMMYFUNCTION("IFERROR(
  TEXTJOIN(CHAR(10),TRUE,FILTER('SUMMARY DATA'!H:H,'SUMMARY DATA'!A:A=$A2098,'SUMMARY DATA'!C:C=$B2098)),
  IF(
    OR(
      ISNUMBER(SEARCH(""CDM CASH DEPOSIT"",$C2098)),
      ISNUMBER(SEARCH(""CASH DEPOSIT"",$C2098)),
      COUNTIF('SUMMARY D"&amp;"ATA'!D:D,$C2098)&lt;&gt;1
    ),
    """",
    IFERROR(TEXTJOIN(CHAR(10),TRUE,FILTER('SUMMARY DATA'!H:H,'SUMMARY DATA'!D:D=$C2098)),"""")
  )
)"),"")</f>
        <v/>
      </c>
      <c r="I2098" s="6" t="str">
        <f>IFERROR(__xludf.DUMMYFUNCTION("IF(H2098="""","""",
SUM(ARRAYFORMULA(VALUE(SPLIT(H2098,CHAR(10)))))
)"),"")</f>
        <v/>
      </c>
      <c r="J2098" s="2" t="str">
        <f>IFERROR(__xludf.DUMMYFUNCTION("IFERROR(
  TEXTJOIN(CHAR(10),TRUE,FILTER('SUMMARY DATA'!I:I,'SUMMARY DATA'!A:A=$A2098,'SUMMARY DATA'!C:C=$B2098)),
  IF(
    OR(
      ISNUMBER(SEARCH(""CDM CASH DEPOSIT"",$C2098)),
      ISNUMBER(SEARCH(""CASH DEPOSIT"",$C2098)),
      COUNTIF('SUMMARY D"&amp;"ATA'!D:D,$C2098)&lt;&gt;1
    ),
    """",
    IFERROR(TEXTJOIN(CHAR(10),TRUE,FILTER('SUMMARY DATA'!I:I,'SUMMARY DATA'!D:D=$C2098)),"""")
  )
)"),"")</f>
        <v/>
      </c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</row>
    <row r="2099" ht="15.75" customHeight="1" spans="1:27">
      <c r="A2099" s="2"/>
      <c r="B2099" s="2"/>
      <c r="C2099" s="2"/>
      <c r="D2099" s="6"/>
      <c r="E2099" s="4" t="str">
        <f>IFERROR(__xludf.DUMMYFUNCTION("IFERROR(
  TEXTJOIN(CHAR(10),TRUE,FILTER('SUMMARY DATA'!E:E,'SUMMARY DATA'!A:A=$A2099,'SUMMARY DATA'!C:C=$B2099)),
  IF(
    OR(
      ISNUMBER(SEARCH(""CDM CASH DEPOSIT"",$C2099)),
      ISNUMBER(SEARCH(""CASH DEPOSIT"",$C2099)),
      COUNTIF('SUMMARY D"&amp;"ATA'!D:D,$C2099)&lt;&gt;1
    ),
    """",
    IFERROR(TEXTJOIN(CHAR(10),TRUE,FILTER('SUMMARY DATA'!E:E,'SUMMARY DATA'!D:D=$C2099)),"""")
  )
)"),"")</f>
        <v/>
      </c>
      <c r="F2099" s="2" t="str">
        <f>IFERROR(__xludf.DUMMYFUNCTION("IFERROR(
  TEXTJOIN(CHAR(10),TRUE,FILTER('SUMMARY DATA'!F:F,'SUMMARY DATA'!A:A=$A2099,'SUMMARY DATA'!C:C=$B2099)),
  IF(
    OR(
      ISNUMBER(SEARCH(""CDM CASH DEPOSIT"",$C2099)),
      ISNUMBER(SEARCH(""CASH DEPOSIT"",$C2099)),
      COUNTIF('SUMMARY D"&amp;"ATA'!D:D,$C2099)&lt;&gt;1
    ),
    """",
    IFERROR(TEXTJOIN(CHAR(10),TRUE,FILTER('SUMMARY DATA'!F:F,'SUMMARY DATA'!D:D=$C2099)),"""")
  )
)"),"")</f>
        <v/>
      </c>
      <c r="G2099" s="2" t="str">
        <f>IFERROR(__xludf.DUMMYFUNCTION("IFERROR(
  TEXTJOIN(CHAR(10),TRUE,FILTER('SUMMARY DATA'!G:G,'SUMMARY DATA'!A:A=$A2099,'SUMMARY DATA'!C:C=$B2099)),
  IF(
    OR(
      ISNUMBER(SEARCH(""CDM CASH DEPOSIT"",$C2099)),
      ISNUMBER(SEARCH(""CASH DEPOSIT"",$C2099)),
      COUNTIF('SUMMARY D"&amp;"ATA'!D:D,$C2099)&lt;&gt;1
    ),
    """",
    IFERROR(TEXTJOIN(CHAR(10),TRUE,FILTER('SUMMARY DATA'!G:G,'SUMMARY DATA'!D:D=$C2099)),"""")
  )
)"),"")</f>
        <v/>
      </c>
      <c r="H2099" s="6" t="str">
        <f>IFERROR(__xludf.DUMMYFUNCTION("IFERROR(
  TEXTJOIN(CHAR(10),TRUE,FILTER('SUMMARY DATA'!H:H,'SUMMARY DATA'!A:A=$A2099,'SUMMARY DATA'!C:C=$B2099)),
  IF(
    OR(
      ISNUMBER(SEARCH(""CDM CASH DEPOSIT"",$C2099)),
      ISNUMBER(SEARCH(""CASH DEPOSIT"",$C2099)),
      COUNTIF('SUMMARY D"&amp;"ATA'!D:D,$C2099)&lt;&gt;1
    ),
    """",
    IFERROR(TEXTJOIN(CHAR(10),TRUE,FILTER('SUMMARY DATA'!H:H,'SUMMARY DATA'!D:D=$C2099)),"""")
  )
)"),"")</f>
        <v/>
      </c>
      <c r="I2099" s="6" t="str">
        <f>IFERROR(__xludf.DUMMYFUNCTION("IF(H2099="""","""",
SUM(ARRAYFORMULA(VALUE(SPLIT(H2099,CHAR(10)))))
)"),"")</f>
        <v/>
      </c>
      <c r="J2099" s="2" t="str">
        <f>IFERROR(__xludf.DUMMYFUNCTION("IFERROR(
  TEXTJOIN(CHAR(10),TRUE,FILTER('SUMMARY DATA'!I:I,'SUMMARY DATA'!A:A=$A2099,'SUMMARY DATA'!C:C=$B2099)),
  IF(
    OR(
      ISNUMBER(SEARCH(""CDM CASH DEPOSIT"",$C2099)),
      ISNUMBER(SEARCH(""CASH DEPOSIT"",$C2099)),
      COUNTIF('SUMMARY D"&amp;"ATA'!D:D,$C2099)&lt;&gt;1
    ),
    """",
    IFERROR(TEXTJOIN(CHAR(10),TRUE,FILTER('SUMMARY DATA'!I:I,'SUMMARY DATA'!D:D=$C2099)),"""")
  )
)"),"")</f>
        <v/>
      </c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</row>
    <row r="2100" ht="15.75" customHeight="1" spans="1:27">
      <c r="A2100" s="2"/>
      <c r="B2100" s="2"/>
      <c r="C2100" s="2"/>
      <c r="D2100" s="6"/>
      <c r="E2100" s="4" t="str">
        <f>IFERROR(__xludf.DUMMYFUNCTION("IFERROR(
  TEXTJOIN(CHAR(10),TRUE,FILTER('SUMMARY DATA'!E:E,'SUMMARY DATA'!A:A=$A2100,'SUMMARY DATA'!C:C=$B2100)),
  IF(
    OR(
      ISNUMBER(SEARCH(""CDM CASH DEPOSIT"",$C2100)),
      ISNUMBER(SEARCH(""CASH DEPOSIT"",$C2100)),
      COUNTIF('SUMMARY D"&amp;"ATA'!D:D,$C2100)&lt;&gt;1
    ),
    """",
    IFERROR(TEXTJOIN(CHAR(10),TRUE,FILTER('SUMMARY DATA'!E:E,'SUMMARY DATA'!D:D=$C2100)),"""")
  )
)"),"")</f>
        <v/>
      </c>
      <c r="F2100" s="2" t="str">
        <f>IFERROR(__xludf.DUMMYFUNCTION("IFERROR(
  TEXTJOIN(CHAR(10),TRUE,FILTER('SUMMARY DATA'!F:F,'SUMMARY DATA'!A:A=$A2100,'SUMMARY DATA'!C:C=$B2100)),
  IF(
    OR(
      ISNUMBER(SEARCH(""CDM CASH DEPOSIT"",$C2100)),
      ISNUMBER(SEARCH(""CASH DEPOSIT"",$C2100)),
      COUNTIF('SUMMARY D"&amp;"ATA'!D:D,$C2100)&lt;&gt;1
    ),
    """",
    IFERROR(TEXTJOIN(CHAR(10),TRUE,FILTER('SUMMARY DATA'!F:F,'SUMMARY DATA'!D:D=$C2100)),"""")
  )
)"),"")</f>
        <v/>
      </c>
      <c r="G2100" s="2" t="str">
        <f>IFERROR(__xludf.DUMMYFUNCTION("IFERROR(
  TEXTJOIN(CHAR(10),TRUE,FILTER('SUMMARY DATA'!G:G,'SUMMARY DATA'!A:A=$A2100,'SUMMARY DATA'!C:C=$B2100)),
  IF(
    OR(
      ISNUMBER(SEARCH(""CDM CASH DEPOSIT"",$C2100)),
      ISNUMBER(SEARCH(""CASH DEPOSIT"",$C2100)),
      COUNTIF('SUMMARY D"&amp;"ATA'!D:D,$C2100)&lt;&gt;1
    ),
    """",
    IFERROR(TEXTJOIN(CHAR(10),TRUE,FILTER('SUMMARY DATA'!G:G,'SUMMARY DATA'!D:D=$C2100)),"""")
  )
)"),"")</f>
        <v/>
      </c>
      <c r="H2100" s="6" t="str">
        <f>IFERROR(__xludf.DUMMYFUNCTION("IFERROR(
  TEXTJOIN(CHAR(10),TRUE,FILTER('SUMMARY DATA'!H:H,'SUMMARY DATA'!A:A=$A2100,'SUMMARY DATA'!C:C=$B2100)),
  IF(
    OR(
      ISNUMBER(SEARCH(""CDM CASH DEPOSIT"",$C2100)),
      ISNUMBER(SEARCH(""CASH DEPOSIT"",$C2100)),
      COUNTIF('SUMMARY D"&amp;"ATA'!D:D,$C2100)&lt;&gt;1
    ),
    """",
    IFERROR(TEXTJOIN(CHAR(10),TRUE,FILTER('SUMMARY DATA'!H:H,'SUMMARY DATA'!D:D=$C2100)),"""")
  )
)"),"")</f>
        <v/>
      </c>
      <c r="I2100" s="6" t="str">
        <f>IFERROR(__xludf.DUMMYFUNCTION("IF(H2100="""","""",
SUM(ARRAYFORMULA(VALUE(SPLIT(H2100,CHAR(10)))))
)"),"")</f>
        <v/>
      </c>
      <c r="J2100" s="2" t="str">
        <f>IFERROR(__xludf.DUMMYFUNCTION("IFERROR(
  TEXTJOIN(CHAR(10),TRUE,FILTER('SUMMARY DATA'!I:I,'SUMMARY DATA'!A:A=$A2100,'SUMMARY DATA'!C:C=$B2100)),
  IF(
    OR(
      ISNUMBER(SEARCH(""CDM CASH DEPOSIT"",$C2100)),
      ISNUMBER(SEARCH(""CASH DEPOSIT"",$C2100)),
      COUNTIF('SUMMARY D"&amp;"ATA'!D:D,$C2100)&lt;&gt;1
    ),
    """",
    IFERROR(TEXTJOIN(CHAR(10),TRUE,FILTER('SUMMARY DATA'!I:I,'SUMMARY DATA'!D:D=$C2100)),"""")
  )
)"),"")</f>
        <v/>
      </c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</row>
    <row r="2101" ht="15.75" customHeight="1" spans="1:27">
      <c r="A2101" s="2"/>
      <c r="B2101" s="2"/>
      <c r="C2101" s="2"/>
      <c r="D2101" s="6"/>
      <c r="E2101" s="4" t="str">
        <f>IFERROR(__xludf.DUMMYFUNCTION("IFERROR(
  TEXTJOIN(CHAR(10),TRUE,FILTER('SUMMARY DATA'!E:E,'SUMMARY DATA'!A:A=$A2101,'SUMMARY DATA'!C:C=$B2101)),
  IF(
    OR(
      ISNUMBER(SEARCH(""CDM CASH DEPOSIT"",$C2101)),
      ISNUMBER(SEARCH(""CASH DEPOSIT"",$C2101)),
      COUNTIF('SUMMARY D"&amp;"ATA'!D:D,$C2101)&lt;&gt;1
    ),
    """",
    IFERROR(TEXTJOIN(CHAR(10),TRUE,FILTER('SUMMARY DATA'!E:E,'SUMMARY DATA'!D:D=$C2101)),"""")
  )
)"),"")</f>
        <v/>
      </c>
      <c r="F2101" s="2" t="str">
        <f>IFERROR(__xludf.DUMMYFUNCTION("IFERROR(
  TEXTJOIN(CHAR(10),TRUE,FILTER('SUMMARY DATA'!F:F,'SUMMARY DATA'!A:A=$A2101,'SUMMARY DATA'!C:C=$B2101)),
  IF(
    OR(
      ISNUMBER(SEARCH(""CDM CASH DEPOSIT"",$C2101)),
      ISNUMBER(SEARCH(""CASH DEPOSIT"",$C2101)),
      COUNTIF('SUMMARY D"&amp;"ATA'!D:D,$C2101)&lt;&gt;1
    ),
    """",
    IFERROR(TEXTJOIN(CHAR(10),TRUE,FILTER('SUMMARY DATA'!F:F,'SUMMARY DATA'!D:D=$C2101)),"""")
  )
)"),"")</f>
        <v/>
      </c>
      <c r="G2101" s="2" t="str">
        <f>IFERROR(__xludf.DUMMYFUNCTION("IFERROR(
  TEXTJOIN(CHAR(10),TRUE,FILTER('SUMMARY DATA'!G:G,'SUMMARY DATA'!A:A=$A2101,'SUMMARY DATA'!C:C=$B2101)),
  IF(
    OR(
      ISNUMBER(SEARCH(""CDM CASH DEPOSIT"",$C2101)),
      ISNUMBER(SEARCH(""CASH DEPOSIT"",$C2101)),
      COUNTIF('SUMMARY D"&amp;"ATA'!D:D,$C2101)&lt;&gt;1
    ),
    """",
    IFERROR(TEXTJOIN(CHAR(10),TRUE,FILTER('SUMMARY DATA'!G:G,'SUMMARY DATA'!D:D=$C2101)),"""")
  )
)"),"")</f>
        <v/>
      </c>
      <c r="H2101" s="6" t="str">
        <f>IFERROR(__xludf.DUMMYFUNCTION("IFERROR(
  TEXTJOIN(CHAR(10),TRUE,FILTER('SUMMARY DATA'!H:H,'SUMMARY DATA'!A:A=$A2101,'SUMMARY DATA'!C:C=$B2101)),
  IF(
    OR(
      ISNUMBER(SEARCH(""CDM CASH DEPOSIT"",$C2101)),
      ISNUMBER(SEARCH(""CASH DEPOSIT"",$C2101)),
      COUNTIF('SUMMARY D"&amp;"ATA'!D:D,$C2101)&lt;&gt;1
    ),
    """",
    IFERROR(TEXTJOIN(CHAR(10),TRUE,FILTER('SUMMARY DATA'!H:H,'SUMMARY DATA'!D:D=$C2101)),"""")
  )
)"),"")</f>
        <v/>
      </c>
      <c r="I2101" s="6" t="str">
        <f>IFERROR(__xludf.DUMMYFUNCTION("IF(H2101="""","""",
SUM(ARRAYFORMULA(VALUE(SPLIT(H2101,CHAR(10)))))
)"),"")</f>
        <v/>
      </c>
      <c r="J2101" s="2" t="str">
        <f>IFERROR(__xludf.DUMMYFUNCTION("IFERROR(
  TEXTJOIN(CHAR(10),TRUE,FILTER('SUMMARY DATA'!I:I,'SUMMARY DATA'!A:A=$A2101,'SUMMARY DATA'!C:C=$B2101)),
  IF(
    OR(
      ISNUMBER(SEARCH(""CDM CASH DEPOSIT"",$C2101)),
      ISNUMBER(SEARCH(""CASH DEPOSIT"",$C2101)),
      COUNTIF('SUMMARY D"&amp;"ATA'!D:D,$C2101)&lt;&gt;1
    ),
    """",
    IFERROR(TEXTJOIN(CHAR(10),TRUE,FILTER('SUMMARY DATA'!I:I,'SUMMARY DATA'!D:D=$C2101)),"""")
  )
)"),"")</f>
        <v/>
      </c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</row>
    <row r="2102" ht="15.75" customHeight="1" spans="1:27">
      <c r="A2102" s="2"/>
      <c r="B2102" s="2"/>
      <c r="C2102" s="2"/>
      <c r="D2102" s="6"/>
      <c r="E2102" s="4" t="str">
        <f>IFERROR(__xludf.DUMMYFUNCTION("IFERROR(
  TEXTJOIN(CHAR(10),TRUE,FILTER('SUMMARY DATA'!E:E,'SUMMARY DATA'!A:A=$A2102,'SUMMARY DATA'!C:C=$B2102)),
  IF(
    OR(
      ISNUMBER(SEARCH(""CDM CASH DEPOSIT"",$C2102)),
      ISNUMBER(SEARCH(""CASH DEPOSIT"",$C2102)),
      COUNTIF('SUMMARY D"&amp;"ATA'!D:D,$C2102)&lt;&gt;1
    ),
    """",
    IFERROR(TEXTJOIN(CHAR(10),TRUE,FILTER('SUMMARY DATA'!E:E,'SUMMARY DATA'!D:D=$C2102)),"""")
  )
)"),"")</f>
        <v/>
      </c>
      <c r="F2102" s="2" t="str">
        <f>IFERROR(__xludf.DUMMYFUNCTION("IFERROR(
  TEXTJOIN(CHAR(10),TRUE,FILTER('SUMMARY DATA'!F:F,'SUMMARY DATA'!A:A=$A2102,'SUMMARY DATA'!C:C=$B2102)),
  IF(
    OR(
      ISNUMBER(SEARCH(""CDM CASH DEPOSIT"",$C2102)),
      ISNUMBER(SEARCH(""CASH DEPOSIT"",$C2102)),
      COUNTIF('SUMMARY D"&amp;"ATA'!D:D,$C2102)&lt;&gt;1
    ),
    """",
    IFERROR(TEXTJOIN(CHAR(10),TRUE,FILTER('SUMMARY DATA'!F:F,'SUMMARY DATA'!D:D=$C2102)),"""")
  )
)"),"")</f>
        <v/>
      </c>
      <c r="G2102" s="2" t="str">
        <f>IFERROR(__xludf.DUMMYFUNCTION("IFERROR(
  TEXTJOIN(CHAR(10),TRUE,FILTER('SUMMARY DATA'!G:G,'SUMMARY DATA'!A:A=$A2102,'SUMMARY DATA'!C:C=$B2102)),
  IF(
    OR(
      ISNUMBER(SEARCH(""CDM CASH DEPOSIT"",$C2102)),
      ISNUMBER(SEARCH(""CASH DEPOSIT"",$C2102)),
      COUNTIF('SUMMARY D"&amp;"ATA'!D:D,$C2102)&lt;&gt;1
    ),
    """",
    IFERROR(TEXTJOIN(CHAR(10),TRUE,FILTER('SUMMARY DATA'!G:G,'SUMMARY DATA'!D:D=$C2102)),"""")
  )
)"),"")</f>
        <v/>
      </c>
      <c r="H2102" s="6" t="str">
        <f>IFERROR(__xludf.DUMMYFUNCTION("IFERROR(
  TEXTJOIN(CHAR(10),TRUE,FILTER('SUMMARY DATA'!H:H,'SUMMARY DATA'!A:A=$A2102,'SUMMARY DATA'!C:C=$B2102)),
  IF(
    OR(
      ISNUMBER(SEARCH(""CDM CASH DEPOSIT"",$C2102)),
      ISNUMBER(SEARCH(""CASH DEPOSIT"",$C2102)),
      COUNTIF('SUMMARY D"&amp;"ATA'!D:D,$C2102)&lt;&gt;1
    ),
    """",
    IFERROR(TEXTJOIN(CHAR(10),TRUE,FILTER('SUMMARY DATA'!H:H,'SUMMARY DATA'!D:D=$C2102)),"""")
  )
)"),"")</f>
        <v/>
      </c>
      <c r="I2102" s="6" t="str">
        <f>IFERROR(__xludf.DUMMYFUNCTION("IF(H2102="""","""",
SUM(ARRAYFORMULA(VALUE(SPLIT(H2102,CHAR(10)))))
)"),"")</f>
        <v/>
      </c>
      <c r="J2102" s="2" t="str">
        <f>IFERROR(__xludf.DUMMYFUNCTION("IFERROR(
  TEXTJOIN(CHAR(10),TRUE,FILTER('SUMMARY DATA'!I:I,'SUMMARY DATA'!A:A=$A2102,'SUMMARY DATA'!C:C=$B2102)),
  IF(
    OR(
      ISNUMBER(SEARCH(""CDM CASH DEPOSIT"",$C2102)),
      ISNUMBER(SEARCH(""CASH DEPOSIT"",$C2102)),
      COUNTIF('SUMMARY D"&amp;"ATA'!D:D,$C2102)&lt;&gt;1
    ),
    """",
    IFERROR(TEXTJOIN(CHAR(10),TRUE,FILTER('SUMMARY DATA'!I:I,'SUMMARY DATA'!D:D=$C2102)),"""")
  )
)"),"")</f>
        <v/>
      </c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</row>
    <row r="2103" ht="15.75" customHeight="1" spans="1:27">
      <c r="A2103" s="2"/>
      <c r="B2103" s="2"/>
      <c r="C2103" s="2"/>
      <c r="D2103" s="6"/>
      <c r="E2103" s="4" t="str">
        <f>IFERROR(__xludf.DUMMYFUNCTION("IFERROR(
  TEXTJOIN(CHAR(10),TRUE,FILTER('SUMMARY DATA'!E:E,'SUMMARY DATA'!A:A=$A2103,'SUMMARY DATA'!C:C=$B2103)),
  IF(
    OR(
      ISNUMBER(SEARCH(""CDM CASH DEPOSIT"",$C2103)),
      ISNUMBER(SEARCH(""CASH DEPOSIT"",$C2103)),
      COUNTIF('SUMMARY D"&amp;"ATA'!D:D,$C2103)&lt;&gt;1
    ),
    """",
    IFERROR(TEXTJOIN(CHAR(10),TRUE,FILTER('SUMMARY DATA'!E:E,'SUMMARY DATA'!D:D=$C2103)),"""")
  )
)"),"")</f>
        <v/>
      </c>
      <c r="F2103" s="2" t="str">
        <f>IFERROR(__xludf.DUMMYFUNCTION("IFERROR(
  TEXTJOIN(CHAR(10),TRUE,FILTER('SUMMARY DATA'!F:F,'SUMMARY DATA'!A:A=$A2103,'SUMMARY DATA'!C:C=$B2103)),
  IF(
    OR(
      ISNUMBER(SEARCH(""CDM CASH DEPOSIT"",$C2103)),
      ISNUMBER(SEARCH(""CASH DEPOSIT"",$C2103)),
      COUNTIF('SUMMARY D"&amp;"ATA'!D:D,$C2103)&lt;&gt;1
    ),
    """",
    IFERROR(TEXTJOIN(CHAR(10),TRUE,FILTER('SUMMARY DATA'!F:F,'SUMMARY DATA'!D:D=$C2103)),"""")
  )
)"),"")</f>
        <v/>
      </c>
      <c r="G2103" s="2" t="str">
        <f>IFERROR(__xludf.DUMMYFUNCTION("IFERROR(
  TEXTJOIN(CHAR(10),TRUE,FILTER('SUMMARY DATA'!G:G,'SUMMARY DATA'!A:A=$A2103,'SUMMARY DATA'!C:C=$B2103)),
  IF(
    OR(
      ISNUMBER(SEARCH(""CDM CASH DEPOSIT"",$C2103)),
      ISNUMBER(SEARCH(""CASH DEPOSIT"",$C2103)),
      COUNTIF('SUMMARY D"&amp;"ATA'!D:D,$C2103)&lt;&gt;1
    ),
    """",
    IFERROR(TEXTJOIN(CHAR(10),TRUE,FILTER('SUMMARY DATA'!G:G,'SUMMARY DATA'!D:D=$C2103)),"""")
  )
)"),"")</f>
        <v/>
      </c>
      <c r="H2103" s="6" t="str">
        <f>IFERROR(__xludf.DUMMYFUNCTION("IFERROR(
  TEXTJOIN(CHAR(10),TRUE,FILTER('SUMMARY DATA'!H:H,'SUMMARY DATA'!A:A=$A2103,'SUMMARY DATA'!C:C=$B2103)),
  IF(
    OR(
      ISNUMBER(SEARCH(""CDM CASH DEPOSIT"",$C2103)),
      ISNUMBER(SEARCH(""CASH DEPOSIT"",$C2103)),
      COUNTIF('SUMMARY D"&amp;"ATA'!D:D,$C2103)&lt;&gt;1
    ),
    """",
    IFERROR(TEXTJOIN(CHAR(10),TRUE,FILTER('SUMMARY DATA'!H:H,'SUMMARY DATA'!D:D=$C2103)),"""")
  )
)"),"")</f>
        <v/>
      </c>
      <c r="I2103" s="6" t="str">
        <f>IFERROR(__xludf.DUMMYFUNCTION("IF(H2103="""","""",
SUM(ARRAYFORMULA(VALUE(SPLIT(H2103,CHAR(10)))))
)"),"")</f>
        <v/>
      </c>
      <c r="J2103" s="2" t="str">
        <f>IFERROR(__xludf.DUMMYFUNCTION("IFERROR(
  TEXTJOIN(CHAR(10),TRUE,FILTER('SUMMARY DATA'!I:I,'SUMMARY DATA'!A:A=$A2103,'SUMMARY DATA'!C:C=$B2103)),
  IF(
    OR(
      ISNUMBER(SEARCH(""CDM CASH DEPOSIT"",$C2103)),
      ISNUMBER(SEARCH(""CASH DEPOSIT"",$C2103)),
      COUNTIF('SUMMARY D"&amp;"ATA'!D:D,$C2103)&lt;&gt;1
    ),
    """",
    IFERROR(TEXTJOIN(CHAR(10),TRUE,FILTER('SUMMARY DATA'!I:I,'SUMMARY DATA'!D:D=$C2103)),"""")
  )
)"),"")</f>
        <v/>
      </c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</row>
    <row r="2104" ht="15.75" customHeight="1" spans="1:27">
      <c r="A2104" s="2"/>
      <c r="B2104" s="2"/>
      <c r="C2104" s="2"/>
      <c r="D2104" s="6"/>
      <c r="E2104" s="4" t="str">
        <f>IFERROR(__xludf.DUMMYFUNCTION("IFERROR(
  TEXTJOIN(CHAR(10),TRUE,FILTER('SUMMARY DATA'!E:E,'SUMMARY DATA'!A:A=$A2104,'SUMMARY DATA'!C:C=$B2104)),
  IF(
    OR(
      ISNUMBER(SEARCH(""CDM CASH DEPOSIT"",$C2104)),
      ISNUMBER(SEARCH(""CASH DEPOSIT"",$C2104)),
      COUNTIF('SUMMARY D"&amp;"ATA'!D:D,$C2104)&lt;&gt;1
    ),
    """",
    IFERROR(TEXTJOIN(CHAR(10),TRUE,FILTER('SUMMARY DATA'!E:E,'SUMMARY DATA'!D:D=$C2104)),"""")
  )
)"),"")</f>
        <v/>
      </c>
      <c r="F2104" s="2" t="str">
        <f>IFERROR(__xludf.DUMMYFUNCTION("IFERROR(
  TEXTJOIN(CHAR(10),TRUE,FILTER('SUMMARY DATA'!F:F,'SUMMARY DATA'!A:A=$A2104,'SUMMARY DATA'!C:C=$B2104)),
  IF(
    OR(
      ISNUMBER(SEARCH(""CDM CASH DEPOSIT"",$C2104)),
      ISNUMBER(SEARCH(""CASH DEPOSIT"",$C2104)),
      COUNTIF('SUMMARY D"&amp;"ATA'!D:D,$C2104)&lt;&gt;1
    ),
    """",
    IFERROR(TEXTJOIN(CHAR(10),TRUE,FILTER('SUMMARY DATA'!F:F,'SUMMARY DATA'!D:D=$C2104)),"""")
  )
)"),"")</f>
        <v/>
      </c>
      <c r="G2104" s="2" t="str">
        <f>IFERROR(__xludf.DUMMYFUNCTION("IFERROR(
  TEXTJOIN(CHAR(10),TRUE,FILTER('SUMMARY DATA'!G:G,'SUMMARY DATA'!A:A=$A2104,'SUMMARY DATA'!C:C=$B2104)),
  IF(
    OR(
      ISNUMBER(SEARCH(""CDM CASH DEPOSIT"",$C2104)),
      ISNUMBER(SEARCH(""CASH DEPOSIT"",$C2104)),
      COUNTIF('SUMMARY D"&amp;"ATA'!D:D,$C2104)&lt;&gt;1
    ),
    """",
    IFERROR(TEXTJOIN(CHAR(10),TRUE,FILTER('SUMMARY DATA'!G:G,'SUMMARY DATA'!D:D=$C2104)),"""")
  )
)"),"")</f>
        <v/>
      </c>
      <c r="H2104" s="6" t="str">
        <f>IFERROR(__xludf.DUMMYFUNCTION("IFERROR(
  TEXTJOIN(CHAR(10),TRUE,FILTER('SUMMARY DATA'!H:H,'SUMMARY DATA'!A:A=$A2104,'SUMMARY DATA'!C:C=$B2104)),
  IF(
    OR(
      ISNUMBER(SEARCH(""CDM CASH DEPOSIT"",$C2104)),
      ISNUMBER(SEARCH(""CASH DEPOSIT"",$C2104)),
      COUNTIF('SUMMARY D"&amp;"ATA'!D:D,$C2104)&lt;&gt;1
    ),
    """",
    IFERROR(TEXTJOIN(CHAR(10),TRUE,FILTER('SUMMARY DATA'!H:H,'SUMMARY DATA'!D:D=$C2104)),"""")
  )
)"),"")</f>
        <v/>
      </c>
      <c r="I2104" s="6" t="str">
        <f>IFERROR(__xludf.DUMMYFUNCTION("IF(H2104="""","""",
SUM(ARRAYFORMULA(VALUE(SPLIT(H2104,CHAR(10)))))
)"),"")</f>
        <v/>
      </c>
      <c r="J2104" s="2" t="str">
        <f>IFERROR(__xludf.DUMMYFUNCTION("IFERROR(
  TEXTJOIN(CHAR(10),TRUE,FILTER('SUMMARY DATA'!I:I,'SUMMARY DATA'!A:A=$A2104,'SUMMARY DATA'!C:C=$B2104)),
  IF(
    OR(
      ISNUMBER(SEARCH(""CDM CASH DEPOSIT"",$C2104)),
      ISNUMBER(SEARCH(""CASH DEPOSIT"",$C2104)),
      COUNTIF('SUMMARY D"&amp;"ATA'!D:D,$C2104)&lt;&gt;1
    ),
    """",
    IFERROR(TEXTJOIN(CHAR(10),TRUE,FILTER('SUMMARY DATA'!I:I,'SUMMARY DATA'!D:D=$C2104)),"""")
  )
)"),"")</f>
        <v/>
      </c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</row>
    <row r="2105" ht="15.75" customHeight="1" spans="1:27">
      <c r="A2105" s="2"/>
      <c r="B2105" s="2"/>
      <c r="C2105" s="2"/>
      <c r="D2105" s="6"/>
      <c r="E2105" s="4" t="str">
        <f>IFERROR(__xludf.DUMMYFUNCTION("IFERROR(
  TEXTJOIN(CHAR(10),TRUE,FILTER('SUMMARY DATA'!E:E,'SUMMARY DATA'!A:A=$A2105,'SUMMARY DATA'!C:C=$B2105)),
  IF(
    OR(
      ISNUMBER(SEARCH(""CDM CASH DEPOSIT"",$C2105)),
      ISNUMBER(SEARCH(""CASH DEPOSIT"",$C2105)),
      COUNTIF('SUMMARY D"&amp;"ATA'!D:D,$C2105)&lt;&gt;1
    ),
    """",
    IFERROR(TEXTJOIN(CHAR(10),TRUE,FILTER('SUMMARY DATA'!E:E,'SUMMARY DATA'!D:D=$C2105)),"""")
  )
)"),"")</f>
        <v/>
      </c>
      <c r="F2105" s="2" t="str">
        <f>IFERROR(__xludf.DUMMYFUNCTION("IFERROR(
  TEXTJOIN(CHAR(10),TRUE,FILTER('SUMMARY DATA'!F:F,'SUMMARY DATA'!A:A=$A2105,'SUMMARY DATA'!C:C=$B2105)),
  IF(
    OR(
      ISNUMBER(SEARCH(""CDM CASH DEPOSIT"",$C2105)),
      ISNUMBER(SEARCH(""CASH DEPOSIT"",$C2105)),
      COUNTIF('SUMMARY D"&amp;"ATA'!D:D,$C2105)&lt;&gt;1
    ),
    """",
    IFERROR(TEXTJOIN(CHAR(10),TRUE,FILTER('SUMMARY DATA'!F:F,'SUMMARY DATA'!D:D=$C2105)),"""")
  )
)"),"")</f>
        <v/>
      </c>
      <c r="G2105" s="2" t="str">
        <f>IFERROR(__xludf.DUMMYFUNCTION("IFERROR(
  TEXTJOIN(CHAR(10),TRUE,FILTER('SUMMARY DATA'!G:G,'SUMMARY DATA'!A:A=$A2105,'SUMMARY DATA'!C:C=$B2105)),
  IF(
    OR(
      ISNUMBER(SEARCH(""CDM CASH DEPOSIT"",$C2105)),
      ISNUMBER(SEARCH(""CASH DEPOSIT"",$C2105)),
      COUNTIF('SUMMARY D"&amp;"ATA'!D:D,$C2105)&lt;&gt;1
    ),
    """",
    IFERROR(TEXTJOIN(CHAR(10),TRUE,FILTER('SUMMARY DATA'!G:G,'SUMMARY DATA'!D:D=$C2105)),"""")
  )
)"),"")</f>
        <v/>
      </c>
      <c r="H2105" s="6" t="str">
        <f>IFERROR(__xludf.DUMMYFUNCTION("IFERROR(
  TEXTJOIN(CHAR(10),TRUE,FILTER('SUMMARY DATA'!H:H,'SUMMARY DATA'!A:A=$A2105,'SUMMARY DATA'!C:C=$B2105)),
  IF(
    OR(
      ISNUMBER(SEARCH(""CDM CASH DEPOSIT"",$C2105)),
      ISNUMBER(SEARCH(""CASH DEPOSIT"",$C2105)),
      COUNTIF('SUMMARY D"&amp;"ATA'!D:D,$C2105)&lt;&gt;1
    ),
    """",
    IFERROR(TEXTJOIN(CHAR(10),TRUE,FILTER('SUMMARY DATA'!H:H,'SUMMARY DATA'!D:D=$C2105)),"""")
  )
)"),"")</f>
        <v/>
      </c>
      <c r="I2105" s="6" t="str">
        <f>IFERROR(__xludf.DUMMYFUNCTION("IF(H2105="""","""",
SUM(ARRAYFORMULA(VALUE(SPLIT(H2105,CHAR(10)))))
)"),"")</f>
        <v/>
      </c>
      <c r="J2105" s="2" t="str">
        <f>IFERROR(__xludf.DUMMYFUNCTION("IFERROR(
  TEXTJOIN(CHAR(10),TRUE,FILTER('SUMMARY DATA'!I:I,'SUMMARY DATA'!A:A=$A2105,'SUMMARY DATA'!C:C=$B2105)),
  IF(
    OR(
      ISNUMBER(SEARCH(""CDM CASH DEPOSIT"",$C2105)),
      ISNUMBER(SEARCH(""CASH DEPOSIT"",$C2105)),
      COUNTIF('SUMMARY D"&amp;"ATA'!D:D,$C2105)&lt;&gt;1
    ),
    """",
    IFERROR(TEXTJOIN(CHAR(10),TRUE,FILTER('SUMMARY DATA'!I:I,'SUMMARY DATA'!D:D=$C2105)),"""")
  )
)"),"")</f>
        <v/>
      </c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</row>
    <row r="2106" ht="15.75" customHeight="1" spans="1:27">
      <c r="A2106" s="2"/>
      <c r="B2106" s="2"/>
      <c r="C2106" s="2"/>
      <c r="D2106" s="6"/>
      <c r="E2106" s="4" t="str">
        <f>IFERROR(__xludf.DUMMYFUNCTION("IFERROR(
  TEXTJOIN(CHAR(10),TRUE,FILTER('SUMMARY DATA'!E:E,'SUMMARY DATA'!A:A=$A2106,'SUMMARY DATA'!C:C=$B2106)),
  IF(
    OR(
      ISNUMBER(SEARCH(""CDM CASH DEPOSIT"",$C2106)),
      ISNUMBER(SEARCH(""CASH DEPOSIT"",$C2106)),
      COUNTIF('SUMMARY D"&amp;"ATA'!D:D,$C2106)&lt;&gt;1
    ),
    """",
    IFERROR(TEXTJOIN(CHAR(10),TRUE,FILTER('SUMMARY DATA'!E:E,'SUMMARY DATA'!D:D=$C2106)),"""")
  )
)"),"")</f>
        <v/>
      </c>
      <c r="F2106" s="2" t="str">
        <f>IFERROR(__xludf.DUMMYFUNCTION("IFERROR(
  TEXTJOIN(CHAR(10),TRUE,FILTER('SUMMARY DATA'!F:F,'SUMMARY DATA'!A:A=$A2106,'SUMMARY DATA'!C:C=$B2106)),
  IF(
    OR(
      ISNUMBER(SEARCH(""CDM CASH DEPOSIT"",$C2106)),
      ISNUMBER(SEARCH(""CASH DEPOSIT"",$C2106)),
      COUNTIF('SUMMARY D"&amp;"ATA'!D:D,$C2106)&lt;&gt;1
    ),
    """",
    IFERROR(TEXTJOIN(CHAR(10),TRUE,FILTER('SUMMARY DATA'!F:F,'SUMMARY DATA'!D:D=$C2106)),"""")
  )
)"),"")</f>
        <v/>
      </c>
      <c r="G2106" s="2" t="str">
        <f>IFERROR(__xludf.DUMMYFUNCTION("IFERROR(
  TEXTJOIN(CHAR(10),TRUE,FILTER('SUMMARY DATA'!G:G,'SUMMARY DATA'!A:A=$A2106,'SUMMARY DATA'!C:C=$B2106)),
  IF(
    OR(
      ISNUMBER(SEARCH(""CDM CASH DEPOSIT"",$C2106)),
      ISNUMBER(SEARCH(""CASH DEPOSIT"",$C2106)),
      COUNTIF('SUMMARY D"&amp;"ATA'!D:D,$C2106)&lt;&gt;1
    ),
    """",
    IFERROR(TEXTJOIN(CHAR(10),TRUE,FILTER('SUMMARY DATA'!G:G,'SUMMARY DATA'!D:D=$C2106)),"""")
  )
)"),"")</f>
        <v/>
      </c>
      <c r="H2106" s="6" t="str">
        <f>IFERROR(__xludf.DUMMYFUNCTION("IFERROR(
  TEXTJOIN(CHAR(10),TRUE,FILTER('SUMMARY DATA'!H:H,'SUMMARY DATA'!A:A=$A2106,'SUMMARY DATA'!C:C=$B2106)),
  IF(
    OR(
      ISNUMBER(SEARCH(""CDM CASH DEPOSIT"",$C2106)),
      ISNUMBER(SEARCH(""CASH DEPOSIT"",$C2106)),
      COUNTIF('SUMMARY D"&amp;"ATA'!D:D,$C2106)&lt;&gt;1
    ),
    """",
    IFERROR(TEXTJOIN(CHAR(10),TRUE,FILTER('SUMMARY DATA'!H:H,'SUMMARY DATA'!D:D=$C2106)),"""")
  )
)"),"")</f>
        <v/>
      </c>
      <c r="I2106" s="6" t="str">
        <f>IFERROR(__xludf.DUMMYFUNCTION("IF(H2106="""","""",
SUM(ARRAYFORMULA(VALUE(SPLIT(H2106,CHAR(10)))))
)"),"")</f>
        <v/>
      </c>
      <c r="J2106" s="2" t="str">
        <f>IFERROR(__xludf.DUMMYFUNCTION("IFERROR(
  TEXTJOIN(CHAR(10),TRUE,FILTER('SUMMARY DATA'!I:I,'SUMMARY DATA'!A:A=$A2106,'SUMMARY DATA'!C:C=$B2106)),
  IF(
    OR(
      ISNUMBER(SEARCH(""CDM CASH DEPOSIT"",$C2106)),
      ISNUMBER(SEARCH(""CASH DEPOSIT"",$C2106)),
      COUNTIF('SUMMARY D"&amp;"ATA'!D:D,$C2106)&lt;&gt;1
    ),
    """",
    IFERROR(TEXTJOIN(CHAR(10),TRUE,FILTER('SUMMARY DATA'!I:I,'SUMMARY DATA'!D:D=$C2106)),"""")
  )
)"),"")</f>
        <v/>
      </c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</row>
    <row r="2107" ht="15.75" customHeight="1" spans="1:27">
      <c r="A2107" s="2"/>
      <c r="B2107" s="2"/>
      <c r="C2107" s="2"/>
      <c r="D2107" s="6"/>
      <c r="E2107" s="4" t="str">
        <f>IFERROR(__xludf.DUMMYFUNCTION("IFERROR(
  TEXTJOIN(CHAR(10),TRUE,FILTER('SUMMARY DATA'!E:E,'SUMMARY DATA'!A:A=$A2107,'SUMMARY DATA'!C:C=$B2107)),
  IF(
    OR(
      ISNUMBER(SEARCH(""CDM CASH DEPOSIT"",$C2107)),
      ISNUMBER(SEARCH(""CASH DEPOSIT"",$C2107)),
      COUNTIF('SUMMARY D"&amp;"ATA'!D:D,$C2107)&lt;&gt;1
    ),
    """",
    IFERROR(TEXTJOIN(CHAR(10),TRUE,FILTER('SUMMARY DATA'!E:E,'SUMMARY DATA'!D:D=$C2107)),"""")
  )
)"),"")</f>
        <v/>
      </c>
      <c r="F2107" s="2" t="str">
        <f>IFERROR(__xludf.DUMMYFUNCTION("IFERROR(
  TEXTJOIN(CHAR(10),TRUE,FILTER('SUMMARY DATA'!F:F,'SUMMARY DATA'!A:A=$A2107,'SUMMARY DATA'!C:C=$B2107)),
  IF(
    OR(
      ISNUMBER(SEARCH(""CDM CASH DEPOSIT"",$C2107)),
      ISNUMBER(SEARCH(""CASH DEPOSIT"",$C2107)),
      COUNTIF('SUMMARY D"&amp;"ATA'!D:D,$C2107)&lt;&gt;1
    ),
    """",
    IFERROR(TEXTJOIN(CHAR(10),TRUE,FILTER('SUMMARY DATA'!F:F,'SUMMARY DATA'!D:D=$C2107)),"""")
  )
)"),"")</f>
        <v/>
      </c>
      <c r="G2107" s="2" t="str">
        <f>IFERROR(__xludf.DUMMYFUNCTION("IFERROR(
  TEXTJOIN(CHAR(10),TRUE,FILTER('SUMMARY DATA'!G:G,'SUMMARY DATA'!A:A=$A2107,'SUMMARY DATA'!C:C=$B2107)),
  IF(
    OR(
      ISNUMBER(SEARCH(""CDM CASH DEPOSIT"",$C2107)),
      ISNUMBER(SEARCH(""CASH DEPOSIT"",$C2107)),
      COUNTIF('SUMMARY D"&amp;"ATA'!D:D,$C2107)&lt;&gt;1
    ),
    """",
    IFERROR(TEXTJOIN(CHAR(10),TRUE,FILTER('SUMMARY DATA'!G:G,'SUMMARY DATA'!D:D=$C2107)),"""")
  )
)"),"")</f>
        <v/>
      </c>
      <c r="H2107" s="6" t="str">
        <f>IFERROR(__xludf.DUMMYFUNCTION("IFERROR(
  TEXTJOIN(CHAR(10),TRUE,FILTER('SUMMARY DATA'!H:H,'SUMMARY DATA'!A:A=$A2107,'SUMMARY DATA'!C:C=$B2107)),
  IF(
    OR(
      ISNUMBER(SEARCH(""CDM CASH DEPOSIT"",$C2107)),
      ISNUMBER(SEARCH(""CASH DEPOSIT"",$C2107)),
      COUNTIF('SUMMARY D"&amp;"ATA'!D:D,$C2107)&lt;&gt;1
    ),
    """",
    IFERROR(TEXTJOIN(CHAR(10),TRUE,FILTER('SUMMARY DATA'!H:H,'SUMMARY DATA'!D:D=$C2107)),"""")
  )
)"),"")</f>
        <v/>
      </c>
      <c r="I2107" s="6" t="str">
        <f>IFERROR(__xludf.DUMMYFUNCTION("IF(H2107="""","""",
SUM(ARRAYFORMULA(VALUE(SPLIT(H2107,CHAR(10)))))
)"),"")</f>
        <v/>
      </c>
      <c r="J2107" s="2" t="str">
        <f>IFERROR(__xludf.DUMMYFUNCTION("IFERROR(
  TEXTJOIN(CHAR(10),TRUE,FILTER('SUMMARY DATA'!I:I,'SUMMARY DATA'!A:A=$A2107,'SUMMARY DATA'!C:C=$B2107)),
  IF(
    OR(
      ISNUMBER(SEARCH(""CDM CASH DEPOSIT"",$C2107)),
      ISNUMBER(SEARCH(""CASH DEPOSIT"",$C2107)),
      COUNTIF('SUMMARY D"&amp;"ATA'!D:D,$C2107)&lt;&gt;1
    ),
    """",
    IFERROR(TEXTJOIN(CHAR(10),TRUE,FILTER('SUMMARY DATA'!I:I,'SUMMARY DATA'!D:D=$C2107)),"""")
  )
)"),"")</f>
        <v/>
      </c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</row>
    <row r="2108" ht="15.75" customHeight="1" spans="1:27">
      <c r="A2108" s="2"/>
      <c r="B2108" s="2"/>
      <c r="C2108" s="2"/>
      <c r="D2108" s="6"/>
      <c r="E2108" s="4" t="str">
        <f>IFERROR(__xludf.DUMMYFUNCTION("IFERROR(
  TEXTJOIN(CHAR(10),TRUE,FILTER('SUMMARY DATA'!E:E,'SUMMARY DATA'!A:A=$A2108,'SUMMARY DATA'!C:C=$B2108)),
  IF(
    OR(
      ISNUMBER(SEARCH(""CDM CASH DEPOSIT"",$C2108)),
      ISNUMBER(SEARCH(""CASH DEPOSIT"",$C2108)),
      COUNTIF('SUMMARY D"&amp;"ATA'!D:D,$C2108)&lt;&gt;1
    ),
    """",
    IFERROR(TEXTJOIN(CHAR(10),TRUE,FILTER('SUMMARY DATA'!E:E,'SUMMARY DATA'!D:D=$C2108)),"""")
  )
)"),"")</f>
        <v/>
      </c>
      <c r="F2108" s="2" t="str">
        <f>IFERROR(__xludf.DUMMYFUNCTION("IFERROR(
  TEXTJOIN(CHAR(10),TRUE,FILTER('SUMMARY DATA'!F:F,'SUMMARY DATA'!A:A=$A2108,'SUMMARY DATA'!C:C=$B2108)),
  IF(
    OR(
      ISNUMBER(SEARCH(""CDM CASH DEPOSIT"",$C2108)),
      ISNUMBER(SEARCH(""CASH DEPOSIT"",$C2108)),
      COUNTIF('SUMMARY D"&amp;"ATA'!D:D,$C2108)&lt;&gt;1
    ),
    """",
    IFERROR(TEXTJOIN(CHAR(10),TRUE,FILTER('SUMMARY DATA'!F:F,'SUMMARY DATA'!D:D=$C2108)),"""")
  )
)"),"")</f>
        <v/>
      </c>
      <c r="G2108" s="2" t="str">
        <f>IFERROR(__xludf.DUMMYFUNCTION("IFERROR(
  TEXTJOIN(CHAR(10),TRUE,FILTER('SUMMARY DATA'!G:G,'SUMMARY DATA'!A:A=$A2108,'SUMMARY DATA'!C:C=$B2108)),
  IF(
    OR(
      ISNUMBER(SEARCH(""CDM CASH DEPOSIT"",$C2108)),
      ISNUMBER(SEARCH(""CASH DEPOSIT"",$C2108)),
      COUNTIF('SUMMARY D"&amp;"ATA'!D:D,$C2108)&lt;&gt;1
    ),
    """",
    IFERROR(TEXTJOIN(CHAR(10),TRUE,FILTER('SUMMARY DATA'!G:G,'SUMMARY DATA'!D:D=$C2108)),"""")
  )
)"),"")</f>
        <v/>
      </c>
      <c r="H2108" s="6" t="str">
        <f>IFERROR(__xludf.DUMMYFUNCTION("IFERROR(
  TEXTJOIN(CHAR(10),TRUE,FILTER('SUMMARY DATA'!H:H,'SUMMARY DATA'!A:A=$A2108,'SUMMARY DATA'!C:C=$B2108)),
  IF(
    OR(
      ISNUMBER(SEARCH(""CDM CASH DEPOSIT"",$C2108)),
      ISNUMBER(SEARCH(""CASH DEPOSIT"",$C2108)),
      COUNTIF('SUMMARY D"&amp;"ATA'!D:D,$C2108)&lt;&gt;1
    ),
    """",
    IFERROR(TEXTJOIN(CHAR(10),TRUE,FILTER('SUMMARY DATA'!H:H,'SUMMARY DATA'!D:D=$C2108)),"""")
  )
)"),"")</f>
        <v/>
      </c>
      <c r="I2108" s="6" t="str">
        <f>IFERROR(__xludf.DUMMYFUNCTION("IF(H2108="""","""",
SUM(ARRAYFORMULA(VALUE(SPLIT(H2108,CHAR(10)))))
)"),"")</f>
        <v/>
      </c>
      <c r="J2108" s="2" t="str">
        <f>IFERROR(__xludf.DUMMYFUNCTION("IFERROR(
  TEXTJOIN(CHAR(10),TRUE,FILTER('SUMMARY DATA'!I:I,'SUMMARY DATA'!A:A=$A2108,'SUMMARY DATA'!C:C=$B2108)),
  IF(
    OR(
      ISNUMBER(SEARCH(""CDM CASH DEPOSIT"",$C2108)),
      ISNUMBER(SEARCH(""CASH DEPOSIT"",$C2108)),
      COUNTIF('SUMMARY D"&amp;"ATA'!D:D,$C2108)&lt;&gt;1
    ),
    """",
    IFERROR(TEXTJOIN(CHAR(10),TRUE,FILTER('SUMMARY DATA'!I:I,'SUMMARY DATA'!D:D=$C2108)),"""")
  )
)"),"")</f>
        <v/>
      </c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</row>
    <row r="2109" ht="15.75" customHeight="1" spans="1:27">
      <c r="A2109" s="2"/>
      <c r="B2109" s="2"/>
      <c r="C2109" s="2"/>
      <c r="D2109" s="6"/>
      <c r="E2109" s="4" t="str">
        <f>IFERROR(__xludf.DUMMYFUNCTION("IFERROR(
  TEXTJOIN(CHAR(10),TRUE,FILTER('SUMMARY DATA'!E:E,'SUMMARY DATA'!A:A=$A2109,'SUMMARY DATA'!C:C=$B2109)),
  IF(
    OR(
      ISNUMBER(SEARCH(""CDM CASH DEPOSIT"",$C2109)),
      ISNUMBER(SEARCH(""CASH DEPOSIT"",$C2109)),
      COUNTIF('SUMMARY D"&amp;"ATA'!D:D,$C2109)&lt;&gt;1
    ),
    """",
    IFERROR(TEXTJOIN(CHAR(10),TRUE,FILTER('SUMMARY DATA'!E:E,'SUMMARY DATA'!D:D=$C2109)),"""")
  )
)"),"")</f>
        <v/>
      </c>
      <c r="F2109" s="2" t="str">
        <f>IFERROR(__xludf.DUMMYFUNCTION("IFERROR(
  TEXTJOIN(CHAR(10),TRUE,FILTER('SUMMARY DATA'!F:F,'SUMMARY DATA'!A:A=$A2109,'SUMMARY DATA'!C:C=$B2109)),
  IF(
    OR(
      ISNUMBER(SEARCH(""CDM CASH DEPOSIT"",$C2109)),
      ISNUMBER(SEARCH(""CASH DEPOSIT"",$C2109)),
      COUNTIF('SUMMARY D"&amp;"ATA'!D:D,$C2109)&lt;&gt;1
    ),
    """",
    IFERROR(TEXTJOIN(CHAR(10),TRUE,FILTER('SUMMARY DATA'!F:F,'SUMMARY DATA'!D:D=$C2109)),"""")
  )
)"),"")</f>
        <v/>
      </c>
      <c r="G2109" s="2" t="str">
        <f>IFERROR(__xludf.DUMMYFUNCTION("IFERROR(
  TEXTJOIN(CHAR(10),TRUE,FILTER('SUMMARY DATA'!G:G,'SUMMARY DATA'!A:A=$A2109,'SUMMARY DATA'!C:C=$B2109)),
  IF(
    OR(
      ISNUMBER(SEARCH(""CDM CASH DEPOSIT"",$C2109)),
      ISNUMBER(SEARCH(""CASH DEPOSIT"",$C2109)),
      COUNTIF('SUMMARY D"&amp;"ATA'!D:D,$C2109)&lt;&gt;1
    ),
    """",
    IFERROR(TEXTJOIN(CHAR(10),TRUE,FILTER('SUMMARY DATA'!G:G,'SUMMARY DATA'!D:D=$C2109)),"""")
  )
)"),"")</f>
        <v/>
      </c>
      <c r="H2109" s="6" t="str">
        <f>IFERROR(__xludf.DUMMYFUNCTION("IFERROR(
  TEXTJOIN(CHAR(10),TRUE,FILTER('SUMMARY DATA'!H:H,'SUMMARY DATA'!A:A=$A2109,'SUMMARY DATA'!C:C=$B2109)),
  IF(
    OR(
      ISNUMBER(SEARCH(""CDM CASH DEPOSIT"",$C2109)),
      ISNUMBER(SEARCH(""CASH DEPOSIT"",$C2109)),
      COUNTIF('SUMMARY D"&amp;"ATA'!D:D,$C2109)&lt;&gt;1
    ),
    """",
    IFERROR(TEXTJOIN(CHAR(10),TRUE,FILTER('SUMMARY DATA'!H:H,'SUMMARY DATA'!D:D=$C2109)),"""")
  )
)"),"")</f>
        <v/>
      </c>
      <c r="I2109" s="6" t="str">
        <f>IFERROR(__xludf.DUMMYFUNCTION("IF(H2109="""","""",
SUM(ARRAYFORMULA(VALUE(SPLIT(H2109,CHAR(10)))))
)"),"")</f>
        <v/>
      </c>
      <c r="J2109" s="2" t="str">
        <f>IFERROR(__xludf.DUMMYFUNCTION("IFERROR(
  TEXTJOIN(CHAR(10),TRUE,FILTER('SUMMARY DATA'!I:I,'SUMMARY DATA'!A:A=$A2109,'SUMMARY DATA'!C:C=$B2109)),
  IF(
    OR(
      ISNUMBER(SEARCH(""CDM CASH DEPOSIT"",$C2109)),
      ISNUMBER(SEARCH(""CASH DEPOSIT"",$C2109)),
      COUNTIF('SUMMARY D"&amp;"ATA'!D:D,$C2109)&lt;&gt;1
    ),
    """",
    IFERROR(TEXTJOIN(CHAR(10),TRUE,FILTER('SUMMARY DATA'!I:I,'SUMMARY DATA'!D:D=$C2109)),"""")
  )
)"),"")</f>
        <v/>
      </c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</row>
    <row r="2110" ht="15.75" customHeight="1" spans="1:27">
      <c r="A2110" s="2"/>
      <c r="B2110" s="2"/>
      <c r="C2110" s="2"/>
      <c r="D2110" s="6"/>
      <c r="E2110" s="4" t="str">
        <f>IFERROR(__xludf.DUMMYFUNCTION("IFERROR(
  TEXTJOIN(CHAR(10),TRUE,FILTER('SUMMARY DATA'!E:E,'SUMMARY DATA'!A:A=$A2110,'SUMMARY DATA'!C:C=$B2110)),
  IF(
    OR(
      ISNUMBER(SEARCH(""CDM CASH DEPOSIT"",$C2110)),
      ISNUMBER(SEARCH(""CASH DEPOSIT"",$C2110)),
      COUNTIF('SUMMARY D"&amp;"ATA'!D:D,$C2110)&lt;&gt;1
    ),
    """",
    IFERROR(TEXTJOIN(CHAR(10),TRUE,FILTER('SUMMARY DATA'!E:E,'SUMMARY DATA'!D:D=$C2110)),"""")
  )
)"),"")</f>
        <v/>
      </c>
      <c r="F2110" s="2" t="str">
        <f>IFERROR(__xludf.DUMMYFUNCTION("IFERROR(
  TEXTJOIN(CHAR(10),TRUE,FILTER('SUMMARY DATA'!F:F,'SUMMARY DATA'!A:A=$A2110,'SUMMARY DATA'!C:C=$B2110)),
  IF(
    OR(
      ISNUMBER(SEARCH(""CDM CASH DEPOSIT"",$C2110)),
      ISNUMBER(SEARCH(""CASH DEPOSIT"",$C2110)),
      COUNTIF('SUMMARY D"&amp;"ATA'!D:D,$C2110)&lt;&gt;1
    ),
    """",
    IFERROR(TEXTJOIN(CHAR(10),TRUE,FILTER('SUMMARY DATA'!F:F,'SUMMARY DATA'!D:D=$C2110)),"""")
  )
)"),"")</f>
        <v/>
      </c>
      <c r="G2110" s="2" t="str">
        <f>IFERROR(__xludf.DUMMYFUNCTION("IFERROR(
  TEXTJOIN(CHAR(10),TRUE,FILTER('SUMMARY DATA'!G:G,'SUMMARY DATA'!A:A=$A2110,'SUMMARY DATA'!C:C=$B2110)),
  IF(
    OR(
      ISNUMBER(SEARCH(""CDM CASH DEPOSIT"",$C2110)),
      ISNUMBER(SEARCH(""CASH DEPOSIT"",$C2110)),
      COUNTIF('SUMMARY D"&amp;"ATA'!D:D,$C2110)&lt;&gt;1
    ),
    """",
    IFERROR(TEXTJOIN(CHAR(10),TRUE,FILTER('SUMMARY DATA'!G:G,'SUMMARY DATA'!D:D=$C2110)),"""")
  )
)"),"")</f>
        <v/>
      </c>
      <c r="H2110" s="6" t="str">
        <f>IFERROR(__xludf.DUMMYFUNCTION("IFERROR(
  TEXTJOIN(CHAR(10),TRUE,FILTER('SUMMARY DATA'!H:H,'SUMMARY DATA'!A:A=$A2110,'SUMMARY DATA'!C:C=$B2110)),
  IF(
    OR(
      ISNUMBER(SEARCH(""CDM CASH DEPOSIT"",$C2110)),
      ISNUMBER(SEARCH(""CASH DEPOSIT"",$C2110)),
      COUNTIF('SUMMARY D"&amp;"ATA'!D:D,$C2110)&lt;&gt;1
    ),
    """",
    IFERROR(TEXTJOIN(CHAR(10),TRUE,FILTER('SUMMARY DATA'!H:H,'SUMMARY DATA'!D:D=$C2110)),"""")
  )
)"),"")</f>
        <v/>
      </c>
      <c r="I2110" s="6" t="str">
        <f>IFERROR(__xludf.DUMMYFUNCTION("IF(H2110="""","""",
SUM(ARRAYFORMULA(VALUE(SPLIT(H2110,CHAR(10)))))
)"),"")</f>
        <v/>
      </c>
      <c r="J2110" s="2" t="str">
        <f>IFERROR(__xludf.DUMMYFUNCTION("IFERROR(
  TEXTJOIN(CHAR(10),TRUE,FILTER('SUMMARY DATA'!I:I,'SUMMARY DATA'!A:A=$A2110,'SUMMARY DATA'!C:C=$B2110)),
  IF(
    OR(
      ISNUMBER(SEARCH(""CDM CASH DEPOSIT"",$C2110)),
      ISNUMBER(SEARCH(""CASH DEPOSIT"",$C2110)),
      COUNTIF('SUMMARY D"&amp;"ATA'!D:D,$C2110)&lt;&gt;1
    ),
    """",
    IFERROR(TEXTJOIN(CHAR(10),TRUE,FILTER('SUMMARY DATA'!I:I,'SUMMARY DATA'!D:D=$C2110)),"""")
  )
)"),"")</f>
        <v/>
      </c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</row>
    <row r="2111" ht="15.75" customHeight="1" spans="1:27">
      <c r="A2111" s="2"/>
      <c r="B2111" s="2"/>
      <c r="C2111" s="2"/>
      <c r="D2111" s="6"/>
      <c r="E2111" s="4" t="str">
        <f>IFERROR(__xludf.DUMMYFUNCTION("IFERROR(
  TEXTJOIN(CHAR(10),TRUE,FILTER('SUMMARY DATA'!E:E,'SUMMARY DATA'!A:A=$A2111,'SUMMARY DATA'!C:C=$B2111)),
  IF(
    OR(
      ISNUMBER(SEARCH(""CDM CASH DEPOSIT"",$C2111)),
      ISNUMBER(SEARCH(""CASH DEPOSIT"",$C2111)),
      COUNTIF('SUMMARY D"&amp;"ATA'!D:D,$C2111)&lt;&gt;1
    ),
    """",
    IFERROR(TEXTJOIN(CHAR(10),TRUE,FILTER('SUMMARY DATA'!E:E,'SUMMARY DATA'!D:D=$C2111)),"""")
  )
)"),"")</f>
        <v/>
      </c>
      <c r="F2111" s="2" t="str">
        <f>IFERROR(__xludf.DUMMYFUNCTION("IFERROR(
  TEXTJOIN(CHAR(10),TRUE,FILTER('SUMMARY DATA'!F:F,'SUMMARY DATA'!A:A=$A2111,'SUMMARY DATA'!C:C=$B2111)),
  IF(
    OR(
      ISNUMBER(SEARCH(""CDM CASH DEPOSIT"",$C2111)),
      ISNUMBER(SEARCH(""CASH DEPOSIT"",$C2111)),
      COUNTIF('SUMMARY D"&amp;"ATA'!D:D,$C2111)&lt;&gt;1
    ),
    """",
    IFERROR(TEXTJOIN(CHAR(10),TRUE,FILTER('SUMMARY DATA'!F:F,'SUMMARY DATA'!D:D=$C2111)),"""")
  )
)"),"")</f>
        <v/>
      </c>
      <c r="G2111" s="2" t="str">
        <f>IFERROR(__xludf.DUMMYFUNCTION("IFERROR(
  TEXTJOIN(CHAR(10),TRUE,FILTER('SUMMARY DATA'!G:G,'SUMMARY DATA'!A:A=$A2111,'SUMMARY DATA'!C:C=$B2111)),
  IF(
    OR(
      ISNUMBER(SEARCH(""CDM CASH DEPOSIT"",$C2111)),
      ISNUMBER(SEARCH(""CASH DEPOSIT"",$C2111)),
      COUNTIF('SUMMARY D"&amp;"ATA'!D:D,$C2111)&lt;&gt;1
    ),
    """",
    IFERROR(TEXTJOIN(CHAR(10),TRUE,FILTER('SUMMARY DATA'!G:G,'SUMMARY DATA'!D:D=$C2111)),"""")
  )
)"),"")</f>
        <v/>
      </c>
      <c r="H2111" s="6" t="str">
        <f>IFERROR(__xludf.DUMMYFUNCTION("IFERROR(
  TEXTJOIN(CHAR(10),TRUE,FILTER('SUMMARY DATA'!H:H,'SUMMARY DATA'!A:A=$A2111,'SUMMARY DATA'!C:C=$B2111)),
  IF(
    OR(
      ISNUMBER(SEARCH(""CDM CASH DEPOSIT"",$C2111)),
      ISNUMBER(SEARCH(""CASH DEPOSIT"",$C2111)),
      COUNTIF('SUMMARY D"&amp;"ATA'!D:D,$C2111)&lt;&gt;1
    ),
    """",
    IFERROR(TEXTJOIN(CHAR(10),TRUE,FILTER('SUMMARY DATA'!H:H,'SUMMARY DATA'!D:D=$C2111)),"""")
  )
)"),"")</f>
        <v/>
      </c>
      <c r="I2111" s="6" t="str">
        <f>IFERROR(__xludf.DUMMYFUNCTION("IF(H2111="""","""",
SUM(ARRAYFORMULA(VALUE(SPLIT(H2111,CHAR(10)))))
)"),"")</f>
        <v/>
      </c>
      <c r="J2111" s="2" t="str">
        <f>IFERROR(__xludf.DUMMYFUNCTION("IFERROR(
  TEXTJOIN(CHAR(10),TRUE,FILTER('SUMMARY DATA'!I:I,'SUMMARY DATA'!A:A=$A2111,'SUMMARY DATA'!C:C=$B2111)),
  IF(
    OR(
      ISNUMBER(SEARCH(""CDM CASH DEPOSIT"",$C2111)),
      ISNUMBER(SEARCH(""CASH DEPOSIT"",$C2111)),
      COUNTIF('SUMMARY D"&amp;"ATA'!D:D,$C2111)&lt;&gt;1
    ),
    """",
    IFERROR(TEXTJOIN(CHAR(10),TRUE,FILTER('SUMMARY DATA'!I:I,'SUMMARY DATA'!D:D=$C2111)),"""")
  )
)"),"")</f>
        <v/>
      </c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</row>
    <row r="2112" ht="15.75" customHeight="1" spans="1:27">
      <c r="A2112" s="2"/>
      <c r="B2112" s="2"/>
      <c r="C2112" s="2"/>
      <c r="D2112" s="6"/>
      <c r="E2112" s="4" t="str">
        <f>IFERROR(__xludf.DUMMYFUNCTION("IFERROR(
  TEXTJOIN(CHAR(10),TRUE,FILTER('SUMMARY DATA'!E:E,'SUMMARY DATA'!A:A=$A2112,'SUMMARY DATA'!C:C=$B2112)),
  IF(
    OR(
      ISNUMBER(SEARCH(""CDM CASH DEPOSIT"",$C2112)),
      ISNUMBER(SEARCH(""CASH DEPOSIT"",$C2112)),
      COUNTIF('SUMMARY D"&amp;"ATA'!D:D,$C2112)&lt;&gt;1
    ),
    """",
    IFERROR(TEXTJOIN(CHAR(10),TRUE,FILTER('SUMMARY DATA'!E:E,'SUMMARY DATA'!D:D=$C2112)),"""")
  )
)"),"")</f>
        <v/>
      </c>
      <c r="F2112" s="2" t="str">
        <f>IFERROR(__xludf.DUMMYFUNCTION("IFERROR(
  TEXTJOIN(CHAR(10),TRUE,FILTER('SUMMARY DATA'!F:F,'SUMMARY DATA'!A:A=$A2112,'SUMMARY DATA'!C:C=$B2112)),
  IF(
    OR(
      ISNUMBER(SEARCH(""CDM CASH DEPOSIT"",$C2112)),
      ISNUMBER(SEARCH(""CASH DEPOSIT"",$C2112)),
      COUNTIF('SUMMARY D"&amp;"ATA'!D:D,$C2112)&lt;&gt;1
    ),
    """",
    IFERROR(TEXTJOIN(CHAR(10),TRUE,FILTER('SUMMARY DATA'!F:F,'SUMMARY DATA'!D:D=$C2112)),"""")
  )
)"),"")</f>
        <v/>
      </c>
      <c r="G2112" s="2" t="str">
        <f>IFERROR(__xludf.DUMMYFUNCTION("IFERROR(
  TEXTJOIN(CHAR(10),TRUE,FILTER('SUMMARY DATA'!G:G,'SUMMARY DATA'!A:A=$A2112,'SUMMARY DATA'!C:C=$B2112)),
  IF(
    OR(
      ISNUMBER(SEARCH(""CDM CASH DEPOSIT"",$C2112)),
      ISNUMBER(SEARCH(""CASH DEPOSIT"",$C2112)),
      COUNTIF('SUMMARY D"&amp;"ATA'!D:D,$C2112)&lt;&gt;1
    ),
    """",
    IFERROR(TEXTJOIN(CHAR(10),TRUE,FILTER('SUMMARY DATA'!G:G,'SUMMARY DATA'!D:D=$C2112)),"""")
  )
)"),"")</f>
        <v/>
      </c>
      <c r="H2112" s="6" t="str">
        <f>IFERROR(__xludf.DUMMYFUNCTION("IFERROR(
  TEXTJOIN(CHAR(10),TRUE,FILTER('SUMMARY DATA'!H:H,'SUMMARY DATA'!A:A=$A2112,'SUMMARY DATA'!C:C=$B2112)),
  IF(
    OR(
      ISNUMBER(SEARCH(""CDM CASH DEPOSIT"",$C2112)),
      ISNUMBER(SEARCH(""CASH DEPOSIT"",$C2112)),
      COUNTIF('SUMMARY D"&amp;"ATA'!D:D,$C2112)&lt;&gt;1
    ),
    """",
    IFERROR(TEXTJOIN(CHAR(10),TRUE,FILTER('SUMMARY DATA'!H:H,'SUMMARY DATA'!D:D=$C2112)),"""")
  )
)"),"")</f>
        <v/>
      </c>
      <c r="I2112" s="6" t="str">
        <f>IFERROR(__xludf.DUMMYFUNCTION("IF(H2112="""","""",
SUM(ARRAYFORMULA(VALUE(SPLIT(H2112,CHAR(10)))))
)"),"")</f>
        <v/>
      </c>
      <c r="J2112" s="2" t="str">
        <f>IFERROR(__xludf.DUMMYFUNCTION("IFERROR(
  TEXTJOIN(CHAR(10),TRUE,FILTER('SUMMARY DATA'!I:I,'SUMMARY DATA'!A:A=$A2112,'SUMMARY DATA'!C:C=$B2112)),
  IF(
    OR(
      ISNUMBER(SEARCH(""CDM CASH DEPOSIT"",$C2112)),
      ISNUMBER(SEARCH(""CASH DEPOSIT"",$C2112)),
      COUNTIF('SUMMARY D"&amp;"ATA'!D:D,$C2112)&lt;&gt;1
    ),
    """",
    IFERROR(TEXTJOIN(CHAR(10),TRUE,FILTER('SUMMARY DATA'!I:I,'SUMMARY DATA'!D:D=$C2112)),"""")
  )
)"),"")</f>
        <v/>
      </c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</row>
    <row r="2113" ht="15.75" customHeight="1" spans="1:27">
      <c r="A2113" s="2"/>
      <c r="B2113" s="2"/>
      <c r="C2113" s="2"/>
      <c r="D2113" s="6"/>
      <c r="E2113" s="4" t="str">
        <f>IFERROR(__xludf.DUMMYFUNCTION("IFERROR(
  TEXTJOIN(CHAR(10),TRUE,FILTER('SUMMARY DATA'!E:E,'SUMMARY DATA'!A:A=$A2113,'SUMMARY DATA'!C:C=$B2113)),
  IF(
    OR(
      ISNUMBER(SEARCH(""CDM CASH DEPOSIT"",$C2113)),
      ISNUMBER(SEARCH(""CASH DEPOSIT"",$C2113)),
      COUNTIF('SUMMARY D"&amp;"ATA'!D:D,$C2113)&lt;&gt;1
    ),
    """",
    IFERROR(TEXTJOIN(CHAR(10),TRUE,FILTER('SUMMARY DATA'!E:E,'SUMMARY DATA'!D:D=$C2113)),"""")
  )
)"),"")</f>
        <v/>
      </c>
      <c r="F2113" s="2" t="str">
        <f>IFERROR(__xludf.DUMMYFUNCTION("IFERROR(
  TEXTJOIN(CHAR(10),TRUE,FILTER('SUMMARY DATA'!F:F,'SUMMARY DATA'!A:A=$A2113,'SUMMARY DATA'!C:C=$B2113)),
  IF(
    OR(
      ISNUMBER(SEARCH(""CDM CASH DEPOSIT"",$C2113)),
      ISNUMBER(SEARCH(""CASH DEPOSIT"",$C2113)),
      COUNTIF('SUMMARY D"&amp;"ATA'!D:D,$C2113)&lt;&gt;1
    ),
    """",
    IFERROR(TEXTJOIN(CHAR(10),TRUE,FILTER('SUMMARY DATA'!F:F,'SUMMARY DATA'!D:D=$C2113)),"""")
  )
)"),"")</f>
        <v/>
      </c>
      <c r="G2113" s="2" t="str">
        <f>IFERROR(__xludf.DUMMYFUNCTION("IFERROR(
  TEXTJOIN(CHAR(10),TRUE,FILTER('SUMMARY DATA'!G:G,'SUMMARY DATA'!A:A=$A2113,'SUMMARY DATA'!C:C=$B2113)),
  IF(
    OR(
      ISNUMBER(SEARCH(""CDM CASH DEPOSIT"",$C2113)),
      ISNUMBER(SEARCH(""CASH DEPOSIT"",$C2113)),
      COUNTIF('SUMMARY D"&amp;"ATA'!D:D,$C2113)&lt;&gt;1
    ),
    """",
    IFERROR(TEXTJOIN(CHAR(10),TRUE,FILTER('SUMMARY DATA'!G:G,'SUMMARY DATA'!D:D=$C2113)),"""")
  )
)"),"")</f>
        <v/>
      </c>
      <c r="H2113" s="6" t="str">
        <f>IFERROR(__xludf.DUMMYFUNCTION("IFERROR(
  TEXTJOIN(CHAR(10),TRUE,FILTER('SUMMARY DATA'!H:H,'SUMMARY DATA'!A:A=$A2113,'SUMMARY DATA'!C:C=$B2113)),
  IF(
    OR(
      ISNUMBER(SEARCH(""CDM CASH DEPOSIT"",$C2113)),
      ISNUMBER(SEARCH(""CASH DEPOSIT"",$C2113)),
      COUNTIF('SUMMARY D"&amp;"ATA'!D:D,$C2113)&lt;&gt;1
    ),
    """",
    IFERROR(TEXTJOIN(CHAR(10),TRUE,FILTER('SUMMARY DATA'!H:H,'SUMMARY DATA'!D:D=$C2113)),"""")
  )
)"),"")</f>
        <v/>
      </c>
      <c r="I2113" s="6" t="str">
        <f>IFERROR(__xludf.DUMMYFUNCTION("IF(H2113="""","""",
SUM(ARRAYFORMULA(VALUE(SPLIT(H2113,CHAR(10)))))
)"),"")</f>
        <v/>
      </c>
      <c r="J2113" s="2" t="str">
        <f>IFERROR(__xludf.DUMMYFUNCTION("IFERROR(
  TEXTJOIN(CHAR(10),TRUE,FILTER('SUMMARY DATA'!I:I,'SUMMARY DATA'!A:A=$A2113,'SUMMARY DATA'!C:C=$B2113)),
  IF(
    OR(
      ISNUMBER(SEARCH(""CDM CASH DEPOSIT"",$C2113)),
      ISNUMBER(SEARCH(""CASH DEPOSIT"",$C2113)),
      COUNTIF('SUMMARY D"&amp;"ATA'!D:D,$C2113)&lt;&gt;1
    ),
    """",
    IFERROR(TEXTJOIN(CHAR(10),TRUE,FILTER('SUMMARY DATA'!I:I,'SUMMARY DATA'!D:D=$C2113)),"""")
  )
)"),"")</f>
        <v/>
      </c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</row>
    <row r="2114" ht="15.75" customHeight="1" spans="1:27">
      <c r="A2114" s="2"/>
      <c r="B2114" s="2"/>
      <c r="C2114" s="2"/>
      <c r="D2114" s="6"/>
      <c r="E2114" s="4" t="str">
        <f>IFERROR(__xludf.DUMMYFUNCTION("IFERROR(
  TEXTJOIN(CHAR(10),TRUE,FILTER('SUMMARY DATA'!E:E,'SUMMARY DATA'!A:A=$A2114,'SUMMARY DATA'!C:C=$B2114)),
  IF(
    OR(
      ISNUMBER(SEARCH(""CDM CASH DEPOSIT"",$C2114)),
      ISNUMBER(SEARCH(""CASH DEPOSIT"",$C2114)),
      COUNTIF('SUMMARY D"&amp;"ATA'!D:D,$C2114)&lt;&gt;1
    ),
    """",
    IFERROR(TEXTJOIN(CHAR(10),TRUE,FILTER('SUMMARY DATA'!E:E,'SUMMARY DATA'!D:D=$C2114)),"""")
  )
)"),"")</f>
        <v/>
      </c>
      <c r="F2114" s="2" t="str">
        <f>IFERROR(__xludf.DUMMYFUNCTION("IFERROR(
  TEXTJOIN(CHAR(10),TRUE,FILTER('SUMMARY DATA'!F:F,'SUMMARY DATA'!A:A=$A2114,'SUMMARY DATA'!C:C=$B2114)),
  IF(
    OR(
      ISNUMBER(SEARCH(""CDM CASH DEPOSIT"",$C2114)),
      ISNUMBER(SEARCH(""CASH DEPOSIT"",$C2114)),
      COUNTIF('SUMMARY D"&amp;"ATA'!D:D,$C2114)&lt;&gt;1
    ),
    """",
    IFERROR(TEXTJOIN(CHAR(10),TRUE,FILTER('SUMMARY DATA'!F:F,'SUMMARY DATA'!D:D=$C2114)),"""")
  )
)"),"")</f>
        <v/>
      </c>
      <c r="G2114" s="2" t="str">
        <f>IFERROR(__xludf.DUMMYFUNCTION("IFERROR(
  TEXTJOIN(CHAR(10),TRUE,FILTER('SUMMARY DATA'!G:G,'SUMMARY DATA'!A:A=$A2114,'SUMMARY DATA'!C:C=$B2114)),
  IF(
    OR(
      ISNUMBER(SEARCH(""CDM CASH DEPOSIT"",$C2114)),
      ISNUMBER(SEARCH(""CASH DEPOSIT"",$C2114)),
      COUNTIF('SUMMARY D"&amp;"ATA'!D:D,$C2114)&lt;&gt;1
    ),
    """",
    IFERROR(TEXTJOIN(CHAR(10),TRUE,FILTER('SUMMARY DATA'!G:G,'SUMMARY DATA'!D:D=$C2114)),"""")
  )
)"),"")</f>
        <v/>
      </c>
      <c r="H2114" s="6" t="str">
        <f>IFERROR(__xludf.DUMMYFUNCTION("IFERROR(
  TEXTJOIN(CHAR(10),TRUE,FILTER('SUMMARY DATA'!H:H,'SUMMARY DATA'!A:A=$A2114,'SUMMARY DATA'!C:C=$B2114)),
  IF(
    OR(
      ISNUMBER(SEARCH(""CDM CASH DEPOSIT"",$C2114)),
      ISNUMBER(SEARCH(""CASH DEPOSIT"",$C2114)),
      COUNTIF('SUMMARY D"&amp;"ATA'!D:D,$C2114)&lt;&gt;1
    ),
    """",
    IFERROR(TEXTJOIN(CHAR(10),TRUE,FILTER('SUMMARY DATA'!H:H,'SUMMARY DATA'!D:D=$C2114)),"""")
  )
)"),"")</f>
        <v/>
      </c>
      <c r="I2114" s="6" t="str">
        <f>IFERROR(__xludf.DUMMYFUNCTION("IF(H2114="""","""",
SUM(ARRAYFORMULA(VALUE(SPLIT(H2114,CHAR(10)))))
)"),"")</f>
        <v/>
      </c>
      <c r="J2114" s="2" t="str">
        <f>IFERROR(__xludf.DUMMYFUNCTION("IFERROR(
  TEXTJOIN(CHAR(10),TRUE,FILTER('SUMMARY DATA'!I:I,'SUMMARY DATA'!A:A=$A2114,'SUMMARY DATA'!C:C=$B2114)),
  IF(
    OR(
      ISNUMBER(SEARCH(""CDM CASH DEPOSIT"",$C2114)),
      ISNUMBER(SEARCH(""CASH DEPOSIT"",$C2114)),
      COUNTIF('SUMMARY D"&amp;"ATA'!D:D,$C2114)&lt;&gt;1
    ),
    """",
    IFERROR(TEXTJOIN(CHAR(10),TRUE,FILTER('SUMMARY DATA'!I:I,'SUMMARY DATA'!D:D=$C2114)),"""")
  )
)"),"")</f>
        <v/>
      </c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</row>
    <row r="2115" ht="15.75" customHeight="1" spans="1:27">
      <c r="A2115" s="2"/>
      <c r="B2115" s="2"/>
      <c r="C2115" s="2"/>
      <c r="D2115" s="6"/>
      <c r="E2115" s="4" t="str">
        <f>IFERROR(__xludf.DUMMYFUNCTION("IFERROR(
  TEXTJOIN(CHAR(10),TRUE,FILTER('SUMMARY DATA'!E:E,'SUMMARY DATA'!A:A=$A2115,'SUMMARY DATA'!C:C=$B2115)),
  IF(
    OR(
      ISNUMBER(SEARCH(""CDM CASH DEPOSIT"",$C2115)),
      ISNUMBER(SEARCH(""CASH DEPOSIT"",$C2115)),
      COUNTIF('SUMMARY D"&amp;"ATA'!D:D,$C2115)&lt;&gt;1
    ),
    """",
    IFERROR(TEXTJOIN(CHAR(10),TRUE,FILTER('SUMMARY DATA'!E:E,'SUMMARY DATA'!D:D=$C2115)),"""")
  )
)"),"")</f>
        <v/>
      </c>
      <c r="F2115" s="2" t="str">
        <f>IFERROR(__xludf.DUMMYFUNCTION("IFERROR(
  TEXTJOIN(CHAR(10),TRUE,FILTER('SUMMARY DATA'!F:F,'SUMMARY DATA'!A:A=$A2115,'SUMMARY DATA'!C:C=$B2115)),
  IF(
    OR(
      ISNUMBER(SEARCH(""CDM CASH DEPOSIT"",$C2115)),
      ISNUMBER(SEARCH(""CASH DEPOSIT"",$C2115)),
      COUNTIF('SUMMARY D"&amp;"ATA'!D:D,$C2115)&lt;&gt;1
    ),
    """",
    IFERROR(TEXTJOIN(CHAR(10),TRUE,FILTER('SUMMARY DATA'!F:F,'SUMMARY DATA'!D:D=$C2115)),"""")
  )
)"),"")</f>
        <v/>
      </c>
      <c r="G2115" s="2" t="str">
        <f>IFERROR(__xludf.DUMMYFUNCTION("IFERROR(
  TEXTJOIN(CHAR(10),TRUE,FILTER('SUMMARY DATA'!G:G,'SUMMARY DATA'!A:A=$A2115,'SUMMARY DATA'!C:C=$B2115)),
  IF(
    OR(
      ISNUMBER(SEARCH(""CDM CASH DEPOSIT"",$C2115)),
      ISNUMBER(SEARCH(""CASH DEPOSIT"",$C2115)),
      COUNTIF('SUMMARY D"&amp;"ATA'!D:D,$C2115)&lt;&gt;1
    ),
    """",
    IFERROR(TEXTJOIN(CHAR(10),TRUE,FILTER('SUMMARY DATA'!G:G,'SUMMARY DATA'!D:D=$C2115)),"""")
  )
)"),"")</f>
        <v/>
      </c>
      <c r="H2115" s="6" t="str">
        <f>IFERROR(__xludf.DUMMYFUNCTION("IFERROR(
  TEXTJOIN(CHAR(10),TRUE,FILTER('SUMMARY DATA'!H:H,'SUMMARY DATA'!A:A=$A2115,'SUMMARY DATA'!C:C=$B2115)),
  IF(
    OR(
      ISNUMBER(SEARCH(""CDM CASH DEPOSIT"",$C2115)),
      ISNUMBER(SEARCH(""CASH DEPOSIT"",$C2115)),
      COUNTIF('SUMMARY D"&amp;"ATA'!D:D,$C2115)&lt;&gt;1
    ),
    """",
    IFERROR(TEXTJOIN(CHAR(10),TRUE,FILTER('SUMMARY DATA'!H:H,'SUMMARY DATA'!D:D=$C2115)),"""")
  )
)"),"")</f>
        <v/>
      </c>
      <c r="I2115" s="6" t="str">
        <f>IFERROR(__xludf.DUMMYFUNCTION("IF(H2115="""","""",
SUM(ARRAYFORMULA(VALUE(SPLIT(H2115,CHAR(10)))))
)"),"")</f>
        <v/>
      </c>
      <c r="J2115" s="2" t="str">
        <f>IFERROR(__xludf.DUMMYFUNCTION("IFERROR(
  TEXTJOIN(CHAR(10),TRUE,FILTER('SUMMARY DATA'!I:I,'SUMMARY DATA'!A:A=$A2115,'SUMMARY DATA'!C:C=$B2115)),
  IF(
    OR(
      ISNUMBER(SEARCH(""CDM CASH DEPOSIT"",$C2115)),
      ISNUMBER(SEARCH(""CASH DEPOSIT"",$C2115)),
      COUNTIF('SUMMARY D"&amp;"ATA'!D:D,$C2115)&lt;&gt;1
    ),
    """",
    IFERROR(TEXTJOIN(CHAR(10),TRUE,FILTER('SUMMARY DATA'!I:I,'SUMMARY DATA'!D:D=$C2115)),"""")
  )
)"),"")</f>
        <v/>
      </c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</row>
    <row r="2116" ht="15.75" customHeight="1" spans="1:27">
      <c r="A2116" s="2"/>
      <c r="B2116" s="2"/>
      <c r="C2116" s="2"/>
      <c r="D2116" s="6"/>
      <c r="E2116" s="4" t="str">
        <f>IFERROR(__xludf.DUMMYFUNCTION("IFERROR(
  TEXTJOIN(CHAR(10),TRUE,FILTER('SUMMARY DATA'!E:E,'SUMMARY DATA'!A:A=$A2116,'SUMMARY DATA'!C:C=$B2116)),
  IF(
    OR(
      ISNUMBER(SEARCH(""CDM CASH DEPOSIT"",$C2116)),
      ISNUMBER(SEARCH(""CASH DEPOSIT"",$C2116)),
      COUNTIF('SUMMARY D"&amp;"ATA'!D:D,$C2116)&lt;&gt;1
    ),
    """",
    IFERROR(TEXTJOIN(CHAR(10),TRUE,FILTER('SUMMARY DATA'!E:E,'SUMMARY DATA'!D:D=$C2116)),"""")
  )
)"),"")</f>
        <v/>
      </c>
      <c r="F2116" s="2" t="str">
        <f>IFERROR(__xludf.DUMMYFUNCTION("IFERROR(
  TEXTJOIN(CHAR(10),TRUE,FILTER('SUMMARY DATA'!F:F,'SUMMARY DATA'!A:A=$A2116,'SUMMARY DATA'!C:C=$B2116)),
  IF(
    OR(
      ISNUMBER(SEARCH(""CDM CASH DEPOSIT"",$C2116)),
      ISNUMBER(SEARCH(""CASH DEPOSIT"",$C2116)),
      COUNTIF('SUMMARY D"&amp;"ATA'!D:D,$C2116)&lt;&gt;1
    ),
    """",
    IFERROR(TEXTJOIN(CHAR(10),TRUE,FILTER('SUMMARY DATA'!F:F,'SUMMARY DATA'!D:D=$C2116)),"""")
  )
)"),"")</f>
        <v/>
      </c>
      <c r="G2116" s="2" t="str">
        <f>IFERROR(__xludf.DUMMYFUNCTION("IFERROR(
  TEXTJOIN(CHAR(10),TRUE,FILTER('SUMMARY DATA'!G:G,'SUMMARY DATA'!A:A=$A2116,'SUMMARY DATA'!C:C=$B2116)),
  IF(
    OR(
      ISNUMBER(SEARCH(""CDM CASH DEPOSIT"",$C2116)),
      ISNUMBER(SEARCH(""CASH DEPOSIT"",$C2116)),
      COUNTIF('SUMMARY D"&amp;"ATA'!D:D,$C2116)&lt;&gt;1
    ),
    """",
    IFERROR(TEXTJOIN(CHAR(10),TRUE,FILTER('SUMMARY DATA'!G:G,'SUMMARY DATA'!D:D=$C2116)),"""")
  )
)"),"")</f>
        <v/>
      </c>
      <c r="H2116" s="6" t="str">
        <f>IFERROR(__xludf.DUMMYFUNCTION("IFERROR(
  TEXTJOIN(CHAR(10),TRUE,FILTER('SUMMARY DATA'!H:H,'SUMMARY DATA'!A:A=$A2116,'SUMMARY DATA'!C:C=$B2116)),
  IF(
    OR(
      ISNUMBER(SEARCH(""CDM CASH DEPOSIT"",$C2116)),
      ISNUMBER(SEARCH(""CASH DEPOSIT"",$C2116)),
      COUNTIF('SUMMARY D"&amp;"ATA'!D:D,$C2116)&lt;&gt;1
    ),
    """",
    IFERROR(TEXTJOIN(CHAR(10),TRUE,FILTER('SUMMARY DATA'!H:H,'SUMMARY DATA'!D:D=$C2116)),"""")
  )
)"),"")</f>
        <v/>
      </c>
      <c r="I2116" s="6" t="str">
        <f>IFERROR(__xludf.DUMMYFUNCTION("IF(H2116="""","""",
SUM(ARRAYFORMULA(VALUE(SPLIT(H2116,CHAR(10)))))
)"),"")</f>
        <v/>
      </c>
      <c r="J2116" s="2" t="str">
        <f>IFERROR(__xludf.DUMMYFUNCTION("IFERROR(
  TEXTJOIN(CHAR(10),TRUE,FILTER('SUMMARY DATA'!I:I,'SUMMARY DATA'!A:A=$A2116,'SUMMARY DATA'!C:C=$B2116)),
  IF(
    OR(
      ISNUMBER(SEARCH(""CDM CASH DEPOSIT"",$C2116)),
      ISNUMBER(SEARCH(""CASH DEPOSIT"",$C2116)),
      COUNTIF('SUMMARY D"&amp;"ATA'!D:D,$C2116)&lt;&gt;1
    ),
    """",
    IFERROR(TEXTJOIN(CHAR(10),TRUE,FILTER('SUMMARY DATA'!I:I,'SUMMARY DATA'!D:D=$C2116)),"""")
  )
)"),"")</f>
        <v/>
      </c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</row>
    <row r="2117" ht="15.75" customHeight="1" spans="1:27">
      <c r="A2117" s="2"/>
      <c r="B2117" s="2"/>
      <c r="C2117" s="2"/>
      <c r="D2117" s="6"/>
      <c r="E2117" s="4" t="str">
        <f>IFERROR(__xludf.DUMMYFUNCTION("IFERROR(
  TEXTJOIN(CHAR(10),TRUE,FILTER('SUMMARY DATA'!E:E,'SUMMARY DATA'!A:A=$A2117,'SUMMARY DATA'!C:C=$B2117)),
  IF(
    OR(
      ISNUMBER(SEARCH(""CDM CASH DEPOSIT"",$C2117)),
      ISNUMBER(SEARCH(""CASH DEPOSIT"",$C2117)),
      COUNTIF('SUMMARY D"&amp;"ATA'!D:D,$C2117)&lt;&gt;1
    ),
    """",
    IFERROR(TEXTJOIN(CHAR(10),TRUE,FILTER('SUMMARY DATA'!E:E,'SUMMARY DATA'!D:D=$C2117)),"""")
  )
)"),"")</f>
        <v/>
      </c>
      <c r="F2117" s="2" t="str">
        <f>IFERROR(__xludf.DUMMYFUNCTION("IFERROR(
  TEXTJOIN(CHAR(10),TRUE,FILTER('SUMMARY DATA'!F:F,'SUMMARY DATA'!A:A=$A2117,'SUMMARY DATA'!C:C=$B2117)),
  IF(
    OR(
      ISNUMBER(SEARCH(""CDM CASH DEPOSIT"",$C2117)),
      ISNUMBER(SEARCH(""CASH DEPOSIT"",$C2117)),
      COUNTIF('SUMMARY D"&amp;"ATA'!D:D,$C2117)&lt;&gt;1
    ),
    """",
    IFERROR(TEXTJOIN(CHAR(10),TRUE,FILTER('SUMMARY DATA'!F:F,'SUMMARY DATA'!D:D=$C2117)),"""")
  )
)"),"")</f>
        <v/>
      </c>
      <c r="G2117" s="2" t="str">
        <f>IFERROR(__xludf.DUMMYFUNCTION("IFERROR(
  TEXTJOIN(CHAR(10),TRUE,FILTER('SUMMARY DATA'!G:G,'SUMMARY DATA'!A:A=$A2117,'SUMMARY DATA'!C:C=$B2117)),
  IF(
    OR(
      ISNUMBER(SEARCH(""CDM CASH DEPOSIT"",$C2117)),
      ISNUMBER(SEARCH(""CASH DEPOSIT"",$C2117)),
      COUNTIF('SUMMARY D"&amp;"ATA'!D:D,$C2117)&lt;&gt;1
    ),
    """",
    IFERROR(TEXTJOIN(CHAR(10),TRUE,FILTER('SUMMARY DATA'!G:G,'SUMMARY DATA'!D:D=$C2117)),"""")
  )
)"),"")</f>
        <v/>
      </c>
      <c r="H2117" s="6" t="str">
        <f>IFERROR(__xludf.DUMMYFUNCTION("IFERROR(
  TEXTJOIN(CHAR(10),TRUE,FILTER('SUMMARY DATA'!H:H,'SUMMARY DATA'!A:A=$A2117,'SUMMARY DATA'!C:C=$B2117)),
  IF(
    OR(
      ISNUMBER(SEARCH(""CDM CASH DEPOSIT"",$C2117)),
      ISNUMBER(SEARCH(""CASH DEPOSIT"",$C2117)),
      COUNTIF('SUMMARY D"&amp;"ATA'!D:D,$C2117)&lt;&gt;1
    ),
    """",
    IFERROR(TEXTJOIN(CHAR(10),TRUE,FILTER('SUMMARY DATA'!H:H,'SUMMARY DATA'!D:D=$C2117)),"""")
  )
)"),"")</f>
        <v/>
      </c>
      <c r="I2117" s="6" t="str">
        <f>IFERROR(__xludf.DUMMYFUNCTION("IF(H2117="""","""",
SUM(ARRAYFORMULA(VALUE(SPLIT(H2117,CHAR(10)))))
)"),"")</f>
        <v/>
      </c>
      <c r="J2117" s="2" t="str">
        <f>IFERROR(__xludf.DUMMYFUNCTION("IFERROR(
  TEXTJOIN(CHAR(10),TRUE,FILTER('SUMMARY DATA'!I:I,'SUMMARY DATA'!A:A=$A2117,'SUMMARY DATA'!C:C=$B2117)),
  IF(
    OR(
      ISNUMBER(SEARCH(""CDM CASH DEPOSIT"",$C2117)),
      ISNUMBER(SEARCH(""CASH DEPOSIT"",$C2117)),
      COUNTIF('SUMMARY D"&amp;"ATA'!D:D,$C2117)&lt;&gt;1
    ),
    """",
    IFERROR(TEXTJOIN(CHAR(10),TRUE,FILTER('SUMMARY DATA'!I:I,'SUMMARY DATA'!D:D=$C2117)),"""")
  )
)"),"")</f>
        <v/>
      </c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</row>
    <row r="2118" ht="15.75" customHeight="1" spans="1:27">
      <c r="A2118" s="2"/>
      <c r="B2118" s="2"/>
      <c r="C2118" s="2"/>
      <c r="D2118" s="6"/>
      <c r="E2118" s="4" t="str">
        <f>IFERROR(__xludf.DUMMYFUNCTION("IFERROR(
  TEXTJOIN(CHAR(10),TRUE,FILTER('SUMMARY DATA'!E:E,'SUMMARY DATA'!A:A=$A2118,'SUMMARY DATA'!C:C=$B2118)),
  IF(
    OR(
      ISNUMBER(SEARCH(""CDM CASH DEPOSIT"",$C2118)),
      ISNUMBER(SEARCH(""CASH DEPOSIT"",$C2118)),
      COUNTIF('SUMMARY D"&amp;"ATA'!D:D,$C2118)&lt;&gt;1
    ),
    """",
    IFERROR(TEXTJOIN(CHAR(10),TRUE,FILTER('SUMMARY DATA'!E:E,'SUMMARY DATA'!D:D=$C2118)),"""")
  )
)"),"")</f>
        <v/>
      </c>
      <c r="F2118" s="2" t="str">
        <f>IFERROR(__xludf.DUMMYFUNCTION("IFERROR(
  TEXTJOIN(CHAR(10),TRUE,FILTER('SUMMARY DATA'!F:F,'SUMMARY DATA'!A:A=$A2118,'SUMMARY DATA'!C:C=$B2118)),
  IF(
    OR(
      ISNUMBER(SEARCH(""CDM CASH DEPOSIT"",$C2118)),
      ISNUMBER(SEARCH(""CASH DEPOSIT"",$C2118)),
      COUNTIF('SUMMARY D"&amp;"ATA'!D:D,$C2118)&lt;&gt;1
    ),
    """",
    IFERROR(TEXTJOIN(CHAR(10),TRUE,FILTER('SUMMARY DATA'!F:F,'SUMMARY DATA'!D:D=$C2118)),"""")
  )
)"),"")</f>
        <v/>
      </c>
      <c r="G2118" s="2" t="str">
        <f>IFERROR(__xludf.DUMMYFUNCTION("IFERROR(
  TEXTJOIN(CHAR(10),TRUE,FILTER('SUMMARY DATA'!G:G,'SUMMARY DATA'!A:A=$A2118,'SUMMARY DATA'!C:C=$B2118)),
  IF(
    OR(
      ISNUMBER(SEARCH(""CDM CASH DEPOSIT"",$C2118)),
      ISNUMBER(SEARCH(""CASH DEPOSIT"",$C2118)),
      COUNTIF('SUMMARY D"&amp;"ATA'!D:D,$C2118)&lt;&gt;1
    ),
    """",
    IFERROR(TEXTJOIN(CHAR(10),TRUE,FILTER('SUMMARY DATA'!G:G,'SUMMARY DATA'!D:D=$C2118)),"""")
  )
)"),"")</f>
        <v/>
      </c>
      <c r="H2118" s="6" t="str">
        <f>IFERROR(__xludf.DUMMYFUNCTION("IFERROR(
  TEXTJOIN(CHAR(10),TRUE,FILTER('SUMMARY DATA'!H:H,'SUMMARY DATA'!A:A=$A2118,'SUMMARY DATA'!C:C=$B2118)),
  IF(
    OR(
      ISNUMBER(SEARCH(""CDM CASH DEPOSIT"",$C2118)),
      ISNUMBER(SEARCH(""CASH DEPOSIT"",$C2118)),
      COUNTIF('SUMMARY D"&amp;"ATA'!D:D,$C2118)&lt;&gt;1
    ),
    """",
    IFERROR(TEXTJOIN(CHAR(10),TRUE,FILTER('SUMMARY DATA'!H:H,'SUMMARY DATA'!D:D=$C2118)),"""")
  )
)"),"")</f>
        <v/>
      </c>
      <c r="I2118" s="6" t="str">
        <f>IFERROR(__xludf.DUMMYFUNCTION("IF(H2118="""","""",
SUM(ARRAYFORMULA(VALUE(SPLIT(H2118,CHAR(10)))))
)"),"")</f>
        <v/>
      </c>
      <c r="J2118" s="2" t="str">
        <f>IFERROR(__xludf.DUMMYFUNCTION("IFERROR(
  TEXTJOIN(CHAR(10),TRUE,FILTER('SUMMARY DATA'!I:I,'SUMMARY DATA'!A:A=$A2118,'SUMMARY DATA'!C:C=$B2118)),
  IF(
    OR(
      ISNUMBER(SEARCH(""CDM CASH DEPOSIT"",$C2118)),
      ISNUMBER(SEARCH(""CASH DEPOSIT"",$C2118)),
      COUNTIF('SUMMARY D"&amp;"ATA'!D:D,$C2118)&lt;&gt;1
    ),
    """",
    IFERROR(TEXTJOIN(CHAR(10),TRUE,FILTER('SUMMARY DATA'!I:I,'SUMMARY DATA'!D:D=$C2118)),"""")
  )
)"),"")</f>
        <v/>
      </c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</row>
    <row r="2119" ht="15.75" customHeight="1" spans="1:27">
      <c r="A2119" s="2"/>
      <c r="B2119" s="2"/>
      <c r="C2119" s="2"/>
      <c r="D2119" s="6"/>
      <c r="E2119" s="4" t="str">
        <f>IFERROR(__xludf.DUMMYFUNCTION("IFERROR(
  TEXTJOIN(CHAR(10),TRUE,FILTER('SUMMARY DATA'!E:E,'SUMMARY DATA'!A:A=$A2119,'SUMMARY DATA'!C:C=$B2119)),
  IF(
    OR(
      ISNUMBER(SEARCH(""CDM CASH DEPOSIT"",$C2119)),
      ISNUMBER(SEARCH(""CASH DEPOSIT"",$C2119)),
      COUNTIF('SUMMARY D"&amp;"ATA'!D:D,$C2119)&lt;&gt;1
    ),
    """",
    IFERROR(TEXTJOIN(CHAR(10),TRUE,FILTER('SUMMARY DATA'!E:E,'SUMMARY DATA'!D:D=$C2119)),"""")
  )
)"),"")</f>
        <v/>
      </c>
      <c r="F2119" s="2" t="str">
        <f>IFERROR(__xludf.DUMMYFUNCTION("IFERROR(
  TEXTJOIN(CHAR(10),TRUE,FILTER('SUMMARY DATA'!F:F,'SUMMARY DATA'!A:A=$A2119,'SUMMARY DATA'!C:C=$B2119)),
  IF(
    OR(
      ISNUMBER(SEARCH(""CDM CASH DEPOSIT"",$C2119)),
      ISNUMBER(SEARCH(""CASH DEPOSIT"",$C2119)),
      COUNTIF('SUMMARY D"&amp;"ATA'!D:D,$C2119)&lt;&gt;1
    ),
    """",
    IFERROR(TEXTJOIN(CHAR(10),TRUE,FILTER('SUMMARY DATA'!F:F,'SUMMARY DATA'!D:D=$C2119)),"""")
  )
)"),"")</f>
        <v/>
      </c>
      <c r="G2119" s="2" t="str">
        <f>IFERROR(__xludf.DUMMYFUNCTION("IFERROR(
  TEXTJOIN(CHAR(10),TRUE,FILTER('SUMMARY DATA'!G:G,'SUMMARY DATA'!A:A=$A2119,'SUMMARY DATA'!C:C=$B2119)),
  IF(
    OR(
      ISNUMBER(SEARCH(""CDM CASH DEPOSIT"",$C2119)),
      ISNUMBER(SEARCH(""CASH DEPOSIT"",$C2119)),
      COUNTIF('SUMMARY D"&amp;"ATA'!D:D,$C2119)&lt;&gt;1
    ),
    """",
    IFERROR(TEXTJOIN(CHAR(10),TRUE,FILTER('SUMMARY DATA'!G:G,'SUMMARY DATA'!D:D=$C2119)),"""")
  )
)"),"")</f>
        <v/>
      </c>
      <c r="H2119" s="6" t="str">
        <f>IFERROR(__xludf.DUMMYFUNCTION("IFERROR(
  TEXTJOIN(CHAR(10),TRUE,FILTER('SUMMARY DATA'!H:H,'SUMMARY DATA'!A:A=$A2119,'SUMMARY DATA'!C:C=$B2119)),
  IF(
    OR(
      ISNUMBER(SEARCH(""CDM CASH DEPOSIT"",$C2119)),
      ISNUMBER(SEARCH(""CASH DEPOSIT"",$C2119)),
      COUNTIF('SUMMARY D"&amp;"ATA'!D:D,$C2119)&lt;&gt;1
    ),
    """",
    IFERROR(TEXTJOIN(CHAR(10),TRUE,FILTER('SUMMARY DATA'!H:H,'SUMMARY DATA'!D:D=$C2119)),"""")
  )
)"),"")</f>
        <v/>
      </c>
      <c r="I2119" s="6" t="str">
        <f>IFERROR(__xludf.DUMMYFUNCTION("IF(H2119="""","""",
SUM(ARRAYFORMULA(VALUE(SPLIT(H2119,CHAR(10)))))
)"),"")</f>
        <v/>
      </c>
      <c r="J2119" s="2" t="str">
        <f>IFERROR(__xludf.DUMMYFUNCTION("IFERROR(
  TEXTJOIN(CHAR(10),TRUE,FILTER('SUMMARY DATA'!I:I,'SUMMARY DATA'!A:A=$A2119,'SUMMARY DATA'!C:C=$B2119)),
  IF(
    OR(
      ISNUMBER(SEARCH(""CDM CASH DEPOSIT"",$C2119)),
      ISNUMBER(SEARCH(""CASH DEPOSIT"",$C2119)),
      COUNTIF('SUMMARY D"&amp;"ATA'!D:D,$C2119)&lt;&gt;1
    ),
    """",
    IFERROR(TEXTJOIN(CHAR(10),TRUE,FILTER('SUMMARY DATA'!I:I,'SUMMARY DATA'!D:D=$C2119)),"""")
  )
)"),"")</f>
        <v/>
      </c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</row>
    <row r="2120" ht="15.75" customHeight="1" spans="1:27">
      <c r="A2120" s="2"/>
      <c r="B2120" s="2"/>
      <c r="C2120" s="2"/>
      <c r="D2120" s="6"/>
      <c r="E2120" s="4" t="str">
        <f>IFERROR(__xludf.DUMMYFUNCTION("IFERROR(
  TEXTJOIN(CHAR(10),TRUE,FILTER('SUMMARY DATA'!E:E,'SUMMARY DATA'!A:A=$A2120,'SUMMARY DATA'!C:C=$B2120)),
  IF(
    OR(
      ISNUMBER(SEARCH(""CDM CASH DEPOSIT"",$C2120)),
      ISNUMBER(SEARCH(""CASH DEPOSIT"",$C2120)),
      COUNTIF('SUMMARY D"&amp;"ATA'!D:D,$C2120)&lt;&gt;1
    ),
    """",
    IFERROR(TEXTJOIN(CHAR(10),TRUE,FILTER('SUMMARY DATA'!E:E,'SUMMARY DATA'!D:D=$C2120)),"""")
  )
)"),"")</f>
        <v/>
      </c>
      <c r="F2120" s="2" t="str">
        <f>IFERROR(__xludf.DUMMYFUNCTION("IFERROR(
  TEXTJOIN(CHAR(10),TRUE,FILTER('SUMMARY DATA'!F:F,'SUMMARY DATA'!A:A=$A2120,'SUMMARY DATA'!C:C=$B2120)),
  IF(
    OR(
      ISNUMBER(SEARCH(""CDM CASH DEPOSIT"",$C2120)),
      ISNUMBER(SEARCH(""CASH DEPOSIT"",$C2120)),
      COUNTIF('SUMMARY D"&amp;"ATA'!D:D,$C2120)&lt;&gt;1
    ),
    """",
    IFERROR(TEXTJOIN(CHAR(10),TRUE,FILTER('SUMMARY DATA'!F:F,'SUMMARY DATA'!D:D=$C2120)),"""")
  )
)"),"")</f>
        <v/>
      </c>
      <c r="G2120" s="2" t="str">
        <f>IFERROR(__xludf.DUMMYFUNCTION("IFERROR(
  TEXTJOIN(CHAR(10),TRUE,FILTER('SUMMARY DATA'!G:G,'SUMMARY DATA'!A:A=$A2120,'SUMMARY DATA'!C:C=$B2120)),
  IF(
    OR(
      ISNUMBER(SEARCH(""CDM CASH DEPOSIT"",$C2120)),
      ISNUMBER(SEARCH(""CASH DEPOSIT"",$C2120)),
      COUNTIF('SUMMARY D"&amp;"ATA'!D:D,$C2120)&lt;&gt;1
    ),
    """",
    IFERROR(TEXTJOIN(CHAR(10),TRUE,FILTER('SUMMARY DATA'!G:G,'SUMMARY DATA'!D:D=$C2120)),"""")
  )
)"),"")</f>
        <v/>
      </c>
      <c r="H2120" s="6" t="str">
        <f>IFERROR(__xludf.DUMMYFUNCTION("IFERROR(
  TEXTJOIN(CHAR(10),TRUE,FILTER('SUMMARY DATA'!H:H,'SUMMARY DATA'!A:A=$A2120,'SUMMARY DATA'!C:C=$B2120)),
  IF(
    OR(
      ISNUMBER(SEARCH(""CDM CASH DEPOSIT"",$C2120)),
      ISNUMBER(SEARCH(""CASH DEPOSIT"",$C2120)),
      COUNTIF('SUMMARY D"&amp;"ATA'!D:D,$C2120)&lt;&gt;1
    ),
    """",
    IFERROR(TEXTJOIN(CHAR(10),TRUE,FILTER('SUMMARY DATA'!H:H,'SUMMARY DATA'!D:D=$C2120)),"""")
  )
)"),"")</f>
        <v/>
      </c>
      <c r="I2120" s="6" t="str">
        <f>IFERROR(__xludf.DUMMYFUNCTION("IF(H2120="""","""",
SUM(ARRAYFORMULA(VALUE(SPLIT(H2120,CHAR(10)))))
)"),"")</f>
        <v/>
      </c>
      <c r="J2120" s="2" t="str">
        <f>IFERROR(__xludf.DUMMYFUNCTION("IFERROR(
  TEXTJOIN(CHAR(10),TRUE,FILTER('SUMMARY DATA'!I:I,'SUMMARY DATA'!A:A=$A2120,'SUMMARY DATA'!C:C=$B2120)),
  IF(
    OR(
      ISNUMBER(SEARCH(""CDM CASH DEPOSIT"",$C2120)),
      ISNUMBER(SEARCH(""CASH DEPOSIT"",$C2120)),
      COUNTIF('SUMMARY D"&amp;"ATA'!D:D,$C2120)&lt;&gt;1
    ),
    """",
    IFERROR(TEXTJOIN(CHAR(10),TRUE,FILTER('SUMMARY DATA'!I:I,'SUMMARY DATA'!D:D=$C2120)),"""")
  )
)"),"")</f>
        <v/>
      </c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</row>
    <row r="2121" ht="15.75" customHeight="1" spans="1:27">
      <c r="A2121" s="2"/>
      <c r="B2121" s="2"/>
      <c r="C2121" s="2"/>
      <c r="D2121" s="6"/>
      <c r="E2121" s="4" t="str">
        <f>IFERROR(__xludf.DUMMYFUNCTION("IFERROR(
  TEXTJOIN(CHAR(10),TRUE,FILTER('SUMMARY DATA'!E:E,'SUMMARY DATA'!A:A=$A2121,'SUMMARY DATA'!C:C=$B2121)),
  IF(
    OR(
      ISNUMBER(SEARCH(""CDM CASH DEPOSIT"",$C2121)),
      ISNUMBER(SEARCH(""CASH DEPOSIT"",$C2121)),
      COUNTIF('SUMMARY D"&amp;"ATA'!D:D,$C2121)&lt;&gt;1
    ),
    """",
    IFERROR(TEXTJOIN(CHAR(10),TRUE,FILTER('SUMMARY DATA'!E:E,'SUMMARY DATA'!D:D=$C2121)),"""")
  )
)"),"")</f>
        <v/>
      </c>
      <c r="F2121" s="2" t="str">
        <f>IFERROR(__xludf.DUMMYFUNCTION("IFERROR(
  TEXTJOIN(CHAR(10),TRUE,FILTER('SUMMARY DATA'!F:F,'SUMMARY DATA'!A:A=$A2121,'SUMMARY DATA'!C:C=$B2121)),
  IF(
    OR(
      ISNUMBER(SEARCH(""CDM CASH DEPOSIT"",$C2121)),
      ISNUMBER(SEARCH(""CASH DEPOSIT"",$C2121)),
      COUNTIF('SUMMARY D"&amp;"ATA'!D:D,$C2121)&lt;&gt;1
    ),
    """",
    IFERROR(TEXTJOIN(CHAR(10),TRUE,FILTER('SUMMARY DATA'!F:F,'SUMMARY DATA'!D:D=$C2121)),"""")
  )
)"),"")</f>
        <v/>
      </c>
      <c r="G2121" s="2" t="str">
        <f>IFERROR(__xludf.DUMMYFUNCTION("IFERROR(
  TEXTJOIN(CHAR(10),TRUE,FILTER('SUMMARY DATA'!G:G,'SUMMARY DATA'!A:A=$A2121,'SUMMARY DATA'!C:C=$B2121)),
  IF(
    OR(
      ISNUMBER(SEARCH(""CDM CASH DEPOSIT"",$C2121)),
      ISNUMBER(SEARCH(""CASH DEPOSIT"",$C2121)),
      COUNTIF('SUMMARY D"&amp;"ATA'!D:D,$C2121)&lt;&gt;1
    ),
    """",
    IFERROR(TEXTJOIN(CHAR(10),TRUE,FILTER('SUMMARY DATA'!G:G,'SUMMARY DATA'!D:D=$C2121)),"""")
  )
)"),"")</f>
        <v/>
      </c>
      <c r="H2121" s="6" t="str">
        <f>IFERROR(__xludf.DUMMYFUNCTION("IFERROR(
  TEXTJOIN(CHAR(10),TRUE,FILTER('SUMMARY DATA'!H:H,'SUMMARY DATA'!A:A=$A2121,'SUMMARY DATA'!C:C=$B2121)),
  IF(
    OR(
      ISNUMBER(SEARCH(""CDM CASH DEPOSIT"",$C2121)),
      ISNUMBER(SEARCH(""CASH DEPOSIT"",$C2121)),
      COUNTIF('SUMMARY D"&amp;"ATA'!D:D,$C2121)&lt;&gt;1
    ),
    """",
    IFERROR(TEXTJOIN(CHAR(10),TRUE,FILTER('SUMMARY DATA'!H:H,'SUMMARY DATA'!D:D=$C2121)),"""")
  )
)"),"")</f>
        <v/>
      </c>
      <c r="I2121" s="6" t="str">
        <f>IFERROR(__xludf.DUMMYFUNCTION("IF(H2121="""","""",
SUM(ARRAYFORMULA(VALUE(SPLIT(H2121,CHAR(10)))))
)"),"")</f>
        <v/>
      </c>
      <c r="J2121" s="2" t="str">
        <f>IFERROR(__xludf.DUMMYFUNCTION("IFERROR(
  TEXTJOIN(CHAR(10),TRUE,FILTER('SUMMARY DATA'!I:I,'SUMMARY DATA'!A:A=$A2121,'SUMMARY DATA'!C:C=$B2121)),
  IF(
    OR(
      ISNUMBER(SEARCH(""CDM CASH DEPOSIT"",$C2121)),
      ISNUMBER(SEARCH(""CASH DEPOSIT"",$C2121)),
      COUNTIF('SUMMARY D"&amp;"ATA'!D:D,$C2121)&lt;&gt;1
    ),
    """",
    IFERROR(TEXTJOIN(CHAR(10),TRUE,FILTER('SUMMARY DATA'!I:I,'SUMMARY DATA'!D:D=$C2121)),"""")
  )
)"),"")</f>
        <v/>
      </c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</row>
    <row r="2122" ht="15.75" customHeight="1" spans="1:27">
      <c r="A2122" s="2"/>
      <c r="B2122" s="2"/>
      <c r="C2122" s="2"/>
      <c r="D2122" s="6"/>
      <c r="E2122" s="4" t="str">
        <f>IFERROR(__xludf.DUMMYFUNCTION("IFERROR(
  TEXTJOIN(CHAR(10),TRUE,FILTER('SUMMARY DATA'!E:E,'SUMMARY DATA'!A:A=$A2122,'SUMMARY DATA'!C:C=$B2122)),
  IF(
    OR(
      ISNUMBER(SEARCH(""CDM CASH DEPOSIT"",$C2122)),
      ISNUMBER(SEARCH(""CASH DEPOSIT"",$C2122)),
      COUNTIF('SUMMARY D"&amp;"ATA'!D:D,$C2122)&lt;&gt;1
    ),
    """",
    IFERROR(TEXTJOIN(CHAR(10),TRUE,FILTER('SUMMARY DATA'!E:E,'SUMMARY DATA'!D:D=$C2122)),"""")
  )
)"),"")</f>
        <v/>
      </c>
      <c r="F2122" s="2" t="str">
        <f>IFERROR(__xludf.DUMMYFUNCTION("IFERROR(
  TEXTJOIN(CHAR(10),TRUE,FILTER('SUMMARY DATA'!F:F,'SUMMARY DATA'!A:A=$A2122,'SUMMARY DATA'!C:C=$B2122)),
  IF(
    OR(
      ISNUMBER(SEARCH(""CDM CASH DEPOSIT"",$C2122)),
      ISNUMBER(SEARCH(""CASH DEPOSIT"",$C2122)),
      COUNTIF('SUMMARY D"&amp;"ATA'!D:D,$C2122)&lt;&gt;1
    ),
    """",
    IFERROR(TEXTJOIN(CHAR(10),TRUE,FILTER('SUMMARY DATA'!F:F,'SUMMARY DATA'!D:D=$C2122)),"""")
  )
)"),"")</f>
        <v/>
      </c>
      <c r="G2122" s="2" t="str">
        <f>IFERROR(__xludf.DUMMYFUNCTION("IFERROR(
  TEXTJOIN(CHAR(10),TRUE,FILTER('SUMMARY DATA'!G:G,'SUMMARY DATA'!A:A=$A2122,'SUMMARY DATA'!C:C=$B2122)),
  IF(
    OR(
      ISNUMBER(SEARCH(""CDM CASH DEPOSIT"",$C2122)),
      ISNUMBER(SEARCH(""CASH DEPOSIT"",$C2122)),
      COUNTIF('SUMMARY D"&amp;"ATA'!D:D,$C2122)&lt;&gt;1
    ),
    """",
    IFERROR(TEXTJOIN(CHAR(10),TRUE,FILTER('SUMMARY DATA'!G:G,'SUMMARY DATA'!D:D=$C2122)),"""")
  )
)"),"")</f>
        <v/>
      </c>
      <c r="H2122" s="6" t="str">
        <f>IFERROR(__xludf.DUMMYFUNCTION("IFERROR(
  TEXTJOIN(CHAR(10),TRUE,FILTER('SUMMARY DATA'!H:H,'SUMMARY DATA'!A:A=$A2122,'SUMMARY DATA'!C:C=$B2122)),
  IF(
    OR(
      ISNUMBER(SEARCH(""CDM CASH DEPOSIT"",$C2122)),
      ISNUMBER(SEARCH(""CASH DEPOSIT"",$C2122)),
      COUNTIF('SUMMARY D"&amp;"ATA'!D:D,$C2122)&lt;&gt;1
    ),
    """",
    IFERROR(TEXTJOIN(CHAR(10),TRUE,FILTER('SUMMARY DATA'!H:H,'SUMMARY DATA'!D:D=$C2122)),"""")
  )
)"),"")</f>
        <v/>
      </c>
      <c r="I2122" s="6" t="str">
        <f>IFERROR(__xludf.DUMMYFUNCTION("IF(H2122="""","""",
SUM(ARRAYFORMULA(VALUE(SPLIT(H2122,CHAR(10)))))
)"),"")</f>
        <v/>
      </c>
      <c r="J2122" s="2" t="str">
        <f>IFERROR(__xludf.DUMMYFUNCTION("IFERROR(
  TEXTJOIN(CHAR(10),TRUE,FILTER('SUMMARY DATA'!I:I,'SUMMARY DATA'!A:A=$A2122,'SUMMARY DATA'!C:C=$B2122)),
  IF(
    OR(
      ISNUMBER(SEARCH(""CDM CASH DEPOSIT"",$C2122)),
      ISNUMBER(SEARCH(""CASH DEPOSIT"",$C2122)),
      COUNTIF('SUMMARY D"&amp;"ATA'!D:D,$C2122)&lt;&gt;1
    ),
    """",
    IFERROR(TEXTJOIN(CHAR(10),TRUE,FILTER('SUMMARY DATA'!I:I,'SUMMARY DATA'!D:D=$C2122)),"""")
  )
)"),"")</f>
        <v/>
      </c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</row>
    <row r="2123" ht="15.75" customHeight="1" spans="1:27">
      <c r="A2123" s="2"/>
      <c r="B2123" s="2"/>
      <c r="C2123" s="2"/>
      <c r="D2123" s="6"/>
      <c r="E2123" s="4" t="str">
        <f>IFERROR(__xludf.DUMMYFUNCTION("IFERROR(
  TEXTJOIN(CHAR(10),TRUE,FILTER('SUMMARY DATA'!E:E,'SUMMARY DATA'!A:A=$A2123,'SUMMARY DATA'!C:C=$B2123)),
  IF(
    OR(
      ISNUMBER(SEARCH(""CDM CASH DEPOSIT"",$C2123)),
      ISNUMBER(SEARCH(""CASH DEPOSIT"",$C2123)),
      COUNTIF('SUMMARY D"&amp;"ATA'!D:D,$C2123)&lt;&gt;1
    ),
    """",
    IFERROR(TEXTJOIN(CHAR(10),TRUE,FILTER('SUMMARY DATA'!E:E,'SUMMARY DATA'!D:D=$C2123)),"""")
  )
)"),"")</f>
        <v/>
      </c>
      <c r="F2123" s="2" t="str">
        <f>IFERROR(__xludf.DUMMYFUNCTION("IFERROR(
  TEXTJOIN(CHAR(10),TRUE,FILTER('SUMMARY DATA'!F:F,'SUMMARY DATA'!A:A=$A2123,'SUMMARY DATA'!C:C=$B2123)),
  IF(
    OR(
      ISNUMBER(SEARCH(""CDM CASH DEPOSIT"",$C2123)),
      ISNUMBER(SEARCH(""CASH DEPOSIT"",$C2123)),
      COUNTIF('SUMMARY D"&amp;"ATA'!D:D,$C2123)&lt;&gt;1
    ),
    """",
    IFERROR(TEXTJOIN(CHAR(10),TRUE,FILTER('SUMMARY DATA'!F:F,'SUMMARY DATA'!D:D=$C2123)),"""")
  )
)"),"")</f>
        <v/>
      </c>
      <c r="G2123" s="2" t="str">
        <f>IFERROR(__xludf.DUMMYFUNCTION("IFERROR(
  TEXTJOIN(CHAR(10),TRUE,FILTER('SUMMARY DATA'!G:G,'SUMMARY DATA'!A:A=$A2123,'SUMMARY DATA'!C:C=$B2123)),
  IF(
    OR(
      ISNUMBER(SEARCH(""CDM CASH DEPOSIT"",$C2123)),
      ISNUMBER(SEARCH(""CASH DEPOSIT"",$C2123)),
      COUNTIF('SUMMARY D"&amp;"ATA'!D:D,$C2123)&lt;&gt;1
    ),
    """",
    IFERROR(TEXTJOIN(CHAR(10),TRUE,FILTER('SUMMARY DATA'!G:G,'SUMMARY DATA'!D:D=$C2123)),"""")
  )
)"),"")</f>
        <v/>
      </c>
      <c r="H2123" s="6" t="str">
        <f>IFERROR(__xludf.DUMMYFUNCTION("IFERROR(
  TEXTJOIN(CHAR(10),TRUE,FILTER('SUMMARY DATA'!H:H,'SUMMARY DATA'!A:A=$A2123,'SUMMARY DATA'!C:C=$B2123)),
  IF(
    OR(
      ISNUMBER(SEARCH(""CDM CASH DEPOSIT"",$C2123)),
      ISNUMBER(SEARCH(""CASH DEPOSIT"",$C2123)),
      COUNTIF('SUMMARY D"&amp;"ATA'!D:D,$C2123)&lt;&gt;1
    ),
    """",
    IFERROR(TEXTJOIN(CHAR(10),TRUE,FILTER('SUMMARY DATA'!H:H,'SUMMARY DATA'!D:D=$C2123)),"""")
  )
)"),"")</f>
        <v/>
      </c>
      <c r="I2123" s="6" t="str">
        <f>IFERROR(__xludf.DUMMYFUNCTION("IF(H2123="""","""",
SUM(ARRAYFORMULA(VALUE(SPLIT(H2123,CHAR(10)))))
)"),"")</f>
        <v/>
      </c>
      <c r="J2123" s="2" t="str">
        <f>IFERROR(__xludf.DUMMYFUNCTION("IFERROR(
  TEXTJOIN(CHAR(10),TRUE,FILTER('SUMMARY DATA'!I:I,'SUMMARY DATA'!A:A=$A2123,'SUMMARY DATA'!C:C=$B2123)),
  IF(
    OR(
      ISNUMBER(SEARCH(""CDM CASH DEPOSIT"",$C2123)),
      ISNUMBER(SEARCH(""CASH DEPOSIT"",$C2123)),
      COUNTIF('SUMMARY D"&amp;"ATA'!D:D,$C2123)&lt;&gt;1
    ),
    """",
    IFERROR(TEXTJOIN(CHAR(10),TRUE,FILTER('SUMMARY DATA'!I:I,'SUMMARY DATA'!D:D=$C2123)),"""")
  )
)"),"")</f>
        <v/>
      </c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</row>
    <row r="2124" ht="15.75" customHeight="1" spans="1:27">
      <c r="A2124" s="2"/>
      <c r="B2124" s="2"/>
      <c r="C2124" s="2"/>
      <c r="D2124" s="6"/>
      <c r="E2124" s="4" t="str">
        <f>IFERROR(__xludf.DUMMYFUNCTION("IFERROR(
  TEXTJOIN(CHAR(10),TRUE,FILTER('SUMMARY DATA'!E:E,'SUMMARY DATA'!A:A=$A2124,'SUMMARY DATA'!C:C=$B2124)),
  IF(
    OR(
      ISNUMBER(SEARCH(""CDM CASH DEPOSIT"",$C2124)),
      ISNUMBER(SEARCH(""CASH DEPOSIT"",$C2124)),
      COUNTIF('SUMMARY D"&amp;"ATA'!D:D,$C2124)&lt;&gt;1
    ),
    """",
    IFERROR(TEXTJOIN(CHAR(10),TRUE,FILTER('SUMMARY DATA'!E:E,'SUMMARY DATA'!D:D=$C2124)),"""")
  )
)"),"")</f>
        <v/>
      </c>
      <c r="F2124" s="2" t="str">
        <f>IFERROR(__xludf.DUMMYFUNCTION("IFERROR(
  TEXTJOIN(CHAR(10),TRUE,FILTER('SUMMARY DATA'!F:F,'SUMMARY DATA'!A:A=$A2124,'SUMMARY DATA'!C:C=$B2124)),
  IF(
    OR(
      ISNUMBER(SEARCH(""CDM CASH DEPOSIT"",$C2124)),
      ISNUMBER(SEARCH(""CASH DEPOSIT"",$C2124)),
      COUNTIF('SUMMARY D"&amp;"ATA'!D:D,$C2124)&lt;&gt;1
    ),
    """",
    IFERROR(TEXTJOIN(CHAR(10),TRUE,FILTER('SUMMARY DATA'!F:F,'SUMMARY DATA'!D:D=$C2124)),"""")
  )
)"),"")</f>
        <v/>
      </c>
      <c r="G2124" s="2" t="str">
        <f>IFERROR(__xludf.DUMMYFUNCTION("IFERROR(
  TEXTJOIN(CHAR(10),TRUE,FILTER('SUMMARY DATA'!G:G,'SUMMARY DATA'!A:A=$A2124,'SUMMARY DATA'!C:C=$B2124)),
  IF(
    OR(
      ISNUMBER(SEARCH(""CDM CASH DEPOSIT"",$C2124)),
      ISNUMBER(SEARCH(""CASH DEPOSIT"",$C2124)),
      COUNTIF('SUMMARY D"&amp;"ATA'!D:D,$C2124)&lt;&gt;1
    ),
    """",
    IFERROR(TEXTJOIN(CHAR(10),TRUE,FILTER('SUMMARY DATA'!G:G,'SUMMARY DATA'!D:D=$C2124)),"""")
  )
)"),"")</f>
        <v/>
      </c>
      <c r="H2124" s="6" t="str">
        <f>IFERROR(__xludf.DUMMYFUNCTION("IFERROR(
  TEXTJOIN(CHAR(10),TRUE,FILTER('SUMMARY DATA'!H:H,'SUMMARY DATA'!A:A=$A2124,'SUMMARY DATA'!C:C=$B2124)),
  IF(
    OR(
      ISNUMBER(SEARCH(""CDM CASH DEPOSIT"",$C2124)),
      ISNUMBER(SEARCH(""CASH DEPOSIT"",$C2124)),
      COUNTIF('SUMMARY D"&amp;"ATA'!D:D,$C2124)&lt;&gt;1
    ),
    """",
    IFERROR(TEXTJOIN(CHAR(10),TRUE,FILTER('SUMMARY DATA'!H:H,'SUMMARY DATA'!D:D=$C2124)),"""")
  )
)"),"")</f>
        <v/>
      </c>
      <c r="I2124" s="6" t="str">
        <f>IFERROR(__xludf.DUMMYFUNCTION("IF(H2124="""","""",
SUM(ARRAYFORMULA(VALUE(SPLIT(H2124,CHAR(10)))))
)"),"")</f>
        <v/>
      </c>
      <c r="J2124" s="2" t="str">
        <f>IFERROR(__xludf.DUMMYFUNCTION("IFERROR(
  TEXTJOIN(CHAR(10),TRUE,FILTER('SUMMARY DATA'!I:I,'SUMMARY DATA'!A:A=$A2124,'SUMMARY DATA'!C:C=$B2124)),
  IF(
    OR(
      ISNUMBER(SEARCH(""CDM CASH DEPOSIT"",$C2124)),
      ISNUMBER(SEARCH(""CASH DEPOSIT"",$C2124)),
      COUNTIF('SUMMARY D"&amp;"ATA'!D:D,$C2124)&lt;&gt;1
    ),
    """",
    IFERROR(TEXTJOIN(CHAR(10),TRUE,FILTER('SUMMARY DATA'!I:I,'SUMMARY DATA'!D:D=$C2124)),"""")
  )
)"),"")</f>
        <v/>
      </c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</row>
    <row r="2125" ht="15.75" customHeight="1" spans="1:27">
      <c r="A2125" s="2"/>
      <c r="B2125" s="2"/>
      <c r="C2125" s="2"/>
      <c r="D2125" s="6"/>
      <c r="E2125" s="4" t="str">
        <f>IFERROR(__xludf.DUMMYFUNCTION("IFERROR(
  TEXTJOIN(CHAR(10),TRUE,FILTER('SUMMARY DATA'!E:E,'SUMMARY DATA'!A:A=$A2125,'SUMMARY DATA'!C:C=$B2125)),
  IF(
    OR(
      ISNUMBER(SEARCH(""CDM CASH DEPOSIT"",$C2125)),
      ISNUMBER(SEARCH(""CASH DEPOSIT"",$C2125)),
      COUNTIF('SUMMARY D"&amp;"ATA'!D:D,$C2125)&lt;&gt;1
    ),
    """",
    IFERROR(TEXTJOIN(CHAR(10),TRUE,FILTER('SUMMARY DATA'!E:E,'SUMMARY DATA'!D:D=$C2125)),"""")
  )
)"),"")</f>
        <v/>
      </c>
      <c r="F2125" s="2" t="str">
        <f>IFERROR(__xludf.DUMMYFUNCTION("IFERROR(
  TEXTJOIN(CHAR(10),TRUE,FILTER('SUMMARY DATA'!F:F,'SUMMARY DATA'!A:A=$A2125,'SUMMARY DATA'!C:C=$B2125)),
  IF(
    OR(
      ISNUMBER(SEARCH(""CDM CASH DEPOSIT"",$C2125)),
      ISNUMBER(SEARCH(""CASH DEPOSIT"",$C2125)),
      COUNTIF('SUMMARY D"&amp;"ATA'!D:D,$C2125)&lt;&gt;1
    ),
    """",
    IFERROR(TEXTJOIN(CHAR(10),TRUE,FILTER('SUMMARY DATA'!F:F,'SUMMARY DATA'!D:D=$C2125)),"""")
  )
)"),"")</f>
        <v/>
      </c>
      <c r="G2125" s="2" t="str">
        <f>IFERROR(__xludf.DUMMYFUNCTION("IFERROR(
  TEXTJOIN(CHAR(10),TRUE,FILTER('SUMMARY DATA'!G:G,'SUMMARY DATA'!A:A=$A2125,'SUMMARY DATA'!C:C=$B2125)),
  IF(
    OR(
      ISNUMBER(SEARCH(""CDM CASH DEPOSIT"",$C2125)),
      ISNUMBER(SEARCH(""CASH DEPOSIT"",$C2125)),
      COUNTIF('SUMMARY D"&amp;"ATA'!D:D,$C2125)&lt;&gt;1
    ),
    """",
    IFERROR(TEXTJOIN(CHAR(10),TRUE,FILTER('SUMMARY DATA'!G:G,'SUMMARY DATA'!D:D=$C2125)),"""")
  )
)"),"")</f>
        <v/>
      </c>
      <c r="H2125" s="6" t="str">
        <f>IFERROR(__xludf.DUMMYFUNCTION("IFERROR(
  TEXTJOIN(CHAR(10),TRUE,FILTER('SUMMARY DATA'!H:H,'SUMMARY DATA'!A:A=$A2125,'SUMMARY DATA'!C:C=$B2125)),
  IF(
    OR(
      ISNUMBER(SEARCH(""CDM CASH DEPOSIT"",$C2125)),
      ISNUMBER(SEARCH(""CASH DEPOSIT"",$C2125)),
      COUNTIF('SUMMARY D"&amp;"ATA'!D:D,$C2125)&lt;&gt;1
    ),
    """",
    IFERROR(TEXTJOIN(CHAR(10),TRUE,FILTER('SUMMARY DATA'!H:H,'SUMMARY DATA'!D:D=$C2125)),"""")
  )
)"),"")</f>
        <v/>
      </c>
      <c r="I2125" s="6" t="str">
        <f>IFERROR(__xludf.DUMMYFUNCTION("IF(H2125="""","""",
SUM(ARRAYFORMULA(VALUE(SPLIT(H2125,CHAR(10)))))
)"),"")</f>
        <v/>
      </c>
      <c r="J2125" s="2" t="str">
        <f>IFERROR(__xludf.DUMMYFUNCTION("IFERROR(
  TEXTJOIN(CHAR(10),TRUE,FILTER('SUMMARY DATA'!I:I,'SUMMARY DATA'!A:A=$A2125,'SUMMARY DATA'!C:C=$B2125)),
  IF(
    OR(
      ISNUMBER(SEARCH(""CDM CASH DEPOSIT"",$C2125)),
      ISNUMBER(SEARCH(""CASH DEPOSIT"",$C2125)),
      COUNTIF('SUMMARY D"&amp;"ATA'!D:D,$C2125)&lt;&gt;1
    ),
    """",
    IFERROR(TEXTJOIN(CHAR(10),TRUE,FILTER('SUMMARY DATA'!I:I,'SUMMARY DATA'!D:D=$C2125)),"""")
  )
)"),"")</f>
        <v/>
      </c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</row>
    <row r="2126" ht="15.75" customHeight="1" spans="1:27">
      <c r="A2126" s="2"/>
      <c r="B2126" s="2"/>
      <c r="C2126" s="2"/>
      <c r="D2126" s="6"/>
      <c r="E2126" s="4" t="str">
        <f>IFERROR(__xludf.DUMMYFUNCTION("IFERROR(
  TEXTJOIN(CHAR(10),TRUE,FILTER('SUMMARY DATA'!E:E,'SUMMARY DATA'!A:A=$A2126,'SUMMARY DATA'!C:C=$B2126)),
  IF(
    OR(
      ISNUMBER(SEARCH(""CDM CASH DEPOSIT"",$C2126)),
      ISNUMBER(SEARCH(""CASH DEPOSIT"",$C2126)),
      COUNTIF('SUMMARY D"&amp;"ATA'!D:D,$C2126)&lt;&gt;1
    ),
    """",
    IFERROR(TEXTJOIN(CHAR(10),TRUE,FILTER('SUMMARY DATA'!E:E,'SUMMARY DATA'!D:D=$C2126)),"""")
  )
)"),"")</f>
        <v/>
      </c>
      <c r="F2126" s="2" t="str">
        <f>IFERROR(__xludf.DUMMYFUNCTION("IFERROR(
  TEXTJOIN(CHAR(10),TRUE,FILTER('SUMMARY DATA'!F:F,'SUMMARY DATA'!A:A=$A2126,'SUMMARY DATA'!C:C=$B2126)),
  IF(
    OR(
      ISNUMBER(SEARCH(""CDM CASH DEPOSIT"",$C2126)),
      ISNUMBER(SEARCH(""CASH DEPOSIT"",$C2126)),
      COUNTIF('SUMMARY D"&amp;"ATA'!D:D,$C2126)&lt;&gt;1
    ),
    """",
    IFERROR(TEXTJOIN(CHAR(10),TRUE,FILTER('SUMMARY DATA'!F:F,'SUMMARY DATA'!D:D=$C2126)),"""")
  )
)"),"")</f>
        <v/>
      </c>
      <c r="G2126" s="2" t="str">
        <f>IFERROR(__xludf.DUMMYFUNCTION("IFERROR(
  TEXTJOIN(CHAR(10),TRUE,FILTER('SUMMARY DATA'!G:G,'SUMMARY DATA'!A:A=$A2126,'SUMMARY DATA'!C:C=$B2126)),
  IF(
    OR(
      ISNUMBER(SEARCH(""CDM CASH DEPOSIT"",$C2126)),
      ISNUMBER(SEARCH(""CASH DEPOSIT"",$C2126)),
      COUNTIF('SUMMARY D"&amp;"ATA'!D:D,$C2126)&lt;&gt;1
    ),
    """",
    IFERROR(TEXTJOIN(CHAR(10),TRUE,FILTER('SUMMARY DATA'!G:G,'SUMMARY DATA'!D:D=$C2126)),"""")
  )
)"),"")</f>
        <v/>
      </c>
      <c r="H2126" s="6" t="str">
        <f>IFERROR(__xludf.DUMMYFUNCTION("IFERROR(
  TEXTJOIN(CHAR(10),TRUE,FILTER('SUMMARY DATA'!H:H,'SUMMARY DATA'!A:A=$A2126,'SUMMARY DATA'!C:C=$B2126)),
  IF(
    OR(
      ISNUMBER(SEARCH(""CDM CASH DEPOSIT"",$C2126)),
      ISNUMBER(SEARCH(""CASH DEPOSIT"",$C2126)),
      COUNTIF('SUMMARY D"&amp;"ATA'!D:D,$C2126)&lt;&gt;1
    ),
    """",
    IFERROR(TEXTJOIN(CHAR(10),TRUE,FILTER('SUMMARY DATA'!H:H,'SUMMARY DATA'!D:D=$C2126)),"""")
  )
)"),"")</f>
        <v/>
      </c>
      <c r="I2126" s="6" t="str">
        <f>IFERROR(__xludf.DUMMYFUNCTION("IF(H2126="""","""",
SUM(ARRAYFORMULA(VALUE(SPLIT(H2126,CHAR(10)))))
)"),"")</f>
        <v/>
      </c>
      <c r="J2126" s="2" t="str">
        <f>IFERROR(__xludf.DUMMYFUNCTION("IFERROR(
  TEXTJOIN(CHAR(10),TRUE,FILTER('SUMMARY DATA'!I:I,'SUMMARY DATA'!A:A=$A2126,'SUMMARY DATA'!C:C=$B2126)),
  IF(
    OR(
      ISNUMBER(SEARCH(""CDM CASH DEPOSIT"",$C2126)),
      ISNUMBER(SEARCH(""CASH DEPOSIT"",$C2126)),
      COUNTIF('SUMMARY D"&amp;"ATA'!D:D,$C2126)&lt;&gt;1
    ),
    """",
    IFERROR(TEXTJOIN(CHAR(10),TRUE,FILTER('SUMMARY DATA'!I:I,'SUMMARY DATA'!D:D=$C2126)),"""")
  )
)"),"")</f>
        <v/>
      </c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</row>
    <row r="2127" ht="15.75" customHeight="1" spans="1:27">
      <c r="A2127" s="2"/>
      <c r="B2127" s="2"/>
      <c r="C2127" s="2"/>
      <c r="D2127" s="6"/>
      <c r="E2127" s="4" t="str">
        <f>IFERROR(__xludf.DUMMYFUNCTION("IFERROR(
  TEXTJOIN(CHAR(10),TRUE,FILTER('SUMMARY DATA'!E:E,'SUMMARY DATA'!A:A=$A2127,'SUMMARY DATA'!C:C=$B2127)),
  IF(
    OR(
      ISNUMBER(SEARCH(""CDM CASH DEPOSIT"",$C2127)),
      ISNUMBER(SEARCH(""CASH DEPOSIT"",$C2127)),
      COUNTIF('SUMMARY D"&amp;"ATA'!D:D,$C2127)&lt;&gt;1
    ),
    """",
    IFERROR(TEXTJOIN(CHAR(10),TRUE,FILTER('SUMMARY DATA'!E:E,'SUMMARY DATA'!D:D=$C2127)),"""")
  )
)"),"")</f>
        <v/>
      </c>
      <c r="F2127" s="2" t="str">
        <f>IFERROR(__xludf.DUMMYFUNCTION("IFERROR(
  TEXTJOIN(CHAR(10),TRUE,FILTER('SUMMARY DATA'!F:F,'SUMMARY DATA'!A:A=$A2127,'SUMMARY DATA'!C:C=$B2127)),
  IF(
    OR(
      ISNUMBER(SEARCH(""CDM CASH DEPOSIT"",$C2127)),
      ISNUMBER(SEARCH(""CASH DEPOSIT"",$C2127)),
      COUNTIF('SUMMARY D"&amp;"ATA'!D:D,$C2127)&lt;&gt;1
    ),
    """",
    IFERROR(TEXTJOIN(CHAR(10),TRUE,FILTER('SUMMARY DATA'!F:F,'SUMMARY DATA'!D:D=$C2127)),"""")
  )
)"),"")</f>
        <v/>
      </c>
      <c r="G2127" s="2" t="str">
        <f>IFERROR(__xludf.DUMMYFUNCTION("IFERROR(
  TEXTJOIN(CHAR(10),TRUE,FILTER('SUMMARY DATA'!G:G,'SUMMARY DATA'!A:A=$A2127,'SUMMARY DATA'!C:C=$B2127)),
  IF(
    OR(
      ISNUMBER(SEARCH(""CDM CASH DEPOSIT"",$C2127)),
      ISNUMBER(SEARCH(""CASH DEPOSIT"",$C2127)),
      COUNTIF('SUMMARY D"&amp;"ATA'!D:D,$C2127)&lt;&gt;1
    ),
    """",
    IFERROR(TEXTJOIN(CHAR(10),TRUE,FILTER('SUMMARY DATA'!G:G,'SUMMARY DATA'!D:D=$C2127)),"""")
  )
)"),"")</f>
        <v/>
      </c>
      <c r="H2127" s="6" t="str">
        <f>IFERROR(__xludf.DUMMYFUNCTION("IFERROR(
  TEXTJOIN(CHAR(10),TRUE,FILTER('SUMMARY DATA'!H:H,'SUMMARY DATA'!A:A=$A2127,'SUMMARY DATA'!C:C=$B2127)),
  IF(
    OR(
      ISNUMBER(SEARCH(""CDM CASH DEPOSIT"",$C2127)),
      ISNUMBER(SEARCH(""CASH DEPOSIT"",$C2127)),
      COUNTIF('SUMMARY D"&amp;"ATA'!D:D,$C2127)&lt;&gt;1
    ),
    """",
    IFERROR(TEXTJOIN(CHAR(10),TRUE,FILTER('SUMMARY DATA'!H:H,'SUMMARY DATA'!D:D=$C2127)),"""")
  )
)"),"")</f>
        <v/>
      </c>
      <c r="I2127" s="6" t="str">
        <f>IFERROR(__xludf.DUMMYFUNCTION("IF(H2127="""","""",
SUM(ARRAYFORMULA(VALUE(SPLIT(H2127,CHAR(10)))))
)"),"")</f>
        <v/>
      </c>
      <c r="J2127" s="2" t="str">
        <f>IFERROR(__xludf.DUMMYFUNCTION("IFERROR(
  TEXTJOIN(CHAR(10),TRUE,FILTER('SUMMARY DATA'!I:I,'SUMMARY DATA'!A:A=$A2127,'SUMMARY DATA'!C:C=$B2127)),
  IF(
    OR(
      ISNUMBER(SEARCH(""CDM CASH DEPOSIT"",$C2127)),
      ISNUMBER(SEARCH(""CASH DEPOSIT"",$C2127)),
      COUNTIF('SUMMARY D"&amp;"ATA'!D:D,$C2127)&lt;&gt;1
    ),
    """",
    IFERROR(TEXTJOIN(CHAR(10),TRUE,FILTER('SUMMARY DATA'!I:I,'SUMMARY DATA'!D:D=$C2127)),"""")
  )
)"),"")</f>
        <v/>
      </c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</row>
    <row r="2128" ht="15.75" customHeight="1" spans="1:27">
      <c r="A2128" s="2"/>
      <c r="B2128" s="2"/>
      <c r="C2128" s="2"/>
      <c r="D2128" s="6"/>
      <c r="E2128" s="4" t="str">
        <f>IFERROR(__xludf.DUMMYFUNCTION("IFERROR(
  TEXTJOIN(CHAR(10),TRUE,FILTER('SUMMARY DATA'!E:E,'SUMMARY DATA'!A:A=$A2128,'SUMMARY DATA'!C:C=$B2128)),
  IF(
    OR(
      ISNUMBER(SEARCH(""CDM CASH DEPOSIT"",$C2128)),
      ISNUMBER(SEARCH(""CASH DEPOSIT"",$C2128)),
      COUNTIF('SUMMARY D"&amp;"ATA'!D:D,$C2128)&lt;&gt;1
    ),
    """",
    IFERROR(TEXTJOIN(CHAR(10),TRUE,FILTER('SUMMARY DATA'!E:E,'SUMMARY DATA'!D:D=$C2128)),"""")
  )
)"),"")</f>
        <v/>
      </c>
      <c r="F2128" s="2" t="str">
        <f>IFERROR(__xludf.DUMMYFUNCTION("IFERROR(
  TEXTJOIN(CHAR(10),TRUE,FILTER('SUMMARY DATA'!F:F,'SUMMARY DATA'!A:A=$A2128,'SUMMARY DATA'!C:C=$B2128)),
  IF(
    OR(
      ISNUMBER(SEARCH(""CDM CASH DEPOSIT"",$C2128)),
      ISNUMBER(SEARCH(""CASH DEPOSIT"",$C2128)),
      COUNTIF('SUMMARY D"&amp;"ATA'!D:D,$C2128)&lt;&gt;1
    ),
    """",
    IFERROR(TEXTJOIN(CHAR(10),TRUE,FILTER('SUMMARY DATA'!F:F,'SUMMARY DATA'!D:D=$C2128)),"""")
  )
)"),"")</f>
        <v/>
      </c>
      <c r="G2128" s="2" t="str">
        <f>IFERROR(__xludf.DUMMYFUNCTION("IFERROR(
  TEXTJOIN(CHAR(10),TRUE,FILTER('SUMMARY DATA'!G:G,'SUMMARY DATA'!A:A=$A2128,'SUMMARY DATA'!C:C=$B2128)),
  IF(
    OR(
      ISNUMBER(SEARCH(""CDM CASH DEPOSIT"",$C2128)),
      ISNUMBER(SEARCH(""CASH DEPOSIT"",$C2128)),
      COUNTIF('SUMMARY D"&amp;"ATA'!D:D,$C2128)&lt;&gt;1
    ),
    """",
    IFERROR(TEXTJOIN(CHAR(10),TRUE,FILTER('SUMMARY DATA'!G:G,'SUMMARY DATA'!D:D=$C2128)),"""")
  )
)"),"")</f>
        <v/>
      </c>
      <c r="H2128" s="6" t="str">
        <f>IFERROR(__xludf.DUMMYFUNCTION("IFERROR(
  TEXTJOIN(CHAR(10),TRUE,FILTER('SUMMARY DATA'!H:H,'SUMMARY DATA'!A:A=$A2128,'SUMMARY DATA'!C:C=$B2128)),
  IF(
    OR(
      ISNUMBER(SEARCH(""CDM CASH DEPOSIT"",$C2128)),
      ISNUMBER(SEARCH(""CASH DEPOSIT"",$C2128)),
      COUNTIF('SUMMARY D"&amp;"ATA'!D:D,$C2128)&lt;&gt;1
    ),
    """",
    IFERROR(TEXTJOIN(CHAR(10),TRUE,FILTER('SUMMARY DATA'!H:H,'SUMMARY DATA'!D:D=$C2128)),"""")
  )
)"),"")</f>
        <v/>
      </c>
      <c r="I2128" s="6" t="str">
        <f>IFERROR(__xludf.DUMMYFUNCTION("IF(H2128="""","""",
SUM(ARRAYFORMULA(VALUE(SPLIT(H2128,CHAR(10)))))
)"),"")</f>
        <v/>
      </c>
      <c r="J2128" s="2" t="str">
        <f>IFERROR(__xludf.DUMMYFUNCTION("IFERROR(
  TEXTJOIN(CHAR(10),TRUE,FILTER('SUMMARY DATA'!I:I,'SUMMARY DATA'!A:A=$A2128,'SUMMARY DATA'!C:C=$B2128)),
  IF(
    OR(
      ISNUMBER(SEARCH(""CDM CASH DEPOSIT"",$C2128)),
      ISNUMBER(SEARCH(""CASH DEPOSIT"",$C2128)),
      COUNTIF('SUMMARY D"&amp;"ATA'!D:D,$C2128)&lt;&gt;1
    ),
    """",
    IFERROR(TEXTJOIN(CHAR(10),TRUE,FILTER('SUMMARY DATA'!I:I,'SUMMARY DATA'!D:D=$C2128)),"""")
  )
)"),"")</f>
        <v/>
      </c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</row>
    <row r="2129" ht="15.75" customHeight="1" spans="1:27">
      <c r="A2129" s="2"/>
      <c r="B2129" s="2"/>
      <c r="C2129" s="2"/>
      <c r="D2129" s="6"/>
      <c r="E2129" s="4" t="str">
        <f>IFERROR(__xludf.DUMMYFUNCTION("IFERROR(
  TEXTJOIN(CHAR(10),TRUE,FILTER('SUMMARY DATA'!E:E,'SUMMARY DATA'!A:A=$A2129,'SUMMARY DATA'!C:C=$B2129)),
  IF(
    OR(
      ISNUMBER(SEARCH(""CDM CASH DEPOSIT"",$C2129)),
      ISNUMBER(SEARCH(""CASH DEPOSIT"",$C2129)),
      COUNTIF('SUMMARY D"&amp;"ATA'!D:D,$C2129)&lt;&gt;1
    ),
    """",
    IFERROR(TEXTJOIN(CHAR(10),TRUE,FILTER('SUMMARY DATA'!E:E,'SUMMARY DATA'!D:D=$C2129)),"""")
  )
)"),"")</f>
        <v/>
      </c>
      <c r="F2129" s="2" t="str">
        <f>IFERROR(__xludf.DUMMYFUNCTION("IFERROR(
  TEXTJOIN(CHAR(10),TRUE,FILTER('SUMMARY DATA'!F:F,'SUMMARY DATA'!A:A=$A2129,'SUMMARY DATA'!C:C=$B2129)),
  IF(
    OR(
      ISNUMBER(SEARCH(""CDM CASH DEPOSIT"",$C2129)),
      ISNUMBER(SEARCH(""CASH DEPOSIT"",$C2129)),
      COUNTIF('SUMMARY D"&amp;"ATA'!D:D,$C2129)&lt;&gt;1
    ),
    """",
    IFERROR(TEXTJOIN(CHAR(10),TRUE,FILTER('SUMMARY DATA'!F:F,'SUMMARY DATA'!D:D=$C2129)),"""")
  )
)"),"")</f>
        <v/>
      </c>
      <c r="G2129" s="2" t="str">
        <f>IFERROR(__xludf.DUMMYFUNCTION("IFERROR(
  TEXTJOIN(CHAR(10),TRUE,FILTER('SUMMARY DATA'!G:G,'SUMMARY DATA'!A:A=$A2129,'SUMMARY DATA'!C:C=$B2129)),
  IF(
    OR(
      ISNUMBER(SEARCH(""CDM CASH DEPOSIT"",$C2129)),
      ISNUMBER(SEARCH(""CASH DEPOSIT"",$C2129)),
      COUNTIF('SUMMARY D"&amp;"ATA'!D:D,$C2129)&lt;&gt;1
    ),
    """",
    IFERROR(TEXTJOIN(CHAR(10),TRUE,FILTER('SUMMARY DATA'!G:G,'SUMMARY DATA'!D:D=$C2129)),"""")
  )
)"),"")</f>
        <v/>
      </c>
      <c r="H2129" s="6" t="str">
        <f>IFERROR(__xludf.DUMMYFUNCTION("IFERROR(
  TEXTJOIN(CHAR(10),TRUE,FILTER('SUMMARY DATA'!H:H,'SUMMARY DATA'!A:A=$A2129,'SUMMARY DATA'!C:C=$B2129)),
  IF(
    OR(
      ISNUMBER(SEARCH(""CDM CASH DEPOSIT"",$C2129)),
      ISNUMBER(SEARCH(""CASH DEPOSIT"",$C2129)),
      COUNTIF('SUMMARY D"&amp;"ATA'!D:D,$C2129)&lt;&gt;1
    ),
    """",
    IFERROR(TEXTJOIN(CHAR(10),TRUE,FILTER('SUMMARY DATA'!H:H,'SUMMARY DATA'!D:D=$C2129)),"""")
  )
)"),"")</f>
        <v/>
      </c>
      <c r="I2129" s="6" t="str">
        <f>IFERROR(__xludf.DUMMYFUNCTION("IF(H2129="""","""",
SUM(ARRAYFORMULA(VALUE(SPLIT(H2129,CHAR(10)))))
)"),"")</f>
        <v/>
      </c>
      <c r="J2129" s="2" t="str">
        <f>IFERROR(__xludf.DUMMYFUNCTION("IFERROR(
  TEXTJOIN(CHAR(10),TRUE,FILTER('SUMMARY DATA'!I:I,'SUMMARY DATA'!A:A=$A2129,'SUMMARY DATA'!C:C=$B2129)),
  IF(
    OR(
      ISNUMBER(SEARCH(""CDM CASH DEPOSIT"",$C2129)),
      ISNUMBER(SEARCH(""CASH DEPOSIT"",$C2129)),
      COUNTIF('SUMMARY D"&amp;"ATA'!D:D,$C2129)&lt;&gt;1
    ),
    """",
    IFERROR(TEXTJOIN(CHAR(10),TRUE,FILTER('SUMMARY DATA'!I:I,'SUMMARY DATA'!D:D=$C2129)),"""")
  )
)"),"")</f>
        <v/>
      </c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</row>
    <row r="2130" ht="15.75" customHeight="1" spans="1:27">
      <c r="A2130" s="2"/>
      <c r="B2130" s="2"/>
      <c r="C2130" s="2"/>
      <c r="D2130" s="6"/>
      <c r="E2130" s="4" t="str">
        <f>IFERROR(__xludf.DUMMYFUNCTION("IFERROR(
  TEXTJOIN(CHAR(10),TRUE,FILTER('SUMMARY DATA'!E:E,'SUMMARY DATA'!A:A=$A2130,'SUMMARY DATA'!C:C=$B2130)),
  IF(
    OR(
      ISNUMBER(SEARCH(""CDM CASH DEPOSIT"",$C2130)),
      ISNUMBER(SEARCH(""CASH DEPOSIT"",$C2130)),
      COUNTIF('SUMMARY D"&amp;"ATA'!D:D,$C2130)&lt;&gt;1
    ),
    """",
    IFERROR(TEXTJOIN(CHAR(10),TRUE,FILTER('SUMMARY DATA'!E:E,'SUMMARY DATA'!D:D=$C2130)),"""")
  )
)"),"")</f>
        <v/>
      </c>
      <c r="F2130" s="2" t="str">
        <f>IFERROR(__xludf.DUMMYFUNCTION("IFERROR(
  TEXTJOIN(CHAR(10),TRUE,FILTER('SUMMARY DATA'!F:F,'SUMMARY DATA'!A:A=$A2130,'SUMMARY DATA'!C:C=$B2130)),
  IF(
    OR(
      ISNUMBER(SEARCH(""CDM CASH DEPOSIT"",$C2130)),
      ISNUMBER(SEARCH(""CASH DEPOSIT"",$C2130)),
      COUNTIF('SUMMARY D"&amp;"ATA'!D:D,$C2130)&lt;&gt;1
    ),
    """",
    IFERROR(TEXTJOIN(CHAR(10),TRUE,FILTER('SUMMARY DATA'!F:F,'SUMMARY DATA'!D:D=$C2130)),"""")
  )
)"),"")</f>
        <v/>
      </c>
      <c r="G2130" s="2" t="str">
        <f>IFERROR(__xludf.DUMMYFUNCTION("IFERROR(
  TEXTJOIN(CHAR(10),TRUE,FILTER('SUMMARY DATA'!G:G,'SUMMARY DATA'!A:A=$A2130,'SUMMARY DATA'!C:C=$B2130)),
  IF(
    OR(
      ISNUMBER(SEARCH(""CDM CASH DEPOSIT"",$C2130)),
      ISNUMBER(SEARCH(""CASH DEPOSIT"",$C2130)),
      COUNTIF('SUMMARY D"&amp;"ATA'!D:D,$C2130)&lt;&gt;1
    ),
    """",
    IFERROR(TEXTJOIN(CHAR(10),TRUE,FILTER('SUMMARY DATA'!G:G,'SUMMARY DATA'!D:D=$C2130)),"""")
  )
)"),"")</f>
        <v/>
      </c>
      <c r="H2130" s="6" t="str">
        <f>IFERROR(__xludf.DUMMYFUNCTION("IFERROR(
  TEXTJOIN(CHAR(10),TRUE,FILTER('SUMMARY DATA'!H:H,'SUMMARY DATA'!A:A=$A2130,'SUMMARY DATA'!C:C=$B2130)),
  IF(
    OR(
      ISNUMBER(SEARCH(""CDM CASH DEPOSIT"",$C2130)),
      ISNUMBER(SEARCH(""CASH DEPOSIT"",$C2130)),
      COUNTIF('SUMMARY D"&amp;"ATA'!D:D,$C2130)&lt;&gt;1
    ),
    """",
    IFERROR(TEXTJOIN(CHAR(10),TRUE,FILTER('SUMMARY DATA'!H:H,'SUMMARY DATA'!D:D=$C2130)),"""")
  )
)"),"")</f>
        <v/>
      </c>
      <c r="I2130" s="6" t="str">
        <f>IFERROR(__xludf.DUMMYFUNCTION("IF(H2130="""","""",
SUM(ARRAYFORMULA(VALUE(SPLIT(H2130,CHAR(10)))))
)"),"")</f>
        <v/>
      </c>
      <c r="J2130" s="2" t="str">
        <f>IFERROR(__xludf.DUMMYFUNCTION("IFERROR(
  TEXTJOIN(CHAR(10),TRUE,FILTER('SUMMARY DATA'!I:I,'SUMMARY DATA'!A:A=$A2130,'SUMMARY DATA'!C:C=$B2130)),
  IF(
    OR(
      ISNUMBER(SEARCH(""CDM CASH DEPOSIT"",$C2130)),
      ISNUMBER(SEARCH(""CASH DEPOSIT"",$C2130)),
      COUNTIF('SUMMARY D"&amp;"ATA'!D:D,$C2130)&lt;&gt;1
    ),
    """",
    IFERROR(TEXTJOIN(CHAR(10),TRUE,FILTER('SUMMARY DATA'!I:I,'SUMMARY DATA'!D:D=$C2130)),"""")
  )
)"),"")</f>
        <v/>
      </c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</row>
    <row r="2131" ht="15.75" customHeight="1" spans="1:27">
      <c r="A2131" s="2"/>
      <c r="B2131" s="2"/>
      <c r="C2131" s="2"/>
      <c r="D2131" s="6"/>
      <c r="E2131" s="4" t="str">
        <f>IFERROR(__xludf.DUMMYFUNCTION("IFERROR(
  TEXTJOIN(CHAR(10),TRUE,FILTER('SUMMARY DATA'!E:E,'SUMMARY DATA'!A:A=$A2131,'SUMMARY DATA'!C:C=$B2131)),
  IF(
    OR(
      ISNUMBER(SEARCH(""CDM CASH DEPOSIT"",$C2131)),
      ISNUMBER(SEARCH(""CASH DEPOSIT"",$C2131)),
      COUNTIF('SUMMARY D"&amp;"ATA'!D:D,$C2131)&lt;&gt;1
    ),
    """",
    IFERROR(TEXTJOIN(CHAR(10),TRUE,FILTER('SUMMARY DATA'!E:E,'SUMMARY DATA'!D:D=$C2131)),"""")
  )
)"),"")</f>
        <v/>
      </c>
      <c r="F2131" s="2" t="str">
        <f>IFERROR(__xludf.DUMMYFUNCTION("IFERROR(
  TEXTJOIN(CHAR(10),TRUE,FILTER('SUMMARY DATA'!F:F,'SUMMARY DATA'!A:A=$A2131,'SUMMARY DATA'!C:C=$B2131)),
  IF(
    OR(
      ISNUMBER(SEARCH(""CDM CASH DEPOSIT"",$C2131)),
      ISNUMBER(SEARCH(""CASH DEPOSIT"",$C2131)),
      COUNTIF('SUMMARY D"&amp;"ATA'!D:D,$C2131)&lt;&gt;1
    ),
    """",
    IFERROR(TEXTJOIN(CHAR(10),TRUE,FILTER('SUMMARY DATA'!F:F,'SUMMARY DATA'!D:D=$C2131)),"""")
  )
)"),"")</f>
        <v/>
      </c>
      <c r="G2131" s="2" t="str">
        <f>IFERROR(__xludf.DUMMYFUNCTION("IFERROR(
  TEXTJOIN(CHAR(10),TRUE,FILTER('SUMMARY DATA'!G:G,'SUMMARY DATA'!A:A=$A2131,'SUMMARY DATA'!C:C=$B2131)),
  IF(
    OR(
      ISNUMBER(SEARCH(""CDM CASH DEPOSIT"",$C2131)),
      ISNUMBER(SEARCH(""CASH DEPOSIT"",$C2131)),
      COUNTIF('SUMMARY D"&amp;"ATA'!D:D,$C2131)&lt;&gt;1
    ),
    """",
    IFERROR(TEXTJOIN(CHAR(10),TRUE,FILTER('SUMMARY DATA'!G:G,'SUMMARY DATA'!D:D=$C2131)),"""")
  )
)"),"")</f>
        <v/>
      </c>
      <c r="H2131" s="6" t="str">
        <f>IFERROR(__xludf.DUMMYFUNCTION("IFERROR(
  TEXTJOIN(CHAR(10),TRUE,FILTER('SUMMARY DATA'!H:H,'SUMMARY DATA'!A:A=$A2131,'SUMMARY DATA'!C:C=$B2131)),
  IF(
    OR(
      ISNUMBER(SEARCH(""CDM CASH DEPOSIT"",$C2131)),
      ISNUMBER(SEARCH(""CASH DEPOSIT"",$C2131)),
      COUNTIF('SUMMARY D"&amp;"ATA'!D:D,$C2131)&lt;&gt;1
    ),
    """",
    IFERROR(TEXTJOIN(CHAR(10),TRUE,FILTER('SUMMARY DATA'!H:H,'SUMMARY DATA'!D:D=$C2131)),"""")
  )
)"),"")</f>
        <v/>
      </c>
      <c r="I2131" s="6" t="str">
        <f>IFERROR(__xludf.DUMMYFUNCTION("IF(H2131="""","""",
SUM(ARRAYFORMULA(VALUE(SPLIT(H2131,CHAR(10)))))
)"),"")</f>
        <v/>
      </c>
      <c r="J2131" s="2" t="str">
        <f>IFERROR(__xludf.DUMMYFUNCTION("IFERROR(
  TEXTJOIN(CHAR(10),TRUE,FILTER('SUMMARY DATA'!I:I,'SUMMARY DATA'!A:A=$A2131,'SUMMARY DATA'!C:C=$B2131)),
  IF(
    OR(
      ISNUMBER(SEARCH(""CDM CASH DEPOSIT"",$C2131)),
      ISNUMBER(SEARCH(""CASH DEPOSIT"",$C2131)),
      COUNTIF('SUMMARY D"&amp;"ATA'!D:D,$C2131)&lt;&gt;1
    ),
    """",
    IFERROR(TEXTJOIN(CHAR(10),TRUE,FILTER('SUMMARY DATA'!I:I,'SUMMARY DATA'!D:D=$C2131)),"""")
  )
)"),"")</f>
        <v/>
      </c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</row>
    <row r="2132" ht="15.75" customHeight="1" spans="1:27">
      <c r="A2132" s="2"/>
      <c r="B2132" s="2"/>
      <c r="C2132" s="2"/>
      <c r="D2132" s="6"/>
      <c r="E2132" s="4" t="str">
        <f>IFERROR(__xludf.DUMMYFUNCTION("IFERROR(
  TEXTJOIN(CHAR(10),TRUE,FILTER('SUMMARY DATA'!E:E,'SUMMARY DATA'!A:A=$A2132,'SUMMARY DATA'!C:C=$B2132)),
  IF(
    OR(
      ISNUMBER(SEARCH(""CDM CASH DEPOSIT"",$C2132)),
      ISNUMBER(SEARCH(""CASH DEPOSIT"",$C2132)),
      COUNTIF('SUMMARY D"&amp;"ATA'!D:D,$C2132)&lt;&gt;1
    ),
    """",
    IFERROR(TEXTJOIN(CHAR(10),TRUE,FILTER('SUMMARY DATA'!E:E,'SUMMARY DATA'!D:D=$C2132)),"""")
  )
)"),"")</f>
        <v/>
      </c>
      <c r="F2132" s="2" t="str">
        <f>IFERROR(__xludf.DUMMYFUNCTION("IFERROR(
  TEXTJOIN(CHAR(10),TRUE,FILTER('SUMMARY DATA'!F:F,'SUMMARY DATA'!A:A=$A2132,'SUMMARY DATA'!C:C=$B2132)),
  IF(
    OR(
      ISNUMBER(SEARCH(""CDM CASH DEPOSIT"",$C2132)),
      ISNUMBER(SEARCH(""CASH DEPOSIT"",$C2132)),
      COUNTIF('SUMMARY D"&amp;"ATA'!D:D,$C2132)&lt;&gt;1
    ),
    """",
    IFERROR(TEXTJOIN(CHAR(10),TRUE,FILTER('SUMMARY DATA'!F:F,'SUMMARY DATA'!D:D=$C2132)),"""")
  )
)"),"")</f>
        <v/>
      </c>
      <c r="G2132" s="2" t="str">
        <f>IFERROR(__xludf.DUMMYFUNCTION("IFERROR(
  TEXTJOIN(CHAR(10),TRUE,FILTER('SUMMARY DATA'!G:G,'SUMMARY DATA'!A:A=$A2132,'SUMMARY DATA'!C:C=$B2132)),
  IF(
    OR(
      ISNUMBER(SEARCH(""CDM CASH DEPOSIT"",$C2132)),
      ISNUMBER(SEARCH(""CASH DEPOSIT"",$C2132)),
      COUNTIF('SUMMARY D"&amp;"ATA'!D:D,$C2132)&lt;&gt;1
    ),
    """",
    IFERROR(TEXTJOIN(CHAR(10),TRUE,FILTER('SUMMARY DATA'!G:G,'SUMMARY DATA'!D:D=$C2132)),"""")
  )
)"),"")</f>
        <v/>
      </c>
      <c r="H2132" s="6" t="str">
        <f>IFERROR(__xludf.DUMMYFUNCTION("IFERROR(
  TEXTJOIN(CHAR(10),TRUE,FILTER('SUMMARY DATA'!H:H,'SUMMARY DATA'!A:A=$A2132,'SUMMARY DATA'!C:C=$B2132)),
  IF(
    OR(
      ISNUMBER(SEARCH(""CDM CASH DEPOSIT"",$C2132)),
      ISNUMBER(SEARCH(""CASH DEPOSIT"",$C2132)),
      COUNTIF('SUMMARY D"&amp;"ATA'!D:D,$C2132)&lt;&gt;1
    ),
    """",
    IFERROR(TEXTJOIN(CHAR(10),TRUE,FILTER('SUMMARY DATA'!H:H,'SUMMARY DATA'!D:D=$C2132)),"""")
  )
)"),"")</f>
        <v/>
      </c>
      <c r="I2132" s="6" t="str">
        <f>IFERROR(__xludf.DUMMYFUNCTION("IF(H2132="""","""",
SUM(ARRAYFORMULA(VALUE(SPLIT(H2132,CHAR(10)))))
)"),"")</f>
        <v/>
      </c>
      <c r="J2132" s="2" t="str">
        <f>IFERROR(__xludf.DUMMYFUNCTION("IFERROR(
  TEXTJOIN(CHAR(10),TRUE,FILTER('SUMMARY DATA'!I:I,'SUMMARY DATA'!A:A=$A2132,'SUMMARY DATA'!C:C=$B2132)),
  IF(
    OR(
      ISNUMBER(SEARCH(""CDM CASH DEPOSIT"",$C2132)),
      ISNUMBER(SEARCH(""CASH DEPOSIT"",$C2132)),
      COUNTIF('SUMMARY D"&amp;"ATA'!D:D,$C2132)&lt;&gt;1
    ),
    """",
    IFERROR(TEXTJOIN(CHAR(10),TRUE,FILTER('SUMMARY DATA'!I:I,'SUMMARY DATA'!D:D=$C2132)),"""")
  )
)"),"")</f>
        <v/>
      </c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</row>
    <row r="2133" ht="15.75" customHeight="1" spans="1:27">
      <c r="A2133" s="2"/>
      <c r="B2133" s="2"/>
      <c r="C2133" s="2"/>
      <c r="D2133" s="6"/>
      <c r="E2133" s="4" t="str">
        <f>IFERROR(__xludf.DUMMYFUNCTION("IFERROR(
  TEXTJOIN(CHAR(10),TRUE,FILTER('SUMMARY DATA'!E:E,'SUMMARY DATA'!A:A=$A2133,'SUMMARY DATA'!C:C=$B2133)),
  IF(
    OR(
      ISNUMBER(SEARCH(""CDM CASH DEPOSIT"",$C2133)),
      ISNUMBER(SEARCH(""CASH DEPOSIT"",$C2133)),
      COUNTIF('SUMMARY D"&amp;"ATA'!D:D,$C2133)&lt;&gt;1
    ),
    """",
    IFERROR(TEXTJOIN(CHAR(10),TRUE,FILTER('SUMMARY DATA'!E:E,'SUMMARY DATA'!D:D=$C2133)),"""")
  )
)"),"")</f>
        <v/>
      </c>
      <c r="F2133" s="2" t="str">
        <f>IFERROR(__xludf.DUMMYFUNCTION("IFERROR(
  TEXTJOIN(CHAR(10),TRUE,FILTER('SUMMARY DATA'!F:F,'SUMMARY DATA'!A:A=$A2133,'SUMMARY DATA'!C:C=$B2133)),
  IF(
    OR(
      ISNUMBER(SEARCH(""CDM CASH DEPOSIT"",$C2133)),
      ISNUMBER(SEARCH(""CASH DEPOSIT"",$C2133)),
      COUNTIF('SUMMARY D"&amp;"ATA'!D:D,$C2133)&lt;&gt;1
    ),
    """",
    IFERROR(TEXTJOIN(CHAR(10),TRUE,FILTER('SUMMARY DATA'!F:F,'SUMMARY DATA'!D:D=$C2133)),"""")
  )
)"),"")</f>
        <v/>
      </c>
      <c r="G2133" s="2" t="str">
        <f>IFERROR(__xludf.DUMMYFUNCTION("IFERROR(
  TEXTJOIN(CHAR(10),TRUE,FILTER('SUMMARY DATA'!G:G,'SUMMARY DATA'!A:A=$A2133,'SUMMARY DATA'!C:C=$B2133)),
  IF(
    OR(
      ISNUMBER(SEARCH(""CDM CASH DEPOSIT"",$C2133)),
      ISNUMBER(SEARCH(""CASH DEPOSIT"",$C2133)),
      COUNTIF('SUMMARY D"&amp;"ATA'!D:D,$C2133)&lt;&gt;1
    ),
    """",
    IFERROR(TEXTJOIN(CHAR(10),TRUE,FILTER('SUMMARY DATA'!G:G,'SUMMARY DATA'!D:D=$C2133)),"""")
  )
)"),"")</f>
        <v/>
      </c>
      <c r="H2133" s="6" t="str">
        <f>IFERROR(__xludf.DUMMYFUNCTION("IFERROR(
  TEXTJOIN(CHAR(10),TRUE,FILTER('SUMMARY DATA'!H:H,'SUMMARY DATA'!A:A=$A2133,'SUMMARY DATA'!C:C=$B2133)),
  IF(
    OR(
      ISNUMBER(SEARCH(""CDM CASH DEPOSIT"",$C2133)),
      ISNUMBER(SEARCH(""CASH DEPOSIT"",$C2133)),
      COUNTIF('SUMMARY D"&amp;"ATA'!D:D,$C2133)&lt;&gt;1
    ),
    """",
    IFERROR(TEXTJOIN(CHAR(10),TRUE,FILTER('SUMMARY DATA'!H:H,'SUMMARY DATA'!D:D=$C2133)),"""")
  )
)"),"")</f>
        <v/>
      </c>
      <c r="I2133" s="6" t="str">
        <f>IFERROR(__xludf.DUMMYFUNCTION("IF(H2133="""","""",
SUM(ARRAYFORMULA(VALUE(SPLIT(H2133,CHAR(10)))))
)"),"")</f>
        <v/>
      </c>
      <c r="J2133" s="2" t="str">
        <f>IFERROR(__xludf.DUMMYFUNCTION("IFERROR(
  TEXTJOIN(CHAR(10),TRUE,FILTER('SUMMARY DATA'!I:I,'SUMMARY DATA'!A:A=$A2133,'SUMMARY DATA'!C:C=$B2133)),
  IF(
    OR(
      ISNUMBER(SEARCH(""CDM CASH DEPOSIT"",$C2133)),
      ISNUMBER(SEARCH(""CASH DEPOSIT"",$C2133)),
      COUNTIF('SUMMARY D"&amp;"ATA'!D:D,$C2133)&lt;&gt;1
    ),
    """",
    IFERROR(TEXTJOIN(CHAR(10),TRUE,FILTER('SUMMARY DATA'!I:I,'SUMMARY DATA'!D:D=$C2133)),"""")
  )
)"),"")</f>
        <v/>
      </c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</row>
    <row r="2134" ht="15.75" customHeight="1" spans="1:27">
      <c r="A2134" s="2"/>
      <c r="B2134" s="2"/>
      <c r="C2134" s="2"/>
      <c r="D2134" s="6"/>
      <c r="E2134" s="4" t="str">
        <f>IFERROR(__xludf.DUMMYFUNCTION("IFERROR(
  TEXTJOIN(CHAR(10),TRUE,FILTER('SUMMARY DATA'!E:E,'SUMMARY DATA'!A:A=$A2134,'SUMMARY DATA'!C:C=$B2134)),
  IF(
    OR(
      ISNUMBER(SEARCH(""CDM CASH DEPOSIT"",$C2134)),
      ISNUMBER(SEARCH(""CASH DEPOSIT"",$C2134)),
      COUNTIF('SUMMARY D"&amp;"ATA'!D:D,$C2134)&lt;&gt;1
    ),
    """",
    IFERROR(TEXTJOIN(CHAR(10),TRUE,FILTER('SUMMARY DATA'!E:E,'SUMMARY DATA'!D:D=$C2134)),"""")
  )
)"),"")</f>
        <v/>
      </c>
      <c r="F2134" s="2" t="str">
        <f>IFERROR(__xludf.DUMMYFUNCTION("IFERROR(
  TEXTJOIN(CHAR(10),TRUE,FILTER('SUMMARY DATA'!F:F,'SUMMARY DATA'!A:A=$A2134,'SUMMARY DATA'!C:C=$B2134)),
  IF(
    OR(
      ISNUMBER(SEARCH(""CDM CASH DEPOSIT"",$C2134)),
      ISNUMBER(SEARCH(""CASH DEPOSIT"",$C2134)),
      COUNTIF('SUMMARY D"&amp;"ATA'!D:D,$C2134)&lt;&gt;1
    ),
    """",
    IFERROR(TEXTJOIN(CHAR(10),TRUE,FILTER('SUMMARY DATA'!F:F,'SUMMARY DATA'!D:D=$C2134)),"""")
  )
)"),"")</f>
        <v/>
      </c>
      <c r="G2134" s="2" t="str">
        <f>IFERROR(__xludf.DUMMYFUNCTION("IFERROR(
  TEXTJOIN(CHAR(10),TRUE,FILTER('SUMMARY DATA'!G:G,'SUMMARY DATA'!A:A=$A2134,'SUMMARY DATA'!C:C=$B2134)),
  IF(
    OR(
      ISNUMBER(SEARCH(""CDM CASH DEPOSIT"",$C2134)),
      ISNUMBER(SEARCH(""CASH DEPOSIT"",$C2134)),
      COUNTIF('SUMMARY D"&amp;"ATA'!D:D,$C2134)&lt;&gt;1
    ),
    """",
    IFERROR(TEXTJOIN(CHAR(10),TRUE,FILTER('SUMMARY DATA'!G:G,'SUMMARY DATA'!D:D=$C2134)),"""")
  )
)"),"")</f>
        <v/>
      </c>
      <c r="H2134" s="6" t="str">
        <f>IFERROR(__xludf.DUMMYFUNCTION("IFERROR(
  TEXTJOIN(CHAR(10),TRUE,FILTER('SUMMARY DATA'!H:H,'SUMMARY DATA'!A:A=$A2134,'SUMMARY DATA'!C:C=$B2134)),
  IF(
    OR(
      ISNUMBER(SEARCH(""CDM CASH DEPOSIT"",$C2134)),
      ISNUMBER(SEARCH(""CASH DEPOSIT"",$C2134)),
      COUNTIF('SUMMARY D"&amp;"ATA'!D:D,$C2134)&lt;&gt;1
    ),
    """",
    IFERROR(TEXTJOIN(CHAR(10),TRUE,FILTER('SUMMARY DATA'!H:H,'SUMMARY DATA'!D:D=$C2134)),"""")
  )
)"),"")</f>
        <v/>
      </c>
      <c r="I2134" s="6" t="str">
        <f>IFERROR(__xludf.DUMMYFUNCTION("IF(H2134="""","""",
SUM(ARRAYFORMULA(VALUE(SPLIT(H2134,CHAR(10)))))
)"),"")</f>
        <v/>
      </c>
      <c r="J2134" s="2" t="str">
        <f>IFERROR(__xludf.DUMMYFUNCTION("IFERROR(
  TEXTJOIN(CHAR(10),TRUE,FILTER('SUMMARY DATA'!I:I,'SUMMARY DATA'!A:A=$A2134,'SUMMARY DATA'!C:C=$B2134)),
  IF(
    OR(
      ISNUMBER(SEARCH(""CDM CASH DEPOSIT"",$C2134)),
      ISNUMBER(SEARCH(""CASH DEPOSIT"",$C2134)),
      COUNTIF('SUMMARY D"&amp;"ATA'!D:D,$C2134)&lt;&gt;1
    ),
    """",
    IFERROR(TEXTJOIN(CHAR(10),TRUE,FILTER('SUMMARY DATA'!I:I,'SUMMARY DATA'!D:D=$C2134)),"""")
  )
)"),"")</f>
        <v/>
      </c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</row>
    <row r="2135" ht="15.75" customHeight="1" spans="1:27">
      <c r="A2135" s="2"/>
      <c r="B2135" s="2"/>
      <c r="C2135" s="2"/>
      <c r="D2135" s="6"/>
      <c r="E2135" s="4" t="str">
        <f>IFERROR(__xludf.DUMMYFUNCTION("IFERROR(
  TEXTJOIN(CHAR(10),TRUE,FILTER('SUMMARY DATA'!E:E,'SUMMARY DATA'!A:A=$A2135,'SUMMARY DATA'!C:C=$B2135)),
  IF(
    OR(
      ISNUMBER(SEARCH(""CDM CASH DEPOSIT"",$C2135)),
      ISNUMBER(SEARCH(""CASH DEPOSIT"",$C2135)),
      COUNTIF('SUMMARY D"&amp;"ATA'!D:D,$C2135)&lt;&gt;1
    ),
    """",
    IFERROR(TEXTJOIN(CHAR(10),TRUE,FILTER('SUMMARY DATA'!E:E,'SUMMARY DATA'!D:D=$C2135)),"""")
  )
)"),"")</f>
        <v/>
      </c>
      <c r="F2135" s="2" t="str">
        <f>IFERROR(__xludf.DUMMYFUNCTION("IFERROR(
  TEXTJOIN(CHAR(10),TRUE,FILTER('SUMMARY DATA'!F:F,'SUMMARY DATA'!A:A=$A2135,'SUMMARY DATA'!C:C=$B2135)),
  IF(
    OR(
      ISNUMBER(SEARCH(""CDM CASH DEPOSIT"",$C2135)),
      ISNUMBER(SEARCH(""CASH DEPOSIT"",$C2135)),
      COUNTIF('SUMMARY D"&amp;"ATA'!D:D,$C2135)&lt;&gt;1
    ),
    """",
    IFERROR(TEXTJOIN(CHAR(10),TRUE,FILTER('SUMMARY DATA'!F:F,'SUMMARY DATA'!D:D=$C2135)),"""")
  )
)"),"")</f>
        <v/>
      </c>
      <c r="G2135" s="2" t="str">
        <f>IFERROR(__xludf.DUMMYFUNCTION("IFERROR(
  TEXTJOIN(CHAR(10),TRUE,FILTER('SUMMARY DATA'!G:G,'SUMMARY DATA'!A:A=$A2135,'SUMMARY DATA'!C:C=$B2135)),
  IF(
    OR(
      ISNUMBER(SEARCH(""CDM CASH DEPOSIT"",$C2135)),
      ISNUMBER(SEARCH(""CASH DEPOSIT"",$C2135)),
      COUNTIF('SUMMARY D"&amp;"ATA'!D:D,$C2135)&lt;&gt;1
    ),
    """",
    IFERROR(TEXTJOIN(CHAR(10),TRUE,FILTER('SUMMARY DATA'!G:G,'SUMMARY DATA'!D:D=$C2135)),"""")
  )
)"),"")</f>
        <v/>
      </c>
      <c r="H2135" s="6" t="str">
        <f>IFERROR(__xludf.DUMMYFUNCTION("IFERROR(
  TEXTJOIN(CHAR(10),TRUE,FILTER('SUMMARY DATA'!H:H,'SUMMARY DATA'!A:A=$A2135,'SUMMARY DATA'!C:C=$B2135)),
  IF(
    OR(
      ISNUMBER(SEARCH(""CDM CASH DEPOSIT"",$C2135)),
      ISNUMBER(SEARCH(""CASH DEPOSIT"",$C2135)),
      COUNTIF('SUMMARY D"&amp;"ATA'!D:D,$C2135)&lt;&gt;1
    ),
    """",
    IFERROR(TEXTJOIN(CHAR(10),TRUE,FILTER('SUMMARY DATA'!H:H,'SUMMARY DATA'!D:D=$C2135)),"""")
  )
)"),"")</f>
        <v/>
      </c>
      <c r="I2135" s="6" t="str">
        <f>IFERROR(__xludf.DUMMYFUNCTION("IF(H2135="""","""",
SUM(ARRAYFORMULA(VALUE(SPLIT(H2135,CHAR(10)))))
)"),"")</f>
        <v/>
      </c>
      <c r="J2135" s="2" t="str">
        <f>IFERROR(__xludf.DUMMYFUNCTION("IFERROR(
  TEXTJOIN(CHAR(10),TRUE,FILTER('SUMMARY DATA'!I:I,'SUMMARY DATA'!A:A=$A2135,'SUMMARY DATA'!C:C=$B2135)),
  IF(
    OR(
      ISNUMBER(SEARCH(""CDM CASH DEPOSIT"",$C2135)),
      ISNUMBER(SEARCH(""CASH DEPOSIT"",$C2135)),
      COUNTIF('SUMMARY D"&amp;"ATA'!D:D,$C2135)&lt;&gt;1
    ),
    """",
    IFERROR(TEXTJOIN(CHAR(10),TRUE,FILTER('SUMMARY DATA'!I:I,'SUMMARY DATA'!D:D=$C2135)),"""")
  )
)"),"")</f>
        <v/>
      </c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</row>
    <row r="2136" ht="15.75" customHeight="1" spans="1:27">
      <c r="A2136" s="2"/>
      <c r="B2136" s="2"/>
      <c r="C2136" s="2"/>
      <c r="D2136" s="6"/>
      <c r="E2136" s="4" t="str">
        <f>IFERROR(__xludf.DUMMYFUNCTION("IFERROR(
  TEXTJOIN(CHAR(10),TRUE,FILTER('SUMMARY DATA'!E:E,'SUMMARY DATA'!A:A=$A2136,'SUMMARY DATA'!C:C=$B2136)),
  IF(
    OR(
      ISNUMBER(SEARCH(""CDM CASH DEPOSIT"",$C2136)),
      ISNUMBER(SEARCH(""CASH DEPOSIT"",$C2136)),
      COUNTIF('SUMMARY D"&amp;"ATA'!D:D,$C2136)&lt;&gt;1
    ),
    """",
    IFERROR(TEXTJOIN(CHAR(10),TRUE,FILTER('SUMMARY DATA'!E:E,'SUMMARY DATA'!D:D=$C2136)),"""")
  )
)"),"")</f>
        <v/>
      </c>
      <c r="F2136" s="2" t="str">
        <f>IFERROR(__xludf.DUMMYFUNCTION("IFERROR(
  TEXTJOIN(CHAR(10),TRUE,FILTER('SUMMARY DATA'!F:F,'SUMMARY DATA'!A:A=$A2136,'SUMMARY DATA'!C:C=$B2136)),
  IF(
    OR(
      ISNUMBER(SEARCH(""CDM CASH DEPOSIT"",$C2136)),
      ISNUMBER(SEARCH(""CASH DEPOSIT"",$C2136)),
      COUNTIF('SUMMARY D"&amp;"ATA'!D:D,$C2136)&lt;&gt;1
    ),
    """",
    IFERROR(TEXTJOIN(CHAR(10),TRUE,FILTER('SUMMARY DATA'!F:F,'SUMMARY DATA'!D:D=$C2136)),"""")
  )
)"),"")</f>
        <v/>
      </c>
      <c r="G2136" s="2" t="str">
        <f>IFERROR(__xludf.DUMMYFUNCTION("IFERROR(
  TEXTJOIN(CHAR(10),TRUE,FILTER('SUMMARY DATA'!G:G,'SUMMARY DATA'!A:A=$A2136,'SUMMARY DATA'!C:C=$B2136)),
  IF(
    OR(
      ISNUMBER(SEARCH(""CDM CASH DEPOSIT"",$C2136)),
      ISNUMBER(SEARCH(""CASH DEPOSIT"",$C2136)),
      COUNTIF('SUMMARY D"&amp;"ATA'!D:D,$C2136)&lt;&gt;1
    ),
    """",
    IFERROR(TEXTJOIN(CHAR(10),TRUE,FILTER('SUMMARY DATA'!G:G,'SUMMARY DATA'!D:D=$C2136)),"""")
  )
)"),"")</f>
        <v/>
      </c>
      <c r="H2136" s="6" t="str">
        <f>IFERROR(__xludf.DUMMYFUNCTION("IFERROR(
  TEXTJOIN(CHAR(10),TRUE,FILTER('SUMMARY DATA'!H:H,'SUMMARY DATA'!A:A=$A2136,'SUMMARY DATA'!C:C=$B2136)),
  IF(
    OR(
      ISNUMBER(SEARCH(""CDM CASH DEPOSIT"",$C2136)),
      ISNUMBER(SEARCH(""CASH DEPOSIT"",$C2136)),
      COUNTIF('SUMMARY D"&amp;"ATA'!D:D,$C2136)&lt;&gt;1
    ),
    """",
    IFERROR(TEXTJOIN(CHAR(10),TRUE,FILTER('SUMMARY DATA'!H:H,'SUMMARY DATA'!D:D=$C2136)),"""")
  )
)"),"")</f>
        <v/>
      </c>
      <c r="I2136" s="6" t="str">
        <f>IFERROR(__xludf.DUMMYFUNCTION("IF(H2136="""","""",
SUM(ARRAYFORMULA(VALUE(SPLIT(H2136,CHAR(10)))))
)"),"")</f>
        <v/>
      </c>
      <c r="J2136" s="2" t="str">
        <f>IFERROR(__xludf.DUMMYFUNCTION("IFERROR(
  TEXTJOIN(CHAR(10),TRUE,FILTER('SUMMARY DATA'!I:I,'SUMMARY DATA'!A:A=$A2136,'SUMMARY DATA'!C:C=$B2136)),
  IF(
    OR(
      ISNUMBER(SEARCH(""CDM CASH DEPOSIT"",$C2136)),
      ISNUMBER(SEARCH(""CASH DEPOSIT"",$C2136)),
      COUNTIF('SUMMARY D"&amp;"ATA'!D:D,$C2136)&lt;&gt;1
    ),
    """",
    IFERROR(TEXTJOIN(CHAR(10),TRUE,FILTER('SUMMARY DATA'!I:I,'SUMMARY DATA'!D:D=$C2136)),"""")
  )
)"),"")</f>
        <v/>
      </c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</row>
    <row r="2137" ht="15.75" customHeight="1" spans="1:27">
      <c r="A2137" s="2"/>
      <c r="B2137" s="2"/>
      <c r="C2137" s="2"/>
      <c r="D2137" s="6"/>
      <c r="E2137" s="4" t="str">
        <f>IFERROR(__xludf.DUMMYFUNCTION("IFERROR(
  TEXTJOIN(CHAR(10),TRUE,FILTER('SUMMARY DATA'!E:E,'SUMMARY DATA'!A:A=$A2137,'SUMMARY DATA'!C:C=$B2137)),
  IF(
    OR(
      ISNUMBER(SEARCH(""CDM CASH DEPOSIT"",$C2137)),
      ISNUMBER(SEARCH(""CASH DEPOSIT"",$C2137)),
      COUNTIF('SUMMARY D"&amp;"ATA'!D:D,$C2137)&lt;&gt;1
    ),
    """",
    IFERROR(TEXTJOIN(CHAR(10),TRUE,FILTER('SUMMARY DATA'!E:E,'SUMMARY DATA'!D:D=$C2137)),"""")
  )
)"),"")</f>
        <v/>
      </c>
      <c r="F2137" s="2" t="str">
        <f>IFERROR(__xludf.DUMMYFUNCTION("IFERROR(
  TEXTJOIN(CHAR(10),TRUE,FILTER('SUMMARY DATA'!F:F,'SUMMARY DATA'!A:A=$A2137,'SUMMARY DATA'!C:C=$B2137)),
  IF(
    OR(
      ISNUMBER(SEARCH(""CDM CASH DEPOSIT"",$C2137)),
      ISNUMBER(SEARCH(""CASH DEPOSIT"",$C2137)),
      COUNTIF('SUMMARY D"&amp;"ATA'!D:D,$C2137)&lt;&gt;1
    ),
    """",
    IFERROR(TEXTJOIN(CHAR(10),TRUE,FILTER('SUMMARY DATA'!F:F,'SUMMARY DATA'!D:D=$C2137)),"""")
  )
)"),"")</f>
        <v/>
      </c>
      <c r="G2137" s="2" t="str">
        <f>IFERROR(__xludf.DUMMYFUNCTION("IFERROR(
  TEXTJOIN(CHAR(10),TRUE,FILTER('SUMMARY DATA'!G:G,'SUMMARY DATA'!A:A=$A2137,'SUMMARY DATA'!C:C=$B2137)),
  IF(
    OR(
      ISNUMBER(SEARCH(""CDM CASH DEPOSIT"",$C2137)),
      ISNUMBER(SEARCH(""CASH DEPOSIT"",$C2137)),
      COUNTIF('SUMMARY D"&amp;"ATA'!D:D,$C2137)&lt;&gt;1
    ),
    """",
    IFERROR(TEXTJOIN(CHAR(10),TRUE,FILTER('SUMMARY DATA'!G:G,'SUMMARY DATA'!D:D=$C2137)),"""")
  )
)"),"")</f>
        <v/>
      </c>
      <c r="H2137" s="6" t="str">
        <f>IFERROR(__xludf.DUMMYFUNCTION("IFERROR(
  TEXTJOIN(CHAR(10),TRUE,FILTER('SUMMARY DATA'!H:H,'SUMMARY DATA'!A:A=$A2137,'SUMMARY DATA'!C:C=$B2137)),
  IF(
    OR(
      ISNUMBER(SEARCH(""CDM CASH DEPOSIT"",$C2137)),
      ISNUMBER(SEARCH(""CASH DEPOSIT"",$C2137)),
      COUNTIF('SUMMARY D"&amp;"ATA'!D:D,$C2137)&lt;&gt;1
    ),
    """",
    IFERROR(TEXTJOIN(CHAR(10),TRUE,FILTER('SUMMARY DATA'!H:H,'SUMMARY DATA'!D:D=$C2137)),"""")
  )
)"),"")</f>
        <v/>
      </c>
      <c r="I2137" s="6" t="str">
        <f>IFERROR(__xludf.DUMMYFUNCTION("IF(H2137="""","""",
SUM(ARRAYFORMULA(VALUE(SPLIT(H2137,CHAR(10)))))
)"),"")</f>
        <v/>
      </c>
      <c r="J2137" s="2" t="str">
        <f>IFERROR(__xludf.DUMMYFUNCTION("IFERROR(
  TEXTJOIN(CHAR(10),TRUE,FILTER('SUMMARY DATA'!I:I,'SUMMARY DATA'!A:A=$A2137,'SUMMARY DATA'!C:C=$B2137)),
  IF(
    OR(
      ISNUMBER(SEARCH(""CDM CASH DEPOSIT"",$C2137)),
      ISNUMBER(SEARCH(""CASH DEPOSIT"",$C2137)),
      COUNTIF('SUMMARY D"&amp;"ATA'!D:D,$C2137)&lt;&gt;1
    ),
    """",
    IFERROR(TEXTJOIN(CHAR(10),TRUE,FILTER('SUMMARY DATA'!I:I,'SUMMARY DATA'!D:D=$C2137)),"""")
  )
)"),"")</f>
        <v/>
      </c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</row>
    <row r="2138" ht="15.75" customHeight="1" spans="1:27">
      <c r="A2138" s="2"/>
      <c r="B2138" s="2"/>
      <c r="C2138" s="2"/>
      <c r="D2138" s="6"/>
      <c r="E2138" s="4" t="str">
        <f>IFERROR(__xludf.DUMMYFUNCTION("IFERROR(
  TEXTJOIN(CHAR(10),TRUE,FILTER('SUMMARY DATA'!E:E,'SUMMARY DATA'!A:A=$A2138,'SUMMARY DATA'!C:C=$B2138)),
  IF(
    OR(
      ISNUMBER(SEARCH(""CDM CASH DEPOSIT"",$C2138)),
      ISNUMBER(SEARCH(""CASH DEPOSIT"",$C2138)),
      COUNTIF('SUMMARY D"&amp;"ATA'!D:D,$C2138)&lt;&gt;1
    ),
    """",
    IFERROR(TEXTJOIN(CHAR(10),TRUE,FILTER('SUMMARY DATA'!E:E,'SUMMARY DATA'!D:D=$C2138)),"""")
  )
)"),"")</f>
        <v/>
      </c>
      <c r="F2138" s="2" t="str">
        <f>IFERROR(__xludf.DUMMYFUNCTION("IFERROR(
  TEXTJOIN(CHAR(10),TRUE,FILTER('SUMMARY DATA'!F:F,'SUMMARY DATA'!A:A=$A2138,'SUMMARY DATA'!C:C=$B2138)),
  IF(
    OR(
      ISNUMBER(SEARCH(""CDM CASH DEPOSIT"",$C2138)),
      ISNUMBER(SEARCH(""CASH DEPOSIT"",$C2138)),
      COUNTIF('SUMMARY D"&amp;"ATA'!D:D,$C2138)&lt;&gt;1
    ),
    """",
    IFERROR(TEXTJOIN(CHAR(10),TRUE,FILTER('SUMMARY DATA'!F:F,'SUMMARY DATA'!D:D=$C2138)),"""")
  )
)"),"")</f>
        <v/>
      </c>
      <c r="G2138" s="2" t="str">
        <f>IFERROR(__xludf.DUMMYFUNCTION("IFERROR(
  TEXTJOIN(CHAR(10),TRUE,FILTER('SUMMARY DATA'!G:G,'SUMMARY DATA'!A:A=$A2138,'SUMMARY DATA'!C:C=$B2138)),
  IF(
    OR(
      ISNUMBER(SEARCH(""CDM CASH DEPOSIT"",$C2138)),
      ISNUMBER(SEARCH(""CASH DEPOSIT"",$C2138)),
      COUNTIF('SUMMARY D"&amp;"ATA'!D:D,$C2138)&lt;&gt;1
    ),
    """",
    IFERROR(TEXTJOIN(CHAR(10),TRUE,FILTER('SUMMARY DATA'!G:G,'SUMMARY DATA'!D:D=$C2138)),"""")
  )
)"),"")</f>
        <v/>
      </c>
      <c r="H2138" s="6" t="str">
        <f>IFERROR(__xludf.DUMMYFUNCTION("IFERROR(
  TEXTJOIN(CHAR(10),TRUE,FILTER('SUMMARY DATA'!H:H,'SUMMARY DATA'!A:A=$A2138,'SUMMARY DATA'!C:C=$B2138)),
  IF(
    OR(
      ISNUMBER(SEARCH(""CDM CASH DEPOSIT"",$C2138)),
      ISNUMBER(SEARCH(""CASH DEPOSIT"",$C2138)),
      COUNTIF('SUMMARY D"&amp;"ATA'!D:D,$C2138)&lt;&gt;1
    ),
    """",
    IFERROR(TEXTJOIN(CHAR(10),TRUE,FILTER('SUMMARY DATA'!H:H,'SUMMARY DATA'!D:D=$C2138)),"""")
  )
)"),"")</f>
        <v/>
      </c>
      <c r="I2138" s="6" t="str">
        <f>IFERROR(__xludf.DUMMYFUNCTION("IF(H2138="""","""",
SUM(ARRAYFORMULA(VALUE(SPLIT(H2138,CHAR(10)))))
)"),"")</f>
        <v/>
      </c>
      <c r="J2138" s="2" t="str">
        <f>IFERROR(__xludf.DUMMYFUNCTION("IFERROR(
  TEXTJOIN(CHAR(10),TRUE,FILTER('SUMMARY DATA'!I:I,'SUMMARY DATA'!A:A=$A2138,'SUMMARY DATA'!C:C=$B2138)),
  IF(
    OR(
      ISNUMBER(SEARCH(""CDM CASH DEPOSIT"",$C2138)),
      ISNUMBER(SEARCH(""CASH DEPOSIT"",$C2138)),
      COUNTIF('SUMMARY D"&amp;"ATA'!D:D,$C2138)&lt;&gt;1
    ),
    """",
    IFERROR(TEXTJOIN(CHAR(10),TRUE,FILTER('SUMMARY DATA'!I:I,'SUMMARY DATA'!D:D=$C2138)),"""")
  )
)"),"")</f>
        <v/>
      </c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</row>
    <row r="2139" ht="15.75" customHeight="1" spans="1:27">
      <c r="A2139" s="2"/>
      <c r="B2139" s="2"/>
      <c r="C2139" s="2"/>
      <c r="D2139" s="6"/>
      <c r="E2139" s="4" t="str">
        <f>IFERROR(__xludf.DUMMYFUNCTION("IFERROR(
  TEXTJOIN(CHAR(10),TRUE,FILTER('SUMMARY DATA'!E:E,'SUMMARY DATA'!A:A=$A2139,'SUMMARY DATA'!C:C=$B2139)),
  IF(
    OR(
      ISNUMBER(SEARCH(""CDM CASH DEPOSIT"",$C2139)),
      ISNUMBER(SEARCH(""CASH DEPOSIT"",$C2139)),
      COUNTIF('SUMMARY D"&amp;"ATA'!D:D,$C2139)&lt;&gt;1
    ),
    """",
    IFERROR(TEXTJOIN(CHAR(10),TRUE,FILTER('SUMMARY DATA'!E:E,'SUMMARY DATA'!D:D=$C2139)),"""")
  )
)"),"")</f>
        <v/>
      </c>
      <c r="F2139" s="2" t="str">
        <f>IFERROR(__xludf.DUMMYFUNCTION("IFERROR(
  TEXTJOIN(CHAR(10),TRUE,FILTER('SUMMARY DATA'!F:F,'SUMMARY DATA'!A:A=$A2139,'SUMMARY DATA'!C:C=$B2139)),
  IF(
    OR(
      ISNUMBER(SEARCH(""CDM CASH DEPOSIT"",$C2139)),
      ISNUMBER(SEARCH(""CASH DEPOSIT"",$C2139)),
      COUNTIF('SUMMARY D"&amp;"ATA'!D:D,$C2139)&lt;&gt;1
    ),
    """",
    IFERROR(TEXTJOIN(CHAR(10),TRUE,FILTER('SUMMARY DATA'!F:F,'SUMMARY DATA'!D:D=$C2139)),"""")
  )
)"),"")</f>
        <v/>
      </c>
      <c r="G2139" s="2" t="str">
        <f>IFERROR(__xludf.DUMMYFUNCTION("IFERROR(
  TEXTJOIN(CHAR(10),TRUE,FILTER('SUMMARY DATA'!G:G,'SUMMARY DATA'!A:A=$A2139,'SUMMARY DATA'!C:C=$B2139)),
  IF(
    OR(
      ISNUMBER(SEARCH(""CDM CASH DEPOSIT"",$C2139)),
      ISNUMBER(SEARCH(""CASH DEPOSIT"",$C2139)),
      COUNTIF('SUMMARY D"&amp;"ATA'!D:D,$C2139)&lt;&gt;1
    ),
    """",
    IFERROR(TEXTJOIN(CHAR(10),TRUE,FILTER('SUMMARY DATA'!G:G,'SUMMARY DATA'!D:D=$C2139)),"""")
  )
)"),"")</f>
        <v/>
      </c>
      <c r="H2139" s="6" t="str">
        <f>IFERROR(__xludf.DUMMYFUNCTION("IFERROR(
  TEXTJOIN(CHAR(10),TRUE,FILTER('SUMMARY DATA'!H:H,'SUMMARY DATA'!A:A=$A2139,'SUMMARY DATA'!C:C=$B2139)),
  IF(
    OR(
      ISNUMBER(SEARCH(""CDM CASH DEPOSIT"",$C2139)),
      ISNUMBER(SEARCH(""CASH DEPOSIT"",$C2139)),
      COUNTIF('SUMMARY D"&amp;"ATA'!D:D,$C2139)&lt;&gt;1
    ),
    """",
    IFERROR(TEXTJOIN(CHAR(10),TRUE,FILTER('SUMMARY DATA'!H:H,'SUMMARY DATA'!D:D=$C2139)),"""")
  )
)"),"")</f>
        <v/>
      </c>
      <c r="I2139" s="6" t="str">
        <f>IFERROR(__xludf.DUMMYFUNCTION("IF(H2139="""","""",
SUM(ARRAYFORMULA(VALUE(SPLIT(H2139,CHAR(10)))))
)"),"")</f>
        <v/>
      </c>
      <c r="J2139" s="2" t="str">
        <f>IFERROR(__xludf.DUMMYFUNCTION("IFERROR(
  TEXTJOIN(CHAR(10),TRUE,FILTER('SUMMARY DATA'!I:I,'SUMMARY DATA'!A:A=$A2139,'SUMMARY DATA'!C:C=$B2139)),
  IF(
    OR(
      ISNUMBER(SEARCH(""CDM CASH DEPOSIT"",$C2139)),
      ISNUMBER(SEARCH(""CASH DEPOSIT"",$C2139)),
      COUNTIF('SUMMARY D"&amp;"ATA'!D:D,$C2139)&lt;&gt;1
    ),
    """",
    IFERROR(TEXTJOIN(CHAR(10),TRUE,FILTER('SUMMARY DATA'!I:I,'SUMMARY DATA'!D:D=$C2139)),"""")
  )
)"),"")</f>
        <v/>
      </c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</row>
    <row r="2140" ht="15.75" customHeight="1" spans="1:27">
      <c r="A2140" s="2"/>
      <c r="B2140" s="2"/>
      <c r="C2140" s="2"/>
      <c r="D2140" s="6"/>
      <c r="E2140" s="4" t="str">
        <f>IFERROR(__xludf.DUMMYFUNCTION("IFERROR(
  TEXTJOIN(CHAR(10),TRUE,FILTER('SUMMARY DATA'!E:E,'SUMMARY DATA'!A:A=$A2140,'SUMMARY DATA'!C:C=$B2140)),
  IF(
    OR(
      ISNUMBER(SEARCH(""CDM CASH DEPOSIT"",$C2140)),
      ISNUMBER(SEARCH(""CASH DEPOSIT"",$C2140)),
      COUNTIF('SUMMARY D"&amp;"ATA'!D:D,$C2140)&lt;&gt;1
    ),
    """",
    IFERROR(TEXTJOIN(CHAR(10),TRUE,FILTER('SUMMARY DATA'!E:E,'SUMMARY DATA'!D:D=$C2140)),"""")
  )
)"),"")</f>
        <v/>
      </c>
      <c r="F2140" s="2" t="str">
        <f>IFERROR(__xludf.DUMMYFUNCTION("IFERROR(
  TEXTJOIN(CHAR(10),TRUE,FILTER('SUMMARY DATA'!F:F,'SUMMARY DATA'!A:A=$A2140,'SUMMARY DATA'!C:C=$B2140)),
  IF(
    OR(
      ISNUMBER(SEARCH(""CDM CASH DEPOSIT"",$C2140)),
      ISNUMBER(SEARCH(""CASH DEPOSIT"",$C2140)),
      COUNTIF('SUMMARY D"&amp;"ATA'!D:D,$C2140)&lt;&gt;1
    ),
    """",
    IFERROR(TEXTJOIN(CHAR(10),TRUE,FILTER('SUMMARY DATA'!F:F,'SUMMARY DATA'!D:D=$C2140)),"""")
  )
)"),"")</f>
        <v/>
      </c>
      <c r="G2140" s="2" t="str">
        <f>IFERROR(__xludf.DUMMYFUNCTION("IFERROR(
  TEXTJOIN(CHAR(10),TRUE,FILTER('SUMMARY DATA'!G:G,'SUMMARY DATA'!A:A=$A2140,'SUMMARY DATA'!C:C=$B2140)),
  IF(
    OR(
      ISNUMBER(SEARCH(""CDM CASH DEPOSIT"",$C2140)),
      ISNUMBER(SEARCH(""CASH DEPOSIT"",$C2140)),
      COUNTIF('SUMMARY D"&amp;"ATA'!D:D,$C2140)&lt;&gt;1
    ),
    """",
    IFERROR(TEXTJOIN(CHAR(10),TRUE,FILTER('SUMMARY DATA'!G:G,'SUMMARY DATA'!D:D=$C2140)),"""")
  )
)"),"")</f>
        <v/>
      </c>
      <c r="H2140" s="6" t="str">
        <f>IFERROR(__xludf.DUMMYFUNCTION("IFERROR(
  TEXTJOIN(CHAR(10),TRUE,FILTER('SUMMARY DATA'!H:H,'SUMMARY DATA'!A:A=$A2140,'SUMMARY DATA'!C:C=$B2140)),
  IF(
    OR(
      ISNUMBER(SEARCH(""CDM CASH DEPOSIT"",$C2140)),
      ISNUMBER(SEARCH(""CASH DEPOSIT"",$C2140)),
      COUNTIF('SUMMARY D"&amp;"ATA'!D:D,$C2140)&lt;&gt;1
    ),
    """",
    IFERROR(TEXTJOIN(CHAR(10),TRUE,FILTER('SUMMARY DATA'!H:H,'SUMMARY DATA'!D:D=$C2140)),"""")
  )
)"),"")</f>
        <v/>
      </c>
      <c r="I2140" s="6" t="str">
        <f>IFERROR(__xludf.DUMMYFUNCTION("IF(H2140="""","""",
SUM(ARRAYFORMULA(VALUE(SPLIT(H2140,CHAR(10)))))
)"),"")</f>
        <v/>
      </c>
      <c r="J2140" s="2" t="str">
        <f>IFERROR(__xludf.DUMMYFUNCTION("IFERROR(
  TEXTJOIN(CHAR(10),TRUE,FILTER('SUMMARY DATA'!I:I,'SUMMARY DATA'!A:A=$A2140,'SUMMARY DATA'!C:C=$B2140)),
  IF(
    OR(
      ISNUMBER(SEARCH(""CDM CASH DEPOSIT"",$C2140)),
      ISNUMBER(SEARCH(""CASH DEPOSIT"",$C2140)),
      COUNTIF('SUMMARY D"&amp;"ATA'!D:D,$C2140)&lt;&gt;1
    ),
    """",
    IFERROR(TEXTJOIN(CHAR(10),TRUE,FILTER('SUMMARY DATA'!I:I,'SUMMARY DATA'!D:D=$C2140)),"""")
  )
)"),"")</f>
        <v/>
      </c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</row>
    <row r="2141" ht="15.75" customHeight="1" spans="1:27">
      <c r="A2141" s="2"/>
      <c r="B2141" s="2"/>
      <c r="C2141" s="2"/>
      <c r="D2141" s="6"/>
      <c r="E2141" s="4" t="str">
        <f>IFERROR(__xludf.DUMMYFUNCTION("IFERROR(
  TEXTJOIN(CHAR(10),TRUE,FILTER('SUMMARY DATA'!E:E,'SUMMARY DATA'!A:A=$A2141,'SUMMARY DATA'!C:C=$B2141)),
  IF(
    OR(
      ISNUMBER(SEARCH(""CDM CASH DEPOSIT"",$C2141)),
      ISNUMBER(SEARCH(""CASH DEPOSIT"",$C2141)),
      COUNTIF('SUMMARY D"&amp;"ATA'!D:D,$C2141)&lt;&gt;1
    ),
    """",
    IFERROR(TEXTJOIN(CHAR(10),TRUE,FILTER('SUMMARY DATA'!E:E,'SUMMARY DATA'!D:D=$C2141)),"""")
  )
)"),"")</f>
        <v/>
      </c>
      <c r="F2141" s="2" t="str">
        <f>IFERROR(__xludf.DUMMYFUNCTION("IFERROR(
  TEXTJOIN(CHAR(10),TRUE,FILTER('SUMMARY DATA'!F:F,'SUMMARY DATA'!A:A=$A2141,'SUMMARY DATA'!C:C=$B2141)),
  IF(
    OR(
      ISNUMBER(SEARCH(""CDM CASH DEPOSIT"",$C2141)),
      ISNUMBER(SEARCH(""CASH DEPOSIT"",$C2141)),
      COUNTIF('SUMMARY D"&amp;"ATA'!D:D,$C2141)&lt;&gt;1
    ),
    """",
    IFERROR(TEXTJOIN(CHAR(10),TRUE,FILTER('SUMMARY DATA'!F:F,'SUMMARY DATA'!D:D=$C2141)),"""")
  )
)"),"")</f>
        <v/>
      </c>
      <c r="G2141" s="2" t="str">
        <f>IFERROR(__xludf.DUMMYFUNCTION("IFERROR(
  TEXTJOIN(CHAR(10),TRUE,FILTER('SUMMARY DATA'!G:G,'SUMMARY DATA'!A:A=$A2141,'SUMMARY DATA'!C:C=$B2141)),
  IF(
    OR(
      ISNUMBER(SEARCH(""CDM CASH DEPOSIT"",$C2141)),
      ISNUMBER(SEARCH(""CASH DEPOSIT"",$C2141)),
      COUNTIF('SUMMARY D"&amp;"ATA'!D:D,$C2141)&lt;&gt;1
    ),
    """",
    IFERROR(TEXTJOIN(CHAR(10),TRUE,FILTER('SUMMARY DATA'!G:G,'SUMMARY DATA'!D:D=$C2141)),"""")
  )
)"),"")</f>
        <v/>
      </c>
      <c r="H2141" s="6" t="str">
        <f>IFERROR(__xludf.DUMMYFUNCTION("IFERROR(
  TEXTJOIN(CHAR(10),TRUE,FILTER('SUMMARY DATA'!H:H,'SUMMARY DATA'!A:A=$A2141,'SUMMARY DATA'!C:C=$B2141)),
  IF(
    OR(
      ISNUMBER(SEARCH(""CDM CASH DEPOSIT"",$C2141)),
      ISNUMBER(SEARCH(""CASH DEPOSIT"",$C2141)),
      COUNTIF('SUMMARY D"&amp;"ATA'!D:D,$C2141)&lt;&gt;1
    ),
    """",
    IFERROR(TEXTJOIN(CHAR(10),TRUE,FILTER('SUMMARY DATA'!H:H,'SUMMARY DATA'!D:D=$C2141)),"""")
  )
)"),"")</f>
        <v/>
      </c>
      <c r="I2141" s="6" t="str">
        <f>IFERROR(__xludf.DUMMYFUNCTION("IF(H2141="""","""",
SUM(ARRAYFORMULA(VALUE(SPLIT(H2141,CHAR(10)))))
)"),"")</f>
        <v/>
      </c>
      <c r="J2141" s="2" t="str">
        <f>IFERROR(__xludf.DUMMYFUNCTION("IFERROR(
  TEXTJOIN(CHAR(10),TRUE,FILTER('SUMMARY DATA'!I:I,'SUMMARY DATA'!A:A=$A2141,'SUMMARY DATA'!C:C=$B2141)),
  IF(
    OR(
      ISNUMBER(SEARCH(""CDM CASH DEPOSIT"",$C2141)),
      ISNUMBER(SEARCH(""CASH DEPOSIT"",$C2141)),
      COUNTIF('SUMMARY D"&amp;"ATA'!D:D,$C2141)&lt;&gt;1
    ),
    """",
    IFERROR(TEXTJOIN(CHAR(10),TRUE,FILTER('SUMMARY DATA'!I:I,'SUMMARY DATA'!D:D=$C2141)),"""")
  )
)"),"")</f>
        <v/>
      </c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</row>
    <row r="2142" ht="15.75" customHeight="1" spans="1:27">
      <c r="A2142" s="2"/>
      <c r="B2142" s="2"/>
      <c r="C2142" s="2"/>
      <c r="D2142" s="6"/>
      <c r="E2142" s="4" t="str">
        <f>IFERROR(__xludf.DUMMYFUNCTION("IFERROR(
  TEXTJOIN(CHAR(10),TRUE,FILTER('SUMMARY DATA'!E:E,'SUMMARY DATA'!A:A=$A2142,'SUMMARY DATA'!C:C=$B2142)),
  IF(
    OR(
      ISNUMBER(SEARCH(""CDM CASH DEPOSIT"",$C2142)),
      ISNUMBER(SEARCH(""CASH DEPOSIT"",$C2142)),
      COUNTIF('SUMMARY D"&amp;"ATA'!D:D,$C2142)&lt;&gt;1
    ),
    """",
    IFERROR(TEXTJOIN(CHAR(10),TRUE,FILTER('SUMMARY DATA'!E:E,'SUMMARY DATA'!D:D=$C2142)),"""")
  )
)"),"")</f>
        <v/>
      </c>
      <c r="F2142" s="2" t="str">
        <f>IFERROR(__xludf.DUMMYFUNCTION("IFERROR(
  TEXTJOIN(CHAR(10),TRUE,FILTER('SUMMARY DATA'!F:F,'SUMMARY DATA'!A:A=$A2142,'SUMMARY DATA'!C:C=$B2142)),
  IF(
    OR(
      ISNUMBER(SEARCH(""CDM CASH DEPOSIT"",$C2142)),
      ISNUMBER(SEARCH(""CASH DEPOSIT"",$C2142)),
      COUNTIF('SUMMARY D"&amp;"ATA'!D:D,$C2142)&lt;&gt;1
    ),
    """",
    IFERROR(TEXTJOIN(CHAR(10),TRUE,FILTER('SUMMARY DATA'!F:F,'SUMMARY DATA'!D:D=$C2142)),"""")
  )
)"),"")</f>
        <v/>
      </c>
      <c r="G2142" s="2" t="str">
        <f>IFERROR(__xludf.DUMMYFUNCTION("IFERROR(
  TEXTJOIN(CHAR(10),TRUE,FILTER('SUMMARY DATA'!G:G,'SUMMARY DATA'!A:A=$A2142,'SUMMARY DATA'!C:C=$B2142)),
  IF(
    OR(
      ISNUMBER(SEARCH(""CDM CASH DEPOSIT"",$C2142)),
      ISNUMBER(SEARCH(""CASH DEPOSIT"",$C2142)),
      COUNTIF('SUMMARY D"&amp;"ATA'!D:D,$C2142)&lt;&gt;1
    ),
    """",
    IFERROR(TEXTJOIN(CHAR(10),TRUE,FILTER('SUMMARY DATA'!G:G,'SUMMARY DATA'!D:D=$C2142)),"""")
  )
)"),"")</f>
        <v/>
      </c>
      <c r="H2142" s="6" t="str">
        <f>IFERROR(__xludf.DUMMYFUNCTION("IFERROR(
  TEXTJOIN(CHAR(10),TRUE,FILTER('SUMMARY DATA'!H:H,'SUMMARY DATA'!A:A=$A2142,'SUMMARY DATA'!C:C=$B2142)),
  IF(
    OR(
      ISNUMBER(SEARCH(""CDM CASH DEPOSIT"",$C2142)),
      ISNUMBER(SEARCH(""CASH DEPOSIT"",$C2142)),
      COUNTIF('SUMMARY D"&amp;"ATA'!D:D,$C2142)&lt;&gt;1
    ),
    """",
    IFERROR(TEXTJOIN(CHAR(10),TRUE,FILTER('SUMMARY DATA'!H:H,'SUMMARY DATA'!D:D=$C2142)),"""")
  )
)"),"")</f>
        <v/>
      </c>
      <c r="I2142" s="6" t="str">
        <f>IFERROR(__xludf.DUMMYFUNCTION("IF(H2142="""","""",
SUM(ARRAYFORMULA(VALUE(SPLIT(H2142,CHAR(10)))))
)"),"")</f>
        <v/>
      </c>
      <c r="J2142" s="2" t="str">
        <f>IFERROR(__xludf.DUMMYFUNCTION("IFERROR(
  TEXTJOIN(CHAR(10),TRUE,FILTER('SUMMARY DATA'!I:I,'SUMMARY DATA'!A:A=$A2142,'SUMMARY DATA'!C:C=$B2142)),
  IF(
    OR(
      ISNUMBER(SEARCH(""CDM CASH DEPOSIT"",$C2142)),
      ISNUMBER(SEARCH(""CASH DEPOSIT"",$C2142)),
      COUNTIF('SUMMARY D"&amp;"ATA'!D:D,$C2142)&lt;&gt;1
    ),
    """",
    IFERROR(TEXTJOIN(CHAR(10),TRUE,FILTER('SUMMARY DATA'!I:I,'SUMMARY DATA'!D:D=$C2142)),"""")
  )
)"),"")</f>
        <v/>
      </c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</row>
    <row r="2143" ht="15.75" customHeight="1" spans="1:27">
      <c r="A2143" s="2"/>
      <c r="B2143" s="2"/>
      <c r="C2143" s="2"/>
      <c r="D2143" s="6"/>
      <c r="E2143" s="4" t="str">
        <f>IFERROR(__xludf.DUMMYFUNCTION("IFERROR(
  TEXTJOIN(CHAR(10),TRUE,FILTER('SUMMARY DATA'!E:E,'SUMMARY DATA'!A:A=$A2143,'SUMMARY DATA'!C:C=$B2143)),
  IF(
    OR(
      ISNUMBER(SEARCH(""CDM CASH DEPOSIT"",$C2143)),
      ISNUMBER(SEARCH(""CASH DEPOSIT"",$C2143)),
      COUNTIF('SUMMARY D"&amp;"ATA'!D:D,$C2143)&lt;&gt;1
    ),
    """",
    IFERROR(TEXTJOIN(CHAR(10),TRUE,FILTER('SUMMARY DATA'!E:E,'SUMMARY DATA'!D:D=$C2143)),"""")
  )
)"),"")</f>
        <v/>
      </c>
      <c r="F2143" s="2" t="str">
        <f>IFERROR(__xludf.DUMMYFUNCTION("IFERROR(
  TEXTJOIN(CHAR(10),TRUE,FILTER('SUMMARY DATA'!F:F,'SUMMARY DATA'!A:A=$A2143,'SUMMARY DATA'!C:C=$B2143)),
  IF(
    OR(
      ISNUMBER(SEARCH(""CDM CASH DEPOSIT"",$C2143)),
      ISNUMBER(SEARCH(""CASH DEPOSIT"",$C2143)),
      COUNTIF('SUMMARY D"&amp;"ATA'!D:D,$C2143)&lt;&gt;1
    ),
    """",
    IFERROR(TEXTJOIN(CHAR(10),TRUE,FILTER('SUMMARY DATA'!F:F,'SUMMARY DATA'!D:D=$C2143)),"""")
  )
)"),"")</f>
        <v/>
      </c>
      <c r="G2143" s="2" t="str">
        <f>IFERROR(__xludf.DUMMYFUNCTION("IFERROR(
  TEXTJOIN(CHAR(10),TRUE,FILTER('SUMMARY DATA'!G:G,'SUMMARY DATA'!A:A=$A2143,'SUMMARY DATA'!C:C=$B2143)),
  IF(
    OR(
      ISNUMBER(SEARCH(""CDM CASH DEPOSIT"",$C2143)),
      ISNUMBER(SEARCH(""CASH DEPOSIT"",$C2143)),
      COUNTIF('SUMMARY D"&amp;"ATA'!D:D,$C2143)&lt;&gt;1
    ),
    """",
    IFERROR(TEXTJOIN(CHAR(10),TRUE,FILTER('SUMMARY DATA'!G:G,'SUMMARY DATA'!D:D=$C2143)),"""")
  )
)"),"")</f>
        <v/>
      </c>
      <c r="H2143" s="6" t="str">
        <f>IFERROR(__xludf.DUMMYFUNCTION("IFERROR(
  TEXTJOIN(CHAR(10),TRUE,FILTER('SUMMARY DATA'!H:H,'SUMMARY DATA'!A:A=$A2143,'SUMMARY DATA'!C:C=$B2143)),
  IF(
    OR(
      ISNUMBER(SEARCH(""CDM CASH DEPOSIT"",$C2143)),
      ISNUMBER(SEARCH(""CASH DEPOSIT"",$C2143)),
      COUNTIF('SUMMARY D"&amp;"ATA'!D:D,$C2143)&lt;&gt;1
    ),
    """",
    IFERROR(TEXTJOIN(CHAR(10),TRUE,FILTER('SUMMARY DATA'!H:H,'SUMMARY DATA'!D:D=$C2143)),"""")
  )
)"),"")</f>
        <v/>
      </c>
      <c r="I2143" s="6" t="str">
        <f>IFERROR(__xludf.DUMMYFUNCTION("IF(H2143="""","""",
SUM(ARRAYFORMULA(VALUE(SPLIT(H2143,CHAR(10)))))
)"),"")</f>
        <v/>
      </c>
      <c r="J2143" s="2" t="str">
        <f>IFERROR(__xludf.DUMMYFUNCTION("IFERROR(
  TEXTJOIN(CHAR(10),TRUE,FILTER('SUMMARY DATA'!I:I,'SUMMARY DATA'!A:A=$A2143,'SUMMARY DATA'!C:C=$B2143)),
  IF(
    OR(
      ISNUMBER(SEARCH(""CDM CASH DEPOSIT"",$C2143)),
      ISNUMBER(SEARCH(""CASH DEPOSIT"",$C2143)),
      COUNTIF('SUMMARY D"&amp;"ATA'!D:D,$C2143)&lt;&gt;1
    ),
    """",
    IFERROR(TEXTJOIN(CHAR(10),TRUE,FILTER('SUMMARY DATA'!I:I,'SUMMARY DATA'!D:D=$C2143)),"""")
  )
)"),"")</f>
        <v/>
      </c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</row>
    <row r="2144" ht="15.75" customHeight="1" spans="1:27">
      <c r="A2144" s="2"/>
      <c r="B2144" s="2"/>
      <c r="C2144" s="2"/>
      <c r="D2144" s="6"/>
      <c r="E2144" s="4" t="str">
        <f>IFERROR(__xludf.DUMMYFUNCTION("IFERROR(
  TEXTJOIN(CHAR(10),TRUE,FILTER('SUMMARY DATA'!E:E,'SUMMARY DATA'!A:A=$A2144,'SUMMARY DATA'!C:C=$B2144)),
  IF(
    OR(
      ISNUMBER(SEARCH(""CDM CASH DEPOSIT"",$C2144)),
      ISNUMBER(SEARCH(""CASH DEPOSIT"",$C2144)),
      COUNTIF('SUMMARY D"&amp;"ATA'!D:D,$C2144)&lt;&gt;1
    ),
    """",
    IFERROR(TEXTJOIN(CHAR(10),TRUE,FILTER('SUMMARY DATA'!E:E,'SUMMARY DATA'!D:D=$C2144)),"""")
  )
)"),"")</f>
        <v/>
      </c>
      <c r="F2144" s="2" t="str">
        <f>IFERROR(__xludf.DUMMYFUNCTION("IFERROR(
  TEXTJOIN(CHAR(10),TRUE,FILTER('SUMMARY DATA'!F:F,'SUMMARY DATA'!A:A=$A2144,'SUMMARY DATA'!C:C=$B2144)),
  IF(
    OR(
      ISNUMBER(SEARCH(""CDM CASH DEPOSIT"",$C2144)),
      ISNUMBER(SEARCH(""CASH DEPOSIT"",$C2144)),
      COUNTIF('SUMMARY D"&amp;"ATA'!D:D,$C2144)&lt;&gt;1
    ),
    """",
    IFERROR(TEXTJOIN(CHAR(10),TRUE,FILTER('SUMMARY DATA'!F:F,'SUMMARY DATA'!D:D=$C2144)),"""")
  )
)"),"")</f>
        <v/>
      </c>
      <c r="G2144" s="2" t="str">
        <f>IFERROR(__xludf.DUMMYFUNCTION("IFERROR(
  TEXTJOIN(CHAR(10),TRUE,FILTER('SUMMARY DATA'!G:G,'SUMMARY DATA'!A:A=$A2144,'SUMMARY DATA'!C:C=$B2144)),
  IF(
    OR(
      ISNUMBER(SEARCH(""CDM CASH DEPOSIT"",$C2144)),
      ISNUMBER(SEARCH(""CASH DEPOSIT"",$C2144)),
      COUNTIF('SUMMARY D"&amp;"ATA'!D:D,$C2144)&lt;&gt;1
    ),
    """",
    IFERROR(TEXTJOIN(CHAR(10),TRUE,FILTER('SUMMARY DATA'!G:G,'SUMMARY DATA'!D:D=$C2144)),"""")
  )
)"),"")</f>
        <v/>
      </c>
      <c r="H2144" s="6" t="str">
        <f>IFERROR(__xludf.DUMMYFUNCTION("IFERROR(
  TEXTJOIN(CHAR(10),TRUE,FILTER('SUMMARY DATA'!H:H,'SUMMARY DATA'!A:A=$A2144,'SUMMARY DATA'!C:C=$B2144)),
  IF(
    OR(
      ISNUMBER(SEARCH(""CDM CASH DEPOSIT"",$C2144)),
      ISNUMBER(SEARCH(""CASH DEPOSIT"",$C2144)),
      COUNTIF('SUMMARY D"&amp;"ATA'!D:D,$C2144)&lt;&gt;1
    ),
    """",
    IFERROR(TEXTJOIN(CHAR(10),TRUE,FILTER('SUMMARY DATA'!H:H,'SUMMARY DATA'!D:D=$C2144)),"""")
  )
)"),"")</f>
        <v/>
      </c>
      <c r="I2144" s="6" t="str">
        <f>IFERROR(__xludf.DUMMYFUNCTION("IF(H2144="""","""",
SUM(ARRAYFORMULA(VALUE(SPLIT(H2144,CHAR(10)))))
)"),"")</f>
        <v/>
      </c>
      <c r="J2144" s="2" t="str">
        <f>IFERROR(__xludf.DUMMYFUNCTION("IFERROR(
  TEXTJOIN(CHAR(10),TRUE,FILTER('SUMMARY DATA'!I:I,'SUMMARY DATA'!A:A=$A2144,'SUMMARY DATA'!C:C=$B2144)),
  IF(
    OR(
      ISNUMBER(SEARCH(""CDM CASH DEPOSIT"",$C2144)),
      ISNUMBER(SEARCH(""CASH DEPOSIT"",$C2144)),
      COUNTIF('SUMMARY D"&amp;"ATA'!D:D,$C2144)&lt;&gt;1
    ),
    """",
    IFERROR(TEXTJOIN(CHAR(10),TRUE,FILTER('SUMMARY DATA'!I:I,'SUMMARY DATA'!D:D=$C2144)),"""")
  )
)"),"")</f>
        <v/>
      </c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</row>
    <row r="2145" ht="15.75" customHeight="1" spans="1:27">
      <c r="A2145" s="2"/>
      <c r="B2145" s="2"/>
      <c r="C2145" s="2"/>
      <c r="D2145" s="6"/>
      <c r="E2145" s="4" t="str">
        <f>IFERROR(__xludf.DUMMYFUNCTION("IFERROR(
  TEXTJOIN(CHAR(10),TRUE,FILTER('SUMMARY DATA'!E:E,'SUMMARY DATA'!A:A=$A2145,'SUMMARY DATA'!C:C=$B2145)),
  IF(
    OR(
      ISNUMBER(SEARCH(""CDM CASH DEPOSIT"",$C2145)),
      ISNUMBER(SEARCH(""CASH DEPOSIT"",$C2145)),
      COUNTIF('SUMMARY D"&amp;"ATA'!D:D,$C2145)&lt;&gt;1
    ),
    """",
    IFERROR(TEXTJOIN(CHAR(10),TRUE,FILTER('SUMMARY DATA'!E:E,'SUMMARY DATA'!D:D=$C2145)),"""")
  )
)"),"")</f>
        <v/>
      </c>
      <c r="F2145" s="2" t="str">
        <f>IFERROR(__xludf.DUMMYFUNCTION("IFERROR(
  TEXTJOIN(CHAR(10),TRUE,FILTER('SUMMARY DATA'!F:F,'SUMMARY DATA'!A:A=$A2145,'SUMMARY DATA'!C:C=$B2145)),
  IF(
    OR(
      ISNUMBER(SEARCH(""CDM CASH DEPOSIT"",$C2145)),
      ISNUMBER(SEARCH(""CASH DEPOSIT"",$C2145)),
      COUNTIF('SUMMARY D"&amp;"ATA'!D:D,$C2145)&lt;&gt;1
    ),
    """",
    IFERROR(TEXTJOIN(CHAR(10),TRUE,FILTER('SUMMARY DATA'!F:F,'SUMMARY DATA'!D:D=$C2145)),"""")
  )
)"),"")</f>
        <v/>
      </c>
      <c r="G2145" s="2" t="str">
        <f>IFERROR(__xludf.DUMMYFUNCTION("IFERROR(
  TEXTJOIN(CHAR(10),TRUE,FILTER('SUMMARY DATA'!G:G,'SUMMARY DATA'!A:A=$A2145,'SUMMARY DATA'!C:C=$B2145)),
  IF(
    OR(
      ISNUMBER(SEARCH(""CDM CASH DEPOSIT"",$C2145)),
      ISNUMBER(SEARCH(""CASH DEPOSIT"",$C2145)),
      COUNTIF('SUMMARY D"&amp;"ATA'!D:D,$C2145)&lt;&gt;1
    ),
    """",
    IFERROR(TEXTJOIN(CHAR(10),TRUE,FILTER('SUMMARY DATA'!G:G,'SUMMARY DATA'!D:D=$C2145)),"""")
  )
)"),"")</f>
        <v/>
      </c>
      <c r="H2145" s="6" t="str">
        <f>IFERROR(__xludf.DUMMYFUNCTION("IFERROR(
  TEXTJOIN(CHAR(10),TRUE,FILTER('SUMMARY DATA'!H:H,'SUMMARY DATA'!A:A=$A2145,'SUMMARY DATA'!C:C=$B2145)),
  IF(
    OR(
      ISNUMBER(SEARCH(""CDM CASH DEPOSIT"",$C2145)),
      ISNUMBER(SEARCH(""CASH DEPOSIT"",$C2145)),
      COUNTIF('SUMMARY D"&amp;"ATA'!D:D,$C2145)&lt;&gt;1
    ),
    """",
    IFERROR(TEXTJOIN(CHAR(10),TRUE,FILTER('SUMMARY DATA'!H:H,'SUMMARY DATA'!D:D=$C2145)),"""")
  )
)"),"")</f>
        <v/>
      </c>
      <c r="I2145" s="6" t="str">
        <f>IFERROR(__xludf.DUMMYFUNCTION("IF(H2145="""","""",
SUM(ARRAYFORMULA(VALUE(SPLIT(H2145,CHAR(10)))))
)"),"")</f>
        <v/>
      </c>
      <c r="J2145" s="2" t="str">
        <f>IFERROR(__xludf.DUMMYFUNCTION("IFERROR(
  TEXTJOIN(CHAR(10),TRUE,FILTER('SUMMARY DATA'!I:I,'SUMMARY DATA'!A:A=$A2145,'SUMMARY DATA'!C:C=$B2145)),
  IF(
    OR(
      ISNUMBER(SEARCH(""CDM CASH DEPOSIT"",$C2145)),
      ISNUMBER(SEARCH(""CASH DEPOSIT"",$C2145)),
      COUNTIF('SUMMARY D"&amp;"ATA'!D:D,$C2145)&lt;&gt;1
    ),
    """",
    IFERROR(TEXTJOIN(CHAR(10),TRUE,FILTER('SUMMARY DATA'!I:I,'SUMMARY DATA'!D:D=$C2145)),"""")
  )
)"),"")</f>
        <v/>
      </c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</row>
    <row r="2146" ht="15.75" customHeight="1" spans="1:27">
      <c r="A2146" s="2"/>
      <c r="B2146" s="2"/>
      <c r="C2146" s="2"/>
      <c r="D2146" s="6"/>
      <c r="E2146" s="4" t="str">
        <f>IFERROR(__xludf.DUMMYFUNCTION("IFERROR(
  TEXTJOIN(CHAR(10),TRUE,FILTER('SUMMARY DATA'!E:E,'SUMMARY DATA'!A:A=$A2146,'SUMMARY DATA'!C:C=$B2146)),
  IF(
    OR(
      ISNUMBER(SEARCH(""CDM CASH DEPOSIT"",$C2146)),
      ISNUMBER(SEARCH(""CASH DEPOSIT"",$C2146)),
      COUNTIF('SUMMARY D"&amp;"ATA'!D:D,$C2146)&lt;&gt;1
    ),
    """",
    IFERROR(TEXTJOIN(CHAR(10),TRUE,FILTER('SUMMARY DATA'!E:E,'SUMMARY DATA'!D:D=$C2146)),"""")
  )
)"),"")</f>
        <v/>
      </c>
      <c r="F2146" s="2" t="str">
        <f>IFERROR(__xludf.DUMMYFUNCTION("IFERROR(
  TEXTJOIN(CHAR(10),TRUE,FILTER('SUMMARY DATA'!F:F,'SUMMARY DATA'!A:A=$A2146,'SUMMARY DATA'!C:C=$B2146)),
  IF(
    OR(
      ISNUMBER(SEARCH(""CDM CASH DEPOSIT"",$C2146)),
      ISNUMBER(SEARCH(""CASH DEPOSIT"",$C2146)),
      COUNTIF('SUMMARY D"&amp;"ATA'!D:D,$C2146)&lt;&gt;1
    ),
    """",
    IFERROR(TEXTJOIN(CHAR(10),TRUE,FILTER('SUMMARY DATA'!F:F,'SUMMARY DATA'!D:D=$C2146)),"""")
  )
)"),"")</f>
        <v/>
      </c>
      <c r="G2146" s="2" t="str">
        <f>IFERROR(__xludf.DUMMYFUNCTION("IFERROR(
  TEXTJOIN(CHAR(10),TRUE,FILTER('SUMMARY DATA'!G:G,'SUMMARY DATA'!A:A=$A2146,'SUMMARY DATA'!C:C=$B2146)),
  IF(
    OR(
      ISNUMBER(SEARCH(""CDM CASH DEPOSIT"",$C2146)),
      ISNUMBER(SEARCH(""CASH DEPOSIT"",$C2146)),
      COUNTIF('SUMMARY D"&amp;"ATA'!D:D,$C2146)&lt;&gt;1
    ),
    """",
    IFERROR(TEXTJOIN(CHAR(10),TRUE,FILTER('SUMMARY DATA'!G:G,'SUMMARY DATA'!D:D=$C2146)),"""")
  )
)"),"")</f>
        <v/>
      </c>
      <c r="H2146" s="6" t="str">
        <f>IFERROR(__xludf.DUMMYFUNCTION("IFERROR(
  TEXTJOIN(CHAR(10),TRUE,FILTER('SUMMARY DATA'!H:H,'SUMMARY DATA'!A:A=$A2146,'SUMMARY DATA'!C:C=$B2146)),
  IF(
    OR(
      ISNUMBER(SEARCH(""CDM CASH DEPOSIT"",$C2146)),
      ISNUMBER(SEARCH(""CASH DEPOSIT"",$C2146)),
      COUNTIF('SUMMARY D"&amp;"ATA'!D:D,$C2146)&lt;&gt;1
    ),
    """",
    IFERROR(TEXTJOIN(CHAR(10),TRUE,FILTER('SUMMARY DATA'!H:H,'SUMMARY DATA'!D:D=$C2146)),"""")
  )
)"),"")</f>
        <v/>
      </c>
      <c r="I2146" s="6" t="str">
        <f>IFERROR(__xludf.DUMMYFUNCTION("IF(H2146="""","""",
SUM(ARRAYFORMULA(VALUE(SPLIT(H2146,CHAR(10)))))
)"),"")</f>
        <v/>
      </c>
      <c r="J2146" s="2" t="str">
        <f>IFERROR(__xludf.DUMMYFUNCTION("IFERROR(
  TEXTJOIN(CHAR(10),TRUE,FILTER('SUMMARY DATA'!I:I,'SUMMARY DATA'!A:A=$A2146,'SUMMARY DATA'!C:C=$B2146)),
  IF(
    OR(
      ISNUMBER(SEARCH(""CDM CASH DEPOSIT"",$C2146)),
      ISNUMBER(SEARCH(""CASH DEPOSIT"",$C2146)),
      COUNTIF('SUMMARY D"&amp;"ATA'!D:D,$C2146)&lt;&gt;1
    ),
    """",
    IFERROR(TEXTJOIN(CHAR(10),TRUE,FILTER('SUMMARY DATA'!I:I,'SUMMARY DATA'!D:D=$C2146)),"""")
  )
)"),"")</f>
        <v/>
      </c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</row>
    <row r="2147" ht="15.75" customHeight="1" spans="1:27">
      <c r="A2147" s="2"/>
      <c r="B2147" s="2"/>
      <c r="C2147" s="2"/>
      <c r="D2147" s="6"/>
      <c r="E2147" s="4" t="str">
        <f>IFERROR(__xludf.DUMMYFUNCTION("IFERROR(
  TEXTJOIN(CHAR(10),TRUE,FILTER('SUMMARY DATA'!E:E,'SUMMARY DATA'!A:A=$A2147,'SUMMARY DATA'!C:C=$B2147)),
  IF(
    OR(
      ISNUMBER(SEARCH(""CDM CASH DEPOSIT"",$C2147)),
      ISNUMBER(SEARCH(""CASH DEPOSIT"",$C2147)),
      COUNTIF('SUMMARY D"&amp;"ATA'!D:D,$C2147)&lt;&gt;1
    ),
    """",
    IFERROR(TEXTJOIN(CHAR(10),TRUE,FILTER('SUMMARY DATA'!E:E,'SUMMARY DATA'!D:D=$C2147)),"""")
  )
)"),"")</f>
        <v/>
      </c>
      <c r="F2147" s="2" t="str">
        <f>IFERROR(__xludf.DUMMYFUNCTION("IFERROR(
  TEXTJOIN(CHAR(10),TRUE,FILTER('SUMMARY DATA'!F:F,'SUMMARY DATA'!A:A=$A2147,'SUMMARY DATA'!C:C=$B2147)),
  IF(
    OR(
      ISNUMBER(SEARCH(""CDM CASH DEPOSIT"",$C2147)),
      ISNUMBER(SEARCH(""CASH DEPOSIT"",$C2147)),
      COUNTIF('SUMMARY D"&amp;"ATA'!D:D,$C2147)&lt;&gt;1
    ),
    """",
    IFERROR(TEXTJOIN(CHAR(10),TRUE,FILTER('SUMMARY DATA'!F:F,'SUMMARY DATA'!D:D=$C2147)),"""")
  )
)"),"")</f>
        <v/>
      </c>
      <c r="G2147" s="2" t="str">
        <f>IFERROR(__xludf.DUMMYFUNCTION("IFERROR(
  TEXTJOIN(CHAR(10),TRUE,FILTER('SUMMARY DATA'!G:G,'SUMMARY DATA'!A:A=$A2147,'SUMMARY DATA'!C:C=$B2147)),
  IF(
    OR(
      ISNUMBER(SEARCH(""CDM CASH DEPOSIT"",$C2147)),
      ISNUMBER(SEARCH(""CASH DEPOSIT"",$C2147)),
      COUNTIF('SUMMARY D"&amp;"ATA'!D:D,$C2147)&lt;&gt;1
    ),
    """",
    IFERROR(TEXTJOIN(CHAR(10),TRUE,FILTER('SUMMARY DATA'!G:G,'SUMMARY DATA'!D:D=$C2147)),"""")
  )
)"),"")</f>
        <v/>
      </c>
      <c r="H2147" s="6" t="str">
        <f>IFERROR(__xludf.DUMMYFUNCTION("IFERROR(
  TEXTJOIN(CHAR(10),TRUE,FILTER('SUMMARY DATA'!H:H,'SUMMARY DATA'!A:A=$A2147,'SUMMARY DATA'!C:C=$B2147)),
  IF(
    OR(
      ISNUMBER(SEARCH(""CDM CASH DEPOSIT"",$C2147)),
      ISNUMBER(SEARCH(""CASH DEPOSIT"",$C2147)),
      COUNTIF('SUMMARY D"&amp;"ATA'!D:D,$C2147)&lt;&gt;1
    ),
    """",
    IFERROR(TEXTJOIN(CHAR(10),TRUE,FILTER('SUMMARY DATA'!H:H,'SUMMARY DATA'!D:D=$C2147)),"""")
  )
)"),"")</f>
        <v/>
      </c>
      <c r="I2147" s="6" t="str">
        <f>IFERROR(__xludf.DUMMYFUNCTION("IF(H2147="""","""",
SUM(ARRAYFORMULA(VALUE(SPLIT(H2147,CHAR(10)))))
)"),"")</f>
        <v/>
      </c>
      <c r="J2147" s="2" t="str">
        <f>IFERROR(__xludf.DUMMYFUNCTION("IFERROR(
  TEXTJOIN(CHAR(10),TRUE,FILTER('SUMMARY DATA'!I:I,'SUMMARY DATA'!A:A=$A2147,'SUMMARY DATA'!C:C=$B2147)),
  IF(
    OR(
      ISNUMBER(SEARCH(""CDM CASH DEPOSIT"",$C2147)),
      ISNUMBER(SEARCH(""CASH DEPOSIT"",$C2147)),
      COUNTIF('SUMMARY D"&amp;"ATA'!D:D,$C2147)&lt;&gt;1
    ),
    """",
    IFERROR(TEXTJOIN(CHAR(10),TRUE,FILTER('SUMMARY DATA'!I:I,'SUMMARY DATA'!D:D=$C2147)),"""")
  )
)"),"")</f>
        <v/>
      </c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</row>
    <row r="2148" ht="15.75" customHeight="1" spans="1:27">
      <c r="A2148" s="2"/>
      <c r="B2148" s="2"/>
      <c r="C2148" s="2"/>
      <c r="D2148" s="6"/>
      <c r="E2148" s="4" t="str">
        <f>IFERROR(__xludf.DUMMYFUNCTION("IFERROR(
  TEXTJOIN(CHAR(10),TRUE,FILTER('SUMMARY DATA'!E:E,'SUMMARY DATA'!A:A=$A2148,'SUMMARY DATA'!C:C=$B2148)),
  IF(
    OR(
      ISNUMBER(SEARCH(""CDM CASH DEPOSIT"",$C2148)),
      ISNUMBER(SEARCH(""CASH DEPOSIT"",$C2148)),
      COUNTIF('SUMMARY D"&amp;"ATA'!D:D,$C2148)&lt;&gt;1
    ),
    """",
    IFERROR(TEXTJOIN(CHAR(10),TRUE,FILTER('SUMMARY DATA'!E:E,'SUMMARY DATA'!D:D=$C2148)),"""")
  )
)"),"")</f>
        <v/>
      </c>
      <c r="F2148" s="2" t="str">
        <f>IFERROR(__xludf.DUMMYFUNCTION("IFERROR(
  TEXTJOIN(CHAR(10),TRUE,FILTER('SUMMARY DATA'!F:F,'SUMMARY DATA'!A:A=$A2148,'SUMMARY DATA'!C:C=$B2148)),
  IF(
    OR(
      ISNUMBER(SEARCH(""CDM CASH DEPOSIT"",$C2148)),
      ISNUMBER(SEARCH(""CASH DEPOSIT"",$C2148)),
      COUNTIF('SUMMARY D"&amp;"ATA'!D:D,$C2148)&lt;&gt;1
    ),
    """",
    IFERROR(TEXTJOIN(CHAR(10),TRUE,FILTER('SUMMARY DATA'!F:F,'SUMMARY DATA'!D:D=$C2148)),"""")
  )
)"),"")</f>
        <v/>
      </c>
      <c r="G2148" s="2" t="str">
        <f>IFERROR(__xludf.DUMMYFUNCTION("IFERROR(
  TEXTJOIN(CHAR(10),TRUE,FILTER('SUMMARY DATA'!G:G,'SUMMARY DATA'!A:A=$A2148,'SUMMARY DATA'!C:C=$B2148)),
  IF(
    OR(
      ISNUMBER(SEARCH(""CDM CASH DEPOSIT"",$C2148)),
      ISNUMBER(SEARCH(""CASH DEPOSIT"",$C2148)),
      COUNTIF('SUMMARY D"&amp;"ATA'!D:D,$C2148)&lt;&gt;1
    ),
    """",
    IFERROR(TEXTJOIN(CHAR(10),TRUE,FILTER('SUMMARY DATA'!G:G,'SUMMARY DATA'!D:D=$C2148)),"""")
  )
)"),"")</f>
        <v/>
      </c>
      <c r="H2148" s="6" t="str">
        <f>IFERROR(__xludf.DUMMYFUNCTION("IFERROR(
  TEXTJOIN(CHAR(10),TRUE,FILTER('SUMMARY DATA'!H:H,'SUMMARY DATA'!A:A=$A2148,'SUMMARY DATA'!C:C=$B2148)),
  IF(
    OR(
      ISNUMBER(SEARCH(""CDM CASH DEPOSIT"",$C2148)),
      ISNUMBER(SEARCH(""CASH DEPOSIT"",$C2148)),
      COUNTIF('SUMMARY D"&amp;"ATA'!D:D,$C2148)&lt;&gt;1
    ),
    """",
    IFERROR(TEXTJOIN(CHAR(10),TRUE,FILTER('SUMMARY DATA'!H:H,'SUMMARY DATA'!D:D=$C2148)),"""")
  )
)"),"")</f>
        <v/>
      </c>
      <c r="I2148" s="6" t="str">
        <f>IFERROR(__xludf.DUMMYFUNCTION("IF(H2148="""","""",
SUM(ARRAYFORMULA(VALUE(SPLIT(H2148,CHAR(10)))))
)"),"")</f>
        <v/>
      </c>
      <c r="J2148" s="2" t="str">
        <f>IFERROR(__xludf.DUMMYFUNCTION("IFERROR(
  TEXTJOIN(CHAR(10),TRUE,FILTER('SUMMARY DATA'!I:I,'SUMMARY DATA'!A:A=$A2148,'SUMMARY DATA'!C:C=$B2148)),
  IF(
    OR(
      ISNUMBER(SEARCH(""CDM CASH DEPOSIT"",$C2148)),
      ISNUMBER(SEARCH(""CASH DEPOSIT"",$C2148)),
      COUNTIF('SUMMARY D"&amp;"ATA'!D:D,$C2148)&lt;&gt;1
    ),
    """",
    IFERROR(TEXTJOIN(CHAR(10),TRUE,FILTER('SUMMARY DATA'!I:I,'SUMMARY DATA'!D:D=$C2148)),"""")
  )
)"),"")</f>
        <v/>
      </c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</row>
    <row r="2149" ht="15.75" customHeight="1" spans="1:27">
      <c r="A2149" s="2"/>
      <c r="B2149" s="2"/>
      <c r="C2149" s="2"/>
      <c r="D2149" s="6"/>
      <c r="E2149" s="4" t="str">
        <f>IFERROR(__xludf.DUMMYFUNCTION("IFERROR(
  TEXTJOIN(CHAR(10),TRUE,FILTER('SUMMARY DATA'!E:E,'SUMMARY DATA'!A:A=$A2149,'SUMMARY DATA'!C:C=$B2149)),
  IF(
    OR(
      ISNUMBER(SEARCH(""CDM CASH DEPOSIT"",$C2149)),
      ISNUMBER(SEARCH(""CASH DEPOSIT"",$C2149)),
      COUNTIF('SUMMARY D"&amp;"ATA'!D:D,$C2149)&lt;&gt;1
    ),
    """",
    IFERROR(TEXTJOIN(CHAR(10),TRUE,FILTER('SUMMARY DATA'!E:E,'SUMMARY DATA'!D:D=$C2149)),"""")
  )
)"),"")</f>
        <v/>
      </c>
      <c r="F2149" s="2" t="str">
        <f>IFERROR(__xludf.DUMMYFUNCTION("IFERROR(
  TEXTJOIN(CHAR(10),TRUE,FILTER('SUMMARY DATA'!F:F,'SUMMARY DATA'!A:A=$A2149,'SUMMARY DATA'!C:C=$B2149)),
  IF(
    OR(
      ISNUMBER(SEARCH(""CDM CASH DEPOSIT"",$C2149)),
      ISNUMBER(SEARCH(""CASH DEPOSIT"",$C2149)),
      COUNTIF('SUMMARY D"&amp;"ATA'!D:D,$C2149)&lt;&gt;1
    ),
    """",
    IFERROR(TEXTJOIN(CHAR(10),TRUE,FILTER('SUMMARY DATA'!F:F,'SUMMARY DATA'!D:D=$C2149)),"""")
  )
)"),"")</f>
        <v/>
      </c>
      <c r="G2149" s="2" t="str">
        <f>IFERROR(__xludf.DUMMYFUNCTION("IFERROR(
  TEXTJOIN(CHAR(10),TRUE,FILTER('SUMMARY DATA'!G:G,'SUMMARY DATA'!A:A=$A2149,'SUMMARY DATA'!C:C=$B2149)),
  IF(
    OR(
      ISNUMBER(SEARCH(""CDM CASH DEPOSIT"",$C2149)),
      ISNUMBER(SEARCH(""CASH DEPOSIT"",$C2149)),
      COUNTIF('SUMMARY D"&amp;"ATA'!D:D,$C2149)&lt;&gt;1
    ),
    """",
    IFERROR(TEXTJOIN(CHAR(10),TRUE,FILTER('SUMMARY DATA'!G:G,'SUMMARY DATA'!D:D=$C2149)),"""")
  )
)"),"")</f>
        <v/>
      </c>
      <c r="H2149" s="6" t="str">
        <f>IFERROR(__xludf.DUMMYFUNCTION("IFERROR(
  TEXTJOIN(CHAR(10),TRUE,FILTER('SUMMARY DATA'!H:H,'SUMMARY DATA'!A:A=$A2149,'SUMMARY DATA'!C:C=$B2149)),
  IF(
    OR(
      ISNUMBER(SEARCH(""CDM CASH DEPOSIT"",$C2149)),
      ISNUMBER(SEARCH(""CASH DEPOSIT"",$C2149)),
      COUNTIF('SUMMARY D"&amp;"ATA'!D:D,$C2149)&lt;&gt;1
    ),
    """",
    IFERROR(TEXTJOIN(CHAR(10),TRUE,FILTER('SUMMARY DATA'!H:H,'SUMMARY DATA'!D:D=$C2149)),"""")
  )
)"),"")</f>
        <v/>
      </c>
      <c r="I2149" s="6" t="str">
        <f>IFERROR(__xludf.DUMMYFUNCTION("IF(H2149="""","""",
SUM(ARRAYFORMULA(VALUE(SPLIT(H2149,CHAR(10)))))
)"),"")</f>
        <v/>
      </c>
      <c r="J2149" s="2" t="str">
        <f>IFERROR(__xludf.DUMMYFUNCTION("IFERROR(
  TEXTJOIN(CHAR(10),TRUE,FILTER('SUMMARY DATA'!I:I,'SUMMARY DATA'!A:A=$A2149,'SUMMARY DATA'!C:C=$B2149)),
  IF(
    OR(
      ISNUMBER(SEARCH(""CDM CASH DEPOSIT"",$C2149)),
      ISNUMBER(SEARCH(""CASH DEPOSIT"",$C2149)),
      COUNTIF('SUMMARY D"&amp;"ATA'!D:D,$C2149)&lt;&gt;1
    ),
    """",
    IFERROR(TEXTJOIN(CHAR(10),TRUE,FILTER('SUMMARY DATA'!I:I,'SUMMARY DATA'!D:D=$C2149)),"""")
  )
)"),"")</f>
        <v/>
      </c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</row>
    <row r="2150" ht="15.75" customHeight="1" spans="1:27">
      <c r="A2150" s="2"/>
      <c r="B2150" s="2"/>
      <c r="C2150" s="2"/>
      <c r="D2150" s="6"/>
      <c r="E2150" s="4" t="str">
        <f>IFERROR(__xludf.DUMMYFUNCTION("IFERROR(
  TEXTJOIN(CHAR(10),TRUE,FILTER('SUMMARY DATA'!E:E,'SUMMARY DATA'!A:A=$A2150,'SUMMARY DATA'!C:C=$B2150)),
  IF(
    OR(
      ISNUMBER(SEARCH(""CDM CASH DEPOSIT"",$C2150)),
      ISNUMBER(SEARCH(""CASH DEPOSIT"",$C2150)),
      COUNTIF('SUMMARY D"&amp;"ATA'!D:D,$C2150)&lt;&gt;1
    ),
    """",
    IFERROR(TEXTJOIN(CHAR(10),TRUE,FILTER('SUMMARY DATA'!E:E,'SUMMARY DATA'!D:D=$C2150)),"""")
  )
)"),"")</f>
        <v/>
      </c>
      <c r="F2150" s="2" t="str">
        <f>IFERROR(__xludf.DUMMYFUNCTION("IFERROR(
  TEXTJOIN(CHAR(10),TRUE,FILTER('SUMMARY DATA'!F:F,'SUMMARY DATA'!A:A=$A2150,'SUMMARY DATA'!C:C=$B2150)),
  IF(
    OR(
      ISNUMBER(SEARCH(""CDM CASH DEPOSIT"",$C2150)),
      ISNUMBER(SEARCH(""CASH DEPOSIT"",$C2150)),
      COUNTIF('SUMMARY D"&amp;"ATA'!D:D,$C2150)&lt;&gt;1
    ),
    """",
    IFERROR(TEXTJOIN(CHAR(10),TRUE,FILTER('SUMMARY DATA'!F:F,'SUMMARY DATA'!D:D=$C2150)),"""")
  )
)"),"")</f>
        <v/>
      </c>
      <c r="G2150" s="2" t="str">
        <f>IFERROR(__xludf.DUMMYFUNCTION("IFERROR(
  TEXTJOIN(CHAR(10),TRUE,FILTER('SUMMARY DATA'!G:G,'SUMMARY DATA'!A:A=$A2150,'SUMMARY DATA'!C:C=$B2150)),
  IF(
    OR(
      ISNUMBER(SEARCH(""CDM CASH DEPOSIT"",$C2150)),
      ISNUMBER(SEARCH(""CASH DEPOSIT"",$C2150)),
      COUNTIF('SUMMARY D"&amp;"ATA'!D:D,$C2150)&lt;&gt;1
    ),
    """",
    IFERROR(TEXTJOIN(CHAR(10),TRUE,FILTER('SUMMARY DATA'!G:G,'SUMMARY DATA'!D:D=$C2150)),"""")
  )
)"),"")</f>
        <v/>
      </c>
      <c r="H2150" s="6" t="str">
        <f>IFERROR(__xludf.DUMMYFUNCTION("IFERROR(
  TEXTJOIN(CHAR(10),TRUE,FILTER('SUMMARY DATA'!H:H,'SUMMARY DATA'!A:A=$A2150,'SUMMARY DATA'!C:C=$B2150)),
  IF(
    OR(
      ISNUMBER(SEARCH(""CDM CASH DEPOSIT"",$C2150)),
      ISNUMBER(SEARCH(""CASH DEPOSIT"",$C2150)),
      COUNTIF('SUMMARY D"&amp;"ATA'!D:D,$C2150)&lt;&gt;1
    ),
    """",
    IFERROR(TEXTJOIN(CHAR(10),TRUE,FILTER('SUMMARY DATA'!H:H,'SUMMARY DATA'!D:D=$C2150)),"""")
  )
)"),"")</f>
        <v/>
      </c>
      <c r="I2150" s="6" t="str">
        <f>IFERROR(__xludf.DUMMYFUNCTION("IF(H2150="""","""",
SUM(ARRAYFORMULA(VALUE(SPLIT(H2150,CHAR(10)))))
)"),"")</f>
        <v/>
      </c>
      <c r="J2150" s="2" t="str">
        <f>IFERROR(__xludf.DUMMYFUNCTION("IFERROR(
  TEXTJOIN(CHAR(10),TRUE,FILTER('SUMMARY DATA'!I:I,'SUMMARY DATA'!A:A=$A2150,'SUMMARY DATA'!C:C=$B2150)),
  IF(
    OR(
      ISNUMBER(SEARCH(""CDM CASH DEPOSIT"",$C2150)),
      ISNUMBER(SEARCH(""CASH DEPOSIT"",$C2150)),
      COUNTIF('SUMMARY D"&amp;"ATA'!D:D,$C2150)&lt;&gt;1
    ),
    """",
    IFERROR(TEXTJOIN(CHAR(10),TRUE,FILTER('SUMMARY DATA'!I:I,'SUMMARY DATA'!D:D=$C2150)),"""")
  )
)"),"")</f>
        <v/>
      </c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</row>
    <row r="2151" ht="15.75" customHeight="1" spans="1:27">
      <c r="A2151" s="2"/>
      <c r="B2151" s="2"/>
      <c r="C2151" s="2"/>
      <c r="D2151" s="6"/>
      <c r="E2151" s="4" t="str">
        <f>IFERROR(__xludf.DUMMYFUNCTION("IFERROR(
  TEXTJOIN(CHAR(10),TRUE,FILTER('SUMMARY DATA'!E:E,'SUMMARY DATA'!A:A=$A2151,'SUMMARY DATA'!C:C=$B2151)),
  IF(
    OR(
      ISNUMBER(SEARCH(""CDM CASH DEPOSIT"",$C2151)),
      ISNUMBER(SEARCH(""CASH DEPOSIT"",$C2151)),
      COUNTIF('SUMMARY D"&amp;"ATA'!D:D,$C2151)&lt;&gt;1
    ),
    """",
    IFERROR(TEXTJOIN(CHAR(10),TRUE,FILTER('SUMMARY DATA'!E:E,'SUMMARY DATA'!D:D=$C2151)),"""")
  )
)"),"")</f>
        <v/>
      </c>
      <c r="F2151" s="2" t="str">
        <f>IFERROR(__xludf.DUMMYFUNCTION("IFERROR(
  TEXTJOIN(CHAR(10),TRUE,FILTER('SUMMARY DATA'!F:F,'SUMMARY DATA'!A:A=$A2151,'SUMMARY DATA'!C:C=$B2151)),
  IF(
    OR(
      ISNUMBER(SEARCH(""CDM CASH DEPOSIT"",$C2151)),
      ISNUMBER(SEARCH(""CASH DEPOSIT"",$C2151)),
      COUNTIF('SUMMARY D"&amp;"ATA'!D:D,$C2151)&lt;&gt;1
    ),
    """",
    IFERROR(TEXTJOIN(CHAR(10),TRUE,FILTER('SUMMARY DATA'!F:F,'SUMMARY DATA'!D:D=$C2151)),"""")
  )
)"),"")</f>
        <v/>
      </c>
      <c r="G2151" s="2" t="str">
        <f>IFERROR(__xludf.DUMMYFUNCTION("IFERROR(
  TEXTJOIN(CHAR(10),TRUE,FILTER('SUMMARY DATA'!G:G,'SUMMARY DATA'!A:A=$A2151,'SUMMARY DATA'!C:C=$B2151)),
  IF(
    OR(
      ISNUMBER(SEARCH(""CDM CASH DEPOSIT"",$C2151)),
      ISNUMBER(SEARCH(""CASH DEPOSIT"",$C2151)),
      COUNTIF('SUMMARY D"&amp;"ATA'!D:D,$C2151)&lt;&gt;1
    ),
    """",
    IFERROR(TEXTJOIN(CHAR(10),TRUE,FILTER('SUMMARY DATA'!G:G,'SUMMARY DATA'!D:D=$C2151)),"""")
  )
)"),"")</f>
        <v/>
      </c>
      <c r="H2151" s="6" t="str">
        <f>IFERROR(__xludf.DUMMYFUNCTION("IFERROR(
  TEXTJOIN(CHAR(10),TRUE,FILTER('SUMMARY DATA'!H:H,'SUMMARY DATA'!A:A=$A2151,'SUMMARY DATA'!C:C=$B2151)),
  IF(
    OR(
      ISNUMBER(SEARCH(""CDM CASH DEPOSIT"",$C2151)),
      ISNUMBER(SEARCH(""CASH DEPOSIT"",$C2151)),
      COUNTIF('SUMMARY D"&amp;"ATA'!D:D,$C2151)&lt;&gt;1
    ),
    """",
    IFERROR(TEXTJOIN(CHAR(10),TRUE,FILTER('SUMMARY DATA'!H:H,'SUMMARY DATA'!D:D=$C2151)),"""")
  )
)"),"")</f>
        <v/>
      </c>
      <c r="I2151" s="6" t="str">
        <f>IFERROR(__xludf.DUMMYFUNCTION("IF(H2151="""","""",
SUM(ARRAYFORMULA(VALUE(SPLIT(H2151,CHAR(10)))))
)"),"")</f>
        <v/>
      </c>
      <c r="J2151" s="2" t="str">
        <f>IFERROR(__xludf.DUMMYFUNCTION("IFERROR(
  TEXTJOIN(CHAR(10),TRUE,FILTER('SUMMARY DATA'!I:I,'SUMMARY DATA'!A:A=$A2151,'SUMMARY DATA'!C:C=$B2151)),
  IF(
    OR(
      ISNUMBER(SEARCH(""CDM CASH DEPOSIT"",$C2151)),
      ISNUMBER(SEARCH(""CASH DEPOSIT"",$C2151)),
      COUNTIF('SUMMARY D"&amp;"ATA'!D:D,$C2151)&lt;&gt;1
    ),
    """",
    IFERROR(TEXTJOIN(CHAR(10),TRUE,FILTER('SUMMARY DATA'!I:I,'SUMMARY DATA'!D:D=$C2151)),"""")
  )
)"),"")</f>
        <v/>
      </c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</row>
    <row r="2152" ht="15.75" customHeight="1" spans="1:27">
      <c r="A2152" s="2"/>
      <c r="B2152" s="2"/>
      <c r="C2152" s="2"/>
      <c r="D2152" s="6"/>
      <c r="E2152" s="4" t="str">
        <f>IFERROR(__xludf.DUMMYFUNCTION("IFERROR(
  TEXTJOIN(CHAR(10),TRUE,FILTER('SUMMARY DATA'!E:E,'SUMMARY DATA'!A:A=$A2152,'SUMMARY DATA'!C:C=$B2152)),
  IF(
    OR(
      ISNUMBER(SEARCH(""CDM CASH DEPOSIT"",$C2152)),
      ISNUMBER(SEARCH(""CASH DEPOSIT"",$C2152)),
      COUNTIF('SUMMARY D"&amp;"ATA'!D:D,$C2152)&lt;&gt;1
    ),
    """",
    IFERROR(TEXTJOIN(CHAR(10),TRUE,FILTER('SUMMARY DATA'!E:E,'SUMMARY DATA'!D:D=$C2152)),"""")
  )
)"),"")</f>
        <v/>
      </c>
      <c r="F2152" s="2" t="str">
        <f>IFERROR(__xludf.DUMMYFUNCTION("IFERROR(
  TEXTJOIN(CHAR(10),TRUE,FILTER('SUMMARY DATA'!F:F,'SUMMARY DATA'!A:A=$A2152,'SUMMARY DATA'!C:C=$B2152)),
  IF(
    OR(
      ISNUMBER(SEARCH(""CDM CASH DEPOSIT"",$C2152)),
      ISNUMBER(SEARCH(""CASH DEPOSIT"",$C2152)),
      COUNTIF('SUMMARY D"&amp;"ATA'!D:D,$C2152)&lt;&gt;1
    ),
    """",
    IFERROR(TEXTJOIN(CHAR(10),TRUE,FILTER('SUMMARY DATA'!F:F,'SUMMARY DATA'!D:D=$C2152)),"""")
  )
)"),"")</f>
        <v/>
      </c>
      <c r="G2152" s="2" t="str">
        <f>IFERROR(__xludf.DUMMYFUNCTION("IFERROR(
  TEXTJOIN(CHAR(10),TRUE,FILTER('SUMMARY DATA'!G:G,'SUMMARY DATA'!A:A=$A2152,'SUMMARY DATA'!C:C=$B2152)),
  IF(
    OR(
      ISNUMBER(SEARCH(""CDM CASH DEPOSIT"",$C2152)),
      ISNUMBER(SEARCH(""CASH DEPOSIT"",$C2152)),
      COUNTIF('SUMMARY D"&amp;"ATA'!D:D,$C2152)&lt;&gt;1
    ),
    """",
    IFERROR(TEXTJOIN(CHAR(10),TRUE,FILTER('SUMMARY DATA'!G:G,'SUMMARY DATA'!D:D=$C2152)),"""")
  )
)"),"")</f>
        <v/>
      </c>
      <c r="H2152" s="6" t="str">
        <f>IFERROR(__xludf.DUMMYFUNCTION("IFERROR(
  TEXTJOIN(CHAR(10),TRUE,FILTER('SUMMARY DATA'!H:H,'SUMMARY DATA'!A:A=$A2152,'SUMMARY DATA'!C:C=$B2152)),
  IF(
    OR(
      ISNUMBER(SEARCH(""CDM CASH DEPOSIT"",$C2152)),
      ISNUMBER(SEARCH(""CASH DEPOSIT"",$C2152)),
      COUNTIF('SUMMARY D"&amp;"ATA'!D:D,$C2152)&lt;&gt;1
    ),
    """",
    IFERROR(TEXTJOIN(CHAR(10),TRUE,FILTER('SUMMARY DATA'!H:H,'SUMMARY DATA'!D:D=$C2152)),"""")
  )
)"),"")</f>
        <v/>
      </c>
      <c r="I2152" s="6" t="str">
        <f>IFERROR(__xludf.DUMMYFUNCTION("IF(H2152="""","""",
SUM(ARRAYFORMULA(VALUE(SPLIT(H2152,CHAR(10)))))
)"),"")</f>
        <v/>
      </c>
      <c r="J2152" s="2" t="str">
        <f>IFERROR(__xludf.DUMMYFUNCTION("IFERROR(
  TEXTJOIN(CHAR(10),TRUE,FILTER('SUMMARY DATA'!I:I,'SUMMARY DATA'!A:A=$A2152,'SUMMARY DATA'!C:C=$B2152)),
  IF(
    OR(
      ISNUMBER(SEARCH(""CDM CASH DEPOSIT"",$C2152)),
      ISNUMBER(SEARCH(""CASH DEPOSIT"",$C2152)),
      COUNTIF('SUMMARY D"&amp;"ATA'!D:D,$C2152)&lt;&gt;1
    ),
    """",
    IFERROR(TEXTJOIN(CHAR(10),TRUE,FILTER('SUMMARY DATA'!I:I,'SUMMARY DATA'!D:D=$C2152)),"""")
  )
)"),"")</f>
        <v/>
      </c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</row>
    <row r="2153" ht="15.75" customHeight="1" spans="1:27">
      <c r="A2153" s="2"/>
      <c r="B2153" s="2"/>
      <c r="C2153" s="2"/>
      <c r="D2153" s="6"/>
      <c r="E2153" s="4" t="str">
        <f>IFERROR(__xludf.DUMMYFUNCTION("IFERROR(
  TEXTJOIN(CHAR(10),TRUE,FILTER('SUMMARY DATA'!E:E,'SUMMARY DATA'!A:A=$A2153,'SUMMARY DATA'!C:C=$B2153)),
  IF(
    OR(
      ISNUMBER(SEARCH(""CDM CASH DEPOSIT"",$C2153)),
      ISNUMBER(SEARCH(""CASH DEPOSIT"",$C2153)),
      COUNTIF('SUMMARY D"&amp;"ATA'!D:D,$C2153)&lt;&gt;1
    ),
    """",
    IFERROR(TEXTJOIN(CHAR(10),TRUE,FILTER('SUMMARY DATA'!E:E,'SUMMARY DATA'!D:D=$C2153)),"""")
  )
)"),"")</f>
        <v/>
      </c>
      <c r="F2153" s="2" t="str">
        <f>IFERROR(__xludf.DUMMYFUNCTION("IFERROR(
  TEXTJOIN(CHAR(10),TRUE,FILTER('SUMMARY DATA'!F:F,'SUMMARY DATA'!A:A=$A2153,'SUMMARY DATA'!C:C=$B2153)),
  IF(
    OR(
      ISNUMBER(SEARCH(""CDM CASH DEPOSIT"",$C2153)),
      ISNUMBER(SEARCH(""CASH DEPOSIT"",$C2153)),
      COUNTIF('SUMMARY D"&amp;"ATA'!D:D,$C2153)&lt;&gt;1
    ),
    """",
    IFERROR(TEXTJOIN(CHAR(10),TRUE,FILTER('SUMMARY DATA'!F:F,'SUMMARY DATA'!D:D=$C2153)),"""")
  )
)"),"")</f>
        <v/>
      </c>
      <c r="G2153" s="2" t="str">
        <f>IFERROR(__xludf.DUMMYFUNCTION("IFERROR(
  TEXTJOIN(CHAR(10),TRUE,FILTER('SUMMARY DATA'!G:G,'SUMMARY DATA'!A:A=$A2153,'SUMMARY DATA'!C:C=$B2153)),
  IF(
    OR(
      ISNUMBER(SEARCH(""CDM CASH DEPOSIT"",$C2153)),
      ISNUMBER(SEARCH(""CASH DEPOSIT"",$C2153)),
      COUNTIF('SUMMARY D"&amp;"ATA'!D:D,$C2153)&lt;&gt;1
    ),
    """",
    IFERROR(TEXTJOIN(CHAR(10),TRUE,FILTER('SUMMARY DATA'!G:G,'SUMMARY DATA'!D:D=$C2153)),"""")
  )
)"),"")</f>
        <v/>
      </c>
      <c r="H2153" s="6" t="str">
        <f>IFERROR(__xludf.DUMMYFUNCTION("IFERROR(
  TEXTJOIN(CHAR(10),TRUE,FILTER('SUMMARY DATA'!H:H,'SUMMARY DATA'!A:A=$A2153,'SUMMARY DATA'!C:C=$B2153)),
  IF(
    OR(
      ISNUMBER(SEARCH(""CDM CASH DEPOSIT"",$C2153)),
      ISNUMBER(SEARCH(""CASH DEPOSIT"",$C2153)),
      COUNTIF('SUMMARY D"&amp;"ATA'!D:D,$C2153)&lt;&gt;1
    ),
    """",
    IFERROR(TEXTJOIN(CHAR(10),TRUE,FILTER('SUMMARY DATA'!H:H,'SUMMARY DATA'!D:D=$C2153)),"""")
  )
)"),"")</f>
        <v/>
      </c>
      <c r="I2153" s="6" t="str">
        <f>IFERROR(__xludf.DUMMYFUNCTION("IF(H2153="""","""",
SUM(ARRAYFORMULA(VALUE(SPLIT(H2153,CHAR(10)))))
)"),"")</f>
        <v/>
      </c>
      <c r="J2153" s="2" t="str">
        <f>IFERROR(__xludf.DUMMYFUNCTION("IFERROR(
  TEXTJOIN(CHAR(10),TRUE,FILTER('SUMMARY DATA'!I:I,'SUMMARY DATA'!A:A=$A2153,'SUMMARY DATA'!C:C=$B2153)),
  IF(
    OR(
      ISNUMBER(SEARCH(""CDM CASH DEPOSIT"",$C2153)),
      ISNUMBER(SEARCH(""CASH DEPOSIT"",$C2153)),
      COUNTIF('SUMMARY D"&amp;"ATA'!D:D,$C2153)&lt;&gt;1
    ),
    """",
    IFERROR(TEXTJOIN(CHAR(10),TRUE,FILTER('SUMMARY DATA'!I:I,'SUMMARY DATA'!D:D=$C2153)),"""")
  )
)"),"")</f>
        <v/>
      </c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</row>
    <row r="2154" ht="15.75" customHeight="1" spans="1:27">
      <c r="A2154" s="2"/>
      <c r="B2154" s="2"/>
      <c r="C2154" s="2"/>
      <c r="D2154" s="6"/>
      <c r="E2154" s="4" t="str">
        <f>IFERROR(__xludf.DUMMYFUNCTION("IFERROR(
  TEXTJOIN(CHAR(10),TRUE,FILTER('SUMMARY DATA'!E:E,'SUMMARY DATA'!A:A=$A2154,'SUMMARY DATA'!C:C=$B2154)),
  IF(
    OR(
      ISNUMBER(SEARCH(""CDM CASH DEPOSIT"",$C2154)),
      ISNUMBER(SEARCH(""CASH DEPOSIT"",$C2154)),
      COUNTIF('SUMMARY D"&amp;"ATA'!D:D,$C2154)&lt;&gt;1
    ),
    """",
    IFERROR(TEXTJOIN(CHAR(10),TRUE,FILTER('SUMMARY DATA'!E:E,'SUMMARY DATA'!D:D=$C2154)),"""")
  )
)"),"")</f>
        <v/>
      </c>
      <c r="F2154" s="2" t="str">
        <f>IFERROR(__xludf.DUMMYFUNCTION("IFERROR(
  TEXTJOIN(CHAR(10),TRUE,FILTER('SUMMARY DATA'!F:F,'SUMMARY DATA'!A:A=$A2154,'SUMMARY DATA'!C:C=$B2154)),
  IF(
    OR(
      ISNUMBER(SEARCH(""CDM CASH DEPOSIT"",$C2154)),
      ISNUMBER(SEARCH(""CASH DEPOSIT"",$C2154)),
      COUNTIF('SUMMARY D"&amp;"ATA'!D:D,$C2154)&lt;&gt;1
    ),
    """",
    IFERROR(TEXTJOIN(CHAR(10),TRUE,FILTER('SUMMARY DATA'!F:F,'SUMMARY DATA'!D:D=$C2154)),"""")
  )
)"),"")</f>
        <v/>
      </c>
      <c r="G2154" s="2" t="str">
        <f>IFERROR(__xludf.DUMMYFUNCTION("IFERROR(
  TEXTJOIN(CHAR(10),TRUE,FILTER('SUMMARY DATA'!G:G,'SUMMARY DATA'!A:A=$A2154,'SUMMARY DATA'!C:C=$B2154)),
  IF(
    OR(
      ISNUMBER(SEARCH(""CDM CASH DEPOSIT"",$C2154)),
      ISNUMBER(SEARCH(""CASH DEPOSIT"",$C2154)),
      COUNTIF('SUMMARY D"&amp;"ATA'!D:D,$C2154)&lt;&gt;1
    ),
    """",
    IFERROR(TEXTJOIN(CHAR(10),TRUE,FILTER('SUMMARY DATA'!G:G,'SUMMARY DATA'!D:D=$C2154)),"""")
  )
)"),"")</f>
        <v/>
      </c>
      <c r="H2154" s="6" t="str">
        <f>IFERROR(__xludf.DUMMYFUNCTION("IFERROR(
  TEXTJOIN(CHAR(10),TRUE,FILTER('SUMMARY DATA'!H:H,'SUMMARY DATA'!A:A=$A2154,'SUMMARY DATA'!C:C=$B2154)),
  IF(
    OR(
      ISNUMBER(SEARCH(""CDM CASH DEPOSIT"",$C2154)),
      ISNUMBER(SEARCH(""CASH DEPOSIT"",$C2154)),
      COUNTIF('SUMMARY D"&amp;"ATA'!D:D,$C2154)&lt;&gt;1
    ),
    """",
    IFERROR(TEXTJOIN(CHAR(10),TRUE,FILTER('SUMMARY DATA'!H:H,'SUMMARY DATA'!D:D=$C2154)),"""")
  )
)"),"")</f>
        <v/>
      </c>
      <c r="I2154" s="6" t="str">
        <f>IFERROR(__xludf.DUMMYFUNCTION("IF(H2154="""","""",
SUM(ARRAYFORMULA(VALUE(SPLIT(H2154,CHAR(10)))))
)"),"")</f>
        <v/>
      </c>
      <c r="J2154" s="2" t="str">
        <f>IFERROR(__xludf.DUMMYFUNCTION("IFERROR(
  TEXTJOIN(CHAR(10),TRUE,FILTER('SUMMARY DATA'!I:I,'SUMMARY DATA'!A:A=$A2154,'SUMMARY DATA'!C:C=$B2154)),
  IF(
    OR(
      ISNUMBER(SEARCH(""CDM CASH DEPOSIT"",$C2154)),
      ISNUMBER(SEARCH(""CASH DEPOSIT"",$C2154)),
      COUNTIF('SUMMARY D"&amp;"ATA'!D:D,$C2154)&lt;&gt;1
    ),
    """",
    IFERROR(TEXTJOIN(CHAR(10),TRUE,FILTER('SUMMARY DATA'!I:I,'SUMMARY DATA'!D:D=$C2154)),"""")
  )
)"),"")</f>
        <v/>
      </c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</row>
    <row r="2155" ht="15.75" customHeight="1" spans="1:27">
      <c r="A2155" s="2"/>
      <c r="B2155" s="2"/>
      <c r="C2155" s="2"/>
      <c r="D2155" s="6"/>
      <c r="E2155" s="4" t="str">
        <f>IFERROR(__xludf.DUMMYFUNCTION("IFERROR(
  TEXTJOIN(CHAR(10),TRUE,FILTER('SUMMARY DATA'!E:E,'SUMMARY DATA'!A:A=$A2155,'SUMMARY DATA'!C:C=$B2155)),
  IF(
    OR(
      ISNUMBER(SEARCH(""CDM CASH DEPOSIT"",$C2155)),
      ISNUMBER(SEARCH(""CASH DEPOSIT"",$C2155)),
      COUNTIF('SUMMARY D"&amp;"ATA'!D:D,$C2155)&lt;&gt;1
    ),
    """",
    IFERROR(TEXTJOIN(CHAR(10),TRUE,FILTER('SUMMARY DATA'!E:E,'SUMMARY DATA'!D:D=$C2155)),"""")
  )
)"),"")</f>
        <v/>
      </c>
      <c r="F2155" s="2" t="str">
        <f>IFERROR(__xludf.DUMMYFUNCTION("IFERROR(
  TEXTJOIN(CHAR(10),TRUE,FILTER('SUMMARY DATA'!F:F,'SUMMARY DATA'!A:A=$A2155,'SUMMARY DATA'!C:C=$B2155)),
  IF(
    OR(
      ISNUMBER(SEARCH(""CDM CASH DEPOSIT"",$C2155)),
      ISNUMBER(SEARCH(""CASH DEPOSIT"",$C2155)),
      COUNTIF('SUMMARY D"&amp;"ATA'!D:D,$C2155)&lt;&gt;1
    ),
    """",
    IFERROR(TEXTJOIN(CHAR(10),TRUE,FILTER('SUMMARY DATA'!F:F,'SUMMARY DATA'!D:D=$C2155)),"""")
  )
)"),"")</f>
        <v/>
      </c>
      <c r="G2155" s="2" t="str">
        <f>IFERROR(__xludf.DUMMYFUNCTION("IFERROR(
  TEXTJOIN(CHAR(10),TRUE,FILTER('SUMMARY DATA'!G:G,'SUMMARY DATA'!A:A=$A2155,'SUMMARY DATA'!C:C=$B2155)),
  IF(
    OR(
      ISNUMBER(SEARCH(""CDM CASH DEPOSIT"",$C2155)),
      ISNUMBER(SEARCH(""CASH DEPOSIT"",$C2155)),
      COUNTIF('SUMMARY D"&amp;"ATA'!D:D,$C2155)&lt;&gt;1
    ),
    """",
    IFERROR(TEXTJOIN(CHAR(10),TRUE,FILTER('SUMMARY DATA'!G:G,'SUMMARY DATA'!D:D=$C2155)),"""")
  )
)"),"")</f>
        <v/>
      </c>
      <c r="H2155" s="6" t="str">
        <f>IFERROR(__xludf.DUMMYFUNCTION("IFERROR(
  TEXTJOIN(CHAR(10),TRUE,FILTER('SUMMARY DATA'!H:H,'SUMMARY DATA'!A:A=$A2155,'SUMMARY DATA'!C:C=$B2155)),
  IF(
    OR(
      ISNUMBER(SEARCH(""CDM CASH DEPOSIT"",$C2155)),
      ISNUMBER(SEARCH(""CASH DEPOSIT"",$C2155)),
      COUNTIF('SUMMARY D"&amp;"ATA'!D:D,$C2155)&lt;&gt;1
    ),
    """",
    IFERROR(TEXTJOIN(CHAR(10),TRUE,FILTER('SUMMARY DATA'!H:H,'SUMMARY DATA'!D:D=$C2155)),"""")
  )
)"),"")</f>
        <v/>
      </c>
      <c r="I2155" s="6" t="str">
        <f>IFERROR(__xludf.DUMMYFUNCTION("IF(H2155="""","""",
SUM(ARRAYFORMULA(VALUE(SPLIT(H2155,CHAR(10)))))
)"),"")</f>
        <v/>
      </c>
      <c r="J2155" s="2" t="str">
        <f>IFERROR(__xludf.DUMMYFUNCTION("IFERROR(
  TEXTJOIN(CHAR(10),TRUE,FILTER('SUMMARY DATA'!I:I,'SUMMARY DATA'!A:A=$A2155,'SUMMARY DATA'!C:C=$B2155)),
  IF(
    OR(
      ISNUMBER(SEARCH(""CDM CASH DEPOSIT"",$C2155)),
      ISNUMBER(SEARCH(""CASH DEPOSIT"",$C2155)),
      COUNTIF('SUMMARY D"&amp;"ATA'!D:D,$C2155)&lt;&gt;1
    ),
    """",
    IFERROR(TEXTJOIN(CHAR(10),TRUE,FILTER('SUMMARY DATA'!I:I,'SUMMARY DATA'!D:D=$C2155)),"""")
  )
)"),"")</f>
        <v/>
      </c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</row>
    <row r="2156" ht="15.75" customHeight="1" spans="1:27">
      <c r="A2156" s="2"/>
      <c r="B2156" s="2"/>
      <c r="C2156" s="2"/>
      <c r="D2156" s="6"/>
      <c r="E2156" s="4" t="str">
        <f>IFERROR(__xludf.DUMMYFUNCTION("IFERROR(
  TEXTJOIN(CHAR(10),TRUE,FILTER('SUMMARY DATA'!E:E,'SUMMARY DATA'!A:A=$A2156,'SUMMARY DATA'!C:C=$B2156)),
  IF(
    OR(
      ISNUMBER(SEARCH(""CDM CASH DEPOSIT"",$C2156)),
      ISNUMBER(SEARCH(""CASH DEPOSIT"",$C2156)),
      COUNTIF('SUMMARY D"&amp;"ATA'!D:D,$C2156)&lt;&gt;1
    ),
    """",
    IFERROR(TEXTJOIN(CHAR(10),TRUE,FILTER('SUMMARY DATA'!E:E,'SUMMARY DATA'!D:D=$C2156)),"""")
  )
)"),"")</f>
        <v/>
      </c>
      <c r="F2156" s="2" t="str">
        <f>IFERROR(__xludf.DUMMYFUNCTION("IFERROR(
  TEXTJOIN(CHAR(10),TRUE,FILTER('SUMMARY DATA'!F:F,'SUMMARY DATA'!A:A=$A2156,'SUMMARY DATA'!C:C=$B2156)),
  IF(
    OR(
      ISNUMBER(SEARCH(""CDM CASH DEPOSIT"",$C2156)),
      ISNUMBER(SEARCH(""CASH DEPOSIT"",$C2156)),
      COUNTIF('SUMMARY D"&amp;"ATA'!D:D,$C2156)&lt;&gt;1
    ),
    """",
    IFERROR(TEXTJOIN(CHAR(10),TRUE,FILTER('SUMMARY DATA'!F:F,'SUMMARY DATA'!D:D=$C2156)),"""")
  )
)"),"")</f>
        <v/>
      </c>
      <c r="G2156" s="2" t="str">
        <f>IFERROR(__xludf.DUMMYFUNCTION("IFERROR(
  TEXTJOIN(CHAR(10),TRUE,FILTER('SUMMARY DATA'!G:G,'SUMMARY DATA'!A:A=$A2156,'SUMMARY DATA'!C:C=$B2156)),
  IF(
    OR(
      ISNUMBER(SEARCH(""CDM CASH DEPOSIT"",$C2156)),
      ISNUMBER(SEARCH(""CASH DEPOSIT"",$C2156)),
      COUNTIF('SUMMARY D"&amp;"ATA'!D:D,$C2156)&lt;&gt;1
    ),
    """",
    IFERROR(TEXTJOIN(CHAR(10),TRUE,FILTER('SUMMARY DATA'!G:G,'SUMMARY DATA'!D:D=$C2156)),"""")
  )
)"),"")</f>
        <v/>
      </c>
      <c r="H2156" s="6" t="str">
        <f>IFERROR(__xludf.DUMMYFUNCTION("IFERROR(
  TEXTJOIN(CHAR(10),TRUE,FILTER('SUMMARY DATA'!H:H,'SUMMARY DATA'!A:A=$A2156,'SUMMARY DATA'!C:C=$B2156)),
  IF(
    OR(
      ISNUMBER(SEARCH(""CDM CASH DEPOSIT"",$C2156)),
      ISNUMBER(SEARCH(""CASH DEPOSIT"",$C2156)),
      COUNTIF('SUMMARY D"&amp;"ATA'!D:D,$C2156)&lt;&gt;1
    ),
    """",
    IFERROR(TEXTJOIN(CHAR(10),TRUE,FILTER('SUMMARY DATA'!H:H,'SUMMARY DATA'!D:D=$C2156)),"""")
  )
)"),"")</f>
        <v/>
      </c>
      <c r="I2156" s="6" t="str">
        <f>IFERROR(__xludf.DUMMYFUNCTION("IF(H2156="""","""",
SUM(ARRAYFORMULA(VALUE(SPLIT(H2156,CHAR(10)))))
)"),"")</f>
        <v/>
      </c>
      <c r="J2156" s="2" t="str">
        <f>IFERROR(__xludf.DUMMYFUNCTION("IFERROR(
  TEXTJOIN(CHAR(10),TRUE,FILTER('SUMMARY DATA'!I:I,'SUMMARY DATA'!A:A=$A2156,'SUMMARY DATA'!C:C=$B2156)),
  IF(
    OR(
      ISNUMBER(SEARCH(""CDM CASH DEPOSIT"",$C2156)),
      ISNUMBER(SEARCH(""CASH DEPOSIT"",$C2156)),
      COUNTIF('SUMMARY D"&amp;"ATA'!D:D,$C2156)&lt;&gt;1
    ),
    """",
    IFERROR(TEXTJOIN(CHAR(10),TRUE,FILTER('SUMMARY DATA'!I:I,'SUMMARY DATA'!D:D=$C2156)),"""")
  )
)"),"")</f>
        <v/>
      </c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</row>
    <row r="2157" ht="15.75" customHeight="1" spans="1:27">
      <c r="A2157" s="2"/>
      <c r="B2157" s="2"/>
      <c r="C2157" s="2"/>
      <c r="D2157" s="6"/>
      <c r="E2157" s="4" t="str">
        <f>IFERROR(__xludf.DUMMYFUNCTION("IFERROR(
  TEXTJOIN(CHAR(10),TRUE,FILTER('SUMMARY DATA'!E:E,'SUMMARY DATA'!A:A=$A2157,'SUMMARY DATA'!C:C=$B2157)),
  IF(
    OR(
      ISNUMBER(SEARCH(""CDM CASH DEPOSIT"",$C2157)),
      ISNUMBER(SEARCH(""CASH DEPOSIT"",$C2157)),
      COUNTIF('SUMMARY D"&amp;"ATA'!D:D,$C2157)&lt;&gt;1
    ),
    """",
    IFERROR(TEXTJOIN(CHAR(10),TRUE,FILTER('SUMMARY DATA'!E:E,'SUMMARY DATA'!D:D=$C2157)),"""")
  )
)"),"")</f>
        <v/>
      </c>
      <c r="F2157" s="2" t="str">
        <f>IFERROR(__xludf.DUMMYFUNCTION("IFERROR(
  TEXTJOIN(CHAR(10),TRUE,FILTER('SUMMARY DATA'!F:F,'SUMMARY DATA'!A:A=$A2157,'SUMMARY DATA'!C:C=$B2157)),
  IF(
    OR(
      ISNUMBER(SEARCH(""CDM CASH DEPOSIT"",$C2157)),
      ISNUMBER(SEARCH(""CASH DEPOSIT"",$C2157)),
      COUNTIF('SUMMARY D"&amp;"ATA'!D:D,$C2157)&lt;&gt;1
    ),
    """",
    IFERROR(TEXTJOIN(CHAR(10),TRUE,FILTER('SUMMARY DATA'!F:F,'SUMMARY DATA'!D:D=$C2157)),"""")
  )
)"),"")</f>
        <v/>
      </c>
      <c r="G2157" s="2" t="str">
        <f>IFERROR(__xludf.DUMMYFUNCTION("IFERROR(
  TEXTJOIN(CHAR(10),TRUE,FILTER('SUMMARY DATA'!G:G,'SUMMARY DATA'!A:A=$A2157,'SUMMARY DATA'!C:C=$B2157)),
  IF(
    OR(
      ISNUMBER(SEARCH(""CDM CASH DEPOSIT"",$C2157)),
      ISNUMBER(SEARCH(""CASH DEPOSIT"",$C2157)),
      COUNTIF('SUMMARY D"&amp;"ATA'!D:D,$C2157)&lt;&gt;1
    ),
    """",
    IFERROR(TEXTJOIN(CHAR(10),TRUE,FILTER('SUMMARY DATA'!G:G,'SUMMARY DATA'!D:D=$C2157)),"""")
  )
)"),"")</f>
        <v/>
      </c>
      <c r="H2157" s="6" t="str">
        <f>IFERROR(__xludf.DUMMYFUNCTION("IFERROR(
  TEXTJOIN(CHAR(10),TRUE,FILTER('SUMMARY DATA'!H:H,'SUMMARY DATA'!A:A=$A2157,'SUMMARY DATA'!C:C=$B2157)),
  IF(
    OR(
      ISNUMBER(SEARCH(""CDM CASH DEPOSIT"",$C2157)),
      ISNUMBER(SEARCH(""CASH DEPOSIT"",$C2157)),
      COUNTIF('SUMMARY D"&amp;"ATA'!D:D,$C2157)&lt;&gt;1
    ),
    """",
    IFERROR(TEXTJOIN(CHAR(10),TRUE,FILTER('SUMMARY DATA'!H:H,'SUMMARY DATA'!D:D=$C2157)),"""")
  )
)"),"")</f>
        <v/>
      </c>
      <c r="I2157" s="6" t="str">
        <f>IFERROR(__xludf.DUMMYFUNCTION("IF(H2157="""","""",
SUM(ARRAYFORMULA(VALUE(SPLIT(H2157,CHAR(10)))))
)"),"")</f>
        <v/>
      </c>
      <c r="J2157" s="2" t="str">
        <f>IFERROR(__xludf.DUMMYFUNCTION("IFERROR(
  TEXTJOIN(CHAR(10),TRUE,FILTER('SUMMARY DATA'!I:I,'SUMMARY DATA'!A:A=$A2157,'SUMMARY DATA'!C:C=$B2157)),
  IF(
    OR(
      ISNUMBER(SEARCH(""CDM CASH DEPOSIT"",$C2157)),
      ISNUMBER(SEARCH(""CASH DEPOSIT"",$C2157)),
      COUNTIF('SUMMARY D"&amp;"ATA'!D:D,$C2157)&lt;&gt;1
    ),
    """",
    IFERROR(TEXTJOIN(CHAR(10),TRUE,FILTER('SUMMARY DATA'!I:I,'SUMMARY DATA'!D:D=$C2157)),"""")
  )
)"),"")</f>
        <v/>
      </c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</row>
    <row r="2158" ht="15.75" customHeight="1" spans="1:27">
      <c r="A2158" s="2"/>
      <c r="B2158" s="2"/>
      <c r="C2158" s="2"/>
      <c r="D2158" s="6"/>
      <c r="E2158" s="4" t="str">
        <f>IFERROR(__xludf.DUMMYFUNCTION("IFERROR(
  TEXTJOIN(CHAR(10),TRUE,FILTER('SUMMARY DATA'!E:E,'SUMMARY DATA'!A:A=$A2158,'SUMMARY DATA'!C:C=$B2158)),
  IF(
    OR(
      ISNUMBER(SEARCH(""CDM CASH DEPOSIT"",$C2158)),
      ISNUMBER(SEARCH(""CASH DEPOSIT"",$C2158)),
      COUNTIF('SUMMARY D"&amp;"ATA'!D:D,$C2158)&lt;&gt;1
    ),
    """",
    IFERROR(TEXTJOIN(CHAR(10),TRUE,FILTER('SUMMARY DATA'!E:E,'SUMMARY DATA'!D:D=$C2158)),"""")
  )
)"),"")</f>
        <v/>
      </c>
      <c r="F2158" s="2" t="str">
        <f>IFERROR(__xludf.DUMMYFUNCTION("IFERROR(
  TEXTJOIN(CHAR(10),TRUE,FILTER('SUMMARY DATA'!F:F,'SUMMARY DATA'!A:A=$A2158,'SUMMARY DATA'!C:C=$B2158)),
  IF(
    OR(
      ISNUMBER(SEARCH(""CDM CASH DEPOSIT"",$C2158)),
      ISNUMBER(SEARCH(""CASH DEPOSIT"",$C2158)),
      COUNTIF('SUMMARY D"&amp;"ATA'!D:D,$C2158)&lt;&gt;1
    ),
    """",
    IFERROR(TEXTJOIN(CHAR(10),TRUE,FILTER('SUMMARY DATA'!F:F,'SUMMARY DATA'!D:D=$C2158)),"""")
  )
)"),"")</f>
        <v/>
      </c>
      <c r="G2158" s="2" t="str">
        <f>IFERROR(__xludf.DUMMYFUNCTION("IFERROR(
  TEXTJOIN(CHAR(10),TRUE,FILTER('SUMMARY DATA'!G:G,'SUMMARY DATA'!A:A=$A2158,'SUMMARY DATA'!C:C=$B2158)),
  IF(
    OR(
      ISNUMBER(SEARCH(""CDM CASH DEPOSIT"",$C2158)),
      ISNUMBER(SEARCH(""CASH DEPOSIT"",$C2158)),
      COUNTIF('SUMMARY D"&amp;"ATA'!D:D,$C2158)&lt;&gt;1
    ),
    """",
    IFERROR(TEXTJOIN(CHAR(10),TRUE,FILTER('SUMMARY DATA'!G:G,'SUMMARY DATA'!D:D=$C2158)),"""")
  )
)"),"")</f>
        <v/>
      </c>
      <c r="H2158" s="6" t="str">
        <f>IFERROR(__xludf.DUMMYFUNCTION("IFERROR(
  TEXTJOIN(CHAR(10),TRUE,FILTER('SUMMARY DATA'!H:H,'SUMMARY DATA'!A:A=$A2158,'SUMMARY DATA'!C:C=$B2158)),
  IF(
    OR(
      ISNUMBER(SEARCH(""CDM CASH DEPOSIT"",$C2158)),
      ISNUMBER(SEARCH(""CASH DEPOSIT"",$C2158)),
      COUNTIF('SUMMARY D"&amp;"ATA'!D:D,$C2158)&lt;&gt;1
    ),
    """",
    IFERROR(TEXTJOIN(CHAR(10),TRUE,FILTER('SUMMARY DATA'!H:H,'SUMMARY DATA'!D:D=$C2158)),"""")
  )
)"),"")</f>
        <v/>
      </c>
      <c r="I2158" s="6" t="str">
        <f>IFERROR(__xludf.DUMMYFUNCTION("IF(H2158="""","""",
SUM(ARRAYFORMULA(VALUE(SPLIT(H2158,CHAR(10)))))
)"),"")</f>
        <v/>
      </c>
      <c r="J2158" s="2" t="str">
        <f>IFERROR(__xludf.DUMMYFUNCTION("IFERROR(
  TEXTJOIN(CHAR(10),TRUE,FILTER('SUMMARY DATA'!I:I,'SUMMARY DATA'!A:A=$A2158,'SUMMARY DATA'!C:C=$B2158)),
  IF(
    OR(
      ISNUMBER(SEARCH(""CDM CASH DEPOSIT"",$C2158)),
      ISNUMBER(SEARCH(""CASH DEPOSIT"",$C2158)),
      COUNTIF('SUMMARY D"&amp;"ATA'!D:D,$C2158)&lt;&gt;1
    ),
    """",
    IFERROR(TEXTJOIN(CHAR(10),TRUE,FILTER('SUMMARY DATA'!I:I,'SUMMARY DATA'!D:D=$C2158)),"""")
  )
)"),"")</f>
        <v/>
      </c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</row>
    <row r="2159" ht="15.75" customHeight="1" spans="1:27">
      <c r="A2159" s="2"/>
      <c r="B2159" s="2"/>
      <c r="C2159" s="2"/>
      <c r="D2159" s="6"/>
      <c r="E2159" s="4" t="str">
        <f>IFERROR(__xludf.DUMMYFUNCTION("IFERROR(
  TEXTJOIN(CHAR(10),TRUE,FILTER('SUMMARY DATA'!E:E,'SUMMARY DATA'!A:A=$A2159,'SUMMARY DATA'!C:C=$B2159)),
  IF(
    OR(
      ISNUMBER(SEARCH(""CDM CASH DEPOSIT"",$C2159)),
      ISNUMBER(SEARCH(""CASH DEPOSIT"",$C2159)),
      COUNTIF('SUMMARY D"&amp;"ATA'!D:D,$C2159)&lt;&gt;1
    ),
    """",
    IFERROR(TEXTJOIN(CHAR(10),TRUE,FILTER('SUMMARY DATA'!E:E,'SUMMARY DATA'!D:D=$C2159)),"""")
  )
)"),"")</f>
        <v/>
      </c>
      <c r="F2159" s="2" t="str">
        <f>IFERROR(__xludf.DUMMYFUNCTION("IFERROR(
  TEXTJOIN(CHAR(10),TRUE,FILTER('SUMMARY DATA'!F:F,'SUMMARY DATA'!A:A=$A2159,'SUMMARY DATA'!C:C=$B2159)),
  IF(
    OR(
      ISNUMBER(SEARCH(""CDM CASH DEPOSIT"",$C2159)),
      ISNUMBER(SEARCH(""CASH DEPOSIT"",$C2159)),
      COUNTIF('SUMMARY D"&amp;"ATA'!D:D,$C2159)&lt;&gt;1
    ),
    """",
    IFERROR(TEXTJOIN(CHAR(10),TRUE,FILTER('SUMMARY DATA'!F:F,'SUMMARY DATA'!D:D=$C2159)),"""")
  )
)"),"")</f>
        <v/>
      </c>
      <c r="G2159" s="2" t="str">
        <f>IFERROR(__xludf.DUMMYFUNCTION("IFERROR(
  TEXTJOIN(CHAR(10),TRUE,FILTER('SUMMARY DATA'!G:G,'SUMMARY DATA'!A:A=$A2159,'SUMMARY DATA'!C:C=$B2159)),
  IF(
    OR(
      ISNUMBER(SEARCH(""CDM CASH DEPOSIT"",$C2159)),
      ISNUMBER(SEARCH(""CASH DEPOSIT"",$C2159)),
      COUNTIF('SUMMARY D"&amp;"ATA'!D:D,$C2159)&lt;&gt;1
    ),
    """",
    IFERROR(TEXTJOIN(CHAR(10),TRUE,FILTER('SUMMARY DATA'!G:G,'SUMMARY DATA'!D:D=$C2159)),"""")
  )
)"),"")</f>
        <v/>
      </c>
      <c r="H2159" s="6" t="str">
        <f>IFERROR(__xludf.DUMMYFUNCTION("IFERROR(
  TEXTJOIN(CHAR(10),TRUE,FILTER('SUMMARY DATA'!H:H,'SUMMARY DATA'!A:A=$A2159,'SUMMARY DATA'!C:C=$B2159)),
  IF(
    OR(
      ISNUMBER(SEARCH(""CDM CASH DEPOSIT"",$C2159)),
      ISNUMBER(SEARCH(""CASH DEPOSIT"",$C2159)),
      COUNTIF('SUMMARY D"&amp;"ATA'!D:D,$C2159)&lt;&gt;1
    ),
    """",
    IFERROR(TEXTJOIN(CHAR(10),TRUE,FILTER('SUMMARY DATA'!H:H,'SUMMARY DATA'!D:D=$C2159)),"""")
  )
)"),"")</f>
        <v/>
      </c>
      <c r="I2159" s="6" t="str">
        <f>IFERROR(__xludf.DUMMYFUNCTION("IF(H2159="""","""",
SUM(ARRAYFORMULA(VALUE(SPLIT(H2159,CHAR(10)))))
)"),"")</f>
        <v/>
      </c>
      <c r="J2159" s="2" t="str">
        <f>IFERROR(__xludf.DUMMYFUNCTION("IFERROR(
  TEXTJOIN(CHAR(10),TRUE,FILTER('SUMMARY DATA'!I:I,'SUMMARY DATA'!A:A=$A2159,'SUMMARY DATA'!C:C=$B2159)),
  IF(
    OR(
      ISNUMBER(SEARCH(""CDM CASH DEPOSIT"",$C2159)),
      ISNUMBER(SEARCH(""CASH DEPOSIT"",$C2159)),
      COUNTIF('SUMMARY D"&amp;"ATA'!D:D,$C2159)&lt;&gt;1
    ),
    """",
    IFERROR(TEXTJOIN(CHAR(10),TRUE,FILTER('SUMMARY DATA'!I:I,'SUMMARY DATA'!D:D=$C2159)),"""")
  )
)"),"")</f>
        <v/>
      </c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</row>
    <row r="2160" ht="15.75" customHeight="1" spans="1:27">
      <c r="A2160" s="2"/>
      <c r="B2160" s="2"/>
      <c r="C2160" s="2"/>
      <c r="D2160" s="6"/>
      <c r="E2160" s="4" t="str">
        <f>IFERROR(__xludf.DUMMYFUNCTION("IFERROR(
  TEXTJOIN(CHAR(10),TRUE,FILTER('SUMMARY DATA'!E:E,'SUMMARY DATA'!A:A=$A2160,'SUMMARY DATA'!C:C=$B2160)),
  IF(
    OR(
      ISNUMBER(SEARCH(""CDM CASH DEPOSIT"",$C2160)),
      ISNUMBER(SEARCH(""CASH DEPOSIT"",$C2160)),
      COUNTIF('SUMMARY D"&amp;"ATA'!D:D,$C2160)&lt;&gt;1
    ),
    """",
    IFERROR(TEXTJOIN(CHAR(10),TRUE,FILTER('SUMMARY DATA'!E:E,'SUMMARY DATA'!D:D=$C2160)),"""")
  )
)"),"")</f>
        <v/>
      </c>
      <c r="F2160" s="2" t="str">
        <f>IFERROR(__xludf.DUMMYFUNCTION("IFERROR(
  TEXTJOIN(CHAR(10),TRUE,FILTER('SUMMARY DATA'!F:F,'SUMMARY DATA'!A:A=$A2160,'SUMMARY DATA'!C:C=$B2160)),
  IF(
    OR(
      ISNUMBER(SEARCH(""CDM CASH DEPOSIT"",$C2160)),
      ISNUMBER(SEARCH(""CASH DEPOSIT"",$C2160)),
      COUNTIF('SUMMARY D"&amp;"ATA'!D:D,$C2160)&lt;&gt;1
    ),
    """",
    IFERROR(TEXTJOIN(CHAR(10),TRUE,FILTER('SUMMARY DATA'!F:F,'SUMMARY DATA'!D:D=$C2160)),"""")
  )
)"),"")</f>
        <v/>
      </c>
      <c r="G2160" s="2" t="str">
        <f>IFERROR(__xludf.DUMMYFUNCTION("IFERROR(
  TEXTJOIN(CHAR(10),TRUE,FILTER('SUMMARY DATA'!G:G,'SUMMARY DATA'!A:A=$A2160,'SUMMARY DATA'!C:C=$B2160)),
  IF(
    OR(
      ISNUMBER(SEARCH(""CDM CASH DEPOSIT"",$C2160)),
      ISNUMBER(SEARCH(""CASH DEPOSIT"",$C2160)),
      COUNTIF('SUMMARY D"&amp;"ATA'!D:D,$C2160)&lt;&gt;1
    ),
    """",
    IFERROR(TEXTJOIN(CHAR(10),TRUE,FILTER('SUMMARY DATA'!G:G,'SUMMARY DATA'!D:D=$C2160)),"""")
  )
)"),"")</f>
        <v/>
      </c>
      <c r="H2160" s="6" t="str">
        <f>IFERROR(__xludf.DUMMYFUNCTION("IFERROR(
  TEXTJOIN(CHAR(10),TRUE,FILTER('SUMMARY DATA'!H:H,'SUMMARY DATA'!A:A=$A2160,'SUMMARY DATA'!C:C=$B2160)),
  IF(
    OR(
      ISNUMBER(SEARCH(""CDM CASH DEPOSIT"",$C2160)),
      ISNUMBER(SEARCH(""CASH DEPOSIT"",$C2160)),
      COUNTIF('SUMMARY D"&amp;"ATA'!D:D,$C2160)&lt;&gt;1
    ),
    """",
    IFERROR(TEXTJOIN(CHAR(10),TRUE,FILTER('SUMMARY DATA'!H:H,'SUMMARY DATA'!D:D=$C2160)),"""")
  )
)"),"")</f>
        <v/>
      </c>
      <c r="I2160" s="6" t="str">
        <f>IFERROR(__xludf.DUMMYFUNCTION("IF(H2160="""","""",
SUM(ARRAYFORMULA(VALUE(SPLIT(H2160,CHAR(10)))))
)"),"")</f>
        <v/>
      </c>
      <c r="J2160" s="2" t="str">
        <f>IFERROR(__xludf.DUMMYFUNCTION("IFERROR(
  TEXTJOIN(CHAR(10),TRUE,FILTER('SUMMARY DATA'!I:I,'SUMMARY DATA'!A:A=$A2160,'SUMMARY DATA'!C:C=$B2160)),
  IF(
    OR(
      ISNUMBER(SEARCH(""CDM CASH DEPOSIT"",$C2160)),
      ISNUMBER(SEARCH(""CASH DEPOSIT"",$C2160)),
      COUNTIF('SUMMARY D"&amp;"ATA'!D:D,$C2160)&lt;&gt;1
    ),
    """",
    IFERROR(TEXTJOIN(CHAR(10),TRUE,FILTER('SUMMARY DATA'!I:I,'SUMMARY DATA'!D:D=$C2160)),"""")
  )
)"),"")</f>
        <v/>
      </c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</row>
    <row r="2161" ht="15.75" customHeight="1" spans="1:27">
      <c r="A2161" s="2"/>
      <c r="B2161" s="2"/>
      <c r="C2161" s="2"/>
      <c r="D2161" s="6"/>
      <c r="E2161" s="4" t="str">
        <f>IFERROR(__xludf.DUMMYFUNCTION("IFERROR(
  TEXTJOIN(CHAR(10),TRUE,FILTER('SUMMARY DATA'!E:E,'SUMMARY DATA'!A:A=$A2161,'SUMMARY DATA'!C:C=$B2161)),
  IF(
    OR(
      ISNUMBER(SEARCH(""CDM CASH DEPOSIT"",$C2161)),
      ISNUMBER(SEARCH(""CASH DEPOSIT"",$C2161)),
      COUNTIF('SUMMARY D"&amp;"ATA'!D:D,$C2161)&lt;&gt;1
    ),
    """",
    IFERROR(TEXTJOIN(CHAR(10),TRUE,FILTER('SUMMARY DATA'!E:E,'SUMMARY DATA'!D:D=$C2161)),"""")
  )
)"),"")</f>
        <v/>
      </c>
      <c r="F2161" s="2" t="str">
        <f>IFERROR(__xludf.DUMMYFUNCTION("IFERROR(
  TEXTJOIN(CHAR(10),TRUE,FILTER('SUMMARY DATA'!F:F,'SUMMARY DATA'!A:A=$A2161,'SUMMARY DATA'!C:C=$B2161)),
  IF(
    OR(
      ISNUMBER(SEARCH(""CDM CASH DEPOSIT"",$C2161)),
      ISNUMBER(SEARCH(""CASH DEPOSIT"",$C2161)),
      COUNTIF('SUMMARY D"&amp;"ATA'!D:D,$C2161)&lt;&gt;1
    ),
    """",
    IFERROR(TEXTJOIN(CHAR(10),TRUE,FILTER('SUMMARY DATA'!F:F,'SUMMARY DATA'!D:D=$C2161)),"""")
  )
)"),"")</f>
        <v/>
      </c>
      <c r="G2161" s="2" t="str">
        <f>IFERROR(__xludf.DUMMYFUNCTION("IFERROR(
  TEXTJOIN(CHAR(10),TRUE,FILTER('SUMMARY DATA'!G:G,'SUMMARY DATA'!A:A=$A2161,'SUMMARY DATA'!C:C=$B2161)),
  IF(
    OR(
      ISNUMBER(SEARCH(""CDM CASH DEPOSIT"",$C2161)),
      ISNUMBER(SEARCH(""CASH DEPOSIT"",$C2161)),
      COUNTIF('SUMMARY D"&amp;"ATA'!D:D,$C2161)&lt;&gt;1
    ),
    """",
    IFERROR(TEXTJOIN(CHAR(10),TRUE,FILTER('SUMMARY DATA'!G:G,'SUMMARY DATA'!D:D=$C2161)),"""")
  )
)"),"")</f>
        <v/>
      </c>
      <c r="H2161" s="6" t="str">
        <f>IFERROR(__xludf.DUMMYFUNCTION("IFERROR(
  TEXTJOIN(CHAR(10),TRUE,FILTER('SUMMARY DATA'!H:H,'SUMMARY DATA'!A:A=$A2161,'SUMMARY DATA'!C:C=$B2161)),
  IF(
    OR(
      ISNUMBER(SEARCH(""CDM CASH DEPOSIT"",$C2161)),
      ISNUMBER(SEARCH(""CASH DEPOSIT"",$C2161)),
      COUNTIF('SUMMARY D"&amp;"ATA'!D:D,$C2161)&lt;&gt;1
    ),
    """",
    IFERROR(TEXTJOIN(CHAR(10),TRUE,FILTER('SUMMARY DATA'!H:H,'SUMMARY DATA'!D:D=$C2161)),"""")
  )
)"),"")</f>
        <v/>
      </c>
      <c r="I2161" s="6" t="str">
        <f>IFERROR(__xludf.DUMMYFUNCTION("IF(H2161="""","""",
SUM(ARRAYFORMULA(VALUE(SPLIT(H2161,CHAR(10)))))
)"),"")</f>
        <v/>
      </c>
      <c r="J2161" s="2" t="str">
        <f>IFERROR(__xludf.DUMMYFUNCTION("IFERROR(
  TEXTJOIN(CHAR(10),TRUE,FILTER('SUMMARY DATA'!I:I,'SUMMARY DATA'!A:A=$A2161,'SUMMARY DATA'!C:C=$B2161)),
  IF(
    OR(
      ISNUMBER(SEARCH(""CDM CASH DEPOSIT"",$C2161)),
      ISNUMBER(SEARCH(""CASH DEPOSIT"",$C2161)),
      COUNTIF('SUMMARY D"&amp;"ATA'!D:D,$C2161)&lt;&gt;1
    ),
    """",
    IFERROR(TEXTJOIN(CHAR(10),TRUE,FILTER('SUMMARY DATA'!I:I,'SUMMARY DATA'!D:D=$C2161)),"""")
  )
)"),"")</f>
        <v/>
      </c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</row>
    <row r="2162" ht="15.75" customHeight="1" spans="1:27">
      <c r="A2162" s="2"/>
      <c r="B2162" s="2"/>
      <c r="C2162" s="2"/>
      <c r="D2162" s="6"/>
      <c r="E2162" s="4" t="str">
        <f>IFERROR(__xludf.DUMMYFUNCTION("IFERROR(
  TEXTJOIN(CHAR(10),TRUE,FILTER('SUMMARY DATA'!E:E,'SUMMARY DATA'!A:A=$A2162,'SUMMARY DATA'!C:C=$B2162)),
  IF(
    OR(
      ISNUMBER(SEARCH(""CDM CASH DEPOSIT"",$C2162)),
      ISNUMBER(SEARCH(""CASH DEPOSIT"",$C2162)),
      COUNTIF('SUMMARY D"&amp;"ATA'!D:D,$C2162)&lt;&gt;1
    ),
    """",
    IFERROR(TEXTJOIN(CHAR(10),TRUE,FILTER('SUMMARY DATA'!E:E,'SUMMARY DATA'!D:D=$C2162)),"""")
  )
)"),"")</f>
        <v/>
      </c>
      <c r="F2162" s="2" t="str">
        <f>IFERROR(__xludf.DUMMYFUNCTION("IFERROR(
  TEXTJOIN(CHAR(10),TRUE,FILTER('SUMMARY DATA'!F:F,'SUMMARY DATA'!A:A=$A2162,'SUMMARY DATA'!C:C=$B2162)),
  IF(
    OR(
      ISNUMBER(SEARCH(""CDM CASH DEPOSIT"",$C2162)),
      ISNUMBER(SEARCH(""CASH DEPOSIT"",$C2162)),
      COUNTIF('SUMMARY D"&amp;"ATA'!D:D,$C2162)&lt;&gt;1
    ),
    """",
    IFERROR(TEXTJOIN(CHAR(10),TRUE,FILTER('SUMMARY DATA'!F:F,'SUMMARY DATA'!D:D=$C2162)),"""")
  )
)"),"")</f>
        <v/>
      </c>
      <c r="G2162" s="2" t="str">
        <f>IFERROR(__xludf.DUMMYFUNCTION("IFERROR(
  TEXTJOIN(CHAR(10),TRUE,FILTER('SUMMARY DATA'!G:G,'SUMMARY DATA'!A:A=$A2162,'SUMMARY DATA'!C:C=$B2162)),
  IF(
    OR(
      ISNUMBER(SEARCH(""CDM CASH DEPOSIT"",$C2162)),
      ISNUMBER(SEARCH(""CASH DEPOSIT"",$C2162)),
      COUNTIF('SUMMARY D"&amp;"ATA'!D:D,$C2162)&lt;&gt;1
    ),
    """",
    IFERROR(TEXTJOIN(CHAR(10),TRUE,FILTER('SUMMARY DATA'!G:G,'SUMMARY DATA'!D:D=$C2162)),"""")
  )
)"),"")</f>
        <v/>
      </c>
      <c r="H2162" s="6" t="str">
        <f>IFERROR(__xludf.DUMMYFUNCTION("IFERROR(
  TEXTJOIN(CHAR(10),TRUE,FILTER('SUMMARY DATA'!H:H,'SUMMARY DATA'!A:A=$A2162,'SUMMARY DATA'!C:C=$B2162)),
  IF(
    OR(
      ISNUMBER(SEARCH(""CDM CASH DEPOSIT"",$C2162)),
      ISNUMBER(SEARCH(""CASH DEPOSIT"",$C2162)),
      COUNTIF('SUMMARY D"&amp;"ATA'!D:D,$C2162)&lt;&gt;1
    ),
    """",
    IFERROR(TEXTJOIN(CHAR(10),TRUE,FILTER('SUMMARY DATA'!H:H,'SUMMARY DATA'!D:D=$C2162)),"""")
  )
)"),"")</f>
        <v/>
      </c>
      <c r="I2162" s="6" t="str">
        <f>IFERROR(__xludf.DUMMYFUNCTION("IF(H2162="""","""",
SUM(ARRAYFORMULA(VALUE(SPLIT(H2162,CHAR(10)))))
)"),"")</f>
        <v/>
      </c>
      <c r="J2162" s="2" t="str">
        <f>IFERROR(__xludf.DUMMYFUNCTION("IFERROR(
  TEXTJOIN(CHAR(10),TRUE,FILTER('SUMMARY DATA'!I:I,'SUMMARY DATA'!A:A=$A2162,'SUMMARY DATA'!C:C=$B2162)),
  IF(
    OR(
      ISNUMBER(SEARCH(""CDM CASH DEPOSIT"",$C2162)),
      ISNUMBER(SEARCH(""CASH DEPOSIT"",$C2162)),
      COUNTIF('SUMMARY D"&amp;"ATA'!D:D,$C2162)&lt;&gt;1
    ),
    """",
    IFERROR(TEXTJOIN(CHAR(10),TRUE,FILTER('SUMMARY DATA'!I:I,'SUMMARY DATA'!D:D=$C2162)),"""")
  )
)"),"")</f>
        <v/>
      </c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</row>
    <row r="2163" ht="15.75" customHeight="1" spans="1:27">
      <c r="A2163" s="2"/>
      <c r="B2163" s="2"/>
      <c r="C2163" s="2"/>
      <c r="D2163" s="6"/>
      <c r="E2163" s="4" t="str">
        <f>IFERROR(__xludf.DUMMYFUNCTION("IFERROR(
  TEXTJOIN(CHAR(10),TRUE,FILTER('SUMMARY DATA'!E:E,'SUMMARY DATA'!A:A=$A2163,'SUMMARY DATA'!C:C=$B2163)),
  IF(
    OR(
      ISNUMBER(SEARCH(""CDM CASH DEPOSIT"",$C2163)),
      ISNUMBER(SEARCH(""CASH DEPOSIT"",$C2163)),
      COUNTIF('SUMMARY D"&amp;"ATA'!D:D,$C2163)&lt;&gt;1
    ),
    """",
    IFERROR(TEXTJOIN(CHAR(10),TRUE,FILTER('SUMMARY DATA'!E:E,'SUMMARY DATA'!D:D=$C2163)),"""")
  )
)"),"")</f>
        <v/>
      </c>
      <c r="F2163" s="2" t="str">
        <f>IFERROR(__xludf.DUMMYFUNCTION("IFERROR(
  TEXTJOIN(CHAR(10),TRUE,FILTER('SUMMARY DATA'!F:F,'SUMMARY DATA'!A:A=$A2163,'SUMMARY DATA'!C:C=$B2163)),
  IF(
    OR(
      ISNUMBER(SEARCH(""CDM CASH DEPOSIT"",$C2163)),
      ISNUMBER(SEARCH(""CASH DEPOSIT"",$C2163)),
      COUNTIF('SUMMARY D"&amp;"ATA'!D:D,$C2163)&lt;&gt;1
    ),
    """",
    IFERROR(TEXTJOIN(CHAR(10),TRUE,FILTER('SUMMARY DATA'!F:F,'SUMMARY DATA'!D:D=$C2163)),"""")
  )
)"),"")</f>
        <v/>
      </c>
      <c r="G2163" s="2" t="str">
        <f>IFERROR(__xludf.DUMMYFUNCTION("IFERROR(
  TEXTJOIN(CHAR(10),TRUE,FILTER('SUMMARY DATA'!G:G,'SUMMARY DATA'!A:A=$A2163,'SUMMARY DATA'!C:C=$B2163)),
  IF(
    OR(
      ISNUMBER(SEARCH(""CDM CASH DEPOSIT"",$C2163)),
      ISNUMBER(SEARCH(""CASH DEPOSIT"",$C2163)),
      COUNTIF('SUMMARY D"&amp;"ATA'!D:D,$C2163)&lt;&gt;1
    ),
    """",
    IFERROR(TEXTJOIN(CHAR(10),TRUE,FILTER('SUMMARY DATA'!G:G,'SUMMARY DATA'!D:D=$C2163)),"""")
  )
)"),"")</f>
        <v/>
      </c>
      <c r="H2163" s="6" t="str">
        <f>IFERROR(__xludf.DUMMYFUNCTION("IFERROR(
  TEXTJOIN(CHAR(10),TRUE,FILTER('SUMMARY DATA'!H:H,'SUMMARY DATA'!A:A=$A2163,'SUMMARY DATA'!C:C=$B2163)),
  IF(
    OR(
      ISNUMBER(SEARCH(""CDM CASH DEPOSIT"",$C2163)),
      ISNUMBER(SEARCH(""CASH DEPOSIT"",$C2163)),
      COUNTIF('SUMMARY D"&amp;"ATA'!D:D,$C2163)&lt;&gt;1
    ),
    """",
    IFERROR(TEXTJOIN(CHAR(10),TRUE,FILTER('SUMMARY DATA'!H:H,'SUMMARY DATA'!D:D=$C2163)),"""")
  )
)"),"")</f>
        <v/>
      </c>
      <c r="I2163" s="6" t="str">
        <f>IFERROR(__xludf.DUMMYFUNCTION("IF(H2163="""","""",
SUM(ARRAYFORMULA(VALUE(SPLIT(H2163,CHAR(10)))))
)"),"")</f>
        <v/>
      </c>
      <c r="J2163" s="2" t="str">
        <f>IFERROR(__xludf.DUMMYFUNCTION("IFERROR(
  TEXTJOIN(CHAR(10),TRUE,FILTER('SUMMARY DATA'!I:I,'SUMMARY DATA'!A:A=$A2163,'SUMMARY DATA'!C:C=$B2163)),
  IF(
    OR(
      ISNUMBER(SEARCH(""CDM CASH DEPOSIT"",$C2163)),
      ISNUMBER(SEARCH(""CASH DEPOSIT"",$C2163)),
      COUNTIF('SUMMARY D"&amp;"ATA'!D:D,$C2163)&lt;&gt;1
    ),
    """",
    IFERROR(TEXTJOIN(CHAR(10),TRUE,FILTER('SUMMARY DATA'!I:I,'SUMMARY DATA'!D:D=$C2163)),"""")
  )
)"),"")</f>
        <v/>
      </c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</row>
    <row r="2164" ht="15.75" customHeight="1" spans="1:27">
      <c r="A2164" s="2"/>
      <c r="B2164" s="2"/>
      <c r="C2164" s="2"/>
      <c r="D2164" s="6"/>
      <c r="E2164" s="4" t="str">
        <f>IFERROR(__xludf.DUMMYFUNCTION("IFERROR(
  TEXTJOIN(CHAR(10),TRUE,FILTER('SUMMARY DATA'!E:E,'SUMMARY DATA'!A:A=$A2164,'SUMMARY DATA'!C:C=$B2164)),
  IF(
    OR(
      ISNUMBER(SEARCH(""CDM CASH DEPOSIT"",$C2164)),
      ISNUMBER(SEARCH(""CASH DEPOSIT"",$C2164)),
      COUNTIF('SUMMARY D"&amp;"ATA'!D:D,$C2164)&lt;&gt;1
    ),
    """",
    IFERROR(TEXTJOIN(CHAR(10),TRUE,FILTER('SUMMARY DATA'!E:E,'SUMMARY DATA'!D:D=$C2164)),"""")
  )
)"),"")</f>
        <v/>
      </c>
      <c r="F2164" s="2" t="str">
        <f>IFERROR(__xludf.DUMMYFUNCTION("IFERROR(
  TEXTJOIN(CHAR(10),TRUE,FILTER('SUMMARY DATA'!F:F,'SUMMARY DATA'!A:A=$A2164,'SUMMARY DATA'!C:C=$B2164)),
  IF(
    OR(
      ISNUMBER(SEARCH(""CDM CASH DEPOSIT"",$C2164)),
      ISNUMBER(SEARCH(""CASH DEPOSIT"",$C2164)),
      COUNTIF('SUMMARY D"&amp;"ATA'!D:D,$C2164)&lt;&gt;1
    ),
    """",
    IFERROR(TEXTJOIN(CHAR(10),TRUE,FILTER('SUMMARY DATA'!F:F,'SUMMARY DATA'!D:D=$C2164)),"""")
  )
)"),"")</f>
        <v/>
      </c>
      <c r="G2164" s="2" t="str">
        <f>IFERROR(__xludf.DUMMYFUNCTION("IFERROR(
  TEXTJOIN(CHAR(10),TRUE,FILTER('SUMMARY DATA'!G:G,'SUMMARY DATA'!A:A=$A2164,'SUMMARY DATA'!C:C=$B2164)),
  IF(
    OR(
      ISNUMBER(SEARCH(""CDM CASH DEPOSIT"",$C2164)),
      ISNUMBER(SEARCH(""CASH DEPOSIT"",$C2164)),
      COUNTIF('SUMMARY D"&amp;"ATA'!D:D,$C2164)&lt;&gt;1
    ),
    """",
    IFERROR(TEXTJOIN(CHAR(10),TRUE,FILTER('SUMMARY DATA'!G:G,'SUMMARY DATA'!D:D=$C2164)),"""")
  )
)"),"")</f>
        <v/>
      </c>
      <c r="H2164" s="6" t="str">
        <f>IFERROR(__xludf.DUMMYFUNCTION("IFERROR(
  TEXTJOIN(CHAR(10),TRUE,FILTER('SUMMARY DATA'!H:H,'SUMMARY DATA'!A:A=$A2164,'SUMMARY DATA'!C:C=$B2164)),
  IF(
    OR(
      ISNUMBER(SEARCH(""CDM CASH DEPOSIT"",$C2164)),
      ISNUMBER(SEARCH(""CASH DEPOSIT"",$C2164)),
      COUNTIF('SUMMARY D"&amp;"ATA'!D:D,$C2164)&lt;&gt;1
    ),
    """",
    IFERROR(TEXTJOIN(CHAR(10),TRUE,FILTER('SUMMARY DATA'!H:H,'SUMMARY DATA'!D:D=$C2164)),"""")
  )
)"),"")</f>
        <v/>
      </c>
      <c r="I2164" s="6" t="str">
        <f>IFERROR(__xludf.DUMMYFUNCTION("IF(H2164="""","""",
SUM(ARRAYFORMULA(VALUE(SPLIT(H2164,CHAR(10)))))
)"),"")</f>
        <v/>
      </c>
      <c r="J2164" s="2" t="str">
        <f>IFERROR(__xludf.DUMMYFUNCTION("IFERROR(
  TEXTJOIN(CHAR(10),TRUE,FILTER('SUMMARY DATA'!I:I,'SUMMARY DATA'!A:A=$A2164,'SUMMARY DATA'!C:C=$B2164)),
  IF(
    OR(
      ISNUMBER(SEARCH(""CDM CASH DEPOSIT"",$C2164)),
      ISNUMBER(SEARCH(""CASH DEPOSIT"",$C2164)),
      COUNTIF('SUMMARY D"&amp;"ATA'!D:D,$C2164)&lt;&gt;1
    ),
    """",
    IFERROR(TEXTJOIN(CHAR(10),TRUE,FILTER('SUMMARY DATA'!I:I,'SUMMARY DATA'!D:D=$C2164)),"""")
  )
)"),"")</f>
        <v/>
      </c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</row>
    <row r="2165" ht="15.75" customHeight="1" spans="1:27">
      <c r="A2165" s="2"/>
      <c r="B2165" s="2"/>
      <c r="C2165" s="2"/>
      <c r="D2165" s="6"/>
      <c r="E2165" s="4" t="str">
        <f>IFERROR(__xludf.DUMMYFUNCTION("IFERROR(
  TEXTJOIN(CHAR(10),TRUE,FILTER('SUMMARY DATA'!E:E,'SUMMARY DATA'!A:A=$A2165,'SUMMARY DATA'!C:C=$B2165)),
  IF(
    OR(
      ISNUMBER(SEARCH(""CDM CASH DEPOSIT"",$C2165)),
      ISNUMBER(SEARCH(""CASH DEPOSIT"",$C2165)),
      COUNTIF('SUMMARY D"&amp;"ATA'!D:D,$C2165)&lt;&gt;1
    ),
    """",
    IFERROR(TEXTJOIN(CHAR(10),TRUE,FILTER('SUMMARY DATA'!E:E,'SUMMARY DATA'!D:D=$C2165)),"""")
  )
)"),"")</f>
        <v/>
      </c>
      <c r="F2165" s="2" t="str">
        <f>IFERROR(__xludf.DUMMYFUNCTION("IFERROR(
  TEXTJOIN(CHAR(10),TRUE,FILTER('SUMMARY DATA'!F:F,'SUMMARY DATA'!A:A=$A2165,'SUMMARY DATA'!C:C=$B2165)),
  IF(
    OR(
      ISNUMBER(SEARCH(""CDM CASH DEPOSIT"",$C2165)),
      ISNUMBER(SEARCH(""CASH DEPOSIT"",$C2165)),
      COUNTIF('SUMMARY D"&amp;"ATA'!D:D,$C2165)&lt;&gt;1
    ),
    """",
    IFERROR(TEXTJOIN(CHAR(10),TRUE,FILTER('SUMMARY DATA'!F:F,'SUMMARY DATA'!D:D=$C2165)),"""")
  )
)"),"")</f>
        <v/>
      </c>
      <c r="G2165" s="2" t="str">
        <f>IFERROR(__xludf.DUMMYFUNCTION("IFERROR(
  TEXTJOIN(CHAR(10),TRUE,FILTER('SUMMARY DATA'!G:G,'SUMMARY DATA'!A:A=$A2165,'SUMMARY DATA'!C:C=$B2165)),
  IF(
    OR(
      ISNUMBER(SEARCH(""CDM CASH DEPOSIT"",$C2165)),
      ISNUMBER(SEARCH(""CASH DEPOSIT"",$C2165)),
      COUNTIF('SUMMARY D"&amp;"ATA'!D:D,$C2165)&lt;&gt;1
    ),
    """",
    IFERROR(TEXTJOIN(CHAR(10),TRUE,FILTER('SUMMARY DATA'!G:G,'SUMMARY DATA'!D:D=$C2165)),"""")
  )
)"),"")</f>
        <v/>
      </c>
      <c r="H2165" s="6" t="str">
        <f>IFERROR(__xludf.DUMMYFUNCTION("IFERROR(
  TEXTJOIN(CHAR(10),TRUE,FILTER('SUMMARY DATA'!H:H,'SUMMARY DATA'!A:A=$A2165,'SUMMARY DATA'!C:C=$B2165)),
  IF(
    OR(
      ISNUMBER(SEARCH(""CDM CASH DEPOSIT"",$C2165)),
      ISNUMBER(SEARCH(""CASH DEPOSIT"",$C2165)),
      COUNTIF('SUMMARY D"&amp;"ATA'!D:D,$C2165)&lt;&gt;1
    ),
    """",
    IFERROR(TEXTJOIN(CHAR(10),TRUE,FILTER('SUMMARY DATA'!H:H,'SUMMARY DATA'!D:D=$C2165)),"""")
  )
)"),"")</f>
        <v/>
      </c>
      <c r="I2165" s="6" t="str">
        <f>IFERROR(__xludf.DUMMYFUNCTION("IF(H2165="""","""",
SUM(ARRAYFORMULA(VALUE(SPLIT(H2165,CHAR(10)))))
)"),"")</f>
        <v/>
      </c>
      <c r="J2165" s="2" t="str">
        <f>IFERROR(__xludf.DUMMYFUNCTION("IFERROR(
  TEXTJOIN(CHAR(10),TRUE,FILTER('SUMMARY DATA'!I:I,'SUMMARY DATA'!A:A=$A2165,'SUMMARY DATA'!C:C=$B2165)),
  IF(
    OR(
      ISNUMBER(SEARCH(""CDM CASH DEPOSIT"",$C2165)),
      ISNUMBER(SEARCH(""CASH DEPOSIT"",$C2165)),
      COUNTIF('SUMMARY D"&amp;"ATA'!D:D,$C2165)&lt;&gt;1
    ),
    """",
    IFERROR(TEXTJOIN(CHAR(10),TRUE,FILTER('SUMMARY DATA'!I:I,'SUMMARY DATA'!D:D=$C2165)),"""")
  )
)"),"")</f>
        <v/>
      </c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</row>
    <row r="2166" ht="15.75" customHeight="1" spans="1:27">
      <c r="A2166" s="2"/>
      <c r="B2166" s="2"/>
      <c r="C2166" s="2"/>
      <c r="D2166" s="6"/>
      <c r="E2166" s="4" t="str">
        <f>IFERROR(__xludf.DUMMYFUNCTION("IFERROR(
  TEXTJOIN(CHAR(10),TRUE,FILTER('SUMMARY DATA'!E:E,'SUMMARY DATA'!A:A=$A2166,'SUMMARY DATA'!C:C=$B2166)),
  IF(
    OR(
      ISNUMBER(SEARCH(""CDM CASH DEPOSIT"",$C2166)),
      ISNUMBER(SEARCH(""CASH DEPOSIT"",$C2166)),
      COUNTIF('SUMMARY D"&amp;"ATA'!D:D,$C2166)&lt;&gt;1
    ),
    """",
    IFERROR(TEXTJOIN(CHAR(10),TRUE,FILTER('SUMMARY DATA'!E:E,'SUMMARY DATA'!D:D=$C2166)),"""")
  )
)"),"")</f>
        <v/>
      </c>
      <c r="F2166" s="2" t="str">
        <f>IFERROR(__xludf.DUMMYFUNCTION("IFERROR(
  TEXTJOIN(CHAR(10),TRUE,FILTER('SUMMARY DATA'!F:F,'SUMMARY DATA'!A:A=$A2166,'SUMMARY DATA'!C:C=$B2166)),
  IF(
    OR(
      ISNUMBER(SEARCH(""CDM CASH DEPOSIT"",$C2166)),
      ISNUMBER(SEARCH(""CASH DEPOSIT"",$C2166)),
      COUNTIF('SUMMARY D"&amp;"ATA'!D:D,$C2166)&lt;&gt;1
    ),
    """",
    IFERROR(TEXTJOIN(CHAR(10),TRUE,FILTER('SUMMARY DATA'!F:F,'SUMMARY DATA'!D:D=$C2166)),"""")
  )
)"),"")</f>
        <v/>
      </c>
      <c r="G2166" s="2" t="str">
        <f>IFERROR(__xludf.DUMMYFUNCTION("IFERROR(
  TEXTJOIN(CHAR(10),TRUE,FILTER('SUMMARY DATA'!G:G,'SUMMARY DATA'!A:A=$A2166,'SUMMARY DATA'!C:C=$B2166)),
  IF(
    OR(
      ISNUMBER(SEARCH(""CDM CASH DEPOSIT"",$C2166)),
      ISNUMBER(SEARCH(""CASH DEPOSIT"",$C2166)),
      COUNTIF('SUMMARY D"&amp;"ATA'!D:D,$C2166)&lt;&gt;1
    ),
    """",
    IFERROR(TEXTJOIN(CHAR(10),TRUE,FILTER('SUMMARY DATA'!G:G,'SUMMARY DATA'!D:D=$C2166)),"""")
  )
)"),"")</f>
        <v/>
      </c>
      <c r="H2166" s="6" t="str">
        <f>IFERROR(__xludf.DUMMYFUNCTION("IFERROR(
  TEXTJOIN(CHAR(10),TRUE,FILTER('SUMMARY DATA'!H:H,'SUMMARY DATA'!A:A=$A2166,'SUMMARY DATA'!C:C=$B2166)),
  IF(
    OR(
      ISNUMBER(SEARCH(""CDM CASH DEPOSIT"",$C2166)),
      ISNUMBER(SEARCH(""CASH DEPOSIT"",$C2166)),
      COUNTIF('SUMMARY D"&amp;"ATA'!D:D,$C2166)&lt;&gt;1
    ),
    """",
    IFERROR(TEXTJOIN(CHAR(10),TRUE,FILTER('SUMMARY DATA'!H:H,'SUMMARY DATA'!D:D=$C2166)),"""")
  )
)"),"")</f>
        <v/>
      </c>
      <c r="I2166" s="6" t="str">
        <f>IFERROR(__xludf.DUMMYFUNCTION("IF(H2166="""","""",
SUM(ARRAYFORMULA(VALUE(SPLIT(H2166,CHAR(10)))))
)"),"")</f>
        <v/>
      </c>
      <c r="J2166" s="2" t="str">
        <f>IFERROR(__xludf.DUMMYFUNCTION("IFERROR(
  TEXTJOIN(CHAR(10),TRUE,FILTER('SUMMARY DATA'!I:I,'SUMMARY DATA'!A:A=$A2166,'SUMMARY DATA'!C:C=$B2166)),
  IF(
    OR(
      ISNUMBER(SEARCH(""CDM CASH DEPOSIT"",$C2166)),
      ISNUMBER(SEARCH(""CASH DEPOSIT"",$C2166)),
      COUNTIF('SUMMARY D"&amp;"ATA'!D:D,$C2166)&lt;&gt;1
    ),
    """",
    IFERROR(TEXTJOIN(CHAR(10),TRUE,FILTER('SUMMARY DATA'!I:I,'SUMMARY DATA'!D:D=$C2166)),"""")
  )
)"),"")</f>
        <v/>
      </c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</row>
    <row r="2167" ht="15.75" customHeight="1" spans="1:27">
      <c r="A2167" s="2"/>
      <c r="B2167" s="2"/>
      <c r="C2167" s="2"/>
      <c r="D2167" s="6"/>
      <c r="E2167" s="4" t="str">
        <f>IFERROR(__xludf.DUMMYFUNCTION("IFERROR(
  TEXTJOIN(CHAR(10),TRUE,FILTER('SUMMARY DATA'!E:E,'SUMMARY DATA'!A:A=$A2167,'SUMMARY DATA'!C:C=$B2167)),
  IF(
    OR(
      ISNUMBER(SEARCH(""CDM CASH DEPOSIT"",$C2167)),
      ISNUMBER(SEARCH(""CASH DEPOSIT"",$C2167)),
      COUNTIF('SUMMARY D"&amp;"ATA'!D:D,$C2167)&lt;&gt;1
    ),
    """",
    IFERROR(TEXTJOIN(CHAR(10),TRUE,FILTER('SUMMARY DATA'!E:E,'SUMMARY DATA'!D:D=$C2167)),"""")
  )
)"),"")</f>
        <v/>
      </c>
      <c r="F2167" s="2" t="str">
        <f>IFERROR(__xludf.DUMMYFUNCTION("IFERROR(
  TEXTJOIN(CHAR(10),TRUE,FILTER('SUMMARY DATA'!F:F,'SUMMARY DATA'!A:A=$A2167,'SUMMARY DATA'!C:C=$B2167)),
  IF(
    OR(
      ISNUMBER(SEARCH(""CDM CASH DEPOSIT"",$C2167)),
      ISNUMBER(SEARCH(""CASH DEPOSIT"",$C2167)),
      COUNTIF('SUMMARY D"&amp;"ATA'!D:D,$C2167)&lt;&gt;1
    ),
    """",
    IFERROR(TEXTJOIN(CHAR(10),TRUE,FILTER('SUMMARY DATA'!F:F,'SUMMARY DATA'!D:D=$C2167)),"""")
  )
)"),"")</f>
        <v/>
      </c>
      <c r="G2167" s="2" t="str">
        <f>IFERROR(__xludf.DUMMYFUNCTION("IFERROR(
  TEXTJOIN(CHAR(10),TRUE,FILTER('SUMMARY DATA'!G:G,'SUMMARY DATA'!A:A=$A2167,'SUMMARY DATA'!C:C=$B2167)),
  IF(
    OR(
      ISNUMBER(SEARCH(""CDM CASH DEPOSIT"",$C2167)),
      ISNUMBER(SEARCH(""CASH DEPOSIT"",$C2167)),
      COUNTIF('SUMMARY D"&amp;"ATA'!D:D,$C2167)&lt;&gt;1
    ),
    """",
    IFERROR(TEXTJOIN(CHAR(10),TRUE,FILTER('SUMMARY DATA'!G:G,'SUMMARY DATA'!D:D=$C2167)),"""")
  )
)"),"")</f>
        <v/>
      </c>
      <c r="H2167" s="6" t="str">
        <f>IFERROR(__xludf.DUMMYFUNCTION("IFERROR(
  TEXTJOIN(CHAR(10),TRUE,FILTER('SUMMARY DATA'!H:H,'SUMMARY DATA'!A:A=$A2167,'SUMMARY DATA'!C:C=$B2167)),
  IF(
    OR(
      ISNUMBER(SEARCH(""CDM CASH DEPOSIT"",$C2167)),
      ISNUMBER(SEARCH(""CASH DEPOSIT"",$C2167)),
      COUNTIF('SUMMARY D"&amp;"ATA'!D:D,$C2167)&lt;&gt;1
    ),
    """",
    IFERROR(TEXTJOIN(CHAR(10),TRUE,FILTER('SUMMARY DATA'!H:H,'SUMMARY DATA'!D:D=$C2167)),"""")
  )
)"),"")</f>
        <v/>
      </c>
      <c r="I2167" s="6" t="str">
        <f>IFERROR(__xludf.DUMMYFUNCTION("IF(H2167="""","""",
SUM(ARRAYFORMULA(VALUE(SPLIT(H2167,CHAR(10)))))
)"),"")</f>
        <v/>
      </c>
      <c r="J2167" s="2" t="str">
        <f>IFERROR(__xludf.DUMMYFUNCTION("IFERROR(
  TEXTJOIN(CHAR(10),TRUE,FILTER('SUMMARY DATA'!I:I,'SUMMARY DATA'!A:A=$A2167,'SUMMARY DATA'!C:C=$B2167)),
  IF(
    OR(
      ISNUMBER(SEARCH(""CDM CASH DEPOSIT"",$C2167)),
      ISNUMBER(SEARCH(""CASH DEPOSIT"",$C2167)),
      COUNTIF('SUMMARY D"&amp;"ATA'!D:D,$C2167)&lt;&gt;1
    ),
    """",
    IFERROR(TEXTJOIN(CHAR(10),TRUE,FILTER('SUMMARY DATA'!I:I,'SUMMARY DATA'!D:D=$C2167)),"""")
  )
)"),"")</f>
        <v/>
      </c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</row>
    <row r="2168" ht="15.75" customHeight="1" spans="1:27">
      <c r="A2168" s="2"/>
      <c r="B2168" s="2"/>
      <c r="C2168" s="2"/>
      <c r="D2168" s="6"/>
      <c r="E2168" s="4" t="str">
        <f>IFERROR(__xludf.DUMMYFUNCTION("IFERROR(
  TEXTJOIN(CHAR(10),TRUE,FILTER('SUMMARY DATA'!E:E,'SUMMARY DATA'!A:A=$A2168,'SUMMARY DATA'!C:C=$B2168)),
  IF(
    OR(
      ISNUMBER(SEARCH(""CDM CASH DEPOSIT"",$C2168)),
      ISNUMBER(SEARCH(""CASH DEPOSIT"",$C2168)),
      COUNTIF('SUMMARY D"&amp;"ATA'!D:D,$C2168)&lt;&gt;1
    ),
    """",
    IFERROR(TEXTJOIN(CHAR(10),TRUE,FILTER('SUMMARY DATA'!E:E,'SUMMARY DATA'!D:D=$C2168)),"""")
  )
)"),"")</f>
        <v/>
      </c>
      <c r="F2168" s="2" t="str">
        <f>IFERROR(__xludf.DUMMYFUNCTION("IFERROR(
  TEXTJOIN(CHAR(10),TRUE,FILTER('SUMMARY DATA'!F:F,'SUMMARY DATA'!A:A=$A2168,'SUMMARY DATA'!C:C=$B2168)),
  IF(
    OR(
      ISNUMBER(SEARCH(""CDM CASH DEPOSIT"",$C2168)),
      ISNUMBER(SEARCH(""CASH DEPOSIT"",$C2168)),
      COUNTIF('SUMMARY D"&amp;"ATA'!D:D,$C2168)&lt;&gt;1
    ),
    """",
    IFERROR(TEXTJOIN(CHAR(10),TRUE,FILTER('SUMMARY DATA'!F:F,'SUMMARY DATA'!D:D=$C2168)),"""")
  )
)"),"")</f>
        <v/>
      </c>
      <c r="G2168" s="2" t="str">
        <f>IFERROR(__xludf.DUMMYFUNCTION("IFERROR(
  TEXTJOIN(CHAR(10),TRUE,FILTER('SUMMARY DATA'!G:G,'SUMMARY DATA'!A:A=$A2168,'SUMMARY DATA'!C:C=$B2168)),
  IF(
    OR(
      ISNUMBER(SEARCH(""CDM CASH DEPOSIT"",$C2168)),
      ISNUMBER(SEARCH(""CASH DEPOSIT"",$C2168)),
      COUNTIF('SUMMARY D"&amp;"ATA'!D:D,$C2168)&lt;&gt;1
    ),
    """",
    IFERROR(TEXTJOIN(CHAR(10),TRUE,FILTER('SUMMARY DATA'!G:G,'SUMMARY DATA'!D:D=$C2168)),"""")
  )
)"),"")</f>
        <v/>
      </c>
      <c r="H2168" s="6" t="str">
        <f>IFERROR(__xludf.DUMMYFUNCTION("IFERROR(
  TEXTJOIN(CHAR(10),TRUE,FILTER('SUMMARY DATA'!H:H,'SUMMARY DATA'!A:A=$A2168,'SUMMARY DATA'!C:C=$B2168)),
  IF(
    OR(
      ISNUMBER(SEARCH(""CDM CASH DEPOSIT"",$C2168)),
      ISNUMBER(SEARCH(""CASH DEPOSIT"",$C2168)),
      COUNTIF('SUMMARY D"&amp;"ATA'!D:D,$C2168)&lt;&gt;1
    ),
    """",
    IFERROR(TEXTJOIN(CHAR(10),TRUE,FILTER('SUMMARY DATA'!H:H,'SUMMARY DATA'!D:D=$C2168)),"""")
  )
)"),"")</f>
        <v/>
      </c>
      <c r="I2168" s="6" t="str">
        <f>IFERROR(__xludf.DUMMYFUNCTION("IF(H2168="""","""",
SUM(ARRAYFORMULA(VALUE(SPLIT(H2168,CHAR(10)))))
)"),"")</f>
        <v/>
      </c>
      <c r="J2168" s="2" t="str">
        <f>IFERROR(__xludf.DUMMYFUNCTION("IFERROR(
  TEXTJOIN(CHAR(10),TRUE,FILTER('SUMMARY DATA'!I:I,'SUMMARY DATA'!A:A=$A2168,'SUMMARY DATA'!C:C=$B2168)),
  IF(
    OR(
      ISNUMBER(SEARCH(""CDM CASH DEPOSIT"",$C2168)),
      ISNUMBER(SEARCH(""CASH DEPOSIT"",$C2168)),
      COUNTIF('SUMMARY D"&amp;"ATA'!D:D,$C2168)&lt;&gt;1
    ),
    """",
    IFERROR(TEXTJOIN(CHAR(10),TRUE,FILTER('SUMMARY DATA'!I:I,'SUMMARY DATA'!D:D=$C2168)),"""")
  )
)"),"")</f>
        <v/>
      </c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</row>
    <row r="2169" ht="15.75" customHeight="1" spans="1:27">
      <c r="A2169" s="2"/>
      <c r="B2169" s="2"/>
      <c r="C2169" s="2"/>
      <c r="D2169" s="6"/>
      <c r="E2169" s="4" t="str">
        <f>IFERROR(__xludf.DUMMYFUNCTION("IFERROR(
  TEXTJOIN(CHAR(10),TRUE,FILTER('SUMMARY DATA'!E:E,'SUMMARY DATA'!A:A=$A2169,'SUMMARY DATA'!C:C=$B2169)),
  IF(
    OR(
      ISNUMBER(SEARCH(""CDM CASH DEPOSIT"",$C2169)),
      ISNUMBER(SEARCH(""CASH DEPOSIT"",$C2169)),
      COUNTIF('SUMMARY D"&amp;"ATA'!D:D,$C2169)&lt;&gt;1
    ),
    """",
    IFERROR(TEXTJOIN(CHAR(10),TRUE,FILTER('SUMMARY DATA'!E:E,'SUMMARY DATA'!D:D=$C2169)),"""")
  )
)"),"")</f>
        <v/>
      </c>
      <c r="F2169" s="2" t="str">
        <f>IFERROR(__xludf.DUMMYFUNCTION("IFERROR(
  TEXTJOIN(CHAR(10),TRUE,FILTER('SUMMARY DATA'!F:F,'SUMMARY DATA'!A:A=$A2169,'SUMMARY DATA'!C:C=$B2169)),
  IF(
    OR(
      ISNUMBER(SEARCH(""CDM CASH DEPOSIT"",$C2169)),
      ISNUMBER(SEARCH(""CASH DEPOSIT"",$C2169)),
      COUNTIF('SUMMARY D"&amp;"ATA'!D:D,$C2169)&lt;&gt;1
    ),
    """",
    IFERROR(TEXTJOIN(CHAR(10),TRUE,FILTER('SUMMARY DATA'!F:F,'SUMMARY DATA'!D:D=$C2169)),"""")
  )
)"),"")</f>
        <v/>
      </c>
      <c r="G2169" s="2" t="str">
        <f>IFERROR(__xludf.DUMMYFUNCTION("IFERROR(
  TEXTJOIN(CHAR(10),TRUE,FILTER('SUMMARY DATA'!G:G,'SUMMARY DATA'!A:A=$A2169,'SUMMARY DATA'!C:C=$B2169)),
  IF(
    OR(
      ISNUMBER(SEARCH(""CDM CASH DEPOSIT"",$C2169)),
      ISNUMBER(SEARCH(""CASH DEPOSIT"",$C2169)),
      COUNTIF('SUMMARY D"&amp;"ATA'!D:D,$C2169)&lt;&gt;1
    ),
    """",
    IFERROR(TEXTJOIN(CHAR(10),TRUE,FILTER('SUMMARY DATA'!G:G,'SUMMARY DATA'!D:D=$C2169)),"""")
  )
)"),"")</f>
        <v/>
      </c>
      <c r="H2169" s="6" t="str">
        <f>IFERROR(__xludf.DUMMYFUNCTION("IFERROR(
  TEXTJOIN(CHAR(10),TRUE,FILTER('SUMMARY DATA'!H:H,'SUMMARY DATA'!A:A=$A2169,'SUMMARY DATA'!C:C=$B2169)),
  IF(
    OR(
      ISNUMBER(SEARCH(""CDM CASH DEPOSIT"",$C2169)),
      ISNUMBER(SEARCH(""CASH DEPOSIT"",$C2169)),
      COUNTIF('SUMMARY D"&amp;"ATA'!D:D,$C2169)&lt;&gt;1
    ),
    """",
    IFERROR(TEXTJOIN(CHAR(10),TRUE,FILTER('SUMMARY DATA'!H:H,'SUMMARY DATA'!D:D=$C2169)),"""")
  )
)"),"")</f>
        <v/>
      </c>
      <c r="I2169" s="6" t="str">
        <f>IFERROR(__xludf.DUMMYFUNCTION("IF(H2169="""","""",
SUM(ARRAYFORMULA(VALUE(SPLIT(H2169,CHAR(10)))))
)"),"")</f>
        <v/>
      </c>
      <c r="J2169" s="2" t="str">
        <f>IFERROR(__xludf.DUMMYFUNCTION("IFERROR(
  TEXTJOIN(CHAR(10),TRUE,FILTER('SUMMARY DATA'!I:I,'SUMMARY DATA'!A:A=$A2169,'SUMMARY DATA'!C:C=$B2169)),
  IF(
    OR(
      ISNUMBER(SEARCH(""CDM CASH DEPOSIT"",$C2169)),
      ISNUMBER(SEARCH(""CASH DEPOSIT"",$C2169)),
      COUNTIF('SUMMARY D"&amp;"ATA'!D:D,$C2169)&lt;&gt;1
    ),
    """",
    IFERROR(TEXTJOIN(CHAR(10),TRUE,FILTER('SUMMARY DATA'!I:I,'SUMMARY DATA'!D:D=$C2169)),"""")
  )
)"),"")</f>
        <v/>
      </c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</row>
    <row r="2170" ht="15.75" customHeight="1" spans="1:27">
      <c r="A2170" s="2"/>
      <c r="B2170" s="2"/>
      <c r="C2170" s="2"/>
      <c r="D2170" s="6"/>
      <c r="E2170" s="4" t="str">
        <f>IFERROR(__xludf.DUMMYFUNCTION("IFERROR(
  TEXTJOIN(CHAR(10),TRUE,FILTER('SUMMARY DATA'!E:E,'SUMMARY DATA'!A:A=$A2170,'SUMMARY DATA'!C:C=$B2170)),
  IF(
    OR(
      ISNUMBER(SEARCH(""CDM CASH DEPOSIT"",$C2170)),
      ISNUMBER(SEARCH(""CASH DEPOSIT"",$C2170)),
      COUNTIF('SUMMARY D"&amp;"ATA'!D:D,$C2170)&lt;&gt;1
    ),
    """",
    IFERROR(TEXTJOIN(CHAR(10),TRUE,FILTER('SUMMARY DATA'!E:E,'SUMMARY DATA'!D:D=$C2170)),"""")
  )
)"),"")</f>
        <v/>
      </c>
      <c r="F2170" s="2" t="str">
        <f>IFERROR(__xludf.DUMMYFUNCTION("IFERROR(
  TEXTJOIN(CHAR(10),TRUE,FILTER('SUMMARY DATA'!F:F,'SUMMARY DATA'!A:A=$A2170,'SUMMARY DATA'!C:C=$B2170)),
  IF(
    OR(
      ISNUMBER(SEARCH(""CDM CASH DEPOSIT"",$C2170)),
      ISNUMBER(SEARCH(""CASH DEPOSIT"",$C2170)),
      COUNTIF('SUMMARY D"&amp;"ATA'!D:D,$C2170)&lt;&gt;1
    ),
    """",
    IFERROR(TEXTJOIN(CHAR(10),TRUE,FILTER('SUMMARY DATA'!F:F,'SUMMARY DATA'!D:D=$C2170)),"""")
  )
)"),"")</f>
        <v/>
      </c>
      <c r="G2170" s="2" t="str">
        <f>IFERROR(__xludf.DUMMYFUNCTION("IFERROR(
  TEXTJOIN(CHAR(10),TRUE,FILTER('SUMMARY DATA'!G:G,'SUMMARY DATA'!A:A=$A2170,'SUMMARY DATA'!C:C=$B2170)),
  IF(
    OR(
      ISNUMBER(SEARCH(""CDM CASH DEPOSIT"",$C2170)),
      ISNUMBER(SEARCH(""CASH DEPOSIT"",$C2170)),
      COUNTIF('SUMMARY D"&amp;"ATA'!D:D,$C2170)&lt;&gt;1
    ),
    """",
    IFERROR(TEXTJOIN(CHAR(10),TRUE,FILTER('SUMMARY DATA'!G:G,'SUMMARY DATA'!D:D=$C2170)),"""")
  )
)"),"")</f>
        <v/>
      </c>
      <c r="H2170" s="6" t="str">
        <f>IFERROR(__xludf.DUMMYFUNCTION("IFERROR(
  TEXTJOIN(CHAR(10),TRUE,FILTER('SUMMARY DATA'!H:H,'SUMMARY DATA'!A:A=$A2170,'SUMMARY DATA'!C:C=$B2170)),
  IF(
    OR(
      ISNUMBER(SEARCH(""CDM CASH DEPOSIT"",$C2170)),
      ISNUMBER(SEARCH(""CASH DEPOSIT"",$C2170)),
      COUNTIF('SUMMARY D"&amp;"ATA'!D:D,$C2170)&lt;&gt;1
    ),
    """",
    IFERROR(TEXTJOIN(CHAR(10),TRUE,FILTER('SUMMARY DATA'!H:H,'SUMMARY DATA'!D:D=$C2170)),"""")
  )
)"),"")</f>
        <v/>
      </c>
      <c r="I2170" s="6" t="str">
        <f>IFERROR(__xludf.DUMMYFUNCTION("IF(H2170="""","""",
SUM(ARRAYFORMULA(VALUE(SPLIT(H2170,CHAR(10)))))
)"),"")</f>
        <v/>
      </c>
      <c r="J2170" s="2" t="str">
        <f>IFERROR(__xludf.DUMMYFUNCTION("IFERROR(
  TEXTJOIN(CHAR(10),TRUE,FILTER('SUMMARY DATA'!I:I,'SUMMARY DATA'!A:A=$A2170,'SUMMARY DATA'!C:C=$B2170)),
  IF(
    OR(
      ISNUMBER(SEARCH(""CDM CASH DEPOSIT"",$C2170)),
      ISNUMBER(SEARCH(""CASH DEPOSIT"",$C2170)),
      COUNTIF('SUMMARY D"&amp;"ATA'!D:D,$C2170)&lt;&gt;1
    ),
    """",
    IFERROR(TEXTJOIN(CHAR(10),TRUE,FILTER('SUMMARY DATA'!I:I,'SUMMARY DATA'!D:D=$C2170)),"""")
  )
)"),"")</f>
        <v/>
      </c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</row>
    <row r="2171" ht="15.75" customHeight="1" spans="1:27">
      <c r="A2171" s="2"/>
      <c r="B2171" s="2"/>
      <c r="C2171" s="2"/>
      <c r="D2171" s="6"/>
      <c r="E2171" s="4" t="str">
        <f>IFERROR(__xludf.DUMMYFUNCTION("IFERROR(
  TEXTJOIN(CHAR(10),TRUE,FILTER('SUMMARY DATA'!E:E,'SUMMARY DATA'!A:A=$A2171,'SUMMARY DATA'!C:C=$B2171)),
  IF(
    OR(
      ISNUMBER(SEARCH(""CDM CASH DEPOSIT"",$C2171)),
      ISNUMBER(SEARCH(""CASH DEPOSIT"",$C2171)),
      COUNTIF('SUMMARY D"&amp;"ATA'!D:D,$C2171)&lt;&gt;1
    ),
    """",
    IFERROR(TEXTJOIN(CHAR(10),TRUE,FILTER('SUMMARY DATA'!E:E,'SUMMARY DATA'!D:D=$C2171)),"""")
  )
)"),"")</f>
        <v/>
      </c>
      <c r="F2171" s="2" t="str">
        <f>IFERROR(__xludf.DUMMYFUNCTION("IFERROR(
  TEXTJOIN(CHAR(10),TRUE,FILTER('SUMMARY DATA'!F:F,'SUMMARY DATA'!A:A=$A2171,'SUMMARY DATA'!C:C=$B2171)),
  IF(
    OR(
      ISNUMBER(SEARCH(""CDM CASH DEPOSIT"",$C2171)),
      ISNUMBER(SEARCH(""CASH DEPOSIT"",$C2171)),
      COUNTIF('SUMMARY D"&amp;"ATA'!D:D,$C2171)&lt;&gt;1
    ),
    """",
    IFERROR(TEXTJOIN(CHAR(10),TRUE,FILTER('SUMMARY DATA'!F:F,'SUMMARY DATA'!D:D=$C2171)),"""")
  )
)"),"")</f>
        <v/>
      </c>
      <c r="G2171" s="2" t="str">
        <f>IFERROR(__xludf.DUMMYFUNCTION("IFERROR(
  TEXTJOIN(CHAR(10),TRUE,FILTER('SUMMARY DATA'!G:G,'SUMMARY DATA'!A:A=$A2171,'SUMMARY DATA'!C:C=$B2171)),
  IF(
    OR(
      ISNUMBER(SEARCH(""CDM CASH DEPOSIT"",$C2171)),
      ISNUMBER(SEARCH(""CASH DEPOSIT"",$C2171)),
      COUNTIF('SUMMARY D"&amp;"ATA'!D:D,$C2171)&lt;&gt;1
    ),
    """",
    IFERROR(TEXTJOIN(CHAR(10),TRUE,FILTER('SUMMARY DATA'!G:G,'SUMMARY DATA'!D:D=$C2171)),"""")
  )
)"),"")</f>
        <v/>
      </c>
      <c r="H2171" s="6" t="str">
        <f>IFERROR(__xludf.DUMMYFUNCTION("IFERROR(
  TEXTJOIN(CHAR(10),TRUE,FILTER('SUMMARY DATA'!H:H,'SUMMARY DATA'!A:A=$A2171,'SUMMARY DATA'!C:C=$B2171)),
  IF(
    OR(
      ISNUMBER(SEARCH(""CDM CASH DEPOSIT"",$C2171)),
      ISNUMBER(SEARCH(""CASH DEPOSIT"",$C2171)),
      COUNTIF('SUMMARY D"&amp;"ATA'!D:D,$C2171)&lt;&gt;1
    ),
    """",
    IFERROR(TEXTJOIN(CHAR(10),TRUE,FILTER('SUMMARY DATA'!H:H,'SUMMARY DATA'!D:D=$C2171)),"""")
  )
)"),"")</f>
        <v/>
      </c>
      <c r="I2171" s="6" t="str">
        <f>IFERROR(__xludf.DUMMYFUNCTION("IF(H2171="""","""",
SUM(ARRAYFORMULA(VALUE(SPLIT(H2171,CHAR(10)))))
)"),"")</f>
        <v/>
      </c>
      <c r="J2171" s="2" t="str">
        <f>IFERROR(__xludf.DUMMYFUNCTION("IFERROR(
  TEXTJOIN(CHAR(10),TRUE,FILTER('SUMMARY DATA'!I:I,'SUMMARY DATA'!A:A=$A2171,'SUMMARY DATA'!C:C=$B2171)),
  IF(
    OR(
      ISNUMBER(SEARCH(""CDM CASH DEPOSIT"",$C2171)),
      ISNUMBER(SEARCH(""CASH DEPOSIT"",$C2171)),
      COUNTIF('SUMMARY D"&amp;"ATA'!D:D,$C2171)&lt;&gt;1
    ),
    """",
    IFERROR(TEXTJOIN(CHAR(10),TRUE,FILTER('SUMMARY DATA'!I:I,'SUMMARY DATA'!D:D=$C2171)),"""")
  )
)"),"")</f>
        <v/>
      </c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</row>
    <row r="2172" ht="15.75" customHeight="1" spans="1:27">
      <c r="A2172" s="2"/>
      <c r="B2172" s="2"/>
      <c r="C2172" s="2"/>
      <c r="D2172" s="6"/>
      <c r="E2172" s="4" t="str">
        <f>IFERROR(__xludf.DUMMYFUNCTION("IFERROR(
  TEXTJOIN(CHAR(10),TRUE,FILTER('SUMMARY DATA'!E:E,'SUMMARY DATA'!A:A=$A2172,'SUMMARY DATA'!C:C=$B2172)),
  IF(
    OR(
      ISNUMBER(SEARCH(""CDM CASH DEPOSIT"",$C2172)),
      ISNUMBER(SEARCH(""CASH DEPOSIT"",$C2172)),
      COUNTIF('SUMMARY D"&amp;"ATA'!D:D,$C2172)&lt;&gt;1
    ),
    """",
    IFERROR(TEXTJOIN(CHAR(10),TRUE,FILTER('SUMMARY DATA'!E:E,'SUMMARY DATA'!D:D=$C2172)),"""")
  )
)"),"")</f>
        <v/>
      </c>
      <c r="F2172" s="2" t="str">
        <f>IFERROR(__xludf.DUMMYFUNCTION("IFERROR(
  TEXTJOIN(CHAR(10),TRUE,FILTER('SUMMARY DATA'!F:F,'SUMMARY DATA'!A:A=$A2172,'SUMMARY DATA'!C:C=$B2172)),
  IF(
    OR(
      ISNUMBER(SEARCH(""CDM CASH DEPOSIT"",$C2172)),
      ISNUMBER(SEARCH(""CASH DEPOSIT"",$C2172)),
      COUNTIF('SUMMARY D"&amp;"ATA'!D:D,$C2172)&lt;&gt;1
    ),
    """",
    IFERROR(TEXTJOIN(CHAR(10),TRUE,FILTER('SUMMARY DATA'!F:F,'SUMMARY DATA'!D:D=$C2172)),"""")
  )
)"),"")</f>
        <v/>
      </c>
      <c r="G2172" s="2" t="str">
        <f>IFERROR(__xludf.DUMMYFUNCTION("IFERROR(
  TEXTJOIN(CHAR(10),TRUE,FILTER('SUMMARY DATA'!G:G,'SUMMARY DATA'!A:A=$A2172,'SUMMARY DATA'!C:C=$B2172)),
  IF(
    OR(
      ISNUMBER(SEARCH(""CDM CASH DEPOSIT"",$C2172)),
      ISNUMBER(SEARCH(""CASH DEPOSIT"",$C2172)),
      COUNTIF('SUMMARY D"&amp;"ATA'!D:D,$C2172)&lt;&gt;1
    ),
    """",
    IFERROR(TEXTJOIN(CHAR(10),TRUE,FILTER('SUMMARY DATA'!G:G,'SUMMARY DATA'!D:D=$C2172)),"""")
  )
)"),"")</f>
        <v/>
      </c>
      <c r="H2172" s="6" t="str">
        <f>IFERROR(__xludf.DUMMYFUNCTION("IFERROR(
  TEXTJOIN(CHAR(10),TRUE,FILTER('SUMMARY DATA'!H:H,'SUMMARY DATA'!A:A=$A2172,'SUMMARY DATA'!C:C=$B2172)),
  IF(
    OR(
      ISNUMBER(SEARCH(""CDM CASH DEPOSIT"",$C2172)),
      ISNUMBER(SEARCH(""CASH DEPOSIT"",$C2172)),
      COUNTIF('SUMMARY D"&amp;"ATA'!D:D,$C2172)&lt;&gt;1
    ),
    """",
    IFERROR(TEXTJOIN(CHAR(10),TRUE,FILTER('SUMMARY DATA'!H:H,'SUMMARY DATA'!D:D=$C2172)),"""")
  )
)"),"")</f>
        <v/>
      </c>
      <c r="I2172" s="6" t="str">
        <f>IFERROR(__xludf.DUMMYFUNCTION("IF(H2172="""","""",
SUM(ARRAYFORMULA(VALUE(SPLIT(H2172,CHAR(10)))))
)"),"")</f>
        <v/>
      </c>
      <c r="J2172" s="2" t="str">
        <f>IFERROR(__xludf.DUMMYFUNCTION("IFERROR(
  TEXTJOIN(CHAR(10),TRUE,FILTER('SUMMARY DATA'!I:I,'SUMMARY DATA'!A:A=$A2172,'SUMMARY DATA'!C:C=$B2172)),
  IF(
    OR(
      ISNUMBER(SEARCH(""CDM CASH DEPOSIT"",$C2172)),
      ISNUMBER(SEARCH(""CASH DEPOSIT"",$C2172)),
      COUNTIF('SUMMARY D"&amp;"ATA'!D:D,$C2172)&lt;&gt;1
    ),
    """",
    IFERROR(TEXTJOIN(CHAR(10),TRUE,FILTER('SUMMARY DATA'!I:I,'SUMMARY DATA'!D:D=$C2172)),"""")
  )
)"),"")</f>
        <v/>
      </c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</row>
    <row r="2173" ht="15.75" customHeight="1" spans="1:27">
      <c r="A2173" s="2"/>
      <c r="B2173" s="2"/>
      <c r="C2173" s="2"/>
      <c r="D2173" s="6"/>
      <c r="E2173" s="4" t="str">
        <f>IFERROR(__xludf.DUMMYFUNCTION("IFERROR(
  TEXTJOIN(CHAR(10),TRUE,FILTER('SUMMARY DATA'!E:E,'SUMMARY DATA'!A:A=$A2173,'SUMMARY DATA'!C:C=$B2173)),
  IF(
    OR(
      ISNUMBER(SEARCH(""CDM CASH DEPOSIT"",$C2173)),
      ISNUMBER(SEARCH(""CASH DEPOSIT"",$C2173)),
      COUNTIF('SUMMARY D"&amp;"ATA'!D:D,$C2173)&lt;&gt;1
    ),
    """",
    IFERROR(TEXTJOIN(CHAR(10),TRUE,FILTER('SUMMARY DATA'!E:E,'SUMMARY DATA'!D:D=$C2173)),"""")
  )
)"),"")</f>
        <v/>
      </c>
      <c r="F2173" s="2" t="str">
        <f>IFERROR(__xludf.DUMMYFUNCTION("IFERROR(
  TEXTJOIN(CHAR(10),TRUE,FILTER('SUMMARY DATA'!F:F,'SUMMARY DATA'!A:A=$A2173,'SUMMARY DATA'!C:C=$B2173)),
  IF(
    OR(
      ISNUMBER(SEARCH(""CDM CASH DEPOSIT"",$C2173)),
      ISNUMBER(SEARCH(""CASH DEPOSIT"",$C2173)),
      COUNTIF('SUMMARY D"&amp;"ATA'!D:D,$C2173)&lt;&gt;1
    ),
    """",
    IFERROR(TEXTJOIN(CHAR(10),TRUE,FILTER('SUMMARY DATA'!F:F,'SUMMARY DATA'!D:D=$C2173)),"""")
  )
)"),"")</f>
        <v/>
      </c>
      <c r="G2173" s="2" t="str">
        <f>IFERROR(__xludf.DUMMYFUNCTION("IFERROR(
  TEXTJOIN(CHAR(10),TRUE,FILTER('SUMMARY DATA'!G:G,'SUMMARY DATA'!A:A=$A2173,'SUMMARY DATA'!C:C=$B2173)),
  IF(
    OR(
      ISNUMBER(SEARCH(""CDM CASH DEPOSIT"",$C2173)),
      ISNUMBER(SEARCH(""CASH DEPOSIT"",$C2173)),
      COUNTIF('SUMMARY D"&amp;"ATA'!D:D,$C2173)&lt;&gt;1
    ),
    """",
    IFERROR(TEXTJOIN(CHAR(10),TRUE,FILTER('SUMMARY DATA'!G:G,'SUMMARY DATA'!D:D=$C2173)),"""")
  )
)"),"")</f>
        <v/>
      </c>
      <c r="H2173" s="6" t="str">
        <f>IFERROR(__xludf.DUMMYFUNCTION("IFERROR(
  TEXTJOIN(CHAR(10),TRUE,FILTER('SUMMARY DATA'!H:H,'SUMMARY DATA'!A:A=$A2173,'SUMMARY DATA'!C:C=$B2173)),
  IF(
    OR(
      ISNUMBER(SEARCH(""CDM CASH DEPOSIT"",$C2173)),
      ISNUMBER(SEARCH(""CASH DEPOSIT"",$C2173)),
      COUNTIF('SUMMARY D"&amp;"ATA'!D:D,$C2173)&lt;&gt;1
    ),
    """",
    IFERROR(TEXTJOIN(CHAR(10),TRUE,FILTER('SUMMARY DATA'!H:H,'SUMMARY DATA'!D:D=$C2173)),"""")
  )
)"),"")</f>
        <v/>
      </c>
      <c r="I2173" s="6" t="str">
        <f>IFERROR(__xludf.DUMMYFUNCTION("IF(H2173="""","""",
SUM(ARRAYFORMULA(VALUE(SPLIT(H2173,CHAR(10)))))
)"),"")</f>
        <v/>
      </c>
      <c r="J2173" s="2" t="str">
        <f>IFERROR(__xludf.DUMMYFUNCTION("IFERROR(
  TEXTJOIN(CHAR(10),TRUE,FILTER('SUMMARY DATA'!I:I,'SUMMARY DATA'!A:A=$A2173,'SUMMARY DATA'!C:C=$B2173)),
  IF(
    OR(
      ISNUMBER(SEARCH(""CDM CASH DEPOSIT"",$C2173)),
      ISNUMBER(SEARCH(""CASH DEPOSIT"",$C2173)),
      COUNTIF('SUMMARY D"&amp;"ATA'!D:D,$C2173)&lt;&gt;1
    ),
    """",
    IFERROR(TEXTJOIN(CHAR(10),TRUE,FILTER('SUMMARY DATA'!I:I,'SUMMARY DATA'!D:D=$C2173)),"""")
  )
)"),"")</f>
        <v/>
      </c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</row>
    <row r="2174" ht="15.75" customHeight="1" spans="1:27">
      <c r="A2174" s="2"/>
      <c r="B2174" s="2"/>
      <c r="C2174" s="2"/>
      <c r="D2174" s="6"/>
      <c r="E2174" s="4" t="str">
        <f>IFERROR(__xludf.DUMMYFUNCTION("IFERROR(
  TEXTJOIN(CHAR(10),TRUE,FILTER('SUMMARY DATA'!E:E,'SUMMARY DATA'!A:A=$A2174,'SUMMARY DATA'!C:C=$B2174)),
  IF(
    OR(
      ISNUMBER(SEARCH(""CDM CASH DEPOSIT"",$C2174)),
      ISNUMBER(SEARCH(""CASH DEPOSIT"",$C2174)),
      COUNTIF('SUMMARY D"&amp;"ATA'!D:D,$C2174)&lt;&gt;1
    ),
    """",
    IFERROR(TEXTJOIN(CHAR(10),TRUE,FILTER('SUMMARY DATA'!E:E,'SUMMARY DATA'!D:D=$C2174)),"""")
  )
)"),"")</f>
        <v/>
      </c>
      <c r="F2174" s="2" t="str">
        <f>IFERROR(__xludf.DUMMYFUNCTION("IFERROR(
  TEXTJOIN(CHAR(10),TRUE,FILTER('SUMMARY DATA'!F:F,'SUMMARY DATA'!A:A=$A2174,'SUMMARY DATA'!C:C=$B2174)),
  IF(
    OR(
      ISNUMBER(SEARCH(""CDM CASH DEPOSIT"",$C2174)),
      ISNUMBER(SEARCH(""CASH DEPOSIT"",$C2174)),
      COUNTIF('SUMMARY D"&amp;"ATA'!D:D,$C2174)&lt;&gt;1
    ),
    """",
    IFERROR(TEXTJOIN(CHAR(10),TRUE,FILTER('SUMMARY DATA'!F:F,'SUMMARY DATA'!D:D=$C2174)),"""")
  )
)"),"")</f>
        <v/>
      </c>
      <c r="G2174" s="2" t="str">
        <f>IFERROR(__xludf.DUMMYFUNCTION("IFERROR(
  TEXTJOIN(CHAR(10),TRUE,FILTER('SUMMARY DATA'!G:G,'SUMMARY DATA'!A:A=$A2174,'SUMMARY DATA'!C:C=$B2174)),
  IF(
    OR(
      ISNUMBER(SEARCH(""CDM CASH DEPOSIT"",$C2174)),
      ISNUMBER(SEARCH(""CASH DEPOSIT"",$C2174)),
      COUNTIF('SUMMARY D"&amp;"ATA'!D:D,$C2174)&lt;&gt;1
    ),
    """",
    IFERROR(TEXTJOIN(CHAR(10),TRUE,FILTER('SUMMARY DATA'!G:G,'SUMMARY DATA'!D:D=$C2174)),"""")
  )
)"),"")</f>
        <v/>
      </c>
      <c r="H2174" s="6" t="str">
        <f>IFERROR(__xludf.DUMMYFUNCTION("IFERROR(
  TEXTJOIN(CHAR(10),TRUE,FILTER('SUMMARY DATA'!H:H,'SUMMARY DATA'!A:A=$A2174,'SUMMARY DATA'!C:C=$B2174)),
  IF(
    OR(
      ISNUMBER(SEARCH(""CDM CASH DEPOSIT"",$C2174)),
      ISNUMBER(SEARCH(""CASH DEPOSIT"",$C2174)),
      COUNTIF('SUMMARY D"&amp;"ATA'!D:D,$C2174)&lt;&gt;1
    ),
    """",
    IFERROR(TEXTJOIN(CHAR(10),TRUE,FILTER('SUMMARY DATA'!H:H,'SUMMARY DATA'!D:D=$C2174)),"""")
  )
)"),"")</f>
        <v/>
      </c>
      <c r="I2174" s="6" t="str">
        <f>IFERROR(__xludf.DUMMYFUNCTION("IF(H2174="""","""",
SUM(ARRAYFORMULA(VALUE(SPLIT(H2174,CHAR(10)))))
)"),"")</f>
        <v/>
      </c>
      <c r="J2174" s="2" t="str">
        <f>IFERROR(__xludf.DUMMYFUNCTION("IFERROR(
  TEXTJOIN(CHAR(10),TRUE,FILTER('SUMMARY DATA'!I:I,'SUMMARY DATA'!A:A=$A2174,'SUMMARY DATA'!C:C=$B2174)),
  IF(
    OR(
      ISNUMBER(SEARCH(""CDM CASH DEPOSIT"",$C2174)),
      ISNUMBER(SEARCH(""CASH DEPOSIT"",$C2174)),
      COUNTIF('SUMMARY D"&amp;"ATA'!D:D,$C2174)&lt;&gt;1
    ),
    """",
    IFERROR(TEXTJOIN(CHAR(10),TRUE,FILTER('SUMMARY DATA'!I:I,'SUMMARY DATA'!D:D=$C2174)),"""")
  )
)"),"")</f>
        <v/>
      </c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</row>
    <row r="2175" ht="15.75" customHeight="1" spans="1:27">
      <c r="A2175" s="2"/>
      <c r="B2175" s="2"/>
      <c r="C2175" s="2"/>
      <c r="D2175" s="6"/>
      <c r="E2175" s="4" t="str">
        <f>IFERROR(__xludf.DUMMYFUNCTION("IFERROR(
  TEXTJOIN(CHAR(10),TRUE,FILTER('SUMMARY DATA'!E:E,'SUMMARY DATA'!A:A=$A2175,'SUMMARY DATA'!C:C=$B2175)),
  IF(
    OR(
      ISNUMBER(SEARCH(""CDM CASH DEPOSIT"",$C2175)),
      ISNUMBER(SEARCH(""CASH DEPOSIT"",$C2175)),
      COUNTIF('SUMMARY D"&amp;"ATA'!D:D,$C2175)&lt;&gt;1
    ),
    """",
    IFERROR(TEXTJOIN(CHAR(10),TRUE,FILTER('SUMMARY DATA'!E:E,'SUMMARY DATA'!D:D=$C2175)),"""")
  )
)"),"")</f>
        <v/>
      </c>
      <c r="F2175" s="2" t="str">
        <f>IFERROR(__xludf.DUMMYFUNCTION("IFERROR(
  TEXTJOIN(CHAR(10),TRUE,FILTER('SUMMARY DATA'!F:F,'SUMMARY DATA'!A:A=$A2175,'SUMMARY DATA'!C:C=$B2175)),
  IF(
    OR(
      ISNUMBER(SEARCH(""CDM CASH DEPOSIT"",$C2175)),
      ISNUMBER(SEARCH(""CASH DEPOSIT"",$C2175)),
      COUNTIF('SUMMARY D"&amp;"ATA'!D:D,$C2175)&lt;&gt;1
    ),
    """",
    IFERROR(TEXTJOIN(CHAR(10),TRUE,FILTER('SUMMARY DATA'!F:F,'SUMMARY DATA'!D:D=$C2175)),"""")
  )
)"),"")</f>
        <v/>
      </c>
      <c r="G2175" s="2" t="str">
        <f>IFERROR(__xludf.DUMMYFUNCTION("IFERROR(
  TEXTJOIN(CHAR(10),TRUE,FILTER('SUMMARY DATA'!G:G,'SUMMARY DATA'!A:A=$A2175,'SUMMARY DATA'!C:C=$B2175)),
  IF(
    OR(
      ISNUMBER(SEARCH(""CDM CASH DEPOSIT"",$C2175)),
      ISNUMBER(SEARCH(""CASH DEPOSIT"",$C2175)),
      COUNTIF('SUMMARY D"&amp;"ATA'!D:D,$C2175)&lt;&gt;1
    ),
    """",
    IFERROR(TEXTJOIN(CHAR(10),TRUE,FILTER('SUMMARY DATA'!G:G,'SUMMARY DATA'!D:D=$C2175)),"""")
  )
)"),"")</f>
        <v/>
      </c>
      <c r="H2175" s="6" t="str">
        <f>IFERROR(__xludf.DUMMYFUNCTION("IFERROR(
  TEXTJOIN(CHAR(10),TRUE,FILTER('SUMMARY DATA'!H:H,'SUMMARY DATA'!A:A=$A2175,'SUMMARY DATA'!C:C=$B2175)),
  IF(
    OR(
      ISNUMBER(SEARCH(""CDM CASH DEPOSIT"",$C2175)),
      ISNUMBER(SEARCH(""CASH DEPOSIT"",$C2175)),
      COUNTIF('SUMMARY D"&amp;"ATA'!D:D,$C2175)&lt;&gt;1
    ),
    """",
    IFERROR(TEXTJOIN(CHAR(10),TRUE,FILTER('SUMMARY DATA'!H:H,'SUMMARY DATA'!D:D=$C2175)),"""")
  )
)"),"")</f>
        <v/>
      </c>
      <c r="I2175" s="6" t="str">
        <f>IFERROR(__xludf.DUMMYFUNCTION("IF(H2175="""","""",
SUM(ARRAYFORMULA(VALUE(SPLIT(H2175,CHAR(10)))))
)"),"")</f>
        <v/>
      </c>
      <c r="J2175" s="2" t="str">
        <f>IFERROR(__xludf.DUMMYFUNCTION("IFERROR(
  TEXTJOIN(CHAR(10),TRUE,FILTER('SUMMARY DATA'!I:I,'SUMMARY DATA'!A:A=$A2175,'SUMMARY DATA'!C:C=$B2175)),
  IF(
    OR(
      ISNUMBER(SEARCH(""CDM CASH DEPOSIT"",$C2175)),
      ISNUMBER(SEARCH(""CASH DEPOSIT"",$C2175)),
      COUNTIF('SUMMARY D"&amp;"ATA'!D:D,$C2175)&lt;&gt;1
    ),
    """",
    IFERROR(TEXTJOIN(CHAR(10),TRUE,FILTER('SUMMARY DATA'!I:I,'SUMMARY DATA'!D:D=$C2175)),"""")
  )
)"),"")</f>
        <v/>
      </c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</row>
    <row r="2176" ht="15.75" customHeight="1" spans="1:27">
      <c r="A2176" s="2"/>
      <c r="B2176" s="2"/>
      <c r="C2176" s="2"/>
      <c r="D2176" s="6"/>
      <c r="E2176" s="4" t="str">
        <f>IFERROR(__xludf.DUMMYFUNCTION("IFERROR(
  TEXTJOIN(CHAR(10),TRUE,FILTER('SUMMARY DATA'!E:E,'SUMMARY DATA'!A:A=$A2176,'SUMMARY DATA'!C:C=$B2176)),
  IF(
    OR(
      ISNUMBER(SEARCH(""CDM CASH DEPOSIT"",$C2176)),
      ISNUMBER(SEARCH(""CASH DEPOSIT"",$C2176)),
      COUNTIF('SUMMARY D"&amp;"ATA'!D:D,$C2176)&lt;&gt;1
    ),
    """",
    IFERROR(TEXTJOIN(CHAR(10),TRUE,FILTER('SUMMARY DATA'!E:E,'SUMMARY DATA'!D:D=$C2176)),"""")
  )
)"),"")</f>
        <v/>
      </c>
      <c r="F2176" s="2" t="str">
        <f>IFERROR(__xludf.DUMMYFUNCTION("IFERROR(
  TEXTJOIN(CHAR(10),TRUE,FILTER('SUMMARY DATA'!F:F,'SUMMARY DATA'!A:A=$A2176,'SUMMARY DATA'!C:C=$B2176)),
  IF(
    OR(
      ISNUMBER(SEARCH(""CDM CASH DEPOSIT"",$C2176)),
      ISNUMBER(SEARCH(""CASH DEPOSIT"",$C2176)),
      COUNTIF('SUMMARY D"&amp;"ATA'!D:D,$C2176)&lt;&gt;1
    ),
    """",
    IFERROR(TEXTJOIN(CHAR(10),TRUE,FILTER('SUMMARY DATA'!F:F,'SUMMARY DATA'!D:D=$C2176)),"""")
  )
)"),"")</f>
        <v/>
      </c>
      <c r="G2176" s="2" t="str">
        <f>IFERROR(__xludf.DUMMYFUNCTION("IFERROR(
  TEXTJOIN(CHAR(10),TRUE,FILTER('SUMMARY DATA'!G:G,'SUMMARY DATA'!A:A=$A2176,'SUMMARY DATA'!C:C=$B2176)),
  IF(
    OR(
      ISNUMBER(SEARCH(""CDM CASH DEPOSIT"",$C2176)),
      ISNUMBER(SEARCH(""CASH DEPOSIT"",$C2176)),
      COUNTIF('SUMMARY D"&amp;"ATA'!D:D,$C2176)&lt;&gt;1
    ),
    """",
    IFERROR(TEXTJOIN(CHAR(10),TRUE,FILTER('SUMMARY DATA'!G:G,'SUMMARY DATA'!D:D=$C2176)),"""")
  )
)"),"")</f>
        <v/>
      </c>
      <c r="H2176" s="6" t="str">
        <f>IFERROR(__xludf.DUMMYFUNCTION("IFERROR(
  TEXTJOIN(CHAR(10),TRUE,FILTER('SUMMARY DATA'!H:H,'SUMMARY DATA'!A:A=$A2176,'SUMMARY DATA'!C:C=$B2176)),
  IF(
    OR(
      ISNUMBER(SEARCH(""CDM CASH DEPOSIT"",$C2176)),
      ISNUMBER(SEARCH(""CASH DEPOSIT"",$C2176)),
      COUNTIF('SUMMARY D"&amp;"ATA'!D:D,$C2176)&lt;&gt;1
    ),
    """",
    IFERROR(TEXTJOIN(CHAR(10),TRUE,FILTER('SUMMARY DATA'!H:H,'SUMMARY DATA'!D:D=$C2176)),"""")
  )
)"),"")</f>
        <v/>
      </c>
      <c r="I2176" s="6" t="str">
        <f>IFERROR(__xludf.DUMMYFUNCTION("IF(H2176="""","""",
SUM(ARRAYFORMULA(VALUE(SPLIT(H2176,CHAR(10)))))
)"),"")</f>
        <v/>
      </c>
      <c r="J2176" s="2" t="str">
        <f>IFERROR(__xludf.DUMMYFUNCTION("IFERROR(
  TEXTJOIN(CHAR(10),TRUE,FILTER('SUMMARY DATA'!I:I,'SUMMARY DATA'!A:A=$A2176,'SUMMARY DATA'!C:C=$B2176)),
  IF(
    OR(
      ISNUMBER(SEARCH(""CDM CASH DEPOSIT"",$C2176)),
      ISNUMBER(SEARCH(""CASH DEPOSIT"",$C2176)),
      COUNTIF('SUMMARY D"&amp;"ATA'!D:D,$C2176)&lt;&gt;1
    ),
    """",
    IFERROR(TEXTJOIN(CHAR(10),TRUE,FILTER('SUMMARY DATA'!I:I,'SUMMARY DATA'!D:D=$C2176)),"""")
  )
)"),"")</f>
        <v/>
      </c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</row>
    <row r="2177" ht="15.75" customHeight="1" spans="1:27">
      <c r="A2177" s="2"/>
      <c r="B2177" s="2"/>
      <c r="C2177" s="2"/>
      <c r="D2177" s="6"/>
      <c r="E2177" s="4" t="str">
        <f>IFERROR(__xludf.DUMMYFUNCTION("IFERROR(
  TEXTJOIN(CHAR(10),TRUE,FILTER('SUMMARY DATA'!E:E,'SUMMARY DATA'!A:A=$A2177,'SUMMARY DATA'!C:C=$B2177)),
  IF(
    OR(
      ISNUMBER(SEARCH(""CDM CASH DEPOSIT"",$C2177)),
      ISNUMBER(SEARCH(""CASH DEPOSIT"",$C2177)),
      COUNTIF('SUMMARY D"&amp;"ATA'!D:D,$C2177)&lt;&gt;1
    ),
    """",
    IFERROR(TEXTJOIN(CHAR(10),TRUE,FILTER('SUMMARY DATA'!E:E,'SUMMARY DATA'!D:D=$C2177)),"""")
  )
)"),"")</f>
        <v/>
      </c>
      <c r="F2177" s="2" t="str">
        <f>IFERROR(__xludf.DUMMYFUNCTION("IFERROR(
  TEXTJOIN(CHAR(10),TRUE,FILTER('SUMMARY DATA'!F:F,'SUMMARY DATA'!A:A=$A2177,'SUMMARY DATA'!C:C=$B2177)),
  IF(
    OR(
      ISNUMBER(SEARCH(""CDM CASH DEPOSIT"",$C2177)),
      ISNUMBER(SEARCH(""CASH DEPOSIT"",$C2177)),
      COUNTIF('SUMMARY D"&amp;"ATA'!D:D,$C2177)&lt;&gt;1
    ),
    """",
    IFERROR(TEXTJOIN(CHAR(10),TRUE,FILTER('SUMMARY DATA'!F:F,'SUMMARY DATA'!D:D=$C2177)),"""")
  )
)"),"")</f>
        <v/>
      </c>
      <c r="G2177" s="2" t="str">
        <f>IFERROR(__xludf.DUMMYFUNCTION("IFERROR(
  TEXTJOIN(CHAR(10),TRUE,FILTER('SUMMARY DATA'!G:G,'SUMMARY DATA'!A:A=$A2177,'SUMMARY DATA'!C:C=$B2177)),
  IF(
    OR(
      ISNUMBER(SEARCH(""CDM CASH DEPOSIT"",$C2177)),
      ISNUMBER(SEARCH(""CASH DEPOSIT"",$C2177)),
      COUNTIF('SUMMARY D"&amp;"ATA'!D:D,$C2177)&lt;&gt;1
    ),
    """",
    IFERROR(TEXTJOIN(CHAR(10),TRUE,FILTER('SUMMARY DATA'!G:G,'SUMMARY DATA'!D:D=$C2177)),"""")
  )
)"),"")</f>
        <v/>
      </c>
      <c r="H2177" s="6" t="str">
        <f>IFERROR(__xludf.DUMMYFUNCTION("IFERROR(
  TEXTJOIN(CHAR(10),TRUE,FILTER('SUMMARY DATA'!H:H,'SUMMARY DATA'!A:A=$A2177,'SUMMARY DATA'!C:C=$B2177)),
  IF(
    OR(
      ISNUMBER(SEARCH(""CDM CASH DEPOSIT"",$C2177)),
      ISNUMBER(SEARCH(""CASH DEPOSIT"",$C2177)),
      COUNTIF('SUMMARY D"&amp;"ATA'!D:D,$C2177)&lt;&gt;1
    ),
    """",
    IFERROR(TEXTJOIN(CHAR(10),TRUE,FILTER('SUMMARY DATA'!H:H,'SUMMARY DATA'!D:D=$C2177)),"""")
  )
)"),"")</f>
        <v/>
      </c>
      <c r="I2177" s="6" t="str">
        <f>IFERROR(__xludf.DUMMYFUNCTION("IF(H2177="""","""",
SUM(ARRAYFORMULA(VALUE(SPLIT(H2177,CHAR(10)))))
)"),"")</f>
        <v/>
      </c>
      <c r="J2177" s="2" t="str">
        <f>IFERROR(__xludf.DUMMYFUNCTION("IFERROR(
  TEXTJOIN(CHAR(10),TRUE,FILTER('SUMMARY DATA'!I:I,'SUMMARY DATA'!A:A=$A2177,'SUMMARY DATA'!C:C=$B2177)),
  IF(
    OR(
      ISNUMBER(SEARCH(""CDM CASH DEPOSIT"",$C2177)),
      ISNUMBER(SEARCH(""CASH DEPOSIT"",$C2177)),
      COUNTIF('SUMMARY D"&amp;"ATA'!D:D,$C2177)&lt;&gt;1
    ),
    """",
    IFERROR(TEXTJOIN(CHAR(10),TRUE,FILTER('SUMMARY DATA'!I:I,'SUMMARY DATA'!D:D=$C2177)),"""")
  )
)"),"")</f>
        <v/>
      </c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</row>
    <row r="2178" ht="15.75" customHeight="1" spans="1:27">
      <c r="A2178" s="2"/>
      <c r="B2178" s="2"/>
      <c r="C2178" s="2"/>
      <c r="D2178" s="6"/>
      <c r="E2178" s="4" t="str">
        <f>IFERROR(__xludf.DUMMYFUNCTION("IFERROR(
  TEXTJOIN(CHAR(10),TRUE,FILTER('SUMMARY DATA'!E:E,'SUMMARY DATA'!A:A=$A2178,'SUMMARY DATA'!C:C=$B2178)),
  IF(
    OR(
      ISNUMBER(SEARCH(""CDM CASH DEPOSIT"",$C2178)),
      ISNUMBER(SEARCH(""CASH DEPOSIT"",$C2178)),
      COUNTIF('SUMMARY D"&amp;"ATA'!D:D,$C2178)&lt;&gt;1
    ),
    """",
    IFERROR(TEXTJOIN(CHAR(10),TRUE,FILTER('SUMMARY DATA'!E:E,'SUMMARY DATA'!D:D=$C2178)),"""")
  )
)"),"")</f>
        <v/>
      </c>
      <c r="F2178" s="2" t="str">
        <f>IFERROR(__xludf.DUMMYFUNCTION("IFERROR(
  TEXTJOIN(CHAR(10),TRUE,FILTER('SUMMARY DATA'!F:F,'SUMMARY DATA'!A:A=$A2178,'SUMMARY DATA'!C:C=$B2178)),
  IF(
    OR(
      ISNUMBER(SEARCH(""CDM CASH DEPOSIT"",$C2178)),
      ISNUMBER(SEARCH(""CASH DEPOSIT"",$C2178)),
      COUNTIF('SUMMARY D"&amp;"ATA'!D:D,$C2178)&lt;&gt;1
    ),
    """",
    IFERROR(TEXTJOIN(CHAR(10),TRUE,FILTER('SUMMARY DATA'!F:F,'SUMMARY DATA'!D:D=$C2178)),"""")
  )
)"),"")</f>
        <v/>
      </c>
      <c r="G2178" s="2" t="str">
        <f>IFERROR(__xludf.DUMMYFUNCTION("IFERROR(
  TEXTJOIN(CHAR(10),TRUE,FILTER('SUMMARY DATA'!G:G,'SUMMARY DATA'!A:A=$A2178,'SUMMARY DATA'!C:C=$B2178)),
  IF(
    OR(
      ISNUMBER(SEARCH(""CDM CASH DEPOSIT"",$C2178)),
      ISNUMBER(SEARCH(""CASH DEPOSIT"",$C2178)),
      COUNTIF('SUMMARY D"&amp;"ATA'!D:D,$C2178)&lt;&gt;1
    ),
    """",
    IFERROR(TEXTJOIN(CHAR(10),TRUE,FILTER('SUMMARY DATA'!G:G,'SUMMARY DATA'!D:D=$C2178)),"""")
  )
)"),"")</f>
        <v/>
      </c>
      <c r="H2178" s="6" t="str">
        <f>IFERROR(__xludf.DUMMYFUNCTION("IFERROR(
  TEXTJOIN(CHAR(10),TRUE,FILTER('SUMMARY DATA'!H:H,'SUMMARY DATA'!A:A=$A2178,'SUMMARY DATA'!C:C=$B2178)),
  IF(
    OR(
      ISNUMBER(SEARCH(""CDM CASH DEPOSIT"",$C2178)),
      ISNUMBER(SEARCH(""CASH DEPOSIT"",$C2178)),
      COUNTIF('SUMMARY D"&amp;"ATA'!D:D,$C2178)&lt;&gt;1
    ),
    """",
    IFERROR(TEXTJOIN(CHAR(10),TRUE,FILTER('SUMMARY DATA'!H:H,'SUMMARY DATA'!D:D=$C2178)),"""")
  )
)"),"")</f>
        <v/>
      </c>
      <c r="I2178" s="6" t="str">
        <f>IFERROR(__xludf.DUMMYFUNCTION("IF(H2178="""","""",
SUM(ARRAYFORMULA(VALUE(SPLIT(H2178,CHAR(10)))))
)"),"")</f>
        <v/>
      </c>
      <c r="J2178" s="2" t="str">
        <f>IFERROR(__xludf.DUMMYFUNCTION("IFERROR(
  TEXTJOIN(CHAR(10),TRUE,FILTER('SUMMARY DATA'!I:I,'SUMMARY DATA'!A:A=$A2178,'SUMMARY DATA'!C:C=$B2178)),
  IF(
    OR(
      ISNUMBER(SEARCH(""CDM CASH DEPOSIT"",$C2178)),
      ISNUMBER(SEARCH(""CASH DEPOSIT"",$C2178)),
      COUNTIF('SUMMARY D"&amp;"ATA'!D:D,$C2178)&lt;&gt;1
    ),
    """",
    IFERROR(TEXTJOIN(CHAR(10),TRUE,FILTER('SUMMARY DATA'!I:I,'SUMMARY DATA'!D:D=$C2178)),"""")
  )
)"),"")</f>
        <v/>
      </c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</row>
    <row r="2179" ht="15.75" customHeight="1" spans="1:27">
      <c r="A2179" s="2"/>
      <c r="B2179" s="2"/>
      <c r="C2179" s="2"/>
      <c r="D2179" s="6"/>
      <c r="E2179" s="4" t="str">
        <f>IFERROR(__xludf.DUMMYFUNCTION("IFERROR(
  TEXTJOIN(CHAR(10),TRUE,FILTER('SUMMARY DATA'!E:E,'SUMMARY DATA'!A:A=$A2179,'SUMMARY DATA'!C:C=$B2179)),
  IF(
    OR(
      ISNUMBER(SEARCH(""CDM CASH DEPOSIT"",$C2179)),
      ISNUMBER(SEARCH(""CASH DEPOSIT"",$C2179)),
      COUNTIF('SUMMARY D"&amp;"ATA'!D:D,$C2179)&lt;&gt;1
    ),
    """",
    IFERROR(TEXTJOIN(CHAR(10),TRUE,FILTER('SUMMARY DATA'!E:E,'SUMMARY DATA'!D:D=$C2179)),"""")
  )
)"),"")</f>
        <v/>
      </c>
      <c r="F2179" s="2" t="str">
        <f>IFERROR(__xludf.DUMMYFUNCTION("IFERROR(
  TEXTJOIN(CHAR(10),TRUE,FILTER('SUMMARY DATA'!F:F,'SUMMARY DATA'!A:A=$A2179,'SUMMARY DATA'!C:C=$B2179)),
  IF(
    OR(
      ISNUMBER(SEARCH(""CDM CASH DEPOSIT"",$C2179)),
      ISNUMBER(SEARCH(""CASH DEPOSIT"",$C2179)),
      COUNTIF('SUMMARY D"&amp;"ATA'!D:D,$C2179)&lt;&gt;1
    ),
    """",
    IFERROR(TEXTJOIN(CHAR(10),TRUE,FILTER('SUMMARY DATA'!F:F,'SUMMARY DATA'!D:D=$C2179)),"""")
  )
)"),"")</f>
        <v/>
      </c>
      <c r="G2179" s="2" t="str">
        <f>IFERROR(__xludf.DUMMYFUNCTION("IFERROR(
  TEXTJOIN(CHAR(10),TRUE,FILTER('SUMMARY DATA'!G:G,'SUMMARY DATA'!A:A=$A2179,'SUMMARY DATA'!C:C=$B2179)),
  IF(
    OR(
      ISNUMBER(SEARCH(""CDM CASH DEPOSIT"",$C2179)),
      ISNUMBER(SEARCH(""CASH DEPOSIT"",$C2179)),
      COUNTIF('SUMMARY D"&amp;"ATA'!D:D,$C2179)&lt;&gt;1
    ),
    """",
    IFERROR(TEXTJOIN(CHAR(10),TRUE,FILTER('SUMMARY DATA'!G:G,'SUMMARY DATA'!D:D=$C2179)),"""")
  )
)"),"")</f>
        <v/>
      </c>
      <c r="H2179" s="6" t="str">
        <f>IFERROR(__xludf.DUMMYFUNCTION("IFERROR(
  TEXTJOIN(CHAR(10),TRUE,FILTER('SUMMARY DATA'!H:H,'SUMMARY DATA'!A:A=$A2179,'SUMMARY DATA'!C:C=$B2179)),
  IF(
    OR(
      ISNUMBER(SEARCH(""CDM CASH DEPOSIT"",$C2179)),
      ISNUMBER(SEARCH(""CASH DEPOSIT"",$C2179)),
      COUNTIF('SUMMARY D"&amp;"ATA'!D:D,$C2179)&lt;&gt;1
    ),
    """",
    IFERROR(TEXTJOIN(CHAR(10),TRUE,FILTER('SUMMARY DATA'!H:H,'SUMMARY DATA'!D:D=$C2179)),"""")
  )
)"),"")</f>
        <v/>
      </c>
      <c r="I2179" s="6" t="str">
        <f>IFERROR(__xludf.DUMMYFUNCTION("IF(H2179="""","""",
SUM(ARRAYFORMULA(VALUE(SPLIT(H2179,CHAR(10)))))
)"),"")</f>
        <v/>
      </c>
      <c r="J2179" s="2" t="str">
        <f>IFERROR(__xludf.DUMMYFUNCTION("IFERROR(
  TEXTJOIN(CHAR(10),TRUE,FILTER('SUMMARY DATA'!I:I,'SUMMARY DATA'!A:A=$A2179,'SUMMARY DATA'!C:C=$B2179)),
  IF(
    OR(
      ISNUMBER(SEARCH(""CDM CASH DEPOSIT"",$C2179)),
      ISNUMBER(SEARCH(""CASH DEPOSIT"",$C2179)),
      COUNTIF('SUMMARY D"&amp;"ATA'!D:D,$C2179)&lt;&gt;1
    ),
    """",
    IFERROR(TEXTJOIN(CHAR(10),TRUE,FILTER('SUMMARY DATA'!I:I,'SUMMARY DATA'!D:D=$C2179)),"""")
  )
)"),"")</f>
        <v/>
      </c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</row>
    <row r="2180" ht="15.75" customHeight="1" spans="1:27">
      <c r="A2180" s="2"/>
      <c r="B2180" s="2"/>
      <c r="C2180" s="2"/>
      <c r="D2180" s="6"/>
      <c r="E2180" s="4" t="str">
        <f>IFERROR(__xludf.DUMMYFUNCTION("IFERROR(
  TEXTJOIN(CHAR(10),TRUE,FILTER('SUMMARY DATA'!E:E,'SUMMARY DATA'!A:A=$A2180,'SUMMARY DATA'!C:C=$B2180)),
  IF(
    OR(
      ISNUMBER(SEARCH(""CDM CASH DEPOSIT"",$C2180)),
      ISNUMBER(SEARCH(""CASH DEPOSIT"",$C2180)),
      COUNTIF('SUMMARY D"&amp;"ATA'!D:D,$C2180)&lt;&gt;1
    ),
    """",
    IFERROR(TEXTJOIN(CHAR(10),TRUE,FILTER('SUMMARY DATA'!E:E,'SUMMARY DATA'!D:D=$C2180)),"""")
  )
)"),"")</f>
        <v/>
      </c>
      <c r="F2180" s="2" t="str">
        <f>IFERROR(__xludf.DUMMYFUNCTION("IFERROR(
  TEXTJOIN(CHAR(10),TRUE,FILTER('SUMMARY DATA'!F:F,'SUMMARY DATA'!A:A=$A2180,'SUMMARY DATA'!C:C=$B2180)),
  IF(
    OR(
      ISNUMBER(SEARCH(""CDM CASH DEPOSIT"",$C2180)),
      ISNUMBER(SEARCH(""CASH DEPOSIT"",$C2180)),
      COUNTIF('SUMMARY D"&amp;"ATA'!D:D,$C2180)&lt;&gt;1
    ),
    """",
    IFERROR(TEXTJOIN(CHAR(10),TRUE,FILTER('SUMMARY DATA'!F:F,'SUMMARY DATA'!D:D=$C2180)),"""")
  )
)"),"")</f>
        <v/>
      </c>
      <c r="G2180" s="2" t="str">
        <f>IFERROR(__xludf.DUMMYFUNCTION("IFERROR(
  TEXTJOIN(CHAR(10),TRUE,FILTER('SUMMARY DATA'!G:G,'SUMMARY DATA'!A:A=$A2180,'SUMMARY DATA'!C:C=$B2180)),
  IF(
    OR(
      ISNUMBER(SEARCH(""CDM CASH DEPOSIT"",$C2180)),
      ISNUMBER(SEARCH(""CASH DEPOSIT"",$C2180)),
      COUNTIF('SUMMARY D"&amp;"ATA'!D:D,$C2180)&lt;&gt;1
    ),
    """",
    IFERROR(TEXTJOIN(CHAR(10),TRUE,FILTER('SUMMARY DATA'!G:G,'SUMMARY DATA'!D:D=$C2180)),"""")
  )
)"),"")</f>
        <v/>
      </c>
      <c r="H2180" s="6" t="str">
        <f>IFERROR(__xludf.DUMMYFUNCTION("IFERROR(
  TEXTJOIN(CHAR(10),TRUE,FILTER('SUMMARY DATA'!H:H,'SUMMARY DATA'!A:A=$A2180,'SUMMARY DATA'!C:C=$B2180)),
  IF(
    OR(
      ISNUMBER(SEARCH(""CDM CASH DEPOSIT"",$C2180)),
      ISNUMBER(SEARCH(""CASH DEPOSIT"",$C2180)),
      COUNTIF('SUMMARY D"&amp;"ATA'!D:D,$C2180)&lt;&gt;1
    ),
    """",
    IFERROR(TEXTJOIN(CHAR(10),TRUE,FILTER('SUMMARY DATA'!H:H,'SUMMARY DATA'!D:D=$C2180)),"""")
  )
)"),"")</f>
        <v/>
      </c>
      <c r="I2180" s="6" t="str">
        <f>IFERROR(__xludf.DUMMYFUNCTION("IF(H2180="""","""",
SUM(ARRAYFORMULA(VALUE(SPLIT(H2180,CHAR(10)))))
)"),"")</f>
        <v/>
      </c>
      <c r="J2180" s="2" t="str">
        <f>IFERROR(__xludf.DUMMYFUNCTION("IFERROR(
  TEXTJOIN(CHAR(10),TRUE,FILTER('SUMMARY DATA'!I:I,'SUMMARY DATA'!A:A=$A2180,'SUMMARY DATA'!C:C=$B2180)),
  IF(
    OR(
      ISNUMBER(SEARCH(""CDM CASH DEPOSIT"",$C2180)),
      ISNUMBER(SEARCH(""CASH DEPOSIT"",$C2180)),
      COUNTIF('SUMMARY D"&amp;"ATA'!D:D,$C2180)&lt;&gt;1
    ),
    """",
    IFERROR(TEXTJOIN(CHAR(10),TRUE,FILTER('SUMMARY DATA'!I:I,'SUMMARY DATA'!D:D=$C2180)),"""")
  )
)"),"")</f>
        <v/>
      </c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</row>
    <row r="2181" ht="15.75" customHeight="1" spans="1:27">
      <c r="A2181" s="2"/>
      <c r="B2181" s="2"/>
      <c r="C2181" s="2"/>
      <c r="D2181" s="6"/>
      <c r="E2181" s="4" t="str">
        <f>IFERROR(__xludf.DUMMYFUNCTION("IFERROR(
  TEXTJOIN(CHAR(10),TRUE,FILTER('SUMMARY DATA'!E:E,'SUMMARY DATA'!A:A=$A2181,'SUMMARY DATA'!C:C=$B2181)),
  IF(
    OR(
      ISNUMBER(SEARCH(""CDM CASH DEPOSIT"",$C2181)),
      ISNUMBER(SEARCH(""CASH DEPOSIT"",$C2181)),
      COUNTIF('SUMMARY D"&amp;"ATA'!D:D,$C2181)&lt;&gt;1
    ),
    """",
    IFERROR(TEXTJOIN(CHAR(10),TRUE,FILTER('SUMMARY DATA'!E:E,'SUMMARY DATA'!D:D=$C2181)),"""")
  )
)"),"")</f>
        <v/>
      </c>
      <c r="F2181" s="2" t="str">
        <f>IFERROR(__xludf.DUMMYFUNCTION("IFERROR(
  TEXTJOIN(CHAR(10),TRUE,FILTER('SUMMARY DATA'!F:F,'SUMMARY DATA'!A:A=$A2181,'SUMMARY DATA'!C:C=$B2181)),
  IF(
    OR(
      ISNUMBER(SEARCH(""CDM CASH DEPOSIT"",$C2181)),
      ISNUMBER(SEARCH(""CASH DEPOSIT"",$C2181)),
      COUNTIF('SUMMARY D"&amp;"ATA'!D:D,$C2181)&lt;&gt;1
    ),
    """",
    IFERROR(TEXTJOIN(CHAR(10),TRUE,FILTER('SUMMARY DATA'!F:F,'SUMMARY DATA'!D:D=$C2181)),"""")
  )
)"),"")</f>
        <v/>
      </c>
      <c r="G2181" s="2" t="str">
        <f>IFERROR(__xludf.DUMMYFUNCTION("IFERROR(
  TEXTJOIN(CHAR(10),TRUE,FILTER('SUMMARY DATA'!G:G,'SUMMARY DATA'!A:A=$A2181,'SUMMARY DATA'!C:C=$B2181)),
  IF(
    OR(
      ISNUMBER(SEARCH(""CDM CASH DEPOSIT"",$C2181)),
      ISNUMBER(SEARCH(""CASH DEPOSIT"",$C2181)),
      COUNTIF('SUMMARY D"&amp;"ATA'!D:D,$C2181)&lt;&gt;1
    ),
    """",
    IFERROR(TEXTJOIN(CHAR(10),TRUE,FILTER('SUMMARY DATA'!G:G,'SUMMARY DATA'!D:D=$C2181)),"""")
  )
)"),"")</f>
        <v/>
      </c>
      <c r="H2181" s="6" t="str">
        <f>IFERROR(__xludf.DUMMYFUNCTION("IFERROR(
  TEXTJOIN(CHAR(10),TRUE,FILTER('SUMMARY DATA'!H:H,'SUMMARY DATA'!A:A=$A2181,'SUMMARY DATA'!C:C=$B2181)),
  IF(
    OR(
      ISNUMBER(SEARCH(""CDM CASH DEPOSIT"",$C2181)),
      ISNUMBER(SEARCH(""CASH DEPOSIT"",$C2181)),
      COUNTIF('SUMMARY D"&amp;"ATA'!D:D,$C2181)&lt;&gt;1
    ),
    """",
    IFERROR(TEXTJOIN(CHAR(10),TRUE,FILTER('SUMMARY DATA'!H:H,'SUMMARY DATA'!D:D=$C2181)),"""")
  )
)"),"")</f>
        <v/>
      </c>
      <c r="I2181" s="6" t="str">
        <f>IFERROR(__xludf.DUMMYFUNCTION("IF(H2181="""","""",
SUM(ARRAYFORMULA(VALUE(SPLIT(H2181,CHAR(10)))))
)"),"")</f>
        <v/>
      </c>
      <c r="J2181" s="2" t="str">
        <f>IFERROR(__xludf.DUMMYFUNCTION("IFERROR(
  TEXTJOIN(CHAR(10),TRUE,FILTER('SUMMARY DATA'!I:I,'SUMMARY DATA'!A:A=$A2181,'SUMMARY DATA'!C:C=$B2181)),
  IF(
    OR(
      ISNUMBER(SEARCH(""CDM CASH DEPOSIT"",$C2181)),
      ISNUMBER(SEARCH(""CASH DEPOSIT"",$C2181)),
      COUNTIF('SUMMARY D"&amp;"ATA'!D:D,$C2181)&lt;&gt;1
    ),
    """",
    IFERROR(TEXTJOIN(CHAR(10),TRUE,FILTER('SUMMARY DATA'!I:I,'SUMMARY DATA'!D:D=$C2181)),"""")
  )
)"),"")</f>
        <v/>
      </c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</row>
    <row r="2182" ht="15.75" customHeight="1" spans="1:27">
      <c r="A2182" s="2"/>
      <c r="B2182" s="2"/>
      <c r="C2182" s="2"/>
      <c r="D2182" s="6"/>
      <c r="E2182" s="4" t="str">
        <f>IFERROR(__xludf.DUMMYFUNCTION("IFERROR(
  TEXTJOIN(CHAR(10),TRUE,FILTER('SUMMARY DATA'!E:E,'SUMMARY DATA'!A:A=$A2182,'SUMMARY DATA'!C:C=$B2182)),
  IF(
    OR(
      ISNUMBER(SEARCH(""CDM CASH DEPOSIT"",$C2182)),
      ISNUMBER(SEARCH(""CASH DEPOSIT"",$C2182)),
      COUNTIF('SUMMARY D"&amp;"ATA'!D:D,$C2182)&lt;&gt;1
    ),
    """",
    IFERROR(TEXTJOIN(CHAR(10),TRUE,FILTER('SUMMARY DATA'!E:E,'SUMMARY DATA'!D:D=$C2182)),"""")
  )
)"),"")</f>
        <v/>
      </c>
      <c r="F2182" s="2" t="str">
        <f>IFERROR(__xludf.DUMMYFUNCTION("IFERROR(
  TEXTJOIN(CHAR(10),TRUE,FILTER('SUMMARY DATA'!F:F,'SUMMARY DATA'!A:A=$A2182,'SUMMARY DATA'!C:C=$B2182)),
  IF(
    OR(
      ISNUMBER(SEARCH(""CDM CASH DEPOSIT"",$C2182)),
      ISNUMBER(SEARCH(""CASH DEPOSIT"",$C2182)),
      COUNTIF('SUMMARY D"&amp;"ATA'!D:D,$C2182)&lt;&gt;1
    ),
    """",
    IFERROR(TEXTJOIN(CHAR(10),TRUE,FILTER('SUMMARY DATA'!F:F,'SUMMARY DATA'!D:D=$C2182)),"""")
  )
)"),"")</f>
        <v/>
      </c>
      <c r="G2182" s="2" t="str">
        <f>IFERROR(__xludf.DUMMYFUNCTION("IFERROR(
  TEXTJOIN(CHAR(10),TRUE,FILTER('SUMMARY DATA'!G:G,'SUMMARY DATA'!A:A=$A2182,'SUMMARY DATA'!C:C=$B2182)),
  IF(
    OR(
      ISNUMBER(SEARCH(""CDM CASH DEPOSIT"",$C2182)),
      ISNUMBER(SEARCH(""CASH DEPOSIT"",$C2182)),
      COUNTIF('SUMMARY D"&amp;"ATA'!D:D,$C2182)&lt;&gt;1
    ),
    """",
    IFERROR(TEXTJOIN(CHAR(10),TRUE,FILTER('SUMMARY DATA'!G:G,'SUMMARY DATA'!D:D=$C2182)),"""")
  )
)"),"")</f>
        <v/>
      </c>
      <c r="H2182" s="6" t="str">
        <f>IFERROR(__xludf.DUMMYFUNCTION("IFERROR(
  TEXTJOIN(CHAR(10),TRUE,FILTER('SUMMARY DATA'!H:H,'SUMMARY DATA'!A:A=$A2182,'SUMMARY DATA'!C:C=$B2182)),
  IF(
    OR(
      ISNUMBER(SEARCH(""CDM CASH DEPOSIT"",$C2182)),
      ISNUMBER(SEARCH(""CASH DEPOSIT"",$C2182)),
      COUNTIF('SUMMARY D"&amp;"ATA'!D:D,$C2182)&lt;&gt;1
    ),
    """",
    IFERROR(TEXTJOIN(CHAR(10),TRUE,FILTER('SUMMARY DATA'!H:H,'SUMMARY DATA'!D:D=$C2182)),"""")
  )
)"),"")</f>
        <v/>
      </c>
      <c r="I2182" s="6" t="str">
        <f>IFERROR(__xludf.DUMMYFUNCTION("IF(H2182="""","""",
SUM(ARRAYFORMULA(VALUE(SPLIT(H2182,CHAR(10)))))
)"),"")</f>
        <v/>
      </c>
      <c r="J2182" s="2" t="str">
        <f>IFERROR(__xludf.DUMMYFUNCTION("IFERROR(
  TEXTJOIN(CHAR(10),TRUE,FILTER('SUMMARY DATA'!I:I,'SUMMARY DATA'!A:A=$A2182,'SUMMARY DATA'!C:C=$B2182)),
  IF(
    OR(
      ISNUMBER(SEARCH(""CDM CASH DEPOSIT"",$C2182)),
      ISNUMBER(SEARCH(""CASH DEPOSIT"",$C2182)),
      COUNTIF('SUMMARY D"&amp;"ATA'!D:D,$C2182)&lt;&gt;1
    ),
    """",
    IFERROR(TEXTJOIN(CHAR(10),TRUE,FILTER('SUMMARY DATA'!I:I,'SUMMARY DATA'!D:D=$C2182)),"""")
  )
)"),"")</f>
        <v/>
      </c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</row>
    <row r="2183" ht="15.75" customHeight="1" spans="1:27">
      <c r="A2183" s="2"/>
      <c r="B2183" s="2"/>
      <c r="C2183" s="2"/>
      <c r="D2183" s="6"/>
      <c r="E2183" s="4" t="str">
        <f>IFERROR(__xludf.DUMMYFUNCTION("IFERROR(
  TEXTJOIN(CHAR(10),TRUE,FILTER('SUMMARY DATA'!E:E,'SUMMARY DATA'!A:A=$A2183,'SUMMARY DATA'!C:C=$B2183)),
  IF(
    OR(
      ISNUMBER(SEARCH(""CDM CASH DEPOSIT"",$C2183)),
      ISNUMBER(SEARCH(""CASH DEPOSIT"",$C2183)),
      COUNTIF('SUMMARY D"&amp;"ATA'!D:D,$C2183)&lt;&gt;1
    ),
    """",
    IFERROR(TEXTJOIN(CHAR(10),TRUE,FILTER('SUMMARY DATA'!E:E,'SUMMARY DATA'!D:D=$C2183)),"""")
  )
)"),"")</f>
        <v/>
      </c>
      <c r="F2183" s="2" t="str">
        <f>IFERROR(__xludf.DUMMYFUNCTION("IFERROR(
  TEXTJOIN(CHAR(10),TRUE,FILTER('SUMMARY DATA'!F:F,'SUMMARY DATA'!A:A=$A2183,'SUMMARY DATA'!C:C=$B2183)),
  IF(
    OR(
      ISNUMBER(SEARCH(""CDM CASH DEPOSIT"",$C2183)),
      ISNUMBER(SEARCH(""CASH DEPOSIT"",$C2183)),
      COUNTIF('SUMMARY D"&amp;"ATA'!D:D,$C2183)&lt;&gt;1
    ),
    """",
    IFERROR(TEXTJOIN(CHAR(10),TRUE,FILTER('SUMMARY DATA'!F:F,'SUMMARY DATA'!D:D=$C2183)),"""")
  )
)"),"")</f>
        <v/>
      </c>
      <c r="G2183" s="2" t="str">
        <f>IFERROR(__xludf.DUMMYFUNCTION("IFERROR(
  TEXTJOIN(CHAR(10),TRUE,FILTER('SUMMARY DATA'!G:G,'SUMMARY DATA'!A:A=$A2183,'SUMMARY DATA'!C:C=$B2183)),
  IF(
    OR(
      ISNUMBER(SEARCH(""CDM CASH DEPOSIT"",$C2183)),
      ISNUMBER(SEARCH(""CASH DEPOSIT"",$C2183)),
      COUNTIF('SUMMARY D"&amp;"ATA'!D:D,$C2183)&lt;&gt;1
    ),
    """",
    IFERROR(TEXTJOIN(CHAR(10),TRUE,FILTER('SUMMARY DATA'!G:G,'SUMMARY DATA'!D:D=$C2183)),"""")
  )
)"),"")</f>
        <v/>
      </c>
      <c r="H2183" s="6" t="str">
        <f>IFERROR(__xludf.DUMMYFUNCTION("IFERROR(
  TEXTJOIN(CHAR(10),TRUE,FILTER('SUMMARY DATA'!H:H,'SUMMARY DATA'!A:A=$A2183,'SUMMARY DATA'!C:C=$B2183)),
  IF(
    OR(
      ISNUMBER(SEARCH(""CDM CASH DEPOSIT"",$C2183)),
      ISNUMBER(SEARCH(""CASH DEPOSIT"",$C2183)),
      COUNTIF('SUMMARY D"&amp;"ATA'!D:D,$C2183)&lt;&gt;1
    ),
    """",
    IFERROR(TEXTJOIN(CHAR(10),TRUE,FILTER('SUMMARY DATA'!H:H,'SUMMARY DATA'!D:D=$C2183)),"""")
  )
)"),"")</f>
        <v/>
      </c>
      <c r="I2183" s="6" t="str">
        <f>IFERROR(__xludf.DUMMYFUNCTION("IF(H2183="""","""",
SUM(ARRAYFORMULA(VALUE(SPLIT(H2183,CHAR(10)))))
)"),"")</f>
        <v/>
      </c>
      <c r="J2183" s="2" t="str">
        <f>IFERROR(__xludf.DUMMYFUNCTION("IFERROR(
  TEXTJOIN(CHAR(10),TRUE,FILTER('SUMMARY DATA'!I:I,'SUMMARY DATA'!A:A=$A2183,'SUMMARY DATA'!C:C=$B2183)),
  IF(
    OR(
      ISNUMBER(SEARCH(""CDM CASH DEPOSIT"",$C2183)),
      ISNUMBER(SEARCH(""CASH DEPOSIT"",$C2183)),
      COUNTIF('SUMMARY D"&amp;"ATA'!D:D,$C2183)&lt;&gt;1
    ),
    """",
    IFERROR(TEXTJOIN(CHAR(10),TRUE,FILTER('SUMMARY DATA'!I:I,'SUMMARY DATA'!D:D=$C2183)),"""")
  )
)"),"")</f>
        <v/>
      </c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</row>
    <row r="2184" ht="15.75" customHeight="1" spans="1:27">
      <c r="A2184" s="2"/>
      <c r="B2184" s="2"/>
      <c r="C2184" s="2"/>
      <c r="D2184" s="6"/>
      <c r="E2184" s="4" t="str">
        <f>IFERROR(__xludf.DUMMYFUNCTION("IFERROR(
  TEXTJOIN(CHAR(10),TRUE,FILTER('SUMMARY DATA'!E:E,'SUMMARY DATA'!A:A=$A2184,'SUMMARY DATA'!C:C=$B2184)),
  IF(
    OR(
      ISNUMBER(SEARCH(""CDM CASH DEPOSIT"",$C2184)),
      ISNUMBER(SEARCH(""CASH DEPOSIT"",$C2184)),
      COUNTIF('SUMMARY D"&amp;"ATA'!D:D,$C2184)&lt;&gt;1
    ),
    """",
    IFERROR(TEXTJOIN(CHAR(10),TRUE,FILTER('SUMMARY DATA'!E:E,'SUMMARY DATA'!D:D=$C2184)),"""")
  )
)"),"")</f>
        <v/>
      </c>
      <c r="F2184" s="2" t="str">
        <f>IFERROR(__xludf.DUMMYFUNCTION("IFERROR(
  TEXTJOIN(CHAR(10),TRUE,FILTER('SUMMARY DATA'!F:F,'SUMMARY DATA'!A:A=$A2184,'SUMMARY DATA'!C:C=$B2184)),
  IF(
    OR(
      ISNUMBER(SEARCH(""CDM CASH DEPOSIT"",$C2184)),
      ISNUMBER(SEARCH(""CASH DEPOSIT"",$C2184)),
      COUNTIF('SUMMARY D"&amp;"ATA'!D:D,$C2184)&lt;&gt;1
    ),
    """",
    IFERROR(TEXTJOIN(CHAR(10),TRUE,FILTER('SUMMARY DATA'!F:F,'SUMMARY DATA'!D:D=$C2184)),"""")
  )
)"),"")</f>
        <v/>
      </c>
      <c r="G2184" s="2" t="str">
        <f>IFERROR(__xludf.DUMMYFUNCTION("IFERROR(
  TEXTJOIN(CHAR(10),TRUE,FILTER('SUMMARY DATA'!G:G,'SUMMARY DATA'!A:A=$A2184,'SUMMARY DATA'!C:C=$B2184)),
  IF(
    OR(
      ISNUMBER(SEARCH(""CDM CASH DEPOSIT"",$C2184)),
      ISNUMBER(SEARCH(""CASH DEPOSIT"",$C2184)),
      COUNTIF('SUMMARY D"&amp;"ATA'!D:D,$C2184)&lt;&gt;1
    ),
    """",
    IFERROR(TEXTJOIN(CHAR(10),TRUE,FILTER('SUMMARY DATA'!G:G,'SUMMARY DATA'!D:D=$C2184)),"""")
  )
)"),"")</f>
        <v/>
      </c>
      <c r="H2184" s="6" t="str">
        <f>IFERROR(__xludf.DUMMYFUNCTION("IFERROR(
  TEXTJOIN(CHAR(10),TRUE,FILTER('SUMMARY DATA'!H:H,'SUMMARY DATA'!A:A=$A2184,'SUMMARY DATA'!C:C=$B2184)),
  IF(
    OR(
      ISNUMBER(SEARCH(""CDM CASH DEPOSIT"",$C2184)),
      ISNUMBER(SEARCH(""CASH DEPOSIT"",$C2184)),
      COUNTIF('SUMMARY D"&amp;"ATA'!D:D,$C2184)&lt;&gt;1
    ),
    """",
    IFERROR(TEXTJOIN(CHAR(10),TRUE,FILTER('SUMMARY DATA'!H:H,'SUMMARY DATA'!D:D=$C2184)),"""")
  )
)"),"")</f>
        <v/>
      </c>
      <c r="I2184" s="6" t="str">
        <f>IFERROR(__xludf.DUMMYFUNCTION("IF(H2184="""","""",
SUM(ARRAYFORMULA(VALUE(SPLIT(H2184,CHAR(10)))))
)"),"")</f>
        <v/>
      </c>
      <c r="J2184" s="2" t="str">
        <f>IFERROR(__xludf.DUMMYFUNCTION("IFERROR(
  TEXTJOIN(CHAR(10),TRUE,FILTER('SUMMARY DATA'!I:I,'SUMMARY DATA'!A:A=$A2184,'SUMMARY DATA'!C:C=$B2184)),
  IF(
    OR(
      ISNUMBER(SEARCH(""CDM CASH DEPOSIT"",$C2184)),
      ISNUMBER(SEARCH(""CASH DEPOSIT"",$C2184)),
      COUNTIF('SUMMARY D"&amp;"ATA'!D:D,$C2184)&lt;&gt;1
    ),
    """",
    IFERROR(TEXTJOIN(CHAR(10),TRUE,FILTER('SUMMARY DATA'!I:I,'SUMMARY DATA'!D:D=$C2184)),"""")
  )
)"),"")</f>
        <v/>
      </c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</row>
    <row r="2185" ht="15.75" customHeight="1" spans="1:27">
      <c r="A2185" s="2"/>
      <c r="B2185" s="2"/>
      <c r="C2185" s="2"/>
      <c r="D2185" s="6"/>
      <c r="E2185" s="4" t="str">
        <f>IFERROR(__xludf.DUMMYFUNCTION("IFERROR(
  TEXTJOIN(CHAR(10),TRUE,FILTER('SUMMARY DATA'!E:E,'SUMMARY DATA'!A:A=$A2185,'SUMMARY DATA'!C:C=$B2185)),
  IF(
    OR(
      ISNUMBER(SEARCH(""CDM CASH DEPOSIT"",$C2185)),
      ISNUMBER(SEARCH(""CASH DEPOSIT"",$C2185)),
      COUNTIF('SUMMARY D"&amp;"ATA'!D:D,$C2185)&lt;&gt;1
    ),
    """",
    IFERROR(TEXTJOIN(CHAR(10),TRUE,FILTER('SUMMARY DATA'!E:E,'SUMMARY DATA'!D:D=$C2185)),"""")
  )
)"),"")</f>
        <v/>
      </c>
      <c r="F2185" s="2" t="str">
        <f>IFERROR(__xludf.DUMMYFUNCTION("IFERROR(
  TEXTJOIN(CHAR(10),TRUE,FILTER('SUMMARY DATA'!F:F,'SUMMARY DATA'!A:A=$A2185,'SUMMARY DATA'!C:C=$B2185)),
  IF(
    OR(
      ISNUMBER(SEARCH(""CDM CASH DEPOSIT"",$C2185)),
      ISNUMBER(SEARCH(""CASH DEPOSIT"",$C2185)),
      COUNTIF('SUMMARY D"&amp;"ATA'!D:D,$C2185)&lt;&gt;1
    ),
    """",
    IFERROR(TEXTJOIN(CHAR(10),TRUE,FILTER('SUMMARY DATA'!F:F,'SUMMARY DATA'!D:D=$C2185)),"""")
  )
)"),"")</f>
        <v/>
      </c>
      <c r="G2185" s="2" t="str">
        <f>IFERROR(__xludf.DUMMYFUNCTION("IFERROR(
  TEXTJOIN(CHAR(10),TRUE,FILTER('SUMMARY DATA'!G:G,'SUMMARY DATA'!A:A=$A2185,'SUMMARY DATA'!C:C=$B2185)),
  IF(
    OR(
      ISNUMBER(SEARCH(""CDM CASH DEPOSIT"",$C2185)),
      ISNUMBER(SEARCH(""CASH DEPOSIT"",$C2185)),
      COUNTIF('SUMMARY D"&amp;"ATA'!D:D,$C2185)&lt;&gt;1
    ),
    """",
    IFERROR(TEXTJOIN(CHAR(10),TRUE,FILTER('SUMMARY DATA'!G:G,'SUMMARY DATA'!D:D=$C2185)),"""")
  )
)"),"")</f>
        <v/>
      </c>
      <c r="H2185" s="6" t="str">
        <f>IFERROR(__xludf.DUMMYFUNCTION("IFERROR(
  TEXTJOIN(CHAR(10),TRUE,FILTER('SUMMARY DATA'!H:H,'SUMMARY DATA'!A:A=$A2185,'SUMMARY DATA'!C:C=$B2185)),
  IF(
    OR(
      ISNUMBER(SEARCH(""CDM CASH DEPOSIT"",$C2185)),
      ISNUMBER(SEARCH(""CASH DEPOSIT"",$C2185)),
      COUNTIF('SUMMARY D"&amp;"ATA'!D:D,$C2185)&lt;&gt;1
    ),
    """",
    IFERROR(TEXTJOIN(CHAR(10),TRUE,FILTER('SUMMARY DATA'!H:H,'SUMMARY DATA'!D:D=$C2185)),"""")
  )
)"),"")</f>
        <v/>
      </c>
      <c r="I2185" s="6" t="str">
        <f>IFERROR(__xludf.DUMMYFUNCTION("IF(H2185="""","""",
SUM(ARRAYFORMULA(VALUE(SPLIT(H2185,CHAR(10)))))
)"),"")</f>
        <v/>
      </c>
      <c r="J2185" s="2" t="str">
        <f>IFERROR(__xludf.DUMMYFUNCTION("IFERROR(
  TEXTJOIN(CHAR(10),TRUE,FILTER('SUMMARY DATA'!I:I,'SUMMARY DATA'!A:A=$A2185,'SUMMARY DATA'!C:C=$B2185)),
  IF(
    OR(
      ISNUMBER(SEARCH(""CDM CASH DEPOSIT"",$C2185)),
      ISNUMBER(SEARCH(""CASH DEPOSIT"",$C2185)),
      COUNTIF('SUMMARY D"&amp;"ATA'!D:D,$C2185)&lt;&gt;1
    ),
    """",
    IFERROR(TEXTJOIN(CHAR(10),TRUE,FILTER('SUMMARY DATA'!I:I,'SUMMARY DATA'!D:D=$C2185)),"""")
  )
)"),"")</f>
        <v/>
      </c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</row>
    <row r="2186" ht="15.75" customHeight="1" spans="1:27">
      <c r="A2186" s="2"/>
      <c r="B2186" s="2"/>
      <c r="C2186" s="2"/>
      <c r="D2186" s="6"/>
      <c r="E2186" s="4" t="str">
        <f>IFERROR(__xludf.DUMMYFUNCTION("IFERROR(
  TEXTJOIN(CHAR(10),TRUE,FILTER('SUMMARY DATA'!E:E,'SUMMARY DATA'!A:A=$A2186,'SUMMARY DATA'!C:C=$B2186)),
  IF(
    OR(
      ISNUMBER(SEARCH(""CDM CASH DEPOSIT"",$C2186)),
      ISNUMBER(SEARCH(""CASH DEPOSIT"",$C2186)),
      COUNTIF('SUMMARY D"&amp;"ATA'!D:D,$C2186)&lt;&gt;1
    ),
    """",
    IFERROR(TEXTJOIN(CHAR(10),TRUE,FILTER('SUMMARY DATA'!E:E,'SUMMARY DATA'!D:D=$C2186)),"""")
  )
)"),"")</f>
        <v/>
      </c>
      <c r="F2186" s="2" t="str">
        <f>IFERROR(__xludf.DUMMYFUNCTION("IFERROR(
  TEXTJOIN(CHAR(10),TRUE,FILTER('SUMMARY DATA'!F:F,'SUMMARY DATA'!A:A=$A2186,'SUMMARY DATA'!C:C=$B2186)),
  IF(
    OR(
      ISNUMBER(SEARCH(""CDM CASH DEPOSIT"",$C2186)),
      ISNUMBER(SEARCH(""CASH DEPOSIT"",$C2186)),
      COUNTIF('SUMMARY D"&amp;"ATA'!D:D,$C2186)&lt;&gt;1
    ),
    """",
    IFERROR(TEXTJOIN(CHAR(10),TRUE,FILTER('SUMMARY DATA'!F:F,'SUMMARY DATA'!D:D=$C2186)),"""")
  )
)"),"")</f>
        <v/>
      </c>
      <c r="G2186" s="2" t="str">
        <f>IFERROR(__xludf.DUMMYFUNCTION("IFERROR(
  TEXTJOIN(CHAR(10),TRUE,FILTER('SUMMARY DATA'!G:G,'SUMMARY DATA'!A:A=$A2186,'SUMMARY DATA'!C:C=$B2186)),
  IF(
    OR(
      ISNUMBER(SEARCH(""CDM CASH DEPOSIT"",$C2186)),
      ISNUMBER(SEARCH(""CASH DEPOSIT"",$C2186)),
      COUNTIF('SUMMARY D"&amp;"ATA'!D:D,$C2186)&lt;&gt;1
    ),
    """",
    IFERROR(TEXTJOIN(CHAR(10),TRUE,FILTER('SUMMARY DATA'!G:G,'SUMMARY DATA'!D:D=$C2186)),"""")
  )
)"),"")</f>
        <v/>
      </c>
      <c r="H2186" s="6" t="str">
        <f>IFERROR(__xludf.DUMMYFUNCTION("IFERROR(
  TEXTJOIN(CHAR(10),TRUE,FILTER('SUMMARY DATA'!H:H,'SUMMARY DATA'!A:A=$A2186,'SUMMARY DATA'!C:C=$B2186)),
  IF(
    OR(
      ISNUMBER(SEARCH(""CDM CASH DEPOSIT"",$C2186)),
      ISNUMBER(SEARCH(""CASH DEPOSIT"",$C2186)),
      COUNTIF('SUMMARY D"&amp;"ATA'!D:D,$C2186)&lt;&gt;1
    ),
    """",
    IFERROR(TEXTJOIN(CHAR(10),TRUE,FILTER('SUMMARY DATA'!H:H,'SUMMARY DATA'!D:D=$C2186)),"""")
  )
)"),"")</f>
        <v/>
      </c>
      <c r="I2186" s="6" t="str">
        <f>IFERROR(__xludf.DUMMYFUNCTION("IF(H2186="""","""",
SUM(ARRAYFORMULA(VALUE(SPLIT(H2186,CHAR(10)))))
)"),"")</f>
        <v/>
      </c>
      <c r="J2186" s="2" t="str">
        <f>IFERROR(__xludf.DUMMYFUNCTION("IFERROR(
  TEXTJOIN(CHAR(10),TRUE,FILTER('SUMMARY DATA'!I:I,'SUMMARY DATA'!A:A=$A2186,'SUMMARY DATA'!C:C=$B2186)),
  IF(
    OR(
      ISNUMBER(SEARCH(""CDM CASH DEPOSIT"",$C2186)),
      ISNUMBER(SEARCH(""CASH DEPOSIT"",$C2186)),
      COUNTIF('SUMMARY D"&amp;"ATA'!D:D,$C2186)&lt;&gt;1
    ),
    """",
    IFERROR(TEXTJOIN(CHAR(10),TRUE,FILTER('SUMMARY DATA'!I:I,'SUMMARY DATA'!D:D=$C2186)),"""")
  )
)"),"")</f>
        <v/>
      </c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</row>
    <row r="2187" ht="15.75" customHeight="1" spans="1:27">
      <c r="A2187" s="2"/>
      <c r="B2187" s="2"/>
      <c r="C2187" s="2"/>
      <c r="D2187" s="6"/>
      <c r="E2187" s="4" t="str">
        <f>IFERROR(__xludf.DUMMYFUNCTION("IFERROR(
  TEXTJOIN(CHAR(10),TRUE,FILTER('SUMMARY DATA'!E:E,'SUMMARY DATA'!A:A=$A2187,'SUMMARY DATA'!C:C=$B2187)),
  IF(
    OR(
      ISNUMBER(SEARCH(""CDM CASH DEPOSIT"",$C2187)),
      ISNUMBER(SEARCH(""CASH DEPOSIT"",$C2187)),
      COUNTIF('SUMMARY D"&amp;"ATA'!D:D,$C2187)&lt;&gt;1
    ),
    """",
    IFERROR(TEXTJOIN(CHAR(10),TRUE,FILTER('SUMMARY DATA'!E:E,'SUMMARY DATA'!D:D=$C2187)),"""")
  )
)"),"")</f>
        <v/>
      </c>
      <c r="F2187" s="2" t="str">
        <f>IFERROR(__xludf.DUMMYFUNCTION("IFERROR(
  TEXTJOIN(CHAR(10),TRUE,FILTER('SUMMARY DATA'!F:F,'SUMMARY DATA'!A:A=$A2187,'SUMMARY DATA'!C:C=$B2187)),
  IF(
    OR(
      ISNUMBER(SEARCH(""CDM CASH DEPOSIT"",$C2187)),
      ISNUMBER(SEARCH(""CASH DEPOSIT"",$C2187)),
      COUNTIF('SUMMARY D"&amp;"ATA'!D:D,$C2187)&lt;&gt;1
    ),
    """",
    IFERROR(TEXTJOIN(CHAR(10),TRUE,FILTER('SUMMARY DATA'!F:F,'SUMMARY DATA'!D:D=$C2187)),"""")
  )
)"),"")</f>
        <v/>
      </c>
      <c r="G2187" s="2" t="str">
        <f>IFERROR(__xludf.DUMMYFUNCTION("IFERROR(
  TEXTJOIN(CHAR(10),TRUE,FILTER('SUMMARY DATA'!G:G,'SUMMARY DATA'!A:A=$A2187,'SUMMARY DATA'!C:C=$B2187)),
  IF(
    OR(
      ISNUMBER(SEARCH(""CDM CASH DEPOSIT"",$C2187)),
      ISNUMBER(SEARCH(""CASH DEPOSIT"",$C2187)),
      COUNTIF('SUMMARY D"&amp;"ATA'!D:D,$C2187)&lt;&gt;1
    ),
    """",
    IFERROR(TEXTJOIN(CHAR(10),TRUE,FILTER('SUMMARY DATA'!G:G,'SUMMARY DATA'!D:D=$C2187)),"""")
  )
)"),"")</f>
        <v/>
      </c>
      <c r="H2187" s="6" t="str">
        <f>IFERROR(__xludf.DUMMYFUNCTION("IFERROR(
  TEXTJOIN(CHAR(10),TRUE,FILTER('SUMMARY DATA'!H:H,'SUMMARY DATA'!A:A=$A2187,'SUMMARY DATA'!C:C=$B2187)),
  IF(
    OR(
      ISNUMBER(SEARCH(""CDM CASH DEPOSIT"",$C2187)),
      ISNUMBER(SEARCH(""CASH DEPOSIT"",$C2187)),
      COUNTIF('SUMMARY D"&amp;"ATA'!D:D,$C2187)&lt;&gt;1
    ),
    """",
    IFERROR(TEXTJOIN(CHAR(10),TRUE,FILTER('SUMMARY DATA'!H:H,'SUMMARY DATA'!D:D=$C2187)),"""")
  )
)"),"")</f>
        <v/>
      </c>
      <c r="I2187" s="6" t="str">
        <f>IFERROR(__xludf.DUMMYFUNCTION("IF(H2187="""","""",
SUM(ARRAYFORMULA(VALUE(SPLIT(H2187,CHAR(10)))))
)"),"")</f>
        <v/>
      </c>
      <c r="J2187" s="2" t="str">
        <f>IFERROR(__xludf.DUMMYFUNCTION("IFERROR(
  TEXTJOIN(CHAR(10),TRUE,FILTER('SUMMARY DATA'!I:I,'SUMMARY DATA'!A:A=$A2187,'SUMMARY DATA'!C:C=$B2187)),
  IF(
    OR(
      ISNUMBER(SEARCH(""CDM CASH DEPOSIT"",$C2187)),
      ISNUMBER(SEARCH(""CASH DEPOSIT"",$C2187)),
      COUNTIF('SUMMARY D"&amp;"ATA'!D:D,$C2187)&lt;&gt;1
    ),
    """",
    IFERROR(TEXTJOIN(CHAR(10),TRUE,FILTER('SUMMARY DATA'!I:I,'SUMMARY DATA'!D:D=$C2187)),"""")
  )
)"),"")</f>
        <v/>
      </c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</row>
    <row r="2188" ht="15.75" customHeight="1" spans="1:27">
      <c r="A2188" s="2"/>
      <c r="B2188" s="2"/>
      <c r="C2188" s="2"/>
      <c r="D2188" s="6"/>
      <c r="E2188" s="4" t="str">
        <f>IFERROR(__xludf.DUMMYFUNCTION("IFERROR(
  TEXTJOIN(CHAR(10),TRUE,FILTER('SUMMARY DATA'!E:E,'SUMMARY DATA'!A:A=$A2188,'SUMMARY DATA'!C:C=$B2188)),
  IF(
    OR(
      ISNUMBER(SEARCH(""CDM CASH DEPOSIT"",$C2188)),
      ISNUMBER(SEARCH(""CASH DEPOSIT"",$C2188)),
      COUNTIF('SUMMARY D"&amp;"ATA'!D:D,$C2188)&lt;&gt;1
    ),
    """",
    IFERROR(TEXTJOIN(CHAR(10),TRUE,FILTER('SUMMARY DATA'!E:E,'SUMMARY DATA'!D:D=$C2188)),"""")
  )
)"),"")</f>
        <v/>
      </c>
      <c r="F2188" s="2" t="str">
        <f>IFERROR(__xludf.DUMMYFUNCTION("IFERROR(
  TEXTJOIN(CHAR(10),TRUE,FILTER('SUMMARY DATA'!F:F,'SUMMARY DATA'!A:A=$A2188,'SUMMARY DATA'!C:C=$B2188)),
  IF(
    OR(
      ISNUMBER(SEARCH(""CDM CASH DEPOSIT"",$C2188)),
      ISNUMBER(SEARCH(""CASH DEPOSIT"",$C2188)),
      COUNTIF('SUMMARY D"&amp;"ATA'!D:D,$C2188)&lt;&gt;1
    ),
    """",
    IFERROR(TEXTJOIN(CHAR(10),TRUE,FILTER('SUMMARY DATA'!F:F,'SUMMARY DATA'!D:D=$C2188)),"""")
  )
)"),"")</f>
        <v/>
      </c>
      <c r="G2188" s="2" t="str">
        <f>IFERROR(__xludf.DUMMYFUNCTION("IFERROR(
  TEXTJOIN(CHAR(10),TRUE,FILTER('SUMMARY DATA'!G:G,'SUMMARY DATA'!A:A=$A2188,'SUMMARY DATA'!C:C=$B2188)),
  IF(
    OR(
      ISNUMBER(SEARCH(""CDM CASH DEPOSIT"",$C2188)),
      ISNUMBER(SEARCH(""CASH DEPOSIT"",$C2188)),
      COUNTIF('SUMMARY D"&amp;"ATA'!D:D,$C2188)&lt;&gt;1
    ),
    """",
    IFERROR(TEXTJOIN(CHAR(10),TRUE,FILTER('SUMMARY DATA'!G:G,'SUMMARY DATA'!D:D=$C2188)),"""")
  )
)"),"")</f>
        <v/>
      </c>
      <c r="H2188" s="6" t="str">
        <f>IFERROR(__xludf.DUMMYFUNCTION("IFERROR(
  TEXTJOIN(CHAR(10),TRUE,FILTER('SUMMARY DATA'!H:H,'SUMMARY DATA'!A:A=$A2188,'SUMMARY DATA'!C:C=$B2188)),
  IF(
    OR(
      ISNUMBER(SEARCH(""CDM CASH DEPOSIT"",$C2188)),
      ISNUMBER(SEARCH(""CASH DEPOSIT"",$C2188)),
      COUNTIF('SUMMARY D"&amp;"ATA'!D:D,$C2188)&lt;&gt;1
    ),
    """",
    IFERROR(TEXTJOIN(CHAR(10),TRUE,FILTER('SUMMARY DATA'!H:H,'SUMMARY DATA'!D:D=$C2188)),"""")
  )
)"),"")</f>
        <v/>
      </c>
      <c r="I2188" s="6" t="str">
        <f>IFERROR(__xludf.DUMMYFUNCTION("IF(H2188="""","""",
SUM(ARRAYFORMULA(VALUE(SPLIT(H2188,CHAR(10)))))
)"),"")</f>
        <v/>
      </c>
      <c r="J2188" s="2" t="str">
        <f>IFERROR(__xludf.DUMMYFUNCTION("IFERROR(
  TEXTJOIN(CHAR(10),TRUE,FILTER('SUMMARY DATA'!I:I,'SUMMARY DATA'!A:A=$A2188,'SUMMARY DATA'!C:C=$B2188)),
  IF(
    OR(
      ISNUMBER(SEARCH(""CDM CASH DEPOSIT"",$C2188)),
      ISNUMBER(SEARCH(""CASH DEPOSIT"",$C2188)),
      COUNTIF('SUMMARY D"&amp;"ATA'!D:D,$C2188)&lt;&gt;1
    ),
    """",
    IFERROR(TEXTJOIN(CHAR(10),TRUE,FILTER('SUMMARY DATA'!I:I,'SUMMARY DATA'!D:D=$C2188)),"""")
  )
)"),"")</f>
        <v/>
      </c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</row>
    <row r="2189" ht="15.75" customHeight="1" spans="1:27">
      <c r="A2189" s="2"/>
      <c r="B2189" s="2"/>
      <c r="C2189" s="2"/>
      <c r="D2189" s="6"/>
      <c r="E2189" s="4" t="str">
        <f>IFERROR(__xludf.DUMMYFUNCTION("IFERROR(
  TEXTJOIN(CHAR(10),TRUE,FILTER('SUMMARY DATA'!E:E,'SUMMARY DATA'!A:A=$A2189,'SUMMARY DATA'!C:C=$B2189)),
  IF(
    OR(
      ISNUMBER(SEARCH(""CDM CASH DEPOSIT"",$C2189)),
      ISNUMBER(SEARCH(""CASH DEPOSIT"",$C2189)),
      COUNTIF('SUMMARY D"&amp;"ATA'!D:D,$C2189)&lt;&gt;1
    ),
    """",
    IFERROR(TEXTJOIN(CHAR(10),TRUE,FILTER('SUMMARY DATA'!E:E,'SUMMARY DATA'!D:D=$C2189)),"""")
  )
)"),"")</f>
        <v/>
      </c>
      <c r="F2189" s="2" t="str">
        <f>IFERROR(__xludf.DUMMYFUNCTION("IFERROR(
  TEXTJOIN(CHAR(10),TRUE,FILTER('SUMMARY DATA'!F:F,'SUMMARY DATA'!A:A=$A2189,'SUMMARY DATA'!C:C=$B2189)),
  IF(
    OR(
      ISNUMBER(SEARCH(""CDM CASH DEPOSIT"",$C2189)),
      ISNUMBER(SEARCH(""CASH DEPOSIT"",$C2189)),
      COUNTIF('SUMMARY D"&amp;"ATA'!D:D,$C2189)&lt;&gt;1
    ),
    """",
    IFERROR(TEXTJOIN(CHAR(10),TRUE,FILTER('SUMMARY DATA'!F:F,'SUMMARY DATA'!D:D=$C2189)),"""")
  )
)"),"")</f>
        <v/>
      </c>
      <c r="G2189" s="2" t="str">
        <f>IFERROR(__xludf.DUMMYFUNCTION("IFERROR(
  TEXTJOIN(CHAR(10),TRUE,FILTER('SUMMARY DATA'!G:G,'SUMMARY DATA'!A:A=$A2189,'SUMMARY DATA'!C:C=$B2189)),
  IF(
    OR(
      ISNUMBER(SEARCH(""CDM CASH DEPOSIT"",$C2189)),
      ISNUMBER(SEARCH(""CASH DEPOSIT"",$C2189)),
      COUNTIF('SUMMARY D"&amp;"ATA'!D:D,$C2189)&lt;&gt;1
    ),
    """",
    IFERROR(TEXTJOIN(CHAR(10),TRUE,FILTER('SUMMARY DATA'!G:G,'SUMMARY DATA'!D:D=$C2189)),"""")
  )
)"),"")</f>
        <v/>
      </c>
      <c r="H2189" s="6" t="str">
        <f>IFERROR(__xludf.DUMMYFUNCTION("IFERROR(
  TEXTJOIN(CHAR(10),TRUE,FILTER('SUMMARY DATA'!H:H,'SUMMARY DATA'!A:A=$A2189,'SUMMARY DATA'!C:C=$B2189)),
  IF(
    OR(
      ISNUMBER(SEARCH(""CDM CASH DEPOSIT"",$C2189)),
      ISNUMBER(SEARCH(""CASH DEPOSIT"",$C2189)),
      COUNTIF('SUMMARY D"&amp;"ATA'!D:D,$C2189)&lt;&gt;1
    ),
    """",
    IFERROR(TEXTJOIN(CHAR(10),TRUE,FILTER('SUMMARY DATA'!H:H,'SUMMARY DATA'!D:D=$C2189)),"""")
  )
)"),"")</f>
        <v/>
      </c>
      <c r="I2189" s="6" t="str">
        <f>IFERROR(__xludf.DUMMYFUNCTION("IF(H2189="""","""",
SUM(ARRAYFORMULA(VALUE(SPLIT(H2189,CHAR(10)))))
)"),"")</f>
        <v/>
      </c>
      <c r="J2189" s="2" t="str">
        <f>IFERROR(__xludf.DUMMYFUNCTION("IFERROR(
  TEXTJOIN(CHAR(10),TRUE,FILTER('SUMMARY DATA'!I:I,'SUMMARY DATA'!A:A=$A2189,'SUMMARY DATA'!C:C=$B2189)),
  IF(
    OR(
      ISNUMBER(SEARCH(""CDM CASH DEPOSIT"",$C2189)),
      ISNUMBER(SEARCH(""CASH DEPOSIT"",$C2189)),
      COUNTIF('SUMMARY D"&amp;"ATA'!D:D,$C2189)&lt;&gt;1
    ),
    """",
    IFERROR(TEXTJOIN(CHAR(10),TRUE,FILTER('SUMMARY DATA'!I:I,'SUMMARY DATA'!D:D=$C2189)),"""")
  )
)"),"")</f>
        <v/>
      </c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</row>
    <row r="2190" ht="15.75" customHeight="1" spans="1:27">
      <c r="A2190" s="2"/>
      <c r="B2190" s="2"/>
      <c r="C2190" s="2"/>
      <c r="D2190" s="6"/>
      <c r="E2190" s="4" t="str">
        <f>IFERROR(__xludf.DUMMYFUNCTION("IFERROR(
  TEXTJOIN(CHAR(10),TRUE,FILTER('SUMMARY DATA'!E:E,'SUMMARY DATA'!A:A=$A2190,'SUMMARY DATA'!C:C=$B2190)),
  IF(
    OR(
      ISNUMBER(SEARCH(""CDM CASH DEPOSIT"",$C2190)),
      ISNUMBER(SEARCH(""CASH DEPOSIT"",$C2190)),
      COUNTIF('SUMMARY D"&amp;"ATA'!D:D,$C2190)&lt;&gt;1
    ),
    """",
    IFERROR(TEXTJOIN(CHAR(10),TRUE,FILTER('SUMMARY DATA'!E:E,'SUMMARY DATA'!D:D=$C2190)),"""")
  )
)"),"")</f>
        <v/>
      </c>
      <c r="F2190" s="2" t="str">
        <f>IFERROR(__xludf.DUMMYFUNCTION("IFERROR(
  TEXTJOIN(CHAR(10),TRUE,FILTER('SUMMARY DATA'!F:F,'SUMMARY DATA'!A:A=$A2190,'SUMMARY DATA'!C:C=$B2190)),
  IF(
    OR(
      ISNUMBER(SEARCH(""CDM CASH DEPOSIT"",$C2190)),
      ISNUMBER(SEARCH(""CASH DEPOSIT"",$C2190)),
      COUNTIF('SUMMARY D"&amp;"ATA'!D:D,$C2190)&lt;&gt;1
    ),
    """",
    IFERROR(TEXTJOIN(CHAR(10),TRUE,FILTER('SUMMARY DATA'!F:F,'SUMMARY DATA'!D:D=$C2190)),"""")
  )
)"),"")</f>
        <v/>
      </c>
      <c r="G2190" s="2" t="str">
        <f>IFERROR(__xludf.DUMMYFUNCTION("IFERROR(
  TEXTJOIN(CHAR(10),TRUE,FILTER('SUMMARY DATA'!G:G,'SUMMARY DATA'!A:A=$A2190,'SUMMARY DATA'!C:C=$B2190)),
  IF(
    OR(
      ISNUMBER(SEARCH(""CDM CASH DEPOSIT"",$C2190)),
      ISNUMBER(SEARCH(""CASH DEPOSIT"",$C2190)),
      COUNTIF('SUMMARY D"&amp;"ATA'!D:D,$C2190)&lt;&gt;1
    ),
    """",
    IFERROR(TEXTJOIN(CHAR(10),TRUE,FILTER('SUMMARY DATA'!G:G,'SUMMARY DATA'!D:D=$C2190)),"""")
  )
)"),"")</f>
        <v/>
      </c>
      <c r="H2190" s="6" t="str">
        <f>IFERROR(__xludf.DUMMYFUNCTION("IFERROR(
  TEXTJOIN(CHAR(10),TRUE,FILTER('SUMMARY DATA'!H:H,'SUMMARY DATA'!A:A=$A2190,'SUMMARY DATA'!C:C=$B2190)),
  IF(
    OR(
      ISNUMBER(SEARCH(""CDM CASH DEPOSIT"",$C2190)),
      ISNUMBER(SEARCH(""CASH DEPOSIT"",$C2190)),
      COUNTIF('SUMMARY D"&amp;"ATA'!D:D,$C2190)&lt;&gt;1
    ),
    """",
    IFERROR(TEXTJOIN(CHAR(10),TRUE,FILTER('SUMMARY DATA'!H:H,'SUMMARY DATA'!D:D=$C2190)),"""")
  )
)"),"")</f>
        <v/>
      </c>
      <c r="I2190" s="6" t="str">
        <f>IFERROR(__xludf.DUMMYFUNCTION("IF(H2190="""","""",
SUM(ARRAYFORMULA(VALUE(SPLIT(H2190,CHAR(10)))))
)"),"")</f>
        <v/>
      </c>
      <c r="J2190" s="2" t="str">
        <f>IFERROR(__xludf.DUMMYFUNCTION("IFERROR(
  TEXTJOIN(CHAR(10),TRUE,FILTER('SUMMARY DATA'!I:I,'SUMMARY DATA'!A:A=$A2190,'SUMMARY DATA'!C:C=$B2190)),
  IF(
    OR(
      ISNUMBER(SEARCH(""CDM CASH DEPOSIT"",$C2190)),
      ISNUMBER(SEARCH(""CASH DEPOSIT"",$C2190)),
      COUNTIF('SUMMARY D"&amp;"ATA'!D:D,$C2190)&lt;&gt;1
    ),
    """",
    IFERROR(TEXTJOIN(CHAR(10),TRUE,FILTER('SUMMARY DATA'!I:I,'SUMMARY DATA'!D:D=$C2190)),"""")
  )
)"),"")</f>
        <v/>
      </c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</row>
    <row r="2191" ht="15.75" customHeight="1" spans="1:27">
      <c r="A2191" s="2"/>
      <c r="B2191" s="2"/>
      <c r="C2191" s="2"/>
      <c r="D2191" s="6"/>
      <c r="E2191" s="4" t="str">
        <f>IFERROR(__xludf.DUMMYFUNCTION("IFERROR(
  TEXTJOIN(CHAR(10),TRUE,FILTER('SUMMARY DATA'!E:E,'SUMMARY DATA'!A:A=$A2191,'SUMMARY DATA'!C:C=$B2191)),
  IF(
    OR(
      ISNUMBER(SEARCH(""CDM CASH DEPOSIT"",$C2191)),
      ISNUMBER(SEARCH(""CASH DEPOSIT"",$C2191)),
      COUNTIF('SUMMARY D"&amp;"ATA'!D:D,$C2191)&lt;&gt;1
    ),
    """",
    IFERROR(TEXTJOIN(CHAR(10),TRUE,FILTER('SUMMARY DATA'!E:E,'SUMMARY DATA'!D:D=$C2191)),"""")
  )
)"),"")</f>
        <v/>
      </c>
      <c r="F2191" s="2" t="str">
        <f>IFERROR(__xludf.DUMMYFUNCTION("IFERROR(
  TEXTJOIN(CHAR(10),TRUE,FILTER('SUMMARY DATA'!F:F,'SUMMARY DATA'!A:A=$A2191,'SUMMARY DATA'!C:C=$B2191)),
  IF(
    OR(
      ISNUMBER(SEARCH(""CDM CASH DEPOSIT"",$C2191)),
      ISNUMBER(SEARCH(""CASH DEPOSIT"",$C2191)),
      COUNTIF('SUMMARY D"&amp;"ATA'!D:D,$C2191)&lt;&gt;1
    ),
    """",
    IFERROR(TEXTJOIN(CHAR(10),TRUE,FILTER('SUMMARY DATA'!F:F,'SUMMARY DATA'!D:D=$C2191)),"""")
  )
)"),"")</f>
        <v/>
      </c>
      <c r="G2191" s="2" t="str">
        <f>IFERROR(__xludf.DUMMYFUNCTION("IFERROR(
  TEXTJOIN(CHAR(10),TRUE,FILTER('SUMMARY DATA'!G:G,'SUMMARY DATA'!A:A=$A2191,'SUMMARY DATA'!C:C=$B2191)),
  IF(
    OR(
      ISNUMBER(SEARCH(""CDM CASH DEPOSIT"",$C2191)),
      ISNUMBER(SEARCH(""CASH DEPOSIT"",$C2191)),
      COUNTIF('SUMMARY D"&amp;"ATA'!D:D,$C2191)&lt;&gt;1
    ),
    """",
    IFERROR(TEXTJOIN(CHAR(10),TRUE,FILTER('SUMMARY DATA'!G:G,'SUMMARY DATA'!D:D=$C2191)),"""")
  )
)"),"")</f>
        <v/>
      </c>
      <c r="H2191" s="6" t="str">
        <f>IFERROR(__xludf.DUMMYFUNCTION("IFERROR(
  TEXTJOIN(CHAR(10),TRUE,FILTER('SUMMARY DATA'!H:H,'SUMMARY DATA'!A:A=$A2191,'SUMMARY DATA'!C:C=$B2191)),
  IF(
    OR(
      ISNUMBER(SEARCH(""CDM CASH DEPOSIT"",$C2191)),
      ISNUMBER(SEARCH(""CASH DEPOSIT"",$C2191)),
      COUNTIF('SUMMARY D"&amp;"ATA'!D:D,$C2191)&lt;&gt;1
    ),
    """",
    IFERROR(TEXTJOIN(CHAR(10),TRUE,FILTER('SUMMARY DATA'!H:H,'SUMMARY DATA'!D:D=$C2191)),"""")
  )
)"),"")</f>
        <v/>
      </c>
      <c r="I2191" s="6" t="str">
        <f>IFERROR(__xludf.DUMMYFUNCTION("IF(H2191="""","""",
SUM(ARRAYFORMULA(VALUE(SPLIT(H2191,CHAR(10)))))
)"),"")</f>
        <v/>
      </c>
      <c r="J2191" s="2" t="str">
        <f>IFERROR(__xludf.DUMMYFUNCTION("IFERROR(
  TEXTJOIN(CHAR(10),TRUE,FILTER('SUMMARY DATA'!I:I,'SUMMARY DATA'!A:A=$A2191,'SUMMARY DATA'!C:C=$B2191)),
  IF(
    OR(
      ISNUMBER(SEARCH(""CDM CASH DEPOSIT"",$C2191)),
      ISNUMBER(SEARCH(""CASH DEPOSIT"",$C2191)),
      COUNTIF('SUMMARY D"&amp;"ATA'!D:D,$C2191)&lt;&gt;1
    ),
    """",
    IFERROR(TEXTJOIN(CHAR(10),TRUE,FILTER('SUMMARY DATA'!I:I,'SUMMARY DATA'!D:D=$C2191)),"""")
  )
)"),"")</f>
        <v/>
      </c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</row>
    <row r="2192" ht="15.75" customHeight="1" spans="1:27">
      <c r="A2192" s="2"/>
      <c r="B2192" s="2"/>
      <c r="C2192" s="2"/>
      <c r="D2192" s="6"/>
      <c r="E2192" s="4" t="str">
        <f>IFERROR(__xludf.DUMMYFUNCTION("IFERROR(
  TEXTJOIN(CHAR(10),TRUE,FILTER('SUMMARY DATA'!E:E,'SUMMARY DATA'!A:A=$A2192,'SUMMARY DATA'!C:C=$B2192)),
  IF(
    OR(
      ISNUMBER(SEARCH(""CDM CASH DEPOSIT"",$C2192)),
      ISNUMBER(SEARCH(""CASH DEPOSIT"",$C2192)),
      COUNTIF('SUMMARY D"&amp;"ATA'!D:D,$C2192)&lt;&gt;1
    ),
    """",
    IFERROR(TEXTJOIN(CHAR(10),TRUE,FILTER('SUMMARY DATA'!E:E,'SUMMARY DATA'!D:D=$C2192)),"""")
  )
)"),"")</f>
        <v/>
      </c>
      <c r="F2192" s="2" t="str">
        <f>IFERROR(__xludf.DUMMYFUNCTION("IFERROR(
  TEXTJOIN(CHAR(10),TRUE,FILTER('SUMMARY DATA'!F:F,'SUMMARY DATA'!A:A=$A2192,'SUMMARY DATA'!C:C=$B2192)),
  IF(
    OR(
      ISNUMBER(SEARCH(""CDM CASH DEPOSIT"",$C2192)),
      ISNUMBER(SEARCH(""CASH DEPOSIT"",$C2192)),
      COUNTIF('SUMMARY D"&amp;"ATA'!D:D,$C2192)&lt;&gt;1
    ),
    """",
    IFERROR(TEXTJOIN(CHAR(10),TRUE,FILTER('SUMMARY DATA'!F:F,'SUMMARY DATA'!D:D=$C2192)),"""")
  )
)"),"")</f>
        <v/>
      </c>
      <c r="G2192" s="2" t="str">
        <f>IFERROR(__xludf.DUMMYFUNCTION("IFERROR(
  TEXTJOIN(CHAR(10),TRUE,FILTER('SUMMARY DATA'!G:G,'SUMMARY DATA'!A:A=$A2192,'SUMMARY DATA'!C:C=$B2192)),
  IF(
    OR(
      ISNUMBER(SEARCH(""CDM CASH DEPOSIT"",$C2192)),
      ISNUMBER(SEARCH(""CASH DEPOSIT"",$C2192)),
      COUNTIF('SUMMARY D"&amp;"ATA'!D:D,$C2192)&lt;&gt;1
    ),
    """",
    IFERROR(TEXTJOIN(CHAR(10),TRUE,FILTER('SUMMARY DATA'!G:G,'SUMMARY DATA'!D:D=$C2192)),"""")
  )
)"),"")</f>
        <v/>
      </c>
      <c r="H2192" s="6" t="str">
        <f>IFERROR(__xludf.DUMMYFUNCTION("IFERROR(
  TEXTJOIN(CHAR(10),TRUE,FILTER('SUMMARY DATA'!H:H,'SUMMARY DATA'!A:A=$A2192,'SUMMARY DATA'!C:C=$B2192)),
  IF(
    OR(
      ISNUMBER(SEARCH(""CDM CASH DEPOSIT"",$C2192)),
      ISNUMBER(SEARCH(""CASH DEPOSIT"",$C2192)),
      COUNTIF('SUMMARY D"&amp;"ATA'!D:D,$C2192)&lt;&gt;1
    ),
    """",
    IFERROR(TEXTJOIN(CHAR(10),TRUE,FILTER('SUMMARY DATA'!H:H,'SUMMARY DATA'!D:D=$C2192)),"""")
  )
)"),"")</f>
        <v/>
      </c>
      <c r="I2192" s="6" t="str">
        <f>IFERROR(__xludf.DUMMYFUNCTION("IF(H2192="""","""",
SUM(ARRAYFORMULA(VALUE(SPLIT(H2192,CHAR(10)))))
)"),"")</f>
        <v/>
      </c>
      <c r="J2192" s="2" t="str">
        <f>IFERROR(__xludf.DUMMYFUNCTION("IFERROR(
  TEXTJOIN(CHAR(10),TRUE,FILTER('SUMMARY DATA'!I:I,'SUMMARY DATA'!A:A=$A2192,'SUMMARY DATA'!C:C=$B2192)),
  IF(
    OR(
      ISNUMBER(SEARCH(""CDM CASH DEPOSIT"",$C2192)),
      ISNUMBER(SEARCH(""CASH DEPOSIT"",$C2192)),
      COUNTIF('SUMMARY D"&amp;"ATA'!D:D,$C2192)&lt;&gt;1
    ),
    """",
    IFERROR(TEXTJOIN(CHAR(10),TRUE,FILTER('SUMMARY DATA'!I:I,'SUMMARY DATA'!D:D=$C2192)),"""")
  )
)"),"")</f>
        <v/>
      </c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</row>
    <row r="2193" ht="15.75" customHeight="1" spans="1:27">
      <c r="A2193" s="2"/>
      <c r="B2193" s="2"/>
      <c r="C2193" s="2"/>
      <c r="D2193" s="6"/>
      <c r="E2193" s="4" t="str">
        <f>IFERROR(__xludf.DUMMYFUNCTION("IFERROR(
  TEXTJOIN(CHAR(10),TRUE,FILTER('SUMMARY DATA'!E:E,'SUMMARY DATA'!A:A=$A2193,'SUMMARY DATA'!C:C=$B2193)),
  IF(
    OR(
      ISNUMBER(SEARCH(""CDM CASH DEPOSIT"",$C2193)),
      ISNUMBER(SEARCH(""CASH DEPOSIT"",$C2193)),
      COUNTIF('SUMMARY D"&amp;"ATA'!D:D,$C2193)&lt;&gt;1
    ),
    """",
    IFERROR(TEXTJOIN(CHAR(10),TRUE,FILTER('SUMMARY DATA'!E:E,'SUMMARY DATA'!D:D=$C2193)),"""")
  )
)"),"")</f>
        <v/>
      </c>
      <c r="F2193" s="2" t="str">
        <f>IFERROR(__xludf.DUMMYFUNCTION("IFERROR(
  TEXTJOIN(CHAR(10),TRUE,FILTER('SUMMARY DATA'!F:F,'SUMMARY DATA'!A:A=$A2193,'SUMMARY DATA'!C:C=$B2193)),
  IF(
    OR(
      ISNUMBER(SEARCH(""CDM CASH DEPOSIT"",$C2193)),
      ISNUMBER(SEARCH(""CASH DEPOSIT"",$C2193)),
      COUNTIF('SUMMARY D"&amp;"ATA'!D:D,$C2193)&lt;&gt;1
    ),
    """",
    IFERROR(TEXTJOIN(CHAR(10),TRUE,FILTER('SUMMARY DATA'!F:F,'SUMMARY DATA'!D:D=$C2193)),"""")
  )
)"),"")</f>
        <v/>
      </c>
      <c r="G2193" s="2" t="str">
        <f>IFERROR(__xludf.DUMMYFUNCTION("IFERROR(
  TEXTJOIN(CHAR(10),TRUE,FILTER('SUMMARY DATA'!G:G,'SUMMARY DATA'!A:A=$A2193,'SUMMARY DATA'!C:C=$B2193)),
  IF(
    OR(
      ISNUMBER(SEARCH(""CDM CASH DEPOSIT"",$C2193)),
      ISNUMBER(SEARCH(""CASH DEPOSIT"",$C2193)),
      COUNTIF('SUMMARY D"&amp;"ATA'!D:D,$C2193)&lt;&gt;1
    ),
    """",
    IFERROR(TEXTJOIN(CHAR(10),TRUE,FILTER('SUMMARY DATA'!G:G,'SUMMARY DATA'!D:D=$C2193)),"""")
  )
)"),"")</f>
        <v/>
      </c>
      <c r="H2193" s="6" t="str">
        <f>IFERROR(__xludf.DUMMYFUNCTION("IFERROR(
  TEXTJOIN(CHAR(10),TRUE,FILTER('SUMMARY DATA'!H:H,'SUMMARY DATA'!A:A=$A2193,'SUMMARY DATA'!C:C=$B2193)),
  IF(
    OR(
      ISNUMBER(SEARCH(""CDM CASH DEPOSIT"",$C2193)),
      ISNUMBER(SEARCH(""CASH DEPOSIT"",$C2193)),
      COUNTIF('SUMMARY D"&amp;"ATA'!D:D,$C2193)&lt;&gt;1
    ),
    """",
    IFERROR(TEXTJOIN(CHAR(10),TRUE,FILTER('SUMMARY DATA'!H:H,'SUMMARY DATA'!D:D=$C2193)),"""")
  )
)"),"")</f>
        <v/>
      </c>
      <c r="I2193" s="6" t="str">
        <f>IFERROR(__xludf.DUMMYFUNCTION("IF(H2193="""","""",
SUM(ARRAYFORMULA(VALUE(SPLIT(H2193,CHAR(10)))))
)"),"")</f>
        <v/>
      </c>
      <c r="J2193" s="2" t="str">
        <f>IFERROR(__xludf.DUMMYFUNCTION("IFERROR(
  TEXTJOIN(CHAR(10),TRUE,FILTER('SUMMARY DATA'!I:I,'SUMMARY DATA'!A:A=$A2193,'SUMMARY DATA'!C:C=$B2193)),
  IF(
    OR(
      ISNUMBER(SEARCH(""CDM CASH DEPOSIT"",$C2193)),
      ISNUMBER(SEARCH(""CASH DEPOSIT"",$C2193)),
      COUNTIF('SUMMARY D"&amp;"ATA'!D:D,$C2193)&lt;&gt;1
    ),
    """",
    IFERROR(TEXTJOIN(CHAR(10),TRUE,FILTER('SUMMARY DATA'!I:I,'SUMMARY DATA'!D:D=$C2193)),"""")
  )
)"),"")</f>
        <v/>
      </c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</row>
    <row r="2194" ht="15.75" customHeight="1" spans="1:27">
      <c r="A2194" s="2"/>
      <c r="B2194" s="2"/>
      <c r="C2194" s="2"/>
      <c r="D2194" s="6"/>
      <c r="E2194" s="4" t="str">
        <f>IFERROR(__xludf.DUMMYFUNCTION("IFERROR(
  TEXTJOIN(CHAR(10),TRUE,FILTER('SUMMARY DATA'!E:E,'SUMMARY DATA'!A:A=$A2194,'SUMMARY DATA'!C:C=$B2194)),
  IF(
    OR(
      ISNUMBER(SEARCH(""CDM CASH DEPOSIT"",$C2194)),
      ISNUMBER(SEARCH(""CASH DEPOSIT"",$C2194)),
      COUNTIF('SUMMARY D"&amp;"ATA'!D:D,$C2194)&lt;&gt;1
    ),
    """",
    IFERROR(TEXTJOIN(CHAR(10),TRUE,FILTER('SUMMARY DATA'!E:E,'SUMMARY DATA'!D:D=$C2194)),"""")
  )
)"),"")</f>
        <v/>
      </c>
      <c r="F2194" s="2" t="str">
        <f>IFERROR(__xludf.DUMMYFUNCTION("IFERROR(
  TEXTJOIN(CHAR(10),TRUE,FILTER('SUMMARY DATA'!F:F,'SUMMARY DATA'!A:A=$A2194,'SUMMARY DATA'!C:C=$B2194)),
  IF(
    OR(
      ISNUMBER(SEARCH(""CDM CASH DEPOSIT"",$C2194)),
      ISNUMBER(SEARCH(""CASH DEPOSIT"",$C2194)),
      COUNTIF('SUMMARY D"&amp;"ATA'!D:D,$C2194)&lt;&gt;1
    ),
    """",
    IFERROR(TEXTJOIN(CHAR(10),TRUE,FILTER('SUMMARY DATA'!F:F,'SUMMARY DATA'!D:D=$C2194)),"""")
  )
)"),"")</f>
        <v/>
      </c>
      <c r="G2194" s="2" t="str">
        <f>IFERROR(__xludf.DUMMYFUNCTION("IFERROR(
  TEXTJOIN(CHAR(10),TRUE,FILTER('SUMMARY DATA'!G:G,'SUMMARY DATA'!A:A=$A2194,'SUMMARY DATA'!C:C=$B2194)),
  IF(
    OR(
      ISNUMBER(SEARCH(""CDM CASH DEPOSIT"",$C2194)),
      ISNUMBER(SEARCH(""CASH DEPOSIT"",$C2194)),
      COUNTIF('SUMMARY D"&amp;"ATA'!D:D,$C2194)&lt;&gt;1
    ),
    """",
    IFERROR(TEXTJOIN(CHAR(10),TRUE,FILTER('SUMMARY DATA'!G:G,'SUMMARY DATA'!D:D=$C2194)),"""")
  )
)"),"")</f>
        <v/>
      </c>
      <c r="H2194" s="6" t="str">
        <f>IFERROR(__xludf.DUMMYFUNCTION("IFERROR(
  TEXTJOIN(CHAR(10),TRUE,FILTER('SUMMARY DATA'!H:H,'SUMMARY DATA'!A:A=$A2194,'SUMMARY DATA'!C:C=$B2194)),
  IF(
    OR(
      ISNUMBER(SEARCH(""CDM CASH DEPOSIT"",$C2194)),
      ISNUMBER(SEARCH(""CASH DEPOSIT"",$C2194)),
      COUNTIF('SUMMARY D"&amp;"ATA'!D:D,$C2194)&lt;&gt;1
    ),
    """",
    IFERROR(TEXTJOIN(CHAR(10),TRUE,FILTER('SUMMARY DATA'!H:H,'SUMMARY DATA'!D:D=$C2194)),"""")
  )
)"),"")</f>
        <v/>
      </c>
      <c r="I2194" s="6" t="str">
        <f>IFERROR(__xludf.DUMMYFUNCTION("IF(H2194="""","""",
SUM(ARRAYFORMULA(VALUE(SPLIT(H2194,CHAR(10)))))
)"),"")</f>
        <v/>
      </c>
      <c r="J2194" s="2" t="str">
        <f>IFERROR(__xludf.DUMMYFUNCTION("IFERROR(
  TEXTJOIN(CHAR(10),TRUE,FILTER('SUMMARY DATA'!I:I,'SUMMARY DATA'!A:A=$A2194,'SUMMARY DATA'!C:C=$B2194)),
  IF(
    OR(
      ISNUMBER(SEARCH(""CDM CASH DEPOSIT"",$C2194)),
      ISNUMBER(SEARCH(""CASH DEPOSIT"",$C2194)),
      COUNTIF('SUMMARY D"&amp;"ATA'!D:D,$C2194)&lt;&gt;1
    ),
    """",
    IFERROR(TEXTJOIN(CHAR(10),TRUE,FILTER('SUMMARY DATA'!I:I,'SUMMARY DATA'!D:D=$C2194)),"""")
  )
)"),"")</f>
        <v/>
      </c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</row>
    <row r="2195" ht="15.75" customHeight="1" spans="1:27">
      <c r="A2195" s="2"/>
      <c r="B2195" s="2"/>
      <c r="C2195" s="2"/>
      <c r="D2195" s="6"/>
      <c r="E2195" s="4" t="str">
        <f>IFERROR(__xludf.DUMMYFUNCTION("IFERROR(
  TEXTJOIN(CHAR(10),TRUE,FILTER('SUMMARY DATA'!E:E,'SUMMARY DATA'!A:A=$A2195,'SUMMARY DATA'!C:C=$B2195)),
  IF(
    OR(
      ISNUMBER(SEARCH(""CDM CASH DEPOSIT"",$C2195)),
      ISNUMBER(SEARCH(""CASH DEPOSIT"",$C2195)),
      COUNTIF('SUMMARY D"&amp;"ATA'!D:D,$C2195)&lt;&gt;1
    ),
    """",
    IFERROR(TEXTJOIN(CHAR(10),TRUE,FILTER('SUMMARY DATA'!E:E,'SUMMARY DATA'!D:D=$C2195)),"""")
  )
)"),"")</f>
        <v/>
      </c>
      <c r="F2195" s="2" t="str">
        <f>IFERROR(__xludf.DUMMYFUNCTION("IFERROR(
  TEXTJOIN(CHAR(10),TRUE,FILTER('SUMMARY DATA'!F:F,'SUMMARY DATA'!A:A=$A2195,'SUMMARY DATA'!C:C=$B2195)),
  IF(
    OR(
      ISNUMBER(SEARCH(""CDM CASH DEPOSIT"",$C2195)),
      ISNUMBER(SEARCH(""CASH DEPOSIT"",$C2195)),
      COUNTIF('SUMMARY D"&amp;"ATA'!D:D,$C2195)&lt;&gt;1
    ),
    """",
    IFERROR(TEXTJOIN(CHAR(10),TRUE,FILTER('SUMMARY DATA'!F:F,'SUMMARY DATA'!D:D=$C2195)),"""")
  )
)"),"")</f>
        <v/>
      </c>
      <c r="G2195" s="2" t="str">
        <f>IFERROR(__xludf.DUMMYFUNCTION("IFERROR(
  TEXTJOIN(CHAR(10),TRUE,FILTER('SUMMARY DATA'!G:G,'SUMMARY DATA'!A:A=$A2195,'SUMMARY DATA'!C:C=$B2195)),
  IF(
    OR(
      ISNUMBER(SEARCH(""CDM CASH DEPOSIT"",$C2195)),
      ISNUMBER(SEARCH(""CASH DEPOSIT"",$C2195)),
      COUNTIF('SUMMARY D"&amp;"ATA'!D:D,$C2195)&lt;&gt;1
    ),
    """",
    IFERROR(TEXTJOIN(CHAR(10),TRUE,FILTER('SUMMARY DATA'!G:G,'SUMMARY DATA'!D:D=$C2195)),"""")
  )
)"),"")</f>
        <v/>
      </c>
      <c r="H2195" s="6" t="str">
        <f>IFERROR(__xludf.DUMMYFUNCTION("IFERROR(
  TEXTJOIN(CHAR(10),TRUE,FILTER('SUMMARY DATA'!H:H,'SUMMARY DATA'!A:A=$A2195,'SUMMARY DATA'!C:C=$B2195)),
  IF(
    OR(
      ISNUMBER(SEARCH(""CDM CASH DEPOSIT"",$C2195)),
      ISNUMBER(SEARCH(""CASH DEPOSIT"",$C2195)),
      COUNTIF('SUMMARY D"&amp;"ATA'!D:D,$C2195)&lt;&gt;1
    ),
    """",
    IFERROR(TEXTJOIN(CHAR(10),TRUE,FILTER('SUMMARY DATA'!H:H,'SUMMARY DATA'!D:D=$C2195)),"""")
  )
)"),"")</f>
        <v/>
      </c>
      <c r="I2195" s="6" t="str">
        <f>IFERROR(__xludf.DUMMYFUNCTION("IF(H2195="""","""",
SUM(ARRAYFORMULA(VALUE(SPLIT(H2195,CHAR(10)))))
)"),"")</f>
        <v/>
      </c>
      <c r="J2195" s="2" t="str">
        <f>IFERROR(__xludf.DUMMYFUNCTION("IFERROR(
  TEXTJOIN(CHAR(10),TRUE,FILTER('SUMMARY DATA'!I:I,'SUMMARY DATA'!A:A=$A2195,'SUMMARY DATA'!C:C=$B2195)),
  IF(
    OR(
      ISNUMBER(SEARCH(""CDM CASH DEPOSIT"",$C2195)),
      ISNUMBER(SEARCH(""CASH DEPOSIT"",$C2195)),
      COUNTIF('SUMMARY D"&amp;"ATA'!D:D,$C2195)&lt;&gt;1
    ),
    """",
    IFERROR(TEXTJOIN(CHAR(10),TRUE,FILTER('SUMMARY DATA'!I:I,'SUMMARY DATA'!D:D=$C2195)),"""")
  )
)"),"")</f>
        <v/>
      </c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</row>
    <row r="2196" ht="15.75" customHeight="1" spans="1:27">
      <c r="A2196" s="2"/>
      <c r="B2196" s="2"/>
      <c r="C2196" s="2"/>
      <c r="D2196" s="6"/>
      <c r="E2196" s="4" t="str">
        <f>IFERROR(__xludf.DUMMYFUNCTION("IFERROR(
  TEXTJOIN(CHAR(10),TRUE,FILTER('SUMMARY DATA'!E:E,'SUMMARY DATA'!A:A=$A2196,'SUMMARY DATA'!C:C=$B2196)),
  IF(
    OR(
      ISNUMBER(SEARCH(""CDM CASH DEPOSIT"",$C2196)),
      ISNUMBER(SEARCH(""CASH DEPOSIT"",$C2196)),
      COUNTIF('SUMMARY D"&amp;"ATA'!D:D,$C2196)&lt;&gt;1
    ),
    """",
    IFERROR(TEXTJOIN(CHAR(10),TRUE,FILTER('SUMMARY DATA'!E:E,'SUMMARY DATA'!D:D=$C2196)),"""")
  )
)"),"")</f>
        <v/>
      </c>
      <c r="F2196" s="2" t="str">
        <f>IFERROR(__xludf.DUMMYFUNCTION("IFERROR(
  TEXTJOIN(CHAR(10),TRUE,FILTER('SUMMARY DATA'!F:F,'SUMMARY DATA'!A:A=$A2196,'SUMMARY DATA'!C:C=$B2196)),
  IF(
    OR(
      ISNUMBER(SEARCH(""CDM CASH DEPOSIT"",$C2196)),
      ISNUMBER(SEARCH(""CASH DEPOSIT"",$C2196)),
      COUNTIF('SUMMARY D"&amp;"ATA'!D:D,$C2196)&lt;&gt;1
    ),
    """",
    IFERROR(TEXTJOIN(CHAR(10),TRUE,FILTER('SUMMARY DATA'!F:F,'SUMMARY DATA'!D:D=$C2196)),"""")
  )
)"),"")</f>
        <v/>
      </c>
      <c r="G2196" s="2" t="str">
        <f>IFERROR(__xludf.DUMMYFUNCTION("IFERROR(
  TEXTJOIN(CHAR(10),TRUE,FILTER('SUMMARY DATA'!G:G,'SUMMARY DATA'!A:A=$A2196,'SUMMARY DATA'!C:C=$B2196)),
  IF(
    OR(
      ISNUMBER(SEARCH(""CDM CASH DEPOSIT"",$C2196)),
      ISNUMBER(SEARCH(""CASH DEPOSIT"",$C2196)),
      COUNTIF('SUMMARY D"&amp;"ATA'!D:D,$C2196)&lt;&gt;1
    ),
    """",
    IFERROR(TEXTJOIN(CHAR(10),TRUE,FILTER('SUMMARY DATA'!G:G,'SUMMARY DATA'!D:D=$C2196)),"""")
  )
)"),"")</f>
        <v/>
      </c>
      <c r="H2196" s="6" t="str">
        <f>IFERROR(__xludf.DUMMYFUNCTION("IFERROR(
  TEXTJOIN(CHAR(10),TRUE,FILTER('SUMMARY DATA'!H:H,'SUMMARY DATA'!A:A=$A2196,'SUMMARY DATA'!C:C=$B2196)),
  IF(
    OR(
      ISNUMBER(SEARCH(""CDM CASH DEPOSIT"",$C2196)),
      ISNUMBER(SEARCH(""CASH DEPOSIT"",$C2196)),
      COUNTIF('SUMMARY D"&amp;"ATA'!D:D,$C2196)&lt;&gt;1
    ),
    """",
    IFERROR(TEXTJOIN(CHAR(10),TRUE,FILTER('SUMMARY DATA'!H:H,'SUMMARY DATA'!D:D=$C2196)),"""")
  )
)"),"")</f>
        <v/>
      </c>
      <c r="I2196" s="6" t="str">
        <f>IFERROR(__xludf.DUMMYFUNCTION("IF(H2196="""","""",
SUM(ARRAYFORMULA(VALUE(SPLIT(H2196,CHAR(10)))))
)"),"")</f>
        <v/>
      </c>
      <c r="J2196" s="2" t="str">
        <f>IFERROR(__xludf.DUMMYFUNCTION("IFERROR(
  TEXTJOIN(CHAR(10),TRUE,FILTER('SUMMARY DATA'!I:I,'SUMMARY DATA'!A:A=$A2196,'SUMMARY DATA'!C:C=$B2196)),
  IF(
    OR(
      ISNUMBER(SEARCH(""CDM CASH DEPOSIT"",$C2196)),
      ISNUMBER(SEARCH(""CASH DEPOSIT"",$C2196)),
      COUNTIF('SUMMARY D"&amp;"ATA'!D:D,$C2196)&lt;&gt;1
    ),
    """",
    IFERROR(TEXTJOIN(CHAR(10),TRUE,FILTER('SUMMARY DATA'!I:I,'SUMMARY DATA'!D:D=$C2196)),"""")
  )
)"),"")</f>
        <v/>
      </c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</row>
    <row r="2197" ht="15.75" customHeight="1" spans="1:27">
      <c r="A2197" s="2"/>
      <c r="B2197" s="2"/>
      <c r="C2197" s="2"/>
      <c r="D2197" s="6"/>
      <c r="E2197" s="4" t="str">
        <f>IFERROR(__xludf.DUMMYFUNCTION("IFERROR(
  TEXTJOIN(CHAR(10),TRUE,FILTER('SUMMARY DATA'!E:E,'SUMMARY DATA'!A:A=$A2197,'SUMMARY DATA'!C:C=$B2197)),
  IF(
    OR(
      ISNUMBER(SEARCH(""CDM CASH DEPOSIT"",$C2197)),
      ISNUMBER(SEARCH(""CASH DEPOSIT"",$C2197)),
      COUNTIF('SUMMARY D"&amp;"ATA'!D:D,$C2197)&lt;&gt;1
    ),
    """",
    IFERROR(TEXTJOIN(CHAR(10),TRUE,FILTER('SUMMARY DATA'!E:E,'SUMMARY DATA'!D:D=$C2197)),"""")
  )
)"),"")</f>
        <v/>
      </c>
      <c r="F2197" s="2" t="str">
        <f>IFERROR(__xludf.DUMMYFUNCTION("IFERROR(
  TEXTJOIN(CHAR(10),TRUE,FILTER('SUMMARY DATA'!F:F,'SUMMARY DATA'!A:A=$A2197,'SUMMARY DATA'!C:C=$B2197)),
  IF(
    OR(
      ISNUMBER(SEARCH(""CDM CASH DEPOSIT"",$C2197)),
      ISNUMBER(SEARCH(""CASH DEPOSIT"",$C2197)),
      COUNTIF('SUMMARY D"&amp;"ATA'!D:D,$C2197)&lt;&gt;1
    ),
    """",
    IFERROR(TEXTJOIN(CHAR(10),TRUE,FILTER('SUMMARY DATA'!F:F,'SUMMARY DATA'!D:D=$C2197)),"""")
  )
)"),"")</f>
        <v/>
      </c>
      <c r="G2197" s="2" t="str">
        <f>IFERROR(__xludf.DUMMYFUNCTION("IFERROR(
  TEXTJOIN(CHAR(10),TRUE,FILTER('SUMMARY DATA'!G:G,'SUMMARY DATA'!A:A=$A2197,'SUMMARY DATA'!C:C=$B2197)),
  IF(
    OR(
      ISNUMBER(SEARCH(""CDM CASH DEPOSIT"",$C2197)),
      ISNUMBER(SEARCH(""CASH DEPOSIT"",$C2197)),
      COUNTIF('SUMMARY D"&amp;"ATA'!D:D,$C2197)&lt;&gt;1
    ),
    """",
    IFERROR(TEXTJOIN(CHAR(10),TRUE,FILTER('SUMMARY DATA'!G:G,'SUMMARY DATA'!D:D=$C2197)),"""")
  )
)"),"")</f>
        <v/>
      </c>
      <c r="H2197" s="6" t="str">
        <f>IFERROR(__xludf.DUMMYFUNCTION("IFERROR(
  TEXTJOIN(CHAR(10),TRUE,FILTER('SUMMARY DATA'!H:H,'SUMMARY DATA'!A:A=$A2197,'SUMMARY DATA'!C:C=$B2197)),
  IF(
    OR(
      ISNUMBER(SEARCH(""CDM CASH DEPOSIT"",$C2197)),
      ISNUMBER(SEARCH(""CASH DEPOSIT"",$C2197)),
      COUNTIF('SUMMARY D"&amp;"ATA'!D:D,$C2197)&lt;&gt;1
    ),
    """",
    IFERROR(TEXTJOIN(CHAR(10),TRUE,FILTER('SUMMARY DATA'!H:H,'SUMMARY DATA'!D:D=$C2197)),"""")
  )
)"),"")</f>
        <v/>
      </c>
      <c r="I2197" s="6" t="str">
        <f>IFERROR(__xludf.DUMMYFUNCTION("IF(H2197="""","""",
SUM(ARRAYFORMULA(VALUE(SPLIT(H2197,CHAR(10)))))
)"),"")</f>
        <v/>
      </c>
      <c r="J2197" s="2" t="str">
        <f>IFERROR(__xludf.DUMMYFUNCTION("IFERROR(
  TEXTJOIN(CHAR(10),TRUE,FILTER('SUMMARY DATA'!I:I,'SUMMARY DATA'!A:A=$A2197,'SUMMARY DATA'!C:C=$B2197)),
  IF(
    OR(
      ISNUMBER(SEARCH(""CDM CASH DEPOSIT"",$C2197)),
      ISNUMBER(SEARCH(""CASH DEPOSIT"",$C2197)),
      COUNTIF('SUMMARY D"&amp;"ATA'!D:D,$C2197)&lt;&gt;1
    ),
    """",
    IFERROR(TEXTJOIN(CHAR(10),TRUE,FILTER('SUMMARY DATA'!I:I,'SUMMARY DATA'!D:D=$C2197)),"""")
  )
)"),"")</f>
        <v/>
      </c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</row>
    <row r="2198" ht="15.75" customHeight="1" spans="1:27">
      <c r="A2198" s="2"/>
      <c r="B2198" s="2"/>
      <c r="C2198" s="2"/>
      <c r="D2198" s="6"/>
      <c r="E2198" s="4" t="str">
        <f>IFERROR(__xludf.DUMMYFUNCTION("IFERROR(
  TEXTJOIN(CHAR(10),TRUE,FILTER('SUMMARY DATA'!E:E,'SUMMARY DATA'!A:A=$A2198,'SUMMARY DATA'!C:C=$B2198)),
  IF(
    OR(
      ISNUMBER(SEARCH(""CDM CASH DEPOSIT"",$C2198)),
      ISNUMBER(SEARCH(""CASH DEPOSIT"",$C2198)),
      COUNTIF('SUMMARY D"&amp;"ATA'!D:D,$C2198)&lt;&gt;1
    ),
    """",
    IFERROR(TEXTJOIN(CHAR(10),TRUE,FILTER('SUMMARY DATA'!E:E,'SUMMARY DATA'!D:D=$C2198)),"""")
  )
)"),"")</f>
        <v/>
      </c>
      <c r="F2198" s="2" t="str">
        <f>IFERROR(__xludf.DUMMYFUNCTION("IFERROR(
  TEXTJOIN(CHAR(10),TRUE,FILTER('SUMMARY DATA'!F:F,'SUMMARY DATA'!A:A=$A2198,'SUMMARY DATA'!C:C=$B2198)),
  IF(
    OR(
      ISNUMBER(SEARCH(""CDM CASH DEPOSIT"",$C2198)),
      ISNUMBER(SEARCH(""CASH DEPOSIT"",$C2198)),
      COUNTIF('SUMMARY D"&amp;"ATA'!D:D,$C2198)&lt;&gt;1
    ),
    """",
    IFERROR(TEXTJOIN(CHAR(10),TRUE,FILTER('SUMMARY DATA'!F:F,'SUMMARY DATA'!D:D=$C2198)),"""")
  )
)"),"")</f>
        <v/>
      </c>
      <c r="G2198" s="2" t="str">
        <f>IFERROR(__xludf.DUMMYFUNCTION("IFERROR(
  TEXTJOIN(CHAR(10),TRUE,FILTER('SUMMARY DATA'!G:G,'SUMMARY DATA'!A:A=$A2198,'SUMMARY DATA'!C:C=$B2198)),
  IF(
    OR(
      ISNUMBER(SEARCH(""CDM CASH DEPOSIT"",$C2198)),
      ISNUMBER(SEARCH(""CASH DEPOSIT"",$C2198)),
      COUNTIF('SUMMARY D"&amp;"ATA'!D:D,$C2198)&lt;&gt;1
    ),
    """",
    IFERROR(TEXTJOIN(CHAR(10),TRUE,FILTER('SUMMARY DATA'!G:G,'SUMMARY DATA'!D:D=$C2198)),"""")
  )
)"),"")</f>
        <v/>
      </c>
      <c r="H2198" s="6" t="str">
        <f>IFERROR(__xludf.DUMMYFUNCTION("IFERROR(
  TEXTJOIN(CHAR(10),TRUE,FILTER('SUMMARY DATA'!H:H,'SUMMARY DATA'!A:A=$A2198,'SUMMARY DATA'!C:C=$B2198)),
  IF(
    OR(
      ISNUMBER(SEARCH(""CDM CASH DEPOSIT"",$C2198)),
      ISNUMBER(SEARCH(""CASH DEPOSIT"",$C2198)),
      COUNTIF('SUMMARY D"&amp;"ATA'!D:D,$C2198)&lt;&gt;1
    ),
    """",
    IFERROR(TEXTJOIN(CHAR(10),TRUE,FILTER('SUMMARY DATA'!H:H,'SUMMARY DATA'!D:D=$C2198)),"""")
  )
)"),"")</f>
        <v/>
      </c>
      <c r="I2198" s="6" t="str">
        <f>IFERROR(__xludf.DUMMYFUNCTION("IF(H2198="""","""",
SUM(ARRAYFORMULA(VALUE(SPLIT(H2198,CHAR(10)))))
)"),"")</f>
        <v/>
      </c>
      <c r="J2198" s="2" t="str">
        <f>IFERROR(__xludf.DUMMYFUNCTION("IFERROR(
  TEXTJOIN(CHAR(10),TRUE,FILTER('SUMMARY DATA'!I:I,'SUMMARY DATA'!A:A=$A2198,'SUMMARY DATA'!C:C=$B2198)),
  IF(
    OR(
      ISNUMBER(SEARCH(""CDM CASH DEPOSIT"",$C2198)),
      ISNUMBER(SEARCH(""CASH DEPOSIT"",$C2198)),
      COUNTIF('SUMMARY D"&amp;"ATA'!D:D,$C2198)&lt;&gt;1
    ),
    """",
    IFERROR(TEXTJOIN(CHAR(10),TRUE,FILTER('SUMMARY DATA'!I:I,'SUMMARY DATA'!D:D=$C2198)),"""")
  )
)"),"")</f>
        <v/>
      </c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</row>
    <row r="2199" ht="15.75" customHeight="1" spans="1:27">
      <c r="A2199" s="2"/>
      <c r="B2199" s="2"/>
      <c r="C2199" s="2"/>
      <c r="D2199" s="6"/>
      <c r="E2199" s="4" t="str">
        <f>IFERROR(__xludf.DUMMYFUNCTION("IFERROR(
  TEXTJOIN(CHAR(10),TRUE,FILTER('SUMMARY DATA'!E:E,'SUMMARY DATA'!A:A=$A2199,'SUMMARY DATA'!C:C=$B2199)),
  IF(
    OR(
      ISNUMBER(SEARCH(""CDM CASH DEPOSIT"",$C2199)),
      ISNUMBER(SEARCH(""CASH DEPOSIT"",$C2199)),
      COUNTIF('SUMMARY D"&amp;"ATA'!D:D,$C2199)&lt;&gt;1
    ),
    """",
    IFERROR(TEXTJOIN(CHAR(10),TRUE,FILTER('SUMMARY DATA'!E:E,'SUMMARY DATA'!D:D=$C2199)),"""")
  )
)"),"")</f>
        <v/>
      </c>
      <c r="F2199" s="2" t="str">
        <f>IFERROR(__xludf.DUMMYFUNCTION("IFERROR(
  TEXTJOIN(CHAR(10),TRUE,FILTER('SUMMARY DATA'!F:F,'SUMMARY DATA'!A:A=$A2199,'SUMMARY DATA'!C:C=$B2199)),
  IF(
    OR(
      ISNUMBER(SEARCH(""CDM CASH DEPOSIT"",$C2199)),
      ISNUMBER(SEARCH(""CASH DEPOSIT"",$C2199)),
      COUNTIF('SUMMARY D"&amp;"ATA'!D:D,$C2199)&lt;&gt;1
    ),
    """",
    IFERROR(TEXTJOIN(CHAR(10),TRUE,FILTER('SUMMARY DATA'!F:F,'SUMMARY DATA'!D:D=$C2199)),"""")
  )
)"),"")</f>
        <v/>
      </c>
      <c r="G2199" s="2" t="str">
        <f>IFERROR(__xludf.DUMMYFUNCTION("IFERROR(
  TEXTJOIN(CHAR(10),TRUE,FILTER('SUMMARY DATA'!G:G,'SUMMARY DATA'!A:A=$A2199,'SUMMARY DATA'!C:C=$B2199)),
  IF(
    OR(
      ISNUMBER(SEARCH(""CDM CASH DEPOSIT"",$C2199)),
      ISNUMBER(SEARCH(""CASH DEPOSIT"",$C2199)),
      COUNTIF('SUMMARY D"&amp;"ATA'!D:D,$C2199)&lt;&gt;1
    ),
    """",
    IFERROR(TEXTJOIN(CHAR(10),TRUE,FILTER('SUMMARY DATA'!G:G,'SUMMARY DATA'!D:D=$C2199)),"""")
  )
)"),"")</f>
        <v/>
      </c>
      <c r="H2199" s="6" t="str">
        <f>IFERROR(__xludf.DUMMYFUNCTION("IFERROR(
  TEXTJOIN(CHAR(10),TRUE,FILTER('SUMMARY DATA'!H:H,'SUMMARY DATA'!A:A=$A2199,'SUMMARY DATA'!C:C=$B2199)),
  IF(
    OR(
      ISNUMBER(SEARCH(""CDM CASH DEPOSIT"",$C2199)),
      ISNUMBER(SEARCH(""CASH DEPOSIT"",$C2199)),
      COUNTIF('SUMMARY D"&amp;"ATA'!D:D,$C2199)&lt;&gt;1
    ),
    """",
    IFERROR(TEXTJOIN(CHAR(10),TRUE,FILTER('SUMMARY DATA'!H:H,'SUMMARY DATA'!D:D=$C2199)),"""")
  )
)"),"")</f>
        <v/>
      </c>
      <c r="I2199" s="6" t="str">
        <f>IFERROR(__xludf.DUMMYFUNCTION("IF(H2199="""","""",
SUM(ARRAYFORMULA(VALUE(SPLIT(H2199,CHAR(10)))))
)"),"")</f>
        <v/>
      </c>
      <c r="J2199" s="2" t="str">
        <f>IFERROR(__xludf.DUMMYFUNCTION("IFERROR(
  TEXTJOIN(CHAR(10),TRUE,FILTER('SUMMARY DATA'!I:I,'SUMMARY DATA'!A:A=$A2199,'SUMMARY DATA'!C:C=$B2199)),
  IF(
    OR(
      ISNUMBER(SEARCH(""CDM CASH DEPOSIT"",$C2199)),
      ISNUMBER(SEARCH(""CASH DEPOSIT"",$C2199)),
      COUNTIF('SUMMARY D"&amp;"ATA'!D:D,$C2199)&lt;&gt;1
    ),
    """",
    IFERROR(TEXTJOIN(CHAR(10),TRUE,FILTER('SUMMARY DATA'!I:I,'SUMMARY DATA'!D:D=$C2199)),"""")
  )
)"),"")</f>
        <v/>
      </c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</row>
    <row r="2200" ht="15.75" customHeight="1" spans="1:27">
      <c r="A2200" s="2"/>
      <c r="B2200" s="2"/>
      <c r="C2200" s="2"/>
      <c r="D2200" s="6"/>
      <c r="E2200" s="4" t="str">
        <f>IFERROR(__xludf.DUMMYFUNCTION("IFERROR(
  TEXTJOIN(CHAR(10),TRUE,FILTER('SUMMARY DATA'!E:E,'SUMMARY DATA'!A:A=$A2200,'SUMMARY DATA'!C:C=$B2200)),
  IF(
    OR(
      ISNUMBER(SEARCH(""CDM CASH DEPOSIT"",$C2200)),
      ISNUMBER(SEARCH(""CASH DEPOSIT"",$C2200)),
      COUNTIF('SUMMARY D"&amp;"ATA'!D:D,$C2200)&lt;&gt;1
    ),
    """",
    IFERROR(TEXTJOIN(CHAR(10),TRUE,FILTER('SUMMARY DATA'!E:E,'SUMMARY DATA'!D:D=$C2200)),"""")
  )
)"),"")</f>
        <v/>
      </c>
      <c r="F2200" s="2" t="str">
        <f>IFERROR(__xludf.DUMMYFUNCTION("IFERROR(
  TEXTJOIN(CHAR(10),TRUE,FILTER('SUMMARY DATA'!F:F,'SUMMARY DATA'!A:A=$A2200,'SUMMARY DATA'!C:C=$B2200)),
  IF(
    OR(
      ISNUMBER(SEARCH(""CDM CASH DEPOSIT"",$C2200)),
      ISNUMBER(SEARCH(""CASH DEPOSIT"",$C2200)),
      COUNTIF('SUMMARY D"&amp;"ATA'!D:D,$C2200)&lt;&gt;1
    ),
    """",
    IFERROR(TEXTJOIN(CHAR(10),TRUE,FILTER('SUMMARY DATA'!F:F,'SUMMARY DATA'!D:D=$C2200)),"""")
  )
)"),"")</f>
        <v/>
      </c>
      <c r="G2200" s="2" t="str">
        <f>IFERROR(__xludf.DUMMYFUNCTION("IFERROR(
  TEXTJOIN(CHAR(10),TRUE,FILTER('SUMMARY DATA'!G:G,'SUMMARY DATA'!A:A=$A2200,'SUMMARY DATA'!C:C=$B2200)),
  IF(
    OR(
      ISNUMBER(SEARCH(""CDM CASH DEPOSIT"",$C2200)),
      ISNUMBER(SEARCH(""CASH DEPOSIT"",$C2200)),
      COUNTIF('SUMMARY D"&amp;"ATA'!D:D,$C2200)&lt;&gt;1
    ),
    """",
    IFERROR(TEXTJOIN(CHAR(10),TRUE,FILTER('SUMMARY DATA'!G:G,'SUMMARY DATA'!D:D=$C2200)),"""")
  )
)"),"")</f>
        <v/>
      </c>
      <c r="H2200" s="6" t="str">
        <f>IFERROR(__xludf.DUMMYFUNCTION("IFERROR(
  TEXTJOIN(CHAR(10),TRUE,FILTER('SUMMARY DATA'!H:H,'SUMMARY DATA'!A:A=$A2200,'SUMMARY DATA'!C:C=$B2200)),
  IF(
    OR(
      ISNUMBER(SEARCH(""CDM CASH DEPOSIT"",$C2200)),
      ISNUMBER(SEARCH(""CASH DEPOSIT"",$C2200)),
      COUNTIF('SUMMARY D"&amp;"ATA'!D:D,$C2200)&lt;&gt;1
    ),
    """",
    IFERROR(TEXTJOIN(CHAR(10),TRUE,FILTER('SUMMARY DATA'!H:H,'SUMMARY DATA'!D:D=$C2200)),"""")
  )
)"),"")</f>
        <v/>
      </c>
      <c r="I2200" s="6" t="str">
        <f>IFERROR(__xludf.DUMMYFUNCTION("IF(H2200="""","""",
SUM(ARRAYFORMULA(VALUE(SPLIT(H2200,CHAR(10)))))
)"),"")</f>
        <v/>
      </c>
      <c r="J2200" s="2" t="str">
        <f>IFERROR(__xludf.DUMMYFUNCTION("IFERROR(
  TEXTJOIN(CHAR(10),TRUE,FILTER('SUMMARY DATA'!I:I,'SUMMARY DATA'!A:A=$A2200,'SUMMARY DATA'!C:C=$B2200)),
  IF(
    OR(
      ISNUMBER(SEARCH(""CDM CASH DEPOSIT"",$C2200)),
      ISNUMBER(SEARCH(""CASH DEPOSIT"",$C2200)),
      COUNTIF('SUMMARY D"&amp;"ATA'!D:D,$C2200)&lt;&gt;1
    ),
    """",
    IFERROR(TEXTJOIN(CHAR(10),TRUE,FILTER('SUMMARY DATA'!I:I,'SUMMARY DATA'!D:D=$C2200)),"""")
  )
)"),"")</f>
        <v/>
      </c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</row>
    <row r="2201" ht="15.75" customHeight="1" spans="1:27">
      <c r="A2201" s="2"/>
      <c r="B2201" s="2"/>
      <c r="C2201" s="2"/>
      <c r="D2201" s="6"/>
      <c r="E2201" s="4" t="str">
        <f>IFERROR(__xludf.DUMMYFUNCTION("IFERROR(
  TEXTJOIN(CHAR(10),TRUE,FILTER('SUMMARY DATA'!E:E,'SUMMARY DATA'!A:A=$A2201,'SUMMARY DATA'!C:C=$B2201)),
  IF(
    OR(
      ISNUMBER(SEARCH(""CDM CASH DEPOSIT"",$C2201)),
      ISNUMBER(SEARCH(""CASH DEPOSIT"",$C2201)),
      COUNTIF('SUMMARY D"&amp;"ATA'!D:D,$C2201)&lt;&gt;1
    ),
    """",
    IFERROR(TEXTJOIN(CHAR(10),TRUE,FILTER('SUMMARY DATA'!E:E,'SUMMARY DATA'!D:D=$C2201)),"""")
  )
)"),"")</f>
        <v/>
      </c>
      <c r="F2201" s="2" t="str">
        <f>IFERROR(__xludf.DUMMYFUNCTION("IFERROR(
  TEXTJOIN(CHAR(10),TRUE,FILTER('SUMMARY DATA'!F:F,'SUMMARY DATA'!A:A=$A2201,'SUMMARY DATA'!C:C=$B2201)),
  IF(
    OR(
      ISNUMBER(SEARCH(""CDM CASH DEPOSIT"",$C2201)),
      ISNUMBER(SEARCH(""CASH DEPOSIT"",$C2201)),
      COUNTIF('SUMMARY D"&amp;"ATA'!D:D,$C2201)&lt;&gt;1
    ),
    """",
    IFERROR(TEXTJOIN(CHAR(10),TRUE,FILTER('SUMMARY DATA'!F:F,'SUMMARY DATA'!D:D=$C2201)),"""")
  )
)"),"")</f>
        <v/>
      </c>
      <c r="G2201" s="2" t="str">
        <f>IFERROR(__xludf.DUMMYFUNCTION("IFERROR(
  TEXTJOIN(CHAR(10),TRUE,FILTER('SUMMARY DATA'!G:G,'SUMMARY DATA'!A:A=$A2201,'SUMMARY DATA'!C:C=$B2201)),
  IF(
    OR(
      ISNUMBER(SEARCH(""CDM CASH DEPOSIT"",$C2201)),
      ISNUMBER(SEARCH(""CASH DEPOSIT"",$C2201)),
      COUNTIF('SUMMARY D"&amp;"ATA'!D:D,$C2201)&lt;&gt;1
    ),
    """",
    IFERROR(TEXTJOIN(CHAR(10),TRUE,FILTER('SUMMARY DATA'!G:G,'SUMMARY DATA'!D:D=$C2201)),"""")
  )
)"),"")</f>
        <v/>
      </c>
      <c r="H2201" s="6" t="str">
        <f>IFERROR(__xludf.DUMMYFUNCTION("IFERROR(
  TEXTJOIN(CHAR(10),TRUE,FILTER('SUMMARY DATA'!H:H,'SUMMARY DATA'!A:A=$A2201,'SUMMARY DATA'!C:C=$B2201)),
  IF(
    OR(
      ISNUMBER(SEARCH(""CDM CASH DEPOSIT"",$C2201)),
      ISNUMBER(SEARCH(""CASH DEPOSIT"",$C2201)),
      COUNTIF('SUMMARY D"&amp;"ATA'!D:D,$C2201)&lt;&gt;1
    ),
    """",
    IFERROR(TEXTJOIN(CHAR(10),TRUE,FILTER('SUMMARY DATA'!H:H,'SUMMARY DATA'!D:D=$C2201)),"""")
  )
)"),"")</f>
        <v/>
      </c>
      <c r="I2201" s="6" t="str">
        <f>IFERROR(__xludf.DUMMYFUNCTION("IF(H2201="""","""",
SUM(ARRAYFORMULA(VALUE(SPLIT(H2201,CHAR(10)))))
)"),"")</f>
        <v/>
      </c>
      <c r="J2201" s="2" t="str">
        <f>IFERROR(__xludf.DUMMYFUNCTION("IFERROR(
  TEXTJOIN(CHAR(10),TRUE,FILTER('SUMMARY DATA'!I:I,'SUMMARY DATA'!A:A=$A2201,'SUMMARY DATA'!C:C=$B2201)),
  IF(
    OR(
      ISNUMBER(SEARCH(""CDM CASH DEPOSIT"",$C2201)),
      ISNUMBER(SEARCH(""CASH DEPOSIT"",$C2201)),
      COUNTIF('SUMMARY D"&amp;"ATA'!D:D,$C2201)&lt;&gt;1
    ),
    """",
    IFERROR(TEXTJOIN(CHAR(10),TRUE,FILTER('SUMMARY DATA'!I:I,'SUMMARY DATA'!D:D=$C2201)),"""")
  )
)"),"")</f>
        <v/>
      </c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</row>
    <row r="2202" ht="15.75" customHeight="1" spans="1:27">
      <c r="A2202" s="2"/>
      <c r="B2202" s="2"/>
      <c r="C2202" s="2"/>
      <c r="D2202" s="6"/>
      <c r="E2202" s="4" t="str">
        <f>IFERROR(__xludf.DUMMYFUNCTION("IFERROR(
  TEXTJOIN(CHAR(10),TRUE,FILTER('SUMMARY DATA'!E:E,'SUMMARY DATA'!A:A=$A2202,'SUMMARY DATA'!C:C=$B2202)),
  IF(
    OR(
      ISNUMBER(SEARCH(""CDM CASH DEPOSIT"",$C2202)),
      ISNUMBER(SEARCH(""CASH DEPOSIT"",$C2202)),
      COUNTIF('SUMMARY D"&amp;"ATA'!D:D,$C2202)&lt;&gt;1
    ),
    """",
    IFERROR(TEXTJOIN(CHAR(10),TRUE,FILTER('SUMMARY DATA'!E:E,'SUMMARY DATA'!D:D=$C2202)),"""")
  )
)"),"")</f>
        <v/>
      </c>
      <c r="F2202" s="2" t="str">
        <f>IFERROR(__xludf.DUMMYFUNCTION("IFERROR(
  TEXTJOIN(CHAR(10),TRUE,FILTER('SUMMARY DATA'!F:F,'SUMMARY DATA'!A:A=$A2202,'SUMMARY DATA'!C:C=$B2202)),
  IF(
    OR(
      ISNUMBER(SEARCH(""CDM CASH DEPOSIT"",$C2202)),
      ISNUMBER(SEARCH(""CASH DEPOSIT"",$C2202)),
      COUNTIF('SUMMARY D"&amp;"ATA'!D:D,$C2202)&lt;&gt;1
    ),
    """",
    IFERROR(TEXTJOIN(CHAR(10),TRUE,FILTER('SUMMARY DATA'!F:F,'SUMMARY DATA'!D:D=$C2202)),"""")
  )
)"),"")</f>
        <v/>
      </c>
      <c r="G2202" s="2" t="str">
        <f>IFERROR(__xludf.DUMMYFUNCTION("IFERROR(
  TEXTJOIN(CHAR(10),TRUE,FILTER('SUMMARY DATA'!G:G,'SUMMARY DATA'!A:A=$A2202,'SUMMARY DATA'!C:C=$B2202)),
  IF(
    OR(
      ISNUMBER(SEARCH(""CDM CASH DEPOSIT"",$C2202)),
      ISNUMBER(SEARCH(""CASH DEPOSIT"",$C2202)),
      COUNTIF('SUMMARY D"&amp;"ATA'!D:D,$C2202)&lt;&gt;1
    ),
    """",
    IFERROR(TEXTJOIN(CHAR(10),TRUE,FILTER('SUMMARY DATA'!G:G,'SUMMARY DATA'!D:D=$C2202)),"""")
  )
)"),"")</f>
        <v/>
      </c>
      <c r="H2202" s="6" t="str">
        <f>IFERROR(__xludf.DUMMYFUNCTION("IFERROR(
  TEXTJOIN(CHAR(10),TRUE,FILTER('SUMMARY DATA'!H:H,'SUMMARY DATA'!A:A=$A2202,'SUMMARY DATA'!C:C=$B2202)),
  IF(
    OR(
      ISNUMBER(SEARCH(""CDM CASH DEPOSIT"",$C2202)),
      ISNUMBER(SEARCH(""CASH DEPOSIT"",$C2202)),
      COUNTIF('SUMMARY D"&amp;"ATA'!D:D,$C2202)&lt;&gt;1
    ),
    """",
    IFERROR(TEXTJOIN(CHAR(10),TRUE,FILTER('SUMMARY DATA'!H:H,'SUMMARY DATA'!D:D=$C2202)),"""")
  )
)"),"")</f>
        <v/>
      </c>
      <c r="I2202" s="6" t="str">
        <f>IFERROR(__xludf.DUMMYFUNCTION("IF(H2202="""","""",
SUM(ARRAYFORMULA(VALUE(SPLIT(H2202,CHAR(10)))))
)"),"")</f>
        <v/>
      </c>
      <c r="J2202" s="2" t="str">
        <f>IFERROR(__xludf.DUMMYFUNCTION("IFERROR(
  TEXTJOIN(CHAR(10),TRUE,FILTER('SUMMARY DATA'!I:I,'SUMMARY DATA'!A:A=$A2202,'SUMMARY DATA'!C:C=$B2202)),
  IF(
    OR(
      ISNUMBER(SEARCH(""CDM CASH DEPOSIT"",$C2202)),
      ISNUMBER(SEARCH(""CASH DEPOSIT"",$C2202)),
      COUNTIF('SUMMARY D"&amp;"ATA'!D:D,$C2202)&lt;&gt;1
    ),
    """",
    IFERROR(TEXTJOIN(CHAR(10),TRUE,FILTER('SUMMARY DATA'!I:I,'SUMMARY DATA'!D:D=$C2202)),"""")
  )
)"),"")</f>
        <v/>
      </c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</row>
    <row r="2203" ht="15.75" customHeight="1" spans="1:27">
      <c r="A2203" s="2"/>
      <c r="B2203" s="2"/>
      <c r="C2203" s="2"/>
      <c r="D2203" s="6"/>
      <c r="E2203" s="4" t="str">
        <f>IFERROR(__xludf.DUMMYFUNCTION("IFERROR(
  TEXTJOIN(CHAR(10),TRUE,FILTER('SUMMARY DATA'!E:E,'SUMMARY DATA'!A:A=$A2203,'SUMMARY DATA'!C:C=$B2203)),
  IF(
    OR(
      ISNUMBER(SEARCH(""CDM CASH DEPOSIT"",$C2203)),
      ISNUMBER(SEARCH(""CASH DEPOSIT"",$C2203)),
      COUNTIF('SUMMARY D"&amp;"ATA'!D:D,$C2203)&lt;&gt;1
    ),
    """",
    IFERROR(TEXTJOIN(CHAR(10),TRUE,FILTER('SUMMARY DATA'!E:E,'SUMMARY DATA'!D:D=$C2203)),"""")
  )
)"),"")</f>
        <v/>
      </c>
      <c r="F2203" s="2" t="str">
        <f>IFERROR(__xludf.DUMMYFUNCTION("IFERROR(
  TEXTJOIN(CHAR(10),TRUE,FILTER('SUMMARY DATA'!F:F,'SUMMARY DATA'!A:A=$A2203,'SUMMARY DATA'!C:C=$B2203)),
  IF(
    OR(
      ISNUMBER(SEARCH(""CDM CASH DEPOSIT"",$C2203)),
      ISNUMBER(SEARCH(""CASH DEPOSIT"",$C2203)),
      COUNTIF('SUMMARY D"&amp;"ATA'!D:D,$C2203)&lt;&gt;1
    ),
    """",
    IFERROR(TEXTJOIN(CHAR(10),TRUE,FILTER('SUMMARY DATA'!F:F,'SUMMARY DATA'!D:D=$C2203)),"""")
  )
)"),"")</f>
        <v/>
      </c>
      <c r="G2203" s="2" t="str">
        <f>IFERROR(__xludf.DUMMYFUNCTION("IFERROR(
  TEXTJOIN(CHAR(10),TRUE,FILTER('SUMMARY DATA'!G:G,'SUMMARY DATA'!A:A=$A2203,'SUMMARY DATA'!C:C=$B2203)),
  IF(
    OR(
      ISNUMBER(SEARCH(""CDM CASH DEPOSIT"",$C2203)),
      ISNUMBER(SEARCH(""CASH DEPOSIT"",$C2203)),
      COUNTIF('SUMMARY D"&amp;"ATA'!D:D,$C2203)&lt;&gt;1
    ),
    """",
    IFERROR(TEXTJOIN(CHAR(10),TRUE,FILTER('SUMMARY DATA'!G:G,'SUMMARY DATA'!D:D=$C2203)),"""")
  )
)"),"")</f>
        <v/>
      </c>
      <c r="H2203" s="6" t="str">
        <f>IFERROR(__xludf.DUMMYFUNCTION("IFERROR(
  TEXTJOIN(CHAR(10),TRUE,FILTER('SUMMARY DATA'!H:H,'SUMMARY DATA'!A:A=$A2203,'SUMMARY DATA'!C:C=$B2203)),
  IF(
    OR(
      ISNUMBER(SEARCH(""CDM CASH DEPOSIT"",$C2203)),
      ISNUMBER(SEARCH(""CASH DEPOSIT"",$C2203)),
      COUNTIF('SUMMARY D"&amp;"ATA'!D:D,$C2203)&lt;&gt;1
    ),
    """",
    IFERROR(TEXTJOIN(CHAR(10),TRUE,FILTER('SUMMARY DATA'!H:H,'SUMMARY DATA'!D:D=$C2203)),"""")
  )
)"),"")</f>
        <v/>
      </c>
      <c r="I2203" s="6" t="str">
        <f>IFERROR(__xludf.DUMMYFUNCTION("IF(H2203="""","""",
SUM(ARRAYFORMULA(VALUE(SPLIT(H2203,CHAR(10)))))
)"),"")</f>
        <v/>
      </c>
      <c r="J2203" s="2" t="str">
        <f>IFERROR(__xludf.DUMMYFUNCTION("IFERROR(
  TEXTJOIN(CHAR(10),TRUE,FILTER('SUMMARY DATA'!I:I,'SUMMARY DATA'!A:A=$A2203,'SUMMARY DATA'!C:C=$B2203)),
  IF(
    OR(
      ISNUMBER(SEARCH(""CDM CASH DEPOSIT"",$C2203)),
      ISNUMBER(SEARCH(""CASH DEPOSIT"",$C2203)),
      COUNTIF('SUMMARY D"&amp;"ATA'!D:D,$C2203)&lt;&gt;1
    ),
    """",
    IFERROR(TEXTJOIN(CHAR(10),TRUE,FILTER('SUMMARY DATA'!I:I,'SUMMARY DATA'!D:D=$C2203)),"""")
  )
)"),"")</f>
        <v/>
      </c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</row>
    <row r="2204" ht="15.75" customHeight="1" spans="1:27">
      <c r="A2204" s="2"/>
      <c r="B2204" s="2"/>
      <c r="C2204" s="2"/>
      <c r="D2204" s="6"/>
      <c r="E2204" s="4" t="str">
        <f>IFERROR(__xludf.DUMMYFUNCTION("IFERROR(
  TEXTJOIN(CHAR(10),TRUE,FILTER('SUMMARY DATA'!E:E,'SUMMARY DATA'!A:A=$A2204,'SUMMARY DATA'!C:C=$B2204)),
  IF(
    OR(
      ISNUMBER(SEARCH(""CDM CASH DEPOSIT"",$C2204)),
      ISNUMBER(SEARCH(""CASH DEPOSIT"",$C2204)),
      COUNTIF('SUMMARY D"&amp;"ATA'!D:D,$C2204)&lt;&gt;1
    ),
    """",
    IFERROR(TEXTJOIN(CHAR(10),TRUE,FILTER('SUMMARY DATA'!E:E,'SUMMARY DATA'!D:D=$C2204)),"""")
  )
)"),"")</f>
        <v/>
      </c>
      <c r="F2204" s="2" t="str">
        <f>IFERROR(__xludf.DUMMYFUNCTION("IFERROR(
  TEXTJOIN(CHAR(10),TRUE,FILTER('SUMMARY DATA'!F:F,'SUMMARY DATA'!A:A=$A2204,'SUMMARY DATA'!C:C=$B2204)),
  IF(
    OR(
      ISNUMBER(SEARCH(""CDM CASH DEPOSIT"",$C2204)),
      ISNUMBER(SEARCH(""CASH DEPOSIT"",$C2204)),
      COUNTIF('SUMMARY D"&amp;"ATA'!D:D,$C2204)&lt;&gt;1
    ),
    """",
    IFERROR(TEXTJOIN(CHAR(10),TRUE,FILTER('SUMMARY DATA'!F:F,'SUMMARY DATA'!D:D=$C2204)),"""")
  )
)"),"")</f>
        <v/>
      </c>
      <c r="G2204" s="2" t="str">
        <f>IFERROR(__xludf.DUMMYFUNCTION("IFERROR(
  TEXTJOIN(CHAR(10),TRUE,FILTER('SUMMARY DATA'!G:G,'SUMMARY DATA'!A:A=$A2204,'SUMMARY DATA'!C:C=$B2204)),
  IF(
    OR(
      ISNUMBER(SEARCH(""CDM CASH DEPOSIT"",$C2204)),
      ISNUMBER(SEARCH(""CASH DEPOSIT"",$C2204)),
      COUNTIF('SUMMARY D"&amp;"ATA'!D:D,$C2204)&lt;&gt;1
    ),
    """",
    IFERROR(TEXTJOIN(CHAR(10),TRUE,FILTER('SUMMARY DATA'!G:G,'SUMMARY DATA'!D:D=$C2204)),"""")
  )
)"),"")</f>
        <v/>
      </c>
      <c r="H2204" s="6" t="str">
        <f>IFERROR(__xludf.DUMMYFUNCTION("IFERROR(
  TEXTJOIN(CHAR(10),TRUE,FILTER('SUMMARY DATA'!H:H,'SUMMARY DATA'!A:A=$A2204,'SUMMARY DATA'!C:C=$B2204)),
  IF(
    OR(
      ISNUMBER(SEARCH(""CDM CASH DEPOSIT"",$C2204)),
      ISNUMBER(SEARCH(""CASH DEPOSIT"",$C2204)),
      COUNTIF('SUMMARY D"&amp;"ATA'!D:D,$C2204)&lt;&gt;1
    ),
    """",
    IFERROR(TEXTJOIN(CHAR(10),TRUE,FILTER('SUMMARY DATA'!H:H,'SUMMARY DATA'!D:D=$C2204)),"""")
  )
)"),"")</f>
        <v/>
      </c>
      <c r="I2204" s="6" t="str">
        <f>IFERROR(__xludf.DUMMYFUNCTION("IF(H2204="""","""",
SUM(ARRAYFORMULA(VALUE(SPLIT(H2204,CHAR(10)))))
)"),"")</f>
        <v/>
      </c>
      <c r="J2204" s="2" t="str">
        <f>IFERROR(__xludf.DUMMYFUNCTION("IFERROR(
  TEXTJOIN(CHAR(10),TRUE,FILTER('SUMMARY DATA'!I:I,'SUMMARY DATA'!A:A=$A2204,'SUMMARY DATA'!C:C=$B2204)),
  IF(
    OR(
      ISNUMBER(SEARCH(""CDM CASH DEPOSIT"",$C2204)),
      ISNUMBER(SEARCH(""CASH DEPOSIT"",$C2204)),
      COUNTIF('SUMMARY D"&amp;"ATA'!D:D,$C2204)&lt;&gt;1
    ),
    """",
    IFERROR(TEXTJOIN(CHAR(10),TRUE,FILTER('SUMMARY DATA'!I:I,'SUMMARY DATA'!D:D=$C2204)),"""")
  )
)"),"")</f>
        <v/>
      </c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</row>
    <row r="2205" ht="15.75" customHeight="1" spans="1:27">
      <c r="A2205" s="2"/>
      <c r="B2205" s="2"/>
      <c r="C2205" s="2"/>
      <c r="D2205" s="6"/>
      <c r="E2205" s="4" t="str">
        <f>IFERROR(__xludf.DUMMYFUNCTION("IFERROR(
  TEXTJOIN(CHAR(10),TRUE,FILTER('SUMMARY DATA'!E:E,'SUMMARY DATA'!A:A=$A2205,'SUMMARY DATA'!C:C=$B2205)),
  IF(
    OR(
      ISNUMBER(SEARCH(""CDM CASH DEPOSIT"",$C2205)),
      ISNUMBER(SEARCH(""CASH DEPOSIT"",$C2205)),
      COUNTIF('SUMMARY D"&amp;"ATA'!D:D,$C2205)&lt;&gt;1
    ),
    """",
    IFERROR(TEXTJOIN(CHAR(10),TRUE,FILTER('SUMMARY DATA'!E:E,'SUMMARY DATA'!D:D=$C2205)),"""")
  )
)"),"")</f>
        <v/>
      </c>
      <c r="F2205" s="2" t="str">
        <f>IFERROR(__xludf.DUMMYFUNCTION("IFERROR(
  TEXTJOIN(CHAR(10),TRUE,FILTER('SUMMARY DATA'!F:F,'SUMMARY DATA'!A:A=$A2205,'SUMMARY DATA'!C:C=$B2205)),
  IF(
    OR(
      ISNUMBER(SEARCH(""CDM CASH DEPOSIT"",$C2205)),
      ISNUMBER(SEARCH(""CASH DEPOSIT"",$C2205)),
      COUNTIF('SUMMARY D"&amp;"ATA'!D:D,$C2205)&lt;&gt;1
    ),
    """",
    IFERROR(TEXTJOIN(CHAR(10),TRUE,FILTER('SUMMARY DATA'!F:F,'SUMMARY DATA'!D:D=$C2205)),"""")
  )
)"),"")</f>
        <v/>
      </c>
      <c r="G2205" s="2" t="str">
        <f>IFERROR(__xludf.DUMMYFUNCTION("IFERROR(
  TEXTJOIN(CHAR(10),TRUE,FILTER('SUMMARY DATA'!G:G,'SUMMARY DATA'!A:A=$A2205,'SUMMARY DATA'!C:C=$B2205)),
  IF(
    OR(
      ISNUMBER(SEARCH(""CDM CASH DEPOSIT"",$C2205)),
      ISNUMBER(SEARCH(""CASH DEPOSIT"",$C2205)),
      COUNTIF('SUMMARY D"&amp;"ATA'!D:D,$C2205)&lt;&gt;1
    ),
    """",
    IFERROR(TEXTJOIN(CHAR(10),TRUE,FILTER('SUMMARY DATA'!G:G,'SUMMARY DATA'!D:D=$C2205)),"""")
  )
)"),"")</f>
        <v/>
      </c>
      <c r="H2205" s="6" t="str">
        <f>IFERROR(__xludf.DUMMYFUNCTION("IFERROR(
  TEXTJOIN(CHAR(10),TRUE,FILTER('SUMMARY DATA'!H:H,'SUMMARY DATA'!A:A=$A2205,'SUMMARY DATA'!C:C=$B2205)),
  IF(
    OR(
      ISNUMBER(SEARCH(""CDM CASH DEPOSIT"",$C2205)),
      ISNUMBER(SEARCH(""CASH DEPOSIT"",$C2205)),
      COUNTIF('SUMMARY D"&amp;"ATA'!D:D,$C2205)&lt;&gt;1
    ),
    """",
    IFERROR(TEXTJOIN(CHAR(10),TRUE,FILTER('SUMMARY DATA'!H:H,'SUMMARY DATA'!D:D=$C2205)),"""")
  )
)"),"")</f>
        <v/>
      </c>
      <c r="I2205" s="6" t="str">
        <f>IFERROR(__xludf.DUMMYFUNCTION("IF(H2205="""","""",
SUM(ARRAYFORMULA(VALUE(SPLIT(H2205,CHAR(10)))))
)"),"")</f>
        <v/>
      </c>
      <c r="J2205" s="2" t="str">
        <f>IFERROR(__xludf.DUMMYFUNCTION("IFERROR(
  TEXTJOIN(CHAR(10),TRUE,FILTER('SUMMARY DATA'!I:I,'SUMMARY DATA'!A:A=$A2205,'SUMMARY DATA'!C:C=$B2205)),
  IF(
    OR(
      ISNUMBER(SEARCH(""CDM CASH DEPOSIT"",$C2205)),
      ISNUMBER(SEARCH(""CASH DEPOSIT"",$C2205)),
      COUNTIF('SUMMARY D"&amp;"ATA'!D:D,$C2205)&lt;&gt;1
    ),
    """",
    IFERROR(TEXTJOIN(CHAR(10),TRUE,FILTER('SUMMARY DATA'!I:I,'SUMMARY DATA'!D:D=$C2205)),"""")
  )
)"),"")</f>
        <v/>
      </c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</row>
    <row r="2206" ht="15.75" customHeight="1" spans="1:27">
      <c r="A2206" s="2"/>
      <c r="B2206" s="2"/>
      <c r="C2206" s="2"/>
      <c r="D2206" s="6"/>
      <c r="E2206" s="4" t="str">
        <f>IFERROR(__xludf.DUMMYFUNCTION("IFERROR(
  TEXTJOIN(CHAR(10),TRUE,FILTER('SUMMARY DATA'!E:E,'SUMMARY DATA'!A:A=$A2206,'SUMMARY DATA'!C:C=$B2206)),
  IF(
    OR(
      ISNUMBER(SEARCH(""CDM CASH DEPOSIT"",$C2206)),
      ISNUMBER(SEARCH(""CASH DEPOSIT"",$C2206)),
      COUNTIF('SUMMARY D"&amp;"ATA'!D:D,$C2206)&lt;&gt;1
    ),
    """",
    IFERROR(TEXTJOIN(CHAR(10),TRUE,FILTER('SUMMARY DATA'!E:E,'SUMMARY DATA'!D:D=$C2206)),"""")
  )
)"),"")</f>
        <v/>
      </c>
      <c r="F2206" s="2" t="str">
        <f>IFERROR(__xludf.DUMMYFUNCTION("IFERROR(
  TEXTJOIN(CHAR(10),TRUE,FILTER('SUMMARY DATA'!F:F,'SUMMARY DATA'!A:A=$A2206,'SUMMARY DATA'!C:C=$B2206)),
  IF(
    OR(
      ISNUMBER(SEARCH(""CDM CASH DEPOSIT"",$C2206)),
      ISNUMBER(SEARCH(""CASH DEPOSIT"",$C2206)),
      COUNTIF('SUMMARY D"&amp;"ATA'!D:D,$C2206)&lt;&gt;1
    ),
    """",
    IFERROR(TEXTJOIN(CHAR(10),TRUE,FILTER('SUMMARY DATA'!F:F,'SUMMARY DATA'!D:D=$C2206)),"""")
  )
)"),"")</f>
        <v/>
      </c>
      <c r="G2206" s="2" t="str">
        <f>IFERROR(__xludf.DUMMYFUNCTION("IFERROR(
  TEXTJOIN(CHAR(10),TRUE,FILTER('SUMMARY DATA'!G:G,'SUMMARY DATA'!A:A=$A2206,'SUMMARY DATA'!C:C=$B2206)),
  IF(
    OR(
      ISNUMBER(SEARCH(""CDM CASH DEPOSIT"",$C2206)),
      ISNUMBER(SEARCH(""CASH DEPOSIT"",$C2206)),
      COUNTIF('SUMMARY D"&amp;"ATA'!D:D,$C2206)&lt;&gt;1
    ),
    """",
    IFERROR(TEXTJOIN(CHAR(10),TRUE,FILTER('SUMMARY DATA'!G:G,'SUMMARY DATA'!D:D=$C2206)),"""")
  )
)"),"")</f>
        <v/>
      </c>
      <c r="H2206" s="6" t="str">
        <f>IFERROR(__xludf.DUMMYFUNCTION("IFERROR(
  TEXTJOIN(CHAR(10),TRUE,FILTER('SUMMARY DATA'!H:H,'SUMMARY DATA'!A:A=$A2206,'SUMMARY DATA'!C:C=$B2206)),
  IF(
    OR(
      ISNUMBER(SEARCH(""CDM CASH DEPOSIT"",$C2206)),
      ISNUMBER(SEARCH(""CASH DEPOSIT"",$C2206)),
      COUNTIF('SUMMARY D"&amp;"ATA'!D:D,$C2206)&lt;&gt;1
    ),
    """",
    IFERROR(TEXTJOIN(CHAR(10),TRUE,FILTER('SUMMARY DATA'!H:H,'SUMMARY DATA'!D:D=$C2206)),"""")
  )
)"),"")</f>
        <v/>
      </c>
      <c r="I2206" s="6" t="str">
        <f>IFERROR(__xludf.DUMMYFUNCTION("IF(H2206="""","""",
SUM(ARRAYFORMULA(VALUE(SPLIT(H2206,CHAR(10)))))
)"),"")</f>
        <v/>
      </c>
      <c r="J2206" s="2" t="str">
        <f>IFERROR(__xludf.DUMMYFUNCTION("IFERROR(
  TEXTJOIN(CHAR(10),TRUE,FILTER('SUMMARY DATA'!I:I,'SUMMARY DATA'!A:A=$A2206,'SUMMARY DATA'!C:C=$B2206)),
  IF(
    OR(
      ISNUMBER(SEARCH(""CDM CASH DEPOSIT"",$C2206)),
      ISNUMBER(SEARCH(""CASH DEPOSIT"",$C2206)),
      COUNTIF('SUMMARY D"&amp;"ATA'!D:D,$C2206)&lt;&gt;1
    ),
    """",
    IFERROR(TEXTJOIN(CHAR(10),TRUE,FILTER('SUMMARY DATA'!I:I,'SUMMARY DATA'!D:D=$C2206)),"""")
  )
)"),"")</f>
        <v/>
      </c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</row>
    <row r="2207" ht="15.75" customHeight="1" spans="1:27">
      <c r="A2207" s="2"/>
      <c r="B2207" s="2"/>
      <c r="C2207" s="2"/>
      <c r="D2207" s="6"/>
      <c r="E2207" s="4" t="str">
        <f>IFERROR(__xludf.DUMMYFUNCTION("IFERROR(
  TEXTJOIN(CHAR(10),TRUE,FILTER('SUMMARY DATA'!E:E,'SUMMARY DATA'!A:A=$A2207,'SUMMARY DATA'!C:C=$B2207)),
  IF(
    OR(
      ISNUMBER(SEARCH(""CDM CASH DEPOSIT"",$C2207)),
      ISNUMBER(SEARCH(""CASH DEPOSIT"",$C2207)),
      COUNTIF('SUMMARY D"&amp;"ATA'!D:D,$C2207)&lt;&gt;1
    ),
    """",
    IFERROR(TEXTJOIN(CHAR(10),TRUE,FILTER('SUMMARY DATA'!E:E,'SUMMARY DATA'!D:D=$C2207)),"""")
  )
)"),"")</f>
        <v/>
      </c>
      <c r="F2207" s="2" t="str">
        <f>IFERROR(__xludf.DUMMYFUNCTION("IFERROR(
  TEXTJOIN(CHAR(10),TRUE,FILTER('SUMMARY DATA'!F:F,'SUMMARY DATA'!A:A=$A2207,'SUMMARY DATA'!C:C=$B2207)),
  IF(
    OR(
      ISNUMBER(SEARCH(""CDM CASH DEPOSIT"",$C2207)),
      ISNUMBER(SEARCH(""CASH DEPOSIT"",$C2207)),
      COUNTIF('SUMMARY D"&amp;"ATA'!D:D,$C2207)&lt;&gt;1
    ),
    """",
    IFERROR(TEXTJOIN(CHAR(10),TRUE,FILTER('SUMMARY DATA'!F:F,'SUMMARY DATA'!D:D=$C2207)),"""")
  )
)"),"")</f>
        <v/>
      </c>
      <c r="G2207" s="2" t="str">
        <f>IFERROR(__xludf.DUMMYFUNCTION("IFERROR(
  TEXTJOIN(CHAR(10),TRUE,FILTER('SUMMARY DATA'!G:G,'SUMMARY DATA'!A:A=$A2207,'SUMMARY DATA'!C:C=$B2207)),
  IF(
    OR(
      ISNUMBER(SEARCH(""CDM CASH DEPOSIT"",$C2207)),
      ISNUMBER(SEARCH(""CASH DEPOSIT"",$C2207)),
      COUNTIF('SUMMARY D"&amp;"ATA'!D:D,$C2207)&lt;&gt;1
    ),
    """",
    IFERROR(TEXTJOIN(CHAR(10),TRUE,FILTER('SUMMARY DATA'!G:G,'SUMMARY DATA'!D:D=$C2207)),"""")
  )
)"),"")</f>
        <v/>
      </c>
      <c r="H2207" s="6" t="str">
        <f>IFERROR(__xludf.DUMMYFUNCTION("IFERROR(
  TEXTJOIN(CHAR(10),TRUE,FILTER('SUMMARY DATA'!H:H,'SUMMARY DATA'!A:A=$A2207,'SUMMARY DATA'!C:C=$B2207)),
  IF(
    OR(
      ISNUMBER(SEARCH(""CDM CASH DEPOSIT"",$C2207)),
      ISNUMBER(SEARCH(""CASH DEPOSIT"",$C2207)),
      COUNTIF('SUMMARY D"&amp;"ATA'!D:D,$C2207)&lt;&gt;1
    ),
    """",
    IFERROR(TEXTJOIN(CHAR(10),TRUE,FILTER('SUMMARY DATA'!H:H,'SUMMARY DATA'!D:D=$C2207)),"""")
  )
)"),"")</f>
        <v/>
      </c>
      <c r="I2207" s="6" t="str">
        <f>IFERROR(__xludf.DUMMYFUNCTION("IF(H2207="""","""",
SUM(ARRAYFORMULA(VALUE(SPLIT(H2207,CHAR(10)))))
)"),"")</f>
        <v/>
      </c>
      <c r="J2207" s="2" t="str">
        <f>IFERROR(__xludf.DUMMYFUNCTION("IFERROR(
  TEXTJOIN(CHAR(10),TRUE,FILTER('SUMMARY DATA'!I:I,'SUMMARY DATA'!A:A=$A2207,'SUMMARY DATA'!C:C=$B2207)),
  IF(
    OR(
      ISNUMBER(SEARCH(""CDM CASH DEPOSIT"",$C2207)),
      ISNUMBER(SEARCH(""CASH DEPOSIT"",$C2207)),
      COUNTIF('SUMMARY D"&amp;"ATA'!D:D,$C2207)&lt;&gt;1
    ),
    """",
    IFERROR(TEXTJOIN(CHAR(10),TRUE,FILTER('SUMMARY DATA'!I:I,'SUMMARY DATA'!D:D=$C2207)),"""")
  )
)"),"")</f>
        <v/>
      </c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</row>
    <row r="2208" ht="15.75" customHeight="1" spans="1:27">
      <c r="A2208" s="2"/>
      <c r="B2208" s="2"/>
      <c r="C2208" s="2"/>
      <c r="D2208" s="6"/>
      <c r="E2208" s="4" t="str">
        <f>IFERROR(__xludf.DUMMYFUNCTION("IFERROR(
  TEXTJOIN(CHAR(10),TRUE,FILTER('SUMMARY DATA'!E:E,'SUMMARY DATA'!A:A=$A2208,'SUMMARY DATA'!C:C=$B2208)),
  IF(
    OR(
      ISNUMBER(SEARCH(""CDM CASH DEPOSIT"",$C2208)),
      ISNUMBER(SEARCH(""CASH DEPOSIT"",$C2208)),
      COUNTIF('SUMMARY D"&amp;"ATA'!D:D,$C2208)&lt;&gt;1
    ),
    """",
    IFERROR(TEXTJOIN(CHAR(10),TRUE,FILTER('SUMMARY DATA'!E:E,'SUMMARY DATA'!D:D=$C2208)),"""")
  )
)"),"")</f>
        <v/>
      </c>
      <c r="F2208" s="2" t="str">
        <f>IFERROR(__xludf.DUMMYFUNCTION("IFERROR(
  TEXTJOIN(CHAR(10),TRUE,FILTER('SUMMARY DATA'!F:F,'SUMMARY DATA'!A:A=$A2208,'SUMMARY DATA'!C:C=$B2208)),
  IF(
    OR(
      ISNUMBER(SEARCH(""CDM CASH DEPOSIT"",$C2208)),
      ISNUMBER(SEARCH(""CASH DEPOSIT"",$C2208)),
      COUNTIF('SUMMARY D"&amp;"ATA'!D:D,$C2208)&lt;&gt;1
    ),
    """",
    IFERROR(TEXTJOIN(CHAR(10),TRUE,FILTER('SUMMARY DATA'!F:F,'SUMMARY DATA'!D:D=$C2208)),"""")
  )
)"),"")</f>
        <v/>
      </c>
      <c r="G2208" s="2" t="str">
        <f>IFERROR(__xludf.DUMMYFUNCTION("IFERROR(
  TEXTJOIN(CHAR(10),TRUE,FILTER('SUMMARY DATA'!G:G,'SUMMARY DATA'!A:A=$A2208,'SUMMARY DATA'!C:C=$B2208)),
  IF(
    OR(
      ISNUMBER(SEARCH(""CDM CASH DEPOSIT"",$C2208)),
      ISNUMBER(SEARCH(""CASH DEPOSIT"",$C2208)),
      COUNTIF('SUMMARY D"&amp;"ATA'!D:D,$C2208)&lt;&gt;1
    ),
    """",
    IFERROR(TEXTJOIN(CHAR(10),TRUE,FILTER('SUMMARY DATA'!G:G,'SUMMARY DATA'!D:D=$C2208)),"""")
  )
)"),"")</f>
        <v/>
      </c>
      <c r="H2208" s="6" t="str">
        <f>IFERROR(__xludf.DUMMYFUNCTION("IFERROR(
  TEXTJOIN(CHAR(10),TRUE,FILTER('SUMMARY DATA'!H:H,'SUMMARY DATA'!A:A=$A2208,'SUMMARY DATA'!C:C=$B2208)),
  IF(
    OR(
      ISNUMBER(SEARCH(""CDM CASH DEPOSIT"",$C2208)),
      ISNUMBER(SEARCH(""CASH DEPOSIT"",$C2208)),
      COUNTIF('SUMMARY D"&amp;"ATA'!D:D,$C2208)&lt;&gt;1
    ),
    """",
    IFERROR(TEXTJOIN(CHAR(10),TRUE,FILTER('SUMMARY DATA'!H:H,'SUMMARY DATA'!D:D=$C2208)),"""")
  )
)"),"")</f>
        <v/>
      </c>
      <c r="I2208" s="6" t="str">
        <f>IFERROR(__xludf.DUMMYFUNCTION("IF(H2208="""","""",
SUM(ARRAYFORMULA(VALUE(SPLIT(H2208,CHAR(10)))))
)"),"")</f>
        <v/>
      </c>
      <c r="J2208" s="2" t="str">
        <f>IFERROR(__xludf.DUMMYFUNCTION("IFERROR(
  TEXTJOIN(CHAR(10),TRUE,FILTER('SUMMARY DATA'!I:I,'SUMMARY DATA'!A:A=$A2208,'SUMMARY DATA'!C:C=$B2208)),
  IF(
    OR(
      ISNUMBER(SEARCH(""CDM CASH DEPOSIT"",$C2208)),
      ISNUMBER(SEARCH(""CASH DEPOSIT"",$C2208)),
      COUNTIF('SUMMARY D"&amp;"ATA'!D:D,$C2208)&lt;&gt;1
    ),
    """",
    IFERROR(TEXTJOIN(CHAR(10),TRUE,FILTER('SUMMARY DATA'!I:I,'SUMMARY DATA'!D:D=$C2208)),"""")
  )
)"),"")</f>
        <v/>
      </c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</row>
    <row r="2209" ht="15.75" customHeight="1" spans="1:27">
      <c r="A2209" s="2"/>
      <c r="B2209" s="2"/>
      <c r="C2209" s="2"/>
      <c r="D2209" s="6"/>
      <c r="E2209" s="4" t="str">
        <f>IFERROR(__xludf.DUMMYFUNCTION("IFERROR(
  TEXTJOIN(CHAR(10),TRUE,FILTER('SUMMARY DATA'!E:E,'SUMMARY DATA'!A:A=$A2209,'SUMMARY DATA'!C:C=$B2209)),
  IF(
    OR(
      ISNUMBER(SEARCH(""CDM CASH DEPOSIT"",$C2209)),
      ISNUMBER(SEARCH(""CASH DEPOSIT"",$C2209)),
      COUNTIF('SUMMARY D"&amp;"ATA'!D:D,$C2209)&lt;&gt;1
    ),
    """",
    IFERROR(TEXTJOIN(CHAR(10),TRUE,FILTER('SUMMARY DATA'!E:E,'SUMMARY DATA'!D:D=$C2209)),"""")
  )
)"),"")</f>
        <v/>
      </c>
      <c r="F2209" s="2" t="str">
        <f>IFERROR(__xludf.DUMMYFUNCTION("IFERROR(
  TEXTJOIN(CHAR(10),TRUE,FILTER('SUMMARY DATA'!F:F,'SUMMARY DATA'!A:A=$A2209,'SUMMARY DATA'!C:C=$B2209)),
  IF(
    OR(
      ISNUMBER(SEARCH(""CDM CASH DEPOSIT"",$C2209)),
      ISNUMBER(SEARCH(""CASH DEPOSIT"",$C2209)),
      COUNTIF('SUMMARY D"&amp;"ATA'!D:D,$C2209)&lt;&gt;1
    ),
    """",
    IFERROR(TEXTJOIN(CHAR(10),TRUE,FILTER('SUMMARY DATA'!F:F,'SUMMARY DATA'!D:D=$C2209)),"""")
  )
)"),"")</f>
        <v/>
      </c>
      <c r="G2209" s="2" t="str">
        <f>IFERROR(__xludf.DUMMYFUNCTION("IFERROR(
  TEXTJOIN(CHAR(10),TRUE,FILTER('SUMMARY DATA'!G:G,'SUMMARY DATA'!A:A=$A2209,'SUMMARY DATA'!C:C=$B2209)),
  IF(
    OR(
      ISNUMBER(SEARCH(""CDM CASH DEPOSIT"",$C2209)),
      ISNUMBER(SEARCH(""CASH DEPOSIT"",$C2209)),
      COUNTIF('SUMMARY D"&amp;"ATA'!D:D,$C2209)&lt;&gt;1
    ),
    """",
    IFERROR(TEXTJOIN(CHAR(10),TRUE,FILTER('SUMMARY DATA'!G:G,'SUMMARY DATA'!D:D=$C2209)),"""")
  )
)"),"")</f>
        <v/>
      </c>
      <c r="H2209" s="6" t="str">
        <f>IFERROR(__xludf.DUMMYFUNCTION("IFERROR(
  TEXTJOIN(CHAR(10),TRUE,FILTER('SUMMARY DATA'!H:H,'SUMMARY DATA'!A:A=$A2209,'SUMMARY DATA'!C:C=$B2209)),
  IF(
    OR(
      ISNUMBER(SEARCH(""CDM CASH DEPOSIT"",$C2209)),
      ISNUMBER(SEARCH(""CASH DEPOSIT"",$C2209)),
      COUNTIF('SUMMARY D"&amp;"ATA'!D:D,$C2209)&lt;&gt;1
    ),
    """",
    IFERROR(TEXTJOIN(CHAR(10),TRUE,FILTER('SUMMARY DATA'!H:H,'SUMMARY DATA'!D:D=$C2209)),"""")
  )
)"),"")</f>
        <v/>
      </c>
      <c r="I2209" s="6" t="str">
        <f>IFERROR(__xludf.DUMMYFUNCTION("IF(H2209="""","""",
SUM(ARRAYFORMULA(VALUE(SPLIT(H2209,CHAR(10)))))
)"),"")</f>
        <v/>
      </c>
      <c r="J2209" s="2" t="str">
        <f>IFERROR(__xludf.DUMMYFUNCTION("IFERROR(
  TEXTJOIN(CHAR(10),TRUE,FILTER('SUMMARY DATA'!I:I,'SUMMARY DATA'!A:A=$A2209,'SUMMARY DATA'!C:C=$B2209)),
  IF(
    OR(
      ISNUMBER(SEARCH(""CDM CASH DEPOSIT"",$C2209)),
      ISNUMBER(SEARCH(""CASH DEPOSIT"",$C2209)),
      COUNTIF('SUMMARY D"&amp;"ATA'!D:D,$C2209)&lt;&gt;1
    ),
    """",
    IFERROR(TEXTJOIN(CHAR(10),TRUE,FILTER('SUMMARY DATA'!I:I,'SUMMARY DATA'!D:D=$C2209)),"""")
  )
)"),"")</f>
        <v/>
      </c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</row>
    <row r="2210" ht="15.75" customHeight="1" spans="1:27">
      <c r="A2210" s="2"/>
      <c r="B2210" s="2"/>
      <c r="C2210" s="2"/>
      <c r="D2210" s="6"/>
      <c r="E2210" s="4" t="str">
        <f>IFERROR(__xludf.DUMMYFUNCTION("IFERROR(
  TEXTJOIN(CHAR(10),TRUE,FILTER('SUMMARY DATA'!E:E,'SUMMARY DATA'!A:A=$A2210,'SUMMARY DATA'!C:C=$B2210)),
  IF(
    OR(
      ISNUMBER(SEARCH(""CDM CASH DEPOSIT"",$C2210)),
      ISNUMBER(SEARCH(""CASH DEPOSIT"",$C2210)),
      COUNTIF('SUMMARY D"&amp;"ATA'!D:D,$C2210)&lt;&gt;1
    ),
    """",
    IFERROR(TEXTJOIN(CHAR(10),TRUE,FILTER('SUMMARY DATA'!E:E,'SUMMARY DATA'!D:D=$C2210)),"""")
  )
)"),"")</f>
        <v/>
      </c>
      <c r="F2210" s="2" t="str">
        <f>IFERROR(__xludf.DUMMYFUNCTION("IFERROR(
  TEXTJOIN(CHAR(10),TRUE,FILTER('SUMMARY DATA'!F:F,'SUMMARY DATA'!A:A=$A2210,'SUMMARY DATA'!C:C=$B2210)),
  IF(
    OR(
      ISNUMBER(SEARCH(""CDM CASH DEPOSIT"",$C2210)),
      ISNUMBER(SEARCH(""CASH DEPOSIT"",$C2210)),
      COUNTIF('SUMMARY D"&amp;"ATA'!D:D,$C2210)&lt;&gt;1
    ),
    """",
    IFERROR(TEXTJOIN(CHAR(10),TRUE,FILTER('SUMMARY DATA'!F:F,'SUMMARY DATA'!D:D=$C2210)),"""")
  )
)"),"")</f>
        <v/>
      </c>
      <c r="G2210" s="2" t="str">
        <f>IFERROR(__xludf.DUMMYFUNCTION("IFERROR(
  TEXTJOIN(CHAR(10),TRUE,FILTER('SUMMARY DATA'!G:G,'SUMMARY DATA'!A:A=$A2210,'SUMMARY DATA'!C:C=$B2210)),
  IF(
    OR(
      ISNUMBER(SEARCH(""CDM CASH DEPOSIT"",$C2210)),
      ISNUMBER(SEARCH(""CASH DEPOSIT"",$C2210)),
      COUNTIF('SUMMARY D"&amp;"ATA'!D:D,$C2210)&lt;&gt;1
    ),
    """",
    IFERROR(TEXTJOIN(CHAR(10),TRUE,FILTER('SUMMARY DATA'!G:G,'SUMMARY DATA'!D:D=$C2210)),"""")
  )
)"),"")</f>
        <v/>
      </c>
      <c r="H2210" s="6" t="str">
        <f>IFERROR(__xludf.DUMMYFUNCTION("IFERROR(
  TEXTJOIN(CHAR(10),TRUE,FILTER('SUMMARY DATA'!H:H,'SUMMARY DATA'!A:A=$A2210,'SUMMARY DATA'!C:C=$B2210)),
  IF(
    OR(
      ISNUMBER(SEARCH(""CDM CASH DEPOSIT"",$C2210)),
      ISNUMBER(SEARCH(""CASH DEPOSIT"",$C2210)),
      COUNTIF('SUMMARY D"&amp;"ATA'!D:D,$C2210)&lt;&gt;1
    ),
    """",
    IFERROR(TEXTJOIN(CHAR(10),TRUE,FILTER('SUMMARY DATA'!H:H,'SUMMARY DATA'!D:D=$C2210)),"""")
  )
)"),"")</f>
        <v/>
      </c>
      <c r="I2210" s="6" t="str">
        <f>IFERROR(__xludf.DUMMYFUNCTION("IF(H2210="""","""",
SUM(ARRAYFORMULA(VALUE(SPLIT(H2210,CHAR(10)))))
)"),"")</f>
        <v/>
      </c>
      <c r="J2210" s="2" t="str">
        <f>IFERROR(__xludf.DUMMYFUNCTION("IFERROR(
  TEXTJOIN(CHAR(10),TRUE,FILTER('SUMMARY DATA'!I:I,'SUMMARY DATA'!A:A=$A2210,'SUMMARY DATA'!C:C=$B2210)),
  IF(
    OR(
      ISNUMBER(SEARCH(""CDM CASH DEPOSIT"",$C2210)),
      ISNUMBER(SEARCH(""CASH DEPOSIT"",$C2210)),
      COUNTIF('SUMMARY D"&amp;"ATA'!D:D,$C2210)&lt;&gt;1
    ),
    """",
    IFERROR(TEXTJOIN(CHAR(10),TRUE,FILTER('SUMMARY DATA'!I:I,'SUMMARY DATA'!D:D=$C2210)),"""")
  )
)"),"")</f>
        <v/>
      </c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</row>
    <row r="2211" ht="15.75" customHeight="1" spans="1:27">
      <c r="A2211" s="2"/>
      <c r="B2211" s="2"/>
      <c r="C2211" s="2"/>
      <c r="D2211" s="6"/>
      <c r="E2211" s="4" t="str">
        <f>IFERROR(__xludf.DUMMYFUNCTION("IFERROR(
  TEXTJOIN(CHAR(10),TRUE,FILTER('SUMMARY DATA'!E:E,'SUMMARY DATA'!A:A=$A2211,'SUMMARY DATA'!C:C=$B2211)),
  IF(
    OR(
      ISNUMBER(SEARCH(""CDM CASH DEPOSIT"",$C2211)),
      ISNUMBER(SEARCH(""CASH DEPOSIT"",$C2211)),
      COUNTIF('SUMMARY D"&amp;"ATA'!D:D,$C2211)&lt;&gt;1
    ),
    """",
    IFERROR(TEXTJOIN(CHAR(10),TRUE,FILTER('SUMMARY DATA'!E:E,'SUMMARY DATA'!D:D=$C2211)),"""")
  )
)"),"")</f>
        <v/>
      </c>
      <c r="F2211" s="2" t="str">
        <f>IFERROR(__xludf.DUMMYFUNCTION("IFERROR(
  TEXTJOIN(CHAR(10),TRUE,FILTER('SUMMARY DATA'!F:F,'SUMMARY DATA'!A:A=$A2211,'SUMMARY DATA'!C:C=$B2211)),
  IF(
    OR(
      ISNUMBER(SEARCH(""CDM CASH DEPOSIT"",$C2211)),
      ISNUMBER(SEARCH(""CASH DEPOSIT"",$C2211)),
      COUNTIF('SUMMARY D"&amp;"ATA'!D:D,$C2211)&lt;&gt;1
    ),
    """",
    IFERROR(TEXTJOIN(CHAR(10),TRUE,FILTER('SUMMARY DATA'!F:F,'SUMMARY DATA'!D:D=$C2211)),"""")
  )
)"),"")</f>
        <v/>
      </c>
      <c r="G2211" s="2" t="str">
        <f>IFERROR(__xludf.DUMMYFUNCTION("IFERROR(
  TEXTJOIN(CHAR(10),TRUE,FILTER('SUMMARY DATA'!G:G,'SUMMARY DATA'!A:A=$A2211,'SUMMARY DATA'!C:C=$B2211)),
  IF(
    OR(
      ISNUMBER(SEARCH(""CDM CASH DEPOSIT"",$C2211)),
      ISNUMBER(SEARCH(""CASH DEPOSIT"",$C2211)),
      COUNTIF('SUMMARY D"&amp;"ATA'!D:D,$C2211)&lt;&gt;1
    ),
    """",
    IFERROR(TEXTJOIN(CHAR(10),TRUE,FILTER('SUMMARY DATA'!G:G,'SUMMARY DATA'!D:D=$C2211)),"""")
  )
)"),"")</f>
        <v/>
      </c>
      <c r="H2211" s="6" t="str">
        <f>IFERROR(__xludf.DUMMYFUNCTION("IFERROR(
  TEXTJOIN(CHAR(10),TRUE,FILTER('SUMMARY DATA'!H:H,'SUMMARY DATA'!A:A=$A2211,'SUMMARY DATA'!C:C=$B2211)),
  IF(
    OR(
      ISNUMBER(SEARCH(""CDM CASH DEPOSIT"",$C2211)),
      ISNUMBER(SEARCH(""CASH DEPOSIT"",$C2211)),
      COUNTIF('SUMMARY D"&amp;"ATA'!D:D,$C2211)&lt;&gt;1
    ),
    """",
    IFERROR(TEXTJOIN(CHAR(10),TRUE,FILTER('SUMMARY DATA'!H:H,'SUMMARY DATA'!D:D=$C2211)),"""")
  )
)"),"")</f>
        <v/>
      </c>
      <c r="I2211" s="6" t="str">
        <f>IFERROR(__xludf.DUMMYFUNCTION("IF(H2211="""","""",
SUM(ARRAYFORMULA(VALUE(SPLIT(H2211,CHAR(10)))))
)"),"")</f>
        <v/>
      </c>
      <c r="J2211" s="2" t="str">
        <f>IFERROR(__xludf.DUMMYFUNCTION("IFERROR(
  TEXTJOIN(CHAR(10),TRUE,FILTER('SUMMARY DATA'!I:I,'SUMMARY DATA'!A:A=$A2211,'SUMMARY DATA'!C:C=$B2211)),
  IF(
    OR(
      ISNUMBER(SEARCH(""CDM CASH DEPOSIT"",$C2211)),
      ISNUMBER(SEARCH(""CASH DEPOSIT"",$C2211)),
      COUNTIF('SUMMARY D"&amp;"ATA'!D:D,$C2211)&lt;&gt;1
    ),
    """",
    IFERROR(TEXTJOIN(CHAR(10),TRUE,FILTER('SUMMARY DATA'!I:I,'SUMMARY DATA'!D:D=$C2211)),"""")
  )
)"),"")</f>
        <v/>
      </c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</row>
    <row r="2212" ht="15.75" customHeight="1" spans="1:27">
      <c r="A2212" s="2"/>
      <c r="B2212" s="2"/>
      <c r="C2212" s="2"/>
      <c r="D2212" s="6"/>
      <c r="E2212" s="4" t="str">
        <f>IFERROR(__xludf.DUMMYFUNCTION("IFERROR(
  TEXTJOIN(CHAR(10),TRUE,FILTER('SUMMARY DATA'!E:E,'SUMMARY DATA'!A:A=$A2212,'SUMMARY DATA'!C:C=$B2212)),
  IF(
    OR(
      ISNUMBER(SEARCH(""CDM CASH DEPOSIT"",$C2212)),
      ISNUMBER(SEARCH(""CASH DEPOSIT"",$C2212)),
      COUNTIF('SUMMARY D"&amp;"ATA'!D:D,$C2212)&lt;&gt;1
    ),
    """",
    IFERROR(TEXTJOIN(CHAR(10),TRUE,FILTER('SUMMARY DATA'!E:E,'SUMMARY DATA'!D:D=$C2212)),"""")
  )
)"),"")</f>
        <v/>
      </c>
      <c r="F2212" s="2" t="str">
        <f>IFERROR(__xludf.DUMMYFUNCTION("IFERROR(
  TEXTJOIN(CHAR(10),TRUE,FILTER('SUMMARY DATA'!F:F,'SUMMARY DATA'!A:A=$A2212,'SUMMARY DATA'!C:C=$B2212)),
  IF(
    OR(
      ISNUMBER(SEARCH(""CDM CASH DEPOSIT"",$C2212)),
      ISNUMBER(SEARCH(""CASH DEPOSIT"",$C2212)),
      COUNTIF('SUMMARY D"&amp;"ATA'!D:D,$C2212)&lt;&gt;1
    ),
    """",
    IFERROR(TEXTJOIN(CHAR(10),TRUE,FILTER('SUMMARY DATA'!F:F,'SUMMARY DATA'!D:D=$C2212)),"""")
  )
)"),"")</f>
        <v/>
      </c>
      <c r="G2212" s="2" t="str">
        <f>IFERROR(__xludf.DUMMYFUNCTION("IFERROR(
  TEXTJOIN(CHAR(10),TRUE,FILTER('SUMMARY DATA'!G:G,'SUMMARY DATA'!A:A=$A2212,'SUMMARY DATA'!C:C=$B2212)),
  IF(
    OR(
      ISNUMBER(SEARCH(""CDM CASH DEPOSIT"",$C2212)),
      ISNUMBER(SEARCH(""CASH DEPOSIT"",$C2212)),
      COUNTIF('SUMMARY D"&amp;"ATA'!D:D,$C2212)&lt;&gt;1
    ),
    """",
    IFERROR(TEXTJOIN(CHAR(10),TRUE,FILTER('SUMMARY DATA'!G:G,'SUMMARY DATA'!D:D=$C2212)),"""")
  )
)"),"")</f>
        <v/>
      </c>
      <c r="H2212" s="6" t="str">
        <f>IFERROR(__xludf.DUMMYFUNCTION("IFERROR(
  TEXTJOIN(CHAR(10),TRUE,FILTER('SUMMARY DATA'!H:H,'SUMMARY DATA'!A:A=$A2212,'SUMMARY DATA'!C:C=$B2212)),
  IF(
    OR(
      ISNUMBER(SEARCH(""CDM CASH DEPOSIT"",$C2212)),
      ISNUMBER(SEARCH(""CASH DEPOSIT"",$C2212)),
      COUNTIF('SUMMARY D"&amp;"ATA'!D:D,$C2212)&lt;&gt;1
    ),
    """",
    IFERROR(TEXTJOIN(CHAR(10),TRUE,FILTER('SUMMARY DATA'!H:H,'SUMMARY DATA'!D:D=$C2212)),"""")
  )
)"),"")</f>
        <v/>
      </c>
      <c r="I2212" s="6" t="str">
        <f>IFERROR(__xludf.DUMMYFUNCTION("IF(H2212="""","""",
SUM(ARRAYFORMULA(VALUE(SPLIT(H2212,CHAR(10)))))
)"),"")</f>
        <v/>
      </c>
      <c r="J2212" s="2" t="str">
        <f>IFERROR(__xludf.DUMMYFUNCTION("IFERROR(
  TEXTJOIN(CHAR(10),TRUE,FILTER('SUMMARY DATA'!I:I,'SUMMARY DATA'!A:A=$A2212,'SUMMARY DATA'!C:C=$B2212)),
  IF(
    OR(
      ISNUMBER(SEARCH(""CDM CASH DEPOSIT"",$C2212)),
      ISNUMBER(SEARCH(""CASH DEPOSIT"",$C2212)),
      COUNTIF('SUMMARY D"&amp;"ATA'!D:D,$C2212)&lt;&gt;1
    ),
    """",
    IFERROR(TEXTJOIN(CHAR(10),TRUE,FILTER('SUMMARY DATA'!I:I,'SUMMARY DATA'!D:D=$C2212)),"""")
  )
)"),"")</f>
        <v/>
      </c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</row>
    <row r="2213" ht="15.75" customHeight="1" spans="1:27">
      <c r="A2213" s="2"/>
      <c r="B2213" s="2"/>
      <c r="C2213" s="2"/>
      <c r="D2213" s="6"/>
      <c r="E2213" s="4" t="str">
        <f>IFERROR(__xludf.DUMMYFUNCTION("IFERROR(
  TEXTJOIN(CHAR(10),TRUE,FILTER('SUMMARY DATA'!E:E,'SUMMARY DATA'!A:A=$A2213,'SUMMARY DATA'!C:C=$B2213)),
  IF(
    OR(
      ISNUMBER(SEARCH(""CDM CASH DEPOSIT"",$C2213)),
      ISNUMBER(SEARCH(""CASH DEPOSIT"",$C2213)),
      COUNTIF('SUMMARY D"&amp;"ATA'!D:D,$C2213)&lt;&gt;1
    ),
    """",
    IFERROR(TEXTJOIN(CHAR(10),TRUE,FILTER('SUMMARY DATA'!E:E,'SUMMARY DATA'!D:D=$C2213)),"""")
  )
)"),"")</f>
        <v/>
      </c>
      <c r="F2213" s="2" t="str">
        <f>IFERROR(__xludf.DUMMYFUNCTION("IFERROR(
  TEXTJOIN(CHAR(10),TRUE,FILTER('SUMMARY DATA'!F:F,'SUMMARY DATA'!A:A=$A2213,'SUMMARY DATA'!C:C=$B2213)),
  IF(
    OR(
      ISNUMBER(SEARCH(""CDM CASH DEPOSIT"",$C2213)),
      ISNUMBER(SEARCH(""CASH DEPOSIT"",$C2213)),
      COUNTIF('SUMMARY D"&amp;"ATA'!D:D,$C2213)&lt;&gt;1
    ),
    """",
    IFERROR(TEXTJOIN(CHAR(10),TRUE,FILTER('SUMMARY DATA'!F:F,'SUMMARY DATA'!D:D=$C2213)),"""")
  )
)"),"")</f>
        <v/>
      </c>
      <c r="G2213" s="2" t="str">
        <f>IFERROR(__xludf.DUMMYFUNCTION("IFERROR(
  TEXTJOIN(CHAR(10),TRUE,FILTER('SUMMARY DATA'!G:G,'SUMMARY DATA'!A:A=$A2213,'SUMMARY DATA'!C:C=$B2213)),
  IF(
    OR(
      ISNUMBER(SEARCH(""CDM CASH DEPOSIT"",$C2213)),
      ISNUMBER(SEARCH(""CASH DEPOSIT"",$C2213)),
      COUNTIF('SUMMARY D"&amp;"ATA'!D:D,$C2213)&lt;&gt;1
    ),
    """",
    IFERROR(TEXTJOIN(CHAR(10),TRUE,FILTER('SUMMARY DATA'!G:G,'SUMMARY DATA'!D:D=$C2213)),"""")
  )
)"),"")</f>
        <v/>
      </c>
      <c r="H2213" s="6" t="str">
        <f>IFERROR(__xludf.DUMMYFUNCTION("IFERROR(
  TEXTJOIN(CHAR(10),TRUE,FILTER('SUMMARY DATA'!H:H,'SUMMARY DATA'!A:A=$A2213,'SUMMARY DATA'!C:C=$B2213)),
  IF(
    OR(
      ISNUMBER(SEARCH(""CDM CASH DEPOSIT"",$C2213)),
      ISNUMBER(SEARCH(""CASH DEPOSIT"",$C2213)),
      COUNTIF('SUMMARY D"&amp;"ATA'!D:D,$C2213)&lt;&gt;1
    ),
    """",
    IFERROR(TEXTJOIN(CHAR(10),TRUE,FILTER('SUMMARY DATA'!H:H,'SUMMARY DATA'!D:D=$C2213)),"""")
  )
)"),"")</f>
        <v/>
      </c>
      <c r="I2213" s="6" t="str">
        <f>IFERROR(__xludf.DUMMYFUNCTION("IF(H2213="""","""",
SUM(ARRAYFORMULA(VALUE(SPLIT(H2213,CHAR(10)))))
)"),"")</f>
        <v/>
      </c>
      <c r="J2213" s="2" t="str">
        <f>IFERROR(__xludf.DUMMYFUNCTION("IFERROR(
  TEXTJOIN(CHAR(10),TRUE,FILTER('SUMMARY DATA'!I:I,'SUMMARY DATA'!A:A=$A2213,'SUMMARY DATA'!C:C=$B2213)),
  IF(
    OR(
      ISNUMBER(SEARCH(""CDM CASH DEPOSIT"",$C2213)),
      ISNUMBER(SEARCH(""CASH DEPOSIT"",$C2213)),
      COUNTIF('SUMMARY D"&amp;"ATA'!D:D,$C2213)&lt;&gt;1
    ),
    """",
    IFERROR(TEXTJOIN(CHAR(10),TRUE,FILTER('SUMMARY DATA'!I:I,'SUMMARY DATA'!D:D=$C2213)),"""")
  )
)"),"")</f>
        <v/>
      </c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</row>
    <row r="2214" ht="15.75" customHeight="1" spans="1:27">
      <c r="A2214" s="2"/>
      <c r="B2214" s="2"/>
      <c r="C2214" s="2"/>
      <c r="D2214" s="6"/>
      <c r="E2214" s="4" t="str">
        <f>IFERROR(__xludf.DUMMYFUNCTION("IFERROR(
  TEXTJOIN(CHAR(10),TRUE,FILTER('SUMMARY DATA'!E:E,'SUMMARY DATA'!A:A=$A2214,'SUMMARY DATA'!C:C=$B2214)),
  IF(
    OR(
      ISNUMBER(SEARCH(""CDM CASH DEPOSIT"",$C2214)),
      ISNUMBER(SEARCH(""CASH DEPOSIT"",$C2214)),
      COUNTIF('SUMMARY D"&amp;"ATA'!D:D,$C2214)&lt;&gt;1
    ),
    """",
    IFERROR(TEXTJOIN(CHAR(10),TRUE,FILTER('SUMMARY DATA'!E:E,'SUMMARY DATA'!D:D=$C2214)),"""")
  )
)"),"")</f>
        <v/>
      </c>
      <c r="F2214" s="2" t="str">
        <f>IFERROR(__xludf.DUMMYFUNCTION("IFERROR(
  TEXTJOIN(CHAR(10),TRUE,FILTER('SUMMARY DATA'!F:F,'SUMMARY DATA'!A:A=$A2214,'SUMMARY DATA'!C:C=$B2214)),
  IF(
    OR(
      ISNUMBER(SEARCH(""CDM CASH DEPOSIT"",$C2214)),
      ISNUMBER(SEARCH(""CASH DEPOSIT"",$C2214)),
      COUNTIF('SUMMARY D"&amp;"ATA'!D:D,$C2214)&lt;&gt;1
    ),
    """",
    IFERROR(TEXTJOIN(CHAR(10),TRUE,FILTER('SUMMARY DATA'!F:F,'SUMMARY DATA'!D:D=$C2214)),"""")
  )
)"),"")</f>
        <v/>
      </c>
      <c r="G2214" s="2" t="str">
        <f>IFERROR(__xludf.DUMMYFUNCTION("IFERROR(
  TEXTJOIN(CHAR(10),TRUE,FILTER('SUMMARY DATA'!G:G,'SUMMARY DATA'!A:A=$A2214,'SUMMARY DATA'!C:C=$B2214)),
  IF(
    OR(
      ISNUMBER(SEARCH(""CDM CASH DEPOSIT"",$C2214)),
      ISNUMBER(SEARCH(""CASH DEPOSIT"",$C2214)),
      COUNTIF('SUMMARY D"&amp;"ATA'!D:D,$C2214)&lt;&gt;1
    ),
    """",
    IFERROR(TEXTJOIN(CHAR(10),TRUE,FILTER('SUMMARY DATA'!G:G,'SUMMARY DATA'!D:D=$C2214)),"""")
  )
)"),"")</f>
        <v/>
      </c>
      <c r="H2214" s="6" t="str">
        <f>IFERROR(__xludf.DUMMYFUNCTION("IFERROR(
  TEXTJOIN(CHAR(10),TRUE,FILTER('SUMMARY DATA'!H:H,'SUMMARY DATA'!A:A=$A2214,'SUMMARY DATA'!C:C=$B2214)),
  IF(
    OR(
      ISNUMBER(SEARCH(""CDM CASH DEPOSIT"",$C2214)),
      ISNUMBER(SEARCH(""CASH DEPOSIT"",$C2214)),
      COUNTIF('SUMMARY D"&amp;"ATA'!D:D,$C2214)&lt;&gt;1
    ),
    """",
    IFERROR(TEXTJOIN(CHAR(10),TRUE,FILTER('SUMMARY DATA'!H:H,'SUMMARY DATA'!D:D=$C2214)),"""")
  )
)"),"")</f>
        <v/>
      </c>
      <c r="I2214" s="6" t="str">
        <f>IFERROR(__xludf.DUMMYFUNCTION("IF(H2214="""","""",
SUM(ARRAYFORMULA(VALUE(SPLIT(H2214,CHAR(10)))))
)"),"")</f>
        <v/>
      </c>
      <c r="J2214" s="2" t="str">
        <f>IFERROR(__xludf.DUMMYFUNCTION("IFERROR(
  TEXTJOIN(CHAR(10),TRUE,FILTER('SUMMARY DATA'!I:I,'SUMMARY DATA'!A:A=$A2214,'SUMMARY DATA'!C:C=$B2214)),
  IF(
    OR(
      ISNUMBER(SEARCH(""CDM CASH DEPOSIT"",$C2214)),
      ISNUMBER(SEARCH(""CASH DEPOSIT"",$C2214)),
      COUNTIF('SUMMARY D"&amp;"ATA'!D:D,$C2214)&lt;&gt;1
    ),
    """",
    IFERROR(TEXTJOIN(CHAR(10),TRUE,FILTER('SUMMARY DATA'!I:I,'SUMMARY DATA'!D:D=$C2214)),"""")
  )
)"),"")</f>
        <v/>
      </c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</row>
    <row r="2215" ht="15.75" customHeight="1" spans="1:27">
      <c r="A2215" s="2"/>
      <c r="B2215" s="2"/>
      <c r="C2215" s="2"/>
      <c r="D2215" s="6"/>
      <c r="E2215" s="4" t="str">
        <f>IFERROR(__xludf.DUMMYFUNCTION("IFERROR(
  TEXTJOIN(CHAR(10),TRUE,FILTER('SUMMARY DATA'!E:E,'SUMMARY DATA'!A:A=$A2215,'SUMMARY DATA'!C:C=$B2215)),
  IF(
    OR(
      ISNUMBER(SEARCH(""CDM CASH DEPOSIT"",$C2215)),
      ISNUMBER(SEARCH(""CASH DEPOSIT"",$C2215)),
      COUNTIF('SUMMARY D"&amp;"ATA'!D:D,$C2215)&lt;&gt;1
    ),
    """",
    IFERROR(TEXTJOIN(CHAR(10),TRUE,FILTER('SUMMARY DATA'!E:E,'SUMMARY DATA'!D:D=$C2215)),"""")
  )
)"),"")</f>
        <v/>
      </c>
      <c r="F2215" s="2" t="str">
        <f>IFERROR(__xludf.DUMMYFUNCTION("IFERROR(
  TEXTJOIN(CHAR(10),TRUE,FILTER('SUMMARY DATA'!F:F,'SUMMARY DATA'!A:A=$A2215,'SUMMARY DATA'!C:C=$B2215)),
  IF(
    OR(
      ISNUMBER(SEARCH(""CDM CASH DEPOSIT"",$C2215)),
      ISNUMBER(SEARCH(""CASH DEPOSIT"",$C2215)),
      COUNTIF('SUMMARY D"&amp;"ATA'!D:D,$C2215)&lt;&gt;1
    ),
    """",
    IFERROR(TEXTJOIN(CHAR(10),TRUE,FILTER('SUMMARY DATA'!F:F,'SUMMARY DATA'!D:D=$C2215)),"""")
  )
)"),"")</f>
        <v/>
      </c>
      <c r="G2215" s="2" t="str">
        <f>IFERROR(__xludf.DUMMYFUNCTION("IFERROR(
  TEXTJOIN(CHAR(10),TRUE,FILTER('SUMMARY DATA'!G:G,'SUMMARY DATA'!A:A=$A2215,'SUMMARY DATA'!C:C=$B2215)),
  IF(
    OR(
      ISNUMBER(SEARCH(""CDM CASH DEPOSIT"",$C2215)),
      ISNUMBER(SEARCH(""CASH DEPOSIT"",$C2215)),
      COUNTIF('SUMMARY D"&amp;"ATA'!D:D,$C2215)&lt;&gt;1
    ),
    """",
    IFERROR(TEXTJOIN(CHAR(10),TRUE,FILTER('SUMMARY DATA'!G:G,'SUMMARY DATA'!D:D=$C2215)),"""")
  )
)"),"")</f>
        <v/>
      </c>
      <c r="H2215" s="6" t="str">
        <f>IFERROR(__xludf.DUMMYFUNCTION("IFERROR(
  TEXTJOIN(CHAR(10),TRUE,FILTER('SUMMARY DATA'!H:H,'SUMMARY DATA'!A:A=$A2215,'SUMMARY DATA'!C:C=$B2215)),
  IF(
    OR(
      ISNUMBER(SEARCH(""CDM CASH DEPOSIT"",$C2215)),
      ISNUMBER(SEARCH(""CASH DEPOSIT"",$C2215)),
      COUNTIF('SUMMARY D"&amp;"ATA'!D:D,$C2215)&lt;&gt;1
    ),
    """",
    IFERROR(TEXTJOIN(CHAR(10),TRUE,FILTER('SUMMARY DATA'!H:H,'SUMMARY DATA'!D:D=$C2215)),"""")
  )
)"),"")</f>
        <v/>
      </c>
      <c r="I2215" s="6" t="str">
        <f>IFERROR(__xludf.DUMMYFUNCTION("IF(H2215="""","""",
SUM(ARRAYFORMULA(VALUE(SPLIT(H2215,CHAR(10)))))
)"),"")</f>
        <v/>
      </c>
      <c r="J2215" s="2" t="str">
        <f>IFERROR(__xludf.DUMMYFUNCTION("IFERROR(
  TEXTJOIN(CHAR(10),TRUE,FILTER('SUMMARY DATA'!I:I,'SUMMARY DATA'!A:A=$A2215,'SUMMARY DATA'!C:C=$B2215)),
  IF(
    OR(
      ISNUMBER(SEARCH(""CDM CASH DEPOSIT"",$C2215)),
      ISNUMBER(SEARCH(""CASH DEPOSIT"",$C2215)),
      COUNTIF('SUMMARY D"&amp;"ATA'!D:D,$C2215)&lt;&gt;1
    ),
    """",
    IFERROR(TEXTJOIN(CHAR(10),TRUE,FILTER('SUMMARY DATA'!I:I,'SUMMARY DATA'!D:D=$C2215)),"""")
  )
)"),"")</f>
        <v/>
      </c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</row>
    <row r="2216" ht="15.75" customHeight="1" spans="1:27">
      <c r="A2216" s="2"/>
      <c r="B2216" s="2"/>
      <c r="C2216" s="2"/>
      <c r="D2216" s="6"/>
      <c r="E2216" s="4" t="str">
        <f>IFERROR(__xludf.DUMMYFUNCTION("IFERROR(
  TEXTJOIN(CHAR(10),TRUE,FILTER('SUMMARY DATA'!E:E,'SUMMARY DATA'!A:A=$A2216,'SUMMARY DATA'!C:C=$B2216)),
  IF(
    OR(
      ISNUMBER(SEARCH(""CDM CASH DEPOSIT"",$C2216)),
      ISNUMBER(SEARCH(""CASH DEPOSIT"",$C2216)),
      COUNTIF('SUMMARY D"&amp;"ATA'!D:D,$C2216)&lt;&gt;1
    ),
    """",
    IFERROR(TEXTJOIN(CHAR(10),TRUE,FILTER('SUMMARY DATA'!E:E,'SUMMARY DATA'!D:D=$C2216)),"""")
  )
)"),"")</f>
        <v/>
      </c>
      <c r="F2216" s="2" t="str">
        <f>IFERROR(__xludf.DUMMYFUNCTION("IFERROR(
  TEXTJOIN(CHAR(10),TRUE,FILTER('SUMMARY DATA'!F:F,'SUMMARY DATA'!A:A=$A2216,'SUMMARY DATA'!C:C=$B2216)),
  IF(
    OR(
      ISNUMBER(SEARCH(""CDM CASH DEPOSIT"",$C2216)),
      ISNUMBER(SEARCH(""CASH DEPOSIT"",$C2216)),
      COUNTIF('SUMMARY D"&amp;"ATA'!D:D,$C2216)&lt;&gt;1
    ),
    """",
    IFERROR(TEXTJOIN(CHAR(10),TRUE,FILTER('SUMMARY DATA'!F:F,'SUMMARY DATA'!D:D=$C2216)),"""")
  )
)"),"")</f>
        <v/>
      </c>
      <c r="G2216" s="2" t="str">
        <f>IFERROR(__xludf.DUMMYFUNCTION("IFERROR(
  TEXTJOIN(CHAR(10),TRUE,FILTER('SUMMARY DATA'!G:G,'SUMMARY DATA'!A:A=$A2216,'SUMMARY DATA'!C:C=$B2216)),
  IF(
    OR(
      ISNUMBER(SEARCH(""CDM CASH DEPOSIT"",$C2216)),
      ISNUMBER(SEARCH(""CASH DEPOSIT"",$C2216)),
      COUNTIF('SUMMARY D"&amp;"ATA'!D:D,$C2216)&lt;&gt;1
    ),
    """",
    IFERROR(TEXTJOIN(CHAR(10),TRUE,FILTER('SUMMARY DATA'!G:G,'SUMMARY DATA'!D:D=$C2216)),"""")
  )
)"),"")</f>
        <v/>
      </c>
      <c r="H2216" s="6" t="str">
        <f>IFERROR(__xludf.DUMMYFUNCTION("IFERROR(
  TEXTJOIN(CHAR(10),TRUE,FILTER('SUMMARY DATA'!H:H,'SUMMARY DATA'!A:A=$A2216,'SUMMARY DATA'!C:C=$B2216)),
  IF(
    OR(
      ISNUMBER(SEARCH(""CDM CASH DEPOSIT"",$C2216)),
      ISNUMBER(SEARCH(""CASH DEPOSIT"",$C2216)),
      COUNTIF('SUMMARY D"&amp;"ATA'!D:D,$C2216)&lt;&gt;1
    ),
    """",
    IFERROR(TEXTJOIN(CHAR(10),TRUE,FILTER('SUMMARY DATA'!H:H,'SUMMARY DATA'!D:D=$C2216)),"""")
  )
)"),"")</f>
        <v/>
      </c>
      <c r="I2216" s="6" t="str">
        <f>IFERROR(__xludf.DUMMYFUNCTION("IF(H2216="""","""",
SUM(ARRAYFORMULA(VALUE(SPLIT(H2216,CHAR(10)))))
)"),"")</f>
        <v/>
      </c>
      <c r="J2216" s="2" t="str">
        <f>IFERROR(__xludf.DUMMYFUNCTION("IFERROR(
  TEXTJOIN(CHAR(10),TRUE,FILTER('SUMMARY DATA'!I:I,'SUMMARY DATA'!A:A=$A2216,'SUMMARY DATA'!C:C=$B2216)),
  IF(
    OR(
      ISNUMBER(SEARCH(""CDM CASH DEPOSIT"",$C2216)),
      ISNUMBER(SEARCH(""CASH DEPOSIT"",$C2216)),
      COUNTIF('SUMMARY D"&amp;"ATA'!D:D,$C2216)&lt;&gt;1
    ),
    """",
    IFERROR(TEXTJOIN(CHAR(10),TRUE,FILTER('SUMMARY DATA'!I:I,'SUMMARY DATA'!D:D=$C2216)),"""")
  )
)"),"")</f>
        <v/>
      </c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</row>
    <row r="2217" ht="15.75" customHeight="1" spans="1:27">
      <c r="A2217" s="2"/>
      <c r="B2217" s="2"/>
      <c r="C2217" s="2"/>
      <c r="D2217" s="6"/>
      <c r="E2217" s="4" t="str">
        <f>IFERROR(__xludf.DUMMYFUNCTION("IFERROR(
  TEXTJOIN(CHAR(10),TRUE,FILTER('SUMMARY DATA'!E:E,'SUMMARY DATA'!A:A=$A2217,'SUMMARY DATA'!C:C=$B2217)),
  IF(
    OR(
      ISNUMBER(SEARCH(""CDM CASH DEPOSIT"",$C2217)),
      ISNUMBER(SEARCH(""CASH DEPOSIT"",$C2217)),
      COUNTIF('SUMMARY D"&amp;"ATA'!D:D,$C2217)&lt;&gt;1
    ),
    """",
    IFERROR(TEXTJOIN(CHAR(10),TRUE,FILTER('SUMMARY DATA'!E:E,'SUMMARY DATA'!D:D=$C2217)),"""")
  )
)"),"")</f>
        <v/>
      </c>
      <c r="F2217" s="2" t="str">
        <f>IFERROR(__xludf.DUMMYFUNCTION("IFERROR(
  TEXTJOIN(CHAR(10),TRUE,FILTER('SUMMARY DATA'!F:F,'SUMMARY DATA'!A:A=$A2217,'SUMMARY DATA'!C:C=$B2217)),
  IF(
    OR(
      ISNUMBER(SEARCH(""CDM CASH DEPOSIT"",$C2217)),
      ISNUMBER(SEARCH(""CASH DEPOSIT"",$C2217)),
      COUNTIF('SUMMARY D"&amp;"ATA'!D:D,$C2217)&lt;&gt;1
    ),
    """",
    IFERROR(TEXTJOIN(CHAR(10),TRUE,FILTER('SUMMARY DATA'!F:F,'SUMMARY DATA'!D:D=$C2217)),"""")
  )
)"),"")</f>
        <v/>
      </c>
      <c r="G2217" s="2" t="str">
        <f>IFERROR(__xludf.DUMMYFUNCTION("IFERROR(
  TEXTJOIN(CHAR(10),TRUE,FILTER('SUMMARY DATA'!G:G,'SUMMARY DATA'!A:A=$A2217,'SUMMARY DATA'!C:C=$B2217)),
  IF(
    OR(
      ISNUMBER(SEARCH(""CDM CASH DEPOSIT"",$C2217)),
      ISNUMBER(SEARCH(""CASH DEPOSIT"",$C2217)),
      COUNTIF('SUMMARY D"&amp;"ATA'!D:D,$C2217)&lt;&gt;1
    ),
    """",
    IFERROR(TEXTJOIN(CHAR(10),TRUE,FILTER('SUMMARY DATA'!G:G,'SUMMARY DATA'!D:D=$C2217)),"""")
  )
)"),"")</f>
        <v/>
      </c>
      <c r="H2217" s="6" t="str">
        <f>IFERROR(__xludf.DUMMYFUNCTION("IFERROR(
  TEXTJOIN(CHAR(10),TRUE,FILTER('SUMMARY DATA'!H:H,'SUMMARY DATA'!A:A=$A2217,'SUMMARY DATA'!C:C=$B2217)),
  IF(
    OR(
      ISNUMBER(SEARCH(""CDM CASH DEPOSIT"",$C2217)),
      ISNUMBER(SEARCH(""CASH DEPOSIT"",$C2217)),
      COUNTIF('SUMMARY D"&amp;"ATA'!D:D,$C2217)&lt;&gt;1
    ),
    """",
    IFERROR(TEXTJOIN(CHAR(10),TRUE,FILTER('SUMMARY DATA'!H:H,'SUMMARY DATA'!D:D=$C2217)),"""")
  )
)"),"")</f>
        <v/>
      </c>
      <c r="I2217" s="6" t="str">
        <f>IFERROR(__xludf.DUMMYFUNCTION("IF(H2217="""","""",
SUM(ARRAYFORMULA(VALUE(SPLIT(H2217,CHAR(10)))))
)"),"")</f>
        <v/>
      </c>
      <c r="J2217" s="2" t="str">
        <f>IFERROR(__xludf.DUMMYFUNCTION("IFERROR(
  TEXTJOIN(CHAR(10),TRUE,FILTER('SUMMARY DATA'!I:I,'SUMMARY DATA'!A:A=$A2217,'SUMMARY DATA'!C:C=$B2217)),
  IF(
    OR(
      ISNUMBER(SEARCH(""CDM CASH DEPOSIT"",$C2217)),
      ISNUMBER(SEARCH(""CASH DEPOSIT"",$C2217)),
      COUNTIF('SUMMARY D"&amp;"ATA'!D:D,$C2217)&lt;&gt;1
    ),
    """",
    IFERROR(TEXTJOIN(CHAR(10),TRUE,FILTER('SUMMARY DATA'!I:I,'SUMMARY DATA'!D:D=$C2217)),"""")
  )
)"),"")</f>
        <v/>
      </c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</row>
    <row r="2218" ht="15.75" customHeight="1" spans="1:27">
      <c r="A2218" s="2"/>
      <c r="B2218" s="2"/>
      <c r="C2218" s="2"/>
      <c r="D2218" s="6"/>
      <c r="E2218" s="4" t="str">
        <f>IFERROR(__xludf.DUMMYFUNCTION("IFERROR(
  TEXTJOIN(CHAR(10),TRUE,FILTER('SUMMARY DATA'!E:E,'SUMMARY DATA'!A:A=$A2218,'SUMMARY DATA'!C:C=$B2218)),
  IF(
    OR(
      ISNUMBER(SEARCH(""CDM CASH DEPOSIT"",$C2218)),
      ISNUMBER(SEARCH(""CASH DEPOSIT"",$C2218)),
      COUNTIF('SUMMARY D"&amp;"ATA'!D:D,$C2218)&lt;&gt;1
    ),
    """",
    IFERROR(TEXTJOIN(CHAR(10),TRUE,FILTER('SUMMARY DATA'!E:E,'SUMMARY DATA'!D:D=$C2218)),"""")
  )
)"),"")</f>
        <v/>
      </c>
      <c r="F2218" s="2" t="str">
        <f>IFERROR(__xludf.DUMMYFUNCTION("IFERROR(
  TEXTJOIN(CHAR(10),TRUE,FILTER('SUMMARY DATA'!F:F,'SUMMARY DATA'!A:A=$A2218,'SUMMARY DATA'!C:C=$B2218)),
  IF(
    OR(
      ISNUMBER(SEARCH(""CDM CASH DEPOSIT"",$C2218)),
      ISNUMBER(SEARCH(""CASH DEPOSIT"",$C2218)),
      COUNTIF('SUMMARY D"&amp;"ATA'!D:D,$C2218)&lt;&gt;1
    ),
    """",
    IFERROR(TEXTJOIN(CHAR(10),TRUE,FILTER('SUMMARY DATA'!F:F,'SUMMARY DATA'!D:D=$C2218)),"""")
  )
)"),"")</f>
        <v/>
      </c>
      <c r="G2218" s="2" t="str">
        <f>IFERROR(__xludf.DUMMYFUNCTION("IFERROR(
  TEXTJOIN(CHAR(10),TRUE,FILTER('SUMMARY DATA'!G:G,'SUMMARY DATA'!A:A=$A2218,'SUMMARY DATA'!C:C=$B2218)),
  IF(
    OR(
      ISNUMBER(SEARCH(""CDM CASH DEPOSIT"",$C2218)),
      ISNUMBER(SEARCH(""CASH DEPOSIT"",$C2218)),
      COUNTIF('SUMMARY D"&amp;"ATA'!D:D,$C2218)&lt;&gt;1
    ),
    """",
    IFERROR(TEXTJOIN(CHAR(10),TRUE,FILTER('SUMMARY DATA'!G:G,'SUMMARY DATA'!D:D=$C2218)),"""")
  )
)"),"")</f>
        <v/>
      </c>
      <c r="H2218" s="6" t="str">
        <f>IFERROR(__xludf.DUMMYFUNCTION("IFERROR(
  TEXTJOIN(CHAR(10),TRUE,FILTER('SUMMARY DATA'!H:H,'SUMMARY DATA'!A:A=$A2218,'SUMMARY DATA'!C:C=$B2218)),
  IF(
    OR(
      ISNUMBER(SEARCH(""CDM CASH DEPOSIT"",$C2218)),
      ISNUMBER(SEARCH(""CASH DEPOSIT"",$C2218)),
      COUNTIF('SUMMARY D"&amp;"ATA'!D:D,$C2218)&lt;&gt;1
    ),
    """",
    IFERROR(TEXTJOIN(CHAR(10),TRUE,FILTER('SUMMARY DATA'!H:H,'SUMMARY DATA'!D:D=$C2218)),"""")
  )
)"),"")</f>
        <v/>
      </c>
      <c r="I2218" s="6" t="str">
        <f>IFERROR(__xludf.DUMMYFUNCTION("IF(H2218="""","""",
SUM(ARRAYFORMULA(VALUE(SPLIT(H2218,CHAR(10)))))
)"),"")</f>
        <v/>
      </c>
      <c r="J2218" s="2" t="str">
        <f>IFERROR(__xludf.DUMMYFUNCTION("IFERROR(
  TEXTJOIN(CHAR(10),TRUE,FILTER('SUMMARY DATA'!I:I,'SUMMARY DATA'!A:A=$A2218,'SUMMARY DATA'!C:C=$B2218)),
  IF(
    OR(
      ISNUMBER(SEARCH(""CDM CASH DEPOSIT"",$C2218)),
      ISNUMBER(SEARCH(""CASH DEPOSIT"",$C2218)),
      COUNTIF('SUMMARY D"&amp;"ATA'!D:D,$C2218)&lt;&gt;1
    ),
    """",
    IFERROR(TEXTJOIN(CHAR(10),TRUE,FILTER('SUMMARY DATA'!I:I,'SUMMARY DATA'!D:D=$C2218)),"""")
  )
)"),"")</f>
        <v/>
      </c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</row>
    <row r="2219" ht="15.75" customHeight="1" spans="1:27">
      <c r="A2219" s="2"/>
      <c r="B2219" s="2"/>
      <c r="C2219" s="2"/>
      <c r="D2219" s="6"/>
      <c r="E2219" s="4" t="str">
        <f>IFERROR(__xludf.DUMMYFUNCTION("IFERROR(
  TEXTJOIN(CHAR(10),TRUE,FILTER('SUMMARY DATA'!E:E,'SUMMARY DATA'!A:A=$A2219,'SUMMARY DATA'!C:C=$B2219)),
  IF(
    OR(
      ISNUMBER(SEARCH(""CDM CASH DEPOSIT"",$C2219)),
      ISNUMBER(SEARCH(""CASH DEPOSIT"",$C2219)),
      COUNTIF('SUMMARY D"&amp;"ATA'!D:D,$C2219)&lt;&gt;1
    ),
    """",
    IFERROR(TEXTJOIN(CHAR(10),TRUE,FILTER('SUMMARY DATA'!E:E,'SUMMARY DATA'!D:D=$C2219)),"""")
  )
)"),"")</f>
        <v/>
      </c>
      <c r="F2219" s="2" t="str">
        <f>IFERROR(__xludf.DUMMYFUNCTION("IFERROR(
  TEXTJOIN(CHAR(10),TRUE,FILTER('SUMMARY DATA'!F:F,'SUMMARY DATA'!A:A=$A2219,'SUMMARY DATA'!C:C=$B2219)),
  IF(
    OR(
      ISNUMBER(SEARCH(""CDM CASH DEPOSIT"",$C2219)),
      ISNUMBER(SEARCH(""CASH DEPOSIT"",$C2219)),
      COUNTIF('SUMMARY D"&amp;"ATA'!D:D,$C2219)&lt;&gt;1
    ),
    """",
    IFERROR(TEXTJOIN(CHAR(10),TRUE,FILTER('SUMMARY DATA'!F:F,'SUMMARY DATA'!D:D=$C2219)),"""")
  )
)"),"")</f>
        <v/>
      </c>
      <c r="G2219" s="2" t="str">
        <f>IFERROR(__xludf.DUMMYFUNCTION("IFERROR(
  TEXTJOIN(CHAR(10),TRUE,FILTER('SUMMARY DATA'!G:G,'SUMMARY DATA'!A:A=$A2219,'SUMMARY DATA'!C:C=$B2219)),
  IF(
    OR(
      ISNUMBER(SEARCH(""CDM CASH DEPOSIT"",$C2219)),
      ISNUMBER(SEARCH(""CASH DEPOSIT"",$C2219)),
      COUNTIF('SUMMARY D"&amp;"ATA'!D:D,$C2219)&lt;&gt;1
    ),
    """",
    IFERROR(TEXTJOIN(CHAR(10),TRUE,FILTER('SUMMARY DATA'!G:G,'SUMMARY DATA'!D:D=$C2219)),"""")
  )
)"),"")</f>
        <v/>
      </c>
      <c r="H2219" s="6" t="str">
        <f>IFERROR(__xludf.DUMMYFUNCTION("IFERROR(
  TEXTJOIN(CHAR(10),TRUE,FILTER('SUMMARY DATA'!H:H,'SUMMARY DATA'!A:A=$A2219,'SUMMARY DATA'!C:C=$B2219)),
  IF(
    OR(
      ISNUMBER(SEARCH(""CDM CASH DEPOSIT"",$C2219)),
      ISNUMBER(SEARCH(""CASH DEPOSIT"",$C2219)),
      COUNTIF('SUMMARY D"&amp;"ATA'!D:D,$C2219)&lt;&gt;1
    ),
    """",
    IFERROR(TEXTJOIN(CHAR(10),TRUE,FILTER('SUMMARY DATA'!H:H,'SUMMARY DATA'!D:D=$C2219)),"""")
  )
)"),"")</f>
        <v/>
      </c>
      <c r="I2219" s="6" t="str">
        <f>IFERROR(__xludf.DUMMYFUNCTION("IF(H2219="""","""",
SUM(ARRAYFORMULA(VALUE(SPLIT(H2219,CHAR(10)))))
)"),"")</f>
        <v/>
      </c>
      <c r="J2219" s="2" t="str">
        <f>IFERROR(__xludf.DUMMYFUNCTION("IFERROR(
  TEXTJOIN(CHAR(10),TRUE,FILTER('SUMMARY DATA'!I:I,'SUMMARY DATA'!A:A=$A2219,'SUMMARY DATA'!C:C=$B2219)),
  IF(
    OR(
      ISNUMBER(SEARCH(""CDM CASH DEPOSIT"",$C2219)),
      ISNUMBER(SEARCH(""CASH DEPOSIT"",$C2219)),
      COUNTIF('SUMMARY D"&amp;"ATA'!D:D,$C2219)&lt;&gt;1
    ),
    """",
    IFERROR(TEXTJOIN(CHAR(10),TRUE,FILTER('SUMMARY DATA'!I:I,'SUMMARY DATA'!D:D=$C2219)),"""")
  )
)"),"")</f>
        <v/>
      </c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</row>
    <row r="2220" ht="15.75" customHeight="1" spans="1:27">
      <c r="A2220" s="2"/>
      <c r="B2220" s="2"/>
      <c r="C2220" s="2"/>
      <c r="D2220" s="6"/>
      <c r="E2220" s="4" t="str">
        <f>IFERROR(__xludf.DUMMYFUNCTION("IFERROR(
  TEXTJOIN(CHAR(10),TRUE,FILTER('SUMMARY DATA'!E:E,'SUMMARY DATA'!A:A=$A2220,'SUMMARY DATA'!C:C=$B2220)),
  IF(
    OR(
      ISNUMBER(SEARCH(""CDM CASH DEPOSIT"",$C2220)),
      ISNUMBER(SEARCH(""CASH DEPOSIT"",$C2220)),
      COUNTIF('SUMMARY D"&amp;"ATA'!D:D,$C2220)&lt;&gt;1
    ),
    """",
    IFERROR(TEXTJOIN(CHAR(10),TRUE,FILTER('SUMMARY DATA'!E:E,'SUMMARY DATA'!D:D=$C2220)),"""")
  )
)"),"")</f>
        <v/>
      </c>
      <c r="F2220" s="2" t="str">
        <f>IFERROR(__xludf.DUMMYFUNCTION("IFERROR(
  TEXTJOIN(CHAR(10),TRUE,FILTER('SUMMARY DATA'!F:F,'SUMMARY DATA'!A:A=$A2220,'SUMMARY DATA'!C:C=$B2220)),
  IF(
    OR(
      ISNUMBER(SEARCH(""CDM CASH DEPOSIT"",$C2220)),
      ISNUMBER(SEARCH(""CASH DEPOSIT"",$C2220)),
      COUNTIF('SUMMARY D"&amp;"ATA'!D:D,$C2220)&lt;&gt;1
    ),
    """",
    IFERROR(TEXTJOIN(CHAR(10),TRUE,FILTER('SUMMARY DATA'!F:F,'SUMMARY DATA'!D:D=$C2220)),"""")
  )
)"),"")</f>
        <v/>
      </c>
      <c r="G2220" s="2" t="str">
        <f>IFERROR(__xludf.DUMMYFUNCTION("IFERROR(
  TEXTJOIN(CHAR(10),TRUE,FILTER('SUMMARY DATA'!G:G,'SUMMARY DATA'!A:A=$A2220,'SUMMARY DATA'!C:C=$B2220)),
  IF(
    OR(
      ISNUMBER(SEARCH(""CDM CASH DEPOSIT"",$C2220)),
      ISNUMBER(SEARCH(""CASH DEPOSIT"",$C2220)),
      COUNTIF('SUMMARY D"&amp;"ATA'!D:D,$C2220)&lt;&gt;1
    ),
    """",
    IFERROR(TEXTJOIN(CHAR(10),TRUE,FILTER('SUMMARY DATA'!G:G,'SUMMARY DATA'!D:D=$C2220)),"""")
  )
)"),"")</f>
        <v/>
      </c>
      <c r="H2220" s="6" t="str">
        <f>IFERROR(__xludf.DUMMYFUNCTION("IFERROR(
  TEXTJOIN(CHAR(10),TRUE,FILTER('SUMMARY DATA'!H:H,'SUMMARY DATA'!A:A=$A2220,'SUMMARY DATA'!C:C=$B2220)),
  IF(
    OR(
      ISNUMBER(SEARCH(""CDM CASH DEPOSIT"",$C2220)),
      ISNUMBER(SEARCH(""CASH DEPOSIT"",$C2220)),
      COUNTIF('SUMMARY D"&amp;"ATA'!D:D,$C2220)&lt;&gt;1
    ),
    """",
    IFERROR(TEXTJOIN(CHAR(10),TRUE,FILTER('SUMMARY DATA'!H:H,'SUMMARY DATA'!D:D=$C2220)),"""")
  )
)"),"")</f>
        <v/>
      </c>
      <c r="I2220" s="6" t="str">
        <f>IFERROR(__xludf.DUMMYFUNCTION("IF(H2220="""","""",
SUM(ARRAYFORMULA(VALUE(SPLIT(H2220,CHAR(10)))))
)"),"")</f>
        <v/>
      </c>
      <c r="J2220" s="2" t="str">
        <f>IFERROR(__xludf.DUMMYFUNCTION("IFERROR(
  TEXTJOIN(CHAR(10),TRUE,FILTER('SUMMARY DATA'!I:I,'SUMMARY DATA'!A:A=$A2220,'SUMMARY DATA'!C:C=$B2220)),
  IF(
    OR(
      ISNUMBER(SEARCH(""CDM CASH DEPOSIT"",$C2220)),
      ISNUMBER(SEARCH(""CASH DEPOSIT"",$C2220)),
      COUNTIF('SUMMARY D"&amp;"ATA'!D:D,$C2220)&lt;&gt;1
    ),
    """",
    IFERROR(TEXTJOIN(CHAR(10),TRUE,FILTER('SUMMARY DATA'!I:I,'SUMMARY DATA'!D:D=$C2220)),"""")
  )
)"),"")</f>
        <v/>
      </c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</row>
    <row r="2221" ht="15.75" customHeight="1" spans="1:27">
      <c r="A2221" s="2"/>
      <c r="B2221" s="2"/>
      <c r="C2221" s="2"/>
      <c r="D2221" s="6"/>
      <c r="E2221" s="4" t="str">
        <f>IFERROR(__xludf.DUMMYFUNCTION("IFERROR(
  TEXTJOIN(CHAR(10),TRUE,FILTER('SUMMARY DATA'!E:E,'SUMMARY DATA'!A:A=$A2221,'SUMMARY DATA'!C:C=$B2221)),
  IF(
    OR(
      ISNUMBER(SEARCH(""CDM CASH DEPOSIT"",$C2221)),
      ISNUMBER(SEARCH(""CASH DEPOSIT"",$C2221)),
      COUNTIF('SUMMARY D"&amp;"ATA'!D:D,$C2221)&lt;&gt;1
    ),
    """",
    IFERROR(TEXTJOIN(CHAR(10),TRUE,FILTER('SUMMARY DATA'!E:E,'SUMMARY DATA'!D:D=$C2221)),"""")
  )
)"),"")</f>
        <v/>
      </c>
      <c r="F2221" s="2" t="str">
        <f>IFERROR(__xludf.DUMMYFUNCTION("IFERROR(
  TEXTJOIN(CHAR(10),TRUE,FILTER('SUMMARY DATA'!F:F,'SUMMARY DATA'!A:A=$A2221,'SUMMARY DATA'!C:C=$B2221)),
  IF(
    OR(
      ISNUMBER(SEARCH(""CDM CASH DEPOSIT"",$C2221)),
      ISNUMBER(SEARCH(""CASH DEPOSIT"",$C2221)),
      COUNTIF('SUMMARY D"&amp;"ATA'!D:D,$C2221)&lt;&gt;1
    ),
    """",
    IFERROR(TEXTJOIN(CHAR(10),TRUE,FILTER('SUMMARY DATA'!F:F,'SUMMARY DATA'!D:D=$C2221)),"""")
  )
)"),"")</f>
        <v/>
      </c>
      <c r="G2221" s="2" t="str">
        <f>IFERROR(__xludf.DUMMYFUNCTION("IFERROR(
  TEXTJOIN(CHAR(10),TRUE,FILTER('SUMMARY DATA'!G:G,'SUMMARY DATA'!A:A=$A2221,'SUMMARY DATA'!C:C=$B2221)),
  IF(
    OR(
      ISNUMBER(SEARCH(""CDM CASH DEPOSIT"",$C2221)),
      ISNUMBER(SEARCH(""CASH DEPOSIT"",$C2221)),
      COUNTIF('SUMMARY D"&amp;"ATA'!D:D,$C2221)&lt;&gt;1
    ),
    """",
    IFERROR(TEXTJOIN(CHAR(10),TRUE,FILTER('SUMMARY DATA'!G:G,'SUMMARY DATA'!D:D=$C2221)),"""")
  )
)"),"")</f>
        <v/>
      </c>
      <c r="H2221" s="6" t="str">
        <f>IFERROR(__xludf.DUMMYFUNCTION("IFERROR(
  TEXTJOIN(CHAR(10),TRUE,FILTER('SUMMARY DATA'!H:H,'SUMMARY DATA'!A:A=$A2221,'SUMMARY DATA'!C:C=$B2221)),
  IF(
    OR(
      ISNUMBER(SEARCH(""CDM CASH DEPOSIT"",$C2221)),
      ISNUMBER(SEARCH(""CASH DEPOSIT"",$C2221)),
      COUNTIF('SUMMARY D"&amp;"ATA'!D:D,$C2221)&lt;&gt;1
    ),
    """",
    IFERROR(TEXTJOIN(CHAR(10),TRUE,FILTER('SUMMARY DATA'!H:H,'SUMMARY DATA'!D:D=$C2221)),"""")
  )
)"),"")</f>
        <v/>
      </c>
      <c r="I2221" s="6" t="str">
        <f>IFERROR(__xludf.DUMMYFUNCTION("IF(H2221="""","""",
SUM(ARRAYFORMULA(VALUE(SPLIT(H2221,CHAR(10)))))
)"),"")</f>
        <v/>
      </c>
      <c r="J2221" s="2" t="str">
        <f>IFERROR(__xludf.DUMMYFUNCTION("IFERROR(
  TEXTJOIN(CHAR(10),TRUE,FILTER('SUMMARY DATA'!I:I,'SUMMARY DATA'!A:A=$A2221,'SUMMARY DATA'!C:C=$B2221)),
  IF(
    OR(
      ISNUMBER(SEARCH(""CDM CASH DEPOSIT"",$C2221)),
      ISNUMBER(SEARCH(""CASH DEPOSIT"",$C2221)),
      COUNTIF('SUMMARY D"&amp;"ATA'!D:D,$C2221)&lt;&gt;1
    ),
    """",
    IFERROR(TEXTJOIN(CHAR(10),TRUE,FILTER('SUMMARY DATA'!I:I,'SUMMARY DATA'!D:D=$C2221)),"""")
  )
)"),"")</f>
        <v/>
      </c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</row>
    <row r="2222" ht="15.75" customHeight="1" spans="1:27">
      <c r="A2222" s="2"/>
      <c r="B2222" s="2"/>
      <c r="C2222" s="2"/>
      <c r="D2222" s="6"/>
      <c r="E2222" s="4" t="str">
        <f>IFERROR(__xludf.DUMMYFUNCTION("IFERROR(
  TEXTJOIN(CHAR(10),TRUE,FILTER('SUMMARY DATA'!E:E,'SUMMARY DATA'!A:A=$A2222,'SUMMARY DATA'!C:C=$B2222)),
  IF(
    OR(
      ISNUMBER(SEARCH(""CDM CASH DEPOSIT"",$C2222)),
      ISNUMBER(SEARCH(""CASH DEPOSIT"",$C2222)),
      COUNTIF('SUMMARY D"&amp;"ATA'!D:D,$C2222)&lt;&gt;1
    ),
    """",
    IFERROR(TEXTJOIN(CHAR(10),TRUE,FILTER('SUMMARY DATA'!E:E,'SUMMARY DATA'!D:D=$C2222)),"""")
  )
)"),"")</f>
        <v/>
      </c>
      <c r="F2222" s="2" t="str">
        <f>IFERROR(__xludf.DUMMYFUNCTION("IFERROR(
  TEXTJOIN(CHAR(10),TRUE,FILTER('SUMMARY DATA'!F:F,'SUMMARY DATA'!A:A=$A2222,'SUMMARY DATA'!C:C=$B2222)),
  IF(
    OR(
      ISNUMBER(SEARCH(""CDM CASH DEPOSIT"",$C2222)),
      ISNUMBER(SEARCH(""CASH DEPOSIT"",$C2222)),
      COUNTIF('SUMMARY D"&amp;"ATA'!D:D,$C2222)&lt;&gt;1
    ),
    """",
    IFERROR(TEXTJOIN(CHAR(10),TRUE,FILTER('SUMMARY DATA'!F:F,'SUMMARY DATA'!D:D=$C2222)),"""")
  )
)"),"")</f>
        <v/>
      </c>
      <c r="G2222" s="2" t="str">
        <f>IFERROR(__xludf.DUMMYFUNCTION("IFERROR(
  TEXTJOIN(CHAR(10),TRUE,FILTER('SUMMARY DATA'!G:G,'SUMMARY DATA'!A:A=$A2222,'SUMMARY DATA'!C:C=$B2222)),
  IF(
    OR(
      ISNUMBER(SEARCH(""CDM CASH DEPOSIT"",$C2222)),
      ISNUMBER(SEARCH(""CASH DEPOSIT"",$C2222)),
      COUNTIF('SUMMARY D"&amp;"ATA'!D:D,$C2222)&lt;&gt;1
    ),
    """",
    IFERROR(TEXTJOIN(CHAR(10),TRUE,FILTER('SUMMARY DATA'!G:G,'SUMMARY DATA'!D:D=$C2222)),"""")
  )
)"),"")</f>
        <v/>
      </c>
      <c r="H2222" s="6" t="str">
        <f>IFERROR(__xludf.DUMMYFUNCTION("IFERROR(
  TEXTJOIN(CHAR(10),TRUE,FILTER('SUMMARY DATA'!H:H,'SUMMARY DATA'!A:A=$A2222,'SUMMARY DATA'!C:C=$B2222)),
  IF(
    OR(
      ISNUMBER(SEARCH(""CDM CASH DEPOSIT"",$C2222)),
      ISNUMBER(SEARCH(""CASH DEPOSIT"",$C2222)),
      COUNTIF('SUMMARY D"&amp;"ATA'!D:D,$C2222)&lt;&gt;1
    ),
    """",
    IFERROR(TEXTJOIN(CHAR(10),TRUE,FILTER('SUMMARY DATA'!H:H,'SUMMARY DATA'!D:D=$C2222)),"""")
  )
)"),"")</f>
        <v/>
      </c>
      <c r="I2222" s="6" t="str">
        <f>IFERROR(__xludf.DUMMYFUNCTION("IF(H2222="""","""",
SUM(ARRAYFORMULA(VALUE(SPLIT(H2222,CHAR(10)))))
)"),"")</f>
        <v/>
      </c>
      <c r="J2222" s="2" t="str">
        <f>IFERROR(__xludf.DUMMYFUNCTION("IFERROR(
  TEXTJOIN(CHAR(10),TRUE,FILTER('SUMMARY DATA'!I:I,'SUMMARY DATA'!A:A=$A2222,'SUMMARY DATA'!C:C=$B2222)),
  IF(
    OR(
      ISNUMBER(SEARCH(""CDM CASH DEPOSIT"",$C2222)),
      ISNUMBER(SEARCH(""CASH DEPOSIT"",$C2222)),
      COUNTIF('SUMMARY D"&amp;"ATA'!D:D,$C2222)&lt;&gt;1
    ),
    """",
    IFERROR(TEXTJOIN(CHAR(10),TRUE,FILTER('SUMMARY DATA'!I:I,'SUMMARY DATA'!D:D=$C2222)),"""")
  )
)"),"")</f>
        <v/>
      </c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</row>
    <row r="2223" ht="15.75" customHeight="1" spans="1:27">
      <c r="A2223" s="2"/>
      <c r="B2223" s="2"/>
      <c r="C2223" s="2"/>
      <c r="D2223" s="6"/>
      <c r="E2223" s="4" t="str">
        <f>IFERROR(__xludf.DUMMYFUNCTION("IFERROR(
  TEXTJOIN(CHAR(10),TRUE,FILTER('SUMMARY DATA'!E:E,'SUMMARY DATA'!A:A=$A2223,'SUMMARY DATA'!C:C=$B2223)),
  IF(
    OR(
      ISNUMBER(SEARCH(""CDM CASH DEPOSIT"",$C2223)),
      ISNUMBER(SEARCH(""CASH DEPOSIT"",$C2223)),
      COUNTIF('SUMMARY D"&amp;"ATA'!D:D,$C2223)&lt;&gt;1
    ),
    """",
    IFERROR(TEXTJOIN(CHAR(10),TRUE,FILTER('SUMMARY DATA'!E:E,'SUMMARY DATA'!D:D=$C2223)),"""")
  )
)"),"")</f>
        <v/>
      </c>
      <c r="F2223" s="2" t="str">
        <f>IFERROR(__xludf.DUMMYFUNCTION("IFERROR(
  TEXTJOIN(CHAR(10),TRUE,FILTER('SUMMARY DATA'!F:F,'SUMMARY DATA'!A:A=$A2223,'SUMMARY DATA'!C:C=$B2223)),
  IF(
    OR(
      ISNUMBER(SEARCH(""CDM CASH DEPOSIT"",$C2223)),
      ISNUMBER(SEARCH(""CASH DEPOSIT"",$C2223)),
      COUNTIF('SUMMARY D"&amp;"ATA'!D:D,$C2223)&lt;&gt;1
    ),
    """",
    IFERROR(TEXTJOIN(CHAR(10),TRUE,FILTER('SUMMARY DATA'!F:F,'SUMMARY DATA'!D:D=$C2223)),"""")
  )
)"),"")</f>
        <v/>
      </c>
      <c r="G2223" s="2" t="str">
        <f>IFERROR(__xludf.DUMMYFUNCTION("IFERROR(
  TEXTJOIN(CHAR(10),TRUE,FILTER('SUMMARY DATA'!G:G,'SUMMARY DATA'!A:A=$A2223,'SUMMARY DATA'!C:C=$B2223)),
  IF(
    OR(
      ISNUMBER(SEARCH(""CDM CASH DEPOSIT"",$C2223)),
      ISNUMBER(SEARCH(""CASH DEPOSIT"",$C2223)),
      COUNTIF('SUMMARY D"&amp;"ATA'!D:D,$C2223)&lt;&gt;1
    ),
    """",
    IFERROR(TEXTJOIN(CHAR(10),TRUE,FILTER('SUMMARY DATA'!G:G,'SUMMARY DATA'!D:D=$C2223)),"""")
  )
)"),"")</f>
        <v/>
      </c>
      <c r="H2223" s="6" t="str">
        <f>IFERROR(__xludf.DUMMYFUNCTION("IFERROR(
  TEXTJOIN(CHAR(10),TRUE,FILTER('SUMMARY DATA'!H:H,'SUMMARY DATA'!A:A=$A2223,'SUMMARY DATA'!C:C=$B2223)),
  IF(
    OR(
      ISNUMBER(SEARCH(""CDM CASH DEPOSIT"",$C2223)),
      ISNUMBER(SEARCH(""CASH DEPOSIT"",$C2223)),
      COUNTIF('SUMMARY D"&amp;"ATA'!D:D,$C2223)&lt;&gt;1
    ),
    """",
    IFERROR(TEXTJOIN(CHAR(10),TRUE,FILTER('SUMMARY DATA'!H:H,'SUMMARY DATA'!D:D=$C2223)),"""")
  )
)"),"")</f>
        <v/>
      </c>
      <c r="I2223" s="6" t="str">
        <f>IFERROR(__xludf.DUMMYFUNCTION("IF(H2223="""","""",
SUM(ARRAYFORMULA(VALUE(SPLIT(H2223,CHAR(10)))))
)"),"")</f>
        <v/>
      </c>
      <c r="J2223" s="2" t="str">
        <f>IFERROR(__xludf.DUMMYFUNCTION("IFERROR(
  TEXTJOIN(CHAR(10),TRUE,FILTER('SUMMARY DATA'!I:I,'SUMMARY DATA'!A:A=$A2223,'SUMMARY DATA'!C:C=$B2223)),
  IF(
    OR(
      ISNUMBER(SEARCH(""CDM CASH DEPOSIT"",$C2223)),
      ISNUMBER(SEARCH(""CASH DEPOSIT"",$C2223)),
      COUNTIF('SUMMARY D"&amp;"ATA'!D:D,$C2223)&lt;&gt;1
    ),
    """",
    IFERROR(TEXTJOIN(CHAR(10),TRUE,FILTER('SUMMARY DATA'!I:I,'SUMMARY DATA'!D:D=$C2223)),"""")
  )
)"),"")</f>
        <v/>
      </c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</row>
    <row r="2224" ht="15.75" customHeight="1" spans="1:27">
      <c r="A2224" s="2"/>
      <c r="B2224" s="2"/>
      <c r="C2224" s="2"/>
      <c r="D2224" s="6"/>
      <c r="E2224" s="4" t="str">
        <f>IFERROR(__xludf.DUMMYFUNCTION("IFERROR(
  TEXTJOIN(CHAR(10),TRUE,FILTER('SUMMARY DATA'!E:E,'SUMMARY DATA'!A:A=$A2224,'SUMMARY DATA'!C:C=$B2224)),
  IF(
    OR(
      ISNUMBER(SEARCH(""CDM CASH DEPOSIT"",$C2224)),
      ISNUMBER(SEARCH(""CASH DEPOSIT"",$C2224)),
      COUNTIF('SUMMARY D"&amp;"ATA'!D:D,$C2224)&lt;&gt;1
    ),
    """",
    IFERROR(TEXTJOIN(CHAR(10),TRUE,FILTER('SUMMARY DATA'!E:E,'SUMMARY DATA'!D:D=$C2224)),"""")
  )
)"),"")</f>
        <v/>
      </c>
      <c r="F2224" s="2" t="str">
        <f>IFERROR(__xludf.DUMMYFUNCTION("IFERROR(
  TEXTJOIN(CHAR(10),TRUE,FILTER('SUMMARY DATA'!F:F,'SUMMARY DATA'!A:A=$A2224,'SUMMARY DATA'!C:C=$B2224)),
  IF(
    OR(
      ISNUMBER(SEARCH(""CDM CASH DEPOSIT"",$C2224)),
      ISNUMBER(SEARCH(""CASH DEPOSIT"",$C2224)),
      COUNTIF('SUMMARY D"&amp;"ATA'!D:D,$C2224)&lt;&gt;1
    ),
    """",
    IFERROR(TEXTJOIN(CHAR(10),TRUE,FILTER('SUMMARY DATA'!F:F,'SUMMARY DATA'!D:D=$C2224)),"""")
  )
)"),"")</f>
        <v/>
      </c>
      <c r="G2224" s="2" t="str">
        <f>IFERROR(__xludf.DUMMYFUNCTION("IFERROR(
  TEXTJOIN(CHAR(10),TRUE,FILTER('SUMMARY DATA'!G:G,'SUMMARY DATA'!A:A=$A2224,'SUMMARY DATA'!C:C=$B2224)),
  IF(
    OR(
      ISNUMBER(SEARCH(""CDM CASH DEPOSIT"",$C2224)),
      ISNUMBER(SEARCH(""CASH DEPOSIT"",$C2224)),
      COUNTIF('SUMMARY D"&amp;"ATA'!D:D,$C2224)&lt;&gt;1
    ),
    """",
    IFERROR(TEXTJOIN(CHAR(10),TRUE,FILTER('SUMMARY DATA'!G:G,'SUMMARY DATA'!D:D=$C2224)),"""")
  )
)"),"")</f>
        <v/>
      </c>
      <c r="H2224" s="6" t="str">
        <f>IFERROR(__xludf.DUMMYFUNCTION("IFERROR(
  TEXTJOIN(CHAR(10),TRUE,FILTER('SUMMARY DATA'!H:H,'SUMMARY DATA'!A:A=$A2224,'SUMMARY DATA'!C:C=$B2224)),
  IF(
    OR(
      ISNUMBER(SEARCH(""CDM CASH DEPOSIT"",$C2224)),
      ISNUMBER(SEARCH(""CASH DEPOSIT"",$C2224)),
      COUNTIF('SUMMARY D"&amp;"ATA'!D:D,$C2224)&lt;&gt;1
    ),
    """",
    IFERROR(TEXTJOIN(CHAR(10),TRUE,FILTER('SUMMARY DATA'!H:H,'SUMMARY DATA'!D:D=$C2224)),"""")
  )
)"),"")</f>
        <v/>
      </c>
      <c r="I2224" s="6" t="str">
        <f>IFERROR(__xludf.DUMMYFUNCTION("IF(H2224="""","""",
SUM(ARRAYFORMULA(VALUE(SPLIT(H2224,CHAR(10)))))
)"),"")</f>
        <v/>
      </c>
      <c r="J2224" s="2" t="str">
        <f>IFERROR(__xludf.DUMMYFUNCTION("IFERROR(
  TEXTJOIN(CHAR(10),TRUE,FILTER('SUMMARY DATA'!I:I,'SUMMARY DATA'!A:A=$A2224,'SUMMARY DATA'!C:C=$B2224)),
  IF(
    OR(
      ISNUMBER(SEARCH(""CDM CASH DEPOSIT"",$C2224)),
      ISNUMBER(SEARCH(""CASH DEPOSIT"",$C2224)),
      COUNTIF('SUMMARY D"&amp;"ATA'!D:D,$C2224)&lt;&gt;1
    ),
    """",
    IFERROR(TEXTJOIN(CHAR(10),TRUE,FILTER('SUMMARY DATA'!I:I,'SUMMARY DATA'!D:D=$C2224)),"""")
  )
)"),"")</f>
        <v/>
      </c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</row>
    <row r="2225" ht="15.75" customHeight="1" spans="1:27">
      <c r="A2225" s="2"/>
      <c r="B2225" s="2"/>
      <c r="C2225" s="2"/>
      <c r="D2225" s="6"/>
      <c r="E2225" s="4" t="str">
        <f>IFERROR(__xludf.DUMMYFUNCTION("IFERROR(
  TEXTJOIN(CHAR(10),TRUE,FILTER('SUMMARY DATA'!E:E,'SUMMARY DATA'!A:A=$A2225,'SUMMARY DATA'!C:C=$B2225)),
  IF(
    OR(
      ISNUMBER(SEARCH(""CDM CASH DEPOSIT"",$C2225)),
      ISNUMBER(SEARCH(""CASH DEPOSIT"",$C2225)),
      COUNTIF('SUMMARY D"&amp;"ATA'!D:D,$C2225)&lt;&gt;1
    ),
    """",
    IFERROR(TEXTJOIN(CHAR(10),TRUE,FILTER('SUMMARY DATA'!E:E,'SUMMARY DATA'!D:D=$C2225)),"""")
  )
)"),"")</f>
        <v/>
      </c>
      <c r="F2225" s="2" t="str">
        <f>IFERROR(__xludf.DUMMYFUNCTION("IFERROR(
  TEXTJOIN(CHAR(10),TRUE,FILTER('SUMMARY DATA'!F:F,'SUMMARY DATA'!A:A=$A2225,'SUMMARY DATA'!C:C=$B2225)),
  IF(
    OR(
      ISNUMBER(SEARCH(""CDM CASH DEPOSIT"",$C2225)),
      ISNUMBER(SEARCH(""CASH DEPOSIT"",$C2225)),
      COUNTIF('SUMMARY D"&amp;"ATA'!D:D,$C2225)&lt;&gt;1
    ),
    """",
    IFERROR(TEXTJOIN(CHAR(10),TRUE,FILTER('SUMMARY DATA'!F:F,'SUMMARY DATA'!D:D=$C2225)),"""")
  )
)"),"")</f>
        <v/>
      </c>
      <c r="G2225" s="2" t="str">
        <f>IFERROR(__xludf.DUMMYFUNCTION("IFERROR(
  TEXTJOIN(CHAR(10),TRUE,FILTER('SUMMARY DATA'!G:G,'SUMMARY DATA'!A:A=$A2225,'SUMMARY DATA'!C:C=$B2225)),
  IF(
    OR(
      ISNUMBER(SEARCH(""CDM CASH DEPOSIT"",$C2225)),
      ISNUMBER(SEARCH(""CASH DEPOSIT"",$C2225)),
      COUNTIF('SUMMARY D"&amp;"ATA'!D:D,$C2225)&lt;&gt;1
    ),
    """",
    IFERROR(TEXTJOIN(CHAR(10),TRUE,FILTER('SUMMARY DATA'!G:G,'SUMMARY DATA'!D:D=$C2225)),"""")
  )
)"),"")</f>
        <v/>
      </c>
      <c r="H2225" s="6" t="str">
        <f>IFERROR(__xludf.DUMMYFUNCTION("IFERROR(
  TEXTJOIN(CHAR(10),TRUE,FILTER('SUMMARY DATA'!H:H,'SUMMARY DATA'!A:A=$A2225,'SUMMARY DATA'!C:C=$B2225)),
  IF(
    OR(
      ISNUMBER(SEARCH(""CDM CASH DEPOSIT"",$C2225)),
      ISNUMBER(SEARCH(""CASH DEPOSIT"",$C2225)),
      COUNTIF('SUMMARY D"&amp;"ATA'!D:D,$C2225)&lt;&gt;1
    ),
    """",
    IFERROR(TEXTJOIN(CHAR(10),TRUE,FILTER('SUMMARY DATA'!H:H,'SUMMARY DATA'!D:D=$C2225)),"""")
  )
)"),"")</f>
        <v/>
      </c>
      <c r="I2225" s="6" t="str">
        <f>IFERROR(__xludf.DUMMYFUNCTION("IF(H2225="""","""",
SUM(ARRAYFORMULA(VALUE(SPLIT(H2225,CHAR(10)))))
)"),"")</f>
        <v/>
      </c>
      <c r="J2225" s="2" t="str">
        <f>IFERROR(__xludf.DUMMYFUNCTION("IFERROR(
  TEXTJOIN(CHAR(10),TRUE,FILTER('SUMMARY DATA'!I:I,'SUMMARY DATA'!A:A=$A2225,'SUMMARY DATA'!C:C=$B2225)),
  IF(
    OR(
      ISNUMBER(SEARCH(""CDM CASH DEPOSIT"",$C2225)),
      ISNUMBER(SEARCH(""CASH DEPOSIT"",$C2225)),
      COUNTIF('SUMMARY D"&amp;"ATA'!D:D,$C2225)&lt;&gt;1
    ),
    """",
    IFERROR(TEXTJOIN(CHAR(10),TRUE,FILTER('SUMMARY DATA'!I:I,'SUMMARY DATA'!D:D=$C2225)),"""")
  )
)"),"")</f>
        <v/>
      </c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</row>
    <row r="2226" ht="15.75" customHeight="1" spans="1:27">
      <c r="A2226" s="2"/>
      <c r="B2226" s="2"/>
      <c r="C2226" s="2"/>
      <c r="D2226" s="6"/>
      <c r="E2226" s="4" t="str">
        <f>IFERROR(__xludf.DUMMYFUNCTION("IFERROR(
  TEXTJOIN(CHAR(10),TRUE,FILTER('SUMMARY DATA'!E:E,'SUMMARY DATA'!A:A=$A2226,'SUMMARY DATA'!C:C=$B2226)),
  IF(
    OR(
      ISNUMBER(SEARCH(""CDM CASH DEPOSIT"",$C2226)),
      ISNUMBER(SEARCH(""CASH DEPOSIT"",$C2226)),
      COUNTIF('SUMMARY D"&amp;"ATA'!D:D,$C2226)&lt;&gt;1
    ),
    """",
    IFERROR(TEXTJOIN(CHAR(10),TRUE,FILTER('SUMMARY DATA'!E:E,'SUMMARY DATA'!D:D=$C2226)),"""")
  )
)"),"")</f>
        <v/>
      </c>
      <c r="F2226" s="2" t="str">
        <f>IFERROR(__xludf.DUMMYFUNCTION("IFERROR(
  TEXTJOIN(CHAR(10),TRUE,FILTER('SUMMARY DATA'!F:F,'SUMMARY DATA'!A:A=$A2226,'SUMMARY DATA'!C:C=$B2226)),
  IF(
    OR(
      ISNUMBER(SEARCH(""CDM CASH DEPOSIT"",$C2226)),
      ISNUMBER(SEARCH(""CASH DEPOSIT"",$C2226)),
      COUNTIF('SUMMARY D"&amp;"ATA'!D:D,$C2226)&lt;&gt;1
    ),
    """",
    IFERROR(TEXTJOIN(CHAR(10),TRUE,FILTER('SUMMARY DATA'!F:F,'SUMMARY DATA'!D:D=$C2226)),"""")
  )
)"),"")</f>
        <v/>
      </c>
      <c r="G2226" s="2" t="str">
        <f>IFERROR(__xludf.DUMMYFUNCTION("IFERROR(
  TEXTJOIN(CHAR(10),TRUE,FILTER('SUMMARY DATA'!G:G,'SUMMARY DATA'!A:A=$A2226,'SUMMARY DATA'!C:C=$B2226)),
  IF(
    OR(
      ISNUMBER(SEARCH(""CDM CASH DEPOSIT"",$C2226)),
      ISNUMBER(SEARCH(""CASH DEPOSIT"",$C2226)),
      COUNTIF('SUMMARY D"&amp;"ATA'!D:D,$C2226)&lt;&gt;1
    ),
    """",
    IFERROR(TEXTJOIN(CHAR(10),TRUE,FILTER('SUMMARY DATA'!G:G,'SUMMARY DATA'!D:D=$C2226)),"""")
  )
)"),"")</f>
        <v/>
      </c>
      <c r="H2226" s="6" t="str">
        <f>IFERROR(__xludf.DUMMYFUNCTION("IFERROR(
  TEXTJOIN(CHAR(10),TRUE,FILTER('SUMMARY DATA'!H:H,'SUMMARY DATA'!A:A=$A2226,'SUMMARY DATA'!C:C=$B2226)),
  IF(
    OR(
      ISNUMBER(SEARCH(""CDM CASH DEPOSIT"",$C2226)),
      ISNUMBER(SEARCH(""CASH DEPOSIT"",$C2226)),
      COUNTIF('SUMMARY D"&amp;"ATA'!D:D,$C2226)&lt;&gt;1
    ),
    """",
    IFERROR(TEXTJOIN(CHAR(10),TRUE,FILTER('SUMMARY DATA'!H:H,'SUMMARY DATA'!D:D=$C2226)),"""")
  )
)"),"")</f>
        <v/>
      </c>
      <c r="I2226" s="6" t="str">
        <f>IFERROR(__xludf.DUMMYFUNCTION("IF(H2226="""","""",
SUM(ARRAYFORMULA(VALUE(SPLIT(H2226,CHAR(10)))))
)"),"")</f>
        <v/>
      </c>
      <c r="J2226" s="2" t="str">
        <f>IFERROR(__xludf.DUMMYFUNCTION("IFERROR(
  TEXTJOIN(CHAR(10),TRUE,FILTER('SUMMARY DATA'!I:I,'SUMMARY DATA'!A:A=$A2226,'SUMMARY DATA'!C:C=$B2226)),
  IF(
    OR(
      ISNUMBER(SEARCH(""CDM CASH DEPOSIT"",$C2226)),
      ISNUMBER(SEARCH(""CASH DEPOSIT"",$C2226)),
      COUNTIF('SUMMARY D"&amp;"ATA'!D:D,$C2226)&lt;&gt;1
    ),
    """",
    IFERROR(TEXTJOIN(CHAR(10),TRUE,FILTER('SUMMARY DATA'!I:I,'SUMMARY DATA'!D:D=$C2226)),"""")
  )
)"),"")</f>
        <v/>
      </c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</row>
    <row r="2227" ht="15.75" customHeight="1" spans="1:27">
      <c r="A2227" s="2"/>
      <c r="B2227" s="2"/>
      <c r="C2227" s="2"/>
      <c r="D2227" s="6"/>
      <c r="E2227" s="4" t="str">
        <f>IFERROR(__xludf.DUMMYFUNCTION("IFERROR(
  TEXTJOIN(CHAR(10),TRUE,FILTER('SUMMARY DATA'!E:E,'SUMMARY DATA'!A:A=$A2227,'SUMMARY DATA'!C:C=$B2227)),
  IF(
    OR(
      ISNUMBER(SEARCH(""CDM CASH DEPOSIT"",$C2227)),
      ISNUMBER(SEARCH(""CASH DEPOSIT"",$C2227)),
      COUNTIF('SUMMARY D"&amp;"ATA'!D:D,$C2227)&lt;&gt;1
    ),
    """",
    IFERROR(TEXTJOIN(CHAR(10),TRUE,FILTER('SUMMARY DATA'!E:E,'SUMMARY DATA'!D:D=$C2227)),"""")
  )
)"),"")</f>
        <v/>
      </c>
      <c r="F2227" s="2" t="str">
        <f>IFERROR(__xludf.DUMMYFUNCTION("IFERROR(
  TEXTJOIN(CHAR(10),TRUE,FILTER('SUMMARY DATA'!F:F,'SUMMARY DATA'!A:A=$A2227,'SUMMARY DATA'!C:C=$B2227)),
  IF(
    OR(
      ISNUMBER(SEARCH(""CDM CASH DEPOSIT"",$C2227)),
      ISNUMBER(SEARCH(""CASH DEPOSIT"",$C2227)),
      COUNTIF('SUMMARY D"&amp;"ATA'!D:D,$C2227)&lt;&gt;1
    ),
    """",
    IFERROR(TEXTJOIN(CHAR(10),TRUE,FILTER('SUMMARY DATA'!F:F,'SUMMARY DATA'!D:D=$C2227)),"""")
  )
)"),"")</f>
        <v/>
      </c>
      <c r="G2227" s="2" t="str">
        <f>IFERROR(__xludf.DUMMYFUNCTION("IFERROR(
  TEXTJOIN(CHAR(10),TRUE,FILTER('SUMMARY DATA'!G:G,'SUMMARY DATA'!A:A=$A2227,'SUMMARY DATA'!C:C=$B2227)),
  IF(
    OR(
      ISNUMBER(SEARCH(""CDM CASH DEPOSIT"",$C2227)),
      ISNUMBER(SEARCH(""CASH DEPOSIT"",$C2227)),
      COUNTIF('SUMMARY D"&amp;"ATA'!D:D,$C2227)&lt;&gt;1
    ),
    """",
    IFERROR(TEXTJOIN(CHAR(10),TRUE,FILTER('SUMMARY DATA'!G:G,'SUMMARY DATA'!D:D=$C2227)),"""")
  )
)"),"")</f>
        <v/>
      </c>
      <c r="H2227" s="6" t="str">
        <f>IFERROR(__xludf.DUMMYFUNCTION("IFERROR(
  TEXTJOIN(CHAR(10),TRUE,FILTER('SUMMARY DATA'!H:H,'SUMMARY DATA'!A:A=$A2227,'SUMMARY DATA'!C:C=$B2227)),
  IF(
    OR(
      ISNUMBER(SEARCH(""CDM CASH DEPOSIT"",$C2227)),
      ISNUMBER(SEARCH(""CASH DEPOSIT"",$C2227)),
      COUNTIF('SUMMARY D"&amp;"ATA'!D:D,$C2227)&lt;&gt;1
    ),
    """",
    IFERROR(TEXTJOIN(CHAR(10),TRUE,FILTER('SUMMARY DATA'!H:H,'SUMMARY DATA'!D:D=$C2227)),"""")
  )
)"),"")</f>
        <v/>
      </c>
      <c r="I2227" s="6" t="str">
        <f>IFERROR(__xludf.DUMMYFUNCTION("IF(H2227="""","""",
SUM(ARRAYFORMULA(VALUE(SPLIT(H2227,CHAR(10)))))
)"),"")</f>
        <v/>
      </c>
      <c r="J2227" s="2" t="str">
        <f>IFERROR(__xludf.DUMMYFUNCTION("IFERROR(
  TEXTJOIN(CHAR(10),TRUE,FILTER('SUMMARY DATA'!I:I,'SUMMARY DATA'!A:A=$A2227,'SUMMARY DATA'!C:C=$B2227)),
  IF(
    OR(
      ISNUMBER(SEARCH(""CDM CASH DEPOSIT"",$C2227)),
      ISNUMBER(SEARCH(""CASH DEPOSIT"",$C2227)),
      COUNTIF('SUMMARY D"&amp;"ATA'!D:D,$C2227)&lt;&gt;1
    ),
    """",
    IFERROR(TEXTJOIN(CHAR(10),TRUE,FILTER('SUMMARY DATA'!I:I,'SUMMARY DATA'!D:D=$C2227)),"""")
  )
)"),"")</f>
        <v/>
      </c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</row>
    <row r="2228" ht="15.75" customHeight="1" spans="1:27">
      <c r="A2228" s="2"/>
      <c r="B2228" s="2"/>
      <c r="C2228" s="2"/>
      <c r="D2228" s="6"/>
      <c r="E2228" s="4" t="str">
        <f>IFERROR(__xludf.DUMMYFUNCTION("IFERROR(
  TEXTJOIN(CHAR(10),TRUE,FILTER('SUMMARY DATA'!E:E,'SUMMARY DATA'!A:A=$A2228,'SUMMARY DATA'!C:C=$B2228)),
  IF(
    OR(
      ISNUMBER(SEARCH(""CDM CASH DEPOSIT"",$C2228)),
      ISNUMBER(SEARCH(""CASH DEPOSIT"",$C2228)),
      COUNTIF('SUMMARY D"&amp;"ATA'!D:D,$C2228)&lt;&gt;1
    ),
    """",
    IFERROR(TEXTJOIN(CHAR(10),TRUE,FILTER('SUMMARY DATA'!E:E,'SUMMARY DATA'!D:D=$C2228)),"""")
  )
)"),"")</f>
        <v/>
      </c>
      <c r="F2228" s="2" t="str">
        <f>IFERROR(__xludf.DUMMYFUNCTION("IFERROR(
  TEXTJOIN(CHAR(10),TRUE,FILTER('SUMMARY DATA'!F:F,'SUMMARY DATA'!A:A=$A2228,'SUMMARY DATA'!C:C=$B2228)),
  IF(
    OR(
      ISNUMBER(SEARCH(""CDM CASH DEPOSIT"",$C2228)),
      ISNUMBER(SEARCH(""CASH DEPOSIT"",$C2228)),
      COUNTIF('SUMMARY D"&amp;"ATA'!D:D,$C2228)&lt;&gt;1
    ),
    """",
    IFERROR(TEXTJOIN(CHAR(10),TRUE,FILTER('SUMMARY DATA'!F:F,'SUMMARY DATA'!D:D=$C2228)),"""")
  )
)"),"")</f>
        <v/>
      </c>
      <c r="G2228" s="2" t="str">
        <f>IFERROR(__xludf.DUMMYFUNCTION("IFERROR(
  TEXTJOIN(CHAR(10),TRUE,FILTER('SUMMARY DATA'!G:G,'SUMMARY DATA'!A:A=$A2228,'SUMMARY DATA'!C:C=$B2228)),
  IF(
    OR(
      ISNUMBER(SEARCH(""CDM CASH DEPOSIT"",$C2228)),
      ISNUMBER(SEARCH(""CASH DEPOSIT"",$C2228)),
      COUNTIF('SUMMARY D"&amp;"ATA'!D:D,$C2228)&lt;&gt;1
    ),
    """",
    IFERROR(TEXTJOIN(CHAR(10),TRUE,FILTER('SUMMARY DATA'!G:G,'SUMMARY DATA'!D:D=$C2228)),"""")
  )
)"),"")</f>
        <v/>
      </c>
      <c r="H2228" s="6" t="str">
        <f>IFERROR(__xludf.DUMMYFUNCTION("IFERROR(
  TEXTJOIN(CHAR(10),TRUE,FILTER('SUMMARY DATA'!H:H,'SUMMARY DATA'!A:A=$A2228,'SUMMARY DATA'!C:C=$B2228)),
  IF(
    OR(
      ISNUMBER(SEARCH(""CDM CASH DEPOSIT"",$C2228)),
      ISNUMBER(SEARCH(""CASH DEPOSIT"",$C2228)),
      COUNTIF('SUMMARY D"&amp;"ATA'!D:D,$C2228)&lt;&gt;1
    ),
    """",
    IFERROR(TEXTJOIN(CHAR(10),TRUE,FILTER('SUMMARY DATA'!H:H,'SUMMARY DATA'!D:D=$C2228)),"""")
  )
)"),"")</f>
        <v/>
      </c>
      <c r="I2228" s="6" t="str">
        <f>IFERROR(__xludf.DUMMYFUNCTION("IF(H2228="""","""",
SUM(ARRAYFORMULA(VALUE(SPLIT(H2228,CHAR(10)))))
)"),"")</f>
        <v/>
      </c>
      <c r="J2228" s="2" t="str">
        <f>IFERROR(__xludf.DUMMYFUNCTION("IFERROR(
  TEXTJOIN(CHAR(10),TRUE,FILTER('SUMMARY DATA'!I:I,'SUMMARY DATA'!A:A=$A2228,'SUMMARY DATA'!C:C=$B2228)),
  IF(
    OR(
      ISNUMBER(SEARCH(""CDM CASH DEPOSIT"",$C2228)),
      ISNUMBER(SEARCH(""CASH DEPOSIT"",$C2228)),
      COUNTIF('SUMMARY D"&amp;"ATA'!D:D,$C2228)&lt;&gt;1
    ),
    """",
    IFERROR(TEXTJOIN(CHAR(10),TRUE,FILTER('SUMMARY DATA'!I:I,'SUMMARY DATA'!D:D=$C2228)),"""")
  )
)"),"")</f>
        <v/>
      </c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</row>
    <row r="2229" ht="15.75" customHeight="1" spans="1:27">
      <c r="A2229" s="2"/>
      <c r="B2229" s="2"/>
      <c r="C2229" s="2"/>
      <c r="D2229" s="6"/>
      <c r="E2229" s="4" t="str">
        <f>IFERROR(__xludf.DUMMYFUNCTION("IFERROR(
  TEXTJOIN(CHAR(10),TRUE,FILTER('SUMMARY DATA'!E:E,'SUMMARY DATA'!A:A=$A2229,'SUMMARY DATA'!C:C=$B2229)),
  IF(
    OR(
      ISNUMBER(SEARCH(""CDM CASH DEPOSIT"",$C2229)),
      ISNUMBER(SEARCH(""CASH DEPOSIT"",$C2229)),
      COUNTIF('SUMMARY D"&amp;"ATA'!D:D,$C2229)&lt;&gt;1
    ),
    """",
    IFERROR(TEXTJOIN(CHAR(10),TRUE,FILTER('SUMMARY DATA'!E:E,'SUMMARY DATA'!D:D=$C2229)),"""")
  )
)"),"")</f>
        <v/>
      </c>
      <c r="F2229" s="2" t="str">
        <f>IFERROR(__xludf.DUMMYFUNCTION("IFERROR(
  TEXTJOIN(CHAR(10),TRUE,FILTER('SUMMARY DATA'!F:F,'SUMMARY DATA'!A:A=$A2229,'SUMMARY DATA'!C:C=$B2229)),
  IF(
    OR(
      ISNUMBER(SEARCH(""CDM CASH DEPOSIT"",$C2229)),
      ISNUMBER(SEARCH(""CASH DEPOSIT"",$C2229)),
      COUNTIF('SUMMARY D"&amp;"ATA'!D:D,$C2229)&lt;&gt;1
    ),
    """",
    IFERROR(TEXTJOIN(CHAR(10),TRUE,FILTER('SUMMARY DATA'!F:F,'SUMMARY DATA'!D:D=$C2229)),"""")
  )
)"),"")</f>
        <v/>
      </c>
      <c r="G2229" s="2" t="str">
        <f>IFERROR(__xludf.DUMMYFUNCTION("IFERROR(
  TEXTJOIN(CHAR(10),TRUE,FILTER('SUMMARY DATA'!G:G,'SUMMARY DATA'!A:A=$A2229,'SUMMARY DATA'!C:C=$B2229)),
  IF(
    OR(
      ISNUMBER(SEARCH(""CDM CASH DEPOSIT"",$C2229)),
      ISNUMBER(SEARCH(""CASH DEPOSIT"",$C2229)),
      COUNTIF('SUMMARY D"&amp;"ATA'!D:D,$C2229)&lt;&gt;1
    ),
    """",
    IFERROR(TEXTJOIN(CHAR(10),TRUE,FILTER('SUMMARY DATA'!G:G,'SUMMARY DATA'!D:D=$C2229)),"""")
  )
)"),"")</f>
        <v/>
      </c>
      <c r="H2229" s="6" t="str">
        <f>IFERROR(__xludf.DUMMYFUNCTION("IFERROR(
  TEXTJOIN(CHAR(10),TRUE,FILTER('SUMMARY DATA'!H:H,'SUMMARY DATA'!A:A=$A2229,'SUMMARY DATA'!C:C=$B2229)),
  IF(
    OR(
      ISNUMBER(SEARCH(""CDM CASH DEPOSIT"",$C2229)),
      ISNUMBER(SEARCH(""CASH DEPOSIT"",$C2229)),
      COUNTIF('SUMMARY D"&amp;"ATA'!D:D,$C2229)&lt;&gt;1
    ),
    """",
    IFERROR(TEXTJOIN(CHAR(10),TRUE,FILTER('SUMMARY DATA'!H:H,'SUMMARY DATA'!D:D=$C2229)),"""")
  )
)"),"")</f>
        <v/>
      </c>
      <c r="I2229" s="6" t="str">
        <f>IFERROR(__xludf.DUMMYFUNCTION("IF(H2229="""","""",
SUM(ARRAYFORMULA(VALUE(SPLIT(H2229,CHAR(10)))))
)"),"")</f>
        <v/>
      </c>
      <c r="J2229" s="2" t="str">
        <f>IFERROR(__xludf.DUMMYFUNCTION("IFERROR(
  TEXTJOIN(CHAR(10),TRUE,FILTER('SUMMARY DATA'!I:I,'SUMMARY DATA'!A:A=$A2229,'SUMMARY DATA'!C:C=$B2229)),
  IF(
    OR(
      ISNUMBER(SEARCH(""CDM CASH DEPOSIT"",$C2229)),
      ISNUMBER(SEARCH(""CASH DEPOSIT"",$C2229)),
      COUNTIF('SUMMARY D"&amp;"ATA'!D:D,$C2229)&lt;&gt;1
    ),
    """",
    IFERROR(TEXTJOIN(CHAR(10),TRUE,FILTER('SUMMARY DATA'!I:I,'SUMMARY DATA'!D:D=$C2229)),"""")
  )
)"),"")</f>
        <v/>
      </c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</row>
    <row r="2230" ht="15.75" customHeight="1" spans="1:27">
      <c r="A2230" s="2"/>
      <c r="B2230" s="2"/>
      <c r="C2230" s="2"/>
      <c r="D2230" s="6"/>
      <c r="E2230" s="4" t="str">
        <f>IFERROR(__xludf.DUMMYFUNCTION("IFERROR(
  TEXTJOIN(CHAR(10),TRUE,FILTER('SUMMARY DATA'!E:E,'SUMMARY DATA'!A:A=$A2230,'SUMMARY DATA'!C:C=$B2230)),
  IF(
    OR(
      ISNUMBER(SEARCH(""CDM CASH DEPOSIT"",$C2230)),
      ISNUMBER(SEARCH(""CASH DEPOSIT"",$C2230)),
      COUNTIF('SUMMARY D"&amp;"ATA'!D:D,$C2230)&lt;&gt;1
    ),
    """",
    IFERROR(TEXTJOIN(CHAR(10),TRUE,FILTER('SUMMARY DATA'!E:E,'SUMMARY DATA'!D:D=$C2230)),"""")
  )
)"),"")</f>
        <v/>
      </c>
      <c r="F2230" s="2" t="str">
        <f>IFERROR(__xludf.DUMMYFUNCTION("IFERROR(
  TEXTJOIN(CHAR(10),TRUE,FILTER('SUMMARY DATA'!F:F,'SUMMARY DATA'!A:A=$A2230,'SUMMARY DATA'!C:C=$B2230)),
  IF(
    OR(
      ISNUMBER(SEARCH(""CDM CASH DEPOSIT"",$C2230)),
      ISNUMBER(SEARCH(""CASH DEPOSIT"",$C2230)),
      COUNTIF('SUMMARY D"&amp;"ATA'!D:D,$C2230)&lt;&gt;1
    ),
    """",
    IFERROR(TEXTJOIN(CHAR(10),TRUE,FILTER('SUMMARY DATA'!F:F,'SUMMARY DATA'!D:D=$C2230)),"""")
  )
)"),"")</f>
        <v/>
      </c>
      <c r="G2230" s="2" t="str">
        <f>IFERROR(__xludf.DUMMYFUNCTION("IFERROR(
  TEXTJOIN(CHAR(10),TRUE,FILTER('SUMMARY DATA'!G:G,'SUMMARY DATA'!A:A=$A2230,'SUMMARY DATA'!C:C=$B2230)),
  IF(
    OR(
      ISNUMBER(SEARCH(""CDM CASH DEPOSIT"",$C2230)),
      ISNUMBER(SEARCH(""CASH DEPOSIT"",$C2230)),
      COUNTIF('SUMMARY D"&amp;"ATA'!D:D,$C2230)&lt;&gt;1
    ),
    """",
    IFERROR(TEXTJOIN(CHAR(10),TRUE,FILTER('SUMMARY DATA'!G:G,'SUMMARY DATA'!D:D=$C2230)),"""")
  )
)"),"")</f>
        <v/>
      </c>
      <c r="H2230" s="6" t="str">
        <f>IFERROR(__xludf.DUMMYFUNCTION("IFERROR(
  TEXTJOIN(CHAR(10),TRUE,FILTER('SUMMARY DATA'!H:H,'SUMMARY DATA'!A:A=$A2230,'SUMMARY DATA'!C:C=$B2230)),
  IF(
    OR(
      ISNUMBER(SEARCH(""CDM CASH DEPOSIT"",$C2230)),
      ISNUMBER(SEARCH(""CASH DEPOSIT"",$C2230)),
      COUNTIF('SUMMARY D"&amp;"ATA'!D:D,$C2230)&lt;&gt;1
    ),
    """",
    IFERROR(TEXTJOIN(CHAR(10),TRUE,FILTER('SUMMARY DATA'!H:H,'SUMMARY DATA'!D:D=$C2230)),"""")
  )
)"),"")</f>
        <v/>
      </c>
      <c r="I2230" s="6" t="str">
        <f>IFERROR(__xludf.DUMMYFUNCTION("IF(H2230="""","""",
SUM(ARRAYFORMULA(VALUE(SPLIT(H2230,CHAR(10)))))
)"),"")</f>
        <v/>
      </c>
      <c r="J2230" s="2" t="str">
        <f>IFERROR(__xludf.DUMMYFUNCTION("IFERROR(
  TEXTJOIN(CHAR(10),TRUE,FILTER('SUMMARY DATA'!I:I,'SUMMARY DATA'!A:A=$A2230,'SUMMARY DATA'!C:C=$B2230)),
  IF(
    OR(
      ISNUMBER(SEARCH(""CDM CASH DEPOSIT"",$C2230)),
      ISNUMBER(SEARCH(""CASH DEPOSIT"",$C2230)),
      COUNTIF('SUMMARY D"&amp;"ATA'!D:D,$C2230)&lt;&gt;1
    ),
    """",
    IFERROR(TEXTJOIN(CHAR(10),TRUE,FILTER('SUMMARY DATA'!I:I,'SUMMARY DATA'!D:D=$C2230)),"""")
  )
)"),"")</f>
        <v/>
      </c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</row>
    <row r="2231" ht="15.75" customHeight="1" spans="1:27">
      <c r="A2231" s="2"/>
      <c r="B2231" s="2"/>
      <c r="C2231" s="2"/>
      <c r="D2231" s="6"/>
      <c r="E2231" s="4" t="str">
        <f>IFERROR(__xludf.DUMMYFUNCTION("IFERROR(
  TEXTJOIN(CHAR(10),TRUE,FILTER('SUMMARY DATA'!E:E,'SUMMARY DATA'!A:A=$A2231,'SUMMARY DATA'!C:C=$B2231)),
  IF(
    OR(
      ISNUMBER(SEARCH(""CDM CASH DEPOSIT"",$C2231)),
      ISNUMBER(SEARCH(""CASH DEPOSIT"",$C2231)),
      COUNTIF('SUMMARY D"&amp;"ATA'!D:D,$C2231)&lt;&gt;1
    ),
    """",
    IFERROR(TEXTJOIN(CHAR(10),TRUE,FILTER('SUMMARY DATA'!E:E,'SUMMARY DATA'!D:D=$C2231)),"""")
  )
)"),"")</f>
        <v/>
      </c>
      <c r="F2231" s="2" t="str">
        <f>IFERROR(__xludf.DUMMYFUNCTION("IFERROR(
  TEXTJOIN(CHAR(10),TRUE,FILTER('SUMMARY DATA'!F:F,'SUMMARY DATA'!A:A=$A2231,'SUMMARY DATA'!C:C=$B2231)),
  IF(
    OR(
      ISNUMBER(SEARCH(""CDM CASH DEPOSIT"",$C2231)),
      ISNUMBER(SEARCH(""CASH DEPOSIT"",$C2231)),
      COUNTIF('SUMMARY D"&amp;"ATA'!D:D,$C2231)&lt;&gt;1
    ),
    """",
    IFERROR(TEXTJOIN(CHAR(10),TRUE,FILTER('SUMMARY DATA'!F:F,'SUMMARY DATA'!D:D=$C2231)),"""")
  )
)"),"")</f>
        <v/>
      </c>
      <c r="G2231" s="2" t="str">
        <f>IFERROR(__xludf.DUMMYFUNCTION("IFERROR(
  TEXTJOIN(CHAR(10),TRUE,FILTER('SUMMARY DATA'!G:G,'SUMMARY DATA'!A:A=$A2231,'SUMMARY DATA'!C:C=$B2231)),
  IF(
    OR(
      ISNUMBER(SEARCH(""CDM CASH DEPOSIT"",$C2231)),
      ISNUMBER(SEARCH(""CASH DEPOSIT"",$C2231)),
      COUNTIF('SUMMARY D"&amp;"ATA'!D:D,$C2231)&lt;&gt;1
    ),
    """",
    IFERROR(TEXTJOIN(CHAR(10),TRUE,FILTER('SUMMARY DATA'!G:G,'SUMMARY DATA'!D:D=$C2231)),"""")
  )
)"),"")</f>
        <v/>
      </c>
      <c r="H2231" s="6" t="str">
        <f>IFERROR(__xludf.DUMMYFUNCTION("IFERROR(
  TEXTJOIN(CHAR(10),TRUE,FILTER('SUMMARY DATA'!H:H,'SUMMARY DATA'!A:A=$A2231,'SUMMARY DATA'!C:C=$B2231)),
  IF(
    OR(
      ISNUMBER(SEARCH(""CDM CASH DEPOSIT"",$C2231)),
      ISNUMBER(SEARCH(""CASH DEPOSIT"",$C2231)),
      COUNTIF('SUMMARY D"&amp;"ATA'!D:D,$C2231)&lt;&gt;1
    ),
    """",
    IFERROR(TEXTJOIN(CHAR(10),TRUE,FILTER('SUMMARY DATA'!H:H,'SUMMARY DATA'!D:D=$C2231)),"""")
  )
)"),"")</f>
        <v/>
      </c>
      <c r="I2231" s="6" t="str">
        <f>IFERROR(__xludf.DUMMYFUNCTION("IF(H2231="""","""",
SUM(ARRAYFORMULA(VALUE(SPLIT(H2231,CHAR(10)))))
)"),"")</f>
        <v/>
      </c>
      <c r="J2231" s="2" t="str">
        <f>IFERROR(__xludf.DUMMYFUNCTION("IFERROR(
  TEXTJOIN(CHAR(10),TRUE,FILTER('SUMMARY DATA'!I:I,'SUMMARY DATA'!A:A=$A2231,'SUMMARY DATA'!C:C=$B2231)),
  IF(
    OR(
      ISNUMBER(SEARCH(""CDM CASH DEPOSIT"",$C2231)),
      ISNUMBER(SEARCH(""CASH DEPOSIT"",$C2231)),
      COUNTIF('SUMMARY D"&amp;"ATA'!D:D,$C2231)&lt;&gt;1
    ),
    """",
    IFERROR(TEXTJOIN(CHAR(10),TRUE,FILTER('SUMMARY DATA'!I:I,'SUMMARY DATA'!D:D=$C2231)),"""")
  )
)"),"")</f>
        <v/>
      </c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</row>
    <row r="2232" ht="15.75" customHeight="1" spans="1:27">
      <c r="A2232" s="2"/>
      <c r="B2232" s="2"/>
      <c r="C2232" s="2"/>
      <c r="D2232" s="6"/>
      <c r="E2232" s="4" t="str">
        <f>IFERROR(__xludf.DUMMYFUNCTION("IFERROR(
  TEXTJOIN(CHAR(10),TRUE,FILTER('SUMMARY DATA'!E:E,'SUMMARY DATA'!A:A=$A2232,'SUMMARY DATA'!C:C=$B2232)),
  IF(
    OR(
      ISNUMBER(SEARCH(""CDM CASH DEPOSIT"",$C2232)),
      ISNUMBER(SEARCH(""CASH DEPOSIT"",$C2232)),
      COUNTIF('SUMMARY D"&amp;"ATA'!D:D,$C2232)&lt;&gt;1
    ),
    """",
    IFERROR(TEXTJOIN(CHAR(10),TRUE,FILTER('SUMMARY DATA'!E:E,'SUMMARY DATA'!D:D=$C2232)),"""")
  )
)"),"")</f>
        <v/>
      </c>
      <c r="F2232" s="2" t="str">
        <f>IFERROR(__xludf.DUMMYFUNCTION("IFERROR(
  TEXTJOIN(CHAR(10),TRUE,FILTER('SUMMARY DATA'!F:F,'SUMMARY DATA'!A:A=$A2232,'SUMMARY DATA'!C:C=$B2232)),
  IF(
    OR(
      ISNUMBER(SEARCH(""CDM CASH DEPOSIT"",$C2232)),
      ISNUMBER(SEARCH(""CASH DEPOSIT"",$C2232)),
      COUNTIF('SUMMARY D"&amp;"ATA'!D:D,$C2232)&lt;&gt;1
    ),
    """",
    IFERROR(TEXTJOIN(CHAR(10),TRUE,FILTER('SUMMARY DATA'!F:F,'SUMMARY DATA'!D:D=$C2232)),"""")
  )
)"),"")</f>
        <v/>
      </c>
      <c r="G2232" s="2" t="str">
        <f>IFERROR(__xludf.DUMMYFUNCTION("IFERROR(
  TEXTJOIN(CHAR(10),TRUE,FILTER('SUMMARY DATA'!G:G,'SUMMARY DATA'!A:A=$A2232,'SUMMARY DATA'!C:C=$B2232)),
  IF(
    OR(
      ISNUMBER(SEARCH(""CDM CASH DEPOSIT"",$C2232)),
      ISNUMBER(SEARCH(""CASH DEPOSIT"",$C2232)),
      COUNTIF('SUMMARY D"&amp;"ATA'!D:D,$C2232)&lt;&gt;1
    ),
    """",
    IFERROR(TEXTJOIN(CHAR(10),TRUE,FILTER('SUMMARY DATA'!G:G,'SUMMARY DATA'!D:D=$C2232)),"""")
  )
)"),"")</f>
        <v/>
      </c>
      <c r="H2232" s="6" t="str">
        <f>IFERROR(__xludf.DUMMYFUNCTION("IFERROR(
  TEXTJOIN(CHAR(10),TRUE,FILTER('SUMMARY DATA'!H:H,'SUMMARY DATA'!A:A=$A2232,'SUMMARY DATA'!C:C=$B2232)),
  IF(
    OR(
      ISNUMBER(SEARCH(""CDM CASH DEPOSIT"",$C2232)),
      ISNUMBER(SEARCH(""CASH DEPOSIT"",$C2232)),
      COUNTIF('SUMMARY D"&amp;"ATA'!D:D,$C2232)&lt;&gt;1
    ),
    """",
    IFERROR(TEXTJOIN(CHAR(10),TRUE,FILTER('SUMMARY DATA'!H:H,'SUMMARY DATA'!D:D=$C2232)),"""")
  )
)"),"")</f>
        <v/>
      </c>
      <c r="I2232" s="6" t="str">
        <f>IFERROR(__xludf.DUMMYFUNCTION("IF(H2232="""","""",
SUM(ARRAYFORMULA(VALUE(SPLIT(H2232,CHAR(10)))))
)"),"")</f>
        <v/>
      </c>
      <c r="J2232" s="2" t="str">
        <f>IFERROR(__xludf.DUMMYFUNCTION("IFERROR(
  TEXTJOIN(CHAR(10),TRUE,FILTER('SUMMARY DATA'!I:I,'SUMMARY DATA'!A:A=$A2232,'SUMMARY DATA'!C:C=$B2232)),
  IF(
    OR(
      ISNUMBER(SEARCH(""CDM CASH DEPOSIT"",$C2232)),
      ISNUMBER(SEARCH(""CASH DEPOSIT"",$C2232)),
      COUNTIF('SUMMARY D"&amp;"ATA'!D:D,$C2232)&lt;&gt;1
    ),
    """",
    IFERROR(TEXTJOIN(CHAR(10),TRUE,FILTER('SUMMARY DATA'!I:I,'SUMMARY DATA'!D:D=$C2232)),"""")
  )
)"),"")</f>
        <v/>
      </c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</row>
    <row r="2233" ht="15.75" customHeight="1" spans="1:27">
      <c r="A2233" s="2"/>
      <c r="B2233" s="2"/>
      <c r="C2233" s="2"/>
      <c r="D2233" s="6"/>
      <c r="E2233" s="4" t="str">
        <f>IFERROR(__xludf.DUMMYFUNCTION("IFERROR(
  TEXTJOIN(CHAR(10),TRUE,FILTER('SUMMARY DATA'!E:E,'SUMMARY DATA'!A:A=$A2233,'SUMMARY DATA'!C:C=$B2233)),
  IF(
    OR(
      ISNUMBER(SEARCH(""CDM CASH DEPOSIT"",$C2233)),
      ISNUMBER(SEARCH(""CASH DEPOSIT"",$C2233)),
      COUNTIF('SUMMARY D"&amp;"ATA'!D:D,$C2233)&lt;&gt;1
    ),
    """",
    IFERROR(TEXTJOIN(CHAR(10),TRUE,FILTER('SUMMARY DATA'!E:E,'SUMMARY DATA'!D:D=$C2233)),"""")
  )
)"),"")</f>
        <v/>
      </c>
      <c r="F2233" s="2" t="str">
        <f>IFERROR(__xludf.DUMMYFUNCTION("IFERROR(
  TEXTJOIN(CHAR(10),TRUE,FILTER('SUMMARY DATA'!F:F,'SUMMARY DATA'!A:A=$A2233,'SUMMARY DATA'!C:C=$B2233)),
  IF(
    OR(
      ISNUMBER(SEARCH(""CDM CASH DEPOSIT"",$C2233)),
      ISNUMBER(SEARCH(""CASH DEPOSIT"",$C2233)),
      COUNTIF('SUMMARY D"&amp;"ATA'!D:D,$C2233)&lt;&gt;1
    ),
    """",
    IFERROR(TEXTJOIN(CHAR(10),TRUE,FILTER('SUMMARY DATA'!F:F,'SUMMARY DATA'!D:D=$C2233)),"""")
  )
)"),"")</f>
        <v/>
      </c>
      <c r="G2233" s="2" t="str">
        <f>IFERROR(__xludf.DUMMYFUNCTION("IFERROR(
  TEXTJOIN(CHAR(10),TRUE,FILTER('SUMMARY DATA'!G:G,'SUMMARY DATA'!A:A=$A2233,'SUMMARY DATA'!C:C=$B2233)),
  IF(
    OR(
      ISNUMBER(SEARCH(""CDM CASH DEPOSIT"",$C2233)),
      ISNUMBER(SEARCH(""CASH DEPOSIT"",$C2233)),
      COUNTIF('SUMMARY D"&amp;"ATA'!D:D,$C2233)&lt;&gt;1
    ),
    """",
    IFERROR(TEXTJOIN(CHAR(10),TRUE,FILTER('SUMMARY DATA'!G:G,'SUMMARY DATA'!D:D=$C2233)),"""")
  )
)"),"")</f>
        <v/>
      </c>
      <c r="H2233" s="6" t="str">
        <f>IFERROR(__xludf.DUMMYFUNCTION("IFERROR(
  TEXTJOIN(CHAR(10),TRUE,FILTER('SUMMARY DATA'!H:H,'SUMMARY DATA'!A:A=$A2233,'SUMMARY DATA'!C:C=$B2233)),
  IF(
    OR(
      ISNUMBER(SEARCH(""CDM CASH DEPOSIT"",$C2233)),
      ISNUMBER(SEARCH(""CASH DEPOSIT"",$C2233)),
      COUNTIF('SUMMARY D"&amp;"ATA'!D:D,$C2233)&lt;&gt;1
    ),
    """",
    IFERROR(TEXTJOIN(CHAR(10),TRUE,FILTER('SUMMARY DATA'!H:H,'SUMMARY DATA'!D:D=$C2233)),"""")
  )
)"),"")</f>
        <v/>
      </c>
      <c r="I2233" s="6" t="str">
        <f>IFERROR(__xludf.DUMMYFUNCTION("IF(H2233="""","""",
SUM(ARRAYFORMULA(VALUE(SPLIT(H2233,CHAR(10)))))
)"),"")</f>
        <v/>
      </c>
      <c r="J2233" s="2" t="str">
        <f>IFERROR(__xludf.DUMMYFUNCTION("IFERROR(
  TEXTJOIN(CHAR(10),TRUE,FILTER('SUMMARY DATA'!I:I,'SUMMARY DATA'!A:A=$A2233,'SUMMARY DATA'!C:C=$B2233)),
  IF(
    OR(
      ISNUMBER(SEARCH(""CDM CASH DEPOSIT"",$C2233)),
      ISNUMBER(SEARCH(""CASH DEPOSIT"",$C2233)),
      COUNTIF('SUMMARY D"&amp;"ATA'!D:D,$C2233)&lt;&gt;1
    ),
    """",
    IFERROR(TEXTJOIN(CHAR(10),TRUE,FILTER('SUMMARY DATA'!I:I,'SUMMARY DATA'!D:D=$C2233)),"""")
  )
)"),"")</f>
        <v/>
      </c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</row>
    <row r="2234" ht="15.75" customHeight="1" spans="1:27">
      <c r="A2234" s="2"/>
      <c r="B2234" s="2"/>
      <c r="C2234" s="2"/>
      <c r="D2234" s="6"/>
      <c r="E2234" s="4" t="str">
        <f>IFERROR(__xludf.DUMMYFUNCTION("IFERROR(
  TEXTJOIN(CHAR(10),TRUE,FILTER('SUMMARY DATA'!E:E,'SUMMARY DATA'!A:A=$A2234,'SUMMARY DATA'!C:C=$B2234)),
  IF(
    OR(
      ISNUMBER(SEARCH(""CDM CASH DEPOSIT"",$C2234)),
      ISNUMBER(SEARCH(""CASH DEPOSIT"",$C2234)),
      COUNTIF('SUMMARY D"&amp;"ATA'!D:D,$C2234)&lt;&gt;1
    ),
    """",
    IFERROR(TEXTJOIN(CHAR(10),TRUE,FILTER('SUMMARY DATA'!E:E,'SUMMARY DATA'!D:D=$C2234)),"""")
  )
)"),"")</f>
        <v/>
      </c>
      <c r="F2234" s="2" t="str">
        <f>IFERROR(__xludf.DUMMYFUNCTION("IFERROR(
  TEXTJOIN(CHAR(10),TRUE,FILTER('SUMMARY DATA'!F:F,'SUMMARY DATA'!A:A=$A2234,'SUMMARY DATA'!C:C=$B2234)),
  IF(
    OR(
      ISNUMBER(SEARCH(""CDM CASH DEPOSIT"",$C2234)),
      ISNUMBER(SEARCH(""CASH DEPOSIT"",$C2234)),
      COUNTIF('SUMMARY D"&amp;"ATA'!D:D,$C2234)&lt;&gt;1
    ),
    """",
    IFERROR(TEXTJOIN(CHAR(10),TRUE,FILTER('SUMMARY DATA'!F:F,'SUMMARY DATA'!D:D=$C2234)),"""")
  )
)"),"")</f>
        <v/>
      </c>
      <c r="G2234" s="2" t="str">
        <f>IFERROR(__xludf.DUMMYFUNCTION("IFERROR(
  TEXTJOIN(CHAR(10),TRUE,FILTER('SUMMARY DATA'!G:G,'SUMMARY DATA'!A:A=$A2234,'SUMMARY DATA'!C:C=$B2234)),
  IF(
    OR(
      ISNUMBER(SEARCH(""CDM CASH DEPOSIT"",$C2234)),
      ISNUMBER(SEARCH(""CASH DEPOSIT"",$C2234)),
      COUNTIF('SUMMARY D"&amp;"ATA'!D:D,$C2234)&lt;&gt;1
    ),
    """",
    IFERROR(TEXTJOIN(CHAR(10),TRUE,FILTER('SUMMARY DATA'!G:G,'SUMMARY DATA'!D:D=$C2234)),"""")
  )
)"),"")</f>
        <v/>
      </c>
      <c r="H2234" s="6" t="str">
        <f>IFERROR(__xludf.DUMMYFUNCTION("IFERROR(
  TEXTJOIN(CHAR(10),TRUE,FILTER('SUMMARY DATA'!H:H,'SUMMARY DATA'!A:A=$A2234,'SUMMARY DATA'!C:C=$B2234)),
  IF(
    OR(
      ISNUMBER(SEARCH(""CDM CASH DEPOSIT"",$C2234)),
      ISNUMBER(SEARCH(""CASH DEPOSIT"",$C2234)),
      COUNTIF('SUMMARY D"&amp;"ATA'!D:D,$C2234)&lt;&gt;1
    ),
    """",
    IFERROR(TEXTJOIN(CHAR(10),TRUE,FILTER('SUMMARY DATA'!H:H,'SUMMARY DATA'!D:D=$C2234)),"""")
  )
)"),"")</f>
        <v/>
      </c>
      <c r="I2234" s="6" t="str">
        <f>IFERROR(__xludf.DUMMYFUNCTION("IF(H2234="""","""",
SUM(ARRAYFORMULA(VALUE(SPLIT(H2234,CHAR(10)))))
)"),"")</f>
        <v/>
      </c>
      <c r="J2234" s="2" t="str">
        <f>IFERROR(__xludf.DUMMYFUNCTION("IFERROR(
  TEXTJOIN(CHAR(10),TRUE,FILTER('SUMMARY DATA'!I:I,'SUMMARY DATA'!A:A=$A2234,'SUMMARY DATA'!C:C=$B2234)),
  IF(
    OR(
      ISNUMBER(SEARCH(""CDM CASH DEPOSIT"",$C2234)),
      ISNUMBER(SEARCH(""CASH DEPOSIT"",$C2234)),
      COUNTIF('SUMMARY D"&amp;"ATA'!D:D,$C2234)&lt;&gt;1
    ),
    """",
    IFERROR(TEXTJOIN(CHAR(10),TRUE,FILTER('SUMMARY DATA'!I:I,'SUMMARY DATA'!D:D=$C2234)),"""")
  )
)"),"")</f>
        <v/>
      </c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</row>
    <row r="2235" ht="15.75" customHeight="1" spans="1:27">
      <c r="A2235" s="2"/>
      <c r="B2235" s="2"/>
      <c r="C2235" s="2"/>
      <c r="D2235" s="6"/>
      <c r="E2235" s="4" t="str">
        <f>IFERROR(__xludf.DUMMYFUNCTION("IFERROR(
  TEXTJOIN(CHAR(10),TRUE,FILTER('SUMMARY DATA'!E:E,'SUMMARY DATA'!A:A=$A2235,'SUMMARY DATA'!C:C=$B2235)),
  IF(
    OR(
      ISNUMBER(SEARCH(""CDM CASH DEPOSIT"",$C2235)),
      ISNUMBER(SEARCH(""CASH DEPOSIT"",$C2235)),
      COUNTIF('SUMMARY D"&amp;"ATA'!D:D,$C2235)&lt;&gt;1
    ),
    """",
    IFERROR(TEXTJOIN(CHAR(10),TRUE,FILTER('SUMMARY DATA'!E:E,'SUMMARY DATA'!D:D=$C2235)),"""")
  )
)"),"")</f>
        <v/>
      </c>
      <c r="F2235" s="2" t="str">
        <f>IFERROR(__xludf.DUMMYFUNCTION("IFERROR(
  TEXTJOIN(CHAR(10),TRUE,FILTER('SUMMARY DATA'!F:F,'SUMMARY DATA'!A:A=$A2235,'SUMMARY DATA'!C:C=$B2235)),
  IF(
    OR(
      ISNUMBER(SEARCH(""CDM CASH DEPOSIT"",$C2235)),
      ISNUMBER(SEARCH(""CASH DEPOSIT"",$C2235)),
      COUNTIF('SUMMARY D"&amp;"ATA'!D:D,$C2235)&lt;&gt;1
    ),
    """",
    IFERROR(TEXTJOIN(CHAR(10),TRUE,FILTER('SUMMARY DATA'!F:F,'SUMMARY DATA'!D:D=$C2235)),"""")
  )
)"),"")</f>
        <v/>
      </c>
      <c r="G2235" s="2" t="str">
        <f>IFERROR(__xludf.DUMMYFUNCTION("IFERROR(
  TEXTJOIN(CHAR(10),TRUE,FILTER('SUMMARY DATA'!G:G,'SUMMARY DATA'!A:A=$A2235,'SUMMARY DATA'!C:C=$B2235)),
  IF(
    OR(
      ISNUMBER(SEARCH(""CDM CASH DEPOSIT"",$C2235)),
      ISNUMBER(SEARCH(""CASH DEPOSIT"",$C2235)),
      COUNTIF('SUMMARY D"&amp;"ATA'!D:D,$C2235)&lt;&gt;1
    ),
    """",
    IFERROR(TEXTJOIN(CHAR(10),TRUE,FILTER('SUMMARY DATA'!G:G,'SUMMARY DATA'!D:D=$C2235)),"""")
  )
)"),"")</f>
        <v/>
      </c>
      <c r="H2235" s="6" t="str">
        <f>IFERROR(__xludf.DUMMYFUNCTION("IFERROR(
  TEXTJOIN(CHAR(10),TRUE,FILTER('SUMMARY DATA'!H:H,'SUMMARY DATA'!A:A=$A2235,'SUMMARY DATA'!C:C=$B2235)),
  IF(
    OR(
      ISNUMBER(SEARCH(""CDM CASH DEPOSIT"",$C2235)),
      ISNUMBER(SEARCH(""CASH DEPOSIT"",$C2235)),
      COUNTIF('SUMMARY D"&amp;"ATA'!D:D,$C2235)&lt;&gt;1
    ),
    """",
    IFERROR(TEXTJOIN(CHAR(10),TRUE,FILTER('SUMMARY DATA'!H:H,'SUMMARY DATA'!D:D=$C2235)),"""")
  )
)"),"")</f>
        <v/>
      </c>
      <c r="I2235" s="6" t="str">
        <f>IFERROR(__xludf.DUMMYFUNCTION("IF(H2235="""","""",
SUM(ARRAYFORMULA(VALUE(SPLIT(H2235,CHAR(10)))))
)"),"")</f>
        <v/>
      </c>
      <c r="J2235" s="2" t="str">
        <f>IFERROR(__xludf.DUMMYFUNCTION("IFERROR(
  TEXTJOIN(CHAR(10),TRUE,FILTER('SUMMARY DATA'!I:I,'SUMMARY DATA'!A:A=$A2235,'SUMMARY DATA'!C:C=$B2235)),
  IF(
    OR(
      ISNUMBER(SEARCH(""CDM CASH DEPOSIT"",$C2235)),
      ISNUMBER(SEARCH(""CASH DEPOSIT"",$C2235)),
      COUNTIF('SUMMARY D"&amp;"ATA'!D:D,$C2235)&lt;&gt;1
    ),
    """",
    IFERROR(TEXTJOIN(CHAR(10),TRUE,FILTER('SUMMARY DATA'!I:I,'SUMMARY DATA'!D:D=$C2235)),"""")
  )
)"),"")</f>
        <v/>
      </c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</row>
    <row r="2236" ht="15.75" customHeight="1" spans="1:27">
      <c r="A2236" s="2"/>
      <c r="B2236" s="2"/>
      <c r="C2236" s="2"/>
      <c r="D2236" s="6"/>
      <c r="E2236" s="4" t="str">
        <f>IFERROR(__xludf.DUMMYFUNCTION("IFERROR(
  TEXTJOIN(CHAR(10),TRUE,FILTER('SUMMARY DATA'!E:E,'SUMMARY DATA'!A:A=$A2236,'SUMMARY DATA'!C:C=$B2236)),
  IF(
    OR(
      ISNUMBER(SEARCH(""CDM CASH DEPOSIT"",$C2236)),
      ISNUMBER(SEARCH(""CASH DEPOSIT"",$C2236)),
      COUNTIF('SUMMARY D"&amp;"ATA'!D:D,$C2236)&lt;&gt;1
    ),
    """",
    IFERROR(TEXTJOIN(CHAR(10),TRUE,FILTER('SUMMARY DATA'!E:E,'SUMMARY DATA'!D:D=$C2236)),"""")
  )
)"),"")</f>
        <v/>
      </c>
      <c r="F2236" s="2" t="str">
        <f>IFERROR(__xludf.DUMMYFUNCTION("IFERROR(
  TEXTJOIN(CHAR(10),TRUE,FILTER('SUMMARY DATA'!F:F,'SUMMARY DATA'!A:A=$A2236,'SUMMARY DATA'!C:C=$B2236)),
  IF(
    OR(
      ISNUMBER(SEARCH(""CDM CASH DEPOSIT"",$C2236)),
      ISNUMBER(SEARCH(""CASH DEPOSIT"",$C2236)),
      COUNTIF('SUMMARY D"&amp;"ATA'!D:D,$C2236)&lt;&gt;1
    ),
    """",
    IFERROR(TEXTJOIN(CHAR(10),TRUE,FILTER('SUMMARY DATA'!F:F,'SUMMARY DATA'!D:D=$C2236)),"""")
  )
)"),"")</f>
        <v/>
      </c>
      <c r="G2236" s="2" t="str">
        <f>IFERROR(__xludf.DUMMYFUNCTION("IFERROR(
  TEXTJOIN(CHAR(10),TRUE,FILTER('SUMMARY DATA'!G:G,'SUMMARY DATA'!A:A=$A2236,'SUMMARY DATA'!C:C=$B2236)),
  IF(
    OR(
      ISNUMBER(SEARCH(""CDM CASH DEPOSIT"",$C2236)),
      ISNUMBER(SEARCH(""CASH DEPOSIT"",$C2236)),
      COUNTIF('SUMMARY D"&amp;"ATA'!D:D,$C2236)&lt;&gt;1
    ),
    """",
    IFERROR(TEXTJOIN(CHAR(10),TRUE,FILTER('SUMMARY DATA'!G:G,'SUMMARY DATA'!D:D=$C2236)),"""")
  )
)"),"")</f>
        <v/>
      </c>
      <c r="H2236" s="6" t="str">
        <f>IFERROR(__xludf.DUMMYFUNCTION("IFERROR(
  TEXTJOIN(CHAR(10),TRUE,FILTER('SUMMARY DATA'!H:H,'SUMMARY DATA'!A:A=$A2236,'SUMMARY DATA'!C:C=$B2236)),
  IF(
    OR(
      ISNUMBER(SEARCH(""CDM CASH DEPOSIT"",$C2236)),
      ISNUMBER(SEARCH(""CASH DEPOSIT"",$C2236)),
      COUNTIF('SUMMARY D"&amp;"ATA'!D:D,$C2236)&lt;&gt;1
    ),
    """",
    IFERROR(TEXTJOIN(CHAR(10),TRUE,FILTER('SUMMARY DATA'!H:H,'SUMMARY DATA'!D:D=$C2236)),"""")
  )
)"),"")</f>
        <v/>
      </c>
      <c r="I2236" s="6" t="str">
        <f>IFERROR(__xludf.DUMMYFUNCTION("IF(H2236="""","""",
SUM(ARRAYFORMULA(VALUE(SPLIT(H2236,CHAR(10)))))
)"),"")</f>
        <v/>
      </c>
      <c r="J2236" s="2" t="str">
        <f>IFERROR(__xludf.DUMMYFUNCTION("IFERROR(
  TEXTJOIN(CHAR(10),TRUE,FILTER('SUMMARY DATA'!I:I,'SUMMARY DATA'!A:A=$A2236,'SUMMARY DATA'!C:C=$B2236)),
  IF(
    OR(
      ISNUMBER(SEARCH(""CDM CASH DEPOSIT"",$C2236)),
      ISNUMBER(SEARCH(""CASH DEPOSIT"",$C2236)),
      COUNTIF('SUMMARY D"&amp;"ATA'!D:D,$C2236)&lt;&gt;1
    ),
    """",
    IFERROR(TEXTJOIN(CHAR(10),TRUE,FILTER('SUMMARY DATA'!I:I,'SUMMARY DATA'!D:D=$C2236)),"""")
  )
)"),"")</f>
        <v/>
      </c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</row>
    <row r="2237" ht="15.75" customHeight="1" spans="1:27">
      <c r="A2237" s="2"/>
      <c r="B2237" s="2"/>
      <c r="C2237" s="2"/>
      <c r="D2237" s="6"/>
      <c r="E2237" s="4" t="str">
        <f>IFERROR(__xludf.DUMMYFUNCTION("IFERROR(
  TEXTJOIN(CHAR(10),TRUE,FILTER('SUMMARY DATA'!E:E,'SUMMARY DATA'!A:A=$A2237,'SUMMARY DATA'!C:C=$B2237)),
  IF(
    OR(
      ISNUMBER(SEARCH(""CDM CASH DEPOSIT"",$C2237)),
      ISNUMBER(SEARCH(""CASH DEPOSIT"",$C2237)),
      COUNTIF('SUMMARY D"&amp;"ATA'!D:D,$C2237)&lt;&gt;1
    ),
    """",
    IFERROR(TEXTJOIN(CHAR(10),TRUE,FILTER('SUMMARY DATA'!E:E,'SUMMARY DATA'!D:D=$C2237)),"""")
  )
)"),"")</f>
        <v/>
      </c>
      <c r="F2237" s="2" t="str">
        <f>IFERROR(__xludf.DUMMYFUNCTION("IFERROR(
  TEXTJOIN(CHAR(10),TRUE,FILTER('SUMMARY DATA'!F:F,'SUMMARY DATA'!A:A=$A2237,'SUMMARY DATA'!C:C=$B2237)),
  IF(
    OR(
      ISNUMBER(SEARCH(""CDM CASH DEPOSIT"",$C2237)),
      ISNUMBER(SEARCH(""CASH DEPOSIT"",$C2237)),
      COUNTIF('SUMMARY D"&amp;"ATA'!D:D,$C2237)&lt;&gt;1
    ),
    """",
    IFERROR(TEXTJOIN(CHAR(10),TRUE,FILTER('SUMMARY DATA'!F:F,'SUMMARY DATA'!D:D=$C2237)),"""")
  )
)"),"")</f>
        <v/>
      </c>
      <c r="G2237" s="2" t="str">
        <f>IFERROR(__xludf.DUMMYFUNCTION("IFERROR(
  TEXTJOIN(CHAR(10),TRUE,FILTER('SUMMARY DATA'!G:G,'SUMMARY DATA'!A:A=$A2237,'SUMMARY DATA'!C:C=$B2237)),
  IF(
    OR(
      ISNUMBER(SEARCH(""CDM CASH DEPOSIT"",$C2237)),
      ISNUMBER(SEARCH(""CASH DEPOSIT"",$C2237)),
      COUNTIF('SUMMARY D"&amp;"ATA'!D:D,$C2237)&lt;&gt;1
    ),
    """",
    IFERROR(TEXTJOIN(CHAR(10),TRUE,FILTER('SUMMARY DATA'!G:G,'SUMMARY DATA'!D:D=$C2237)),"""")
  )
)"),"")</f>
        <v/>
      </c>
      <c r="H2237" s="6" t="str">
        <f>IFERROR(__xludf.DUMMYFUNCTION("IFERROR(
  TEXTJOIN(CHAR(10),TRUE,FILTER('SUMMARY DATA'!H:H,'SUMMARY DATA'!A:A=$A2237,'SUMMARY DATA'!C:C=$B2237)),
  IF(
    OR(
      ISNUMBER(SEARCH(""CDM CASH DEPOSIT"",$C2237)),
      ISNUMBER(SEARCH(""CASH DEPOSIT"",$C2237)),
      COUNTIF('SUMMARY D"&amp;"ATA'!D:D,$C2237)&lt;&gt;1
    ),
    """",
    IFERROR(TEXTJOIN(CHAR(10),TRUE,FILTER('SUMMARY DATA'!H:H,'SUMMARY DATA'!D:D=$C2237)),"""")
  )
)"),"")</f>
        <v/>
      </c>
      <c r="I2237" s="6" t="str">
        <f>IFERROR(__xludf.DUMMYFUNCTION("IF(H2237="""","""",
SUM(ARRAYFORMULA(VALUE(SPLIT(H2237,CHAR(10)))))
)"),"")</f>
        <v/>
      </c>
      <c r="J2237" s="2" t="str">
        <f>IFERROR(__xludf.DUMMYFUNCTION("IFERROR(
  TEXTJOIN(CHAR(10),TRUE,FILTER('SUMMARY DATA'!I:I,'SUMMARY DATA'!A:A=$A2237,'SUMMARY DATA'!C:C=$B2237)),
  IF(
    OR(
      ISNUMBER(SEARCH(""CDM CASH DEPOSIT"",$C2237)),
      ISNUMBER(SEARCH(""CASH DEPOSIT"",$C2237)),
      COUNTIF('SUMMARY D"&amp;"ATA'!D:D,$C2237)&lt;&gt;1
    ),
    """",
    IFERROR(TEXTJOIN(CHAR(10),TRUE,FILTER('SUMMARY DATA'!I:I,'SUMMARY DATA'!D:D=$C2237)),"""")
  )
)"),"")</f>
        <v/>
      </c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</row>
    <row r="2238" ht="15.75" customHeight="1" spans="1:27">
      <c r="A2238" s="2"/>
      <c r="B2238" s="2"/>
      <c r="C2238" s="2"/>
      <c r="D2238" s="6"/>
      <c r="E2238" s="4" t="str">
        <f>IFERROR(__xludf.DUMMYFUNCTION("IFERROR(
  TEXTJOIN(CHAR(10),TRUE,FILTER('SUMMARY DATA'!E:E,'SUMMARY DATA'!A:A=$A2238,'SUMMARY DATA'!C:C=$B2238)),
  IF(
    OR(
      ISNUMBER(SEARCH(""CDM CASH DEPOSIT"",$C2238)),
      ISNUMBER(SEARCH(""CASH DEPOSIT"",$C2238)),
      COUNTIF('SUMMARY D"&amp;"ATA'!D:D,$C2238)&lt;&gt;1
    ),
    """",
    IFERROR(TEXTJOIN(CHAR(10),TRUE,FILTER('SUMMARY DATA'!E:E,'SUMMARY DATA'!D:D=$C2238)),"""")
  )
)"),"")</f>
        <v/>
      </c>
      <c r="F2238" s="2" t="str">
        <f>IFERROR(__xludf.DUMMYFUNCTION("IFERROR(
  TEXTJOIN(CHAR(10),TRUE,FILTER('SUMMARY DATA'!F:F,'SUMMARY DATA'!A:A=$A2238,'SUMMARY DATA'!C:C=$B2238)),
  IF(
    OR(
      ISNUMBER(SEARCH(""CDM CASH DEPOSIT"",$C2238)),
      ISNUMBER(SEARCH(""CASH DEPOSIT"",$C2238)),
      COUNTIF('SUMMARY D"&amp;"ATA'!D:D,$C2238)&lt;&gt;1
    ),
    """",
    IFERROR(TEXTJOIN(CHAR(10),TRUE,FILTER('SUMMARY DATA'!F:F,'SUMMARY DATA'!D:D=$C2238)),"""")
  )
)"),"")</f>
        <v/>
      </c>
      <c r="G2238" s="2" t="str">
        <f>IFERROR(__xludf.DUMMYFUNCTION("IFERROR(
  TEXTJOIN(CHAR(10),TRUE,FILTER('SUMMARY DATA'!G:G,'SUMMARY DATA'!A:A=$A2238,'SUMMARY DATA'!C:C=$B2238)),
  IF(
    OR(
      ISNUMBER(SEARCH(""CDM CASH DEPOSIT"",$C2238)),
      ISNUMBER(SEARCH(""CASH DEPOSIT"",$C2238)),
      COUNTIF('SUMMARY D"&amp;"ATA'!D:D,$C2238)&lt;&gt;1
    ),
    """",
    IFERROR(TEXTJOIN(CHAR(10),TRUE,FILTER('SUMMARY DATA'!G:G,'SUMMARY DATA'!D:D=$C2238)),"""")
  )
)"),"")</f>
        <v/>
      </c>
      <c r="H2238" s="6" t="str">
        <f>IFERROR(__xludf.DUMMYFUNCTION("IFERROR(
  TEXTJOIN(CHAR(10),TRUE,FILTER('SUMMARY DATA'!H:H,'SUMMARY DATA'!A:A=$A2238,'SUMMARY DATA'!C:C=$B2238)),
  IF(
    OR(
      ISNUMBER(SEARCH(""CDM CASH DEPOSIT"",$C2238)),
      ISNUMBER(SEARCH(""CASH DEPOSIT"",$C2238)),
      COUNTIF('SUMMARY D"&amp;"ATA'!D:D,$C2238)&lt;&gt;1
    ),
    """",
    IFERROR(TEXTJOIN(CHAR(10),TRUE,FILTER('SUMMARY DATA'!H:H,'SUMMARY DATA'!D:D=$C2238)),"""")
  )
)"),"")</f>
        <v/>
      </c>
      <c r="I2238" s="6" t="str">
        <f>IFERROR(__xludf.DUMMYFUNCTION("IF(H2238="""","""",
SUM(ARRAYFORMULA(VALUE(SPLIT(H2238,CHAR(10)))))
)"),"")</f>
        <v/>
      </c>
      <c r="J2238" s="2" t="str">
        <f>IFERROR(__xludf.DUMMYFUNCTION("IFERROR(
  TEXTJOIN(CHAR(10),TRUE,FILTER('SUMMARY DATA'!I:I,'SUMMARY DATA'!A:A=$A2238,'SUMMARY DATA'!C:C=$B2238)),
  IF(
    OR(
      ISNUMBER(SEARCH(""CDM CASH DEPOSIT"",$C2238)),
      ISNUMBER(SEARCH(""CASH DEPOSIT"",$C2238)),
      COUNTIF('SUMMARY D"&amp;"ATA'!D:D,$C2238)&lt;&gt;1
    ),
    """",
    IFERROR(TEXTJOIN(CHAR(10),TRUE,FILTER('SUMMARY DATA'!I:I,'SUMMARY DATA'!D:D=$C2238)),"""")
  )
)"),"")</f>
        <v/>
      </c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</row>
    <row r="2239" ht="15.75" customHeight="1" spans="1:27">
      <c r="A2239" s="2"/>
      <c r="B2239" s="2"/>
      <c r="C2239" s="2"/>
      <c r="D2239" s="6"/>
      <c r="E2239" s="4" t="str">
        <f>IFERROR(__xludf.DUMMYFUNCTION("IFERROR(
  TEXTJOIN(CHAR(10),TRUE,FILTER('SUMMARY DATA'!E:E,'SUMMARY DATA'!A:A=$A2239,'SUMMARY DATA'!C:C=$B2239)),
  IF(
    OR(
      ISNUMBER(SEARCH(""CDM CASH DEPOSIT"",$C2239)),
      ISNUMBER(SEARCH(""CASH DEPOSIT"",$C2239)),
      COUNTIF('SUMMARY D"&amp;"ATA'!D:D,$C2239)&lt;&gt;1
    ),
    """",
    IFERROR(TEXTJOIN(CHAR(10),TRUE,FILTER('SUMMARY DATA'!E:E,'SUMMARY DATA'!D:D=$C2239)),"""")
  )
)"),"")</f>
        <v/>
      </c>
      <c r="F2239" s="2" t="str">
        <f>IFERROR(__xludf.DUMMYFUNCTION("IFERROR(
  TEXTJOIN(CHAR(10),TRUE,FILTER('SUMMARY DATA'!F:F,'SUMMARY DATA'!A:A=$A2239,'SUMMARY DATA'!C:C=$B2239)),
  IF(
    OR(
      ISNUMBER(SEARCH(""CDM CASH DEPOSIT"",$C2239)),
      ISNUMBER(SEARCH(""CASH DEPOSIT"",$C2239)),
      COUNTIF('SUMMARY D"&amp;"ATA'!D:D,$C2239)&lt;&gt;1
    ),
    """",
    IFERROR(TEXTJOIN(CHAR(10),TRUE,FILTER('SUMMARY DATA'!F:F,'SUMMARY DATA'!D:D=$C2239)),"""")
  )
)"),"")</f>
        <v/>
      </c>
      <c r="G2239" s="2" t="str">
        <f>IFERROR(__xludf.DUMMYFUNCTION("IFERROR(
  TEXTJOIN(CHAR(10),TRUE,FILTER('SUMMARY DATA'!G:G,'SUMMARY DATA'!A:A=$A2239,'SUMMARY DATA'!C:C=$B2239)),
  IF(
    OR(
      ISNUMBER(SEARCH(""CDM CASH DEPOSIT"",$C2239)),
      ISNUMBER(SEARCH(""CASH DEPOSIT"",$C2239)),
      COUNTIF('SUMMARY D"&amp;"ATA'!D:D,$C2239)&lt;&gt;1
    ),
    """",
    IFERROR(TEXTJOIN(CHAR(10),TRUE,FILTER('SUMMARY DATA'!G:G,'SUMMARY DATA'!D:D=$C2239)),"""")
  )
)"),"")</f>
        <v/>
      </c>
      <c r="H2239" s="6" t="str">
        <f>IFERROR(__xludf.DUMMYFUNCTION("IFERROR(
  TEXTJOIN(CHAR(10),TRUE,FILTER('SUMMARY DATA'!H:H,'SUMMARY DATA'!A:A=$A2239,'SUMMARY DATA'!C:C=$B2239)),
  IF(
    OR(
      ISNUMBER(SEARCH(""CDM CASH DEPOSIT"",$C2239)),
      ISNUMBER(SEARCH(""CASH DEPOSIT"",$C2239)),
      COUNTIF('SUMMARY D"&amp;"ATA'!D:D,$C2239)&lt;&gt;1
    ),
    """",
    IFERROR(TEXTJOIN(CHAR(10),TRUE,FILTER('SUMMARY DATA'!H:H,'SUMMARY DATA'!D:D=$C2239)),"""")
  )
)"),"")</f>
        <v/>
      </c>
      <c r="I2239" s="6" t="str">
        <f>IFERROR(__xludf.DUMMYFUNCTION("IF(H2239="""","""",
SUM(ARRAYFORMULA(VALUE(SPLIT(H2239,CHAR(10)))))
)"),"")</f>
        <v/>
      </c>
      <c r="J2239" s="2" t="str">
        <f>IFERROR(__xludf.DUMMYFUNCTION("IFERROR(
  TEXTJOIN(CHAR(10),TRUE,FILTER('SUMMARY DATA'!I:I,'SUMMARY DATA'!A:A=$A2239,'SUMMARY DATA'!C:C=$B2239)),
  IF(
    OR(
      ISNUMBER(SEARCH(""CDM CASH DEPOSIT"",$C2239)),
      ISNUMBER(SEARCH(""CASH DEPOSIT"",$C2239)),
      COUNTIF('SUMMARY D"&amp;"ATA'!D:D,$C2239)&lt;&gt;1
    ),
    """",
    IFERROR(TEXTJOIN(CHAR(10),TRUE,FILTER('SUMMARY DATA'!I:I,'SUMMARY DATA'!D:D=$C2239)),"""")
  )
)"),"")</f>
        <v/>
      </c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</row>
    <row r="2240" ht="15.75" customHeight="1" spans="1:27">
      <c r="A2240" s="2"/>
      <c r="B2240" s="2"/>
      <c r="C2240" s="2"/>
      <c r="D2240" s="6"/>
      <c r="E2240" s="4" t="str">
        <f>IFERROR(__xludf.DUMMYFUNCTION("IFERROR(
  TEXTJOIN(CHAR(10),TRUE,FILTER('SUMMARY DATA'!E:E,'SUMMARY DATA'!A:A=$A2240,'SUMMARY DATA'!C:C=$B2240)),
  IF(
    OR(
      ISNUMBER(SEARCH(""CDM CASH DEPOSIT"",$C2240)),
      ISNUMBER(SEARCH(""CASH DEPOSIT"",$C2240)),
      COUNTIF('SUMMARY D"&amp;"ATA'!D:D,$C2240)&lt;&gt;1
    ),
    """",
    IFERROR(TEXTJOIN(CHAR(10),TRUE,FILTER('SUMMARY DATA'!E:E,'SUMMARY DATA'!D:D=$C2240)),"""")
  )
)"),"")</f>
        <v/>
      </c>
      <c r="F2240" s="2" t="str">
        <f>IFERROR(__xludf.DUMMYFUNCTION("IFERROR(
  TEXTJOIN(CHAR(10),TRUE,FILTER('SUMMARY DATA'!F:F,'SUMMARY DATA'!A:A=$A2240,'SUMMARY DATA'!C:C=$B2240)),
  IF(
    OR(
      ISNUMBER(SEARCH(""CDM CASH DEPOSIT"",$C2240)),
      ISNUMBER(SEARCH(""CASH DEPOSIT"",$C2240)),
      COUNTIF('SUMMARY D"&amp;"ATA'!D:D,$C2240)&lt;&gt;1
    ),
    """",
    IFERROR(TEXTJOIN(CHAR(10),TRUE,FILTER('SUMMARY DATA'!F:F,'SUMMARY DATA'!D:D=$C2240)),"""")
  )
)"),"")</f>
        <v/>
      </c>
      <c r="G2240" s="2" t="str">
        <f>IFERROR(__xludf.DUMMYFUNCTION("IFERROR(
  TEXTJOIN(CHAR(10),TRUE,FILTER('SUMMARY DATA'!G:G,'SUMMARY DATA'!A:A=$A2240,'SUMMARY DATA'!C:C=$B2240)),
  IF(
    OR(
      ISNUMBER(SEARCH(""CDM CASH DEPOSIT"",$C2240)),
      ISNUMBER(SEARCH(""CASH DEPOSIT"",$C2240)),
      COUNTIF('SUMMARY D"&amp;"ATA'!D:D,$C2240)&lt;&gt;1
    ),
    """",
    IFERROR(TEXTJOIN(CHAR(10),TRUE,FILTER('SUMMARY DATA'!G:G,'SUMMARY DATA'!D:D=$C2240)),"""")
  )
)"),"")</f>
        <v/>
      </c>
      <c r="H2240" s="6" t="str">
        <f>IFERROR(__xludf.DUMMYFUNCTION("IFERROR(
  TEXTJOIN(CHAR(10),TRUE,FILTER('SUMMARY DATA'!H:H,'SUMMARY DATA'!A:A=$A2240,'SUMMARY DATA'!C:C=$B2240)),
  IF(
    OR(
      ISNUMBER(SEARCH(""CDM CASH DEPOSIT"",$C2240)),
      ISNUMBER(SEARCH(""CASH DEPOSIT"",$C2240)),
      COUNTIF('SUMMARY D"&amp;"ATA'!D:D,$C2240)&lt;&gt;1
    ),
    """",
    IFERROR(TEXTJOIN(CHAR(10),TRUE,FILTER('SUMMARY DATA'!H:H,'SUMMARY DATA'!D:D=$C2240)),"""")
  )
)"),"")</f>
        <v/>
      </c>
      <c r="I2240" s="6" t="str">
        <f>IFERROR(__xludf.DUMMYFUNCTION("IF(H2240="""","""",
SUM(ARRAYFORMULA(VALUE(SPLIT(H2240,CHAR(10)))))
)"),"")</f>
        <v/>
      </c>
      <c r="J2240" s="2" t="str">
        <f>IFERROR(__xludf.DUMMYFUNCTION("IFERROR(
  TEXTJOIN(CHAR(10),TRUE,FILTER('SUMMARY DATA'!I:I,'SUMMARY DATA'!A:A=$A2240,'SUMMARY DATA'!C:C=$B2240)),
  IF(
    OR(
      ISNUMBER(SEARCH(""CDM CASH DEPOSIT"",$C2240)),
      ISNUMBER(SEARCH(""CASH DEPOSIT"",$C2240)),
      COUNTIF('SUMMARY D"&amp;"ATA'!D:D,$C2240)&lt;&gt;1
    ),
    """",
    IFERROR(TEXTJOIN(CHAR(10),TRUE,FILTER('SUMMARY DATA'!I:I,'SUMMARY DATA'!D:D=$C2240)),"""")
  )
)"),"")</f>
        <v/>
      </c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</row>
    <row r="2241" ht="15.75" customHeight="1" spans="1:27">
      <c r="A2241" s="2"/>
      <c r="B2241" s="2"/>
      <c r="C2241" s="2"/>
      <c r="D2241" s="6"/>
      <c r="E2241" s="4" t="str">
        <f>IFERROR(__xludf.DUMMYFUNCTION("IFERROR(
  TEXTJOIN(CHAR(10),TRUE,FILTER('SUMMARY DATA'!E:E,'SUMMARY DATA'!A:A=$A2241,'SUMMARY DATA'!C:C=$B2241)),
  IF(
    OR(
      ISNUMBER(SEARCH(""CDM CASH DEPOSIT"",$C2241)),
      ISNUMBER(SEARCH(""CASH DEPOSIT"",$C2241)),
      COUNTIF('SUMMARY D"&amp;"ATA'!D:D,$C2241)&lt;&gt;1
    ),
    """",
    IFERROR(TEXTJOIN(CHAR(10),TRUE,FILTER('SUMMARY DATA'!E:E,'SUMMARY DATA'!D:D=$C2241)),"""")
  )
)"),"")</f>
        <v/>
      </c>
      <c r="F2241" s="2" t="str">
        <f>IFERROR(__xludf.DUMMYFUNCTION("IFERROR(
  TEXTJOIN(CHAR(10),TRUE,FILTER('SUMMARY DATA'!F:F,'SUMMARY DATA'!A:A=$A2241,'SUMMARY DATA'!C:C=$B2241)),
  IF(
    OR(
      ISNUMBER(SEARCH(""CDM CASH DEPOSIT"",$C2241)),
      ISNUMBER(SEARCH(""CASH DEPOSIT"",$C2241)),
      COUNTIF('SUMMARY D"&amp;"ATA'!D:D,$C2241)&lt;&gt;1
    ),
    """",
    IFERROR(TEXTJOIN(CHAR(10),TRUE,FILTER('SUMMARY DATA'!F:F,'SUMMARY DATA'!D:D=$C2241)),"""")
  )
)"),"")</f>
        <v/>
      </c>
      <c r="G2241" s="2" t="str">
        <f>IFERROR(__xludf.DUMMYFUNCTION("IFERROR(
  TEXTJOIN(CHAR(10),TRUE,FILTER('SUMMARY DATA'!G:G,'SUMMARY DATA'!A:A=$A2241,'SUMMARY DATA'!C:C=$B2241)),
  IF(
    OR(
      ISNUMBER(SEARCH(""CDM CASH DEPOSIT"",$C2241)),
      ISNUMBER(SEARCH(""CASH DEPOSIT"",$C2241)),
      COUNTIF('SUMMARY D"&amp;"ATA'!D:D,$C2241)&lt;&gt;1
    ),
    """",
    IFERROR(TEXTJOIN(CHAR(10),TRUE,FILTER('SUMMARY DATA'!G:G,'SUMMARY DATA'!D:D=$C2241)),"""")
  )
)"),"")</f>
        <v/>
      </c>
      <c r="H2241" s="6" t="str">
        <f>IFERROR(__xludf.DUMMYFUNCTION("IFERROR(
  TEXTJOIN(CHAR(10),TRUE,FILTER('SUMMARY DATA'!H:H,'SUMMARY DATA'!A:A=$A2241,'SUMMARY DATA'!C:C=$B2241)),
  IF(
    OR(
      ISNUMBER(SEARCH(""CDM CASH DEPOSIT"",$C2241)),
      ISNUMBER(SEARCH(""CASH DEPOSIT"",$C2241)),
      COUNTIF('SUMMARY D"&amp;"ATA'!D:D,$C2241)&lt;&gt;1
    ),
    """",
    IFERROR(TEXTJOIN(CHAR(10),TRUE,FILTER('SUMMARY DATA'!H:H,'SUMMARY DATA'!D:D=$C2241)),"""")
  )
)"),"")</f>
        <v/>
      </c>
      <c r="I2241" s="6" t="str">
        <f>IFERROR(__xludf.DUMMYFUNCTION("IF(H2241="""","""",
SUM(ARRAYFORMULA(VALUE(SPLIT(H2241,CHAR(10)))))
)"),"")</f>
        <v/>
      </c>
      <c r="J2241" s="2" t="str">
        <f>IFERROR(__xludf.DUMMYFUNCTION("IFERROR(
  TEXTJOIN(CHAR(10),TRUE,FILTER('SUMMARY DATA'!I:I,'SUMMARY DATA'!A:A=$A2241,'SUMMARY DATA'!C:C=$B2241)),
  IF(
    OR(
      ISNUMBER(SEARCH(""CDM CASH DEPOSIT"",$C2241)),
      ISNUMBER(SEARCH(""CASH DEPOSIT"",$C2241)),
      COUNTIF('SUMMARY D"&amp;"ATA'!D:D,$C2241)&lt;&gt;1
    ),
    """",
    IFERROR(TEXTJOIN(CHAR(10),TRUE,FILTER('SUMMARY DATA'!I:I,'SUMMARY DATA'!D:D=$C2241)),"""")
  )
)"),"")</f>
        <v/>
      </c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</row>
    <row r="2242" ht="15.75" customHeight="1" spans="1:27">
      <c r="A2242" s="2"/>
      <c r="B2242" s="2"/>
      <c r="C2242" s="2"/>
      <c r="D2242" s="6"/>
      <c r="E2242" s="4" t="str">
        <f>IFERROR(__xludf.DUMMYFUNCTION("IFERROR(
  TEXTJOIN(CHAR(10),TRUE,FILTER('SUMMARY DATA'!E:E,'SUMMARY DATA'!A:A=$A2242,'SUMMARY DATA'!C:C=$B2242)),
  IF(
    OR(
      ISNUMBER(SEARCH(""CDM CASH DEPOSIT"",$C2242)),
      ISNUMBER(SEARCH(""CASH DEPOSIT"",$C2242)),
      COUNTIF('SUMMARY D"&amp;"ATA'!D:D,$C2242)&lt;&gt;1
    ),
    """",
    IFERROR(TEXTJOIN(CHAR(10),TRUE,FILTER('SUMMARY DATA'!E:E,'SUMMARY DATA'!D:D=$C2242)),"""")
  )
)"),"")</f>
        <v/>
      </c>
      <c r="F2242" s="2" t="str">
        <f>IFERROR(__xludf.DUMMYFUNCTION("IFERROR(
  TEXTJOIN(CHAR(10),TRUE,FILTER('SUMMARY DATA'!F:F,'SUMMARY DATA'!A:A=$A2242,'SUMMARY DATA'!C:C=$B2242)),
  IF(
    OR(
      ISNUMBER(SEARCH(""CDM CASH DEPOSIT"",$C2242)),
      ISNUMBER(SEARCH(""CASH DEPOSIT"",$C2242)),
      COUNTIF('SUMMARY D"&amp;"ATA'!D:D,$C2242)&lt;&gt;1
    ),
    """",
    IFERROR(TEXTJOIN(CHAR(10),TRUE,FILTER('SUMMARY DATA'!F:F,'SUMMARY DATA'!D:D=$C2242)),"""")
  )
)"),"")</f>
        <v/>
      </c>
      <c r="G2242" s="2" t="str">
        <f>IFERROR(__xludf.DUMMYFUNCTION("IFERROR(
  TEXTJOIN(CHAR(10),TRUE,FILTER('SUMMARY DATA'!G:G,'SUMMARY DATA'!A:A=$A2242,'SUMMARY DATA'!C:C=$B2242)),
  IF(
    OR(
      ISNUMBER(SEARCH(""CDM CASH DEPOSIT"",$C2242)),
      ISNUMBER(SEARCH(""CASH DEPOSIT"",$C2242)),
      COUNTIF('SUMMARY D"&amp;"ATA'!D:D,$C2242)&lt;&gt;1
    ),
    """",
    IFERROR(TEXTJOIN(CHAR(10),TRUE,FILTER('SUMMARY DATA'!G:G,'SUMMARY DATA'!D:D=$C2242)),"""")
  )
)"),"")</f>
        <v/>
      </c>
      <c r="H2242" s="6" t="str">
        <f>IFERROR(__xludf.DUMMYFUNCTION("IFERROR(
  TEXTJOIN(CHAR(10),TRUE,FILTER('SUMMARY DATA'!H:H,'SUMMARY DATA'!A:A=$A2242,'SUMMARY DATA'!C:C=$B2242)),
  IF(
    OR(
      ISNUMBER(SEARCH(""CDM CASH DEPOSIT"",$C2242)),
      ISNUMBER(SEARCH(""CASH DEPOSIT"",$C2242)),
      COUNTIF('SUMMARY D"&amp;"ATA'!D:D,$C2242)&lt;&gt;1
    ),
    """",
    IFERROR(TEXTJOIN(CHAR(10),TRUE,FILTER('SUMMARY DATA'!H:H,'SUMMARY DATA'!D:D=$C2242)),"""")
  )
)"),"")</f>
        <v/>
      </c>
      <c r="I2242" s="6" t="str">
        <f>IFERROR(__xludf.DUMMYFUNCTION("IF(H2242="""","""",
SUM(ARRAYFORMULA(VALUE(SPLIT(H2242,CHAR(10)))))
)"),"")</f>
        <v/>
      </c>
      <c r="J2242" s="2" t="str">
        <f>IFERROR(__xludf.DUMMYFUNCTION("IFERROR(
  TEXTJOIN(CHAR(10),TRUE,FILTER('SUMMARY DATA'!I:I,'SUMMARY DATA'!A:A=$A2242,'SUMMARY DATA'!C:C=$B2242)),
  IF(
    OR(
      ISNUMBER(SEARCH(""CDM CASH DEPOSIT"",$C2242)),
      ISNUMBER(SEARCH(""CASH DEPOSIT"",$C2242)),
      COUNTIF('SUMMARY D"&amp;"ATA'!D:D,$C2242)&lt;&gt;1
    ),
    """",
    IFERROR(TEXTJOIN(CHAR(10),TRUE,FILTER('SUMMARY DATA'!I:I,'SUMMARY DATA'!D:D=$C2242)),"""")
  )
)"),"")</f>
        <v/>
      </c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</row>
    <row r="2243" ht="15.75" customHeight="1" spans="1:27">
      <c r="A2243" s="2"/>
      <c r="B2243" s="2"/>
      <c r="C2243" s="2"/>
      <c r="D2243" s="6"/>
      <c r="E2243" s="4" t="str">
        <f>IFERROR(__xludf.DUMMYFUNCTION("IFERROR(
  TEXTJOIN(CHAR(10),TRUE,FILTER('SUMMARY DATA'!E:E,'SUMMARY DATA'!A:A=$A2243,'SUMMARY DATA'!C:C=$B2243)),
  IF(
    OR(
      ISNUMBER(SEARCH(""CDM CASH DEPOSIT"",$C2243)),
      ISNUMBER(SEARCH(""CASH DEPOSIT"",$C2243)),
      COUNTIF('SUMMARY D"&amp;"ATA'!D:D,$C2243)&lt;&gt;1
    ),
    """",
    IFERROR(TEXTJOIN(CHAR(10),TRUE,FILTER('SUMMARY DATA'!E:E,'SUMMARY DATA'!D:D=$C2243)),"""")
  )
)"),"")</f>
        <v/>
      </c>
      <c r="F2243" s="2" t="str">
        <f>IFERROR(__xludf.DUMMYFUNCTION("IFERROR(
  TEXTJOIN(CHAR(10),TRUE,FILTER('SUMMARY DATA'!F:F,'SUMMARY DATA'!A:A=$A2243,'SUMMARY DATA'!C:C=$B2243)),
  IF(
    OR(
      ISNUMBER(SEARCH(""CDM CASH DEPOSIT"",$C2243)),
      ISNUMBER(SEARCH(""CASH DEPOSIT"",$C2243)),
      COUNTIF('SUMMARY D"&amp;"ATA'!D:D,$C2243)&lt;&gt;1
    ),
    """",
    IFERROR(TEXTJOIN(CHAR(10),TRUE,FILTER('SUMMARY DATA'!F:F,'SUMMARY DATA'!D:D=$C2243)),"""")
  )
)"),"")</f>
        <v/>
      </c>
      <c r="G2243" s="2" t="str">
        <f>IFERROR(__xludf.DUMMYFUNCTION("IFERROR(
  TEXTJOIN(CHAR(10),TRUE,FILTER('SUMMARY DATA'!G:G,'SUMMARY DATA'!A:A=$A2243,'SUMMARY DATA'!C:C=$B2243)),
  IF(
    OR(
      ISNUMBER(SEARCH(""CDM CASH DEPOSIT"",$C2243)),
      ISNUMBER(SEARCH(""CASH DEPOSIT"",$C2243)),
      COUNTIF('SUMMARY D"&amp;"ATA'!D:D,$C2243)&lt;&gt;1
    ),
    """",
    IFERROR(TEXTJOIN(CHAR(10),TRUE,FILTER('SUMMARY DATA'!G:G,'SUMMARY DATA'!D:D=$C2243)),"""")
  )
)"),"")</f>
        <v/>
      </c>
      <c r="H2243" s="6" t="str">
        <f>IFERROR(__xludf.DUMMYFUNCTION("IFERROR(
  TEXTJOIN(CHAR(10),TRUE,FILTER('SUMMARY DATA'!H:H,'SUMMARY DATA'!A:A=$A2243,'SUMMARY DATA'!C:C=$B2243)),
  IF(
    OR(
      ISNUMBER(SEARCH(""CDM CASH DEPOSIT"",$C2243)),
      ISNUMBER(SEARCH(""CASH DEPOSIT"",$C2243)),
      COUNTIF('SUMMARY D"&amp;"ATA'!D:D,$C2243)&lt;&gt;1
    ),
    """",
    IFERROR(TEXTJOIN(CHAR(10),TRUE,FILTER('SUMMARY DATA'!H:H,'SUMMARY DATA'!D:D=$C2243)),"""")
  )
)"),"")</f>
        <v/>
      </c>
      <c r="I2243" s="6" t="str">
        <f>IFERROR(__xludf.DUMMYFUNCTION("IF(H2243="""","""",
SUM(ARRAYFORMULA(VALUE(SPLIT(H2243,CHAR(10)))))
)"),"")</f>
        <v/>
      </c>
      <c r="J2243" s="2" t="str">
        <f>IFERROR(__xludf.DUMMYFUNCTION("IFERROR(
  TEXTJOIN(CHAR(10),TRUE,FILTER('SUMMARY DATA'!I:I,'SUMMARY DATA'!A:A=$A2243,'SUMMARY DATA'!C:C=$B2243)),
  IF(
    OR(
      ISNUMBER(SEARCH(""CDM CASH DEPOSIT"",$C2243)),
      ISNUMBER(SEARCH(""CASH DEPOSIT"",$C2243)),
      COUNTIF('SUMMARY D"&amp;"ATA'!D:D,$C2243)&lt;&gt;1
    ),
    """",
    IFERROR(TEXTJOIN(CHAR(10),TRUE,FILTER('SUMMARY DATA'!I:I,'SUMMARY DATA'!D:D=$C2243)),"""")
  )
)"),"")</f>
        <v/>
      </c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</row>
  </sheetData>
  <autoFilter xmlns:etc="http://www.wps.cn/officeDocument/2017/etCustomData" ref="A3:K2243" etc:filterBottomFollowUsedRange="0">
    <extLst/>
  </autoFilter>
  <mergeCells count="1">
    <mergeCell ref="A1:C2"/>
  </mergeCells>
  <dataValidations count="1">
    <dataValidation type="list" allowBlank="1" showErrorMessage="1" sqref="K4:K2243">
      <formula1>"√"</formula1>
    </dataValidation>
  </dataValidation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C78D8"/>
  </sheetPr>
  <dimension ref="A1:AA2243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85714285714" defaultRowHeight="15" customHeight="1"/>
  <cols>
    <col min="1" max="2" width="24" style="1" customWidth="1"/>
    <col min="3" max="3" width="58.2857142857143" style="1" customWidth="1"/>
    <col min="4" max="4" width="20.5714285714286" style="1" customWidth="1"/>
    <col min="5" max="5" width="17.4285714285714" style="1" customWidth="1"/>
    <col min="6" max="6" width="20.4285714285714" style="1" customWidth="1"/>
    <col min="7" max="7" width="22.4285714285714" style="1" customWidth="1"/>
    <col min="8" max="8" width="17" style="1" customWidth="1"/>
    <col min="9" max="10" width="17.8571428571429" style="1" customWidth="1"/>
    <col min="11" max="11" width="15.8571428571429" style="1" customWidth="1"/>
    <col min="12" max="12" width="9.14285714285714" style="1" customWidth="1"/>
    <col min="13" max="13" width="10.8571428571429" style="1" customWidth="1"/>
    <col min="14" max="27" width="9.14285714285714" style="1" customWidth="1"/>
    <col min="28" max="16384" width="14.4285714285714" style="1"/>
  </cols>
  <sheetData>
    <row r="1" spans="1:27">
      <c r="A1" s="2"/>
      <c r="B1" s="2"/>
      <c r="C1" s="2"/>
      <c r="D1" s="3">
        <f>SUM(D3:D804)</f>
        <v>129748.62</v>
      </c>
      <c r="E1" s="2"/>
      <c r="F1" s="2"/>
      <c r="G1" s="5"/>
      <c r="H1" s="6"/>
      <c r="I1" s="3">
        <f>SUM(I758:I789)</f>
        <v>0</v>
      </c>
      <c r="J1" s="6"/>
      <c r="K1" s="7">
        <f>D1-H1</f>
        <v>129748.62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spans="1:27">
      <c r="A2" s="2"/>
      <c r="B2" s="2"/>
      <c r="C2" s="2"/>
      <c r="D2" s="8" t="s">
        <v>1</v>
      </c>
      <c r="E2" s="31"/>
      <c r="F2" s="2"/>
      <c r="G2" s="5"/>
      <c r="H2" s="6"/>
      <c r="I2" s="6"/>
      <c r="J2" s="6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6.5" spans="1:27">
      <c r="A3" s="9" t="s">
        <v>2</v>
      </c>
      <c r="B3" s="10" t="s">
        <v>3</v>
      </c>
      <c r="C3" s="10" t="s">
        <v>4</v>
      </c>
      <c r="D3" s="11" t="s">
        <v>5</v>
      </c>
      <c r="E3" s="9" t="s">
        <v>6</v>
      </c>
      <c r="F3" s="13" t="s">
        <v>7</v>
      </c>
      <c r="G3" s="14" t="s">
        <v>8</v>
      </c>
      <c r="H3" s="11" t="s">
        <v>9</v>
      </c>
      <c r="I3" s="11" t="s">
        <v>10</v>
      </c>
      <c r="J3" s="11" t="s">
        <v>11</v>
      </c>
      <c r="K3" s="13" t="s">
        <v>12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19"/>
      <c r="B4" s="20">
        <v>45756</v>
      </c>
      <c r="C4" s="19" t="s">
        <v>141</v>
      </c>
      <c r="D4" s="21">
        <v>10</v>
      </c>
      <c r="E4" s="22" t="str">
        <f>IFERROR(__xludf.DUMMYFUNCTION("IFERROR(
  TEXTJOIN(CHAR(10),TRUE,FILTER('SUMMARY DATA'!E:E,'SUMMARY DATA'!$A:$A=$A4,'SUMMARY DATA'!$C:$C=$B4,'SUMMARY DATA'!$B:$B=""GRP"")),
  IF(
    OR(
      ISNUMBER(SEARCH(""CDM CASH DEPOSIT"",$C4)),
      ISNUMBER(SEARCH(""CASH DEPOSIT"",$C4)),
   "&amp;"   COUNTIFS('SUMMARY DATA'!$D:$D,$C4,'SUMMARY DATA'!$B:$B,""GRP"")&lt;&gt;1
    ),
    """",
    IFERROR(TEXTJOIN(CHAR(10),TRUE,FILTER('SUMMARY DATA'!E:E,'SUMMARY DATA'!$D:$D=$C4,'SUMMARY DATA'!$B:$B=""GRP"")),"""")
  )
)"),"")</f>
        <v/>
      </c>
      <c r="F4" s="23" t="str">
        <f>IFERROR(__xludf.DUMMYFUNCTION("IFERROR(
  TEXTJOIN(CHAR(10),TRUE,FILTER('SUMMARY DATA'!F:F,'SUMMARY DATA'!$A:$A=$A4,'SUMMARY DATA'!$C:$C=$B4,'SUMMARY DATA'!$B:$B=""GRP"")),
  IF(
    OR(
      ISNUMBER(SEARCH(""CDM CASH DEPOSIT"",$C4)),
      ISNUMBER(SEARCH(""CASH DEPOSIT"",$C4)),
   "&amp;"   COUNTIFS('SUMMARY DATA'!$D:$D,$C4,'SUMMARY DATA'!$B:$B,""GRP"")&lt;&gt;1
    ),
    """",
    IFERROR(TEXTJOIN(CHAR(10),TRUE,FILTER('SUMMARY DATA'!F:F,'SUMMARY DATA'!$D:$D=$C4,'SUMMARY DATA'!$B:$B=""GRP"")),"""")
  )
)"),"")</f>
        <v/>
      </c>
      <c r="G4" s="23" t="str">
        <f>IFERROR(__xludf.DUMMYFUNCTION("IFERROR(
  TEXTJOIN(CHAR(10),TRUE,FILTER('SUMMARY DATA'!G:G,'SUMMARY DATA'!$A:$A=$A4,'SUMMARY DATA'!$C:$C=$B4,'SUMMARY DATA'!$B:$B=""GRP"")),
  IF(
    OR(
      ISNUMBER(SEARCH(""CDM CASH DEPOSIT"",$C4)),
      ISNUMBER(SEARCH(""CASH DEPOSIT"",$C4)),
   "&amp;"   COUNTIFS('SUMMARY DATA'!$D:$D,$C4,'SUMMARY DATA'!$B:$B,""GRP"")&lt;&gt;1
    ),
    """",
    IFERROR(TEXTJOIN(CHAR(10),TRUE,FILTER('SUMMARY DATA'!G:G,'SUMMARY DATA'!$D:$D=$C4,'SUMMARY DATA'!$B:$B=""GRP"")),"""")
  )
)"),"")</f>
        <v/>
      </c>
      <c r="H4" s="24" t="str">
        <f>IFERROR(__xludf.DUMMYFUNCTION("IFERROR(
  TEXTJOIN(CHAR(10),TRUE,FILTER('SUMMARY DATA'!H:H,'SUMMARY DATA'!$A:$A=$A4,'SUMMARY DATA'!$C:$C=$B4,'SUMMARY DATA'!$B:$B=""GRP"")),
  IF(
    OR(
      ISNUMBER(SEARCH(""CDM CASH DEPOSIT"",$C4)),
      ISNUMBER(SEARCH(""CASH DEPOSIT"",$C4)),
   "&amp;"   COUNTIFS('SUMMARY DATA'!$D:$D,$C4,'SUMMARY DATA'!$B:$B,""GRP"")&lt;&gt;1
    ),
    """",
    IFERROR(TEXTJOIN(CHAR(10),TRUE,FILTER('SUMMARY DATA'!H:H,'SUMMARY DATA'!$D:$D=$C4,'SUMMARY DATA'!$B:$B=""GRP"")),"""")
  )
)"),"")</f>
        <v/>
      </c>
      <c r="I4" s="24" t="str">
        <f>IFERROR(__xludf.DUMMYFUNCTION("IF(H4="""","""",
SUM(ARRAYFORMULA(VALUE(SPLIT(H4,CHAR(10)))))
)"),"")</f>
        <v/>
      </c>
      <c r="J4" s="23" t="str">
        <f>IFERROR(__xludf.DUMMYFUNCTION("IFERROR(
  TEXTJOIN(CHAR(10),TRUE,FILTER('SUMMARY DATA'!I:I,'SUMMARY DATA'!$A:$A=$A4,'SUMMARY DATA'!$C:$C=$B4,'SUMMARY DATA'!$B:$B=""GRP"")),
  IF(
    OR(
      ISNUMBER(SEARCH(""CDM CASH DEPOSIT"",$C4)),
      ISNUMBER(SEARCH(""CASH DEPOSIT"",$C4)),
   "&amp;"   COUNTIFS('SUMMARY DATA'!$D:$D,$C4,'SUMMARY DATA'!$B:$B,""GRP"")&lt;&gt;1
    ),
    """",
    IFERROR(TEXTJOIN(CHAR(10),TRUE,FILTER('SUMMARY DATA'!I:I,'SUMMARY DATA'!$D:$D=$C4,'SUMMARY DATA'!$B:$B=""GRP"")),"""")
  )
)"),"")</f>
        <v/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25"/>
      <c r="B5" s="26">
        <v>45757</v>
      </c>
      <c r="C5" s="25" t="s">
        <v>142</v>
      </c>
      <c r="D5" s="27">
        <v>608.52</v>
      </c>
      <c r="E5" s="28" t="str">
        <f>IFERROR(__xludf.DUMMYFUNCTION("IFERROR(
  TEXTJOIN(CHAR(10),TRUE,FILTER('SUMMARY DATA'!E:E,'SUMMARY DATA'!$A:$A=$A5,'SUMMARY DATA'!$C:$C=$B5,'SUMMARY DATA'!$B:$B=""GRP"")),
  IF(
    OR(
      ISNUMBER(SEARCH(""CDM CASH DEPOSIT"",$C5)),
      ISNUMBER(SEARCH(""CASH DEPOSIT"",$C5)),
   "&amp;"   COUNTIFS('SUMMARY DATA'!$D:$D,$C5,'SUMMARY DATA'!$B:$B,""GRP"")&lt;&gt;1
    ),
    """",
    IFERROR(TEXTJOIN(CHAR(10),TRUE,FILTER('SUMMARY DATA'!E:E,'SUMMARY DATA'!$D:$D=$C5,'SUMMARY DATA'!$B:$B=""GRP"")),"""")
  )
)"),"")</f>
        <v/>
      </c>
      <c r="F5" s="29" t="str">
        <f>IFERROR(__xludf.DUMMYFUNCTION("IFERROR(
  TEXTJOIN(CHAR(10),TRUE,FILTER('SUMMARY DATA'!F:F,'SUMMARY DATA'!$A:$A=$A5,'SUMMARY DATA'!$C:$C=$B5,'SUMMARY DATA'!$B:$B=""GRP"")),
  IF(
    OR(
      ISNUMBER(SEARCH(""CDM CASH DEPOSIT"",$C5)),
      ISNUMBER(SEARCH(""CASH DEPOSIT"",$C5)),
   "&amp;"   COUNTIFS('SUMMARY DATA'!$D:$D,$C5,'SUMMARY DATA'!$B:$B,""GRP"")&lt;&gt;1
    ),
    """",
    IFERROR(TEXTJOIN(CHAR(10),TRUE,FILTER('SUMMARY DATA'!F:F,'SUMMARY DATA'!$D:$D=$C5,'SUMMARY DATA'!$B:$B=""GRP"")),"""")
  )
)"),"")</f>
        <v/>
      </c>
      <c r="G5" s="29" t="str">
        <f>IFERROR(__xludf.DUMMYFUNCTION("IFERROR(
  TEXTJOIN(CHAR(10),TRUE,FILTER('SUMMARY DATA'!G:G,'SUMMARY DATA'!$A:$A=$A5,'SUMMARY DATA'!$C:$C=$B5,'SUMMARY DATA'!$B:$B=""GRP"")),
  IF(
    OR(
      ISNUMBER(SEARCH(""CDM CASH DEPOSIT"",$C5)),
      ISNUMBER(SEARCH(""CASH DEPOSIT"",$C5)),
   "&amp;"   COUNTIFS('SUMMARY DATA'!$D:$D,$C5,'SUMMARY DATA'!$B:$B,""GRP"")&lt;&gt;1
    ),
    """",
    IFERROR(TEXTJOIN(CHAR(10),TRUE,FILTER('SUMMARY DATA'!G:G,'SUMMARY DATA'!$D:$D=$C5,'SUMMARY DATA'!$B:$B=""GRP"")),"""")
  )
)"),"")</f>
        <v/>
      </c>
      <c r="H5" s="30" t="str">
        <f>IFERROR(__xludf.DUMMYFUNCTION("IFERROR(
  TEXTJOIN(CHAR(10),TRUE,FILTER('SUMMARY DATA'!H:H,'SUMMARY DATA'!$A:$A=$A5,'SUMMARY DATA'!$C:$C=$B5,'SUMMARY DATA'!$B:$B=""GRP"")),
  IF(
    OR(
      ISNUMBER(SEARCH(""CDM CASH DEPOSIT"",$C5)),
      ISNUMBER(SEARCH(""CASH DEPOSIT"",$C5)),
   "&amp;"   COUNTIFS('SUMMARY DATA'!$D:$D,$C5,'SUMMARY DATA'!$B:$B,""GRP"")&lt;&gt;1
    ),
    """",
    IFERROR(TEXTJOIN(CHAR(10),TRUE,FILTER('SUMMARY DATA'!H:H,'SUMMARY DATA'!$D:$D=$C5,'SUMMARY DATA'!$B:$B=""GRP"")),"""")
  )
)"),"")</f>
        <v/>
      </c>
      <c r="I5" s="30" t="str">
        <f>IFERROR(__xludf.DUMMYFUNCTION("IF(H5="""","""",
SUM(ARRAYFORMULA(VALUE(SPLIT(H5,CHAR(10)))))
)"),"")</f>
        <v/>
      </c>
      <c r="J5" s="29" t="str">
        <f>IFERROR(__xludf.DUMMYFUNCTION("IFERROR(
  TEXTJOIN(CHAR(10),TRUE,FILTER('SUMMARY DATA'!I:I,'SUMMARY DATA'!$A:$A=$A5,'SUMMARY DATA'!$C:$C=$B5,'SUMMARY DATA'!$B:$B=""GRP"")),
  IF(
    OR(
      ISNUMBER(SEARCH(""CDM CASH DEPOSIT"",$C5)),
      ISNUMBER(SEARCH(""CASH DEPOSIT"",$C5)),
   "&amp;"   COUNTIFS('SUMMARY DATA'!$D:$D,$C5,'SUMMARY DATA'!$B:$B,""GRP"")&lt;&gt;1
    ),
    """",
    IFERROR(TEXTJOIN(CHAR(10),TRUE,FILTER('SUMMARY DATA'!I:I,'SUMMARY DATA'!$D:$D=$C5,'SUMMARY DATA'!$B:$B=""GRP"")),"""")
  )
)"),"")</f>
        <v/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 spans="1:27">
      <c r="A6" s="19"/>
      <c r="B6" s="20">
        <v>45757</v>
      </c>
      <c r="C6" s="19" t="s">
        <v>143</v>
      </c>
      <c r="D6" s="21">
        <v>88</v>
      </c>
      <c r="E6" s="16" t="str">
        <f>IFERROR(__xludf.DUMMYFUNCTION("IFERROR(
  TEXTJOIN(CHAR(10),TRUE,FILTER('SUMMARY DATA'!E:E,'SUMMARY DATA'!$A:$A=$A6,'SUMMARY DATA'!$C:$C=$B6,'SUMMARY DATA'!$B:$B=""GRP"")),
  IF(
    OR(
      ISNUMBER(SEARCH(""CDM CASH DEPOSIT"",$C6)),
      ISNUMBER(SEARCH(""CASH DEPOSIT"",$C6)),
   "&amp;"   COUNTIFS('SUMMARY DATA'!$D:$D,$C6,'SUMMARY DATA'!$B:$B,""GRP"")&lt;&gt;1
    ),
    """",
    IFERROR(TEXTJOIN(CHAR(10),TRUE,FILTER('SUMMARY DATA'!E:E,'SUMMARY DATA'!$D:$D=$C6,'SUMMARY DATA'!$B:$B=""GRP"")),"""")
  )
)"),"")</f>
        <v/>
      </c>
      <c r="F6" s="17" t="str">
        <f>IFERROR(__xludf.DUMMYFUNCTION("IFERROR(
  TEXTJOIN(CHAR(10),TRUE,FILTER('SUMMARY DATA'!F:F,'SUMMARY DATA'!$A:$A=$A6,'SUMMARY DATA'!$C:$C=$B6,'SUMMARY DATA'!$B:$B=""GRP"")),
  IF(
    OR(
      ISNUMBER(SEARCH(""CDM CASH DEPOSIT"",$C6)),
      ISNUMBER(SEARCH(""CASH DEPOSIT"",$C6)),
   "&amp;"   COUNTIFS('SUMMARY DATA'!$D:$D,$C6,'SUMMARY DATA'!$B:$B,""GRP"")&lt;&gt;1
    ),
    """",
    IFERROR(TEXTJOIN(CHAR(10),TRUE,FILTER('SUMMARY DATA'!F:F,'SUMMARY DATA'!$D:$D=$C6,'SUMMARY DATA'!$B:$B=""GRP"")),"""")
  )
)"),"")</f>
        <v/>
      </c>
      <c r="G6" s="17" t="str">
        <f>IFERROR(__xludf.DUMMYFUNCTION("IFERROR(
  TEXTJOIN(CHAR(10),TRUE,FILTER('SUMMARY DATA'!G:G,'SUMMARY DATA'!$A:$A=$A6,'SUMMARY DATA'!$C:$C=$B6,'SUMMARY DATA'!$B:$B=""GRP"")),
  IF(
    OR(
      ISNUMBER(SEARCH(""CDM CASH DEPOSIT"",$C6)),
      ISNUMBER(SEARCH(""CASH DEPOSIT"",$C6)),
   "&amp;"   COUNTIFS('SUMMARY DATA'!$D:$D,$C6,'SUMMARY DATA'!$B:$B,""GRP"")&lt;&gt;1
    ),
    """",
    IFERROR(TEXTJOIN(CHAR(10),TRUE,FILTER('SUMMARY DATA'!G:G,'SUMMARY DATA'!$D:$D=$C6,'SUMMARY DATA'!$B:$B=""GRP"")),"""")
  )
)"),"")</f>
        <v/>
      </c>
      <c r="H6" s="18" t="str">
        <f>IFERROR(__xludf.DUMMYFUNCTION("IFERROR(
  TEXTJOIN(CHAR(10),TRUE,FILTER('SUMMARY DATA'!H:H,'SUMMARY DATA'!$A:$A=$A6,'SUMMARY DATA'!$C:$C=$B6,'SUMMARY DATA'!$B:$B=""GRP"")),
  IF(
    OR(
      ISNUMBER(SEARCH(""CDM CASH DEPOSIT"",$C6)),
      ISNUMBER(SEARCH(""CASH DEPOSIT"",$C6)),
   "&amp;"   COUNTIFS('SUMMARY DATA'!$D:$D,$C6,'SUMMARY DATA'!$B:$B,""GRP"")&lt;&gt;1
    ),
    """",
    IFERROR(TEXTJOIN(CHAR(10),TRUE,FILTER('SUMMARY DATA'!H:H,'SUMMARY DATA'!$D:$D=$C6,'SUMMARY DATA'!$B:$B=""GRP"")),"""")
  )
)"),"")</f>
        <v/>
      </c>
      <c r="I6" s="18" t="str">
        <f>IFERROR(__xludf.DUMMYFUNCTION("IF(H6="""","""",
SUM(ARRAYFORMULA(VALUE(SPLIT(H6,CHAR(10)))))
)"),"")</f>
        <v/>
      </c>
      <c r="J6" s="17" t="str">
        <f>IFERROR(__xludf.DUMMYFUNCTION("IFERROR(
  TEXTJOIN(CHAR(10),TRUE,FILTER('SUMMARY DATA'!I:I,'SUMMARY DATA'!$A:$A=$A6,'SUMMARY DATA'!$C:$C=$B6,'SUMMARY DATA'!$B:$B=""GRP"")),
  IF(
    OR(
      ISNUMBER(SEARCH(""CDM CASH DEPOSIT"",$C6)),
      ISNUMBER(SEARCH(""CASH DEPOSIT"",$C6)),
   "&amp;"   COUNTIFS('SUMMARY DATA'!$D:$D,$C6,'SUMMARY DATA'!$B:$B,""GRP"")&lt;&gt;1
    ),
    """",
    IFERROR(TEXTJOIN(CHAR(10),TRUE,FILTER('SUMMARY DATA'!I:I,'SUMMARY DATA'!$D:$D=$C6,'SUMMARY DATA'!$B:$B=""GRP"")),"""")
  )
)"),"")</f>
        <v/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 spans="1:27">
      <c r="A7" s="25" t="s">
        <v>144</v>
      </c>
      <c r="B7" s="26">
        <v>45757</v>
      </c>
      <c r="C7" s="25" t="s">
        <v>145</v>
      </c>
      <c r="D7" s="27">
        <v>15.8</v>
      </c>
      <c r="E7" s="16" t="str">
        <f>IFERROR(__xludf.DUMMYFUNCTION("IFERROR(
  TEXTJOIN(CHAR(10),TRUE,FILTER('SUMMARY DATA'!E:E,'SUMMARY DATA'!$A:$A=$A7,'SUMMARY DATA'!$C:$C=$B7,'SUMMARY DATA'!$B:$B=""GRP"")),
  IF(
    OR(
      ISNUMBER(SEARCH(""CDM CASH DEPOSIT"",$C7)),
      ISNUMBER(SEARCH(""CASH DEPOSIT"",$C7)),
   "&amp;"   COUNTIFS('SUMMARY DATA'!$D:$D,$C7,'SUMMARY DATA'!$B:$B,""GRP"")&lt;&gt;1
    ),
    """",
    IFERROR(TEXTJOIN(CHAR(10),TRUE,FILTER('SUMMARY DATA'!E:E,'SUMMARY DATA'!$D:$D=$C7,'SUMMARY DATA'!$B:$B=""GRP"")),"""")
  )
)"),"")</f>
        <v/>
      </c>
      <c r="F7" s="17" t="str">
        <f>IFERROR(__xludf.DUMMYFUNCTION("IFERROR(
  TEXTJOIN(CHAR(10),TRUE,FILTER('SUMMARY DATA'!F:F,'SUMMARY DATA'!$A:$A=$A7,'SUMMARY DATA'!$C:$C=$B7,'SUMMARY DATA'!$B:$B=""GRP"")),
  IF(
    OR(
      ISNUMBER(SEARCH(""CDM CASH DEPOSIT"",$C7)),
      ISNUMBER(SEARCH(""CASH DEPOSIT"",$C7)),
   "&amp;"   COUNTIFS('SUMMARY DATA'!$D:$D,$C7,'SUMMARY DATA'!$B:$B,""GRP"")&lt;&gt;1
    ),
    """",
    IFERROR(TEXTJOIN(CHAR(10),TRUE,FILTER('SUMMARY DATA'!F:F,'SUMMARY DATA'!$D:$D=$C7,'SUMMARY DATA'!$B:$B=""GRP"")),"""")
  )
)"),"")</f>
        <v/>
      </c>
      <c r="G7" s="17" t="str">
        <f>IFERROR(__xludf.DUMMYFUNCTION("IFERROR(
  TEXTJOIN(CHAR(10),TRUE,FILTER('SUMMARY DATA'!G:G,'SUMMARY DATA'!$A:$A=$A7,'SUMMARY DATA'!$C:$C=$B7,'SUMMARY DATA'!$B:$B=""GRP"")),
  IF(
    OR(
      ISNUMBER(SEARCH(""CDM CASH DEPOSIT"",$C7)),
      ISNUMBER(SEARCH(""CASH DEPOSIT"",$C7)),
   "&amp;"   COUNTIFS('SUMMARY DATA'!$D:$D,$C7,'SUMMARY DATA'!$B:$B,""GRP"")&lt;&gt;1
    ),
    """",
    IFERROR(TEXTJOIN(CHAR(10),TRUE,FILTER('SUMMARY DATA'!G:G,'SUMMARY DATA'!$D:$D=$C7,'SUMMARY DATA'!$B:$B=""GRP"")),"""")
  )
)"),"")</f>
        <v/>
      </c>
      <c r="H7" s="18" t="str">
        <f>IFERROR(__xludf.DUMMYFUNCTION("IFERROR(
  TEXTJOIN(CHAR(10),TRUE,FILTER('SUMMARY DATA'!H:H,'SUMMARY DATA'!$A:$A=$A7,'SUMMARY DATA'!$C:$C=$B7,'SUMMARY DATA'!$B:$B=""GRP"")),
  IF(
    OR(
      ISNUMBER(SEARCH(""CDM CASH DEPOSIT"",$C7)),
      ISNUMBER(SEARCH(""CASH DEPOSIT"",$C7)),
   "&amp;"   COUNTIFS('SUMMARY DATA'!$D:$D,$C7,'SUMMARY DATA'!$B:$B,""GRP"")&lt;&gt;1
    ),
    """",
    IFERROR(TEXTJOIN(CHAR(10),TRUE,FILTER('SUMMARY DATA'!H:H,'SUMMARY DATA'!$D:$D=$C7,'SUMMARY DATA'!$B:$B=""GRP"")),"""")
  )
)"),"")</f>
        <v/>
      </c>
      <c r="I7" s="18" t="str">
        <f>IFERROR(__xludf.DUMMYFUNCTION("IF(H7="""","""",
SUM(ARRAYFORMULA(VALUE(SPLIT(H7,CHAR(10)))))
)"),"")</f>
        <v/>
      </c>
      <c r="J7" s="17" t="str">
        <f>IFERROR(__xludf.DUMMYFUNCTION("IFERROR(
  TEXTJOIN(CHAR(10),TRUE,FILTER('SUMMARY DATA'!I:I,'SUMMARY DATA'!$A:$A=$A7,'SUMMARY DATA'!$C:$C=$B7,'SUMMARY DATA'!$B:$B=""GRP"")),
  IF(
    OR(
      ISNUMBER(SEARCH(""CDM CASH DEPOSIT"",$C7)),
      ISNUMBER(SEARCH(""CASH DEPOSIT"",$C7)),
   "&amp;"   COUNTIFS('SUMMARY DATA'!$D:$D,$C7,'SUMMARY DATA'!$B:$B,""GRP"")&lt;&gt;1
    ),
    """",
    IFERROR(TEXTJOIN(CHAR(10),TRUE,FILTER('SUMMARY DATA'!I:I,'SUMMARY DATA'!$D:$D=$C7,'SUMMARY DATA'!$B:$B=""GRP"")),"""")
  )
)"),"")</f>
        <v/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 spans="1:27">
      <c r="A8" s="19" t="s">
        <v>24</v>
      </c>
      <c r="B8" s="20">
        <v>45760</v>
      </c>
      <c r="C8" s="19" t="s">
        <v>146</v>
      </c>
      <c r="D8" s="21">
        <v>959.55</v>
      </c>
      <c r="E8" s="16" t="str">
        <f>IFERROR(__xludf.DUMMYFUNCTION("IFERROR(
  TEXTJOIN(CHAR(10),TRUE,FILTER('SUMMARY DATA'!E:E,'SUMMARY DATA'!$A:$A=$A8,'SUMMARY DATA'!$C:$C=$B8,'SUMMARY DATA'!$B:$B=""GRP"")),
  IF(
    OR(
      ISNUMBER(SEARCH(""CDM CASH DEPOSIT"",$C8)),
      ISNUMBER(SEARCH(""CASH DEPOSIT"",$C8)),
   "&amp;"   COUNTIFS('SUMMARY DATA'!$D:$D,$C8,'SUMMARY DATA'!$B:$B,""GRP"")&lt;&gt;1
    ),
    """",
    IFERROR(TEXTJOIN(CHAR(10),TRUE,FILTER('SUMMARY DATA'!E:E,'SUMMARY DATA'!$D:$D=$C8,'SUMMARY DATA'!$B:$B=""GRP"")),"""")
  )
)"),"")</f>
        <v/>
      </c>
      <c r="F8" s="17" t="str">
        <f>IFERROR(__xludf.DUMMYFUNCTION("IFERROR(
  TEXTJOIN(CHAR(10),TRUE,FILTER('SUMMARY DATA'!F:F,'SUMMARY DATA'!$A:$A=$A8,'SUMMARY DATA'!$C:$C=$B8,'SUMMARY DATA'!$B:$B=""GRP"")),
  IF(
    OR(
      ISNUMBER(SEARCH(""CDM CASH DEPOSIT"",$C8)),
      ISNUMBER(SEARCH(""CASH DEPOSIT"",$C8)),
   "&amp;"   COUNTIFS('SUMMARY DATA'!$D:$D,$C8,'SUMMARY DATA'!$B:$B,""GRP"")&lt;&gt;1
    ),
    """",
    IFERROR(TEXTJOIN(CHAR(10),TRUE,FILTER('SUMMARY DATA'!F:F,'SUMMARY DATA'!$D:$D=$C8,'SUMMARY DATA'!$B:$B=""GRP"")),"""")
  )
)"),"")</f>
        <v/>
      </c>
      <c r="G8" s="17" t="str">
        <f>IFERROR(__xludf.DUMMYFUNCTION("IFERROR(
  TEXTJOIN(CHAR(10),TRUE,FILTER('SUMMARY DATA'!G:G,'SUMMARY DATA'!$A:$A=$A8,'SUMMARY DATA'!$C:$C=$B8,'SUMMARY DATA'!$B:$B=""GRP"")),
  IF(
    OR(
      ISNUMBER(SEARCH(""CDM CASH DEPOSIT"",$C8)),
      ISNUMBER(SEARCH(""CASH DEPOSIT"",$C8)),
   "&amp;"   COUNTIFS('SUMMARY DATA'!$D:$D,$C8,'SUMMARY DATA'!$B:$B,""GRP"")&lt;&gt;1
    ),
    """",
    IFERROR(TEXTJOIN(CHAR(10),TRUE,FILTER('SUMMARY DATA'!G:G,'SUMMARY DATA'!$D:$D=$C8,'SUMMARY DATA'!$B:$B=""GRP"")),"""")
  )
)"),"")</f>
        <v/>
      </c>
      <c r="H8" s="18" t="str">
        <f>IFERROR(__xludf.DUMMYFUNCTION("IFERROR(
  TEXTJOIN(CHAR(10),TRUE,FILTER('SUMMARY DATA'!H:H,'SUMMARY DATA'!$A:$A=$A8,'SUMMARY DATA'!$C:$C=$B8,'SUMMARY DATA'!$B:$B=""GRP"")),
  IF(
    OR(
      ISNUMBER(SEARCH(""CDM CASH DEPOSIT"",$C8)),
      ISNUMBER(SEARCH(""CASH DEPOSIT"",$C8)),
   "&amp;"   COUNTIFS('SUMMARY DATA'!$D:$D,$C8,'SUMMARY DATA'!$B:$B,""GRP"")&lt;&gt;1
    ),
    """",
    IFERROR(TEXTJOIN(CHAR(10),TRUE,FILTER('SUMMARY DATA'!H:H,'SUMMARY DATA'!$D:$D=$C8,'SUMMARY DATA'!$B:$B=""GRP"")),"""")
  )
)"),"")</f>
        <v/>
      </c>
      <c r="I8" s="18" t="str">
        <f>IFERROR(__xludf.DUMMYFUNCTION("IF(H8="""","""",
SUM(ARRAYFORMULA(VALUE(SPLIT(H8,CHAR(10)))))
)"),"")</f>
        <v/>
      </c>
      <c r="J8" s="17" t="str">
        <f>IFERROR(__xludf.DUMMYFUNCTION("IFERROR(
  TEXTJOIN(CHAR(10),TRUE,FILTER('SUMMARY DATA'!I:I,'SUMMARY DATA'!$A:$A=$A8,'SUMMARY DATA'!$C:$C=$B8,'SUMMARY DATA'!$B:$B=""GRP"")),
  IF(
    OR(
      ISNUMBER(SEARCH(""CDM CASH DEPOSIT"",$C8)),
      ISNUMBER(SEARCH(""CASH DEPOSIT"",$C8)),
   "&amp;"   COUNTIFS('SUMMARY DATA'!$D:$D,$C8,'SUMMARY DATA'!$B:$B,""GRP"")&lt;&gt;1
    ),
    """",
    IFERROR(TEXTJOIN(CHAR(10),TRUE,FILTER('SUMMARY DATA'!I:I,'SUMMARY DATA'!$D:$D=$C8,'SUMMARY DATA'!$B:$B=""GRP"")),"""")
  )
)"),"")</f>
        <v/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 spans="1:27">
      <c r="A9" s="25"/>
      <c r="B9" s="26">
        <v>45760</v>
      </c>
      <c r="C9" s="25" t="s">
        <v>147</v>
      </c>
      <c r="D9" s="27">
        <v>83.39</v>
      </c>
      <c r="E9" s="16" t="str">
        <f>IFERROR(__xludf.DUMMYFUNCTION("IFERROR(
  TEXTJOIN(CHAR(10),TRUE,FILTER('SUMMARY DATA'!E:E,'SUMMARY DATA'!$A:$A=$A9,'SUMMARY DATA'!$C:$C=$B9,'SUMMARY DATA'!$B:$B=""GRP"")),
  IF(
    OR(
      ISNUMBER(SEARCH(""CDM CASH DEPOSIT"",$C9)),
      ISNUMBER(SEARCH(""CASH DEPOSIT"",$C9)),
   "&amp;"   COUNTIFS('SUMMARY DATA'!$D:$D,$C9,'SUMMARY DATA'!$B:$B,""GRP"")&lt;&gt;1
    ),
    """",
    IFERROR(TEXTJOIN(CHAR(10),TRUE,FILTER('SUMMARY DATA'!E:E,'SUMMARY DATA'!$D:$D=$C9,'SUMMARY DATA'!$B:$B=""GRP"")),"""")
  )
)"),"")</f>
        <v/>
      </c>
      <c r="F9" s="17" t="str">
        <f>IFERROR(__xludf.DUMMYFUNCTION("IFERROR(
  TEXTJOIN(CHAR(10),TRUE,FILTER('SUMMARY DATA'!F:F,'SUMMARY DATA'!$A:$A=$A9,'SUMMARY DATA'!$C:$C=$B9,'SUMMARY DATA'!$B:$B=""GRP"")),
  IF(
    OR(
      ISNUMBER(SEARCH(""CDM CASH DEPOSIT"",$C9)),
      ISNUMBER(SEARCH(""CASH DEPOSIT"",$C9)),
   "&amp;"   COUNTIFS('SUMMARY DATA'!$D:$D,$C9,'SUMMARY DATA'!$B:$B,""GRP"")&lt;&gt;1
    ),
    """",
    IFERROR(TEXTJOIN(CHAR(10),TRUE,FILTER('SUMMARY DATA'!F:F,'SUMMARY DATA'!$D:$D=$C9,'SUMMARY DATA'!$B:$B=""GRP"")),"""")
  )
)"),"")</f>
        <v/>
      </c>
      <c r="G9" s="17" t="str">
        <f>IFERROR(__xludf.DUMMYFUNCTION("IFERROR(
  TEXTJOIN(CHAR(10),TRUE,FILTER('SUMMARY DATA'!G:G,'SUMMARY DATA'!$A:$A=$A9,'SUMMARY DATA'!$C:$C=$B9,'SUMMARY DATA'!$B:$B=""GRP"")),
  IF(
    OR(
      ISNUMBER(SEARCH(""CDM CASH DEPOSIT"",$C9)),
      ISNUMBER(SEARCH(""CASH DEPOSIT"",$C9)),
   "&amp;"   COUNTIFS('SUMMARY DATA'!$D:$D,$C9,'SUMMARY DATA'!$B:$B,""GRP"")&lt;&gt;1
    ),
    """",
    IFERROR(TEXTJOIN(CHAR(10),TRUE,FILTER('SUMMARY DATA'!G:G,'SUMMARY DATA'!$D:$D=$C9,'SUMMARY DATA'!$B:$B=""GRP"")),"""")
  )
)"),"")</f>
        <v/>
      </c>
      <c r="H9" s="18" t="str">
        <f>IFERROR(__xludf.DUMMYFUNCTION("IFERROR(
  TEXTJOIN(CHAR(10),TRUE,FILTER('SUMMARY DATA'!H:H,'SUMMARY DATA'!$A:$A=$A9,'SUMMARY DATA'!$C:$C=$B9,'SUMMARY DATA'!$B:$B=""GRP"")),
  IF(
    OR(
      ISNUMBER(SEARCH(""CDM CASH DEPOSIT"",$C9)),
      ISNUMBER(SEARCH(""CASH DEPOSIT"",$C9)),
   "&amp;"   COUNTIFS('SUMMARY DATA'!$D:$D,$C9,'SUMMARY DATA'!$B:$B,""GRP"")&lt;&gt;1
    ),
    """",
    IFERROR(TEXTJOIN(CHAR(10),TRUE,FILTER('SUMMARY DATA'!H:H,'SUMMARY DATA'!$D:$D=$C9,'SUMMARY DATA'!$B:$B=""GRP"")),"""")
  )
)"),"")</f>
        <v/>
      </c>
      <c r="I9" s="18" t="str">
        <f>IFERROR(__xludf.DUMMYFUNCTION("IF(H9="""","""",
SUM(ARRAYFORMULA(VALUE(SPLIT(H9,CHAR(10)))))
)"),"")</f>
        <v/>
      </c>
      <c r="J9" s="17" t="str">
        <f>IFERROR(__xludf.DUMMYFUNCTION("IFERROR(
  TEXTJOIN(CHAR(10),TRUE,FILTER('SUMMARY DATA'!I:I,'SUMMARY DATA'!$A:$A=$A9,'SUMMARY DATA'!$C:$C=$B9,'SUMMARY DATA'!$B:$B=""GRP"")),
  IF(
    OR(
      ISNUMBER(SEARCH(""CDM CASH DEPOSIT"",$C9)),
      ISNUMBER(SEARCH(""CASH DEPOSIT"",$C9)),
   "&amp;"   COUNTIFS('SUMMARY DATA'!$D:$D,$C9,'SUMMARY DATA'!$B:$B,""GRP"")&lt;&gt;1
    ),
    """",
    IFERROR(TEXTJOIN(CHAR(10),TRUE,FILTER('SUMMARY DATA'!I:I,'SUMMARY DATA'!$D:$D=$C9,'SUMMARY DATA'!$B:$B=""GRP"")),"""")
  )
)"),"")</f>
        <v/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 spans="1:27">
      <c r="A10" s="19"/>
      <c r="B10" s="20">
        <v>45760</v>
      </c>
      <c r="C10" s="19" t="s">
        <v>148</v>
      </c>
      <c r="D10" s="21">
        <v>10</v>
      </c>
      <c r="E10" s="16" t="str">
        <f>IFERROR(__xludf.DUMMYFUNCTION("IFERROR(
  TEXTJOIN(CHAR(10),TRUE,FILTER('SUMMARY DATA'!E:E,'SUMMARY DATA'!$A:$A=$A10,'SUMMARY DATA'!$C:$C=$B10,'SUMMARY DATA'!$B:$B=""GRP"")),
  IF(
    OR(
      ISNUMBER(SEARCH(""CDM CASH DEPOSIT"",$C10)),
      ISNUMBER(SEARCH(""CASH DEPOSIT"",$C10)),"&amp;"
      COUNTIFS('SUMMARY DATA'!$D:$D,$C10,'SUMMARY DATA'!$B:$B,""GRP"")&lt;&gt;1
    ),
    """",
    IFERROR(TEXTJOIN(CHAR(10),TRUE,FILTER('SUMMARY DATA'!E:E,'SUMMARY DATA'!$D:$D=$C10,'SUMMARY DATA'!$B:$B=""GRP"")),"""")
  )
)"),"")</f>
        <v/>
      </c>
      <c r="F10" s="17" t="str">
        <f>IFERROR(__xludf.DUMMYFUNCTION("IFERROR(
  TEXTJOIN(CHAR(10),TRUE,FILTER('SUMMARY DATA'!F:F,'SUMMARY DATA'!$A:$A=$A10,'SUMMARY DATA'!$C:$C=$B10,'SUMMARY DATA'!$B:$B=""GRP"")),
  IF(
    OR(
      ISNUMBER(SEARCH(""CDM CASH DEPOSIT"",$C10)),
      ISNUMBER(SEARCH(""CASH DEPOSIT"",$C10)),"&amp;"
      COUNTIFS('SUMMARY DATA'!$D:$D,$C10,'SUMMARY DATA'!$B:$B,""GRP"")&lt;&gt;1
    ),
    """",
    IFERROR(TEXTJOIN(CHAR(10),TRUE,FILTER('SUMMARY DATA'!F:F,'SUMMARY DATA'!$D:$D=$C10,'SUMMARY DATA'!$B:$B=""GRP"")),"""")
  )
)"),"")</f>
        <v/>
      </c>
      <c r="G10" s="17" t="str">
        <f>IFERROR(__xludf.DUMMYFUNCTION("IFERROR(
  TEXTJOIN(CHAR(10),TRUE,FILTER('SUMMARY DATA'!G:G,'SUMMARY DATA'!$A:$A=$A10,'SUMMARY DATA'!$C:$C=$B10,'SUMMARY DATA'!$B:$B=""GRP"")),
  IF(
    OR(
      ISNUMBER(SEARCH(""CDM CASH DEPOSIT"",$C10)),
      ISNUMBER(SEARCH(""CASH DEPOSIT"",$C10)),"&amp;"
      COUNTIFS('SUMMARY DATA'!$D:$D,$C10,'SUMMARY DATA'!$B:$B,""GRP"")&lt;&gt;1
    ),
    """",
    IFERROR(TEXTJOIN(CHAR(10),TRUE,FILTER('SUMMARY DATA'!G:G,'SUMMARY DATA'!$D:$D=$C10,'SUMMARY DATA'!$B:$B=""GRP"")),"""")
  )
)"),"")</f>
        <v/>
      </c>
      <c r="H10" s="18" t="str">
        <f>IFERROR(__xludf.DUMMYFUNCTION("IFERROR(
  TEXTJOIN(CHAR(10),TRUE,FILTER('SUMMARY DATA'!H:H,'SUMMARY DATA'!$A:$A=$A10,'SUMMARY DATA'!$C:$C=$B10,'SUMMARY DATA'!$B:$B=""GRP"")),
  IF(
    OR(
      ISNUMBER(SEARCH(""CDM CASH DEPOSIT"",$C10)),
      ISNUMBER(SEARCH(""CASH DEPOSIT"",$C10)),"&amp;"
      COUNTIFS('SUMMARY DATA'!$D:$D,$C10,'SUMMARY DATA'!$B:$B,""GRP"")&lt;&gt;1
    ),
    """",
    IFERROR(TEXTJOIN(CHAR(10),TRUE,FILTER('SUMMARY DATA'!H:H,'SUMMARY DATA'!$D:$D=$C10,'SUMMARY DATA'!$B:$B=""GRP"")),"""")
  )
)"),"")</f>
        <v/>
      </c>
      <c r="I10" s="18" t="str">
        <f>IFERROR(__xludf.DUMMYFUNCTION("IF(H10="""","""",
SUM(ARRAYFORMULA(VALUE(SPLIT(H10,CHAR(10)))))
)"),"")</f>
        <v/>
      </c>
      <c r="J10" s="17" t="str">
        <f>IFERROR(__xludf.DUMMYFUNCTION("IFERROR(
  TEXTJOIN(CHAR(10),TRUE,FILTER('SUMMARY DATA'!I:I,'SUMMARY DATA'!$A:$A=$A10,'SUMMARY DATA'!$C:$C=$B10,'SUMMARY DATA'!$B:$B=""GRP"")),
  IF(
    OR(
      ISNUMBER(SEARCH(""CDM CASH DEPOSIT"",$C10)),
      ISNUMBER(SEARCH(""CASH DEPOSIT"",$C10)),"&amp;"
      COUNTIFS('SUMMARY DATA'!$D:$D,$C10,'SUMMARY DATA'!$B:$B,""GRP"")&lt;&gt;1
    ),
    """",
    IFERROR(TEXTJOIN(CHAR(10),TRUE,FILTER('SUMMARY DATA'!I:I,'SUMMARY DATA'!$D:$D=$C10,'SUMMARY DATA'!$B:$B=""GRP"")),"""")
  )
)"),"")</f>
        <v/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 spans="1:27">
      <c r="A11" s="25"/>
      <c r="B11" s="26">
        <v>45761</v>
      </c>
      <c r="C11" s="25" t="s">
        <v>149</v>
      </c>
      <c r="D11" s="27">
        <v>1497.88</v>
      </c>
      <c r="E11" s="16" t="str">
        <f>IFERROR(__xludf.DUMMYFUNCTION("IFERROR(
  TEXTJOIN(CHAR(10),TRUE,FILTER('SUMMARY DATA'!E:E,'SUMMARY DATA'!$A:$A=$A11,'SUMMARY DATA'!$C:$C=$B11,'SUMMARY DATA'!$B:$B=""GRP"")),
  IF(
    OR(
      ISNUMBER(SEARCH(""CDM CASH DEPOSIT"",$C11)),
      ISNUMBER(SEARCH(""CASH DEPOSIT"",$C11)),"&amp;"
      COUNTIFS('SUMMARY DATA'!$D:$D,$C11,'SUMMARY DATA'!$B:$B,""GRP"")&lt;&gt;1
    ),
    """",
    IFERROR(TEXTJOIN(CHAR(10),TRUE,FILTER('SUMMARY DATA'!E:E,'SUMMARY DATA'!$D:$D=$C11,'SUMMARY DATA'!$B:$B=""GRP"")),"""")
  )
)"),"")</f>
        <v/>
      </c>
      <c r="F11" s="17" t="str">
        <f>IFERROR(__xludf.DUMMYFUNCTION("IFERROR(
  TEXTJOIN(CHAR(10),TRUE,FILTER('SUMMARY DATA'!F:F,'SUMMARY DATA'!$A:$A=$A11,'SUMMARY DATA'!$C:$C=$B11,'SUMMARY DATA'!$B:$B=""GRP"")),
  IF(
    OR(
      ISNUMBER(SEARCH(""CDM CASH DEPOSIT"",$C11)),
      ISNUMBER(SEARCH(""CASH DEPOSIT"",$C11)),"&amp;"
      COUNTIFS('SUMMARY DATA'!$D:$D,$C11,'SUMMARY DATA'!$B:$B,""GRP"")&lt;&gt;1
    ),
    """",
    IFERROR(TEXTJOIN(CHAR(10),TRUE,FILTER('SUMMARY DATA'!F:F,'SUMMARY DATA'!$D:$D=$C11,'SUMMARY DATA'!$B:$B=""GRP"")),"""")
  )
)"),"")</f>
        <v/>
      </c>
      <c r="G11" s="17" t="str">
        <f>IFERROR(__xludf.DUMMYFUNCTION("IFERROR(
  TEXTJOIN(CHAR(10),TRUE,FILTER('SUMMARY DATA'!G:G,'SUMMARY DATA'!$A:$A=$A11,'SUMMARY DATA'!$C:$C=$B11,'SUMMARY DATA'!$B:$B=""GRP"")),
  IF(
    OR(
      ISNUMBER(SEARCH(""CDM CASH DEPOSIT"",$C11)),
      ISNUMBER(SEARCH(""CASH DEPOSIT"",$C11)),"&amp;"
      COUNTIFS('SUMMARY DATA'!$D:$D,$C11,'SUMMARY DATA'!$B:$B,""GRP"")&lt;&gt;1
    ),
    """",
    IFERROR(TEXTJOIN(CHAR(10),TRUE,FILTER('SUMMARY DATA'!G:G,'SUMMARY DATA'!$D:$D=$C11,'SUMMARY DATA'!$B:$B=""GRP"")),"""")
  )
)"),"")</f>
        <v/>
      </c>
      <c r="H11" s="18" t="str">
        <f>IFERROR(__xludf.DUMMYFUNCTION("IFERROR(
  TEXTJOIN(CHAR(10),TRUE,FILTER('SUMMARY DATA'!H:H,'SUMMARY DATA'!$A:$A=$A11,'SUMMARY DATA'!$C:$C=$B11,'SUMMARY DATA'!$B:$B=""GRP"")),
  IF(
    OR(
      ISNUMBER(SEARCH(""CDM CASH DEPOSIT"",$C11)),
      ISNUMBER(SEARCH(""CASH DEPOSIT"",$C11)),"&amp;"
      COUNTIFS('SUMMARY DATA'!$D:$D,$C11,'SUMMARY DATA'!$B:$B,""GRP"")&lt;&gt;1
    ),
    """",
    IFERROR(TEXTJOIN(CHAR(10),TRUE,FILTER('SUMMARY DATA'!H:H,'SUMMARY DATA'!$D:$D=$C11,'SUMMARY DATA'!$B:$B=""GRP"")),"""")
  )
)"),"")</f>
        <v/>
      </c>
      <c r="I11" s="18" t="str">
        <f>IFERROR(__xludf.DUMMYFUNCTION("IF(H11="""","""",
SUM(ARRAYFORMULA(VALUE(SPLIT(H11,CHAR(10)))))
)"),"")</f>
        <v/>
      </c>
      <c r="J11" s="17" t="str">
        <f>IFERROR(__xludf.DUMMYFUNCTION("IFERROR(
  TEXTJOIN(CHAR(10),TRUE,FILTER('SUMMARY DATA'!I:I,'SUMMARY DATA'!$A:$A=$A11,'SUMMARY DATA'!$C:$C=$B11,'SUMMARY DATA'!$B:$B=""GRP"")),
  IF(
    OR(
      ISNUMBER(SEARCH(""CDM CASH DEPOSIT"",$C11)),
      ISNUMBER(SEARCH(""CASH DEPOSIT"",$C11)),"&amp;"
      COUNTIFS('SUMMARY DATA'!$D:$D,$C11,'SUMMARY DATA'!$B:$B,""GRP"")&lt;&gt;1
    ),
    """",
    IFERROR(TEXTJOIN(CHAR(10),TRUE,FILTER('SUMMARY DATA'!I:I,'SUMMARY DATA'!$D:$D=$C11,'SUMMARY DATA'!$B:$B=""GRP"")),"""")
  )
)"),"")</f>
        <v/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 spans="1:27">
      <c r="A12" s="19" t="s">
        <v>88</v>
      </c>
      <c r="B12" s="20">
        <v>45761</v>
      </c>
      <c r="C12" s="19" t="s">
        <v>150</v>
      </c>
      <c r="D12" s="21">
        <v>316.78</v>
      </c>
      <c r="E12" s="16" t="str">
        <f>IFERROR(__xludf.DUMMYFUNCTION("IFERROR(
  TEXTJOIN(CHAR(10),TRUE,FILTER('SUMMARY DATA'!E:E,'SUMMARY DATA'!$A:$A=$A12,'SUMMARY DATA'!$C:$C=$B12,'SUMMARY DATA'!$B:$B=""GRP"")),
  IF(
    OR(
      ISNUMBER(SEARCH(""CDM CASH DEPOSIT"",$C12)),
      ISNUMBER(SEARCH(""CASH DEPOSIT"",$C12)),"&amp;"
      COUNTIFS('SUMMARY DATA'!$D:$D,$C12,'SUMMARY DATA'!$B:$B,""GRP"")&lt;&gt;1
    ),
    """",
    IFERROR(TEXTJOIN(CHAR(10),TRUE,FILTER('SUMMARY DATA'!E:E,'SUMMARY DATA'!$D:$D=$C12,'SUMMARY DATA'!$B:$B=""GRP"")),"""")
  )
)"),"")</f>
        <v/>
      </c>
      <c r="F12" s="17" t="str">
        <f>IFERROR(__xludf.DUMMYFUNCTION("IFERROR(
  TEXTJOIN(CHAR(10),TRUE,FILTER('SUMMARY DATA'!F:F,'SUMMARY DATA'!$A:$A=$A12,'SUMMARY DATA'!$C:$C=$B12,'SUMMARY DATA'!$B:$B=""GRP"")),
  IF(
    OR(
      ISNUMBER(SEARCH(""CDM CASH DEPOSIT"",$C12)),
      ISNUMBER(SEARCH(""CASH DEPOSIT"",$C12)),"&amp;"
      COUNTIFS('SUMMARY DATA'!$D:$D,$C12,'SUMMARY DATA'!$B:$B,""GRP"")&lt;&gt;1
    ),
    """",
    IFERROR(TEXTJOIN(CHAR(10),TRUE,FILTER('SUMMARY DATA'!F:F,'SUMMARY DATA'!$D:$D=$C12,'SUMMARY DATA'!$B:$B=""GRP"")),"""")
  )
)"),"")</f>
        <v/>
      </c>
      <c r="G12" s="17" t="str">
        <f>IFERROR(__xludf.DUMMYFUNCTION("IFERROR(
  TEXTJOIN(CHAR(10),TRUE,FILTER('SUMMARY DATA'!G:G,'SUMMARY DATA'!$A:$A=$A12,'SUMMARY DATA'!$C:$C=$B12,'SUMMARY DATA'!$B:$B=""GRP"")),
  IF(
    OR(
      ISNUMBER(SEARCH(""CDM CASH DEPOSIT"",$C12)),
      ISNUMBER(SEARCH(""CASH DEPOSIT"",$C12)),"&amp;"
      COUNTIFS('SUMMARY DATA'!$D:$D,$C12,'SUMMARY DATA'!$B:$B,""GRP"")&lt;&gt;1
    ),
    """",
    IFERROR(TEXTJOIN(CHAR(10),TRUE,FILTER('SUMMARY DATA'!G:G,'SUMMARY DATA'!$D:$D=$C12,'SUMMARY DATA'!$B:$B=""GRP"")),"""")
  )
)"),"")</f>
        <v/>
      </c>
      <c r="H12" s="18" t="str">
        <f>IFERROR(__xludf.DUMMYFUNCTION("IFERROR(
  TEXTJOIN(CHAR(10),TRUE,FILTER('SUMMARY DATA'!H:H,'SUMMARY DATA'!$A:$A=$A12,'SUMMARY DATA'!$C:$C=$B12,'SUMMARY DATA'!$B:$B=""GRP"")),
  IF(
    OR(
      ISNUMBER(SEARCH(""CDM CASH DEPOSIT"",$C12)),
      ISNUMBER(SEARCH(""CASH DEPOSIT"",$C12)),"&amp;"
      COUNTIFS('SUMMARY DATA'!$D:$D,$C12,'SUMMARY DATA'!$B:$B,""GRP"")&lt;&gt;1
    ),
    """",
    IFERROR(TEXTJOIN(CHAR(10),TRUE,FILTER('SUMMARY DATA'!H:H,'SUMMARY DATA'!$D:$D=$C12,'SUMMARY DATA'!$B:$B=""GRP"")),"""")
  )
)"),"")</f>
        <v/>
      </c>
      <c r="I12" s="18" t="str">
        <f>IFERROR(__xludf.DUMMYFUNCTION("IF(H12="""","""",
SUM(ARRAYFORMULA(VALUE(SPLIT(H12,CHAR(10)))))
)"),"")</f>
        <v/>
      </c>
      <c r="J12" s="17" t="str">
        <f>IFERROR(__xludf.DUMMYFUNCTION("IFERROR(
  TEXTJOIN(CHAR(10),TRUE,FILTER('SUMMARY DATA'!I:I,'SUMMARY DATA'!$A:$A=$A12,'SUMMARY DATA'!$C:$C=$B12,'SUMMARY DATA'!$B:$B=""GRP"")),
  IF(
    OR(
      ISNUMBER(SEARCH(""CDM CASH DEPOSIT"",$C12)),
      ISNUMBER(SEARCH(""CASH DEPOSIT"",$C12)),"&amp;"
      COUNTIFS('SUMMARY DATA'!$D:$D,$C12,'SUMMARY DATA'!$B:$B,""GRP"")&lt;&gt;1
    ),
    """",
    IFERROR(TEXTJOIN(CHAR(10),TRUE,FILTER('SUMMARY DATA'!I:I,'SUMMARY DATA'!$D:$D=$C12,'SUMMARY DATA'!$B:$B=""GRP"")),"""")
  )
)"),"")</f>
        <v/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 spans="1:27">
      <c r="A13" s="25"/>
      <c r="B13" s="26">
        <v>45761</v>
      </c>
      <c r="C13" s="25" t="s">
        <v>151</v>
      </c>
      <c r="D13" s="27">
        <v>5</v>
      </c>
      <c r="E13" s="16" t="str">
        <f>IFERROR(__xludf.DUMMYFUNCTION("IFERROR(
  TEXTJOIN(CHAR(10),TRUE,FILTER('SUMMARY DATA'!E:E,'SUMMARY DATA'!$A:$A=$A13,'SUMMARY DATA'!$C:$C=$B13,'SUMMARY DATA'!$B:$B=""GRP"")),
  IF(
    OR(
      ISNUMBER(SEARCH(""CDM CASH DEPOSIT"",$C13)),
      ISNUMBER(SEARCH(""CASH DEPOSIT"",$C13)),"&amp;"
      COUNTIFS('SUMMARY DATA'!$D:$D,$C13,'SUMMARY DATA'!$B:$B,""GRP"")&lt;&gt;1
    ),
    """",
    IFERROR(TEXTJOIN(CHAR(10),TRUE,FILTER('SUMMARY DATA'!E:E,'SUMMARY DATA'!$D:$D=$C13,'SUMMARY DATA'!$B:$B=""GRP"")),"""")
  )
)"),"")</f>
        <v/>
      </c>
      <c r="F13" s="17" t="str">
        <f>IFERROR(__xludf.DUMMYFUNCTION("IFERROR(
  TEXTJOIN(CHAR(10),TRUE,FILTER('SUMMARY DATA'!F:F,'SUMMARY DATA'!$A:$A=$A13,'SUMMARY DATA'!$C:$C=$B13,'SUMMARY DATA'!$B:$B=""GRP"")),
  IF(
    OR(
      ISNUMBER(SEARCH(""CDM CASH DEPOSIT"",$C13)),
      ISNUMBER(SEARCH(""CASH DEPOSIT"",$C13)),"&amp;"
      COUNTIFS('SUMMARY DATA'!$D:$D,$C13,'SUMMARY DATA'!$B:$B,""GRP"")&lt;&gt;1
    ),
    """",
    IFERROR(TEXTJOIN(CHAR(10),TRUE,FILTER('SUMMARY DATA'!F:F,'SUMMARY DATA'!$D:$D=$C13,'SUMMARY DATA'!$B:$B=""GRP"")),"""")
  )
)"),"")</f>
        <v/>
      </c>
      <c r="G13" s="17" t="str">
        <f>IFERROR(__xludf.DUMMYFUNCTION("IFERROR(
  TEXTJOIN(CHAR(10),TRUE,FILTER('SUMMARY DATA'!G:G,'SUMMARY DATA'!$A:$A=$A13,'SUMMARY DATA'!$C:$C=$B13,'SUMMARY DATA'!$B:$B=""GRP"")),
  IF(
    OR(
      ISNUMBER(SEARCH(""CDM CASH DEPOSIT"",$C13)),
      ISNUMBER(SEARCH(""CASH DEPOSIT"",$C13)),"&amp;"
      COUNTIFS('SUMMARY DATA'!$D:$D,$C13,'SUMMARY DATA'!$B:$B,""GRP"")&lt;&gt;1
    ),
    """",
    IFERROR(TEXTJOIN(CHAR(10),TRUE,FILTER('SUMMARY DATA'!G:G,'SUMMARY DATA'!$D:$D=$C13,'SUMMARY DATA'!$B:$B=""GRP"")),"""")
  )
)"),"")</f>
        <v/>
      </c>
      <c r="H13" s="18" t="str">
        <f>IFERROR(__xludf.DUMMYFUNCTION("IFERROR(
  TEXTJOIN(CHAR(10),TRUE,FILTER('SUMMARY DATA'!H:H,'SUMMARY DATA'!$A:$A=$A13,'SUMMARY DATA'!$C:$C=$B13,'SUMMARY DATA'!$B:$B=""GRP"")),
  IF(
    OR(
      ISNUMBER(SEARCH(""CDM CASH DEPOSIT"",$C13)),
      ISNUMBER(SEARCH(""CASH DEPOSIT"",$C13)),"&amp;"
      COUNTIFS('SUMMARY DATA'!$D:$D,$C13,'SUMMARY DATA'!$B:$B,""GRP"")&lt;&gt;1
    ),
    """",
    IFERROR(TEXTJOIN(CHAR(10),TRUE,FILTER('SUMMARY DATA'!H:H,'SUMMARY DATA'!$D:$D=$C13,'SUMMARY DATA'!$B:$B=""GRP"")),"""")
  )
)"),"")</f>
        <v/>
      </c>
      <c r="I13" s="18" t="str">
        <f>IFERROR(__xludf.DUMMYFUNCTION("IF(H13="""","""",
SUM(ARRAYFORMULA(VALUE(SPLIT(H13,CHAR(10)))))
)"),"")</f>
        <v/>
      </c>
      <c r="J13" s="17" t="str">
        <f>IFERROR(__xludf.DUMMYFUNCTION("IFERROR(
  TEXTJOIN(CHAR(10),TRUE,FILTER('SUMMARY DATA'!I:I,'SUMMARY DATA'!$A:$A=$A13,'SUMMARY DATA'!$C:$C=$B13,'SUMMARY DATA'!$B:$B=""GRP"")),
  IF(
    OR(
      ISNUMBER(SEARCH(""CDM CASH DEPOSIT"",$C13)),
      ISNUMBER(SEARCH(""CASH DEPOSIT"",$C13)),"&amp;"
      COUNTIFS('SUMMARY DATA'!$D:$D,$C13,'SUMMARY DATA'!$B:$B,""GRP"")&lt;&gt;1
    ),
    """",
    IFERROR(TEXTJOIN(CHAR(10),TRUE,FILTER('SUMMARY DATA'!I:I,'SUMMARY DATA'!$D:$D=$C13,'SUMMARY DATA'!$B:$B=""GRP"")),"""")
  )
)"),"")</f>
        <v/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 spans="1:27">
      <c r="A14" s="19"/>
      <c r="B14" s="20">
        <v>45762</v>
      </c>
      <c r="C14" s="19" t="s">
        <v>152</v>
      </c>
      <c r="D14" s="21">
        <v>632.64</v>
      </c>
      <c r="E14" s="16" t="str">
        <f>IFERROR(__xludf.DUMMYFUNCTION("IFERROR(
  TEXTJOIN(CHAR(10),TRUE,FILTER('SUMMARY DATA'!E:E,'SUMMARY DATA'!$A:$A=$A14,'SUMMARY DATA'!$C:$C=$B14,'SUMMARY DATA'!$B:$B=""GRP"")),
  IF(
    OR(
      ISNUMBER(SEARCH(""CDM CASH DEPOSIT"",$C14)),
      ISNUMBER(SEARCH(""CASH DEPOSIT"",$C14)),"&amp;"
      COUNTIFS('SUMMARY DATA'!$D:$D,$C14,'SUMMARY DATA'!$B:$B,""GRP"")&lt;&gt;1
    ),
    """",
    IFERROR(TEXTJOIN(CHAR(10),TRUE,FILTER('SUMMARY DATA'!E:E,'SUMMARY DATA'!$D:$D=$C14,'SUMMARY DATA'!$B:$B=""GRP"")),"""")
  )
)"),"")</f>
        <v/>
      </c>
      <c r="F14" s="17" t="str">
        <f>IFERROR(__xludf.DUMMYFUNCTION("IFERROR(
  TEXTJOIN(CHAR(10),TRUE,FILTER('SUMMARY DATA'!F:F,'SUMMARY DATA'!$A:$A=$A14,'SUMMARY DATA'!$C:$C=$B14,'SUMMARY DATA'!$B:$B=""GRP"")),
  IF(
    OR(
      ISNUMBER(SEARCH(""CDM CASH DEPOSIT"",$C14)),
      ISNUMBER(SEARCH(""CASH DEPOSIT"",$C14)),"&amp;"
      COUNTIFS('SUMMARY DATA'!$D:$D,$C14,'SUMMARY DATA'!$B:$B,""GRP"")&lt;&gt;1
    ),
    """",
    IFERROR(TEXTJOIN(CHAR(10),TRUE,FILTER('SUMMARY DATA'!F:F,'SUMMARY DATA'!$D:$D=$C14,'SUMMARY DATA'!$B:$B=""GRP"")),"""")
  )
)"),"")</f>
        <v/>
      </c>
      <c r="G14" s="17" t="str">
        <f>IFERROR(__xludf.DUMMYFUNCTION("IFERROR(
  TEXTJOIN(CHAR(10),TRUE,FILTER('SUMMARY DATA'!G:G,'SUMMARY DATA'!$A:$A=$A14,'SUMMARY DATA'!$C:$C=$B14,'SUMMARY DATA'!$B:$B=""GRP"")),
  IF(
    OR(
      ISNUMBER(SEARCH(""CDM CASH DEPOSIT"",$C14)),
      ISNUMBER(SEARCH(""CASH DEPOSIT"",$C14)),"&amp;"
      COUNTIFS('SUMMARY DATA'!$D:$D,$C14,'SUMMARY DATA'!$B:$B,""GRP"")&lt;&gt;1
    ),
    """",
    IFERROR(TEXTJOIN(CHAR(10),TRUE,FILTER('SUMMARY DATA'!G:G,'SUMMARY DATA'!$D:$D=$C14,'SUMMARY DATA'!$B:$B=""GRP"")),"""")
  )
)"),"")</f>
        <v/>
      </c>
      <c r="H14" s="18" t="str">
        <f>IFERROR(__xludf.DUMMYFUNCTION("IFERROR(
  TEXTJOIN(CHAR(10),TRUE,FILTER('SUMMARY DATA'!H:H,'SUMMARY DATA'!$A:$A=$A14,'SUMMARY DATA'!$C:$C=$B14,'SUMMARY DATA'!$B:$B=""GRP"")),
  IF(
    OR(
      ISNUMBER(SEARCH(""CDM CASH DEPOSIT"",$C14)),
      ISNUMBER(SEARCH(""CASH DEPOSIT"",$C14)),"&amp;"
      COUNTIFS('SUMMARY DATA'!$D:$D,$C14,'SUMMARY DATA'!$B:$B,""GRP"")&lt;&gt;1
    ),
    """",
    IFERROR(TEXTJOIN(CHAR(10),TRUE,FILTER('SUMMARY DATA'!H:H,'SUMMARY DATA'!$D:$D=$C14,'SUMMARY DATA'!$B:$B=""GRP"")),"""")
  )
)"),"")</f>
        <v/>
      </c>
      <c r="I14" s="18" t="str">
        <f>IFERROR(__xludf.DUMMYFUNCTION("IF(H14="""","""",
SUM(ARRAYFORMULA(VALUE(SPLIT(H14,CHAR(10)))))
)"),"")</f>
        <v/>
      </c>
      <c r="J14" s="17" t="str">
        <f>IFERROR(__xludf.DUMMYFUNCTION("IFERROR(
  TEXTJOIN(CHAR(10),TRUE,FILTER('SUMMARY DATA'!I:I,'SUMMARY DATA'!$A:$A=$A14,'SUMMARY DATA'!$C:$C=$B14,'SUMMARY DATA'!$B:$B=""GRP"")),
  IF(
    OR(
      ISNUMBER(SEARCH(""CDM CASH DEPOSIT"",$C14)),
      ISNUMBER(SEARCH(""CASH DEPOSIT"",$C14)),"&amp;"
      COUNTIFS('SUMMARY DATA'!$D:$D,$C14,'SUMMARY DATA'!$B:$B,""GRP"")&lt;&gt;1
    ),
    """",
    IFERROR(TEXTJOIN(CHAR(10),TRUE,FILTER('SUMMARY DATA'!I:I,'SUMMARY DATA'!$D:$D=$C14,'SUMMARY DATA'!$B:$B=""GRP"")),"""")
  )
)"),"")</f>
        <v/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 spans="1:27">
      <c r="A15" s="25" t="s">
        <v>153</v>
      </c>
      <c r="B15" s="26">
        <v>45762</v>
      </c>
      <c r="C15" s="25" t="s">
        <v>154</v>
      </c>
      <c r="D15" s="27">
        <v>355.54</v>
      </c>
      <c r="E15" s="16" t="str">
        <f>IFERROR(__xludf.DUMMYFUNCTION("IFERROR(
  TEXTJOIN(CHAR(10),TRUE,FILTER('SUMMARY DATA'!E:E,'SUMMARY DATA'!$A:$A=$A15,'SUMMARY DATA'!$C:$C=$B15,'SUMMARY DATA'!$B:$B=""GRP"")),
  IF(
    OR(
      ISNUMBER(SEARCH(""CDM CASH DEPOSIT"",$C15)),
      ISNUMBER(SEARCH(""CASH DEPOSIT"",$C15)),"&amp;"
      COUNTIFS('SUMMARY DATA'!$D:$D,$C15,'SUMMARY DATA'!$B:$B,""GRP"")&lt;&gt;1
    ),
    """",
    IFERROR(TEXTJOIN(CHAR(10),TRUE,FILTER('SUMMARY DATA'!E:E,'SUMMARY DATA'!$D:$D=$C15,'SUMMARY DATA'!$B:$B=""GRP"")),"""")
  )
)"),"")</f>
        <v/>
      </c>
      <c r="F15" s="17" t="str">
        <f>IFERROR(__xludf.DUMMYFUNCTION("IFERROR(
  TEXTJOIN(CHAR(10),TRUE,FILTER('SUMMARY DATA'!F:F,'SUMMARY DATA'!$A:$A=$A15,'SUMMARY DATA'!$C:$C=$B15,'SUMMARY DATA'!$B:$B=""GRP"")),
  IF(
    OR(
      ISNUMBER(SEARCH(""CDM CASH DEPOSIT"",$C15)),
      ISNUMBER(SEARCH(""CASH DEPOSIT"",$C15)),"&amp;"
      COUNTIFS('SUMMARY DATA'!$D:$D,$C15,'SUMMARY DATA'!$B:$B,""GRP"")&lt;&gt;1
    ),
    """",
    IFERROR(TEXTJOIN(CHAR(10),TRUE,FILTER('SUMMARY DATA'!F:F,'SUMMARY DATA'!$D:$D=$C15,'SUMMARY DATA'!$B:$B=""GRP"")),"""")
  )
)"),"")</f>
        <v/>
      </c>
      <c r="G15" s="17" t="str">
        <f>IFERROR(__xludf.DUMMYFUNCTION("IFERROR(
  TEXTJOIN(CHAR(10),TRUE,FILTER('SUMMARY DATA'!G:G,'SUMMARY DATA'!$A:$A=$A15,'SUMMARY DATA'!$C:$C=$B15,'SUMMARY DATA'!$B:$B=""GRP"")),
  IF(
    OR(
      ISNUMBER(SEARCH(""CDM CASH DEPOSIT"",$C15)),
      ISNUMBER(SEARCH(""CASH DEPOSIT"",$C15)),"&amp;"
      COUNTIFS('SUMMARY DATA'!$D:$D,$C15,'SUMMARY DATA'!$B:$B,""GRP"")&lt;&gt;1
    ),
    """",
    IFERROR(TEXTJOIN(CHAR(10),TRUE,FILTER('SUMMARY DATA'!G:G,'SUMMARY DATA'!$D:$D=$C15,'SUMMARY DATA'!$B:$B=""GRP"")),"""")
  )
)"),"")</f>
        <v/>
      </c>
      <c r="H15" s="18" t="str">
        <f>IFERROR(__xludf.DUMMYFUNCTION("IFERROR(
  TEXTJOIN(CHAR(10),TRUE,FILTER('SUMMARY DATA'!H:H,'SUMMARY DATA'!$A:$A=$A15,'SUMMARY DATA'!$C:$C=$B15,'SUMMARY DATA'!$B:$B=""GRP"")),
  IF(
    OR(
      ISNUMBER(SEARCH(""CDM CASH DEPOSIT"",$C15)),
      ISNUMBER(SEARCH(""CASH DEPOSIT"",$C15)),"&amp;"
      COUNTIFS('SUMMARY DATA'!$D:$D,$C15,'SUMMARY DATA'!$B:$B,""GRP"")&lt;&gt;1
    ),
    """",
    IFERROR(TEXTJOIN(CHAR(10),TRUE,FILTER('SUMMARY DATA'!H:H,'SUMMARY DATA'!$D:$D=$C15,'SUMMARY DATA'!$B:$B=""GRP"")),"""")
  )
)"),"")</f>
        <v/>
      </c>
      <c r="I15" s="18" t="str">
        <f>IFERROR(__xludf.DUMMYFUNCTION("IF(H15="""","""",
SUM(ARRAYFORMULA(VALUE(SPLIT(H15,CHAR(10)))))
)"),"")</f>
        <v/>
      </c>
      <c r="J15" s="17" t="str">
        <f>IFERROR(__xludf.DUMMYFUNCTION("IFERROR(
  TEXTJOIN(CHAR(10),TRUE,FILTER('SUMMARY DATA'!I:I,'SUMMARY DATA'!$A:$A=$A15,'SUMMARY DATA'!$C:$C=$B15,'SUMMARY DATA'!$B:$B=""GRP"")),
  IF(
    OR(
      ISNUMBER(SEARCH(""CDM CASH DEPOSIT"",$C15)),
      ISNUMBER(SEARCH(""CASH DEPOSIT"",$C15)),"&amp;"
      COUNTIFS('SUMMARY DATA'!$D:$D,$C15,'SUMMARY DATA'!$B:$B,""GRP"")&lt;&gt;1
    ),
    """",
    IFERROR(TEXTJOIN(CHAR(10),TRUE,FILTER('SUMMARY DATA'!I:I,'SUMMARY DATA'!$D:$D=$C15,'SUMMARY DATA'!$B:$B=""GRP"")),"""")
  )
)"),"")</f>
        <v/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 spans="1:27">
      <c r="A16" s="19"/>
      <c r="B16" s="20">
        <v>45762</v>
      </c>
      <c r="C16" s="19" t="s">
        <v>155</v>
      </c>
      <c r="D16" s="21">
        <v>105.88</v>
      </c>
      <c r="E16" s="16" t="str">
        <f>IFERROR(__xludf.DUMMYFUNCTION("IFERROR(
  TEXTJOIN(CHAR(10),TRUE,FILTER('SUMMARY DATA'!E:E,'SUMMARY DATA'!$A:$A=$A16,'SUMMARY DATA'!$C:$C=$B16,'SUMMARY DATA'!$B:$B=""GRP"")),
  IF(
    OR(
      ISNUMBER(SEARCH(""CDM CASH DEPOSIT"",$C16)),
      ISNUMBER(SEARCH(""CASH DEPOSIT"",$C16)),"&amp;"
      COUNTIFS('SUMMARY DATA'!$D:$D,$C16,'SUMMARY DATA'!$B:$B,""GRP"")&lt;&gt;1
    ),
    """",
    IFERROR(TEXTJOIN(CHAR(10),TRUE,FILTER('SUMMARY DATA'!E:E,'SUMMARY DATA'!$D:$D=$C16,'SUMMARY DATA'!$B:$B=""GRP"")),"""")
  )
)"),"")</f>
        <v/>
      </c>
      <c r="F16" s="17" t="str">
        <f>IFERROR(__xludf.DUMMYFUNCTION("IFERROR(
  TEXTJOIN(CHAR(10),TRUE,FILTER('SUMMARY DATA'!F:F,'SUMMARY DATA'!$A:$A=$A16,'SUMMARY DATA'!$C:$C=$B16,'SUMMARY DATA'!$B:$B=""GRP"")),
  IF(
    OR(
      ISNUMBER(SEARCH(""CDM CASH DEPOSIT"",$C16)),
      ISNUMBER(SEARCH(""CASH DEPOSIT"",$C16)),"&amp;"
      COUNTIFS('SUMMARY DATA'!$D:$D,$C16,'SUMMARY DATA'!$B:$B,""GRP"")&lt;&gt;1
    ),
    """",
    IFERROR(TEXTJOIN(CHAR(10),TRUE,FILTER('SUMMARY DATA'!F:F,'SUMMARY DATA'!$D:$D=$C16,'SUMMARY DATA'!$B:$B=""GRP"")),"""")
  )
)"),"")</f>
        <v/>
      </c>
      <c r="G16" s="17" t="str">
        <f>IFERROR(__xludf.DUMMYFUNCTION("IFERROR(
  TEXTJOIN(CHAR(10),TRUE,FILTER('SUMMARY DATA'!G:G,'SUMMARY DATA'!$A:$A=$A16,'SUMMARY DATA'!$C:$C=$B16,'SUMMARY DATA'!$B:$B=""GRP"")),
  IF(
    OR(
      ISNUMBER(SEARCH(""CDM CASH DEPOSIT"",$C16)),
      ISNUMBER(SEARCH(""CASH DEPOSIT"",$C16)),"&amp;"
      COUNTIFS('SUMMARY DATA'!$D:$D,$C16,'SUMMARY DATA'!$B:$B,""GRP"")&lt;&gt;1
    ),
    """",
    IFERROR(TEXTJOIN(CHAR(10),TRUE,FILTER('SUMMARY DATA'!G:G,'SUMMARY DATA'!$D:$D=$C16,'SUMMARY DATA'!$B:$B=""GRP"")),"""")
  )
)"),"")</f>
        <v/>
      </c>
      <c r="H16" s="18" t="str">
        <f>IFERROR(__xludf.DUMMYFUNCTION("IFERROR(
  TEXTJOIN(CHAR(10),TRUE,FILTER('SUMMARY DATA'!H:H,'SUMMARY DATA'!$A:$A=$A16,'SUMMARY DATA'!$C:$C=$B16,'SUMMARY DATA'!$B:$B=""GRP"")),
  IF(
    OR(
      ISNUMBER(SEARCH(""CDM CASH DEPOSIT"",$C16)),
      ISNUMBER(SEARCH(""CASH DEPOSIT"",$C16)),"&amp;"
      COUNTIFS('SUMMARY DATA'!$D:$D,$C16,'SUMMARY DATA'!$B:$B,""GRP"")&lt;&gt;1
    ),
    """",
    IFERROR(TEXTJOIN(CHAR(10),TRUE,FILTER('SUMMARY DATA'!H:H,'SUMMARY DATA'!$D:$D=$C16,'SUMMARY DATA'!$B:$B=""GRP"")),"""")
  )
)"),"")</f>
        <v/>
      </c>
      <c r="I16" s="18" t="str">
        <f>IFERROR(__xludf.DUMMYFUNCTION("IF(H16="""","""",
SUM(ARRAYFORMULA(VALUE(SPLIT(H16,CHAR(10)))))
)"),"")</f>
        <v/>
      </c>
      <c r="J16" s="17" t="str">
        <f>IFERROR(__xludf.DUMMYFUNCTION("IFERROR(
  TEXTJOIN(CHAR(10),TRUE,FILTER('SUMMARY DATA'!I:I,'SUMMARY DATA'!$A:$A=$A16,'SUMMARY DATA'!$C:$C=$B16,'SUMMARY DATA'!$B:$B=""GRP"")),
  IF(
    OR(
      ISNUMBER(SEARCH(""CDM CASH DEPOSIT"",$C16)),
      ISNUMBER(SEARCH(""CASH DEPOSIT"",$C16)),"&amp;"
      COUNTIFS('SUMMARY DATA'!$D:$D,$C16,'SUMMARY DATA'!$B:$B,""GRP"")&lt;&gt;1
    ),
    """",
    IFERROR(TEXTJOIN(CHAR(10),TRUE,FILTER('SUMMARY DATA'!I:I,'SUMMARY DATA'!$D:$D=$C16,'SUMMARY DATA'!$B:$B=""GRP"")),"""")
  )
)"),"")</f>
        <v/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 spans="1:27">
      <c r="A17" s="25"/>
      <c r="B17" s="26">
        <v>45762</v>
      </c>
      <c r="C17" s="25" t="s">
        <v>156</v>
      </c>
      <c r="D17" s="27">
        <v>55.99</v>
      </c>
      <c r="E17" s="16" t="str">
        <f>IFERROR(__xludf.DUMMYFUNCTION("IFERROR(
  TEXTJOIN(CHAR(10),TRUE,FILTER('SUMMARY DATA'!E:E,'SUMMARY DATA'!$A:$A=$A17,'SUMMARY DATA'!$C:$C=$B17,'SUMMARY DATA'!$B:$B=""GRP"")),
  IF(
    OR(
      ISNUMBER(SEARCH(""CDM CASH DEPOSIT"",$C17)),
      ISNUMBER(SEARCH(""CASH DEPOSIT"",$C17)),"&amp;"
      COUNTIFS('SUMMARY DATA'!$D:$D,$C17,'SUMMARY DATA'!$B:$B,""GRP"")&lt;&gt;1
    ),
    """",
    IFERROR(TEXTJOIN(CHAR(10),TRUE,FILTER('SUMMARY DATA'!E:E,'SUMMARY DATA'!$D:$D=$C17,'SUMMARY DATA'!$B:$B=""GRP"")),"""")
  )
)"),"")</f>
        <v/>
      </c>
      <c r="F17" s="17" t="str">
        <f>IFERROR(__xludf.DUMMYFUNCTION("IFERROR(
  TEXTJOIN(CHAR(10),TRUE,FILTER('SUMMARY DATA'!F:F,'SUMMARY DATA'!$A:$A=$A17,'SUMMARY DATA'!$C:$C=$B17,'SUMMARY DATA'!$B:$B=""GRP"")),
  IF(
    OR(
      ISNUMBER(SEARCH(""CDM CASH DEPOSIT"",$C17)),
      ISNUMBER(SEARCH(""CASH DEPOSIT"",$C17)),"&amp;"
      COUNTIFS('SUMMARY DATA'!$D:$D,$C17,'SUMMARY DATA'!$B:$B,""GRP"")&lt;&gt;1
    ),
    """",
    IFERROR(TEXTJOIN(CHAR(10),TRUE,FILTER('SUMMARY DATA'!F:F,'SUMMARY DATA'!$D:$D=$C17,'SUMMARY DATA'!$B:$B=""GRP"")),"""")
  )
)"),"")</f>
        <v/>
      </c>
      <c r="G17" s="17" t="str">
        <f>IFERROR(__xludf.DUMMYFUNCTION("IFERROR(
  TEXTJOIN(CHAR(10),TRUE,FILTER('SUMMARY DATA'!G:G,'SUMMARY DATA'!$A:$A=$A17,'SUMMARY DATA'!$C:$C=$B17,'SUMMARY DATA'!$B:$B=""GRP"")),
  IF(
    OR(
      ISNUMBER(SEARCH(""CDM CASH DEPOSIT"",$C17)),
      ISNUMBER(SEARCH(""CASH DEPOSIT"",$C17)),"&amp;"
      COUNTIFS('SUMMARY DATA'!$D:$D,$C17,'SUMMARY DATA'!$B:$B,""GRP"")&lt;&gt;1
    ),
    """",
    IFERROR(TEXTJOIN(CHAR(10),TRUE,FILTER('SUMMARY DATA'!G:G,'SUMMARY DATA'!$D:$D=$C17,'SUMMARY DATA'!$B:$B=""GRP"")),"""")
  )
)"),"")</f>
        <v/>
      </c>
      <c r="H17" s="18" t="str">
        <f>IFERROR(__xludf.DUMMYFUNCTION("IFERROR(
  TEXTJOIN(CHAR(10),TRUE,FILTER('SUMMARY DATA'!H:H,'SUMMARY DATA'!$A:$A=$A17,'SUMMARY DATA'!$C:$C=$B17,'SUMMARY DATA'!$B:$B=""GRP"")),
  IF(
    OR(
      ISNUMBER(SEARCH(""CDM CASH DEPOSIT"",$C17)),
      ISNUMBER(SEARCH(""CASH DEPOSIT"",$C17)),"&amp;"
      COUNTIFS('SUMMARY DATA'!$D:$D,$C17,'SUMMARY DATA'!$B:$B,""GRP"")&lt;&gt;1
    ),
    """",
    IFERROR(TEXTJOIN(CHAR(10),TRUE,FILTER('SUMMARY DATA'!H:H,'SUMMARY DATA'!$D:$D=$C17,'SUMMARY DATA'!$B:$B=""GRP"")),"""")
  )
)"),"")</f>
        <v/>
      </c>
      <c r="I17" s="18" t="str">
        <f>IFERROR(__xludf.DUMMYFUNCTION("IF(H17="""","""",
SUM(ARRAYFORMULA(VALUE(SPLIT(H17,CHAR(10)))))
)"),"")</f>
        <v/>
      </c>
      <c r="J17" s="17" t="str">
        <f>IFERROR(__xludf.DUMMYFUNCTION("IFERROR(
  TEXTJOIN(CHAR(10),TRUE,FILTER('SUMMARY DATA'!I:I,'SUMMARY DATA'!$A:$A=$A17,'SUMMARY DATA'!$C:$C=$B17,'SUMMARY DATA'!$B:$B=""GRP"")),
  IF(
    OR(
      ISNUMBER(SEARCH(""CDM CASH DEPOSIT"",$C17)),
      ISNUMBER(SEARCH(""CASH DEPOSIT"",$C17)),"&amp;"
      COUNTIFS('SUMMARY DATA'!$D:$D,$C17,'SUMMARY DATA'!$B:$B,""GRP"")&lt;&gt;1
    ),
    """",
    IFERROR(TEXTJOIN(CHAR(10),TRUE,FILTER('SUMMARY DATA'!I:I,'SUMMARY DATA'!$D:$D=$C17,'SUMMARY DATA'!$B:$B=""GRP"")),"""")
  )
)"),"")</f>
        <v/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 spans="1:27">
      <c r="A18" s="19"/>
      <c r="B18" s="20">
        <v>45762</v>
      </c>
      <c r="C18" s="19" t="s">
        <v>157</v>
      </c>
      <c r="D18" s="21">
        <v>5</v>
      </c>
      <c r="E18" s="16" t="str">
        <f>IFERROR(__xludf.DUMMYFUNCTION("IFERROR(
  TEXTJOIN(CHAR(10),TRUE,FILTER('SUMMARY DATA'!E:E,'SUMMARY DATA'!$A:$A=$A18,'SUMMARY DATA'!$C:$C=$B18,'SUMMARY DATA'!$B:$B=""GRP"")),
  IF(
    OR(
      ISNUMBER(SEARCH(""CDM CASH DEPOSIT"",$C18)),
      ISNUMBER(SEARCH(""CASH DEPOSIT"",$C18)),"&amp;"
      COUNTIFS('SUMMARY DATA'!$D:$D,$C18,'SUMMARY DATA'!$B:$B,""GRP"")&lt;&gt;1
    ),
    """",
    IFERROR(TEXTJOIN(CHAR(10),TRUE,FILTER('SUMMARY DATA'!E:E,'SUMMARY DATA'!$D:$D=$C18,'SUMMARY DATA'!$B:$B=""GRP"")),"""")
  )
)"),"")</f>
        <v/>
      </c>
      <c r="F18" s="17" t="str">
        <f>IFERROR(__xludf.DUMMYFUNCTION("IFERROR(
  TEXTJOIN(CHAR(10),TRUE,FILTER('SUMMARY DATA'!F:F,'SUMMARY DATA'!$A:$A=$A18,'SUMMARY DATA'!$C:$C=$B18,'SUMMARY DATA'!$B:$B=""GRP"")),
  IF(
    OR(
      ISNUMBER(SEARCH(""CDM CASH DEPOSIT"",$C18)),
      ISNUMBER(SEARCH(""CASH DEPOSIT"",$C18)),"&amp;"
      COUNTIFS('SUMMARY DATA'!$D:$D,$C18,'SUMMARY DATA'!$B:$B,""GRP"")&lt;&gt;1
    ),
    """",
    IFERROR(TEXTJOIN(CHAR(10),TRUE,FILTER('SUMMARY DATA'!F:F,'SUMMARY DATA'!$D:$D=$C18,'SUMMARY DATA'!$B:$B=""GRP"")),"""")
  )
)"),"")</f>
        <v/>
      </c>
      <c r="G18" s="17" t="str">
        <f>IFERROR(__xludf.DUMMYFUNCTION("IFERROR(
  TEXTJOIN(CHAR(10),TRUE,FILTER('SUMMARY DATA'!G:G,'SUMMARY DATA'!$A:$A=$A18,'SUMMARY DATA'!$C:$C=$B18,'SUMMARY DATA'!$B:$B=""GRP"")),
  IF(
    OR(
      ISNUMBER(SEARCH(""CDM CASH DEPOSIT"",$C18)),
      ISNUMBER(SEARCH(""CASH DEPOSIT"",$C18)),"&amp;"
      COUNTIFS('SUMMARY DATA'!$D:$D,$C18,'SUMMARY DATA'!$B:$B,""GRP"")&lt;&gt;1
    ),
    """",
    IFERROR(TEXTJOIN(CHAR(10),TRUE,FILTER('SUMMARY DATA'!G:G,'SUMMARY DATA'!$D:$D=$C18,'SUMMARY DATA'!$B:$B=""GRP"")),"""")
  )
)"),"")</f>
        <v/>
      </c>
      <c r="H18" s="18" t="str">
        <f>IFERROR(__xludf.DUMMYFUNCTION("IFERROR(
  TEXTJOIN(CHAR(10),TRUE,FILTER('SUMMARY DATA'!H:H,'SUMMARY DATA'!$A:$A=$A18,'SUMMARY DATA'!$C:$C=$B18,'SUMMARY DATA'!$B:$B=""GRP"")),
  IF(
    OR(
      ISNUMBER(SEARCH(""CDM CASH DEPOSIT"",$C18)),
      ISNUMBER(SEARCH(""CASH DEPOSIT"",$C18)),"&amp;"
      COUNTIFS('SUMMARY DATA'!$D:$D,$C18,'SUMMARY DATA'!$B:$B,""GRP"")&lt;&gt;1
    ),
    """",
    IFERROR(TEXTJOIN(CHAR(10),TRUE,FILTER('SUMMARY DATA'!H:H,'SUMMARY DATA'!$D:$D=$C18,'SUMMARY DATA'!$B:$B=""GRP"")),"""")
  )
)"),"")</f>
        <v/>
      </c>
      <c r="I18" s="18" t="str">
        <f>IFERROR(__xludf.DUMMYFUNCTION("IF(H18="""","""",
SUM(ARRAYFORMULA(VALUE(SPLIT(H18,CHAR(10)))))
)"),"")</f>
        <v/>
      </c>
      <c r="J18" s="17" t="str">
        <f>IFERROR(__xludf.DUMMYFUNCTION("IFERROR(
  TEXTJOIN(CHAR(10),TRUE,FILTER('SUMMARY DATA'!I:I,'SUMMARY DATA'!$A:$A=$A18,'SUMMARY DATA'!$C:$C=$B18,'SUMMARY DATA'!$B:$B=""GRP"")),
  IF(
    OR(
      ISNUMBER(SEARCH(""CDM CASH DEPOSIT"",$C18)),
      ISNUMBER(SEARCH(""CASH DEPOSIT"",$C18)),"&amp;"
      COUNTIFS('SUMMARY DATA'!$D:$D,$C18,'SUMMARY DATA'!$B:$B,""GRP"")&lt;&gt;1
    ),
    """",
    IFERROR(TEXTJOIN(CHAR(10),TRUE,FILTER('SUMMARY DATA'!I:I,'SUMMARY DATA'!$D:$D=$C18,'SUMMARY DATA'!$B:$B=""GRP"")),"""")
  )
)"),"")</f>
        <v/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 spans="1:27">
      <c r="A19" s="25"/>
      <c r="B19" s="26">
        <v>45763</v>
      </c>
      <c r="C19" s="25" t="s">
        <v>110</v>
      </c>
      <c r="D19" s="27">
        <v>600</v>
      </c>
      <c r="E19" s="16" t="str">
        <f>IFERROR(__xludf.DUMMYFUNCTION("IFERROR(
  TEXTJOIN(CHAR(10),TRUE,FILTER('SUMMARY DATA'!E:E,'SUMMARY DATA'!$A:$A=$A19,'SUMMARY DATA'!$C:$C=$B19,'SUMMARY DATA'!$B:$B=""GRP"")),
  IF(
    OR(
      ISNUMBER(SEARCH(""CDM CASH DEPOSIT"",$C19)),
      ISNUMBER(SEARCH(""CASH DEPOSIT"",$C19)),"&amp;"
      COUNTIFS('SUMMARY DATA'!$D:$D,$C19,'SUMMARY DATA'!$B:$B,""GRP"")&lt;&gt;1
    ),
    """",
    IFERROR(TEXTJOIN(CHAR(10),TRUE,FILTER('SUMMARY DATA'!E:E,'SUMMARY DATA'!$D:$D=$C19,'SUMMARY DATA'!$B:$B=""GRP"")),"""")
  )
)"),"")</f>
        <v/>
      </c>
      <c r="F19" s="17" t="str">
        <f>IFERROR(__xludf.DUMMYFUNCTION("IFERROR(
  TEXTJOIN(CHAR(10),TRUE,FILTER('SUMMARY DATA'!F:F,'SUMMARY DATA'!$A:$A=$A19,'SUMMARY DATA'!$C:$C=$B19,'SUMMARY DATA'!$B:$B=""GRP"")),
  IF(
    OR(
      ISNUMBER(SEARCH(""CDM CASH DEPOSIT"",$C19)),
      ISNUMBER(SEARCH(""CASH DEPOSIT"",$C19)),"&amp;"
      COUNTIFS('SUMMARY DATA'!$D:$D,$C19,'SUMMARY DATA'!$B:$B,""GRP"")&lt;&gt;1
    ),
    """",
    IFERROR(TEXTJOIN(CHAR(10),TRUE,FILTER('SUMMARY DATA'!F:F,'SUMMARY DATA'!$D:$D=$C19,'SUMMARY DATA'!$B:$B=""GRP"")),"""")
  )
)"),"")</f>
        <v/>
      </c>
      <c r="G19" s="17" t="str">
        <f>IFERROR(__xludf.DUMMYFUNCTION("IFERROR(
  TEXTJOIN(CHAR(10),TRUE,FILTER('SUMMARY DATA'!G:G,'SUMMARY DATA'!$A:$A=$A19,'SUMMARY DATA'!$C:$C=$B19,'SUMMARY DATA'!$B:$B=""GRP"")),
  IF(
    OR(
      ISNUMBER(SEARCH(""CDM CASH DEPOSIT"",$C19)),
      ISNUMBER(SEARCH(""CASH DEPOSIT"",$C19)),"&amp;"
      COUNTIFS('SUMMARY DATA'!$D:$D,$C19,'SUMMARY DATA'!$B:$B,""GRP"")&lt;&gt;1
    ),
    """",
    IFERROR(TEXTJOIN(CHAR(10),TRUE,FILTER('SUMMARY DATA'!G:G,'SUMMARY DATA'!$D:$D=$C19,'SUMMARY DATA'!$B:$B=""GRP"")),"""")
  )
)"),"")</f>
        <v/>
      </c>
      <c r="H19" s="18" t="str">
        <f>IFERROR(__xludf.DUMMYFUNCTION("IFERROR(
  TEXTJOIN(CHAR(10),TRUE,FILTER('SUMMARY DATA'!H:H,'SUMMARY DATA'!$A:$A=$A19,'SUMMARY DATA'!$C:$C=$B19,'SUMMARY DATA'!$B:$B=""GRP"")),
  IF(
    OR(
      ISNUMBER(SEARCH(""CDM CASH DEPOSIT"",$C19)),
      ISNUMBER(SEARCH(""CASH DEPOSIT"",$C19)),"&amp;"
      COUNTIFS('SUMMARY DATA'!$D:$D,$C19,'SUMMARY DATA'!$B:$B,""GRP"")&lt;&gt;1
    ),
    """",
    IFERROR(TEXTJOIN(CHAR(10),TRUE,FILTER('SUMMARY DATA'!H:H,'SUMMARY DATA'!$D:$D=$C19,'SUMMARY DATA'!$B:$B=""GRP"")),"""")
  )
)"),"")</f>
        <v/>
      </c>
      <c r="I19" s="18" t="str">
        <f>IFERROR(__xludf.DUMMYFUNCTION("IF(H19="""","""",
SUM(ARRAYFORMULA(VALUE(SPLIT(H19,CHAR(10)))))
)"),"")</f>
        <v/>
      </c>
      <c r="J19" s="17" t="str">
        <f>IFERROR(__xludf.DUMMYFUNCTION("IFERROR(
  TEXTJOIN(CHAR(10),TRUE,FILTER('SUMMARY DATA'!I:I,'SUMMARY DATA'!$A:$A=$A19,'SUMMARY DATA'!$C:$C=$B19,'SUMMARY DATA'!$B:$B=""GRP"")),
  IF(
    OR(
      ISNUMBER(SEARCH(""CDM CASH DEPOSIT"",$C19)),
      ISNUMBER(SEARCH(""CASH DEPOSIT"",$C19)),"&amp;"
      COUNTIFS('SUMMARY DATA'!$D:$D,$C19,'SUMMARY DATA'!$B:$B,""GRP"")&lt;&gt;1
    ),
    """",
    IFERROR(TEXTJOIN(CHAR(10),TRUE,FILTER('SUMMARY DATA'!I:I,'SUMMARY DATA'!$D:$D=$C19,'SUMMARY DATA'!$B:$B=""GRP"")),"""")
  )
)"),"")</f>
        <v/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 spans="1:27">
      <c r="A20" s="19" t="s">
        <v>24</v>
      </c>
      <c r="B20" s="20">
        <v>45763</v>
      </c>
      <c r="C20" s="19" t="s">
        <v>158</v>
      </c>
      <c r="D20" s="21">
        <v>306</v>
      </c>
      <c r="E20" s="16" t="str">
        <f>IFERROR(__xludf.DUMMYFUNCTION("IFERROR(
  TEXTJOIN(CHAR(10),TRUE,FILTER('SUMMARY DATA'!E:E,'SUMMARY DATA'!$A:$A=$A20,'SUMMARY DATA'!$C:$C=$B20,'SUMMARY DATA'!$B:$B=""GRP"")),
  IF(
    OR(
      ISNUMBER(SEARCH(""CDM CASH DEPOSIT"",$C20)),
      ISNUMBER(SEARCH(""CASH DEPOSIT"",$C20)),"&amp;"
      COUNTIFS('SUMMARY DATA'!$D:$D,$C20,'SUMMARY DATA'!$B:$B,""GRP"")&lt;&gt;1
    ),
    """",
    IFERROR(TEXTJOIN(CHAR(10),TRUE,FILTER('SUMMARY DATA'!E:E,'SUMMARY DATA'!$D:$D=$C20,'SUMMARY DATA'!$B:$B=""GRP"")),"""")
  )
)"),"")</f>
        <v/>
      </c>
      <c r="F20" s="17" t="str">
        <f>IFERROR(__xludf.DUMMYFUNCTION("IFERROR(
  TEXTJOIN(CHAR(10),TRUE,FILTER('SUMMARY DATA'!F:F,'SUMMARY DATA'!$A:$A=$A20,'SUMMARY DATA'!$C:$C=$B20,'SUMMARY DATA'!$B:$B=""GRP"")),
  IF(
    OR(
      ISNUMBER(SEARCH(""CDM CASH DEPOSIT"",$C20)),
      ISNUMBER(SEARCH(""CASH DEPOSIT"",$C20)),"&amp;"
      COUNTIFS('SUMMARY DATA'!$D:$D,$C20,'SUMMARY DATA'!$B:$B,""GRP"")&lt;&gt;1
    ),
    """",
    IFERROR(TEXTJOIN(CHAR(10),TRUE,FILTER('SUMMARY DATA'!F:F,'SUMMARY DATA'!$D:$D=$C20,'SUMMARY DATA'!$B:$B=""GRP"")),"""")
  )
)"),"")</f>
        <v/>
      </c>
      <c r="G20" s="17" t="str">
        <f>IFERROR(__xludf.DUMMYFUNCTION("IFERROR(
  TEXTJOIN(CHAR(10),TRUE,FILTER('SUMMARY DATA'!G:G,'SUMMARY DATA'!$A:$A=$A20,'SUMMARY DATA'!$C:$C=$B20,'SUMMARY DATA'!$B:$B=""GRP"")),
  IF(
    OR(
      ISNUMBER(SEARCH(""CDM CASH DEPOSIT"",$C20)),
      ISNUMBER(SEARCH(""CASH DEPOSIT"",$C20)),"&amp;"
      COUNTIFS('SUMMARY DATA'!$D:$D,$C20,'SUMMARY DATA'!$B:$B,""GRP"")&lt;&gt;1
    ),
    """",
    IFERROR(TEXTJOIN(CHAR(10),TRUE,FILTER('SUMMARY DATA'!G:G,'SUMMARY DATA'!$D:$D=$C20,'SUMMARY DATA'!$B:$B=""GRP"")),"""")
  )
)"),"")</f>
        <v/>
      </c>
      <c r="H20" s="18" t="str">
        <f>IFERROR(__xludf.DUMMYFUNCTION("IFERROR(
  TEXTJOIN(CHAR(10),TRUE,FILTER('SUMMARY DATA'!H:H,'SUMMARY DATA'!$A:$A=$A20,'SUMMARY DATA'!$C:$C=$B20,'SUMMARY DATA'!$B:$B=""GRP"")),
  IF(
    OR(
      ISNUMBER(SEARCH(""CDM CASH DEPOSIT"",$C20)),
      ISNUMBER(SEARCH(""CASH DEPOSIT"",$C20)),"&amp;"
      COUNTIFS('SUMMARY DATA'!$D:$D,$C20,'SUMMARY DATA'!$B:$B,""GRP"")&lt;&gt;1
    ),
    """",
    IFERROR(TEXTJOIN(CHAR(10),TRUE,FILTER('SUMMARY DATA'!H:H,'SUMMARY DATA'!$D:$D=$C20,'SUMMARY DATA'!$B:$B=""GRP"")),"""")
  )
)"),"")</f>
        <v/>
      </c>
      <c r="I20" s="18" t="str">
        <f>IFERROR(__xludf.DUMMYFUNCTION("IF(H20="""","""",
SUM(ARRAYFORMULA(VALUE(SPLIT(H20,CHAR(10)))))
)"),"")</f>
        <v/>
      </c>
      <c r="J20" s="17" t="str">
        <f>IFERROR(__xludf.DUMMYFUNCTION("IFERROR(
  TEXTJOIN(CHAR(10),TRUE,FILTER('SUMMARY DATA'!I:I,'SUMMARY DATA'!$A:$A=$A20,'SUMMARY DATA'!$C:$C=$B20,'SUMMARY DATA'!$B:$B=""GRP"")),
  IF(
    OR(
      ISNUMBER(SEARCH(""CDM CASH DEPOSIT"",$C20)),
      ISNUMBER(SEARCH(""CASH DEPOSIT"",$C20)),"&amp;"
      COUNTIFS('SUMMARY DATA'!$D:$D,$C20,'SUMMARY DATA'!$B:$B,""GRP"")&lt;&gt;1
    ),
    """",
    IFERROR(TEXTJOIN(CHAR(10),TRUE,FILTER('SUMMARY DATA'!I:I,'SUMMARY DATA'!$D:$D=$C20,'SUMMARY DATA'!$B:$B=""GRP"")),"""")
  )
)"),"")</f>
        <v/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 spans="1:27">
      <c r="A21" s="25"/>
      <c r="B21" s="26">
        <v>45763</v>
      </c>
      <c r="C21" s="25" t="s">
        <v>159</v>
      </c>
      <c r="D21" s="27">
        <v>135</v>
      </c>
      <c r="E21" s="16" t="str">
        <f>IFERROR(__xludf.DUMMYFUNCTION("IFERROR(
  TEXTJOIN(CHAR(10),TRUE,FILTER('SUMMARY DATA'!E:E,'SUMMARY DATA'!$A:$A=$A21,'SUMMARY DATA'!$C:$C=$B21,'SUMMARY DATA'!$B:$B=""GRP"")),
  IF(
    OR(
      ISNUMBER(SEARCH(""CDM CASH DEPOSIT"",$C21)),
      ISNUMBER(SEARCH(""CASH DEPOSIT"",$C21)),"&amp;"
      COUNTIFS('SUMMARY DATA'!$D:$D,$C21,'SUMMARY DATA'!$B:$B,""GRP"")&lt;&gt;1
    ),
    """",
    IFERROR(TEXTJOIN(CHAR(10),TRUE,FILTER('SUMMARY DATA'!E:E,'SUMMARY DATA'!$D:$D=$C21,'SUMMARY DATA'!$B:$B=""GRP"")),"""")
  )
)"),"")</f>
        <v/>
      </c>
      <c r="F21" s="17" t="str">
        <f>IFERROR(__xludf.DUMMYFUNCTION("IFERROR(
  TEXTJOIN(CHAR(10),TRUE,FILTER('SUMMARY DATA'!F:F,'SUMMARY DATA'!$A:$A=$A21,'SUMMARY DATA'!$C:$C=$B21,'SUMMARY DATA'!$B:$B=""GRP"")),
  IF(
    OR(
      ISNUMBER(SEARCH(""CDM CASH DEPOSIT"",$C21)),
      ISNUMBER(SEARCH(""CASH DEPOSIT"",$C21)),"&amp;"
      COUNTIFS('SUMMARY DATA'!$D:$D,$C21,'SUMMARY DATA'!$B:$B,""GRP"")&lt;&gt;1
    ),
    """",
    IFERROR(TEXTJOIN(CHAR(10),TRUE,FILTER('SUMMARY DATA'!F:F,'SUMMARY DATA'!$D:$D=$C21,'SUMMARY DATA'!$B:$B=""GRP"")),"""")
  )
)"),"")</f>
        <v/>
      </c>
      <c r="G21" s="17" t="str">
        <f>IFERROR(__xludf.DUMMYFUNCTION("IFERROR(
  TEXTJOIN(CHAR(10),TRUE,FILTER('SUMMARY DATA'!G:G,'SUMMARY DATA'!$A:$A=$A21,'SUMMARY DATA'!$C:$C=$B21,'SUMMARY DATA'!$B:$B=""GRP"")),
  IF(
    OR(
      ISNUMBER(SEARCH(""CDM CASH DEPOSIT"",$C21)),
      ISNUMBER(SEARCH(""CASH DEPOSIT"",$C21)),"&amp;"
      COUNTIFS('SUMMARY DATA'!$D:$D,$C21,'SUMMARY DATA'!$B:$B,""GRP"")&lt;&gt;1
    ),
    """",
    IFERROR(TEXTJOIN(CHAR(10),TRUE,FILTER('SUMMARY DATA'!G:G,'SUMMARY DATA'!$D:$D=$C21,'SUMMARY DATA'!$B:$B=""GRP"")),"""")
  )
)"),"")</f>
        <v/>
      </c>
      <c r="H21" s="18" t="str">
        <f>IFERROR(__xludf.DUMMYFUNCTION("IFERROR(
  TEXTJOIN(CHAR(10),TRUE,FILTER('SUMMARY DATA'!H:H,'SUMMARY DATA'!$A:$A=$A21,'SUMMARY DATA'!$C:$C=$B21,'SUMMARY DATA'!$B:$B=""GRP"")),
  IF(
    OR(
      ISNUMBER(SEARCH(""CDM CASH DEPOSIT"",$C21)),
      ISNUMBER(SEARCH(""CASH DEPOSIT"",$C21)),"&amp;"
      COUNTIFS('SUMMARY DATA'!$D:$D,$C21,'SUMMARY DATA'!$B:$B,""GRP"")&lt;&gt;1
    ),
    """",
    IFERROR(TEXTJOIN(CHAR(10),TRUE,FILTER('SUMMARY DATA'!H:H,'SUMMARY DATA'!$D:$D=$C21,'SUMMARY DATA'!$B:$B=""GRP"")),"""")
  )
)"),"")</f>
        <v/>
      </c>
      <c r="I21" s="18" t="str">
        <f>IFERROR(__xludf.DUMMYFUNCTION("IF(H21="""","""",
SUM(ARRAYFORMULA(VALUE(SPLIT(H21,CHAR(10)))))
)"),"")</f>
        <v/>
      </c>
      <c r="J21" s="17" t="str">
        <f>IFERROR(__xludf.DUMMYFUNCTION("IFERROR(
  TEXTJOIN(CHAR(10),TRUE,FILTER('SUMMARY DATA'!I:I,'SUMMARY DATA'!$A:$A=$A21,'SUMMARY DATA'!$C:$C=$B21,'SUMMARY DATA'!$B:$B=""GRP"")),
  IF(
    OR(
      ISNUMBER(SEARCH(""CDM CASH DEPOSIT"",$C21)),
      ISNUMBER(SEARCH(""CASH DEPOSIT"",$C21)),"&amp;"
      COUNTIFS('SUMMARY DATA'!$D:$D,$C21,'SUMMARY DATA'!$B:$B,""GRP"")&lt;&gt;1
    ),
    """",
    IFERROR(TEXTJOIN(CHAR(10),TRUE,FILTER('SUMMARY DATA'!I:I,'SUMMARY DATA'!$D:$D=$C21,'SUMMARY DATA'!$B:$B=""GRP"")),"""")
  )
)"),"")</f>
        <v/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 spans="1:27">
      <c r="A22" s="19"/>
      <c r="B22" s="20">
        <v>45763</v>
      </c>
      <c r="C22" s="19" t="s">
        <v>160</v>
      </c>
      <c r="D22" s="21">
        <v>78.98</v>
      </c>
      <c r="E22" s="16" t="str">
        <f>IFERROR(__xludf.DUMMYFUNCTION("IFERROR(
  TEXTJOIN(CHAR(10),TRUE,FILTER('SUMMARY DATA'!E:E,'SUMMARY DATA'!$A:$A=$A22,'SUMMARY DATA'!$C:$C=$B22,'SUMMARY DATA'!$B:$B=""GRP"")),
  IF(
    OR(
      ISNUMBER(SEARCH(""CDM CASH DEPOSIT"",$C22)),
      ISNUMBER(SEARCH(""CASH DEPOSIT"",$C22)),"&amp;"
      COUNTIFS('SUMMARY DATA'!$D:$D,$C22,'SUMMARY DATA'!$B:$B,""GRP"")&lt;&gt;1
    ),
    """",
    IFERROR(TEXTJOIN(CHAR(10),TRUE,FILTER('SUMMARY DATA'!E:E,'SUMMARY DATA'!$D:$D=$C22,'SUMMARY DATA'!$B:$B=""GRP"")),"""")
  )
)"),"")</f>
        <v/>
      </c>
      <c r="F22" s="17" t="str">
        <f>IFERROR(__xludf.DUMMYFUNCTION("IFERROR(
  TEXTJOIN(CHAR(10),TRUE,FILTER('SUMMARY DATA'!F:F,'SUMMARY DATA'!$A:$A=$A22,'SUMMARY DATA'!$C:$C=$B22,'SUMMARY DATA'!$B:$B=""GRP"")),
  IF(
    OR(
      ISNUMBER(SEARCH(""CDM CASH DEPOSIT"",$C22)),
      ISNUMBER(SEARCH(""CASH DEPOSIT"",$C22)),"&amp;"
      COUNTIFS('SUMMARY DATA'!$D:$D,$C22,'SUMMARY DATA'!$B:$B,""GRP"")&lt;&gt;1
    ),
    """",
    IFERROR(TEXTJOIN(CHAR(10),TRUE,FILTER('SUMMARY DATA'!F:F,'SUMMARY DATA'!$D:$D=$C22,'SUMMARY DATA'!$B:$B=""GRP"")),"""")
  )
)"),"")</f>
        <v/>
      </c>
      <c r="G22" s="17" t="str">
        <f>IFERROR(__xludf.DUMMYFUNCTION("IFERROR(
  TEXTJOIN(CHAR(10),TRUE,FILTER('SUMMARY DATA'!G:G,'SUMMARY DATA'!$A:$A=$A22,'SUMMARY DATA'!$C:$C=$B22,'SUMMARY DATA'!$B:$B=""GRP"")),
  IF(
    OR(
      ISNUMBER(SEARCH(""CDM CASH DEPOSIT"",$C22)),
      ISNUMBER(SEARCH(""CASH DEPOSIT"",$C22)),"&amp;"
      COUNTIFS('SUMMARY DATA'!$D:$D,$C22,'SUMMARY DATA'!$B:$B,""GRP"")&lt;&gt;1
    ),
    """",
    IFERROR(TEXTJOIN(CHAR(10),TRUE,FILTER('SUMMARY DATA'!G:G,'SUMMARY DATA'!$D:$D=$C22,'SUMMARY DATA'!$B:$B=""GRP"")),"""")
  )
)"),"")</f>
        <v/>
      </c>
      <c r="H22" s="18" t="str">
        <f>IFERROR(__xludf.DUMMYFUNCTION("IFERROR(
  TEXTJOIN(CHAR(10),TRUE,FILTER('SUMMARY DATA'!H:H,'SUMMARY DATA'!$A:$A=$A22,'SUMMARY DATA'!$C:$C=$B22,'SUMMARY DATA'!$B:$B=""GRP"")),
  IF(
    OR(
      ISNUMBER(SEARCH(""CDM CASH DEPOSIT"",$C22)),
      ISNUMBER(SEARCH(""CASH DEPOSIT"",$C22)),"&amp;"
      COUNTIFS('SUMMARY DATA'!$D:$D,$C22,'SUMMARY DATA'!$B:$B,""GRP"")&lt;&gt;1
    ),
    """",
    IFERROR(TEXTJOIN(CHAR(10),TRUE,FILTER('SUMMARY DATA'!H:H,'SUMMARY DATA'!$D:$D=$C22,'SUMMARY DATA'!$B:$B=""GRP"")),"""")
  )
)"),"")</f>
        <v/>
      </c>
      <c r="I22" s="18" t="str">
        <f>IFERROR(__xludf.DUMMYFUNCTION("IF(H22="""","""",
SUM(ARRAYFORMULA(VALUE(SPLIT(H22,CHAR(10)))))
)"),"")</f>
        <v/>
      </c>
      <c r="J22" s="17" t="str">
        <f>IFERROR(__xludf.DUMMYFUNCTION("IFERROR(
  TEXTJOIN(CHAR(10),TRUE,FILTER('SUMMARY DATA'!I:I,'SUMMARY DATA'!$A:$A=$A22,'SUMMARY DATA'!$C:$C=$B22,'SUMMARY DATA'!$B:$B=""GRP"")),
  IF(
    OR(
      ISNUMBER(SEARCH(""CDM CASH DEPOSIT"",$C22)),
      ISNUMBER(SEARCH(""CASH DEPOSIT"",$C22)),"&amp;"
      COUNTIFS('SUMMARY DATA'!$D:$D,$C22,'SUMMARY DATA'!$B:$B,""GRP"")&lt;&gt;1
    ),
    """",
    IFERROR(TEXTJOIN(CHAR(10),TRUE,FILTER('SUMMARY DATA'!I:I,'SUMMARY DATA'!$D:$D=$C22,'SUMMARY DATA'!$B:$B=""GRP"")),"""")
  )
)"),"")</f>
        <v/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 spans="1:27">
      <c r="A23" s="25" t="s">
        <v>161</v>
      </c>
      <c r="B23" s="26">
        <v>45763</v>
      </c>
      <c r="C23" s="25" t="s">
        <v>162</v>
      </c>
      <c r="D23" s="27">
        <v>57.99</v>
      </c>
      <c r="E23" s="16" t="str">
        <f>IFERROR(__xludf.DUMMYFUNCTION("IFERROR(
  TEXTJOIN(CHAR(10),TRUE,FILTER('SUMMARY DATA'!E:E,'SUMMARY DATA'!$A:$A=$A23,'SUMMARY DATA'!$C:$C=$B23,'SUMMARY DATA'!$B:$B=""GRP"")),
  IF(
    OR(
      ISNUMBER(SEARCH(""CDM CASH DEPOSIT"",$C23)),
      ISNUMBER(SEARCH(""CASH DEPOSIT"",$C23)),"&amp;"
      COUNTIFS('SUMMARY DATA'!$D:$D,$C23,'SUMMARY DATA'!$B:$B,""GRP"")&lt;&gt;1
    ),
    """",
    IFERROR(TEXTJOIN(CHAR(10),TRUE,FILTER('SUMMARY DATA'!E:E,'SUMMARY DATA'!$D:$D=$C23,'SUMMARY DATA'!$B:$B=""GRP"")),"""")
  )
)"),"")</f>
        <v/>
      </c>
      <c r="F23" s="17" t="str">
        <f>IFERROR(__xludf.DUMMYFUNCTION("IFERROR(
  TEXTJOIN(CHAR(10),TRUE,FILTER('SUMMARY DATA'!F:F,'SUMMARY DATA'!$A:$A=$A23,'SUMMARY DATA'!$C:$C=$B23,'SUMMARY DATA'!$B:$B=""GRP"")),
  IF(
    OR(
      ISNUMBER(SEARCH(""CDM CASH DEPOSIT"",$C23)),
      ISNUMBER(SEARCH(""CASH DEPOSIT"",$C23)),"&amp;"
      COUNTIFS('SUMMARY DATA'!$D:$D,$C23,'SUMMARY DATA'!$B:$B,""GRP"")&lt;&gt;1
    ),
    """",
    IFERROR(TEXTJOIN(CHAR(10),TRUE,FILTER('SUMMARY DATA'!F:F,'SUMMARY DATA'!$D:$D=$C23,'SUMMARY DATA'!$B:$B=""GRP"")),"""")
  )
)"),"")</f>
        <v/>
      </c>
      <c r="G23" s="17" t="str">
        <f>IFERROR(__xludf.DUMMYFUNCTION("IFERROR(
  TEXTJOIN(CHAR(10),TRUE,FILTER('SUMMARY DATA'!G:G,'SUMMARY DATA'!$A:$A=$A23,'SUMMARY DATA'!$C:$C=$B23,'SUMMARY DATA'!$B:$B=""GRP"")),
  IF(
    OR(
      ISNUMBER(SEARCH(""CDM CASH DEPOSIT"",$C23)),
      ISNUMBER(SEARCH(""CASH DEPOSIT"",$C23)),"&amp;"
      COUNTIFS('SUMMARY DATA'!$D:$D,$C23,'SUMMARY DATA'!$B:$B,""GRP"")&lt;&gt;1
    ),
    """",
    IFERROR(TEXTJOIN(CHAR(10),TRUE,FILTER('SUMMARY DATA'!G:G,'SUMMARY DATA'!$D:$D=$C23,'SUMMARY DATA'!$B:$B=""GRP"")),"""")
  )
)"),"")</f>
        <v/>
      </c>
      <c r="H23" s="18" t="str">
        <f>IFERROR(__xludf.DUMMYFUNCTION("IFERROR(
  TEXTJOIN(CHAR(10),TRUE,FILTER('SUMMARY DATA'!H:H,'SUMMARY DATA'!$A:$A=$A23,'SUMMARY DATA'!$C:$C=$B23,'SUMMARY DATA'!$B:$B=""GRP"")),
  IF(
    OR(
      ISNUMBER(SEARCH(""CDM CASH DEPOSIT"",$C23)),
      ISNUMBER(SEARCH(""CASH DEPOSIT"",$C23)),"&amp;"
      COUNTIFS('SUMMARY DATA'!$D:$D,$C23,'SUMMARY DATA'!$B:$B,""GRP"")&lt;&gt;1
    ),
    """",
    IFERROR(TEXTJOIN(CHAR(10),TRUE,FILTER('SUMMARY DATA'!H:H,'SUMMARY DATA'!$D:$D=$C23,'SUMMARY DATA'!$B:$B=""GRP"")),"""")
  )
)"),"")</f>
        <v/>
      </c>
      <c r="I23" s="18" t="str">
        <f>IFERROR(__xludf.DUMMYFUNCTION("IF(H23="""","""",
SUM(ARRAYFORMULA(VALUE(SPLIT(H23,CHAR(10)))))
)"),"")</f>
        <v/>
      </c>
      <c r="J23" s="17" t="str">
        <f>IFERROR(__xludf.DUMMYFUNCTION("IFERROR(
  TEXTJOIN(CHAR(10),TRUE,FILTER('SUMMARY DATA'!I:I,'SUMMARY DATA'!$A:$A=$A23,'SUMMARY DATA'!$C:$C=$B23,'SUMMARY DATA'!$B:$B=""GRP"")),
  IF(
    OR(
      ISNUMBER(SEARCH(""CDM CASH DEPOSIT"",$C23)),
      ISNUMBER(SEARCH(""CASH DEPOSIT"",$C23)),"&amp;"
      COUNTIFS('SUMMARY DATA'!$D:$D,$C23,'SUMMARY DATA'!$B:$B,""GRP"")&lt;&gt;1
    ),
    """",
    IFERROR(TEXTJOIN(CHAR(10),TRUE,FILTER('SUMMARY DATA'!I:I,'SUMMARY DATA'!$D:$D=$C23,'SUMMARY DATA'!$B:$B=""GRP"")),"""")
  )
)"),"")</f>
        <v/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 spans="1:27">
      <c r="A24" s="19"/>
      <c r="B24" s="20">
        <v>45763</v>
      </c>
      <c r="C24" s="19" t="s">
        <v>163</v>
      </c>
      <c r="D24" s="21">
        <v>19.88</v>
      </c>
      <c r="E24" s="16" t="str">
        <f>IFERROR(__xludf.DUMMYFUNCTION("IFERROR(
  TEXTJOIN(CHAR(10),TRUE,FILTER('SUMMARY DATA'!E:E,'SUMMARY DATA'!$A:$A=$A24,'SUMMARY DATA'!$C:$C=$B24,'SUMMARY DATA'!$B:$B=""GRP"")),
  IF(
    OR(
      ISNUMBER(SEARCH(""CDM CASH DEPOSIT"",$C24)),
      ISNUMBER(SEARCH(""CASH DEPOSIT"",$C24)),"&amp;"
      COUNTIFS('SUMMARY DATA'!$D:$D,$C24,'SUMMARY DATA'!$B:$B,""GRP"")&lt;&gt;1
    ),
    """",
    IFERROR(TEXTJOIN(CHAR(10),TRUE,FILTER('SUMMARY DATA'!E:E,'SUMMARY DATA'!$D:$D=$C24,'SUMMARY DATA'!$B:$B=""GRP"")),"""")
  )
)"),"")</f>
        <v/>
      </c>
      <c r="F24" s="17" t="str">
        <f>IFERROR(__xludf.DUMMYFUNCTION("IFERROR(
  TEXTJOIN(CHAR(10),TRUE,FILTER('SUMMARY DATA'!F:F,'SUMMARY DATA'!$A:$A=$A24,'SUMMARY DATA'!$C:$C=$B24,'SUMMARY DATA'!$B:$B=""GRP"")),
  IF(
    OR(
      ISNUMBER(SEARCH(""CDM CASH DEPOSIT"",$C24)),
      ISNUMBER(SEARCH(""CASH DEPOSIT"",$C24)),"&amp;"
      COUNTIFS('SUMMARY DATA'!$D:$D,$C24,'SUMMARY DATA'!$B:$B,""GRP"")&lt;&gt;1
    ),
    """",
    IFERROR(TEXTJOIN(CHAR(10),TRUE,FILTER('SUMMARY DATA'!F:F,'SUMMARY DATA'!$D:$D=$C24,'SUMMARY DATA'!$B:$B=""GRP"")),"""")
  )
)"),"")</f>
        <v/>
      </c>
      <c r="G24" s="17" t="str">
        <f>IFERROR(__xludf.DUMMYFUNCTION("IFERROR(
  TEXTJOIN(CHAR(10),TRUE,FILTER('SUMMARY DATA'!G:G,'SUMMARY DATA'!$A:$A=$A24,'SUMMARY DATA'!$C:$C=$B24,'SUMMARY DATA'!$B:$B=""GRP"")),
  IF(
    OR(
      ISNUMBER(SEARCH(""CDM CASH DEPOSIT"",$C24)),
      ISNUMBER(SEARCH(""CASH DEPOSIT"",$C24)),"&amp;"
      COUNTIFS('SUMMARY DATA'!$D:$D,$C24,'SUMMARY DATA'!$B:$B,""GRP"")&lt;&gt;1
    ),
    """",
    IFERROR(TEXTJOIN(CHAR(10),TRUE,FILTER('SUMMARY DATA'!G:G,'SUMMARY DATA'!$D:$D=$C24,'SUMMARY DATA'!$B:$B=""GRP"")),"""")
  )
)"),"")</f>
        <v/>
      </c>
      <c r="H24" s="18" t="str">
        <f>IFERROR(__xludf.DUMMYFUNCTION("IFERROR(
  TEXTJOIN(CHAR(10),TRUE,FILTER('SUMMARY DATA'!H:H,'SUMMARY DATA'!$A:$A=$A24,'SUMMARY DATA'!$C:$C=$B24,'SUMMARY DATA'!$B:$B=""GRP"")),
  IF(
    OR(
      ISNUMBER(SEARCH(""CDM CASH DEPOSIT"",$C24)),
      ISNUMBER(SEARCH(""CASH DEPOSIT"",$C24)),"&amp;"
      COUNTIFS('SUMMARY DATA'!$D:$D,$C24,'SUMMARY DATA'!$B:$B,""GRP"")&lt;&gt;1
    ),
    """",
    IFERROR(TEXTJOIN(CHAR(10),TRUE,FILTER('SUMMARY DATA'!H:H,'SUMMARY DATA'!$D:$D=$C24,'SUMMARY DATA'!$B:$B=""GRP"")),"""")
  )
)"),"")</f>
        <v/>
      </c>
      <c r="I24" s="18" t="str">
        <f>IFERROR(__xludf.DUMMYFUNCTION("IF(H24="""","""",
SUM(ARRAYFORMULA(VALUE(SPLIT(H24,CHAR(10)))))
)"),"")</f>
        <v/>
      </c>
      <c r="J24" s="17" t="str">
        <f>IFERROR(__xludf.DUMMYFUNCTION("IFERROR(
  TEXTJOIN(CHAR(10),TRUE,FILTER('SUMMARY DATA'!I:I,'SUMMARY DATA'!$A:$A=$A24,'SUMMARY DATA'!$C:$C=$B24,'SUMMARY DATA'!$B:$B=""GRP"")),
  IF(
    OR(
      ISNUMBER(SEARCH(""CDM CASH DEPOSIT"",$C24)),
      ISNUMBER(SEARCH(""CASH DEPOSIT"",$C24)),"&amp;"
      COUNTIFS('SUMMARY DATA'!$D:$D,$C24,'SUMMARY DATA'!$B:$B,""GRP"")&lt;&gt;1
    ),
    """",
    IFERROR(TEXTJOIN(CHAR(10),TRUE,FILTER('SUMMARY DATA'!I:I,'SUMMARY DATA'!$D:$D=$C24,'SUMMARY DATA'!$B:$B=""GRP"")),"""")
  )
)"),"")</f>
        <v/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 spans="1:27">
      <c r="A25" s="25"/>
      <c r="B25" s="26">
        <v>45763</v>
      </c>
      <c r="C25" s="25" t="s">
        <v>164</v>
      </c>
      <c r="D25" s="27">
        <v>15.8</v>
      </c>
      <c r="E25" s="16" t="str">
        <f>IFERROR(__xludf.DUMMYFUNCTION("IFERROR(
  TEXTJOIN(CHAR(10),TRUE,FILTER('SUMMARY DATA'!E:E,'SUMMARY DATA'!$A:$A=$A25,'SUMMARY DATA'!$C:$C=$B25,'SUMMARY DATA'!$B:$B=""GRP"")),
  IF(
    OR(
      ISNUMBER(SEARCH(""CDM CASH DEPOSIT"",$C25)),
      ISNUMBER(SEARCH(""CASH DEPOSIT"",$C25)),"&amp;"
      COUNTIFS('SUMMARY DATA'!$D:$D,$C25,'SUMMARY DATA'!$B:$B,""GRP"")&lt;&gt;1
    ),
    """",
    IFERROR(TEXTJOIN(CHAR(10),TRUE,FILTER('SUMMARY DATA'!E:E,'SUMMARY DATA'!$D:$D=$C25,'SUMMARY DATA'!$B:$B=""GRP"")),"""")
  )
)"),"")</f>
        <v/>
      </c>
      <c r="F25" s="17" t="str">
        <f>IFERROR(__xludf.DUMMYFUNCTION("IFERROR(
  TEXTJOIN(CHAR(10),TRUE,FILTER('SUMMARY DATA'!F:F,'SUMMARY DATA'!$A:$A=$A25,'SUMMARY DATA'!$C:$C=$B25,'SUMMARY DATA'!$B:$B=""GRP"")),
  IF(
    OR(
      ISNUMBER(SEARCH(""CDM CASH DEPOSIT"",$C25)),
      ISNUMBER(SEARCH(""CASH DEPOSIT"",$C25)),"&amp;"
      COUNTIFS('SUMMARY DATA'!$D:$D,$C25,'SUMMARY DATA'!$B:$B,""GRP"")&lt;&gt;1
    ),
    """",
    IFERROR(TEXTJOIN(CHAR(10),TRUE,FILTER('SUMMARY DATA'!F:F,'SUMMARY DATA'!$D:$D=$C25,'SUMMARY DATA'!$B:$B=""GRP"")),"""")
  )
)"),"")</f>
        <v/>
      </c>
      <c r="G25" s="17" t="str">
        <f>IFERROR(__xludf.DUMMYFUNCTION("IFERROR(
  TEXTJOIN(CHAR(10),TRUE,FILTER('SUMMARY DATA'!G:G,'SUMMARY DATA'!$A:$A=$A25,'SUMMARY DATA'!$C:$C=$B25,'SUMMARY DATA'!$B:$B=""GRP"")),
  IF(
    OR(
      ISNUMBER(SEARCH(""CDM CASH DEPOSIT"",$C25)),
      ISNUMBER(SEARCH(""CASH DEPOSIT"",$C25)),"&amp;"
      COUNTIFS('SUMMARY DATA'!$D:$D,$C25,'SUMMARY DATA'!$B:$B,""GRP"")&lt;&gt;1
    ),
    """",
    IFERROR(TEXTJOIN(CHAR(10),TRUE,FILTER('SUMMARY DATA'!G:G,'SUMMARY DATA'!$D:$D=$C25,'SUMMARY DATA'!$B:$B=""GRP"")),"""")
  )
)"),"")</f>
        <v/>
      </c>
      <c r="H25" s="18" t="str">
        <f>IFERROR(__xludf.DUMMYFUNCTION("IFERROR(
  TEXTJOIN(CHAR(10),TRUE,FILTER('SUMMARY DATA'!H:H,'SUMMARY DATA'!$A:$A=$A25,'SUMMARY DATA'!$C:$C=$B25,'SUMMARY DATA'!$B:$B=""GRP"")),
  IF(
    OR(
      ISNUMBER(SEARCH(""CDM CASH DEPOSIT"",$C25)),
      ISNUMBER(SEARCH(""CASH DEPOSIT"",$C25)),"&amp;"
      COUNTIFS('SUMMARY DATA'!$D:$D,$C25,'SUMMARY DATA'!$B:$B,""GRP"")&lt;&gt;1
    ),
    """",
    IFERROR(TEXTJOIN(CHAR(10),TRUE,FILTER('SUMMARY DATA'!H:H,'SUMMARY DATA'!$D:$D=$C25,'SUMMARY DATA'!$B:$B=""GRP"")),"""")
  )
)"),"")</f>
        <v/>
      </c>
      <c r="I25" s="18" t="str">
        <f>IFERROR(__xludf.DUMMYFUNCTION("IF(H25="""","""",
SUM(ARRAYFORMULA(VALUE(SPLIT(H25,CHAR(10)))))
)"),"")</f>
        <v/>
      </c>
      <c r="J25" s="17" t="str">
        <f>IFERROR(__xludf.DUMMYFUNCTION("IFERROR(
  TEXTJOIN(CHAR(10),TRUE,FILTER('SUMMARY DATA'!I:I,'SUMMARY DATA'!$A:$A=$A25,'SUMMARY DATA'!$C:$C=$B25,'SUMMARY DATA'!$B:$B=""GRP"")),
  IF(
    OR(
      ISNUMBER(SEARCH(""CDM CASH DEPOSIT"",$C25)),
      ISNUMBER(SEARCH(""CASH DEPOSIT"",$C25)),"&amp;"
      COUNTIFS('SUMMARY DATA'!$D:$D,$C25,'SUMMARY DATA'!$B:$B,""GRP"")&lt;&gt;1
    ),
    """",
    IFERROR(TEXTJOIN(CHAR(10),TRUE,FILTER('SUMMARY DATA'!I:I,'SUMMARY DATA'!$D:$D=$C25,'SUMMARY DATA'!$B:$B=""GRP"")),"""")
  )
)"),"")</f>
        <v/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 spans="1:27">
      <c r="A26" s="19"/>
      <c r="B26" s="20">
        <v>45763</v>
      </c>
      <c r="C26" s="19" t="s">
        <v>165</v>
      </c>
      <c r="D26" s="21">
        <v>10</v>
      </c>
      <c r="E26" s="16" t="str">
        <f>IFERROR(__xludf.DUMMYFUNCTION("IFERROR(
  TEXTJOIN(CHAR(10),TRUE,FILTER('SUMMARY DATA'!E:E,'SUMMARY DATA'!$A:$A=$A26,'SUMMARY DATA'!$C:$C=$B26,'SUMMARY DATA'!$B:$B=""GRP"")),
  IF(
    OR(
      ISNUMBER(SEARCH(""CDM CASH DEPOSIT"",$C26)),
      ISNUMBER(SEARCH(""CASH DEPOSIT"",$C26)),"&amp;"
      COUNTIFS('SUMMARY DATA'!$D:$D,$C26,'SUMMARY DATA'!$B:$B,""GRP"")&lt;&gt;1
    ),
    """",
    IFERROR(TEXTJOIN(CHAR(10),TRUE,FILTER('SUMMARY DATA'!E:E,'SUMMARY DATA'!$D:$D=$C26,'SUMMARY DATA'!$B:$B=""GRP"")),"""")
  )
)"),"")</f>
        <v/>
      </c>
      <c r="F26" s="17" t="str">
        <f>IFERROR(__xludf.DUMMYFUNCTION("IFERROR(
  TEXTJOIN(CHAR(10),TRUE,FILTER('SUMMARY DATA'!F:F,'SUMMARY DATA'!$A:$A=$A26,'SUMMARY DATA'!$C:$C=$B26,'SUMMARY DATA'!$B:$B=""GRP"")),
  IF(
    OR(
      ISNUMBER(SEARCH(""CDM CASH DEPOSIT"",$C26)),
      ISNUMBER(SEARCH(""CASH DEPOSIT"",$C26)),"&amp;"
      COUNTIFS('SUMMARY DATA'!$D:$D,$C26,'SUMMARY DATA'!$B:$B,""GRP"")&lt;&gt;1
    ),
    """",
    IFERROR(TEXTJOIN(CHAR(10),TRUE,FILTER('SUMMARY DATA'!F:F,'SUMMARY DATA'!$D:$D=$C26,'SUMMARY DATA'!$B:$B=""GRP"")),"""")
  )
)"),"")</f>
        <v/>
      </c>
      <c r="G26" s="17" t="str">
        <f>IFERROR(__xludf.DUMMYFUNCTION("IFERROR(
  TEXTJOIN(CHAR(10),TRUE,FILTER('SUMMARY DATA'!G:G,'SUMMARY DATA'!$A:$A=$A26,'SUMMARY DATA'!$C:$C=$B26,'SUMMARY DATA'!$B:$B=""GRP"")),
  IF(
    OR(
      ISNUMBER(SEARCH(""CDM CASH DEPOSIT"",$C26)),
      ISNUMBER(SEARCH(""CASH DEPOSIT"",$C26)),"&amp;"
      COUNTIFS('SUMMARY DATA'!$D:$D,$C26,'SUMMARY DATA'!$B:$B,""GRP"")&lt;&gt;1
    ),
    """",
    IFERROR(TEXTJOIN(CHAR(10),TRUE,FILTER('SUMMARY DATA'!G:G,'SUMMARY DATA'!$D:$D=$C26,'SUMMARY DATA'!$B:$B=""GRP"")),"""")
  )
)"),"")</f>
        <v/>
      </c>
      <c r="H26" s="18" t="str">
        <f>IFERROR(__xludf.DUMMYFUNCTION("IFERROR(
  TEXTJOIN(CHAR(10),TRUE,FILTER('SUMMARY DATA'!H:H,'SUMMARY DATA'!$A:$A=$A26,'SUMMARY DATA'!$C:$C=$B26,'SUMMARY DATA'!$B:$B=""GRP"")),
  IF(
    OR(
      ISNUMBER(SEARCH(""CDM CASH DEPOSIT"",$C26)),
      ISNUMBER(SEARCH(""CASH DEPOSIT"",$C26)),"&amp;"
      COUNTIFS('SUMMARY DATA'!$D:$D,$C26,'SUMMARY DATA'!$B:$B,""GRP"")&lt;&gt;1
    ),
    """",
    IFERROR(TEXTJOIN(CHAR(10),TRUE,FILTER('SUMMARY DATA'!H:H,'SUMMARY DATA'!$D:$D=$C26,'SUMMARY DATA'!$B:$B=""GRP"")),"""")
  )
)"),"")</f>
        <v/>
      </c>
      <c r="I26" s="18" t="str">
        <f>IFERROR(__xludf.DUMMYFUNCTION("IF(H26="""","""",
SUM(ARRAYFORMULA(VALUE(SPLIT(H26,CHAR(10)))))
)"),"")</f>
        <v/>
      </c>
      <c r="J26" s="17" t="str">
        <f>IFERROR(__xludf.DUMMYFUNCTION("IFERROR(
  TEXTJOIN(CHAR(10),TRUE,FILTER('SUMMARY DATA'!I:I,'SUMMARY DATA'!$A:$A=$A26,'SUMMARY DATA'!$C:$C=$B26,'SUMMARY DATA'!$B:$B=""GRP"")),
  IF(
    OR(
      ISNUMBER(SEARCH(""CDM CASH DEPOSIT"",$C26)),
      ISNUMBER(SEARCH(""CASH DEPOSIT"",$C26)),"&amp;"
      COUNTIFS('SUMMARY DATA'!$D:$D,$C26,'SUMMARY DATA'!$B:$B,""GRP"")&lt;&gt;1
    ),
    """",
    IFERROR(TEXTJOIN(CHAR(10),TRUE,FILTER('SUMMARY DATA'!I:I,'SUMMARY DATA'!$D:$D=$C26,'SUMMARY DATA'!$B:$B=""GRP"")),"""")
  )
)"),"")</f>
        <v/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 spans="1:27">
      <c r="A27" s="25" t="s">
        <v>24</v>
      </c>
      <c r="B27" s="26">
        <v>45764</v>
      </c>
      <c r="C27" s="25" t="s">
        <v>166</v>
      </c>
      <c r="D27" s="27">
        <v>304</v>
      </c>
      <c r="E27" s="16" t="str">
        <f>IFERROR(__xludf.DUMMYFUNCTION("IFERROR(
  TEXTJOIN(CHAR(10),TRUE,FILTER('SUMMARY DATA'!E:E,'SUMMARY DATA'!$A:$A=$A27,'SUMMARY DATA'!$C:$C=$B27,'SUMMARY DATA'!$B:$B=""GRP"")),
  IF(
    OR(
      ISNUMBER(SEARCH(""CDM CASH DEPOSIT"",$C27)),
      ISNUMBER(SEARCH(""CASH DEPOSIT"",$C27)),"&amp;"
      COUNTIFS('SUMMARY DATA'!$D:$D,$C27,'SUMMARY DATA'!$B:$B,""GRP"")&lt;&gt;1
    ),
    """",
    IFERROR(TEXTJOIN(CHAR(10),TRUE,FILTER('SUMMARY DATA'!E:E,'SUMMARY DATA'!$D:$D=$C27,'SUMMARY DATA'!$B:$B=""GRP"")),"""")
  )
)"),"")</f>
        <v/>
      </c>
      <c r="F27" s="17" t="str">
        <f>IFERROR(__xludf.DUMMYFUNCTION("IFERROR(
  TEXTJOIN(CHAR(10),TRUE,FILTER('SUMMARY DATA'!F:F,'SUMMARY DATA'!$A:$A=$A27,'SUMMARY DATA'!$C:$C=$B27,'SUMMARY DATA'!$B:$B=""GRP"")),
  IF(
    OR(
      ISNUMBER(SEARCH(""CDM CASH DEPOSIT"",$C27)),
      ISNUMBER(SEARCH(""CASH DEPOSIT"",$C27)),"&amp;"
      COUNTIFS('SUMMARY DATA'!$D:$D,$C27,'SUMMARY DATA'!$B:$B,""GRP"")&lt;&gt;1
    ),
    """",
    IFERROR(TEXTJOIN(CHAR(10),TRUE,FILTER('SUMMARY DATA'!F:F,'SUMMARY DATA'!$D:$D=$C27,'SUMMARY DATA'!$B:$B=""GRP"")),"""")
  )
)"),"")</f>
        <v/>
      </c>
      <c r="G27" s="17" t="str">
        <f>IFERROR(__xludf.DUMMYFUNCTION("IFERROR(
  TEXTJOIN(CHAR(10),TRUE,FILTER('SUMMARY DATA'!G:G,'SUMMARY DATA'!$A:$A=$A27,'SUMMARY DATA'!$C:$C=$B27,'SUMMARY DATA'!$B:$B=""GRP"")),
  IF(
    OR(
      ISNUMBER(SEARCH(""CDM CASH DEPOSIT"",$C27)),
      ISNUMBER(SEARCH(""CASH DEPOSIT"",$C27)),"&amp;"
      COUNTIFS('SUMMARY DATA'!$D:$D,$C27,'SUMMARY DATA'!$B:$B,""GRP"")&lt;&gt;1
    ),
    """",
    IFERROR(TEXTJOIN(CHAR(10),TRUE,FILTER('SUMMARY DATA'!G:G,'SUMMARY DATA'!$D:$D=$C27,'SUMMARY DATA'!$B:$B=""GRP"")),"""")
  )
)"),"")</f>
        <v/>
      </c>
      <c r="H27" s="18" t="str">
        <f>IFERROR(__xludf.DUMMYFUNCTION("IFERROR(
  TEXTJOIN(CHAR(10),TRUE,FILTER('SUMMARY DATA'!H:H,'SUMMARY DATA'!$A:$A=$A27,'SUMMARY DATA'!$C:$C=$B27,'SUMMARY DATA'!$B:$B=""GRP"")),
  IF(
    OR(
      ISNUMBER(SEARCH(""CDM CASH DEPOSIT"",$C27)),
      ISNUMBER(SEARCH(""CASH DEPOSIT"",$C27)),"&amp;"
      COUNTIFS('SUMMARY DATA'!$D:$D,$C27,'SUMMARY DATA'!$B:$B,""GRP"")&lt;&gt;1
    ),
    """",
    IFERROR(TEXTJOIN(CHAR(10),TRUE,FILTER('SUMMARY DATA'!H:H,'SUMMARY DATA'!$D:$D=$C27,'SUMMARY DATA'!$B:$B=""GRP"")),"""")
  )
)"),"")</f>
        <v/>
      </c>
      <c r="I27" s="18" t="str">
        <f>IFERROR(__xludf.DUMMYFUNCTION("IF(H27="""","""",
SUM(ARRAYFORMULA(VALUE(SPLIT(H27,CHAR(10)))))
)"),"")</f>
        <v/>
      </c>
      <c r="J27" s="17" t="str">
        <f>IFERROR(__xludf.DUMMYFUNCTION("IFERROR(
  TEXTJOIN(CHAR(10),TRUE,FILTER('SUMMARY DATA'!I:I,'SUMMARY DATA'!$A:$A=$A27,'SUMMARY DATA'!$C:$C=$B27,'SUMMARY DATA'!$B:$B=""GRP"")),
  IF(
    OR(
      ISNUMBER(SEARCH(""CDM CASH DEPOSIT"",$C27)),
      ISNUMBER(SEARCH(""CASH DEPOSIT"",$C27)),"&amp;"
      COUNTIFS('SUMMARY DATA'!$D:$D,$C27,'SUMMARY DATA'!$B:$B,""GRP"")&lt;&gt;1
    ),
    """",
    IFERROR(TEXTJOIN(CHAR(10),TRUE,FILTER('SUMMARY DATA'!I:I,'SUMMARY DATA'!$D:$D=$C27,'SUMMARY DATA'!$B:$B=""GRP"")),"""")
  )
)"),"")</f>
        <v/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 spans="1:27">
      <c r="A28" s="19"/>
      <c r="B28" s="20">
        <v>45764</v>
      </c>
      <c r="C28" s="19" t="s">
        <v>167</v>
      </c>
      <c r="D28" s="21">
        <v>264.95</v>
      </c>
      <c r="E28" s="16" t="str">
        <f>IFERROR(__xludf.DUMMYFUNCTION("IFERROR(
  TEXTJOIN(CHAR(10),TRUE,FILTER('SUMMARY DATA'!E:E,'SUMMARY DATA'!$A:$A=$A28,'SUMMARY DATA'!$C:$C=$B28,'SUMMARY DATA'!$B:$B=""GRP"")),
  IF(
    OR(
      ISNUMBER(SEARCH(""CDM CASH DEPOSIT"",$C28)),
      ISNUMBER(SEARCH(""CASH DEPOSIT"",$C28)),"&amp;"
      COUNTIFS('SUMMARY DATA'!$D:$D,$C28,'SUMMARY DATA'!$B:$B,""GRP"")&lt;&gt;1
    ),
    """",
    IFERROR(TEXTJOIN(CHAR(10),TRUE,FILTER('SUMMARY DATA'!E:E,'SUMMARY DATA'!$D:$D=$C28,'SUMMARY DATA'!$B:$B=""GRP"")),"""")
  )
)"),"")</f>
        <v/>
      </c>
      <c r="F28" s="17" t="str">
        <f>IFERROR(__xludf.DUMMYFUNCTION("IFERROR(
  TEXTJOIN(CHAR(10),TRUE,FILTER('SUMMARY DATA'!F:F,'SUMMARY DATA'!$A:$A=$A28,'SUMMARY DATA'!$C:$C=$B28,'SUMMARY DATA'!$B:$B=""GRP"")),
  IF(
    OR(
      ISNUMBER(SEARCH(""CDM CASH DEPOSIT"",$C28)),
      ISNUMBER(SEARCH(""CASH DEPOSIT"",$C28)),"&amp;"
      COUNTIFS('SUMMARY DATA'!$D:$D,$C28,'SUMMARY DATA'!$B:$B,""GRP"")&lt;&gt;1
    ),
    """",
    IFERROR(TEXTJOIN(CHAR(10),TRUE,FILTER('SUMMARY DATA'!F:F,'SUMMARY DATA'!$D:$D=$C28,'SUMMARY DATA'!$B:$B=""GRP"")),"""")
  )
)"),"")</f>
        <v/>
      </c>
      <c r="G28" s="17" t="str">
        <f>IFERROR(__xludf.DUMMYFUNCTION("IFERROR(
  TEXTJOIN(CHAR(10),TRUE,FILTER('SUMMARY DATA'!G:G,'SUMMARY DATA'!$A:$A=$A28,'SUMMARY DATA'!$C:$C=$B28,'SUMMARY DATA'!$B:$B=""GRP"")),
  IF(
    OR(
      ISNUMBER(SEARCH(""CDM CASH DEPOSIT"",$C28)),
      ISNUMBER(SEARCH(""CASH DEPOSIT"",$C28)),"&amp;"
      COUNTIFS('SUMMARY DATA'!$D:$D,$C28,'SUMMARY DATA'!$B:$B,""GRP"")&lt;&gt;1
    ),
    """",
    IFERROR(TEXTJOIN(CHAR(10),TRUE,FILTER('SUMMARY DATA'!G:G,'SUMMARY DATA'!$D:$D=$C28,'SUMMARY DATA'!$B:$B=""GRP"")),"""")
  )
)"),"")</f>
        <v/>
      </c>
      <c r="H28" s="18" t="str">
        <f>IFERROR(__xludf.DUMMYFUNCTION("IFERROR(
  TEXTJOIN(CHAR(10),TRUE,FILTER('SUMMARY DATA'!H:H,'SUMMARY DATA'!$A:$A=$A28,'SUMMARY DATA'!$C:$C=$B28,'SUMMARY DATA'!$B:$B=""GRP"")),
  IF(
    OR(
      ISNUMBER(SEARCH(""CDM CASH DEPOSIT"",$C28)),
      ISNUMBER(SEARCH(""CASH DEPOSIT"",$C28)),"&amp;"
      COUNTIFS('SUMMARY DATA'!$D:$D,$C28,'SUMMARY DATA'!$B:$B,""GRP"")&lt;&gt;1
    ),
    """",
    IFERROR(TEXTJOIN(CHAR(10),TRUE,FILTER('SUMMARY DATA'!H:H,'SUMMARY DATA'!$D:$D=$C28,'SUMMARY DATA'!$B:$B=""GRP"")),"""")
  )
)"),"")</f>
        <v/>
      </c>
      <c r="I28" s="18" t="str">
        <f>IFERROR(__xludf.DUMMYFUNCTION("IF(H28="""","""",
SUM(ARRAYFORMULA(VALUE(SPLIT(H28,CHAR(10)))))
)"),"")</f>
        <v/>
      </c>
      <c r="J28" s="17" t="str">
        <f>IFERROR(__xludf.DUMMYFUNCTION("IFERROR(
  TEXTJOIN(CHAR(10),TRUE,FILTER('SUMMARY DATA'!I:I,'SUMMARY DATA'!$A:$A=$A28,'SUMMARY DATA'!$C:$C=$B28,'SUMMARY DATA'!$B:$B=""GRP"")),
  IF(
    OR(
      ISNUMBER(SEARCH(""CDM CASH DEPOSIT"",$C28)),
      ISNUMBER(SEARCH(""CASH DEPOSIT"",$C28)),"&amp;"
      COUNTIFS('SUMMARY DATA'!$D:$D,$C28,'SUMMARY DATA'!$B:$B,""GRP"")&lt;&gt;1
    ),
    """",
    IFERROR(TEXTJOIN(CHAR(10),TRUE,FILTER('SUMMARY DATA'!I:I,'SUMMARY DATA'!$D:$D=$C28,'SUMMARY DATA'!$B:$B=""GRP"")),"""")
  )
)"),"")</f>
        <v/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 spans="1:27">
      <c r="A29" s="25"/>
      <c r="B29" s="26">
        <v>45764</v>
      </c>
      <c r="C29" s="25" t="s">
        <v>168</v>
      </c>
      <c r="D29" s="27">
        <v>169.96</v>
      </c>
      <c r="E29" s="16" t="str">
        <f>IFERROR(__xludf.DUMMYFUNCTION("IFERROR(
  TEXTJOIN(CHAR(10),TRUE,FILTER('SUMMARY DATA'!E:E,'SUMMARY DATA'!$A:$A=$A29,'SUMMARY DATA'!$C:$C=$B29,'SUMMARY DATA'!$B:$B=""GRP"")),
  IF(
    OR(
      ISNUMBER(SEARCH(""CDM CASH DEPOSIT"",$C29)),
      ISNUMBER(SEARCH(""CASH DEPOSIT"",$C29)),"&amp;"
      COUNTIFS('SUMMARY DATA'!$D:$D,$C29,'SUMMARY DATA'!$B:$B,""GRP"")&lt;&gt;1
    ),
    """",
    IFERROR(TEXTJOIN(CHAR(10),TRUE,FILTER('SUMMARY DATA'!E:E,'SUMMARY DATA'!$D:$D=$C29,'SUMMARY DATA'!$B:$B=""GRP"")),"""")
  )
)"),"")</f>
        <v/>
      </c>
      <c r="F29" s="17" t="str">
        <f>IFERROR(__xludf.DUMMYFUNCTION("IFERROR(
  TEXTJOIN(CHAR(10),TRUE,FILTER('SUMMARY DATA'!F:F,'SUMMARY DATA'!$A:$A=$A29,'SUMMARY DATA'!$C:$C=$B29,'SUMMARY DATA'!$B:$B=""GRP"")),
  IF(
    OR(
      ISNUMBER(SEARCH(""CDM CASH DEPOSIT"",$C29)),
      ISNUMBER(SEARCH(""CASH DEPOSIT"",$C29)),"&amp;"
      COUNTIFS('SUMMARY DATA'!$D:$D,$C29,'SUMMARY DATA'!$B:$B,""GRP"")&lt;&gt;1
    ),
    """",
    IFERROR(TEXTJOIN(CHAR(10),TRUE,FILTER('SUMMARY DATA'!F:F,'SUMMARY DATA'!$D:$D=$C29,'SUMMARY DATA'!$B:$B=""GRP"")),"""")
  )
)"),"")</f>
        <v/>
      </c>
      <c r="G29" s="17" t="str">
        <f>IFERROR(__xludf.DUMMYFUNCTION("IFERROR(
  TEXTJOIN(CHAR(10),TRUE,FILTER('SUMMARY DATA'!G:G,'SUMMARY DATA'!$A:$A=$A29,'SUMMARY DATA'!$C:$C=$B29,'SUMMARY DATA'!$B:$B=""GRP"")),
  IF(
    OR(
      ISNUMBER(SEARCH(""CDM CASH DEPOSIT"",$C29)),
      ISNUMBER(SEARCH(""CASH DEPOSIT"",$C29)),"&amp;"
      COUNTIFS('SUMMARY DATA'!$D:$D,$C29,'SUMMARY DATA'!$B:$B,""GRP"")&lt;&gt;1
    ),
    """",
    IFERROR(TEXTJOIN(CHAR(10),TRUE,FILTER('SUMMARY DATA'!G:G,'SUMMARY DATA'!$D:$D=$C29,'SUMMARY DATA'!$B:$B=""GRP"")),"""")
  )
)"),"")</f>
        <v/>
      </c>
      <c r="H29" s="18" t="str">
        <f>IFERROR(__xludf.DUMMYFUNCTION("IFERROR(
  TEXTJOIN(CHAR(10),TRUE,FILTER('SUMMARY DATA'!H:H,'SUMMARY DATA'!$A:$A=$A29,'SUMMARY DATA'!$C:$C=$B29,'SUMMARY DATA'!$B:$B=""GRP"")),
  IF(
    OR(
      ISNUMBER(SEARCH(""CDM CASH DEPOSIT"",$C29)),
      ISNUMBER(SEARCH(""CASH DEPOSIT"",$C29)),"&amp;"
      COUNTIFS('SUMMARY DATA'!$D:$D,$C29,'SUMMARY DATA'!$B:$B,""GRP"")&lt;&gt;1
    ),
    """",
    IFERROR(TEXTJOIN(CHAR(10),TRUE,FILTER('SUMMARY DATA'!H:H,'SUMMARY DATA'!$D:$D=$C29,'SUMMARY DATA'!$B:$B=""GRP"")),"""")
  )
)"),"")</f>
        <v/>
      </c>
      <c r="I29" s="18" t="str">
        <f>IFERROR(__xludf.DUMMYFUNCTION("IF(H29="""","""",
SUM(ARRAYFORMULA(VALUE(SPLIT(H29,CHAR(10)))))
)"),"")</f>
        <v/>
      </c>
      <c r="J29" s="17" t="str">
        <f>IFERROR(__xludf.DUMMYFUNCTION("IFERROR(
  TEXTJOIN(CHAR(10),TRUE,FILTER('SUMMARY DATA'!I:I,'SUMMARY DATA'!$A:$A=$A29,'SUMMARY DATA'!$C:$C=$B29,'SUMMARY DATA'!$B:$B=""GRP"")),
  IF(
    OR(
      ISNUMBER(SEARCH(""CDM CASH DEPOSIT"",$C29)),
      ISNUMBER(SEARCH(""CASH DEPOSIT"",$C29)),"&amp;"
      COUNTIFS('SUMMARY DATA'!$D:$D,$C29,'SUMMARY DATA'!$B:$B,""GRP"")&lt;&gt;1
    ),
    """",
    IFERROR(TEXTJOIN(CHAR(10),TRUE,FILTER('SUMMARY DATA'!I:I,'SUMMARY DATA'!$D:$D=$C29,'SUMMARY DATA'!$B:$B=""GRP"")),"""")
  )
)"),"")</f>
        <v/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 spans="1:27">
      <c r="A30" s="19" t="s">
        <v>24</v>
      </c>
      <c r="B30" s="20">
        <v>45764</v>
      </c>
      <c r="C30" s="19" t="s">
        <v>169</v>
      </c>
      <c r="D30" s="21">
        <v>119.4</v>
      </c>
      <c r="E30" s="16" t="str">
        <f>IFERROR(__xludf.DUMMYFUNCTION("IFERROR(
  TEXTJOIN(CHAR(10),TRUE,FILTER('SUMMARY DATA'!E:E,'SUMMARY DATA'!$A:$A=$A30,'SUMMARY DATA'!$C:$C=$B30,'SUMMARY DATA'!$B:$B=""GRP"")),
  IF(
    OR(
      ISNUMBER(SEARCH(""CDM CASH DEPOSIT"",$C30)),
      ISNUMBER(SEARCH(""CASH DEPOSIT"",$C30)),"&amp;"
      COUNTIFS('SUMMARY DATA'!$D:$D,$C30,'SUMMARY DATA'!$B:$B,""GRP"")&lt;&gt;1
    ),
    """",
    IFERROR(TEXTJOIN(CHAR(10),TRUE,FILTER('SUMMARY DATA'!E:E,'SUMMARY DATA'!$D:$D=$C30,'SUMMARY DATA'!$B:$B=""GRP"")),"""")
  )
)"),"")</f>
        <v/>
      </c>
      <c r="F30" s="17" t="str">
        <f>IFERROR(__xludf.DUMMYFUNCTION("IFERROR(
  TEXTJOIN(CHAR(10),TRUE,FILTER('SUMMARY DATA'!F:F,'SUMMARY DATA'!$A:$A=$A30,'SUMMARY DATA'!$C:$C=$B30,'SUMMARY DATA'!$B:$B=""GRP"")),
  IF(
    OR(
      ISNUMBER(SEARCH(""CDM CASH DEPOSIT"",$C30)),
      ISNUMBER(SEARCH(""CASH DEPOSIT"",$C30)),"&amp;"
      COUNTIFS('SUMMARY DATA'!$D:$D,$C30,'SUMMARY DATA'!$B:$B,""GRP"")&lt;&gt;1
    ),
    """",
    IFERROR(TEXTJOIN(CHAR(10),TRUE,FILTER('SUMMARY DATA'!F:F,'SUMMARY DATA'!$D:$D=$C30,'SUMMARY DATA'!$B:$B=""GRP"")),"""")
  )
)"),"")</f>
        <v/>
      </c>
      <c r="G30" s="17" t="str">
        <f>IFERROR(__xludf.DUMMYFUNCTION("IFERROR(
  TEXTJOIN(CHAR(10),TRUE,FILTER('SUMMARY DATA'!G:G,'SUMMARY DATA'!$A:$A=$A30,'SUMMARY DATA'!$C:$C=$B30,'SUMMARY DATA'!$B:$B=""GRP"")),
  IF(
    OR(
      ISNUMBER(SEARCH(""CDM CASH DEPOSIT"",$C30)),
      ISNUMBER(SEARCH(""CASH DEPOSIT"",$C30)),"&amp;"
      COUNTIFS('SUMMARY DATA'!$D:$D,$C30,'SUMMARY DATA'!$B:$B,""GRP"")&lt;&gt;1
    ),
    """",
    IFERROR(TEXTJOIN(CHAR(10),TRUE,FILTER('SUMMARY DATA'!G:G,'SUMMARY DATA'!$D:$D=$C30,'SUMMARY DATA'!$B:$B=""GRP"")),"""")
  )
)"),"")</f>
        <v/>
      </c>
      <c r="H30" s="18" t="str">
        <f>IFERROR(__xludf.DUMMYFUNCTION("IFERROR(
  TEXTJOIN(CHAR(10),TRUE,FILTER('SUMMARY DATA'!H:H,'SUMMARY DATA'!$A:$A=$A30,'SUMMARY DATA'!$C:$C=$B30,'SUMMARY DATA'!$B:$B=""GRP"")),
  IF(
    OR(
      ISNUMBER(SEARCH(""CDM CASH DEPOSIT"",$C30)),
      ISNUMBER(SEARCH(""CASH DEPOSIT"",$C30)),"&amp;"
      COUNTIFS('SUMMARY DATA'!$D:$D,$C30,'SUMMARY DATA'!$B:$B,""GRP"")&lt;&gt;1
    ),
    """",
    IFERROR(TEXTJOIN(CHAR(10),TRUE,FILTER('SUMMARY DATA'!H:H,'SUMMARY DATA'!$D:$D=$C30,'SUMMARY DATA'!$B:$B=""GRP"")),"""")
  )
)"),"")</f>
        <v/>
      </c>
      <c r="I30" s="18" t="str">
        <f>IFERROR(__xludf.DUMMYFUNCTION("IF(H30="""","""",
SUM(ARRAYFORMULA(VALUE(SPLIT(H30,CHAR(10)))))
)"),"")</f>
        <v/>
      </c>
      <c r="J30" s="17" t="str">
        <f>IFERROR(__xludf.DUMMYFUNCTION("IFERROR(
  TEXTJOIN(CHAR(10),TRUE,FILTER('SUMMARY DATA'!I:I,'SUMMARY DATA'!$A:$A=$A30,'SUMMARY DATA'!$C:$C=$B30,'SUMMARY DATA'!$B:$B=""GRP"")),
  IF(
    OR(
      ISNUMBER(SEARCH(""CDM CASH DEPOSIT"",$C30)),
      ISNUMBER(SEARCH(""CASH DEPOSIT"",$C30)),"&amp;"
      COUNTIFS('SUMMARY DATA'!$D:$D,$C30,'SUMMARY DATA'!$B:$B,""GRP"")&lt;&gt;1
    ),
    """",
    IFERROR(TEXTJOIN(CHAR(10),TRUE,FILTER('SUMMARY DATA'!I:I,'SUMMARY DATA'!$D:$D=$C30,'SUMMARY DATA'!$B:$B=""GRP"")),"""")
  )
)"),"")</f>
        <v/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 spans="1:27">
      <c r="A31" s="25"/>
      <c r="B31" s="26">
        <v>45765</v>
      </c>
      <c r="C31" s="25" t="s">
        <v>168</v>
      </c>
      <c r="D31" s="27">
        <v>89.85</v>
      </c>
      <c r="E31" s="16" t="str">
        <f>IFERROR(__xludf.DUMMYFUNCTION("IFERROR(
  TEXTJOIN(CHAR(10),TRUE,FILTER('SUMMARY DATA'!E:E,'SUMMARY DATA'!$A:$A=$A31,'SUMMARY DATA'!$C:$C=$B31,'SUMMARY DATA'!$B:$B=""GRP"")),
  IF(
    OR(
      ISNUMBER(SEARCH(""CDM CASH DEPOSIT"",$C31)),
      ISNUMBER(SEARCH(""CASH DEPOSIT"",$C31)),"&amp;"
      COUNTIFS('SUMMARY DATA'!$D:$D,$C31,'SUMMARY DATA'!$B:$B,""GRP"")&lt;&gt;1
    ),
    """",
    IFERROR(TEXTJOIN(CHAR(10),TRUE,FILTER('SUMMARY DATA'!E:E,'SUMMARY DATA'!$D:$D=$C31,'SUMMARY DATA'!$B:$B=""GRP"")),"""")
  )
)"),"")</f>
        <v/>
      </c>
      <c r="F31" s="17" t="str">
        <f>IFERROR(__xludf.DUMMYFUNCTION("IFERROR(
  TEXTJOIN(CHAR(10),TRUE,FILTER('SUMMARY DATA'!F:F,'SUMMARY DATA'!$A:$A=$A31,'SUMMARY DATA'!$C:$C=$B31,'SUMMARY DATA'!$B:$B=""GRP"")),
  IF(
    OR(
      ISNUMBER(SEARCH(""CDM CASH DEPOSIT"",$C31)),
      ISNUMBER(SEARCH(""CASH DEPOSIT"",$C31)),"&amp;"
      COUNTIFS('SUMMARY DATA'!$D:$D,$C31,'SUMMARY DATA'!$B:$B,""GRP"")&lt;&gt;1
    ),
    """",
    IFERROR(TEXTJOIN(CHAR(10),TRUE,FILTER('SUMMARY DATA'!F:F,'SUMMARY DATA'!$D:$D=$C31,'SUMMARY DATA'!$B:$B=""GRP"")),"""")
  )
)"),"")</f>
        <v/>
      </c>
      <c r="G31" s="17" t="str">
        <f>IFERROR(__xludf.DUMMYFUNCTION("IFERROR(
  TEXTJOIN(CHAR(10),TRUE,FILTER('SUMMARY DATA'!G:G,'SUMMARY DATA'!$A:$A=$A31,'SUMMARY DATA'!$C:$C=$B31,'SUMMARY DATA'!$B:$B=""GRP"")),
  IF(
    OR(
      ISNUMBER(SEARCH(""CDM CASH DEPOSIT"",$C31)),
      ISNUMBER(SEARCH(""CASH DEPOSIT"",$C31)),"&amp;"
      COUNTIFS('SUMMARY DATA'!$D:$D,$C31,'SUMMARY DATA'!$B:$B,""GRP"")&lt;&gt;1
    ),
    """",
    IFERROR(TEXTJOIN(CHAR(10),TRUE,FILTER('SUMMARY DATA'!G:G,'SUMMARY DATA'!$D:$D=$C31,'SUMMARY DATA'!$B:$B=""GRP"")),"""")
  )
)"),"")</f>
        <v/>
      </c>
      <c r="H31" s="18" t="str">
        <f>IFERROR(__xludf.DUMMYFUNCTION("IFERROR(
  TEXTJOIN(CHAR(10),TRUE,FILTER('SUMMARY DATA'!H:H,'SUMMARY DATA'!$A:$A=$A31,'SUMMARY DATA'!$C:$C=$B31,'SUMMARY DATA'!$B:$B=""GRP"")),
  IF(
    OR(
      ISNUMBER(SEARCH(""CDM CASH DEPOSIT"",$C31)),
      ISNUMBER(SEARCH(""CASH DEPOSIT"",$C31)),"&amp;"
      COUNTIFS('SUMMARY DATA'!$D:$D,$C31,'SUMMARY DATA'!$B:$B,""GRP"")&lt;&gt;1
    ),
    """",
    IFERROR(TEXTJOIN(CHAR(10),TRUE,FILTER('SUMMARY DATA'!H:H,'SUMMARY DATA'!$D:$D=$C31,'SUMMARY DATA'!$B:$B=""GRP"")),"""")
  )
)"),"")</f>
        <v/>
      </c>
      <c r="I31" s="18" t="str">
        <f>IFERROR(__xludf.DUMMYFUNCTION("IF(H31="""","""",
SUM(ARRAYFORMULA(VALUE(SPLIT(H31,CHAR(10)))))
)"),"")</f>
        <v/>
      </c>
      <c r="J31" s="17" t="str">
        <f>IFERROR(__xludf.DUMMYFUNCTION("IFERROR(
  TEXTJOIN(CHAR(10),TRUE,FILTER('SUMMARY DATA'!I:I,'SUMMARY DATA'!$A:$A=$A31,'SUMMARY DATA'!$C:$C=$B31,'SUMMARY DATA'!$B:$B=""GRP"")),
  IF(
    OR(
      ISNUMBER(SEARCH(""CDM CASH DEPOSIT"",$C31)),
      ISNUMBER(SEARCH(""CASH DEPOSIT"",$C31)),"&amp;"
      COUNTIFS('SUMMARY DATA'!$D:$D,$C31,'SUMMARY DATA'!$B:$B,""GRP"")&lt;&gt;1
    ),
    """",
    IFERROR(TEXTJOIN(CHAR(10),TRUE,FILTER('SUMMARY DATA'!I:I,'SUMMARY DATA'!$D:$D=$C31,'SUMMARY DATA'!$B:$B=""GRP"")),"""")
  )
)"),"")</f>
        <v/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 spans="1:27">
      <c r="A32" s="19"/>
      <c r="B32" s="20">
        <v>45765</v>
      </c>
      <c r="C32" s="19" t="s">
        <v>170</v>
      </c>
      <c r="D32" s="21">
        <v>39.9</v>
      </c>
      <c r="E32" s="16" t="str">
        <f>IFERROR(__xludf.DUMMYFUNCTION("IFERROR(
  TEXTJOIN(CHAR(10),TRUE,FILTER('SUMMARY DATA'!E:E,'SUMMARY DATA'!$A:$A=$A32,'SUMMARY DATA'!$C:$C=$B32,'SUMMARY DATA'!$B:$B=""GRP"")),
  IF(
    OR(
      ISNUMBER(SEARCH(""CDM CASH DEPOSIT"",$C32)),
      ISNUMBER(SEARCH(""CASH DEPOSIT"",$C32)),"&amp;"
      COUNTIFS('SUMMARY DATA'!$D:$D,$C32,'SUMMARY DATA'!$B:$B,""GRP"")&lt;&gt;1
    ),
    """",
    IFERROR(TEXTJOIN(CHAR(10),TRUE,FILTER('SUMMARY DATA'!E:E,'SUMMARY DATA'!$D:$D=$C32,'SUMMARY DATA'!$B:$B=""GRP"")),"""")
  )
)"),"")</f>
        <v/>
      </c>
      <c r="F32" s="17" t="str">
        <f>IFERROR(__xludf.DUMMYFUNCTION("IFERROR(
  TEXTJOIN(CHAR(10),TRUE,FILTER('SUMMARY DATA'!F:F,'SUMMARY DATA'!$A:$A=$A32,'SUMMARY DATA'!$C:$C=$B32,'SUMMARY DATA'!$B:$B=""GRP"")),
  IF(
    OR(
      ISNUMBER(SEARCH(""CDM CASH DEPOSIT"",$C32)),
      ISNUMBER(SEARCH(""CASH DEPOSIT"",$C32)),"&amp;"
      COUNTIFS('SUMMARY DATA'!$D:$D,$C32,'SUMMARY DATA'!$B:$B,""GRP"")&lt;&gt;1
    ),
    """",
    IFERROR(TEXTJOIN(CHAR(10),TRUE,FILTER('SUMMARY DATA'!F:F,'SUMMARY DATA'!$D:$D=$C32,'SUMMARY DATA'!$B:$B=""GRP"")),"""")
  )
)"),"")</f>
        <v/>
      </c>
      <c r="G32" s="17" t="str">
        <f>IFERROR(__xludf.DUMMYFUNCTION("IFERROR(
  TEXTJOIN(CHAR(10),TRUE,FILTER('SUMMARY DATA'!G:G,'SUMMARY DATA'!$A:$A=$A32,'SUMMARY DATA'!$C:$C=$B32,'SUMMARY DATA'!$B:$B=""GRP"")),
  IF(
    OR(
      ISNUMBER(SEARCH(""CDM CASH DEPOSIT"",$C32)),
      ISNUMBER(SEARCH(""CASH DEPOSIT"",$C32)),"&amp;"
      COUNTIFS('SUMMARY DATA'!$D:$D,$C32,'SUMMARY DATA'!$B:$B,""GRP"")&lt;&gt;1
    ),
    """",
    IFERROR(TEXTJOIN(CHAR(10),TRUE,FILTER('SUMMARY DATA'!G:G,'SUMMARY DATA'!$D:$D=$C32,'SUMMARY DATA'!$B:$B=""GRP"")),"""")
  )
)"),"")</f>
        <v/>
      </c>
      <c r="H32" s="18" t="str">
        <f>IFERROR(__xludf.DUMMYFUNCTION("IFERROR(
  TEXTJOIN(CHAR(10),TRUE,FILTER('SUMMARY DATA'!H:H,'SUMMARY DATA'!$A:$A=$A32,'SUMMARY DATA'!$C:$C=$B32,'SUMMARY DATA'!$B:$B=""GRP"")),
  IF(
    OR(
      ISNUMBER(SEARCH(""CDM CASH DEPOSIT"",$C32)),
      ISNUMBER(SEARCH(""CASH DEPOSIT"",$C32)),"&amp;"
      COUNTIFS('SUMMARY DATA'!$D:$D,$C32,'SUMMARY DATA'!$B:$B,""GRP"")&lt;&gt;1
    ),
    """",
    IFERROR(TEXTJOIN(CHAR(10),TRUE,FILTER('SUMMARY DATA'!H:H,'SUMMARY DATA'!$D:$D=$C32,'SUMMARY DATA'!$B:$B=""GRP"")),"""")
  )
)"),"")</f>
        <v/>
      </c>
      <c r="I32" s="18" t="str">
        <f>IFERROR(__xludf.DUMMYFUNCTION("IF(H32="""","""",
SUM(ARRAYFORMULA(VALUE(SPLIT(H32,CHAR(10)))))
)"),"")</f>
        <v/>
      </c>
      <c r="J32" s="17" t="str">
        <f>IFERROR(__xludf.DUMMYFUNCTION("IFERROR(
  TEXTJOIN(CHAR(10),TRUE,FILTER('SUMMARY DATA'!I:I,'SUMMARY DATA'!$A:$A=$A32,'SUMMARY DATA'!$C:$C=$B32,'SUMMARY DATA'!$B:$B=""GRP"")),
  IF(
    OR(
      ISNUMBER(SEARCH(""CDM CASH DEPOSIT"",$C32)),
      ISNUMBER(SEARCH(""CASH DEPOSIT"",$C32)),"&amp;"
      COUNTIFS('SUMMARY DATA'!$D:$D,$C32,'SUMMARY DATA'!$B:$B,""GRP"")&lt;&gt;1
    ),
    """",
    IFERROR(TEXTJOIN(CHAR(10),TRUE,FILTER('SUMMARY DATA'!I:I,'SUMMARY DATA'!$D:$D=$C32,'SUMMARY DATA'!$B:$B=""GRP"")),"""")
  )
)"),"")</f>
        <v/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 spans="1:27">
      <c r="A33" s="25" t="s">
        <v>171</v>
      </c>
      <c r="B33" s="26">
        <v>45765</v>
      </c>
      <c r="C33" s="25" t="s">
        <v>172</v>
      </c>
      <c r="D33" s="27">
        <v>5</v>
      </c>
      <c r="E33" s="16" t="str">
        <f>IFERROR(__xludf.DUMMYFUNCTION("IFERROR(
  TEXTJOIN(CHAR(10),TRUE,FILTER('SUMMARY DATA'!E:E,'SUMMARY DATA'!$A:$A=$A33,'SUMMARY DATA'!$C:$C=$B33,'SUMMARY DATA'!$B:$B=""GRP"")),
  IF(
    OR(
      ISNUMBER(SEARCH(""CDM CASH DEPOSIT"",$C33)),
      ISNUMBER(SEARCH(""CASH DEPOSIT"",$C33)),"&amp;"
      COUNTIFS('SUMMARY DATA'!$D:$D,$C33,'SUMMARY DATA'!$B:$B,""GRP"")&lt;&gt;1
    ),
    """",
    IFERROR(TEXTJOIN(CHAR(10),TRUE,FILTER('SUMMARY DATA'!E:E,'SUMMARY DATA'!$D:$D=$C33,'SUMMARY DATA'!$B:$B=""GRP"")),"""")
  )
)"),"")</f>
        <v/>
      </c>
      <c r="F33" s="17" t="str">
        <f>IFERROR(__xludf.DUMMYFUNCTION("IFERROR(
  TEXTJOIN(CHAR(10),TRUE,FILTER('SUMMARY DATA'!F:F,'SUMMARY DATA'!$A:$A=$A33,'SUMMARY DATA'!$C:$C=$B33,'SUMMARY DATA'!$B:$B=""GRP"")),
  IF(
    OR(
      ISNUMBER(SEARCH(""CDM CASH DEPOSIT"",$C33)),
      ISNUMBER(SEARCH(""CASH DEPOSIT"",$C33)),"&amp;"
      COUNTIFS('SUMMARY DATA'!$D:$D,$C33,'SUMMARY DATA'!$B:$B,""GRP"")&lt;&gt;1
    ),
    """",
    IFERROR(TEXTJOIN(CHAR(10),TRUE,FILTER('SUMMARY DATA'!F:F,'SUMMARY DATA'!$D:$D=$C33,'SUMMARY DATA'!$B:$B=""GRP"")),"""")
  )
)"),"")</f>
        <v/>
      </c>
      <c r="G33" s="17" t="str">
        <f>IFERROR(__xludf.DUMMYFUNCTION("IFERROR(
  TEXTJOIN(CHAR(10),TRUE,FILTER('SUMMARY DATA'!G:G,'SUMMARY DATA'!$A:$A=$A33,'SUMMARY DATA'!$C:$C=$B33,'SUMMARY DATA'!$B:$B=""GRP"")),
  IF(
    OR(
      ISNUMBER(SEARCH(""CDM CASH DEPOSIT"",$C33)),
      ISNUMBER(SEARCH(""CASH DEPOSIT"",$C33)),"&amp;"
      COUNTIFS('SUMMARY DATA'!$D:$D,$C33,'SUMMARY DATA'!$B:$B,""GRP"")&lt;&gt;1
    ),
    """",
    IFERROR(TEXTJOIN(CHAR(10),TRUE,FILTER('SUMMARY DATA'!G:G,'SUMMARY DATA'!$D:$D=$C33,'SUMMARY DATA'!$B:$B=""GRP"")),"""")
  )
)"),"")</f>
        <v/>
      </c>
      <c r="H33" s="18" t="str">
        <f>IFERROR(__xludf.DUMMYFUNCTION("IFERROR(
  TEXTJOIN(CHAR(10),TRUE,FILTER('SUMMARY DATA'!H:H,'SUMMARY DATA'!$A:$A=$A33,'SUMMARY DATA'!$C:$C=$B33,'SUMMARY DATA'!$B:$B=""GRP"")),
  IF(
    OR(
      ISNUMBER(SEARCH(""CDM CASH DEPOSIT"",$C33)),
      ISNUMBER(SEARCH(""CASH DEPOSIT"",$C33)),"&amp;"
      COUNTIFS('SUMMARY DATA'!$D:$D,$C33,'SUMMARY DATA'!$B:$B,""GRP"")&lt;&gt;1
    ),
    """",
    IFERROR(TEXTJOIN(CHAR(10),TRUE,FILTER('SUMMARY DATA'!H:H,'SUMMARY DATA'!$D:$D=$C33,'SUMMARY DATA'!$B:$B=""GRP"")),"""")
  )
)"),"")</f>
        <v/>
      </c>
      <c r="I33" s="18" t="str">
        <f>IFERROR(__xludf.DUMMYFUNCTION("IF(H33="""","""",
SUM(ARRAYFORMULA(VALUE(SPLIT(H33,CHAR(10)))))
)"),"")</f>
        <v/>
      </c>
      <c r="J33" s="17" t="str">
        <f>IFERROR(__xludf.DUMMYFUNCTION("IFERROR(
  TEXTJOIN(CHAR(10),TRUE,FILTER('SUMMARY DATA'!I:I,'SUMMARY DATA'!$A:$A=$A33,'SUMMARY DATA'!$C:$C=$B33,'SUMMARY DATA'!$B:$B=""GRP"")),
  IF(
    OR(
      ISNUMBER(SEARCH(""CDM CASH DEPOSIT"",$C33)),
      ISNUMBER(SEARCH(""CASH DEPOSIT"",$C33)),"&amp;"
      COUNTIFS('SUMMARY DATA'!$D:$D,$C33,'SUMMARY DATA'!$B:$B,""GRP"")&lt;&gt;1
    ),
    """",
    IFERROR(TEXTJOIN(CHAR(10),TRUE,FILTER('SUMMARY DATA'!I:I,'SUMMARY DATA'!$D:$D=$C33,'SUMMARY DATA'!$B:$B=""GRP"")),"""")
  )
)"),"")</f>
        <v/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 spans="1:27">
      <c r="A34" s="19"/>
      <c r="B34" s="20">
        <v>45765</v>
      </c>
      <c r="C34" s="19" t="s">
        <v>173</v>
      </c>
      <c r="D34" s="21">
        <v>5</v>
      </c>
      <c r="E34" s="16" t="str">
        <f>IFERROR(__xludf.DUMMYFUNCTION("IFERROR(
  TEXTJOIN(CHAR(10),TRUE,FILTER('SUMMARY DATA'!E:E,'SUMMARY DATA'!$A:$A=$A34,'SUMMARY DATA'!$C:$C=$B34,'SUMMARY DATA'!$B:$B=""GRP"")),
  IF(
    OR(
      ISNUMBER(SEARCH(""CDM CASH DEPOSIT"",$C34)),
      ISNUMBER(SEARCH(""CASH DEPOSIT"",$C34)),"&amp;"
      COUNTIFS('SUMMARY DATA'!$D:$D,$C34,'SUMMARY DATA'!$B:$B,""GRP"")&lt;&gt;1
    ),
    """",
    IFERROR(TEXTJOIN(CHAR(10),TRUE,FILTER('SUMMARY DATA'!E:E,'SUMMARY DATA'!$D:$D=$C34,'SUMMARY DATA'!$B:$B=""GRP"")),"""")
  )
)"),"")</f>
        <v/>
      </c>
      <c r="F34" s="17" t="str">
        <f>IFERROR(__xludf.DUMMYFUNCTION("IFERROR(
  TEXTJOIN(CHAR(10),TRUE,FILTER('SUMMARY DATA'!F:F,'SUMMARY DATA'!$A:$A=$A34,'SUMMARY DATA'!$C:$C=$B34,'SUMMARY DATA'!$B:$B=""GRP"")),
  IF(
    OR(
      ISNUMBER(SEARCH(""CDM CASH DEPOSIT"",$C34)),
      ISNUMBER(SEARCH(""CASH DEPOSIT"",$C34)),"&amp;"
      COUNTIFS('SUMMARY DATA'!$D:$D,$C34,'SUMMARY DATA'!$B:$B,""GRP"")&lt;&gt;1
    ),
    """",
    IFERROR(TEXTJOIN(CHAR(10),TRUE,FILTER('SUMMARY DATA'!F:F,'SUMMARY DATA'!$D:$D=$C34,'SUMMARY DATA'!$B:$B=""GRP"")),"""")
  )
)"),"")</f>
        <v/>
      </c>
      <c r="G34" s="17" t="str">
        <f>IFERROR(__xludf.DUMMYFUNCTION("IFERROR(
  TEXTJOIN(CHAR(10),TRUE,FILTER('SUMMARY DATA'!G:G,'SUMMARY DATA'!$A:$A=$A34,'SUMMARY DATA'!$C:$C=$B34,'SUMMARY DATA'!$B:$B=""GRP"")),
  IF(
    OR(
      ISNUMBER(SEARCH(""CDM CASH DEPOSIT"",$C34)),
      ISNUMBER(SEARCH(""CASH DEPOSIT"",$C34)),"&amp;"
      COUNTIFS('SUMMARY DATA'!$D:$D,$C34,'SUMMARY DATA'!$B:$B,""GRP"")&lt;&gt;1
    ),
    """",
    IFERROR(TEXTJOIN(CHAR(10),TRUE,FILTER('SUMMARY DATA'!G:G,'SUMMARY DATA'!$D:$D=$C34,'SUMMARY DATA'!$B:$B=""GRP"")),"""")
  )
)"),"")</f>
        <v/>
      </c>
      <c r="H34" s="18" t="str">
        <f>IFERROR(__xludf.DUMMYFUNCTION("IFERROR(
  TEXTJOIN(CHAR(10),TRUE,FILTER('SUMMARY DATA'!H:H,'SUMMARY DATA'!$A:$A=$A34,'SUMMARY DATA'!$C:$C=$B34,'SUMMARY DATA'!$B:$B=""GRP"")),
  IF(
    OR(
      ISNUMBER(SEARCH(""CDM CASH DEPOSIT"",$C34)),
      ISNUMBER(SEARCH(""CASH DEPOSIT"",$C34)),"&amp;"
      COUNTIFS('SUMMARY DATA'!$D:$D,$C34,'SUMMARY DATA'!$B:$B,""GRP"")&lt;&gt;1
    ),
    """",
    IFERROR(TEXTJOIN(CHAR(10),TRUE,FILTER('SUMMARY DATA'!H:H,'SUMMARY DATA'!$D:$D=$C34,'SUMMARY DATA'!$B:$B=""GRP"")),"""")
  )
)"),"")</f>
        <v/>
      </c>
      <c r="I34" s="18" t="str">
        <f>IFERROR(__xludf.DUMMYFUNCTION("IF(H34="""","""",
SUM(ARRAYFORMULA(VALUE(SPLIT(H34,CHAR(10)))))
)"),"")</f>
        <v/>
      </c>
      <c r="J34" s="17" t="str">
        <f>IFERROR(__xludf.DUMMYFUNCTION("IFERROR(
  TEXTJOIN(CHAR(10),TRUE,FILTER('SUMMARY DATA'!I:I,'SUMMARY DATA'!$A:$A=$A34,'SUMMARY DATA'!$C:$C=$B34,'SUMMARY DATA'!$B:$B=""GRP"")),
  IF(
    OR(
      ISNUMBER(SEARCH(""CDM CASH DEPOSIT"",$C34)),
      ISNUMBER(SEARCH(""CASH DEPOSIT"",$C34)),"&amp;"
      COUNTIFS('SUMMARY DATA'!$D:$D,$C34,'SUMMARY DATA'!$B:$B,""GRP"")&lt;&gt;1
    ),
    """",
    IFERROR(TEXTJOIN(CHAR(10),TRUE,FILTER('SUMMARY DATA'!I:I,'SUMMARY DATA'!$D:$D=$C34,'SUMMARY DATA'!$B:$B=""GRP"")),"""")
  )
)"),"")</f>
        <v/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 spans="1:27">
      <c r="A35" s="25"/>
      <c r="B35" s="26">
        <v>45766</v>
      </c>
      <c r="C35" s="25" t="s">
        <v>174</v>
      </c>
      <c r="D35" s="27">
        <v>499</v>
      </c>
      <c r="E35" s="16" t="str">
        <f>IFERROR(__xludf.DUMMYFUNCTION("IFERROR(
  TEXTJOIN(CHAR(10),TRUE,FILTER('SUMMARY DATA'!E:E,'SUMMARY DATA'!$A:$A=$A35,'SUMMARY DATA'!$C:$C=$B35,'SUMMARY DATA'!$B:$B=""GRP"")),
  IF(
    OR(
      ISNUMBER(SEARCH(""CDM CASH DEPOSIT"",$C35)),
      ISNUMBER(SEARCH(""CASH DEPOSIT"",$C35)),"&amp;"
      COUNTIFS('SUMMARY DATA'!$D:$D,$C35,'SUMMARY DATA'!$B:$B,""GRP"")&lt;&gt;1
    ),
    """",
    IFERROR(TEXTJOIN(CHAR(10),TRUE,FILTER('SUMMARY DATA'!E:E,'SUMMARY DATA'!$D:$D=$C35,'SUMMARY DATA'!$B:$B=""GRP"")),"""")
  )
)"),"")</f>
        <v/>
      </c>
      <c r="F35" s="17" t="str">
        <f>IFERROR(__xludf.DUMMYFUNCTION("IFERROR(
  TEXTJOIN(CHAR(10),TRUE,FILTER('SUMMARY DATA'!F:F,'SUMMARY DATA'!$A:$A=$A35,'SUMMARY DATA'!$C:$C=$B35,'SUMMARY DATA'!$B:$B=""GRP"")),
  IF(
    OR(
      ISNUMBER(SEARCH(""CDM CASH DEPOSIT"",$C35)),
      ISNUMBER(SEARCH(""CASH DEPOSIT"",$C35)),"&amp;"
      COUNTIFS('SUMMARY DATA'!$D:$D,$C35,'SUMMARY DATA'!$B:$B,""GRP"")&lt;&gt;1
    ),
    """",
    IFERROR(TEXTJOIN(CHAR(10),TRUE,FILTER('SUMMARY DATA'!F:F,'SUMMARY DATA'!$D:$D=$C35,'SUMMARY DATA'!$B:$B=""GRP"")),"""")
  )
)"),"")</f>
        <v/>
      </c>
      <c r="G35" s="17" t="str">
        <f>IFERROR(__xludf.DUMMYFUNCTION("IFERROR(
  TEXTJOIN(CHAR(10),TRUE,FILTER('SUMMARY DATA'!G:G,'SUMMARY DATA'!$A:$A=$A35,'SUMMARY DATA'!$C:$C=$B35,'SUMMARY DATA'!$B:$B=""GRP"")),
  IF(
    OR(
      ISNUMBER(SEARCH(""CDM CASH DEPOSIT"",$C35)),
      ISNUMBER(SEARCH(""CASH DEPOSIT"",$C35)),"&amp;"
      COUNTIFS('SUMMARY DATA'!$D:$D,$C35,'SUMMARY DATA'!$B:$B,""GRP"")&lt;&gt;1
    ),
    """",
    IFERROR(TEXTJOIN(CHAR(10),TRUE,FILTER('SUMMARY DATA'!G:G,'SUMMARY DATA'!$D:$D=$C35,'SUMMARY DATA'!$B:$B=""GRP"")),"""")
  )
)"),"")</f>
        <v/>
      </c>
      <c r="H35" s="18" t="str">
        <f>IFERROR(__xludf.DUMMYFUNCTION("IFERROR(
  TEXTJOIN(CHAR(10),TRUE,FILTER('SUMMARY DATA'!H:H,'SUMMARY DATA'!$A:$A=$A35,'SUMMARY DATA'!$C:$C=$B35,'SUMMARY DATA'!$B:$B=""GRP"")),
  IF(
    OR(
      ISNUMBER(SEARCH(""CDM CASH DEPOSIT"",$C35)),
      ISNUMBER(SEARCH(""CASH DEPOSIT"",$C35)),"&amp;"
      COUNTIFS('SUMMARY DATA'!$D:$D,$C35,'SUMMARY DATA'!$B:$B,""GRP"")&lt;&gt;1
    ),
    """",
    IFERROR(TEXTJOIN(CHAR(10),TRUE,FILTER('SUMMARY DATA'!H:H,'SUMMARY DATA'!$D:$D=$C35,'SUMMARY DATA'!$B:$B=""GRP"")),"""")
  )
)"),"")</f>
        <v/>
      </c>
      <c r="I35" s="18" t="str">
        <f>IFERROR(__xludf.DUMMYFUNCTION("IF(H35="""","""",
SUM(ARRAYFORMULA(VALUE(SPLIT(H35,CHAR(10)))))
)"),"")</f>
        <v/>
      </c>
      <c r="J35" s="17" t="str">
        <f>IFERROR(__xludf.DUMMYFUNCTION("IFERROR(
  TEXTJOIN(CHAR(10),TRUE,FILTER('SUMMARY DATA'!I:I,'SUMMARY DATA'!$A:$A=$A35,'SUMMARY DATA'!$C:$C=$B35,'SUMMARY DATA'!$B:$B=""GRP"")),
  IF(
    OR(
      ISNUMBER(SEARCH(""CDM CASH DEPOSIT"",$C35)),
      ISNUMBER(SEARCH(""CASH DEPOSIT"",$C35)),"&amp;"
      COUNTIFS('SUMMARY DATA'!$D:$D,$C35,'SUMMARY DATA'!$B:$B,""GRP"")&lt;&gt;1
    ),
    """",
    IFERROR(TEXTJOIN(CHAR(10),TRUE,FILTER('SUMMARY DATA'!I:I,'SUMMARY DATA'!$D:$D=$C35,'SUMMARY DATA'!$B:$B=""GRP"")),"""")
  )
)"),"")</f>
        <v/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 spans="1:27">
      <c r="A36" s="19"/>
      <c r="B36" s="20">
        <v>45766</v>
      </c>
      <c r="C36" s="19" t="s">
        <v>175</v>
      </c>
      <c r="D36" s="21">
        <v>10</v>
      </c>
      <c r="E36" s="22" t="str">
        <f>IFERROR(__xludf.DUMMYFUNCTION("IFERROR(
  TEXTJOIN(CHAR(10),TRUE,FILTER('SUMMARY DATA'!E:E,'SUMMARY DATA'!$A:$A=$A36,'SUMMARY DATA'!$C:$C=$B36,'SUMMARY DATA'!$B:$B=""GRP"")),
  IF(
    OR(
      ISNUMBER(SEARCH(""CDM CASH DEPOSIT"",$C36)),
      ISNUMBER(SEARCH(""CASH DEPOSIT"",$C36)),"&amp;"
      COUNTIFS('SUMMARY DATA'!$D:$D,$C36,'SUMMARY DATA'!$B:$B,""GRP"")&lt;&gt;1
    ),
    """",
    IFERROR(TEXTJOIN(CHAR(10),TRUE,FILTER('SUMMARY DATA'!E:E,'SUMMARY DATA'!$D:$D=$C36,'SUMMARY DATA'!$B:$B=""GRP"")),"""")
  )
)"),"")</f>
        <v/>
      </c>
      <c r="F36" s="23" t="str">
        <f>IFERROR(__xludf.DUMMYFUNCTION("IFERROR(
  TEXTJOIN(CHAR(10),TRUE,FILTER('SUMMARY DATA'!F:F,'SUMMARY DATA'!$A:$A=$A36,'SUMMARY DATA'!$C:$C=$B36,'SUMMARY DATA'!$B:$B=""GRP"")),
  IF(
    OR(
      ISNUMBER(SEARCH(""CDM CASH DEPOSIT"",$C36)),
      ISNUMBER(SEARCH(""CASH DEPOSIT"",$C36)),"&amp;"
      COUNTIFS('SUMMARY DATA'!$D:$D,$C36,'SUMMARY DATA'!$B:$B,""GRP"")&lt;&gt;1
    ),
    """",
    IFERROR(TEXTJOIN(CHAR(10),TRUE,FILTER('SUMMARY DATA'!F:F,'SUMMARY DATA'!$D:$D=$C36,'SUMMARY DATA'!$B:$B=""GRP"")),"""")
  )
)"),"")</f>
        <v/>
      </c>
      <c r="G36" s="23" t="str">
        <f>IFERROR(__xludf.DUMMYFUNCTION("IFERROR(
  TEXTJOIN(CHAR(10),TRUE,FILTER('SUMMARY DATA'!G:G,'SUMMARY DATA'!$A:$A=$A36,'SUMMARY DATA'!$C:$C=$B36,'SUMMARY DATA'!$B:$B=""GRP"")),
  IF(
    OR(
      ISNUMBER(SEARCH(""CDM CASH DEPOSIT"",$C36)),
      ISNUMBER(SEARCH(""CASH DEPOSIT"",$C36)),"&amp;"
      COUNTIFS('SUMMARY DATA'!$D:$D,$C36,'SUMMARY DATA'!$B:$B,""GRP"")&lt;&gt;1
    ),
    """",
    IFERROR(TEXTJOIN(CHAR(10),TRUE,FILTER('SUMMARY DATA'!G:G,'SUMMARY DATA'!$D:$D=$C36,'SUMMARY DATA'!$B:$B=""GRP"")),"""")
  )
)"),"")</f>
        <v/>
      </c>
      <c r="H36" s="18" t="str">
        <f>IFERROR(__xludf.DUMMYFUNCTION("IFERROR(
  TEXTJOIN(CHAR(10),TRUE,FILTER('SUMMARY DATA'!H:H,'SUMMARY DATA'!$A:$A=$A36,'SUMMARY DATA'!$C:$C=$B36,'SUMMARY DATA'!$B:$B=""GRP"")),
  IF(
    OR(
      ISNUMBER(SEARCH(""CDM CASH DEPOSIT"",$C36)),
      ISNUMBER(SEARCH(""CASH DEPOSIT"",$C36)),"&amp;"
      COUNTIFS('SUMMARY DATA'!$D:$D,$C36,'SUMMARY DATA'!$B:$B,""GRP"")&lt;&gt;1
    ),
    """",
    IFERROR(TEXTJOIN(CHAR(10),TRUE,FILTER('SUMMARY DATA'!H:H,'SUMMARY DATA'!$D:$D=$C36,'SUMMARY DATA'!$B:$B=""GRP"")),"""")
  )
)"),"")</f>
        <v/>
      </c>
      <c r="I36" s="18" t="str">
        <f>IFERROR(__xludf.DUMMYFUNCTION("IF(H36="""","""",
SUM(ARRAYFORMULA(VALUE(SPLIT(H36,CHAR(10)))))
)"),"")</f>
        <v/>
      </c>
      <c r="J36" s="17" t="str">
        <f>IFERROR(__xludf.DUMMYFUNCTION("IFERROR(
  TEXTJOIN(CHAR(10),TRUE,FILTER('SUMMARY DATA'!I:I,'SUMMARY DATA'!$A:$A=$A36,'SUMMARY DATA'!$C:$C=$B36,'SUMMARY DATA'!$B:$B=""GRP"")),
  IF(
    OR(
      ISNUMBER(SEARCH(""CDM CASH DEPOSIT"",$C36)),
      ISNUMBER(SEARCH(""CASH DEPOSIT"",$C36)),"&amp;"
      COUNTIFS('SUMMARY DATA'!$D:$D,$C36,'SUMMARY DATA'!$B:$B,""GRP"")&lt;&gt;1
    ),
    """",
    IFERROR(TEXTJOIN(CHAR(10),TRUE,FILTER('SUMMARY DATA'!I:I,'SUMMARY DATA'!$D:$D=$C36,'SUMMARY DATA'!$B:$B=""GRP"")),"""")
  )
)"),"")</f>
        <v/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 spans="1:27">
      <c r="A37" s="25"/>
      <c r="B37" s="26">
        <v>45767</v>
      </c>
      <c r="C37" s="25" t="s">
        <v>176</v>
      </c>
      <c r="D37" s="27">
        <v>122.89</v>
      </c>
      <c r="E37" s="28" t="str">
        <f>IFERROR(__xludf.DUMMYFUNCTION("IFERROR(
  TEXTJOIN(CHAR(10),TRUE,FILTER('SUMMARY DATA'!E:E,'SUMMARY DATA'!$A:$A=$A37,'SUMMARY DATA'!$C:$C=$B37,'SUMMARY DATA'!$B:$B=""GRP"")),
  IF(
    OR(
      ISNUMBER(SEARCH(""CDM CASH DEPOSIT"",$C37)),
      ISNUMBER(SEARCH(""CASH DEPOSIT"",$C37)),"&amp;"
      COUNTIFS('SUMMARY DATA'!$D:$D,$C37,'SUMMARY DATA'!$B:$B,""GRP"")&lt;&gt;1
    ),
    """",
    IFERROR(TEXTJOIN(CHAR(10),TRUE,FILTER('SUMMARY DATA'!E:E,'SUMMARY DATA'!$D:$D=$C37,'SUMMARY DATA'!$B:$B=""GRP"")),"""")
  )
)"),"")</f>
        <v/>
      </c>
      <c r="F37" s="29" t="str">
        <f>IFERROR(__xludf.DUMMYFUNCTION("IFERROR(
  TEXTJOIN(CHAR(10),TRUE,FILTER('SUMMARY DATA'!F:F,'SUMMARY DATA'!$A:$A=$A37,'SUMMARY DATA'!$C:$C=$B37,'SUMMARY DATA'!$B:$B=""GRP"")),
  IF(
    OR(
      ISNUMBER(SEARCH(""CDM CASH DEPOSIT"",$C37)),
      ISNUMBER(SEARCH(""CASH DEPOSIT"",$C37)),"&amp;"
      COUNTIFS('SUMMARY DATA'!$D:$D,$C37,'SUMMARY DATA'!$B:$B,""GRP"")&lt;&gt;1
    ),
    """",
    IFERROR(TEXTJOIN(CHAR(10),TRUE,FILTER('SUMMARY DATA'!F:F,'SUMMARY DATA'!$D:$D=$C37,'SUMMARY DATA'!$B:$B=""GRP"")),"""")
  )
)"),"")</f>
        <v/>
      </c>
      <c r="G37" s="29" t="str">
        <f>IFERROR(__xludf.DUMMYFUNCTION("IFERROR(
  TEXTJOIN(CHAR(10),TRUE,FILTER('SUMMARY DATA'!G:G,'SUMMARY DATA'!$A:$A=$A37,'SUMMARY DATA'!$C:$C=$B37,'SUMMARY DATA'!$B:$B=""GRP"")),
  IF(
    OR(
      ISNUMBER(SEARCH(""CDM CASH DEPOSIT"",$C37)),
      ISNUMBER(SEARCH(""CASH DEPOSIT"",$C37)),"&amp;"
      COUNTIFS('SUMMARY DATA'!$D:$D,$C37,'SUMMARY DATA'!$B:$B,""GRP"")&lt;&gt;1
    ),
    """",
    IFERROR(TEXTJOIN(CHAR(10),TRUE,FILTER('SUMMARY DATA'!G:G,'SUMMARY DATA'!$D:$D=$C37,'SUMMARY DATA'!$B:$B=""GRP"")),"""")
  )
)"),"")</f>
        <v/>
      </c>
      <c r="H37" s="18" t="str">
        <f>IFERROR(__xludf.DUMMYFUNCTION("IFERROR(
  TEXTJOIN(CHAR(10),TRUE,FILTER('SUMMARY DATA'!H:H,'SUMMARY DATA'!$A:$A=$A37,'SUMMARY DATA'!$C:$C=$B37,'SUMMARY DATA'!$B:$B=""GRP"")),
  IF(
    OR(
      ISNUMBER(SEARCH(""CDM CASH DEPOSIT"",$C37)),
      ISNUMBER(SEARCH(""CASH DEPOSIT"",$C37)),"&amp;"
      COUNTIFS('SUMMARY DATA'!$D:$D,$C37,'SUMMARY DATA'!$B:$B,""GRP"")&lt;&gt;1
    ),
    """",
    IFERROR(TEXTJOIN(CHAR(10),TRUE,FILTER('SUMMARY DATA'!H:H,'SUMMARY DATA'!$D:$D=$C37,'SUMMARY DATA'!$B:$B=""GRP"")),"""")
  )
)"),"")</f>
        <v/>
      </c>
      <c r="I37" s="18" t="str">
        <f>IFERROR(__xludf.DUMMYFUNCTION("IF(H37="""","""",
SUM(ARRAYFORMULA(VALUE(SPLIT(H37,CHAR(10)))))
)"),"")</f>
        <v/>
      </c>
      <c r="J37" s="17" t="str">
        <f>IFERROR(__xludf.DUMMYFUNCTION("IFERROR(
  TEXTJOIN(CHAR(10),TRUE,FILTER('SUMMARY DATA'!I:I,'SUMMARY DATA'!$A:$A=$A37,'SUMMARY DATA'!$C:$C=$B37,'SUMMARY DATA'!$B:$B=""GRP"")),
  IF(
    OR(
      ISNUMBER(SEARCH(""CDM CASH DEPOSIT"",$C37)),
      ISNUMBER(SEARCH(""CASH DEPOSIT"",$C37)),"&amp;"
      COUNTIFS('SUMMARY DATA'!$D:$D,$C37,'SUMMARY DATA'!$B:$B,""GRP"")&lt;&gt;1
    ),
    """",
    IFERROR(TEXTJOIN(CHAR(10),TRUE,FILTER('SUMMARY DATA'!I:I,'SUMMARY DATA'!$D:$D=$C37,'SUMMARY DATA'!$B:$B=""GRP"")),"""")
  )
)"),"")</f>
        <v/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 spans="1:27">
      <c r="A38" s="19" t="s">
        <v>177</v>
      </c>
      <c r="B38" s="20">
        <v>45767</v>
      </c>
      <c r="C38" s="19" t="s">
        <v>178</v>
      </c>
      <c r="D38" s="21">
        <v>10</v>
      </c>
      <c r="E38" s="22" t="str">
        <f>IFERROR(__xludf.DUMMYFUNCTION("IFERROR(
  TEXTJOIN(CHAR(10),TRUE,FILTER('SUMMARY DATA'!E:E,'SUMMARY DATA'!$A:$A=$A38,'SUMMARY DATA'!$C:$C=$B38,'SUMMARY DATA'!$B:$B=""GRP"")),
  IF(
    OR(
      ISNUMBER(SEARCH(""CDM CASH DEPOSIT"",$C38)),
      ISNUMBER(SEARCH(""CASH DEPOSIT"",$C38)),"&amp;"
      COUNTIFS('SUMMARY DATA'!$D:$D,$C38,'SUMMARY DATA'!$B:$B,""GRP"")&lt;&gt;1
    ),
    """",
    IFERROR(TEXTJOIN(CHAR(10),TRUE,FILTER('SUMMARY DATA'!E:E,'SUMMARY DATA'!$D:$D=$C38,'SUMMARY DATA'!$B:$B=""GRP"")),"""")
  )
)"),"")</f>
        <v/>
      </c>
      <c r="F38" s="23" t="str">
        <f>IFERROR(__xludf.DUMMYFUNCTION("IFERROR(
  TEXTJOIN(CHAR(10),TRUE,FILTER('SUMMARY DATA'!F:F,'SUMMARY DATA'!$A:$A=$A38,'SUMMARY DATA'!$C:$C=$B38,'SUMMARY DATA'!$B:$B=""GRP"")),
  IF(
    OR(
      ISNUMBER(SEARCH(""CDM CASH DEPOSIT"",$C38)),
      ISNUMBER(SEARCH(""CASH DEPOSIT"",$C38)),"&amp;"
      COUNTIFS('SUMMARY DATA'!$D:$D,$C38,'SUMMARY DATA'!$B:$B,""GRP"")&lt;&gt;1
    ),
    """",
    IFERROR(TEXTJOIN(CHAR(10),TRUE,FILTER('SUMMARY DATA'!F:F,'SUMMARY DATA'!$D:$D=$C38,'SUMMARY DATA'!$B:$B=""GRP"")),"""")
  )
)"),"")</f>
        <v/>
      </c>
      <c r="G38" s="23" t="str">
        <f>IFERROR(__xludf.DUMMYFUNCTION("IFERROR(
  TEXTJOIN(CHAR(10),TRUE,FILTER('SUMMARY DATA'!G:G,'SUMMARY DATA'!$A:$A=$A38,'SUMMARY DATA'!$C:$C=$B38,'SUMMARY DATA'!$B:$B=""GRP"")),
  IF(
    OR(
      ISNUMBER(SEARCH(""CDM CASH DEPOSIT"",$C38)),
      ISNUMBER(SEARCH(""CASH DEPOSIT"",$C38)),"&amp;"
      COUNTIFS('SUMMARY DATA'!$D:$D,$C38,'SUMMARY DATA'!$B:$B,""GRP"")&lt;&gt;1
    ),
    """",
    IFERROR(TEXTJOIN(CHAR(10),TRUE,FILTER('SUMMARY DATA'!G:G,'SUMMARY DATA'!$D:$D=$C38,'SUMMARY DATA'!$B:$B=""GRP"")),"""")
  )
)"),"")</f>
        <v/>
      </c>
      <c r="H38" s="18" t="str">
        <f>IFERROR(__xludf.DUMMYFUNCTION("IFERROR(
  TEXTJOIN(CHAR(10),TRUE,FILTER('SUMMARY DATA'!H:H,'SUMMARY DATA'!$A:$A=$A38,'SUMMARY DATA'!$C:$C=$B38,'SUMMARY DATA'!$B:$B=""GRP"")),
  IF(
    OR(
      ISNUMBER(SEARCH(""CDM CASH DEPOSIT"",$C38)),
      ISNUMBER(SEARCH(""CASH DEPOSIT"",$C38)),"&amp;"
      COUNTIFS('SUMMARY DATA'!$D:$D,$C38,'SUMMARY DATA'!$B:$B,""GRP"")&lt;&gt;1
    ),
    """",
    IFERROR(TEXTJOIN(CHAR(10),TRUE,FILTER('SUMMARY DATA'!H:H,'SUMMARY DATA'!$D:$D=$C38,'SUMMARY DATA'!$B:$B=""GRP"")),"""")
  )
)"),"")</f>
        <v/>
      </c>
      <c r="I38" s="18" t="str">
        <f>IFERROR(__xludf.DUMMYFUNCTION("IF(H38="""","""",
SUM(ARRAYFORMULA(VALUE(SPLIT(H38,CHAR(10)))))
)"),"")</f>
        <v/>
      </c>
      <c r="J38" s="17" t="str">
        <f>IFERROR(__xludf.DUMMYFUNCTION("IFERROR(
  TEXTJOIN(CHAR(10),TRUE,FILTER('SUMMARY DATA'!I:I,'SUMMARY DATA'!$A:$A=$A38,'SUMMARY DATA'!$C:$C=$B38,'SUMMARY DATA'!$B:$B=""GRP"")),
  IF(
    OR(
      ISNUMBER(SEARCH(""CDM CASH DEPOSIT"",$C38)),
      ISNUMBER(SEARCH(""CASH DEPOSIT"",$C38)),"&amp;"
      COUNTIFS('SUMMARY DATA'!$D:$D,$C38,'SUMMARY DATA'!$B:$B,""GRP"")&lt;&gt;1
    ),
    """",
    IFERROR(TEXTJOIN(CHAR(10),TRUE,FILTER('SUMMARY DATA'!I:I,'SUMMARY DATA'!$D:$D=$C38,'SUMMARY DATA'!$B:$B=""GRP"")),"""")
  )
)"),"")</f>
        <v/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 spans="1:27">
      <c r="A39" s="25"/>
      <c r="B39" s="26">
        <v>45767</v>
      </c>
      <c r="C39" s="25" t="s">
        <v>179</v>
      </c>
      <c r="D39" s="27">
        <v>10</v>
      </c>
      <c r="E39" s="28" t="str">
        <f>IFERROR(__xludf.DUMMYFUNCTION("IFERROR(
  TEXTJOIN(CHAR(10),TRUE,FILTER('SUMMARY DATA'!E:E,'SUMMARY DATA'!$A:$A=$A39,'SUMMARY DATA'!$C:$C=$B39,'SUMMARY DATA'!$B:$B=""GRP"")),
  IF(
    OR(
      ISNUMBER(SEARCH(""CDM CASH DEPOSIT"",$C39)),
      ISNUMBER(SEARCH(""CASH DEPOSIT"",$C39)),"&amp;"
      COUNTIFS('SUMMARY DATA'!$D:$D,$C39,'SUMMARY DATA'!$B:$B,""GRP"")&lt;&gt;1
    ),
    """",
    IFERROR(TEXTJOIN(CHAR(10),TRUE,FILTER('SUMMARY DATA'!E:E,'SUMMARY DATA'!$D:$D=$C39,'SUMMARY DATA'!$B:$B=""GRP"")),"""")
  )
)"),"")</f>
        <v/>
      </c>
      <c r="F39" s="29" t="str">
        <f>IFERROR(__xludf.DUMMYFUNCTION("IFERROR(
  TEXTJOIN(CHAR(10),TRUE,FILTER('SUMMARY DATA'!F:F,'SUMMARY DATA'!$A:$A=$A39,'SUMMARY DATA'!$C:$C=$B39,'SUMMARY DATA'!$B:$B=""GRP"")),
  IF(
    OR(
      ISNUMBER(SEARCH(""CDM CASH DEPOSIT"",$C39)),
      ISNUMBER(SEARCH(""CASH DEPOSIT"",$C39)),"&amp;"
      COUNTIFS('SUMMARY DATA'!$D:$D,$C39,'SUMMARY DATA'!$B:$B,""GRP"")&lt;&gt;1
    ),
    """",
    IFERROR(TEXTJOIN(CHAR(10),TRUE,FILTER('SUMMARY DATA'!F:F,'SUMMARY DATA'!$D:$D=$C39,'SUMMARY DATA'!$B:$B=""GRP"")),"""")
  )
)"),"")</f>
        <v/>
      </c>
      <c r="G39" s="29" t="str">
        <f>IFERROR(__xludf.DUMMYFUNCTION("IFERROR(
  TEXTJOIN(CHAR(10),TRUE,FILTER('SUMMARY DATA'!G:G,'SUMMARY DATA'!$A:$A=$A39,'SUMMARY DATA'!$C:$C=$B39,'SUMMARY DATA'!$B:$B=""GRP"")),
  IF(
    OR(
      ISNUMBER(SEARCH(""CDM CASH DEPOSIT"",$C39)),
      ISNUMBER(SEARCH(""CASH DEPOSIT"",$C39)),"&amp;"
      COUNTIFS('SUMMARY DATA'!$D:$D,$C39,'SUMMARY DATA'!$B:$B,""GRP"")&lt;&gt;1
    ),
    """",
    IFERROR(TEXTJOIN(CHAR(10),TRUE,FILTER('SUMMARY DATA'!G:G,'SUMMARY DATA'!$D:$D=$C39,'SUMMARY DATA'!$B:$B=""GRP"")),"""")
  )
)"),"")</f>
        <v/>
      </c>
      <c r="H39" s="18" t="str">
        <f>IFERROR(__xludf.DUMMYFUNCTION("IFERROR(
  TEXTJOIN(CHAR(10),TRUE,FILTER('SUMMARY DATA'!H:H,'SUMMARY DATA'!$A:$A=$A39,'SUMMARY DATA'!$C:$C=$B39,'SUMMARY DATA'!$B:$B=""GRP"")),
  IF(
    OR(
      ISNUMBER(SEARCH(""CDM CASH DEPOSIT"",$C39)),
      ISNUMBER(SEARCH(""CASH DEPOSIT"",$C39)),"&amp;"
      COUNTIFS('SUMMARY DATA'!$D:$D,$C39,'SUMMARY DATA'!$B:$B,""GRP"")&lt;&gt;1
    ),
    """",
    IFERROR(TEXTJOIN(CHAR(10),TRUE,FILTER('SUMMARY DATA'!H:H,'SUMMARY DATA'!$D:$D=$C39,'SUMMARY DATA'!$B:$B=""GRP"")),"""")
  )
)"),"")</f>
        <v/>
      </c>
      <c r="I39" s="18" t="str">
        <f>IFERROR(__xludf.DUMMYFUNCTION("IF(H39="""","""",
SUM(ARRAYFORMULA(VALUE(SPLIT(H39,CHAR(10)))))
)"),"")</f>
        <v/>
      </c>
      <c r="J39" s="17" t="str">
        <f>IFERROR(__xludf.DUMMYFUNCTION("IFERROR(
  TEXTJOIN(CHAR(10),TRUE,FILTER('SUMMARY DATA'!I:I,'SUMMARY DATA'!$A:$A=$A39,'SUMMARY DATA'!$C:$C=$B39,'SUMMARY DATA'!$B:$B=""GRP"")),
  IF(
    OR(
      ISNUMBER(SEARCH(""CDM CASH DEPOSIT"",$C39)),
      ISNUMBER(SEARCH(""CASH DEPOSIT"",$C39)),"&amp;"
      COUNTIFS('SUMMARY DATA'!$D:$D,$C39,'SUMMARY DATA'!$B:$B,""GRP"")&lt;&gt;1
    ),
    """",
    IFERROR(TEXTJOIN(CHAR(10),TRUE,FILTER('SUMMARY DATA'!I:I,'SUMMARY DATA'!$D:$D=$C39,'SUMMARY DATA'!$B:$B=""GRP"")),"""")
  )
)"),"")</f>
        <v/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 spans="1:27">
      <c r="A40" s="19"/>
      <c r="B40" s="20">
        <v>45768</v>
      </c>
      <c r="C40" s="19" t="s">
        <v>180</v>
      </c>
      <c r="D40" s="21">
        <v>993.62</v>
      </c>
      <c r="E40" s="22" t="str">
        <f>IFERROR(__xludf.DUMMYFUNCTION("IFERROR(
  TEXTJOIN(CHAR(10),TRUE,FILTER('SUMMARY DATA'!E:E,'SUMMARY DATA'!$A:$A=$A40,'SUMMARY DATA'!$C:$C=$B40,'SUMMARY DATA'!$B:$B=""GRP"")),
  IF(
    OR(
      ISNUMBER(SEARCH(""CDM CASH DEPOSIT"",$C40)),
      ISNUMBER(SEARCH(""CASH DEPOSIT"",$C40)),"&amp;"
      COUNTIFS('SUMMARY DATA'!$D:$D,$C40,'SUMMARY DATA'!$B:$B,""GRP"")&lt;&gt;1
    ),
    """",
    IFERROR(TEXTJOIN(CHAR(10),TRUE,FILTER('SUMMARY DATA'!E:E,'SUMMARY DATA'!$D:$D=$C40,'SUMMARY DATA'!$B:$B=""GRP"")),"""")
  )
)"),"")</f>
        <v/>
      </c>
      <c r="F40" s="23" t="str">
        <f>IFERROR(__xludf.DUMMYFUNCTION("IFERROR(
  TEXTJOIN(CHAR(10),TRUE,FILTER('SUMMARY DATA'!F:F,'SUMMARY DATA'!$A:$A=$A40,'SUMMARY DATA'!$C:$C=$B40,'SUMMARY DATA'!$B:$B=""GRP"")),
  IF(
    OR(
      ISNUMBER(SEARCH(""CDM CASH DEPOSIT"",$C40)),
      ISNUMBER(SEARCH(""CASH DEPOSIT"",$C40)),"&amp;"
      COUNTIFS('SUMMARY DATA'!$D:$D,$C40,'SUMMARY DATA'!$B:$B,""GRP"")&lt;&gt;1
    ),
    """",
    IFERROR(TEXTJOIN(CHAR(10),TRUE,FILTER('SUMMARY DATA'!F:F,'SUMMARY DATA'!$D:$D=$C40,'SUMMARY DATA'!$B:$B=""GRP"")),"""")
  )
)"),"")</f>
        <v/>
      </c>
      <c r="G40" s="23" t="str">
        <f>IFERROR(__xludf.DUMMYFUNCTION("IFERROR(
  TEXTJOIN(CHAR(10),TRUE,FILTER('SUMMARY DATA'!G:G,'SUMMARY DATA'!$A:$A=$A40,'SUMMARY DATA'!$C:$C=$B40,'SUMMARY DATA'!$B:$B=""GRP"")),
  IF(
    OR(
      ISNUMBER(SEARCH(""CDM CASH DEPOSIT"",$C40)),
      ISNUMBER(SEARCH(""CASH DEPOSIT"",$C40)),"&amp;"
      COUNTIFS('SUMMARY DATA'!$D:$D,$C40,'SUMMARY DATA'!$B:$B,""GRP"")&lt;&gt;1
    ),
    """",
    IFERROR(TEXTJOIN(CHAR(10),TRUE,FILTER('SUMMARY DATA'!G:G,'SUMMARY DATA'!$D:$D=$C40,'SUMMARY DATA'!$B:$B=""GRP"")),"""")
  )
)"),"")</f>
        <v/>
      </c>
      <c r="H40" s="18" t="str">
        <f>IFERROR(__xludf.DUMMYFUNCTION("IFERROR(
  TEXTJOIN(CHAR(10),TRUE,FILTER('SUMMARY DATA'!H:H,'SUMMARY DATA'!$A:$A=$A40,'SUMMARY DATA'!$C:$C=$B40,'SUMMARY DATA'!$B:$B=""GRP"")),
  IF(
    OR(
      ISNUMBER(SEARCH(""CDM CASH DEPOSIT"",$C40)),
      ISNUMBER(SEARCH(""CASH DEPOSIT"",$C40)),"&amp;"
      COUNTIFS('SUMMARY DATA'!$D:$D,$C40,'SUMMARY DATA'!$B:$B,""GRP"")&lt;&gt;1
    ),
    """",
    IFERROR(TEXTJOIN(CHAR(10),TRUE,FILTER('SUMMARY DATA'!H:H,'SUMMARY DATA'!$D:$D=$C40,'SUMMARY DATA'!$B:$B=""GRP"")),"""")
  )
)"),"")</f>
        <v/>
      </c>
      <c r="I40" s="18" t="str">
        <f>IFERROR(__xludf.DUMMYFUNCTION("IF(H40="""","""",
SUM(ARRAYFORMULA(VALUE(SPLIT(H40,CHAR(10)))))
)"),"")</f>
        <v/>
      </c>
      <c r="J40" s="17" t="str">
        <f>IFERROR(__xludf.DUMMYFUNCTION("IFERROR(
  TEXTJOIN(CHAR(10),TRUE,FILTER('SUMMARY DATA'!I:I,'SUMMARY DATA'!$A:$A=$A40,'SUMMARY DATA'!$C:$C=$B40,'SUMMARY DATA'!$B:$B=""GRP"")),
  IF(
    OR(
      ISNUMBER(SEARCH(""CDM CASH DEPOSIT"",$C40)),
      ISNUMBER(SEARCH(""CASH DEPOSIT"",$C40)),"&amp;"
      COUNTIFS('SUMMARY DATA'!$D:$D,$C40,'SUMMARY DATA'!$B:$B,""GRP"")&lt;&gt;1
    ),
    """",
    IFERROR(TEXTJOIN(CHAR(10),TRUE,FILTER('SUMMARY DATA'!I:I,'SUMMARY DATA'!$D:$D=$C40,'SUMMARY DATA'!$B:$B=""GRP"")),"""")
  )
)"),"")</f>
        <v/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 spans="1:27">
      <c r="A41" s="25"/>
      <c r="B41" s="26">
        <v>45768</v>
      </c>
      <c r="C41" s="25" t="s">
        <v>181</v>
      </c>
      <c r="D41" s="27">
        <v>145</v>
      </c>
      <c r="E41" s="28" t="str">
        <f>IFERROR(__xludf.DUMMYFUNCTION("IFERROR(
  TEXTJOIN(CHAR(10),TRUE,FILTER('SUMMARY DATA'!E:E,'SUMMARY DATA'!$A:$A=$A41,'SUMMARY DATA'!$C:$C=$B41,'SUMMARY DATA'!$B:$B=""GRP"")),
  IF(
    OR(
      ISNUMBER(SEARCH(""CDM CASH DEPOSIT"",$C41)),
      ISNUMBER(SEARCH(""CASH DEPOSIT"",$C41)),"&amp;"
      COUNTIFS('SUMMARY DATA'!$D:$D,$C41,'SUMMARY DATA'!$B:$B,""GRP"")&lt;&gt;1
    ),
    """",
    IFERROR(TEXTJOIN(CHAR(10),TRUE,FILTER('SUMMARY DATA'!E:E,'SUMMARY DATA'!$D:$D=$C41,'SUMMARY DATA'!$B:$B=""GRP"")),"""")
  )
)"),"")</f>
        <v/>
      </c>
      <c r="F41" s="29" t="str">
        <f>IFERROR(__xludf.DUMMYFUNCTION("IFERROR(
  TEXTJOIN(CHAR(10),TRUE,FILTER('SUMMARY DATA'!F:F,'SUMMARY DATA'!$A:$A=$A41,'SUMMARY DATA'!$C:$C=$B41,'SUMMARY DATA'!$B:$B=""GRP"")),
  IF(
    OR(
      ISNUMBER(SEARCH(""CDM CASH DEPOSIT"",$C41)),
      ISNUMBER(SEARCH(""CASH DEPOSIT"",$C41)),"&amp;"
      COUNTIFS('SUMMARY DATA'!$D:$D,$C41,'SUMMARY DATA'!$B:$B,""GRP"")&lt;&gt;1
    ),
    """",
    IFERROR(TEXTJOIN(CHAR(10),TRUE,FILTER('SUMMARY DATA'!F:F,'SUMMARY DATA'!$D:$D=$C41,'SUMMARY DATA'!$B:$B=""GRP"")),"""")
  )
)"),"")</f>
        <v/>
      </c>
      <c r="G41" s="29" t="str">
        <f>IFERROR(__xludf.DUMMYFUNCTION("IFERROR(
  TEXTJOIN(CHAR(10),TRUE,FILTER('SUMMARY DATA'!G:G,'SUMMARY DATA'!$A:$A=$A41,'SUMMARY DATA'!$C:$C=$B41,'SUMMARY DATA'!$B:$B=""GRP"")),
  IF(
    OR(
      ISNUMBER(SEARCH(""CDM CASH DEPOSIT"",$C41)),
      ISNUMBER(SEARCH(""CASH DEPOSIT"",$C41)),"&amp;"
      COUNTIFS('SUMMARY DATA'!$D:$D,$C41,'SUMMARY DATA'!$B:$B,""GRP"")&lt;&gt;1
    ),
    """",
    IFERROR(TEXTJOIN(CHAR(10),TRUE,FILTER('SUMMARY DATA'!G:G,'SUMMARY DATA'!$D:$D=$C41,'SUMMARY DATA'!$B:$B=""GRP"")),"""")
  )
)"),"")</f>
        <v/>
      </c>
      <c r="H41" s="18" t="str">
        <f>IFERROR(__xludf.DUMMYFUNCTION("IFERROR(
  TEXTJOIN(CHAR(10),TRUE,FILTER('SUMMARY DATA'!H:H,'SUMMARY DATA'!$A:$A=$A41,'SUMMARY DATA'!$C:$C=$B41,'SUMMARY DATA'!$B:$B=""GRP"")),
  IF(
    OR(
      ISNUMBER(SEARCH(""CDM CASH DEPOSIT"",$C41)),
      ISNUMBER(SEARCH(""CASH DEPOSIT"",$C41)),"&amp;"
      COUNTIFS('SUMMARY DATA'!$D:$D,$C41,'SUMMARY DATA'!$B:$B,""GRP"")&lt;&gt;1
    ),
    """",
    IFERROR(TEXTJOIN(CHAR(10),TRUE,FILTER('SUMMARY DATA'!H:H,'SUMMARY DATA'!$D:$D=$C41,'SUMMARY DATA'!$B:$B=""GRP"")),"""")
  )
)"),"")</f>
        <v/>
      </c>
      <c r="I41" s="18" t="str">
        <f>IFERROR(__xludf.DUMMYFUNCTION("IF(H41="""","""",
SUM(ARRAYFORMULA(VALUE(SPLIT(H41,CHAR(10)))))
)"),"")</f>
        <v/>
      </c>
      <c r="J41" s="17" t="str">
        <f>IFERROR(__xludf.DUMMYFUNCTION("IFERROR(
  TEXTJOIN(CHAR(10),TRUE,FILTER('SUMMARY DATA'!I:I,'SUMMARY DATA'!$A:$A=$A41,'SUMMARY DATA'!$C:$C=$B41,'SUMMARY DATA'!$B:$B=""GRP"")),
  IF(
    OR(
      ISNUMBER(SEARCH(""CDM CASH DEPOSIT"",$C41)),
      ISNUMBER(SEARCH(""CASH DEPOSIT"",$C41)),"&amp;"
      COUNTIFS('SUMMARY DATA'!$D:$D,$C41,'SUMMARY DATA'!$B:$B,""GRP"")&lt;&gt;1
    ),
    """",
    IFERROR(TEXTJOIN(CHAR(10),TRUE,FILTER('SUMMARY DATA'!I:I,'SUMMARY DATA'!$D:$D=$C41,'SUMMARY DATA'!$B:$B=""GRP"")),"""")
  )
)"),"")</f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 spans="1:27">
      <c r="A42" s="19"/>
      <c r="B42" s="20">
        <v>45768</v>
      </c>
      <c r="C42" s="19" t="s">
        <v>182</v>
      </c>
      <c r="D42" s="21">
        <v>25.76</v>
      </c>
      <c r="E42" s="22" t="str">
        <f>IFERROR(__xludf.DUMMYFUNCTION("IFERROR(
  TEXTJOIN(CHAR(10),TRUE,FILTER('SUMMARY DATA'!E:E,'SUMMARY DATA'!$A:$A=$A42,'SUMMARY DATA'!$C:$C=$B42,'SUMMARY DATA'!$B:$B=""GRP"")),
  IF(
    OR(
      ISNUMBER(SEARCH(""CDM CASH DEPOSIT"",$C42)),
      ISNUMBER(SEARCH(""CASH DEPOSIT"",$C42)),"&amp;"
      COUNTIFS('SUMMARY DATA'!$D:$D,$C42,'SUMMARY DATA'!$B:$B,""GRP"")&lt;&gt;1
    ),
    """",
    IFERROR(TEXTJOIN(CHAR(10),TRUE,FILTER('SUMMARY DATA'!E:E,'SUMMARY DATA'!$D:$D=$C42,'SUMMARY DATA'!$B:$B=""GRP"")),"""")
  )
)"),"")</f>
        <v/>
      </c>
      <c r="F42" s="23" t="str">
        <f>IFERROR(__xludf.DUMMYFUNCTION("IFERROR(
  TEXTJOIN(CHAR(10),TRUE,FILTER('SUMMARY DATA'!F:F,'SUMMARY DATA'!$A:$A=$A42,'SUMMARY DATA'!$C:$C=$B42,'SUMMARY DATA'!$B:$B=""GRP"")),
  IF(
    OR(
      ISNUMBER(SEARCH(""CDM CASH DEPOSIT"",$C42)),
      ISNUMBER(SEARCH(""CASH DEPOSIT"",$C42)),"&amp;"
      COUNTIFS('SUMMARY DATA'!$D:$D,$C42,'SUMMARY DATA'!$B:$B,""GRP"")&lt;&gt;1
    ),
    """",
    IFERROR(TEXTJOIN(CHAR(10),TRUE,FILTER('SUMMARY DATA'!F:F,'SUMMARY DATA'!$D:$D=$C42,'SUMMARY DATA'!$B:$B=""GRP"")),"""")
  )
)"),"")</f>
        <v/>
      </c>
      <c r="G42" s="23" t="str">
        <f>IFERROR(__xludf.DUMMYFUNCTION("IFERROR(
  TEXTJOIN(CHAR(10),TRUE,FILTER('SUMMARY DATA'!G:G,'SUMMARY DATA'!$A:$A=$A42,'SUMMARY DATA'!$C:$C=$B42,'SUMMARY DATA'!$B:$B=""GRP"")),
  IF(
    OR(
      ISNUMBER(SEARCH(""CDM CASH DEPOSIT"",$C42)),
      ISNUMBER(SEARCH(""CASH DEPOSIT"",$C42)),"&amp;"
      COUNTIFS('SUMMARY DATA'!$D:$D,$C42,'SUMMARY DATA'!$B:$B,""GRP"")&lt;&gt;1
    ),
    """",
    IFERROR(TEXTJOIN(CHAR(10),TRUE,FILTER('SUMMARY DATA'!G:G,'SUMMARY DATA'!$D:$D=$C42,'SUMMARY DATA'!$B:$B=""GRP"")),"""")
  )
)"),"")</f>
        <v/>
      </c>
      <c r="H42" s="18" t="str">
        <f>IFERROR(__xludf.DUMMYFUNCTION("IFERROR(
  TEXTJOIN(CHAR(10),TRUE,FILTER('SUMMARY DATA'!H:H,'SUMMARY DATA'!$A:$A=$A42,'SUMMARY DATA'!$C:$C=$B42,'SUMMARY DATA'!$B:$B=""GRP"")),
  IF(
    OR(
      ISNUMBER(SEARCH(""CDM CASH DEPOSIT"",$C42)),
      ISNUMBER(SEARCH(""CASH DEPOSIT"",$C42)),"&amp;"
      COUNTIFS('SUMMARY DATA'!$D:$D,$C42,'SUMMARY DATA'!$B:$B,""GRP"")&lt;&gt;1
    ),
    """",
    IFERROR(TEXTJOIN(CHAR(10),TRUE,FILTER('SUMMARY DATA'!H:H,'SUMMARY DATA'!$D:$D=$C42,'SUMMARY DATA'!$B:$B=""GRP"")),"""")
  )
)"),"")</f>
        <v/>
      </c>
      <c r="I42" s="18" t="str">
        <f>IFERROR(__xludf.DUMMYFUNCTION("IF(H42="""","""",
SUM(ARRAYFORMULA(VALUE(SPLIT(H42,CHAR(10)))))
)"),"")</f>
        <v/>
      </c>
      <c r="J42" s="17" t="str">
        <f>IFERROR(__xludf.DUMMYFUNCTION("IFERROR(
  TEXTJOIN(CHAR(10),TRUE,FILTER('SUMMARY DATA'!I:I,'SUMMARY DATA'!$A:$A=$A42,'SUMMARY DATA'!$C:$C=$B42,'SUMMARY DATA'!$B:$B=""GRP"")),
  IF(
    OR(
      ISNUMBER(SEARCH(""CDM CASH DEPOSIT"",$C42)),
      ISNUMBER(SEARCH(""CASH DEPOSIT"",$C42)),"&amp;"
      COUNTIFS('SUMMARY DATA'!$D:$D,$C42,'SUMMARY DATA'!$B:$B,""GRP"")&lt;&gt;1
    ),
    """",
    IFERROR(TEXTJOIN(CHAR(10),TRUE,FILTER('SUMMARY DATA'!I:I,'SUMMARY DATA'!$D:$D=$C42,'SUMMARY DATA'!$B:$B=""GRP"")),"""")
  )
)"),"")</f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 spans="1:27">
      <c r="A43" s="25"/>
      <c r="B43" s="26">
        <v>45768</v>
      </c>
      <c r="C43" s="25" t="s">
        <v>183</v>
      </c>
      <c r="D43" s="27">
        <v>10</v>
      </c>
      <c r="E43" s="28" t="str">
        <f>IFERROR(__xludf.DUMMYFUNCTION("IFERROR(
  TEXTJOIN(CHAR(10),TRUE,FILTER('SUMMARY DATA'!E:E,'SUMMARY DATA'!$A:$A=$A43,'SUMMARY DATA'!$C:$C=$B43,'SUMMARY DATA'!$B:$B=""GRP"")),
  IF(
    OR(
      ISNUMBER(SEARCH(""CDM CASH DEPOSIT"",$C43)),
      ISNUMBER(SEARCH(""CASH DEPOSIT"",$C43)),"&amp;"
      COUNTIFS('SUMMARY DATA'!$D:$D,$C43,'SUMMARY DATA'!$B:$B,""GRP"")&lt;&gt;1
    ),
    """",
    IFERROR(TEXTJOIN(CHAR(10),TRUE,FILTER('SUMMARY DATA'!E:E,'SUMMARY DATA'!$D:$D=$C43,'SUMMARY DATA'!$B:$B=""GRP"")),"""")
  )
)"),"")</f>
        <v/>
      </c>
      <c r="F43" s="29" t="str">
        <f>IFERROR(__xludf.DUMMYFUNCTION("IFERROR(
  TEXTJOIN(CHAR(10),TRUE,FILTER('SUMMARY DATA'!F:F,'SUMMARY DATA'!$A:$A=$A43,'SUMMARY DATA'!$C:$C=$B43,'SUMMARY DATA'!$B:$B=""GRP"")),
  IF(
    OR(
      ISNUMBER(SEARCH(""CDM CASH DEPOSIT"",$C43)),
      ISNUMBER(SEARCH(""CASH DEPOSIT"",$C43)),"&amp;"
      COUNTIFS('SUMMARY DATA'!$D:$D,$C43,'SUMMARY DATA'!$B:$B,""GRP"")&lt;&gt;1
    ),
    """",
    IFERROR(TEXTJOIN(CHAR(10),TRUE,FILTER('SUMMARY DATA'!F:F,'SUMMARY DATA'!$D:$D=$C43,'SUMMARY DATA'!$B:$B=""GRP"")),"""")
  )
)"),"")</f>
        <v/>
      </c>
      <c r="G43" s="29" t="str">
        <f>IFERROR(__xludf.DUMMYFUNCTION("IFERROR(
  TEXTJOIN(CHAR(10),TRUE,FILTER('SUMMARY DATA'!G:G,'SUMMARY DATA'!$A:$A=$A43,'SUMMARY DATA'!$C:$C=$B43,'SUMMARY DATA'!$B:$B=""GRP"")),
  IF(
    OR(
      ISNUMBER(SEARCH(""CDM CASH DEPOSIT"",$C43)),
      ISNUMBER(SEARCH(""CASH DEPOSIT"",$C43)),"&amp;"
      COUNTIFS('SUMMARY DATA'!$D:$D,$C43,'SUMMARY DATA'!$B:$B,""GRP"")&lt;&gt;1
    ),
    """",
    IFERROR(TEXTJOIN(CHAR(10),TRUE,FILTER('SUMMARY DATA'!G:G,'SUMMARY DATA'!$D:$D=$C43,'SUMMARY DATA'!$B:$B=""GRP"")),"""")
  )
)"),"")</f>
        <v/>
      </c>
      <c r="H43" s="18" t="str">
        <f>IFERROR(__xludf.DUMMYFUNCTION("IFERROR(
  TEXTJOIN(CHAR(10),TRUE,FILTER('SUMMARY DATA'!H:H,'SUMMARY DATA'!$A:$A=$A43,'SUMMARY DATA'!$C:$C=$B43,'SUMMARY DATA'!$B:$B=""GRP"")),
  IF(
    OR(
      ISNUMBER(SEARCH(""CDM CASH DEPOSIT"",$C43)),
      ISNUMBER(SEARCH(""CASH DEPOSIT"",$C43)),"&amp;"
      COUNTIFS('SUMMARY DATA'!$D:$D,$C43,'SUMMARY DATA'!$B:$B,""GRP"")&lt;&gt;1
    ),
    """",
    IFERROR(TEXTJOIN(CHAR(10),TRUE,FILTER('SUMMARY DATA'!H:H,'SUMMARY DATA'!$D:$D=$C43,'SUMMARY DATA'!$B:$B=""GRP"")),"""")
  )
)"),"")</f>
        <v/>
      </c>
      <c r="I43" s="18" t="str">
        <f>IFERROR(__xludf.DUMMYFUNCTION("IF(H43="""","""",
SUM(ARRAYFORMULA(VALUE(SPLIT(H43,CHAR(10)))))
)"),"")</f>
        <v/>
      </c>
      <c r="J43" s="17" t="str">
        <f>IFERROR(__xludf.DUMMYFUNCTION("IFERROR(
  TEXTJOIN(CHAR(10),TRUE,FILTER('SUMMARY DATA'!I:I,'SUMMARY DATA'!$A:$A=$A43,'SUMMARY DATA'!$C:$C=$B43,'SUMMARY DATA'!$B:$B=""GRP"")),
  IF(
    OR(
      ISNUMBER(SEARCH(""CDM CASH DEPOSIT"",$C43)),
      ISNUMBER(SEARCH(""CASH DEPOSIT"",$C43)),"&amp;"
      COUNTIFS('SUMMARY DATA'!$D:$D,$C43,'SUMMARY DATA'!$B:$B,""GRP"")&lt;&gt;1
    ),
    """",
    IFERROR(TEXTJOIN(CHAR(10),TRUE,FILTER('SUMMARY DATA'!I:I,'SUMMARY DATA'!$D:$D=$C43,'SUMMARY DATA'!$B:$B=""GRP"")),"""")
  )
)"),"")</f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 spans="1:27">
      <c r="A44" s="19"/>
      <c r="B44" s="20">
        <v>45768</v>
      </c>
      <c r="C44" s="19" t="s">
        <v>184</v>
      </c>
      <c r="D44" s="21">
        <v>10</v>
      </c>
      <c r="E44" s="22" t="str">
        <f>IFERROR(__xludf.DUMMYFUNCTION("IFERROR(
  TEXTJOIN(CHAR(10),TRUE,FILTER('SUMMARY DATA'!E:E,'SUMMARY DATA'!$A:$A=$A44,'SUMMARY DATA'!$C:$C=$B44,'SUMMARY DATA'!$B:$B=""GRP"")),
  IF(
    OR(
      ISNUMBER(SEARCH(""CDM CASH DEPOSIT"",$C44)),
      ISNUMBER(SEARCH(""CASH DEPOSIT"",$C44)),"&amp;"
      COUNTIFS('SUMMARY DATA'!$D:$D,$C44,'SUMMARY DATA'!$B:$B,""GRP"")&lt;&gt;1
    ),
    """",
    IFERROR(TEXTJOIN(CHAR(10),TRUE,FILTER('SUMMARY DATA'!E:E,'SUMMARY DATA'!$D:$D=$C44,'SUMMARY DATA'!$B:$B=""GRP"")),"""")
  )
)"),"")</f>
        <v/>
      </c>
      <c r="F44" s="23" t="str">
        <f>IFERROR(__xludf.DUMMYFUNCTION("IFERROR(
  TEXTJOIN(CHAR(10),TRUE,FILTER('SUMMARY DATA'!F:F,'SUMMARY DATA'!$A:$A=$A44,'SUMMARY DATA'!$C:$C=$B44,'SUMMARY DATA'!$B:$B=""GRP"")),
  IF(
    OR(
      ISNUMBER(SEARCH(""CDM CASH DEPOSIT"",$C44)),
      ISNUMBER(SEARCH(""CASH DEPOSIT"",$C44)),"&amp;"
      COUNTIFS('SUMMARY DATA'!$D:$D,$C44,'SUMMARY DATA'!$B:$B,""GRP"")&lt;&gt;1
    ),
    """",
    IFERROR(TEXTJOIN(CHAR(10),TRUE,FILTER('SUMMARY DATA'!F:F,'SUMMARY DATA'!$D:$D=$C44,'SUMMARY DATA'!$B:$B=""GRP"")),"""")
  )
)"),"")</f>
        <v/>
      </c>
      <c r="G44" s="23" t="str">
        <f>IFERROR(__xludf.DUMMYFUNCTION("IFERROR(
  TEXTJOIN(CHAR(10),TRUE,FILTER('SUMMARY DATA'!G:G,'SUMMARY DATA'!$A:$A=$A44,'SUMMARY DATA'!$C:$C=$B44,'SUMMARY DATA'!$B:$B=""GRP"")),
  IF(
    OR(
      ISNUMBER(SEARCH(""CDM CASH DEPOSIT"",$C44)),
      ISNUMBER(SEARCH(""CASH DEPOSIT"",$C44)),"&amp;"
      COUNTIFS('SUMMARY DATA'!$D:$D,$C44,'SUMMARY DATA'!$B:$B,""GRP"")&lt;&gt;1
    ),
    """",
    IFERROR(TEXTJOIN(CHAR(10),TRUE,FILTER('SUMMARY DATA'!G:G,'SUMMARY DATA'!$D:$D=$C44,'SUMMARY DATA'!$B:$B=""GRP"")),"""")
  )
)"),"")</f>
        <v/>
      </c>
      <c r="H44" s="18" t="str">
        <f>IFERROR(__xludf.DUMMYFUNCTION("IFERROR(
  TEXTJOIN(CHAR(10),TRUE,FILTER('SUMMARY DATA'!H:H,'SUMMARY DATA'!$A:$A=$A44,'SUMMARY DATA'!$C:$C=$B44,'SUMMARY DATA'!$B:$B=""GRP"")),
  IF(
    OR(
      ISNUMBER(SEARCH(""CDM CASH DEPOSIT"",$C44)),
      ISNUMBER(SEARCH(""CASH DEPOSIT"",$C44)),"&amp;"
      COUNTIFS('SUMMARY DATA'!$D:$D,$C44,'SUMMARY DATA'!$B:$B,""GRP"")&lt;&gt;1
    ),
    """",
    IFERROR(TEXTJOIN(CHAR(10),TRUE,FILTER('SUMMARY DATA'!H:H,'SUMMARY DATA'!$D:$D=$C44,'SUMMARY DATA'!$B:$B=""GRP"")),"""")
  )
)"),"")</f>
        <v/>
      </c>
      <c r="I44" s="18" t="str">
        <f>IFERROR(__xludf.DUMMYFUNCTION("IF(H44="""","""",
SUM(ARRAYFORMULA(VALUE(SPLIT(H44,CHAR(10)))))
)"),"")</f>
        <v/>
      </c>
      <c r="J44" s="17" t="str">
        <f>IFERROR(__xludf.DUMMYFUNCTION("IFERROR(
  TEXTJOIN(CHAR(10),TRUE,FILTER('SUMMARY DATA'!I:I,'SUMMARY DATA'!$A:$A=$A44,'SUMMARY DATA'!$C:$C=$B44,'SUMMARY DATA'!$B:$B=""GRP"")),
  IF(
    OR(
      ISNUMBER(SEARCH(""CDM CASH DEPOSIT"",$C44)),
      ISNUMBER(SEARCH(""CASH DEPOSIT"",$C44)),"&amp;"
      COUNTIFS('SUMMARY DATA'!$D:$D,$C44,'SUMMARY DATA'!$B:$B,""GRP"")&lt;&gt;1
    ),
    """",
    IFERROR(TEXTJOIN(CHAR(10),TRUE,FILTER('SUMMARY DATA'!I:I,'SUMMARY DATA'!$D:$D=$C44,'SUMMARY DATA'!$B:$B=""GRP"")),"""")
  )
)"),"")</f>
        <v/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 spans="1:27">
      <c r="A45" s="25" t="s">
        <v>88</v>
      </c>
      <c r="B45" s="26">
        <v>45768</v>
      </c>
      <c r="C45" s="25" t="s">
        <v>185</v>
      </c>
      <c r="D45" s="27">
        <v>10</v>
      </c>
      <c r="E45" s="28" t="str">
        <f>IFERROR(__xludf.DUMMYFUNCTION("IFERROR(
  TEXTJOIN(CHAR(10),TRUE,FILTER('SUMMARY DATA'!E:E,'SUMMARY DATA'!$A:$A=$A45,'SUMMARY DATA'!$C:$C=$B45,'SUMMARY DATA'!$B:$B=""GRP"")),
  IF(
    OR(
      ISNUMBER(SEARCH(""CDM CASH DEPOSIT"",$C45)),
      ISNUMBER(SEARCH(""CASH DEPOSIT"",$C45)),"&amp;"
      COUNTIFS('SUMMARY DATA'!$D:$D,$C45,'SUMMARY DATA'!$B:$B,""GRP"")&lt;&gt;1
    ),
    """",
    IFERROR(TEXTJOIN(CHAR(10),TRUE,FILTER('SUMMARY DATA'!E:E,'SUMMARY DATA'!$D:$D=$C45,'SUMMARY DATA'!$B:$B=""GRP"")),"""")
  )
)"),"")</f>
        <v/>
      </c>
      <c r="F45" s="29" t="str">
        <f>IFERROR(__xludf.DUMMYFUNCTION("IFERROR(
  TEXTJOIN(CHAR(10),TRUE,FILTER('SUMMARY DATA'!F:F,'SUMMARY DATA'!$A:$A=$A45,'SUMMARY DATA'!$C:$C=$B45,'SUMMARY DATA'!$B:$B=""GRP"")),
  IF(
    OR(
      ISNUMBER(SEARCH(""CDM CASH DEPOSIT"",$C45)),
      ISNUMBER(SEARCH(""CASH DEPOSIT"",$C45)),"&amp;"
      COUNTIFS('SUMMARY DATA'!$D:$D,$C45,'SUMMARY DATA'!$B:$B,""GRP"")&lt;&gt;1
    ),
    """",
    IFERROR(TEXTJOIN(CHAR(10),TRUE,FILTER('SUMMARY DATA'!F:F,'SUMMARY DATA'!$D:$D=$C45,'SUMMARY DATA'!$B:$B=""GRP"")),"""")
  )
)"),"")</f>
        <v/>
      </c>
      <c r="G45" s="29" t="str">
        <f>IFERROR(__xludf.DUMMYFUNCTION("IFERROR(
  TEXTJOIN(CHAR(10),TRUE,FILTER('SUMMARY DATA'!G:G,'SUMMARY DATA'!$A:$A=$A45,'SUMMARY DATA'!$C:$C=$B45,'SUMMARY DATA'!$B:$B=""GRP"")),
  IF(
    OR(
      ISNUMBER(SEARCH(""CDM CASH DEPOSIT"",$C45)),
      ISNUMBER(SEARCH(""CASH DEPOSIT"",$C45)),"&amp;"
      COUNTIFS('SUMMARY DATA'!$D:$D,$C45,'SUMMARY DATA'!$B:$B,""GRP"")&lt;&gt;1
    ),
    """",
    IFERROR(TEXTJOIN(CHAR(10),TRUE,FILTER('SUMMARY DATA'!G:G,'SUMMARY DATA'!$D:$D=$C45,'SUMMARY DATA'!$B:$B=""GRP"")),"""")
  )
)"),"")</f>
        <v/>
      </c>
      <c r="H45" s="18" t="str">
        <f>IFERROR(__xludf.DUMMYFUNCTION("IFERROR(
  TEXTJOIN(CHAR(10),TRUE,FILTER('SUMMARY DATA'!H:H,'SUMMARY DATA'!$A:$A=$A45,'SUMMARY DATA'!$C:$C=$B45,'SUMMARY DATA'!$B:$B=""GRP"")),
  IF(
    OR(
      ISNUMBER(SEARCH(""CDM CASH DEPOSIT"",$C45)),
      ISNUMBER(SEARCH(""CASH DEPOSIT"",$C45)),"&amp;"
      COUNTIFS('SUMMARY DATA'!$D:$D,$C45,'SUMMARY DATA'!$B:$B,""GRP"")&lt;&gt;1
    ),
    """",
    IFERROR(TEXTJOIN(CHAR(10),TRUE,FILTER('SUMMARY DATA'!H:H,'SUMMARY DATA'!$D:$D=$C45,'SUMMARY DATA'!$B:$B=""GRP"")),"""")
  )
)"),"")</f>
        <v/>
      </c>
      <c r="I45" s="18" t="str">
        <f>IFERROR(__xludf.DUMMYFUNCTION("IF(H45="""","""",
SUM(ARRAYFORMULA(VALUE(SPLIT(H45,CHAR(10)))))
)"),"")</f>
        <v/>
      </c>
      <c r="J45" s="17" t="str">
        <f>IFERROR(__xludf.DUMMYFUNCTION("IFERROR(
  TEXTJOIN(CHAR(10),TRUE,FILTER('SUMMARY DATA'!I:I,'SUMMARY DATA'!$A:$A=$A45,'SUMMARY DATA'!$C:$C=$B45,'SUMMARY DATA'!$B:$B=""GRP"")),
  IF(
    OR(
      ISNUMBER(SEARCH(""CDM CASH DEPOSIT"",$C45)),
      ISNUMBER(SEARCH(""CASH DEPOSIT"",$C45)),"&amp;"
      COUNTIFS('SUMMARY DATA'!$D:$D,$C45,'SUMMARY DATA'!$B:$B,""GRP"")&lt;&gt;1
    ),
    """",
    IFERROR(TEXTJOIN(CHAR(10),TRUE,FILTER('SUMMARY DATA'!I:I,'SUMMARY DATA'!$D:$D=$C45,'SUMMARY DATA'!$B:$B=""GRP"")),"""")
  )
)"),"")</f>
        <v/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 spans="1:27">
      <c r="A46" s="2"/>
      <c r="B46" s="15">
        <v>45769</v>
      </c>
      <c r="C46" s="2" t="s">
        <v>186</v>
      </c>
      <c r="D46" s="6">
        <v>10</v>
      </c>
      <c r="E46" s="16" t="str">
        <f>IFERROR(__xludf.DUMMYFUNCTION("IFERROR(
  TEXTJOIN(CHAR(10),TRUE,FILTER('SUMMARY DATA'!E:E,'SUMMARY DATA'!$A:$A=$A46,'SUMMARY DATA'!$C:$C=$B46,'SUMMARY DATA'!$B:$B=""GRP"")),
  IF(
    OR(
      ISNUMBER(SEARCH(""CDM CASH DEPOSIT"",$C46)),
      ISNUMBER(SEARCH(""CASH DEPOSIT"",$C46)),"&amp;"
      COUNTIFS('SUMMARY DATA'!$D:$D,$C46,'SUMMARY DATA'!$B:$B,""GRP"")&lt;&gt;1
    ),
    """",
    IFERROR(TEXTJOIN(CHAR(10),TRUE,FILTER('SUMMARY DATA'!E:E,'SUMMARY DATA'!$D:$D=$C46,'SUMMARY DATA'!$B:$B=""GRP"")),"""")
  )
)"),"")</f>
        <v/>
      </c>
      <c r="F46" s="17" t="str">
        <f>IFERROR(__xludf.DUMMYFUNCTION("IFERROR(
  TEXTJOIN(CHAR(10),TRUE,FILTER('SUMMARY DATA'!F:F,'SUMMARY DATA'!$A:$A=$A46,'SUMMARY DATA'!$C:$C=$B46,'SUMMARY DATA'!$B:$B=""GRP"")),
  IF(
    OR(
      ISNUMBER(SEARCH(""CDM CASH DEPOSIT"",$C46)),
      ISNUMBER(SEARCH(""CASH DEPOSIT"",$C46)),"&amp;"
      COUNTIFS('SUMMARY DATA'!$D:$D,$C46,'SUMMARY DATA'!$B:$B,""GRP"")&lt;&gt;1
    ),
    """",
    IFERROR(TEXTJOIN(CHAR(10),TRUE,FILTER('SUMMARY DATA'!F:F,'SUMMARY DATA'!$D:$D=$C46,'SUMMARY DATA'!$B:$B=""GRP"")),"""")
  )
)"),"")</f>
        <v/>
      </c>
      <c r="G46" s="17" t="str">
        <f>IFERROR(__xludf.DUMMYFUNCTION("IFERROR(
  TEXTJOIN(CHAR(10),TRUE,FILTER('SUMMARY DATA'!G:G,'SUMMARY DATA'!$A:$A=$A46,'SUMMARY DATA'!$C:$C=$B46,'SUMMARY DATA'!$B:$B=""GRP"")),
  IF(
    OR(
      ISNUMBER(SEARCH(""CDM CASH DEPOSIT"",$C46)),
      ISNUMBER(SEARCH(""CASH DEPOSIT"",$C46)),"&amp;"
      COUNTIFS('SUMMARY DATA'!$D:$D,$C46,'SUMMARY DATA'!$B:$B,""GRP"")&lt;&gt;1
    ),
    """",
    IFERROR(TEXTJOIN(CHAR(10),TRUE,FILTER('SUMMARY DATA'!G:G,'SUMMARY DATA'!$D:$D=$C46,'SUMMARY DATA'!$B:$B=""GRP"")),"""")
  )
)"),"")</f>
        <v/>
      </c>
      <c r="H46" s="18" t="str">
        <f>IFERROR(__xludf.DUMMYFUNCTION("IFERROR(
  TEXTJOIN(CHAR(10),TRUE,FILTER('SUMMARY DATA'!H:H,'SUMMARY DATA'!$A:$A=$A46,'SUMMARY DATA'!$C:$C=$B46,'SUMMARY DATA'!$B:$B=""GRP"")),
  IF(
    OR(
      ISNUMBER(SEARCH(""CDM CASH DEPOSIT"",$C46)),
      ISNUMBER(SEARCH(""CASH DEPOSIT"",$C46)),"&amp;"
      COUNTIFS('SUMMARY DATA'!$D:$D,$C46,'SUMMARY DATA'!$B:$B,""GRP"")&lt;&gt;1
    ),
    """",
    IFERROR(TEXTJOIN(CHAR(10),TRUE,FILTER('SUMMARY DATA'!H:H,'SUMMARY DATA'!$D:$D=$C46,'SUMMARY DATA'!$B:$B=""GRP"")),"""")
  )
)"),"")</f>
        <v/>
      </c>
      <c r="I46" s="18" t="str">
        <f>IFERROR(__xludf.DUMMYFUNCTION("IF(H46="""","""",
SUM(ARRAYFORMULA(VALUE(SPLIT(H46,CHAR(10)))))
)"),"")</f>
        <v/>
      </c>
      <c r="J46" s="17" t="str">
        <f>IFERROR(__xludf.DUMMYFUNCTION("IFERROR(
  TEXTJOIN(CHAR(10),TRUE,FILTER('SUMMARY DATA'!I:I,'SUMMARY DATA'!$A:$A=$A46,'SUMMARY DATA'!$C:$C=$B46,'SUMMARY DATA'!$B:$B=""GRP"")),
  IF(
    OR(
      ISNUMBER(SEARCH(""CDM CASH DEPOSIT"",$C46)),
      ISNUMBER(SEARCH(""CASH DEPOSIT"",$C46)),"&amp;"
      COUNTIFS('SUMMARY DATA'!$D:$D,$C46,'SUMMARY DATA'!$B:$B,""GRP"")&lt;&gt;1
    ),
    """",
    IFERROR(TEXTJOIN(CHAR(10),TRUE,FILTER('SUMMARY DATA'!I:I,'SUMMARY DATA'!$D:$D=$C46,'SUMMARY DATA'!$B:$B=""GRP"")),"""")
  )
)"),"")</f>
        <v/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 spans="1:27">
      <c r="A47" s="2"/>
      <c r="B47" s="15">
        <v>45769</v>
      </c>
      <c r="C47" s="2" t="s">
        <v>187</v>
      </c>
      <c r="D47" s="6">
        <v>10</v>
      </c>
      <c r="E47" s="16" t="str">
        <f>IFERROR(__xludf.DUMMYFUNCTION("IFERROR(
  TEXTJOIN(CHAR(10),TRUE,FILTER('SUMMARY DATA'!E:E,'SUMMARY DATA'!$A:$A=$A47,'SUMMARY DATA'!$C:$C=$B47,'SUMMARY DATA'!$B:$B=""GRP"")),
  IF(
    OR(
      ISNUMBER(SEARCH(""CDM CASH DEPOSIT"",$C47)),
      ISNUMBER(SEARCH(""CASH DEPOSIT"",$C47)),"&amp;"
      COUNTIFS('SUMMARY DATA'!$D:$D,$C47,'SUMMARY DATA'!$B:$B,""GRP"")&lt;&gt;1
    ),
    """",
    IFERROR(TEXTJOIN(CHAR(10),TRUE,FILTER('SUMMARY DATA'!E:E,'SUMMARY DATA'!$D:$D=$C47,'SUMMARY DATA'!$B:$B=""GRP"")),"""")
  )
)"),"")</f>
        <v/>
      </c>
      <c r="F47" s="17" t="str">
        <f>IFERROR(__xludf.DUMMYFUNCTION("IFERROR(
  TEXTJOIN(CHAR(10),TRUE,FILTER('SUMMARY DATA'!F:F,'SUMMARY DATA'!$A:$A=$A47,'SUMMARY DATA'!$C:$C=$B47,'SUMMARY DATA'!$B:$B=""GRP"")),
  IF(
    OR(
      ISNUMBER(SEARCH(""CDM CASH DEPOSIT"",$C47)),
      ISNUMBER(SEARCH(""CASH DEPOSIT"",$C47)),"&amp;"
      COUNTIFS('SUMMARY DATA'!$D:$D,$C47,'SUMMARY DATA'!$B:$B,""GRP"")&lt;&gt;1
    ),
    """",
    IFERROR(TEXTJOIN(CHAR(10),TRUE,FILTER('SUMMARY DATA'!F:F,'SUMMARY DATA'!$D:$D=$C47,'SUMMARY DATA'!$B:$B=""GRP"")),"""")
  )
)"),"")</f>
        <v/>
      </c>
      <c r="G47" s="17" t="str">
        <f>IFERROR(__xludf.DUMMYFUNCTION("IFERROR(
  TEXTJOIN(CHAR(10),TRUE,FILTER('SUMMARY DATA'!G:G,'SUMMARY DATA'!$A:$A=$A47,'SUMMARY DATA'!$C:$C=$B47,'SUMMARY DATA'!$B:$B=""GRP"")),
  IF(
    OR(
      ISNUMBER(SEARCH(""CDM CASH DEPOSIT"",$C47)),
      ISNUMBER(SEARCH(""CASH DEPOSIT"",$C47)),"&amp;"
      COUNTIFS('SUMMARY DATA'!$D:$D,$C47,'SUMMARY DATA'!$B:$B,""GRP"")&lt;&gt;1
    ),
    """",
    IFERROR(TEXTJOIN(CHAR(10),TRUE,FILTER('SUMMARY DATA'!G:G,'SUMMARY DATA'!$D:$D=$C47,'SUMMARY DATA'!$B:$B=""GRP"")),"""")
  )
)"),"")</f>
        <v/>
      </c>
      <c r="H47" s="18" t="str">
        <f>IFERROR(__xludf.DUMMYFUNCTION("IFERROR(
  TEXTJOIN(CHAR(10),TRUE,FILTER('SUMMARY DATA'!H:H,'SUMMARY DATA'!$A:$A=$A47,'SUMMARY DATA'!$C:$C=$B47,'SUMMARY DATA'!$B:$B=""GRP"")),
  IF(
    OR(
      ISNUMBER(SEARCH(""CDM CASH DEPOSIT"",$C47)),
      ISNUMBER(SEARCH(""CASH DEPOSIT"",$C47)),"&amp;"
      COUNTIFS('SUMMARY DATA'!$D:$D,$C47,'SUMMARY DATA'!$B:$B,""GRP"")&lt;&gt;1
    ),
    """",
    IFERROR(TEXTJOIN(CHAR(10),TRUE,FILTER('SUMMARY DATA'!H:H,'SUMMARY DATA'!$D:$D=$C47,'SUMMARY DATA'!$B:$B=""GRP"")),"""")
  )
)"),"")</f>
        <v/>
      </c>
      <c r="I47" s="18" t="str">
        <f>IFERROR(__xludf.DUMMYFUNCTION("IF(H47="""","""",
SUM(ARRAYFORMULA(VALUE(SPLIT(H47,CHAR(10)))))
)"),"")</f>
        <v/>
      </c>
      <c r="J47" s="17" t="str">
        <f>IFERROR(__xludf.DUMMYFUNCTION("IFERROR(
  TEXTJOIN(CHAR(10),TRUE,FILTER('SUMMARY DATA'!I:I,'SUMMARY DATA'!$A:$A=$A47,'SUMMARY DATA'!$C:$C=$B47,'SUMMARY DATA'!$B:$B=""GRP"")),
  IF(
    OR(
      ISNUMBER(SEARCH(""CDM CASH DEPOSIT"",$C47)),
      ISNUMBER(SEARCH(""CASH DEPOSIT"",$C47)),"&amp;"
      COUNTIFS('SUMMARY DATA'!$D:$D,$C47,'SUMMARY DATA'!$B:$B,""GRP"")&lt;&gt;1
    ),
    """",
    IFERROR(TEXTJOIN(CHAR(10),TRUE,FILTER('SUMMARY DATA'!I:I,'SUMMARY DATA'!$D:$D=$C47,'SUMMARY DATA'!$B:$B=""GRP"")),"""")
  )
)"),"")</f>
        <v/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 spans="1:27">
      <c r="A48" s="2"/>
      <c r="B48" s="15">
        <v>45769</v>
      </c>
      <c r="C48" s="2" t="s">
        <v>188</v>
      </c>
      <c r="D48" s="6">
        <v>10</v>
      </c>
      <c r="E48" s="16" t="str">
        <f>IFERROR(__xludf.DUMMYFUNCTION("IFERROR(
  TEXTJOIN(CHAR(10),TRUE,FILTER('SUMMARY DATA'!E:E,'SUMMARY DATA'!$A:$A=$A48,'SUMMARY DATA'!$C:$C=$B48,'SUMMARY DATA'!$B:$B=""GRP"")),
  IF(
    OR(
      ISNUMBER(SEARCH(""CDM CASH DEPOSIT"",$C48)),
      ISNUMBER(SEARCH(""CASH DEPOSIT"",$C48)),"&amp;"
      COUNTIFS('SUMMARY DATA'!$D:$D,$C48,'SUMMARY DATA'!$B:$B,""GRP"")&lt;&gt;1
    ),
    """",
    IFERROR(TEXTJOIN(CHAR(10),TRUE,FILTER('SUMMARY DATA'!E:E,'SUMMARY DATA'!$D:$D=$C48,'SUMMARY DATA'!$B:$B=""GRP"")),"""")
  )
)"),"")</f>
        <v/>
      </c>
      <c r="F48" s="17" t="str">
        <f>IFERROR(__xludf.DUMMYFUNCTION("IFERROR(
  TEXTJOIN(CHAR(10),TRUE,FILTER('SUMMARY DATA'!F:F,'SUMMARY DATA'!$A:$A=$A48,'SUMMARY DATA'!$C:$C=$B48,'SUMMARY DATA'!$B:$B=""GRP"")),
  IF(
    OR(
      ISNUMBER(SEARCH(""CDM CASH DEPOSIT"",$C48)),
      ISNUMBER(SEARCH(""CASH DEPOSIT"",$C48)),"&amp;"
      COUNTIFS('SUMMARY DATA'!$D:$D,$C48,'SUMMARY DATA'!$B:$B,""GRP"")&lt;&gt;1
    ),
    """",
    IFERROR(TEXTJOIN(CHAR(10),TRUE,FILTER('SUMMARY DATA'!F:F,'SUMMARY DATA'!$D:$D=$C48,'SUMMARY DATA'!$B:$B=""GRP"")),"""")
  )
)"),"")</f>
        <v/>
      </c>
      <c r="G48" s="17" t="str">
        <f>IFERROR(__xludf.DUMMYFUNCTION("IFERROR(
  TEXTJOIN(CHAR(10),TRUE,FILTER('SUMMARY DATA'!G:G,'SUMMARY DATA'!$A:$A=$A48,'SUMMARY DATA'!$C:$C=$B48,'SUMMARY DATA'!$B:$B=""GRP"")),
  IF(
    OR(
      ISNUMBER(SEARCH(""CDM CASH DEPOSIT"",$C48)),
      ISNUMBER(SEARCH(""CASH DEPOSIT"",$C48)),"&amp;"
      COUNTIFS('SUMMARY DATA'!$D:$D,$C48,'SUMMARY DATA'!$B:$B,""GRP"")&lt;&gt;1
    ),
    """",
    IFERROR(TEXTJOIN(CHAR(10),TRUE,FILTER('SUMMARY DATA'!G:G,'SUMMARY DATA'!$D:$D=$C48,'SUMMARY DATA'!$B:$B=""GRP"")),"""")
  )
)"),"")</f>
        <v/>
      </c>
      <c r="H48" s="18" t="str">
        <f>IFERROR(__xludf.DUMMYFUNCTION("IFERROR(
  TEXTJOIN(CHAR(10),TRUE,FILTER('SUMMARY DATA'!H:H,'SUMMARY DATA'!$A:$A=$A48,'SUMMARY DATA'!$C:$C=$B48,'SUMMARY DATA'!$B:$B=""GRP"")),
  IF(
    OR(
      ISNUMBER(SEARCH(""CDM CASH DEPOSIT"",$C48)),
      ISNUMBER(SEARCH(""CASH DEPOSIT"",$C48)),"&amp;"
      COUNTIFS('SUMMARY DATA'!$D:$D,$C48,'SUMMARY DATA'!$B:$B,""GRP"")&lt;&gt;1
    ),
    """",
    IFERROR(TEXTJOIN(CHAR(10),TRUE,FILTER('SUMMARY DATA'!H:H,'SUMMARY DATA'!$D:$D=$C48,'SUMMARY DATA'!$B:$B=""GRP"")),"""")
  )
)"),"")</f>
        <v/>
      </c>
      <c r="I48" s="18" t="str">
        <f>IFERROR(__xludf.DUMMYFUNCTION("IF(H48="""","""",
SUM(ARRAYFORMULA(VALUE(SPLIT(H48,CHAR(10)))))
)"),"")</f>
        <v/>
      </c>
      <c r="J48" s="17" t="str">
        <f>IFERROR(__xludf.DUMMYFUNCTION("IFERROR(
  TEXTJOIN(CHAR(10),TRUE,FILTER('SUMMARY DATA'!I:I,'SUMMARY DATA'!$A:$A=$A48,'SUMMARY DATA'!$C:$C=$B48,'SUMMARY DATA'!$B:$B=""GRP"")),
  IF(
    OR(
      ISNUMBER(SEARCH(""CDM CASH DEPOSIT"",$C48)),
      ISNUMBER(SEARCH(""CASH DEPOSIT"",$C48)),"&amp;"
      COUNTIFS('SUMMARY DATA'!$D:$D,$C48,'SUMMARY DATA'!$B:$B,""GRP"")&lt;&gt;1
    ),
    """",
    IFERROR(TEXTJOIN(CHAR(10),TRUE,FILTER('SUMMARY DATA'!I:I,'SUMMARY DATA'!$D:$D=$C48,'SUMMARY DATA'!$B:$B=""GRP"")),"""")
  )
)"),"")</f>
        <v/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 spans="1:27">
      <c r="A49" s="2"/>
      <c r="B49" s="15">
        <v>45769</v>
      </c>
      <c r="C49" s="2" t="s">
        <v>189</v>
      </c>
      <c r="D49" s="6">
        <v>10</v>
      </c>
      <c r="E49" s="16" t="str">
        <f>IFERROR(__xludf.DUMMYFUNCTION("IFERROR(
  TEXTJOIN(CHAR(10),TRUE,FILTER('SUMMARY DATA'!E:E,'SUMMARY DATA'!$A:$A=$A49,'SUMMARY DATA'!$C:$C=$B49,'SUMMARY DATA'!$B:$B=""GRP"")),
  IF(
    OR(
      ISNUMBER(SEARCH(""CDM CASH DEPOSIT"",$C49)),
      ISNUMBER(SEARCH(""CASH DEPOSIT"",$C49)),"&amp;"
      COUNTIFS('SUMMARY DATA'!$D:$D,$C49,'SUMMARY DATA'!$B:$B,""GRP"")&lt;&gt;1
    ),
    """",
    IFERROR(TEXTJOIN(CHAR(10),TRUE,FILTER('SUMMARY DATA'!E:E,'SUMMARY DATA'!$D:$D=$C49,'SUMMARY DATA'!$B:$B=""GRP"")),"""")
  )
)"),"")</f>
        <v/>
      </c>
      <c r="F49" s="17" t="str">
        <f>IFERROR(__xludf.DUMMYFUNCTION("IFERROR(
  TEXTJOIN(CHAR(10),TRUE,FILTER('SUMMARY DATA'!F:F,'SUMMARY DATA'!$A:$A=$A49,'SUMMARY DATA'!$C:$C=$B49,'SUMMARY DATA'!$B:$B=""GRP"")),
  IF(
    OR(
      ISNUMBER(SEARCH(""CDM CASH DEPOSIT"",$C49)),
      ISNUMBER(SEARCH(""CASH DEPOSIT"",$C49)),"&amp;"
      COUNTIFS('SUMMARY DATA'!$D:$D,$C49,'SUMMARY DATA'!$B:$B,""GRP"")&lt;&gt;1
    ),
    """",
    IFERROR(TEXTJOIN(CHAR(10),TRUE,FILTER('SUMMARY DATA'!F:F,'SUMMARY DATA'!$D:$D=$C49,'SUMMARY DATA'!$B:$B=""GRP"")),"""")
  )
)"),"")</f>
        <v/>
      </c>
      <c r="G49" s="17" t="str">
        <f>IFERROR(__xludf.DUMMYFUNCTION("IFERROR(
  TEXTJOIN(CHAR(10),TRUE,FILTER('SUMMARY DATA'!G:G,'SUMMARY DATA'!$A:$A=$A49,'SUMMARY DATA'!$C:$C=$B49,'SUMMARY DATA'!$B:$B=""GRP"")),
  IF(
    OR(
      ISNUMBER(SEARCH(""CDM CASH DEPOSIT"",$C49)),
      ISNUMBER(SEARCH(""CASH DEPOSIT"",$C49)),"&amp;"
      COUNTIFS('SUMMARY DATA'!$D:$D,$C49,'SUMMARY DATA'!$B:$B,""GRP"")&lt;&gt;1
    ),
    """",
    IFERROR(TEXTJOIN(CHAR(10),TRUE,FILTER('SUMMARY DATA'!G:G,'SUMMARY DATA'!$D:$D=$C49,'SUMMARY DATA'!$B:$B=""GRP"")),"""")
  )
)"),"")</f>
        <v/>
      </c>
      <c r="H49" s="18" t="str">
        <f>IFERROR(__xludf.DUMMYFUNCTION("IFERROR(
  TEXTJOIN(CHAR(10),TRUE,FILTER('SUMMARY DATA'!H:H,'SUMMARY DATA'!$A:$A=$A49,'SUMMARY DATA'!$C:$C=$B49,'SUMMARY DATA'!$B:$B=""GRP"")),
  IF(
    OR(
      ISNUMBER(SEARCH(""CDM CASH DEPOSIT"",$C49)),
      ISNUMBER(SEARCH(""CASH DEPOSIT"",$C49)),"&amp;"
      COUNTIFS('SUMMARY DATA'!$D:$D,$C49,'SUMMARY DATA'!$B:$B,""GRP"")&lt;&gt;1
    ),
    """",
    IFERROR(TEXTJOIN(CHAR(10),TRUE,FILTER('SUMMARY DATA'!H:H,'SUMMARY DATA'!$D:$D=$C49,'SUMMARY DATA'!$B:$B=""GRP"")),"""")
  )
)"),"")</f>
        <v/>
      </c>
      <c r="I49" s="18" t="str">
        <f>IFERROR(__xludf.DUMMYFUNCTION("IF(H49="""","""",
SUM(ARRAYFORMULA(VALUE(SPLIT(H49,CHAR(10)))))
)"),"")</f>
        <v/>
      </c>
      <c r="J49" s="17" t="str">
        <f>IFERROR(__xludf.DUMMYFUNCTION("IFERROR(
  TEXTJOIN(CHAR(10),TRUE,FILTER('SUMMARY DATA'!I:I,'SUMMARY DATA'!$A:$A=$A49,'SUMMARY DATA'!$C:$C=$B49,'SUMMARY DATA'!$B:$B=""GRP"")),
  IF(
    OR(
      ISNUMBER(SEARCH(""CDM CASH DEPOSIT"",$C49)),
      ISNUMBER(SEARCH(""CASH DEPOSIT"",$C49)),"&amp;"
      COUNTIFS('SUMMARY DATA'!$D:$D,$C49,'SUMMARY DATA'!$B:$B,""GRP"")&lt;&gt;1
    ),
    """",
    IFERROR(TEXTJOIN(CHAR(10),TRUE,FILTER('SUMMARY DATA'!I:I,'SUMMARY DATA'!$D:$D=$C49,'SUMMARY DATA'!$B:$B=""GRP"")),"""")
  )
)"),"")</f>
        <v/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 spans="1:27">
      <c r="A50" s="2"/>
      <c r="B50" s="15">
        <v>45769</v>
      </c>
      <c r="C50" s="2" t="s">
        <v>190</v>
      </c>
      <c r="D50" s="6">
        <v>5</v>
      </c>
      <c r="E50" s="16" t="str">
        <f>IFERROR(__xludf.DUMMYFUNCTION("IFERROR(
  TEXTJOIN(CHAR(10),TRUE,FILTER('SUMMARY DATA'!E:E,'SUMMARY DATA'!$A:$A=$A50,'SUMMARY DATA'!$C:$C=$B50,'SUMMARY DATA'!$B:$B=""GRP"")),
  IF(
    OR(
      ISNUMBER(SEARCH(""CDM CASH DEPOSIT"",$C50)),
      ISNUMBER(SEARCH(""CASH DEPOSIT"",$C50)),"&amp;"
      COUNTIFS('SUMMARY DATA'!$D:$D,$C50,'SUMMARY DATA'!$B:$B,""GRP"")&lt;&gt;1
    ),
    """",
    IFERROR(TEXTJOIN(CHAR(10),TRUE,FILTER('SUMMARY DATA'!E:E,'SUMMARY DATA'!$D:$D=$C50,'SUMMARY DATA'!$B:$B=""GRP"")),"""")
  )
)"),"")</f>
        <v/>
      </c>
      <c r="F50" s="17" t="str">
        <f>IFERROR(__xludf.DUMMYFUNCTION("IFERROR(
  TEXTJOIN(CHAR(10),TRUE,FILTER('SUMMARY DATA'!F:F,'SUMMARY DATA'!$A:$A=$A50,'SUMMARY DATA'!$C:$C=$B50,'SUMMARY DATA'!$B:$B=""GRP"")),
  IF(
    OR(
      ISNUMBER(SEARCH(""CDM CASH DEPOSIT"",$C50)),
      ISNUMBER(SEARCH(""CASH DEPOSIT"",$C50)),"&amp;"
      COUNTIFS('SUMMARY DATA'!$D:$D,$C50,'SUMMARY DATA'!$B:$B,""GRP"")&lt;&gt;1
    ),
    """",
    IFERROR(TEXTJOIN(CHAR(10),TRUE,FILTER('SUMMARY DATA'!F:F,'SUMMARY DATA'!$D:$D=$C50,'SUMMARY DATA'!$B:$B=""GRP"")),"""")
  )
)"),"")</f>
        <v/>
      </c>
      <c r="G50" s="17" t="str">
        <f>IFERROR(__xludf.DUMMYFUNCTION("IFERROR(
  TEXTJOIN(CHAR(10),TRUE,FILTER('SUMMARY DATA'!G:G,'SUMMARY DATA'!$A:$A=$A50,'SUMMARY DATA'!$C:$C=$B50,'SUMMARY DATA'!$B:$B=""GRP"")),
  IF(
    OR(
      ISNUMBER(SEARCH(""CDM CASH DEPOSIT"",$C50)),
      ISNUMBER(SEARCH(""CASH DEPOSIT"",$C50)),"&amp;"
      COUNTIFS('SUMMARY DATA'!$D:$D,$C50,'SUMMARY DATA'!$B:$B,""GRP"")&lt;&gt;1
    ),
    """",
    IFERROR(TEXTJOIN(CHAR(10),TRUE,FILTER('SUMMARY DATA'!G:G,'SUMMARY DATA'!$D:$D=$C50,'SUMMARY DATA'!$B:$B=""GRP"")),"""")
  )
)"),"")</f>
        <v/>
      </c>
      <c r="H50" s="18" t="str">
        <f>IFERROR(__xludf.DUMMYFUNCTION("IFERROR(
  TEXTJOIN(CHAR(10),TRUE,FILTER('SUMMARY DATA'!H:H,'SUMMARY DATA'!$A:$A=$A50,'SUMMARY DATA'!$C:$C=$B50,'SUMMARY DATA'!$B:$B=""GRP"")),
  IF(
    OR(
      ISNUMBER(SEARCH(""CDM CASH DEPOSIT"",$C50)),
      ISNUMBER(SEARCH(""CASH DEPOSIT"",$C50)),"&amp;"
      COUNTIFS('SUMMARY DATA'!$D:$D,$C50,'SUMMARY DATA'!$B:$B,""GRP"")&lt;&gt;1
    ),
    """",
    IFERROR(TEXTJOIN(CHAR(10),TRUE,FILTER('SUMMARY DATA'!H:H,'SUMMARY DATA'!$D:$D=$C50,'SUMMARY DATA'!$B:$B=""GRP"")),"""")
  )
)"),"")</f>
        <v/>
      </c>
      <c r="I50" s="18" t="str">
        <f>IFERROR(__xludf.DUMMYFUNCTION("IF(H50="""","""",
SUM(ARRAYFORMULA(VALUE(SPLIT(H50,CHAR(10)))))
)"),"")</f>
        <v/>
      </c>
      <c r="J50" s="17" t="str">
        <f>IFERROR(__xludf.DUMMYFUNCTION("IFERROR(
  TEXTJOIN(CHAR(10),TRUE,FILTER('SUMMARY DATA'!I:I,'SUMMARY DATA'!$A:$A=$A50,'SUMMARY DATA'!$C:$C=$B50,'SUMMARY DATA'!$B:$B=""GRP"")),
  IF(
    OR(
      ISNUMBER(SEARCH(""CDM CASH DEPOSIT"",$C50)),
      ISNUMBER(SEARCH(""CASH DEPOSIT"",$C50)),"&amp;"
      COUNTIFS('SUMMARY DATA'!$D:$D,$C50,'SUMMARY DATA'!$B:$B,""GRP"")&lt;&gt;1
    ),
    """",
    IFERROR(TEXTJOIN(CHAR(10),TRUE,FILTER('SUMMARY DATA'!I:I,'SUMMARY DATA'!$D:$D=$C50,'SUMMARY DATA'!$B:$B=""GRP"")),"""")
  )
)"),"")</f>
        <v/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 spans="1:27">
      <c r="A51" s="2" t="s">
        <v>191</v>
      </c>
      <c r="B51" s="15">
        <v>45770</v>
      </c>
      <c r="C51" s="2" t="s">
        <v>192</v>
      </c>
      <c r="D51" s="6">
        <v>386.71</v>
      </c>
      <c r="E51" s="16" t="str">
        <f>IFERROR(__xludf.DUMMYFUNCTION("IFERROR(
  TEXTJOIN(CHAR(10),TRUE,FILTER('SUMMARY DATA'!E:E,'SUMMARY DATA'!$A:$A=$A51,'SUMMARY DATA'!$C:$C=$B51,'SUMMARY DATA'!$B:$B=""GRP"")),
  IF(
    OR(
      ISNUMBER(SEARCH(""CDM CASH DEPOSIT"",$C51)),
      ISNUMBER(SEARCH(""CASH DEPOSIT"",$C51)),"&amp;"
      COUNTIFS('SUMMARY DATA'!$D:$D,$C51,'SUMMARY DATA'!$B:$B,""GRP"")&lt;&gt;1
    ),
    """",
    IFERROR(TEXTJOIN(CHAR(10),TRUE,FILTER('SUMMARY DATA'!E:E,'SUMMARY DATA'!$D:$D=$C51,'SUMMARY DATA'!$B:$B=""GRP"")),"""")
  )
)"),"")</f>
        <v/>
      </c>
      <c r="F51" s="17" t="str">
        <f>IFERROR(__xludf.DUMMYFUNCTION("IFERROR(
  TEXTJOIN(CHAR(10),TRUE,FILTER('SUMMARY DATA'!F:F,'SUMMARY DATA'!$A:$A=$A51,'SUMMARY DATA'!$C:$C=$B51,'SUMMARY DATA'!$B:$B=""GRP"")),
  IF(
    OR(
      ISNUMBER(SEARCH(""CDM CASH DEPOSIT"",$C51)),
      ISNUMBER(SEARCH(""CASH DEPOSIT"",$C51)),"&amp;"
      COUNTIFS('SUMMARY DATA'!$D:$D,$C51,'SUMMARY DATA'!$B:$B,""GRP"")&lt;&gt;1
    ),
    """",
    IFERROR(TEXTJOIN(CHAR(10),TRUE,FILTER('SUMMARY DATA'!F:F,'SUMMARY DATA'!$D:$D=$C51,'SUMMARY DATA'!$B:$B=""GRP"")),"""")
  )
)"),"")</f>
        <v/>
      </c>
      <c r="G51" s="17" t="str">
        <f>IFERROR(__xludf.DUMMYFUNCTION("IFERROR(
  TEXTJOIN(CHAR(10),TRUE,FILTER('SUMMARY DATA'!G:G,'SUMMARY DATA'!$A:$A=$A51,'SUMMARY DATA'!$C:$C=$B51,'SUMMARY DATA'!$B:$B=""GRP"")),
  IF(
    OR(
      ISNUMBER(SEARCH(""CDM CASH DEPOSIT"",$C51)),
      ISNUMBER(SEARCH(""CASH DEPOSIT"",$C51)),"&amp;"
      COUNTIFS('SUMMARY DATA'!$D:$D,$C51,'SUMMARY DATA'!$B:$B,""GRP"")&lt;&gt;1
    ),
    """",
    IFERROR(TEXTJOIN(CHAR(10),TRUE,FILTER('SUMMARY DATA'!G:G,'SUMMARY DATA'!$D:$D=$C51,'SUMMARY DATA'!$B:$B=""GRP"")),"""")
  )
)"),"")</f>
        <v/>
      </c>
      <c r="H51" s="18" t="str">
        <f>IFERROR(__xludf.DUMMYFUNCTION("IFERROR(
  TEXTJOIN(CHAR(10),TRUE,FILTER('SUMMARY DATA'!H:H,'SUMMARY DATA'!$A:$A=$A51,'SUMMARY DATA'!$C:$C=$B51,'SUMMARY DATA'!$B:$B=""GRP"")),
  IF(
    OR(
      ISNUMBER(SEARCH(""CDM CASH DEPOSIT"",$C51)),
      ISNUMBER(SEARCH(""CASH DEPOSIT"",$C51)),"&amp;"
      COUNTIFS('SUMMARY DATA'!$D:$D,$C51,'SUMMARY DATA'!$B:$B,""GRP"")&lt;&gt;1
    ),
    """",
    IFERROR(TEXTJOIN(CHAR(10),TRUE,FILTER('SUMMARY DATA'!H:H,'SUMMARY DATA'!$D:$D=$C51,'SUMMARY DATA'!$B:$B=""GRP"")),"""")
  )
)"),"")</f>
        <v/>
      </c>
      <c r="I51" s="18" t="str">
        <f>IFERROR(__xludf.DUMMYFUNCTION("IF(H51="""","""",
SUM(ARRAYFORMULA(VALUE(SPLIT(H51,CHAR(10)))))
)"),"")</f>
        <v/>
      </c>
      <c r="J51" s="17" t="str">
        <f>IFERROR(__xludf.DUMMYFUNCTION("IFERROR(
  TEXTJOIN(CHAR(10),TRUE,FILTER('SUMMARY DATA'!I:I,'SUMMARY DATA'!$A:$A=$A51,'SUMMARY DATA'!$C:$C=$B51,'SUMMARY DATA'!$B:$B=""GRP"")),
  IF(
    OR(
      ISNUMBER(SEARCH(""CDM CASH DEPOSIT"",$C51)),
      ISNUMBER(SEARCH(""CASH DEPOSIT"",$C51)),"&amp;"
      COUNTIFS('SUMMARY DATA'!$D:$D,$C51,'SUMMARY DATA'!$B:$B,""GRP"")&lt;&gt;1
    ),
    """",
    IFERROR(TEXTJOIN(CHAR(10),TRUE,FILTER('SUMMARY DATA'!I:I,'SUMMARY DATA'!$D:$D=$C51,'SUMMARY DATA'!$B:$B=""GRP"")),"""")
  )
)"),"")</f>
        <v/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 spans="1:27">
      <c r="A52" s="2"/>
      <c r="B52" s="15">
        <v>45770</v>
      </c>
      <c r="C52" s="2" t="s">
        <v>192</v>
      </c>
      <c r="D52" s="6">
        <v>187.88</v>
      </c>
      <c r="E52" s="16" t="str">
        <f>IFERROR(__xludf.DUMMYFUNCTION("IFERROR(
  TEXTJOIN(CHAR(10),TRUE,FILTER('SUMMARY DATA'!E:E,'SUMMARY DATA'!$A:$A=$A52,'SUMMARY DATA'!$C:$C=$B52,'SUMMARY DATA'!$B:$B=""GRP"")),
  IF(
    OR(
      ISNUMBER(SEARCH(""CDM CASH DEPOSIT"",$C52)),
      ISNUMBER(SEARCH(""CASH DEPOSIT"",$C52)),"&amp;"
      COUNTIFS('SUMMARY DATA'!$D:$D,$C52,'SUMMARY DATA'!$B:$B,""GRP"")&lt;&gt;1
    ),
    """",
    IFERROR(TEXTJOIN(CHAR(10),TRUE,FILTER('SUMMARY DATA'!E:E,'SUMMARY DATA'!$D:$D=$C52,'SUMMARY DATA'!$B:$B=""GRP"")),"""")
  )
)"),"")</f>
        <v/>
      </c>
      <c r="F52" s="17" t="str">
        <f>IFERROR(__xludf.DUMMYFUNCTION("IFERROR(
  TEXTJOIN(CHAR(10),TRUE,FILTER('SUMMARY DATA'!F:F,'SUMMARY DATA'!$A:$A=$A52,'SUMMARY DATA'!$C:$C=$B52,'SUMMARY DATA'!$B:$B=""GRP"")),
  IF(
    OR(
      ISNUMBER(SEARCH(""CDM CASH DEPOSIT"",$C52)),
      ISNUMBER(SEARCH(""CASH DEPOSIT"",$C52)),"&amp;"
      COUNTIFS('SUMMARY DATA'!$D:$D,$C52,'SUMMARY DATA'!$B:$B,""GRP"")&lt;&gt;1
    ),
    """",
    IFERROR(TEXTJOIN(CHAR(10),TRUE,FILTER('SUMMARY DATA'!F:F,'SUMMARY DATA'!$D:$D=$C52,'SUMMARY DATA'!$B:$B=""GRP"")),"""")
  )
)"),"")</f>
        <v/>
      </c>
      <c r="G52" s="17" t="str">
        <f>IFERROR(__xludf.DUMMYFUNCTION("IFERROR(
  TEXTJOIN(CHAR(10),TRUE,FILTER('SUMMARY DATA'!G:G,'SUMMARY DATA'!$A:$A=$A52,'SUMMARY DATA'!$C:$C=$B52,'SUMMARY DATA'!$B:$B=""GRP"")),
  IF(
    OR(
      ISNUMBER(SEARCH(""CDM CASH DEPOSIT"",$C52)),
      ISNUMBER(SEARCH(""CASH DEPOSIT"",$C52)),"&amp;"
      COUNTIFS('SUMMARY DATA'!$D:$D,$C52,'SUMMARY DATA'!$B:$B,""GRP"")&lt;&gt;1
    ),
    """",
    IFERROR(TEXTJOIN(CHAR(10),TRUE,FILTER('SUMMARY DATA'!G:G,'SUMMARY DATA'!$D:$D=$C52,'SUMMARY DATA'!$B:$B=""GRP"")),"""")
  )
)"),"")</f>
        <v/>
      </c>
      <c r="H52" s="18" t="str">
        <f>IFERROR(__xludf.DUMMYFUNCTION("IFERROR(
  TEXTJOIN(CHAR(10),TRUE,FILTER('SUMMARY DATA'!H:H,'SUMMARY DATA'!$A:$A=$A52,'SUMMARY DATA'!$C:$C=$B52,'SUMMARY DATA'!$B:$B=""GRP"")),
  IF(
    OR(
      ISNUMBER(SEARCH(""CDM CASH DEPOSIT"",$C52)),
      ISNUMBER(SEARCH(""CASH DEPOSIT"",$C52)),"&amp;"
      COUNTIFS('SUMMARY DATA'!$D:$D,$C52,'SUMMARY DATA'!$B:$B,""GRP"")&lt;&gt;1
    ),
    """",
    IFERROR(TEXTJOIN(CHAR(10),TRUE,FILTER('SUMMARY DATA'!H:H,'SUMMARY DATA'!$D:$D=$C52,'SUMMARY DATA'!$B:$B=""GRP"")),"""")
  )
)"),"")</f>
        <v/>
      </c>
      <c r="I52" s="18" t="str">
        <f>IFERROR(__xludf.DUMMYFUNCTION("IF(H52="""","""",
SUM(ARRAYFORMULA(VALUE(SPLIT(H52,CHAR(10)))))
)"),"")</f>
        <v/>
      </c>
      <c r="J52" s="17" t="str">
        <f>IFERROR(__xludf.DUMMYFUNCTION("IFERROR(
  TEXTJOIN(CHAR(10),TRUE,FILTER('SUMMARY DATA'!I:I,'SUMMARY DATA'!$A:$A=$A52,'SUMMARY DATA'!$C:$C=$B52,'SUMMARY DATA'!$B:$B=""GRP"")),
  IF(
    OR(
      ISNUMBER(SEARCH(""CDM CASH DEPOSIT"",$C52)),
      ISNUMBER(SEARCH(""CASH DEPOSIT"",$C52)),"&amp;"
      COUNTIFS('SUMMARY DATA'!$D:$D,$C52,'SUMMARY DATA'!$B:$B,""GRP"")&lt;&gt;1
    ),
    """",
    IFERROR(TEXTJOIN(CHAR(10),TRUE,FILTER('SUMMARY DATA'!I:I,'SUMMARY DATA'!$D:$D=$C52,'SUMMARY DATA'!$B:$B=""GRP"")),"""")
  )
)"),"")</f>
        <v/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 spans="1:27">
      <c r="A53" s="2"/>
      <c r="B53" s="15">
        <v>45770</v>
      </c>
      <c r="C53" s="2" t="s">
        <v>193</v>
      </c>
      <c r="D53" s="6">
        <v>45.58</v>
      </c>
      <c r="E53" s="16" t="str">
        <f>IFERROR(__xludf.DUMMYFUNCTION("IFERROR(
  TEXTJOIN(CHAR(10),TRUE,FILTER('SUMMARY DATA'!E:E,'SUMMARY DATA'!$A:$A=$A53,'SUMMARY DATA'!$C:$C=$B53,'SUMMARY DATA'!$B:$B=""GRP"")),
  IF(
    OR(
      ISNUMBER(SEARCH(""CDM CASH DEPOSIT"",$C53)),
      ISNUMBER(SEARCH(""CASH DEPOSIT"",$C53)),"&amp;"
      COUNTIFS('SUMMARY DATA'!$D:$D,$C53,'SUMMARY DATA'!$B:$B,""GRP"")&lt;&gt;1
    ),
    """",
    IFERROR(TEXTJOIN(CHAR(10),TRUE,FILTER('SUMMARY DATA'!E:E,'SUMMARY DATA'!$D:$D=$C53,'SUMMARY DATA'!$B:$B=""GRP"")),"""")
  )
)"),"")</f>
        <v/>
      </c>
      <c r="F53" s="17" t="str">
        <f>IFERROR(__xludf.DUMMYFUNCTION("IFERROR(
  TEXTJOIN(CHAR(10),TRUE,FILTER('SUMMARY DATA'!F:F,'SUMMARY DATA'!$A:$A=$A53,'SUMMARY DATA'!$C:$C=$B53,'SUMMARY DATA'!$B:$B=""GRP"")),
  IF(
    OR(
      ISNUMBER(SEARCH(""CDM CASH DEPOSIT"",$C53)),
      ISNUMBER(SEARCH(""CASH DEPOSIT"",$C53)),"&amp;"
      COUNTIFS('SUMMARY DATA'!$D:$D,$C53,'SUMMARY DATA'!$B:$B,""GRP"")&lt;&gt;1
    ),
    """",
    IFERROR(TEXTJOIN(CHAR(10),TRUE,FILTER('SUMMARY DATA'!F:F,'SUMMARY DATA'!$D:$D=$C53,'SUMMARY DATA'!$B:$B=""GRP"")),"""")
  )
)"),"")</f>
        <v/>
      </c>
      <c r="G53" s="17" t="str">
        <f>IFERROR(__xludf.DUMMYFUNCTION("IFERROR(
  TEXTJOIN(CHAR(10),TRUE,FILTER('SUMMARY DATA'!G:G,'SUMMARY DATA'!$A:$A=$A53,'SUMMARY DATA'!$C:$C=$B53,'SUMMARY DATA'!$B:$B=""GRP"")),
  IF(
    OR(
      ISNUMBER(SEARCH(""CDM CASH DEPOSIT"",$C53)),
      ISNUMBER(SEARCH(""CASH DEPOSIT"",$C53)),"&amp;"
      COUNTIFS('SUMMARY DATA'!$D:$D,$C53,'SUMMARY DATA'!$B:$B,""GRP"")&lt;&gt;1
    ),
    """",
    IFERROR(TEXTJOIN(CHAR(10),TRUE,FILTER('SUMMARY DATA'!G:G,'SUMMARY DATA'!$D:$D=$C53,'SUMMARY DATA'!$B:$B=""GRP"")),"""")
  )
)"),"")</f>
        <v/>
      </c>
      <c r="H53" s="18" t="str">
        <f>IFERROR(__xludf.DUMMYFUNCTION("IFERROR(
  TEXTJOIN(CHAR(10),TRUE,FILTER('SUMMARY DATA'!H:H,'SUMMARY DATA'!$A:$A=$A53,'SUMMARY DATA'!$C:$C=$B53,'SUMMARY DATA'!$B:$B=""GRP"")),
  IF(
    OR(
      ISNUMBER(SEARCH(""CDM CASH DEPOSIT"",$C53)),
      ISNUMBER(SEARCH(""CASH DEPOSIT"",$C53)),"&amp;"
      COUNTIFS('SUMMARY DATA'!$D:$D,$C53,'SUMMARY DATA'!$B:$B,""GRP"")&lt;&gt;1
    ),
    """",
    IFERROR(TEXTJOIN(CHAR(10),TRUE,FILTER('SUMMARY DATA'!H:H,'SUMMARY DATA'!$D:$D=$C53,'SUMMARY DATA'!$B:$B=""GRP"")),"""")
  )
)"),"")</f>
        <v/>
      </c>
      <c r="I53" s="18" t="str">
        <f>IFERROR(__xludf.DUMMYFUNCTION("IF(H53="""","""",
SUM(ARRAYFORMULA(VALUE(SPLIT(H53,CHAR(10)))))
)"),"")</f>
        <v/>
      </c>
      <c r="J53" s="17" t="str">
        <f>IFERROR(__xludf.DUMMYFUNCTION("IFERROR(
  TEXTJOIN(CHAR(10),TRUE,FILTER('SUMMARY DATA'!I:I,'SUMMARY DATA'!$A:$A=$A53,'SUMMARY DATA'!$C:$C=$B53,'SUMMARY DATA'!$B:$B=""GRP"")),
  IF(
    OR(
      ISNUMBER(SEARCH(""CDM CASH DEPOSIT"",$C53)),
      ISNUMBER(SEARCH(""CASH DEPOSIT"",$C53)),"&amp;"
      COUNTIFS('SUMMARY DATA'!$D:$D,$C53,'SUMMARY DATA'!$B:$B,""GRP"")&lt;&gt;1
    ),
    """",
    IFERROR(TEXTJOIN(CHAR(10),TRUE,FILTER('SUMMARY DATA'!I:I,'SUMMARY DATA'!$D:$D=$C53,'SUMMARY DATA'!$B:$B=""GRP"")),"""")
  )
)"),"")</f>
        <v/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 spans="1:27">
      <c r="A54" s="2"/>
      <c r="B54" s="15">
        <v>45770</v>
      </c>
      <c r="C54" s="2" t="s">
        <v>194</v>
      </c>
      <c r="D54" s="6">
        <v>10</v>
      </c>
      <c r="E54" s="16" t="str">
        <f>IFERROR(__xludf.DUMMYFUNCTION("IFERROR(
  TEXTJOIN(CHAR(10),TRUE,FILTER('SUMMARY DATA'!E:E,'SUMMARY DATA'!$A:$A=$A54,'SUMMARY DATA'!$C:$C=$B54,'SUMMARY DATA'!$B:$B=""GRP"")),
  IF(
    OR(
      ISNUMBER(SEARCH(""CDM CASH DEPOSIT"",$C54)),
      ISNUMBER(SEARCH(""CASH DEPOSIT"",$C54)),"&amp;"
      COUNTIFS('SUMMARY DATA'!$D:$D,$C54,'SUMMARY DATA'!$B:$B,""GRP"")&lt;&gt;1
    ),
    """",
    IFERROR(TEXTJOIN(CHAR(10),TRUE,FILTER('SUMMARY DATA'!E:E,'SUMMARY DATA'!$D:$D=$C54,'SUMMARY DATA'!$B:$B=""GRP"")),"""")
  )
)"),"")</f>
        <v/>
      </c>
      <c r="F54" s="17" t="str">
        <f>IFERROR(__xludf.DUMMYFUNCTION("IFERROR(
  TEXTJOIN(CHAR(10),TRUE,FILTER('SUMMARY DATA'!F:F,'SUMMARY DATA'!$A:$A=$A54,'SUMMARY DATA'!$C:$C=$B54,'SUMMARY DATA'!$B:$B=""GRP"")),
  IF(
    OR(
      ISNUMBER(SEARCH(""CDM CASH DEPOSIT"",$C54)),
      ISNUMBER(SEARCH(""CASH DEPOSIT"",$C54)),"&amp;"
      COUNTIFS('SUMMARY DATA'!$D:$D,$C54,'SUMMARY DATA'!$B:$B,""GRP"")&lt;&gt;1
    ),
    """",
    IFERROR(TEXTJOIN(CHAR(10),TRUE,FILTER('SUMMARY DATA'!F:F,'SUMMARY DATA'!$D:$D=$C54,'SUMMARY DATA'!$B:$B=""GRP"")),"""")
  )
)"),"")</f>
        <v/>
      </c>
      <c r="G54" s="17" t="str">
        <f>IFERROR(__xludf.DUMMYFUNCTION("IFERROR(
  TEXTJOIN(CHAR(10),TRUE,FILTER('SUMMARY DATA'!G:G,'SUMMARY DATA'!$A:$A=$A54,'SUMMARY DATA'!$C:$C=$B54,'SUMMARY DATA'!$B:$B=""GRP"")),
  IF(
    OR(
      ISNUMBER(SEARCH(""CDM CASH DEPOSIT"",$C54)),
      ISNUMBER(SEARCH(""CASH DEPOSIT"",$C54)),"&amp;"
      COUNTIFS('SUMMARY DATA'!$D:$D,$C54,'SUMMARY DATA'!$B:$B,""GRP"")&lt;&gt;1
    ),
    """",
    IFERROR(TEXTJOIN(CHAR(10),TRUE,FILTER('SUMMARY DATA'!G:G,'SUMMARY DATA'!$D:$D=$C54,'SUMMARY DATA'!$B:$B=""GRP"")),"""")
  )
)"),"")</f>
        <v/>
      </c>
      <c r="H54" s="18" t="str">
        <f>IFERROR(__xludf.DUMMYFUNCTION("IFERROR(
  TEXTJOIN(CHAR(10),TRUE,FILTER('SUMMARY DATA'!H:H,'SUMMARY DATA'!$A:$A=$A54,'SUMMARY DATA'!$C:$C=$B54,'SUMMARY DATA'!$B:$B=""GRP"")),
  IF(
    OR(
      ISNUMBER(SEARCH(""CDM CASH DEPOSIT"",$C54)),
      ISNUMBER(SEARCH(""CASH DEPOSIT"",$C54)),"&amp;"
      COUNTIFS('SUMMARY DATA'!$D:$D,$C54,'SUMMARY DATA'!$B:$B,""GRP"")&lt;&gt;1
    ),
    """",
    IFERROR(TEXTJOIN(CHAR(10),TRUE,FILTER('SUMMARY DATA'!H:H,'SUMMARY DATA'!$D:$D=$C54,'SUMMARY DATA'!$B:$B=""GRP"")),"""")
  )
)"),"")</f>
        <v/>
      </c>
      <c r="I54" s="18" t="str">
        <f>IFERROR(__xludf.DUMMYFUNCTION("IF(H54="""","""",
SUM(ARRAYFORMULA(VALUE(SPLIT(H54,CHAR(10)))))
)"),"")</f>
        <v/>
      </c>
      <c r="J54" s="17" t="str">
        <f>IFERROR(__xludf.DUMMYFUNCTION("IFERROR(
  TEXTJOIN(CHAR(10),TRUE,FILTER('SUMMARY DATA'!I:I,'SUMMARY DATA'!$A:$A=$A54,'SUMMARY DATA'!$C:$C=$B54,'SUMMARY DATA'!$B:$B=""GRP"")),
  IF(
    OR(
      ISNUMBER(SEARCH(""CDM CASH DEPOSIT"",$C54)),
      ISNUMBER(SEARCH(""CASH DEPOSIT"",$C54)),"&amp;"
      COUNTIFS('SUMMARY DATA'!$D:$D,$C54,'SUMMARY DATA'!$B:$B,""GRP"")&lt;&gt;1
    ),
    """",
    IFERROR(TEXTJOIN(CHAR(10),TRUE,FILTER('SUMMARY DATA'!I:I,'SUMMARY DATA'!$D:$D=$C54,'SUMMARY DATA'!$B:$B=""GRP"")),"""")
  )
)"),"")</f>
        <v/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 spans="1:27">
      <c r="A55" s="2"/>
      <c r="B55" s="15">
        <v>45770</v>
      </c>
      <c r="C55" s="2" t="s">
        <v>195</v>
      </c>
      <c r="D55" s="6">
        <v>10</v>
      </c>
      <c r="E55" s="16" t="str">
        <f>IFERROR(__xludf.DUMMYFUNCTION("IFERROR(
  TEXTJOIN(CHAR(10),TRUE,FILTER('SUMMARY DATA'!E:E,'SUMMARY DATA'!$A:$A=$A55,'SUMMARY DATA'!$C:$C=$B55,'SUMMARY DATA'!$B:$B=""GRP"")),
  IF(
    OR(
      ISNUMBER(SEARCH(""CDM CASH DEPOSIT"",$C55)),
      ISNUMBER(SEARCH(""CASH DEPOSIT"",$C55)),"&amp;"
      COUNTIFS('SUMMARY DATA'!$D:$D,$C55,'SUMMARY DATA'!$B:$B,""GRP"")&lt;&gt;1
    ),
    """",
    IFERROR(TEXTJOIN(CHAR(10),TRUE,FILTER('SUMMARY DATA'!E:E,'SUMMARY DATA'!$D:$D=$C55,'SUMMARY DATA'!$B:$B=""GRP"")),"""")
  )
)"),"")</f>
        <v/>
      </c>
      <c r="F55" s="17" t="str">
        <f>IFERROR(__xludf.DUMMYFUNCTION("IFERROR(
  TEXTJOIN(CHAR(10),TRUE,FILTER('SUMMARY DATA'!F:F,'SUMMARY DATA'!$A:$A=$A55,'SUMMARY DATA'!$C:$C=$B55,'SUMMARY DATA'!$B:$B=""GRP"")),
  IF(
    OR(
      ISNUMBER(SEARCH(""CDM CASH DEPOSIT"",$C55)),
      ISNUMBER(SEARCH(""CASH DEPOSIT"",$C55)),"&amp;"
      COUNTIFS('SUMMARY DATA'!$D:$D,$C55,'SUMMARY DATA'!$B:$B,""GRP"")&lt;&gt;1
    ),
    """",
    IFERROR(TEXTJOIN(CHAR(10),TRUE,FILTER('SUMMARY DATA'!F:F,'SUMMARY DATA'!$D:$D=$C55,'SUMMARY DATA'!$B:$B=""GRP"")),"""")
  )
)"),"")</f>
        <v/>
      </c>
      <c r="G55" s="17" t="str">
        <f>IFERROR(__xludf.DUMMYFUNCTION("IFERROR(
  TEXTJOIN(CHAR(10),TRUE,FILTER('SUMMARY DATA'!G:G,'SUMMARY DATA'!$A:$A=$A55,'SUMMARY DATA'!$C:$C=$B55,'SUMMARY DATA'!$B:$B=""GRP"")),
  IF(
    OR(
      ISNUMBER(SEARCH(""CDM CASH DEPOSIT"",$C55)),
      ISNUMBER(SEARCH(""CASH DEPOSIT"",$C55)),"&amp;"
      COUNTIFS('SUMMARY DATA'!$D:$D,$C55,'SUMMARY DATA'!$B:$B,""GRP"")&lt;&gt;1
    ),
    """",
    IFERROR(TEXTJOIN(CHAR(10),TRUE,FILTER('SUMMARY DATA'!G:G,'SUMMARY DATA'!$D:$D=$C55,'SUMMARY DATA'!$B:$B=""GRP"")),"""")
  )
)"),"")</f>
        <v/>
      </c>
      <c r="H55" s="18" t="str">
        <f>IFERROR(__xludf.DUMMYFUNCTION("IFERROR(
  TEXTJOIN(CHAR(10),TRUE,FILTER('SUMMARY DATA'!H:H,'SUMMARY DATA'!$A:$A=$A55,'SUMMARY DATA'!$C:$C=$B55,'SUMMARY DATA'!$B:$B=""GRP"")),
  IF(
    OR(
      ISNUMBER(SEARCH(""CDM CASH DEPOSIT"",$C55)),
      ISNUMBER(SEARCH(""CASH DEPOSIT"",$C55)),"&amp;"
      COUNTIFS('SUMMARY DATA'!$D:$D,$C55,'SUMMARY DATA'!$B:$B,""GRP"")&lt;&gt;1
    ),
    """",
    IFERROR(TEXTJOIN(CHAR(10),TRUE,FILTER('SUMMARY DATA'!H:H,'SUMMARY DATA'!$D:$D=$C55,'SUMMARY DATA'!$B:$B=""GRP"")),"""")
  )
)"),"")</f>
        <v/>
      </c>
      <c r="I55" s="18" t="str">
        <f>IFERROR(__xludf.DUMMYFUNCTION("IF(H55="""","""",
SUM(ARRAYFORMULA(VALUE(SPLIT(H55,CHAR(10)))))
)"),"")</f>
        <v/>
      </c>
      <c r="J55" s="17" t="str">
        <f>IFERROR(__xludf.DUMMYFUNCTION("IFERROR(
  TEXTJOIN(CHAR(10),TRUE,FILTER('SUMMARY DATA'!I:I,'SUMMARY DATA'!$A:$A=$A55,'SUMMARY DATA'!$C:$C=$B55,'SUMMARY DATA'!$B:$B=""GRP"")),
  IF(
    OR(
      ISNUMBER(SEARCH(""CDM CASH DEPOSIT"",$C55)),
      ISNUMBER(SEARCH(""CASH DEPOSIT"",$C55)),"&amp;"
      COUNTIFS('SUMMARY DATA'!$D:$D,$C55,'SUMMARY DATA'!$B:$B,""GRP"")&lt;&gt;1
    ),
    """",
    IFERROR(TEXTJOIN(CHAR(10),TRUE,FILTER('SUMMARY DATA'!I:I,'SUMMARY DATA'!$D:$D=$C55,'SUMMARY DATA'!$B:$B=""GRP"")),"""")
  )
)"),"")</f>
        <v/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 spans="1:27">
      <c r="A56" s="2"/>
      <c r="B56" s="15">
        <v>45770</v>
      </c>
      <c r="C56" s="2" t="s">
        <v>196</v>
      </c>
      <c r="D56" s="6">
        <v>10</v>
      </c>
      <c r="E56" s="16" t="str">
        <f>IFERROR(__xludf.DUMMYFUNCTION("IFERROR(
  TEXTJOIN(CHAR(10),TRUE,FILTER('SUMMARY DATA'!E:E,'SUMMARY DATA'!$A:$A=$A56,'SUMMARY DATA'!$C:$C=$B56,'SUMMARY DATA'!$B:$B=""GRP"")),
  IF(
    OR(
      ISNUMBER(SEARCH(""CDM CASH DEPOSIT"",$C56)),
      ISNUMBER(SEARCH(""CASH DEPOSIT"",$C56)),"&amp;"
      COUNTIFS('SUMMARY DATA'!$D:$D,$C56,'SUMMARY DATA'!$B:$B,""GRP"")&lt;&gt;1
    ),
    """",
    IFERROR(TEXTJOIN(CHAR(10),TRUE,FILTER('SUMMARY DATA'!E:E,'SUMMARY DATA'!$D:$D=$C56,'SUMMARY DATA'!$B:$B=""GRP"")),"""")
  )
)"),"")</f>
        <v/>
      </c>
      <c r="F56" s="17" t="str">
        <f>IFERROR(__xludf.DUMMYFUNCTION("IFERROR(
  TEXTJOIN(CHAR(10),TRUE,FILTER('SUMMARY DATA'!F:F,'SUMMARY DATA'!$A:$A=$A56,'SUMMARY DATA'!$C:$C=$B56,'SUMMARY DATA'!$B:$B=""GRP"")),
  IF(
    OR(
      ISNUMBER(SEARCH(""CDM CASH DEPOSIT"",$C56)),
      ISNUMBER(SEARCH(""CASH DEPOSIT"",$C56)),"&amp;"
      COUNTIFS('SUMMARY DATA'!$D:$D,$C56,'SUMMARY DATA'!$B:$B,""GRP"")&lt;&gt;1
    ),
    """",
    IFERROR(TEXTJOIN(CHAR(10),TRUE,FILTER('SUMMARY DATA'!F:F,'SUMMARY DATA'!$D:$D=$C56,'SUMMARY DATA'!$B:$B=""GRP"")),"""")
  )
)"),"")</f>
        <v/>
      </c>
      <c r="G56" s="17" t="str">
        <f>IFERROR(__xludf.DUMMYFUNCTION("IFERROR(
  TEXTJOIN(CHAR(10),TRUE,FILTER('SUMMARY DATA'!G:G,'SUMMARY DATA'!$A:$A=$A56,'SUMMARY DATA'!$C:$C=$B56,'SUMMARY DATA'!$B:$B=""GRP"")),
  IF(
    OR(
      ISNUMBER(SEARCH(""CDM CASH DEPOSIT"",$C56)),
      ISNUMBER(SEARCH(""CASH DEPOSIT"",$C56)),"&amp;"
      COUNTIFS('SUMMARY DATA'!$D:$D,$C56,'SUMMARY DATA'!$B:$B,""GRP"")&lt;&gt;1
    ),
    """",
    IFERROR(TEXTJOIN(CHAR(10),TRUE,FILTER('SUMMARY DATA'!G:G,'SUMMARY DATA'!$D:$D=$C56,'SUMMARY DATA'!$B:$B=""GRP"")),"""")
  )
)"),"")</f>
        <v/>
      </c>
      <c r="H56" s="18" t="str">
        <f>IFERROR(__xludf.DUMMYFUNCTION("IFERROR(
  TEXTJOIN(CHAR(10),TRUE,FILTER('SUMMARY DATA'!H:H,'SUMMARY DATA'!$A:$A=$A56,'SUMMARY DATA'!$C:$C=$B56,'SUMMARY DATA'!$B:$B=""GRP"")),
  IF(
    OR(
      ISNUMBER(SEARCH(""CDM CASH DEPOSIT"",$C56)),
      ISNUMBER(SEARCH(""CASH DEPOSIT"",$C56)),"&amp;"
      COUNTIFS('SUMMARY DATA'!$D:$D,$C56,'SUMMARY DATA'!$B:$B,""GRP"")&lt;&gt;1
    ),
    """",
    IFERROR(TEXTJOIN(CHAR(10),TRUE,FILTER('SUMMARY DATA'!H:H,'SUMMARY DATA'!$D:$D=$C56,'SUMMARY DATA'!$B:$B=""GRP"")),"""")
  )
)"),"")</f>
        <v/>
      </c>
      <c r="I56" s="18" t="str">
        <f>IFERROR(__xludf.DUMMYFUNCTION("IF(H56="""","""",
SUM(ARRAYFORMULA(VALUE(SPLIT(H56,CHAR(10)))))
)"),"")</f>
        <v/>
      </c>
      <c r="J56" s="17" t="str">
        <f>IFERROR(__xludf.DUMMYFUNCTION("IFERROR(
  TEXTJOIN(CHAR(10),TRUE,FILTER('SUMMARY DATA'!I:I,'SUMMARY DATA'!$A:$A=$A56,'SUMMARY DATA'!$C:$C=$B56,'SUMMARY DATA'!$B:$B=""GRP"")),
  IF(
    OR(
      ISNUMBER(SEARCH(""CDM CASH DEPOSIT"",$C56)),
      ISNUMBER(SEARCH(""CASH DEPOSIT"",$C56)),"&amp;"
      COUNTIFS('SUMMARY DATA'!$D:$D,$C56,'SUMMARY DATA'!$B:$B,""GRP"")&lt;&gt;1
    ),
    """",
    IFERROR(TEXTJOIN(CHAR(10),TRUE,FILTER('SUMMARY DATA'!I:I,'SUMMARY DATA'!$D:$D=$C56,'SUMMARY DATA'!$B:$B=""GRP"")),"""")
  )
)"),"")</f>
        <v/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 spans="1:27">
      <c r="A57" s="2"/>
      <c r="B57" s="15">
        <v>45770</v>
      </c>
      <c r="C57" s="2" t="s">
        <v>197</v>
      </c>
      <c r="D57" s="6">
        <v>10</v>
      </c>
      <c r="E57" s="16" t="str">
        <f>IFERROR(__xludf.DUMMYFUNCTION("IFERROR(
  TEXTJOIN(CHAR(10),TRUE,FILTER('SUMMARY DATA'!E:E,'SUMMARY DATA'!$A:$A=$A57,'SUMMARY DATA'!$C:$C=$B57,'SUMMARY DATA'!$B:$B=""GRP"")),
  IF(
    OR(
      ISNUMBER(SEARCH(""CDM CASH DEPOSIT"",$C57)),
      ISNUMBER(SEARCH(""CASH DEPOSIT"",$C57)),"&amp;"
      COUNTIFS('SUMMARY DATA'!$D:$D,$C57,'SUMMARY DATA'!$B:$B,""GRP"")&lt;&gt;1
    ),
    """",
    IFERROR(TEXTJOIN(CHAR(10),TRUE,FILTER('SUMMARY DATA'!E:E,'SUMMARY DATA'!$D:$D=$C57,'SUMMARY DATA'!$B:$B=""GRP"")),"""")
  )
)"),"")</f>
        <v/>
      </c>
      <c r="F57" s="17" t="str">
        <f>IFERROR(__xludf.DUMMYFUNCTION("IFERROR(
  TEXTJOIN(CHAR(10),TRUE,FILTER('SUMMARY DATA'!F:F,'SUMMARY DATA'!$A:$A=$A57,'SUMMARY DATA'!$C:$C=$B57,'SUMMARY DATA'!$B:$B=""GRP"")),
  IF(
    OR(
      ISNUMBER(SEARCH(""CDM CASH DEPOSIT"",$C57)),
      ISNUMBER(SEARCH(""CASH DEPOSIT"",$C57)),"&amp;"
      COUNTIFS('SUMMARY DATA'!$D:$D,$C57,'SUMMARY DATA'!$B:$B,""GRP"")&lt;&gt;1
    ),
    """",
    IFERROR(TEXTJOIN(CHAR(10),TRUE,FILTER('SUMMARY DATA'!F:F,'SUMMARY DATA'!$D:$D=$C57,'SUMMARY DATA'!$B:$B=""GRP"")),"""")
  )
)"),"")</f>
        <v/>
      </c>
      <c r="G57" s="17" t="str">
        <f>IFERROR(__xludf.DUMMYFUNCTION("IFERROR(
  TEXTJOIN(CHAR(10),TRUE,FILTER('SUMMARY DATA'!G:G,'SUMMARY DATA'!$A:$A=$A57,'SUMMARY DATA'!$C:$C=$B57,'SUMMARY DATA'!$B:$B=""GRP"")),
  IF(
    OR(
      ISNUMBER(SEARCH(""CDM CASH DEPOSIT"",$C57)),
      ISNUMBER(SEARCH(""CASH DEPOSIT"",$C57)),"&amp;"
      COUNTIFS('SUMMARY DATA'!$D:$D,$C57,'SUMMARY DATA'!$B:$B,""GRP"")&lt;&gt;1
    ),
    """",
    IFERROR(TEXTJOIN(CHAR(10),TRUE,FILTER('SUMMARY DATA'!G:G,'SUMMARY DATA'!$D:$D=$C57,'SUMMARY DATA'!$B:$B=""GRP"")),"""")
  )
)"),"")</f>
        <v/>
      </c>
      <c r="H57" s="18" t="str">
        <f>IFERROR(__xludf.DUMMYFUNCTION("IFERROR(
  TEXTJOIN(CHAR(10),TRUE,FILTER('SUMMARY DATA'!H:H,'SUMMARY DATA'!$A:$A=$A57,'SUMMARY DATA'!$C:$C=$B57,'SUMMARY DATA'!$B:$B=""GRP"")),
  IF(
    OR(
      ISNUMBER(SEARCH(""CDM CASH DEPOSIT"",$C57)),
      ISNUMBER(SEARCH(""CASH DEPOSIT"",$C57)),"&amp;"
      COUNTIFS('SUMMARY DATA'!$D:$D,$C57,'SUMMARY DATA'!$B:$B,""GRP"")&lt;&gt;1
    ),
    """",
    IFERROR(TEXTJOIN(CHAR(10),TRUE,FILTER('SUMMARY DATA'!H:H,'SUMMARY DATA'!$D:$D=$C57,'SUMMARY DATA'!$B:$B=""GRP"")),"""")
  )
)"),"")</f>
        <v/>
      </c>
      <c r="I57" s="18" t="str">
        <f>IFERROR(__xludf.DUMMYFUNCTION("IF(H57="""","""",
SUM(ARRAYFORMULA(VALUE(SPLIT(H57,CHAR(10)))))
)"),"")</f>
        <v/>
      </c>
      <c r="J57" s="17" t="str">
        <f>IFERROR(__xludf.DUMMYFUNCTION("IFERROR(
  TEXTJOIN(CHAR(10),TRUE,FILTER('SUMMARY DATA'!I:I,'SUMMARY DATA'!$A:$A=$A57,'SUMMARY DATA'!$C:$C=$B57,'SUMMARY DATA'!$B:$B=""GRP"")),
  IF(
    OR(
      ISNUMBER(SEARCH(""CDM CASH DEPOSIT"",$C57)),
      ISNUMBER(SEARCH(""CASH DEPOSIT"",$C57)),"&amp;"
      COUNTIFS('SUMMARY DATA'!$D:$D,$C57,'SUMMARY DATA'!$B:$B,""GRP"")&lt;&gt;1
    ),
    """",
    IFERROR(TEXTJOIN(CHAR(10),TRUE,FILTER('SUMMARY DATA'!I:I,'SUMMARY DATA'!$D:$D=$C57,'SUMMARY DATA'!$B:$B=""GRP"")),"""")
  )
)"),"")</f>
        <v/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 spans="1:27">
      <c r="A58" s="2" t="s">
        <v>88</v>
      </c>
      <c r="B58" s="15">
        <v>45770</v>
      </c>
      <c r="C58" s="2" t="s">
        <v>198</v>
      </c>
      <c r="D58" s="6">
        <v>10</v>
      </c>
      <c r="E58" s="16" t="str">
        <f>IFERROR(__xludf.DUMMYFUNCTION("IFERROR(
  TEXTJOIN(CHAR(10),TRUE,FILTER('SUMMARY DATA'!E:E,'SUMMARY DATA'!$A:$A=$A58,'SUMMARY DATA'!$C:$C=$B58,'SUMMARY DATA'!$B:$B=""GRP"")),
  IF(
    OR(
      ISNUMBER(SEARCH(""CDM CASH DEPOSIT"",$C58)),
      ISNUMBER(SEARCH(""CASH DEPOSIT"",$C58)),"&amp;"
      COUNTIFS('SUMMARY DATA'!$D:$D,$C58,'SUMMARY DATA'!$B:$B,""GRP"")&lt;&gt;1
    ),
    """",
    IFERROR(TEXTJOIN(CHAR(10),TRUE,FILTER('SUMMARY DATA'!E:E,'SUMMARY DATA'!$D:$D=$C58,'SUMMARY DATA'!$B:$B=""GRP"")),"""")
  )
)"),"")</f>
        <v/>
      </c>
      <c r="F58" s="17" t="str">
        <f>IFERROR(__xludf.DUMMYFUNCTION("IFERROR(
  TEXTJOIN(CHAR(10),TRUE,FILTER('SUMMARY DATA'!F:F,'SUMMARY DATA'!$A:$A=$A58,'SUMMARY DATA'!$C:$C=$B58,'SUMMARY DATA'!$B:$B=""GRP"")),
  IF(
    OR(
      ISNUMBER(SEARCH(""CDM CASH DEPOSIT"",$C58)),
      ISNUMBER(SEARCH(""CASH DEPOSIT"",$C58)),"&amp;"
      COUNTIFS('SUMMARY DATA'!$D:$D,$C58,'SUMMARY DATA'!$B:$B,""GRP"")&lt;&gt;1
    ),
    """",
    IFERROR(TEXTJOIN(CHAR(10),TRUE,FILTER('SUMMARY DATA'!F:F,'SUMMARY DATA'!$D:$D=$C58,'SUMMARY DATA'!$B:$B=""GRP"")),"""")
  )
)"),"")</f>
        <v/>
      </c>
      <c r="G58" s="17" t="str">
        <f>IFERROR(__xludf.DUMMYFUNCTION("IFERROR(
  TEXTJOIN(CHAR(10),TRUE,FILTER('SUMMARY DATA'!G:G,'SUMMARY DATA'!$A:$A=$A58,'SUMMARY DATA'!$C:$C=$B58,'SUMMARY DATA'!$B:$B=""GRP"")),
  IF(
    OR(
      ISNUMBER(SEARCH(""CDM CASH DEPOSIT"",$C58)),
      ISNUMBER(SEARCH(""CASH DEPOSIT"",$C58)),"&amp;"
      COUNTIFS('SUMMARY DATA'!$D:$D,$C58,'SUMMARY DATA'!$B:$B,""GRP"")&lt;&gt;1
    ),
    """",
    IFERROR(TEXTJOIN(CHAR(10),TRUE,FILTER('SUMMARY DATA'!G:G,'SUMMARY DATA'!$D:$D=$C58,'SUMMARY DATA'!$B:$B=""GRP"")),"""")
  )
)"),"")</f>
        <v/>
      </c>
      <c r="H58" s="18" t="str">
        <f>IFERROR(__xludf.DUMMYFUNCTION("IFERROR(
  TEXTJOIN(CHAR(10),TRUE,FILTER('SUMMARY DATA'!H:H,'SUMMARY DATA'!$A:$A=$A58,'SUMMARY DATA'!$C:$C=$B58,'SUMMARY DATA'!$B:$B=""GRP"")),
  IF(
    OR(
      ISNUMBER(SEARCH(""CDM CASH DEPOSIT"",$C58)),
      ISNUMBER(SEARCH(""CASH DEPOSIT"",$C58)),"&amp;"
      COUNTIFS('SUMMARY DATA'!$D:$D,$C58,'SUMMARY DATA'!$B:$B,""GRP"")&lt;&gt;1
    ),
    """",
    IFERROR(TEXTJOIN(CHAR(10),TRUE,FILTER('SUMMARY DATA'!H:H,'SUMMARY DATA'!$D:$D=$C58,'SUMMARY DATA'!$B:$B=""GRP"")),"""")
  )
)"),"")</f>
        <v/>
      </c>
      <c r="I58" s="18" t="str">
        <f>IFERROR(__xludf.DUMMYFUNCTION("IF(H58="""","""",
SUM(ARRAYFORMULA(VALUE(SPLIT(H58,CHAR(10)))))
)"),"")</f>
        <v/>
      </c>
      <c r="J58" s="17" t="str">
        <f>IFERROR(__xludf.DUMMYFUNCTION("IFERROR(
  TEXTJOIN(CHAR(10),TRUE,FILTER('SUMMARY DATA'!I:I,'SUMMARY DATA'!$A:$A=$A58,'SUMMARY DATA'!$C:$C=$B58,'SUMMARY DATA'!$B:$B=""GRP"")),
  IF(
    OR(
      ISNUMBER(SEARCH(""CDM CASH DEPOSIT"",$C58)),
      ISNUMBER(SEARCH(""CASH DEPOSIT"",$C58)),"&amp;"
      COUNTIFS('SUMMARY DATA'!$D:$D,$C58,'SUMMARY DATA'!$B:$B,""GRP"")&lt;&gt;1
    ),
    """",
    IFERROR(TEXTJOIN(CHAR(10),TRUE,FILTER('SUMMARY DATA'!I:I,'SUMMARY DATA'!$D:$D=$C58,'SUMMARY DATA'!$B:$B=""GRP"")),"""")
  )
)"),"")</f>
        <v/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 spans="1:27">
      <c r="A59" s="2"/>
      <c r="B59" s="15">
        <v>45771</v>
      </c>
      <c r="C59" s="2" t="s">
        <v>199</v>
      </c>
      <c r="D59" s="6">
        <v>282.84</v>
      </c>
      <c r="E59" s="16" t="str">
        <f>IFERROR(__xludf.DUMMYFUNCTION("IFERROR(
  TEXTJOIN(CHAR(10),TRUE,FILTER('SUMMARY DATA'!E:E,'SUMMARY DATA'!$A:$A=$A59,'SUMMARY DATA'!$C:$C=$B59,'SUMMARY DATA'!$B:$B=""GRP"")),
  IF(
    OR(
      ISNUMBER(SEARCH(""CDM CASH DEPOSIT"",$C59)),
      ISNUMBER(SEARCH(""CASH DEPOSIT"",$C59)),"&amp;"
      COUNTIFS('SUMMARY DATA'!$D:$D,$C59,'SUMMARY DATA'!$B:$B,""GRP"")&lt;&gt;1
    ),
    """",
    IFERROR(TEXTJOIN(CHAR(10),TRUE,FILTER('SUMMARY DATA'!E:E,'SUMMARY DATA'!$D:$D=$C59,'SUMMARY DATA'!$B:$B=""GRP"")),"""")
  )
)"),"")</f>
        <v/>
      </c>
      <c r="F59" s="17" t="str">
        <f>IFERROR(__xludf.DUMMYFUNCTION("IFERROR(
  TEXTJOIN(CHAR(10),TRUE,FILTER('SUMMARY DATA'!F:F,'SUMMARY DATA'!$A:$A=$A59,'SUMMARY DATA'!$C:$C=$B59,'SUMMARY DATA'!$B:$B=""GRP"")),
  IF(
    OR(
      ISNUMBER(SEARCH(""CDM CASH DEPOSIT"",$C59)),
      ISNUMBER(SEARCH(""CASH DEPOSIT"",$C59)),"&amp;"
      COUNTIFS('SUMMARY DATA'!$D:$D,$C59,'SUMMARY DATA'!$B:$B,""GRP"")&lt;&gt;1
    ),
    """",
    IFERROR(TEXTJOIN(CHAR(10),TRUE,FILTER('SUMMARY DATA'!F:F,'SUMMARY DATA'!$D:$D=$C59,'SUMMARY DATA'!$B:$B=""GRP"")),"""")
  )
)"),"")</f>
        <v/>
      </c>
      <c r="G59" s="17" t="str">
        <f>IFERROR(__xludf.DUMMYFUNCTION("IFERROR(
  TEXTJOIN(CHAR(10),TRUE,FILTER('SUMMARY DATA'!G:G,'SUMMARY DATA'!$A:$A=$A59,'SUMMARY DATA'!$C:$C=$B59,'SUMMARY DATA'!$B:$B=""GRP"")),
  IF(
    OR(
      ISNUMBER(SEARCH(""CDM CASH DEPOSIT"",$C59)),
      ISNUMBER(SEARCH(""CASH DEPOSIT"",$C59)),"&amp;"
      COUNTIFS('SUMMARY DATA'!$D:$D,$C59,'SUMMARY DATA'!$B:$B,""GRP"")&lt;&gt;1
    ),
    """",
    IFERROR(TEXTJOIN(CHAR(10),TRUE,FILTER('SUMMARY DATA'!G:G,'SUMMARY DATA'!$D:$D=$C59,'SUMMARY DATA'!$B:$B=""GRP"")),"""")
  )
)"),"")</f>
        <v/>
      </c>
      <c r="H59" s="18" t="str">
        <f>IFERROR(__xludf.DUMMYFUNCTION("IFERROR(
  TEXTJOIN(CHAR(10),TRUE,FILTER('SUMMARY DATA'!H:H,'SUMMARY DATA'!$A:$A=$A59,'SUMMARY DATA'!$C:$C=$B59,'SUMMARY DATA'!$B:$B=""GRP"")),
  IF(
    OR(
      ISNUMBER(SEARCH(""CDM CASH DEPOSIT"",$C59)),
      ISNUMBER(SEARCH(""CASH DEPOSIT"",$C59)),"&amp;"
      COUNTIFS('SUMMARY DATA'!$D:$D,$C59,'SUMMARY DATA'!$B:$B,""GRP"")&lt;&gt;1
    ),
    """",
    IFERROR(TEXTJOIN(CHAR(10),TRUE,FILTER('SUMMARY DATA'!H:H,'SUMMARY DATA'!$D:$D=$C59,'SUMMARY DATA'!$B:$B=""GRP"")),"""")
  )
)"),"")</f>
        <v/>
      </c>
      <c r="I59" s="18" t="str">
        <f>IFERROR(__xludf.DUMMYFUNCTION("IF(H59="""","""",
SUM(ARRAYFORMULA(VALUE(SPLIT(H59,CHAR(10)))))
)"),"")</f>
        <v/>
      </c>
      <c r="J59" s="17" t="str">
        <f>IFERROR(__xludf.DUMMYFUNCTION("IFERROR(
  TEXTJOIN(CHAR(10),TRUE,FILTER('SUMMARY DATA'!I:I,'SUMMARY DATA'!$A:$A=$A59,'SUMMARY DATA'!$C:$C=$B59,'SUMMARY DATA'!$B:$B=""GRP"")),
  IF(
    OR(
      ISNUMBER(SEARCH(""CDM CASH DEPOSIT"",$C59)),
      ISNUMBER(SEARCH(""CASH DEPOSIT"",$C59)),"&amp;"
      COUNTIFS('SUMMARY DATA'!$D:$D,$C59,'SUMMARY DATA'!$B:$B,""GRP"")&lt;&gt;1
    ),
    """",
    IFERROR(TEXTJOIN(CHAR(10),TRUE,FILTER('SUMMARY DATA'!I:I,'SUMMARY DATA'!$D:$D=$C59,'SUMMARY DATA'!$B:$B=""GRP"")),"""")
  )
)"),"")</f>
        <v/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 spans="1:27">
      <c r="A60" s="2"/>
      <c r="B60" s="15">
        <v>45771</v>
      </c>
      <c r="C60" s="2" t="s">
        <v>200</v>
      </c>
      <c r="D60" s="6">
        <v>208</v>
      </c>
      <c r="E60" s="16" t="str">
        <f>IFERROR(__xludf.DUMMYFUNCTION("IFERROR(
  TEXTJOIN(CHAR(10),TRUE,FILTER('SUMMARY DATA'!E:E,'SUMMARY DATA'!$A:$A=$A60,'SUMMARY DATA'!$C:$C=$B60,'SUMMARY DATA'!$B:$B=""GRP"")),
  IF(
    OR(
      ISNUMBER(SEARCH(""CDM CASH DEPOSIT"",$C60)),
      ISNUMBER(SEARCH(""CASH DEPOSIT"",$C60)),"&amp;"
      COUNTIFS('SUMMARY DATA'!$D:$D,$C60,'SUMMARY DATA'!$B:$B,""GRP"")&lt;&gt;1
    ),
    """",
    IFERROR(TEXTJOIN(CHAR(10),TRUE,FILTER('SUMMARY DATA'!E:E,'SUMMARY DATA'!$D:$D=$C60,'SUMMARY DATA'!$B:$B=""GRP"")),"""")
  )
)"),"")</f>
        <v/>
      </c>
      <c r="F60" s="17" t="str">
        <f>IFERROR(__xludf.DUMMYFUNCTION("IFERROR(
  TEXTJOIN(CHAR(10),TRUE,FILTER('SUMMARY DATA'!F:F,'SUMMARY DATA'!$A:$A=$A60,'SUMMARY DATA'!$C:$C=$B60,'SUMMARY DATA'!$B:$B=""GRP"")),
  IF(
    OR(
      ISNUMBER(SEARCH(""CDM CASH DEPOSIT"",$C60)),
      ISNUMBER(SEARCH(""CASH DEPOSIT"",$C60)),"&amp;"
      COUNTIFS('SUMMARY DATA'!$D:$D,$C60,'SUMMARY DATA'!$B:$B,""GRP"")&lt;&gt;1
    ),
    """",
    IFERROR(TEXTJOIN(CHAR(10),TRUE,FILTER('SUMMARY DATA'!F:F,'SUMMARY DATA'!$D:$D=$C60,'SUMMARY DATA'!$B:$B=""GRP"")),"""")
  )
)"),"")</f>
        <v/>
      </c>
      <c r="G60" s="17" t="str">
        <f>IFERROR(__xludf.DUMMYFUNCTION("IFERROR(
  TEXTJOIN(CHAR(10),TRUE,FILTER('SUMMARY DATA'!G:G,'SUMMARY DATA'!$A:$A=$A60,'SUMMARY DATA'!$C:$C=$B60,'SUMMARY DATA'!$B:$B=""GRP"")),
  IF(
    OR(
      ISNUMBER(SEARCH(""CDM CASH DEPOSIT"",$C60)),
      ISNUMBER(SEARCH(""CASH DEPOSIT"",$C60)),"&amp;"
      COUNTIFS('SUMMARY DATA'!$D:$D,$C60,'SUMMARY DATA'!$B:$B,""GRP"")&lt;&gt;1
    ),
    """",
    IFERROR(TEXTJOIN(CHAR(10),TRUE,FILTER('SUMMARY DATA'!G:G,'SUMMARY DATA'!$D:$D=$C60,'SUMMARY DATA'!$B:$B=""GRP"")),"""")
  )
)"),"")</f>
        <v/>
      </c>
      <c r="H60" s="18" t="str">
        <f>IFERROR(__xludf.DUMMYFUNCTION("IFERROR(
  TEXTJOIN(CHAR(10),TRUE,FILTER('SUMMARY DATA'!H:H,'SUMMARY DATA'!$A:$A=$A60,'SUMMARY DATA'!$C:$C=$B60,'SUMMARY DATA'!$B:$B=""GRP"")),
  IF(
    OR(
      ISNUMBER(SEARCH(""CDM CASH DEPOSIT"",$C60)),
      ISNUMBER(SEARCH(""CASH DEPOSIT"",$C60)),"&amp;"
      COUNTIFS('SUMMARY DATA'!$D:$D,$C60,'SUMMARY DATA'!$B:$B,""GRP"")&lt;&gt;1
    ),
    """",
    IFERROR(TEXTJOIN(CHAR(10),TRUE,FILTER('SUMMARY DATA'!H:H,'SUMMARY DATA'!$D:$D=$C60,'SUMMARY DATA'!$B:$B=""GRP"")),"""")
  )
)"),"")</f>
        <v/>
      </c>
      <c r="I60" s="18" t="str">
        <f>IFERROR(__xludf.DUMMYFUNCTION("IF(H60="""","""",
SUM(ARRAYFORMULA(VALUE(SPLIT(H60,CHAR(10)))))
)"),"")</f>
        <v/>
      </c>
      <c r="J60" s="17" t="str">
        <f>IFERROR(__xludf.DUMMYFUNCTION("IFERROR(
  TEXTJOIN(CHAR(10),TRUE,FILTER('SUMMARY DATA'!I:I,'SUMMARY DATA'!$A:$A=$A60,'SUMMARY DATA'!$C:$C=$B60,'SUMMARY DATA'!$B:$B=""GRP"")),
  IF(
    OR(
      ISNUMBER(SEARCH(""CDM CASH DEPOSIT"",$C60)),
      ISNUMBER(SEARCH(""CASH DEPOSIT"",$C60)),"&amp;"
      COUNTIFS('SUMMARY DATA'!$D:$D,$C60,'SUMMARY DATA'!$B:$B,""GRP"")&lt;&gt;1
    ),
    """",
    IFERROR(TEXTJOIN(CHAR(10),TRUE,FILTER('SUMMARY DATA'!I:I,'SUMMARY DATA'!$D:$D=$C60,'SUMMARY DATA'!$B:$B=""GRP"")),"""")
  )
)"),"")</f>
        <v/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 spans="1:27">
      <c r="A61" s="2" t="s">
        <v>88</v>
      </c>
      <c r="B61" s="15">
        <v>45771</v>
      </c>
      <c r="C61" s="2" t="s">
        <v>201</v>
      </c>
      <c r="D61" s="6">
        <v>169.96</v>
      </c>
      <c r="E61" s="16" t="str">
        <f>IFERROR(__xludf.DUMMYFUNCTION("IFERROR(
  TEXTJOIN(CHAR(10),TRUE,FILTER('SUMMARY DATA'!E:E,'SUMMARY DATA'!$A:$A=$A61,'SUMMARY DATA'!$C:$C=$B61,'SUMMARY DATA'!$B:$B=""GRP"")),
  IF(
    OR(
      ISNUMBER(SEARCH(""CDM CASH DEPOSIT"",$C61)),
      ISNUMBER(SEARCH(""CASH DEPOSIT"",$C61)),"&amp;"
      COUNTIFS('SUMMARY DATA'!$D:$D,$C61,'SUMMARY DATA'!$B:$B,""GRP"")&lt;&gt;1
    ),
    """",
    IFERROR(TEXTJOIN(CHAR(10),TRUE,FILTER('SUMMARY DATA'!E:E,'SUMMARY DATA'!$D:$D=$C61,'SUMMARY DATA'!$B:$B=""GRP"")),"""")
  )
)"),"")</f>
        <v/>
      </c>
      <c r="F61" s="17" t="str">
        <f>IFERROR(__xludf.DUMMYFUNCTION("IFERROR(
  TEXTJOIN(CHAR(10),TRUE,FILTER('SUMMARY DATA'!F:F,'SUMMARY DATA'!$A:$A=$A61,'SUMMARY DATA'!$C:$C=$B61,'SUMMARY DATA'!$B:$B=""GRP"")),
  IF(
    OR(
      ISNUMBER(SEARCH(""CDM CASH DEPOSIT"",$C61)),
      ISNUMBER(SEARCH(""CASH DEPOSIT"",$C61)),"&amp;"
      COUNTIFS('SUMMARY DATA'!$D:$D,$C61,'SUMMARY DATA'!$B:$B,""GRP"")&lt;&gt;1
    ),
    """",
    IFERROR(TEXTJOIN(CHAR(10),TRUE,FILTER('SUMMARY DATA'!F:F,'SUMMARY DATA'!$D:$D=$C61,'SUMMARY DATA'!$B:$B=""GRP"")),"""")
  )
)"),"")</f>
        <v/>
      </c>
      <c r="G61" s="17" t="str">
        <f>IFERROR(__xludf.DUMMYFUNCTION("IFERROR(
  TEXTJOIN(CHAR(10),TRUE,FILTER('SUMMARY DATA'!G:G,'SUMMARY DATA'!$A:$A=$A61,'SUMMARY DATA'!$C:$C=$B61,'SUMMARY DATA'!$B:$B=""GRP"")),
  IF(
    OR(
      ISNUMBER(SEARCH(""CDM CASH DEPOSIT"",$C61)),
      ISNUMBER(SEARCH(""CASH DEPOSIT"",$C61)),"&amp;"
      COUNTIFS('SUMMARY DATA'!$D:$D,$C61,'SUMMARY DATA'!$B:$B,""GRP"")&lt;&gt;1
    ),
    """",
    IFERROR(TEXTJOIN(CHAR(10),TRUE,FILTER('SUMMARY DATA'!G:G,'SUMMARY DATA'!$D:$D=$C61,'SUMMARY DATA'!$B:$B=""GRP"")),"""")
  )
)"),"")</f>
        <v/>
      </c>
      <c r="H61" s="18" t="str">
        <f>IFERROR(__xludf.DUMMYFUNCTION("IFERROR(
  TEXTJOIN(CHAR(10),TRUE,FILTER('SUMMARY DATA'!H:H,'SUMMARY DATA'!$A:$A=$A61,'SUMMARY DATA'!$C:$C=$B61,'SUMMARY DATA'!$B:$B=""GRP"")),
  IF(
    OR(
      ISNUMBER(SEARCH(""CDM CASH DEPOSIT"",$C61)),
      ISNUMBER(SEARCH(""CASH DEPOSIT"",$C61)),"&amp;"
      COUNTIFS('SUMMARY DATA'!$D:$D,$C61,'SUMMARY DATA'!$B:$B,""GRP"")&lt;&gt;1
    ),
    """",
    IFERROR(TEXTJOIN(CHAR(10),TRUE,FILTER('SUMMARY DATA'!H:H,'SUMMARY DATA'!$D:$D=$C61,'SUMMARY DATA'!$B:$B=""GRP"")),"""")
  )
)"),"")</f>
        <v/>
      </c>
      <c r="I61" s="18" t="str">
        <f>IFERROR(__xludf.DUMMYFUNCTION("IF(H61="""","""",
SUM(ARRAYFORMULA(VALUE(SPLIT(H61,CHAR(10)))))
)"),"")</f>
        <v/>
      </c>
      <c r="J61" s="17" t="str">
        <f>IFERROR(__xludf.DUMMYFUNCTION("IFERROR(
  TEXTJOIN(CHAR(10),TRUE,FILTER('SUMMARY DATA'!I:I,'SUMMARY DATA'!$A:$A=$A61,'SUMMARY DATA'!$C:$C=$B61,'SUMMARY DATA'!$B:$B=""GRP"")),
  IF(
    OR(
      ISNUMBER(SEARCH(""CDM CASH DEPOSIT"",$C61)),
      ISNUMBER(SEARCH(""CASH DEPOSIT"",$C61)),"&amp;"
      COUNTIFS('SUMMARY DATA'!$D:$D,$C61,'SUMMARY DATA'!$B:$B,""GRP"")&lt;&gt;1
    ),
    """",
    IFERROR(TEXTJOIN(CHAR(10),TRUE,FILTER('SUMMARY DATA'!I:I,'SUMMARY DATA'!$D:$D=$C61,'SUMMARY DATA'!$B:$B=""GRP"")),"""")
  )
)"),"")</f>
        <v/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 spans="1:27">
      <c r="A62" s="2"/>
      <c r="B62" s="15">
        <v>45771</v>
      </c>
      <c r="C62" s="2" t="s">
        <v>202</v>
      </c>
      <c r="D62" s="6">
        <v>77</v>
      </c>
      <c r="E62" s="16" t="str">
        <f>IFERROR(__xludf.DUMMYFUNCTION("IFERROR(
  TEXTJOIN(CHAR(10),TRUE,FILTER('SUMMARY DATA'!E:E,'SUMMARY DATA'!$A:$A=$A62,'SUMMARY DATA'!$C:$C=$B62,'SUMMARY DATA'!$B:$B=""GRP"")),
  IF(
    OR(
      ISNUMBER(SEARCH(""CDM CASH DEPOSIT"",$C62)),
      ISNUMBER(SEARCH(""CASH DEPOSIT"",$C62)),"&amp;"
      COUNTIFS('SUMMARY DATA'!$D:$D,$C62,'SUMMARY DATA'!$B:$B,""GRP"")&lt;&gt;1
    ),
    """",
    IFERROR(TEXTJOIN(CHAR(10),TRUE,FILTER('SUMMARY DATA'!E:E,'SUMMARY DATA'!$D:$D=$C62,'SUMMARY DATA'!$B:$B=""GRP"")),"""")
  )
)"),"")</f>
        <v/>
      </c>
      <c r="F62" s="17" t="str">
        <f>IFERROR(__xludf.DUMMYFUNCTION("IFERROR(
  TEXTJOIN(CHAR(10),TRUE,FILTER('SUMMARY DATA'!F:F,'SUMMARY DATA'!$A:$A=$A62,'SUMMARY DATA'!$C:$C=$B62,'SUMMARY DATA'!$B:$B=""GRP"")),
  IF(
    OR(
      ISNUMBER(SEARCH(""CDM CASH DEPOSIT"",$C62)),
      ISNUMBER(SEARCH(""CASH DEPOSIT"",$C62)),"&amp;"
      COUNTIFS('SUMMARY DATA'!$D:$D,$C62,'SUMMARY DATA'!$B:$B,""GRP"")&lt;&gt;1
    ),
    """",
    IFERROR(TEXTJOIN(CHAR(10),TRUE,FILTER('SUMMARY DATA'!F:F,'SUMMARY DATA'!$D:$D=$C62,'SUMMARY DATA'!$B:$B=""GRP"")),"""")
  )
)"),"")</f>
        <v/>
      </c>
      <c r="G62" s="17" t="str">
        <f>IFERROR(__xludf.DUMMYFUNCTION("IFERROR(
  TEXTJOIN(CHAR(10),TRUE,FILTER('SUMMARY DATA'!G:G,'SUMMARY DATA'!$A:$A=$A62,'SUMMARY DATA'!$C:$C=$B62,'SUMMARY DATA'!$B:$B=""GRP"")),
  IF(
    OR(
      ISNUMBER(SEARCH(""CDM CASH DEPOSIT"",$C62)),
      ISNUMBER(SEARCH(""CASH DEPOSIT"",$C62)),"&amp;"
      COUNTIFS('SUMMARY DATA'!$D:$D,$C62,'SUMMARY DATA'!$B:$B,""GRP"")&lt;&gt;1
    ),
    """",
    IFERROR(TEXTJOIN(CHAR(10),TRUE,FILTER('SUMMARY DATA'!G:G,'SUMMARY DATA'!$D:$D=$C62,'SUMMARY DATA'!$B:$B=""GRP"")),"""")
  )
)"),"")</f>
        <v/>
      </c>
      <c r="H62" s="18" t="str">
        <f>IFERROR(__xludf.DUMMYFUNCTION("IFERROR(
  TEXTJOIN(CHAR(10),TRUE,FILTER('SUMMARY DATA'!H:H,'SUMMARY DATA'!$A:$A=$A62,'SUMMARY DATA'!$C:$C=$B62,'SUMMARY DATA'!$B:$B=""GRP"")),
  IF(
    OR(
      ISNUMBER(SEARCH(""CDM CASH DEPOSIT"",$C62)),
      ISNUMBER(SEARCH(""CASH DEPOSIT"",$C62)),"&amp;"
      COUNTIFS('SUMMARY DATA'!$D:$D,$C62,'SUMMARY DATA'!$B:$B,""GRP"")&lt;&gt;1
    ),
    """",
    IFERROR(TEXTJOIN(CHAR(10),TRUE,FILTER('SUMMARY DATA'!H:H,'SUMMARY DATA'!$D:$D=$C62,'SUMMARY DATA'!$B:$B=""GRP"")),"""")
  )
)"),"")</f>
        <v/>
      </c>
      <c r="I62" s="18" t="str">
        <f>IFERROR(__xludf.DUMMYFUNCTION("IF(H62="""","""",
SUM(ARRAYFORMULA(VALUE(SPLIT(H62,CHAR(10)))))
)"),"")</f>
        <v/>
      </c>
      <c r="J62" s="17" t="str">
        <f>IFERROR(__xludf.DUMMYFUNCTION("IFERROR(
  TEXTJOIN(CHAR(10),TRUE,FILTER('SUMMARY DATA'!I:I,'SUMMARY DATA'!$A:$A=$A62,'SUMMARY DATA'!$C:$C=$B62,'SUMMARY DATA'!$B:$B=""GRP"")),
  IF(
    OR(
      ISNUMBER(SEARCH(""CDM CASH DEPOSIT"",$C62)),
      ISNUMBER(SEARCH(""CASH DEPOSIT"",$C62)),"&amp;"
      COUNTIFS('SUMMARY DATA'!$D:$D,$C62,'SUMMARY DATA'!$B:$B,""GRP"")&lt;&gt;1
    ),
    """",
    IFERROR(TEXTJOIN(CHAR(10),TRUE,FILTER('SUMMARY DATA'!I:I,'SUMMARY DATA'!$D:$D=$C62,'SUMMARY DATA'!$B:$B=""GRP"")),"""")
  )
)"),"")</f>
        <v/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 spans="1:27">
      <c r="A63" s="2" t="s">
        <v>24</v>
      </c>
      <c r="B63" s="15">
        <v>45771</v>
      </c>
      <c r="C63" s="2" t="s">
        <v>203</v>
      </c>
      <c r="D63" s="6">
        <v>69</v>
      </c>
      <c r="E63" s="16" t="str">
        <f>IFERROR(__xludf.DUMMYFUNCTION("IFERROR(
  TEXTJOIN(CHAR(10),TRUE,FILTER('SUMMARY DATA'!E:E,'SUMMARY DATA'!$A:$A=$A63,'SUMMARY DATA'!$C:$C=$B63,'SUMMARY DATA'!$B:$B=""GRP"")),
  IF(
    OR(
      ISNUMBER(SEARCH(""CDM CASH DEPOSIT"",$C63)),
      ISNUMBER(SEARCH(""CASH DEPOSIT"",$C63)),"&amp;"
      COUNTIFS('SUMMARY DATA'!$D:$D,$C63,'SUMMARY DATA'!$B:$B,""GRP"")&lt;&gt;1
    ),
    """",
    IFERROR(TEXTJOIN(CHAR(10),TRUE,FILTER('SUMMARY DATA'!E:E,'SUMMARY DATA'!$D:$D=$C63,'SUMMARY DATA'!$B:$B=""GRP"")),"""")
  )
)"),"")</f>
        <v/>
      </c>
      <c r="F63" s="17" t="str">
        <f>IFERROR(__xludf.DUMMYFUNCTION("IFERROR(
  TEXTJOIN(CHAR(10),TRUE,FILTER('SUMMARY DATA'!F:F,'SUMMARY DATA'!$A:$A=$A63,'SUMMARY DATA'!$C:$C=$B63,'SUMMARY DATA'!$B:$B=""GRP"")),
  IF(
    OR(
      ISNUMBER(SEARCH(""CDM CASH DEPOSIT"",$C63)),
      ISNUMBER(SEARCH(""CASH DEPOSIT"",$C63)),"&amp;"
      COUNTIFS('SUMMARY DATA'!$D:$D,$C63,'SUMMARY DATA'!$B:$B,""GRP"")&lt;&gt;1
    ),
    """",
    IFERROR(TEXTJOIN(CHAR(10),TRUE,FILTER('SUMMARY DATA'!F:F,'SUMMARY DATA'!$D:$D=$C63,'SUMMARY DATA'!$B:$B=""GRP"")),"""")
  )
)"),"")</f>
        <v/>
      </c>
      <c r="G63" s="17" t="str">
        <f>IFERROR(__xludf.DUMMYFUNCTION("IFERROR(
  TEXTJOIN(CHAR(10),TRUE,FILTER('SUMMARY DATA'!G:G,'SUMMARY DATA'!$A:$A=$A63,'SUMMARY DATA'!$C:$C=$B63,'SUMMARY DATA'!$B:$B=""GRP"")),
  IF(
    OR(
      ISNUMBER(SEARCH(""CDM CASH DEPOSIT"",$C63)),
      ISNUMBER(SEARCH(""CASH DEPOSIT"",$C63)),"&amp;"
      COUNTIFS('SUMMARY DATA'!$D:$D,$C63,'SUMMARY DATA'!$B:$B,""GRP"")&lt;&gt;1
    ),
    """",
    IFERROR(TEXTJOIN(CHAR(10),TRUE,FILTER('SUMMARY DATA'!G:G,'SUMMARY DATA'!$D:$D=$C63,'SUMMARY DATA'!$B:$B=""GRP"")),"""")
  )
)"),"")</f>
        <v/>
      </c>
      <c r="H63" s="18" t="str">
        <f>IFERROR(__xludf.DUMMYFUNCTION("IFERROR(
  TEXTJOIN(CHAR(10),TRUE,FILTER('SUMMARY DATA'!H:H,'SUMMARY DATA'!$A:$A=$A63,'SUMMARY DATA'!$C:$C=$B63,'SUMMARY DATA'!$B:$B=""GRP"")),
  IF(
    OR(
      ISNUMBER(SEARCH(""CDM CASH DEPOSIT"",$C63)),
      ISNUMBER(SEARCH(""CASH DEPOSIT"",$C63)),"&amp;"
      COUNTIFS('SUMMARY DATA'!$D:$D,$C63,'SUMMARY DATA'!$B:$B,""GRP"")&lt;&gt;1
    ),
    """",
    IFERROR(TEXTJOIN(CHAR(10),TRUE,FILTER('SUMMARY DATA'!H:H,'SUMMARY DATA'!$D:$D=$C63,'SUMMARY DATA'!$B:$B=""GRP"")),"""")
  )
)"),"")</f>
        <v/>
      </c>
      <c r="I63" s="18" t="str">
        <f>IFERROR(__xludf.DUMMYFUNCTION("IF(H63="""","""",
SUM(ARRAYFORMULA(VALUE(SPLIT(H63,CHAR(10)))))
)"),"")</f>
        <v/>
      </c>
      <c r="J63" s="17" t="str">
        <f>IFERROR(__xludf.DUMMYFUNCTION("IFERROR(
  TEXTJOIN(CHAR(10),TRUE,FILTER('SUMMARY DATA'!I:I,'SUMMARY DATA'!$A:$A=$A63,'SUMMARY DATA'!$C:$C=$B63,'SUMMARY DATA'!$B:$B=""GRP"")),
  IF(
    OR(
      ISNUMBER(SEARCH(""CDM CASH DEPOSIT"",$C63)),
      ISNUMBER(SEARCH(""CASH DEPOSIT"",$C63)),"&amp;"
      COUNTIFS('SUMMARY DATA'!$D:$D,$C63,'SUMMARY DATA'!$B:$B,""GRP"")&lt;&gt;1
    ),
    """",
    IFERROR(TEXTJOIN(CHAR(10),TRUE,FILTER('SUMMARY DATA'!I:I,'SUMMARY DATA'!$D:$D=$C63,'SUMMARY DATA'!$B:$B=""GRP"")),"""")
  )
)"),"")</f>
        <v/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 spans="1:27">
      <c r="A64" s="2" t="s">
        <v>24</v>
      </c>
      <c r="B64" s="15">
        <v>45771</v>
      </c>
      <c r="C64" s="2" t="s">
        <v>204</v>
      </c>
      <c r="D64" s="6">
        <v>35</v>
      </c>
      <c r="E64" s="16" t="str">
        <f>IFERROR(__xludf.DUMMYFUNCTION("IFERROR(
  TEXTJOIN(CHAR(10),TRUE,FILTER('SUMMARY DATA'!E:E,'SUMMARY DATA'!$A:$A=$A64,'SUMMARY DATA'!$C:$C=$B64,'SUMMARY DATA'!$B:$B=""GRP"")),
  IF(
    OR(
      ISNUMBER(SEARCH(""CDM CASH DEPOSIT"",$C64)),
      ISNUMBER(SEARCH(""CASH DEPOSIT"",$C64)),"&amp;"
      COUNTIFS('SUMMARY DATA'!$D:$D,$C64,'SUMMARY DATA'!$B:$B,""GRP"")&lt;&gt;1
    ),
    """",
    IFERROR(TEXTJOIN(CHAR(10),TRUE,FILTER('SUMMARY DATA'!E:E,'SUMMARY DATA'!$D:$D=$C64,'SUMMARY DATA'!$B:$B=""GRP"")),"""")
  )
)"),"")</f>
        <v/>
      </c>
      <c r="F64" s="17" t="str">
        <f>IFERROR(__xludf.DUMMYFUNCTION("IFERROR(
  TEXTJOIN(CHAR(10),TRUE,FILTER('SUMMARY DATA'!F:F,'SUMMARY DATA'!$A:$A=$A64,'SUMMARY DATA'!$C:$C=$B64,'SUMMARY DATA'!$B:$B=""GRP"")),
  IF(
    OR(
      ISNUMBER(SEARCH(""CDM CASH DEPOSIT"",$C64)),
      ISNUMBER(SEARCH(""CASH DEPOSIT"",$C64)),"&amp;"
      COUNTIFS('SUMMARY DATA'!$D:$D,$C64,'SUMMARY DATA'!$B:$B,""GRP"")&lt;&gt;1
    ),
    """",
    IFERROR(TEXTJOIN(CHAR(10),TRUE,FILTER('SUMMARY DATA'!F:F,'SUMMARY DATA'!$D:$D=$C64,'SUMMARY DATA'!$B:$B=""GRP"")),"""")
  )
)"),"")</f>
        <v/>
      </c>
      <c r="G64" s="17" t="str">
        <f>IFERROR(__xludf.DUMMYFUNCTION("IFERROR(
  TEXTJOIN(CHAR(10),TRUE,FILTER('SUMMARY DATA'!G:G,'SUMMARY DATA'!$A:$A=$A64,'SUMMARY DATA'!$C:$C=$B64,'SUMMARY DATA'!$B:$B=""GRP"")),
  IF(
    OR(
      ISNUMBER(SEARCH(""CDM CASH DEPOSIT"",$C64)),
      ISNUMBER(SEARCH(""CASH DEPOSIT"",$C64)),"&amp;"
      COUNTIFS('SUMMARY DATA'!$D:$D,$C64,'SUMMARY DATA'!$B:$B,""GRP"")&lt;&gt;1
    ),
    """",
    IFERROR(TEXTJOIN(CHAR(10),TRUE,FILTER('SUMMARY DATA'!G:G,'SUMMARY DATA'!$D:$D=$C64,'SUMMARY DATA'!$B:$B=""GRP"")),"""")
  )
)"),"")</f>
        <v/>
      </c>
      <c r="H64" s="18" t="str">
        <f>IFERROR(__xludf.DUMMYFUNCTION("IFERROR(
  TEXTJOIN(CHAR(10),TRUE,FILTER('SUMMARY DATA'!H:H,'SUMMARY DATA'!$A:$A=$A64,'SUMMARY DATA'!$C:$C=$B64,'SUMMARY DATA'!$B:$B=""GRP"")),
  IF(
    OR(
      ISNUMBER(SEARCH(""CDM CASH DEPOSIT"",$C64)),
      ISNUMBER(SEARCH(""CASH DEPOSIT"",$C64)),"&amp;"
      COUNTIFS('SUMMARY DATA'!$D:$D,$C64,'SUMMARY DATA'!$B:$B,""GRP"")&lt;&gt;1
    ),
    """",
    IFERROR(TEXTJOIN(CHAR(10),TRUE,FILTER('SUMMARY DATA'!H:H,'SUMMARY DATA'!$D:$D=$C64,'SUMMARY DATA'!$B:$B=""GRP"")),"""")
  )
)"),"")</f>
        <v/>
      </c>
      <c r="I64" s="18" t="str">
        <f>IFERROR(__xludf.DUMMYFUNCTION("IF(H64="""","""",
SUM(ARRAYFORMULA(VALUE(SPLIT(H64,CHAR(10)))))
)"),"")</f>
        <v/>
      </c>
      <c r="J64" s="17" t="str">
        <f>IFERROR(__xludf.DUMMYFUNCTION("IFERROR(
  TEXTJOIN(CHAR(10),TRUE,FILTER('SUMMARY DATA'!I:I,'SUMMARY DATA'!$A:$A=$A64,'SUMMARY DATA'!$C:$C=$B64,'SUMMARY DATA'!$B:$B=""GRP"")),
  IF(
    OR(
      ISNUMBER(SEARCH(""CDM CASH DEPOSIT"",$C64)),
      ISNUMBER(SEARCH(""CASH DEPOSIT"",$C64)),"&amp;"
      COUNTIFS('SUMMARY DATA'!$D:$D,$C64,'SUMMARY DATA'!$B:$B,""GRP"")&lt;&gt;1
    ),
    """",
    IFERROR(TEXTJOIN(CHAR(10),TRUE,FILTER('SUMMARY DATA'!I:I,'SUMMARY DATA'!$D:$D=$C64,'SUMMARY DATA'!$B:$B=""GRP"")),"""")
  )
)"),"")</f>
        <v/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 spans="1:27">
      <c r="A65" s="2"/>
      <c r="B65" s="15">
        <v>45771</v>
      </c>
      <c r="C65" s="2" t="s">
        <v>205</v>
      </c>
      <c r="D65" s="6">
        <v>10</v>
      </c>
      <c r="E65" s="16" t="str">
        <f>IFERROR(__xludf.DUMMYFUNCTION("IFERROR(
  TEXTJOIN(CHAR(10),TRUE,FILTER('SUMMARY DATA'!E:E,'SUMMARY DATA'!$A:$A=$A65,'SUMMARY DATA'!$C:$C=$B65,'SUMMARY DATA'!$B:$B=""GRP"")),
  IF(
    OR(
      ISNUMBER(SEARCH(""CDM CASH DEPOSIT"",$C65)),
      ISNUMBER(SEARCH(""CASH DEPOSIT"",$C65)),"&amp;"
      COUNTIFS('SUMMARY DATA'!$D:$D,$C65,'SUMMARY DATA'!$B:$B,""GRP"")&lt;&gt;1
    ),
    """",
    IFERROR(TEXTJOIN(CHAR(10),TRUE,FILTER('SUMMARY DATA'!E:E,'SUMMARY DATA'!$D:$D=$C65,'SUMMARY DATA'!$B:$B=""GRP"")),"""")
  )
)"),"")</f>
        <v/>
      </c>
      <c r="F65" s="17" t="str">
        <f>IFERROR(__xludf.DUMMYFUNCTION("IFERROR(
  TEXTJOIN(CHAR(10),TRUE,FILTER('SUMMARY DATA'!F:F,'SUMMARY DATA'!$A:$A=$A65,'SUMMARY DATA'!$C:$C=$B65,'SUMMARY DATA'!$B:$B=""GRP"")),
  IF(
    OR(
      ISNUMBER(SEARCH(""CDM CASH DEPOSIT"",$C65)),
      ISNUMBER(SEARCH(""CASH DEPOSIT"",$C65)),"&amp;"
      COUNTIFS('SUMMARY DATA'!$D:$D,$C65,'SUMMARY DATA'!$B:$B,""GRP"")&lt;&gt;1
    ),
    """",
    IFERROR(TEXTJOIN(CHAR(10),TRUE,FILTER('SUMMARY DATA'!F:F,'SUMMARY DATA'!$D:$D=$C65,'SUMMARY DATA'!$B:$B=""GRP"")),"""")
  )
)"),"")</f>
        <v/>
      </c>
      <c r="G65" s="17" t="str">
        <f>IFERROR(__xludf.DUMMYFUNCTION("IFERROR(
  TEXTJOIN(CHAR(10),TRUE,FILTER('SUMMARY DATA'!G:G,'SUMMARY DATA'!$A:$A=$A65,'SUMMARY DATA'!$C:$C=$B65,'SUMMARY DATA'!$B:$B=""GRP"")),
  IF(
    OR(
      ISNUMBER(SEARCH(""CDM CASH DEPOSIT"",$C65)),
      ISNUMBER(SEARCH(""CASH DEPOSIT"",$C65)),"&amp;"
      COUNTIFS('SUMMARY DATA'!$D:$D,$C65,'SUMMARY DATA'!$B:$B,""GRP"")&lt;&gt;1
    ),
    """",
    IFERROR(TEXTJOIN(CHAR(10),TRUE,FILTER('SUMMARY DATA'!G:G,'SUMMARY DATA'!$D:$D=$C65,'SUMMARY DATA'!$B:$B=""GRP"")),"""")
  )
)"),"")</f>
        <v/>
      </c>
      <c r="H65" s="18" t="str">
        <f>IFERROR(__xludf.DUMMYFUNCTION("IFERROR(
  TEXTJOIN(CHAR(10),TRUE,FILTER('SUMMARY DATA'!H:H,'SUMMARY DATA'!$A:$A=$A65,'SUMMARY DATA'!$C:$C=$B65,'SUMMARY DATA'!$B:$B=""GRP"")),
  IF(
    OR(
      ISNUMBER(SEARCH(""CDM CASH DEPOSIT"",$C65)),
      ISNUMBER(SEARCH(""CASH DEPOSIT"",$C65)),"&amp;"
      COUNTIFS('SUMMARY DATA'!$D:$D,$C65,'SUMMARY DATA'!$B:$B,""GRP"")&lt;&gt;1
    ),
    """",
    IFERROR(TEXTJOIN(CHAR(10),TRUE,FILTER('SUMMARY DATA'!H:H,'SUMMARY DATA'!$D:$D=$C65,'SUMMARY DATA'!$B:$B=""GRP"")),"""")
  )
)"),"")</f>
        <v/>
      </c>
      <c r="I65" s="18" t="str">
        <f>IFERROR(__xludf.DUMMYFUNCTION("IF(H65="""","""",
SUM(ARRAYFORMULA(VALUE(SPLIT(H65,CHAR(10)))))
)"),"")</f>
        <v/>
      </c>
      <c r="J65" s="17" t="str">
        <f>IFERROR(__xludf.DUMMYFUNCTION("IFERROR(
  TEXTJOIN(CHAR(10),TRUE,FILTER('SUMMARY DATA'!I:I,'SUMMARY DATA'!$A:$A=$A65,'SUMMARY DATA'!$C:$C=$B65,'SUMMARY DATA'!$B:$B=""GRP"")),
  IF(
    OR(
      ISNUMBER(SEARCH(""CDM CASH DEPOSIT"",$C65)),
      ISNUMBER(SEARCH(""CASH DEPOSIT"",$C65)),"&amp;"
      COUNTIFS('SUMMARY DATA'!$D:$D,$C65,'SUMMARY DATA'!$B:$B,""GRP"")&lt;&gt;1
    ),
    """",
    IFERROR(TEXTJOIN(CHAR(10),TRUE,FILTER('SUMMARY DATA'!I:I,'SUMMARY DATA'!$D:$D=$C65,'SUMMARY DATA'!$B:$B=""GRP"")),"""")
  )
)"),"")</f>
        <v/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 spans="1:27">
      <c r="A66" s="2"/>
      <c r="B66" s="15">
        <v>45772</v>
      </c>
      <c r="C66" s="2" t="s">
        <v>206</v>
      </c>
      <c r="D66" s="6">
        <v>398.69</v>
      </c>
      <c r="E66" s="16" t="str">
        <f>IFERROR(__xludf.DUMMYFUNCTION("IFERROR(
  TEXTJOIN(CHAR(10),TRUE,FILTER('SUMMARY DATA'!E:E,'SUMMARY DATA'!$A:$A=$A66,'SUMMARY DATA'!$C:$C=$B66,'SUMMARY DATA'!$B:$B=""GRP"")),
  IF(
    OR(
      ISNUMBER(SEARCH(""CDM CASH DEPOSIT"",$C66)),
      ISNUMBER(SEARCH(""CASH DEPOSIT"",$C66)),"&amp;"
      COUNTIFS('SUMMARY DATA'!$D:$D,$C66,'SUMMARY DATA'!$B:$B,""GRP"")&lt;&gt;1
    ),
    """",
    IFERROR(TEXTJOIN(CHAR(10),TRUE,FILTER('SUMMARY DATA'!E:E,'SUMMARY DATA'!$D:$D=$C66,'SUMMARY DATA'!$B:$B=""GRP"")),"""")
  )
)"),"")</f>
        <v/>
      </c>
      <c r="F66" s="17" t="str">
        <f>IFERROR(__xludf.DUMMYFUNCTION("IFERROR(
  TEXTJOIN(CHAR(10),TRUE,FILTER('SUMMARY DATA'!F:F,'SUMMARY DATA'!$A:$A=$A66,'SUMMARY DATA'!$C:$C=$B66,'SUMMARY DATA'!$B:$B=""GRP"")),
  IF(
    OR(
      ISNUMBER(SEARCH(""CDM CASH DEPOSIT"",$C66)),
      ISNUMBER(SEARCH(""CASH DEPOSIT"",$C66)),"&amp;"
      COUNTIFS('SUMMARY DATA'!$D:$D,$C66,'SUMMARY DATA'!$B:$B,""GRP"")&lt;&gt;1
    ),
    """",
    IFERROR(TEXTJOIN(CHAR(10),TRUE,FILTER('SUMMARY DATA'!F:F,'SUMMARY DATA'!$D:$D=$C66,'SUMMARY DATA'!$B:$B=""GRP"")),"""")
  )
)"),"")</f>
        <v/>
      </c>
      <c r="G66" s="17" t="str">
        <f>IFERROR(__xludf.DUMMYFUNCTION("IFERROR(
  TEXTJOIN(CHAR(10),TRUE,FILTER('SUMMARY DATA'!G:G,'SUMMARY DATA'!$A:$A=$A66,'SUMMARY DATA'!$C:$C=$B66,'SUMMARY DATA'!$B:$B=""GRP"")),
  IF(
    OR(
      ISNUMBER(SEARCH(""CDM CASH DEPOSIT"",$C66)),
      ISNUMBER(SEARCH(""CASH DEPOSIT"",$C66)),"&amp;"
      COUNTIFS('SUMMARY DATA'!$D:$D,$C66,'SUMMARY DATA'!$B:$B,""GRP"")&lt;&gt;1
    ),
    """",
    IFERROR(TEXTJOIN(CHAR(10),TRUE,FILTER('SUMMARY DATA'!G:G,'SUMMARY DATA'!$D:$D=$C66,'SUMMARY DATA'!$B:$B=""GRP"")),"""")
  )
)"),"")</f>
        <v/>
      </c>
      <c r="H66" s="18" t="str">
        <f>IFERROR(__xludf.DUMMYFUNCTION("IFERROR(
  TEXTJOIN(CHAR(10),TRUE,FILTER('SUMMARY DATA'!H:H,'SUMMARY DATA'!$A:$A=$A66,'SUMMARY DATA'!$C:$C=$B66,'SUMMARY DATA'!$B:$B=""GRP"")),
  IF(
    OR(
      ISNUMBER(SEARCH(""CDM CASH DEPOSIT"",$C66)),
      ISNUMBER(SEARCH(""CASH DEPOSIT"",$C66)),"&amp;"
      COUNTIFS('SUMMARY DATA'!$D:$D,$C66,'SUMMARY DATA'!$B:$B,""GRP"")&lt;&gt;1
    ),
    """",
    IFERROR(TEXTJOIN(CHAR(10),TRUE,FILTER('SUMMARY DATA'!H:H,'SUMMARY DATA'!$D:$D=$C66,'SUMMARY DATA'!$B:$B=""GRP"")),"""")
  )
)"),"")</f>
        <v/>
      </c>
      <c r="I66" s="18" t="str">
        <f>IFERROR(__xludf.DUMMYFUNCTION("IF(H66="""","""",
SUM(ARRAYFORMULA(VALUE(SPLIT(H66,CHAR(10)))))
)"),"")</f>
        <v/>
      </c>
      <c r="J66" s="17" t="str">
        <f>IFERROR(__xludf.DUMMYFUNCTION("IFERROR(
  TEXTJOIN(CHAR(10),TRUE,FILTER('SUMMARY DATA'!I:I,'SUMMARY DATA'!$A:$A=$A66,'SUMMARY DATA'!$C:$C=$B66,'SUMMARY DATA'!$B:$B=""GRP"")),
  IF(
    OR(
      ISNUMBER(SEARCH(""CDM CASH DEPOSIT"",$C66)),
      ISNUMBER(SEARCH(""CASH DEPOSIT"",$C66)),"&amp;"
      COUNTIFS('SUMMARY DATA'!$D:$D,$C66,'SUMMARY DATA'!$B:$B,""GRP"")&lt;&gt;1
    ),
    """",
    IFERROR(TEXTJOIN(CHAR(10),TRUE,FILTER('SUMMARY DATA'!I:I,'SUMMARY DATA'!$D:$D=$C66,'SUMMARY DATA'!$B:$B=""GRP"")),"""")
  )
)"),"")</f>
        <v/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 spans="1:27">
      <c r="A67" s="2"/>
      <c r="B67" s="15">
        <v>45772</v>
      </c>
      <c r="C67" s="2" t="s">
        <v>207</v>
      </c>
      <c r="D67" s="6">
        <v>163.9</v>
      </c>
      <c r="E67" s="16" t="str">
        <f>IFERROR(__xludf.DUMMYFUNCTION("IFERROR(
  TEXTJOIN(CHAR(10),TRUE,FILTER('SUMMARY DATA'!E:E,'SUMMARY DATA'!$A:$A=$A67,'SUMMARY DATA'!$C:$C=$B67,'SUMMARY DATA'!$B:$B=""GRP"")),
  IF(
    OR(
      ISNUMBER(SEARCH(""CDM CASH DEPOSIT"",$C67)),
      ISNUMBER(SEARCH(""CASH DEPOSIT"",$C67)),"&amp;"
      COUNTIFS('SUMMARY DATA'!$D:$D,$C67,'SUMMARY DATA'!$B:$B,""GRP"")&lt;&gt;1
    ),
    """",
    IFERROR(TEXTJOIN(CHAR(10),TRUE,FILTER('SUMMARY DATA'!E:E,'SUMMARY DATA'!$D:$D=$C67,'SUMMARY DATA'!$B:$B=""GRP"")),"""")
  )
)"),"")</f>
        <v/>
      </c>
      <c r="F67" s="17" t="str">
        <f>IFERROR(__xludf.DUMMYFUNCTION("IFERROR(
  TEXTJOIN(CHAR(10),TRUE,FILTER('SUMMARY DATA'!F:F,'SUMMARY DATA'!$A:$A=$A67,'SUMMARY DATA'!$C:$C=$B67,'SUMMARY DATA'!$B:$B=""GRP"")),
  IF(
    OR(
      ISNUMBER(SEARCH(""CDM CASH DEPOSIT"",$C67)),
      ISNUMBER(SEARCH(""CASH DEPOSIT"",$C67)),"&amp;"
      COUNTIFS('SUMMARY DATA'!$D:$D,$C67,'SUMMARY DATA'!$B:$B,""GRP"")&lt;&gt;1
    ),
    """",
    IFERROR(TEXTJOIN(CHAR(10),TRUE,FILTER('SUMMARY DATA'!F:F,'SUMMARY DATA'!$D:$D=$C67,'SUMMARY DATA'!$B:$B=""GRP"")),"""")
  )
)"),"")</f>
        <v/>
      </c>
      <c r="G67" s="17" t="str">
        <f>IFERROR(__xludf.DUMMYFUNCTION("IFERROR(
  TEXTJOIN(CHAR(10),TRUE,FILTER('SUMMARY DATA'!G:G,'SUMMARY DATA'!$A:$A=$A67,'SUMMARY DATA'!$C:$C=$B67,'SUMMARY DATA'!$B:$B=""GRP"")),
  IF(
    OR(
      ISNUMBER(SEARCH(""CDM CASH DEPOSIT"",$C67)),
      ISNUMBER(SEARCH(""CASH DEPOSIT"",$C67)),"&amp;"
      COUNTIFS('SUMMARY DATA'!$D:$D,$C67,'SUMMARY DATA'!$B:$B,""GRP"")&lt;&gt;1
    ),
    """",
    IFERROR(TEXTJOIN(CHAR(10),TRUE,FILTER('SUMMARY DATA'!G:G,'SUMMARY DATA'!$D:$D=$C67,'SUMMARY DATA'!$B:$B=""GRP"")),"""")
  )
)"),"")</f>
        <v/>
      </c>
      <c r="H67" s="18" t="str">
        <f>IFERROR(__xludf.DUMMYFUNCTION("IFERROR(
  TEXTJOIN(CHAR(10),TRUE,FILTER('SUMMARY DATA'!H:H,'SUMMARY DATA'!$A:$A=$A67,'SUMMARY DATA'!$C:$C=$B67,'SUMMARY DATA'!$B:$B=""GRP"")),
  IF(
    OR(
      ISNUMBER(SEARCH(""CDM CASH DEPOSIT"",$C67)),
      ISNUMBER(SEARCH(""CASH DEPOSIT"",$C67)),"&amp;"
      COUNTIFS('SUMMARY DATA'!$D:$D,$C67,'SUMMARY DATA'!$B:$B,""GRP"")&lt;&gt;1
    ),
    """",
    IFERROR(TEXTJOIN(CHAR(10),TRUE,FILTER('SUMMARY DATA'!H:H,'SUMMARY DATA'!$D:$D=$C67,'SUMMARY DATA'!$B:$B=""GRP"")),"""")
  )
)"),"")</f>
        <v/>
      </c>
      <c r="I67" s="18" t="str">
        <f>IFERROR(__xludf.DUMMYFUNCTION("IF(H67="""","""",
SUM(ARRAYFORMULA(VALUE(SPLIT(H67,CHAR(10)))))
)"),"")</f>
        <v/>
      </c>
      <c r="J67" s="17" t="str">
        <f>IFERROR(__xludf.DUMMYFUNCTION("IFERROR(
  TEXTJOIN(CHAR(10),TRUE,FILTER('SUMMARY DATA'!I:I,'SUMMARY DATA'!$A:$A=$A67,'SUMMARY DATA'!$C:$C=$B67,'SUMMARY DATA'!$B:$B=""GRP"")),
  IF(
    OR(
      ISNUMBER(SEARCH(""CDM CASH DEPOSIT"",$C67)),
      ISNUMBER(SEARCH(""CASH DEPOSIT"",$C67)),"&amp;"
      COUNTIFS('SUMMARY DATA'!$D:$D,$C67,'SUMMARY DATA'!$B:$B,""GRP"")&lt;&gt;1
    ),
    """",
    IFERROR(TEXTJOIN(CHAR(10),TRUE,FILTER('SUMMARY DATA'!I:I,'SUMMARY DATA'!$D:$D=$C67,'SUMMARY DATA'!$B:$B=""GRP"")),"""")
  )
)"),"")</f>
        <v/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 spans="1:27">
      <c r="A68" s="2" t="s">
        <v>24</v>
      </c>
      <c r="B68" s="15">
        <v>45772</v>
      </c>
      <c r="C68" s="2" t="s">
        <v>208</v>
      </c>
      <c r="D68" s="6">
        <v>150</v>
      </c>
      <c r="E68" s="16" t="str">
        <f>IFERROR(__xludf.DUMMYFUNCTION("IFERROR(
  TEXTJOIN(CHAR(10),TRUE,FILTER('SUMMARY DATA'!E:E,'SUMMARY DATA'!$A:$A=$A68,'SUMMARY DATA'!$C:$C=$B68,'SUMMARY DATA'!$B:$B=""GRP"")),
  IF(
    OR(
      ISNUMBER(SEARCH(""CDM CASH DEPOSIT"",$C68)),
      ISNUMBER(SEARCH(""CASH DEPOSIT"",$C68)),"&amp;"
      COUNTIFS('SUMMARY DATA'!$D:$D,$C68,'SUMMARY DATA'!$B:$B,""GRP"")&lt;&gt;1
    ),
    """",
    IFERROR(TEXTJOIN(CHAR(10),TRUE,FILTER('SUMMARY DATA'!E:E,'SUMMARY DATA'!$D:$D=$C68,'SUMMARY DATA'!$B:$B=""GRP"")),"""")
  )
)"),"")</f>
        <v/>
      </c>
      <c r="F68" s="17" t="str">
        <f>IFERROR(__xludf.DUMMYFUNCTION("IFERROR(
  TEXTJOIN(CHAR(10),TRUE,FILTER('SUMMARY DATA'!F:F,'SUMMARY DATA'!$A:$A=$A68,'SUMMARY DATA'!$C:$C=$B68,'SUMMARY DATA'!$B:$B=""GRP"")),
  IF(
    OR(
      ISNUMBER(SEARCH(""CDM CASH DEPOSIT"",$C68)),
      ISNUMBER(SEARCH(""CASH DEPOSIT"",$C68)),"&amp;"
      COUNTIFS('SUMMARY DATA'!$D:$D,$C68,'SUMMARY DATA'!$B:$B,""GRP"")&lt;&gt;1
    ),
    """",
    IFERROR(TEXTJOIN(CHAR(10),TRUE,FILTER('SUMMARY DATA'!F:F,'SUMMARY DATA'!$D:$D=$C68,'SUMMARY DATA'!$B:$B=""GRP"")),"""")
  )
)"),"")</f>
        <v/>
      </c>
      <c r="G68" s="17" t="str">
        <f>IFERROR(__xludf.DUMMYFUNCTION("IFERROR(
  TEXTJOIN(CHAR(10),TRUE,FILTER('SUMMARY DATA'!G:G,'SUMMARY DATA'!$A:$A=$A68,'SUMMARY DATA'!$C:$C=$B68,'SUMMARY DATA'!$B:$B=""GRP"")),
  IF(
    OR(
      ISNUMBER(SEARCH(""CDM CASH DEPOSIT"",$C68)),
      ISNUMBER(SEARCH(""CASH DEPOSIT"",$C68)),"&amp;"
      COUNTIFS('SUMMARY DATA'!$D:$D,$C68,'SUMMARY DATA'!$B:$B,""GRP"")&lt;&gt;1
    ),
    """",
    IFERROR(TEXTJOIN(CHAR(10),TRUE,FILTER('SUMMARY DATA'!G:G,'SUMMARY DATA'!$D:$D=$C68,'SUMMARY DATA'!$B:$B=""GRP"")),"""")
  )
)"),"")</f>
        <v/>
      </c>
      <c r="H68" s="18" t="str">
        <f>IFERROR(__xludf.DUMMYFUNCTION("IFERROR(
  TEXTJOIN(CHAR(10),TRUE,FILTER('SUMMARY DATA'!H:H,'SUMMARY DATA'!$A:$A=$A68,'SUMMARY DATA'!$C:$C=$B68,'SUMMARY DATA'!$B:$B=""GRP"")),
  IF(
    OR(
      ISNUMBER(SEARCH(""CDM CASH DEPOSIT"",$C68)),
      ISNUMBER(SEARCH(""CASH DEPOSIT"",$C68)),"&amp;"
      COUNTIFS('SUMMARY DATA'!$D:$D,$C68,'SUMMARY DATA'!$B:$B,""GRP"")&lt;&gt;1
    ),
    """",
    IFERROR(TEXTJOIN(CHAR(10),TRUE,FILTER('SUMMARY DATA'!H:H,'SUMMARY DATA'!$D:$D=$C68,'SUMMARY DATA'!$B:$B=""GRP"")),"""")
  )
)"),"")</f>
        <v/>
      </c>
      <c r="I68" s="18" t="str">
        <f>IFERROR(__xludf.DUMMYFUNCTION("IF(H68="""","""",
SUM(ARRAYFORMULA(VALUE(SPLIT(H68,CHAR(10)))))
)"),"")</f>
        <v/>
      </c>
      <c r="J68" s="17" t="str">
        <f>IFERROR(__xludf.DUMMYFUNCTION("IFERROR(
  TEXTJOIN(CHAR(10),TRUE,FILTER('SUMMARY DATA'!I:I,'SUMMARY DATA'!$A:$A=$A68,'SUMMARY DATA'!$C:$C=$B68,'SUMMARY DATA'!$B:$B=""GRP"")),
  IF(
    OR(
      ISNUMBER(SEARCH(""CDM CASH DEPOSIT"",$C68)),
      ISNUMBER(SEARCH(""CASH DEPOSIT"",$C68)),"&amp;"
      COUNTIFS('SUMMARY DATA'!$D:$D,$C68,'SUMMARY DATA'!$B:$B,""GRP"")&lt;&gt;1
    ),
    """",
    IFERROR(TEXTJOIN(CHAR(10),TRUE,FILTER('SUMMARY DATA'!I:I,'SUMMARY DATA'!$D:$D=$C68,'SUMMARY DATA'!$B:$B=""GRP"")),"""")
  )
)"),"")</f>
        <v/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 spans="1:27">
      <c r="A69" s="2" t="s">
        <v>209</v>
      </c>
      <c r="B69" s="15">
        <v>45772</v>
      </c>
      <c r="C69" s="2" t="s">
        <v>210</v>
      </c>
      <c r="D69" s="6">
        <v>10</v>
      </c>
      <c r="E69" s="16" t="str">
        <f>IFERROR(__xludf.DUMMYFUNCTION("IFERROR(
  TEXTJOIN(CHAR(10),TRUE,FILTER('SUMMARY DATA'!E:E,'SUMMARY DATA'!$A:$A=$A69,'SUMMARY DATA'!$C:$C=$B69,'SUMMARY DATA'!$B:$B=""GRP"")),
  IF(
    OR(
      ISNUMBER(SEARCH(""CDM CASH DEPOSIT"",$C69)),
      ISNUMBER(SEARCH(""CASH DEPOSIT"",$C69)),"&amp;"
      COUNTIFS('SUMMARY DATA'!$D:$D,$C69,'SUMMARY DATA'!$B:$B,""GRP"")&lt;&gt;1
    ),
    """",
    IFERROR(TEXTJOIN(CHAR(10),TRUE,FILTER('SUMMARY DATA'!E:E,'SUMMARY DATA'!$D:$D=$C69,'SUMMARY DATA'!$B:$B=""GRP"")),"""")
  )
)"),"")</f>
        <v/>
      </c>
      <c r="F69" s="17" t="str">
        <f>IFERROR(__xludf.DUMMYFUNCTION("IFERROR(
  TEXTJOIN(CHAR(10),TRUE,FILTER('SUMMARY DATA'!F:F,'SUMMARY DATA'!$A:$A=$A69,'SUMMARY DATA'!$C:$C=$B69,'SUMMARY DATA'!$B:$B=""GRP"")),
  IF(
    OR(
      ISNUMBER(SEARCH(""CDM CASH DEPOSIT"",$C69)),
      ISNUMBER(SEARCH(""CASH DEPOSIT"",$C69)),"&amp;"
      COUNTIFS('SUMMARY DATA'!$D:$D,$C69,'SUMMARY DATA'!$B:$B,""GRP"")&lt;&gt;1
    ),
    """",
    IFERROR(TEXTJOIN(CHAR(10),TRUE,FILTER('SUMMARY DATA'!F:F,'SUMMARY DATA'!$D:$D=$C69,'SUMMARY DATA'!$B:$B=""GRP"")),"""")
  )
)"),"")</f>
        <v/>
      </c>
      <c r="G69" s="17" t="str">
        <f>IFERROR(__xludf.DUMMYFUNCTION("IFERROR(
  TEXTJOIN(CHAR(10),TRUE,FILTER('SUMMARY DATA'!G:G,'SUMMARY DATA'!$A:$A=$A69,'SUMMARY DATA'!$C:$C=$B69,'SUMMARY DATA'!$B:$B=""GRP"")),
  IF(
    OR(
      ISNUMBER(SEARCH(""CDM CASH DEPOSIT"",$C69)),
      ISNUMBER(SEARCH(""CASH DEPOSIT"",$C69)),"&amp;"
      COUNTIFS('SUMMARY DATA'!$D:$D,$C69,'SUMMARY DATA'!$B:$B,""GRP"")&lt;&gt;1
    ),
    """",
    IFERROR(TEXTJOIN(CHAR(10),TRUE,FILTER('SUMMARY DATA'!G:G,'SUMMARY DATA'!$D:$D=$C69,'SUMMARY DATA'!$B:$B=""GRP"")),"""")
  )
)"),"")</f>
        <v/>
      </c>
      <c r="H69" s="18" t="str">
        <f>IFERROR(__xludf.DUMMYFUNCTION("IFERROR(
  TEXTJOIN(CHAR(10),TRUE,FILTER('SUMMARY DATA'!H:H,'SUMMARY DATA'!$A:$A=$A69,'SUMMARY DATA'!$C:$C=$B69,'SUMMARY DATA'!$B:$B=""GRP"")),
  IF(
    OR(
      ISNUMBER(SEARCH(""CDM CASH DEPOSIT"",$C69)),
      ISNUMBER(SEARCH(""CASH DEPOSIT"",$C69)),"&amp;"
      COUNTIFS('SUMMARY DATA'!$D:$D,$C69,'SUMMARY DATA'!$B:$B,""GRP"")&lt;&gt;1
    ),
    """",
    IFERROR(TEXTJOIN(CHAR(10),TRUE,FILTER('SUMMARY DATA'!H:H,'SUMMARY DATA'!$D:$D=$C69,'SUMMARY DATA'!$B:$B=""GRP"")),"""")
  )
)"),"")</f>
        <v/>
      </c>
      <c r="I69" s="18" t="str">
        <f>IFERROR(__xludf.DUMMYFUNCTION("IF(H69="""","""",
SUM(ARRAYFORMULA(VALUE(SPLIT(H69,CHAR(10)))))
)"),"")</f>
        <v/>
      </c>
      <c r="J69" s="17" t="str">
        <f>IFERROR(__xludf.DUMMYFUNCTION("IFERROR(
  TEXTJOIN(CHAR(10),TRUE,FILTER('SUMMARY DATA'!I:I,'SUMMARY DATA'!$A:$A=$A69,'SUMMARY DATA'!$C:$C=$B69,'SUMMARY DATA'!$B:$B=""GRP"")),
  IF(
    OR(
      ISNUMBER(SEARCH(""CDM CASH DEPOSIT"",$C69)),
      ISNUMBER(SEARCH(""CASH DEPOSIT"",$C69)),"&amp;"
      COUNTIFS('SUMMARY DATA'!$D:$D,$C69,'SUMMARY DATA'!$B:$B,""GRP"")&lt;&gt;1
    ),
    """",
    IFERROR(TEXTJOIN(CHAR(10),TRUE,FILTER('SUMMARY DATA'!I:I,'SUMMARY DATA'!$D:$D=$C69,'SUMMARY DATA'!$B:$B=""GRP"")),"""")
  )
)"),"")</f>
        <v/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 spans="1:27">
      <c r="A70" s="2" t="s">
        <v>88</v>
      </c>
      <c r="B70" s="15">
        <v>45772</v>
      </c>
      <c r="C70" s="2" t="s">
        <v>211</v>
      </c>
      <c r="D70" s="6">
        <v>10</v>
      </c>
      <c r="E70" s="16" t="str">
        <f>IFERROR(__xludf.DUMMYFUNCTION("IFERROR(
  TEXTJOIN(CHAR(10),TRUE,FILTER('SUMMARY DATA'!E:E,'SUMMARY DATA'!$A:$A=$A70,'SUMMARY DATA'!$C:$C=$B70,'SUMMARY DATA'!$B:$B=""GRP"")),
  IF(
    OR(
      ISNUMBER(SEARCH(""CDM CASH DEPOSIT"",$C70)),
      ISNUMBER(SEARCH(""CASH DEPOSIT"",$C70)),"&amp;"
      COUNTIFS('SUMMARY DATA'!$D:$D,$C70,'SUMMARY DATA'!$B:$B,""GRP"")&lt;&gt;1
    ),
    """",
    IFERROR(TEXTJOIN(CHAR(10),TRUE,FILTER('SUMMARY DATA'!E:E,'SUMMARY DATA'!$D:$D=$C70,'SUMMARY DATA'!$B:$B=""GRP"")),"""")
  )
)"),"")</f>
        <v/>
      </c>
      <c r="F70" s="17" t="str">
        <f>IFERROR(__xludf.DUMMYFUNCTION("IFERROR(
  TEXTJOIN(CHAR(10),TRUE,FILTER('SUMMARY DATA'!F:F,'SUMMARY DATA'!$A:$A=$A70,'SUMMARY DATA'!$C:$C=$B70,'SUMMARY DATA'!$B:$B=""GRP"")),
  IF(
    OR(
      ISNUMBER(SEARCH(""CDM CASH DEPOSIT"",$C70)),
      ISNUMBER(SEARCH(""CASH DEPOSIT"",$C70)),"&amp;"
      COUNTIFS('SUMMARY DATA'!$D:$D,$C70,'SUMMARY DATA'!$B:$B,""GRP"")&lt;&gt;1
    ),
    """",
    IFERROR(TEXTJOIN(CHAR(10),TRUE,FILTER('SUMMARY DATA'!F:F,'SUMMARY DATA'!$D:$D=$C70,'SUMMARY DATA'!$B:$B=""GRP"")),"""")
  )
)"),"")</f>
        <v/>
      </c>
      <c r="G70" s="17" t="str">
        <f>IFERROR(__xludf.DUMMYFUNCTION("IFERROR(
  TEXTJOIN(CHAR(10),TRUE,FILTER('SUMMARY DATA'!G:G,'SUMMARY DATA'!$A:$A=$A70,'SUMMARY DATA'!$C:$C=$B70,'SUMMARY DATA'!$B:$B=""GRP"")),
  IF(
    OR(
      ISNUMBER(SEARCH(""CDM CASH DEPOSIT"",$C70)),
      ISNUMBER(SEARCH(""CASH DEPOSIT"",$C70)),"&amp;"
      COUNTIFS('SUMMARY DATA'!$D:$D,$C70,'SUMMARY DATA'!$B:$B,""GRP"")&lt;&gt;1
    ),
    """",
    IFERROR(TEXTJOIN(CHAR(10),TRUE,FILTER('SUMMARY DATA'!G:G,'SUMMARY DATA'!$D:$D=$C70,'SUMMARY DATA'!$B:$B=""GRP"")),"""")
  )
)"),"")</f>
        <v/>
      </c>
      <c r="H70" s="18" t="str">
        <f>IFERROR(__xludf.DUMMYFUNCTION("IFERROR(
  TEXTJOIN(CHAR(10),TRUE,FILTER('SUMMARY DATA'!H:H,'SUMMARY DATA'!$A:$A=$A70,'SUMMARY DATA'!$C:$C=$B70,'SUMMARY DATA'!$B:$B=""GRP"")),
  IF(
    OR(
      ISNUMBER(SEARCH(""CDM CASH DEPOSIT"",$C70)),
      ISNUMBER(SEARCH(""CASH DEPOSIT"",$C70)),"&amp;"
      COUNTIFS('SUMMARY DATA'!$D:$D,$C70,'SUMMARY DATA'!$B:$B,""GRP"")&lt;&gt;1
    ),
    """",
    IFERROR(TEXTJOIN(CHAR(10),TRUE,FILTER('SUMMARY DATA'!H:H,'SUMMARY DATA'!$D:$D=$C70,'SUMMARY DATA'!$B:$B=""GRP"")),"""")
  )
)"),"")</f>
        <v/>
      </c>
      <c r="I70" s="18" t="str">
        <f>IFERROR(__xludf.DUMMYFUNCTION("IF(H70="""","""",
SUM(ARRAYFORMULA(VALUE(SPLIT(H70,CHAR(10)))))
)"),"")</f>
        <v/>
      </c>
      <c r="J70" s="17" t="str">
        <f>IFERROR(__xludf.DUMMYFUNCTION("IFERROR(
  TEXTJOIN(CHAR(10),TRUE,FILTER('SUMMARY DATA'!I:I,'SUMMARY DATA'!$A:$A=$A70,'SUMMARY DATA'!$C:$C=$B70,'SUMMARY DATA'!$B:$B=""GRP"")),
  IF(
    OR(
      ISNUMBER(SEARCH(""CDM CASH DEPOSIT"",$C70)),
      ISNUMBER(SEARCH(""CASH DEPOSIT"",$C70)),"&amp;"
      COUNTIFS('SUMMARY DATA'!$D:$D,$C70,'SUMMARY DATA'!$B:$B,""GRP"")&lt;&gt;1
    ),
    """",
    IFERROR(TEXTJOIN(CHAR(10),TRUE,FILTER('SUMMARY DATA'!I:I,'SUMMARY DATA'!$D:$D=$C70,'SUMMARY DATA'!$B:$B=""GRP"")),"""")
  )
)"),"")</f>
        <v/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 spans="1:27">
      <c r="A71" s="2"/>
      <c r="B71" s="15">
        <v>45772</v>
      </c>
      <c r="C71" s="2" t="s">
        <v>212</v>
      </c>
      <c r="D71" s="6">
        <v>3.91</v>
      </c>
      <c r="E71" s="16" t="str">
        <f>IFERROR(__xludf.DUMMYFUNCTION("IFERROR(
  TEXTJOIN(CHAR(10),TRUE,FILTER('SUMMARY DATA'!E:E,'SUMMARY DATA'!$A:$A=$A71,'SUMMARY DATA'!$C:$C=$B71,'SUMMARY DATA'!$B:$B=""GRP"")),
  IF(
    OR(
      ISNUMBER(SEARCH(""CDM CASH DEPOSIT"",$C71)),
      ISNUMBER(SEARCH(""CASH DEPOSIT"",$C71)),"&amp;"
      COUNTIFS('SUMMARY DATA'!$D:$D,$C71,'SUMMARY DATA'!$B:$B,""GRP"")&lt;&gt;1
    ),
    """",
    IFERROR(TEXTJOIN(CHAR(10),TRUE,FILTER('SUMMARY DATA'!E:E,'SUMMARY DATA'!$D:$D=$C71,'SUMMARY DATA'!$B:$B=""GRP"")),"""")
  )
)"),"")</f>
        <v/>
      </c>
      <c r="F71" s="17" t="str">
        <f>IFERROR(__xludf.DUMMYFUNCTION("IFERROR(
  TEXTJOIN(CHAR(10),TRUE,FILTER('SUMMARY DATA'!F:F,'SUMMARY DATA'!$A:$A=$A71,'SUMMARY DATA'!$C:$C=$B71,'SUMMARY DATA'!$B:$B=""GRP"")),
  IF(
    OR(
      ISNUMBER(SEARCH(""CDM CASH DEPOSIT"",$C71)),
      ISNUMBER(SEARCH(""CASH DEPOSIT"",$C71)),"&amp;"
      COUNTIFS('SUMMARY DATA'!$D:$D,$C71,'SUMMARY DATA'!$B:$B,""GRP"")&lt;&gt;1
    ),
    """",
    IFERROR(TEXTJOIN(CHAR(10),TRUE,FILTER('SUMMARY DATA'!F:F,'SUMMARY DATA'!$D:$D=$C71,'SUMMARY DATA'!$B:$B=""GRP"")),"""")
  )
)"),"")</f>
        <v/>
      </c>
      <c r="G71" s="17" t="str">
        <f>IFERROR(__xludf.DUMMYFUNCTION("IFERROR(
  TEXTJOIN(CHAR(10),TRUE,FILTER('SUMMARY DATA'!G:G,'SUMMARY DATA'!$A:$A=$A71,'SUMMARY DATA'!$C:$C=$B71,'SUMMARY DATA'!$B:$B=""GRP"")),
  IF(
    OR(
      ISNUMBER(SEARCH(""CDM CASH DEPOSIT"",$C71)),
      ISNUMBER(SEARCH(""CASH DEPOSIT"",$C71)),"&amp;"
      COUNTIFS('SUMMARY DATA'!$D:$D,$C71,'SUMMARY DATA'!$B:$B,""GRP"")&lt;&gt;1
    ),
    """",
    IFERROR(TEXTJOIN(CHAR(10),TRUE,FILTER('SUMMARY DATA'!G:G,'SUMMARY DATA'!$D:$D=$C71,'SUMMARY DATA'!$B:$B=""GRP"")),"""")
  )
)"),"")</f>
        <v/>
      </c>
      <c r="H71" s="18" t="str">
        <f>IFERROR(__xludf.DUMMYFUNCTION("IFERROR(
  TEXTJOIN(CHAR(10),TRUE,FILTER('SUMMARY DATA'!H:H,'SUMMARY DATA'!$A:$A=$A71,'SUMMARY DATA'!$C:$C=$B71,'SUMMARY DATA'!$B:$B=""GRP"")),
  IF(
    OR(
      ISNUMBER(SEARCH(""CDM CASH DEPOSIT"",$C71)),
      ISNUMBER(SEARCH(""CASH DEPOSIT"",$C71)),"&amp;"
      COUNTIFS('SUMMARY DATA'!$D:$D,$C71,'SUMMARY DATA'!$B:$B,""GRP"")&lt;&gt;1
    ),
    """",
    IFERROR(TEXTJOIN(CHAR(10),TRUE,FILTER('SUMMARY DATA'!H:H,'SUMMARY DATA'!$D:$D=$C71,'SUMMARY DATA'!$B:$B=""GRP"")),"""")
  )
)"),"")</f>
        <v/>
      </c>
      <c r="I71" s="18" t="str">
        <f>IFERROR(__xludf.DUMMYFUNCTION("IF(H71="""","""",
SUM(ARRAYFORMULA(VALUE(SPLIT(H71,CHAR(10)))))
)"),"")</f>
        <v/>
      </c>
      <c r="J71" s="17" t="str">
        <f>IFERROR(__xludf.DUMMYFUNCTION("IFERROR(
  TEXTJOIN(CHAR(10),TRUE,FILTER('SUMMARY DATA'!I:I,'SUMMARY DATA'!$A:$A=$A71,'SUMMARY DATA'!$C:$C=$B71,'SUMMARY DATA'!$B:$B=""GRP"")),
  IF(
    OR(
      ISNUMBER(SEARCH(""CDM CASH DEPOSIT"",$C71)),
      ISNUMBER(SEARCH(""CASH DEPOSIT"",$C71)),"&amp;"
      COUNTIFS('SUMMARY DATA'!$D:$D,$C71,'SUMMARY DATA'!$B:$B,""GRP"")&lt;&gt;1
    ),
    """",
    IFERROR(TEXTJOIN(CHAR(10),TRUE,FILTER('SUMMARY DATA'!I:I,'SUMMARY DATA'!$D:$D=$C71,'SUMMARY DATA'!$B:$B=""GRP"")),"""")
  )
)"),"")</f>
        <v/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 spans="1:27">
      <c r="A72" s="2" t="s">
        <v>213</v>
      </c>
      <c r="B72" s="15">
        <v>45773</v>
      </c>
      <c r="C72" s="2" t="s">
        <v>214</v>
      </c>
      <c r="D72" s="6">
        <v>176</v>
      </c>
      <c r="E72" s="16" t="str">
        <f>IFERROR(__xludf.DUMMYFUNCTION("IFERROR(
  TEXTJOIN(CHAR(10),TRUE,FILTER('SUMMARY DATA'!E:E,'SUMMARY DATA'!$A:$A=$A72,'SUMMARY DATA'!$C:$C=$B72,'SUMMARY DATA'!$B:$B=""GRP"")),
  IF(
    OR(
      ISNUMBER(SEARCH(""CDM CASH DEPOSIT"",$C72)),
      ISNUMBER(SEARCH(""CASH DEPOSIT"",$C72)),"&amp;"
      COUNTIFS('SUMMARY DATA'!$D:$D,$C72,'SUMMARY DATA'!$B:$B,""GRP"")&lt;&gt;1
    ),
    """",
    IFERROR(TEXTJOIN(CHAR(10),TRUE,FILTER('SUMMARY DATA'!E:E,'SUMMARY DATA'!$D:$D=$C72,'SUMMARY DATA'!$B:$B=""GRP"")),"""")
  )
)"),"")</f>
        <v/>
      </c>
      <c r="F72" s="17" t="str">
        <f>IFERROR(__xludf.DUMMYFUNCTION("IFERROR(
  TEXTJOIN(CHAR(10),TRUE,FILTER('SUMMARY DATA'!F:F,'SUMMARY DATA'!$A:$A=$A72,'SUMMARY DATA'!$C:$C=$B72,'SUMMARY DATA'!$B:$B=""GRP"")),
  IF(
    OR(
      ISNUMBER(SEARCH(""CDM CASH DEPOSIT"",$C72)),
      ISNUMBER(SEARCH(""CASH DEPOSIT"",$C72)),"&amp;"
      COUNTIFS('SUMMARY DATA'!$D:$D,$C72,'SUMMARY DATA'!$B:$B,""GRP"")&lt;&gt;1
    ),
    """",
    IFERROR(TEXTJOIN(CHAR(10),TRUE,FILTER('SUMMARY DATA'!F:F,'SUMMARY DATA'!$D:$D=$C72,'SUMMARY DATA'!$B:$B=""GRP"")),"""")
  )
)"),"")</f>
        <v/>
      </c>
      <c r="G72" s="17" t="str">
        <f>IFERROR(__xludf.DUMMYFUNCTION("IFERROR(
  TEXTJOIN(CHAR(10),TRUE,FILTER('SUMMARY DATA'!G:G,'SUMMARY DATA'!$A:$A=$A72,'SUMMARY DATA'!$C:$C=$B72,'SUMMARY DATA'!$B:$B=""GRP"")),
  IF(
    OR(
      ISNUMBER(SEARCH(""CDM CASH DEPOSIT"",$C72)),
      ISNUMBER(SEARCH(""CASH DEPOSIT"",$C72)),"&amp;"
      COUNTIFS('SUMMARY DATA'!$D:$D,$C72,'SUMMARY DATA'!$B:$B,""GRP"")&lt;&gt;1
    ),
    """",
    IFERROR(TEXTJOIN(CHAR(10),TRUE,FILTER('SUMMARY DATA'!G:G,'SUMMARY DATA'!$D:$D=$C72,'SUMMARY DATA'!$B:$B=""GRP"")),"""")
  )
)"),"")</f>
        <v/>
      </c>
      <c r="H72" s="18" t="str">
        <f>IFERROR(__xludf.DUMMYFUNCTION("IFERROR(
  TEXTJOIN(CHAR(10),TRUE,FILTER('SUMMARY DATA'!H:H,'SUMMARY DATA'!$A:$A=$A72,'SUMMARY DATA'!$C:$C=$B72,'SUMMARY DATA'!$B:$B=""GRP"")),
  IF(
    OR(
      ISNUMBER(SEARCH(""CDM CASH DEPOSIT"",$C72)),
      ISNUMBER(SEARCH(""CASH DEPOSIT"",$C72)),"&amp;"
      COUNTIFS('SUMMARY DATA'!$D:$D,$C72,'SUMMARY DATA'!$B:$B,""GRP"")&lt;&gt;1
    ),
    """",
    IFERROR(TEXTJOIN(CHAR(10),TRUE,FILTER('SUMMARY DATA'!H:H,'SUMMARY DATA'!$D:$D=$C72,'SUMMARY DATA'!$B:$B=""GRP"")),"""")
  )
)"),"")</f>
        <v/>
      </c>
      <c r="I72" s="18" t="str">
        <f>IFERROR(__xludf.DUMMYFUNCTION("IF(H72="""","""",
SUM(ARRAYFORMULA(VALUE(SPLIT(H72,CHAR(10)))))
)"),"")</f>
        <v/>
      </c>
      <c r="J72" s="17" t="str">
        <f>IFERROR(__xludf.DUMMYFUNCTION("IFERROR(
  TEXTJOIN(CHAR(10),TRUE,FILTER('SUMMARY DATA'!I:I,'SUMMARY DATA'!$A:$A=$A72,'SUMMARY DATA'!$C:$C=$B72,'SUMMARY DATA'!$B:$B=""GRP"")),
  IF(
    OR(
      ISNUMBER(SEARCH(""CDM CASH DEPOSIT"",$C72)),
      ISNUMBER(SEARCH(""CASH DEPOSIT"",$C72)),"&amp;"
      COUNTIFS('SUMMARY DATA'!$D:$D,$C72,'SUMMARY DATA'!$B:$B,""GRP"")&lt;&gt;1
    ),
    """",
    IFERROR(TEXTJOIN(CHAR(10),TRUE,FILTER('SUMMARY DATA'!I:I,'SUMMARY DATA'!$D:$D=$C72,'SUMMARY DATA'!$B:$B=""GRP"")),"""")
  )
)"),"")</f>
        <v/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 spans="1:27">
      <c r="A73" s="2"/>
      <c r="B73" s="15">
        <v>45773</v>
      </c>
      <c r="C73" s="2" t="s">
        <v>215</v>
      </c>
      <c r="D73" s="6">
        <v>89.98</v>
      </c>
      <c r="E73" s="16" t="str">
        <f>IFERROR(__xludf.DUMMYFUNCTION("IFERROR(
  TEXTJOIN(CHAR(10),TRUE,FILTER('SUMMARY DATA'!E:E,'SUMMARY DATA'!$A:$A=$A73,'SUMMARY DATA'!$C:$C=$B73,'SUMMARY DATA'!$B:$B=""GRP"")),
  IF(
    OR(
      ISNUMBER(SEARCH(""CDM CASH DEPOSIT"",$C73)),
      ISNUMBER(SEARCH(""CASH DEPOSIT"",$C73)),"&amp;"
      COUNTIFS('SUMMARY DATA'!$D:$D,$C73,'SUMMARY DATA'!$B:$B,""GRP"")&lt;&gt;1
    ),
    """",
    IFERROR(TEXTJOIN(CHAR(10),TRUE,FILTER('SUMMARY DATA'!E:E,'SUMMARY DATA'!$D:$D=$C73,'SUMMARY DATA'!$B:$B=""GRP"")),"""")
  )
)"),"")</f>
        <v/>
      </c>
      <c r="F73" s="17" t="str">
        <f>IFERROR(__xludf.DUMMYFUNCTION("IFERROR(
  TEXTJOIN(CHAR(10),TRUE,FILTER('SUMMARY DATA'!F:F,'SUMMARY DATA'!$A:$A=$A73,'SUMMARY DATA'!$C:$C=$B73,'SUMMARY DATA'!$B:$B=""GRP"")),
  IF(
    OR(
      ISNUMBER(SEARCH(""CDM CASH DEPOSIT"",$C73)),
      ISNUMBER(SEARCH(""CASH DEPOSIT"",$C73)),"&amp;"
      COUNTIFS('SUMMARY DATA'!$D:$D,$C73,'SUMMARY DATA'!$B:$B,""GRP"")&lt;&gt;1
    ),
    """",
    IFERROR(TEXTJOIN(CHAR(10),TRUE,FILTER('SUMMARY DATA'!F:F,'SUMMARY DATA'!$D:$D=$C73,'SUMMARY DATA'!$B:$B=""GRP"")),"""")
  )
)"),"")</f>
        <v/>
      </c>
      <c r="G73" s="17" t="str">
        <f>IFERROR(__xludf.DUMMYFUNCTION("IFERROR(
  TEXTJOIN(CHAR(10),TRUE,FILTER('SUMMARY DATA'!G:G,'SUMMARY DATA'!$A:$A=$A73,'SUMMARY DATA'!$C:$C=$B73,'SUMMARY DATA'!$B:$B=""GRP"")),
  IF(
    OR(
      ISNUMBER(SEARCH(""CDM CASH DEPOSIT"",$C73)),
      ISNUMBER(SEARCH(""CASH DEPOSIT"",$C73)),"&amp;"
      COUNTIFS('SUMMARY DATA'!$D:$D,$C73,'SUMMARY DATA'!$B:$B,""GRP"")&lt;&gt;1
    ),
    """",
    IFERROR(TEXTJOIN(CHAR(10),TRUE,FILTER('SUMMARY DATA'!G:G,'SUMMARY DATA'!$D:$D=$C73,'SUMMARY DATA'!$B:$B=""GRP"")),"""")
  )
)"),"")</f>
        <v/>
      </c>
      <c r="H73" s="18" t="str">
        <f>IFERROR(__xludf.DUMMYFUNCTION("IFERROR(
  TEXTJOIN(CHAR(10),TRUE,FILTER('SUMMARY DATA'!H:H,'SUMMARY DATA'!$A:$A=$A73,'SUMMARY DATA'!$C:$C=$B73,'SUMMARY DATA'!$B:$B=""GRP"")),
  IF(
    OR(
      ISNUMBER(SEARCH(""CDM CASH DEPOSIT"",$C73)),
      ISNUMBER(SEARCH(""CASH DEPOSIT"",$C73)),"&amp;"
      COUNTIFS('SUMMARY DATA'!$D:$D,$C73,'SUMMARY DATA'!$B:$B,""GRP"")&lt;&gt;1
    ),
    """",
    IFERROR(TEXTJOIN(CHAR(10),TRUE,FILTER('SUMMARY DATA'!H:H,'SUMMARY DATA'!$D:$D=$C73,'SUMMARY DATA'!$B:$B=""GRP"")),"""")
  )
)"),"")</f>
        <v/>
      </c>
      <c r="I73" s="18" t="str">
        <f>IFERROR(__xludf.DUMMYFUNCTION("IF(H73="""","""",
SUM(ARRAYFORMULA(VALUE(SPLIT(H73,CHAR(10)))))
)"),"")</f>
        <v/>
      </c>
      <c r="J73" s="17" t="str">
        <f>IFERROR(__xludf.DUMMYFUNCTION("IFERROR(
  TEXTJOIN(CHAR(10),TRUE,FILTER('SUMMARY DATA'!I:I,'SUMMARY DATA'!$A:$A=$A73,'SUMMARY DATA'!$C:$C=$B73,'SUMMARY DATA'!$B:$B=""GRP"")),
  IF(
    OR(
      ISNUMBER(SEARCH(""CDM CASH DEPOSIT"",$C73)),
      ISNUMBER(SEARCH(""CASH DEPOSIT"",$C73)),"&amp;"
      COUNTIFS('SUMMARY DATA'!$D:$D,$C73,'SUMMARY DATA'!$B:$B,""GRP"")&lt;&gt;1
    ),
    """",
    IFERROR(TEXTJOIN(CHAR(10),TRUE,FILTER('SUMMARY DATA'!I:I,'SUMMARY DATA'!$D:$D=$C73,'SUMMARY DATA'!$B:$B=""GRP"")),"""")
  )
)"),"")</f>
        <v/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 spans="1:27">
      <c r="A74" s="2" t="s">
        <v>24</v>
      </c>
      <c r="B74" s="15">
        <v>45773</v>
      </c>
      <c r="C74" s="2" t="s">
        <v>216</v>
      </c>
      <c r="D74" s="6">
        <v>75</v>
      </c>
      <c r="E74" s="16" t="str">
        <f>IFERROR(__xludf.DUMMYFUNCTION("IFERROR(
  TEXTJOIN(CHAR(10),TRUE,FILTER('SUMMARY DATA'!E:E,'SUMMARY DATA'!$A:$A=$A74,'SUMMARY DATA'!$C:$C=$B74,'SUMMARY DATA'!$B:$B=""GRP"")),
  IF(
    OR(
      ISNUMBER(SEARCH(""CDM CASH DEPOSIT"",$C74)),
      ISNUMBER(SEARCH(""CASH DEPOSIT"",$C74)),"&amp;"
      COUNTIFS('SUMMARY DATA'!$D:$D,$C74,'SUMMARY DATA'!$B:$B,""GRP"")&lt;&gt;1
    ),
    """",
    IFERROR(TEXTJOIN(CHAR(10),TRUE,FILTER('SUMMARY DATA'!E:E,'SUMMARY DATA'!$D:$D=$C74,'SUMMARY DATA'!$B:$B=""GRP"")),"""")
  )
)"),"")</f>
        <v/>
      </c>
      <c r="F74" s="17" t="str">
        <f>IFERROR(__xludf.DUMMYFUNCTION("IFERROR(
  TEXTJOIN(CHAR(10),TRUE,FILTER('SUMMARY DATA'!F:F,'SUMMARY DATA'!$A:$A=$A74,'SUMMARY DATA'!$C:$C=$B74,'SUMMARY DATA'!$B:$B=""GRP"")),
  IF(
    OR(
      ISNUMBER(SEARCH(""CDM CASH DEPOSIT"",$C74)),
      ISNUMBER(SEARCH(""CASH DEPOSIT"",$C74)),"&amp;"
      COUNTIFS('SUMMARY DATA'!$D:$D,$C74,'SUMMARY DATA'!$B:$B,""GRP"")&lt;&gt;1
    ),
    """",
    IFERROR(TEXTJOIN(CHAR(10),TRUE,FILTER('SUMMARY DATA'!F:F,'SUMMARY DATA'!$D:$D=$C74,'SUMMARY DATA'!$B:$B=""GRP"")),"""")
  )
)"),"")</f>
        <v/>
      </c>
      <c r="G74" s="17" t="str">
        <f>IFERROR(__xludf.DUMMYFUNCTION("IFERROR(
  TEXTJOIN(CHAR(10),TRUE,FILTER('SUMMARY DATA'!G:G,'SUMMARY DATA'!$A:$A=$A74,'SUMMARY DATA'!$C:$C=$B74,'SUMMARY DATA'!$B:$B=""GRP"")),
  IF(
    OR(
      ISNUMBER(SEARCH(""CDM CASH DEPOSIT"",$C74)),
      ISNUMBER(SEARCH(""CASH DEPOSIT"",$C74)),"&amp;"
      COUNTIFS('SUMMARY DATA'!$D:$D,$C74,'SUMMARY DATA'!$B:$B,""GRP"")&lt;&gt;1
    ),
    """",
    IFERROR(TEXTJOIN(CHAR(10),TRUE,FILTER('SUMMARY DATA'!G:G,'SUMMARY DATA'!$D:$D=$C74,'SUMMARY DATA'!$B:$B=""GRP"")),"""")
  )
)"),"")</f>
        <v/>
      </c>
      <c r="H74" s="18" t="str">
        <f>IFERROR(__xludf.DUMMYFUNCTION("IFERROR(
  TEXTJOIN(CHAR(10),TRUE,FILTER('SUMMARY DATA'!H:H,'SUMMARY DATA'!$A:$A=$A74,'SUMMARY DATA'!$C:$C=$B74,'SUMMARY DATA'!$B:$B=""GRP"")),
  IF(
    OR(
      ISNUMBER(SEARCH(""CDM CASH DEPOSIT"",$C74)),
      ISNUMBER(SEARCH(""CASH DEPOSIT"",$C74)),"&amp;"
      COUNTIFS('SUMMARY DATA'!$D:$D,$C74,'SUMMARY DATA'!$B:$B,""GRP"")&lt;&gt;1
    ),
    """",
    IFERROR(TEXTJOIN(CHAR(10),TRUE,FILTER('SUMMARY DATA'!H:H,'SUMMARY DATA'!$D:$D=$C74,'SUMMARY DATA'!$B:$B=""GRP"")),"""")
  )
)"),"")</f>
        <v/>
      </c>
      <c r="I74" s="18" t="str">
        <f>IFERROR(__xludf.DUMMYFUNCTION("IF(H74="""","""",
SUM(ARRAYFORMULA(VALUE(SPLIT(H74,CHAR(10)))))
)"),"")</f>
        <v/>
      </c>
      <c r="J74" s="17" t="str">
        <f>IFERROR(__xludf.DUMMYFUNCTION("IFERROR(
  TEXTJOIN(CHAR(10),TRUE,FILTER('SUMMARY DATA'!I:I,'SUMMARY DATA'!$A:$A=$A74,'SUMMARY DATA'!$C:$C=$B74,'SUMMARY DATA'!$B:$B=""GRP"")),
  IF(
    OR(
      ISNUMBER(SEARCH(""CDM CASH DEPOSIT"",$C74)),
      ISNUMBER(SEARCH(""CASH DEPOSIT"",$C74)),"&amp;"
      COUNTIFS('SUMMARY DATA'!$D:$D,$C74,'SUMMARY DATA'!$B:$B,""GRP"")&lt;&gt;1
    ),
    """",
    IFERROR(TEXTJOIN(CHAR(10),TRUE,FILTER('SUMMARY DATA'!I:I,'SUMMARY DATA'!$D:$D=$C74,'SUMMARY DATA'!$B:$B=""GRP"")),"""")
  )
)"),"")</f>
        <v/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 spans="1:27">
      <c r="A75" s="2" t="s">
        <v>88</v>
      </c>
      <c r="B75" s="15">
        <v>45773</v>
      </c>
      <c r="C75" s="2" t="s">
        <v>217</v>
      </c>
      <c r="D75" s="6">
        <v>61.1</v>
      </c>
      <c r="E75" s="16" t="str">
        <f>IFERROR(__xludf.DUMMYFUNCTION("IFERROR(
  TEXTJOIN(CHAR(10),TRUE,FILTER('SUMMARY DATA'!E:E,'SUMMARY DATA'!$A:$A=$A75,'SUMMARY DATA'!$C:$C=$B75,'SUMMARY DATA'!$B:$B=""GRP"")),
  IF(
    OR(
      ISNUMBER(SEARCH(""CDM CASH DEPOSIT"",$C75)),
      ISNUMBER(SEARCH(""CASH DEPOSIT"",$C75)),"&amp;"
      COUNTIFS('SUMMARY DATA'!$D:$D,$C75,'SUMMARY DATA'!$B:$B,""GRP"")&lt;&gt;1
    ),
    """",
    IFERROR(TEXTJOIN(CHAR(10),TRUE,FILTER('SUMMARY DATA'!E:E,'SUMMARY DATA'!$D:$D=$C75,'SUMMARY DATA'!$B:$B=""GRP"")),"""")
  )
)"),"")</f>
        <v/>
      </c>
      <c r="F75" s="17" t="str">
        <f>IFERROR(__xludf.DUMMYFUNCTION("IFERROR(
  TEXTJOIN(CHAR(10),TRUE,FILTER('SUMMARY DATA'!F:F,'SUMMARY DATA'!$A:$A=$A75,'SUMMARY DATA'!$C:$C=$B75,'SUMMARY DATA'!$B:$B=""GRP"")),
  IF(
    OR(
      ISNUMBER(SEARCH(""CDM CASH DEPOSIT"",$C75)),
      ISNUMBER(SEARCH(""CASH DEPOSIT"",$C75)),"&amp;"
      COUNTIFS('SUMMARY DATA'!$D:$D,$C75,'SUMMARY DATA'!$B:$B,""GRP"")&lt;&gt;1
    ),
    """",
    IFERROR(TEXTJOIN(CHAR(10),TRUE,FILTER('SUMMARY DATA'!F:F,'SUMMARY DATA'!$D:$D=$C75,'SUMMARY DATA'!$B:$B=""GRP"")),"""")
  )
)"),"")</f>
        <v/>
      </c>
      <c r="G75" s="17" t="str">
        <f>IFERROR(__xludf.DUMMYFUNCTION("IFERROR(
  TEXTJOIN(CHAR(10),TRUE,FILTER('SUMMARY DATA'!G:G,'SUMMARY DATA'!$A:$A=$A75,'SUMMARY DATA'!$C:$C=$B75,'SUMMARY DATA'!$B:$B=""GRP"")),
  IF(
    OR(
      ISNUMBER(SEARCH(""CDM CASH DEPOSIT"",$C75)),
      ISNUMBER(SEARCH(""CASH DEPOSIT"",$C75)),"&amp;"
      COUNTIFS('SUMMARY DATA'!$D:$D,$C75,'SUMMARY DATA'!$B:$B,""GRP"")&lt;&gt;1
    ),
    """",
    IFERROR(TEXTJOIN(CHAR(10),TRUE,FILTER('SUMMARY DATA'!G:G,'SUMMARY DATA'!$D:$D=$C75,'SUMMARY DATA'!$B:$B=""GRP"")),"""")
  )
)"),"")</f>
        <v/>
      </c>
      <c r="H75" s="18" t="str">
        <f>IFERROR(__xludf.DUMMYFUNCTION("IFERROR(
  TEXTJOIN(CHAR(10),TRUE,FILTER('SUMMARY DATA'!H:H,'SUMMARY DATA'!$A:$A=$A75,'SUMMARY DATA'!$C:$C=$B75,'SUMMARY DATA'!$B:$B=""GRP"")),
  IF(
    OR(
      ISNUMBER(SEARCH(""CDM CASH DEPOSIT"",$C75)),
      ISNUMBER(SEARCH(""CASH DEPOSIT"",$C75)),"&amp;"
      COUNTIFS('SUMMARY DATA'!$D:$D,$C75,'SUMMARY DATA'!$B:$B,""GRP"")&lt;&gt;1
    ),
    """",
    IFERROR(TEXTJOIN(CHAR(10),TRUE,FILTER('SUMMARY DATA'!H:H,'SUMMARY DATA'!$D:$D=$C75,'SUMMARY DATA'!$B:$B=""GRP"")),"""")
  )
)"),"")</f>
        <v/>
      </c>
      <c r="I75" s="18" t="str">
        <f>IFERROR(__xludf.DUMMYFUNCTION("IF(H75="""","""",
SUM(ARRAYFORMULA(VALUE(SPLIT(H75,CHAR(10)))))
)"),"")</f>
        <v/>
      </c>
      <c r="J75" s="17" t="str">
        <f>IFERROR(__xludf.DUMMYFUNCTION("IFERROR(
  TEXTJOIN(CHAR(10),TRUE,FILTER('SUMMARY DATA'!I:I,'SUMMARY DATA'!$A:$A=$A75,'SUMMARY DATA'!$C:$C=$B75,'SUMMARY DATA'!$B:$B=""GRP"")),
  IF(
    OR(
      ISNUMBER(SEARCH(""CDM CASH DEPOSIT"",$C75)),
      ISNUMBER(SEARCH(""CASH DEPOSIT"",$C75)),"&amp;"
      COUNTIFS('SUMMARY DATA'!$D:$D,$C75,'SUMMARY DATA'!$B:$B,""GRP"")&lt;&gt;1
    ),
    """",
    IFERROR(TEXTJOIN(CHAR(10),TRUE,FILTER('SUMMARY DATA'!I:I,'SUMMARY DATA'!$D:$D=$C75,'SUMMARY DATA'!$B:$B=""GRP"")),"""")
  )
)"),"")</f>
        <v/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 spans="1:27">
      <c r="A76" s="2"/>
      <c r="B76" s="15">
        <v>45773</v>
      </c>
      <c r="C76" s="2" t="s">
        <v>218</v>
      </c>
      <c r="D76" s="6">
        <v>10</v>
      </c>
      <c r="E76" s="16" t="str">
        <f>IFERROR(__xludf.DUMMYFUNCTION("IFERROR(
  TEXTJOIN(CHAR(10),TRUE,FILTER('SUMMARY DATA'!E:E,'SUMMARY DATA'!$A:$A=$A76,'SUMMARY DATA'!$C:$C=$B76,'SUMMARY DATA'!$B:$B=""GRP"")),
  IF(
    OR(
      ISNUMBER(SEARCH(""CDM CASH DEPOSIT"",$C76)),
      ISNUMBER(SEARCH(""CASH DEPOSIT"",$C76)),"&amp;"
      COUNTIFS('SUMMARY DATA'!$D:$D,$C76,'SUMMARY DATA'!$B:$B,""GRP"")&lt;&gt;1
    ),
    """",
    IFERROR(TEXTJOIN(CHAR(10),TRUE,FILTER('SUMMARY DATA'!E:E,'SUMMARY DATA'!$D:$D=$C76,'SUMMARY DATA'!$B:$B=""GRP"")),"""")
  )
)"),"")</f>
        <v/>
      </c>
      <c r="F76" s="17" t="str">
        <f>IFERROR(__xludf.DUMMYFUNCTION("IFERROR(
  TEXTJOIN(CHAR(10),TRUE,FILTER('SUMMARY DATA'!F:F,'SUMMARY DATA'!$A:$A=$A76,'SUMMARY DATA'!$C:$C=$B76,'SUMMARY DATA'!$B:$B=""GRP"")),
  IF(
    OR(
      ISNUMBER(SEARCH(""CDM CASH DEPOSIT"",$C76)),
      ISNUMBER(SEARCH(""CASH DEPOSIT"",$C76)),"&amp;"
      COUNTIFS('SUMMARY DATA'!$D:$D,$C76,'SUMMARY DATA'!$B:$B,""GRP"")&lt;&gt;1
    ),
    """",
    IFERROR(TEXTJOIN(CHAR(10),TRUE,FILTER('SUMMARY DATA'!F:F,'SUMMARY DATA'!$D:$D=$C76,'SUMMARY DATA'!$B:$B=""GRP"")),"""")
  )
)"),"")</f>
        <v/>
      </c>
      <c r="G76" s="17" t="str">
        <f>IFERROR(__xludf.DUMMYFUNCTION("IFERROR(
  TEXTJOIN(CHAR(10),TRUE,FILTER('SUMMARY DATA'!G:G,'SUMMARY DATA'!$A:$A=$A76,'SUMMARY DATA'!$C:$C=$B76,'SUMMARY DATA'!$B:$B=""GRP"")),
  IF(
    OR(
      ISNUMBER(SEARCH(""CDM CASH DEPOSIT"",$C76)),
      ISNUMBER(SEARCH(""CASH DEPOSIT"",$C76)),"&amp;"
      COUNTIFS('SUMMARY DATA'!$D:$D,$C76,'SUMMARY DATA'!$B:$B,""GRP"")&lt;&gt;1
    ),
    """",
    IFERROR(TEXTJOIN(CHAR(10),TRUE,FILTER('SUMMARY DATA'!G:G,'SUMMARY DATA'!$D:$D=$C76,'SUMMARY DATA'!$B:$B=""GRP"")),"""")
  )
)"),"")</f>
        <v/>
      </c>
      <c r="H76" s="18" t="str">
        <f>IFERROR(__xludf.DUMMYFUNCTION("IFERROR(
  TEXTJOIN(CHAR(10),TRUE,FILTER('SUMMARY DATA'!H:H,'SUMMARY DATA'!$A:$A=$A76,'SUMMARY DATA'!$C:$C=$B76,'SUMMARY DATA'!$B:$B=""GRP"")),
  IF(
    OR(
      ISNUMBER(SEARCH(""CDM CASH DEPOSIT"",$C76)),
      ISNUMBER(SEARCH(""CASH DEPOSIT"",$C76)),"&amp;"
      COUNTIFS('SUMMARY DATA'!$D:$D,$C76,'SUMMARY DATA'!$B:$B,""GRP"")&lt;&gt;1
    ),
    """",
    IFERROR(TEXTJOIN(CHAR(10),TRUE,FILTER('SUMMARY DATA'!H:H,'SUMMARY DATA'!$D:$D=$C76,'SUMMARY DATA'!$B:$B=""GRP"")),"""")
  )
)"),"")</f>
        <v/>
      </c>
      <c r="I76" s="18" t="str">
        <f>IFERROR(__xludf.DUMMYFUNCTION("IF(H76="""","""",
SUM(ARRAYFORMULA(VALUE(SPLIT(H76,CHAR(10)))))
)"),"")</f>
        <v/>
      </c>
      <c r="J76" s="17" t="str">
        <f>IFERROR(__xludf.DUMMYFUNCTION("IFERROR(
  TEXTJOIN(CHAR(10),TRUE,FILTER('SUMMARY DATA'!I:I,'SUMMARY DATA'!$A:$A=$A76,'SUMMARY DATA'!$C:$C=$B76,'SUMMARY DATA'!$B:$B=""GRP"")),
  IF(
    OR(
      ISNUMBER(SEARCH(""CDM CASH DEPOSIT"",$C76)),
      ISNUMBER(SEARCH(""CASH DEPOSIT"",$C76)),"&amp;"
      COUNTIFS('SUMMARY DATA'!$D:$D,$C76,'SUMMARY DATA'!$B:$B,""GRP"")&lt;&gt;1
    ),
    """",
    IFERROR(TEXTJOIN(CHAR(10),TRUE,FILTER('SUMMARY DATA'!I:I,'SUMMARY DATA'!$D:$D=$C76,'SUMMARY DATA'!$B:$B=""GRP"")),"""")
  )
)"),"")</f>
        <v/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 spans="1:27">
      <c r="A77" s="2" t="s">
        <v>219</v>
      </c>
      <c r="B77" s="15">
        <v>45774</v>
      </c>
      <c r="C77" s="2" t="s">
        <v>220</v>
      </c>
      <c r="D77" s="6">
        <v>490</v>
      </c>
      <c r="E77" s="16" t="str">
        <f>IFERROR(__xludf.DUMMYFUNCTION("IFERROR(
  TEXTJOIN(CHAR(10),TRUE,FILTER('SUMMARY DATA'!E:E,'SUMMARY DATA'!$A:$A=$A77,'SUMMARY DATA'!$C:$C=$B77,'SUMMARY DATA'!$B:$B=""GRP"")),
  IF(
    OR(
      ISNUMBER(SEARCH(""CDM CASH DEPOSIT"",$C77)),
      ISNUMBER(SEARCH(""CASH DEPOSIT"",$C77)),"&amp;"
      COUNTIFS('SUMMARY DATA'!$D:$D,$C77,'SUMMARY DATA'!$B:$B,""GRP"")&lt;&gt;1
    ),
    """",
    IFERROR(TEXTJOIN(CHAR(10),TRUE,FILTER('SUMMARY DATA'!E:E,'SUMMARY DATA'!$D:$D=$C77,'SUMMARY DATA'!$B:$B=""GRP"")),"""")
  )
)"),"")</f>
        <v/>
      </c>
      <c r="F77" s="17" t="str">
        <f>IFERROR(__xludf.DUMMYFUNCTION("IFERROR(
  TEXTJOIN(CHAR(10),TRUE,FILTER('SUMMARY DATA'!F:F,'SUMMARY DATA'!$A:$A=$A77,'SUMMARY DATA'!$C:$C=$B77,'SUMMARY DATA'!$B:$B=""GRP"")),
  IF(
    OR(
      ISNUMBER(SEARCH(""CDM CASH DEPOSIT"",$C77)),
      ISNUMBER(SEARCH(""CASH DEPOSIT"",$C77)),"&amp;"
      COUNTIFS('SUMMARY DATA'!$D:$D,$C77,'SUMMARY DATA'!$B:$B,""GRP"")&lt;&gt;1
    ),
    """",
    IFERROR(TEXTJOIN(CHAR(10),TRUE,FILTER('SUMMARY DATA'!F:F,'SUMMARY DATA'!$D:$D=$C77,'SUMMARY DATA'!$B:$B=""GRP"")),"""")
  )
)"),"")</f>
        <v/>
      </c>
      <c r="G77" s="17" t="str">
        <f>IFERROR(__xludf.DUMMYFUNCTION("IFERROR(
  TEXTJOIN(CHAR(10),TRUE,FILTER('SUMMARY DATA'!G:G,'SUMMARY DATA'!$A:$A=$A77,'SUMMARY DATA'!$C:$C=$B77,'SUMMARY DATA'!$B:$B=""GRP"")),
  IF(
    OR(
      ISNUMBER(SEARCH(""CDM CASH DEPOSIT"",$C77)),
      ISNUMBER(SEARCH(""CASH DEPOSIT"",$C77)),"&amp;"
      COUNTIFS('SUMMARY DATA'!$D:$D,$C77,'SUMMARY DATA'!$B:$B,""GRP"")&lt;&gt;1
    ),
    """",
    IFERROR(TEXTJOIN(CHAR(10),TRUE,FILTER('SUMMARY DATA'!G:G,'SUMMARY DATA'!$D:$D=$C77,'SUMMARY DATA'!$B:$B=""GRP"")),"""")
  )
)"),"")</f>
        <v/>
      </c>
      <c r="H77" s="18" t="str">
        <f>IFERROR(__xludf.DUMMYFUNCTION("IFERROR(
  TEXTJOIN(CHAR(10),TRUE,FILTER('SUMMARY DATA'!H:H,'SUMMARY DATA'!$A:$A=$A77,'SUMMARY DATA'!$C:$C=$B77,'SUMMARY DATA'!$B:$B=""GRP"")),
  IF(
    OR(
      ISNUMBER(SEARCH(""CDM CASH DEPOSIT"",$C77)),
      ISNUMBER(SEARCH(""CASH DEPOSIT"",$C77)),"&amp;"
      COUNTIFS('SUMMARY DATA'!$D:$D,$C77,'SUMMARY DATA'!$B:$B,""GRP"")&lt;&gt;1
    ),
    """",
    IFERROR(TEXTJOIN(CHAR(10),TRUE,FILTER('SUMMARY DATA'!H:H,'SUMMARY DATA'!$D:$D=$C77,'SUMMARY DATA'!$B:$B=""GRP"")),"""")
  )
)"),"")</f>
        <v/>
      </c>
      <c r="I77" s="18" t="str">
        <f>IFERROR(__xludf.DUMMYFUNCTION("IF(H77="""","""",
SUM(ARRAYFORMULA(VALUE(SPLIT(H77,CHAR(10)))))
)"),"")</f>
        <v/>
      </c>
      <c r="J77" s="17" t="str">
        <f>IFERROR(__xludf.DUMMYFUNCTION("IFERROR(
  TEXTJOIN(CHAR(10),TRUE,FILTER('SUMMARY DATA'!I:I,'SUMMARY DATA'!$A:$A=$A77,'SUMMARY DATA'!$C:$C=$B77,'SUMMARY DATA'!$B:$B=""GRP"")),
  IF(
    OR(
      ISNUMBER(SEARCH(""CDM CASH DEPOSIT"",$C77)),
      ISNUMBER(SEARCH(""CASH DEPOSIT"",$C77)),"&amp;"
      COUNTIFS('SUMMARY DATA'!$D:$D,$C77,'SUMMARY DATA'!$B:$B,""GRP"")&lt;&gt;1
    ),
    """",
    IFERROR(TEXTJOIN(CHAR(10),TRUE,FILTER('SUMMARY DATA'!I:I,'SUMMARY DATA'!$D:$D=$C77,'SUMMARY DATA'!$B:$B=""GRP"")),"""")
  )
)"),"")</f>
        <v/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 spans="1:27">
      <c r="A78" s="2"/>
      <c r="B78" s="15">
        <v>45774</v>
      </c>
      <c r="C78" s="2" t="s">
        <v>221</v>
      </c>
      <c r="D78" s="6">
        <v>100</v>
      </c>
      <c r="E78" s="16" t="str">
        <f>IFERROR(__xludf.DUMMYFUNCTION("IFERROR(
  TEXTJOIN(CHAR(10),TRUE,FILTER('SUMMARY DATA'!E:E,'SUMMARY DATA'!$A:$A=$A78,'SUMMARY DATA'!$C:$C=$B78,'SUMMARY DATA'!$B:$B=""GRP"")),
  IF(
    OR(
      ISNUMBER(SEARCH(""CDM CASH DEPOSIT"",$C78)),
      ISNUMBER(SEARCH(""CASH DEPOSIT"",$C78)),"&amp;"
      COUNTIFS('SUMMARY DATA'!$D:$D,$C78,'SUMMARY DATA'!$B:$B,""GRP"")&lt;&gt;1
    ),
    """",
    IFERROR(TEXTJOIN(CHAR(10),TRUE,FILTER('SUMMARY DATA'!E:E,'SUMMARY DATA'!$D:$D=$C78,'SUMMARY DATA'!$B:$B=""GRP"")),"""")
  )
)"),"")</f>
        <v/>
      </c>
      <c r="F78" s="17" t="str">
        <f>IFERROR(__xludf.DUMMYFUNCTION("IFERROR(
  TEXTJOIN(CHAR(10),TRUE,FILTER('SUMMARY DATA'!F:F,'SUMMARY DATA'!$A:$A=$A78,'SUMMARY DATA'!$C:$C=$B78,'SUMMARY DATA'!$B:$B=""GRP"")),
  IF(
    OR(
      ISNUMBER(SEARCH(""CDM CASH DEPOSIT"",$C78)),
      ISNUMBER(SEARCH(""CASH DEPOSIT"",$C78)),"&amp;"
      COUNTIFS('SUMMARY DATA'!$D:$D,$C78,'SUMMARY DATA'!$B:$B,""GRP"")&lt;&gt;1
    ),
    """",
    IFERROR(TEXTJOIN(CHAR(10),TRUE,FILTER('SUMMARY DATA'!F:F,'SUMMARY DATA'!$D:$D=$C78,'SUMMARY DATA'!$B:$B=""GRP"")),"""")
  )
)"),"")</f>
        <v/>
      </c>
      <c r="G78" s="17" t="str">
        <f>IFERROR(__xludf.DUMMYFUNCTION("IFERROR(
  TEXTJOIN(CHAR(10),TRUE,FILTER('SUMMARY DATA'!G:G,'SUMMARY DATA'!$A:$A=$A78,'SUMMARY DATA'!$C:$C=$B78,'SUMMARY DATA'!$B:$B=""GRP"")),
  IF(
    OR(
      ISNUMBER(SEARCH(""CDM CASH DEPOSIT"",$C78)),
      ISNUMBER(SEARCH(""CASH DEPOSIT"",$C78)),"&amp;"
      COUNTIFS('SUMMARY DATA'!$D:$D,$C78,'SUMMARY DATA'!$B:$B,""GRP"")&lt;&gt;1
    ),
    """",
    IFERROR(TEXTJOIN(CHAR(10),TRUE,FILTER('SUMMARY DATA'!G:G,'SUMMARY DATA'!$D:$D=$C78,'SUMMARY DATA'!$B:$B=""GRP"")),"""")
  )
)"),"")</f>
        <v/>
      </c>
      <c r="H78" s="18" t="str">
        <f>IFERROR(__xludf.DUMMYFUNCTION("IFERROR(
  TEXTJOIN(CHAR(10),TRUE,FILTER('SUMMARY DATA'!H:H,'SUMMARY DATA'!$A:$A=$A78,'SUMMARY DATA'!$C:$C=$B78,'SUMMARY DATA'!$B:$B=""GRP"")),
  IF(
    OR(
      ISNUMBER(SEARCH(""CDM CASH DEPOSIT"",$C78)),
      ISNUMBER(SEARCH(""CASH DEPOSIT"",$C78)),"&amp;"
      COUNTIFS('SUMMARY DATA'!$D:$D,$C78,'SUMMARY DATA'!$B:$B,""GRP"")&lt;&gt;1
    ),
    """",
    IFERROR(TEXTJOIN(CHAR(10),TRUE,FILTER('SUMMARY DATA'!H:H,'SUMMARY DATA'!$D:$D=$C78,'SUMMARY DATA'!$B:$B=""GRP"")),"""")
  )
)"),"")</f>
        <v/>
      </c>
      <c r="I78" s="18" t="str">
        <f>IFERROR(__xludf.DUMMYFUNCTION("IF(H78="""","""",
SUM(ARRAYFORMULA(VALUE(SPLIT(H78,CHAR(10)))))
)"),"")</f>
        <v/>
      </c>
      <c r="J78" s="17" t="str">
        <f>IFERROR(__xludf.DUMMYFUNCTION("IFERROR(
  TEXTJOIN(CHAR(10),TRUE,FILTER('SUMMARY DATA'!I:I,'SUMMARY DATA'!$A:$A=$A78,'SUMMARY DATA'!$C:$C=$B78,'SUMMARY DATA'!$B:$B=""GRP"")),
  IF(
    OR(
      ISNUMBER(SEARCH(""CDM CASH DEPOSIT"",$C78)),
      ISNUMBER(SEARCH(""CASH DEPOSIT"",$C78)),"&amp;"
      COUNTIFS('SUMMARY DATA'!$D:$D,$C78,'SUMMARY DATA'!$B:$B,""GRP"")&lt;&gt;1
    ),
    """",
    IFERROR(TEXTJOIN(CHAR(10),TRUE,FILTER('SUMMARY DATA'!I:I,'SUMMARY DATA'!$D:$D=$C78,'SUMMARY DATA'!$B:$B=""GRP"")),"""")
  )
)"),"")</f>
        <v/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 spans="1:27">
      <c r="A79" s="2" t="s">
        <v>222</v>
      </c>
      <c r="B79" s="15">
        <v>45774</v>
      </c>
      <c r="C79" s="2" t="s">
        <v>223</v>
      </c>
      <c r="D79" s="6">
        <v>28</v>
      </c>
      <c r="E79" s="16" t="str">
        <f>IFERROR(__xludf.DUMMYFUNCTION("IFERROR(
  TEXTJOIN(CHAR(10),TRUE,FILTER('SUMMARY DATA'!E:E,'SUMMARY DATA'!$A:$A=$A79,'SUMMARY DATA'!$C:$C=$B79,'SUMMARY DATA'!$B:$B=""GRP"")),
  IF(
    OR(
      ISNUMBER(SEARCH(""CDM CASH DEPOSIT"",$C79)),
      ISNUMBER(SEARCH(""CASH DEPOSIT"",$C79)),"&amp;"
      COUNTIFS('SUMMARY DATA'!$D:$D,$C79,'SUMMARY DATA'!$B:$B,""GRP"")&lt;&gt;1
    ),
    """",
    IFERROR(TEXTJOIN(CHAR(10),TRUE,FILTER('SUMMARY DATA'!E:E,'SUMMARY DATA'!$D:$D=$C79,'SUMMARY DATA'!$B:$B=""GRP"")),"""")
  )
)"),"")</f>
        <v/>
      </c>
      <c r="F79" s="17" t="str">
        <f>IFERROR(__xludf.DUMMYFUNCTION("IFERROR(
  TEXTJOIN(CHAR(10),TRUE,FILTER('SUMMARY DATA'!F:F,'SUMMARY DATA'!$A:$A=$A79,'SUMMARY DATA'!$C:$C=$B79,'SUMMARY DATA'!$B:$B=""GRP"")),
  IF(
    OR(
      ISNUMBER(SEARCH(""CDM CASH DEPOSIT"",$C79)),
      ISNUMBER(SEARCH(""CASH DEPOSIT"",$C79)),"&amp;"
      COUNTIFS('SUMMARY DATA'!$D:$D,$C79,'SUMMARY DATA'!$B:$B,""GRP"")&lt;&gt;1
    ),
    """",
    IFERROR(TEXTJOIN(CHAR(10),TRUE,FILTER('SUMMARY DATA'!F:F,'SUMMARY DATA'!$D:$D=$C79,'SUMMARY DATA'!$B:$B=""GRP"")),"""")
  )
)"),"")</f>
        <v/>
      </c>
      <c r="G79" s="17" t="str">
        <f>IFERROR(__xludf.DUMMYFUNCTION("IFERROR(
  TEXTJOIN(CHAR(10),TRUE,FILTER('SUMMARY DATA'!G:G,'SUMMARY DATA'!$A:$A=$A79,'SUMMARY DATA'!$C:$C=$B79,'SUMMARY DATA'!$B:$B=""GRP"")),
  IF(
    OR(
      ISNUMBER(SEARCH(""CDM CASH DEPOSIT"",$C79)),
      ISNUMBER(SEARCH(""CASH DEPOSIT"",$C79)),"&amp;"
      COUNTIFS('SUMMARY DATA'!$D:$D,$C79,'SUMMARY DATA'!$B:$B,""GRP"")&lt;&gt;1
    ),
    """",
    IFERROR(TEXTJOIN(CHAR(10),TRUE,FILTER('SUMMARY DATA'!G:G,'SUMMARY DATA'!$D:$D=$C79,'SUMMARY DATA'!$B:$B=""GRP"")),"""")
  )
)"),"")</f>
        <v/>
      </c>
      <c r="H79" s="18" t="str">
        <f>IFERROR(__xludf.DUMMYFUNCTION("IFERROR(
  TEXTJOIN(CHAR(10),TRUE,FILTER('SUMMARY DATA'!H:H,'SUMMARY DATA'!$A:$A=$A79,'SUMMARY DATA'!$C:$C=$B79,'SUMMARY DATA'!$B:$B=""GRP"")),
  IF(
    OR(
      ISNUMBER(SEARCH(""CDM CASH DEPOSIT"",$C79)),
      ISNUMBER(SEARCH(""CASH DEPOSIT"",$C79)),"&amp;"
      COUNTIFS('SUMMARY DATA'!$D:$D,$C79,'SUMMARY DATA'!$B:$B,""GRP"")&lt;&gt;1
    ),
    """",
    IFERROR(TEXTJOIN(CHAR(10),TRUE,FILTER('SUMMARY DATA'!H:H,'SUMMARY DATA'!$D:$D=$C79,'SUMMARY DATA'!$B:$B=""GRP"")),"""")
  )
)"),"")</f>
        <v/>
      </c>
      <c r="I79" s="18" t="str">
        <f>IFERROR(__xludf.DUMMYFUNCTION("IF(H79="""","""",
SUM(ARRAYFORMULA(VALUE(SPLIT(H79,CHAR(10)))))
)"),"")</f>
        <v/>
      </c>
      <c r="J79" s="17" t="str">
        <f>IFERROR(__xludf.DUMMYFUNCTION("IFERROR(
  TEXTJOIN(CHAR(10),TRUE,FILTER('SUMMARY DATA'!I:I,'SUMMARY DATA'!$A:$A=$A79,'SUMMARY DATA'!$C:$C=$B79,'SUMMARY DATA'!$B:$B=""GRP"")),
  IF(
    OR(
      ISNUMBER(SEARCH(""CDM CASH DEPOSIT"",$C79)),
      ISNUMBER(SEARCH(""CASH DEPOSIT"",$C79)),"&amp;"
      COUNTIFS('SUMMARY DATA'!$D:$D,$C79,'SUMMARY DATA'!$B:$B,""GRP"")&lt;&gt;1
    ),
    """",
    IFERROR(TEXTJOIN(CHAR(10),TRUE,FILTER('SUMMARY DATA'!I:I,'SUMMARY DATA'!$D:$D=$C79,'SUMMARY DATA'!$B:$B=""GRP"")),"""")
  )
)"),"")</f>
        <v/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 spans="1:27">
      <c r="A80" s="2"/>
      <c r="B80" s="15">
        <v>45774</v>
      </c>
      <c r="C80" s="2" t="s">
        <v>224</v>
      </c>
      <c r="D80" s="6">
        <v>10</v>
      </c>
      <c r="E80" s="16" t="str">
        <f>IFERROR(__xludf.DUMMYFUNCTION("IFERROR(
  TEXTJOIN(CHAR(10),TRUE,FILTER('SUMMARY DATA'!E:E,'SUMMARY DATA'!$A:$A=$A80,'SUMMARY DATA'!$C:$C=$B80,'SUMMARY DATA'!$B:$B=""GRP"")),
  IF(
    OR(
      ISNUMBER(SEARCH(""CDM CASH DEPOSIT"",$C80)),
      ISNUMBER(SEARCH(""CASH DEPOSIT"",$C80)),"&amp;"
      COUNTIFS('SUMMARY DATA'!$D:$D,$C80,'SUMMARY DATA'!$B:$B,""GRP"")&lt;&gt;1
    ),
    """",
    IFERROR(TEXTJOIN(CHAR(10),TRUE,FILTER('SUMMARY DATA'!E:E,'SUMMARY DATA'!$D:$D=$C80,'SUMMARY DATA'!$B:$B=""GRP"")),"""")
  )
)"),"")</f>
        <v/>
      </c>
      <c r="F80" s="17" t="str">
        <f>IFERROR(__xludf.DUMMYFUNCTION("IFERROR(
  TEXTJOIN(CHAR(10),TRUE,FILTER('SUMMARY DATA'!F:F,'SUMMARY DATA'!$A:$A=$A80,'SUMMARY DATA'!$C:$C=$B80,'SUMMARY DATA'!$B:$B=""GRP"")),
  IF(
    OR(
      ISNUMBER(SEARCH(""CDM CASH DEPOSIT"",$C80)),
      ISNUMBER(SEARCH(""CASH DEPOSIT"",$C80)),"&amp;"
      COUNTIFS('SUMMARY DATA'!$D:$D,$C80,'SUMMARY DATA'!$B:$B,""GRP"")&lt;&gt;1
    ),
    """",
    IFERROR(TEXTJOIN(CHAR(10),TRUE,FILTER('SUMMARY DATA'!F:F,'SUMMARY DATA'!$D:$D=$C80,'SUMMARY DATA'!$B:$B=""GRP"")),"""")
  )
)"),"")</f>
        <v/>
      </c>
      <c r="G80" s="17" t="str">
        <f>IFERROR(__xludf.DUMMYFUNCTION("IFERROR(
  TEXTJOIN(CHAR(10),TRUE,FILTER('SUMMARY DATA'!G:G,'SUMMARY DATA'!$A:$A=$A80,'SUMMARY DATA'!$C:$C=$B80,'SUMMARY DATA'!$B:$B=""GRP"")),
  IF(
    OR(
      ISNUMBER(SEARCH(""CDM CASH DEPOSIT"",$C80)),
      ISNUMBER(SEARCH(""CASH DEPOSIT"",$C80)),"&amp;"
      COUNTIFS('SUMMARY DATA'!$D:$D,$C80,'SUMMARY DATA'!$B:$B,""GRP"")&lt;&gt;1
    ),
    """",
    IFERROR(TEXTJOIN(CHAR(10),TRUE,FILTER('SUMMARY DATA'!G:G,'SUMMARY DATA'!$D:$D=$C80,'SUMMARY DATA'!$B:$B=""GRP"")),"""")
  )
)"),"")</f>
        <v/>
      </c>
      <c r="H80" s="18" t="str">
        <f>IFERROR(__xludf.DUMMYFUNCTION("IFERROR(
  TEXTJOIN(CHAR(10),TRUE,FILTER('SUMMARY DATA'!H:H,'SUMMARY DATA'!$A:$A=$A80,'SUMMARY DATA'!$C:$C=$B80,'SUMMARY DATA'!$B:$B=""GRP"")),
  IF(
    OR(
      ISNUMBER(SEARCH(""CDM CASH DEPOSIT"",$C80)),
      ISNUMBER(SEARCH(""CASH DEPOSIT"",$C80)),"&amp;"
      COUNTIFS('SUMMARY DATA'!$D:$D,$C80,'SUMMARY DATA'!$B:$B,""GRP"")&lt;&gt;1
    ),
    """",
    IFERROR(TEXTJOIN(CHAR(10),TRUE,FILTER('SUMMARY DATA'!H:H,'SUMMARY DATA'!$D:$D=$C80,'SUMMARY DATA'!$B:$B=""GRP"")),"""")
  )
)"),"")</f>
        <v/>
      </c>
      <c r="I80" s="18" t="str">
        <f>IFERROR(__xludf.DUMMYFUNCTION("IF(H80="""","""",
SUM(ARRAYFORMULA(VALUE(SPLIT(H80,CHAR(10)))))
)"),"")</f>
        <v/>
      </c>
      <c r="J80" s="17" t="str">
        <f>IFERROR(__xludf.DUMMYFUNCTION("IFERROR(
  TEXTJOIN(CHAR(10),TRUE,FILTER('SUMMARY DATA'!I:I,'SUMMARY DATA'!$A:$A=$A80,'SUMMARY DATA'!$C:$C=$B80,'SUMMARY DATA'!$B:$B=""GRP"")),
  IF(
    OR(
      ISNUMBER(SEARCH(""CDM CASH DEPOSIT"",$C80)),
      ISNUMBER(SEARCH(""CASH DEPOSIT"",$C80)),"&amp;"
      COUNTIFS('SUMMARY DATA'!$D:$D,$C80,'SUMMARY DATA'!$B:$B,""GRP"")&lt;&gt;1
    ),
    """",
    IFERROR(TEXTJOIN(CHAR(10),TRUE,FILTER('SUMMARY DATA'!I:I,'SUMMARY DATA'!$D:$D=$C80,'SUMMARY DATA'!$B:$B=""GRP"")),"""")
  )
)"),"")</f>
        <v/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 spans="1:27">
      <c r="A81" s="2"/>
      <c r="B81" s="15">
        <v>45774</v>
      </c>
      <c r="C81" s="2" t="s">
        <v>225</v>
      </c>
      <c r="D81" s="6">
        <v>10</v>
      </c>
      <c r="E81" s="16" t="str">
        <f>IFERROR(__xludf.DUMMYFUNCTION("IFERROR(
  TEXTJOIN(CHAR(10),TRUE,FILTER('SUMMARY DATA'!E:E,'SUMMARY DATA'!$A:$A=$A81,'SUMMARY DATA'!$C:$C=$B81,'SUMMARY DATA'!$B:$B=""GRP"")),
  IF(
    OR(
      ISNUMBER(SEARCH(""CDM CASH DEPOSIT"",$C81)),
      ISNUMBER(SEARCH(""CASH DEPOSIT"",$C81)),"&amp;"
      COUNTIFS('SUMMARY DATA'!$D:$D,$C81,'SUMMARY DATA'!$B:$B,""GRP"")&lt;&gt;1
    ),
    """",
    IFERROR(TEXTJOIN(CHAR(10),TRUE,FILTER('SUMMARY DATA'!E:E,'SUMMARY DATA'!$D:$D=$C81,'SUMMARY DATA'!$B:$B=""GRP"")),"""")
  )
)"),"")</f>
        <v/>
      </c>
      <c r="F81" s="17" t="str">
        <f>IFERROR(__xludf.DUMMYFUNCTION("IFERROR(
  TEXTJOIN(CHAR(10),TRUE,FILTER('SUMMARY DATA'!F:F,'SUMMARY DATA'!$A:$A=$A81,'SUMMARY DATA'!$C:$C=$B81,'SUMMARY DATA'!$B:$B=""GRP"")),
  IF(
    OR(
      ISNUMBER(SEARCH(""CDM CASH DEPOSIT"",$C81)),
      ISNUMBER(SEARCH(""CASH DEPOSIT"",$C81)),"&amp;"
      COUNTIFS('SUMMARY DATA'!$D:$D,$C81,'SUMMARY DATA'!$B:$B,""GRP"")&lt;&gt;1
    ),
    """",
    IFERROR(TEXTJOIN(CHAR(10),TRUE,FILTER('SUMMARY DATA'!F:F,'SUMMARY DATA'!$D:$D=$C81,'SUMMARY DATA'!$B:$B=""GRP"")),"""")
  )
)"),"")</f>
        <v/>
      </c>
      <c r="G81" s="17" t="str">
        <f>IFERROR(__xludf.DUMMYFUNCTION("IFERROR(
  TEXTJOIN(CHAR(10),TRUE,FILTER('SUMMARY DATA'!G:G,'SUMMARY DATA'!$A:$A=$A81,'SUMMARY DATA'!$C:$C=$B81,'SUMMARY DATA'!$B:$B=""GRP"")),
  IF(
    OR(
      ISNUMBER(SEARCH(""CDM CASH DEPOSIT"",$C81)),
      ISNUMBER(SEARCH(""CASH DEPOSIT"",$C81)),"&amp;"
      COUNTIFS('SUMMARY DATA'!$D:$D,$C81,'SUMMARY DATA'!$B:$B,""GRP"")&lt;&gt;1
    ),
    """",
    IFERROR(TEXTJOIN(CHAR(10),TRUE,FILTER('SUMMARY DATA'!G:G,'SUMMARY DATA'!$D:$D=$C81,'SUMMARY DATA'!$B:$B=""GRP"")),"""")
  )
)"),"")</f>
        <v/>
      </c>
      <c r="H81" s="18" t="str">
        <f>IFERROR(__xludf.DUMMYFUNCTION("IFERROR(
  TEXTJOIN(CHAR(10),TRUE,FILTER('SUMMARY DATA'!H:H,'SUMMARY DATA'!$A:$A=$A81,'SUMMARY DATA'!$C:$C=$B81,'SUMMARY DATA'!$B:$B=""GRP"")),
  IF(
    OR(
      ISNUMBER(SEARCH(""CDM CASH DEPOSIT"",$C81)),
      ISNUMBER(SEARCH(""CASH DEPOSIT"",$C81)),"&amp;"
      COUNTIFS('SUMMARY DATA'!$D:$D,$C81,'SUMMARY DATA'!$B:$B,""GRP"")&lt;&gt;1
    ),
    """",
    IFERROR(TEXTJOIN(CHAR(10),TRUE,FILTER('SUMMARY DATA'!H:H,'SUMMARY DATA'!$D:$D=$C81,'SUMMARY DATA'!$B:$B=""GRP"")),"""")
  )
)"),"")</f>
        <v/>
      </c>
      <c r="I81" s="18" t="str">
        <f>IFERROR(__xludf.DUMMYFUNCTION("IF(H81="""","""",
SUM(ARRAYFORMULA(VALUE(SPLIT(H81,CHAR(10)))))
)"),"")</f>
        <v/>
      </c>
      <c r="J81" s="17" t="str">
        <f>IFERROR(__xludf.DUMMYFUNCTION("IFERROR(
  TEXTJOIN(CHAR(10),TRUE,FILTER('SUMMARY DATA'!I:I,'SUMMARY DATA'!$A:$A=$A81,'SUMMARY DATA'!$C:$C=$B81,'SUMMARY DATA'!$B:$B=""GRP"")),
  IF(
    OR(
      ISNUMBER(SEARCH(""CDM CASH DEPOSIT"",$C81)),
      ISNUMBER(SEARCH(""CASH DEPOSIT"",$C81)),"&amp;"
      COUNTIFS('SUMMARY DATA'!$D:$D,$C81,'SUMMARY DATA'!$B:$B,""GRP"")&lt;&gt;1
    ),
    """",
    IFERROR(TEXTJOIN(CHAR(10),TRUE,FILTER('SUMMARY DATA'!I:I,'SUMMARY DATA'!$D:$D=$C81,'SUMMARY DATA'!$B:$B=""GRP"")),"""")
  )
)"),"")</f>
        <v/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 spans="1:27">
      <c r="A82" s="2"/>
      <c r="B82" s="15">
        <v>45775</v>
      </c>
      <c r="C82" s="2" t="s">
        <v>226</v>
      </c>
      <c r="D82" s="6">
        <v>121.86</v>
      </c>
      <c r="E82" s="16" t="str">
        <f>IFERROR(__xludf.DUMMYFUNCTION("IFERROR(
  TEXTJOIN(CHAR(10),TRUE,FILTER('SUMMARY DATA'!E:E,'SUMMARY DATA'!$A:$A=$A82,'SUMMARY DATA'!$C:$C=$B82,'SUMMARY DATA'!$B:$B=""GRP"")),
  IF(
    OR(
      ISNUMBER(SEARCH(""CDM CASH DEPOSIT"",$C82)),
      ISNUMBER(SEARCH(""CASH DEPOSIT"",$C82)),"&amp;"
      COUNTIFS('SUMMARY DATA'!$D:$D,$C82,'SUMMARY DATA'!$B:$B,""GRP"")&lt;&gt;1
    ),
    """",
    IFERROR(TEXTJOIN(CHAR(10),TRUE,FILTER('SUMMARY DATA'!E:E,'SUMMARY DATA'!$D:$D=$C82,'SUMMARY DATA'!$B:$B=""GRP"")),"""")
  )
)"),"")</f>
        <v/>
      </c>
      <c r="F82" s="17" t="str">
        <f>IFERROR(__xludf.DUMMYFUNCTION("IFERROR(
  TEXTJOIN(CHAR(10),TRUE,FILTER('SUMMARY DATA'!F:F,'SUMMARY DATA'!$A:$A=$A82,'SUMMARY DATA'!$C:$C=$B82,'SUMMARY DATA'!$B:$B=""GRP"")),
  IF(
    OR(
      ISNUMBER(SEARCH(""CDM CASH DEPOSIT"",$C82)),
      ISNUMBER(SEARCH(""CASH DEPOSIT"",$C82)),"&amp;"
      COUNTIFS('SUMMARY DATA'!$D:$D,$C82,'SUMMARY DATA'!$B:$B,""GRP"")&lt;&gt;1
    ),
    """",
    IFERROR(TEXTJOIN(CHAR(10),TRUE,FILTER('SUMMARY DATA'!F:F,'SUMMARY DATA'!$D:$D=$C82,'SUMMARY DATA'!$B:$B=""GRP"")),"""")
  )
)"),"")</f>
        <v/>
      </c>
      <c r="G82" s="17" t="str">
        <f>IFERROR(__xludf.DUMMYFUNCTION("IFERROR(
  TEXTJOIN(CHAR(10),TRUE,FILTER('SUMMARY DATA'!G:G,'SUMMARY DATA'!$A:$A=$A82,'SUMMARY DATA'!$C:$C=$B82,'SUMMARY DATA'!$B:$B=""GRP"")),
  IF(
    OR(
      ISNUMBER(SEARCH(""CDM CASH DEPOSIT"",$C82)),
      ISNUMBER(SEARCH(""CASH DEPOSIT"",$C82)),"&amp;"
      COUNTIFS('SUMMARY DATA'!$D:$D,$C82,'SUMMARY DATA'!$B:$B,""GRP"")&lt;&gt;1
    ),
    """",
    IFERROR(TEXTJOIN(CHAR(10),TRUE,FILTER('SUMMARY DATA'!G:G,'SUMMARY DATA'!$D:$D=$C82,'SUMMARY DATA'!$B:$B=""GRP"")),"""")
  )
)"),"")</f>
        <v/>
      </c>
      <c r="H82" s="18" t="str">
        <f>IFERROR(__xludf.DUMMYFUNCTION("IFERROR(
  TEXTJOIN(CHAR(10),TRUE,FILTER('SUMMARY DATA'!H:H,'SUMMARY DATA'!$A:$A=$A82,'SUMMARY DATA'!$C:$C=$B82,'SUMMARY DATA'!$B:$B=""GRP"")),
  IF(
    OR(
      ISNUMBER(SEARCH(""CDM CASH DEPOSIT"",$C82)),
      ISNUMBER(SEARCH(""CASH DEPOSIT"",$C82)),"&amp;"
      COUNTIFS('SUMMARY DATA'!$D:$D,$C82,'SUMMARY DATA'!$B:$B,""GRP"")&lt;&gt;1
    ),
    """",
    IFERROR(TEXTJOIN(CHAR(10),TRUE,FILTER('SUMMARY DATA'!H:H,'SUMMARY DATA'!$D:$D=$C82,'SUMMARY DATA'!$B:$B=""GRP"")),"""")
  )
)"),"")</f>
        <v/>
      </c>
      <c r="I82" s="18" t="str">
        <f>IFERROR(__xludf.DUMMYFUNCTION("IF(H82="""","""",
SUM(ARRAYFORMULA(VALUE(SPLIT(H82,CHAR(10)))))
)"),"")</f>
        <v/>
      </c>
      <c r="J82" s="17" t="str">
        <f>IFERROR(__xludf.DUMMYFUNCTION("IFERROR(
  TEXTJOIN(CHAR(10),TRUE,FILTER('SUMMARY DATA'!I:I,'SUMMARY DATA'!$A:$A=$A82,'SUMMARY DATA'!$C:$C=$B82,'SUMMARY DATA'!$B:$B=""GRP"")),
  IF(
    OR(
      ISNUMBER(SEARCH(""CDM CASH DEPOSIT"",$C82)),
      ISNUMBER(SEARCH(""CASH DEPOSIT"",$C82)),"&amp;"
      COUNTIFS('SUMMARY DATA'!$D:$D,$C82,'SUMMARY DATA'!$B:$B,""GRP"")&lt;&gt;1
    ),
    """",
    IFERROR(TEXTJOIN(CHAR(10),TRUE,FILTER('SUMMARY DATA'!I:I,'SUMMARY DATA'!$D:$D=$C82,'SUMMARY DATA'!$B:$B=""GRP"")),"""")
  )
)"),"")</f>
        <v/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 spans="1:27">
      <c r="A83" s="2"/>
      <c r="B83" s="15">
        <v>45775</v>
      </c>
      <c r="C83" s="2" t="s">
        <v>227</v>
      </c>
      <c r="D83" s="6">
        <v>43.8</v>
      </c>
      <c r="E83" s="16" t="str">
        <f>IFERROR(__xludf.DUMMYFUNCTION("IFERROR(
  TEXTJOIN(CHAR(10),TRUE,FILTER('SUMMARY DATA'!E:E,'SUMMARY DATA'!$A:$A=$A83,'SUMMARY DATA'!$C:$C=$B83,'SUMMARY DATA'!$B:$B=""GRP"")),
  IF(
    OR(
      ISNUMBER(SEARCH(""CDM CASH DEPOSIT"",$C83)),
      ISNUMBER(SEARCH(""CASH DEPOSIT"",$C83)),"&amp;"
      COUNTIFS('SUMMARY DATA'!$D:$D,$C83,'SUMMARY DATA'!$B:$B,""GRP"")&lt;&gt;1
    ),
    """",
    IFERROR(TEXTJOIN(CHAR(10),TRUE,FILTER('SUMMARY DATA'!E:E,'SUMMARY DATA'!$D:$D=$C83,'SUMMARY DATA'!$B:$B=""GRP"")),"""")
  )
)"),"")</f>
        <v/>
      </c>
      <c r="F83" s="17" t="str">
        <f>IFERROR(__xludf.DUMMYFUNCTION("IFERROR(
  TEXTJOIN(CHAR(10),TRUE,FILTER('SUMMARY DATA'!F:F,'SUMMARY DATA'!$A:$A=$A83,'SUMMARY DATA'!$C:$C=$B83,'SUMMARY DATA'!$B:$B=""GRP"")),
  IF(
    OR(
      ISNUMBER(SEARCH(""CDM CASH DEPOSIT"",$C83)),
      ISNUMBER(SEARCH(""CASH DEPOSIT"",$C83)),"&amp;"
      COUNTIFS('SUMMARY DATA'!$D:$D,$C83,'SUMMARY DATA'!$B:$B,""GRP"")&lt;&gt;1
    ),
    """",
    IFERROR(TEXTJOIN(CHAR(10),TRUE,FILTER('SUMMARY DATA'!F:F,'SUMMARY DATA'!$D:$D=$C83,'SUMMARY DATA'!$B:$B=""GRP"")),"""")
  )
)"),"")</f>
        <v/>
      </c>
      <c r="G83" s="17" t="str">
        <f>IFERROR(__xludf.DUMMYFUNCTION("IFERROR(
  TEXTJOIN(CHAR(10),TRUE,FILTER('SUMMARY DATA'!G:G,'SUMMARY DATA'!$A:$A=$A83,'SUMMARY DATA'!$C:$C=$B83,'SUMMARY DATA'!$B:$B=""GRP"")),
  IF(
    OR(
      ISNUMBER(SEARCH(""CDM CASH DEPOSIT"",$C83)),
      ISNUMBER(SEARCH(""CASH DEPOSIT"",$C83)),"&amp;"
      COUNTIFS('SUMMARY DATA'!$D:$D,$C83,'SUMMARY DATA'!$B:$B,""GRP"")&lt;&gt;1
    ),
    """",
    IFERROR(TEXTJOIN(CHAR(10),TRUE,FILTER('SUMMARY DATA'!G:G,'SUMMARY DATA'!$D:$D=$C83,'SUMMARY DATA'!$B:$B=""GRP"")),"""")
  )
)"),"")</f>
        <v/>
      </c>
      <c r="H83" s="18" t="str">
        <f>IFERROR(__xludf.DUMMYFUNCTION("IFERROR(
  TEXTJOIN(CHAR(10),TRUE,FILTER('SUMMARY DATA'!H:H,'SUMMARY DATA'!$A:$A=$A83,'SUMMARY DATA'!$C:$C=$B83,'SUMMARY DATA'!$B:$B=""GRP"")),
  IF(
    OR(
      ISNUMBER(SEARCH(""CDM CASH DEPOSIT"",$C83)),
      ISNUMBER(SEARCH(""CASH DEPOSIT"",$C83)),"&amp;"
      COUNTIFS('SUMMARY DATA'!$D:$D,$C83,'SUMMARY DATA'!$B:$B,""GRP"")&lt;&gt;1
    ),
    """",
    IFERROR(TEXTJOIN(CHAR(10),TRUE,FILTER('SUMMARY DATA'!H:H,'SUMMARY DATA'!$D:$D=$C83,'SUMMARY DATA'!$B:$B=""GRP"")),"""")
  )
)"),"")</f>
        <v/>
      </c>
      <c r="I83" s="18" t="str">
        <f>IFERROR(__xludf.DUMMYFUNCTION("IF(H83="""","""",
SUM(ARRAYFORMULA(VALUE(SPLIT(H83,CHAR(10)))))
)"),"")</f>
        <v/>
      </c>
      <c r="J83" s="17" t="str">
        <f>IFERROR(__xludf.DUMMYFUNCTION("IFERROR(
  TEXTJOIN(CHAR(10),TRUE,FILTER('SUMMARY DATA'!I:I,'SUMMARY DATA'!$A:$A=$A83,'SUMMARY DATA'!$C:$C=$B83,'SUMMARY DATA'!$B:$B=""GRP"")),
  IF(
    OR(
      ISNUMBER(SEARCH(""CDM CASH DEPOSIT"",$C83)),
      ISNUMBER(SEARCH(""CASH DEPOSIT"",$C83)),"&amp;"
      COUNTIFS('SUMMARY DATA'!$D:$D,$C83,'SUMMARY DATA'!$B:$B,""GRP"")&lt;&gt;1
    ),
    """",
    IFERROR(TEXTJOIN(CHAR(10),TRUE,FILTER('SUMMARY DATA'!I:I,'SUMMARY DATA'!$D:$D=$C83,'SUMMARY DATA'!$B:$B=""GRP"")),"""")
  )
)"),"")</f>
        <v/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 spans="1:27">
      <c r="A84" s="2"/>
      <c r="B84" s="15">
        <v>45775</v>
      </c>
      <c r="C84" s="2" t="s">
        <v>110</v>
      </c>
      <c r="D84" s="6">
        <v>10</v>
      </c>
      <c r="E84" s="16" t="str">
        <f>IFERROR(__xludf.DUMMYFUNCTION("IFERROR(
  TEXTJOIN(CHAR(10),TRUE,FILTER('SUMMARY DATA'!E:E,'SUMMARY DATA'!$A:$A=$A84,'SUMMARY DATA'!$C:$C=$B84,'SUMMARY DATA'!$B:$B=""GRP"")),
  IF(
    OR(
      ISNUMBER(SEARCH(""CDM CASH DEPOSIT"",$C84)),
      ISNUMBER(SEARCH(""CASH DEPOSIT"",$C84)),"&amp;"
      COUNTIFS('SUMMARY DATA'!$D:$D,$C84,'SUMMARY DATA'!$B:$B,""GRP"")&lt;&gt;1
    ),
    """",
    IFERROR(TEXTJOIN(CHAR(10),TRUE,FILTER('SUMMARY DATA'!E:E,'SUMMARY DATA'!$D:$D=$C84,'SUMMARY DATA'!$B:$B=""GRP"")),"""")
  )
)"),"")</f>
        <v/>
      </c>
      <c r="F84" s="17" t="str">
        <f>IFERROR(__xludf.DUMMYFUNCTION("IFERROR(
  TEXTJOIN(CHAR(10),TRUE,FILTER('SUMMARY DATA'!F:F,'SUMMARY DATA'!$A:$A=$A84,'SUMMARY DATA'!$C:$C=$B84,'SUMMARY DATA'!$B:$B=""GRP"")),
  IF(
    OR(
      ISNUMBER(SEARCH(""CDM CASH DEPOSIT"",$C84)),
      ISNUMBER(SEARCH(""CASH DEPOSIT"",$C84)),"&amp;"
      COUNTIFS('SUMMARY DATA'!$D:$D,$C84,'SUMMARY DATA'!$B:$B,""GRP"")&lt;&gt;1
    ),
    """",
    IFERROR(TEXTJOIN(CHAR(10),TRUE,FILTER('SUMMARY DATA'!F:F,'SUMMARY DATA'!$D:$D=$C84,'SUMMARY DATA'!$B:$B=""GRP"")),"""")
  )
)"),"")</f>
        <v/>
      </c>
      <c r="G84" s="17" t="str">
        <f>IFERROR(__xludf.DUMMYFUNCTION("IFERROR(
  TEXTJOIN(CHAR(10),TRUE,FILTER('SUMMARY DATA'!G:G,'SUMMARY DATA'!$A:$A=$A84,'SUMMARY DATA'!$C:$C=$B84,'SUMMARY DATA'!$B:$B=""GRP"")),
  IF(
    OR(
      ISNUMBER(SEARCH(""CDM CASH DEPOSIT"",$C84)),
      ISNUMBER(SEARCH(""CASH DEPOSIT"",$C84)),"&amp;"
      COUNTIFS('SUMMARY DATA'!$D:$D,$C84,'SUMMARY DATA'!$B:$B,""GRP"")&lt;&gt;1
    ),
    """",
    IFERROR(TEXTJOIN(CHAR(10),TRUE,FILTER('SUMMARY DATA'!G:G,'SUMMARY DATA'!$D:$D=$C84,'SUMMARY DATA'!$B:$B=""GRP"")),"""")
  )
)"),"")</f>
        <v/>
      </c>
      <c r="H84" s="18" t="str">
        <f>IFERROR(__xludf.DUMMYFUNCTION("IFERROR(
  TEXTJOIN(CHAR(10),TRUE,FILTER('SUMMARY DATA'!H:H,'SUMMARY DATA'!$A:$A=$A84,'SUMMARY DATA'!$C:$C=$B84,'SUMMARY DATA'!$B:$B=""GRP"")),
  IF(
    OR(
      ISNUMBER(SEARCH(""CDM CASH DEPOSIT"",$C84)),
      ISNUMBER(SEARCH(""CASH DEPOSIT"",$C84)),"&amp;"
      COUNTIFS('SUMMARY DATA'!$D:$D,$C84,'SUMMARY DATA'!$B:$B,""GRP"")&lt;&gt;1
    ),
    """",
    IFERROR(TEXTJOIN(CHAR(10),TRUE,FILTER('SUMMARY DATA'!H:H,'SUMMARY DATA'!$D:$D=$C84,'SUMMARY DATA'!$B:$B=""GRP"")),"""")
  )
)"),"")</f>
        <v/>
      </c>
      <c r="I84" s="18" t="str">
        <f>IFERROR(__xludf.DUMMYFUNCTION("IF(H84="""","""",
SUM(ARRAYFORMULA(VALUE(SPLIT(H84,CHAR(10)))))
)"),"")</f>
        <v/>
      </c>
      <c r="J84" s="17" t="str">
        <f>IFERROR(__xludf.DUMMYFUNCTION("IFERROR(
  TEXTJOIN(CHAR(10),TRUE,FILTER('SUMMARY DATA'!I:I,'SUMMARY DATA'!$A:$A=$A84,'SUMMARY DATA'!$C:$C=$B84,'SUMMARY DATA'!$B:$B=""GRP"")),
  IF(
    OR(
      ISNUMBER(SEARCH(""CDM CASH DEPOSIT"",$C84)),
      ISNUMBER(SEARCH(""CASH DEPOSIT"",$C84)),"&amp;"
      COUNTIFS('SUMMARY DATA'!$D:$D,$C84,'SUMMARY DATA'!$B:$B,""GRP"")&lt;&gt;1
    ),
    """",
    IFERROR(TEXTJOIN(CHAR(10),TRUE,FILTER('SUMMARY DATA'!I:I,'SUMMARY DATA'!$D:$D=$C84,'SUMMARY DATA'!$B:$B=""GRP"")),"""")
  )
)"),"")</f>
        <v/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 spans="1:27">
      <c r="A85" s="2" t="s">
        <v>88</v>
      </c>
      <c r="B85" s="15">
        <v>45775</v>
      </c>
      <c r="C85" s="2" t="s">
        <v>228</v>
      </c>
      <c r="D85" s="6">
        <v>10</v>
      </c>
      <c r="E85" s="16" t="str">
        <f>IFERROR(__xludf.DUMMYFUNCTION("IFERROR(
  TEXTJOIN(CHAR(10),TRUE,FILTER('SUMMARY DATA'!E:E,'SUMMARY DATA'!$A:$A=$A85,'SUMMARY DATA'!$C:$C=$B85,'SUMMARY DATA'!$B:$B=""GRP"")),
  IF(
    OR(
      ISNUMBER(SEARCH(""CDM CASH DEPOSIT"",$C85)),
      ISNUMBER(SEARCH(""CASH DEPOSIT"",$C85)),"&amp;"
      COUNTIFS('SUMMARY DATA'!$D:$D,$C85,'SUMMARY DATA'!$B:$B,""GRP"")&lt;&gt;1
    ),
    """",
    IFERROR(TEXTJOIN(CHAR(10),TRUE,FILTER('SUMMARY DATA'!E:E,'SUMMARY DATA'!$D:$D=$C85,'SUMMARY DATA'!$B:$B=""GRP"")),"""")
  )
)"),"")</f>
        <v/>
      </c>
      <c r="F85" s="17" t="str">
        <f>IFERROR(__xludf.DUMMYFUNCTION("IFERROR(
  TEXTJOIN(CHAR(10),TRUE,FILTER('SUMMARY DATA'!F:F,'SUMMARY DATA'!$A:$A=$A85,'SUMMARY DATA'!$C:$C=$B85,'SUMMARY DATA'!$B:$B=""GRP"")),
  IF(
    OR(
      ISNUMBER(SEARCH(""CDM CASH DEPOSIT"",$C85)),
      ISNUMBER(SEARCH(""CASH DEPOSIT"",$C85)),"&amp;"
      COUNTIFS('SUMMARY DATA'!$D:$D,$C85,'SUMMARY DATA'!$B:$B,""GRP"")&lt;&gt;1
    ),
    """",
    IFERROR(TEXTJOIN(CHAR(10),TRUE,FILTER('SUMMARY DATA'!F:F,'SUMMARY DATA'!$D:$D=$C85,'SUMMARY DATA'!$B:$B=""GRP"")),"""")
  )
)"),"")</f>
        <v/>
      </c>
      <c r="G85" s="17" t="str">
        <f>IFERROR(__xludf.DUMMYFUNCTION("IFERROR(
  TEXTJOIN(CHAR(10),TRUE,FILTER('SUMMARY DATA'!G:G,'SUMMARY DATA'!$A:$A=$A85,'SUMMARY DATA'!$C:$C=$B85,'SUMMARY DATA'!$B:$B=""GRP"")),
  IF(
    OR(
      ISNUMBER(SEARCH(""CDM CASH DEPOSIT"",$C85)),
      ISNUMBER(SEARCH(""CASH DEPOSIT"",$C85)),"&amp;"
      COUNTIFS('SUMMARY DATA'!$D:$D,$C85,'SUMMARY DATA'!$B:$B,""GRP"")&lt;&gt;1
    ),
    """",
    IFERROR(TEXTJOIN(CHAR(10),TRUE,FILTER('SUMMARY DATA'!G:G,'SUMMARY DATA'!$D:$D=$C85,'SUMMARY DATA'!$B:$B=""GRP"")),"""")
  )
)"),"")</f>
        <v/>
      </c>
      <c r="H85" s="18" t="str">
        <f>IFERROR(__xludf.DUMMYFUNCTION("IFERROR(
  TEXTJOIN(CHAR(10),TRUE,FILTER('SUMMARY DATA'!H:H,'SUMMARY DATA'!$A:$A=$A85,'SUMMARY DATA'!$C:$C=$B85,'SUMMARY DATA'!$B:$B=""GRP"")),
  IF(
    OR(
      ISNUMBER(SEARCH(""CDM CASH DEPOSIT"",$C85)),
      ISNUMBER(SEARCH(""CASH DEPOSIT"",$C85)),"&amp;"
      COUNTIFS('SUMMARY DATA'!$D:$D,$C85,'SUMMARY DATA'!$B:$B,""GRP"")&lt;&gt;1
    ),
    """",
    IFERROR(TEXTJOIN(CHAR(10),TRUE,FILTER('SUMMARY DATA'!H:H,'SUMMARY DATA'!$D:$D=$C85,'SUMMARY DATA'!$B:$B=""GRP"")),"""")
  )
)"),"")</f>
        <v/>
      </c>
      <c r="I85" s="18" t="str">
        <f>IFERROR(__xludf.DUMMYFUNCTION("IF(H85="""","""",
SUM(ARRAYFORMULA(VALUE(SPLIT(H85,CHAR(10)))))
)"),"")</f>
        <v/>
      </c>
      <c r="J85" s="17" t="str">
        <f>IFERROR(__xludf.DUMMYFUNCTION("IFERROR(
  TEXTJOIN(CHAR(10),TRUE,FILTER('SUMMARY DATA'!I:I,'SUMMARY DATA'!$A:$A=$A85,'SUMMARY DATA'!$C:$C=$B85,'SUMMARY DATA'!$B:$B=""GRP"")),
  IF(
    OR(
      ISNUMBER(SEARCH(""CDM CASH DEPOSIT"",$C85)),
      ISNUMBER(SEARCH(""CASH DEPOSIT"",$C85)),"&amp;"
      COUNTIFS('SUMMARY DATA'!$D:$D,$C85,'SUMMARY DATA'!$B:$B,""GRP"")&lt;&gt;1
    ),
    """",
    IFERROR(TEXTJOIN(CHAR(10),TRUE,FILTER('SUMMARY DATA'!I:I,'SUMMARY DATA'!$D:$D=$C85,'SUMMARY DATA'!$B:$B=""GRP"")),"""")
  )
)"),"")</f>
        <v/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 spans="1:27">
      <c r="A86" s="2" t="s">
        <v>229</v>
      </c>
      <c r="B86" s="15">
        <v>45776</v>
      </c>
      <c r="C86" s="2" t="s">
        <v>230</v>
      </c>
      <c r="D86" s="6">
        <v>159.96</v>
      </c>
      <c r="E86" s="16" t="str">
        <f>IFERROR(__xludf.DUMMYFUNCTION("IFERROR(
  TEXTJOIN(CHAR(10),TRUE,FILTER('SUMMARY DATA'!E:E,'SUMMARY DATA'!$A:$A=$A86,'SUMMARY DATA'!$C:$C=$B86,'SUMMARY DATA'!$B:$B=""GRP"")),
  IF(
    OR(
      ISNUMBER(SEARCH(""CDM CASH DEPOSIT"",$C86)),
      ISNUMBER(SEARCH(""CASH DEPOSIT"",$C86)),"&amp;"
      COUNTIFS('SUMMARY DATA'!$D:$D,$C86,'SUMMARY DATA'!$B:$B,""GRP"")&lt;&gt;1
    ),
    """",
    IFERROR(TEXTJOIN(CHAR(10),TRUE,FILTER('SUMMARY DATA'!E:E,'SUMMARY DATA'!$D:$D=$C86,'SUMMARY DATA'!$B:$B=""GRP"")),"""")
  )
)"),"")</f>
        <v/>
      </c>
      <c r="F86" s="17" t="str">
        <f>IFERROR(__xludf.DUMMYFUNCTION("IFERROR(
  TEXTJOIN(CHAR(10),TRUE,FILTER('SUMMARY DATA'!F:F,'SUMMARY DATA'!$A:$A=$A86,'SUMMARY DATA'!$C:$C=$B86,'SUMMARY DATA'!$B:$B=""GRP"")),
  IF(
    OR(
      ISNUMBER(SEARCH(""CDM CASH DEPOSIT"",$C86)),
      ISNUMBER(SEARCH(""CASH DEPOSIT"",$C86)),"&amp;"
      COUNTIFS('SUMMARY DATA'!$D:$D,$C86,'SUMMARY DATA'!$B:$B,""GRP"")&lt;&gt;1
    ),
    """",
    IFERROR(TEXTJOIN(CHAR(10),TRUE,FILTER('SUMMARY DATA'!F:F,'SUMMARY DATA'!$D:$D=$C86,'SUMMARY DATA'!$B:$B=""GRP"")),"""")
  )
)"),"")</f>
        <v/>
      </c>
      <c r="G86" s="17" t="str">
        <f>IFERROR(__xludf.DUMMYFUNCTION("IFERROR(
  TEXTJOIN(CHAR(10),TRUE,FILTER('SUMMARY DATA'!G:G,'SUMMARY DATA'!$A:$A=$A86,'SUMMARY DATA'!$C:$C=$B86,'SUMMARY DATA'!$B:$B=""GRP"")),
  IF(
    OR(
      ISNUMBER(SEARCH(""CDM CASH DEPOSIT"",$C86)),
      ISNUMBER(SEARCH(""CASH DEPOSIT"",$C86)),"&amp;"
      COUNTIFS('SUMMARY DATA'!$D:$D,$C86,'SUMMARY DATA'!$B:$B,""GRP"")&lt;&gt;1
    ),
    """",
    IFERROR(TEXTJOIN(CHAR(10),TRUE,FILTER('SUMMARY DATA'!G:G,'SUMMARY DATA'!$D:$D=$C86,'SUMMARY DATA'!$B:$B=""GRP"")),"""")
  )
)"),"")</f>
        <v/>
      </c>
      <c r="H86" s="18" t="str">
        <f>IFERROR(__xludf.DUMMYFUNCTION("IFERROR(
  TEXTJOIN(CHAR(10),TRUE,FILTER('SUMMARY DATA'!H:H,'SUMMARY DATA'!$A:$A=$A86,'SUMMARY DATA'!$C:$C=$B86,'SUMMARY DATA'!$B:$B=""GRP"")),
  IF(
    OR(
      ISNUMBER(SEARCH(""CDM CASH DEPOSIT"",$C86)),
      ISNUMBER(SEARCH(""CASH DEPOSIT"",$C86)),"&amp;"
      COUNTIFS('SUMMARY DATA'!$D:$D,$C86,'SUMMARY DATA'!$B:$B,""GRP"")&lt;&gt;1
    ),
    """",
    IFERROR(TEXTJOIN(CHAR(10),TRUE,FILTER('SUMMARY DATA'!H:H,'SUMMARY DATA'!$D:$D=$C86,'SUMMARY DATA'!$B:$B=""GRP"")),"""")
  )
)"),"")</f>
        <v/>
      </c>
      <c r="I86" s="18" t="str">
        <f>IFERROR(__xludf.DUMMYFUNCTION("IF(H86="""","""",
SUM(ARRAYFORMULA(VALUE(SPLIT(H86,CHAR(10)))))
)"),"")</f>
        <v/>
      </c>
      <c r="J86" s="17" t="str">
        <f>IFERROR(__xludf.DUMMYFUNCTION("IFERROR(
  TEXTJOIN(CHAR(10),TRUE,FILTER('SUMMARY DATA'!I:I,'SUMMARY DATA'!$A:$A=$A86,'SUMMARY DATA'!$C:$C=$B86,'SUMMARY DATA'!$B:$B=""GRP"")),
  IF(
    OR(
      ISNUMBER(SEARCH(""CDM CASH DEPOSIT"",$C86)),
      ISNUMBER(SEARCH(""CASH DEPOSIT"",$C86)),"&amp;"
      COUNTIFS('SUMMARY DATA'!$D:$D,$C86,'SUMMARY DATA'!$B:$B,""GRP"")&lt;&gt;1
    ),
    """",
    IFERROR(TEXTJOIN(CHAR(10),TRUE,FILTER('SUMMARY DATA'!I:I,'SUMMARY DATA'!$D:$D=$C86,'SUMMARY DATA'!$B:$B=""GRP"")),"""")
  )
)"),"")</f>
        <v/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 spans="1:27">
      <c r="A87" s="2"/>
      <c r="B87" s="15">
        <v>45776</v>
      </c>
      <c r="C87" s="2" t="s">
        <v>231</v>
      </c>
      <c r="D87" s="6">
        <v>67.9</v>
      </c>
      <c r="E87" s="16" t="str">
        <f>IFERROR(__xludf.DUMMYFUNCTION("IFERROR(
  TEXTJOIN(CHAR(10),TRUE,FILTER('SUMMARY DATA'!E:E,'SUMMARY DATA'!$A:$A=$A87,'SUMMARY DATA'!$C:$C=$B87,'SUMMARY DATA'!$B:$B=""GRP"")),
  IF(
    OR(
      ISNUMBER(SEARCH(""CDM CASH DEPOSIT"",$C87)),
      ISNUMBER(SEARCH(""CASH DEPOSIT"",$C87)),"&amp;"
      COUNTIFS('SUMMARY DATA'!$D:$D,$C87,'SUMMARY DATA'!$B:$B,""GRP"")&lt;&gt;1
    ),
    """",
    IFERROR(TEXTJOIN(CHAR(10),TRUE,FILTER('SUMMARY DATA'!E:E,'SUMMARY DATA'!$D:$D=$C87,'SUMMARY DATA'!$B:$B=""GRP"")),"""")
  )
)"),"")</f>
        <v/>
      </c>
      <c r="F87" s="17" t="str">
        <f>IFERROR(__xludf.DUMMYFUNCTION("IFERROR(
  TEXTJOIN(CHAR(10),TRUE,FILTER('SUMMARY DATA'!F:F,'SUMMARY DATA'!$A:$A=$A87,'SUMMARY DATA'!$C:$C=$B87,'SUMMARY DATA'!$B:$B=""GRP"")),
  IF(
    OR(
      ISNUMBER(SEARCH(""CDM CASH DEPOSIT"",$C87)),
      ISNUMBER(SEARCH(""CASH DEPOSIT"",$C87)),"&amp;"
      COUNTIFS('SUMMARY DATA'!$D:$D,$C87,'SUMMARY DATA'!$B:$B,""GRP"")&lt;&gt;1
    ),
    """",
    IFERROR(TEXTJOIN(CHAR(10),TRUE,FILTER('SUMMARY DATA'!F:F,'SUMMARY DATA'!$D:$D=$C87,'SUMMARY DATA'!$B:$B=""GRP"")),"""")
  )
)"),"")</f>
        <v/>
      </c>
      <c r="G87" s="17" t="str">
        <f>IFERROR(__xludf.DUMMYFUNCTION("IFERROR(
  TEXTJOIN(CHAR(10),TRUE,FILTER('SUMMARY DATA'!G:G,'SUMMARY DATA'!$A:$A=$A87,'SUMMARY DATA'!$C:$C=$B87,'SUMMARY DATA'!$B:$B=""GRP"")),
  IF(
    OR(
      ISNUMBER(SEARCH(""CDM CASH DEPOSIT"",$C87)),
      ISNUMBER(SEARCH(""CASH DEPOSIT"",$C87)),"&amp;"
      COUNTIFS('SUMMARY DATA'!$D:$D,$C87,'SUMMARY DATA'!$B:$B,""GRP"")&lt;&gt;1
    ),
    """",
    IFERROR(TEXTJOIN(CHAR(10),TRUE,FILTER('SUMMARY DATA'!G:G,'SUMMARY DATA'!$D:$D=$C87,'SUMMARY DATA'!$B:$B=""GRP"")),"""")
  )
)"),"")</f>
        <v/>
      </c>
      <c r="H87" s="18" t="str">
        <f>IFERROR(__xludf.DUMMYFUNCTION("IFERROR(
  TEXTJOIN(CHAR(10),TRUE,FILTER('SUMMARY DATA'!H:H,'SUMMARY DATA'!$A:$A=$A87,'SUMMARY DATA'!$C:$C=$B87,'SUMMARY DATA'!$B:$B=""GRP"")),
  IF(
    OR(
      ISNUMBER(SEARCH(""CDM CASH DEPOSIT"",$C87)),
      ISNUMBER(SEARCH(""CASH DEPOSIT"",$C87)),"&amp;"
      COUNTIFS('SUMMARY DATA'!$D:$D,$C87,'SUMMARY DATA'!$B:$B,""GRP"")&lt;&gt;1
    ),
    """",
    IFERROR(TEXTJOIN(CHAR(10),TRUE,FILTER('SUMMARY DATA'!H:H,'SUMMARY DATA'!$D:$D=$C87,'SUMMARY DATA'!$B:$B=""GRP"")),"""")
  )
)"),"")</f>
        <v/>
      </c>
      <c r="I87" s="18" t="str">
        <f>IFERROR(__xludf.DUMMYFUNCTION("IF(H87="""","""",
SUM(ARRAYFORMULA(VALUE(SPLIT(H87,CHAR(10)))))
)"),"")</f>
        <v/>
      </c>
      <c r="J87" s="17" t="str">
        <f>IFERROR(__xludf.DUMMYFUNCTION("IFERROR(
  TEXTJOIN(CHAR(10),TRUE,FILTER('SUMMARY DATA'!I:I,'SUMMARY DATA'!$A:$A=$A87,'SUMMARY DATA'!$C:$C=$B87,'SUMMARY DATA'!$B:$B=""GRP"")),
  IF(
    OR(
      ISNUMBER(SEARCH(""CDM CASH DEPOSIT"",$C87)),
      ISNUMBER(SEARCH(""CASH DEPOSIT"",$C87)),"&amp;"
      COUNTIFS('SUMMARY DATA'!$D:$D,$C87,'SUMMARY DATA'!$B:$B,""GRP"")&lt;&gt;1
    ),
    """",
    IFERROR(TEXTJOIN(CHAR(10),TRUE,FILTER('SUMMARY DATA'!I:I,'SUMMARY DATA'!$D:$D=$C87,'SUMMARY DATA'!$B:$B=""GRP"")),"""")
  )
)"),"")</f>
        <v/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 spans="1:27">
      <c r="A88" s="2"/>
      <c r="B88" s="15">
        <v>45776</v>
      </c>
      <c r="C88" s="2" t="s">
        <v>232</v>
      </c>
      <c r="D88" s="6">
        <v>10</v>
      </c>
      <c r="E88" s="16" t="str">
        <f>IFERROR(__xludf.DUMMYFUNCTION("IFERROR(
  TEXTJOIN(CHAR(10),TRUE,FILTER('SUMMARY DATA'!E:E,'SUMMARY DATA'!$A:$A=$A88,'SUMMARY DATA'!$C:$C=$B88,'SUMMARY DATA'!$B:$B=""GRP"")),
  IF(
    OR(
      ISNUMBER(SEARCH(""CDM CASH DEPOSIT"",$C88)),
      ISNUMBER(SEARCH(""CASH DEPOSIT"",$C88)),"&amp;"
      COUNTIFS('SUMMARY DATA'!$D:$D,$C88,'SUMMARY DATA'!$B:$B,""GRP"")&lt;&gt;1
    ),
    """",
    IFERROR(TEXTJOIN(CHAR(10),TRUE,FILTER('SUMMARY DATA'!E:E,'SUMMARY DATA'!$D:$D=$C88,'SUMMARY DATA'!$B:$B=""GRP"")),"""")
  )
)"),"")</f>
        <v/>
      </c>
      <c r="F88" s="17" t="str">
        <f>IFERROR(__xludf.DUMMYFUNCTION("IFERROR(
  TEXTJOIN(CHAR(10),TRUE,FILTER('SUMMARY DATA'!F:F,'SUMMARY DATA'!$A:$A=$A88,'SUMMARY DATA'!$C:$C=$B88,'SUMMARY DATA'!$B:$B=""GRP"")),
  IF(
    OR(
      ISNUMBER(SEARCH(""CDM CASH DEPOSIT"",$C88)),
      ISNUMBER(SEARCH(""CASH DEPOSIT"",$C88)),"&amp;"
      COUNTIFS('SUMMARY DATA'!$D:$D,$C88,'SUMMARY DATA'!$B:$B,""GRP"")&lt;&gt;1
    ),
    """",
    IFERROR(TEXTJOIN(CHAR(10),TRUE,FILTER('SUMMARY DATA'!F:F,'SUMMARY DATA'!$D:$D=$C88,'SUMMARY DATA'!$B:$B=""GRP"")),"""")
  )
)"),"")</f>
        <v/>
      </c>
      <c r="G88" s="17" t="str">
        <f>IFERROR(__xludf.DUMMYFUNCTION("IFERROR(
  TEXTJOIN(CHAR(10),TRUE,FILTER('SUMMARY DATA'!G:G,'SUMMARY DATA'!$A:$A=$A88,'SUMMARY DATA'!$C:$C=$B88,'SUMMARY DATA'!$B:$B=""GRP"")),
  IF(
    OR(
      ISNUMBER(SEARCH(""CDM CASH DEPOSIT"",$C88)),
      ISNUMBER(SEARCH(""CASH DEPOSIT"",$C88)),"&amp;"
      COUNTIFS('SUMMARY DATA'!$D:$D,$C88,'SUMMARY DATA'!$B:$B,""GRP"")&lt;&gt;1
    ),
    """",
    IFERROR(TEXTJOIN(CHAR(10),TRUE,FILTER('SUMMARY DATA'!G:G,'SUMMARY DATA'!$D:$D=$C88,'SUMMARY DATA'!$B:$B=""GRP"")),"""")
  )
)"),"")</f>
        <v/>
      </c>
      <c r="H88" s="18" t="str">
        <f>IFERROR(__xludf.DUMMYFUNCTION("IFERROR(
  TEXTJOIN(CHAR(10),TRUE,FILTER('SUMMARY DATA'!H:H,'SUMMARY DATA'!$A:$A=$A88,'SUMMARY DATA'!$C:$C=$B88,'SUMMARY DATA'!$B:$B=""GRP"")),
  IF(
    OR(
      ISNUMBER(SEARCH(""CDM CASH DEPOSIT"",$C88)),
      ISNUMBER(SEARCH(""CASH DEPOSIT"",$C88)),"&amp;"
      COUNTIFS('SUMMARY DATA'!$D:$D,$C88,'SUMMARY DATA'!$B:$B,""GRP"")&lt;&gt;1
    ),
    """",
    IFERROR(TEXTJOIN(CHAR(10),TRUE,FILTER('SUMMARY DATA'!H:H,'SUMMARY DATA'!$D:$D=$C88,'SUMMARY DATA'!$B:$B=""GRP"")),"""")
  )
)"),"")</f>
        <v/>
      </c>
      <c r="I88" s="18" t="str">
        <f>IFERROR(__xludf.DUMMYFUNCTION("IF(H88="""","""",
SUM(ARRAYFORMULA(VALUE(SPLIT(H88,CHAR(10)))))
)"),"")</f>
        <v/>
      </c>
      <c r="J88" s="17" t="str">
        <f>IFERROR(__xludf.DUMMYFUNCTION("IFERROR(
  TEXTJOIN(CHAR(10),TRUE,FILTER('SUMMARY DATA'!I:I,'SUMMARY DATA'!$A:$A=$A88,'SUMMARY DATA'!$C:$C=$B88,'SUMMARY DATA'!$B:$B=""GRP"")),
  IF(
    OR(
      ISNUMBER(SEARCH(""CDM CASH DEPOSIT"",$C88)),
      ISNUMBER(SEARCH(""CASH DEPOSIT"",$C88)),"&amp;"
      COUNTIFS('SUMMARY DATA'!$D:$D,$C88,'SUMMARY DATA'!$B:$B,""GRP"")&lt;&gt;1
    ),
    """",
    IFERROR(TEXTJOIN(CHAR(10),TRUE,FILTER('SUMMARY DATA'!I:I,'SUMMARY DATA'!$D:$D=$C88,'SUMMARY DATA'!$B:$B=""GRP"")),"""")
  )
)"),"")</f>
        <v/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 spans="1:27">
      <c r="A89" s="2"/>
      <c r="B89" s="15">
        <v>45776</v>
      </c>
      <c r="C89" s="2" t="s">
        <v>233</v>
      </c>
      <c r="D89" s="6">
        <v>10</v>
      </c>
      <c r="E89" s="16" t="str">
        <f>IFERROR(__xludf.DUMMYFUNCTION("IFERROR(
  TEXTJOIN(CHAR(10),TRUE,FILTER('SUMMARY DATA'!E:E,'SUMMARY DATA'!$A:$A=$A89,'SUMMARY DATA'!$C:$C=$B89,'SUMMARY DATA'!$B:$B=""GRP"")),
  IF(
    OR(
      ISNUMBER(SEARCH(""CDM CASH DEPOSIT"",$C89)),
      ISNUMBER(SEARCH(""CASH DEPOSIT"",$C89)),"&amp;"
      COUNTIFS('SUMMARY DATA'!$D:$D,$C89,'SUMMARY DATA'!$B:$B,""GRP"")&lt;&gt;1
    ),
    """",
    IFERROR(TEXTJOIN(CHAR(10),TRUE,FILTER('SUMMARY DATA'!E:E,'SUMMARY DATA'!$D:$D=$C89,'SUMMARY DATA'!$B:$B=""GRP"")),"""")
  )
)"),"")</f>
        <v/>
      </c>
      <c r="F89" s="17" t="str">
        <f>IFERROR(__xludf.DUMMYFUNCTION("IFERROR(
  TEXTJOIN(CHAR(10),TRUE,FILTER('SUMMARY DATA'!F:F,'SUMMARY DATA'!$A:$A=$A89,'SUMMARY DATA'!$C:$C=$B89,'SUMMARY DATA'!$B:$B=""GRP"")),
  IF(
    OR(
      ISNUMBER(SEARCH(""CDM CASH DEPOSIT"",$C89)),
      ISNUMBER(SEARCH(""CASH DEPOSIT"",$C89)),"&amp;"
      COUNTIFS('SUMMARY DATA'!$D:$D,$C89,'SUMMARY DATA'!$B:$B,""GRP"")&lt;&gt;1
    ),
    """",
    IFERROR(TEXTJOIN(CHAR(10),TRUE,FILTER('SUMMARY DATA'!F:F,'SUMMARY DATA'!$D:$D=$C89,'SUMMARY DATA'!$B:$B=""GRP"")),"""")
  )
)"),"")</f>
        <v/>
      </c>
      <c r="G89" s="17" t="str">
        <f>IFERROR(__xludf.DUMMYFUNCTION("IFERROR(
  TEXTJOIN(CHAR(10),TRUE,FILTER('SUMMARY DATA'!G:G,'SUMMARY DATA'!$A:$A=$A89,'SUMMARY DATA'!$C:$C=$B89,'SUMMARY DATA'!$B:$B=""GRP"")),
  IF(
    OR(
      ISNUMBER(SEARCH(""CDM CASH DEPOSIT"",$C89)),
      ISNUMBER(SEARCH(""CASH DEPOSIT"",$C89)),"&amp;"
      COUNTIFS('SUMMARY DATA'!$D:$D,$C89,'SUMMARY DATA'!$B:$B,""GRP"")&lt;&gt;1
    ),
    """",
    IFERROR(TEXTJOIN(CHAR(10),TRUE,FILTER('SUMMARY DATA'!G:G,'SUMMARY DATA'!$D:$D=$C89,'SUMMARY DATA'!$B:$B=""GRP"")),"""")
  )
)"),"")</f>
        <v/>
      </c>
      <c r="H89" s="18" t="str">
        <f>IFERROR(__xludf.DUMMYFUNCTION("IFERROR(
  TEXTJOIN(CHAR(10),TRUE,FILTER('SUMMARY DATA'!H:H,'SUMMARY DATA'!$A:$A=$A89,'SUMMARY DATA'!$C:$C=$B89,'SUMMARY DATA'!$B:$B=""GRP"")),
  IF(
    OR(
      ISNUMBER(SEARCH(""CDM CASH DEPOSIT"",$C89)),
      ISNUMBER(SEARCH(""CASH DEPOSIT"",$C89)),"&amp;"
      COUNTIFS('SUMMARY DATA'!$D:$D,$C89,'SUMMARY DATA'!$B:$B,""GRP"")&lt;&gt;1
    ),
    """",
    IFERROR(TEXTJOIN(CHAR(10),TRUE,FILTER('SUMMARY DATA'!H:H,'SUMMARY DATA'!$D:$D=$C89,'SUMMARY DATA'!$B:$B=""GRP"")),"""")
  )
)"),"")</f>
        <v/>
      </c>
      <c r="I89" s="18" t="str">
        <f>IFERROR(__xludf.DUMMYFUNCTION("IF(H89="""","""",
SUM(ARRAYFORMULA(VALUE(SPLIT(H89,CHAR(10)))))
)"),"")</f>
        <v/>
      </c>
      <c r="J89" s="17" t="str">
        <f>IFERROR(__xludf.DUMMYFUNCTION("IFERROR(
  TEXTJOIN(CHAR(10),TRUE,FILTER('SUMMARY DATA'!I:I,'SUMMARY DATA'!$A:$A=$A89,'SUMMARY DATA'!$C:$C=$B89,'SUMMARY DATA'!$B:$B=""GRP"")),
  IF(
    OR(
      ISNUMBER(SEARCH(""CDM CASH DEPOSIT"",$C89)),
      ISNUMBER(SEARCH(""CASH DEPOSIT"",$C89)),"&amp;"
      COUNTIFS('SUMMARY DATA'!$D:$D,$C89,'SUMMARY DATA'!$B:$B,""GRP"")&lt;&gt;1
    ),
    """",
    IFERROR(TEXTJOIN(CHAR(10),TRUE,FILTER('SUMMARY DATA'!I:I,'SUMMARY DATA'!$D:$D=$C89,'SUMMARY DATA'!$B:$B=""GRP"")),"""")
  )
)"),"")</f>
        <v/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 spans="1:27">
      <c r="A90" s="2"/>
      <c r="B90" s="15">
        <v>45777</v>
      </c>
      <c r="C90" s="2" t="s">
        <v>234</v>
      </c>
      <c r="D90" s="6">
        <v>701.82</v>
      </c>
      <c r="E90" s="16" t="str">
        <f>IFERROR(__xludf.DUMMYFUNCTION("IFERROR(
  TEXTJOIN(CHAR(10),TRUE,FILTER('SUMMARY DATA'!E:E,'SUMMARY DATA'!$A:$A=$A90,'SUMMARY DATA'!$C:$C=$B90,'SUMMARY DATA'!$B:$B=""GRP"")),
  IF(
    OR(
      ISNUMBER(SEARCH(""CDM CASH DEPOSIT"",$C90)),
      ISNUMBER(SEARCH(""CASH DEPOSIT"",$C90)),"&amp;"
      COUNTIFS('SUMMARY DATA'!$D:$D,$C90,'SUMMARY DATA'!$B:$B,""GRP"")&lt;&gt;1
    ),
    """",
    IFERROR(TEXTJOIN(CHAR(10),TRUE,FILTER('SUMMARY DATA'!E:E,'SUMMARY DATA'!$D:$D=$C90,'SUMMARY DATA'!$B:$B=""GRP"")),"""")
  )
)"),"")</f>
        <v/>
      </c>
      <c r="F90" s="17" t="str">
        <f>IFERROR(__xludf.DUMMYFUNCTION("IFERROR(
  TEXTJOIN(CHAR(10),TRUE,FILTER('SUMMARY DATA'!F:F,'SUMMARY DATA'!$A:$A=$A90,'SUMMARY DATA'!$C:$C=$B90,'SUMMARY DATA'!$B:$B=""GRP"")),
  IF(
    OR(
      ISNUMBER(SEARCH(""CDM CASH DEPOSIT"",$C90)),
      ISNUMBER(SEARCH(""CASH DEPOSIT"",$C90)),"&amp;"
      COUNTIFS('SUMMARY DATA'!$D:$D,$C90,'SUMMARY DATA'!$B:$B,""GRP"")&lt;&gt;1
    ),
    """",
    IFERROR(TEXTJOIN(CHAR(10),TRUE,FILTER('SUMMARY DATA'!F:F,'SUMMARY DATA'!$D:$D=$C90,'SUMMARY DATA'!$B:$B=""GRP"")),"""")
  )
)"),"")</f>
        <v/>
      </c>
      <c r="G90" s="17" t="str">
        <f>IFERROR(__xludf.DUMMYFUNCTION("IFERROR(
  TEXTJOIN(CHAR(10),TRUE,FILTER('SUMMARY DATA'!G:G,'SUMMARY DATA'!$A:$A=$A90,'SUMMARY DATA'!$C:$C=$B90,'SUMMARY DATA'!$B:$B=""GRP"")),
  IF(
    OR(
      ISNUMBER(SEARCH(""CDM CASH DEPOSIT"",$C90)),
      ISNUMBER(SEARCH(""CASH DEPOSIT"",$C90)),"&amp;"
      COUNTIFS('SUMMARY DATA'!$D:$D,$C90,'SUMMARY DATA'!$B:$B,""GRP"")&lt;&gt;1
    ),
    """",
    IFERROR(TEXTJOIN(CHAR(10),TRUE,FILTER('SUMMARY DATA'!G:G,'SUMMARY DATA'!$D:$D=$C90,'SUMMARY DATA'!$B:$B=""GRP"")),"""")
  )
)"),"")</f>
        <v/>
      </c>
      <c r="H90" s="18" t="str">
        <f>IFERROR(__xludf.DUMMYFUNCTION("IFERROR(
  TEXTJOIN(CHAR(10),TRUE,FILTER('SUMMARY DATA'!H:H,'SUMMARY DATA'!$A:$A=$A90,'SUMMARY DATA'!$C:$C=$B90,'SUMMARY DATA'!$B:$B=""GRP"")),
  IF(
    OR(
      ISNUMBER(SEARCH(""CDM CASH DEPOSIT"",$C90)),
      ISNUMBER(SEARCH(""CASH DEPOSIT"",$C90)),"&amp;"
      COUNTIFS('SUMMARY DATA'!$D:$D,$C90,'SUMMARY DATA'!$B:$B,""GRP"")&lt;&gt;1
    ),
    """",
    IFERROR(TEXTJOIN(CHAR(10),TRUE,FILTER('SUMMARY DATA'!H:H,'SUMMARY DATA'!$D:$D=$C90,'SUMMARY DATA'!$B:$B=""GRP"")),"""")
  )
)"),"")</f>
        <v/>
      </c>
      <c r="I90" s="18" t="str">
        <f>IFERROR(__xludf.DUMMYFUNCTION("IF(H90="""","""",
SUM(ARRAYFORMULA(VALUE(SPLIT(H90,CHAR(10)))))
)"),"")</f>
        <v/>
      </c>
      <c r="J90" s="17" t="str">
        <f>IFERROR(__xludf.DUMMYFUNCTION("IFERROR(
  TEXTJOIN(CHAR(10),TRUE,FILTER('SUMMARY DATA'!I:I,'SUMMARY DATA'!$A:$A=$A90,'SUMMARY DATA'!$C:$C=$B90,'SUMMARY DATA'!$B:$B=""GRP"")),
  IF(
    OR(
      ISNUMBER(SEARCH(""CDM CASH DEPOSIT"",$C90)),
      ISNUMBER(SEARCH(""CASH DEPOSIT"",$C90)),"&amp;"
      COUNTIFS('SUMMARY DATA'!$D:$D,$C90,'SUMMARY DATA'!$B:$B,""GRP"")&lt;&gt;1
    ),
    """",
    IFERROR(TEXTJOIN(CHAR(10),TRUE,FILTER('SUMMARY DATA'!I:I,'SUMMARY DATA'!$D:$D=$C90,'SUMMARY DATA'!$B:$B=""GRP"")),"""")
  )
)"),"")</f>
        <v/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 spans="1:27">
      <c r="A91" s="2"/>
      <c r="B91" s="15">
        <v>45777</v>
      </c>
      <c r="C91" s="2" t="s">
        <v>235</v>
      </c>
      <c r="D91" s="6">
        <v>379</v>
      </c>
      <c r="E91" s="16" t="str">
        <f>IFERROR(__xludf.DUMMYFUNCTION("IFERROR(
  TEXTJOIN(CHAR(10),TRUE,FILTER('SUMMARY DATA'!E:E,'SUMMARY DATA'!$A:$A=$A91,'SUMMARY DATA'!$C:$C=$B91,'SUMMARY DATA'!$B:$B=""GRP"")),
  IF(
    OR(
      ISNUMBER(SEARCH(""CDM CASH DEPOSIT"",$C91)),
      ISNUMBER(SEARCH(""CASH DEPOSIT"",$C91)),"&amp;"
      COUNTIFS('SUMMARY DATA'!$D:$D,$C91,'SUMMARY DATA'!$B:$B,""GRP"")&lt;&gt;1
    ),
    """",
    IFERROR(TEXTJOIN(CHAR(10),TRUE,FILTER('SUMMARY DATA'!E:E,'SUMMARY DATA'!$D:$D=$C91,'SUMMARY DATA'!$B:$B=""GRP"")),"""")
  )
)"),"")</f>
        <v/>
      </c>
      <c r="F91" s="17" t="str">
        <f>IFERROR(__xludf.DUMMYFUNCTION("IFERROR(
  TEXTJOIN(CHAR(10),TRUE,FILTER('SUMMARY DATA'!F:F,'SUMMARY DATA'!$A:$A=$A91,'SUMMARY DATA'!$C:$C=$B91,'SUMMARY DATA'!$B:$B=""GRP"")),
  IF(
    OR(
      ISNUMBER(SEARCH(""CDM CASH DEPOSIT"",$C91)),
      ISNUMBER(SEARCH(""CASH DEPOSIT"",$C91)),"&amp;"
      COUNTIFS('SUMMARY DATA'!$D:$D,$C91,'SUMMARY DATA'!$B:$B,""GRP"")&lt;&gt;1
    ),
    """",
    IFERROR(TEXTJOIN(CHAR(10),TRUE,FILTER('SUMMARY DATA'!F:F,'SUMMARY DATA'!$D:$D=$C91,'SUMMARY DATA'!$B:$B=""GRP"")),"""")
  )
)"),"")</f>
        <v/>
      </c>
      <c r="G91" s="17" t="str">
        <f>IFERROR(__xludf.DUMMYFUNCTION("IFERROR(
  TEXTJOIN(CHAR(10),TRUE,FILTER('SUMMARY DATA'!G:G,'SUMMARY DATA'!$A:$A=$A91,'SUMMARY DATA'!$C:$C=$B91,'SUMMARY DATA'!$B:$B=""GRP"")),
  IF(
    OR(
      ISNUMBER(SEARCH(""CDM CASH DEPOSIT"",$C91)),
      ISNUMBER(SEARCH(""CASH DEPOSIT"",$C91)),"&amp;"
      COUNTIFS('SUMMARY DATA'!$D:$D,$C91,'SUMMARY DATA'!$B:$B,""GRP"")&lt;&gt;1
    ),
    """",
    IFERROR(TEXTJOIN(CHAR(10),TRUE,FILTER('SUMMARY DATA'!G:G,'SUMMARY DATA'!$D:$D=$C91,'SUMMARY DATA'!$B:$B=""GRP"")),"""")
  )
)"),"")</f>
        <v/>
      </c>
      <c r="H91" s="18" t="str">
        <f>IFERROR(__xludf.DUMMYFUNCTION("IFERROR(
  TEXTJOIN(CHAR(10),TRUE,FILTER('SUMMARY DATA'!H:H,'SUMMARY DATA'!$A:$A=$A91,'SUMMARY DATA'!$C:$C=$B91,'SUMMARY DATA'!$B:$B=""GRP"")),
  IF(
    OR(
      ISNUMBER(SEARCH(""CDM CASH DEPOSIT"",$C91)),
      ISNUMBER(SEARCH(""CASH DEPOSIT"",$C91)),"&amp;"
      COUNTIFS('SUMMARY DATA'!$D:$D,$C91,'SUMMARY DATA'!$B:$B,""GRP"")&lt;&gt;1
    ),
    """",
    IFERROR(TEXTJOIN(CHAR(10),TRUE,FILTER('SUMMARY DATA'!H:H,'SUMMARY DATA'!$D:$D=$C91,'SUMMARY DATA'!$B:$B=""GRP"")),"""")
  )
)"),"")</f>
        <v/>
      </c>
      <c r="I91" s="18" t="str">
        <f>IFERROR(__xludf.DUMMYFUNCTION("IF(H91="""","""",
SUM(ARRAYFORMULA(VALUE(SPLIT(H91,CHAR(10)))))
)"),"")</f>
        <v/>
      </c>
      <c r="J91" s="17" t="str">
        <f>IFERROR(__xludf.DUMMYFUNCTION("IFERROR(
  TEXTJOIN(CHAR(10),TRUE,FILTER('SUMMARY DATA'!I:I,'SUMMARY DATA'!$A:$A=$A91,'SUMMARY DATA'!$C:$C=$B91,'SUMMARY DATA'!$B:$B=""GRP"")),
  IF(
    OR(
      ISNUMBER(SEARCH(""CDM CASH DEPOSIT"",$C91)),
      ISNUMBER(SEARCH(""CASH DEPOSIT"",$C91)),"&amp;"
      COUNTIFS('SUMMARY DATA'!$D:$D,$C91,'SUMMARY DATA'!$B:$B,""GRP"")&lt;&gt;1
    ),
    """",
    IFERROR(TEXTJOIN(CHAR(10),TRUE,FILTER('SUMMARY DATA'!I:I,'SUMMARY DATA'!$D:$D=$C91,'SUMMARY DATA'!$B:$B=""GRP"")),"""")
  )
)"),"")</f>
        <v/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 spans="1:27">
      <c r="A92" s="2"/>
      <c r="B92" s="15">
        <v>45777</v>
      </c>
      <c r="C92" s="2" t="s">
        <v>236</v>
      </c>
      <c r="D92" s="6">
        <v>350.75</v>
      </c>
      <c r="E92" s="16" t="str">
        <f>IFERROR(__xludf.DUMMYFUNCTION("IFERROR(
  TEXTJOIN(CHAR(10),TRUE,FILTER('SUMMARY DATA'!E:E,'SUMMARY DATA'!$A:$A=$A92,'SUMMARY DATA'!$C:$C=$B92,'SUMMARY DATA'!$B:$B=""GRP"")),
  IF(
    OR(
      ISNUMBER(SEARCH(""CDM CASH DEPOSIT"",$C92)),
      ISNUMBER(SEARCH(""CASH DEPOSIT"",$C92)),"&amp;"
      COUNTIFS('SUMMARY DATA'!$D:$D,$C92,'SUMMARY DATA'!$B:$B,""GRP"")&lt;&gt;1
    ),
    """",
    IFERROR(TEXTJOIN(CHAR(10),TRUE,FILTER('SUMMARY DATA'!E:E,'SUMMARY DATA'!$D:$D=$C92,'SUMMARY DATA'!$B:$B=""GRP"")),"""")
  )
)"),"")</f>
        <v/>
      </c>
      <c r="F92" s="17" t="str">
        <f>IFERROR(__xludf.DUMMYFUNCTION("IFERROR(
  TEXTJOIN(CHAR(10),TRUE,FILTER('SUMMARY DATA'!F:F,'SUMMARY DATA'!$A:$A=$A92,'SUMMARY DATA'!$C:$C=$B92,'SUMMARY DATA'!$B:$B=""GRP"")),
  IF(
    OR(
      ISNUMBER(SEARCH(""CDM CASH DEPOSIT"",$C92)),
      ISNUMBER(SEARCH(""CASH DEPOSIT"",$C92)),"&amp;"
      COUNTIFS('SUMMARY DATA'!$D:$D,$C92,'SUMMARY DATA'!$B:$B,""GRP"")&lt;&gt;1
    ),
    """",
    IFERROR(TEXTJOIN(CHAR(10),TRUE,FILTER('SUMMARY DATA'!F:F,'SUMMARY DATA'!$D:$D=$C92,'SUMMARY DATA'!$B:$B=""GRP"")),"""")
  )
)"),"")</f>
        <v/>
      </c>
      <c r="G92" s="17" t="str">
        <f>IFERROR(__xludf.DUMMYFUNCTION("IFERROR(
  TEXTJOIN(CHAR(10),TRUE,FILTER('SUMMARY DATA'!G:G,'SUMMARY DATA'!$A:$A=$A92,'SUMMARY DATA'!$C:$C=$B92,'SUMMARY DATA'!$B:$B=""GRP"")),
  IF(
    OR(
      ISNUMBER(SEARCH(""CDM CASH DEPOSIT"",$C92)),
      ISNUMBER(SEARCH(""CASH DEPOSIT"",$C92)),"&amp;"
      COUNTIFS('SUMMARY DATA'!$D:$D,$C92,'SUMMARY DATA'!$B:$B,""GRP"")&lt;&gt;1
    ),
    """",
    IFERROR(TEXTJOIN(CHAR(10),TRUE,FILTER('SUMMARY DATA'!G:G,'SUMMARY DATA'!$D:$D=$C92,'SUMMARY DATA'!$B:$B=""GRP"")),"""")
  )
)"),"")</f>
        <v/>
      </c>
      <c r="H92" s="18" t="str">
        <f>IFERROR(__xludf.DUMMYFUNCTION("IFERROR(
  TEXTJOIN(CHAR(10),TRUE,FILTER('SUMMARY DATA'!H:H,'SUMMARY DATA'!$A:$A=$A92,'SUMMARY DATA'!$C:$C=$B92,'SUMMARY DATA'!$B:$B=""GRP"")),
  IF(
    OR(
      ISNUMBER(SEARCH(""CDM CASH DEPOSIT"",$C92)),
      ISNUMBER(SEARCH(""CASH DEPOSIT"",$C92)),"&amp;"
      COUNTIFS('SUMMARY DATA'!$D:$D,$C92,'SUMMARY DATA'!$B:$B,""GRP"")&lt;&gt;1
    ),
    """",
    IFERROR(TEXTJOIN(CHAR(10),TRUE,FILTER('SUMMARY DATA'!H:H,'SUMMARY DATA'!$D:$D=$C92,'SUMMARY DATA'!$B:$B=""GRP"")),"""")
  )
)"),"")</f>
        <v/>
      </c>
      <c r="I92" s="18" t="str">
        <f>IFERROR(__xludf.DUMMYFUNCTION("IF(H92="""","""",
SUM(ARRAYFORMULA(VALUE(SPLIT(H92,CHAR(10)))))
)"),"")</f>
        <v/>
      </c>
      <c r="J92" s="17" t="str">
        <f>IFERROR(__xludf.DUMMYFUNCTION("IFERROR(
  TEXTJOIN(CHAR(10),TRUE,FILTER('SUMMARY DATA'!I:I,'SUMMARY DATA'!$A:$A=$A92,'SUMMARY DATA'!$C:$C=$B92,'SUMMARY DATA'!$B:$B=""GRP"")),
  IF(
    OR(
      ISNUMBER(SEARCH(""CDM CASH DEPOSIT"",$C92)),
      ISNUMBER(SEARCH(""CASH DEPOSIT"",$C92)),"&amp;"
      COUNTIFS('SUMMARY DATA'!$D:$D,$C92,'SUMMARY DATA'!$B:$B,""GRP"")&lt;&gt;1
    ),
    """",
    IFERROR(TEXTJOIN(CHAR(10),TRUE,FILTER('SUMMARY DATA'!I:I,'SUMMARY DATA'!$D:$D=$C92,'SUMMARY DATA'!$B:$B=""GRP"")),"""")
  )
)"),"")</f>
        <v/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 spans="1:27">
      <c r="A93" s="2"/>
      <c r="B93" s="15">
        <v>45777</v>
      </c>
      <c r="C93" s="2" t="s">
        <v>237</v>
      </c>
      <c r="D93" s="6">
        <v>257</v>
      </c>
      <c r="E93" s="16" t="str">
        <f>IFERROR(__xludf.DUMMYFUNCTION("IFERROR(
  TEXTJOIN(CHAR(10),TRUE,FILTER('SUMMARY DATA'!E:E,'SUMMARY DATA'!$A:$A=$A93,'SUMMARY DATA'!$C:$C=$B93,'SUMMARY DATA'!$B:$B=""GRP"")),
  IF(
    OR(
      ISNUMBER(SEARCH(""CDM CASH DEPOSIT"",$C93)),
      ISNUMBER(SEARCH(""CASH DEPOSIT"",$C93)),"&amp;"
      COUNTIFS('SUMMARY DATA'!$D:$D,$C93,'SUMMARY DATA'!$B:$B,""GRP"")&lt;&gt;1
    ),
    """",
    IFERROR(TEXTJOIN(CHAR(10),TRUE,FILTER('SUMMARY DATA'!E:E,'SUMMARY DATA'!$D:$D=$C93,'SUMMARY DATA'!$B:$B=""GRP"")),"""")
  )
)"),"")</f>
        <v/>
      </c>
      <c r="F93" s="17" t="str">
        <f>IFERROR(__xludf.DUMMYFUNCTION("IFERROR(
  TEXTJOIN(CHAR(10),TRUE,FILTER('SUMMARY DATA'!F:F,'SUMMARY DATA'!$A:$A=$A93,'SUMMARY DATA'!$C:$C=$B93,'SUMMARY DATA'!$B:$B=""GRP"")),
  IF(
    OR(
      ISNUMBER(SEARCH(""CDM CASH DEPOSIT"",$C93)),
      ISNUMBER(SEARCH(""CASH DEPOSIT"",$C93)),"&amp;"
      COUNTIFS('SUMMARY DATA'!$D:$D,$C93,'SUMMARY DATA'!$B:$B,""GRP"")&lt;&gt;1
    ),
    """",
    IFERROR(TEXTJOIN(CHAR(10),TRUE,FILTER('SUMMARY DATA'!F:F,'SUMMARY DATA'!$D:$D=$C93,'SUMMARY DATA'!$B:$B=""GRP"")),"""")
  )
)"),"")</f>
        <v/>
      </c>
      <c r="G93" s="17" t="str">
        <f>IFERROR(__xludf.DUMMYFUNCTION("IFERROR(
  TEXTJOIN(CHAR(10),TRUE,FILTER('SUMMARY DATA'!G:G,'SUMMARY DATA'!$A:$A=$A93,'SUMMARY DATA'!$C:$C=$B93,'SUMMARY DATA'!$B:$B=""GRP"")),
  IF(
    OR(
      ISNUMBER(SEARCH(""CDM CASH DEPOSIT"",$C93)),
      ISNUMBER(SEARCH(""CASH DEPOSIT"",$C93)),"&amp;"
      COUNTIFS('SUMMARY DATA'!$D:$D,$C93,'SUMMARY DATA'!$B:$B,""GRP"")&lt;&gt;1
    ),
    """",
    IFERROR(TEXTJOIN(CHAR(10),TRUE,FILTER('SUMMARY DATA'!G:G,'SUMMARY DATA'!$D:$D=$C93,'SUMMARY DATA'!$B:$B=""GRP"")),"""")
  )
)"),"")</f>
        <v/>
      </c>
      <c r="H93" s="18" t="str">
        <f>IFERROR(__xludf.DUMMYFUNCTION("IFERROR(
  TEXTJOIN(CHAR(10),TRUE,FILTER('SUMMARY DATA'!H:H,'SUMMARY DATA'!$A:$A=$A93,'SUMMARY DATA'!$C:$C=$B93,'SUMMARY DATA'!$B:$B=""GRP"")),
  IF(
    OR(
      ISNUMBER(SEARCH(""CDM CASH DEPOSIT"",$C93)),
      ISNUMBER(SEARCH(""CASH DEPOSIT"",$C93)),"&amp;"
      COUNTIFS('SUMMARY DATA'!$D:$D,$C93,'SUMMARY DATA'!$B:$B,""GRP"")&lt;&gt;1
    ),
    """",
    IFERROR(TEXTJOIN(CHAR(10),TRUE,FILTER('SUMMARY DATA'!H:H,'SUMMARY DATA'!$D:$D=$C93,'SUMMARY DATA'!$B:$B=""GRP"")),"""")
  )
)"),"")</f>
        <v/>
      </c>
      <c r="I93" s="18" t="str">
        <f>IFERROR(__xludf.DUMMYFUNCTION("IF(H93="""","""",
SUM(ARRAYFORMULA(VALUE(SPLIT(H93,CHAR(10)))))
)"),"")</f>
        <v/>
      </c>
      <c r="J93" s="17" t="str">
        <f>IFERROR(__xludf.DUMMYFUNCTION("IFERROR(
  TEXTJOIN(CHAR(10),TRUE,FILTER('SUMMARY DATA'!I:I,'SUMMARY DATA'!$A:$A=$A93,'SUMMARY DATA'!$C:$C=$B93,'SUMMARY DATA'!$B:$B=""GRP"")),
  IF(
    OR(
      ISNUMBER(SEARCH(""CDM CASH DEPOSIT"",$C93)),
      ISNUMBER(SEARCH(""CASH DEPOSIT"",$C93)),"&amp;"
      COUNTIFS('SUMMARY DATA'!$D:$D,$C93,'SUMMARY DATA'!$B:$B,""GRP"")&lt;&gt;1
    ),
    """",
    IFERROR(TEXTJOIN(CHAR(10),TRUE,FILTER('SUMMARY DATA'!I:I,'SUMMARY DATA'!$D:$D=$C93,'SUMMARY DATA'!$B:$B=""GRP"")),"""")
  )
)"),"")</f>
        <v/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 spans="1:27">
      <c r="A94" s="2"/>
      <c r="B94" s="15">
        <v>45777</v>
      </c>
      <c r="C94" s="2" t="s">
        <v>238</v>
      </c>
      <c r="D94" s="6">
        <v>221.41</v>
      </c>
      <c r="E94" s="16" t="str">
        <f>IFERROR(__xludf.DUMMYFUNCTION("IFERROR(
  TEXTJOIN(CHAR(10),TRUE,FILTER('SUMMARY DATA'!E:E,'SUMMARY DATA'!$A:$A=$A94,'SUMMARY DATA'!$C:$C=$B94,'SUMMARY DATA'!$B:$B=""GRP"")),
  IF(
    OR(
      ISNUMBER(SEARCH(""CDM CASH DEPOSIT"",$C94)),
      ISNUMBER(SEARCH(""CASH DEPOSIT"",$C94)),"&amp;"
      COUNTIFS('SUMMARY DATA'!$D:$D,$C94,'SUMMARY DATA'!$B:$B,""GRP"")&lt;&gt;1
    ),
    """",
    IFERROR(TEXTJOIN(CHAR(10),TRUE,FILTER('SUMMARY DATA'!E:E,'SUMMARY DATA'!$D:$D=$C94,'SUMMARY DATA'!$B:$B=""GRP"")),"""")
  )
)"),"")</f>
        <v/>
      </c>
      <c r="F94" s="17" t="str">
        <f>IFERROR(__xludf.DUMMYFUNCTION("IFERROR(
  TEXTJOIN(CHAR(10),TRUE,FILTER('SUMMARY DATA'!F:F,'SUMMARY DATA'!$A:$A=$A94,'SUMMARY DATA'!$C:$C=$B94,'SUMMARY DATA'!$B:$B=""GRP"")),
  IF(
    OR(
      ISNUMBER(SEARCH(""CDM CASH DEPOSIT"",$C94)),
      ISNUMBER(SEARCH(""CASH DEPOSIT"",$C94)),"&amp;"
      COUNTIFS('SUMMARY DATA'!$D:$D,$C94,'SUMMARY DATA'!$B:$B,""GRP"")&lt;&gt;1
    ),
    """",
    IFERROR(TEXTJOIN(CHAR(10),TRUE,FILTER('SUMMARY DATA'!F:F,'SUMMARY DATA'!$D:$D=$C94,'SUMMARY DATA'!$B:$B=""GRP"")),"""")
  )
)"),"")</f>
        <v/>
      </c>
      <c r="G94" s="17" t="str">
        <f>IFERROR(__xludf.DUMMYFUNCTION("IFERROR(
  TEXTJOIN(CHAR(10),TRUE,FILTER('SUMMARY DATA'!G:G,'SUMMARY DATA'!$A:$A=$A94,'SUMMARY DATA'!$C:$C=$B94,'SUMMARY DATA'!$B:$B=""GRP"")),
  IF(
    OR(
      ISNUMBER(SEARCH(""CDM CASH DEPOSIT"",$C94)),
      ISNUMBER(SEARCH(""CASH DEPOSIT"",$C94)),"&amp;"
      COUNTIFS('SUMMARY DATA'!$D:$D,$C94,'SUMMARY DATA'!$B:$B,""GRP"")&lt;&gt;1
    ),
    """",
    IFERROR(TEXTJOIN(CHAR(10),TRUE,FILTER('SUMMARY DATA'!G:G,'SUMMARY DATA'!$D:$D=$C94,'SUMMARY DATA'!$B:$B=""GRP"")),"""")
  )
)"),"")</f>
        <v/>
      </c>
      <c r="H94" s="18" t="str">
        <f>IFERROR(__xludf.DUMMYFUNCTION("IFERROR(
  TEXTJOIN(CHAR(10),TRUE,FILTER('SUMMARY DATA'!H:H,'SUMMARY DATA'!$A:$A=$A94,'SUMMARY DATA'!$C:$C=$B94,'SUMMARY DATA'!$B:$B=""GRP"")),
  IF(
    OR(
      ISNUMBER(SEARCH(""CDM CASH DEPOSIT"",$C94)),
      ISNUMBER(SEARCH(""CASH DEPOSIT"",$C94)),"&amp;"
      COUNTIFS('SUMMARY DATA'!$D:$D,$C94,'SUMMARY DATA'!$B:$B,""GRP"")&lt;&gt;1
    ),
    """",
    IFERROR(TEXTJOIN(CHAR(10),TRUE,FILTER('SUMMARY DATA'!H:H,'SUMMARY DATA'!$D:$D=$C94,'SUMMARY DATA'!$B:$B=""GRP"")),"""")
  )
)"),"")</f>
        <v/>
      </c>
      <c r="I94" s="18" t="str">
        <f>IFERROR(__xludf.DUMMYFUNCTION("IF(H94="""","""",
SUM(ARRAYFORMULA(VALUE(SPLIT(H94,CHAR(10)))))
)"),"")</f>
        <v/>
      </c>
      <c r="J94" s="17" t="str">
        <f>IFERROR(__xludf.DUMMYFUNCTION("IFERROR(
  TEXTJOIN(CHAR(10),TRUE,FILTER('SUMMARY DATA'!I:I,'SUMMARY DATA'!$A:$A=$A94,'SUMMARY DATA'!$C:$C=$B94,'SUMMARY DATA'!$B:$B=""GRP"")),
  IF(
    OR(
      ISNUMBER(SEARCH(""CDM CASH DEPOSIT"",$C94)),
      ISNUMBER(SEARCH(""CASH DEPOSIT"",$C94)),"&amp;"
      COUNTIFS('SUMMARY DATA'!$D:$D,$C94,'SUMMARY DATA'!$B:$B,""GRP"")&lt;&gt;1
    ),
    """",
    IFERROR(TEXTJOIN(CHAR(10),TRUE,FILTER('SUMMARY DATA'!I:I,'SUMMARY DATA'!$D:$D=$C94,'SUMMARY DATA'!$B:$B=""GRP"")),"""")
  )
)"),"")</f>
        <v/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 spans="1:27">
      <c r="A95" s="2" t="s">
        <v>88</v>
      </c>
      <c r="B95" s="15">
        <v>45777</v>
      </c>
      <c r="C95" s="2" t="s">
        <v>146</v>
      </c>
      <c r="D95" s="6">
        <v>142.88</v>
      </c>
      <c r="E95" s="16" t="str">
        <f>IFERROR(__xludf.DUMMYFUNCTION("IFERROR(
  TEXTJOIN(CHAR(10),TRUE,FILTER('SUMMARY DATA'!E:E,'SUMMARY DATA'!$A:$A=$A95,'SUMMARY DATA'!$C:$C=$B95,'SUMMARY DATA'!$B:$B=""GRP"")),
  IF(
    OR(
      ISNUMBER(SEARCH(""CDM CASH DEPOSIT"",$C95)),
      ISNUMBER(SEARCH(""CASH DEPOSIT"",$C95)),"&amp;"
      COUNTIFS('SUMMARY DATA'!$D:$D,$C95,'SUMMARY DATA'!$B:$B,""GRP"")&lt;&gt;1
    ),
    """",
    IFERROR(TEXTJOIN(CHAR(10),TRUE,FILTER('SUMMARY DATA'!E:E,'SUMMARY DATA'!$D:$D=$C95,'SUMMARY DATA'!$B:$B=""GRP"")),"""")
  )
)"),"")</f>
        <v/>
      </c>
      <c r="F95" s="17" t="str">
        <f>IFERROR(__xludf.DUMMYFUNCTION("IFERROR(
  TEXTJOIN(CHAR(10),TRUE,FILTER('SUMMARY DATA'!F:F,'SUMMARY DATA'!$A:$A=$A95,'SUMMARY DATA'!$C:$C=$B95,'SUMMARY DATA'!$B:$B=""GRP"")),
  IF(
    OR(
      ISNUMBER(SEARCH(""CDM CASH DEPOSIT"",$C95)),
      ISNUMBER(SEARCH(""CASH DEPOSIT"",$C95)),"&amp;"
      COUNTIFS('SUMMARY DATA'!$D:$D,$C95,'SUMMARY DATA'!$B:$B,""GRP"")&lt;&gt;1
    ),
    """",
    IFERROR(TEXTJOIN(CHAR(10),TRUE,FILTER('SUMMARY DATA'!F:F,'SUMMARY DATA'!$D:$D=$C95,'SUMMARY DATA'!$B:$B=""GRP"")),"""")
  )
)"),"")</f>
        <v/>
      </c>
      <c r="G95" s="17" t="str">
        <f>IFERROR(__xludf.DUMMYFUNCTION("IFERROR(
  TEXTJOIN(CHAR(10),TRUE,FILTER('SUMMARY DATA'!G:G,'SUMMARY DATA'!$A:$A=$A95,'SUMMARY DATA'!$C:$C=$B95,'SUMMARY DATA'!$B:$B=""GRP"")),
  IF(
    OR(
      ISNUMBER(SEARCH(""CDM CASH DEPOSIT"",$C95)),
      ISNUMBER(SEARCH(""CASH DEPOSIT"",$C95)),"&amp;"
      COUNTIFS('SUMMARY DATA'!$D:$D,$C95,'SUMMARY DATA'!$B:$B,""GRP"")&lt;&gt;1
    ),
    """",
    IFERROR(TEXTJOIN(CHAR(10),TRUE,FILTER('SUMMARY DATA'!G:G,'SUMMARY DATA'!$D:$D=$C95,'SUMMARY DATA'!$B:$B=""GRP"")),"""")
  )
)"),"")</f>
        <v/>
      </c>
      <c r="H95" s="18" t="str">
        <f>IFERROR(__xludf.DUMMYFUNCTION("IFERROR(
  TEXTJOIN(CHAR(10),TRUE,FILTER('SUMMARY DATA'!H:H,'SUMMARY DATA'!$A:$A=$A95,'SUMMARY DATA'!$C:$C=$B95,'SUMMARY DATA'!$B:$B=""GRP"")),
  IF(
    OR(
      ISNUMBER(SEARCH(""CDM CASH DEPOSIT"",$C95)),
      ISNUMBER(SEARCH(""CASH DEPOSIT"",$C95)),"&amp;"
      COUNTIFS('SUMMARY DATA'!$D:$D,$C95,'SUMMARY DATA'!$B:$B,""GRP"")&lt;&gt;1
    ),
    """",
    IFERROR(TEXTJOIN(CHAR(10),TRUE,FILTER('SUMMARY DATA'!H:H,'SUMMARY DATA'!$D:$D=$C95,'SUMMARY DATA'!$B:$B=""GRP"")),"""")
  )
)"),"")</f>
        <v/>
      </c>
      <c r="I95" s="18" t="str">
        <f>IFERROR(__xludf.DUMMYFUNCTION("IF(H95="""","""",
SUM(ARRAYFORMULA(VALUE(SPLIT(H95,CHAR(10)))))
)"),"")</f>
        <v/>
      </c>
      <c r="J95" s="17" t="str">
        <f>IFERROR(__xludf.DUMMYFUNCTION("IFERROR(
  TEXTJOIN(CHAR(10),TRUE,FILTER('SUMMARY DATA'!I:I,'SUMMARY DATA'!$A:$A=$A95,'SUMMARY DATA'!$C:$C=$B95,'SUMMARY DATA'!$B:$B=""GRP"")),
  IF(
    OR(
      ISNUMBER(SEARCH(""CDM CASH DEPOSIT"",$C95)),
      ISNUMBER(SEARCH(""CASH DEPOSIT"",$C95)),"&amp;"
      COUNTIFS('SUMMARY DATA'!$D:$D,$C95,'SUMMARY DATA'!$B:$B,""GRP"")&lt;&gt;1
    ),
    """",
    IFERROR(TEXTJOIN(CHAR(10),TRUE,FILTER('SUMMARY DATA'!I:I,'SUMMARY DATA'!$D:$D=$C95,'SUMMARY DATA'!$B:$B=""GRP"")),"""")
  )
)"),"")</f>
        <v/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 spans="1:27">
      <c r="A96" s="2" t="s">
        <v>239</v>
      </c>
      <c r="B96" s="15">
        <v>45777</v>
      </c>
      <c r="C96" s="2" t="s">
        <v>240</v>
      </c>
      <c r="D96" s="6">
        <v>93.5</v>
      </c>
      <c r="E96" s="16" t="str">
        <f>IFERROR(__xludf.DUMMYFUNCTION("IFERROR(
  TEXTJOIN(CHAR(10),TRUE,FILTER('SUMMARY DATA'!E:E,'SUMMARY DATA'!$A:$A=$A96,'SUMMARY DATA'!$C:$C=$B96,'SUMMARY DATA'!$B:$B=""GRP"")),
  IF(
    OR(
      ISNUMBER(SEARCH(""CDM CASH DEPOSIT"",$C96)),
      ISNUMBER(SEARCH(""CASH DEPOSIT"",$C96)),"&amp;"
      COUNTIFS('SUMMARY DATA'!$D:$D,$C96,'SUMMARY DATA'!$B:$B,""GRP"")&lt;&gt;1
    ),
    """",
    IFERROR(TEXTJOIN(CHAR(10),TRUE,FILTER('SUMMARY DATA'!E:E,'SUMMARY DATA'!$D:$D=$C96,'SUMMARY DATA'!$B:$B=""GRP"")),"""")
  )
)"),"")</f>
        <v/>
      </c>
      <c r="F96" s="17" t="str">
        <f>IFERROR(__xludf.DUMMYFUNCTION("IFERROR(
  TEXTJOIN(CHAR(10),TRUE,FILTER('SUMMARY DATA'!F:F,'SUMMARY DATA'!$A:$A=$A96,'SUMMARY DATA'!$C:$C=$B96,'SUMMARY DATA'!$B:$B=""GRP"")),
  IF(
    OR(
      ISNUMBER(SEARCH(""CDM CASH DEPOSIT"",$C96)),
      ISNUMBER(SEARCH(""CASH DEPOSIT"",$C96)),"&amp;"
      COUNTIFS('SUMMARY DATA'!$D:$D,$C96,'SUMMARY DATA'!$B:$B,""GRP"")&lt;&gt;1
    ),
    """",
    IFERROR(TEXTJOIN(CHAR(10),TRUE,FILTER('SUMMARY DATA'!F:F,'SUMMARY DATA'!$D:$D=$C96,'SUMMARY DATA'!$B:$B=""GRP"")),"""")
  )
)"),"")</f>
        <v/>
      </c>
      <c r="G96" s="17" t="str">
        <f>IFERROR(__xludf.DUMMYFUNCTION("IFERROR(
  TEXTJOIN(CHAR(10),TRUE,FILTER('SUMMARY DATA'!G:G,'SUMMARY DATA'!$A:$A=$A96,'SUMMARY DATA'!$C:$C=$B96,'SUMMARY DATA'!$B:$B=""GRP"")),
  IF(
    OR(
      ISNUMBER(SEARCH(""CDM CASH DEPOSIT"",$C96)),
      ISNUMBER(SEARCH(""CASH DEPOSIT"",$C96)),"&amp;"
      COUNTIFS('SUMMARY DATA'!$D:$D,$C96,'SUMMARY DATA'!$B:$B,""GRP"")&lt;&gt;1
    ),
    """",
    IFERROR(TEXTJOIN(CHAR(10),TRUE,FILTER('SUMMARY DATA'!G:G,'SUMMARY DATA'!$D:$D=$C96,'SUMMARY DATA'!$B:$B=""GRP"")),"""")
  )
)"),"")</f>
        <v/>
      </c>
      <c r="H96" s="18" t="str">
        <f>IFERROR(__xludf.DUMMYFUNCTION("IFERROR(
  TEXTJOIN(CHAR(10),TRUE,FILTER('SUMMARY DATA'!H:H,'SUMMARY DATA'!$A:$A=$A96,'SUMMARY DATA'!$C:$C=$B96,'SUMMARY DATA'!$B:$B=""GRP"")),
  IF(
    OR(
      ISNUMBER(SEARCH(""CDM CASH DEPOSIT"",$C96)),
      ISNUMBER(SEARCH(""CASH DEPOSIT"",$C96)),"&amp;"
      COUNTIFS('SUMMARY DATA'!$D:$D,$C96,'SUMMARY DATA'!$B:$B,""GRP"")&lt;&gt;1
    ),
    """",
    IFERROR(TEXTJOIN(CHAR(10),TRUE,FILTER('SUMMARY DATA'!H:H,'SUMMARY DATA'!$D:$D=$C96,'SUMMARY DATA'!$B:$B=""GRP"")),"""")
  )
)"),"")</f>
        <v/>
      </c>
      <c r="I96" s="18" t="str">
        <f>IFERROR(__xludf.DUMMYFUNCTION("IF(H96="""","""",
SUM(ARRAYFORMULA(VALUE(SPLIT(H96,CHAR(10)))))
)"),"")</f>
        <v/>
      </c>
      <c r="J96" s="17" t="str">
        <f>IFERROR(__xludf.DUMMYFUNCTION("IFERROR(
  TEXTJOIN(CHAR(10),TRUE,FILTER('SUMMARY DATA'!I:I,'SUMMARY DATA'!$A:$A=$A96,'SUMMARY DATA'!$C:$C=$B96,'SUMMARY DATA'!$B:$B=""GRP"")),
  IF(
    OR(
      ISNUMBER(SEARCH(""CDM CASH DEPOSIT"",$C96)),
      ISNUMBER(SEARCH(""CASH DEPOSIT"",$C96)),"&amp;"
      COUNTIFS('SUMMARY DATA'!$D:$D,$C96,'SUMMARY DATA'!$B:$B,""GRP"")&lt;&gt;1
    ),
    """",
    IFERROR(TEXTJOIN(CHAR(10),TRUE,FILTER('SUMMARY DATA'!I:I,'SUMMARY DATA'!$D:$D=$C96,'SUMMARY DATA'!$B:$B=""GRP"")),"""")
  )
)"),"")</f>
        <v/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 spans="1:27">
      <c r="A97" s="2"/>
      <c r="B97" s="15">
        <v>45777</v>
      </c>
      <c r="C97" s="2" t="s">
        <v>241</v>
      </c>
      <c r="D97" s="6">
        <v>10</v>
      </c>
      <c r="E97" s="16" t="str">
        <f>IFERROR(__xludf.DUMMYFUNCTION("IFERROR(
  TEXTJOIN(CHAR(10),TRUE,FILTER('SUMMARY DATA'!E:E,'SUMMARY DATA'!$A:$A=$A97,'SUMMARY DATA'!$C:$C=$B97,'SUMMARY DATA'!$B:$B=""GRP"")),
  IF(
    OR(
      ISNUMBER(SEARCH(""CDM CASH DEPOSIT"",$C97)),
      ISNUMBER(SEARCH(""CASH DEPOSIT"",$C97)),"&amp;"
      COUNTIFS('SUMMARY DATA'!$D:$D,$C97,'SUMMARY DATA'!$B:$B,""GRP"")&lt;&gt;1
    ),
    """",
    IFERROR(TEXTJOIN(CHAR(10),TRUE,FILTER('SUMMARY DATA'!E:E,'SUMMARY DATA'!$D:$D=$C97,'SUMMARY DATA'!$B:$B=""GRP"")),"""")
  )
)"),"")</f>
        <v/>
      </c>
      <c r="F97" s="17" t="str">
        <f>IFERROR(__xludf.DUMMYFUNCTION("IFERROR(
  TEXTJOIN(CHAR(10),TRUE,FILTER('SUMMARY DATA'!F:F,'SUMMARY DATA'!$A:$A=$A97,'SUMMARY DATA'!$C:$C=$B97,'SUMMARY DATA'!$B:$B=""GRP"")),
  IF(
    OR(
      ISNUMBER(SEARCH(""CDM CASH DEPOSIT"",$C97)),
      ISNUMBER(SEARCH(""CASH DEPOSIT"",$C97)),"&amp;"
      COUNTIFS('SUMMARY DATA'!$D:$D,$C97,'SUMMARY DATA'!$B:$B,""GRP"")&lt;&gt;1
    ),
    """",
    IFERROR(TEXTJOIN(CHAR(10),TRUE,FILTER('SUMMARY DATA'!F:F,'SUMMARY DATA'!$D:$D=$C97,'SUMMARY DATA'!$B:$B=""GRP"")),"""")
  )
)"),"")</f>
        <v/>
      </c>
      <c r="G97" s="17" t="str">
        <f>IFERROR(__xludf.DUMMYFUNCTION("IFERROR(
  TEXTJOIN(CHAR(10),TRUE,FILTER('SUMMARY DATA'!G:G,'SUMMARY DATA'!$A:$A=$A97,'SUMMARY DATA'!$C:$C=$B97,'SUMMARY DATA'!$B:$B=""GRP"")),
  IF(
    OR(
      ISNUMBER(SEARCH(""CDM CASH DEPOSIT"",$C97)),
      ISNUMBER(SEARCH(""CASH DEPOSIT"",$C97)),"&amp;"
      COUNTIFS('SUMMARY DATA'!$D:$D,$C97,'SUMMARY DATA'!$B:$B,""GRP"")&lt;&gt;1
    ),
    """",
    IFERROR(TEXTJOIN(CHAR(10),TRUE,FILTER('SUMMARY DATA'!G:G,'SUMMARY DATA'!$D:$D=$C97,'SUMMARY DATA'!$B:$B=""GRP"")),"""")
  )
)"),"")</f>
        <v/>
      </c>
      <c r="H97" s="18" t="str">
        <f>IFERROR(__xludf.DUMMYFUNCTION("IFERROR(
  TEXTJOIN(CHAR(10),TRUE,FILTER('SUMMARY DATA'!H:H,'SUMMARY DATA'!$A:$A=$A97,'SUMMARY DATA'!$C:$C=$B97,'SUMMARY DATA'!$B:$B=""GRP"")),
  IF(
    OR(
      ISNUMBER(SEARCH(""CDM CASH DEPOSIT"",$C97)),
      ISNUMBER(SEARCH(""CASH DEPOSIT"",$C97)),"&amp;"
      COUNTIFS('SUMMARY DATA'!$D:$D,$C97,'SUMMARY DATA'!$B:$B,""GRP"")&lt;&gt;1
    ),
    """",
    IFERROR(TEXTJOIN(CHAR(10),TRUE,FILTER('SUMMARY DATA'!H:H,'SUMMARY DATA'!$D:$D=$C97,'SUMMARY DATA'!$B:$B=""GRP"")),"""")
  )
)"),"")</f>
        <v/>
      </c>
      <c r="I97" s="18" t="str">
        <f>IFERROR(__xludf.DUMMYFUNCTION("IF(H97="""","""",
SUM(ARRAYFORMULA(VALUE(SPLIT(H97,CHAR(10)))))
)"),"")</f>
        <v/>
      </c>
      <c r="J97" s="17" t="str">
        <f>IFERROR(__xludf.DUMMYFUNCTION("IFERROR(
  TEXTJOIN(CHAR(10),TRUE,FILTER('SUMMARY DATA'!I:I,'SUMMARY DATA'!$A:$A=$A97,'SUMMARY DATA'!$C:$C=$B97,'SUMMARY DATA'!$B:$B=""GRP"")),
  IF(
    OR(
      ISNUMBER(SEARCH(""CDM CASH DEPOSIT"",$C97)),
      ISNUMBER(SEARCH(""CASH DEPOSIT"",$C97)),"&amp;"
      COUNTIFS('SUMMARY DATA'!$D:$D,$C97,'SUMMARY DATA'!$B:$B,""GRP"")&lt;&gt;1
    ),
    """",
    IFERROR(TEXTJOIN(CHAR(10),TRUE,FILTER('SUMMARY DATA'!I:I,'SUMMARY DATA'!$D:$D=$C97,'SUMMARY DATA'!$B:$B=""GRP"")),"""")
  )
)"),"")</f>
        <v/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 spans="1:27">
      <c r="A98" s="2"/>
      <c r="B98" s="15">
        <v>45778</v>
      </c>
      <c r="C98" s="2" t="s">
        <v>242</v>
      </c>
      <c r="D98" s="6">
        <v>641.64</v>
      </c>
      <c r="E98" s="16" t="str">
        <f>IFERROR(__xludf.DUMMYFUNCTION("IFERROR(
  TEXTJOIN(CHAR(10),TRUE,FILTER('SUMMARY DATA'!E:E,'SUMMARY DATA'!$A:$A=$A98,'SUMMARY DATA'!$C:$C=$B98,'SUMMARY DATA'!$B:$B=""GRP"")),
  IF(
    OR(
      ISNUMBER(SEARCH(""CDM CASH DEPOSIT"",$C98)),
      ISNUMBER(SEARCH(""CASH DEPOSIT"",$C98)),"&amp;"
      COUNTIFS('SUMMARY DATA'!$D:$D,$C98,'SUMMARY DATA'!$B:$B,""GRP"")&lt;&gt;1
    ),
    """",
    IFERROR(TEXTJOIN(CHAR(10),TRUE,FILTER('SUMMARY DATA'!E:E,'SUMMARY DATA'!$D:$D=$C98,'SUMMARY DATA'!$B:$B=""GRP"")),"""")
  )
)"),"")</f>
        <v/>
      </c>
      <c r="F98" s="17" t="str">
        <f>IFERROR(__xludf.DUMMYFUNCTION("IFERROR(
  TEXTJOIN(CHAR(10),TRUE,FILTER('SUMMARY DATA'!F:F,'SUMMARY DATA'!$A:$A=$A98,'SUMMARY DATA'!$C:$C=$B98,'SUMMARY DATA'!$B:$B=""GRP"")),
  IF(
    OR(
      ISNUMBER(SEARCH(""CDM CASH DEPOSIT"",$C98)),
      ISNUMBER(SEARCH(""CASH DEPOSIT"",$C98)),"&amp;"
      COUNTIFS('SUMMARY DATA'!$D:$D,$C98,'SUMMARY DATA'!$B:$B,""GRP"")&lt;&gt;1
    ),
    """",
    IFERROR(TEXTJOIN(CHAR(10),TRUE,FILTER('SUMMARY DATA'!F:F,'SUMMARY DATA'!$D:$D=$C98,'SUMMARY DATA'!$B:$B=""GRP"")),"""")
  )
)"),"")</f>
        <v/>
      </c>
      <c r="G98" s="17" t="str">
        <f>IFERROR(__xludf.DUMMYFUNCTION("IFERROR(
  TEXTJOIN(CHAR(10),TRUE,FILTER('SUMMARY DATA'!G:G,'SUMMARY DATA'!$A:$A=$A98,'SUMMARY DATA'!$C:$C=$B98,'SUMMARY DATA'!$B:$B=""GRP"")),
  IF(
    OR(
      ISNUMBER(SEARCH(""CDM CASH DEPOSIT"",$C98)),
      ISNUMBER(SEARCH(""CASH DEPOSIT"",$C98)),"&amp;"
      COUNTIFS('SUMMARY DATA'!$D:$D,$C98,'SUMMARY DATA'!$B:$B,""GRP"")&lt;&gt;1
    ),
    """",
    IFERROR(TEXTJOIN(CHAR(10),TRUE,FILTER('SUMMARY DATA'!G:G,'SUMMARY DATA'!$D:$D=$C98,'SUMMARY DATA'!$B:$B=""GRP"")),"""")
  )
)"),"")</f>
        <v/>
      </c>
      <c r="H98" s="18" t="str">
        <f>IFERROR(__xludf.DUMMYFUNCTION("IFERROR(
  TEXTJOIN(CHAR(10),TRUE,FILTER('SUMMARY DATA'!H:H,'SUMMARY DATA'!$A:$A=$A98,'SUMMARY DATA'!$C:$C=$B98,'SUMMARY DATA'!$B:$B=""GRP"")),
  IF(
    OR(
      ISNUMBER(SEARCH(""CDM CASH DEPOSIT"",$C98)),
      ISNUMBER(SEARCH(""CASH DEPOSIT"",$C98)),"&amp;"
      COUNTIFS('SUMMARY DATA'!$D:$D,$C98,'SUMMARY DATA'!$B:$B,""GRP"")&lt;&gt;1
    ),
    """",
    IFERROR(TEXTJOIN(CHAR(10),TRUE,FILTER('SUMMARY DATA'!H:H,'SUMMARY DATA'!$D:$D=$C98,'SUMMARY DATA'!$B:$B=""GRP"")),"""")
  )
)"),"")</f>
        <v/>
      </c>
      <c r="I98" s="18" t="str">
        <f>IFERROR(__xludf.DUMMYFUNCTION("IF(H98="""","""",
SUM(ARRAYFORMULA(VALUE(SPLIT(H98,CHAR(10)))))
)"),"")</f>
        <v/>
      </c>
      <c r="J98" s="17" t="str">
        <f>IFERROR(__xludf.DUMMYFUNCTION("IFERROR(
  TEXTJOIN(CHAR(10),TRUE,FILTER('SUMMARY DATA'!I:I,'SUMMARY DATA'!$A:$A=$A98,'SUMMARY DATA'!$C:$C=$B98,'SUMMARY DATA'!$B:$B=""GRP"")),
  IF(
    OR(
      ISNUMBER(SEARCH(""CDM CASH DEPOSIT"",$C98)),
      ISNUMBER(SEARCH(""CASH DEPOSIT"",$C98)),"&amp;"
      COUNTIFS('SUMMARY DATA'!$D:$D,$C98,'SUMMARY DATA'!$B:$B,""GRP"")&lt;&gt;1
    ),
    """",
    IFERROR(TEXTJOIN(CHAR(10),TRUE,FILTER('SUMMARY DATA'!I:I,'SUMMARY DATA'!$D:$D=$C98,'SUMMARY DATA'!$B:$B=""GRP"")),"""")
  )
)"),"")</f>
        <v/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 spans="1:27">
      <c r="A99" s="2" t="s">
        <v>24</v>
      </c>
      <c r="B99" s="15">
        <v>45778</v>
      </c>
      <c r="C99" s="2" t="s">
        <v>243</v>
      </c>
      <c r="D99" s="6">
        <v>131.64</v>
      </c>
      <c r="E99" s="16" t="str">
        <f>IFERROR(__xludf.DUMMYFUNCTION("IFERROR(
  TEXTJOIN(CHAR(10),TRUE,FILTER('SUMMARY DATA'!E:E,'SUMMARY DATA'!$A:$A=$A99,'SUMMARY DATA'!$C:$C=$B99,'SUMMARY DATA'!$B:$B=""GRP"")),
  IF(
    OR(
      ISNUMBER(SEARCH(""CDM CASH DEPOSIT"",$C99)),
      ISNUMBER(SEARCH(""CASH DEPOSIT"",$C99)),"&amp;"
      COUNTIFS('SUMMARY DATA'!$D:$D,$C99,'SUMMARY DATA'!$B:$B,""GRP"")&lt;&gt;1
    ),
    """",
    IFERROR(TEXTJOIN(CHAR(10),TRUE,FILTER('SUMMARY DATA'!E:E,'SUMMARY DATA'!$D:$D=$C99,'SUMMARY DATA'!$B:$B=""GRP"")),"""")
  )
)"),"")</f>
        <v/>
      </c>
      <c r="F99" s="17" t="str">
        <f>IFERROR(__xludf.DUMMYFUNCTION("IFERROR(
  TEXTJOIN(CHAR(10),TRUE,FILTER('SUMMARY DATA'!F:F,'SUMMARY DATA'!$A:$A=$A99,'SUMMARY DATA'!$C:$C=$B99,'SUMMARY DATA'!$B:$B=""GRP"")),
  IF(
    OR(
      ISNUMBER(SEARCH(""CDM CASH DEPOSIT"",$C99)),
      ISNUMBER(SEARCH(""CASH DEPOSIT"",$C99)),"&amp;"
      COUNTIFS('SUMMARY DATA'!$D:$D,$C99,'SUMMARY DATA'!$B:$B,""GRP"")&lt;&gt;1
    ),
    """",
    IFERROR(TEXTJOIN(CHAR(10),TRUE,FILTER('SUMMARY DATA'!F:F,'SUMMARY DATA'!$D:$D=$C99,'SUMMARY DATA'!$B:$B=""GRP"")),"""")
  )
)"),"")</f>
        <v/>
      </c>
      <c r="G99" s="17" t="str">
        <f>IFERROR(__xludf.DUMMYFUNCTION("IFERROR(
  TEXTJOIN(CHAR(10),TRUE,FILTER('SUMMARY DATA'!G:G,'SUMMARY DATA'!$A:$A=$A99,'SUMMARY DATA'!$C:$C=$B99,'SUMMARY DATA'!$B:$B=""GRP"")),
  IF(
    OR(
      ISNUMBER(SEARCH(""CDM CASH DEPOSIT"",$C99)),
      ISNUMBER(SEARCH(""CASH DEPOSIT"",$C99)),"&amp;"
      COUNTIFS('SUMMARY DATA'!$D:$D,$C99,'SUMMARY DATA'!$B:$B,""GRP"")&lt;&gt;1
    ),
    """",
    IFERROR(TEXTJOIN(CHAR(10),TRUE,FILTER('SUMMARY DATA'!G:G,'SUMMARY DATA'!$D:$D=$C99,'SUMMARY DATA'!$B:$B=""GRP"")),"""")
  )
)"),"")</f>
        <v/>
      </c>
      <c r="H99" s="18" t="str">
        <f>IFERROR(__xludf.DUMMYFUNCTION("IFERROR(
  TEXTJOIN(CHAR(10),TRUE,FILTER('SUMMARY DATA'!H:H,'SUMMARY DATA'!$A:$A=$A99,'SUMMARY DATA'!$C:$C=$B99,'SUMMARY DATA'!$B:$B=""GRP"")),
  IF(
    OR(
      ISNUMBER(SEARCH(""CDM CASH DEPOSIT"",$C99)),
      ISNUMBER(SEARCH(""CASH DEPOSIT"",$C99)),"&amp;"
      COUNTIFS('SUMMARY DATA'!$D:$D,$C99,'SUMMARY DATA'!$B:$B,""GRP"")&lt;&gt;1
    ),
    """",
    IFERROR(TEXTJOIN(CHAR(10),TRUE,FILTER('SUMMARY DATA'!H:H,'SUMMARY DATA'!$D:$D=$C99,'SUMMARY DATA'!$B:$B=""GRP"")),"""")
  )
)"),"")</f>
        <v/>
      </c>
      <c r="I99" s="18" t="str">
        <f>IFERROR(__xludf.DUMMYFUNCTION("IF(H99="""","""",
SUM(ARRAYFORMULA(VALUE(SPLIT(H99,CHAR(10)))))
)"),"")</f>
        <v/>
      </c>
      <c r="J99" s="17" t="str">
        <f>IFERROR(__xludf.DUMMYFUNCTION("IFERROR(
  TEXTJOIN(CHAR(10),TRUE,FILTER('SUMMARY DATA'!I:I,'SUMMARY DATA'!$A:$A=$A99,'SUMMARY DATA'!$C:$C=$B99,'SUMMARY DATA'!$B:$B=""GRP"")),
  IF(
    OR(
      ISNUMBER(SEARCH(""CDM CASH DEPOSIT"",$C99)),
      ISNUMBER(SEARCH(""CASH DEPOSIT"",$C99)),"&amp;"
      COUNTIFS('SUMMARY DATA'!$D:$D,$C99,'SUMMARY DATA'!$B:$B,""GRP"")&lt;&gt;1
    ),
    """",
    IFERROR(TEXTJOIN(CHAR(10),TRUE,FILTER('SUMMARY DATA'!I:I,'SUMMARY DATA'!$D:$D=$C99,'SUMMARY DATA'!$B:$B=""GRP"")),"""")
  )
)"),"")</f>
        <v/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 spans="1:27">
      <c r="A100" s="2"/>
      <c r="B100" s="15">
        <v>45778</v>
      </c>
      <c r="C100" s="2" t="s">
        <v>244</v>
      </c>
      <c r="D100" s="6">
        <v>90</v>
      </c>
      <c r="E100" s="16" t="str">
        <f>IFERROR(__xludf.DUMMYFUNCTION("IFERROR(
  TEXTJOIN(CHAR(10),TRUE,FILTER('SUMMARY DATA'!E:E,'SUMMARY DATA'!$A:$A=$A100,'SUMMARY DATA'!$C:$C=$B100,'SUMMARY DATA'!$B:$B=""GRP"")),
  IF(
    OR(
      ISNUMBER(SEARCH(""CDM CASH DEPOSIT"",$C100)),
      ISNUMBER(SEARCH(""CASH DEPOSIT"",$C10"&amp;"0)),
      COUNTIFS('SUMMARY DATA'!$D:$D,$C100,'SUMMARY DATA'!$B:$B,""GRP"")&lt;&gt;1
    ),
    """",
    IFERROR(TEXTJOIN(CHAR(10),TRUE,FILTER('SUMMARY DATA'!E:E,'SUMMARY DATA'!$D:$D=$C100,'SUMMARY DATA'!$B:$B=""GRP"")),"""")
  )
)"),"")</f>
        <v/>
      </c>
      <c r="F100" s="17" t="str">
        <f>IFERROR(__xludf.DUMMYFUNCTION("IFERROR(
  TEXTJOIN(CHAR(10),TRUE,FILTER('SUMMARY DATA'!F:F,'SUMMARY DATA'!$A:$A=$A100,'SUMMARY DATA'!$C:$C=$B100,'SUMMARY DATA'!$B:$B=""GRP"")),
  IF(
    OR(
      ISNUMBER(SEARCH(""CDM CASH DEPOSIT"",$C100)),
      ISNUMBER(SEARCH(""CASH DEPOSIT"",$C10"&amp;"0)),
      COUNTIFS('SUMMARY DATA'!$D:$D,$C100,'SUMMARY DATA'!$B:$B,""GRP"")&lt;&gt;1
    ),
    """",
    IFERROR(TEXTJOIN(CHAR(10),TRUE,FILTER('SUMMARY DATA'!F:F,'SUMMARY DATA'!$D:$D=$C100,'SUMMARY DATA'!$B:$B=""GRP"")),"""")
  )
)"),"")</f>
        <v/>
      </c>
      <c r="G100" s="17" t="str">
        <f>IFERROR(__xludf.DUMMYFUNCTION("IFERROR(
  TEXTJOIN(CHAR(10),TRUE,FILTER('SUMMARY DATA'!G:G,'SUMMARY DATA'!$A:$A=$A100,'SUMMARY DATA'!$C:$C=$B100,'SUMMARY DATA'!$B:$B=""GRP"")),
  IF(
    OR(
      ISNUMBER(SEARCH(""CDM CASH DEPOSIT"",$C100)),
      ISNUMBER(SEARCH(""CASH DEPOSIT"",$C10"&amp;"0)),
      COUNTIFS('SUMMARY DATA'!$D:$D,$C100,'SUMMARY DATA'!$B:$B,""GRP"")&lt;&gt;1
    ),
    """",
    IFERROR(TEXTJOIN(CHAR(10),TRUE,FILTER('SUMMARY DATA'!G:G,'SUMMARY DATA'!$D:$D=$C100,'SUMMARY DATA'!$B:$B=""GRP"")),"""")
  )
)"),"")</f>
        <v/>
      </c>
      <c r="H100" s="18" t="str">
        <f>IFERROR(__xludf.DUMMYFUNCTION("IFERROR(
  TEXTJOIN(CHAR(10),TRUE,FILTER('SUMMARY DATA'!H:H,'SUMMARY DATA'!$A:$A=$A100,'SUMMARY DATA'!$C:$C=$B100,'SUMMARY DATA'!$B:$B=""GRP"")),
  IF(
    OR(
      ISNUMBER(SEARCH(""CDM CASH DEPOSIT"",$C100)),
      ISNUMBER(SEARCH(""CASH DEPOSIT"",$C10"&amp;"0)),
      COUNTIFS('SUMMARY DATA'!$D:$D,$C100,'SUMMARY DATA'!$B:$B,""GRP"")&lt;&gt;1
    ),
    """",
    IFERROR(TEXTJOIN(CHAR(10),TRUE,FILTER('SUMMARY DATA'!H:H,'SUMMARY DATA'!$D:$D=$C100,'SUMMARY DATA'!$B:$B=""GRP"")),"""")
  )
)"),"")</f>
        <v/>
      </c>
      <c r="I100" s="18" t="str">
        <f>IFERROR(__xludf.DUMMYFUNCTION("IF(H100="""","""",
SUM(ARRAYFORMULA(VALUE(SPLIT(H100,CHAR(10)))))
)"),"")</f>
        <v/>
      </c>
      <c r="J100" s="17" t="str">
        <f>IFERROR(__xludf.DUMMYFUNCTION("IFERROR(
  TEXTJOIN(CHAR(10),TRUE,FILTER('SUMMARY DATA'!I:I,'SUMMARY DATA'!$A:$A=$A100,'SUMMARY DATA'!$C:$C=$B100,'SUMMARY DATA'!$B:$B=""GRP"")),
  IF(
    OR(
      ISNUMBER(SEARCH(""CDM CASH DEPOSIT"",$C100)),
      ISNUMBER(SEARCH(""CASH DEPOSIT"",$C10"&amp;"0)),
      COUNTIFS('SUMMARY DATA'!$D:$D,$C100,'SUMMARY DATA'!$B:$B,""GRP"")&lt;&gt;1
    ),
    """",
    IFERROR(TEXTJOIN(CHAR(10),TRUE,FILTER('SUMMARY DATA'!I:I,'SUMMARY DATA'!$D:$D=$C100,'SUMMARY DATA'!$B:$B=""GRP"")),"""")
  )
)"),"")</f>
        <v/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 spans="1:27">
      <c r="A101" s="2"/>
      <c r="B101" s="15">
        <v>45778</v>
      </c>
      <c r="C101" s="2" t="s">
        <v>245</v>
      </c>
      <c r="D101" s="6">
        <v>39.98</v>
      </c>
      <c r="E101" s="16" t="str">
        <f>IFERROR(__xludf.DUMMYFUNCTION("IFERROR(
  TEXTJOIN(CHAR(10),TRUE,FILTER('SUMMARY DATA'!E:E,'SUMMARY DATA'!$A:$A=$A101,'SUMMARY DATA'!$C:$C=$B101,'SUMMARY DATA'!$B:$B=""GRP"")),
  IF(
    OR(
      ISNUMBER(SEARCH(""CDM CASH DEPOSIT"",$C101)),
      ISNUMBER(SEARCH(""CASH DEPOSIT"",$C10"&amp;"1)),
      COUNTIFS('SUMMARY DATA'!$D:$D,$C101,'SUMMARY DATA'!$B:$B,""GRP"")&lt;&gt;1
    ),
    """",
    IFERROR(TEXTJOIN(CHAR(10),TRUE,FILTER('SUMMARY DATA'!E:E,'SUMMARY DATA'!$D:$D=$C101,'SUMMARY DATA'!$B:$B=""GRP"")),"""")
  )
)"),"")</f>
        <v/>
      </c>
      <c r="F101" s="17" t="str">
        <f>IFERROR(__xludf.DUMMYFUNCTION("IFERROR(
  TEXTJOIN(CHAR(10),TRUE,FILTER('SUMMARY DATA'!F:F,'SUMMARY DATA'!$A:$A=$A101,'SUMMARY DATA'!$C:$C=$B101,'SUMMARY DATA'!$B:$B=""GRP"")),
  IF(
    OR(
      ISNUMBER(SEARCH(""CDM CASH DEPOSIT"",$C101)),
      ISNUMBER(SEARCH(""CASH DEPOSIT"",$C10"&amp;"1)),
      COUNTIFS('SUMMARY DATA'!$D:$D,$C101,'SUMMARY DATA'!$B:$B,""GRP"")&lt;&gt;1
    ),
    """",
    IFERROR(TEXTJOIN(CHAR(10),TRUE,FILTER('SUMMARY DATA'!F:F,'SUMMARY DATA'!$D:$D=$C101,'SUMMARY DATA'!$B:$B=""GRP"")),"""")
  )
)"),"")</f>
        <v/>
      </c>
      <c r="G101" s="17" t="str">
        <f>IFERROR(__xludf.DUMMYFUNCTION("IFERROR(
  TEXTJOIN(CHAR(10),TRUE,FILTER('SUMMARY DATA'!G:G,'SUMMARY DATA'!$A:$A=$A101,'SUMMARY DATA'!$C:$C=$B101,'SUMMARY DATA'!$B:$B=""GRP"")),
  IF(
    OR(
      ISNUMBER(SEARCH(""CDM CASH DEPOSIT"",$C101)),
      ISNUMBER(SEARCH(""CASH DEPOSIT"",$C10"&amp;"1)),
      COUNTIFS('SUMMARY DATA'!$D:$D,$C101,'SUMMARY DATA'!$B:$B,""GRP"")&lt;&gt;1
    ),
    """",
    IFERROR(TEXTJOIN(CHAR(10),TRUE,FILTER('SUMMARY DATA'!G:G,'SUMMARY DATA'!$D:$D=$C101,'SUMMARY DATA'!$B:$B=""GRP"")),"""")
  )
)"),"")</f>
        <v/>
      </c>
      <c r="H101" s="18" t="str">
        <f>IFERROR(__xludf.DUMMYFUNCTION("IFERROR(
  TEXTJOIN(CHAR(10),TRUE,FILTER('SUMMARY DATA'!H:H,'SUMMARY DATA'!$A:$A=$A101,'SUMMARY DATA'!$C:$C=$B101,'SUMMARY DATA'!$B:$B=""GRP"")),
  IF(
    OR(
      ISNUMBER(SEARCH(""CDM CASH DEPOSIT"",$C101)),
      ISNUMBER(SEARCH(""CASH DEPOSIT"",$C10"&amp;"1)),
      COUNTIFS('SUMMARY DATA'!$D:$D,$C101,'SUMMARY DATA'!$B:$B,""GRP"")&lt;&gt;1
    ),
    """",
    IFERROR(TEXTJOIN(CHAR(10),TRUE,FILTER('SUMMARY DATA'!H:H,'SUMMARY DATA'!$D:$D=$C101,'SUMMARY DATA'!$B:$B=""GRP"")),"""")
  )
)"),"")</f>
        <v/>
      </c>
      <c r="I101" s="18" t="str">
        <f>IFERROR(__xludf.DUMMYFUNCTION("IF(H101="""","""",
SUM(ARRAYFORMULA(VALUE(SPLIT(H101,CHAR(10)))))
)"),"")</f>
        <v/>
      </c>
      <c r="J101" s="17" t="str">
        <f>IFERROR(__xludf.DUMMYFUNCTION("IFERROR(
  TEXTJOIN(CHAR(10),TRUE,FILTER('SUMMARY DATA'!I:I,'SUMMARY DATA'!$A:$A=$A101,'SUMMARY DATA'!$C:$C=$B101,'SUMMARY DATA'!$B:$B=""GRP"")),
  IF(
    OR(
      ISNUMBER(SEARCH(""CDM CASH DEPOSIT"",$C101)),
      ISNUMBER(SEARCH(""CASH DEPOSIT"",$C10"&amp;"1)),
      COUNTIFS('SUMMARY DATA'!$D:$D,$C101,'SUMMARY DATA'!$B:$B,""GRP"")&lt;&gt;1
    ),
    """",
    IFERROR(TEXTJOIN(CHAR(10),TRUE,FILTER('SUMMARY DATA'!I:I,'SUMMARY DATA'!$D:$D=$C101,'SUMMARY DATA'!$B:$B=""GRP"")),"""")
  )
)"),"")</f>
        <v/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 spans="1:27">
      <c r="A102" s="2" t="s">
        <v>246</v>
      </c>
      <c r="B102" s="15">
        <v>45779</v>
      </c>
      <c r="C102" s="2" t="s">
        <v>247</v>
      </c>
      <c r="D102" s="6">
        <v>293.74</v>
      </c>
      <c r="E102" s="16" t="str">
        <f>IFERROR(__xludf.DUMMYFUNCTION("IFERROR(
  TEXTJOIN(CHAR(10),TRUE,FILTER('SUMMARY DATA'!E:E,'SUMMARY DATA'!$A:$A=$A102,'SUMMARY DATA'!$C:$C=$B102,'SUMMARY DATA'!$B:$B=""GRP"")),
  IF(
    OR(
      ISNUMBER(SEARCH(""CDM CASH DEPOSIT"",$C102)),
      ISNUMBER(SEARCH(""CASH DEPOSIT"",$C10"&amp;"2)),
      COUNTIFS('SUMMARY DATA'!$D:$D,$C102,'SUMMARY DATA'!$B:$B,""GRP"")&lt;&gt;1
    ),
    """",
    IFERROR(TEXTJOIN(CHAR(10),TRUE,FILTER('SUMMARY DATA'!E:E,'SUMMARY DATA'!$D:$D=$C102,'SUMMARY DATA'!$B:$B=""GRP"")),"""")
  )
)"),"")</f>
        <v/>
      </c>
      <c r="F102" s="17" t="str">
        <f>IFERROR(__xludf.DUMMYFUNCTION("IFERROR(
  TEXTJOIN(CHAR(10),TRUE,FILTER('SUMMARY DATA'!F:F,'SUMMARY DATA'!$A:$A=$A102,'SUMMARY DATA'!$C:$C=$B102,'SUMMARY DATA'!$B:$B=""GRP"")),
  IF(
    OR(
      ISNUMBER(SEARCH(""CDM CASH DEPOSIT"",$C102)),
      ISNUMBER(SEARCH(""CASH DEPOSIT"",$C10"&amp;"2)),
      COUNTIFS('SUMMARY DATA'!$D:$D,$C102,'SUMMARY DATA'!$B:$B,""GRP"")&lt;&gt;1
    ),
    """",
    IFERROR(TEXTJOIN(CHAR(10),TRUE,FILTER('SUMMARY DATA'!F:F,'SUMMARY DATA'!$D:$D=$C102,'SUMMARY DATA'!$B:$B=""GRP"")),"""")
  )
)"),"")</f>
        <v/>
      </c>
      <c r="G102" s="17" t="str">
        <f>IFERROR(__xludf.DUMMYFUNCTION("IFERROR(
  TEXTJOIN(CHAR(10),TRUE,FILTER('SUMMARY DATA'!G:G,'SUMMARY DATA'!$A:$A=$A102,'SUMMARY DATA'!$C:$C=$B102,'SUMMARY DATA'!$B:$B=""GRP"")),
  IF(
    OR(
      ISNUMBER(SEARCH(""CDM CASH DEPOSIT"",$C102)),
      ISNUMBER(SEARCH(""CASH DEPOSIT"",$C10"&amp;"2)),
      COUNTIFS('SUMMARY DATA'!$D:$D,$C102,'SUMMARY DATA'!$B:$B,""GRP"")&lt;&gt;1
    ),
    """",
    IFERROR(TEXTJOIN(CHAR(10),TRUE,FILTER('SUMMARY DATA'!G:G,'SUMMARY DATA'!$D:$D=$C102,'SUMMARY DATA'!$B:$B=""GRP"")),"""")
  )
)"),"")</f>
        <v/>
      </c>
      <c r="H102" s="18" t="str">
        <f>IFERROR(__xludf.DUMMYFUNCTION("IFERROR(
  TEXTJOIN(CHAR(10),TRUE,FILTER('SUMMARY DATA'!H:H,'SUMMARY DATA'!$A:$A=$A102,'SUMMARY DATA'!$C:$C=$B102,'SUMMARY DATA'!$B:$B=""GRP"")),
  IF(
    OR(
      ISNUMBER(SEARCH(""CDM CASH DEPOSIT"",$C102)),
      ISNUMBER(SEARCH(""CASH DEPOSIT"",$C10"&amp;"2)),
      COUNTIFS('SUMMARY DATA'!$D:$D,$C102,'SUMMARY DATA'!$B:$B,""GRP"")&lt;&gt;1
    ),
    """",
    IFERROR(TEXTJOIN(CHAR(10),TRUE,FILTER('SUMMARY DATA'!H:H,'SUMMARY DATA'!$D:$D=$C102,'SUMMARY DATA'!$B:$B=""GRP"")),"""")
  )
)"),"")</f>
        <v/>
      </c>
      <c r="I102" s="18" t="str">
        <f>IFERROR(__xludf.DUMMYFUNCTION("IF(H102="""","""",
SUM(ARRAYFORMULA(VALUE(SPLIT(H102,CHAR(10)))))
)"),"")</f>
        <v/>
      </c>
      <c r="J102" s="17" t="str">
        <f>IFERROR(__xludf.DUMMYFUNCTION("IFERROR(
  TEXTJOIN(CHAR(10),TRUE,FILTER('SUMMARY DATA'!I:I,'SUMMARY DATA'!$A:$A=$A102,'SUMMARY DATA'!$C:$C=$B102,'SUMMARY DATA'!$B:$B=""GRP"")),
  IF(
    OR(
      ISNUMBER(SEARCH(""CDM CASH DEPOSIT"",$C102)),
      ISNUMBER(SEARCH(""CASH DEPOSIT"",$C10"&amp;"2)),
      COUNTIFS('SUMMARY DATA'!$D:$D,$C102,'SUMMARY DATA'!$B:$B,""GRP"")&lt;&gt;1
    ),
    """",
    IFERROR(TEXTJOIN(CHAR(10),TRUE,FILTER('SUMMARY DATA'!I:I,'SUMMARY DATA'!$D:$D=$C102,'SUMMARY DATA'!$B:$B=""GRP"")),"""")
  )
)"),"")</f>
        <v/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 spans="1:27">
      <c r="A103" s="2"/>
      <c r="B103" s="15">
        <v>45779</v>
      </c>
      <c r="C103" s="2" t="s">
        <v>248</v>
      </c>
      <c r="D103" s="6">
        <v>57.76</v>
      </c>
      <c r="E103" s="16" t="str">
        <f>IFERROR(__xludf.DUMMYFUNCTION("IFERROR(
  TEXTJOIN(CHAR(10),TRUE,FILTER('SUMMARY DATA'!E:E,'SUMMARY DATA'!$A:$A=$A103,'SUMMARY DATA'!$C:$C=$B103,'SUMMARY DATA'!$B:$B=""GRP"")),
  IF(
    OR(
      ISNUMBER(SEARCH(""CDM CASH DEPOSIT"",$C103)),
      ISNUMBER(SEARCH(""CASH DEPOSIT"",$C10"&amp;"3)),
      COUNTIFS('SUMMARY DATA'!$D:$D,$C103,'SUMMARY DATA'!$B:$B,""GRP"")&lt;&gt;1
    ),
    """",
    IFERROR(TEXTJOIN(CHAR(10),TRUE,FILTER('SUMMARY DATA'!E:E,'SUMMARY DATA'!$D:$D=$C103,'SUMMARY DATA'!$B:$B=""GRP"")),"""")
  )
)"),"")</f>
        <v/>
      </c>
      <c r="F103" s="17" t="str">
        <f>IFERROR(__xludf.DUMMYFUNCTION("IFERROR(
  TEXTJOIN(CHAR(10),TRUE,FILTER('SUMMARY DATA'!F:F,'SUMMARY DATA'!$A:$A=$A103,'SUMMARY DATA'!$C:$C=$B103,'SUMMARY DATA'!$B:$B=""GRP"")),
  IF(
    OR(
      ISNUMBER(SEARCH(""CDM CASH DEPOSIT"",$C103)),
      ISNUMBER(SEARCH(""CASH DEPOSIT"",$C10"&amp;"3)),
      COUNTIFS('SUMMARY DATA'!$D:$D,$C103,'SUMMARY DATA'!$B:$B,""GRP"")&lt;&gt;1
    ),
    """",
    IFERROR(TEXTJOIN(CHAR(10),TRUE,FILTER('SUMMARY DATA'!F:F,'SUMMARY DATA'!$D:$D=$C103,'SUMMARY DATA'!$B:$B=""GRP"")),"""")
  )
)"),"")</f>
        <v/>
      </c>
      <c r="G103" s="17" t="str">
        <f>IFERROR(__xludf.DUMMYFUNCTION("IFERROR(
  TEXTJOIN(CHAR(10),TRUE,FILTER('SUMMARY DATA'!G:G,'SUMMARY DATA'!$A:$A=$A103,'SUMMARY DATA'!$C:$C=$B103,'SUMMARY DATA'!$B:$B=""GRP"")),
  IF(
    OR(
      ISNUMBER(SEARCH(""CDM CASH DEPOSIT"",$C103)),
      ISNUMBER(SEARCH(""CASH DEPOSIT"",$C10"&amp;"3)),
      COUNTIFS('SUMMARY DATA'!$D:$D,$C103,'SUMMARY DATA'!$B:$B,""GRP"")&lt;&gt;1
    ),
    """",
    IFERROR(TEXTJOIN(CHAR(10),TRUE,FILTER('SUMMARY DATA'!G:G,'SUMMARY DATA'!$D:$D=$C103,'SUMMARY DATA'!$B:$B=""GRP"")),"""")
  )
)"),"")</f>
        <v/>
      </c>
      <c r="H103" s="18" t="str">
        <f>IFERROR(__xludf.DUMMYFUNCTION("IFERROR(
  TEXTJOIN(CHAR(10),TRUE,FILTER('SUMMARY DATA'!H:H,'SUMMARY DATA'!$A:$A=$A103,'SUMMARY DATA'!$C:$C=$B103,'SUMMARY DATA'!$B:$B=""GRP"")),
  IF(
    OR(
      ISNUMBER(SEARCH(""CDM CASH DEPOSIT"",$C103)),
      ISNUMBER(SEARCH(""CASH DEPOSIT"",$C10"&amp;"3)),
      COUNTIFS('SUMMARY DATA'!$D:$D,$C103,'SUMMARY DATA'!$B:$B,""GRP"")&lt;&gt;1
    ),
    """",
    IFERROR(TEXTJOIN(CHAR(10),TRUE,FILTER('SUMMARY DATA'!H:H,'SUMMARY DATA'!$D:$D=$C103,'SUMMARY DATA'!$B:$B=""GRP"")),"""")
  )
)"),"")</f>
        <v/>
      </c>
      <c r="I103" s="18" t="str">
        <f>IFERROR(__xludf.DUMMYFUNCTION("IF(H103="""","""",
SUM(ARRAYFORMULA(VALUE(SPLIT(H103,CHAR(10)))))
)"),"")</f>
        <v/>
      </c>
      <c r="J103" s="17" t="str">
        <f>IFERROR(__xludf.DUMMYFUNCTION("IFERROR(
  TEXTJOIN(CHAR(10),TRUE,FILTER('SUMMARY DATA'!I:I,'SUMMARY DATA'!$A:$A=$A103,'SUMMARY DATA'!$C:$C=$B103,'SUMMARY DATA'!$B:$B=""GRP"")),
  IF(
    OR(
      ISNUMBER(SEARCH(""CDM CASH DEPOSIT"",$C103)),
      ISNUMBER(SEARCH(""CASH DEPOSIT"",$C10"&amp;"3)),
      COUNTIFS('SUMMARY DATA'!$D:$D,$C103,'SUMMARY DATA'!$B:$B,""GRP"")&lt;&gt;1
    ),
    """",
    IFERROR(TEXTJOIN(CHAR(10),TRUE,FILTER('SUMMARY DATA'!I:I,'SUMMARY DATA'!$D:$D=$C103,'SUMMARY DATA'!$B:$B=""GRP"")),"""")
  )
)"),"")</f>
        <v/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 spans="1:27">
      <c r="A104" s="2"/>
      <c r="B104" s="15">
        <v>45779</v>
      </c>
      <c r="C104" s="2" t="s">
        <v>249</v>
      </c>
      <c r="D104" s="6">
        <v>10</v>
      </c>
      <c r="E104" s="16" t="str">
        <f>IFERROR(__xludf.DUMMYFUNCTION("IFERROR(
  TEXTJOIN(CHAR(10),TRUE,FILTER('SUMMARY DATA'!E:E,'SUMMARY DATA'!$A:$A=$A104,'SUMMARY DATA'!$C:$C=$B104,'SUMMARY DATA'!$B:$B=""GRP"")),
  IF(
    OR(
      ISNUMBER(SEARCH(""CDM CASH DEPOSIT"",$C104)),
      ISNUMBER(SEARCH(""CASH DEPOSIT"",$C10"&amp;"4)),
      COUNTIFS('SUMMARY DATA'!$D:$D,$C104,'SUMMARY DATA'!$B:$B,""GRP"")&lt;&gt;1
    ),
    """",
    IFERROR(TEXTJOIN(CHAR(10),TRUE,FILTER('SUMMARY DATA'!E:E,'SUMMARY DATA'!$D:$D=$C104,'SUMMARY DATA'!$B:$B=""GRP"")),"""")
  )
)"),"")</f>
        <v/>
      </c>
      <c r="F104" s="17" t="str">
        <f>IFERROR(__xludf.DUMMYFUNCTION("IFERROR(
  TEXTJOIN(CHAR(10),TRUE,FILTER('SUMMARY DATA'!F:F,'SUMMARY DATA'!$A:$A=$A104,'SUMMARY DATA'!$C:$C=$B104,'SUMMARY DATA'!$B:$B=""GRP"")),
  IF(
    OR(
      ISNUMBER(SEARCH(""CDM CASH DEPOSIT"",$C104)),
      ISNUMBER(SEARCH(""CASH DEPOSIT"",$C10"&amp;"4)),
      COUNTIFS('SUMMARY DATA'!$D:$D,$C104,'SUMMARY DATA'!$B:$B,""GRP"")&lt;&gt;1
    ),
    """",
    IFERROR(TEXTJOIN(CHAR(10),TRUE,FILTER('SUMMARY DATA'!F:F,'SUMMARY DATA'!$D:$D=$C104,'SUMMARY DATA'!$B:$B=""GRP"")),"""")
  )
)"),"")</f>
        <v/>
      </c>
      <c r="G104" s="17" t="str">
        <f>IFERROR(__xludf.DUMMYFUNCTION("IFERROR(
  TEXTJOIN(CHAR(10),TRUE,FILTER('SUMMARY DATA'!G:G,'SUMMARY DATA'!$A:$A=$A104,'SUMMARY DATA'!$C:$C=$B104,'SUMMARY DATA'!$B:$B=""GRP"")),
  IF(
    OR(
      ISNUMBER(SEARCH(""CDM CASH DEPOSIT"",$C104)),
      ISNUMBER(SEARCH(""CASH DEPOSIT"",$C10"&amp;"4)),
      COUNTIFS('SUMMARY DATA'!$D:$D,$C104,'SUMMARY DATA'!$B:$B,""GRP"")&lt;&gt;1
    ),
    """",
    IFERROR(TEXTJOIN(CHAR(10),TRUE,FILTER('SUMMARY DATA'!G:G,'SUMMARY DATA'!$D:$D=$C104,'SUMMARY DATA'!$B:$B=""GRP"")),"""")
  )
)"),"")</f>
        <v/>
      </c>
      <c r="H104" s="18" t="str">
        <f>IFERROR(__xludf.DUMMYFUNCTION("IFERROR(
  TEXTJOIN(CHAR(10),TRUE,FILTER('SUMMARY DATA'!H:H,'SUMMARY DATA'!$A:$A=$A104,'SUMMARY DATA'!$C:$C=$B104,'SUMMARY DATA'!$B:$B=""GRP"")),
  IF(
    OR(
      ISNUMBER(SEARCH(""CDM CASH DEPOSIT"",$C104)),
      ISNUMBER(SEARCH(""CASH DEPOSIT"",$C10"&amp;"4)),
      COUNTIFS('SUMMARY DATA'!$D:$D,$C104,'SUMMARY DATA'!$B:$B,""GRP"")&lt;&gt;1
    ),
    """",
    IFERROR(TEXTJOIN(CHAR(10),TRUE,FILTER('SUMMARY DATA'!H:H,'SUMMARY DATA'!$D:$D=$C104,'SUMMARY DATA'!$B:$B=""GRP"")),"""")
  )
)"),"")</f>
        <v/>
      </c>
      <c r="I104" s="18" t="str">
        <f>IFERROR(__xludf.DUMMYFUNCTION("IF(H104="""","""",
SUM(ARRAYFORMULA(VALUE(SPLIT(H104,CHAR(10)))))
)"),"")</f>
        <v/>
      </c>
      <c r="J104" s="17" t="str">
        <f>IFERROR(__xludf.DUMMYFUNCTION("IFERROR(
  TEXTJOIN(CHAR(10),TRUE,FILTER('SUMMARY DATA'!I:I,'SUMMARY DATA'!$A:$A=$A104,'SUMMARY DATA'!$C:$C=$B104,'SUMMARY DATA'!$B:$B=""GRP"")),
  IF(
    OR(
      ISNUMBER(SEARCH(""CDM CASH DEPOSIT"",$C104)),
      ISNUMBER(SEARCH(""CASH DEPOSIT"",$C10"&amp;"4)),
      COUNTIFS('SUMMARY DATA'!$D:$D,$C104,'SUMMARY DATA'!$B:$B,""GRP"")&lt;&gt;1
    ),
    """",
    IFERROR(TEXTJOIN(CHAR(10),TRUE,FILTER('SUMMARY DATA'!I:I,'SUMMARY DATA'!$D:$D=$C104,'SUMMARY DATA'!$B:$B=""GRP"")),"""")
  )
)"),"")</f>
        <v/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 spans="1:27">
      <c r="A105" s="2" t="s">
        <v>24</v>
      </c>
      <c r="B105" s="15">
        <v>45780</v>
      </c>
      <c r="C105" s="2" t="s">
        <v>250</v>
      </c>
      <c r="D105" s="6">
        <v>424</v>
      </c>
      <c r="E105" s="16" t="str">
        <f>IFERROR(__xludf.DUMMYFUNCTION("IFERROR(
  TEXTJOIN(CHAR(10),TRUE,FILTER('SUMMARY DATA'!E:E,'SUMMARY DATA'!$A:$A=$A105,'SUMMARY DATA'!$C:$C=$B105,'SUMMARY DATA'!$B:$B=""GRP"")),
  IF(
    OR(
      ISNUMBER(SEARCH(""CDM CASH DEPOSIT"",$C105)),
      ISNUMBER(SEARCH(""CASH DEPOSIT"",$C10"&amp;"5)),
      COUNTIFS('SUMMARY DATA'!$D:$D,$C105,'SUMMARY DATA'!$B:$B,""GRP"")&lt;&gt;1
    ),
    """",
    IFERROR(TEXTJOIN(CHAR(10),TRUE,FILTER('SUMMARY DATA'!E:E,'SUMMARY DATA'!$D:$D=$C105,'SUMMARY DATA'!$B:$B=""GRP"")),"""")
  )
)"),"")</f>
        <v/>
      </c>
      <c r="F105" s="17" t="str">
        <f>IFERROR(__xludf.DUMMYFUNCTION("IFERROR(
  TEXTJOIN(CHAR(10),TRUE,FILTER('SUMMARY DATA'!F:F,'SUMMARY DATA'!$A:$A=$A105,'SUMMARY DATA'!$C:$C=$B105,'SUMMARY DATA'!$B:$B=""GRP"")),
  IF(
    OR(
      ISNUMBER(SEARCH(""CDM CASH DEPOSIT"",$C105)),
      ISNUMBER(SEARCH(""CASH DEPOSIT"",$C10"&amp;"5)),
      COUNTIFS('SUMMARY DATA'!$D:$D,$C105,'SUMMARY DATA'!$B:$B,""GRP"")&lt;&gt;1
    ),
    """",
    IFERROR(TEXTJOIN(CHAR(10),TRUE,FILTER('SUMMARY DATA'!F:F,'SUMMARY DATA'!$D:$D=$C105,'SUMMARY DATA'!$B:$B=""GRP"")),"""")
  )
)"),"")</f>
        <v/>
      </c>
      <c r="G105" s="17" t="str">
        <f>IFERROR(__xludf.DUMMYFUNCTION("IFERROR(
  TEXTJOIN(CHAR(10),TRUE,FILTER('SUMMARY DATA'!G:G,'SUMMARY DATA'!$A:$A=$A105,'SUMMARY DATA'!$C:$C=$B105,'SUMMARY DATA'!$B:$B=""GRP"")),
  IF(
    OR(
      ISNUMBER(SEARCH(""CDM CASH DEPOSIT"",$C105)),
      ISNUMBER(SEARCH(""CASH DEPOSIT"",$C10"&amp;"5)),
      COUNTIFS('SUMMARY DATA'!$D:$D,$C105,'SUMMARY DATA'!$B:$B,""GRP"")&lt;&gt;1
    ),
    """",
    IFERROR(TEXTJOIN(CHAR(10),TRUE,FILTER('SUMMARY DATA'!G:G,'SUMMARY DATA'!$D:$D=$C105,'SUMMARY DATA'!$B:$B=""GRP"")),"""")
  )
)"),"")</f>
        <v/>
      </c>
      <c r="H105" s="18" t="str">
        <f>IFERROR(__xludf.DUMMYFUNCTION("IFERROR(
  TEXTJOIN(CHAR(10),TRUE,FILTER('SUMMARY DATA'!H:H,'SUMMARY DATA'!$A:$A=$A105,'SUMMARY DATA'!$C:$C=$B105,'SUMMARY DATA'!$B:$B=""GRP"")),
  IF(
    OR(
      ISNUMBER(SEARCH(""CDM CASH DEPOSIT"",$C105)),
      ISNUMBER(SEARCH(""CASH DEPOSIT"",$C10"&amp;"5)),
      COUNTIFS('SUMMARY DATA'!$D:$D,$C105,'SUMMARY DATA'!$B:$B,""GRP"")&lt;&gt;1
    ),
    """",
    IFERROR(TEXTJOIN(CHAR(10),TRUE,FILTER('SUMMARY DATA'!H:H,'SUMMARY DATA'!$D:$D=$C105,'SUMMARY DATA'!$B:$B=""GRP"")),"""")
  )
)"),"")</f>
        <v/>
      </c>
      <c r="I105" s="18" t="str">
        <f>IFERROR(__xludf.DUMMYFUNCTION("IF(H105="""","""",
SUM(ARRAYFORMULA(VALUE(SPLIT(H105,CHAR(10)))))
)"),"")</f>
        <v/>
      </c>
      <c r="J105" s="17" t="str">
        <f>IFERROR(__xludf.DUMMYFUNCTION("IFERROR(
  TEXTJOIN(CHAR(10),TRUE,FILTER('SUMMARY DATA'!I:I,'SUMMARY DATA'!$A:$A=$A105,'SUMMARY DATA'!$C:$C=$B105,'SUMMARY DATA'!$B:$B=""GRP"")),
  IF(
    OR(
      ISNUMBER(SEARCH(""CDM CASH DEPOSIT"",$C105)),
      ISNUMBER(SEARCH(""CASH DEPOSIT"",$C10"&amp;"5)),
      COUNTIFS('SUMMARY DATA'!$D:$D,$C105,'SUMMARY DATA'!$B:$B,""GRP"")&lt;&gt;1
    ),
    """",
    IFERROR(TEXTJOIN(CHAR(10),TRUE,FILTER('SUMMARY DATA'!I:I,'SUMMARY DATA'!$D:$D=$C105,'SUMMARY DATA'!$B:$B=""GRP"")),"""")
  )
)"),"")</f>
        <v/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 spans="1:27">
      <c r="A106" s="2"/>
      <c r="B106" s="15">
        <v>45780</v>
      </c>
      <c r="C106" s="2" t="s">
        <v>251</v>
      </c>
      <c r="D106" s="6">
        <v>246.34</v>
      </c>
      <c r="E106" s="16" t="str">
        <f>IFERROR(__xludf.DUMMYFUNCTION("IFERROR(
  TEXTJOIN(CHAR(10),TRUE,FILTER('SUMMARY DATA'!E:E,'SUMMARY DATA'!$A:$A=$A106,'SUMMARY DATA'!$C:$C=$B106,'SUMMARY DATA'!$B:$B=""GRP"")),
  IF(
    OR(
      ISNUMBER(SEARCH(""CDM CASH DEPOSIT"",$C106)),
      ISNUMBER(SEARCH(""CASH DEPOSIT"",$C10"&amp;"6)),
      COUNTIFS('SUMMARY DATA'!$D:$D,$C106,'SUMMARY DATA'!$B:$B,""GRP"")&lt;&gt;1
    ),
    """",
    IFERROR(TEXTJOIN(CHAR(10),TRUE,FILTER('SUMMARY DATA'!E:E,'SUMMARY DATA'!$D:$D=$C106,'SUMMARY DATA'!$B:$B=""GRP"")),"""")
  )
)"),"")</f>
        <v/>
      </c>
      <c r="F106" s="17" t="str">
        <f>IFERROR(__xludf.DUMMYFUNCTION("IFERROR(
  TEXTJOIN(CHAR(10),TRUE,FILTER('SUMMARY DATA'!F:F,'SUMMARY DATA'!$A:$A=$A106,'SUMMARY DATA'!$C:$C=$B106,'SUMMARY DATA'!$B:$B=""GRP"")),
  IF(
    OR(
      ISNUMBER(SEARCH(""CDM CASH DEPOSIT"",$C106)),
      ISNUMBER(SEARCH(""CASH DEPOSIT"",$C10"&amp;"6)),
      COUNTIFS('SUMMARY DATA'!$D:$D,$C106,'SUMMARY DATA'!$B:$B,""GRP"")&lt;&gt;1
    ),
    """",
    IFERROR(TEXTJOIN(CHAR(10),TRUE,FILTER('SUMMARY DATA'!F:F,'SUMMARY DATA'!$D:$D=$C106,'SUMMARY DATA'!$B:$B=""GRP"")),"""")
  )
)"),"")</f>
        <v/>
      </c>
      <c r="G106" s="17" t="str">
        <f>IFERROR(__xludf.DUMMYFUNCTION("IFERROR(
  TEXTJOIN(CHAR(10),TRUE,FILTER('SUMMARY DATA'!G:G,'SUMMARY DATA'!$A:$A=$A106,'SUMMARY DATA'!$C:$C=$B106,'SUMMARY DATA'!$B:$B=""GRP"")),
  IF(
    OR(
      ISNUMBER(SEARCH(""CDM CASH DEPOSIT"",$C106)),
      ISNUMBER(SEARCH(""CASH DEPOSIT"",$C10"&amp;"6)),
      COUNTIFS('SUMMARY DATA'!$D:$D,$C106,'SUMMARY DATA'!$B:$B,""GRP"")&lt;&gt;1
    ),
    """",
    IFERROR(TEXTJOIN(CHAR(10),TRUE,FILTER('SUMMARY DATA'!G:G,'SUMMARY DATA'!$D:$D=$C106,'SUMMARY DATA'!$B:$B=""GRP"")),"""")
  )
)"),"")</f>
        <v/>
      </c>
      <c r="H106" s="18" t="str">
        <f>IFERROR(__xludf.DUMMYFUNCTION("IFERROR(
  TEXTJOIN(CHAR(10),TRUE,FILTER('SUMMARY DATA'!H:H,'SUMMARY DATA'!$A:$A=$A106,'SUMMARY DATA'!$C:$C=$B106,'SUMMARY DATA'!$B:$B=""GRP"")),
  IF(
    OR(
      ISNUMBER(SEARCH(""CDM CASH DEPOSIT"",$C106)),
      ISNUMBER(SEARCH(""CASH DEPOSIT"",$C10"&amp;"6)),
      COUNTIFS('SUMMARY DATA'!$D:$D,$C106,'SUMMARY DATA'!$B:$B,""GRP"")&lt;&gt;1
    ),
    """",
    IFERROR(TEXTJOIN(CHAR(10),TRUE,FILTER('SUMMARY DATA'!H:H,'SUMMARY DATA'!$D:$D=$C106,'SUMMARY DATA'!$B:$B=""GRP"")),"""")
  )
)"),"")</f>
        <v/>
      </c>
      <c r="I106" s="18" t="str">
        <f>IFERROR(__xludf.DUMMYFUNCTION("IF(H106="""","""",
SUM(ARRAYFORMULA(VALUE(SPLIT(H106,CHAR(10)))))
)"),"")</f>
        <v/>
      </c>
      <c r="J106" s="17" t="str">
        <f>IFERROR(__xludf.DUMMYFUNCTION("IFERROR(
  TEXTJOIN(CHAR(10),TRUE,FILTER('SUMMARY DATA'!I:I,'SUMMARY DATA'!$A:$A=$A106,'SUMMARY DATA'!$C:$C=$B106,'SUMMARY DATA'!$B:$B=""GRP"")),
  IF(
    OR(
      ISNUMBER(SEARCH(""CDM CASH DEPOSIT"",$C106)),
      ISNUMBER(SEARCH(""CASH DEPOSIT"",$C10"&amp;"6)),
      COUNTIFS('SUMMARY DATA'!$D:$D,$C106,'SUMMARY DATA'!$B:$B,""GRP"")&lt;&gt;1
    ),
    """",
    IFERROR(TEXTJOIN(CHAR(10),TRUE,FILTER('SUMMARY DATA'!I:I,'SUMMARY DATA'!$D:$D=$C106,'SUMMARY DATA'!$B:$B=""GRP"")),"""")
  )
)"),"")</f>
        <v/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 spans="1:27">
      <c r="A107" s="2" t="s">
        <v>24</v>
      </c>
      <c r="B107" s="15">
        <v>45780</v>
      </c>
      <c r="C107" s="2" t="s">
        <v>252</v>
      </c>
      <c r="D107" s="6">
        <v>207</v>
      </c>
      <c r="E107" s="16" t="str">
        <f>IFERROR(__xludf.DUMMYFUNCTION("IFERROR(
  TEXTJOIN(CHAR(10),TRUE,FILTER('SUMMARY DATA'!E:E,'SUMMARY DATA'!$A:$A=$A107,'SUMMARY DATA'!$C:$C=$B107,'SUMMARY DATA'!$B:$B=""GRP"")),
  IF(
    OR(
      ISNUMBER(SEARCH(""CDM CASH DEPOSIT"",$C107)),
      ISNUMBER(SEARCH(""CASH DEPOSIT"",$C10"&amp;"7)),
      COUNTIFS('SUMMARY DATA'!$D:$D,$C107,'SUMMARY DATA'!$B:$B,""GRP"")&lt;&gt;1
    ),
    """",
    IFERROR(TEXTJOIN(CHAR(10),TRUE,FILTER('SUMMARY DATA'!E:E,'SUMMARY DATA'!$D:$D=$C107,'SUMMARY DATA'!$B:$B=""GRP"")),"""")
  )
)"),"")</f>
        <v/>
      </c>
      <c r="F107" s="17" t="str">
        <f>IFERROR(__xludf.DUMMYFUNCTION("IFERROR(
  TEXTJOIN(CHAR(10),TRUE,FILTER('SUMMARY DATA'!F:F,'SUMMARY DATA'!$A:$A=$A107,'SUMMARY DATA'!$C:$C=$B107,'SUMMARY DATA'!$B:$B=""GRP"")),
  IF(
    OR(
      ISNUMBER(SEARCH(""CDM CASH DEPOSIT"",$C107)),
      ISNUMBER(SEARCH(""CASH DEPOSIT"",$C10"&amp;"7)),
      COUNTIFS('SUMMARY DATA'!$D:$D,$C107,'SUMMARY DATA'!$B:$B,""GRP"")&lt;&gt;1
    ),
    """",
    IFERROR(TEXTJOIN(CHAR(10),TRUE,FILTER('SUMMARY DATA'!F:F,'SUMMARY DATA'!$D:$D=$C107,'SUMMARY DATA'!$B:$B=""GRP"")),"""")
  )
)"),"")</f>
        <v/>
      </c>
      <c r="G107" s="17" t="str">
        <f>IFERROR(__xludf.DUMMYFUNCTION("IFERROR(
  TEXTJOIN(CHAR(10),TRUE,FILTER('SUMMARY DATA'!G:G,'SUMMARY DATA'!$A:$A=$A107,'SUMMARY DATA'!$C:$C=$B107,'SUMMARY DATA'!$B:$B=""GRP"")),
  IF(
    OR(
      ISNUMBER(SEARCH(""CDM CASH DEPOSIT"",$C107)),
      ISNUMBER(SEARCH(""CASH DEPOSIT"",$C10"&amp;"7)),
      COUNTIFS('SUMMARY DATA'!$D:$D,$C107,'SUMMARY DATA'!$B:$B,""GRP"")&lt;&gt;1
    ),
    """",
    IFERROR(TEXTJOIN(CHAR(10),TRUE,FILTER('SUMMARY DATA'!G:G,'SUMMARY DATA'!$D:$D=$C107,'SUMMARY DATA'!$B:$B=""GRP"")),"""")
  )
)"),"")</f>
        <v/>
      </c>
      <c r="H107" s="18" t="str">
        <f>IFERROR(__xludf.DUMMYFUNCTION("IFERROR(
  TEXTJOIN(CHAR(10),TRUE,FILTER('SUMMARY DATA'!H:H,'SUMMARY DATA'!$A:$A=$A107,'SUMMARY DATA'!$C:$C=$B107,'SUMMARY DATA'!$B:$B=""GRP"")),
  IF(
    OR(
      ISNUMBER(SEARCH(""CDM CASH DEPOSIT"",$C107)),
      ISNUMBER(SEARCH(""CASH DEPOSIT"",$C10"&amp;"7)),
      COUNTIFS('SUMMARY DATA'!$D:$D,$C107,'SUMMARY DATA'!$B:$B,""GRP"")&lt;&gt;1
    ),
    """",
    IFERROR(TEXTJOIN(CHAR(10),TRUE,FILTER('SUMMARY DATA'!H:H,'SUMMARY DATA'!$D:$D=$C107,'SUMMARY DATA'!$B:$B=""GRP"")),"""")
  )
)"),"")</f>
        <v/>
      </c>
      <c r="I107" s="18" t="str">
        <f>IFERROR(__xludf.DUMMYFUNCTION("IF(H107="""","""",
SUM(ARRAYFORMULA(VALUE(SPLIT(H107,CHAR(10)))))
)"),"")</f>
        <v/>
      </c>
      <c r="J107" s="17" t="str">
        <f>IFERROR(__xludf.DUMMYFUNCTION("IFERROR(
  TEXTJOIN(CHAR(10),TRUE,FILTER('SUMMARY DATA'!I:I,'SUMMARY DATA'!$A:$A=$A107,'SUMMARY DATA'!$C:$C=$B107,'SUMMARY DATA'!$B:$B=""GRP"")),
  IF(
    OR(
      ISNUMBER(SEARCH(""CDM CASH DEPOSIT"",$C107)),
      ISNUMBER(SEARCH(""CASH DEPOSIT"",$C10"&amp;"7)),
      COUNTIFS('SUMMARY DATA'!$D:$D,$C107,'SUMMARY DATA'!$B:$B,""GRP"")&lt;&gt;1
    ),
    """",
    IFERROR(TEXTJOIN(CHAR(10),TRUE,FILTER('SUMMARY DATA'!I:I,'SUMMARY DATA'!$D:$D=$C107,'SUMMARY DATA'!$B:$B=""GRP"")),"""")
  )
)"),"")</f>
        <v/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 spans="1:27">
      <c r="A108" s="2"/>
      <c r="B108" s="15">
        <v>45780</v>
      </c>
      <c r="C108" s="2" t="s">
        <v>253</v>
      </c>
      <c r="D108" s="6">
        <v>103.95</v>
      </c>
      <c r="E108" s="16" t="str">
        <f>IFERROR(__xludf.DUMMYFUNCTION("IFERROR(
  TEXTJOIN(CHAR(10),TRUE,FILTER('SUMMARY DATA'!E:E,'SUMMARY DATA'!$A:$A=$A108,'SUMMARY DATA'!$C:$C=$B108,'SUMMARY DATA'!$B:$B=""GRP"")),
  IF(
    OR(
      ISNUMBER(SEARCH(""CDM CASH DEPOSIT"",$C108)),
      ISNUMBER(SEARCH(""CASH DEPOSIT"",$C10"&amp;"8)),
      COUNTIFS('SUMMARY DATA'!$D:$D,$C108,'SUMMARY DATA'!$B:$B,""GRP"")&lt;&gt;1
    ),
    """",
    IFERROR(TEXTJOIN(CHAR(10),TRUE,FILTER('SUMMARY DATA'!E:E,'SUMMARY DATA'!$D:$D=$C108,'SUMMARY DATA'!$B:$B=""GRP"")),"""")
  )
)"),"")</f>
        <v/>
      </c>
      <c r="F108" s="17" t="str">
        <f>IFERROR(__xludf.DUMMYFUNCTION("IFERROR(
  TEXTJOIN(CHAR(10),TRUE,FILTER('SUMMARY DATA'!F:F,'SUMMARY DATA'!$A:$A=$A108,'SUMMARY DATA'!$C:$C=$B108,'SUMMARY DATA'!$B:$B=""GRP"")),
  IF(
    OR(
      ISNUMBER(SEARCH(""CDM CASH DEPOSIT"",$C108)),
      ISNUMBER(SEARCH(""CASH DEPOSIT"",$C10"&amp;"8)),
      COUNTIFS('SUMMARY DATA'!$D:$D,$C108,'SUMMARY DATA'!$B:$B,""GRP"")&lt;&gt;1
    ),
    """",
    IFERROR(TEXTJOIN(CHAR(10),TRUE,FILTER('SUMMARY DATA'!F:F,'SUMMARY DATA'!$D:$D=$C108,'SUMMARY DATA'!$B:$B=""GRP"")),"""")
  )
)"),"")</f>
        <v/>
      </c>
      <c r="G108" s="17" t="str">
        <f>IFERROR(__xludf.DUMMYFUNCTION("IFERROR(
  TEXTJOIN(CHAR(10),TRUE,FILTER('SUMMARY DATA'!G:G,'SUMMARY DATA'!$A:$A=$A108,'SUMMARY DATA'!$C:$C=$B108,'SUMMARY DATA'!$B:$B=""GRP"")),
  IF(
    OR(
      ISNUMBER(SEARCH(""CDM CASH DEPOSIT"",$C108)),
      ISNUMBER(SEARCH(""CASH DEPOSIT"",$C10"&amp;"8)),
      COUNTIFS('SUMMARY DATA'!$D:$D,$C108,'SUMMARY DATA'!$B:$B,""GRP"")&lt;&gt;1
    ),
    """",
    IFERROR(TEXTJOIN(CHAR(10),TRUE,FILTER('SUMMARY DATA'!G:G,'SUMMARY DATA'!$D:$D=$C108,'SUMMARY DATA'!$B:$B=""GRP"")),"""")
  )
)"),"")</f>
        <v/>
      </c>
      <c r="H108" s="18" t="str">
        <f>IFERROR(__xludf.DUMMYFUNCTION("IFERROR(
  TEXTJOIN(CHAR(10),TRUE,FILTER('SUMMARY DATA'!H:H,'SUMMARY DATA'!$A:$A=$A108,'SUMMARY DATA'!$C:$C=$B108,'SUMMARY DATA'!$B:$B=""GRP"")),
  IF(
    OR(
      ISNUMBER(SEARCH(""CDM CASH DEPOSIT"",$C108)),
      ISNUMBER(SEARCH(""CASH DEPOSIT"",$C10"&amp;"8)),
      COUNTIFS('SUMMARY DATA'!$D:$D,$C108,'SUMMARY DATA'!$B:$B,""GRP"")&lt;&gt;1
    ),
    """",
    IFERROR(TEXTJOIN(CHAR(10),TRUE,FILTER('SUMMARY DATA'!H:H,'SUMMARY DATA'!$D:$D=$C108,'SUMMARY DATA'!$B:$B=""GRP"")),"""")
  )
)"),"")</f>
        <v/>
      </c>
      <c r="I108" s="18" t="str">
        <f>IFERROR(__xludf.DUMMYFUNCTION("IF(H108="""","""",
SUM(ARRAYFORMULA(VALUE(SPLIT(H108,CHAR(10)))))
)"),"")</f>
        <v/>
      </c>
      <c r="J108" s="17" t="str">
        <f>IFERROR(__xludf.DUMMYFUNCTION("IFERROR(
  TEXTJOIN(CHAR(10),TRUE,FILTER('SUMMARY DATA'!I:I,'SUMMARY DATA'!$A:$A=$A108,'SUMMARY DATA'!$C:$C=$B108,'SUMMARY DATA'!$B:$B=""GRP"")),
  IF(
    OR(
      ISNUMBER(SEARCH(""CDM CASH DEPOSIT"",$C108)),
      ISNUMBER(SEARCH(""CASH DEPOSIT"",$C10"&amp;"8)),
      COUNTIFS('SUMMARY DATA'!$D:$D,$C108,'SUMMARY DATA'!$B:$B,""GRP"")&lt;&gt;1
    ),
    """",
    IFERROR(TEXTJOIN(CHAR(10),TRUE,FILTER('SUMMARY DATA'!I:I,'SUMMARY DATA'!$D:$D=$C108,'SUMMARY DATA'!$B:$B=""GRP"")),"""")
  )
)"),"")</f>
        <v/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 spans="1:27">
      <c r="A109" s="2" t="s">
        <v>254</v>
      </c>
      <c r="B109" s="15">
        <v>45780</v>
      </c>
      <c r="C109" s="2" t="s">
        <v>255</v>
      </c>
      <c r="D109" s="6">
        <v>10</v>
      </c>
      <c r="E109" s="16" t="str">
        <f>IFERROR(__xludf.DUMMYFUNCTION("IFERROR(
  TEXTJOIN(CHAR(10),TRUE,FILTER('SUMMARY DATA'!E:E,'SUMMARY DATA'!$A:$A=$A109,'SUMMARY DATA'!$C:$C=$B109,'SUMMARY DATA'!$B:$B=""GRP"")),
  IF(
    OR(
      ISNUMBER(SEARCH(""CDM CASH DEPOSIT"",$C109)),
      ISNUMBER(SEARCH(""CASH DEPOSIT"",$C10"&amp;"9)),
      COUNTIFS('SUMMARY DATA'!$D:$D,$C109,'SUMMARY DATA'!$B:$B,""GRP"")&lt;&gt;1
    ),
    """",
    IFERROR(TEXTJOIN(CHAR(10),TRUE,FILTER('SUMMARY DATA'!E:E,'SUMMARY DATA'!$D:$D=$C109,'SUMMARY DATA'!$B:$B=""GRP"")),"""")
  )
)"),"")</f>
        <v/>
      </c>
      <c r="F109" s="17" t="str">
        <f>IFERROR(__xludf.DUMMYFUNCTION("IFERROR(
  TEXTJOIN(CHAR(10),TRUE,FILTER('SUMMARY DATA'!F:F,'SUMMARY DATA'!$A:$A=$A109,'SUMMARY DATA'!$C:$C=$B109,'SUMMARY DATA'!$B:$B=""GRP"")),
  IF(
    OR(
      ISNUMBER(SEARCH(""CDM CASH DEPOSIT"",$C109)),
      ISNUMBER(SEARCH(""CASH DEPOSIT"",$C10"&amp;"9)),
      COUNTIFS('SUMMARY DATA'!$D:$D,$C109,'SUMMARY DATA'!$B:$B,""GRP"")&lt;&gt;1
    ),
    """",
    IFERROR(TEXTJOIN(CHAR(10),TRUE,FILTER('SUMMARY DATA'!F:F,'SUMMARY DATA'!$D:$D=$C109,'SUMMARY DATA'!$B:$B=""GRP"")),"""")
  )
)"),"")</f>
        <v/>
      </c>
      <c r="G109" s="17" t="str">
        <f>IFERROR(__xludf.DUMMYFUNCTION("IFERROR(
  TEXTJOIN(CHAR(10),TRUE,FILTER('SUMMARY DATA'!G:G,'SUMMARY DATA'!$A:$A=$A109,'SUMMARY DATA'!$C:$C=$B109,'SUMMARY DATA'!$B:$B=""GRP"")),
  IF(
    OR(
      ISNUMBER(SEARCH(""CDM CASH DEPOSIT"",$C109)),
      ISNUMBER(SEARCH(""CASH DEPOSIT"",$C10"&amp;"9)),
      COUNTIFS('SUMMARY DATA'!$D:$D,$C109,'SUMMARY DATA'!$B:$B,""GRP"")&lt;&gt;1
    ),
    """",
    IFERROR(TEXTJOIN(CHAR(10),TRUE,FILTER('SUMMARY DATA'!G:G,'SUMMARY DATA'!$D:$D=$C109,'SUMMARY DATA'!$B:$B=""GRP"")),"""")
  )
)"),"")</f>
        <v/>
      </c>
      <c r="H109" s="18" t="str">
        <f>IFERROR(__xludf.DUMMYFUNCTION("IFERROR(
  TEXTJOIN(CHAR(10),TRUE,FILTER('SUMMARY DATA'!H:H,'SUMMARY DATA'!$A:$A=$A109,'SUMMARY DATA'!$C:$C=$B109,'SUMMARY DATA'!$B:$B=""GRP"")),
  IF(
    OR(
      ISNUMBER(SEARCH(""CDM CASH DEPOSIT"",$C109)),
      ISNUMBER(SEARCH(""CASH DEPOSIT"",$C10"&amp;"9)),
      COUNTIFS('SUMMARY DATA'!$D:$D,$C109,'SUMMARY DATA'!$B:$B,""GRP"")&lt;&gt;1
    ),
    """",
    IFERROR(TEXTJOIN(CHAR(10),TRUE,FILTER('SUMMARY DATA'!H:H,'SUMMARY DATA'!$D:$D=$C109,'SUMMARY DATA'!$B:$B=""GRP"")),"""")
  )
)"),"")</f>
        <v/>
      </c>
      <c r="I109" s="18" t="str">
        <f>IFERROR(__xludf.DUMMYFUNCTION("IF(H109="""","""",
SUM(ARRAYFORMULA(VALUE(SPLIT(H109,CHAR(10)))))
)"),"")</f>
        <v/>
      </c>
      <c r="J109" s="17" t="str">
        <f>IFERROR(__xludf.DUMMYFUNCTION("IFERROR(
  TEXTJOIN(CHAR(10),TRUE,FILTER('SUMMARY DATA'!I:I,'SUMMARY DATA'!$A:$A=$A109,'SUMMARY DATA'!$C:$C=$B109,'SUMMARY DATA'!$B:$B=""GRP"")),
  IF(
    OR(
      ISNUMBER(SEARCH(""CDM CASH DEPOSIT"",$C109)),
      ISNUMBER(SEARCH(""CASH DEPOSIT"",$C10"&amp;"9)),
      COUNTIFS('SUMMARY DATA'!$D:$D,$C109,'SUMMARY DATA'!$B:$B,""GRP"")&lt;&gt;1
    ),
    """",
    IFERROR(TEXTJOIN(CHAR(10),TRUE,FILTER('SUMMARY DATA'!I:I,'SUMMARY DATA'!$D:$D=$C109,'SUMMARY DATA'!$B:$B=""GRP"")),"""")
  )
)"),"")</f>
        <v/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 spans="1:27">
      <c r="A110" s="2"/>
      <c r="B110" s="15">
        <v>45780</v>
      </c>
      <c r="C110" s="2" t="s">
        <v>256</v>
      </c>
      <c r="D110" s="6">
        <v>10</v>
      </c>
      <c r="E110" s="16" t="str">
        <f>IFERROR(__xludf.DUMMYFUNCTION("IFERROR(
  TEXTJOIN(CHAR(10),TRUE,FILTER('SUMMARY DATA'!E:E,'SUMMARY DATA'!$A:$A=$A110,'SUMMARY DATA'!$C:$C=$B110,'SUMMARY DATA'!$B:$B=""GRP"")),
  IF(
    OR(
      ISNUMBER(SEARCH(""CDM CASH DEPOSIT"",$C110)),
      ISNUMBER(SEARCH(""CASH DEPOSIT"",$C11"&amp;"0)),
      COUNTIFS('SUMMARY DATA'!$D:$D,$C110,'SUMMARY DATA'!$B:$B,""GRP"")&lt;&gt;1
    ),
    """",
    IFERROR(TEXTJOIN(CHAR(10),TRUE,FILTER('SUMMARY DATA'!E:E,'SUMMARY DATA'!$D:$D=$C110,'SUMMARY DATA'!$B:$B=""GRP"")),"""")
  )
)"),"")</f>
        <v/>
      </c>
      <c r="F110" s="17" t="str">
        <f>IFERROR(__xludf.DUMMYFUNCTION("IFERROR(
  TEXTJOIN(CHAR(10),TRUE,FILTER('SUMMARY DATA'!F:F,'SUMMARY DATA'!$A:$A=$A110,'SUMMARY DATA'!$C:$C=$B110,'SUMMARY DATA'!$B:$B=""GRP"")),
  IF(
    OR(
      ISNUMBER(SEARCH(""CDM CASH DEPOSIT"",$C110)),
      ISNUMBER(SEARCH(""CASH DEPOSIT"",$C11"&amp;"0)),
      COUNTIFS('SUMMARY DATA'!$D:$D,$C110,'SUMMARY DATA'!$B:$B,""GRP"")&lt;&gt;1
    ),
    """",
    IFERROR(TEXTJOIN(CHAR(10),TRUE,FILTER('SUMMARY DATA'!F:F,'SUMMARY DATA'!$D:$D=$C110,'SUMMARY DATA'!$B:$B=""GRP"")),"""")
  )
)"),"")</f>
        <v/>
      </c>
      <c r="G110" s="17" t="str">
        <f>IFERROR(__xludf.DUMMYFUNCTION("IFERROR(
  TEXTJOIN(CHAR(10),TRUE,FILTER('SUMMARY DATA'!G:G,'SUMMARY DATA'!$A:$A=$A110,'SUMMARY DATA'!$C:$C=$B110,'SUMMARY DATA'!$B:$B=""GRP"")),
  IF(
    OR(
      ISNUMBER(SEARCH(""CDM CASH DEPOSIT"",$C110)),
      ISNUMBER(SEARCH(""CASH DEPOSIT"",$C11"&amp;"0)),
      COUNTIFS('SUMMARY DATA'!$D:$D,$C110,'SUMMARY DATA'!$B:$B,""GRP"")&lt;&gt;1
    ),
    """",
    IFERROR(TEXTJOIN(CHAR(10),TRUE,FILTER('SUMMARY DATA'!G:G,'SUMMARY DATA'!$D:$D=$C110,'SUMMARY DATA'!$B:$B=""GRP"")),"""")
  )
)"),"")</f>
        <v/>
      </c>
      <c r="H110" s="18" t="str">
        <f>IFERROR(__xludf.DUMMYFUNCTION("IFERROR(
  TEXTJOIN(CHAR(10),TRUE,FILTER('SUMMARY DATA'!H:H,'SUMMARY DATA'!$A:$A=$A110,'SUMMARY DATA'!$C:$C=$B110,'SUMMARY DATA'!$B:$B=""GRP"")),
  IF(
    OR(
      ISNUMBER(SEARCH(""CDM CASH DEPOSIT"",$C110)),
      ISNUMBER(SEARCH(""CASH DEPOSIT"",$C11"&amp;"0)),
      COUNTIFS('SUMMARY DATA'!$D:$D,$C110,'SUMMARY DATA'!$B:$B,""GRP"")&lt;&gt;1
    ),
    """",
    IFERROR(TEXTJOIN(CHAR(10),TRUE,FILTER('SUMMARY DATA'!H:H,'SUMMARY DATA'!$D:$D=$C110,'SUMMARY DATA'!$B:$B=""GRP"")),"""")
  )
)"),"")</f>
        <v/>
      </c>
      <c r="I110" s="18" t="str">
        <f>IFERROR(__xludf.DUMMYFUNCTION("IF(H110="""","""",
SUM(ARRAYFORMULA(VALUE(SPLIT(H110,CHAR(10)))))
)"),"")</f>
        <v/>
      </c>
      <c r="J110" s="17" t="str">
        <f>IFERROR(__xludf.DUMMYFUNCTION("IFERROR(
  TEXTJOIN(CHAR(10),TRUE,FILTER('SUMMARY DATA'!I:I,'SUMMARY DATA'!$A:$A=$A110,'SUMMARY DATA'!$C:$C=$B110,'SUMMARY DATA'!$B:$B=""GRP"")),
  IF(
    OR(
      ISNUMBER(SEARCH(""CDM CASH DEPOSIT"",$C110)),
      ISNUMBER(SEARCH(""CASH DEPOSIT"",$C11"&amp;"0)),
      COUNTIFS('SUMMARY DATA'!$D:$D,$C110,'SUMMARY DATA'!$B:$B,""GRP"")&lt;&gt;1
    ),
    """",
    IFERROR(TEXTJOIN(CHAR(10),TRUE,FILTER('SUMMARY DATA'!I:I,'SUMMARY DATA'!$D:$D=$C110,'SUMMARY DATA'!$B:$B=""GRP"")),"""")
  )
)"),"")</f>
        <v/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 spans="1:27">
      <c r="A111" s="2"/>
      <c r="B111" s="15">
        <v>45780</v>
      </c>
      <c r="C111" s="2" t="s">
        <v>257</v>
      </c>
      <c r="D111" s="6">
        <v>5.96</v>
      </c>
      <c r="E111" s="16" t="str">
        <f>IFERROR(__xludf.DUMMYFUNCTION("IFERROR(
  TEXTJOIN(CHAR(10),TRUE,FILTER('SUMMARY DATA'!E:E,'SUMMARY DATA'!$A:$A=$A111,'SUMMARY DATA'!$C:$C=$B111,'SUMMARY DATA'!$B:$B=""GRP"")),
  IF(
    OR(
      ISNUMBER(SEARCH(""CDM CASH DEPOSIT"",$C111)),
      ISNUMBER(SEARCH(""CASH DEPOSIT"",$C11"&amp;"1)),
      COUNTIFS('SUMMARY DATA'!$D:$D,$C111,'SUMMARY DATA'!$B:$B,""GRP"")&lt;&gt;1
    ),
    """",
    IFERROR(TEXTJOIN(CHAR(10),TRUE,FILTER('SUMMARY DATA'!E:E,'SUMMARY DATA'!$D:$D=$C111,'SUMMARY DATA'!$B:$B=""GRP"")),"""")
  )
)"),"")</f>
        <v/>
      </c>
      <c r="F111" s="17" t="str">
        <f>IFERROR(__xludf.DUMMYFUNCTION("IFERROR(
  TEXTJOIN(CHAR(10),TRUE,FILTER('SUMMARY DATA'!F:F,'SUMMARY DATA'!$A:$A=$A111,'SUMMARY DATA'!$C:$C=$B111,'SUMMARY DATA'!$B:$B=""GRP"")),
  IF(
    OR(
      ISNUMBER(SEARCH(""CDM CASH DEPOSIT"",$C111)),
      ISNUMBER(SEARCH(""CASH DEPOSIT"",$C11"&amp;"1)),
      COUNTIFS('SUMMARY DATA'!$D:$D,$C111,'SUMMARY DATA'!$B:$B,""GRP"")&lt;&gt;1
    ),
    """",
    IFERROR(TEXTJOIN(CHAR(10),TRUE,FILTER('SUMMARY DATA'!F:F,'SUMMARY DATA'!$D:$D=$C111,'SUMMARY DATA'!$B:$B=""GRP"")),"""")
  )
)"),"")</f>
        <v/>
      </c>
      <c r="G111" s="17" t="str">
        <f>IFERROR(__xludf.DUMMYFUNCTION("IFERROR(
  TEXTJOIN(CHAR(10),TRUE,FILTER('SUMMARY DATA'!G:G,'SUMMARY DATA'!$A:$A=$A111,'SUMMARY DATA'!$C:$C=$B111,'SUMMARY DATA'!$B:$B=""GRP"")),
  IF(
    OR(
      ISNUMBER(SEARCH(""CDM CASH DEPOSIT"",$C111)),
      ISNUMBER(SEARCH(""CASH DEPOSIT"",$C11"&amp;"1)),
      COUNTIFS('SUMMARY DATA'!$D:$D,$C111,'SUMMARY DATA'!$B:$B,""GRP"")&lt;&gt;1
    ),
    """",
    IFERROR(TEXTJOIN(CHAR(10),TRUE,FILTER('SUMMARY DATA'!G:G,'SUMMARY DATA'!$D:$D=$C111,'SUMMARY DATA'!$B:$B=""GRP"")),"""")
  )
)"),"")</f>
        <v/>
      </c>
      <c r="H111" s="18" t="str">
        <f>IFERROR(__xludf.DUMMYFUNCTION("IFERROR(
  TEXTJOIN(CHAR(10),TRUE,FILTER('SUMMARY DATA'!H:H,'SUMMARY DATA'!$A:$A=$A111,'SUMMARY DATA'!$C:$C=$B111,'SUMMARY DATA'!$B:$B=""GRP"")),
  IF(
    OR(
      ISNUMBER(SEARCH(""CDM CASH DEPOSIT"",$C111)),
      ISNUMBER(SEARCH(""CASH DEPOSIT"",$C11"&amp;"1)),
      COUNTIFS('SUMMARY DATA'!$D:$D,$C111,'SUMMARY DATA'!$B:$B,""GRP"")&lt;&gt;1
    ),
    """",
    IFERROR(TEXTJOIN(CHAR(10),TRUE,FILTER('SUMMARY DATA'!H:H,'SUMMARY DATA'!$D:$D=$C111,'SUMMARY DATA'!$B:$B=""GRP"")),"""")
  )
)"),"")</f>
        <v/>
      </c>
      <c r="I111" s="18" t="str">
        <f>IFERROR(__xludf.DUMMYFUNCTION("IF(H111="""","""",
SUM(ARRAYFORMULA(VALUE(SPLIT(H111,CHAR(10)))))
)"),"")</f>
        <v/>
      </c>
      <c r="J111" s="17" t="str">
        <f>IFERROR(__xludf.DUMMYFUNCTION("IFERROR(
  TEXTJOIN(CHAR(10),TRUE,FILTER('SUMMARY DATA'!I:I,'SUMMARY DATA'!$A:$A=$A111,'SUMMARY DATA'!$C:$C=$B111,'SUMMARY DATA'!$B:$B=""GRP"")),
  IF(
    OR(
      ISNUMBER(SEARCH(""CDM CASH DEPOSIT"",$C111)),
      ISNUMBER(SEARCH(""CASH DEPOSIT"",$C11"&amp;"1)),
      COUNTIFS('SUMMARY DATA'!$D:$D,$C111,'SUMMARY DATA'!$B:$B,""GRP"")&lt;&gt;1
    ),
    """",
    IFERROR(TEXTJOIN(CHAR(10),TRUE,FILTER('SUMMARY DATA'!I:I,'SUMMARY DATA'!$D:$D=$C111,'SUMMARY DATA'!$B:$B=""GRP"")),"""")
  )
)"),"")</f>
        <v/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 spans="1:27">
      <c r="A112" s="2" t="s">
        <v>24</v>
      </c>
      <c r="B112" s="15">
        <v>45781</v>
      </c>
      <c r="C112" s="2" t="s">
        <v>258</v>
      </c>
      <c r="D112" s="6">
        <v>217</v>
      </c>
      <c r="E112" s="16" t="str">
        <f>IFERROR(__xludf.DUMMYFUNCTION("IFERROR(
  TEXTJOIN(CHAR(10),TRUE,FILTER('SUMMARY DATA'!E:E,'SUMMARY DATA'!$A:$A=$A112,'SUMMARY DATA'!$C:$C=$B112,'SUMMARY DATA'!$B:$B=""GRP"")),
  IF(
    OR(
      ISNUMBER(SEARCH(""CDM CASH DEPOSIT"",$C112)),
      ISNUMBER(SEARCH(""CASH DEPOSIT"",$C11"&amp;"2)),
      COUNTIFS('SUMMARY DATA'!$D:$D,$C112,'SUMMARY DATA'!$B:$B,""GRP"")&lt;&gt;1
    ),
    """",
    IFERROR(TEXTJOIN(CHAR(10),TRUE,FILTER('SUMMARY DATA'!E:E,'SUMMARY DATA'!$D:$D=$C112,'SUMMARY DATA'!$B:$B=""GRP"")),"""")
  )
)"),"")</f>
        <v/>
      </c>
      <c r="F112" s="17" t="str">
        <f>IFERROR(__xludf.DUMMYFUNCTION("IFERROR(
  TEXTJOIN(CHAR(10),TRUE,FILTER('SUMMARY DATA'!F:F,'SUMMARY DATA'!$A:$A=$A112,'SUMMARY DATA'!$C:$C=$B112,'SUMMARY DATA'!$B:$B=""GRP"")),
  IF(
    OR(
      ISNUMBER(SEARCH(""CDM CASH DEPOSIT"",$C112)),
      ISNUMBER(SEARCH(""CASH DEPOSIT"",$C11"&amp;"2)),
      COUNTIFS('SUMMARY DATA'!$D:$D,$C112,'SUMMARY DATA'!$B:$B,""GRP"")&lt;&gt;1
    ),
    """",
    IFERROR(TEXTJOIN(CHAR(10),TRUE,FILTER('SUMMARY DATA'!F:F,'SUMMARY DATA'!$D:$D=$C112,'SUMMARY DATA'!$B:$B=""GRP"")),"""")
  )
)"),"")</f>
        <v/>
      </c>
      <c r="G112" s="17" t="str">
        <f>IFERROR(__xludf.DUMMYFUNCTION("IFERROR(
  TEXTJOIN(CHAR(10),TRUE,FILTER('SUMMARY DATA'!G:G,'SUMMARY DATA'!$A:$A=$A112,'SUMMARY DATA'!$C:$C=$B112,'SUMMARY DATA'!$B:$B=""GRP"")),
  IF(
    OR(
      ISNUMBER(SEARCH(""CDM CASH DEPOSIT"",$C112)),
      ISNUMBER(SEARCH(""CASH DEPOSIT"",$C11"&amp;"2)),
      COUNTIFS('SUMMARY DATA'!$D:$D,$C112,'SUMMARY DATA'!$B:$B,""GRP"")&lt;&gt;1
    ),
    """",
    IFERROR(TEXTJOIN(CHAR(10),TRUE,FILTER('SUMMARY DATA'!G:G,'SUMMARY DATA'!$D:$D=$C112,'SUMMARY DATA'!$B:$B=""GRP"")),"""")
  )
)"),"")</f>
        <v/>
      </c>
      <c r="H112" s="18" t="str">
        <f>IFERROR(__xludf.DUMMYFUNCTION("IFERROR(
  TEXTJOIN(CHAR(10),TRUE,FILTER('SUMMARY DATA'!H:H,'SUMMARY DATA'!$A:$A=$A112,'SUMMARY DATA'!$C:$C=$B112,'SUMMARY DATA'!$B:$B=""GRP"")),
  IF(
    OR(
      ISNUMBER(SEARCH(""CDM CASH DEPOSIT"",$C112)),
      ISNUMBER(SEARCH(""CASH DEPOSIT"",$C11"&amp;"2)),
      COUNTIFS('SUMMARY DATA'!$D:$D,$C112,'SUMMARY DATA'!$B:$B,""GRP"")&lt;&gt;1
    ),
    """",
    IFERROR(TEXTJOIN(CHAR(10),TRUE,FILTER('SUMMARY DATA'!H:H,'SUMMARY DATA'!$D:$D=$C112,'SUMMARY DATA'!$B:$B=""GRP"")),"""")
  )
)"),"")</f>
        <v/>
      </c>
      <c r="I112" s="18" t="str">
        <f>IFERROR(__xludf.DUMMYFUNCTION("IF(H112="""","""",
SUM(ARRAYFORMULA(VALUE(SPLIT(H112,CHAR(10)))))
)"),"")</f>
        <v/>
      </c>
      <c r="J112" s="17" t="str">
        <f>IFERROR(__xludf.DUMMYFUNCTION("IFERROR(
  TEXTJOIN(CHAR(10),TRUE,FILTER('SUMMARY DATA'!I:I,'SUMMARY DATA'!$A:$A=$A112,'SUMMARY DATA'!$C:$C=$B112,'SUMMARY DATA'!$B:$B=""GRP"")),
  IF(
    OR(
      ISNUMBER(SEARCH(""CDM CASH DEPOSIT"",$C112)),
      ISNUMBER(SEARCH(""CASH DEPOSIT"",$C11"&amp;"2)),
      COUNTIFS('SUMMARY DATA'!$D:$D,$C112,'SUMMARY DATA'!$B:$B,""GRP"")&lt;&gt;1
    ),
    """",
    IFERROR(TEXTJOIN(CHAR(10),TRUE,FILTER('SUMMARY DATA'!I:I,'SUMMARY DATA'!$D:$D=$C112,'SUMMARY DATA'!$B:$B=""GRP"")),"""")
  )
)"),"")</f>
        <v/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 spans="1:27">
      <c r="A113" s="2"/>
      <c r="B113" s="15">
        <v>45781</v>
      </c>
      <c r="C113" s="2" t="s">
        <v>259</v>
      </c>
      <c r="D113" s="6">
        <v>79</v>
      </c>
      <c r="E113" s="16" t="str">
        <f>IFERROR(__xludf.DUMMYFUNCTION("IFERROR(
  TEXTJOIN(CHAR(10),TRUE,FILTER('SUMMARY DATA'!E:E,'SUMMARY DATA'!$A:$A=$A113,'SUMMARY DATA'!$C:$C=$B113,'SUMMARY DATA'!$B:$B=""GRP"")),
  IF(
    OR(
      ISNUMBER(SEARCH(""CDM CASH DEPOSIT"",$C113)),
      ISNUMBER(SEARCH(""CASH DEPOSIT"",$C11"&amp;"3)),
      COUNTIFS('SUMMARY DATA'!$D:$D,$C113,'SUMMARY DATA'!$B:$B,""GRP"")&lt;&gt;1
    ),
    """",
    IFERROR(TEXTJOIN(CHAR(10),TRUE,FILTER('SUMMARY DATA'!E:E,'SUMMARY DATA'!$D:$D=$C113,'SUMMARY DATA'!$B:$B=""GRP"")),"""")
  )
)"),"")</f>
        <v/>
      </c>
      <c r="F113" s="17" t="str">
        <f>IFERROR(__xludf.DUMMYFUNCTION("IFERROR(
  TEXTJOIN(CHAR(10),TRUE,FILTER('SUMMARY DATA'!F:F,'SUMMARY DATA'!$A:$A=$A113,'SUMMARY DATA'!$C:$C=$B113,'SUMMARY DATA'!$B:$B=""GRP"")),
  IF(
    OR(
      ISNUMBER(SEARCH(""CDM CASH DEPOSIT"",$C113)),
      ISNUMBER(SEARCH(""CASH DEPOSIT"",$C11"&amp;"3)),
      COUNTIFS('SUMMARY DATA'!$D:$D,$C113,'SUMMARY DATA'!$B:$B,""GRP"")&lt;&gt;1
    ),
    """",
    IFERROR(TEXTJOIN(CHAR(10),TRUE,FILTER('SUMMARY DATA'!F:F,'SUMMARY DATA'!$D:$D=$C113,'SUMMARY DATA'!$B:$B=""GRP"")),"""")
  )
)"),"")</f>
        <v/>
      </c>
      <c r="G113" s="17" t="str">
        <f>IFERROR(__xludf.DUMMYFUNCTION("IFERROR(
  TEXTJOIN(CHAR(10),TRUE,FILTER('SUMMARY DATA'!G:G,'SUMMARY DATA'!$A:$A=$A113,'SUMMARY DATA'!$C:$C=$B113,'SUMMARY DATA'!$B:$B=""GRP"")),
  IF(
    OR(
      ISNUMBER(SEARCH(""CDM CASH DEPOSIT"",$C113)),
      ISNUMBER(SEARCH(""CASH DEPOSIT"",$C11"&amp;"3)),
      COUNTIFS('SUMMARY DATA'!$D:$D,$C113,'SUMMARY DATA'!$B:$B,""GRP"")&lt;&gt;1
    ),
    """",
    IFERROR(TEXTJOIN(CHAR(10),TRUE,FILTER('SUMMARY DATA'!G:G,'SUMMARY DATA'!$D:$D=$C113,'SUMMARY DATA'!$B:$B=""GRP"")),"""")
  )
)"),"")</f>
        <v/>
      </c>
      <c r="H113" s="18" t="str">
        <f>IFERROR(__xludf.DUMMYFUNCTION("IFERROR(
  TEXTJOIN(CHAR(10),TRUE,FILTER('SUMMARY DATA'!H:H,'SUMMARY DATA'!$A:$A=$A113,'SUMMARY DATA'!$C:$C=$B113,'SUMMARY DATA'!$B:$B=""GRP"")),
  IF(
    OR(
      ISNUMBER(SEARCH(""CDM CASH DEPOSIT"",$C113)),
      ISNUMBER(SEARCH(""CASH DEPOSIT"",$C11"&amp;"3)),
      COUNTIFS('SUMMARY DATA'!$D:$D,$C113,'SUMMARY DATA'!$B:$B,""GRP"")&lt;&gt;1
    ),
    """",
    IFERROR(TEXTJOIN(CHAR(10),TRUE,FILTER('SUMMARY DATA'!H:H,'SUMMARY DATA'!$D:$D=$C113,'SUMMARY DATA'!$B:$B=""GRP"")),"""")
  )
)"),"")</f>
        <v/>
      </c>
      <c r="I113" s="18" t="str">
        <f>IFERROR(__xludf.DUMMYFUNCTION("IF(H113="""","""",
SUM(ARRAYFORMULA(VALUE(SPLIT(H113,CHAR(10)))))
)"),"")</f>
        <v/>
      </c>
      <c r="J113" s="17" t="str">
        <f>IFERROR(__xludf.DUMMYFUNCTION("IFERROR(
  TEXTJOIN(CHAR(10),TRUE,FILTER('SUMMARY DATA'!I:I,'SUMMARY DATA'!$A:$A=$A113,'SUMMARY DATA'!$C:$C=$B113,'SUMMARY DATA'!$B:$B=""GRP"")),
  IF(
    OR(
      ISNUMBER(SEARCH(""CDM CASH DEPOSIT"",$C113)),
      ISNUMBER(SEARCH(""CASH DEPOSIT"",$C11"&amp;"3)),
      COUNTIFS('SUMMARY DATA'!$D:$D,$C113,'SUMMARY DATA'!$B:$B,""GRP"")&lt;&gt;1
    ),
    """",
    IFERROR(TEXTJOIN(CHAR(10),TRUE,FILTER('SUMMARY DATA'!I:I,'SUMMARY DATA'!$D:$D=$C113,'SUMMARY DATA'!$B:$B=""GRP"")),"""")
  )
)"),"")</f>
        <v/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 spans="1:27">
      <c r="A114" s="2" t="s">
        <v>88</v>
      </c>
      <c r="B114" s="15">
        <v>45781</v>
      </c>
      <c r="C114" s="2" t="s">
        <v>260</v>
      </c>
      <c r="D114" s="6">
        <v>70</v>
      </c>
      <c r="E114" s="16" t="str">
        <f>IFERROR(__xludf.DUMMYFUNCTION("IFERROR(
  TEXTJOIN(CHAR(10),TRUE,FILTER('SUMMARY DATA'!E:E,'SUMMARY DATA'!$A:$A=$A114,'SUMMARY DATA'!$C:$C=$B114,'SUMMARY DATA'!$B:$B=""GRP"")),
  IF(
    OR(
      ISNUMBER(SEARCH(""CDM CASH DEPOSIT"",$C114)),
      ISNUMBER(SEARCH(""CASH DEPOSIT"",$C11"&amp;"4)),
      COUNTIFS('SUMMARY DATA'!$D:$D,$C114,'SUMMARY DATA'!$B:$B,""GRP"")&lt;&gt;1
    ),
    """",
    IFERROR(TEXTJOIN(CHAR(10),TRUE,FILTER('SUMMARY DATA'!E:E,'SUMMARY DATA'!$D:$D=$C114,'SUMMARY DATA'!$B:$B=""GRP"")),"""")
  )
)"),"")</f>
        <v/>
      </c>
      <c r="F114" s="17" t="str">
        <f>IFERROR(__xludf.DUMMYFUNCTION("IFERROR(
  TEXTJOIN(CHAR(10),TRUE,FILTER('SUMMARY DATA'!F:F,'SUMMARY DATA'!$A:$A=$A114,'SUMMARY DATA'!$C:$C=$B114,'SUMMARY DATA'!$B:$B=""GRP"")),
  IF(
    OR(
      ISNUMBER(SEARCH(""CDM CASH DEPOSIT"",$C114)),
      ISNUMBER(SEARCH(""CASH DEPOSIT"",$C11"&amp;"4)),
      COUNTIFS('SUMMARY DATA'!$D:$D,$C114,'SUMMARY DATA'!$B:$B,""GRP"")&lt;&gt;1
    ),
    """",
    IFERROR(TEXTJOIN(CHAR(10),TRUE,FILTER('SUMMARY DATA'!F:F,'SUMMARY DATA'!$D:$D=$C114,'SUMMARY DATA'!$B:$B=""GRP"")),"""")
  )
)"),"")</f>
        <v/>
      </c>
      <c r="G114" s="17" t="str">
        <f>IFERROR(__xludf.DUMMYFUNCTION("IFERROR(
  TEXTJOIN(CHAR(10),TRUE,FILTER('SUMMARY DATA'!G:G,'SUMMARY DATA'!$A:$A=$A114,'SUMMARY DATA'!$C:$C=$B114,'SUMMARY DATA'!$B:$B=""GRP"")),
  IF(
    OR(
      ISNUMBER(SEARCH(""CDM CASH DEPOSIT"",$C114)),
      ISNUMBER(SEARCH(""CASH DEPOSIT"",$C11"&amp;"4)),
      COUNTIFS('SUMMARY DATA'!$D:$D,$C114,'SUMMARY DATA'!$B:$B,""GRP"")&lt;&gt;1
    ),
    """",
    IFERROR(TEXTJOIN(CHAR(10),TRUE,FILTER('SUMMARY DATA'!G:G,'SUMMARY DATA'!$D:$D=$C114,'SUMMARY DATA'!$B:$B=""GRP"")),"""")
  )
)"),"")</f>
        <v/>
      </c>
      <c r="H114" s="18" t="str">
        <f>IFERROR(__xludf.DUMMYFUNCTION("IFERROR(
  TEXTJOIN(CHAR(10),TRUE,FILTER('SUMMARY DATA'!H:H,'SUMMARY DATA'!$A:$A=$A114,'SUMMARY DATA'!$C:$C=$B114,'SUMMARY DATA'!$B:$B=""GRP"")),
  IF(
    OR(
      ISNUMBER(SEARCH(""CDM CASH DEPOSIT"",$C114)),
      ISNUMBER(SEARCH(""CASH DEPOSIT"",$C11"&amp;"4)),
      COUNTIFS('SUMMARY DATA'!$D:$D,$C114,'SUMMARY DATA'!$B:$B,""GRP"")&lt;&gt;1
    ),
    """",
    IFERROR(TEXTJOIN(CHAR(10),TRUE,FILTER('SUMMARY DATA'!H:H,'SUMMARY DATA'!$D:$D=$C114,'SUMMARY DATA'!$B:$B=""GRP"")),"""")
  )
)"),"")</f>
        <v/>
      </c>
      <c r="I114" s="18" t="str">
        <f>IFERROR(__xludf.DUMMYFUNCTION("IF(H114="""","""",
SUM(ARRAYFORMULA(VALUE(SPLIT(H114,CHAR(10)))))
)"),"")</f>
        <v/>
      </c>
      <c r="J114" s="17" t="str">
        <f>IFERROR(__xludf.DUMMYFUNCTION("IFERROR(
  TEXTJOIN(CHAR(10),TRUE,FILTER('SUMMARY DATA'!I:I,'SUMMARY DATA'!$A:$A=$A114,'SUMMARY DATA'!$C:$C=$B114,'SUMMARY DATA'!$B:$B=""GRP"")),
  IF(
    OR(
      ISNUMBER(SEARCH(""CDM CASH DEPOSIT"",$C114)),
      ISNUMBER(SEARCH(""CASH DEPOSIT"",$C11"&amp;"4)),
      COUNTIFS('SUMMARY DATA'!$D:$D,$C114,'SUMMARY DATA'!$B:$B,""GRP"")&lt;&gt;1
    ),
    """",
    IFERROR(TEXTJOIN(CHAR(10),TRUE,FILTER('SUMMARY DATA'!I:I,'SUMMARY DATA'!$D:$D=$C114,'SUMMARY DATA'!$B:$B=""GRP"")),"""")
  )
)"),"")</f>
        <v/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 spans="1:27">
      <c r="A115" s="2"/>
      <c r="B115" s="15">
        <v>45781</v>
      </c>
      <c r="C115" s="2" t="s">
        <v>261</v>
      </c>
      <c r="D115" s="6">
        <v>10.02</v>
      </c>
      <c r="E115" s="16" t="str">
        <f>IFERROR(__xludf.DUMMYFUNCTION("IFERROR(
  TEXTJOIN(CHAR(10),TRUE,FILTER('SUMMARY DATA'!E:E,'SUMMARY DATA'!$A:$A=$A115,'SUMMARY DATA'!$C:$C=$B115,'SUMMARY DATA'!$B:$B=""GRP"")),
  IF(
    OR(
      ISNUMBER(SEARCH(""CDM CASH DEPOSIT"",$C115)),
      ISNUMBER(SEARCH(""CASH DEPOSIT"",$C11"&amp;"5)),
      COUNTIFS('SUMMARY DATA'!$D:$D,$C115,'SUMMARY DATA'!$B:$B,""GRP"")&lt;&gt;1
    ),
    """",
    IFERROR(TEXTJOIN(CHAR(10),TRUE,FILTER('SUMMARY DATA'!E:E,'SUMMARY DATA'!$D:$D=$C115,'SUMMARY DATA'!$B:$B=""GRP"")),"""")
  )
)"),"")</f>
        <v/>
      </c>
      <c r="F115" s="17" t="str">
        <f>IFERROR(__xludf.DUMMYFUNCTION("IFERROR(
  TEXTJOIN(CHAR(10),TRUE,FILTER('SUMMARY DATA'!F:F,'SUMMARY DATA'!$A:$A=$A115,'SUMMARY DATA'!$C:$C=$B115,'SUMMARY DATA'!$B:$B=""GRP"")),
  IF(
    OR(
      ISNUMBER(SEARCH(""CDM CASH DEPOSIT"",$C115)),
      ISNUMBER(SEARCH(""CASH DEPOSIT"",$C11"&amp;"5)),
      COUNTIFS('SUMMARY DATA'!$D:$D,$C115,'SUMMARY DATA'!$B:$B,""GRP"")&lt;&gt;1
    ),
    """",
    IFERROR(TEXTJOIN(CHAR(10),TRUE,FILTER('SUMMARY DATA'!F:F,'SUMMARY DATA'!$D:$D=$C115,'SUMMARY DATA'!$B:$B=""GRP"")),"""")
  )
)"),"")</f>
        <v/>
      </c>
      <c r="G115" s="17" t="str">
        <f>IFERROR(__xludf.DUMMYFUNCTION("IFERROR(
  TEXTJOIN(CHAR(10),TRUE,FILTER('SUMMARY DATA'!G:G,'SUMMARY DATA'!$A:$A=$A115,'SUMMARY DATA'!$C:$C=$B115,'SUMMARY DATA'!$B:$B=""GRP"")),
  IF(
    OR(
      ISNUMBER(SEARCH(""CDM CASH DEPOSIT"",$C115)),
      ISNUMBER(SEARCH(""CASH DEPOSIT"",$C11"&amp;"5)),
      COUNTIFS('SUMMARY DATA'!$D:$D,$C115,'SUMMARY DATA'!$B:$B,""GRP"")&lt;&gt;1
    ),
    """",
    IFERROR(TEXTJOIN(CHAR(10),TRUE,FILTER('SUMMARY DATA'!G:G,'SUMMARY DATA'!$D:$D=$C115,'SUMMARY DATA'!$B:$B=""GRP"")),"""")
  )
)"),"")</f>
        <v/>
      </c>
      <c r="H115" s="18" t="str">
        <f>IFERROR(__xludf.DUMMYFUNCTION("IFERROR(
  TEXTJOIN(CHAR(10),TRUE,FILTER('SUMMARY DATA'!H:H,'SUMMARY DATA'!$A:$A=$A115,'SUMMARY DATA'!$C:$C=$B115,'SUMMARY DATA'!$B:$B=""GRP"")),
  IF(
    OR(
      ISNUMBER(SEARCH(""CDM CASH DEPOSIT"",$C115)),
      ISNUMBER(SEARCH(""CASH DEPOSIT"",$C11"&amp;"5)),
      COUNTIFS('SUMMARY DATA'!$D:$D,$C115,'SUMMARY DATA'!$B:$B,""GRP"")&lt;&gt;1
    ),
    """",
    IFERROR(TEXTJOIN(CHAR(10),TRUE,FILTER('SUMMARY DATA'!H:H,'SUMMARY DATA'!$D:$D=$C115,'SUMMARY DATA'!$B:$B=""GRP"")),"""")
  )
)"),"")</f>
        <v/>
      </c>
      <c r="I115" s="18" t="str">
        <f>IFERROR(__xludf.DUMMYFUNCTION("IF(H115="""","""",
SUM(ARRAYFORMULA(VALUE(SPLIT(H115,CHAR(10)))))
)"),"")</f>
        <v/>
      </c>
      <c r="J115" s="17" t="str">
        <f>IFERROR(__xludf.DUMMYFUNCTION("IFERROR(
  TEXTJOIN(CHAR(10),TRUE,FILTER('SUMMARY DATA'!I:I,'SUMMARY DATA'!$A:$A=$A115,'SUMMARY DATA'!$C:$C=$B115,'SUMMARY DATA'!$B:$B=""GRP"")),
  IF(
    OR(
      ISNUMBER(SEARCH(""CDM CASH DEPOSIT"",$C115)),
      ISNUMBER(SEARCH(""CASH DEPOSIT"",$C11"&amp;"5)),
      COUNTIFS('SUMMARY DATA'!$D:$D,$C115,'SUMMARY DATA'!$B:$B,""GRP"")&lt;&gt;1
    ),
    """",
    IFERROR(TEXTJOIN(CHAR(10),TRUE,FILTER('SUMMARY DATA'!I:I,'SUMMARY DATA'!$D:$D=$C115,'SUMMARY DATA'!$B:$B=""GRP"")),"""")
  )
)"),"")</f>
        <v/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 spans="1:27">
      <c r="A116" s="2"/>
      <c r="B116" s="15">
        <v>45781</v>
      </c>
      <c r="C116" s="2" t="s">
        <v>262</v>
      </c>
      <c r="D116" s="6">
        <v>10</v>
      </c>
      <c r="E116" s="16" t="str">
        <f>IFERROR(__xludf.DUMMYFUNCTION("IFERROR(
  TEXTJOIN(CHAR(10),TRUE,FILTER('SUMMARY DATA'!E:E,'SUMMARY DATA'!$A:$A=$A116,'SUMMARY DATA'!$C:$C=$B116,'SUMMARY DATA'!$B:$B=""GRP"")),
  IF(
    OR(
      ISNUMBER(SEARCH(""CDM CASH DEPOSIT"",$C116)),
      ISNUMBER(SEARCH(""CASH DEPOSIT"",$C11"&amp;"6)),
      COUNTIFS('SUMMARY DATA'!$D:$D,$C116,'SUMMARY DATA'!$B:$B,""GRP"")&lt;&gt;1
    ),
    """",
    IFERROR(TEXTJOIN(CHAR(10),TRUE,FILTER('SUMMARY DATA'!E:E,'SUMMARY DATA'!$D:$D=$C116,'SUMMARY DATA'!$B:$B=""GRP"")),"""")
  )
)"),"")</f>
        <v/>
      </c>
      <c r="F116" s="17" t="str">
        <f>IFERROR(__xludf.DUMMYFUNCTION("IFERROR(
  TEXTJOIN(CHAR(10),TRUE,FILTER('SUMMARY DATA'!F:F,'SUMMARY DATA'!$A:$A=$A116,'SUMMARY DATA'!$C:$C=$B116,'SUMMARY DATA'!$B:$B=""GRP"")),
  IF(
    OR(
      ISNUMBER(SEARCH(""CDM CASH DEPOSIT"",$C116)),
      ISNUMBER(SEARCH(""CASH DEPOSIT"",$C11"&amp;"6)),
      COUNTIFS('SUMMARY DATA'!$D:$D,$C116,'SUMMARY DATA'!$B:$B,""GRP"")&lt;&gt;1
    ),
    """",
    IFERROR(TEXTJOIN(CHAR(10),TRUE,FILTER('SUMMARY DATA'!F:F,'SUMMARY DATA'!$D:$D=$C116,'SUMMARY DATA'!$B:$B=""GRP"")),"""")
  )
)"),"")</f>
        <v/>
      </c>
      <c r="G116" s="17" t="str">
        <f>IFERROR(__xludf.DUMMYFUNCTION("IFERROR(
  TEXTJOIN(CHAR(10),TRUE,FILTER('SUMMARY DATA'!G:G,'SUMMARY DATA'!$A:$A=$A116,'SUMMARY DATA'!$C:$C=$B116,'SUMMARY DATA'!$B:$B=""GRP"")),
  IF(
    OR(
      ISNUMBER(SEARCH(""CDM CASH DEPOSIT"",$C116)),
      ISNUMBER(SEARCH(""CASH DEPOSIT"",$C11"&amp;"6)),
      COUNTIFS('SUMMARY DATA'!$D:$D,$C116,'SUMMARY DATA'!$B:$B,""GRP"")&lt;&gt;1
    ),
    """",
    IFERROR(TEXTJOIN(CHAR(10),TRUE,FILTER('SUMMARY DATA'!G:G,'SUMMARY DATA'!$D:$D=$C116,'SUMMARY DATA'!$B:$B=""GRP"")),"""")
  )
)"),"")</f>
        <v/>
      </c>
      <c r="H116" s="18" t="str">
        <f>IFERROR(__xludf.DUMMYFUNCTION("IFERROR(
  TEXTJOIN(CHAR(10),TRUE,FILTER('SUMMARY DATA'!H:H,'SUMMARY DATA'!$A:$A=$A116,'SUMMARY DATA'!$C:$C=$B116,'SUMMARY DATA'!$B:$B=""GRP"")),
  IF(
    OR(
      ISNUMBER(SEARCH(""CDM CASH DEPOSIT"",$C116)),
      ISNUMBER(SEARCH(""CASH DEPOSIT"",$C11"&amp;"6)),
      COUNTIFS('SUMMARY DATA'!$D:$D,$C116,'SUMMARY DATA'!$B:$B,""GRP"")&lt;&gt;1
    ),
    """",
    IFERROR(TEXTJOIN(CHAR(10),TRUE,FILTER('SUMMARY DATA'!H:H,'SUMMARY DATA'!$D:$D=$C116,'SUMMARY DATA'!$B:$B=""GRP"")),"""")
  )
)"),"")</f>
        <v/>
      </c>
      <c r="I116" s="18" t="str">
        <f>IFERROR(__xludf.DUMMYFUNCTION("IF(H116="""","""",
SUM(ARRAYFORMULA(VALUE(SPLIT(H116,CHAR(10)))))
)"),"")</f>
        <v/>
      </c>
      <c r="J116" s="17" t="str">
        <f>IFERROR(__xludf.DUMMYFUNCTION("IFERROR(
  TEXTJOIN(CHAR(10),TRUE,FILTER('SUMMARY DATA'!I:I,'SUMMARY DATA'!$A:$A=$A116,'SUMMARY DATA'!$C:$C=$B116,'SUMMARY DATA'!$B:$B=""GRP"")),
  IF(
    OR(
      ISNUMBER(SEARCH(""CDM CASH DEPOSIT"",$C116)),
      ISNUMBER(SEARCH(""CASH DEPOSIT"",$C11"&amp;"6)),
      COUNTIFS('SUMMARY DATA'!$D:$D,$C116,'SUMMARY DATA'!$B:$B,""GRP"")&lt;&gt;1
    ),
    """",
    IFERROR(TEXTJOIN(CHAR(10),TRUE,FILTER('SUMMARY DATA'!I:I,'SUMMARY DATA'!$D:$D=$C116,'SUMMARY DATA'!$B:$B=""GRP"")),"""")
  )
)"),"")</f>
        <v/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 spans="1:27">
      <c r="A117" s="2" t="s">
        <v>263</v>
      </c>
      <c r="B117" s="15">
        <v>45781</v>
      </c>
      <c r="C117" s="2" t="s">
        <v>264</v>
      </c>
      <c r="D117" s="6">
        <v>5</v>
      </c>
      <c r="E117" s="16" t="str">
        <f>IFERROR(__xludf.DUMMYFUNCTION("IFERROR(
  TEXTJOIN(CHAR(10),TRUE,FILTER('SUMMARY DATA'!E:E,'SUMMARY DATA'!$A:$A=$A117,'SUMMARY DATA'!$C:$C=$B117,'SUMMARY DATA'!$B:$B=""GRP"")),
  IF(
    OR(
      ISNUMBER(SEARCH(""CDM CASH DEPOSIT"",$C117)),
      ISNUMBER(SEARCH(""CASH DEPOSIT"",$C11"&amp;"7)),
      COUNTIFS('SUMMARY DATA'!$D:$D,$C117,'SUMMARY DATA'!$B:$B,""GRP"")&lt;&gt;1
    ),
    """",
    IFERROR(TEXTJOIN(CHAR(10),TRUE,FILTER('SUMMARY DATA'!E:E,'SUMMARY DATA'!$D:$D=$C117,'SUMMARY DATA'!$B:$B=""GRP"")),"""")
  )
)"),"")</f>
        <v/>
      </c>
      <c r="F117" s="17" t="str">
        <f>IFERROR(__xludf.DUMMYFUNCTION("IFERROR(
  TEXTJOIN(CHAR(10),TRUE,FILTER('SUMMARY DATA'!F:F,'SUMMARY DATA'!$A:$A=$A117,'SUMMARY DATA'!$C:$C=$B117,'SUMMARY DATA'!$B:$B=""GRP"")),
  IF(
    OR(
      ISNUMBER(SEARCH(""CDM CASH DEPOSIT"",$C117)),
      ISNUMBER(SEARCH(""CASH DEPOSIT"",$C11"&amp;"7)),
      COUNTIFS('SUMMARY DATA'!$D:$D,$C117,'SUMMARY DATA'!$B:$B,""GRP"")&lt;&gt;1
    ),
    """",
    IFERROR(TEXTJOIN(CHAR(10),TRUE,FILTER('SUMMARY DATA'!F:F,'SUMMARY DATA'!$D:$D=$C117,'SUMMARY DATA'!$B:$B=""GRP"")),"""")
  )
)"),"")</f>
        <v/>
      </c>
      <c r="G117" s="17" t="str">
        <f>IFERROR(__xludf.DUMMYFUNCTION("IFERROR(
  TEXTJOIN(CHAR(10),TRUE,FILTER('SUMMARY DATA'!G:G,'SUMMARY DATA'!$A:$A=$A117,'SUMMARY DATA'!$C:$C=$B117,'SUMMARY DATA'!$B:$B=""GRP"")),
  IF(
    OR(
      ISNUMBER(SEARCH(""CDM CASH DEPOSIT"",$C117)),
      ISNUMBER(SEARCH(""CASH DEPOSIT"",$C11"&amp;"7)),
      COUNTIFS('SUMMARY DATA'!$D:$D,$C117,'SUMMARY DATA'!$B:$B,""GRP"")&lt;&gt;1
    ),
    """",
    IFERROR(TEXTJOIN(CHAR(10),TRUE,FILTER('SUMMARY DATA'!G:G,'SUMMARY DATA'!$D:$D=$C117,'SUMMARY DATA'!$B:$B=""GRP"")),"""")
  )
)"),"")</f>
        <v/>
      </c>
      <c r="H117" s="18" t="str">
        <f>IFERROR(__xludf.DUMMYFUNCTION("IFERROR(
  TEXTJOIN(CHAR(10),TRUE,FILTER('SUMMARY DATA'!H:H,'SUMMARY DATA'!$A:$A=$A117,'SUMMARY DATA'!$C:$C=$B117,'SUMMARY DATA'!$B:$B=""GRP"")),
  IF(
    OR(
      ISNUMBER(SEARCH(""CDM CASH DEPOSIT"",$C117)),
      ISNUMBER(SEARCH(""CASH DEPOSIT"",$C11"&amp;"7)),
      COUNTIFS('SUMMARY DATA'!$D:$D,$C117,'SUMMARY DATA'!$B:$B,""GRP"")&lt;&gt;1
    ),
    """",
    IFERROR(TEXTJOIN(CHAR(10),TRUE,FILTER('SUMMARY DATA'!H:H,'SUMMARY DATA'!$D:$D=$C117,'SUMMARY DATA'!$B:$B=""GRP"")),"""")
  )
)"),"")</f>
        <v/>
      </c>
      <c r="I117" s="18" t="str">
        <f>IFERROR(__xludf.DUMMYFUNCTION("IF(H117="""","""",
SUM(ARRAYFORMULA(VALUE(SPLIT(H117,CHAR(10)))))
)"),"")</f>
        <v/>
      </c>
      <c r="J117" s="17" t="str">
        <f>IFERROR(__xludf.DUMMYFUNCTION("IFERROR(
  TEXTJOIN(CHAR(10),TRUE,FILTER('SUMMARY DATA'!I:I,'SUMMARY DATA'!$A:$A=$A117,'SUMMARY DATA'!$C:$C=$B117,'SUMMARY DATA'!$B:$B=""GRP"")),
  IF(
    OR(
      ISNUMBER(SEARCH(""CDM CASH DEPOSIT"",$C117)),
      ISNUMBER(SEARCH(""CASH DEPOSIT"",$C11"&amp;"7)),
      COUNTIFS('SUMMARY DATA'!$D:$D,$C117,'SUMMARY DATA'!$B:$B,""GRP"")&lt;&gt;1
    ),
    """",
    IFERROR(TEXTJOIN(CHAR(10),TRUE,FILTER('SUMMARY DATA'!I:I,'SUMMARY DATA'!$D:$D=$C117,'SUMMARY DATA'!$B:$B=""GRP"")),"""")
  )
)"),"")</f>
        <v/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 spans="1:27">
      <c r="A118" s="2"/>
      <c r="B118" s="15">
        <v>45782</v>
      </c>
      <c r="C118" s="2" t="s">
        <v>265</v>
      </c>
      <c r="D118" s="6">
        <v>230</v>
      </c>
      <c r="E118" s="16" t="str">
        <f>IFERROR(__xludf.DUMMYFUNCTION("IFERROR(
  TEXTJOIN(CHAR(10),TRUE,FILTER('SUMMARY DATA'!E:E,'SUMMARY DATA'!$A:$A=$A118,'SUMMARY DATA'!$C:$C=$B118,'SUMMARY DATA'!$B:$B=""GRP"")),
  IF(
    OR(
      ISNUMBER(SEARCH(""CDM CASH DEPOSIT"",$C118)),
      ISNUMBER(SEARCH(""CASH DEPOSIT"",$C11"&amp;"8)),
      COUNTIFS('SUMMARY DATA'!$D:$D,$C118,'SUMMARY DATA'!$B:$B,""GRP"")&lt;&gt;1
    ),
    """",
    IFERROR(TEXTJOIN(CHAR(10),TRUE,FILTER('SUMMARY DATA'!E:E,'SUMMARY DATA'!$D:$D=$C118,'SUMMARY DATA'!$B:$B=""GRP"")),"""")
  )
)"),"")</f>
        <v/>
      </c>
      <c r="F118" s="17" t="str">
        <f>IFERROR(__xludf.DUMMYFUNCTION("IFERROR(
  TEXTJOIN(CHAR(10),TRUE,FILTER('SUMMARY DATA'!F:F,'SUMMARY DATA'!$A:$A=$A118,'SUMMARY DATA'!$C:$C=$B118,'SUMMARY DATA'!$B:$B=""GRP"")),
  IF(
    OR(
      ISNUMBER(SEARCH(""CDM CASH DEPOSIT"",$C118)),
      ISNUMBER(SEARCH(""CASH DEPOSIT"",$C11"&amp;"8)),
      COUNTIFS('SUMMARY DATA'!$D:$D,$C118,'SUMMARY DATA'!$B:$B,""GRP"")&lt;&gt;1
    ),
    """",
    IFERROR(TEXTJOIN(CHAR(10),TRUE,FILTER('SUMMARY DATA'!F:F,'SUMMARY DATA'!$D:$D=$C118,'SUMMARY DATA'!$B:$B=""GRP"")),"""")
  )
)"),"")</f>
        <v/>
      </c>
      <c r="G118" s="17" t="str">
        <f>IFERROR(__xludf.DUMMYFUNCTION("IFERROR(
  TEXTJOIN(CHAR(10),TRUE,FILTER('SUMMARY DATA'!G:G,'SUMMARY DATA'!$A:$A=$A118,'SUMMARY DATA'!$C:$C=$B118,'SUMMARY DATA'!$B:$B=""GRP"")),
  IF(
    OR(
      ISNUMBER(SEARCH(""CDM CASH DEPOSIT"",$C118)),
      ISNUMBER(SEARCH(""CASH DEPOSIT"",$C11"&amp;"8)),
      COUNTIFS('SUMMARY DATA'!$D:$D,$C118,'SUMMARY DATA'!$B:$B,""GRP"")&lt;&gt;1
    ),
    """",
    IFERROR(TEXTJOIN(CHAR(10),TRUE,FILTER('SUMMARY DATA'!G:G,'SUMMARY DATA'!$D:$D=$C118,'SUMMARY DATA'!$B:$B=""GRP"")),"""")
  )
)"),"")</f>
        <v/>
      </c>
      <c r="H118" s="18" t="str">
        <f>IFERROR(__xludf.DUMMYFUNCTION("IFERROR(
  TEXTJOIN(CHAR(10),TRUE,FILTER('SUMMARY DATA'!H:H,'SUMMARY DATA'!$A:$A=$A118,'SUMMARY DATA'!$C:$C=$B118,'SUMMARY DATA'!$B:$B=""GRP"")),
  IF(
    OR(
      ISNUMBER(SEARCH(""CDM CASH DEPOSIT"",$C118)),
      ISNUMBER(SEARCH(""CASH DEPOSIT"",$C11"&amp;"8)),
      COUNTIFS('SUMMARY DATA'!$D:$D,$C118,'SUMMARY DATA'!$B:$B,""GRP"")&lt;&gt;1
    ),
    """",
    IFERROR(TEXTJOIN(CHAR(10),TRUE,FILTER('SUMMARY DATA'!H:H,'SUMMARY DATA'!$D:$D=$C118,'SUMMARY DATA'!$B:$B=""GRP"")),"""")
  )
)"),"")</f>
        <v/>
      </c>
      <c r="I118" s="18" t="str">
        <f>IFERROR(__xludf.DUMMYFUNCTION("IF(H118="""","""",
SUM(ARRAYFORMULA(VALUE(SPLIT(H118,CHAR(10)))))
)"),"")</f>
        <v/>
      </c>
      <c r="J118" s="17" t="str">
        <f>IFERROR(__xludf.DUMMYFUNCTION("IFERROR(
  TEXTJOIN(CHAR(10),TRUE,FILTER('SUMMARY DATA'!I:I,'SUMMARY DATA'!$A:$A=$A118,'SUMMARY DATA'!$C:$C=$B118,'SUMMARY DATA'!$B:$B=""GRP"")),
  IF(
    OR(
      ISNUMBER(SEARCH(""CDM CASH DEPOSIT"",$C118)),
      ISNUMBER(SEARCH(""CASH DEPOSIT"",$C11"&amp;"8)),
      COUNTIFS('SUMMARY DATA'!$D:$D,$C118,'SUMMARY DATA'!$B:$B,""GRP"")&lt;&gt;1
    ),
    """",
    IFERROR(TEXTJOIN(CHAR(10),TRUE,FILTER('SUMMARY DATA'!I:I,'SUMMARY DATA'!$D:$D=$C118,'SUMMARY DATA'!$B:$B=""GRP"")),"""")
  )
)"),"")</f>
        <v/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 spans="1:27">
      <c r="A119" s="2"/>
      <c r="B119" s="15">
        <v>45782</v>
      </c>
      <c r="C119" s="2" t="s">
        <v>266</v>
      </c>
      <c r="D119" s="6">
        <v>82</v>
      </c>
      <c r="E119" s="16" t="str">
        <f>IFERROR(__xludf.DUMMYFUNCTION("IFERROR(
  TEXTJOIN(CHAR(10),TRUE,FILTER('SUMMARY DATA'!E:E,'SUMMARY DATA'!$A:$A=$A119,'SUMMARY DATA'!$C:$C=$B119,'SUMMARY DATA'!$B:$B=""GRP"")),
  IF(
    OR(
      ISNUMBER(SEARCH(""CDM CASH DEPOSIT"",$C119)),
      ISNUMBER(SEARCH(""CASH DEPOSIT"",$C11"&amp;"9)),
      COUNTIFS('SUMMARY DATA'!$D:$D,$C119,'SUMMARY DATA'!$B:$B,""GRP"")&lt;&gt;1
    ),
    """",
    IFERROR(TEXTJOIN(CHAR(10),TRUE,FILTER('SUMMARY DATA'!E:E,'SUMMARY DATA'!$D:$D=$C119,'SUMMARY DATA'!$B:$B=""GRP"")),"""")
  )
)"),"")</f>
        <v/>
      </c>
      <c r="F119" s="17" t="str">
        <f>IFERROR(__xludf.DUMMYFUNCTION("IFERROR(
  TEXTJOIN(CHAR(10),TRUE,FILTER('SUMMARY DATA'!F:F,'SUMMARY DATA'!$A:$A=$A119,'SUMMARY DATA'!$C:$C=$B119,'SUMMARY DATA'!$B:$B=""GRP"")),
  IF(
    OR(
      ISNUMBER(SEARCH(""CDM CASH DEPOSIT"",$C119)),
      ISNUMBER(SEARCH(""CASH DEPOSIT"",$C11"&amp;"9)),
      COUNTIFS('SUMMARY DATA'!$D:$D,$C119,'SUMMARY DATA'!$B:$B,""GRP"")&lt;&gt;1
    ),
    """",
    IFERROR(TEXTJOIN(CHAR(10),TRUE,FILTER('SUMMARY DATA'!F:F,'SUMMARY DATA'!$D:$D=$C119,'SUMMARY DATA'!$B:$B=""GRP"")),"""")
  )
)"),"")</f>
        <v/>
      </c>
      <c r="G119" s="17" t="str">
        <f>IFERROR(__xludf.DUMMYFUNCTION("IFERROR(
  TEXTJOIN(CHAR(10),TRUE,FILTER('SUMMARY DATA'!G:G,'SUMMARY DATA'!$A:$A=$A119,'SUMMARY DATA'!$C:$C=$B119,'SUMMARY DATA'!$B:$B=""GRP"")),
  IF(
    OR(
      ISNUMBER(SEARCH(""CDM CASH DEPOSIT"",$C119)),
      ISNUMBER(SEARCH(""CASH DEPOSIT"",$C11"&amp;"9)),
      COUNTIFS('SUMMARY DATA'!$D:$D,$C119,'SUMMARY DATA'!$B:$B,""GRP"")&lt;&gt;1
    ),
    """",
    IFERROR(TEXTJOIN(CHAR(10),TRUE,FILTER('SUMMARY DATA'!G:G,'SUMMARY DATA'!$D:$D=$C119,'SUMMARY DATA'!$B:$B=""GRP"")),"""")
  )
)"),"")</f>
        <v/>
      </c>
      <c r="H119" s="18" t="str">
        <f>IFERROR(__xludf.DUMMYFUNCTION("IFERROR(
  TEXTJOIN(CHAR(10),TRUE,FILTER('SUMMARY DATA'!H:H,'SUMMARY DATA'!$A:$A=$A119,'SUMMARY DATA'!$C:$C=$B119,'SUMMARY DATA'!$B:$B=""GRP"")),
  IF(
    OR(
      ISNUMBER(SEARCH(""CDM CASH DEPOSIT"",$C119)),
      ISNUMBER(SEARCH(""CASH DEPOSIT"",$C11"&amp;"9)),
      COUNTIFS('SUMMARY DATA'!$D:$D,$C119,'SUMMARY DATA'!$B:$B,""GRP"")&lt;&gt;1
    ),
    """",
    IFERROR(TEXTJOIN(CHAR(10),TRUE,FILTER('SUMMARY DATA'!H:H,'SUMMARY DATA'!$D:$D=$C119,'SUMMARY DATA'!$B:$B=""GRP"")),"""")
  )
)"),"")</f>
        <v/>
      </c>
      <c r="I119" s="18" t="str">
        <f>IFERROR(__xludf.DUMMYFUNCTION("IF(H119="""","""",
SUM(ARRAYFORMULA(VALUE(SPLIT(H119,CHAR(10)))))
)"),"")</f>
        <v/>
      </c>
      <c r="J119" s="17" t="str">
        <f>IFERROR(__xludf.DUMMYFUNCTION("IFERROR(
  TEXTJOIN(CHAR(10),TRUE,FILTER('SUMMARY DATA'!I:I,'SUMMARY DATA'!$A:$A=$A119,'SUMMARY DATA'!$C:$C=$B119,'SUMMARY DATA'!$B:$B=""GRP"")),
  IF(
    OR(
      ISNUMBER(SEARCH(""CDM CASH DEPOSIT"",$C119)),
      ISNUMBER(SEARCH(""CASH DEPOSIT"",$C11"&amp;"9)),
      COUNTIFS('SUMMARY DATA'!$D:$D,$C119,'SUMMARY DATA'!$B:$B,""GRP"")&lt;&gt;1
    ),
    """",
    IFERROR(TEXTJOIN(CHAR(10),TRUE,FILTER('SUMMARY DATA'!I:I,'SUMMARY DATA'!$D:$D=$C119,'SUMMARY DATA'!$B:$B=""GRP"")),"""")
  )
)"),"")</f>
        <v/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 spans="1:27">
      <c r="A120" s="2"/>
      <c r="B120" s="15">
        <v>45782</v>
      </c>
      <c r="C120" s="2" t="s">
        <v>267</v>
      </c>
      <c r="D120" s="6">
        <v>75.93</v>
      </c>
      <c r="E120" s="16" t="str">
        <f>IFERROR(__xludf.DUMMYFUNCTION("IFERROR(
  TEXTJOIN(CHAR(10),TRUE,FILTER('SUMMARY DATA'!E:E,'SUMMARY DATA'!$A:$A=$A120,'SUMMARY DATA'!$C:$C=$B120,'SUMMARY DATA'!$B:$B=""GRP"")),
  IF(
    OR(
      ISNUMBER(SEARCH(""CDM CASH DEPOSIT"",$C120)),
      ISNUMBER(SEARCH(""CASH DEPOSIT"",$C12"&amp;"0)),
      COUNTIFS('SUMMARY DATA'!$D:$D,$C120,'SUMMARY DATA'!$B:$B,""GRP"")&lt;&gt;1
    ),
    """",
    IFERROR(TEXTJOIN(CHAR(10),TRUE,FILTER('SUMMARY DATA'!E:E,'SUMMARY DATA'!$D:$D=$C120,'SUMMARY DATA'!$B:$B=""GRP"")),"""")
  )
)"),"")</f>
        <v/>
      </c>
      <c r="F120" s="17" t="str">
        <f>IFERROR(__xludf.DUMMYFUNCTION("IFERROR(
  TEXTJOIN(CHAR(10),TRUE,FILTER('SUMMARY DATA'!F:F,'SUMMARY DATA'!$A:$A=$A120,'SUMMARY DATA'!$C:$C=$B120,'SUMMARY DATA'!$B:$B=""GRP"")),
  IF(
    OR(
      ISNUMBER(SEARCH(""CDM CASH DEPOSIT"",$C120)),
      ISNUMBER(SEARCH(""CASH DEPOSIT"",$C12"&amp;"0)),
      COUNTIFS('SUMMARY DATA'!$D:$D,$C120,'SUMMARY DATA'!$B:$B,""GRP"")&lt;&gt;1
    ),
    """",
    IFERROR(TEXTJOIN(CHAR(10),TRUE,FILTER('SUMMARY DATA'!F:F,'SUMMARY DATA'!$D:$D=$C120,'SUMMARY DATA'!$B:$B=""GRP"")),"""")
  )
)"),"")</f>
        <v/>
      </c>
      <c r="G120" s="17" t="str">
        <f>IFERROR(__xludf.DUMMYFUNCTION("IFERROR(
  TEXTJOIN(CHAR(10),TRUE,FILTER('SUMMARY DATA'!G:G,'SUMMARY DATA'!$A:$A=$A120,'SUMMARY DATA'!$C:$C=$B120,'SUMMARY DATA'!$B:$B=""GRP"")),
  IF(
    OR(
      ISNUMBER(SEARCH(""CDM CASH DEPOSIT"",$C120)),
      ISNUMBER(SEARCH(""CASH DEPOSIT"",$C12"&amp;"0)),
      COUNTIFS('SUMMARY DATA'!$D:$D,$C120,'SUMMARY DATA'!$B:$B,""GRP"")&lt;&gt;1
    ),
    """",
    IFERROR(TEXTJOIN(CHAR(10),TRUE,FILTER('SUMMARY DATA'!G:G,'SUMMARY DATA'!$D:$D=$C120,'SUMMARY DATA'!$B:$B=""GRP"")),"""")
  )
)"),"")</f>
        <v/>
      </c>
      <c r="H120" s="18" t="str">
        <f>IFERROR(__xludf.DUMMYFUNCTION("IFERROR(
  TEXTJOIN(CHAR(10),TRUE,FILTER('SUMMARY DATA'!H:H,'SUMMARY DATA'!$A:$A=$A120,'SUMMARY DATA'!$C:$C=$B120,'SUMMARY DATA'!$B:$B=""GRP"")),
  IF(
    OR(
      ISNUMBER(SEARCH(""CDM CASH DEPOSIT"",$C120)),
      ISNUMBER(SEARCH(""CASH DEPOSIT"",$C12"&amp;"0)),
      COUNTIFS('SUMMARY DATA'!$D:$D,$C120,'SUMMARY DATA'!$B:$B,""GRP"")&lt;&gt;1
    ),
    """",
    IFERROR(TEXTJOIN(CHAR(10),TRUE,FILTER('SUMMARY DATA'!H:H,'SUMMARY DATA'!$D:$D=$C120,'SUMMARY DATA'!$B:$B=""GRP"")),"""")
  )
)"),"")</f>
        <v/>
      </c>
      <c r="I120" s="18" t="str">
        <f>IFERROR(__xludf.DUMMYFUNCTION("IF(H120="""","""",
SUM(ARRAYFORMULA(VALUE(SPLIT(H120,CHAR(10)))))
)"),"")</f>
        <v/>
      </c>
      <c r="J120" s="17" t="str">
        <f>IFERROR(__xludf.DUMMYFUNCTION("IFERROR(
  TEXTJOIN(CHAR(10),TRUE,FILTER('SUMMARY DATA'!I:I,'SUMMARY DATA'!$A:$A=$A120,'SUMMARY DATA'!$C:$C=$B120,'SUMMARY DATA'!$B:$B=""GRP"")),
  IF(
    OR(
      ISNUMBER(SEARCH(""CDM CASH DEPOSIT"",$C120)),
      ISNUMBER(SEARCH(""CASH DEPOSIT"",$C12"&amp;"0)),
      COUNTIFS('SUMMARY DATA'!$D:$D,$C120,'SUMMARY DATA'!$B:$B,""GRP"")&lt;&gt;1
    ),
    """",
    IFERROR(TEXTJOIN(CHAR(10),TRUE,FILTER('SUMMARY DATA'!I:I,'SUMMARY DATA'!$D:$D=$C120,'SUMMARY DATA'!$B:$B=""GRP"")),"""")
  )
)"),"")</f>
        <v/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 spans="1:27">
      <c r="A121" s="2" t="s">
        <v>268</v>
      </c>
      <c r="B121" s="15">
        <v>45782</v>
      </c>
      <c r="C121" s="2" t="s">
        <v>269</v>
      </c>
      <c r="D121" s="6">
        <v>10</v>
      </c>
      <c r="E121" s="16" t="str">
        <f>IFERROR(__xludf.DUMMYFUNCTION("IFERROR(
  TEXTJOIN(CHAR(10),TRUE,FILTER('SUMMARY DATA'!E:E,'SUMMARY DATA'!$A:$A=$A121,'SUMMARY DATA'!$C:$C=$B121,'SUMMARY DATA'!$B:$B=""GRP"")),
  IF(
    OR(
      ISNUMBER(SEARCH(""CDM CASH DEPOSIT"",$C121)),
      ISNUMBER(SEARCH(""CASH DEPOSIT"",$C12"&amp;"1)),
      COUNTIFS('SUMMARY DATA'!$D:$D,$C121,'SUMMARY DATA'!$B:$B,""GRP"")&lt;&gt;1
    ),
    """",
    IFERROR(TEXTJOIN(CHAR(10),TRUE,FILTER('SUMMARY DATA'!E:E,'SUMMARY DATA'!$D:$D=$C121,'SUMMARY DATA'!$B:$B=""GRP"")),"""")
  )
)"),"")</f>
        <v/>
      </c>
      <c r="F121" s="17" t="str">
        <f>IFERROR(__xludf.DUMMYFUNCTION("IFERROR(
  TEXTJOIN(CHAR(10),TRUE,FILTER('SUMMARY DATA'!F:F,'SUMMARY DATA'!$A:$A=$A121,'SUMMARY DATA'!$C:$C=$B121,'SUMMARY DATA'!$B:$B=""GRP"")),
  IF(
    OR(
      ISNUMBER(SEARCH(""CDM CASH DEPOSIT"",$C121)),
      ISNUMBER(SEARCH(""CASH DEPOSIT"",$C12"&amp;"1)),
      COUNTIFS('SUMMARY DATA'!$D:$D,$C121,'SUMMARY DATA'!$B:$B,""GRP"")&lt;&gt;1
    ),
    """",
    IFERROR(TEXTJOIN(CHAR(10),TRUE,FILTER('SUMMARY DATA'!F:F,'SUMMARY DATA'!$D:$D=$C121,'SUMMARY DATA'!$B:$B=""GRP"")),"""")
  )
)"),"")</f>
        <v/>
      </c>
      <c r="G121" s="17" t="str">
        <f>IFERROR(__xludf.DUMMYFUNCTION("IFERROR(
  TEXTJOIN(CHAR(10),TRUE,FILTER('SUMMARY DATA'!G:G,'SUMMARY DATA'!$A:$A=$A121,'SUMMARY DATA'!$C:$C=$B121,'SUMMARY DATA'!$B:$B=""GRP"")),
  IF(
    OR(
      ISNUMBER(SEARCH(""CDM CASH DEPOSIT"",$C121)),
      ISNUMBER(SEARCH(""CASH DEPOSIT"",$C12"&amp;"1)),
      COUNTIFS('SUMMARY DATA'!$D:$D,$C121,'SUMMARY DATA'!$B:$B,""GRP"")&lt;&gt;1
    ),
    """",
    IFERROR(TEXTJOIN(CHAR(10),TRUE,FILTER('SUMMARY DATA'!G:G,'SUMMARY DATA'!$D:$D=$C121,'SUMMARY DATA'!$B:$B=""GRP"")),"""")
  )
)"),"")</f>
        <v/>
      </c>
      <c r="H121" s="18" t="str">
        <f>IFERROR(__xludf.DUMMYFUNCTION("IFERROR(
  TEXTJOIN(CHAR(10),TRUE,FILTER('SUMMARY DATA'!H:H,'SUMMARY DATA'!$A:$A=$A121,'SUMMARY DATA'!$C:$C=$B121,'SUMMARY DATA'!$B:$B=""GRP"")),
  IF(
    OR(
      ISNUMBER(SEARCH(""CDM CASH DEPOSIT"",$C121)),
      ISNUMBER(SEARCH(""CASH DEPOSIT"",$C12"&amp;"1)),
      COUNTIFS('SUMMARY DATA'!$D:$D,$C121,'SUMMARY DATA'!$B:$B,""GRP"")&lt;&gt;1
    ),
    """",
    IFERROR(TEXTJOIN(CHAR(10),TRUE,FILTER('SUMMARY DATA'!H:H,'SUMMARY DATA'!$D:$D=$C121,'SUMMARY DATA'!$B:$B=""GRP"")),"""")
  )
)"),"")</f>
        <v/>
      </c>
      <c r="I121" s="18" t="str">
        <f>IFERROR(__xludf.DUMMYFUNCTION("IF(H121="""","""",
SUM(ARRAYFORMULA(VALUE(SPLIT(H121,CHAR(10)))))
)"),"")</f>
        <v/>
      </c>
      <c r="J121" s="17" t="str">
        <f>IFERROR(__xludf.DUMMYFUNCTION("IFERROR(
  TEXTJOIN(CHAR(10),TRUE,FILTER('SUMMARY DATA'!I:I,'SUMMARY DATA'!$A:$A=$A121,'SUMMARY DATA'!$C:$C=$B121,'SUMMARY DATA'!$B:$B=""GRP"")),
  IF(
    OR(
      ISNUMBER(SEARCH(""CDM CASH DEPOSIT"",$C121)),
      ISNUMBER(SEARCH(""CASH DEPOSIT"",$C12"&amp;"1)),
      COUNTIFS('SUMMARY DATA'!$D:$D,$C121,'SUMMARY DATA'!$B:$B,""GRP"")&lt;&gt;1
    ),
    """",
    IFERROR(TEXTJOIN(CHAR(10),TRUE,FILTER('SUMMARY DATA'!I:I,'SUMMARY DATA'!$D:$D=$C121,'SUMMARY DATA'!$B:$B=""GRP"")),"""")
  )
)"),"")</f>
        <v/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 spans="1:27">
      <c r="A122" s="2"/>
      <c r="B122" s="15">
        <v>45782</v>
      </c>
      <c r="C122" s="2" t="s">
        <v>270</v>
      </c>
      <c r="D122" s="6">
        <v>10</v>
      </c>
      <c r="E122" s="16" t="str">
        <f>IFERROR(__xludf.DUMMYFUNCTION("IFERROR(
  TEXTJOIN(CHAR(10),TRUE,FILTER('SUMMARY DATA'!E:E,'SUMMARY DATA'!$A:$A=$A122,'SUMMARY DATA'!$C:$C=$B122,'SUMMARY DATA'!$B:$B=""GRP"")),
  IF(
    OR(
      ISNUMBER(SEARCH(""CDM CASH DEPOSIT"",$C122)),
      ISNUMBER(SEARCH(""CASH DEPOSIT"",$C12"&amp;"2)),
      COUNTIFS('SUMMARY DATA'!$D:$D,$C122,'SUMMARY DATA'!$B:$B,""GRP"")&lt;&gt;1
    ),
    """",
    IFERROR(TEXTJOIN(CHAR(10),TRUE,FILTER('SUMMARY DATA'!E:E,'SUMMARY DATA'!$D:$D=$C122,'SUMMARY DATA'!$B:$B=""GRP"")),"""")
  )
)"),"")</f>
        <v/>
      </c>
      <c r="F122" s="17" t="str">
        <f>IFERROR(__xludf.DUMMYFUNCTION("IFERROR(
  TEXTJOIN(CHAR(10),TRUE,FILTER('SUMMARY DATA'!F:F,'SUMMARY DATA'!$A:$A=$A122,'SUMMARY DATA'!$C:$C=$B122,'SUMMARY DATA'!$B:$B=""GRP"")),
  IF(
    OR(
      ISNUMBER(SEARCH(""CDM CASH DEPOSIT"",$C122)),
      ISNUMBER(SEARCH(""CASH DEPOSIT"",$C12"&amp;"2)),
      COUNTIFS('SUMMARY DATA'!$D:$D,$C122,'SUMMARY DATA'!$B:$B,""GRP"")&lt;&gt;1
    ),
    """",
    IFERROR(TEXTJOIN(CHAR(10),TRUE,FILTER('SUMMARY DATA'!F:F,'SUMMARY DATA'!$D:$D=$C122,'SUMMARY DATA'!$B:$B=""GRP"")),"""")
  )
)"),"")</f>
        <v/>
      </c>
      <c r="G122" s="17" t="str">
        <f>IFERROR(__xludf.DUMMYFUNCTION("IFERROR(
  TEXTJOIN(CHAR(10),TRUE,FILTER('SUMMARY DATA'!G:G,'SUMMARY DATA'!$A:$A=$A122,'SUMMARY DATA'!$C:$C=$B122,'SUMMARY DATA'!$B:$B=""GRP"")),
  IF(
    OR(
      ISNUMBER(SEARCH(""CDM CASH DEPOSIT"",$C122)),
      ISNUMBER(SEARCH(""CASH DEPOSIT"",$C12"&amp;"2)),
      COUNTIFS('SUMMARY DATA'!$D:$D,$C122,'SUMMARY DATA'!$B:$B,""GRP"")&lt;&gt;1
    ),
    """",
    IFERROR(TEXTJOIN(CHAR(10),TRUE,FILTER('SUMMARY DATA'!G:G,'SUMMARY DATA'!$D:$D=$C122,'SUMMARY DATA'!$B:$B=""GRP"")),"""")
  )
)"),"")</f>
        <v/>
      </c>
      <c r="H122" s="18" t="str">
        <f>IFERROR(__xludf.DUMMYFUNCTION("IFERROR(
  TEXTJOIN(CHAR(10),TRUE,FILTER('SUMMARY DATA'!H:H,'SUMMARY DATA'!$A:$A=$A122,'SUMMARY DATA'!$C:$C=$B122,'SUMMARY DATA'!$B:$B=""GRP"")),
  IF(
    OR(
      ISNUMBER(SEARCH(""CDM CASH DEPOSIT"",$C122)),
      ISNUMBER(SEARCH(""CASH DEPOSIT"",$C12"&amp;"2)),
      COUNTIFS('SUMMARY DATA'!$D:$D,$C122,'SUMMARY DATA'!$B:$B,""GRP"")&lt;&gt;1
    ),
    """",
    IFERROR(TEXTJOIN(CHAR(10),TRUE,FILTER('SUMMARY DATA'!H:H,'SUMMARY DATA'!$D:$D=$C122,'SUMMARY DATA'!$B:$B=""GRP"")),"""")
  )
)"),"")</f>
        <v/>
      </c>
      <c r="I122" s="18" t="str">
        <f>IFERROR(__xludf.DUMMYFUNCTION("IF(H122="""","""",
SUM(ARRAYFORMULA(VALUE(SPLIT(H122,CHAR(10)))))
)"),"")</f>
        <v/>
      </c>
      <c r="J122" s="17" t="str">
        <f>IFERROR(__xludf.DUMMYFUNCTION("IFERROR(
  TEXTJOIN(CHAR(10),TRUE,FILTER('SUMMARY DATA'!I:I,'SUMMARY DATA'!$A:$A=$A122,'SUMMARY DATA'!$C:$C=$B122,'SUMMARY DATA'!$B:$B=""GRP"")),
  IF(
    OR(
      ISNUMBER(SEARCH(""CDM CASH DEPOSIT"",$C122)),
      ISNUMBER(SEARCH(""CASH DEPOSIT"",$C12"&amp;"2)),
      COUNTIFS('SUMMARY DATA'!$D:$D,$C122,'SUMMARY DATA'!$B:$B,""GRP"")&lt;&gt;1
    ),
    """",
    IFERROR(TEXTJOIN(CHAR(10),TRUE,FILTER('SUMMARY DATA'!I:I,'SUMMARY DATA'!$D:$D=$C122,'SUMMARY DATA'!$B:$B=""GRP"")),"""")
  )
)"),"")</f>
        <v/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 spans="1:27">
      <c r="A123" s="2"/>
      <c r="B123" s="15">
        <v>45783</v>
      </c>
      <c r="C123" s="2" t="s">
        <v>271</v>
      </c>
      <c r="D123" s="6">
        <v>18</v>
      </c>
      <c r="E123" s="16" t="str">
        <f>IFERROR(__xludf.DUMMYFUNCTION("IFERROR(
  TEXTJOIN(CHAR(10),TRUE,FILTER('SUMMARY DATA'!E:E,'SUMMARY DATA'!$A:$A=$A123,'SUMMARY DATA'!$C:$C=$B123,'SUMMARY DATA'!$B:$B=""GRP"")),
  IF(
    OR(
      ISNUMBER(SEARCH(""CDM CASH DEPOSIT"",$C123)),
      ISNUMBER(SEARCH(""CASH DEPOSIT"",$C12"&amp;"3)),
      COUNTIFS('SUMMARY DATA'!$D:$D,$C123,'SUMMARY DATA'!$B:$B,""GRP"")&lt;&gt;1
    ),
    """",
    IFERROR(TEXTJOIN(CHAR(10),TRUE,FILTER('SUMMARY DATA'!E:E,'SUMMARY DATA'!$D:$D=$C123,'SUMMARY DATA'!$B:$B=""GRP"")),"""")
  )
)"),"")</f>
        <v/>
      </c>
      <c r="F123" s="17" t="str">
        <f>IFERROR(__xludf.DUMMYFUNCTION("IFERROR(
  TEXTJOIN(CHAR(10),TRUE,FILTER('SUMMARY DATA'!F:F,'SUMMARY DATA'!$A:$A=$A123,'SUMMARY DATA'!$C:$C=$B123,'SUMMARY DATA'!$B:$B=""GRP"")),
  IF(
    OR(
      ISNUMBER(SEARCH(""CDM CASH DEPOSIT"",$C123)),
      ISNUMBER(SEARCH(""CASH DEPOSIT"",$C12"&amp;"3)),
      COUNTIFS('SUMMARY DATA'!$D:$D,$C123,'SUMMARY DATA'!$B:$B,""GRP"")&lt;&gt;1
    ),
    """",
    IFERROR(TEXTJOIN(CHAR(10),TRUE,FILTER('SUMMARY DATA'!F:F,'SUMMARY DATA'!$D:$D=$C123,'SUMMARY DATA'!$B:$B=""GRP"")),"""")
  )
)"),"")</f>
        <v/>
      </c>
      <c r="G123" s="17" t="str">
        <f>IFERROR(__xludf.DUMMYFUNCTION("IFERROR(
  TEXTJOIN(CHAR(10),TRUE,FILTER('SUMMARY DATA'!G:G,'SUMMARY DATA'!$A:$A=$A123,'SUMMARY DATA'!$C:$C=$B123,'SUMMARY DATA'!$B:$B=""GRP"")),
  IF(
    OR(
      ISNUMBER(SEARCH(""CDM CASH DEPOSIT"",$C123)),
      ISNUMBER(SEARCH(""CASH DEPOSIT"",$C12"&amp;"3)),
      COUNTIFS('SUMMARY DATA'!$D:$D,$C123,'SUMMARY DATA'!$B:$B,""GRP"")&lt;&gt;1
    ),
    """",
    IFERROR(TEXTJOIN(CHAR(10),TRUE,FILTER('SUMMARY DATA'!G:G,'SUMMARY DATA'!$D:$D=$C123,'SUMMARY DATA'!$B:$B=""GRP"")),"""")
  )
)"),"")</f>
        <v/>
      </c>
      <c r="H123" s="18" t="str">
        <f>IFERROR(__xludf.DUMMYFUNCTION("IFERROR(
  TEXTJOIN(CHAR(10),TRUE,FILTER('SUMMARY DATA'!H:H,'SUMMARY DATA'!$A:$A=$A123,'SUMMARY DATA'!$C:$C=$B123,'SUMMARY DATA'!$B:$B=""GRP"")),
  IF(
    OR(
      ISNUMBER(SEARCH(""CDM CASH DEPOSIT"",$C123)),
      ISNUMBER(SEARCH(""CASH DEPOSIT"",$C12"&amp;"3)),
      COUNTIFS('SUMMARY DATA'!$D:$D,$C123,'SUMMARY DATA'!$B:$B,""GRP"")&lt;&gt;1
    ),
    """",
    IFERROR(TEXTJOIN(CHAR(10),TRUE,FILTER('SUMMARY DATA'!H:H,'SUMMARY DATA'!$D:$D=$C123,'SUMMARY DATA'!$B:$B=""GRP"")),"""")
  )
)"),"")</f>
        <v/>
      </c>
      <c r="I123" s="18" t="str">
        <f>IFERROR(__xludf.DUMMYFUNCTION("IF(H123="""","""",
SUM(ARRAYFORMULA(VALUE(SPLIT(H123,CHAR(10)))))
)"),"")</f>
        <v/>
      </c>
      <c r="J123" s="17" t="str">
        <f>IFERROR(__xludf.DUMMYFUNCTION("IFERROR(
  TEXTJOIN(CHAR(10),TRUE,FILTER('SUMMARY DATA'!I:I,'SUMMARY DATA'!$A:$A=$A123,'SUMMARY DATA'!$C:$C=$B123,'SUMMARY DATA'!$B:$B=""GRP"")),
  IF(
    OR(
      ISNUMBER(SEARCH(""CDM CASH DEPOSIT"",$C123)),
      ISNUMBER(SEARCH(""CASH DEPOSIT"",$C12"&amp;"3)),
      COUNTIFS('SUMMARY DATA'!$D:$D,$C123,'SUMMARY DATA'!$B:$B,""GRP"")&lt;&gt;1
    ),
    """",
    IFERROR(TEXTJOIN(CHAR(10),TRUE,FILTER('SUMMARY DATA'!I:I,'SUMMARY DATA'!$D:$D=$C123,'SUMMARY DATA'!$B:$B=""GRP"")),"""")
  )
)"),"")</f>
        <v/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 spans="1:27">
      <c r="A124" s="2"/>
      <c r="B124" s="15">
        <v>45783</v>
      </c>
      <c r="C124" s="2" t="s">
        <v>272</v>
      </c>
      <c r="D124" s="6">
        <v>10</v>
      </c>
      <c r="E124" s="16" t="str">
        <f>IFERROR(__xludf.DUMMYFUNCTION("IFERROR(
  TEXTJOIN(CHAR(10),TRUE,FILTER('SUMMARY DATA'!E:E,'SUMMARY DATA'!$A:$A=$A124,'SUMMARY DATA'!$C:$C=$B124,'SUMMARY DATA'!$B:$B=""GRP"")),
  IF(
    OR(
      ISNUMBER(SEARCH(""CDM CASH DEPOSIT"",$C124)),
      ISNUMBER(SEARCH(""CASH DEPOSIT"",$C12"&amp;"4)),
      COUNTIFS('SUMMARY DATA'!$D:$D,$C124,'SUMMARY DATA'!$B:$B,""GRP"")&lt;&gt;1
    ),
    """",
    IFERROR(TEXTJOIN(CHAR(10),TRUE,FILTER('SUMMARY DATA'!E:E,'SUMMARY DATA'!$D:$D=$C124,'SUMMARY DATA'!$B:$B=""GRP"")),"""")
  )
)"),"")</f>
        <v/>
      </c>
      <c r="F124" s="17" t="str">
        <f>IFERROR(__xludf.DUMMYFUNCTION("IFERROR(
  TEXTJOIN(CHAR(10),TRUE,FILTER('SUMMARY DATA'!F:F,'SUMMARY DATA'!$A:$A=$A124,'SUMMARY DATA'!$C:$C=$B124,'SUMMARY DATA'!$B:$B=""GRP"")),
  IF(
    OR(
      ISNUMBER(SEARCH(""CDM CASH DEPOSIT"",$C124)),
      ISNUMBER(SEARCH(""CASH DEPOSIT"",$C12"&amp;"4)),
      COUNTIFS('SUMMARY DATA'!$D:$D,$C124,'SUMMARY DATA'!$B:$B,""GRP"")&lt;&gt;1
    ),
    """",
    IFERROR(TEXTJOIN(CHAR(10),TRUE,FILTER('SUMMARY DATA'!F:F,'SUMMARY DATA'!$D:$D=$C124,'SUMMARY DATA'!$B:$B=""GRP"")),"""")
  )
)"),"")</f>
        <v/>
      </c>
      <c r="G124" s="17" t="str">
        <f>IFERROR(__xludf.DUMMYFUNCTION("IFERROR(
  TEXTJOIN(CHAR(10),TRUE,FILTER('SUMMARY DATA'!G:G,'SUMMARY DATA'!$A:$A=$A124,'SUMMARY DATA'!$C:$C=$B124,'SUMMARY DATA'!$B:$B=""GRP"")),
  IF(
    OR(
      ISNUMBER(SEARCH(""CDM CASH DEPOSIT"",$C124)),
      ISNUMBER(SEARCH(""CASH DEPOSIT"",$C12"&amp;"4)),
      COUNTIFS('SUMMARY DATA'!$D:$D,$C124,'SUMMARY DATA'!$B:$B,""GRP"")&lt;&gt;1
    ),
    """",
    IFERROR(TEXTJOIN(CHAR(10),TRUE,FILTER('SUMMARY DATA'!G:G,'SUMMARY DATA'!$D:$D=$C124,'SUMMARY DATA'!$B:$B=""GRP"")),"""")
  )
)"),"")</f>
        <v/>
      </c>
      <c r="H124" s="18" t="str">
        <f>IFERROR(__xludf.DUMMYFUNCTION("IFERROR(
  TEXTJOIN(CHAR(10),TRUE,FILTER('SUMMARY DATA'!H:H,'SUMMARY DATA'!$A:$A=$A124,'SUMMARY DATA'!$C:$C=$B124,'SUMMARY DATA'!$B:$B=""GRP"")),
  IF(
    OR(
      ISNUMBER(SEARCH(""CDM CASH DEPOSIT"",$C124)),
      ISNUMBER(SEARCH(""CASH DEPOSIT"",$C12"&amp;"4)),
      COUNTIFS('SUMMARY DATA'!$D:$D,$C124,'SUMMARY DATA'!$B:$B,""GRP"")&lt;&gt;1
    ),
    """",
    IFERROR(TEXTJOIN(CHAR(10),TRUE,FILTER('SUMMARY DATA'!H:H,'SUMMARY DATA'!$D:$D=$C124,'SUMMARY DATA'!$B:$B=""GRP"")),"""")
  )
)"),"")</f>
        <v/>
      </c>
      <c r="I124" s="18" t="str">
        <f>IFERROR(__xludf.DUMMYFUNCTION("IF(H124="""","""",
SUM(ARRAYFORMULA(VALUE(SPLIT(H124,CHAR(10)))))
)"),"")</f>
        <v/>
      </c>
      <c r="J124" s="17" t="str">
        <f>IFERROR(__xludf.DUMMYFUNCTION("IFERROR(
  TEXTJOIN(CHAR(10),TRUE,FILTER('SUMMARY DATA'!I:I,'SUMMARY DATA'!$A:$A=$A124,'SUMMARY DATA'!$C:$C=$B124,'SUMMARY DATA'!$B:$B=""GRP"")),
  IF(
    OR(
      ISNUMBER(SEARCH(""CDM CASH DEPOSIT"",$C124)),
      ISNUMBER(SEARCH(""CASH DEPOSIT"",$C12"&amp;"4)),
      COUNTIFS('SUMMARY DATA'!$D:$D,$C124,'SUMMARY DATA'!$B:$B,""GRP"")&lt;&gt;1
    ),
    """",
    IFERROR(TEXTJOIN(CHAR(10),TRUE,FILTER('SUMMARY DATA'!I:I,'SUMMARY DATA'!$D:$D=$C124,'SUMMARY DATA'!$B:$B=""GRP"")),"""")
  )
)"),"")</f>
        <v/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 spans="1:27">
      <c r="A125" s="2" t="s">
        <v>273</v>
      </c>
      <c r="B125" s="15">
        <v>45783</v>
      </c>
      <c r="C125" s="2" t="s">
        <v>274</v>
      </c>
      <c r="D125" s="6">
        <v>10</v>
      </c>
      <c r="E125" s="16" t="str">
        <f>IFERROR(__xludf.DUMMYFUNCTION("IFERROR(
  TEXTJOIN(CHAR(10),TRUE,FILTER('SUMMARY DATA'!E:E,'SUMMARY DATA'!$A:$A=$A125,'SUMMARY DATA'!$C:$C=$B125,'SUMMARY DATA'!$B:$B=""GRP"")),
  IF(
    OR(
      ISNUMBER(SEARCH(""CDM CASH DEPOSIT"",$C125)),
      ISNUMBER(SEARCH(""CASH DEPOSIT"",$C12"&amp;"5)),
      COUNTIFS('SUMMARY DATA'!$D:$D,$C125,'SUMMARY DATA'!$B:$B,""GRP"")&lt;&gt;1
    ),
    """",
    IFERROR(TEXTJOIN(CHAR(10),TRUE,FILTER('SUMMARY DATA'!E:E,'SUMMARY DATA'!$D:$D=$C125,'SUMMARY DATA'!$B:$B=""GRP"")),"""")
  )
)"),"")</f>
        <v/>
      </c>
      <c r="F125" s="17" t="str">
        <f>IFERROR(__xludf.DUMMYFUNCTION("IFERROR(
  TEXTJOIN(CHAR(10),TRUE,FILTER('SUMMARY DATA'!F:F,'SUMMARY DATA'!$A:$A=$A125,'SUMMARY DATA'!$C:$C=$B125,'SUMMARY DATA'!$B:$B=""GRP"")),
  IF(
    OR(
      ISNUMBER(SEARCH(""CDM CASH DEPOSIT"",$C125)),
      ISNUMBER(SEARCH(""CASH DEPOSIT"",$C12"&amp;"5)),
      COUNTIFS('SUMMARY DATA'!$D:$D,$C125,'SUMMARY DATA'!$B:$B,""GRP"")&lt;&gt;1
    ),
    """",
    IFERROR(TEXTJOIN(CHAR(10),TRUE,FILTER('SUMMARY DATA'!F:F,'SUMMARY DATA'!$D:$D=$C125,'SUMMARY DATA'!$B:$B=""GRP"")),"""")
  )
)"),"")</f>
        <v/>
      </c>
      <c r="G125" s="17" t="str">
        <f>IFERROR(__xludf.DUMMYFUNCTION("IFERROR(
  TEXTJOIN(CHAR(10),TRUE,FILTER('SUMMARY DATA'!G:G,'SUMMARY DATA'!$A:$A=$A125,'SUMMARY DATA'!$C:$C=$B125,'SUMMARY DATA'!$B:$B=""GRP"")),
  IF(
    OR(
      ISNUMBER(SEARCH(""CDM CASH DEPOSIT"",$C125)),
      ISNUMBER(SEARCH(""CASH DEPOSIT"",$C12"&amp;"5)),
      COUNTIFS('SUMMARY DATA'!$D:$D,$C125,'SUMMARY DATA'!$B:$B,""GRP"")&lt;&gt;1
    ),
    """",
    IFERROR(TEXTJOIN(CHAR(10),TRUE,FILTER('SUMMARY DATA'!G:G,'SUMMARY DATA'!$D:$D=$C125,'SUMMARY DATA'!$B:$B=""GRP"")),"""")
  )
)"),"")</f>
        <v/>
      </c>
      <c r="H125" s="18" t="str">
        <f>IFERROR(__xludf.DUMMYFUNCTION("IFERROR(
  TEXTJOIN(CHAR(10),TRUE,FILTER('SUMMARY DATA'!H:H,'SUMMARY DATA'!$A:$A=$A125,'SUMMARY DATA'!$C:$C=$B125,'SUMMARY DATA'!$B:$B=""GRP"")),
  IF(
    OR(
      ISNUMBER(SEARCH(""CDM CASH DEPOSIT"",$C125)),
      ISNUMBER(SEARCH(""CASH DEPOSIT"",$C12"&amp;"5)),
      COUNTIFS('SUMMARY DATA'!$D:$D,$C125,'SUMMARY DATA'!$B:$B,""GRP"")&lt;&gt;1
    ),
    """",
    IFERROR(TEXTJOIN(CHAR(10),TRUE,FILTER('SUMMARY DATA'!H:H,'SUMMARY DATA'!$D:$D=$C125,'SUMMARY DATA'!$B:$B=""GRP"")),"""")
  )
)"),"")</f>
        <v/>
      </c>
      <c r="I125" s="18" t="str">
        <f>IFERROR(__xludf.DUMMYFUNCTION("IF(H125="""","""",
SUM(ARRAYFORMULA(VALUE(SPLIT(H125,CHAR(10)))))
)"),"")</f>
        <v/>
      </c>
      <c r="J125" s="17" t="str">
        <f>IFERROR(__xludf.DUMMYFUNCTION("IFERROR(
  TEXTJOIN(CHAR(10),TRUE,FILTER('SUMMARY DATA'!I:I,'SUMMARY DATA'!$A:$A=$A125,'SUMMARY DATA'!$C:$C=$B125,'SUMMARY DATA'!$B:$B=""GRP"")),
  IF(
    OR(
      ISNUMBER(SEARCH(""CDM CASH DEPOSIT"",$C125)),
      ISNUMBER(SEARCH(""CASH DEPOSIT"",$C12"&amp;"5)),
      COUNTIFS('SUMMARY DATA'!$D:$D,$C125,'SUMMARY DATA'!$B:$B,""GRP"")&lt;&gt;1
    ),
    """",
    IFERROR(TEXTJOIN(CHAR(10),TRUE,FILTER('SUMMARY DATA'!I:I,'SUMMARY DATA'!$D:$D=$C125,'SUMMARY DATA'!$B:$B=""GRP"")),"""")
  )
)"),"")</f>
        <v/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 spans="1:27">
      <c r="A126" s="2"/>
      <c r="B126" s="15">
        <v>45783</v>
      </c>
      <c r="C126" s="2" t="s">
        <v>275</v>
      </c>
      <c r="D126" s="6">
        <v>2.01</v>
      </c>
      <c r="E126" s="16" t="str">
        <f>IFERROR(__xludf.DUMMYFUNCTION("IFERROR(
  TEXTJOIN(CHAR(10),TRUE,FILTER('SUMMARY DATA'!E:E,'SUMMARY DATA'!$A:$A=$A126,'SUMMARY DATA'!$C:$C=$B126,'SUMMARY DATA'!$B:$B=""GRP"")),
  IF(
    OR(
      ISNUMBER(SEARCH(""CDM CASH DEPOSIT"",$C126)),
      ISNUMBER(SEARCH(""CASH DEPOSIT"",$C12"&amp;"6)),
      COUNTIFS('SUMMARY DATA'!$D:$D,$C126,'SUMMARY DATA'!$B:$B,""GRP"")&lt;&gt;1
    ),
    """",
    IFERROR(TEXTJOIN(CHAR(10),TRUE,FILTER('SUMMARY DATA'!E:E,'SUMMARY DATA'!$D:$D=$C126,'SUMMARY DATA'!$B:$B=""GRP"")),"""")
  )
)"),"")</f>
        <v/>
      </c>
      <c r="F126" s="17" t="str">
        <f>IFERROR(__xludf.DUMMYFUNCTION("IFERROR(
  TEXTJOIN(CHAR(10),TRUE,FILTER('SUMMARY DATA'!F:F,'SUMMARY DATA'!$A:$A=$A126,'SUMMARY DATA'!$C:$C=$B126,'SUMMARY DATA'!$B:$B=""GRP"")),
  IF(
    OR(
      ISNUMBER(SEARCH(""CDM CASH DEPOSIT"",$C126)),
      ISNUMBER(SEARCH(""CASH DEPOSIT"",$C12"&amp;"6)),
      COUNTIFS('SUMMARY DATA'!$D:$D,$C126,'SUMMARY DATA'!$B:$B,""GRP"")&lt;&gt;1
    ),
    """",
    IFERROR(TEXTJOIN(CHAR(10),TRUE,FILTER('SUMMARY DATA'!F:F,'SUMMARY DATA'!$D:$D=$C126,'SUMMARY DATA'!$B:$B=""GRP"")),"""")
  )
)"),"")</f>
        <v/>
      </c>
      <c r="G126" s="17" t="str">
        <f>IFERROR(__xludf.DUMMYFUNCTION("IFERROR(
  TEXTJOIN(CHAR(10),TRUE,FILTER('SUMMARY DATA'!G:G,'SUMMARY DATA'!$A:$A=$A126,'SUMMARY DATA'!$C:$C=$B126,'SUMMARY DATA'!$B:$B=""GRP"")),
  IF(
    OR(
      ISNUMBER(SEARCH(""CDM CASH DEPOSIT"",$C126)),
      ISNUMBER(SEARCH(""CASH DEPOSIT"",$C12"&amp;"6)),
      COUNTIFS('SUMMARY DATA'!$D:$D,$C126,'SUMMARY DATA'!$B:$B,""GRP"")&lt;&gt;1
    ),
    """",
    IFERROR(TEXTJOIN(CHAR(10),TRUE,FILTER('SUMMARY DATA'!G:G,'SUMMARY DATA'!$D:$D=$C126,'SUMMARY DATA'!$B:$B=""GRP"")),"""")
  )
)"),"")</f>
        <v/>
      </c>
      <c r="H126" s="18" t="str">
        <f>IFERROR(__xludf.DUMMYFUNCTION("IFERROR(
  TEXTJOIN(CHAR(10),TRUE,FILTER('SUMMARY DATA'!H:H,'SUMMARY DATA'!$A:$A=$A126,'SUMMARY DATA'!$C:$C=$B126,'SUMMARY DATA'!$B:$B=""GRP"")),
  IF(
    OR(
      ISNUMBER(SEARCH(""CDM CASH DEPOSIT"",$C126)),
      ISNUMBER(SEARCH(""CASH DEPOSIT"",$C12"&amp;"6)),
      COUNTIFS('SUMMARY DATA'!$D:$D,$C126,'SUMMARY DATA'!$B:$B,""GRP"")&lt;&gt;1
    ),
    """",
    IFERROR(TEXTJOIN(CHAR(10),TRUE,FILTER('SUMMARY DATA'!H:H,'SUMMARY DATA'!$D:$D=$C126,'SUMMARY DATA'!$B:$B=""GRP"")),"""")
  )
)"),"")</f>
        <v/>
      </c>
      <c r="I126" s="18" t="str">
        <f>IFERROR(__xludf.DUMMYFUNCTION("IF(H126="""","""",
SUM(ARRAYFORMULA(VALUE(SPLIT(H126,CHAR(10)))))
)"),"")</f>
        <v/>
      </c>
      <c r="J126" s="17" t="str">
        <f>IFERROR(__xludf.DUMMYFUNCTION("IFERROR(
  TEXTJOIN(CHAR(10),TRUE,FILTER('SUMMARY DATA'!I:I,'SUMMARY DATA'!$A:$A=$A126,'SUMMARY DATA'!$C:$C=$B126,'SUMMARY DATA'!$B:$B=""GRP"")),
  IF(
    OR(
      ISNUMBER(SEARCH(""CDM CASH DEPOSIT"",$C126)),
      ISNUMBER(SEARCH(""CASH DEPOSIT"",$C12"&amp;"6)),
      COUNTIFS('SUMMARY DATA'!$D:$D,$C126,'SUMMARY DATA'!$B:$B,""GRP"")&lt;&gt;1
    ),
    """",
    IFERROR(TEXTJOIN(CHAR(10),TRUE,FILTER('SUMMARY DATA'!I:I,'SUMMARY DATA'!$D:$D=$C126,'SUMMARY DATA'!$B:$B=""GRP"")),"""")
  )
)"),"")</f>
        <v/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 spans="1:27">
      <c r="A127" s="2"/>
      <c r="B127" s="15">
        <v>45784</v>
      </c>
      <c r="C127" s="2" t="s">
        <v>276</v>
      </c>
      <c r="D127" s="6">
        <v>106.4</v>
      </c>
      <c r="E127" s="16" t="str">
        <f>IFERROR(__xludf.DUMMYFUNCTION("IFERROR(
  TEXTJOIN(CHAR(10),TRUE,FILTER('SUMMARY DATA'!E:E,'SUMMARY DATA'!$A:$A=$A127,'SUMMARY DATA'!$C:$C=$B127,'SUMMARY DATA'!$B:$B=""GRP"")),
  IF(
    OR(
      ISNUMBER(SEARCH(""CDM CASH DEPOSIT"",$C127)),
      ISNUMBER(SEARCH(""CASH DEPOSIT"",$C12"&amp;"7)),
      COUNTIFS('SUMMARY DATA'!$D:$D,$C127,'SUMMARY DATA'!$B:$B,""GRP"")&lt;&gt;1
    ),
    """",
    IFERROR(TEXTJOIN(CHAR(10),TRUE,FILTER('SUMMARY DATA'!E:E,'SUMMARY DATA'!$D:$D=$C127,'SUMMARY DATA'!$B:$B=""GRP"")),"""")
  )
)"),"")</f>
        <v/>
      </c>
      <c r="F127" s="17" t="str">
        <f>IFERROR(__xludf.DUMMYFUNCTION("IFERROR(
  TEXTJOIN(CHAR(10),TRUE,FILTER('SUMMARY DATA'!F:F,'SUMMARY DATA'!$A:$A=$A127,'SUMMARY DATA'!$C:$C=$B127,'SUMMARY DATA'!$B:$B=""GRP"")),
  IF(
    OR(
      ISNUMBER(SEARCH(""CDM CASH DEPOSIT"",$C127)),
      ISNUMBER(SEARCH(""CASH DEPOSIT"",$C12"&amp;"7)),
      COUNTIFS('SUMMARY DATA'!$D:$D,$C127,'SUMMARY DATA'!$B:$B,""GRP"")&lt;&gt;1
    ),
    """",
    IFERROR(TEXTJOIN(CHAR(10),TRUE,FILTER('SUMMARY DATA'!F:F,'SUMMARY DATA'!$D:$D=$C127,'SUMMARY DATA'!$B:$B=""GRP"")),"""")
  )
)"),"")</f>
        <v/>
      </c>
      <c r="G127" s="17" t="str">
        <f>IFERROR(__xludf.DUMMYFUNCTION("IFERROR(
  TEXTJOIN(CHAR(10),TRUE,FILTER('SUMMARY DATA'!G:G,'SUMMARY DATA'!$A:$A=$A127,'SUMMARY DATA'!$C:$C=$B127,'SUMMARY DATA'!$B:$B=""GRP"")),
  IF(
    OR(
      ISNUMBER(SEARCH(""CDM CASH DEPOSIT"",$C127)),
      ISNUMBER(SEARCH(""CASH DEPOSIT"",$C12"&amp;"7)),
      COUNTIFS('SUMMARY DATA'!$D:$D,$C127,'SUMMARY DATA'!$B:$B,""GRP"")&lt;&gt;1
    ),
    """",
    IFERROR(TEXTJOIN(CHAR(10),TRUE,FILTER('SUMMARY DATA'!G:G,'SUMMARY DATA'!$D:$D=$C127,'SUMMARY DATA'!$B:$B=""GRP"")),"""")
  )
)"),"")</f>
        <v/>
      </c>
      <c r="H127" s="18" t="str">
        <f>IFERROR(__xludf.DUMMYFUNCTION("IFERROR(
  TEXTJOIN(CHAR(10),TRUE,FILTER('SUMMARY DATA'!H:H,'SUMMARY DATA'!$A:$A=$A127,'SUMMARY DATA'!$C:$C=$B127,'SUMMARY DATA'!$B:$B=""GRP"")),
  IF(
    OR(
      ISNUMBER(SEARCH(""CDM CASH DEPOSIT"",$C127)),
      ISNUMBER(SEARCH(""CASH DEPOSIT"",$C12"&amp;"7)),
      COUNTIFS('SUMMARY DATA'!$D:$D,$C127,'SUMMARY DATA'!$B:$B,""GRP"")&lt;&gt;1
    ),
    """",
    IFERROR(TEXTJOIN(CHAR(10),TRUE,FILTER('SUMMARY DATA'!H:H,'SUMMARY DATA'!$D:$D=$C127,'SUMMARY DATA'!$B:$B=""GRP"")),"""")
  )
)"),"")</f>
        <v/>
      </c>
      <c r="I127" s="18" t="str">
        <f>IFERROR(__xludf.DUMMYFUNCTION("IF(H127="""","""",
SUM(ARRAYFORMULA(VALUE(SPLIT(H127,CHAR(10)))))
)"),"")</f>
        <v/>
      </c>
      <c r="J127" s="17" t="str">
        <f>IFERROR(__xludf.DUMMYFUNCTION("IFERROR(
  TEXTJOIN(CHAR(10),TRUE,FILTER('SUMMARY DATA'!I:I,'SUMMARY DATA'!$A:$A=$A127,'SUMMARY DATA'!$C:$C=$B127,'SUMMARY DATA'!$B:$B=""GRP"")),
  IF(
    OR(
      ISNUMBER(SEARCH(""CDM CASH DEPOSIT"",$C127)),
      ISNUMBER(SEARCH(""CASH DEPOSIT"",$C12"&amp;"7)),
      COUNTIFS('SUMMARY DATA'!$D:$D,$C127,'SUMMARY DATA'!$B:$B,""GRP"")&lt;&gt;1
    ),
    """",
    IFERROR(TEXTJOIN(CHAR(10),TRUE,FILTER('SUMMARY DATA'!I:I,'SUMMARY DATA'!$D:$D=$C127,'SUMMARY DATA'!$B:$B=""GRP"")),"""")
  )
)"),"")</f>
        <v/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 spans="1:27">
      <c r="A128" s="2"/>
      <c r="B128" s="15">
        <v>45784</v>
      </c>
      <c r="C128" s="2" t="s">
        <v>183</v>
      </c>
      <c r="D128" s="6">
        <v>9</v>
      </c>
      <c r="E128" s="16" t="str">
        <f>IFERROR(__xludf.DUMMYFUNCTION("IFERROR(
  TEXTJOIN(CHAR(10),TRUE,FILTER('SUMMARY DATA'!E:E,'SUMMARY DATA'!$A:$A=$A128,'SUMMARY DATA'!$C:$C=$B128,'SUMMARY DATA'!$B:$B=""GRP"")),
  IF(
    OR(
      ISNUMBER(SEARCH(""CDM CASH DEPOSIT"",$C128)),
      ISNUMBER(SEARCH(""CASH DEPOSIT"",$C12"&amp;"8)),
      COUNTIFS('SUMMARY DATA'!$D:$D,$C128,'SUMMARY DATA'!$B:$B,""GRP"")&lt;&gt;1
    ),
    """",
    IFERROR(TEXTJOIN(CHAR(10),TRUE,FILTER('SUMMARY DATA'!E:E,'SUMMARY DATA'!$D:$D=$C128,'SUMMARY DATA'!$B:$B=""GRP"")),"""")
  )
)"),"")</f>
        <v/>
      </c>
      <c r="F128" s="17" t="str">
        <f>IFERROR(__xludf.DUMMYFUNCTION("IFERROR(
  TEXTJOIN(CHAR(10),TRUE,FILTER('SUMMARY DATA'!F:F,'SUMMARY DATA'!$A:$A=$A128,'SUMMARY DATA'!$C:$C=$B128,'SUMMARY DATA'!$B:$B=""GRP"")),
  IF(
    OR(
      ISNUMBER(SEARCH(""CDM CASH DEPOSIT"",$C128)),
      ISNUMBER(SEARCH(""CASH DEPOSIT"",$C12"&amp;"8)),
      COUNTIFS('SUMMARY DATA'!$D:$D,$C128,'SUMMARY DATA'!$B:$B,""GRP"")&lt;&gt;1
    ),
    """",
    IFERROR(TEXTJOIN(CHAR(10),TRUE,FILTER('SUMMARY DATA'!F:F,'SUMMARY DATA'!$D:$D=$C128,'SUMMARY DATA'!$B:$B=""GRP"")),"""")
  )
)"),"")</f>
        <v/>
      </c>
      <c r="G128" s="17" t="str">
        <f>IFERROR(__xludf.DUMMYFUNCTION("IFERROR(
  TEXTJOIN(CHAR(10),TRUE,FILTER('SUMMARY DATA'!G:G,'SUMMARY DATA'!$A:$A=$A128,'SUMMARY DATA'!$C:$C=$B128,'SUMMARY DATA'!$B:$B=""GRP"")),
  IF(
    OR(
      ISNUMBER(SEARCH(""CDM CASH DEPOSIT"",$C128)),
      ISNUMBER(SEARCH(""CASH DEPOSIT"",$C12"&amp;"8)),
      COUNTIFS('SUMMARY DATA'!$D:$D,$C128,'SUMMARY DATA'!$B:$B,""GRP"")&lt;&gt;1
    ),
    """",
    IFERROR(TEXTJOIN(CHAR(10),TRUE,FILTER('SUMMARY DATA'!G:G,'SUMMARY DATA'!$D:$D=$C128,'SUMMARY DATA'!$B:$B=""GRP"")),"""")
  )
)"),"")</f>
        <v/>
      </c>
      <c r="H128" s="18" t="str">
        <f>IFERROR(__xludf.DUMMYFUNCTION("IFERROR(
  TEXTJOIN(CHAR(10),TRUE,FILTER('SUMMARY DATA'!H:H,'SUMMARY DATA'!$A:$A=$A128,'SUMMARY DATA'!$C:$C=$B128,'SUMMARY DATA'!$B:$B=""GRP"")),
  IF(
    OR(
      ISNUMBER(SEARCH(""CDM CASH DEPOSIT"",$C128)),
      ISNUMBER(SEARCH(""CASH DEPOSIT"",$C12"&amp;"8)),
      COUNTIFS('SUMMARY DATA'!$D:$D,$C128,'SUMMARY DATA'!$B:$B,""GRP"")&lt;&gt;1
    ),
    """",
    IFERROR(TEXTJOIN(CHAR(10),TRUE,FILTER('SUMMARY DATA'!H:H,'SUMMARY DATA'!$D:$D=$C128,'SUMMARY DATA'!$B:$B=""GRP"")),"""")
  )
)"),"")</f>
        <v/>
      </c>
      <c r="I128" s="18" t="str">
        <f>IFERROR(__xludf.DUMMYFUNCTION("IF(H128="""","""",
SUM(ARRAYFORMULA(VALUE(SPLIT(H128,CHAR(10)))))
)"),"")</f>
        <v/>
      </c>
      <c r="J128" s="17" t="str">
        <f>IFERROR(__xludf.DUMMYFUNCTION("IFERROR(
  TEXTJOIN(CHAR(10),TRUE,FILTER('SUMMARY DATA'!I:I,'SUMMARY DATA'!$A:$A=$A128,'SUMMARY DATA'!$C:$C=$B128,'SUMMARY DATA'!$B:$B=""GRP"")),
  IF(
    OR(
      ISNUMBER(SEARCH(""CDM CASH DEPOSIT"",$C128)),
      ISNUMBER(SEARCH(""CASH DEPOSIT"",$C12"&amp;"8)),
      COUNTIFS('SUMMARY DATA'!$D:$D,$C128,'SUMMARY DATA'!$B:$B,""GRP"")&lt;&gt;1
    ),
    """",
    IFERROR(TEXTJOIN(CHAR(10),TRUE,FILTER('SUMMARY DATA'!I:I,'SUMMARY DATA'!$D:$D=$C128,'SUMMARY DATA'!$B:$B=""GRP"")),"""")
  )
)"),"")</f>
        <v/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 spans="1:27">
      <c r="A129" s="2"/>
      <c r="B129" s="15">
        <v>45784</v>
      </c>
      <c r="C129" s="2" t="s">
        <v>277</v>
      </c>
      <c r="D129" s="6">
        <v>6.99</v>
      </c>
      <c r="E129" s="16" t="str">
        <f>IFERROR(__xludf.DUMMYFUNCTION("IFERROR(
  TEXTJOIN(CHAR(10),TRUE,FILTER('SUMMARY DATA'!E:E,'SUMMARY DATA'!$A:$A=$A129,'SUMMARY DATA'!$C:$C=$B129,'SUMMARY DATA'!$B:$B=""GRP"")),
  IF(
    OR(
      ISNUMBER(SEARCH(""CDM CASH DEPOSIT"",$C129)),
      ISNUMBER(SEARCH(""CASH DEPOSIT"",$C12"&amp;"9)),
      COUNTIFS('SUMMARY DATA'!$D:$D,$C129,'SUMMARY DATA'!$B:$B,""GRP"")&lt;&gt;1
    ),
    """",
    IFERROR(TEXTJOIN(CHAR(10),TRUE,FILTER('SUMMARY DATA'!E:E,'SUMMARY DATA'!$D:$D=$C129,'SUMMARY DATA'!$B:$B=""GRP"")),"""")
  )
)"),"")</f>
        <v/>
      </c>
      <c r="F129" s="17" t="str">
        <f>IFERROR(__xludf.DUMMYFUNCTION("IFERROR(
  TEXTJOIN(CHAR(10),TRUE,FILTER('SUMMARY DATA'!F:F,'SUMMARY DATA'!$A:$A=$A129,'SUMMARY DATA'!$C:$C=$B129,'SUMMARY DATA'!$B:$B=""GRP"")),
  IF(
    OR(
      ISNUMBER(SEARCH(""CDM CASH DEPOSIT"",$C129)),
      ISNUMBER(SEARCH(""CASH DEPOSIT"",$C12"&amp;"9)),
      COUNTIFS('SUMMARY DATA'!$D:$D,$C129,'SUMMARY DATA'!$B:$B,""GRP"")&lt;&gt;1
    ),
    """",
    IFERROR(TEXTJOIN(CHAR(10),TRUE,FILTER('SUMMARY DATA'!F:F,'SUMMARY DATA'!$D:$D=$C129,'SUMMARY DATA'!$B:$B=""GRP"")),"""")
  )
)"),"")</f>
        <v/>
      </c>
      <c r="G129" s="17" t="str">
        <f>IFERROR(__xludf.DUMMYFUNCTION("IFERROR(
  TEXTJOIN(CHAR(10),TRUE,FILTER('SUMMARY DATA'!G:G,'SUMMARY DATA'!$A:$A=$A129,'SUMMARY DATA'!$C:$C=$B129,'SUMMARY DATA'!$B:$B=""GRP"")),
  IF(
    OR(
      ISNUMBER(SEARCH(""CDM CASH DEPOSIT"",$C129)),
      ISNUMBER(SEARCH(""CASH DEPOSIT"",$C12"&amp;"9)),
      COUNTIFS('SUMMARY DATA'!$D:$D,$C129,'SUMMARY DATA'!$B:$B,""GRP"")&lt;&gt;1
    ),
    """",
    IFERROR(TEXTJOIN(CHAR(10),TRUE,FILTER('SUMMARY DATA'!G:G,'SUMMARY DATA'!$D:$D=$C129,'SUMMARY DATA'!$B:$B=""GRP"")),"""")
  )
)"),"")</f>
        <v/>
      </c>
      <c r="H129" s="18" t="str">
        <f>IFERROR(__xludf.DUMMYFUNCTION("IFERROR(
  TEXTJOIN(CHAR(10),TRUE,FILTER('SUMMARY DATA'!H:H,'SUMMARY DATA'!$A:$A=$A129,'SUMMARY DATA'!$C:$C=$B129,'SUMMARY DATA'!$B:$B=""GRP"")),
  IF(
    OR(
      ISNUMBER(SEARCH(""CDM CASH DEPOSIT"",$C129)),
      ISNUMBER(SEARCH(""CASH DEPOSIT"",$C12"&amp;"9)),
      COUNTIFS('SUMMARY DATA'!$D:$D,$C129,'SUMMARY DATA'!$B:$B,""GRP"")&lt;&gt;1
    ),
    """",
    IFERROR(TEXTJOIN(CHAR(10),TRUE,FILTER('SUMMARY DATA'!H:H,'SUMMARY DATA'!$D:$D=$C129,'SUMMARY DATA'!$B:$B=""GRP"")),"""")
  )
)"),"")</f>
        <v/>
      </c>
      <c r="I129" s="18" t="str">
        <f>IFERROR(__xludf.DUMMYFUNCTION("IF(H129="""","""",
SUM(ARRAYFORMULA(VALUE(SPLIT(H129,CHAR(10)))))
)"),"")</f>
        <v/>
      </c>
      <c r="J129" s="17" t="str">
        <f>IFERROR(__xludf.DUMMYFUNCTION("IFERROR(
  TEXTJOIN(CHAR(10),TRUE,FILTER('SUMMARY DATA'!I:I,'SUMMARY DATA'!$A:$A=$A129,'SUMMARY DATA'!$C:$C=$B129,'SUMMARY DATA'!$B:$B=""GRP"")),
  IF(
    OR(
      ISNUMBER(SEARCH(""CDM CASH DEPOSIT"",$C129)),
      ISNUMBER(SEARCH(""CASH DEPOSIT"",$C12"&amp;"9)),
      COUNTIFS('SUMMARY DATA'!$D:$D,$C129,'SUMMARY DATA'!$B:$B,""GRP"")&lt;&gt;1
    ),
    """",
    IFERROR(TEXTJOIN(CHAR(10),TRUE,FILTER('SUMMARY DATA'!I:I,'SUMMARY DATA'!$D:$D=$C129,'SUMMARY DATA'!$B:$B=""GRP"")),"""")
  )
)"),"")</f>
        <v/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 spans="1:27">
      <c r="A130" s="2"/>
      <c r="B130" s="15">
        <v>45784</v>
      </c>
      <c r="C130" s="2" t="s">
        <v>278</v>
      </c>
      <c r="D130" s="6">
        <v>6.99</v>
      </c>
      <c r="E130" s="16" t="str">
        <f>IFERROR(__xludf.DUMMYFUNCTION("IFERROR(
  TEXTJOIN(CHAR(10),TRUE,FILTER('SUMMARY DATA'!E:E,'SUMMARY DATA'!$A:$A=$A130,'SUMMARY DATA'!$C:$C=$B130,'SUMMARY DATA'!$B:$B=""GRP"")),
  IF(
    OR(
      ISNUMBER(SEARCH(""CDM CASH DEPOSIT"",$C130)),
      ISNUMBER(SEARCH(""CASH DEPOSIT"",$C13"&amp;"0)),
      COUNTIFS('SUMMARY DATA'!$D:$D,$C130,'SUMMARY DATA'!$B:$B,""GRP"")&lt;&gt;1
    ),
    """",
    IFERROR(TEXTJOIN(CHAR(10),TRUE,FILTER('SUMMARY DATA'!E:E,'SUMMARY DATA'!$D:$D=$C130,'SUMMARY DATA'!$B:$B=""GRP"")),"""")
  )
)"),"")</f>
        <v/>
      </c>
      <c r="F130" s="17" t="str">
        <f>IFERROR(__xludf.DUMMYFUNCTION("IFERROR(
  TEXTJOIN(CHAR(10),TRUE,FILTER('SUMMARY DATA'!F:F,'SUMMARY DATA'!$A:$A=$A130,'SUMMARY DATA'!$C:$C=$B130,'SUMMARY DATA'!$B:$B=""GRP"")),
  IF(
    OR(
      ISNUMBER(SEARCH(""CDM CASH DEPOSIT"",$C130)),
      ISNUMBER(SEARCH(""CASH DEPOSIT"",$C13"&amp;"0)),
      COUNTIFS('SUMMARY DATA'!$D:$D,$C130,'SUMMARY DATA'!$B:$B,""GRP"")&lt;&gt;1
    ),
    """",
    IFERROR(TEXTJOIN(CHAR(10),TRUE,FILTER('SUMMARY DATA'!F:F,'SUMMARY DATA'!$D:$D=$C130,'SUMMARY DATA'!$B:$B=""GRP"")),"""")
  )
)"),"")</f>
        <v/>
      </c>
      <c r="G130" s="17" t="str">
        <f>IFERROR(__xludf.DUMMYFUNCTION("IFERROR(
  TEXTJOIN(CHAR(10),TRUE,FILTER('SUMMARY DATA'!G:G,'SUMMARY DATA'!$A:$A=$A130,'SUMMARY DATA'!$C:$C=$B130,'SUMMARY DATA'!$B:$B=""GRP"")),
  IF(
    OR(
      ISNUMBER(SEARCH(""CDM CASH DEPOSIT"",$C130)),
      ISNUMBER(SEARCH(""CASH DEPOSIT"",$C13"&amp;"0)),
      COUNTIFS('SUMMARY DATA'!$D:$D,$C130,'SUMMARY DATA'!$B:$B,""GRP"")&lt;&gt;1
    ),
    """",
    IFERROR(TEXTJOIN(CHAR(10),TRUE,FILTER('SUMMARY DATA'!G:G,'SUMMARY DATA'!$D:$D=$C130,'SUMMARY DATA'!$B:$B=""GRP"")),"""")
  )
)"),"")</f>
        <v/>
      </c>
      <c r="H130" s="18" t="str">
        <f>IFERROR(__xludf.DUMMYFUNCTION("IFERROR(
  TEXTJOIN(CHAR(10),TRUE,FILTER('SUMMARY DATA'!H:H,'SUMMARY DATA'!$A:$A=$A130,'SUMMARY DATA'!$C:$C=$B130,'SUMMARY DATA'!$B:$B=""GRP"")),
  IF(
    OR(
      ISNUMBER(SEARCH(""CDM CASH DEPOSIT"",$C130)),
      ISNUMBER(SEARCH(""CASH DEPOSIT"",$C13"&amp;"0)),
      COUNTIFS('SUMMARY DATA'!$D:$D,$C130,'SUMMARY DATA'!$B:$B,""GRP"")&lt;&gt;1
    ),
    """",
    IFERROR(TEXTJOIN(CHAR(10),TRUE,FILTER('SUMMARY DATA'!H:H,'SUMMARY DATA'!$D:$D=$C130,'SUMMARY DATA'!$B:$B=""GRP"")),"""")
  )
)"),"")</f>
        <v/>
      </c>
      <c r="I130" s="18" t="str">
        <f>IFERROR(__xludf.DUMMYFUNCTION("IF(H130="""","""",
SUM(ARRAYFORMULA(VALUE(SPLIT(H130,CHAR(10)))))
)"),"")</f>
        <v/>
      </c>
      <c r="J130" s="17" t="str">
        <f>IFERROR(__xludf.DUMMYFUNCTION("IFERROR(
  TEXTJOIN(CHAR(10),TRUE,FILTER('SUMMARY DATA'!I:I,'SUMMARY DATA'!$A:$A=$A130,'SUMMARY DATA'!$C:$C=$B130,'SUMMARY DATA'!$B:$B=""GRP"")),
  IF(
    OR(
      ISNUMBER(SEARCH(""CDM CASH DEPOSIT"",$C130)),
      ISNUMBER(SEARCH(""CASH DEPOSIT"",$C13"&amp;"0)),
      COUNTIFS('SUMMARY DATA'!$D:$D,$C130,'SUMMARY DATA'!$B:$B,""GRP"")&lt;&gt;1
    ),
    """",
    IFERROR(TEXTJOIN(CHAR(10),TRUE,FILTER('SUMMARY DATA'!I:I,'SUMMARY DATA'!$D:$D=$C130,'SUMMARY DATA'!$B:$B=""GRP"")),"""")
  )
)"),"")</f>
        <v/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 spans="1:27">
      <c r="A131" s="2" t="s">
        <v>24</v>
      </c>
      <c r="B131" s="15">
        <v>45785</v>
      </c>
      <c r="C131" s="2" t="s">
        <v>279</v>
      </c>
      <c r="D131" s="6">
        <v>424</v>
      </c>
      <c r="E131" s="16" t="str">
        <f>IFERROR(__xludf.DUMMYFUNCTION("IFERROR(
  TEXTJOIN(CHAR(10),TRUE,FILTER('SUMMARY DATA'!E:E,'SUMMARY DATA'!$A:$A=$A131,'SUMMARY DATA'!$C:$C=$B131,'SUMMARY DATA'!$B:$B=""GRP"")),
  IF(
    OR(
      ISNUMBER(SEARCH(""CDM CASH DEPOSIT"",$C131)),
      ISNUMBER(SEARCH(""CASH DEPOSIT"",$C13"&amp;"1)),
      COUNTIFS('SUMMARY DATA'!$D:$D,$C131,'SUMMARY DATA'!$B:$B,""GRP"")&lt;&gt;1
    ),
    """",
    IFERROR(TEXTJOIN(CHAR(10),TRUE,FILTER('SUMMARY DATA'!E:E,'SUMMARY DATA'!$D:$D=$C131,'SUMMARY DATA'!$B:$B=""GRP"")),"""")
  )
)"),"")</f>
        <v/>
      </c>
      <c r="F131" s="17" t="str">
        <f>IFERROR(__xludf.DUMMYFUNCTION("IFERROR(
  TEXTJOIN(CHAR(10),TRUE,FILTER('SUMMARY DATA'!F:F,'SUMMARY DATA'!$A:$A=$A131,'SUMMARY DATA'!$C:$C=$B131,'SUMMARY DATA'!$B:$B=""GRP"")),
  IF(
    OR(
      ISNUMBER(SEARCH(""CDM CASH DEPOSIT"",$C131)),
      ISNUMBER(SEARCH(""CASH DEPOSIT"",$C13"&amp;"1)),
      COUNTIFS('SUMMARY DATA'!$D:$D,$C131,'SUMMARY DATA'!$B:$B,""GRP"")&lt;&gt;1
    ),
    """",
    IFERROR(TEXTJOIN(CHAR(10),TRUE,FILTER('SUMMARY DATA'!F:F,'SUMMARY DATA'!$D:$D=$C131,'SUMMARY DATA'!$B:$B=""GRP"")),"""")
  )
)"),"")</f>
        <v/>
      </c>
      <c r="G131" s="17" t="str">
        <f>IFERROR(__xludf.DUMMYFUNCTION("IFERROR(
  TEXTJOIN(CHAR(10),TRUE,FILTER('SUMMARY DATA'!G:G,'SUMMARY DATA'!$A:$A=$A131,'SUMMARY DATA'!$C:$C=$B131,'SUMMARY DATA'!$B:$B=""GRP"")),
  IF(
    OR(
      ISNUMBER(SEARCH(""CDM CASH DEPOSIT"",$C131)),
      ISNUMBER(SEARCH(""CASH DEPOSIT"",$C13"&amp;"1)),
      COUNTIFS('SUMMARY DATA'!$D:$D,$C131,'SUMMARY DATA'!$B:$B,""GRP"")&lt;&gt;1
    ),
    """",
    IFERROR(TEXTJOIN(CHAR(10),TRUE,FILTER('SUMMARY DATA'!G:G,'SUMMARY DATA'!$D:$D=$C131,'SUMMARY DATA'!$B:$B=""GRP"")),"""")
  )
)"),"")</f>
        <v/>
      </c>
      <c r="H131" s="18" t="str">
        <f>IFERROR(__xludf.DUMMYFUNCTION("IFERROR(
  TEXTJOIN(CHAR(10),TRUE,FILTER('SUMMARY DATA'!H:H,'SUMMARY DATA'!$A:$A=$A131,'SUMMARY DATA'!$C:$C=$B131,'SUMMARY DATA'!$B:$B=""GRP"")),
  IF(
    OR(
      ISNUMBER(SEARCH(""CDM CASH DEPOSIT"",$C131)),
      ISNUMBER(SEARCH(""CASH DEPOSIT"",$C13"&amp;"1)),
      COUNTIFS('SUMMARY DATA'!$D:$D,$C131,'SUMMARY DATA'!$B:$B,""GRP"")&lt;&gt;1
    ),
    """",
    IFERROR(TEXTJOIN(CHAR(10),TRUE,FILTER('SUMMARY DATA'!H:H,'SUMMARY DATA'!$D:$D=$C131,'SUMMARY DATA'!$B:$B=""GRP"")),"""")
  )
)"),"")</f>
        <v/>
      </c>
      <c r="I131" s="18" t="str">
        <f>IFERROR(__xludf.DUMMYFUNCTION("IF(H131="""","""",
SUM(ARRAYFORMULA(VALUE(SPLIT(H131,CHAR(10)))))
)"),"")</f>
        <v/>
      </c>
      <c r="J131" s="17" t="str">
        <f>IFERROR(__xludf.DUMMYFUNCTION("IFERROR(
  TEXTJOIN(CHAR(10),TRUE,FILTER('SUMMARY DATA'!I:I,'SUMMARY DATA'!$A:$A=$A131,'SUMMARY DATA'!$C:$C=$B131,'SUMMARY DATA'!$B:$B=""GRP"")),
  IF(
    OR(
      ISNUMBER(SEARCH(""CDM CASH DEPOSIT"",$C131)),
      ISNUMBER(SEARCH(""CASH DEPOSIT"",$C13"&amp;"1)),
      COUNTIFS('SUMMARY DATA'!$D:$D,$C131,'SUMMARY DATA'!$B:$B,""GRP"")&lt;&gt;1
    ),
    """",
    IFERROR(TEXTJOIN(CHAR(10),TRUE,FILTER('SUMMARY DATA'!I:I,'SUMMARY DATA'!$D:$D=$C131,'SUMMARY DATA'!$B:$B=""GRP"")),"""")
  )
)"),"")</f>
        <v/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 spans="1:27">
      <c r="A132" s="2"/>
      <c r="B132" s="15">
        <v>45785</v>
      </c>
      <c r="C132" s="2" t="s">
        <v>280</v>
      </c>
      <c r="D132" s="6">
        <v>157.9</v>
      </c>
      <c r="E132" s="16" t="str">
        <f>IFERROR(__xludf.DUMMYFUNCTION("IFERROR(
  TEXTJOIN(CHAR(10),TRUE,FILTER('SUMMARY DATA'!E:E,'SUMMARY DATA'!$A:$A=$A132,'SUMMARY DATA'!$C:$C=$B132,'SUMMARY DATA'!$B:$B=""GRP"")),
  IF(
    OR(
      ISNUMBER(SEARCH(""CDM CASH DEPOSIT"",$C132)),
      ISNUMBER(SEARCH(""CASH DEPOSIT"",$C13"&amp;"2)),
      COUNTIFS('SUMMARY DATA'!$D:$D,$C132,'SUMMARY DATA'!$B:$B,""GRP"")&lt;&gt;1
    ),
    """",
    IFERROR(TEXTJOIN(CHAR(10),TRUE,FILTER('SUMMARY DATA'!E:E,'SUMMARY DATA'!$D:$D=$C132,'SUMMARY DATA'!$B:$B=""GRP"")),"""")
  )
)"),"")</f>
        <v/>
      </c>
      <c r="F132" s="17" t="str">
        <f>IFERROR(__xludf.DUMMYFUNCTION("IFERROR(
  TEXTJOIN(CHAR(10),TRUE,FILTER('SUMMARY DATA'!F:F,'SUMMARY DATA'!$A:$A=$A132,'SUMMARY DATA'!$C:$C=$B132,'SUMMARY DATA'!$B:$B=""GRP"")),
  IF(
    OR(
      ISNUMBER(SEARCH(""CDM CASH DEPOSIT"",$C132)),
      ISNUMBER(SEARCH(""CASH DEPOSIT"",$C13"&amp;"2)),
      COUNTIFS('SUMMARY DATA'!$D:$D,$C132,'SUMMARY DATA'!$B:$B,""GRP"")&lt;&gt;1
    ),
    """",
    IFERROR(TEXTJOIN(CHAR(10),TRUE,FILTER('SUMMARY DATA'!F:F,'SUMMARY DATA'!$D:$D=$C132,'SUMMARY DATA'!$B:$B=""GRP"")),"""")
  )
)"),"")</f>
        <v/>
      </c>
      <c r="G132" s="17" t="str">
        <f>IFERROR(__xludf.DUMMYFUNCTION("IFERROR(
  TEXTJOIN(CHAR(10),TRUE,FILTER('SUMMARY DATA'!G:G,'SUMMARY DATA'!$A:$A=$A132,'SUMMARY DATA'!$C:$C=$B132,'SUMMARY DATA'!$B:$B=""GRP"")),
  IF(
    OR(
      ISNUMBER(SEARCH(""CDM CASH DEPOSIT"",$C132)),
      ISNUMBER(SEARCH(""CASH DEPOSIT"",$C13"&amp;"2)),
      COUNTIFS('SUMMARY DATA'!$D:$D,$C132,'SUMMARY DATA'!$B:$B,""GRP"")&lt;&gt;1
    ),
    """",
    IFERROR(TEXTJOIN(CHAR(10),TRUE,FILTER('SUMMARY DATA'!G:G,'SUMMARY DATA'!$D:$D=$C132,'SUMMARY DATA'!$B:$B=""GRP"")),"""")
  )
)"),"")</f>
        <v/>
      </c>
      <c r="H132" s="18" t="str">
        <f>IFERROR(__xludf.DUMMYFUNCTION("IFERROR(
  TEXTJOIN(CHAR(10),TRUE,FILTER('SUMMARY DATA'!H:H,'SUMMARY DATA'!$A:$A=$A132,'SUMMARY DATA'!$C:$C=$B132,'SUMMARY DATA'!$B:$B=""GRP"")),
  IF(
    OR(
      ISNUMBER(SEARCH(""CDM CASH DEPOSIT"",$C132)),
      ISNUMBER(SEARCH(""CASH DEPOSIT"",$C13"&amp;"2)),
      COUNTIFS('SUMMARY DATA'!$D:$D,$C132,'SUMMARY DATA'!$B:$B,""GRP"")&lt;&gt;1
    ),
    """",
    IFERROR(TEXTJOIN(CHAR(10),TRUE,FILTER('SUMMARY DATA'!H:H,'SUMMARY DATA'!$D:$D=$C132,'SUMMARY DATA'!$B:$B=""GRP"")),"""")
  )
)"),"")</f>
        <v/>
      </c>
      <c r="I132" s="18" t="str">
        <f>IFERROR(__xludf.DUMMYFUNCTION("IF(H132="""","""",
SUM(ARRAYFORMULA(VALUE(SPLIT(H132,CHAR(10)))))
)"),"")</f>
        <v/>
      </c>
      <c r="J132" s="17" t="str">
        <f>IFERROR(__xludf.DUMMYFUNCTION("IFERROR(
  TEXTJOIN(CHAR(10),TRUE,FILTER('SUMMARY DATA'!I:I,'SUMMARY DATA'!$A:$A=$A132,'SUMMARY DATA'!$C:$C=$B132,'SUMMARY DATA'!$B:$B=""GRP"")),
  IF(
    OR(
      ISNUMBER(SEARCH(""CDM CASH DEPOSIT"",$C132)),
      ISNUMBER(SEARCH(""CASH DEPOSIT"",$C13"&amp;"2)),
      COUNTIFS('SUMMARY DATA'!$D:$D,$C132,'SUMMARY DATA'!$B:$B,""GRP"")&lt;&gt;1
    ),
    """",
    IFERROR(TEXTJOIN(CHAR(10),TRUE,FILTER('SUMMARY DATA'!I:I,'SUMMARY DATA'!$D:$D=$C132,'SUMMARY DATA'!$B:$B=""GRP"")),"""")
  )
)"),"")</f>
        <v/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 spans="1:27">
      <c r="A133" s="2"/>
      <c r="B133" s="15">
        <v>45785</v>
      </c>
      <c r="C133" s="2" t="s">
        <v>281</v>
      </c>
      <c r="D133" s="6">
        <v>129.96</v>
      </c>
      <c r="E133" s="16" t="str">
        <f>IFERROR(__xludf.DUMMYFUNCTION("IFERROR(
  TEXTJOIN(CHAR(10),TRUE,FILTER('SUMMARY DATA'!E:E,'SUMMARY DATA'!$A:$A=$A133,'SUMMARY DATA'!$C:$C=$B133,'SUMMARY DATA'!$B:$B=""GRP"")),
  IF(
    OR(
      ISNUMBER(SEARCH(""CDM CASH DEPOSIT"",$C133)),
      ISNUMBER(SEARCH(""CASH DEPOSIT"",$C13"&amp;"3)),
      COUNTIFS('SUMMARY DATA'!$D:$D,$C133,'SUMMARY DATA'!$B:$B,""GRP"")&lt;&gt;1
    ),
    """",
    IFERROR(TEXTJOIN(CHAR(10),TRUE,FILTER('SUMMARY DATA'!E:E,'SUMMARY DATA'!$D:$D=$C133,'SUMMARY DATA'!$B:$B=""GRP"")),"""")
  )
)"),"")</f>
        <v/>
      </c>
      <c r="F133" s="17" t="str">
        <f>IFERROR(__xludf.DUMMYFUNCTION("IFERROR(
  TEXTJOIN(CHAR(10),TRUE,FILTER('SUMMARY DATA'!F:F,'SUMMARY DATA'!$A:$A=$A133,'SUMMARY DATA'!$C:$C=$B133,'SUMMARY DATA'!$B:$B=""GRP"")),
  IF(
    OR(
      ISNUMBER(SEARCH(""CDM CASH DEPOSIT"",$C133)),
      ISNUMBER(SEARCH(""CASH DEPOSIT"",$C13"&amp;"3)),
      COUNTIFS('SUMMARY DATA'!$D:$D,$C133,'SUMMARY DATA'!$B:$B,""GRP"")&lt;&gt;1
    ),
    """",
    IFERROR(TEXTJOIN(CHAR(10),TRUE,FILTER('SUMMARY DATA'!F:F,'SUMMARY DATA'!$D:$D=$C133,'SUMMARY DATA'!$B:$B=""GRP"")),"""")
  )
)"),"")</f>
        <v/>
      </c>
      <c r="G133" s="17" t="str">
        <f>IFERROR(__xludf.DUMMYFUNCTION("IFERROR(
  TEXTJOIN(CHAR(10),TRUE,FILTER('SUMMARY DATA'!G:G,'SUMMARY DATA'!$A:$A=$A133,'SUMMARY DATA'!$C:$C=$B133,'SUMMARY DATA'!$B:$B=""GRP"")),
  IF(
    OR(
      ISNUMBER(SEARCH(""CDM CASH DEPOSIT"",$C133)),
      ISNUMBER(SEARCH(""CASH DEPOSIT"",$C13"&amp;"3)),
      COUNTIFS('SUMMARY DATA'!$D:$D,$C133,'SUMMARY DATA'!$B:$B,""GRP"")&lt;&gt;1
    ),
    """",
    IFERROR(TEXTJOIN(CHAR(10),TRUE,FILTER('SUMMARY DATA'!G:G,'SUMMARY DATA'!$D:$D=$C133,'SUMMARY DATA'!$B:$B=""GRP"")),"""")
  )
)"),"")</f>
        <v/>
      </c>
      <c r="H133" s="18" t="str">
        <f>IFERROR(__xludf.DUMMYFUNCTION("IFERROR(
  TEXTJOIN(CHAR(10),TRUE,FILTER('SUMMARY DATA'!H:H,'SUMMARY DATA'!$A:$A=$A133,'SUMMARY DATA'!$C:$C=$B133,'SUMMARY DATA'!$B:$B=""GRP"")),
  IF(
    OR(
      ISNUMBER(SEARCH(""CDM CASH DEPOSIT"",$C133)),
      ISNUMBER(SEARCH(""CASH DEPOSIT"",$C13"&amp;"3)),
      COUNTIFS('SUMMARY DATA'!$D:$D,$C133,'SUMMARY DATA'!$B:$B,""GRP"")&lt;&gt;1
    ),
    """",
    IFERROR(TEXTJOIN(CHAR(10),TRUE,FILTER('SUMMARY DATA'!H:H,'SUMMARY DATA'!$D:$D=$C133,'SUMMARY DATA'!$B:$B=""GRP"")),"""")
  )
)"),"")</f>
        <v/>
      </c>
      <c r="I133" s="18" t="str">
        <f>IFERROR(__xludf.DUMMYFUNCTION("IF(H133="""","""",
SUM(ARRAYFORMULA(VALUE(SPLIT(H133,CHAR(10)))))
)"),"")</f>
        <v/>
      </c>
      <c r="J133" s="17" t="str">
        <f>IFERROR(__xludf.DUMMYFUNCTION("IFERROR(
  TEXTJOIN(CHAR(10),TRUE,FILTER('SUMMARY DATA'!I:I,'SUMMARY DATA'!$A:$A=$A133,'SUMMARY DATA'!$C:$C=$B133,'SUMMARY DATA'!$B:$B=""GRP"")),
  IF(
    OR(
      ISNUMBER(SEARCH(""CDM CASH DEPOSIT"",$C133)),
      ISNUMBER(SEARCH(""CASH DEPOSIT"",$C13"&amp;"3)),
      COUNTIFS('SUMMARY DATA'!$D:$D,$C133,'SUMMARY DATA'!$B:$B,""GRP"")&lt;&gt;1
    ),
    """",
    IFERROR(TEXTJOIN(CHAR(10),TRUE,FILTER('SUMMARY DATA'!I:I,'SUMMARY DATA'!$D:$D=$C133,'SUMMARY DATA'!$B:$B=""GRP"")),"""")
  )
)"),"")</f>
        <v/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 spans="1:27">
      <c r="A134" s="2"/>
      <c r="B134" s="15">
        <v>45785</v>
      </c>
      <c r="C134" s="2" t="s">
        <v>282</v>
      </c>
      <c r="D134" s="6">
        <v>79.99</v>
      </c>
      <c r="E134" s="16" t="str">
        <f>IFERROR(__xludf.DUMMYFUNCTION("IFERROR(
  TEXTJOIN(CHAR(10),TRUE,FILTER('SUMMARY DATA'!E:E,'SUMMARY DATA'!$A:$A=$A134,'SUMMARY DATA'!$C:$C=$B134,'SUMMARY DATA'!$B:$B=""GRP"")),
  IF(
    OR(
      ISNUMBER(SEARCH(""CDM CASH DEPOSIT"",$C134)),
      ISNUMBER(SEARCH(""CASH DEPOSIT"",$C13"&amp;"4)),
      COUNTIFS('SUMMARY DATA'!$D:$D,$C134,'SUMMARY DATA'!$B:$B,""GRP"")&lt;&gt;1
    ),
    """",
    IFERROR(TEXTJOIN(CHAR(10),TRUE,FILTER('SUMMARY DATA'!E:E,'SUMMARY DATA'!$D:$D=$C134,'SUMMARY DATA'!$B:$B=""GRP"")),"""")
  )
)"),"")</f>
        <v/>
      </c>
      <c r="F134" s="17" t="str">
        <f>IFERROR(__xludf.DUMMYFUNCTION("IFERROR(
  TEXTJOIN(CHAR(10),TRUE,FILTER('SUMMARY DATA'!F:F,'SUMMARY DATA'!$A:$A=$A134,'SUMMARY DATA'!$C:$C=$B134,'SUMMARY DATA'!$B:$B=""GRP"")),
  IF(
    OR(
      ISNUMBER(SEARCH(""CDM CASH DEPOSIT"",$C134)),
      ISNUMBER(SEARCH(""CASH DEPOSIT"",$C13"&amp;"4)),
      COUNTIFS('SUMMARY DATA'!$D:$D,$C134,'SUMMARY DATA'!$B:$B,""GRP"")&lt;&gt;1
    ),
    """",
    IFERROR(TEXTJOIN(CHAR(10),TRUE,FILTER('SUMMARY DATA'!F:F,'SUMMARY DATA'!$D:$D=$C134,'SUMMARY DATA'!$B:$B=""GRP"")),"""")
  )
)"),"")</f>
        <v/>
      </c>
      <c r="G134" s="17" t="str">
        <f>IFERROR(__xludf.DUMMYFUNCTION("IFERROR(
  TEXTJOIN(CHAR(10),TRUE,FILTER('SUMMARY DATA'!G:G,'SUMMARY DATA'!$A:$A=$A134,'SUMMARY DATA'!$C:$C=$B134,'SUMMARY DATA'!$B:$B=""GRP"")),
  IF(
    OR(
      ISNUMBER(SEARCH(""CDM CASH DEPOSIT"",$C134)),
      ISNUMBER(SEARCH(""CASH DEPOSIT"",$C13"&amp;"4)),
      COUNTIFS('SUMMARY DATA'!$D:$D,$C134,'SUMMARY DATA'!$B:$B,""GRP"")&lt;&gt;1
    ),
    """",
    IFERROR(TEXTJOIN(CHAR(10),TRUE,FILTER('SUMMARY DATA'!G:G,'SUMMARY DATA'!$D:$D=$C134,'SUMMARY DATA'!$B:$B=""GRP"")),"""")
  )
)"),"")</f>
        <v/>
      </c>
      <c r="H134" s="18" t="str">
        <f>IFERROR(__xludf.DUMMYFUNCTION("IFERROR(
  TEXTJOIN(CHAR(10),TRUE,FILTER('SUMMARY DATA'!H:H,'SUMMARY DATA'!$A:$A=$A134,'SUMMARY DATA'!$C:$C=$B134,'SUMMARY DATA'!$B:$B=""GRP"")),
  IF(
    OR(
      ISNUMBER(SEARCH(""CDM CASH DEPOSIT"",$C134)),
      ISNUMBER(SEARCH(""CASH DEPOSIT"",$C13"&amp;"4)),
      COUNTIFS('SUMMARY DATA'!$D:$D,$C134,'SUMMARY DATA'!$B:$B,""GRP"")&lt;&gt;1
    ),
    """",
    IFERROR(TEXTJOIN(CHAR(10),TRUE,FILTER('SUMMARY DATA'!H:H,'SUMMARY DATA'!$D:$D=$C134,'SUMMARY DATA'!$B:$B=""GRP"")),"""")
  )
)"),"")</f>
        <v/>
      </c>
      <c r="I134" s="18" t="str">
        <f>IFERROR(__xludf.DUMMYFUNCTION("IF(H134="""","""",
SUM(ARRAYFORMULA(VALUE(SPLIT(H134,CHAR(10)))))
)"),"")</f>
        <v/>
      </c>
      <c r="J134" s="17" t="str">
        <f>IFERROR(__xludf.DUMMYFUNCTION("IFERROR(
  TEXTJOIN(CHAR(10),TRUE,FILTER('SUMMARY DATA'!I:I,'SUMMARY DATA'!$A:$A=$A134,'SUMMARY DATA'!$C:$C=$B134,'SUMMARY DATA'!$B:$B=""GRP"")),
  IF(
    OR(
      ISNUMBER(SEARCH(""CDM CASH DEPOSIT"",$C134)),
      ISNUMBER(SEARCH(""CASH DEPOSIT"",$C13"&amp;"4)),
      COUNTIFS('SUMMARY DATA'!$D:$D,$C134,'SUMMARY DATA'!$B:$B,""GRP"")&lt;&gt;1
    ),
    """",
    IFERROR(TEXTJOIN(CHAR(10),TRUE,FILTER('SUMMARY DATA'!I:I,'SUMMARY DATA'!$D:$D=$C134,'SUMMARY DATA'!$B:$B=""GRP"")),"""")
  )
)"),"")</f>
        <v/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 spans="1:27">
      <c r="A135" s="2"/>
      <c r="B135" s="15">
        <v>45785</v>
      </c>
      <c r="C135" s="2" t="s">
        <v>283</v>
      </c>
      <c r="D135" s="6">
        <v>10</v>
      </c>
      <c r="E135" s="16" t="str">
        <f>IFERROR(__xludf.DUMMYFUNCTION("IFERROR(
  TEXTJOIN(CHAR(10),TRUE,FILTER('SUMMARY DATA'!E:E,'SUMMARY DATA'!$A:$A=$A135,'SUMMARY DATA'!$C:$C=$B135,'SUMMARY DATA'!$B:$B=""GRP"")),
  IF(
    OR(
      ISNUMBER(SEARCH(""CDM CASH DEPOSIT"",$C135)),
      ISNUMBER(SEARCH(""CASH DEPOSIT"",$C13"&amp;"5)),
      COUNTIFS('SUMMARY DATA'!$D:$D,$C135,'SUMMARY DATA'!$B:$B,""GRP"")&lt;&gt;1
    ),
    """",
    IFERROR(TEXTJOIN(CHAR(10),TRUE,FILTER('SUMMARY DATA'!E:E,'SUMMARY DATA'!$D:$D=$C135,'SUMMARY DATA'!$B:$B=""GRP"")),"""")
  )
)"),"")</f>
        <v/>
      </c>
      <c r="F135" s="17" t="str">
        <f>IFERROR(__xludf.DUMMYFUNCTION("IFERROR(
  TEXTJOIN(CHAR(10),TRUE,FILTER('SUMMARY DATA'!F:F,'SUMMARY DATA'!$A:$A=$A135,'SUMMARY DATA'!$C:$C=$B135,'SUMMARY DATA'!$B:$B=""GRP"")),
  IF(
    OR(
      ISNUMBER(SEARCH(""CDM CASH DEPOSIT"",$C135)),
      ISNUMBER(SEARCH(""CASH DEPOSIT"",$C13"&amp;"5)),
      COUNTIFS('SUMMARY DATA'!$D:$D,$C135,'SUMMARY DATA'!$B:$B,""GRP"")&lt;&gt;1
    ),
    """",
    IFERROR(TEXTJOIN(CHAR(10),TRUE,FILTER('SUMMARY DATA'!F:F,'SUMMARY DATA'!$D:$D=$C135,'SUMMARY DATA'!$B:$B=""GRP"")),"""")
  )
)"),"")</f>
        <v/>
      </c>
      <c r="G135" s="17" t="str">
        <f>IFERROR(__xludf.DUMMYFUNCTION("IFERROR(
  TEXTJOIN(CHAR(10),TRUE,FILTER('SUMMARY DATA'!G:G,'SUMMARY DATA'!$A:$A=$A135,'SUMMARY DATA'!$C:$C=$B135,'SUMMARY DATA'!$B:$B=""GRP"")),
  IF(
    OR(
      ISNUMBER(SEARCH(""CDM CASH DEPOSIT"",$C135)),
      ISNUMBER(SEARCH(""CASH DEPOSIT"",$C13"&amp;"5)),
      COUNTIFS('SUMMARY DATA'!$D:$D,$C135,'SUMMARY DATA'!$B:$B,""GRP"")&lt;&gt;1
    ),
    """",
    IFERROR(TEXTJOIN(CHAR(10),TRUE,FILTER('SUMMARY DATA'!G:G,'SUMMARY DATA'!$D:$D=$C135,'SUMMARY DATA'!$B:$B=""GRP"")),"""")
  )
)"),"")</f>
        <v/>
      </c>
      <c r="H135" s="18" t="str">
        <f>IFERROR(__xludf.DUMMYFUNCTION("IFERROR(
  TEXTJOIN(CHAR(10),TRUE,FILTER('SUMMARY DATA'!H:H,'SUMMARY DATA'!$A:$A=$A135,'SUMMARY DATA'!$C:$C=$B135,'SUMMARY DATA'!$B:$B=""GRP"")),
  IF(
    OR(
      ISNUMBER(SEARCH(""CDM CASH DEPOSIT"",$C135)),
      ISNUMBER(SEARCH(""CASH DEPOSIT"",$C13"&amp;"5)),
      COUNTIFS('SUMMARY DATA'!$D:$D,$C135,'SUMMARY DATA'!$B:$B,""GRP"")&lt;&gt;1
    ),
    """",
    IFERROR(TEXTJOIN(CHAR(10),TRUE,FILTER('SUMMARY DATA'!H:H,'SUMMARY DATA'!$D:$D=$C135,'SUMMARY DATA'!$B:$B=""GRP"")),"""")
  )
)"),"")</f>
        <v/>
      </c>
      <c r="I135" s="18" t="str">
        <f>IFERROR(__xludf.DUMMYFUNCTION("IF(H135="""","""",
SUM(ARRAYFORMULA(VALUE(SPLIT(H135,CHAR(10)))))
)"),"")</f>
        <v/>
      </c>
      <c r="J135" s="17" t="str">
        <f>IFERROR(__xludf.DUMMYFUNCTION("IFERROR(
  TEXTJOIN(CHAR(10),TRUE,FILTER('SUMMARY DATA'!I:I,'SUMMARY DATA'!$A:$A=$A135,'SUMMARY DATA'!$C:$C=$B135,'SUMMARY DATA'!$B:$B=""GRP"")),
  IF(
    OR(
      ISNUMBER(SEARCH(""CDM CASH DEPOSIT"",$C135)),
      ISNUMBER(SEARCH(""CASH DEPOSIT"",$C13"&amp;"5)),
      COUNTIFS('SUMMARY DATA'!$D:$D,$C135,'SUMMARY DATA'!$B:$B,""GRP"")&lt;&gt;1
    ),
    """",
    IFERROR(TEXTJOIN(CHAR(10),TRUE,FILTER('SUMMARY DATA'!I:I,'SUMMARY DATA'!$D:$D=$C135,'SUMMARY DATA'!$B:$B=""GRP"")),"""")
  )
)"),"")</f>
        <v/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 spans="1:27">
      <c r="A136" s="2"/>
      <c r="B136" s="15">
        <v>45785</v>
      </c>
      <c r="C136" s="2" t="s">
        <v>284</v>
      </c>
      <c r="D136" s="6">
        <v>10</v>
      </c>
      <c r="E136" s="16" t="str">
        <f>IFERROR(__xludf.DUMMYFUNCTION("IFERROR(
  TEXTJOIN(CHAR(10),TRUE,FILTER('SUMMARY DATA'!E:E,'SUMMARY DATA'!$A:$A=$A136,'SUMMARY DATA'!$C:$C=$B136,'SUMMARY DATA'!$B:$B=""GRP"")),
  IF(
    OR(
      ISNUMBER(SEARCH(""CDM CASH DEPOSIT"",$C136)),
      ISNUMBER(SEARCH(""CASH DEPOSIT"",$C13"&amp;"6)),
      COUNTIFS('SUMMARY DATA'!$D:$D,$C136,'SUMMARY DATA'!$B:$B,""GRP"")&lt;&gt;1
    ),
    """",
    IFERROR(TEXTJOIN(CHAR(10),TRUE,FILTER('SUMMARY DATA'!E:E,'SUMMARY DATA'!$D:$D=$C136,'SUMMARY DATA'!$B:$B=""GRP"")),"""")
  )
)"),"")</f>
        <v/>
      </c>
      <c r="F136" s="17" t="str">
        <f>IFERROR(__xludf.DUMMYFUNCTION("IFERROR(
  TEXTJOIN(CHAR(10),TRUE,FILTER('SUMMARY DATA'!F:F,'SUMMARY DATA'!$A:$A=$A136,'SUMMARY DATA'!$C:$C=$B136,'SUMMARY DATA'!$B:$B=""GRP"")),
  IF(
    OR(
      ISNUMBER(SEARCH(""CDM CASH DEPOSIT"",$C136)),
      ISNUMBER(SEARCH(""CASH DEPOSIT"",$C13"&amp;"6)),
      COUNTIFS('SUMMARY DATA'!$D:$D,$C136,'SUMMARY DATA'!$B:$B,""GRP"")&lt;&gt;1
    ),
    """",
    IFERROR(TEXTJOIN(CHAR(10),TRUE,FILTER('SUMMARY DATA'!F:F,'SUMMARY DATA'!$D:$D=$C136,'SUMMARY DATA'!$B:$B=""GRP"")),"""")
  )
)"),"")</f>
        <v/>
      </c>
      <c r="G136" s="17" t="str">
        <f>IFERROR(__xludf.DUMMYFUNCTION("IFERROR(
  TEXTJOIN(CHAR(10),TRUE,FILTER('SUMMARY DATA'!G:G,'SUMMARY DATA'!$A:$A=$A136,'SUMMARY DATA'!$C:$C=$B136,'SUMMARY DATA'!$B:$B=""GRP"")),
  IF(
    OR(
      ISNUMBER(SEARCH(""CDM CASH DEPOSIT"",$C136)),
      ISNUMBER(SEARCH(""CASH DEPOSIT"",$C13"&amp;"6)),
      COUNTIFS('SUMMARY DATA'!$D:$D,$C136,'SUMMARY DATA'!$B:$B,""GRP"")&lt;&gt;1
    ),
    """",
    IFERROR(TEXTJOIN(CHAR(10),TRUE,FILTER('SUMMARY DATA'!G:G,'SUMMARY DATA'!$D:$D=$C136,'SUMMARY DATA'!$B:$B=""GRP"")),"""")
  )
)"),"")</f>
        <v/>
      </c>
      <c r="H136" s="18" t="str">
        <f>IFERROR(__xludf.DUMMYFUNCTION("IFERROR(
  TEXTJOIN(CHAR(10),TRUE,FILTER('SUMMARY DATA'!H:H,'SUMMARY DATA'!$A:$A=$A136,'SUMMARY DATA'!$C:$C=$B136,'SUMMARY DATA'!$B:$B=""GRP"")),
  IF(
    OR(
      ISNUMBER(SEARCH(""CDM CASH DEPOSIT"",$C136)),
      ISNUMBER(SEARCH(""CASH DEPOSIT"",$C13"&amp;"6)),
      COUNTIFS('SUMMARY DATA'!$D:$D,$C136,'SUMMARY DATA'!$B:$B,""GRP"")&lt;&gt;1
    ),
    """",
    IFERROR(TEXTJOIN(CHAR(10),TRUE,FILTER('SUMMARY DATA'!H:H,'SUMMARY DATA'!$D:$D=$C136,'SUMMARY DATA'!$B:$B=""GRP"")),"""")
  )
)"),"")</f>
        <v/>
      </c>
      <c r="I136" s="18" t="str">
        <f>IFERROR(__xludf.DUMMYFUNCTION("IF(H136="""","""",
SUM(ARRAYFORMULA(VALUE(SPLIT(H136,CHAR(10)))))
)"),"")</f>
        <v/>
      </c>
      <c r="J136" s="17" t="str">
        <f>IFERROR(__xludf.DUMMYFUNCTION("IFERROR(
  TEXTJOIN(CHAR(10),TRUE,FILTER('SUMMARY DATA'!I:I,'SUMMARY DATA'!$A:$A=$A136,'SUMMARY DATA'!$C:$C=$B136,'SUMMARY DATA'!$B:$B=""GRP"")),
  IF(
    OR(
      ISNUMBER(SEARCH(""CDM CASH DEPOSIT"",$C136)),
      ISNUMBER(SEARCH(""CASH DEPOSIT"",$C13"&amp;"6)),
      COUNTIFS('SUMMARY DATA'!$D:$D,$C136,'SUMMARY DATA'!$B:$B,""GRP"")&lt;&gt;1
    ),
    """",
    IFERROR(TEXTJOIN(CHAR(10),TRUE,FILTER('SUMMARY DATA'!I:I,'SUMMARY DATA'!$D:$D=$C136,'SUMMARY DATA'!$B:$B=""GRP"")),"""")
  )
)"),"")</f>
        <v/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 spans="1:27">
      <c r="A137" s="2"/>
      <c r="B137" s="15">
        <v>45786</v>
      </c>
      <c r="C137" s="2" t="s">
        <v>285</v>
      </c>
      <c r="D137" s="6">
        <v>236.17</v>
      </c>
      <c r="E137" s="16" t="str">
        <f>IFERROR(__xludf.DUMMYFUNCTION("IFERROR(
  TEXTJOIN(CHAR(10),TRUE,FILTER('SUMMARY DATA'!E:E,'SUMMARY DATA'!$A:$A=$A137,'SUMMARY DATA'!$C:$C=$B137,'SUMMARY DATA'!$B:$B=""GRP"")),
  IF(
    OR(
      ISNUMBER(SEARCH(""CDM CASH DEPOSIT"",$C137)),
      ISNUMBER(SEARCH(""CASH DEPOSIT"",$C13"&amp;"7)),
      COUNTIFS('SUMMARY DATA'!$D:$D,$C137,'SUMMARY DATA'!$B:$B,""GRP"")&lt;&gt;1
    ),
    """",
    IFERROR(TEXTJOIN(CHAR(10),TRUE,FILTER('SUMMARY DATA'!E:E,'SUMMARY DATA'!$D:$D=$C137,'SUMMARY DATA'!$B:$B=""GRP"")),"""")
  )
)"),"")</f>
        <v/>
      </c>
      <c r="F137" s="17" t="str">
        <f>IFERROR(__xludf.DUMMYFUNCTION("IFERROR(
  TEXTJOIN(CHAR(10),TRUE,FILTER('SUMMARY DATA'!F:F,'SUMMARY DATA'!$A:$A=$A137,'SUMMARY DATA'!$C:$C=$B137,'SUMMARY DATA'!$B:$B=""GRP"")),
  IF(
    OR(
      ISNUMBER(SEARCH(""CDM CASH DEPOSIT"",$C137)),
      ISNUMBER(SEARCH(""CASH DEPOSIT"",$C13"&amp;"7)),
      COUNTIFS('SUMMARY DATA'!$D:$D,$C137,'SUMMARY DATA'!$B:$B,""GRP"")&lt;&gt;1
    ),
    """",
    IFERROR(TEXTJOIN(CHAR(10),TRUE,FILTER('SUMMARY DATA'!F:F,'SUMMARY DATA'!$D:$D=$C137,'SUMMARY DATA'!$B:$B=""GRP"")),"""")
  )
)"),"")</f>
        <v/>
      </c>
      <c r="G137" s="17" t="str">
        <f>IFERROR(__xludf.DUMMYFUNCTION("IFERROR(
  TEXTJOIN(CHAR(10),TRUE,FILTER('SUMMARY DATA'!G:G,'SUMMARY DATA'!$A:$A=$A137,'SUMMARY DATA'!$C:$C=$B137,'SUMMARY DATA'!$B:$B=""GRP"")),
  IF(
    OR(
      ISNUMBER(SEARCH(""CDM CASH DEPOSIT"",$C137)),
      ISNUMBER(SEARCH(""CASH DEPOSIT"",$C13"&amp;"7)),
      COUNTIFS('SUMMARY DATA'!$D:$D,$C137,'SUMMARY DATA'!$B:$B,""GRP"")&lt;&gt;1
    ),
    """",
    IFERROR(TEXTJOIN(CHAR(10),TRUE,FILTER('SUMMARY DATA'!G:G,'SUMMARY DATA'!$D:$D=$C137,'SUMMARY DATA'!$B:$B=""GRP"")),"""")
  )
)"),"")</f>
        <v/>
      </c>
      <c r="H137" s="18" t="str">
        <f>IFERROR(__xludf.DUMMYFUNCTION("IFERROR(
  TEXTJOIN(CHAR(10),TRUE,FILTER('SUMMARY DATA'!H:H,'SUMMARY DATA'!$A:$A=$A137,'SUMMARY DATA'!$C:$C=$B137,'SUMMARY DATA'!$B:$B=""GRP"")),
  IF(
    OR(
      ISNUMBER(SEARCH(""CDM CASH DEPOSIT"",$C137)),
      ISNUMBER(SEARCH(""CASH DEPOSIT"",$C13"&amp;"7)),
      COUNTIFS('SUMMARY DATA'!$D:$D,$C137,'SUMMARY DATA'!$B:$B,""GRP"")&lt;&gt;1
    ),
    """",
    IFERROR(TEXTJOIN(CHAR(10),TRUE,FILTER('SUMMARY DATA'!H:H,'SUMMARY DATA'!$D:$D=$C137,'SUMMARY DATA'!$B:$B=""GRP"")),"""")
  )
)"),"")</f>
        <v/>
      </c>
      <c r="I137" s="18" t="str">
        <f>IFERROR(__xludf.DUMMYFUNCTION("IF(H137="""","""",
SUM(ARRAYFORMULA(VALUE(SPLIT(H137,CHAR(10)))))
)"),"")</f>
        <v/>
      </c>
      <c r="J137" s="17" t="str">
        <f>IFERROR(__xludf.DUMMYFUNCTION("IFERROR(
  TEXTJOIN(CHAR(10),TRUE,FILTER('SUMMARY DATA'!I:I,'SUMMARY DATA'!$A:$A=$A137,'SUMMARY DATA'!$C:$C=$B137,'SUMMARY DATA'!$B:$B=""GRP"")),
  IF(
    OR(
      ISNUMBER(SEARCH(""CDM CASH DEPOSIT"",$C137)),
      ISNUMBER(SEARCH(""CASH DEPOSIT"",$C13"&amp;"7)),
      COUNTIFS('SUMMARY DATA'!$D:$D,$C137,'SUMMARY DATA'!$B:$B,""GRP"")&lt;&gt;1
    ),
    """",
    IFERROR(TEXTJOIN(CHAR(10),TRUE,FILTER('SUMMARY DATA'!I:I,'SUMMARY DATA'!$D:$D=$C137,'SUMMARY DATA'!$B:$B=""GRP"")),"""")
  )
)"),"")</f>
        <v/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 spans="1:27">
      <c r="A138" s="2"/>
      <c r="B138" s="15">
        <v>45786</v>
      </c>
      <c r="C138" s="2" t="s">
        <v>286</v>
      </c>
      <c r="D138" s="6">
        <v>113.99</v>
      </c>
      <c r="E138" s="16" t="str">
        <f>IFERROR(__xludf.DUMMYFUNCTION("IFERROR(
  TEXTJOIN(CHAR(10),TRUE,FILTER('SUMMARY DATA'!E:E,'SUMMARY DATA'!$A:$A=$A138,'SUMMARY DATA'!$C:$C=$B138,'SUMMARY DATA'!$B:$B=""GRP"")),
  IF(
    OR(
      ISNUMBER(SEARCH(""CDM CASH DEPOSIT"",$C138)),
      ISNUMBER(SEARCH(""CASH DEPOSIT"",$C13"&amp;"8)),
      COUNTIFS('SUMMARY DATA'!$D:$D,$C138,'SUMMARY DATA'!$B:$B,""GRP"")&lt;&gt;1
    ),
    """",
    IFERROR(TEXTJOIN(CHAR(10),TRUE,FILTER('SUMMARY DATA'!E:E,'SUMMARY DATA'!$D:$D=$C138,'SUMMARY DATA'!$B:$B=""GRP"")),"""")
  )
)"),"")</f>
        <v/>
      </c>
      <c r="F138" s="17" t="str">
        <f>IFERROR(__xludf.DUMMYFUNCTION("IFERROR(
  TEXTJOIN(CHAR(10),TRUE,FILTER('SUMMARY DATA'!F:F,'SUMMARY DATA'!$A:$A=$A138,'SUMMARY DATA'!$C:$C=$B138,'SUMMARY DATA'!$B:$B=""GRP"")),
  IF(
    OR(
      ISNUMBER(SEARCH(""CDM CASH DEPOSIT"",$C138)),
      ISNUMBER(SEARCH(""CASH DEPOSIT"",$C13"&amp;"8)),
      COUNTIFS('SUMMARY DATA'!$D:$D,$C138,'SUMMARY DATA'!$B:$B,""GRP"")&lt;&gt;1
    ),
    """",
    IFERROR(TEXTJOIN(CHAR(10),TRUE,FILTER('SUMMARY DATA'!F:F,'SUMMARY DATA'!$D:$D=$C138,'SUMMARY DATA'!$B:$B=""GRP"")),"""")
  )
)"),"")</f>
        <v/>
      </c>
      <c r="G138" s="17" t="str">
        <f>IFERROR(__xludf.DUMMYFUNCTION("IFERROR(
  TEXTJOIN(CHAR(10),TRUE,FILTER('SUMMARY DATA'!G:G,'SUMMARY DATA'!$A:$A=$A138,'SUMMARY DATA'!$C:$C=$B138,'SUMMARY DATA'!$B:$B=""GRP"")),
  IF(
    OR(
      ISNUMBER(SEARCH(""CDM CASH DEPOSIT"",$C138)),
      ISNUMBER(SEARCH(""CASH DEPOSIT"",$C13"&amp;"8)),
      COUNTIFS('SUMMARY DATA'!$D:$D,$C138,'SUMMARY DATA'!$B:$B,""GRP"")&lt;&gt;1
    ),
    """",
    IFERROR(TEXTJOIN(CHAR(10),TRUE,FILTER('SUMMARY DATA'!G:G,'SUMMARY DATA'!$D:$D=$C138,'SUMMARY DATA'!$B:$B=""GRP"")),"""")
  )
)"),"")</f>
        <v/>
      </c>
      <c r="H138" s="18" t="str">
        <f>IFERROR(__xludf.DUMMYFUNCTION("IFERROR(
  TEXTJOIN(CHAR(10),TRUE,FILTER('SUMMARY DATA'!H:H,'SUMMARY DATA'!$A:$A=$A138,'SUMMARY DATA'!$C:$C=$B138,'SUMMARY DATA'!$B:$B=""GRP"")),
  IF(
    OR(
      ISNUMBER(SEARCH(""CDM CASH DEPOSIT"",$C138)),
      ISNUMBER(SEARCH(""CASH DEPOSIT"",$C13"&amp;"8)),
      COUNTIFS('SUMMARY DATA'!$D:$D,$C138,'SUMMARY DATA'!$B:$B,""GRP"")&lt;&gt;1
    ),
    """",
    IFERROR(TEXTJOIN(CHAR(10),TRUE,FILTER('SUMMARY DATA'!H:H,'SUMMARY DATA'!$D:$D=$C138,'SUMMARY DATA'!$B:$B=""GRP"")),"""")
  )
)"),"")</f>
        <v/>
      </c>
      <c r="I138" s="18" t="str">
        <f>IFERROR(__xludf.DUMMYFUNCTION("IF(H138="""","""",
SUM(ARRAYFORMULA(VALUE(SPLIT(H138,CHAR(10)))))
)"),"")</f>
        <v/>
      </c>
      <c r="J138" s="17" t="str">
        <f>IFERROR(__xludf.DUMMYFUNCTION("IFERROR(
  TEXTJOIN(CHAR(10),TRUE,FILTER('SUMMARY DATA'!I:I,'SUMMARY DATA'!$A:$A=$A138,'SUMMARY DATA'!$C:$C=$B138,'SUMMARY DATA'!$B:$B=""GRP"")),
  IF(
    OR(
      ISNUMBER(SEARCH(""CDM CASH DEPOSIT"",$C138)),
      ISNUMBER(SEARCH(""CASH DEPOSIT"",$C13"&amp;"8)),
      COUNTIFS('SUMMARY DATA'!$D:$D,$C138,'SUMMARY DATA'!$B:$B,""GRP"")&lt;&gt;1
    ),
    """",
    IFERROR(TEXTJOIN(CHAR(10),TRUE,FILTER('SUMMARY DATA'!I:I,'SUMMARY DATA'!$D:$D=$C138,'SUMMARY DATA'!$B:$B=""GRP"")),"""")
  )
)"),"")</f>
        <v/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 spans="1:27">
      <c r="A139" s="2"/>
      <c r="B139" s="15">
        <v>45786</v>
      </c>
      <c r="C139" s="2" t="s">
        <v>287</v>
      </c>
      <c r="D139" s="6">
        <v>112.6</v>
      </c>
      <c r="E139" s="16" t="str">
        <f>IFERROR(__xludf.DUMMYFUNCTION("IFERROR(
  TEXTJOIN(CHAR(10),TRUE,FILTER('SUMMARY DATA'!E:E,'SUMMARY DATA'!$A:$A=$A139,'SUMMARY DATA'!$C:$C=$B139,'SUMMARY DATA'!$B:$B=""GRP"")),
  IF(
    OR(
      ISNUMBER(SEARCH(""CDM CASH DEPOSIT"",$C139)),
      ISNUMBER(SEARCH(""CASH DEPOSIT"",$C13"&amp;"9)),
      COUNTIFS('SUMMARY DATA'!$D:$D,$C139,'SUMMARY DATA'!$B:$B,""GRP"")&lt;&gt;1
    ),
    """",
    IFERROR(TEXTJOIN(CHAR(10),TRUE,FILTER('SUMMARY DATA'!E:E,'SUMMARY DATA'!$D:$D=$C139,'SUMMARY DATA'!$B:$B=""GRP"")),"""")
  )
)"),"")</f>
        <v/>
      </c>
      <c r="F139" s="17" t="str">
        <f>IFERROR(__xludf.DUMMYFUNCTION("IFERROR(
  TEXTJOIN(CHAR(10),TRUE,FILTER('SUMMARY DATA'!F:F,'SUMMARY DATA'!$A:$A=$A139,'SUMMARY DATA'!$C:$C=$B139,'SUMMARY DATA'!$B:$B=""GRP"")),
  IF(
    OR(
      ISNUMBER(SEARCH(""CDM CASH DEPOSIT"",$C139)),
      ISNUMBER(SEARCH(""CASH DEPOSIT"",$C13"&amp;"9)),
      COUNTIFS('SUMMARY DATA'!$D:$D,$C139,'SUMMARY DATA'!$B:$B,""GRP"")&lt;&gt;1
    ),
    """",
    IFERROR(TEXTJOIN(CHAR(10),TRUE,FILTER('SUMMARY DATA'!F:F,'SUMMARY DATA'!$D:$D=$C139,'SUMMARY DATA'!$B:$B=""GRP"")),"""")
  )
)"),"")</f>
        <v/>
      </c>
      <c r="G139" s="17" t="str">
        <f>IFERROR(__xludf.DUMMYFUNCTION("IFERROR(
  TEXTJOIN(CHAR(10),TRUE,FILTER('SUMMARY DATA'!G:G,'SUMMARY DATA'!$A:$A=$A139,'SUMMARY DATA'!$C:$C=$B139,'SUMMARY DATA'!$B:$B=""GRP"")),
  IF(
    OR(
      ISNUMBER(SEARCH(""CDM CASH DEPOSIT"",$C139)),
      ISNUMBER(SEARCH(""CASH DEPOSIT"",$C13"&amp;"9)),
      COUNTIFS('SUMMARY DATA'!$D:$D,$C139,'SUMMARY DATA'!$B:$B,""GRP"")&lt;&gt;1
    ),
    """",
    IFERROR(TEXTJOIN(CHAR(10),TRUE,FILTER('SUMMARY DATA'!G:G,'SUMMARY DATA'!$D:$D=$C139,'SUMMARY DATA'!$B:$B=""GRP"")),"""")
  )
)"),"")</f>
        <v/>
      </c>
      <c r="H139" s="18" t="str">
        <f>IFERROR(__xludf.DUMMYFUNCTION("IFERROR(
  TEXTJOIN(CHAR(10),TRUE,FILTER('SUMMARY DATA'!H:H,'SUMMARY DATA'!$A:$A=$A139,'SUMMARY DATA'!$C:$C=$B139,'SUMMARY DATA'!$B:$B=""GRP"")),
  IF(
    OR(
      ISNUMBER(SEARCH(""CDM CASH DEPOSIT"",$C139)),
      ISNUMBER(SEARCH(""CASH DEPOSIT"",$C13"&amp;"9)),
      COUNTIFS('SUMMARY DATA'!$D:$D,$C139,'SUMMARY DATA'!$B:$B,""GRP"")&lt;&gt;1
    ),
    """",
    IFERROR(TEXTJOIN(CHAR(10),TRUE,FILTER('SUMMARY DATA'!H:H,'SUMMARY DATA'!$D:$D=$C139,'SUMMARY DATA'!$B:$B=""GRP"")),"""")
  )
)"),"")</f>
        <v/>
      </c>
      <c r="I139" s="18" t="str">
        <f>IFERROR(__xludf.DUMMYFUNCTION("IF(H139="""","""",
SUM(ARRAYFORMULA(VALUE(SPLIT(H139,CHAR(10)))))
)"),"")</f>
        <v/>
      </c>
      <c r="J139" s="17" t="str">
        <f>IFERROR(__xludf.DUMMYFUNCTION("IFERROR(
  TEXTJOIN(CHAR(10),TRUE,FILTER('SUMMARY DATA'!I:I,'SUMMARY DATA'!$A:$A=$A139,'SUMMARY DATA'!$C:$C=$B139,'SUMMARY DATA'!$B:$B=""GRP"")),
  IF(
    OR(
      ISNUMBER(SEARCH(""CDM CASH DEPOSIT"",$C139)),
      ISNUMBER(SEARCH(""CASH DEPOSIT"",$C13"&amp;"9)),
      COUNTIFS('SUMMARY DATA'!$D:$D,$C139,'SUMMARY DATA'!$B:$B,""GRP"")&lt;&gt;1
    ),
    """",
    IFERROR(TEXTJOIN(CHAR(10),TRUE,FILTER('SUMMARY DATA'!I:I,'SUMMARY DATA'!$D:$D=$C139,'SUMMARY DATA'!$B:$B=""GRP"")),"""")
  )
)"),"")</f>
        <v/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 spans="1:27">
      <c r="A140" s="2" t="s">
        <v>288</v>
      </c>
      <c r="B140" s="15">
        <v>45786</v>
      </c>
      <c r="C140" s="2" t="s">
        <v>289</v>
      </c>
      <c r="D140" s="6">
        <v>25</v>
      </c>
      <c r="E140" s="16" t="str">
        <f>IFERROR(__xludf.DUMMYFUNCTION("IFERROR(
  TEXTJOIN(CHAR(10),TRUE,FILTER('SUMMARY DATA'!E:E,'SUMMARY DATA'!$A:$A=$A140,'SUMMARY DATA'!$C:$C=$B140,'SUMMARY DATA'!$B:$B=""GRP"")),
  IF(
    OR(
      ISNUMBER(SEARCH(""CDM CASH DEPOSIT"",$C140)),
      ISNUMBER(SEARCH(""CASH DEPOSIT"",$C14"&amp;"0)),
      COUNTIFS('SUMMARY DATA'!$D:$D,$C140,'SUMMARY DATA'!$B:$B,""GRP"")&lt;&gt;1
    ),
    """",
    IFERROR(TEXTJOIN(CHAR(10),TRUE,FILTER('SUMMARY DATA'!E:E,'SUMMARY DATA'!$D:$D=$C140,'SUMMARY DATA'!$B:$B=""GRP"")),"""")
  )
)"),"")</f>
        <v/>
      </c>
      <c r="F140" s="17" t="str">
        <f>IFERROR(__xludf.DUMMYFUNCTION("IFERROR(
  TEXTJOIN(CHAR(10),TRUE,FILTER('SUMMARY DATA'!F:F,'SUMMARY DATA'!$A:$A=$A140,'SUMMARY DATA'!$C:$C=$B140,'SUMMARY DATA'!$B:$B=""GRP"")),
  IF(
    OR(
      ISNUMBER(SEARCH(""CDM CASH DEPOSIT"",$C140)),
      ISNUMBER(SEARCH(""CASH DEPOSIT"",$C14"&amp;"0)),
      COUNTIFS('SUMMARY DATA'!$D:$D,$C140,'SUMMARY DATA'!$B:$B,""GRP"")&lt;&gt;1
    ),
    """",
    IFERROR(TEXTJOIN(CHAR(10),TRUE,FILTER('SUMMARY DATA'!F:F,'SUMMARY DATA'!$D:$D=$C140,'SUMMARY DATA'!$B:$B=""GRP"")),"""")
  )
)"),"")</f>
        <v/>
      </c>
      <c r="G140" s="17" t="str">
        <f>IFERROR(__xludf.DUMMYFUNCTION("IFERROR(
  TEXTJOIN(CHAR(10),TRUE,FILTER('SUMMARY DATA'!G:G,'SUMMARY DATA'!$A:$A=$A140,'SUMMARY DATA'!$C:$C=$B140,'SUMMARY DATA'!$B:$B=""GRP"")),
  IF(
    OR(
      ISNUMBER(SEARCH(""CDM CASH DEPOSIT"",$C140)),
      ISNUMBER(SEARCH(""CASH DEPOSIT"",$C14"&amp;"0)),
      COUNTIFS('SUMMARY DATA'!$D:$D,$C140,'SUMMARY DATA'!$B:$B,""GRP"")&lt;&gt;1
    ),
    """",
    IFERROR(TEXTJOIN(CHAR(10),TRUE,FILTER('SUMMARY DATA'!G:G,'SUMMARY DATA'!$D:$D=$C140,'SUMMARY DATA'!$B:$B=""GRP"")),"""")
  )
)"),"")</f>
        <v/>
      </c>
      <c r="H140" s="18" t="str">
        <f>IFERROR(__xludf.DUMMYFUNCTION("IFERROR(
  TEXTJOIN(CHAR(10),TRUE,FILTER('SUMMARY DATA'!H:H,'SUMMARY DATA'!$A:$A=$A140,'SUMMARY DATA'!$C:$C=$B140,'SUMMARY DATA'!$B:$B=""GRP"")),
  IF(
    OR(
      ISNUMBER(SEARCH(""CDM CASH DEPOSIT"",$C140)),
      ISNUMBER(SEARCH(""CASH DEPOSIT"",$C14"&amp;"0)),
      COUNTIFS('SUMMARY DATA'!$D:$D,$C140,'SUMMARY DATA'!$B:$B,""GRP"")&lt;&gt;1
    ),
    """",
    IFERROR(TEXTJOIN(CHAR(10),TRUE,FILTER('SUMMARY DATA'!H:H,'SUMMARY DATA'!$D:$D=$C140,'SUMMARY DATA'!$B:$B=""GRP"")),"""")
  )
)"),"")</f>
        <v/>
      </c>
      <c r="I140" s="18" t="str">
        <f>IFERROR(__xludf.DUMMYFUNCTION("IF(H140="""","""",
SUM(ARRAYFORMULA(VALUE(SPLIT(H140,CHAR(10)))))
)"),"")</f>
        <v/>
      </c>
      <c r="J140" s="17" t="str">
        <f>IFERROR(__xludf.DUMMYFUNCTION("IFERROR(
  TEXTJOIN(CHAR(10),TRUE,FILTER('SUMMARY DATA'!I:I,'SUMMARY DATA'!$A:$A=$A140,'SUMMARY DATA'!$C:$C=$B140,'SUMMARY DATA'!$B:$B=""GRP"")),
  IF(
    OR(
      ISNUMBER(SEARCH(""CDM CASH DEPOSIT"",$C140)),
      ISNUMBER(SEARCH(""CASH DEPOSIT"",$C14"&amp;"0)),
      COUNTIFS('SUMMARY DATA'!$D:$D,$C140,'SUMMARY DATA'!$B:$B,""GRP"")&lt;&gt;1
    ),
    """",
    IFERROR(TEXTJOIN(CHAR(10),TRUE,FILTER('SUMMARY DATA'!I:I,'SUMMARY DATA'!$D:$D=$C140,'SUMMARY DATA'!$B:$B=""GRP"")),"""")
  )
)"),"")</f>
        <v/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 spans="1:27">
      <c r="A141" s="2"/>
      <c r="B141" s="15">
        <v>45786</v>
      </c>
      <c r="C141" s="2" t="s">
        <v>290</v>
      </c>
      <c r="D141" s="6">
        <v>10</v>
      </c>
      <c r="E141" s="16" t="str">
        <f>IFERROR(__xludf.DUMMYFUNCTION("IFERROR(
  TEXTJOIN(CHAR(10),TRUE,FILTER('SUMMARY DATA'!E:E,'SUMMARY DATA'!$A:$A=$A141,'SUMMARY DATA'!$C:$C=$B141,'SUMMARY DATA'!$B:$B=""GRP"")),
  IF(
    OR(
      ISNUMBER(SEARCH(""CDM CASH DEPOSIT"",$C141)),
      ISNUMBER(SEARCH(""CASH DEPOSIT"",$C14"&amp;"1)),
      COUNTIFS('SUMMARY DATA'!$D:$D,$C141,'SUMMARY DATA'!$B:$B,""GRP"")&lt;&gt;1
    ),
    """",
    IFERROR(TEXTJOIN(CHAR(10),TRUE,FILTER('SUMMARY DATA'!E:E,'SUMMARY DATA'!$D:$D=$C141,'SUMMARY DATA'!$B:$B=""GRP"")),"""")
  )
)"),"")</f>
        <v/>
      </c>
      <c r="F141" s="17" t="str">
        <f>IFERROR(__xludf.DUMMYFUNCTION("IFERROR(
  TEXTJOIN(CHAR(10),TRUE,FILTER('SUMMARY DATA'!F:F,'SUMMARY DATA'!$A:$A=$A141,'SUMMARY DATA'!$C:$C=$B141,'SUMMARY DATA'!$B:$B=""GRP"")),
  IF(
    OR(
      ISNUMBER(SEARCH(""CDM CASH DEPOSIT"",$C141)),
      ISNUMBER(SEARCH(""CASH DEPOSIT"",$C14"&amp;"1)),
      COUNTIFS('SUMMARY DATA'!$D:$D,$C141,'SUMMARY DATA'!$B:$B,""GRP"")&lt;&gt;1
    ),
    """",
    IFERROR(TEXTJOIN(CHAR(10),TRUE,FILTER('SUMMARY DATA'!F:F,'SUMMARY DATA'!$D:$D=$C141,'SUMMARY DATA'!$B:$B=""GRP"")),"""")
  )
)"),"")</f>
        <v/>
      </c>
      <c r="G141" s="17" t="str">
        <f>IFERROR(__xludf.DUMMYFUNCTION("IFERROR(
  TEXTJOIN(CHAR(10),TRUE,FILTER('SUMMARY DATA'!G:G,'SUMMARY DATA'!$A:$A=$A141,'SUMMARY DATA'!$C:$C=$B141,'SUMMARY DATA'!$B:$B=""GRP"")),
  IF(
    OR(
      ISNUMBER(SEARCH(""CDM CASH DEPOSIT"",$C141)),
      ISNUMBER(SEARCH(""CASH DEPOSIT"",$C14"&amp;"1)),
      COUNTIFS('SUMMARY DATA'!$D:$D,$C141,'SUMMARY DATA'!$B:$B,""GRP"")&lt;&gt;1
    ),
    """",
    IFERROR(TEXTJOIN(CHAR(10),TRUE,FILTER('SUMMARY DATA'!G:G,'SUMMARY DATA'!$D:$D=$C141,'SUMMARY DATA'!$B:$B=""GRP"")),"""")
  )
)"),"")</f>
        <v/>
      </c>
      <c r="H141" s="18" t="str">
        <f>IFERROR(__xludf.DUMMYFUNCTION("IFERROR(
  TEXTJOIN(CHAR(10),TRUE,FILTER('SUMMARY DATA'!H:H,'SUMMARY DATA'!$A:$A=$A141,'SUMMARY DATA'!$C:$C=$B141,'SUMMARY DATA'!$B:$B=""GRP"")),
  IF(
    OR(
      ISNUMBER(SEARCH(""CDM CASH DEPOSIT"",$C141)),
      ISNUMBER(SEARCH(""CASH DEPOSIT"",$C14"&amp;"1)),
      COUNTIFS('SUMMARY DATA'!$D:$D,$C141,'SUMMARY DATA'!$B:$B,""GRP"")&lt;&gt;1
    ),
    """",
    IFERROR(TEXTJOIN(CHAR(10),TRUE,FILTER('SUMMARY DATA'!H:H,'SUMMARY DATA'!$D:$D=$C141,'SUMMARY DATA'!$B:$B=""GRP"")),"""")
  )
)"),"")</f>
        <v/>
      </c>
      <c r="I141" s="18" t="str">
        <f>IFERROR(__xludf.DUMMYFUNCTION("IF(H141="""","""",
SUM(ARRAYFORMULA(VALUE(SPLIT(H141,CHAR(10)))))
)"),"")</f>
        <v/>
      </c>
      <c r="J141" s="17" t="str">
        <f>IFERROR(__xludf.DUMMYFUNCTION("IFERROR(
  TEXTJOIN(CHAR(10),TRUE,FILTER('SUMMARY DATA'!I:I,'SUMMARY DATA'!$A:$A=$A141,'SUMMARY DATA'!$C:$C=$B141,'SUMMARY DATA'!$B:$B=""GRP"")),
  IF(
    OR(
      ISNUMBER(SEARCH(""CDM CASH DEPOSIT"",$C141)),
      ISNUMBER(SEARCH(""CASH DEPOSIT"",$C14"&amp;"1)),
      COUNTIFS('SUMMARY DATA'!$D:$D,$C141,'SUMMARY DATA'!$B:$B,""GRP"")&lt;&gt;1
    ),
    """",
    IFERROR(TEXTJOIN(CHAR(10),TRUE,FILTER('SUMMARY DATA'!I:I,'SUMMARY DATA'!$D:$D=$C141,'SUMMARY DATA'!$B:$B=""GRP"")),"""")
  )
)"),"")</f>
        <v/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 spans="1:27">
      <c r="A142" s="2"/>
      <c r="B142" s="15">
        <v>45786</v>
      </c>
      <c r="C142" s="2" t="s">
        <v>291</v>
      </c>
      <c r="D142" s="6">
        <v>10</v>
      </c>
      <c r="E142" s="16" t="str">
        <f>IFERROR(__xludf.DUMMYFUNCTION("IFERROR(
  TEXTJOIN(CHAR(10),TRUE,FILTER('SUMMARY DATA'!E:E,'SUMMARY DATA'!$A:$A=$A142,'SUMMARY DATA'!$C:$C=$B142,'SUMMARY DATA'!$B:$B=""GRP"")),
  IF(
    OR(
      ISNUMBER(SEARCH(""CDM CASH DEPOSIT"",$C142)),
      ISNUMBER(SEARCH(""CASH DEPOSIT"",$C14"&amp;"2)),
      COUNTIFS('SUMMARY DATA'!$D:$D,$C142,'SUMMARY DATA'!$B:$B,""GRP"")&lt;&gt;1
    ),
    """",
    IFERROR(TEXTJOIN(CHAR(10),TRUE,FILTER('SUMMARY DATA'!E:E,'SUMMARY DATA'!$D:$D=$C142,'SUMMARY DATA'!$B:$B=""GRP"")),"""")
  )
)"),"")</f>
        <v/>
      </c>
      <c r="F142" s="17" t="str">
        <f>IFERROR(__xludf.DUMMYFUNCTION("IFERROR(
  TEXTJOIN(CHAR(10),TRUE,FILTER('SUMMARY DATA'!F:F,'SUMMARY DATA'!$A:$A=$A142,'SUMMARY DATA'!$C:$C=$B142,'SUMMARY DATA'!$B:$B=""GRP"")),
  IF(
    OR(
      ISNUMBER(SEARCH(""CDM CASH DEPOSIT"",$C142)),
      ISNUMBER(SEARCH(""CASH DEPOSIT"",$C14"&amp;"2)),
      COUNTIFS('SUMMARY DATA'!$D:$D,$C142,'SUMMARY DATA'!$B:$B,""GRP"")&lt;&gt;1
    ),
    """",
    IFERROR(TEXTJOIN(CHAR(10),TRUE,FILTER('SUMMARY DATA'!F:F,'SUMMARY DATA'!$D:$D=$C142,'SUMMARY DATA'!$B:$B=""GRP"")),"""")
  )
)"),"")</f>
        <v/>
      </c>
      <c r="G142" s="17" t="str">
        <f>IFERROR(__xludf.DUMMYFUNCTION("IFERROR(
  TEXTJOIN(CHAR(10),TRUE,FILTER('SUMMARY DATA'!G:G,'SUMMARY DATA'!$A:$A=$A142,'SUMMARY DATA'!$C:$C=$B142,'SUMMARY DATA'!$B:$B=""GRP"")),
  IF(
    OR(
      ISNUMBER(SEARCH(""CDM CASH DEPOSIT"",$C142)),
      ISNUMBER(SEARCH(""CASH DEPOSIT"",$C14"&amp;"2)),
      COUNTIFS('SUMMARY DATA'!$D:$D,$C142,'SUMMARY DATA'!$B:$B,""GRP"")&lt;&gt;1
    ),
    """",
    IFERROR(TEXTJOIN(CHAR(10),TRUE,FILTER('SUMMARY DATA'!G:G,'SUMMARY DATA'!$D:$D=$C142,'SUMMARY DATA'!$B:$B=""GRP"")),"""")
  )
)"),"")</f>
        <v/>
      </c>
      <c r="H142" s="18" t="str">
        <f>IFERROR(__xludf.DUMMYFUNCTION("IFERROR(
  TEXTJOIN(CHAR(10),TRUE,FILTER('SUMMARY DATA'!H:H,'SUMMARY DATA'!$A:$A=$A142,'SUMMARY DATA'!$C:$C=$B142,'SUMMARY DATA'!$B:$B=""GRP"")),
  IF(
    OR(
      ISNUMBER(SEARCH(""CDM CASH DEPOSIT"",$C142)),
      ISNUMBER(SEARCH(""CASH DEPOSIT"",$C14"&amp;"2)),
      COUNTIFS('SUMMARY DATA'!$D:$D,$C142,'SUMMARY DATA'!$B:$B,""GRP"")&lt;&gt;1
    ),
    """",
    IFERROR(TEXTJOIN(CHAR(10),TRUE,FILTER('SUMMARY DATA'!H:H,'SUMMARY DATA'!$D:$D=$C142,'SUMMARY DATA'!$B:$B=""GRP"")),"""")
  )
)"),"")</f>
        <v/>
      </c>
      <c r="I142" s="18" t="str">
        <f>IFERROR(__xludf.DUMMYFUNCTION("IF(H142="""","""",
SUM(ARRAYFORMULA(VALUE(SPLIT(H142,CHAR(10)))))
)"),"")</f>
        <v/>
      </c>
      <c r="J142" s="17" t="str">
        <f>IFERROR(__xludf.DUMMYFUNCTION("IFERROR(
  TEXTJOIN(CHAR(10),TRUE,FILTER('SUMMARY DATA'!I:I,'SUMMARY DATA'!$A:$A=$A142,'SUMMARY DATA'!$C:$C=$B142,'SUMMARY DATA'!$B:$B=""GRP"")),
  IF(
    OR(
      ISNUMBER(SEARCH(""CDM CASH DEPOSIT"",$C142)),
      ISNUMBER(SEARCH(""CASH DEPOSIT"",$C14"&amp;"2)),
      COUNTIFS('SUMMARY DATA'!$D:$D,$C142,'SUMMARY DATA'!$B:$B,""GRP"")&lt;&gt;1
    ),
    """",
    IFERROR(TEXTJOIN(CHAR(10),TRUE,FILTER('SUMMARY DATA'!I:I,'SUMMARY DATA'!$D:$D=$C142,'SUMMARY DATA'!$B:$B=""GRP"")),"""")
  )
)"),"")</f>
        <v/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 spans="1:27">
      <c r="A143" s="2"/>
      <c r="B143" s="15">
        <v>45787</v>
      </c>
      <c r="C143" s="2" t="s">
        <v>292</v>
      </c>
      <c r="D143" s="6">
        <v>712.46</v>
      </c>
      <c r="E143" s="16" t="str">
        <f>IFERROR(__xludf.DUMMYFUNCTION("IFERROR(
  TEXTJOIN(CHAR(10),TRUE,FILTER('SUMMARY DATA'!E:E,'SUMMARY DATA'!$A:$A=$A143,'SUMMARY DATA'!$C:$C=$B143,'SUMMARY DATA'!$B:$B=""GRP"")),
  IF(
    OR(
      ISNUMBER(SEARCH(""CDM CASH DEPOSIT"",$C143)),
      ISNUMBER(SEARCH(""CASH DEPOSIT"",$C14"&amp;"3)),
      COUNTIFS('SUMMARY DATA'!$D:$D,$C143,'SUMMARY DATA'!$B:$B,""GRP"")&lt;&gt;1
    ),
    """",
    IFERROR(TEXTJOIN(CHAR(10),TRUE,FILTER('SUMMARY DATA'!E:E,'SUMMARY DATA'!$D:$D=$C143,'SUMMARY DATA'!$B:$B=""GRP"")),"""")
  )
)"),"")</f>
        <v/>
      </c>
      <c r="F143" s="17" t="str">
        <f>IFERROR(__xludf.DUMMYFUNCTION("IFERROR(
  TEXTJOIN(CHAR(10),TRUE,FILTER('SUMMARY DATA'!F:F,'SUMMARY DATA'!$A:$A=$A143,'SUMMARY DATA'!$C:$C=$B143,'SUMMARY DATA'!$B:$B=""GRP"")),
  IF(
    OR(
      ISNUMBER(SEARCH(""CDM CASH DEPOSIT"",$C143)),
      ISNUMBER(SEARCH(""CASH DEPOSIT"",$C14"&amp;"3)),
      COUNTIFS('SUMMARY DATA'!$D:$D,$C143,'SUMMARY DATA'!$B:$B,""GRP"")&lt;&gt;1
    ),
    """",
    IFERROR(TEXTJOIN(CHAR(10),TRUE,FILTER('SUMMARY DATA'!F:F,'SUMMARY DATA'!$D:$D=$C143,'SUMMARY DATA'!$B:$B=""GRP"")),"""")
  )
)"),"")</f>
        <v/>
      </c>
      <c r="G143" s="17" t="str">
        <f>IFERROR(__xludf.DUMMYFUNCTION("IFERROR(
  TEXTJOIN(CHAR(10),TRUE,FILTER('SUMMARY DATA'!G:G,'SUMMARY DATA'!$A:$A=$A143,'SUMMARY DATA'!$C:$C=$B143,'SUMMARY DATA'!$B:$B=""GRP"")),
  IF(
    OR(
      ISNUMBER(SEARCH(""CDM CASH DEPOSIT"",$C143)),
      ISNUMBER(SEARCH(""CASH DEPOSIT"",$C14"&amp;"3)),
      COUNTIFS('SUMMARY DATA'!$D:$D,$C143,'SUMMARY DATA'!$B:$B,""GRP"")&lt;&gt;1
    ),
    """",
    IFERROR(TEXTJOIN(CHAR(10),TRUE,FILTER('SUMMARY DATA'!G:G,'SUMMARY DATA'!$D:$D=$C143,'SUMMARY DATA'!$B:$B=""GRP"")),"""")
  )
)"),"")</f>
        <v/>
      </c>
      <c r="H143" s="18" t="str">
        <f>IFERROR(__xludf.DUMMYFUNCTION("IFERROR(
  TEXTJOIN(CHAR(10),TRUE,FILTER('SUMMARY DATA'!H:H,'SUMMARY DATA'!$A:$A=$A143,'SUMMARY DATA'!$C:$C=$B143,'SUMMARY DATA'!$B:$B=""GRP"")),
  IF(
    OR(
      ISNUMBER(SEARCH(""CDM CASH DEPOSIT"",$C143)),
      ISNUMBER(SEARCH(""CASH DEPOSIT"",$C14"&amp;"3)),
      COUNTIFS('SUMMARY DATA'!$D:$D,$C143,'SUMMARY DATA'!$B:$B,""GRP"")&lt;&gt;1
    ),
    """",
    IFERROR(TEXTJOIN(CHAR(10),TRUE,FILTER('SUMMARY DATA'!H:H,'SUMMARY DATA'!$D:$D=$C143,'SUMMARY DATA'!$B:$B=""GRP"")),"""")
  )
)"),"")</f>
        <v/>
      </c>
      <c r="I143" s="18" t="str">
        <f>IFERROR(__xludf.DUMMYFUNCTION("IF(H143="""","""",
SUM(ARRAYFORMULA(VALUE(SPLIT(H143,CHAR(10)))))
)"),"")</f>
        <v/>
      </c>
      <c r="J143" s="17" t="str">
        <f>IFERROR(__xludf.DUMMYFUNCTION("IFERROR(
  TEXTJOIN(CHAR(10),TRUE,FILTER('SUMMARY DATA'!I:I,'SUMMARY DATA'!$A:$A=$A143,'SUMMARY DATA'!$C:$C=$B143,'SUMMARY DATA'!$B:$B=""GRP"")),
  IF(
    OR(
      ISNUMBER(SEARCH(""CDM CASH DEPOSIT"",$C143)),
      ISNUMBER(SEARCH(""CASH DEPOSIT"",$C14"&amp;"3)),
      COUNTIFS('SUMMARY DATA'!$D:$D,$C143,'SUMMARY DATA'!$B:$B,""GRP"")&lt;&gt;1
    ),
    """",
    IFERROR(TEXTJOIN(CHAR(10),TRUE,FILTER('SUMMARY DATA'!I:I,'SUMMARY DATA'!$D:$D=$C143,'SUMMARY DATA'!$B:$B=""GRP"")),"""")
  )
)"),"")</f>
        <v/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 spans="1:27">
      <c r="A144" s="2"/>
      <c r="B144" s="15">
        <v>45787</v>
      </c>
      <c r="C144" s="2" t="s">
        <v>293</v>
      </c>
      <c r="D144" s="6">
        <v>240</v>
      </c>
      <c r="E144" s="16" t="str">
        <f>IFERROR(__xludf.DUMMYFUNCTION("IFERROR(
  TEXTJOIN(CHAR(10),TRUE,FILTER('SUMMARY DATA'!E:E,'SUMMARY DATA'!$A:$A=$A144,'SUMMARY DATA'!$C:$C=$B144,'SUMMARY DATA'!$B:$B=""GRP"")),
  IF(
    OR(
      ISNUMBER(SEARCH(""CDM CASH DEPOSIT"",$C144)),
      ISNUMBER(SEARCH(""CASH DEPOSIT"",$C14"&amp;"4)),
      COUNTIFS('SUMMARY DATA'!$D:$D,$C144,'SUMMARY DATA'!$B:$B,""GRP"")&lt;&gt;1
    ),
    """",
    IFERROR(TEXTJOIN(CHAR(10),TRUE,FILTER('SUMMARY DATA'!E:E,'SUMMARY DATA'!$D:$D=$C144,'SUMMARY DATA'!$B:$B=""GRP"")),"""")
  )
)"),"")</f>
        <v/>
      </c>
      <c r="F144" s="17" t="str">
        <f>IFERROR(__xludf.DUMMYFUNCTION("IFERROR(
  TEXTJOIN(CHAR(10),TRUE,FILTER('SUMMARY DATA'!F:F,'SUMMARY DATA'!$A:$A=$A144,'SUMMARY DATA'!$C:$C=$B144,'SUMMARY DATA'!$B:$B=""GRP"")),
  IF(
    OR(
      ISNUMBER(SEARCH(""CDM CASH DEPOSIT"",$C144)),
      ISNUMBER(SEARCH(""CASH DEPOSIT"",$C14"&amp;"4)),
      COUNTIFS('SUMMARY DATA'!$D:$D,$C144,'SUMMARY DATA'!$B:$B,""GRP"")&lt;&gt;1
    ),
    """",
    IFERROR(TEXTJOIN(CHAR(10),TRUE,FILTER('SUMMARY DATA'!F:F,'SUMMARY DATA'!$D:$D=$C144,'SUMMARY DATA'!$B:$B=""GRP"")),"""")
  )
)"),"")</f>
        <v/>
      </c>
      <c r="G144" s="17" t="str">
        <f>IFERROR(__xludf.DUMMYFUNCTION("IFERROR(
  TEXTJOIN(CHAR(10),TRUE,FILTER('SUMMARY DATA'!G:G,'SUMMARY DATA'!$A:$A=$A144,'SUMMARY DATA'!$C:$C=$B144,'SUMMARY DATA'!$B:$B=""GRP"")),
  IF(
    OR(
      ISNUMBER(SEARCH(""CDM CASH DEPOSIT"",$C144)),
      ISNUMBER(SEARCH(""CASH DEPOSIT"",$C14"&amp;"4)),
      COUNTIFS('SUMMARY DATA'!$D:$D,$C144,'SUMMARY DATA'!$B:$B,""GRP"")&lt;&gt;1
    ),
    """",
    IFERROR(TEXTJOIN(CHAR(10),TRUE,FILTER('SUMMARY DATA'!G:G,'SUMMARY DATA'!$D:$D=$C144,'SUMMARY DATA'!$B:$B=""GRP"")),"""")
  )
)"),"")</f>
        <v/>
      </c>
      <c r="H144" s="18" t="str">
        <f>IFERROR(__xludf.DUMMYFUNCTION("IFERROR(
  TEXTJOIN(CHAR(10),TRUE,FILTER('SUMMARY DATA'!H:H,'SUMMARY DATA'!$A:$A=$A144,'SUMMARY DATA'!$C:$C=$B144,'SUMMARY DATA'!$B:$B=""GRP"")),
  IF(
    OR(
      ISNUMBER(SEARCH(""CDM CASH DEPOSIT"",$C144)),
      ISNUMBER(SEARCH(""CASH DEPOSIT"",$C14"&amp;"4)),
      COUNTIFS('SUMMARY DATA'!$D:$D,$C144,'SUMMARY DATA'!$B:$B,""GRP"")&lt;&gt;1
    ),
    """",
    IFERROR(TEXTJOIN(CHAR(10),TRUE,FILTER('SUMMARY DATA'!H:H,'SUMMARY DATA'!$D:$D=$C144,'SUMMARY DATA'!$B:$B=""GRP"")),"""")
  )
)"),"")</f>
        <v/>
      </c>
      <c r="I144" s="18" t="str">
        <f>IFERROR(__xludf.DUMMYFUNCTION("IF(H144="""","""",
SUM(ARRAYFORMULA(VALUE(SPLIT(H144,CHAR(10)))))
)"),"")</f>
        <v/>
      </c>
      <c r="J144" s="17" t="str">
        <f>IFERROR(__xludf.DUMMYFUNCTION("IFERROR(
  TEXTJOIN(CHAR(10),TRUE,FILTER('SUMMARY DATA'!I:I,'SUMMARY DATA'!$A:$A=$A144,'SUMMARY DATA'!$C:$C=$B144,'SUMMARY DATA'!$B:$B=""GRP"")),
  IF(
    OR(
      ISNUMBER(SEARCH(""CDM CASH DEPOSIT"",$C144)),
      ISNUMBER(SEARCH(""CASH DEPOSIT"",$C14"&amp;"4)),
      COUNTIFS('SUMMARY DATA'!$D:$D,$C144,'SUMMARY DATA'!$B:$B,""GRP"")&lt;&gt;1
    ),
    """",
    IFERROR(TEXTJOIN(CHAR(10),TRUE,FILTER('SUMMARY DATA'!I:I,'SUMMARY DATA'!$D:$D=$C144,'SUMMARY DATA'!$B:$B=""GRP"")),"""")
  )
)"),"")</f>
        <v/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 spans="1:27">
      <c r="A145" s="2"/>
      <c r="B145" s="15">
        <v>45787</v>
      </c>
      <c r="C145" s="2" t="s">
        <v>294</v>
      </c>
      <c r="D145" s="6">
        <v>208.5</v>
      </c>
      <c r="E145" s="16" t="str">
        <f>IFERROR(__xludf.DUMMYFUNCTION("IFERROR(
  TEXTJOIN(CHAR(10),TRUE,FILTER('SUMMARY DATA'!E:E,'SUMMARY DATA'!$A:$A=$A145,'SUMMARY DATA'!$C:$C=$B145,'SUMMARY DATA'!$B:$B=""GRP"")),
  IF(
    OR(
      ISNUMBER(SEARCH(""CDM CASH DEPOSIT"",$C145)),
      ISNUMBER(SEARCH(""CASH DEPOSIT"",$C14"&amp;"5)),
      COUNTIFS('SUMMARY DATA'!$D:$D,$C145,'SUMMARY DATA'!$B:$B,""GRP"")&lt;&gt;1
    ),
    """",
    IFERROR(TEXTJOIN(CHAR(10),TRUE,FILTER('SUMMARY DATA'!E:E,'SUMMARY DATA'!$D:$D=$C145,'SUMMARY DATA'!$B:$B=""GRP"")),"""")
  )
)"),"")</f>
        <v/>
      </c>
      <c r="F145" s="17" t="str">
        <f>IFERROR(__xludf.DUMMYFUNCTION("IFERROR(
  TEXTJOIN(CHAR(10),TRUE,FILTER('SUMMARY DATA'!F:F,'SUMMARY DATA'!$A:$A=$A145,'SUMMARY DATA'!$C:$C=$B145,'SUMMARY DATA'!$B:$B=""GRP"")),
  IF(
    OR(
      ISNUMBER(SEARCH(""CDM CASH DEPOSIT"",$C145)),
      ISNUMBER(SEARCH(""CASH DEPOSIT"",$C14"&amp;"5)),
      COUNTIFS('SUMMARY DATA'!$D:$D,$C145,'SUMMARY DATA'!$B:$B,""GRP"")&lt;&gt;1
    ),
    """",
    IFERROR(TEXTJOIN(CHAR(10),TRUE,FILTER('SUMMARY DATA'!F:F,'SUMMARY DATA'!$D:$D=$C145,'SUMMARY DATA'!$B:$B=""GRP"")),"""")
  )
)"),"")</f>
        <v/>
      </c>
      <c r="G145" s="17" t="str">
        <f>IFERROR(__xludf.DUMMYFUNCTION("IFERROR(
  TEXTJOIN(CHAR(10),TRUE,FILTER('SUMMARY DATA'!G:G,'SUMMARY DATA'!$A:$A=$A145,'SUMMARY DATA'!$C:$C=$B145,'SUMMARY DATA'!$B:$B=""GRP"")),
  IF(
    OR(
      ISNUMBER(SEARCH(""CDM CASH DEPOSIT"",$C145)),
      ISNUMBER(SEARCH(""CASH DEPOSIT"",$C14"&amp;"5)),
      COUNTIFS('SUMMARY DATA'!$D:$D,$C145,'SUMMARY DATA'!$B:$B,""GRP"")&lt;&gt;1
    ),
    """",
    IFERROR(TEXTJOIN(CHAR(10),TRUE,FILTER('SUMMARY DATA'!G:G,'SUMMARY DATA'!$D:$D=$C145,'SUMMARY DATA'!$B:$B=""GRP"")),"""")
  )
)"),"")</f>
        <v/>
      </c>
      <c r="H145" s="18" t="str">
        <f>IFERROR(__xludf.DUMMYFUNCTION("IFERROR(
  TEXTJOIN(CHAR(10),TRUE,FILTER('SUMMARY DATA'!H:H,'SUMMARY DATA'!$A:$A=$A145,'SUMMARY DATA'!$C:$C=$B145,'SUMMARY DATA'!$B:$B=""GRP"")),
  IF(
    OR(
      ISNUMBER(SEARCH(""CDM CASH DEPOSIT"",$C145)),
      ISNUMBER(SEARCH(""CASH DEPOSIT"",$C14"&amp;"5)),
      COUNTIFS('SUMMARY DATA'!$D:$D,$C145,'SUMMARY DATA'!$B:$B,""GRP"")&lt;&gt;1
    ),
    """",
    IFERROR(TEXTJOIN(CHAR(10),TRUE,FILTER('SUMMARY DATA'!H:H,'SUMMARY DATA'!$D:$D=$C145,'SUMMARY DATA'!$B:$B=""GRP"")),"""")
  )
)"),"")</f>
        <v/>
      </c>
      <c r="I145" s="18" t="str">
        <f>IFERROR(__xludf.DUMMYFUNCTION("IF(H145="""","""",
SUM(ARRAYFORMULA(VALUE(SPLIT(H145,CHAR(10)))))
)"),"")</f>
        <v/>
      </c>
      <c r="J145" s="17" t="str">
        <f>IFERROR(__xludf.DUMMYFUNCTION("IFERROR(
  TEXTJOIN(CHAR(10),TRUE,FILTER('SUMMARY DATA'!I:I,'SUMMARY DATA'!$A:$A=$A145,'SUMMARY DATA'!$C:$C=$B145,'SUMMARY DATA'!$B:$B=""GRP"")),
  IF(
    OR(
      ISNUMBER(SEARCH(""CDM CASH DEPOSIT"",$C145)),
      ISNUMBER(SEARCH(""CASH DEPOSIT"",$C14"&amp;"5)),
      COUNTIFS('SUMMARY DATA'!$D:$D,$C145,'SUMMARY DATA'!$B:$B,""GRP"")&lt;&gt;1
    ),
    """",
    IFERROR(TEXTJOIN(CHAR(10),TRUE,FILTER('SUMMARY DATA'!I:I,'SUMMARY DATA'!$D:$D=$C145,'SUMMARY DATA'!$B:$B=""GRP"")),"""")
  )
)"),"")</f>
        <v/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 spans="1:27">
      <c r="A146" s="2"/>
      <c r="B146" s="15">
        <v>45787</v>
      </c>
      <c r="C146" s="2" t="s">
        <v>295</v>
      </c>
      <c r="D146" s="6">
        <v>120</v>
      </c>
      <c r="E146" s="16" t="str">
        <f>IFERROR(__xludf.DUMMYFUNCTION("IFERROR(
  TEXTJOIN(CHAR(10),TRUE,FILTER('SUMMARY DATA'!E:E,'SUMMARY DATA'!$A:$A=$A146,'SUMMARY DATA'!$C:$C=$B146,'SUMMARY DATA'!$B:$B=""GRP"")),
  IF(
    OR(
      ISNUMBER(SEARCH(""CDM CASH DEPOSIT"",$C146)),
      ISNUMBER(SEARCH(""CASH DEPOSIT"",$C14"&amp;"6)),
      COUNTIFS('SUMMARY DATA'!$D:$D,$C146,'SUMMARY DATA'!$B:$B,""GRP"")&lt;&gt;1
    ),
    """",
    IFERROR(TEXTJOIN(CHAR(10),TRUE,FILTER('SUMMARY DATA'!E:E,'SUMMARY DATA'!$D:$D=$C146,'SUMMARY DATA'!$B:$B=""GRP"")),"""")
  )
)"),"")</f>
        <v/>
      </c>
      <c r="F146" s="17" t="str">
        <f>IFERROR(__xludf.DUMMYFUNCTION("IFERROR(
  TEXTJOIN(CHAR(10),TRUE,FILTER('SUMMARY DATA'!F:F,'SUMMARY DATA'!$A:$A=$A146,'SUMMARY DATA'!$C:$C=$B146,'SUMMARY DATA'!$B:$B=""GRP"")),
  IF(
    OR(
      ISNUMBER(SEARCH(""CDM CASH DEPOSIT"",$C146)),
      ISNUMBER(SEARCH(""CASH DEPOSIT"",$C14"&amp;"6)),
      COUNTIFS('SUMMARY DATA'!$D:$D,$C146,'SUMMARY DATA'!$B:$B,""GRP"")&lt;&gt;1
    ),
    """",
    IFERROR(TEXTJOIN(CHAR(10),TRUE,FILTER('SUMMARY DATA'!F:F,'SUMMARY DATA'!$D:$D=$C146,'SUMMARY DATA'!$B:$B=""GRP"")),"""")
  )
)"),"")</f>
        <v/>
      </c>
      <c r="G146" s="17" t="str">
        <f>IFERROR(__xludf.DUMMYFUNCTION("IFERROR(
  TEXTJOIN(CHAR(10),TRUE,FILTER('SUMMARY DATA'!G:G,'SUMMARY DATA'!$A:$A=$A146,'SUMMARY DATA'!$C:$C=$B146,'SUMMARY DATA'!$B:$B=""GRP"")),
  IF(
    OR(
      ISNUMBER(SEARCH(""CDM CASH DEPOSIT"",$C146)),
      ISNUMBER(SEARCH(""CASH DEPOSIT"",$C14"&amp;"6)),
      COUNTIFS('SUMMARY DATA'!$D:$D,$C146,'SUMMARY DATA'!$B:$B,""GRP"")&lt;&gt;1
    ),
    """",
    IFERROR(TEXTJOIN(CHAR(10),TRUE,FILTER('SUMMARY DATA'!G:G,'SUMMARY DATA'!$D:$D=$C146,'SUMMARY DATA'!$B:$B=""GRP"")),"""")
  )
)"),"")</f>
        <v/>
      </c>
      <c r="H146" s="18" t="str">
        <f>IFERROR(__xludf.DUMMYFUNCTION("IFERROR(
  TEXTJOIN(CHAR(10),TRUE,FILTER('SUMMARY DATA'!H:H,'SUMMARY DATA'!$A:$A=$A146,'SUMMARY DATA'!$C:$C=$B146,'SUMMARY DATA'!$B:$B=""GRP"")),
  IF(
    OR(
      ISNUMBER(SEARCH(""CDM CASH DEPOSIT"",$C146)),
      ISNUMBER(SEARCH(""CASH DEPOSIT"",$C14"&amp;"6)),
      COUNTIFS('SUMMARY DATA'!$D:$D,$C146,'SUMMARY DATA'!$B:$B,""GRP"")&lt;&gt;1
    ),
    """",
    IFERROR(TEXTJOIN(CHAR(10),TRUE,FILTER('SUMMARY DATA'!H:H,'SUMMARY DATA'!$D:$D=$C146,'SUMMARY DATA'!$B:$B=""GRP"")),"""")
  )
)"),"")</f>
        <v/>
      </c>
      <c r="I146" s="18" t="str">
        <f>IFERROR(__xludf.DUMMYFUNCTION("IF(H146="""","""",
SUM(ARRAYFORMULA(VALUE(SPLIT(H146,CHAR(10)))))
)"),"")</f>
        <v/>
      </c>
      <c r="J146" s="17" t="str">
        <f>IFERROR(__xludf.DUMMYFUNCTION("IFERROR(
  TEXTJOIN(CHAR(10),TRUE,FILTER('SUMMARY DATA'!I:I,'SUMMARY DATA'!$A:$A=$A146,'SUMMARY DATA'!$C:$C=$B146,'SUMMARY DATA'!$B:$B=""GRP"")),
  IF(
    OR(
      ISNUMBER(SEARCH(""CDM CASH DEPOSIT"",$C146)),
      ISNUMBER(SEARCH(""CASH DEPOSIT"",$C14"&amp;"6)),
      COUNTIFS('SUMMARY DATA'!$D:$D,$C146,'SUMMARY DATA'!$B:$B,""GRP"")&lt;&gt;1
    ),
    """",
    IFERROR(TEXTJOIN(CHAR(10),TRUE,FILTER('SUMMARY DATA'!I:I,'SUMMARY DATA'!$D:$D=$C146,'SUMMARY DATA'!$B:$B=""GRP"")),"""")
  )
)"),"")</f>
        <v/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 spans="1:27">
      <c r="A147" s="2"/>
      <c r="B147" s="15">
        <v>45787</v>
      </c>
      <c r="C147" s="2" t="s">
        <v>293</v>
      </c>
      <c r="D147" s="6">
        <v>113.28</v>
      </c>
      <c r="E147" s="16" t="str">
        <f>IFERROR(__xludf.DUMMYFUNCTION("IFERROR(
  TEXTJOIN(CHAR(10),TRUE,FILTER('SUMMARY DATA'!E:E,'SUMMARY DATA'!$A:$A=$A147,'SUMMARY DATA'!$C:$C=$B147,'SUMMARY DATA'!$B:$B=""GRP"")),
  IF(
    OR(
      ISNUMBER(SEARCH(""CDM CASH DEPOSIT"",$C147)),
      ISNUMBER(SEARCH(""CASH DEPOSIT"",$C14"&amp;"7)),
      COUNTIFS('SUMMARY DATA'!$D:$D,$C147,'SUMMARY DATA'!$B:$B,""GRP"")&lt;&gt;1
    ),
    """",
    IFERROR(TEXTJOIN(CHAR(10),TRUE,FILTER('SUMMARY DATA'!E:E,'SUMMARY DATA'!$D:$D=$C147,'SUMMARY DATA'!$B:$B=""GRP"")),"""")
  )
)"),"")</f>
        <v/>
      </c>
      <c r="F147" s="17" t="str">
        <f>IFERROR(__xludf.DUMMYFUNCTION("IFERROR(
  TEXTJOIN(CHAR(10),TRUE,FILTER('SUMMARY DATA'!F:F,'SUMMARY DATA'!$A:$A=$A147,'SUMMARY DATA'!$C:$C=$B147,'SUMMARY DATA'!$B:$B=""GRP"")),
  IF(
    OR(
      ISNUMBER(SEARCH(""CDM CASH DEPOSIT"",$C147)),
      ISNUMBER(SEARCH(""CASH DEPOSIT"",$C14"&amp;"7)),
      COUNTIFS('SUMMARY DATA'!$D:$D,$C147,'SUMMARY DATA'!$B:$B,""GRP"")&lt;&gt;1
    ),
    """",
    IFERROR(TEXTJOIN(CHAR(10),TRUE,FILTER('SUMMARY DATA'!F:F,'SUMMARY DATA'!$D:$D=$C147,'SUMMARY DATA'!$B:$B=""GRP"")),"""")
  )
)"),"")</f>
        <v/>
      </c>
      <c r="G147" s="17" t="str">
        <f>IFERROR(__xludf.DUMMYFUNCTION("IFERROR(
  TEXTJOIN(CHAR(10),TRUE,FILTER('SUMMARY DATA'!G:G,'SUMMARY DATA'!$A:$A=$A147,'SUMMARY DATA'!$C:$C=$B147,'SUMMARY DATA'!$B:$B=""GRP"")),
  IF(
    OR(
      ISNUMBER(SEARCH(""CDM CASH DEPOSIT"",$C147)),
      ISNUMBER(SEARCH(""CASH DEPOSIT"",$C14"&amp;"7)),
      COUNTIFS('SUMMARY DATA'!$D:$D,$C147,'SUMMARY DATA'!$B:$B,""GRP"")&lt;&gt;1
    ),
    """",
    IFERROR(TEXTJOIN(CHAR(10),TRUE,FILTER('SUMMARY DATA'!G:G,'SUMMARY DATA'!$D:$D=$C147,'SUMMARY DATA'!$B:$B=""GRP"")),"""")
  )
)"),"")</f>
        <v/>
      </c>
      <c r="H147" s="18" t="str">
        <f>IFERROR(__xludf.DUMMYFUNCTION("IFERROR(
  TEXTJOIN(CHAR(10),TRUE,FILTER('SUMMARY DATA'!H:H,'SUMMARY DATA'!$A:$A=$A147,'SUMMARY DATA'!$C:$C=$B147,'SUMMARY DATA'!$B:$B=""GRP"")),
  IF(
    OR(
      ISNUMBER(SEARCH(""CDM CASH DEPOSIT"",$C147)),
      ISNUMBER(SEARCH(""CASH DEPOSIT"",$C14"&amp;"7)),
      COUNTIFS('SUMMARY DATA'!$D:$D,$C147,'SUMMARY DATA'!$B:$B,""GRP"")&lt;&gt;1
    ),
    """",
    IFERROR(TEXTJOIN(CHAR(10),TRUE,FILTER('SUMMARY DATA'!H:H,'SUMMARY DATA'!$D:$D=$C147,'SUMMARY DATA'!$B:$B=""GRP"")),"""")
  )
)"),"")</f>
        <v/>
      </c>
      <c r="I147" s="18" t="str">
        <f>IFERROR(__xludf.DUMMYFUNCTION("IF(H147="""","""",
SUM(ARRAYFORMULA(VALUE(SPLIT(H147,CHAR(10)))))
)"),"")</f>
        <v/>
      </c>
      <c r="J147" s="17" t="str">
        <f>IFERROR(__xludf.DUMMYFUNCTION("IFERROR(
  TEXTJOIN(CHAR(10),TRUE,FILTER('SUMMARY DATA'!I:I,'SUMMARY DATA'!$A:$A=$A147,'SUMMARY DATA'!$C:$C=$B147,'SUMMARY DATA'!$B:$B=""GRP"")),
  IF(
    OR(
      ISNUMBER(SEARCH(""CDM CASH DEPOSIT"",$C147)),
      ISNUMBER(SEARCH(""CASH DEPOSIT"",$C14"&amp;"7)),
      COUNTIFS('SUMMARY DATA'!$D:$D,$C147,'SUMMARY DATA'!$B:$B,""GRP"")&lt;&gt;1
    ),
    """",
    IFERROR(TEXTJOIN(CHAR(10),TRUE,FILTER('SUMMARY DATA'!I:I,'SUMMARY DATA'!$D:$D=$C147,'SUMMARY DATA'!$B:$B=""GRP"")),"""")
  )
)"),"")</f>
        <v/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 spans="1:27">
      <c r="A148" s="2"/>
      <c r="B148" s="15">
        <v>45787</v>
      </c>
      <c r="C148" s="2" t="s">
        <v>296</v>
      </c>
      <c r="D148" s="6">
        <v>98</v>
      </c>
      <c r="E148" s="16" t="str">
        <f>IFERROR(__xludf.DUMMYFUNCTION("IFERROR(
  TEXTJOIN(CHAR(10),TRUE,FILTER('SUMMARY DATA'!E:E,'SUMMARY DATA'!$A:$A=$A148,'SUMMARY DATA'!$C:$C=$B148,'SUMMARY DATA'!$B:$B=""GRP"")),
  IF(
    OR(
      ISNUMBER(SEARCH(""CDM CASH DEPOSIT"",$C148)),
      ISNUMBER(SEARCH(""CASH DEPOSIT"",$C14"&amp;"8)),
      COUNTIFS('SUMMARY DATA'!$D:$D,$C148,'SUMMARY DATA'!$B:$B,""GRP"")&lt;&gt;1
    ),
    """",
    IFERROR(TEXTJOIN(CHAR(10),TRUE,FILTER('SUMMARY DATA'!E:E,'SUMMARY DATA'!$D:$D=$C148,'SUMMARY DATA'!$B:$B=""GRP"")),"""")
  )
)"),"")</f>
        <v/>
      </c>
      <c r="F148" s="17" t="str">
        <f>IFERROR(__xludf.DUMMYFUNCTION("IFERROR(
  TEXTJOIN(CHAR(10),TRUE,FILTER('SUMMARY DATA'!F:F,'SUMMARY DATA'!$A:$A=$A148,'SUMMARY DATA'!$C:$C=$B148,'SUMMARY DATA'!$B:$B=""GRP"")),
  IF(
    OR(
      ISNUMBER(SEARCH(""CDM CASH DEPOSIT"",$C148)),
      ISNUMBER(SEARCH(""CASH DEPOSIT"",$C14"&amp;"8)),
      COUNTIFS('SUMMARY DATA'!$D:$D,$C148,'SUMMARY DATA'!$B:$B,""GRP"")&lt;&gt;1
    ),
    """",
    IFERROR(TEXTJOIN(CHAR(10),TRUE,FILTER('SUMMARY DATA'!F:F,'SUMMARY DATA'!$D:$D=$C148,'SUMMARY DATA'!$B:$B=""GRP"")),"""")
  )
)"),"")</f>
        <v/>
      </c>
      <c r="G148" s="17" t="str">
        <f>IFERROR(__xludf.DUMMYFUNCTION("IFERROR(
  TEXTJOIN(CHAR(10),TRUE,FILTER('SUMMARY DATA'!G:G,'SUMMARY DATA'!$A:$A=$A148,'SUMMARY DATA'!$C:$C=$B148,'SUMMARY DATA'!$B:$B=""GRP"")),
  IF(
    OR(
      ISNUMBER(SEARCH(""CDM CASH DEPOSIT"",$C148)),
      ISNUMBER(SEARCH(""CASH DEPOSIT"",$C14"&amp;"8)),
      COUNTIFS('SUMMARY DATA'!$D:$D,$C148,'SUMMARY DATA'!$B:$B,""GRP"")&lt;&gt;1
    ),
    """",
    IFERROR(TEXTJOIN(CHAR(10),TRUE,FILTER('SUMMARY DATA'!G:G,'SUMMARY DATA'!$D:$D=$C148,'SUMMARY DATA'!$B:$B=""GRP"")),"""")
  )
)"),"")</f>
        <v/>
      </c>
      <c r="H148" s="18" t="str">
        <f>IFERROR(__xludf.DUMMYFUNCTION("IFERROR(
  TEXTJOIN(CHAR(10),TRUE,FILTER('SUMMARY DATA'!H:H,'SUMMARY DATA'!$A:$A=$A148,'SUMMARY DATA'!$C:$C=$B148,'SUMMARY DATA'!$B:$B=""GRP"")),
  IF(
    OR(
      ISNUMBER(SEARCH(""CDM CASH DEPOSIT"",$C148)),
      ISNUMBER(SEARCH(""CASH DEPOSIT"",$C14"&amp;"8)),
      COUNTIFS('SUMMARY DATA'!$D:$D,$C148,'SUMMARY DATA'!$B:$B,""GRP"")&lt;&gt;1
    ),
    """",
    IFERROR(TEXTJOIN(CHAR(10),TRUE,FILTER('SUMMARY DATA'!H:H,'SUMMARY DATA'!$D:$D=$C148,'SUMMARY DATA'!$B:$B=""GRP"")),"""")
  )
)"),"")</f>
        <v/>
      </c>
      <c r="I148" s="18" t="str">
        <f>IFERROR(__xludf.DUMMYFUNCTION("IF(H148="""","""",
SUM(ARRAYFORMULA(VALUE(SPLIT(H148,CHAR(10)))))
)"),"")</f>
        <v/>
      </c>
      <c r="J148" s="17" t="str">
        <f>IFERROR(__xludf.DUMMYFUNCTION("IFERROR(
  TEXTJOIN(CHAR(10),TRUE,FILTER('SUMMARY DATA'!I:I,'SUMMARY DATA'!$A:$A=$A148,'SUMMARY DATA'!$C:$C=$B148,'SUMMARY DATA'!$B:$B=""GRP"")),
  IF(
    OR(
      ISNUMBER(SEARCH(""CDM CASH DEPOSIT"",$C148)),
      ISNUMBER(SEARCH(""CASH DEPOSIT"",$C14"&amp;"8)),
      COUNTIFS('SUMMARY DATA'!$D:$D,$C148,'SUMMARY DATA'!$B:$B,""GRP"")&lt;&gt;1
    ),
    """",
    IFERROR(TEXTJOIN(CHAR(10),TRUE,FILTER('SUMMARY DATA'!I:I,'SUMMARY DATA'!$D:$D=$C148,'SUMMARY DATA'!$B:$B=""GRP"")),"""")
  )
)"),"")</f>
        <v/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 spans="1:27">
      <c r="A149" s="2" t="s">
        <v>88</v>
      </c>
      <c r="B149" s="15">
        <v>45787</v>
      </c>
      <c r="C149" s="2" t="s">
        <v>297</v>
      </c>
      <c r="D149" s="6">
        <v>10</v>
      </c>
      <c r="E149" s="16" t="str">
        <f>IFERROR(__xludf.DUMMYFUNCTION("IFERROR(
  TEXTJOIN(CHAR(10),TRUE,FILTER('SUMMARY DATA'!E:E,'SUMMARY DATA'!$A:$A=$A149,'SUMMARY DATA'!$C:$C=$B149,'SUMMARY DATA'!$B:$B=""GRP"")),
  IF(
    OR(
      ISNUMBER(SEARCH(""CDM CASH DEPOSIT"",$C149)),
      ISNUMBER(SEARCH(""CASH DEPOSIT"",$C14"&amp;"9)),
      COUNTIFS('SUMMARY DATA'!$D:$D,$C149,'SUMMARY DATA'!$B:$B,""GRP"")&lt;&gt;1
    ),
    """",
    IFERROR(TEXTJOIN(CHAR(10),TRUE,FILTER('SUMMARY DATA'!E:E,'SUMMARY DATA'!$D:$D=$C149,'SUMMARY DATA'!$B:$B=""GRP"")),"""")
  )
)"),"")</f>
        <v/>
      </c>
      <c r="F149" s="17" t="str">
        <f>IFERROR(__xludf.DUMMYFUNCTION("IFERROR(
  TEXTJOIN(CHAR(10),TRUE,FILTER('SUMMARY DATA'!F:F,'SUMMARY DATA'!$A:$A=$A149,'SUMMARY DATA'!$C:$C=$B149,'SUMMARY DATA'!$B:$B=""GRP"")),
  IF(
    OR(
      ISNUMBER(SEARCH(""CDM CASH DEPOSIT"",$C149)),
      ISNUMBER(SEARCH(""CASH DEPOSIT"",$C14"&amp;"9)),
      COUNTIFS('SUMMARY DATA'!$D:$D,$C149,'SUMMARY DATA'!$B:$B,""GRP"")&lt;&gt;1
    ),
    """",
    IFERROR(TEXTJOIN(CHAR(10),TRUE,FILTER('SUMMARY DATA'!F:F,'SUMMARY DATA'!$D:$D=$C149,'SUMMARY DATA'!$B:$B=""GRP"")),"""")
  )
)"),"")</f>
        <v/>
      </c>
      <c r="G149" s="17" t="str">
        <f>IFERROR(__xludf.DUMMYFUNCTION("IFERROR(
  TEXTJOIN(CHAR(10),TRUE,FILTER('SUMMARY DATA'!G:G,'SUMMARY DATA'!$A:$A=$A149,'SUMMARY DATA'!$C:$C=$B149,'SUMMARY DATA'!$B:$B=""GRP"")),
  IF(
    OR(
      ISNUMBER(SEARCH(""CDM CASH DEPOSIT"",$C149)),
      ISNUMBER(SEARCH(""CASH DEPOSIT"",$C14"&amp;"9)),
      COUNTIFS('SUMMARY DATA'!$D:$D,$C149,'SUMMARY DATA'!$B:$B,""GRP"")&lt;&gt;1
    ),
    """",
    IFERROR(TEXTJOIN(CHAR(10),TRUE,FILTER('SUMMARY DATA'!G:G,'SUMMARY DATA'!$D:$D=$C149,'SUMMARY DATA'!$B:$B=""GRP"")),"""")
  )
)"),"")</f>
        <v/>
      </c>
      <c r="H149" s="18" t="str">
        <f>IFERROR(__xludf.DUMMYFUNCTION("IFERROR(
  TEXTJOIN(CHAR(10),TRUE,FILTER('SUMMARY DATA'!H:H,'SUMMARY DATA'!$A:$A=$A149,'SUMMARY DATA'!$C:$C=$B149,'SUMMARY DATA'!$B:$B=""GRP"")),
  IF(
    OR(
      ISNUMBER(SEARCH(""CDM CASH DEPOSIT"",$C149)),
      ISNUMBER(SEARCH(""CASH DEPOSIT"",$C14"&amp;"9)),
      COUNTIFS('SUMMARY DATA'!$D:$D,$C149,'SUMMARY DATA'!$B:$B,""GRP"")&lt;&gt;1
    ),
    """",
    IFERROR(TEXTJOIN(CHAR(10),TRUE,FILTER('SUMMARY DATA'!H:H,'SUMMARY DATA'!$D:$D=$C149,'SUMMARY DATA'!$B:$B=""GRP"")),"""")
  )
)"),"")</f>
        <v/>
      </c>
      <c r="I149" s="18" t="str">
        <f>IFERROR(__xludf.DUMMYFUNCTION("IF(H149="""","""",
SUM(ARRAYFORMULA(VALUE(SPLIT(H149,CHAR(10)))))
)"),"")</f>
        <v/>
      </c>
      <c r="J149" s="17" t="str">
        <f>IFERROR(__xludf.DUMMYFUNCTION("IFERROR(
  TEXTJOIN(CHAR(10),TRUE,FILTER('SUMMARY DATA'!I:I,'SUMMARY DATA'!$A:$A=$A149,'SUMMARY DATA'!$C:$C=$B149,'SUMMARY DATA'!$B:$B=""GRP"")),
  IF(
    OR(
      ISNUMBER(SEARCH(""CDM CASH DEPOSIT"",$C149)),
      ISNUMBER(SEARCH(""CASH DEPOSIT"",$C14"&amp;"9)),
      COUNTIFS('SUMMARY DATA'!$D:$D,$C149,'SUMMARY DATA'!$B:$B,""GRP"")&lt;&gt;1
    ),
    """",
    IFERROR(TEXTJOIN(CHAR(10),TRUE,FILTER('SUMMARY DATA'!I:I,'SUMMARY DATA'!$D:$D=$C149,'SUMMARY DATA'!$B:$B=""GRP"")),"""")
  )
)"),"")</f>
        <v/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 spans="1:27">
      <c r="A150" s="2" t="s">
        <v>298</v>
      </c>
      <c r="B150" s="15">
        <v>45787</v>
      </c>
      <c r="C150" s="2" t="s">
        <v>299</v>
      </c>
      <c r="D150" s="6">
        <v>4</v>
      </c>
      <c r="E150" s="16" t="str">
        <f>IFERROR(__xludf.DUMMYFUNCTION("IFERROR(
  TEXTJOIN(CHAR(10),TRUE,FILTER('SUMMARY DATA'!E:E,'SUMMARY DATA'!$A:$A=$A150,'SUMMARY DATA'!$C:$C=$B150,'SUMMARY DATA'!$B:$B=""GRP"")),
  IF(
    OR(
      ISNUMBER(SEARCH(""CDM CASH DEPOSIT"",$C150)),
      ISNUMBER(SEARCH(""CASH DEPOSIT"",$C15"&amp;"0)),
      COUNTIFS('SUMMARY DATA'!$D:$D,$C150,'SUMMARY DATA'!$B:$B,""GRP"")&lt;&gt;1
    ),
    """",
    IFERROR(TEXTJOIN(CHAR(10),TRUE,FILTER('SUMMARY DATA'!E:E,'SUMMARY DATA'!$D:$D=$C150,'SUMMARY DATA'!$B:$B=""GRP"")),"""")
  )
)"),"")</f>
        <v/>
      </c>
      <c r="F150" s="17" t="str">
        <f>IFERROR(__xludf.DUMMYFUNCTION("IFERROR(
  TEXTJOIN(CHAR(10),TRUE,FILTER('SUMMARY DATA'!F:F,'SUMMARY DATA'!$A:$A=$A150,'SUMMARY DATA'!$C:$C=$B150,'SUMMARY DATA'!$B:$B=""GRP"")),
  IF(
    OR(
      ISNUMBER(SEARCH(""CDM CASH DEPOSIT"",$C150)),
      ISNUMBER(SEARCH(""CASH DEPOSIT"",$C15"&amp;"0)),
      COUNTIFS('SUMMARY DATA'!$D:$D,$C150,'SUMMARY DATA'!$B:$B,""GRP"")&lt;&gt;1
    ),
    """",
    IFERROR(TEXTJOIN(CHAR(10),TRUE,FILTER('SUMMARY DATA'!F:F,'SUMMARY DATA'!$D:$D=$C150,'SUMMARY DATA'!$B:$B=""GRP"")),"""")
  )
)"),"")</f>
        <v/>
      </c>
      <c r="G150" s="17" t="str">
        <f>IFERROR(__xludf.DUMMYFUNCTION("IFERROR(
  TEXTJOIN(CHAR(10),TRUE,FILTER('SUMMARY DATA'!G:G,'SUMMARY DATA'!$A:$A=$A150,'SUMMARY DATA'!$C:$C=$B150,'SUMMARY DATA'!$B:$B=""GRP"")),
  IF(
    OR(
      ISNUMBER(SEARCH(""CDM CASH DEPOSIT"",$C150)),
      ISNUMBER(SEARCH(""CASH DEPOSIT"",$C15"&amp;"0)),
      COUNTIFS('SUMMARY DATA'!$D:$D,$C150,'SUMMARY DATA'!$B:$B,""GRP"")&lt;&gt;1
    ),
    """",
    IFERROR(TEXTJOIN(CHAR(10),TRUE,FILTER('SUMMARY DATA'!G:G,'SUMMARY DATA'!$D:$D=$C150,'SUMMARY DATA'!$B:$B=""GRP"")),"""")
  )
)"),"")</f>
        <v/>
      </c>
      <c r="H150" s="18" t="str">
        <f>IFERROR(__xludf.DUMMYFUNCTION("IFERROR(
  TEXTJOIN(CHAR(10),TRUE,FILTER('SUMMARY DATA'!H:H,'SUMMARY DATA'!$A:$A=$A150,'SUMMARY DATA'!$C:$C=$B150,'SUMMARY DATA'!$B:$B=""GRP"")),
  IF(
    OR(
      ISNUMBER(SEARCH(""CDM CASH DEPOSIT"",$C150)),
      ISNUMBER(SEARCH(""CASH DEPOSIT"",$C15"&amp;"0)),
      COUNTIFS('SUMMARY DATA'!$D:$D,$C150,'SUMMARY DATA'!$B:$B,""GRP"")&lt;&gt;1
    ),
    """",
    IFERROR(TEXTJOIN(CHAR(10),TRUE,FILTER('SUMMARY DATA'!H:H,'SUMMARY DATA'!$D:$D=$C150,'SUMMARY DATA'!$B:$B=""GRP"")),"""")
  )
)"),"")</f>
        <v/>
      </c>
      <c r="I150" s="18" t="str">
        <f>IFERROR(__xludf.DUMMYFUNCTION("IF(H150="""","""",
SUM(ARRAYFORMULA(VALUE(SPLIT(H150,CHAR(10)))))
)"),"")</f>
        <v/>
      </c>
      <c r="J150" s="17" t="str">
        <f>IFERROR(__xludf.DUMMYFUNCTION("IFERROR(
  TEXTJOIN(CHAR(10),TRUE,FILTER('SUMMARY DATA'!I:I,'SUMMARY DATA'!$A:$A=$A150,'SUMMARY DATA'!$C:$C=$B150,'SUMMARY DATA'!$B:$B=""GRP"")),
  IF(
    OR(
      ISNUMBER(SEARCH(""CDM CASH DEPOSIT"",$C150)),
      ISNUMBER(SEARCH(""CASH DEPOSIT"",$C15"&amp;"0)),
      COUNTIFS('SUMMARY DATA'!$D:$D,$C150,'SUMMARY DATA'!$B:$B,""GRP"")&lt;&gt;1
    ),
    """",
    IFERROR(TEXTJOIN(CHAR(10),TRUE,FILTER('SUMMARY DATA'!I:I,'SUMMARY DATA'!$D:$D=$C150,'SUMMARY DATA'!$B:$B=""GRP"")),"""")
  )
)"),"")</f>
        <v/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 spans="1:27">
      <c r="A151" s="2"/>
      <c r="B151" s="15">
        <v>45788</v>
      </c>
      <c r="C151" s="2" t="s">
        <v>300</v>
      </c>
      <c r="D151" s="6">
        <v>2083.83</v>
      </c>
      <c r="E151" s="16" t="str">
        <f>IFERROR(__xludf.DUMMYFUNCTION("IFERROR(
  TEXTJOIN(CHAR(10),TRUE,FILTER('SUMMARY DATA'!E:E,'SUMMARY DATA'!$A:$A=$A151,'SUMMARY DATA'!$C:$C=$B151,'SUMMARY DATA'!$B:$B=""GRP"")),
  IF(
    OR(
      ISNUMBER(SEARCH(""CDM CASH DEPOSIT"",$C151)),
      ISNUMBER(SEARCH(""CASH DEPOSIT"",$C15"&amp;"1)),
      COUNTIFS('SUMMARY DATA'!$D:$D,$C151,'SUMMARY DATA'!$B:$B,""GRP"")&lt;&gt;1
    ),
    """",
    IFERROR(TEXTJOIN(CHAR(10),TRUE,FILTER('SUMMARY DATA'!E:E,'SUMMARY DATA'!$D:$D=$C151,'SUMMARY DATA'!$B:$B=""GRP"")),"""")
  )
)"),"")</f>
        <v/>
      </c>
      <c r="F151" s="17" t="str">
        <f>IFERROR(__xludf.DUMMYFUNCTION("IFERROR(
  TEXTJOIN(CHAR(10),TRUE,FILTER('SUMMARY DATA'!F:F,'SUMMARY DATA'!$A:$A=$A151,'SUMMARY DATA'!$C:$C=$B151,'SUMMARY DATA'!$B:$B=""GRP"")),
  IF(
    OR(
      ISNUMBER(SEARCH(""CDM CASH DEPOSIT"",$C151)),
      ISNUMBER(SEARCH(""CASH DEPOSIT"",$C15"&amp;"1)),
      COUNTIFS('SUMMARY DATA'!$D:$D,$C151,'SUMMARY DATA'!$B:$B,""GRP"")&lt;&gt;1
    ),
    """",
    IFERROR(TEXTJOIN(CHAR(10),TRUE,FILTER('SUMMARY DATA'!F:F,'SUMMARY DATA'!$D:$D=$C151,'SUMMARY DATA'!$B:$B=""GRP"")),"""")
  )
)"),"")</f>
        <v/>
      </c>
      <c r="G151" s="17" t="str">
        <f>IFERROR(__xludf.DUMMYFUNCTION("IFERROR(
  TEXTJOIN(CHAR(10),TRUE,FILTER('SUMMARY DATA'!G:G,'SUMMARY DATA'!$A:$A=$A151,'SUMMARY DATA'!$C:$C=$B151,'SUMMARY DATA'!$B:$B=""GRP"")),
  IF(
    OR(
      ISNUMBER(SEARCH(""CDM CASH DEPOSIT"",$C151)),
      ISNUMBER(SEARCH(""CASH DEPOSIT"",$C15"&amp;"1)),
      COUNTIFS('SUMMARY DATA'!$D:$D,$C151,'SUMMARY DATA'!$B:$B,""GRP"")&lt;&gt;1
    ),
    """",
    IFERROR(TEXTJOIN(CHAR(10),TRUE,FILTER('SUMMARY DATA'!G:G,'SUMMARY DATA'!$D:$D=$C151,'SUMMARY DATA'!$B:$B=""GRP"")),"""")
  )
)"),"")</f>
        <v/>
      </c>
      <c r="H151" s="18" t="str">
        <f>IFERROR(__xludf.DUMMYFUNCTION("IFERROR(
  TEXTJOIN(CHAR(10),TRUE,FILTER('SUMMARY DATA'!H:H,'SUMMARY DATA'!$A:$A=$A151,'SUMMARY DATA'!$C:$C=$B151,'SUMMARY DATA'!$B:$B=""GRP"")),
  IF(
    OR(
      ISNUMBER(SEARCH(""CDM CASH DEPOSIT"",$C151)),
      ISNUMBER(SEARCH(""CASH DEPOSIT"",$C15"&amp;"1)),
      COUNTIFS('SUMMARY DATA'!$D:$D,$C151,'SUMMARY DATA'!$B:$B,""GRP"")&lt;&gt;1
    ),
    """",
    IFERROR(TEXTJOIN(CHAR(10),TRUE,FILTER('SUMMARY DATA'!H:H,'SUMMARY DATA'!$D:$D=$C151,'SUMMARY DATA'!$B:$B=""GRP"")),"""")
  )
)"),"")</f>
        <v/>
      </c>
      <c r="I151" s="18" t="str">
        <f>IFERROR(__xludf.DUMMYFUNCTION("IF(H151="""","""",
SUM(ARRAYFORMULA(VALUE(SPLIT(H151,CHAR(10)))))
)"),"")</f>
        <v/>
      </c>
      <c r="J151" s="17" t="str">
        <f>IFERROR(__xludf.DUMMYFUNCTION("IFERROR(
  TEXTJOIN(CHAR(10),TRUE,FILTER('SUMMARY DATA'!I:I,'SUMMARY DATA'!$A:$A=$A151,'SUMMARY DATA'!$C:$C=$B151,'SUMMARY DATA'!$B:$B=""GRP"")),
  IF(
    OR(
      ISNUMBER(SEARCH(""CDM CASH DEPOSIT"",$C151)),
      ISNUMBER(SEARCH(""CASH DEPOSIT"",$C15"&amp;"1)),
      COUNTIFS('SUMMARY DATA'!$D:$D,$C151,'SUMMARY DATA'!$B:$B,""GRP"")&lt;&gt;1
    ),
    """",
    IFERROR(TEXTJOIN(CHAR(10),TRUE,FILTER('SUMMARY DATA'!I:I,'SUMMARY DATA'!$D:$D=$C151,'SUMMARY DATA'!$B:$B=""GRP"")),"""")
  )
)"),"")</f>
        <v/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 spans="1:27">
      <c r="A152" s="2"/>
      <c r="B152" s="15">
        <v>45788</v>
      </c>
      <c r="C152" s="2" t="s">
        <v>293</v>
      </c>
      <c r="D152" s="6">
        <v>194.08</v>
      </c>
      <c r="E152" s="16" t="str">
        <f>IFERROR(__xludf.DUMMYFUNCTION("IFERROR(
  TEXTJOIN(CHAR(10),TRUE,FILTER('SUMMARY DATA'!E:E,'SUMMARY DATA'!$A:$A=$A152,'SUMMARY DATA'!$C:$C=$B152,'SUMMARY DATA'!$B:$B=""GRP"")),
  IF(
    OR(
      ISNUMBER(SEARCH(""CDM CASH DEPOSIT"",$C152)),
      ISNUMBER(SEARCH(""CASH DEPOSIT"",$C15"&amp;"2)),
      COUNTIFS('SUMMARY DATA'!$D:$D,$C152,'SUMMARY DATA'!$B:$B,""GRP"")&lt;&gt;1
    ),
    """",
    IFERROR(TEXTJOIN(CHAR(10),TRUE,FILTER('SUMMARY DATA'!E:E,'SUMMARY DATA'!$D:$D=$C152,'SUMMARY DATA'!$B:$B=""GRP"")),"""")
  )
)"),"")</f>
        <v/>
      </c>
      <c r="F152" s="17" t="str">
        <f>IFERROR(__xludf.DUMMYFUNCTION("IFERROR(
  TEXTJOIN(CHAR(10),TRUE,FILTER('SUMMARY DATA'!F:F,'SUMMARY DATA'!$A:$A=$A152,'SUMMARY DATA'!$C:$C=$B152,'SUMMARY DATA'!$B:$B=""GRP"")),
  IF(
    OR(
      ISNUMBER(SEARCH(""CDM CASH DEPOSIT"",$C152)),
      ISNUMBER(SEARCH(""CASH DEPOSIT"",$C15"&amp;"2)),
      COUNTIFS('SUMMARY DATA'!$D:$D,$C152,'SUMMARY DATA'!$B:$B,""GRP"")&lt;&gt;1
    ),
    """",
    IFERROR(TEXTJOIN(CHAR(10),TRUE,FILTER('SUMMARY DATA'!F:F,'SUMMARY DATA'!$D:$D=$C152,'SUMMARY DATA'!$B:$B=""GRP"")),"""")
  )
)"),"")</f>
        <v/>
      </c>
      <c r="G152" s="17" t="str">
        <f>IFERROR(__xludf.DUMMYFUNCTION("IFERROR(
  TEXTJOIN(CHAR(10),TRUE,FILTER('SUMMARY DATA'!G:G,'SUMMARY DATA'!$A:$A=$A152,'SUMMARY DATA'!$C:$C=$B152,'SUMMARY DATA'!$B:$B=""GRP"")),
  IF(
    OR(
      ISNUMBER(SEARCH(""CDM CASH DEPOSIT"",$C152)),
      ISNUMBER(SEARCH(""CASH DEPOSIT"",$C15"&amp;"2)),
      COUNTIFS('SUMMARY DATA'!$D:$D,$C152,'SUMMARY DATA'!$B:$B,""GRP"")&lt;&gt;1
    ),
    """",
    IFERROR(TEXTJOIN(CHAR(10),TRUE,FILTER('SUMMARY DATA'!G:G,'SUMMARY DATA'!$D:$D=$C152,'SUMMARY DATA'!$B:$B=""GRP"")),"""")
  )
)"),"")</f>
        <v/>
      </c>
      <c r="H152" s="18" t="str">
        <f>IFERROR(__xludf.DUMMYFUNCTION("IFERROR(
  TEXTJOIN(CHAR(10),TRUE,FILTER('SUMMARY DATA'!H:H,'SUMMARY DATA'!$A:$A=$A152,'SUMMARY DATA'!$C:$C=$B152,'SUMMARY DATA'!$B:$B=""GRP"")),
  IF(
    OR(
      ISNUMBER(SEARCH(""CDM CASH DEPOSIT"",$C152)),
      ISNUMBER(SEARCH(""CASH DEPOSIT"",$C15"&amp;"2)),
      COUNTIFS('SUMMARY DATA'!$D:$D,$C152,'SUMMARY DATA'!$B:$B,""GRP"")&lt;&gt;1
    ),
    """",
    IFERROR(TEXTJOIN(CHAR(10),TRUE,FILTER('SUMMARY DATA'!H:H,'SUMMARY DATA'!$D:$D=$C152,'SUMMARY DATA'!$B:$B=""GRP"")),"""")
  )
)"),"")</f>
        <v/>
      </c>
      <c r="I152" s="18" t="str">
        <f>IFERROR(__xludf.DUMMYFUNCTION("IF(H152="""","""",
SUM(ARRAYFORMULA(VALUE(SPLIT(H152,CHAR(10)))))
)"),"")</f>
        <v/>
      </c>
      <c r="J152" s="17" t="str">
        <f>IFERROR(__xludf.DUMMYFUNCTION("IFERROR(
  TEXTJOIN(CHAR(10),TRUE,FILTER('SUMMARY DATA'!I:I,'SUMMARY DATA'!$A:$A=$A152,'SUMMARY DATA'!$C:$C=$B152,'SUMMARY DATA'!$B:$B=""GRP"")),
  IF(
    OR(
      ISNUMBER(SEARCH(""CDM CASH DEPOSIT"",$C152)),
      ISNUMBER(SEARCH(""CASH DEPOSIT"",$C15"&amp;"2)),
      COUNTIFS('SUMMARY DATA'!$D:$D,$C152,'SUMMARY DATA'!$B:$B,""GRP"")&lt;&gt;1
    ),
    """",
    IFERROR(TEXTJOIN(CHAR(10),TRUE,FILTER('SUMMARY DATA'!I:I,'SUMMARY DATA'!$D:$D=$C152,'SUMMARY DATA'!$B:$B=""GRP"")),"""")
  )
)"),"")</f>
        <v/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 spans="1:27">
      <c r="A153" s="2"/>
      <c r="B153" s="15">
        <v>45789</v>
      </c>
      <c r="C153" s="2" t="s">
        <v>301</v>
      </c>
      <c r="D153" s="6">
        <v>292.5</v>
      </c>
      <c r="E153" s="16" t="str">
        <f>IFERROR(__xludf.DUMMYFUNCTION("IFERROR(
  TEXTJOIN(CHAR(10),TRUE,FILTER('SUMMARY DATA'!E:E,'SUMMARY DATA'!$A:$A=$A153,'SUMMARY DATA'!$C:$C=$B153,'SUMMARY DATA'!$B:$B=""GRP"")),
  IF(
    OR(
      ISNUMBER(SEARCH(""CDM CASH DEPOSIT"",$C153)),
      ISNUMBER(SEARCH(""CASH DEPOSIT"",$C15"&amp;"3)),
      COUNTIFS('SUMMARY DATA'!$D:$D,$C153,'SUMMARY DATA'!$B:$B,""GRP"")&lt;&gt;1
    ),
    """",
    IFERROR(TEXTJOIN(CHAR(10),TRUE,FILTER('SUMMARY DATA'!E:E,'SUMMARY DATA'!$D:$D=$C153,'SUMMARY DATA'!$B:$B=""GRP"")),"""")
  )
)"),"")</f>
        <v/>
      </c>
      <c r="F153" s="17" t="str">
        <f>IFERROR(__xludf.DUMMYFUNCTION("IFERROR(
  TEXTJOIN(CHAR(10),TRUE,FILTER('SUMMARY DATA'!F:F,'SUMMARY DATA'!$A:$A=$A153,'SUMMARY DATA'!$C:$C=$B153,'SUMMARY DATA'!$B:$B=""GRP"")),
  IF(
    OR(
      ISNUMBER(SEARCH(""CDM CASH DEPOSIT"",$C153)),
      ISNUMBER(SEARCH(""CASH DEPOSIT"",$C15"&amp;"3)),
      COUNTIFS('SUMMARY DATA'!$D:$D,$C153,'SUMMARY DATA'!$B:$B,""GRP"")&lt;&gt;1
    ),
    """",
    IFERROR(TEXTJOIN(CHAR(10),TRUE,FILTER('SUMMARY DATA'!F:F,'SUMMARY DATA'!$D:$D=$C153,'SUMMARY DATA'!$B:$B=""GRP"")),"""")
  )
)"),"")</f>
        <v/>
      </c>
      <c r="G153" s="17" t="str">
        <f>IFERROR(__xludf.DUMMYFUNCTION("IFERROR(
  TEXTJOIN(CHAR(10),TRUE,FILTER('SUMMARY DATA'!G:G,'SUMMARY DATA'!$A:$A=$A153,'SUMMARY DATA'!$C:$C=$B153,'SUMMARY DATA'!$B:$B=""GRP"")),
  IF(
    OR(
      ISNUMBER(SEARCH(""CDM CASH DEPOSIT"",$C153)),
      ISNUMBER(SEARCH(""CASH DEPOSIT"",$C15"&amp;"3)),
      COUNTIFS('SUMMARY DATA'!$D:$D,$C153,'SUMMARY DATA'!$B:$B,""GRP"")&lt;&gt;1
    ),
    """",
    IFERROR(TEXTJOIN(CHAR(10),TRUE,FILTER('SUMMARY DATA'!G:G,'SUMMARY DATA'!$D:$D=$C153,'SUMMARY DATA'!$B:$B=""GRP"")),"""")
  )
)"),"")</f>
        <v/>
      </c>
      <c r="H153" s="18" t="str">
        <f>IFERROR(__xludf.DUMMYFUNCTION("IFERROR(
  TEXTJOIN(CHAR(10),TRUE,FILTER('SUMMARY DATA'!H:H,'SUMMARY DATA'!$A:$A=$A153,'SUMMARY DATA'!$C:$C=$B153,'SUMMARY DATA'!$B:$B=""GRP"")),
  IF(
    OR(
      ISNUMBER(SEARCH(""CDM CASH DEPOSIT"",$C153)),
      ISNUMBER(SEARCH(""CASH DEPOSIT"",$C15"&amp;"3)),
      COUNTIFS('SUMMARY DATA'!$D:$D,$C153,'SUMMARY DATA'!$B:$B,""GRP"")&lt;&gt;1
    ),
    """",
    IFERROR(TEXTJOIN(CHAR(10),TRUE,FILTER('SUMMARY DATA'!H:H,'SUMMARY DATA'!$D:$D=$C153,'SUMMARY DATA'!$B:$B=""GRP"")),"""")
  )
)"),"")</f>
        <v/>
      </c>
      <c r="I153" s="18" t="str">
        <f>IFERROR(__xludf.DUMMYFUNCTION("IF(H153="""","""",
SUM(ARRAYFORMULA(VALUE(SPLIT(H153,CHAR(10)))))
)"),"")</f>
        <v/>
      </c>
      <c r="J153" s="17" t="str">
        <f>IFERROR(__xludf.DUMMYFUNCTION("IFERROR(
  TEXTJOIN(CHAR(10),TRUE,FILTER('SUMMARY DATA'!I:I,'SUMMARY DATA'!$A:$A=$A153,'SUMMARY DATA'!$C:$C=$B153,'SUMMARY DATA'!$B:$B=""GRP"")),
  IF(
    OR(
      ISNUMBER(SEARCH(""CDM CASH DEPOSIT"",$C153)),
      ISNUMBER(SEARCH(""CASH DEPOSIT"",$C15"&amp;"3)),
      COUNTIFS('SUMMARY DATA'!$D:$D,$C153,'SUMMARY DATA'!$B:$B,""GRP"")&lt;&gt;1
    ),
    """",
    IFERROR(TEXTJOIN(CHAR(10),TRUE,FILTER('SUMMARY DATA'!I:I,'SUMMARY DATA'!$D:$D=$C153,'SUMMARY DATA'!$B:$B=""GRP"")),"""")
  )
)"),"")</f>
        <v/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 spans="1:27">
      <c r="A154" s="2" t="s">
        <v>24</v>
      </c>
      <c r="B154" s="15">
        <v>45789</v>
      </c>
      <c r="C154" s="2" t="s">
        <v>302</v>
      </c>
      <c r="D154" s="6">
        <v>76</v>
      </c>
      <c r="E154" s="16" t="str">
        <f>IFERROR(__xludf.DUMMYFUNCTION("IFERROR(
  TEXTJOIN(CHAR(10),TRUE,FILTER('SUMMARY DATA'!E:E,'SUMMARY DATA'!$A:$A=$A154,'SUMMARY DATA'!$C:$C=$B154,'SUMMARY DATA'!$B:$B=""GRP"")),
  IF(
    OR(
      ISNUMBER(SEARCH(""CDM CASH DEPOSIT"",$C154)),
      ISNUMBER(SEARCH(""CASH DEPOSIT"",$C15"&amp;"4)),
      COUNTIFS('SUMMARY DATA'!$D:$D,$C154,'SUMMARY DATA'!$B:$B,""GRP"")&lt;&gt;1
    ),
    """",
    IFERROR(TEXTJOIN(CHAR(10),TRUE,FILTER('SUMMARY DATA'!E:E,'SUMMARY DATA'!$D:$D=$C154,'SUMMARY DATA'!$B:$B=""GRP"")),"""")
  )
)"),"")</f>
        <v/>
      </c>
      <c r="F154" s="17" t="str">
        <f>IFERROR(__xludf.DUMMYFUNCTION("IFERROR(
  TEXTJOIN(CHAR(10),TRUE,FILTER('SUMMARY DATA'!F:F,'SUMMARY DATA'!$A:$A=$A154,'SUMMARY DATA'!$C:$C=$B154,'SUMMARY DATA'!$B:$B=""GRP"")),
  IF(
    OR(
      ISNUMBER(SEARCH(""CDM CASH DEPOSIT"",$C154)),
      ISNUMBER(SEARCH(""CASH DEPOSIT"",$C15"&amp;"4)),
      COUNTIFS('SUMMARY DATA'!$D:$D,$C154,'SUMMARY DATA'!$B:$B,""GRP"")&lt;&gt;1
    ),
    """",
    IFERROR(TEXTJOIN(CHAR(10),TRUE,FILTER('SUMMARY DATA'!F:F,'SUMMARY DATA'!$D:$D=$C154,'SUMMARY DATA'!$B:$B=""GRP"")),"""")
  )
)"),"")</f>
        <v/>
      </c>
      <c r="G154" s="17" t="str">
        <f>IFERROR(__xludf.DUMMYFUNCTION("IFERROR(
  TEXTJOIN(CHAR(10),TRUE,FILTER('SUMMARY DATA'!G:G,'SUMMARY DATA'!$A:$A=$A154,'SUMMARY DATA'!$C:$C=$B154,'SUMMARY DATA'!$B:$B=""GRP"")),
  IF(
    OR(
      ISNUMBER(SEARCH(""CDM CASH DEPOSIT"",$C154)),
      ISNUMBER(SEARCH(""CASH DEPOSIT"",$C15"&amp;"4)),
      COUNTIFS('SUMMARY DATA'!$D:$D,$C154,'SUMMARY DATA'!$B:$B,""GRP"")&lt;&gt;1
    ),
    """",
    IFERROR(TEXTJOIN(CHAR(10),TRUE,FILTER('SUMMARY DATA'!G:G,'SUMMARY DATA'!$D:$D=$C154,'SUMMARY DATA'!$B:$B=""GRP"")),"""")
  )
)"),"")</f>
        <v/>
      </c>
      <c r="H154" s="18" t="str">
        <f>IFERROR(__xludf.DUMMYFUNCTION("IFERROR(
  TEXTJOIN(CHAR(10),TRUE,FILTER('SUMMARY DATA'!H:H,'SUMMARY DATA'!$A:$A=$A154,'SUMMARY DATA'!$C:$C=$B154,'SUMMARY DATA'!$B:$B=""GRP"")),
  IF(
    OR(
      ISNUMBER(SEARCH(""CDM CASH DEPOSIT"",$C154)),
      ISNUMBER(SEARCH(""CASH DEPOSIT"",$C15"&amp;"4)),
      COUNTIFS('SUMMARY DATA'!$D:$D,$C154,'SUMMARY DATA'!$B:$B,""GRP"")&lt;&gt;1
    ),
    """",
    IFERROR(TEXTJOIN(CHAR(10),TRUE,FILTER('SUMMARY DATA'!H:H,'SUMMARY DATA'!$D:$D=$C154,'SUMMARY DATA'!$B:$B=""GRP"")),"""")
  )
)"),"")</f>
        <v/>
      </c>
      <c r="I154" s="18" t="str">
        <f>IFERROR(__xludf.DUMMYFUNCTION("IF(H154="""","""",
SUM(ARRAYFORMULA(VALUE(SPLIT(H154,CHAR(10)))))
)"),"")</f>
        <v/>
      </c>
      <c r="J154" s="17" t="str">
        <f>IFERROR(__xludf.DUMMYFUNCTION("IFERROR(
  TEXTJOIN(CHAR(10),TRUE,FILTER('SUMMARY DATA'!I:I,'SUMMARY DATA'!$A:$A=$A154,'SUMMARY DATA'!$C:$C=$B154,'SUMMARY DATA'!$B:$B=""GRP"")),
  IF(
    OR(
      ISNUMBER(SEARCH(""CDM CASH DEPOSIT"",$C154)),
      ISNUMBER(SEARCH(""CASH DEPOSIT"",$C15"&amp;"4)),
      COUNTIFS('SUMMARY DATA'!$D:$D,$C154,'SUMMARY DATA'!$B:$B,""GRP"")&lt;&gt;1
    ),
    """",
    IFERROR(TEXTJOIN(CHAR(10),TRUE,FILTER('SUMMARY DATA'!I:I,'SUMMARY DATA'!$D:$D=$C154,'SUMMARY DATA'!$B:$B=""GRP"")),"""")
  )
)"),"")</f>
        <v/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 spans="1:27">
      <c r="A155" s="2" t="s">
        <v>303</v>
      </c>
      <c r="B155" s="15">
        <v>45789</v>
      </c>
      <c r="C155" s="2" t="s">
        <v>304</v>
      </c>
      <c r="D155" s="6">
        <v>20</v>
      </c>
      <c r="E155" s="16" t="str">
        <f>IFERROR(__xludf.DUMMYFUNCTION("IFERROR(
  TEXTJOIN(CHAR(10),TRUE,FILTER('SUMMARY DATA'!E:E,'SUMMARY DATA'!$A:$A=$A155,'SUMMARY DATA'!$C:$C=$B155,'SUMMARY DATA'!$B:$B=""GRP"")),
  IF(
    OR(
      ISNUMBER(SEARCH(""CDM CASH DEPOSIT"",$C155)),
      ISNUMBER(SEARCH(""CASH DEPOSIT"",$C15"&amp;"5)),
      COUNTIFS('SUMMARY DATA'!$D:$D,$C155,'SUMMARY DATA'!$B:$B,""GRP"")&lt;&gt;1
    ),
    """",
    IFERROR(TEXTJOIN(CHAR(10),TRUE,FILTER('SUMMARY DATA'!E:E,'SUMMARY DATA'!$D:$D=$C155,'SUMMARY DATA'!$B:$B=""GRP"")),"""")
  )
)"),"")</f>
        <v/>
      </c>
      <c r="F155" s="17" t="str">
        <f>IFERROR(__xludf.DUMMYFUNCTION("IFERROR(
  TEXTJOIN(CHAR(10),TRUE,FILTER('SUMMARY DATA'!F:F,'SUMMARY DATA'!$A:$A=$A155,'SUMMARY DATA'!$C:$C=$B155,'SUMMARY DATA'!$B:$B=""GRP"")),
  IF(
    OR(
      ISNUMBER(SEARCH(""CDM CASH DEPOSIT"",$C155)),
      ISNUMBER(SEARCH(""CASH DEPOSIT"",$C15"&amp;"5)),
      COUNTIFS('SUMMARY DATA'!$D:$D,$C155,'SUMMARY DATA'!$B:$B,""GRP"")&lt;&gt;1
    ),
    """",
    IFERROR(TEXTJOIN(CHAR(10),TRUE,FILTER('SUMMARY DATA'!F:F,'SUMMARY DATA'!$D:$D=$C155,'SUMMARY DATA'!$B:$B=""GRP"")),"""")
  )
)"),"")</f>
        <v/>
      </c>
      <c r="G155" s="17" t="str">
        <f>IFERROR(__xludf.DUMMYFUNCTION("IFERROR(
  TEXTJOIN(CHAR(10),TRUE,FILTER('SUMMARY DATA'!G:G,'SUMMARY DATA'!$A:$A=$A155,'SUMMARY DATA'!$C:$C=$B155,'SUMMARY DATA'!$B:$B=""GRP"")),
  IF(
    OR(
      ISNUMBER(SEARCH(""CDM CASH DEPOSIT"",$C155)),
      ISNUMBER(SEARCH(""CASH DEPOSIT"",$C15"&amp;"5)),
      COUNTIFS('SUMMARY DATA'!$D:$D,$C155,'SUMMARY DATA'!$B:$B,""GRP"")&lt;&gt;1
    ),
    """",
    IFERROR(TEXTJOIN(CHAR(10),TRUE,FILTER('SUMMARY DATA'!G:G,'SUMMARY DATA'!$D:$D=$C155,'SUMMARY DATA'!$B:$B=""GRP"")),"""")
  )
)"),"")</f>
        <v/>
      </c>
      <c r="H155" s="18" t="str">
        <f>IFERROR(__xludf.DUMMYFUNCTION("IFERROR(
  TEXTJOIN(CHAR(10),TRUE,FILTER('SUMMARY DATA'!H:H,'SUMMARY DATA'!$A:$A=$A155,'SUMMARY DATA'!$C:$C=$B155,'SUMMARY DATA'!$B:$B=""GRP"")),
  IF(
    OR(
      ISNUMBER(SEARCH(""CDM CASH DEPOSIT"",$C155)),
      ISNUMBER(SEARCH(""CASH DEPOSIT"",$C15"&amp;"5)),
      COUNTIFS('SUMMARY DATA'!$D:$D,$C155,'SUMMARY DATA'!$B:$B,""GRP"")&lt;&gt;1
    ),
    """",
    IFERROR(TEXTJOIN(CHAR(10),TRUE,FILTER('SUMMARY DATA'!H:H,'SUMMARY DATA'!$D:$D=$C155,'SUMMARY DATA'!$B:$B=""GRP"")),"""")
  )
)"),"")</f>
        <v/>
      </c>
      <c r="I155" s="18" t="str">
        <f>IFERROR(__xludf.DUMMYFUNCTION("IF(H155="""","""",
SUM(ARRAYFORMULA(VALUE(SPLIT(H155,CHAR(10)))))
)"),"")</f>
        <v/>
      </c>
      <c r="J155" s="17" t="str">
        <f>IFERROR(__xludf.DUMMYFUNCTION("IFERROR(
  TEXTJOIN(CHAR(10),TRUE,FILTER('SUMMARY DATA'!I:I,'SUMMARY DATA'!$A:$A=$A155,'SUMMARY DATA'!$C:$C=$B155,'SUMMARY DATA'!$B:$B=""GRP"")),
  IF(
    OR(
      ISNUMBER(SEARCH(""CDM CASH DEPOSIT"",$C155)),
      ISNUMBER(SEARCH(""CASH DEPOSIT"",$C15"&amp;"5)),
      COUNTIFS('SUMMARY DATA'!$D:$D,$C155,'SUMMARY DATA'!$B:$B,""GRP"")&lt;&gt;1
    ),
    """",
    IFERROR(TEXTJOIN(CHAR(10),TRUE,FILTER('SUMMARY DATA'!I:I,'SUMMARY DATA'!$D:$D=$C155,'SUMMARY DATA'!$B:$B=""GRP"")),"""")
  )
)"),"")</f>
        <v/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 spans="1:27">
      <c r="A156" s="2"/>
      <c r="B156" s="15">
        <v>45790</v>
      </c>
      <c r="C156" s="2" t="s">
        <v>305</v>
      </c>
      <c r="D156" s="6">
        <v>248</v>
      </c>
      <c r="E156" s="16" t="str">
        <f>IFERROR(__xludf.DUMMYFUNCTION("IFERROR(
  TEXTJOIN(CHAR(10),TRUE,FILTER('SUMMARY DATA'!E:E,'SUMMARY DATA'!$A:$A=$A156,'SUMMARY DATA'!$C:$C=$B156,'SUMMARY DATA'!$B:$B=""GRP"")),
  IF(
    OR(
      ISNUMBER(SEARCH(""CDM CASH DEPOSIT"",$C156)),
      ISNUMBER(SEARCH(""CASH DEPOSIT"",$C15"&amp;"6)),
      COUNTIFS('SUMMARY DATA'!$D:$D,$C156,'SUMMARY DATA'!$B:$B,""GRP"")&lt;&gt;1
    ),
    """",
    IFERROR(TEXTJOIN(CHAR(10),TRUE,FILTER('SUMMARY DATA'!E:E,'SUMMARY DATA'!$D:$D=$C156,'SUMMARY DATA'!$B:$B=""GRP"")),"""")
  )
)"),"")</f>
        <v/>
      </c>
      <c r="F156" s="17" t="str">
        <f>IFERROR(__xludf.DUMMYFUNCTION("IFERROR(
  TEXTJOIN(CHAR(10),TRUE,FILTER('SUMMARY DATA'!F:F,'SUMMARY DATA'!$A:$A=$A156,'SUMMARY DATA'!$C:$C=$B156,'SUMMARY DATA'!$B:$B=""GRP"")),
  IF(
    OR(
      ISNUMBER(SEARCH(""CDM CASH DEPOSIT"",$C156)),
      ISNUMBER(SEARCH(""CASH DEPOSIT"",$C15"&amp;"6)),
      COUNTIFS('SUMMARY DATA'!$D:$D,$C156,'SUMMARY DATA'!$B:$B,""GRP"")&lt;&gt;1
    ),
    """",
    IFERROR(TEXTJOIN(CHAR(10),TRUE,FILTER('SUMMARY DATA'!F:F,'SUMMARY DATA'!$D:$D=$C156,'SUMMARY DATA'!$B:$B=""GRP"")),"""")
  )
)"),"")</f>
        <v/>
      </c>
      <c r="G156" s="17" t="str">
        <f>IFERROR(__xludf.DUMMYFUNCTION("IFERROR(
  TEXTJOIN(CHAR(10),TRUE,FILTER('SUMMARY DATA'!G:G,'SUMMARY DATA'!$A:$A=$A156,'SUMMARY DATA'!$C:$C=$B156,'SUMMARY DATA'!$B:$B=""GRP"")),
  IF(
    OR(
      ISNUMBER(SEARCH(""CDM CASH DEPOSIT"",$C156)),
      ISNUMBER(SEARCH(""CASH DEPOSIT"",$C15"&amp;"6)),
      COUNTIFS('SUMMARY DATA'!$D:$D,$C156,'SUMMARY DATA'!$B:$B,""GRP"")&lt;&gt;1
    ),
    """",
    IFERROR(TEXTJOIN(CHAR(10),TRUE,FILTER('SUMMARY DATA'!G:G,'SUMMARY DATA'!$D:$D=$C156,'SUMMARY DATA'!$B:$B=""GRP"")),"""")
  )
)"),"")</f>
        <v/>
      </c>
      <c r="H156" s="18" t="str">
        <f>IFERROR(__xludf.DUMMYFUNCTION("IFERROR(
  TEXTJOIN(CHAR(10),TRUE,FILTER('SUMMARY DATA'!H:H,'SUMMARY DATA'!$A:$A=$A156,'SUMMARY DATA'!$C:$C=$B156,'SUMMARY DATA'!$B:$B=""GRP"")),
  IF(
    OR(
      ISNUMBER(SEARCH(""CDM CASH DEPOSIT"",$C156)),
      ISNUMBER(SEARCH(""CASH DEPOSIT"",$C15"&amp;"6)),
      COUNTIFS('SUMMARY DATA'!$D:$D,$C156,'SUMMARY DATA'!$B:$B,""GRP"")&lt;&gt;1
    ),
    """",
    IFERROR(TEXTJOIN(CHAR(10),TRUE,FILTER('SUMMARY DATA'!H:H,'SUMMARY DATA'!$D:$D=$C156,'SUMMARY DATA'!$B:$B=""GRP"")),"""")
  )
)"),"")</f>
        <v/>
      </c>
      <c r="I156" s="18" t="str">
        <f>IFERROR(__xludf.DUMMYFUNCTION("IF(H156="""","""",
SUM(ARRAYFORMULA(VALUE(SPLIT(H156,CHAR(10)))))
)"),"")</f>
        <v/>
      </c>
      <c r="J156" s="17" t="str">
        <f>IFERROR(__xludf.DUMMYFUNCTION("IFERROR(
  TEXTJOIN(CHAR(10),TRUE,FILTER('SUMMARY DATA'!I:I,'SUMMARY DATA'!$A:$A=$A156,'SUMMARY DATA'!$C:$C=$B156,'SUMMARY DATA'!$B:$B=""GRP"")),
  IF(
    OR(
      ISNUMBER(SEARCH(""CDM CASH DEPOSIT"",$C156)),
      ISNUMBER(SEARCH(""CASH DEPOSIT"",$C15"&amp;"6)),
      COUNTIFS('SUMMARY DATA'!$D:$D,$C156,'SUMMARY DATA'!$B:$B,""GRP"")&lt;&gt;1
    ),
    """",
    IFERROR(TEXTJOIN(CHAR(10),TRUE,FILTER('SUMMARY DATA'!I:I,'SUMMARY DATA'!$D:$D=$C156,'SUMMARY DATA'!$B:$B=""GRP"")),"""")
  )
)"),"")</f>
        <v/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 spans="1:27">
      <c r="A157" s="2"/>
      <c r="B157" s="15">
        <v>45790</v>
      </c>
      <c r="C157" s="2" t="s">
        <v>306</v>
      </c>
      <c r="D157" s="6">
        <v>75.43</v>
      </c>
      <c r="E157" s="16" t="str">
        <f>IFERROR(__xludf.DUMMYFUNCTION("IFERROR(
  TEXTJOIN(CHAR(10),TRUE,FILTER('SUMMARY DATA'!E:E,'SUMMARY DATA'!$A:$A=$A157,'SUMMARY DATA'!$C:$C=$B157,'SUMMARY DATA'!$B:$B=""GRP"")),
  IF(
    OR(
      ISNUMBER(SEARCH(""CDM CASH DEPOSIT"",$C157)),
      ISNUMBER(SEARCH(""CASH DEPOSIT"",$C15"&amp;"7)),
      COUNTIFS('SUMMARY DATA'!$D:$D,$C157,'SUMMARY DATA'!$B:$B,""GRP"")&lt;&gt;1
    ),
    """",
    IFERROR(TEXTJOIN(CHAR(10),TRUE,FILTER('SUMMARY DATA'!E:E,'SUMMARY DATA'!$D:$D=$C157,'SUMMARY DATA'!$B:$B=""GRP"")),"""")
  )
)"),"")</f>
        <v/>
      </c>
      <c r="F157" s="17" t="str">
        <f>IFERROR(__xludf.DUMMYFUNCTION("IFERROR(
  TEXTJOIN(CHAR(10),TRUE,FILTER('SUMMARY DATA'!F:F,'SUMMARY DATA'!$A:$A=$A157,'SUMMARY DATA'!$C:$C=$B157,'SUMMARY DATA'!$B:$B=""GRP"")),
  IF(
    OR(
      ISNUMBER(SEARCH(""CDM CASH DEPOSIT"",$C157)),
      ISNUMBER(SEARCH(""CASH DEPOSIT"",$C15"&amp;"7)),
      COUNTIFS('SUMMARY DATA'!$D:$D,$C157,'SUMMARY DATA'!$B:$B,""GRP"")&lt;&gt;1
    ),
    """",
    IFERROR(TEXTJOIN(CHAR(10),TRUE,FILTER('SUMMARY DATA'!F:F,'SUMMARY DATA'!$D:$D=$C157,'SUMMARY DATA'!$B:$B=""GRP"")),"""")
  )
)"),"")</f>
        <v/>
      </c>
      <c r="G157" s="17" t="str">
        <f>IFERROR(__xludf.DUMMYFUNCTION("IFERROR(
  TEXTJOIN(CHAR(10),TRUE,FILTER('SUMMARY DATA'!G:G,'SUMMARY DATA'!$A:$A=$A157,'SUMMARY DATA'!$C:$C=$B157,'SUMMARY DATA'!$B:$B=""GRP"")),
  IF(
    OR(
      ISNUMBER(SEARCH(""CDM CASH DEPOSIT"",$C157)),
      ISNUMBER(SEARCH(""CASH DEPOSIT"",$C15"&amp;"7)),
      COUNTIFS('SUMMARY DATA'!$D:$D,$C157,'SUMMARY DATA'!$B:$B,""GRP"")&lt;&gt;1
    ),
    """",
    IFERROR(TEXTJOIN(CHAR(10),TRUE,FILTER('SUMMARY DATA'!G:G,'SUMMARY DATA'!$D:$D=$C157,'SUMMARY DATA'!$B:$B=""GRP"")),"""")
  )
)"),"")</f>
        <v/>
      </c>
      <c r="H157" s="18" t="str">
        <f>IFERROR(__xludf.DUMMYFUNCTION("IFERROR(
  TEXTJOIN(CHAR(10),TRUE,FILTER('SUMMARY DATA'!H:H,'SUMMARY DATA'!$A:$A=$A157,'SUMMARY DATA'!$C:$C=$B157,'SUMMARY DATA'!$B:$B=""GRP"")),
  IF(
    OR(
      ISNUMBER(SEARCH(""CDM CASH DEPOSIT"",$C157)),
      ISNUMBER(SEARCH(""CASH DEPOSIT"",$C15"&amp;"7)),
      COUNTIFS('SUMMARY DATA'!$D:$D,$C157,'SUMMARY DATA'!$B:$B,""GRP"")&lt;&gt;1
    ),
    """",
    IFERROR(TEXTJOIN(CHAR(10),TRUE,FILTER('SUMMARY DATA'!H:H,'SUMMARY DATA'!$D:$D=$C157,'SUMMARY DATA'!$B:$B=""GRP"")),"""")
  )
)"),"")</f>
        <v/>
      </c>
      <c r="I157" s="18" t="str">
        <f>IFERROR(__xludf.DUMMYFUNCTION("IF(H157="""","""",
SUM(ARRAYFORMULA(VALUE(SPLIT(H157,CHAR(10)))))
)"),"")</f>
        <v/>
      </c>
      <c r="J157" s="17" t="str">
        <f>IFERROR(__xludf.DUMMYFUNCTION("IFERROR(
  TEXTJOIN(CHAR(10),TRUE,FILTER('SUMMARY DATA'!I:I,'SUMMARY DATA'!$A:$A=$A157,'SUMMARY DATA'!$C:$C=$B157,'SUMMARY DATA'!$B:$B=""GRP"")),
  IF(
    OR(
      ISNUMBER(SEARCH(""CDM CASH DEPOSIT"",$C157)),
      ISNUMBER(SEARCH(""CASH DEPOSIT"",$C15"&amp;"7)),
      COUNTIFS('SUMMARY DATA'!$D:$D,$C157,'SUMMARY DATA'!$B:$B,""GRP"")&lt;&gt;1
    ),
    """",
    IFERROR(TEXTJOIN(CHAR(10),TRUE,FILTER('SUMMARY DATA'!I:I,'SUMMARY DATA'!$D:$D=$C157,'SUMMARY DATA'!$B:$B=""GRP"")),"""")
  )
)"),"")</f>
        <v/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 spans="1:27">
      <c r="A158" s="2" t="s">
        <v>24</v>
      </c>
      <c r="B158" s="15">
        <v>45790</v>
      </c>
      <c r="C158" s="2" t="s">
        <v>307</v>
      </c>
      <c r="D158" s="6">
        <v>60</v>
      </c>
      <c r="E158" s="16" t="str">
        <f>IFERROR(__xludf.DUMMYFUNCTION("IFERROR(
  TEXTJOIN(CHAR(10),TRUE,FILTER('SUMMARY DATA'!E:E,'SUMMARY DATA'!$A:$A=$A158,'SUMMARY DATA'!$C:$C=$B158,'SUMMARY DATA'!$B:$B=""GRP"")),
  IF(
    OR(
      ISNUMBER(SEARCH(""CDM CASH DEPOSIT"",$C158)),
      ISNUMBER(SEARCH(""CASH DEPOSIT"",$C15"&amp;"8)),
      COUNTIFS('SUMMARY DATA'!$D:$D,$C158,'SUMMARY DATA'!$B:$B,""GRP"")&lt;&gt;1
    ),
    """",
    IFERROR(TEXTJOIN(CHAR(10),TRUE,FILTER('SUMMARY DATA'!E:E,'SUMMARY DATA'!$D:$D=$C158,'SUMMARY DATA'!$B:$B=""GRP"")),"""")
  )
)"),"")</f>
        <v/>
      </c>
      <c r="F158" s="17" t="str">
        <f>IFERROR(__xludf.DUMMYFUNCTION("IFERROR(
  TEXTJOIN(CHAR(10),TRUE,FILTER('SUMMARY DATA'!F:F,'SUMMARY DATA'!$A:$A=$A158,'SUMMARY DATA'!$C:$C=$B158,'SUMMARY DATA'!$B:$B=""GRP"")),
  IF(
    OR(
      ISNUMBER(SEARCH(""CDM CASH DEPOSIT"",$C158)),
      ISNUMBER(SEARCH(""CASH DEPOSIT"",$C15"&amp;"8)),
      COUNTIFS('SUMMARY DATA'!$D:$D,$C158,'SUMMARY DATA'!$B:$B,""GRP"")&lt;&gt;1
    ),
    """",
    IFERROR(TEXTJOIN(CHAR(10),TRUE,FILTER('SUMMARY DATA'!F:F,'SUMMARY DATA'!$D:$D=$C158,'SUMMARY DATA'!$B:$B=""GRP"")),"""")
  )
)"),"")</f>
        <v/>
      </c>
      <c r="G158" s="17" t="str">
        <f>IFERROR(__xludf.DUMMYFUNCTION("IFERROR(
  TEXTJOIN(CHAR(10),TRUE,FILTER('SUMMARY DATA'!G:G,'SUMMARY DATA'!$A:$A=$A158,'SUMMARY DATA'!$C:$C=$B158,'SUMMARY DATA'!$B:$B=""GRP"")),
  IF(
    OR(
      ISNUMBER(SEARCH(""CDM CASH DEPOSIT"",$C158)),
      ISNUMBER(SEARCH(""CASH DEPOSIT"",$C15"&amp;"8)),
      COUNTIFS('SUMMARY DATA'!$D:$D,$C158,'SUMMARY DATA'!$B:$B,""GRP"")&lt;&gt;1
    ),
    """",
    IFERROR(TEXTJOIN(CHAR(10),TRUE,FILTER('SUMMARY DATA'!G:G,'SUMMARY DATA'!$D:$D=$C158,'SUMMARY DATA'!$B:$B=""GRP"")),"""")
  )
)"),"")</f>
        <v/>
      </c>
      <c r="H158" s="18" t="str">
        <f>IFERROR(__xludf.DUMMYFUNCTION("IFERROR(
  TEXTJOIN(CHAR(10),TRUE,FILTER('SUMMARY DATA'!H:H,'SUMMARY DATA'!$A:$A=$A158,'SUMMARY DATA'!$C:$C=$B158,'SUMMARY DATA'!$B:$B=""GRP"")),
  IF(
    OR(
      ISNUMBER(SEARCH(""CDM CASH DEPOSIT"",$C158)),
      ISNUMBER(SEARCH(""CASH DEPOSIT"",$C15"&amp;"8)),
      COUNTIFS('SUMMARY DATA'!$D:$D,$C158,'SUMMARY DATA'!$B:$B,""GRP"")&lt;&gt;1
    ),
    """",
    IFERROR(TEXTJOIN(CHAR(10),TRUE,FILTER('SUMMARY DATA'!H:H,'SUMMARY DATA'!$D:$D=$C158,'SUMMARY DATA'!$B:$B=""GRP"")),"""")
  )
)"),"")</f>
        <v/>
      </c>
      <c r="I158" s="18" t="str">
        <f>IFERROR(__xludf.DUMMYFUNCTION("IF(H158="""","""",
SUM(ARRAYFORMULA(VALUE(SPLIT(H158,CHAR(10)))))
)"),"")</f>
        <v/>
      </c>
      <c r="J158" s="17" t="str">
        <f>IFERROR(__xludf.DUMMYFUNCTION("IFERROR(
  TEXTJOIN(CHAR(10),TRUE,FILTER('SUMMARY DATA'!I:I,'SUMMARY DATA'!$A:$A=$A158,'SUMMARY DATA'!$C:$C=$B158,'SUMMARY DATA'!$B:$B=""GRP"")),
  IF(
    OR(
      ISNUMBER(SEARCH(""CDM CASH DEPOSIT"",$C158)),
      ISNUMBER(SEARCH(""CASH DEPOSIT"",$C15"&amp;"8)),
      COUNTIFS('SUMMARY DATA'!$D:$D,$C158,'SUMMARY DATA'!$B:$B,""GRP"")&lt;&gt;1
    ),
    """",
    IFERROR(TEXTJOIN(CHAR(10),TRUE,FILTER('SUMMARY DATA'!I:I,'SUMMARY DATA'!$D:$D=$C158,'SUMMARY DATA'!$B:$B=""GRP"")),"""")
  )
)"),"")</f>
        <v/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 spans="1:27">
      <c r="A159" s="2"/>
      <c r="B159" s="15">
        <v>45790</v>
      </c>
      <c r="C159" s="2" t="s">
        <v>308</v>
      </c>
      <c r="D159" s="6">
        <v>49.6</v>
      </c>
      <c r="E159" s="16" t="str">
        <f>IFERROR(__xludf.DUMMYFUNCTION("IFERROR(
  TEXTJOIN(CHAR(10),TRUE,FILTER('SUMMARY DATA'!E:E,'SUMMARY DATA'!$A:$A=$A159,'SUMMARY DATA'!$C:$C=$B159,'SUMMARY DATA'!$B:$B=""GRP"")),
  IF(
    OR(
      ISNUMBER(SEARCH(""CDM CASH DEPOSIT"",$C159)),
      ISNUMBER(SEARCH(""CASH DEPOSIT"",$C15"&amp;"9)),
      COUNTIFS('SUMMARY DATA'!$D:$D,$C159,'SUMMARY DATA'!$B:$B,""GRP"")&lt;&gt;1
    ),
    """",
    IFERROR(TEXTJOIN(CHAR(10),TRUE,FILTER('SUMMARY DATA'!E:E,'SUMMARY DATA'!$D:$D=$C159,'SUMMARY DATA'!$B:$B=""GRP"")),"""")
  )
)"),"")</f>
        <v/>
      </c>
      <c r="F159" s="17" t="str">
        <f>IFERROR(__xludf.DUMMYFUNCTION("IFERROR(
  TEXTJOIN(CHAR(10),TRUE,FILTER('SUMMARY DATA'!F:F,'SUMMARY DATA'!$A:$A=$A159,'SUMMARY DATA'!$C:$C=$B159,'SUMMARY DATA'!$B:$B=""GRP"")),
  IF(
    OR(
      ISNUMBER(SEARCH(""CDM CASH DEPOSIT"",$C159)),
      ISNUMBER(SEARCH(""CASH DEPOSIT"",$C15"&amp;"9)),
      COUNTIFS('SUMMARY DATA'!$D:$D,$C159,'SUMMARY DATA'!$B:$B,""GRP"")&lt;&gt;1
    ),
    """",
    IFERROR(TEXTJOIN(CHAR(10),TRUE,FILTER('SUMMARY DATA'!F:F,'SUMMARY DATA'!$D:$D=$C159,'SUMMARY DATA'!$B:$B=""GRP"")),"""")
  )
)"),"")</f>
        <v/>
      </c>
      <c r="G159" s="17" t="str">
        <f>IFERROR(__xludf.DUMMYFUNCTION("IFERROR(
  TEXTJOIN(CHAR(10),TRUE,FILTER('SUMMARY DATA'!G:G,'SUMMARY DATA'!$A:$A=$A159,'SUMMARY DATA'!$C:$C=$B159,'SUMMARY DATA'!$B:$B=""GRP"")),
  IF(
    OR(
      ISNUMBER(SEARCH(""CDM CASH DEPOSIT"",$C159)),
      ISNUMBER(SEARCH(""CASH DEPOSIT"",$C15"&amp;"9)),
      COUNTIFS('SUMMARY DATA'!$D:$D,$C159,'SUMMARY DATA'!$B:$B,""GRP"")&lt;&gt;1
    ),
    """",
    IFERROR(TEXTJOIN(CHAR(10),TRUE,FILTER('SUMMARY DATA'!G:G,'SUMMARY DATA'!$D:$D=$C159,'SUMMARY DATA'!$B:$B=""GRP"")),"""")
  )
)"),"")</f>
        <v/>
      </c>
      <c r="H159" s="18" t="str">
        <f>IFERROR(__xludf.DUMMYFUNCTION("IFERROR(
  TEXTJOIN(CHAR(10),TRUE,FILTER('SUMMARY DATA'!H:H,'SUMMARY DATA'!$A:$A=$A159,'SUMMARY DATA'!$C:$C=$B159,'SUMMARY DATA'!$B:$B=""GRP"")),
  IF(
    OR(
      ISNUMBER(SEARCH(""CDM CASH DEPOSIT"",$C159)),
      ISNUMBER(SEARCH(""CASH DEPOSIT"",$C15"&amp;"9)),
      COUNTIFS('SUMMARY DATA'!$D:$D,$C159,'SUMMARY DATA'!$B:$B,""GRP"")&lt;&gt;1
    ),
    """",
    IFERROR(TEXTJOIN(CHAR(10),TRUE,FILTER('SUMMARY DATA'!H:H,'SUMMARY DATA'!$D:$D=$C159,'SUMMARY DATA'!$B:$B=""GRP"")),"""")
  )
)"),"")</f>
        <v/>
      </c>
      <c r="I159" s="18" t="str">
        <f>IFERROR(__xludf.DUMMYFUNCTION("IF(H159="""","""",
SUM(ARRAYFORMULA(VALUE(SPLIT(H159,CHAR(10)))))
)"),"")</f>
        <v/>
      </c>
      <c r="J159" s="17" t="str">
        <f>IFERROR(__xludf.DUMMYFUNCTION("IFERROR(
  TEXTJOIN(CHAR(10),TRUE,FILTER('SUMMARY DATA'!I:I,'SUMMARY DATA'!$A:$A=$A159,'SUMMARY DATA'!$C:$C=$B159,'SUMMARY DATA'!$B:$B=""GRP"")),
  IF(
    OR(
      ISNUMBER(SEARCH(""CDM CASH DEPOSIT"",$C159)),
      ISNUMBER(SEARCH(""CASH DEPOSIT"",$C15"&amp;"9)),
      COUNTIFS('SUMMARY DATA'!$D:$D,$C159,'SUMMARY DATA'!$B:$B,""GRP"")&lt;&gt;1
    ),
    """",
    IFERROR(TEXTJOIN(CHAR(10),TRUE,FILTER('SUMMARY DATA'!I:I,'SUMMARY DATA'!$D:$D=$C159,'SUMMARY DATA'!$B:$B=""GRP"")),"""")
  )
)"),"")</f>
        <v/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 spans="1:27">
      <c r="A160" s="2"/>
      <c r="B160" s="15">
        <v>45791</v>
      </c>
      <c r="C160" s="2" t="s">
        <v>309</v>
      </c>
      <c r="D160" s="6">
        <v>700.43</v>
      </c>
      <c r="E160" s="16" t="str">
        <f>IFERROR(__xludf.DUMMYFUNCTION("IFERROR(
  TEXTJOIN(CHAR(10),TRUE,FILTER('SUMMARY DATA'!E:E,'SUMMARY DATA'!$A:$A=$A160,'SUMMARY DATA'!$C:$C=$B160,'SUMMARY DATA'!$B:$B=""GRP"")),
  IF(
    OR(
      ISNUMBER(SEARCH(""CDM CASH DEPOSIT"",$C160)),
      ISNUMBER(SEARCH(""CASH DEPOSIT"",$C16"&amp;"0)),
      COUNTIFS('SUMMARY DATA'!$D:$D,$C160,'SUMMARY DATA'!$B:$B,""GRP"")&lt;&gt;1
    ),
    """",
    IFERROR(TEXTJOIN(CHAR(10),TRUE,FILTER('SUMMARY DATA'!E:E,'SUMMARY DATA'!$D:$D=$C160,'SUMMARY DATA'!$B:$B=""GRP"")),"""")
  )
)"),"")</f>
        <v/>
      </c>
      <c r="F160" s="17" t="str">
        <f>IFERROR(__xludf.DUMMYFUNCTION("IFERROR(
  TEXTJOIN(CHAR(10),TRUE,FILTER('SUMMARY DATA'!F:F,'SUMMARY DATA'!$A:$A=$A160,'SUMMARY DATA'!$C:$C=$B160,'SUMMARY DATA'!$B:$B=""GRP"")),
  IF(
    OR(
      ISNUMBER(SEARCH(""CDM CASH DEPOSIT"",$C160)),
      ISNUMBER(SEARCH(""CASH DEPOSIT"",$C16"&amp;"0)),
      COUNTIFS('SUMMARY DATA'!$D:$D,$C160,'SUMMARY DATA'!$B:$B,""GRP"")&lt;&gt;1
    ),
    """",
    IFERROR(TEXTJOIN(CHAR(10),TRUE,FILTER('SUMMARY DATA'!F:F,'SUMMARY DATA'!$D:$D=$C160,'SUMMARY DATA'!$B:$B=""GRP"")),"""")
  )
)"),"")</f>
        <v/>
      </c>
      <c r="G160" s="17" t="str">
        <f>IFERROR(__xludf.DUMMYFUNCTION("IFERROR(
  TEXTJOIN(CHAR(10),TRUE,FILTER('SUMMARY DATA'!G:G,'SUMMARY DATA'!$A:$A=$A160,'SUMMARY DATA'!$C:$C=$B160,'SUMMARY DATA'!$B:$B=""GRP"")),
  IF(
    OR(
      ISNUMBER(SEARCH(""CDM CASH DEPOSIT"",$C160)),
      ISNUMBER(SEARCH(""CASH DEPOSIT"",$C16"&amp;"0)),
      COUNTIFS('SUMMARY DATA'!$D:$D,$C160,'SUMMARY DATA'!$B:$B,""GRP"")&lt;&gt;1
    ),
    """",
    IFERROR(TEXTJOIN(CHAR(10),TRUE,FILTER('SUMMARY DATA'!G:G,'SUMMARY DATA'!$D:$D=$C160,'SUMMARY DATA'!$B:$B=""GRP"")),"""")
  )
)"),"")</f>
        <v/>
      </c>
      <c r="H160" s="18" t="str">
        <f>IFERROR(__xludf.DUMMYFUNCTION("IFERROR(
  TEXTJOIN(CHAR(10),TRUE,FILTER('SUMMARY DATA'!H:H,'SUMMARY DATA'!$A:$A=$A160,'SUMMARY DATA'!$C:$C=$B160,'SUMMARY DATA'!$B:$B=""GRP"")),
  IF(
    OR(
      ISNUMBER(SEARCH(""CDM CASH DEPOSIT"",$C160)),
      ISNUMBER(SEARCH(""CASH DEPOSIT"",$C16"&amp;"0)),
      COUNTIFS('SUMMARY DATA'!$D:$D,$C160,'SUMMARY DATA'!$B:$B,""GRP"")&lt;&gt;1
    ),
    """",
    IFERROR(TEXTJOIN(CHAR(10),TRUE,FILTER('SUMMARY DATA'!H:H,'SUMMARY DATA'!$D:$D=$C160,'SUMMARY DATA'!$B:$B=""GRP"")),"""")
  )
)"),"")</f>
        <v/>
      </c>
      <c r="I160" s="18" t="str">
        <f>IFERROR(__xludf.DUMMYFUNCTION("IF(H160="""","""",
SUM(ARRAYFORMULA(VALUE(SPLIT(H160,CHAR(10)))))
)"),"")</f>
        <v/>
      </c>
      <c r="J160" s="17" t="str">
        <f>IFERROR(__xludf.DUMMYFUNCTION("IFERROR(
  TEXTJOIN(CHAR(10),TRUE,FILTER('SUMMARY DATA'!I:I,'SUMMARY DATA'!$A:$A=$A160,'SUMMARY DATA'!$C:$C=$B160,'SUMMARY DATA'!$B:$B=""GRP"")),
  IF(
    OR(
      ISNUMBER(SEARCH(""CDM CASH DEPOSIT"",$C160)),
      ISNUMBER(SEARCH(""CASH DEPOSIT"",$C16"&amp;"0)),
      COUNTIFS('SUMMARY DATA'!$D:$D,$C160,'SUMMARY DATA'!$B:$B,""GRP"")&lt;&gt;1
    ),
    """",
    IFERROR(TEXTJOIN(CHAR(10),TRUE,FILTER('SUMMARY DATA'!I:I,'SUMMARY DATA'!$D:$D=$C160,'SUMMARY DATA'!$B:$B=""GRP"")),"""")
  )
)"),"")</f>
        <v/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 spans="1:27">
      <c r="A161" s="2"/>
      <c r="B161" s="15">
        <v>45791</v>
      </c>
      <c r="C161" s="2" t="s">
        <v>310</v>
      </c>
      <c r="D161" s="6">
        <v>587.96</v>
      </c>
      <c r="E161" s="16" t="str">
        <f>IFERROR(__xludf.DUMMYFUNCTION("IFERROR(
  TEXTJOIN(CHAR(10),TRUE,FILTER('SUMMARY DATA'!E:E,'SUMMARY DATA'!$A:$A=$A161,'SUMMARY DATA'!$C:$C=$B161,'SUMMARY DATA'!$B:$B=""GRP"")),
  IF(
    OR(
      ISNUMBER(SEARCH(""CDM CASH DEPOSIT"",$C161)),
      ISNUMBER(SEARCH(""CASH DEPOSIT"",$C16"&amp;"1)),
      COUNTIFS('SUMMARY DATA'!$D:$D,$C161,'SUMMARY DATA'!$B:$B,""GRP"")&lt;&gt;1
    ),
    """",
    IFERROR(TEXTJOIN(CHAR(10),TRUE,FILTER('SUMMARY DATA'!E:E,'SUMMARY DATA'!$D:$D=$C161,'SUMMARY DATA'!$B:$B=""GRP"")),"""")
  )
)"),"")</f>
        <v/>
      </c>
      <c r="F161" s="17" t="str">
        <f>IFERROR(__xludf.DUMMYFUNCTION("IFERROR(
  TEXTJOIN(CHAR(10),TRUE,FILTER('SUMMARY DATA'!F:F,'SUMMARY DATA'!$A:$A=$A161,'SUMMARY DATA'!$C:$C=$B161,'SUMMARY DATA'!$B:$B=""GRP"")),
  IF(
    OR(
      ISNUMBER(SEARCH(""CDM CASH DEPOSIT"",$C161)),
      ISNUMBER(SEARCH(""CASH DEPOSIT"",$C16"&amp;"1)),
      COUNTIFS('SUMMARY DATA'!$D:$D,$C161,'SUMMARY DATA'!$B:$B,""GRP"")&lt;&gt;1
    ),
    """",
    IFERROR(TEXTJOIN(CHAR(10),TRUE,FILTER('SUMMARY DATA'!F:F,'SUMMARY DATA'!$D:$D=$C161,'SUMMARY DATA'!$B:$B=""GRP"")),"""")
  )
)"),"")</f>
        <v/>
      </c>
      <c r="G161" s="17" t="str">
        <f>IFERROR(__xludf.DUMMYFUNCTION("IFERROR(
  TEXTJOIN(CHAR(10),TRUE,FILTER('SUMMARY DATA'!G:G,'SUMMARY DATA'!$A:$A=$A161,'SUMMARY DATA'!$C:$C=$B161,'SUMMARY DATA'!$B:$B=""GRP"")),
  IF(
    OR(
      ISNUMBER(SEARCH(""CDM CASH DEPOSIT"",$C161)),
      ISNUMBER(SEARCH(""CASH DEPOSIT"",$C16"&amp;"1)),
      COUNTIFS('SUMMARY DATA'!$D:$D,$C161,'SUMMARY DATA'!$B:$B,""GRP"")&lt;&gt;1
    ),
    """",
    IFERROR(TEXTJOIN(CHAR(10),TRUE,FILTER('SUMMARY DATA'!G:G,'SUMMARY DATA'!$D:$D=$C161,'SUMMARY DATA'!$B:$B=""GRP"")),"""")
  )
)"),"")</f>
        <v/>
      </c>
      <c r="H161" s="18" t="str">
        <f>IFERROR(__xludf.DUMMYFUNCTION("IFERROR(
  TEXTJOIN(CHAR(10),TRUE,FILTER('SUMMARY DATA'!H:H,'SUMMARY DATA'!$A:$A=$A161,'SUMMARY DATA'!$C:$C=$B161,'SUMMARY DATA'!$B:$B=""GRP"")),
  IF(
    OR(
      ISNUMBER(SEARCH(""CDM CASH DEPOSIT"",$C161)),
      ISNUMBER(SEARCH(""CASH DEPOSIT"",$C16"&amp;"1)),
      COUNTIFS('SUMMARY DATA'!$D:$D,$C161,'SUMMARY DATA'!$B:$B,""GRP"")&lt;&gt;1
    ),
    """",
    IFERROR(TEXTJOIN(CHAR(10),TRUE,FILTER('SUMMARY DATA'!H:H,'SUMMARY DATA'!$D:$D=$C161,'SUMMARY DATA'!$B:$B=""GRP"")),"""")
  )
)"),"")</f>
        <v/>
      </c>
      <c r="I161" s="18" t="str">
        <f>IFERROR(__xludf.DUMMYFUNCTION("IF(H161="""","""",
SUM(ARRAYFORMULA(VALUE(SPLIT(H161,CHAR(10)))))
)"),"")</f>
        <v/>
      </c>
      <c r="J161" s="17" t="str">
        <f>IFERROR(__xludf.DUMMYFUNCTION("IFERROR(
  TEXTJOIN(CHAR(10),TRUE,FILTER('SUMMARY DATA'!I:I,'SUMMARY DATA'!$A:$A=$A161,'SUMMARY DATA'!$C:$C=$B161,'SUMMARY DATA'!$B:$B=""GRP"")),
  IF(
    OR(
      ISNUMBER(SEARCH(""CDM CASH DEPOSIT"",$C161)),
      ISNUMBER(SEARCH(""CASH DEPOSIT"",$C16"&amp;"1)),
      COUNTIFS('SUMMARY DATA'!$D:$D,$C161,'SUMMARY DATA'!$B:$B,""GRP"")&lt;&gt;1
    ),
    """",
    IFERROR(TEXTJOIN(CHAR(10),TRUE,FILTER('SUMMARY DATA'!I:I,'SUMMARY DATA'!$D:$D=$C161,'SUMMARY DATA'!$B:$B=""GRP"")),"""")
  )
)"),"")</f>
        <v/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 spans="1:27">
      <c r="A162" s="2"/>
      <c r="B162" s="15">
        <v>45791</v>
      </c>
      <c r="C162" s="2" t="s">
        <v>311</v>
      </c>
      <c r="D162" s="6">
        <v>567.99</v>
      </c>
      <c r="E162" s="16" t="str">
        <f>IFERROR(__xludf.DUMMYFUNCTION("IFERROR(
  TEXTJOIN(CHAR(10),TRUE,FILTER('SUMMARY DATA'!E:E,'SUMMARY DATA'!$A:$A=$A162,'SUMMARY DATA'!$C:$C=$B162,'SUMMARY DATA'!$B:$B=""GRP"")),
  IF(
    OR(
      ISNUMBER(SEARCH(""CDM CASH DEPOSIT"",$C162)),
      ISNUMBER(SEARCH(""CASH DEPOSIT"",$C16"&amp;"2)),
      COUNTIFS('SUMMARY DATA'!$D:$D,$C162,'SUMMARY DATA'!$B:$B,""GRP"")&lt;&gt;1
    ),
    """",
    IFERROR(TEXTJOIN(CHAR(10),TRUE,FILTER('SUMMARY DATA'!E:E,'SUMMARY DATA'!$D:$D=$C162,'SUMMARY DATA'!$B:$B=""GRP"")),"""")
  )
)"),"")</f>
        <v/>
      </c>
      <c r="F162" s="17" t="str">
        <f>IFERROR(__xludf.DUMMYFUNCTION("IFERROR(
  TEXTJOIN(CHAR(10),TRUE,FILTER('SUMMARY DATA'!F:F,'SUMMARY DATA'!$A:$A=$A162,'SUMMARY DATA'!$C:$C=$B162,'SUMMARY DATA'!$B:$B=""GRP"")),
  IF(
    OR(
      ISNUMBER(SEARCH(""CDM CASH DEPOSIT"",$C162)),
      ISNUMBER(SEARCH(""CASH DEPOSIT"",$C16"&amp;"2)),
      COUNTIFS('SUMMARY DATA'!$D:$D,$C162,'SUMMARY DATA'!$B:$B,""GRP"")&lt;&gt;1
    ),
    """",
    IFERROR(TEXTJOIN(CHAR(10),TRUE,FILTER('SUMMARY DATA'!F:F,'SUMMARY DATA'!$D:$D=$C162,'SUMMARY DATA'!$B:$B=""GRP"")),"""")
  )
)"),"")</f>
        <v/>
      </c>
      <c r="G162" s="17" t="str">
        <f>IFERROR(__xludf.DUMMYFUNCTION("IFERROR(
  TEXTJOIN(CHAR(10),TRUE,FILTER('SUMMARY DATA'!G:G,'SUMMARY DATA'!$A:$A=$A162,'SUMMARY DATA'!$C:$C=$B162,'SUMMARY DATA'!$B:$B=""GRP"")),
  IF(
    OR(
      ISNUMBER(SEARCH(""CDM CASH DEPOSIT"",$C162)),
      ISNUMBER(SEARCH(""CASH DEPOSIT"",$C16"&amp;"2)),
      COUNTIFS('SUMMARY DATA'!$D:$D,$C162,'SUMMARY DATA'!$B:$B,""GRP"")&lt;&gt;1
    ),
    """",
    IFERROR(TEXTJOIN(CHAR(10),TRUE,FILTER('SUMMARY DATA'!G:G,'SUMMARY DATA'!$D:$D=$C162,'SUMMARY DATA'!$B:$B=""GRP"")),"""")
  )
)"),"")</f>
        <v/>
      </c>
      <c r="H162" s="18" t="str">
        <f>IFERROR(__xludf.DUMMYFUNCTION("IFERROR(
  TEXTJOIN(CHAR(10),TRUE,FILTER('SUMMARY DATA'!H:H,'SUMMARY DATA'!$A:$A=$A162,'SUMMARY DATA'!$C:$C=$B162,'SUMMARY DATA'!$B:$B=""GRP"")),
  IF(
    OR(
      ISNUMBER(SEARCH(""CDM CASH DEPOSIT"",$C162)),
      ISNUMBER(SEARCH(""CASH DEPOSIT"",$C16"&amp;"2)),
      COUNTIFS('SUMMARY DATA'!$D:$D,$C162,'SUMMARY DATA'!$B:$B,""GRP"")&lt;&gt;1
    ),
    """",
    IFERROR(TEXTJOIN(CHAR(10),TRUE,FILTER('SUMMARY DATA'!H:H,'SUMMARY DATA'!$D:$D=$C162,'SUMMARY DATA'!$B:$B=""GRP"")),"""")
  )
)"),"")</f>
        <v/>
      </c>
      <c r="I162" s="18" t="str">
        <f>IFERROR(__xludf.DUMMYFUNCTION("IF(H162="""","""",
SUM(ARRAYFORMULA(VALUE(SPLIT(H162,CHAR(10)))))
)"),"")</f>
        <v/>
      </c>
      <c r="J162" s="17" t="str">
        <f>IFERROR(__xludf.DUMMYFUNCTION("IFERROR(
  TEXTJOIN(CHAR(10),TRUE,FILTER('SUMMARY DATA'!I:I,'SUMMARY DATA'!$A:$A=$A162,'SUMMARY DATA'!$C:$C=$B162,'SUMMARY DATA'!$B:$B=""GRP"")),
  IF(
    OR(
      ISNUMBER(SEARCH(""CDM CASH DEPOSIT"",$C162)),
      ISNUMBER(SEARCH(""CASH DEPOSIT"",$C16"&amp;"2)),
      COUNTIFS('SUMMARY DATA'!$D:$D,$C162,'SUMMARY DATA'!$B:$B,""GRP"")&lt;&gt;1
    ),
    """",
    IFERROR(TEXTJOIN(CHAR(10),TRUE,FILTER('SUMMARY DATA'!I:I,'SUMMARY DATA'!$D:$D=$C162,'SUMMARY DATA'!$B:$B=""GRP"")),"""")
  )
)"),"")</f>
        <v/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 spans="1:27">
      <c r="A163" s="2"/>
      <c r="B163" s="15">
        <v>45791</v>
      </c>
      <c r="C163" s="2" t="s">
        <v>312</v>
      </c>
      <c r="D163" s="6">
        <v>530.85</v>
      </c>
      <c r="E163" s="16" t="str">
        <f>IFERROR(__xludf.DUMMYFUNCTION("IFERROR(
  TEXTJOIN(CHAR(10),TRUE,FILTER('SUMMARY DATA'!E:E,'SUMMARY DATA'!$A:$A=$A163,'SUMMARY DATA'!$C:$C=$B163,'SUMMARY DATA'!$B:$B=""GRP"")),
  IF(
    OR(
      ISNUMBER(SEARCH(""CDM CASH DEPOSIT"",$C163)),
      ISNUMBER(SEARCH(""CASH DEPOSIT"",$C16"&amp;"3)),
      COUNTIFS('SUMMARY DATA'!$D:$D,$C163,'SUMMARY DATA'!$B:$B,""GRP"")&lt;&gt;1
    ),
    """",
    IFERROR(TEXTJOIN(CHAR(10),TRUE,FILTER('SUMMARY DATA'!E:E,'SUMMARY DATA'!$D:$D=$C163,'SUMMARY DATA'!$B:$B=""GRP"")),"""")
  )
)"),"")</f>
        <v/>
      </c>
      <c r="F163" s="17" t="str">
        <f>IFERROR(__xludf.DUMMYFUNCTION("IFERROR(
  TEXTJOIN(CHAR(10),TRUE,FILTER('SUMMARY DATA'!F:F,'SUMMARY DATA'!$A:$A=$A163,'SUMMARY DATA'!$C:$C=$B163,'SUMMARY DATA'!$B:$B=""GRP"")),
  IF(
    OR(
      ISNUMBER(SEARCH(""CDM CASH DEPOSIT"",$C163)),
      ISNUMBER(SEARCH(""CASH DEPOSIT"",$C16"&amp;"3)),
      COUNTIFS('SUMMARY DATA'!$D:$D,$C163,'SUMMARY DATA'!$B:$B,""GRP"")&lt;&gt;1
    ),
    """",
    IFERROR(TEXTJOIN(CHAR(10),TRUE,FILTER('SUMMARY DATA'!F:F,'SUMMARY DATA'!$D:$D=$C163,'SUMMARY DATA'!$B:$B=""GRP"")),"""")
  )
)"),"")</f>
        <v/>
      </c>
      <c r="G163" s="17" t="str">
        <f>IFERROR(__xludf.DUMMYFUNCTION("IFERROR(
  TEXTJOIN(CHAR(10),TRUE,FILTER('SUMMARY DATA'!G:G,'SUMMARY DATA'!$A:$A=$A163,'SUMMARY DATA'!$C:$C=$B163,'SUMMARY DATA'!$B:$B=""GRP"")),
  IF(
    OR(
      ISNUMBER(SEARCH(""CDM CASH DEPOSIT"",$C163)),
      ISNUMBER(SEARCH(""CASH DEPOSIT"",$C16"&amp;"3)),
      COUNTIFS('SUMMARY DATA'!$D:$D,$C163,'SUMMARY DATA'!$B:$B,""GRP"")&lt;&gt;1
    ),
    """",
    IFERROR(TEXTJOIN(CHAR(10),TRUE,FILTER('SUMMARY DATA'!G:G,'SUMMARY DATA'!$D:$D=$C163,'SUMMARY DATA'!$B:$B=""GRP"")),"""")
  )
)"),"")</f>
        <v/>
      </c>
      <c r="H163" s="18" t="str">
        <f>IFERROR(__xludf.DUMMYFUNCTION("IFERROR(
  TEXTJOIN(CHAR(10),TRUE,FILTER('SUMMARY DATA'!H:H,'SUMMARY DATA'!$A:$A=$A163,'SUMMARY DATA'!$C:$C=$B163,'SUMMARY DATA'!$B:$B=""GRP"")),
  IF(
    OR(
      ISNUMBER(SEARCH(""CDM CASH DEPOSIT"",$C163)),
      ISNUMBER(SEARCH(""CASH DEPOSIT"",$C16"&amp;"3)),
      COUNTIFS('SUMMARY DATA'!$D:$D,$C163,'SUMMARY DATA'!$B:$B,""GRP"")&lt;&gt;1
    ),
    """",
    IFERROR(TEXTJOIN(CHAR(10),TRUE,FILTER('SUMMARY DATA'!H:H,'SUMMARY DATA'!$D:$D=$C163,'SUMMARY DATA'!$B:$B=""GRP"")),"""")
  )
)"),"")</f>
        <v/>
      </c>
      <c r="I163" s="18" t="str">
        <f>IFERROR(__xludf.DUMMYFUNCTION("IF(H163="""","""",
SUM(ARRAYFORMULA(VALUE(SPLIT(H163,CHAR(10)))))
)"),"")</f>
        <v/>
      </c>
      <c r="J163" s="17" t="str">
        <f>IFERROR(__xludf.DUMMYFUNCTION("IFERROR(
  TEXTJOIN(CHAR(10),TRUE,FILTER('SUMMARY DATA'!I:I,'SUMMARY DATA'!$A:$A=$A163,'SUMMARY DATA'!$C:$C=$B163,'SUMMARY DATA'!$B:$B=""GRP"")),
  IF(
    OR(
      ISNUMBER(SEARCH(""CDM CASH DEPOSIT"",$C163)),
      ISNUMBER(SEARCH(""CASH DEPOSIT"",$C16"&amp;"3)),
      COUNTIFS('SUMMARY DATA'!$D:$D,$C163,'SUMMARY DATA'!$B:$B,""GRP"")&lt;&gt;1
    ),
    """",
    IFERROR(TEXTJOIN(CHAR(10),TRUE,FILTER('SUMMARY DATA'!I:I,'SUMMARY DATA'!$D:$D=$C163,'SUMMARY DATA'!$B:$B=""GRP"")),"""")
  )
)"),"")</f>
        <v/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 spans="1:27">
      <c r="A164" s="2"/>
      <c r="B164" s="15">
        <v>45791</v>
      </c>
      <c r="C164" s="2" t="s">
        <v>313</v>
      </c>
      <c r="D164" s="6">
        <v>422</v>
      </c>
      <c r="E164" s="16" t="str">
        <f>IFERROR(__xludf.DUMMYFUNCTION("IFERROR(
  TEXTJOIN(CHAR(10),TRUE,FILTER('SUMMARY DATA'!E:E,'SUMMARY DATA'!$A:$A=$A164,'SUMMARY DATA'!$C:$C=$B164,'SUMMARY DATA'!$B:$B=""GRP"")),
  IF(
    OR(
      ISNUMBER(SEARCH(""CDM CASH DEPOSIT"",$C164)),
      ISNUMBER(SEARCH(""CASH DEPOSIT"",$C16"&amp;"4)),
      COUNTIFS('SUMMARY DATA'!$D:$D,$C164,'SUMMARY DATA'!$B:$B,""GRP"")&lt;&gt;1
    ),
    """",
    IFERROR(TEXTJOIN(CHAR(10),TRUE,FILTER('SUMMARY DATA'!E:E,'SUMMARY DATA'!$D:$D=$C164,'SUMMARY DATA'!$B:$B=""GRP"")),"""")
  )
)"),"")</f>
        <v/>
      </c>
      <c r="F164" s="17" t="str">
        <f>IFERROR(__xludf.DUMMYFUNCTION("IFERROR(
  TEXTJOIN(CHAR(10),TRUE,FILTER('SUMMARY DATA'!F:F,'SUMMARY DATA'!$A:$A=$A164,'SUMMARY DATA'!$C:$C=$B164,'SUMMARY DATA'!$B:$B=""GRP"")),
  IF(
    OR(
      ISNUMBER(SEARCH(""CDM CASH DEPOSIT"",$C164)),
      ISNUMBER(SEARCH(""CASH DEPOSIT"",$C16"&amp;"4)),
      COUNTIFS('SUMMARY DATA'!$D:$D,$C164,'SUMMARY DATA'!$B:$B,""GRP"")&lt;&gt;1
    ),
    """",
    IFERROR(TEXTJOIN(CHAR(10),TRUE,FILTER('SUMMARY DATA'!F:F,'SUMMARY DATA'!$D:$D=$C164,'SUMMARY DATA'!$B:$B=""GRP"")),"""")
  )
)"),"")</f>
        <v/>
      </c>
      <c r="G164" s="17" t="str">
        <f>IFERROR(__xludf.DUMMYFUNCTION("IFERROR(
  TEXTJOIN(CHAR(10),TRUE,FILTER('SUMMARY DATA'!G:G,'SUMMARY DATA'!$A:$A=$A164,'SUMMARY DATA'!$C:$C=$B164,'SUMMARY DATA'!$B:$B=""GRP"")),
  IF(
    OR(
      ISNUMBER(SEARCH(""CDM CASH DEPOSIT"",$C164)),
      ISNUMBER(SEARCH(""CASH DEPOSIT"",$C16"&amp;"4)),
      COUNTIFS('SUMMARY DATA'!$D:$D,$C164,'SUMMARY DATA'!$B:$B,""GRP"")&lt;&gt;1
    ),
    """",
    IFERROR(TEXTJOIN(CHAR(10),TRUE,FILTER('SUMMARY DATA'!G:G,'SUMMARY DATA'!$D:$D=$C164,'SUMMARY DATA'!$B:$B=""GRP"")),"""")
  )
)"),"")</f>
        <v/>
      </c>
      <c r="H164" s="18" t="str">
        <f>IFERROR(__xludf.DUMMYFUNCTION("IFERROR(
  TEXTJOIN(CHAR(10),TRUE,FILTER('SUMMARY DATA'!H:H,'SUMMARY DATA'!$A:$A=$A164,'SUMMARY DATA'!$C:$C=$B164,'SUMMARY DATA'!$B:$B=""GRP"")),
  IF(
    OR(
      ISNUMBER(SEARCH(""CDM CASH DEPOSIT"",$C164)),
      ISNUMBER(SEARCH(""CASH DEPOSIT"",$C16"&amp;"4)),
      COUNTIFS('SUMMARY DATA'!$D:$D,$C164,'SUMMARY DATA'!$B:$B,""GRP"")&lt;&gt;1
    ),
    """",
    IFERROR(TEXTJOIN(CHAR(10),TRUE,FILTER('SUMMARY DATA'!H:H,'SUMMARY DATA'!$D:$D=$C164,'SUMMARY DATA'!$B:$B=""GRP"")),"""")
  )
)"),"")</f>
        <v/>
      </c>
      <c r="I164" s="18" t="str">
        <f>IFERROR(__xludf.DUMMYFUNCTION("IF(H164="""","""",
SUM(ARRAYFORMULA(VALUE(SPLIT(H164,CHAR(10)))))
)"),"")</f>
        <v/>
      </c>
      <c r="J164" s="17" t="str">
        <f>IFERROR(__xludf.DUMMYFUNCTION("IFERROR(
  TEXTJOIN(CHAR(10),TRUE,FILTER('SUMMARY DATA'!I:I,'SUMMARY DATA'!$A:$A=$A164,'SUMMARY DATA'!$C:$C=$B164,'SUMMARY DATA'!$B:$B=""GRP"")),
  IF(
    OR(
      ISNUMBER(SEARCH(""CDM CASH DEPOSIT"",$C164)),
      ISNUMBER(SEARCH(""CASH DEPOSIT"",$C16"&amp;"4)),
      COUNTIFS('SUMMARY DATA'!$D:$D,$C164,'SUMMARY DATA'!$B:$B,""GRP"")&lt;&gt;1
    ),
    """",
    IFERROR(TEXTJOIN(CHAR(10),TRUE,FILTER('SUMMARY DATA'!I:I,'SUMMARY DATA'!$D:$D=$C164,'SUMMARY DATA'!$B:$B=""GRP"")),"""")
  )
)"),"")</f>
        <v/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 spans="1:27">
      <c r="A165" s="2"/>
      <c r="B165" s="15">
        <v>45791</v>
      </c>
      <c r="C165" s="2" t="s">
        <v>314</v>
      </c>
      <c r="D165" s="6">
        <v>338.01</v>
      </c>
      <c r="E165" s="16" t="str">
        <f>IFERROR(__xludf.DUMMYFUNCTION("IFERROR(
  TEXTJOIN(CHAR(10),TRUE,FILTER('SUMMARY DATA'!E:E,'SUMMARY DATA'!$A:$A=$A165,'SUMMARY DATA'!$C:$C=$B165,'SUMMARY DATA'!$B:$B=""GRP"")),
  IF(
    OR(
      ISNUMBER(SEARCH(""CDM CASH DEPOSIT"",$C165)),
      ISNUMBER(SEARCH(""CASH DEPOSIT"",$C16"&amp;"5)),
      COUNTIFS('SUMMARY DATA'!$D:$D,$C165,'SUMMARY DATA'!$B:$B,""GRP"")&lt;&gt;1
    ),
    """",
    IFERROR(TEXTJOIN(CHAR(10),TRUE,FILTER('SUMMARY DATA'!E:E,'SUMMARY DATA'!$D:$D=$C165,'SUMMARY DATA'!$B:$B=""GRP"")),"""")
  )
)"),"")</f>
        <v/>
      </c>
      <c r="F165" s="17" t="str">
        <f>IFERROR(__xludf.DUMMYFUNCTION("IFERROR(
  TEXTJOIN(CHAR(10),TRUE,FILTER('SUMMARY DATA'!F:F,'SUMMARY DATA'!$A:$A=$A165,'SUMMARY DATA'!$C:$C=$B165,'SUMMARY DATA'!$B:$B=""GRP"")),
  IF(
    OR(
      ISNUMBER(SEARCH(""CDM CASH DEPOSIT"",$C165)),
      ISNUMBER(SEARCH(""CASH DEPOSIT"",$C16"&amp;"5)),
      COUNTIFS('SUMMARY DATA'!$D:$D,$C165,'SUMMARY DATA'!$B:$B,""GRP"")&lt;&gt;1
    ),
    """",
    IFERROR(TEXTJOIN(CHAR(10),TRUE,FILTER('SUMMARY DATA'!F:F,'SUMMARY DATA'!$D:$D=$C165,'SUMMARY DATA'!$B:$B=""GRP"")),"""")
  )
)"),"")</f>
        <v/>
      </c>
      <c r="G165" s="17" t="str">
        <f>IFERROR(__xludf.DUMMYFUNCTION("IFERROR(
  TEXTJOIN(CHAR(10),TRUE,FILTER('SUMMARY DATA'!G:G,'SUMMARY DATA'!$A:$A=$A165,'SUMMARY DATA'!$C:$C=$B165,'SUMMARY DATA'!$B:$B=""GRP"")),
  IF(
    OR(
      ISNUMBER(SEARCH(""CDM CASH DEPOSIT"",$C165)),
      ISNUMBER(SEARCH(""CASH DEPOSIT"",$C16"&amp;"5)),
      COUNTIFS('SUMMARY DATA'!$D:$D,$C165,'SUMMARY DATA'!$B:$B,""GRP"")&lt;&gt;1
    ),
    """",
    IFERROR(TEXTJOIN(CHAR(10),TRUE,FILTER('SUMMARY DATA'!G:G,'SUMMARY DATA'!$D:$D=$C165,'SUMMARY DATA'!$B:$B=""GRP"")),"""")
  )
)"),"")</f>
        <v/>
      </c>
      <c r="H165" s="18" t="str">
        <f>IFERROR(__xludf.DUMMYFUNCTION("IFERROR(
  TEXTJOIN(CHAR(10),TRUE,FILTER('SUMMARY DATA'!H:H,'SUMMARY DATA'!$A:$A=$A165,'SUMMARY DATA'!$C:$C=$B165,'SUMMARY DATA'!$B:$B=""GRP"")),
  IF(
    OR(
      ISNUMBER(SEARCH(""CDM CASH DEPOSIT"",$C165)),
      ISNUMBER(SEARCH(""CASH DEPOSIT"",$C16"&amp;"5)),
      COUNTIFS('SUMMARY DATA'!$D:$D,$C165,'SUMMARY DATA'!$B:$B,""GRP"")&lt;&gt;1
    ),
    """",
    IFERROR(TEXTJOIN(CHAR(10),TRUE,FILTER('SUMMARY DATA'!H:H,'SUMMARY DATA'!$D:$D=$C165,'SUMMARY DATA'!$B:$B=""GRP"")),"""")
  )
)"),"")</f>
        <v/>
      </c>
      <c r="I165" s="18" t="str">
        <f>IFERROR(__xludf.DUMMYFUNCTION("IF(H165="""","""",
SUM(ARRAYFORMULA(VALUE(SPLIT(H165,CHAR(10)))))
)"),"")</f>
        <v/>
      </c>
      <c r="J165" s="17" t="str">
        <f>IFERROR(__xludf.DUMMYFUNCTION("IFERROR(
  TEXTJOIN(CHAR(10),TRUE,FILTER('SUMMARY DATA'!I:I,'SUMMARY DATA'!$A:$A=$A165,'SUMMARY DATA'!$C:$C=$B165,'SUMMARY DATA'!$B:$B=""GRP"")),
  IF(
    OR(
      ISNUMBER(SEARCH(""CDM CASH DEPOSIT"",$C165)),
      ISNUMBER(SEARCH(""CASH DEPOSIT"",$C16"&amp;"5)),
      COUNTIFS('SUMMARY DATA'!$D:$D,$C165,'SUMMARY DATA'!$B:$B,""GRP"")&lt;&gt;1
    ),
    """",
    IFERROR(TEXTJOIN(CHAR(10),TRUE,FILTER('SUMMARY DATA'!I:I,'SUMMARY DATA'!$D:$D=$C165,'SUMMARY DATA'!$B:$B=""GRP"")),"""")
  )
)"),"")</f>
        <v/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 spans="1:27">
      <c r="A166" s="2"/>
      <c r="B166" s="32">
        <v>45791</v>
      </c>
      <c r="C166" s="2" t="s">
        <v>315</v>
      </c>
      <c r="D166" s="6">
        <v>337.47</v>
      </c>
      <c r="E166" s="16" t="str">
        <f>IFERROR(__xludf.DUMMYFUNCTION("IFERROR(
  TEXTJOIN(CHAR(10),TRUE,FILTER('SUMMARY DATA'!E:E,'SUMMARY DATA'!$A:$A=$A166,'SUMMARY DATA'!$C:$C=$B166,'SUMMARY DATA'!$B:$B=""GRP"")),
  IF(
    OR(
      ISNUMBER(SEARCH(""CDM CASH DEPOSIT"",$C166)),
      ISNUMBER(SEARCH(""CASH DEPOSIT"",$C16"&amp;"6)),
      COUNTIFS('SUMMARY DATA'!$D:$D,$C166,'SUMMARY DATA'!$B:$B,""GRP"")&lt;&gt;1
    ),
    """",
    IFERROR(TEXTJOIN(CHAR(10),TRUE,FILTER('SUMMARY DATA'!E:E,'SUMMARY DATA'!$D:$D=$C166,'SUMMARY DATA'!$B:$B=""GRP"")),"""")
  )
)"),"")</f>
        <v/>
      </c>
      <c r="F166" s="17" t="str">
        <f>IFERROR(__xludf.DUMMYFUNCTION("IFERROR(
  TEXTJOIN(CHAR(10),TRUE,FILTER('SUMMARY DATA'!F:F,'SUMMARY DATA'!$A:$A=$A166,'SUMMARY DATA'!$C:$C=$B166,'SUMMARY DATA'!$B:$B=""GRP"")),
  IF(
    OR(
      ISNUMBER(SEARCH(""CDM CASH DEPOSIT"",$C166)),
      ISNUMBER(SEARCH(""CASH DEPOSIT"",$C16"&amp;"6)),
      COUNTIFS('SUMMARY DATA'!$D:$D,$C166,'SUMMARY DATA'!$B:$B,""GRP"")&lt;&gt;1
    ),
    """",
    IFERROR(TEXTJOIN(CHAR(10),TRUE,FILTER('SUMMARY DATA'!F:F,'SUMMARY DATA'!$D:$D=$C166,'SUMMARY DATA'!$B:$B=""GRP"")),"""")
  )
)"),"")</f>
        <v/>
      </c>
      <c r="G166" s="17" t="str">
        <f>IFERROR(__xludf.DUMMYFUNCTION("IFERROR(
  TEXTJOIN(CHAR(10),TRUE,FILTER('SUMMARY DATA'!G:G,'SUMMARY DATA'!$A:$A=$A166,'SUMMARY DATA'!$C:$C=$B166,'SUMMARY DATA'!$B:$B=""GRP"")),
  IF(
    OR(
      ISNUMBER(SEARCH(""CDM CASH DEPOSIT"",$C166)),
      ISNUMBER(SEARCH(""CASH DEPOSIT"",$C16"&amp;"6)),
      COUNTIFS('SUMMARY DATA'!$D:$D,$C166,'SUMMARY DATA'!$B:$B,""GRP"")&lt;&gt;1
    ),
    """",
    IFERROR(TEXTJOIN(CHAR(10),TRUE,FILTER('SUMMARY DATA'!G:G,'SUMMARY DATA'!$D:$D=$C166,'SUMMARY DATA'!$B:$B=""GRP"")),"""")
  )
)"),"")</f>
        <v/>
      </c>
      <c r="H166" s="18" t="str">
        <f>IFERROR(__xludf.DUMMYFUNCTION("IFERROR(
  TEXTJOIN(CHAR(10),TRUE,FILTER('SUMMARY DATA'!H:H,'SUMMARY DATA'!$A:$A=$A166,'SUMMARY DATA'!$C:$C=$B166,'SUMMARY DATA'!$B:$B=""GRP"")),
  IF(
    OR(
      ISNUMBER(SEARCH(""CDM CASH DEPOSIT"",$C166)),
      ISNUMBER(SEARCH(""CASH DEPOSIT"",$C16"&amp;"6)),
      COUNTIFS('SUMMARY DATA'!$D:$D,$C166,'SUMMARY DATA'!$B:$B,""GRP"")&lt;&gt;1
    ),
    """",
    IFERROR(TEXTJOIN(CHAR(10),TRUE,FILTER('SUMMARY DATA'!H:H,'SUMMARY DATA'!$D:$D=$C166,'SUMMARY DATA'!$B:$B=""GRP"")),"""")
  )
)"),"")</f>
        <v/>
      </c>
      <c r="I166" s="18" t="str">
        <f>IFERROR(__xludf.DUMMYFUNCTION("IF(H166="""","""",
SUM(ARRAYFORMULA(VALUE(SPLIT(H166,CHAR(10)))))
)"),"")</f>
        <v/>
      </c>
      <c r="J166" s="17" t="str">
        <f>IFERROR(__xludf.DUMMYFUNCTION("IFERROR(
  TEXTJOIN(CHAR(10),TRUE,FILTER('SUMMARY DATA'!I:I,'SUMMARY DATA'!$A:$A=$A166,'SUMMARY DATA'!$C:$C=$B166,'SUMMARY DATA'!$B:$B=""GRP"")),
  IF(
    OR(
      ISNUMBER(SEARCH(""CDM CASH DEPOSIT"",$C166)),
      ISNUMBER(SEARCH(""CASH DEPOSIT"",$C16"&amp;"6)),
      COUNTIFS('SUMMARY DATA'!$D:$D,$C166,'SUMMARY DATA'!$B:$B,""GRP"")&lt;&gt;1
    ),
    """",
    IFERROR(TEXTJOIN(CHAR(10),TRUE,FILTER('SUMMARY DATA'!I:I,'SUMMARY DATA'!$D:$D=$C166,'SUMMARY DATA'!$B:$B=""GRP"")),"""")
  )
)"),"")</f>
        <v/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 spans="1:27">
      <c r="A167" s="2"/>
      <c r="B167" s="32">
        <v>45791</v>
      </c>
      <c r="C167" s="2" t="s">
        <v>316</v>
      </c>
      <c r="D167" s="6">
        <v>286.5</v>
      </c>
      <c r="E167" s="16" t="str">
        <f>IFERROR(__xludf.DUMMYFUNCTION("IFERROR(
  TEXTJOIN(CHAR(10),TRUE,FILTER('SUMMARY DATA'!E:E,'SUMMARY DATA'!$A:$A=$A167,'SUMMARY DATA'!$C:$C=$B167,'SUMMARY DATA'!$B:$B=""GRP"")),
  IF(
    OR(
      ISNUMBER(SEARCH(""CDM CASH DEPOSIT"",$C167)),
      ISNUMBER(SEARCH(""CASH DEPOSIT"",$C16"&amp;"7)),
      COUNTIFS('SUMMARY DATA'!$D:$D,$C167,'SUMMARY DATA'!$B:$B,""GRP"")&lt;&gt;1
    ),
    """",
    IFERROR(TEXTJOIN(CHAR(10),TRUE,FILTER('SUMMARY DATA'!E:E,'SUMMARY DATA'!$D:$D=$C167,'SUMMARY DATA'!$B:$B=""GRP"")),"""")
  )
)"),"")</f>
        <v/>
      </c>
      <c r="F167" s="17" t="str">
        <f>IFERROR(__xludf.DUMMYFUNCTION("IFERROR(
  TEXTJOIN(CHAR(10),TRUE,FILTER('SUMMARY DATA'!F:F,'SUMMARY DATA'!$A:$A=$A167,'SUMMARY DATA'!$C:$C=$B167,'SUMMARY DATA'!$B:$B=""GRP"")),
  IF(
    OR(
      ISNUMBER(SEARCH(""CDM CASH DEPOSIT"",$C167)),
      ISNUMBER(SEARCH(""CASH DEPOSIT"",$C16"&amp;"7)),
      COUNTIFS('SUMMARY DATA'!$D:$D,$C167,'SUMMARY DATA'!$B:$B,""GRP"")&lt;&gt;1
    ),
    """",
    IFERROR(TEXTJOIN(CHAR(10),TRUE,FILTER('SUMMARY DATA'!F:F,'SUMMARY DATA'!$D:$D=$C167,'SUMMARY DATA'!$B:$B=""GRP"")),"""")
  )
)"),"")</f>
        <v/>
      </c>
      <c r="G167" s="17" t="str">
        <f>IFERROR(__xludf.DUMMYFUNCTION("IFERROR(
  TEXTJOIN(CHAR(10),TRUE,FILTER('SUMMARY DATA'!G:G,'SUMMARY DATA'!$A:$A=$A167,'SUMMARY DATA'!$C:$C=$B167,'SUMMARY DATA'!$B:$B=""GRP"")),
  IF(
    OR(
      ISNUMBER(SEARCH(""CDM CASH DEPOSIT"",$C167)),
      ISNUMBER(SEARCH(""CASH DEPOSIT"",$C16"&amp;"7)),
      COUNTIFS('SUMMARY DATA'!$D:$D,$C167,'SUMMARY DATA'!$B:$B,""GRP"")&lt;&gt;1
    ),
    """",
    IFERROR(TEXTJOIN(CHAR(10),TRUE,FILTER('SUMMARY DATA'!G:G,'SUMMARY DATA'!$D:$D=$C167,'SUMMARY DATA'!$B:$B=""GRP"")),"""")
  )
)"),"")</f>
        <v/>
      </c>
      <c r="H167" s="18" t="str">
        <f>IFERROR(__xludf.DUMMYFUNCTION("IFERROR(
  TEXTJOIN(CHAR(10),TRUE,FILTER('SUMMARY DATA'!H:H,'SUMMARY DATA'!$A:$A=$A167,'SUMMARY DATA'!$C:$C=$B167,'SUMMARY DATA'!$B:$B=""GRP"")),
  IF(
    OR(
      ISNUMBER(SEARCH(""CDM CASH DEPOSIT"",$C167)),
      ISNUMBER(SEARCH(""CASH DEPOSIT"",$C16"&amp;"7)),
      COUNTIFS('SUMMARY DATA'!$D:$D,$C167,'SUMMARY DATA'!$B:$B,""GRP"")&lt;&gt;1
    ),
    """",
    IFERROR(TEXTJOIN(CHAR(10),TRUE,FILTER('SUMMARY DATA'!H:H,'SUMMARY DATA'!$D:$D=$C167,'SUMMARY DATA'!$B:$B=""GRP"")),"""")
  )
)"),"")</f>
        <v/>
      </c>
      <c r="I167" s="18" t="str">
        <f>IFERROR(__xludf.DUMMYFUNCTION("IF(H167="""","""",
SUM(ARRAYFORMULA(VALUE(SPLIT(H167,CHAR(10)))))
)"),"")</f>
        <v/>
      </c>
      <c r="J167" s="17" t="str">
        <f>IFERROR(__xludf.DUMMYFUNCTION("IFERROR(
  TEXTJOIN(CHAR(10),TRUE,FILTER('SUMMARY DATA'!I:I,'SUMMARY DATA'!$A:$A=$A167,'SUMMARY DATA'!$C:$C=$B167,'SUMMARY DATA'!$B:$B=""GRP"")),
  IF(
    OR(
      ISNUMBER(SEARCH(""CDM CASH DEPOSIT"",$C167)),
      ISNUMBER(SEARCH(""CASH DEPOSIT"",$C16"&amp;"7)),
      COUNTIFS('SUMMARY DATA'!$D:$D,$C167,'SUMMARY DATA'!$B:$B,""GRP"")&lt;&gt;1
    ),
    """",
    IFERROR(TEXTJOIN(CHAR(10),TRUE,FILTER('SUMMARY DATA'!I:I,'SUMMARY DATA'!$D:$D=$C167,'SUMMARY DATA'!$B:$B=""GRP"")),"""")
  )
)"),"")</f>
        <v/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 spans="1:27">
      <c r="A168" s="2"/>
      <c r="B168" s="32">
        <v>45791</v>
      </c>
      <c r="C168" s="2" t="s">
        <v>317</v>
      </c>
      <c r="D168" s="6">
        <v>261.77</v>
      </c>
      <c r="E168" s="16" t="str">
        <f>IFERROR(__xludf.DUMMYFUNCTION("IFERROR(
  TEXTJOIN(CHAR(10),TRUE,FILTER('SUMMARY DATA'!E:E,'SUMMARY DATA'!$A:$A=$A168,'SUMMARY DATA'!$C:$C=$B168,'SUMMARY DATA'!$B:$B=""GRP"")),
  IF(
    OR(
      ISNUMBER(SEARCH(""CDM CASH DEPOSIT"",$C168)),
      ISNUMBER(SEARCH(""CASH DEPOSIT"",$C16"&amp;"8)),
      COUNTIFS('SUMMARY DATA'!$D:$D,$C168,'SUMMARY DATA'!$B:$B,""GRP"")&lt;&gt;1
    ),
    """",
    IFERROR(TEXTJOIN(CHAR(10),TRUE,FILTER('SUMMARY DATA'!E:E,'SUMMARY DATA'!$D:$D=$C168,'SUMMARY DATA'!$B:$B=""GRP"")),"""")
  )
)"),"")</f>
        <v/>
      </c>
      <c r="F168" s="17" t="str">
        <f>IFERROR(__xludf.DUMMYFUNCTION("IFERROR(
  TEXTJOIN(CHAR(10),TRUE,FILTER('SUMMARY DATA'!F:F,'SUMMARY DATA'!$A:$A=$A168,'SUMMARY DATA'!$C:$C=$B168,'SUMMARY DATA'!$B:$B=""GRP"")),
  IF(
    OR(
      ISNUMBER(SEARCH(""CDM CASH DEPOSIT"",$C168)),
      ISNUMBER(SEARCH(""CASH DEPOSIT"",$C16"&amp;"8)),
      COUNTIFS('SUMMARY DATA'!$D:$D,$C168,'SUMMARY DATA'!$B:$B,""GRP"")&lt;&gt;1
    ),
    """",
    IFERROR(TEXTJOIN(CHAR(10),TRUE,FILTER('SUMMARY DATA'!F:F,'SUMMARY DATA'!$D:$D=$C168,'SUMMARY DATA'!$B:$B=""GRP"")),"""")
  )
)"),"")</f>
        <v/>
      </c>
      <c r="G168" s="17" t="str">
        <f>IFERROR(__xludf.DUMMYFUNCTION("IFERROR(
  TEXTJOIN(CHAR(10),TRUE,FILTER('SUMMARY DATA'!G:G,'SUMMARY DATA'!$A:$A=$A168,'SUMMARY DATA'!$C:$C=$B168,'SUMMARY DATA'!$B:$B=""GRP"")),
  IF(
    OR(
      ISNUMBER(SEARCH(""CDM CASH DEPOSIT"",$C168)),
      ISNUMBER(SEARCH(""CASH DEPOSIT"",$C16"&amp;"8)),
      COUNTIFS('SUMMARY DATA'!$D:$D,$C168,'SUMMARY DATA'!$B:$B,""GRP"")&lt;&gt;1
    ),
    """",
    IFERROR(TEXTJOIN(CHAR(10),TRUE,FILTER('SUMMARY DATA'!G:G,'SUMMARY DATA'!$D:$D=$C168,'SUMMARY DATA'!$B:$B=""GRP"")),"""")
  )
)"),"")</f>
        <v/>
      </c>
      <c r="H168" s="18" t="str">
        <f>IFERROR(__xludf.DUMMYFUNCTION("IFERROR(
  TEXTJOIN(CHAR(10),TRUE,FILTER('SUMMARY DATA'!H:H,'SUMMARY DATA'!$A:$A=$A168,'SUMMARY DATA'!$C:$C=$B168,'SUMMARY DATA'!$B:$B=""GRP"")),
  IF(
    OR(
      ISNUMBER(SEARCH(""CDM CASH DEPOSIT"",$C168)),
      ISNUMBER(SEARCH(""CASH DEPOSIT"",$C16"&amp;"8)),
      COUNTIFS('SUMMARY DATA'!$D:$D,$C168,'SUMMARY DATA'!$B:$B,""GRP"")&lt;&gt;1
    ),
    """",
    IFERROR(TEXTJOIN(CHAR(10),TRUE,FILTER('SUMMARY DATA'!H:H,'SUMMARY DATA'!$D:$D=$C168,'SUMMARY DATA'!$B:$B=""GRP"")),"""")
  )
)"),"")</f>
        <v/>
      </c>
      <c r="I168" s="18" t="str">
        <f>IFERROR(__xludf.DUMMYFUNCTION("IF(H168="""","""",
SUM(ARRAYFORMULA(VALUE(SPLIT(H168,CHAR(10)))))
)"),"")</f>
        <v/>
      </c>
      <c r="J168" s="17" t="str">
        <f>IFERROR(__xludf.DUMMYFUNCTION("IFERROR(
  TEXTJOIN(CHAR(10),TRUE,FILTER('SUMMARY DATA'!I:I,'SUMMARY DATA'!$A:$A=$A168,'SUMMARY DATA'!$C:$C=$B168,'SUMMARY DATA'!$B:$B=""GRP"")),
  IF(
    OR(
      ISNUMBER(SEARCH(""CDM CASH DEPOSIT"",$C168)),
      ISNUMBER(SEARCH(""CASH DEPOSIT"",$C16"&amp;"8)),
      COUNTIFS('SUMMARY DATA'!$D:$D,$C168,'SUMMARY DATA'!$B:$B,""GRP"")&lt;&gt;1
    ),
    """",
    IFERROR(TEXTJOIN(CHAR(10),TRUE,FILTER('SUMMARY DATA'!I:I,'SUMMARY DATA'!$D:$D=$C168,'SUMMARY DATA'!$B:$B=""GRP"")),"""")
  )
)"),"")</f>
        <v/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 spans="1:27">
      <c r="A169" s="2"/>
      <c r="B169" s="32">
        <v>45791</v>
      </c>
      <c r="C169" s="2" t="s">
        <v>318</v>
      </c>
      <c r="D169" s="6">
        <v>260.73</v>
      </c>
      <c r="E169" s="16" t="str">
        <f>IFERROR(__xludf.DUMMYFUNCTION("IFERROR(
  TEXTJOIN(CHAR(10),TRUE,FILTER('SUMMARY DATA'!E:E,'SUMMARY DATA'!$A:$A=$A169,'SUMMARY DATA'!$C:$C=$B169,'SUMMARY DATA'!$B:$B=""GRP"")),
  IF(
    OR(
      ISNUMBER(SEARCH(""CDM CASH DEPOSIT"",$C169)),
      ISNUMBER(SEARCH(""CASH DEPOSIT"",$C16"&amp;"9)),
      COUNTIFS('SUMMARY DATA'!$D:$D,$C169,'SUMMARY DATA'!$B:$B,""GRP"")&lt;&gt;1
    ),
    """",
    IFERROR(TEXTJOIN(CHAR(10),TRUE,FILTER('SUMMARY DATA'!E:E,'SUMMARY DATA'!$D:$D=$C169,'SUMMARY DATA'!$B:$B=""GRP"")),"""")
  )
)"),"")</f>
        <v/>
      </c>
      <c r="F169" s="17" t="str">
        <f>IFERROR(__xludf.DUMMYFUNCTION("IFERROR(
  TEXTJOIN(CHAR(10),TRUE,FILTER('SUMMARY DATA'!F:F,'SUMMARY DATA'!$A:$A=$A169,'SUMMARY DATA'!$C:$C=$B169,'SUMMARY DATA'!$B:$B=""GRP"")),
  IF(
    OR(
      ISNUMBER(SEARCH(""CDM CASH DEPOSIT"",$C169)),
      ISNUMBER(SEARCH(""CASH DEPOSIT"",$C16"&amp;"9)),
      COUNTIFS('SUMMARY DATA'!$D:$D,$C169,'SUMMARY DATA'!$B:$B,""GRP"")&lt;&gt;1
    ),
    """",
    IFERROR(TEXTJOIN(CHAR(10),TRUE,FILTER('SUMMARY DATA'!F:F,'SUMMARY DATA'!$D:$D=$C169,'SUMMARY DATA'!$B:$B=""GRP"")),"""")
  )
)"),"")</f>
        <v/>
      </c>
      <c r="G169" s="17" t="str">
        <f>IFERROR(__xludf.DUMMYFUNCTION("IFERROR(
  TEXTJOIN(CHAR(10),TRUE,FILTER('SUMMARY DATA'!G:G,'SUMMARY DATA'!$A:$A=$A169,'SUMMARY DATA'!$C:$C=$B169,'SUMMARY DATA'!$B:$B=""GRP"")),
  IF(
    OR(
      ISNUMBER(SEARCH(""CDM CASH DEPOSIT"",$C169)),
      ISNUMBER(SEARCH(""CASH DEPOSIT"",$C16"&amp;"9)),
      COUNTIFS('SUMMARY DATA'!$D:$D,$C169,'SUMMARY DATA'!$B:$B,""GRP"")&lt;&gt;1
    ),
    """",
    IFERROR(TEXTJOIN(CHAR(10),TRUE,FILTER('SUMMARY DATA'!G:G,'SUMMARY DATA'!$D:$D=$C169,'SUMMARY DATA'!$B:$B=""GRP"")),"""")
  )
)"),"")</f>
        <v/>
      </c>
      <c r="H169" s="18" t="str">
        <f>IFERROR(__xludf.DUMMYFUNCTION("IFERROR(
  TEXTJOIN(CHAR(10),TRUE,FILTER('SUMMARY DATA'!H:H,'SUMMARY DATA'!$A:$A=$A169,'SUMMARY DATA'!$C:$C=$B169,'SUMMARY DATA'!$B:$B=""GRP"")),
  IF(
    OR(
      ISNUMBER(SEARCH(""CDM CASH DEPOSIT"",$C169)),
      ISNUMBER(SEARCH(""CASH DEPOSIT"",$C16"&amp;"9)),
      COUNTIFS('SUMMARY DATA'!$D:$D,$C169,'SUMMARY DATA'!$B:$B,""GRP"")&lt;&gt;1
    ),
    """",
    IFERROR(TEXTJOIN(CHAR(10),TRUE,FILTER('SUMMARY DATA'!H:H,'SUMMARY DATA'!$D:$D=$C169,'SUMMARY DATA'!$B:$B=""GRP"")),"""")
  )
)"),"")</f>
        <v/>
      </c>
      <c r="I169" s="18" t="str">
        <f>IFERROR(__xludf.DUMMYFUNCTION("IF(H169="""","""",
SUM(ARRAYFORMULA(VALUE(SPLIT(H169,CHAR(10)))))
)"),"")</f>
        <v/>
      </c>
      <c r="J169" s="17" t="str">
        <f>IFERROR(__xludf.DUMMYFUNCTION("IFERROR(
  TEXTJOIN(CHAR(10),TRUE,FILTER('SUMMARY DATA'!I:I,'SUMMARY DATA'!$A:$A=$A169,'SUMMARY DATA'!$C:$C=$B169,'SUMMARY DATA'!$B:$B=""GRP"")),
  IF(
    OR(
      ISNUMBER(SEARCH(""CDM CASH DEPOSIT"",$C169)),
      ISNUMBER(SEARCH(""CASH DEPOSIT"",$C16"&amp;"9)),
      COUNTIFS('SUMMARY DATA'!$D:$D,$C169,'SUMMARY DATA'!$B:$B,""GRP"")&lt;&gt;1
    ),
    """",
    IFERROR(TEXTJOIN(CHAR(10),TRUE,FILTER('SUMMARY DATA'!I:I,'SUMMARY DATA'!$D:$D=$C169,'SUMMARY DATA'!$B:$B=""GRP"")),"""")
  )
)"),"")</f>
        <v/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 spans="1:27">
      <c r="A170" s="2"/>
      <c r="B170" s="32">
        <v>45791</v>
      </c>
      <c r="C170" s="2" t="s">
        <v>319</v>
      </c>
      <c r="D170" s="6">
        <v>226.6</v>
      </c>
      <c r="E170" s="16" t="str">
        <f>IFERROR(__xludf.DUMMYFUNCTION("IFERROR(
  TEXTJOIN(CHAR(10),TRUE,FILTER('SUMMARY DATA'!E:E,'SUMMARY DATA'!$A:$A=$A170,'SUMMARY DATA'!$C:$C=$B170,'SUMMARY DATA'!$B:$B=""GRP"")),
  IF(
    OR(
      ISNUMBER(SEARCH(""CDM CASH DEPOSIT"",$C170)),
      ISNUMBER(SEARCH(""CASH DEPOSIT"",$C17"&amp;"0)),
      COUNTIFS('SUMMARY DATA'!$D:$D,$C170,'SUMMARY DATA'!$B:$B,""GRP"")&lt;&gt;1
    ),
    """",
    IFERROR(TEXTJOIN(CHAR(10),TRUE,FILTER('SUMMARY DATA'!E:E,'SUMMARY DATA'!$D:$D=$C170,'SUMMARY DATA'!$B:$B=""GRP"")),"""")
  )
)"),"")</f>
        <v/>
      </c>
      <c r="F170" s="17" t="str">
        <f>IFERROR(__xludf.DUMMYFUNCTION("IFERROR(
  TEXTJOIN(CHAR(10),TRUE,FILTER('SUMMARY DATA'!F:F,'SUMMARY DATA'!$A:$A=$A170,'SUMMARY DATA'!$C:$C=$B170,'SUMMARY DATA'!$B:$B=""GRP"")),
  IF(
    OR(
      ISNUMBER(SEARCH(""CDM CASH DEPOSIT"",$C170)),
      ISNUMBER(SEARCH(""CASH DEPOSIT"",$C17"&amp;"0)),
      COUNTIFS('SUMMARY DATA'!$D:$D,$C170,'SUMMARY DATA'!$B:$B,""GRP"")&lt;&gt;1
    ),
    """",
    IFERROR(TEXTJOIN(CHAR(10),TRUE,FILTER('SUMMARY DATA'!F:F,'SUMMARY DATA'!$D:$D=$C170,'SUMMARY DATA'!$B:$B=""GRP"")),"""")
  )
)"),"")</f>
        <v/>
      </c>
      <c r="G170" s="17" t="str">
        <f>IFERROR(__xludf.DUMMYFUNCTION("IFERROR(
  TEXTJOIN(CHAR(10),TRUE,FILTER('SUMMARY DATA'!G:G,'SUMMARY DATA'!$A:$A=$A170,'SUMMARY DATA'!$C:$C=$B170,'SUMMARY DATA'!$B:$B=""GRP"")),
  IF(
    OR(
      ISNUMBER(SEARCH(""CDM CASH DEPOSIT"",$C170)),
      ISNUMBER(SEARCH(""CASH DEPOSIT"",$C17"&amp;"0)),
      COUNTIFS('SUMMARY DATA'!$D:$D,$C170,'SUMMARY DATA'!$B:$B,""GRP"")&lt;&gt;1
    ),
    """",
    IFERROR(TEXTJOIN(CHAR(10),TRUE,FILTER('SUMMARY DATA'!G:G,'SUMMARY DATA'!$D:$D=$C170,'SUMMARY DATA'!$B:$B=""GRP"")),"""")
  )
)"),"")</f>
        <v/>
      </c>
      <c r="H170" s="18" t="str">
        <f>IFERROR(__xludf.DUMMYFUNCTION("IFERROR(
  TEXTJOIN(CHAR(10),TRUE,FILTER('SUMMARY DATA'!H:H,'SUMMARY DATA'!$A:$A=$A170,'SUMMARY DATA'!$C:$C=$B170,'SUMMARY DATA'!$B:$B=""GRP"")),
  IF(
    OR(
      ISNUMBER(SEARCH(""CDM CASH DEPOSIT"",$C170)),
      ISNUMBER(SEARCH(""CASH DEPOSIT"",$C17"&amp;"0)),
      COUNTIFS('SUMMARY DATA'!$D:$D,$C170,'SUMMARY DATA'!$B:$B,""GRP"")&lt;&gt;1
    ),
    """",
    IFERROR(TEXTJOIN(CHAR(10),TRUE,FILTER('SUMMARY DATA'!H:H,'SUMMARY DATA'!$D:$D=$C170,'SUMMARY DATA'!$B:$B=""GRP"")),"""")
  )
)"),"")</f>
        <v/>
      </c>
      <c r="I170" s="18" t="str">
        <f>IFERROR(__xludf.DUMMYFUNCTION("IF(H170="""","""",
SUM(ARRAYFORMULA(VALUE(SPLIT(H170,CHAR(10)))))
)"),"")</f>
        <v/>
      </c>
      <c r="J170" s="17" t="str">
        <f>IFERROR(__xludf.DUMMYFUNCTION("IFERROR(
  TEXTJOIN(CHAR(10),TRUE,FILTER('SUMMARY DATA'!I:I,'SUMMARY DATA'!$A:$A=$A170,'SUMMARY DATA'!$C:$C=$B170,'SUMMARY DATA'!$B:$B=""GRP"")),
  IF(
    OR(
      ISNUMBER(SEARCH(""CDM CASH DEPOSIT"",$C170)),
      ISNUMBER(SEARCH(""CASH DEPOSIT"",$C17"&amp;"0)),
      COUNTIFS('SUMMARY DATA'!$D:$D,$C170,'SUMMARY DATA'!$B:$B,""GRP"")&lt;&gt;1
    ),
    """",
    IFERROR(TEXTJOIN(CHAR(10),TRUE,FILTER('SUMMARY DATA'!I:I,'SUMMARY DATA'!$D:$D=$C170,'SUMMARY DATA'!$B:$B=""GRP"")),"""")
  )
)"),"")</f>
        <v/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 spans="1:27">
      <c r="A171" s="2"/>
      <c r="B171" s="32">
        <v>45791</v>
      </c>
      <c r="C171" s="2" t="s">
        <v>320</v>
      </c>
      <c r="D171" s="6">
        <v>208.99</v>
      </c>
      <c r="E171" s="16" t="str">
        <f>IFERROR(__xludf.DUMMYFUNCTION("IFERROR(
  TEXTJOIN(CHAR(10),TRUE,FILTER('SUMMARY DATA'!E:E,'SUMMARY DATA'!$A:$A=$A171,'SUMMARY DATA'!$C:$C=$B171,'SUMMARY DATA'!$B:$B=""GRP"")),
  IF(
    OR(
      ISNUMBER(SEARCH(""CDM CASH DEPOSIT"",$C171)),
      ISNUMBER(SEARCH(""CASH DEPOSIT"",$C17"&amp;"1)),
      COUNTIFS('SUMMARY DATA'!$D:$D,$C171,'SUMMARY DATA'!$B:$B,""GRP"")&lt;&gt;1
    ),
    """",
    IFERROR(TEXTJOIN(CHAR(10),TRUE,FILTER('SUMMARY DATA'!E:E,'SUMMARY DATA'!$D:$D=$C171,'SUMMARY DATA'!$B:$B=""GRP"")),"""")
  )
)"),"")</f>
        <v/>
      </c>
      <c r="F171" s="17" t="str">
        <f>IFERROR(__xludf.DUMMYFUNCTION("IFERROR(
  TEXTJOIN(CHAR(10),TRUE,FILTER('SUMMARY DATA'!F:F,'SUMMARY DATA'!$A:$A=$A171,'SUMMARY DATA'!$C:$C=$B171,'SUMMARY DATA'!$B:$B=""GRP"")),
  IF(
    OR(
      ISNUMBER(SEARCH(""CDM CASH DEPOSIT"",$C171)),
      ISNUMBER(SEARCH(""CASH DEPOSIT"",$C17"&amp;"1)),
      COUNTIFS('SUMMARY DATA'!$D:$D,$C171,'SUMMARY DATA'!$B:$B,""GRP"")&lt;&gt;1
    ),
    """",
    IFERROR(TEXTJOIN(CHAR(10),TRUE,FILTER('SUMMARY DATA'!F:F,'SUMMARY DATA'!$D:$D=$C171,'SUMMARY DATA'!$B:$B=""GRP"")),"""")
  )
)"),"")</f>
        <v/>
      </c>
      <c r="G171" s="17" t="str">
        <f>IFERROR(__xludf.DUMMYFUNCTION("IFERROR(
  TEXTJOIN(CHAR(10),TRUE,FILTER('SUMMARY DATA'!G:G,'SUMMARY DATA'!$A:$A=$A171,'SUMMARY DATA'!$C:$C=$B171,'SUMMARY DATA'!$B:$B=""GRP"")),
  IF(
    OR(
      ISNUMBER(SEARCH(""CDM CASH DEPOSIT"",$C171)),
      ISNUMBER(SEARCH(""CASH DEPOSIT"",$C17"&amp;"1)),
      COUNTIFS('SUMMARY DATA'!$D:$D,$C171,'SUMMARY DATA'!$B:$B,""GRP"")&lt;&gt;1
    ),
    """",
    IFERROR(TEXTJOIN(CHAR(10),TRUE,FILTER('SUMMARY DATA'!G:G,'SUMMARY DATA'!$D:$D=$C171,'SUMMARY DATA'!$B:$B=""GRP"")),"""")
  )
)"),"")</f>
        <v/>
      </c>
      <c r="H171" s="18" t="str">
        <f>IFERROR(__xludf.DUMMYFUNCTION("IFERROR(
  TEXTJOIN(CHAR(10),TRUE,FILTER('SUMMARY DATA'!H:H,'SUMMARY DATA'!$A:$A=$A171,'SUMMARY DATA'!$C:$C=$B171,'SUMMARY DATA'!$B:$B=""GRP"")),
  IF(
    OR(
      ISNUMBER(SEARCH(""CDM CASH DEPOSIT"",$C171)),
      ISNUMBER(SEARCH(""CASH DEPOSIT"",$C17"&amp;"1)),
      COUNTIFS('SUMMARY DATA'!$D:$D,$C171,'SUMMARY DATA'!$B:$B,""GRP"")&lt;&gt;1
    ),
    """",
    IFERROR(TEXTJOIN(CHAR(10),TRUE,FILTER('SUMMARY DATA'!H:H,'SUMMARY DATA'!$D:$D=$C171,'SUMMARY DATA'!$B:$B=""GRP"")),"""")
  )
)"),"")</f>
        <v/>
      </c>
      <c r="I171" s="18" t="str">
        <f>IFERROR(__xludf.DUMMYFUNCTION("IF(H171="""","""",
SUM(ARRAYFORMULA(VALUE(SPLIT(H171,CHAR(10)))))
)"),"")</f>
        <v/>
      </c>
      <c r="J171" s="17" t="str">
        <f>IFERROR(__xludf.DUMMYFUNCTION("IFERROR(
  TEXTJOIN(CHAR(10),TRUE,FILTER('SUMMARY DATA'!I:I,'SUMMARY DATA'!$A:$A=$A171,'SUMMARY DATA'!$C:$C=$B171,'SUMMARY DATA'!$B:$B=""GRP"")),
  IF(
    OR(
      ISNUMBER(SEARCH(""CDM CASH DEPOSIT"",$C171)),
      ISNUMBER(SEARCH(""CASH DEPOSIT"",$C17"&amp;"1)),
      COUNTIFS('SUMMARY DATA'!$D:$D,$C171,'SUMMARY DATA'!$B:$B,""GRP"")&lt;&gt;1
    ),
    """",
    IFERROR(TEXTJOIN(CHAR(10),TRUE,FILTER('SUMMARY DATA'!I:I,'SUMMARY DATA'!$D:$D=$C171,'SUMMARY DATA'!$B:$B=""GRP"")),"""")
  )
)"),"")</f>
        <v/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 spans="1:27">
      <c r="A172" s="2"/>
      <c r="B172" s="32">
        <v>45791</v>
      </c>
      <c r="C172" s="2" t="s">
        <v>321</v>
      </c>
      <c r="D172" s="6">
        <v>153.1</v>
      </c>
      <c r="E172" s="16" t="str">
        <f>IFERROR(__xludf.DUMMYFUNCTION("IFERROR(
  TEXTJOIN(CHAR(10),TRUE,FILTER('SUMMARY DATA'!E:E,'SUMMARY DATA'!$A:$A=$A172,'SUMMARY DATA'!$C:$C=$B172,'SUMMARY DATA'!$B:$B=""GRP"")),
  IF(
    OR(
      ISNUMBER(SEARCH(""CDM CASH DEPOSIT"",$C172)),
      ISNUMBER(SEARCH(""CASH DEPOSIT"",$C17"&amp;"2)),
      COUNTIFS('SUMMARY DATA'!$D:$D,$C172,'SUMMARY DATA'!$B:$B,""GRP"")&lt;&gt;1
    ),
    """",
    IFERROR(TEXTJOIN(CHAR(10),TRUE,FILTER('SUMMARY DATA'!E:E,'SUMMARY DATA'!$D:$D=$C172,'SUMMARY DATA'!$B:$B=""GRP"")),"""")
  )
)"),"")</f>
        <v/>
      </c>
      <c r="F172" s="17" t="str">
        <f>IFERROR(__xludf.DUMMYFUNCTION("IFERROR(
  TEXTJOIN(CHAR(10),TRUE,FILTER('SUMMARY DATA'!F:F,'SUMMARY DATA'!$A:$A=$A172,'SUMMARY DATA'!$C:$C=$B172,'SUMMARY DATA'!$B:$B=""GRP"")),
  IF(
    OR(
      ISNUMBER(SEARCH(""CDM CASH DEPOSIT"",$C172)),
      ISNUMBER(SEARCH(""CASH DEPOSIT"",$C17"&amp;"2)),
      COUNTIFS('SUMMARY DATA'!$D:$D,$C172,'SUMMARY DATA'!$B:$B,""GRP"")&lt;&gt;1
    ),
    """",
    IFERROR(TEXTJOIN(CHAR(10),TRUE,FILTER('SUMMARY DATA'!F:F,'SUMMARY DATA'!$D:$D=$C172,'SUMMARY DATA'!$B:$B=""GRP"")),"""")
  )
)"),"")</f>
        <v/>
      </c>
      <c r="G172" s="17" t="str">
        <f>IFERROR(__xludf.DUMMYFUNCTION("IFERROR(
  TEXTJOIN(CHAR(10),TRUE,FILTER('SUMMARY DATA'!G:G,'SUMMARY DATA'!$A:$A=$A172,'SUMMARY DATA'!$C:$C=$B172,'SUMMARY DATA'!$B:$B=""GRP"")),
  IF(
    OR(
      ISNUMBER(SEARCH(""CDM CASH DEPOSIT"",$C172)),
      ISNUMBER(SEARCH(""CASH DEPOSIT"",$C17"&amp;"2)),
      COUNTIFS('SUMMARY DATA'!$D:$D,$C172,'SUMMARY DATA'!$B:$B,""GRP"")&lt;&gt;1
    ),
    """",
    IFERROR(TEXTJOIN(CHAR(10),TRUE,FILTER('SUMMARY DATA'!G:G,'SUMMARY DATA'!$D:$D=$C172,'SUMMARY DATA'!$B:$B=""GRP"")),"""")
  )
)"),"")</f>
        <v/>
      </c>
      <c r="H172" s="18" t="str">
        <f>IFERROR(__xludf.DUMMYFUNCTION("IFERROR(
  TEXTJOIN(CHAR(10),TRUE,FILTER('SUMMARY DATA'!H:H,'SUMMARY DATA'!$A:$A=$A172,'SUMMARY DATA'!$C:$C=$B172,'SUMMARY DATA'!$B:$B=""GRP"")),
  IF(
    OR(
      ISNUMBER(SEARCH(""CDM CASH DEPOSIT"",$C172)),
      ISNUMBER(SEARCH(""CASH DEPOSIT"",$C17"&amp;"2)),
      COUNTIFS('SUMMARY DATA'!$D:$D,$C172,'SUMMARY DATA'!$B:$B,""GRP"")&lt;&gt;1
    ),
    """",
    IFERROR(TEXTJOIN(CHAR(10),TRUE,FILTER('SUMMARY DATA'!H:H,'SUMMARY DATA'!$D:$D=$C172,'SUMMARY DATA'!$B:$B=""GRP"")),"""")
  )
)"),"")</f>
        <v/>
      </c>
      <c r="I172" s="18" t="str">
        <f>IFERROR(__xludf.DUMMYFUNCTION("IF(H172="""","""",
SUM(ARRAYFORMULA(VALUE(SPLIT(H172,CHAR(10)))))
)"),"")</f>
        <v/>
      </c>
      <c r="J172" s="17" t="str">
        <f>IFERROR(__xludf.DUMMYFUNCTION("IFERROR(
  TEXTJOIN(CHAR(10),TRUE,FILTER('SUMMARY DATA'!I:I,'SUMMARY DATA'!$A:$A=$A172,'SUMMARY DATA'!$C:$C=$B172,'SUMMARY DATA'!$B:$B=""GRP"")),
  IF(
    OR(
      ISNUMBER(SEARCH(""CDM CASH DEPOSIT"",$C172)),
      ISNUMBER(SEARCH(""CASH DEPOSIT"",$C17"&amp;"2)),
      COUNTIFS('SUMMARY DATA'!$D:$D,$C172,'SUMMARY DATA'!$B:$B,""GRP"")&lt;&gt;1
    ),
    """",
    IFERROR(TEXTJOIN(CHAR(10),TRUE,FILTER('SUMMARY DATA'!I:I,'SUMMARY DATA'!$D:$D=$C172,'SUMMARY DATA'!$B:$B=""GRP"")),"""")
  )
)"),"")</f>
        <v/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 spans="1:27">
      <c r="A173" s="2"/>
      <c r="B173" s="32">
        <v>45791</v>
      </c>
      <c r="C173" s="2" t="s">
        <v>322</v>
      </c>
      <c r="D173" s="6">
        <v>126.98</v>
      </c>
      <c r="E173" s="16" t="str">
        <f>IFERROR(__xludf.DUMMYFUNCTION("IFERROR(
  TEXTJOIN(CHAR(10),TRUE,FILTER('SUMMARY DATA'!E:E,'SUMMARY DATA'!$A:$A=$A173,'SUMMARY DATA'!$C:$C=$B173,'SUMMARY DATA'!$B:$B=""GRP"")),
  IF(
    OR(
      ISNUMBER(SEARCH(""CDM CASH DEPOSIT"",$C173)),
      ISNUMBER(SEARCH(""CASH DEPOSIT"",$C17"&amp;"3)),
      COUNTIFS('SUMMARY DATA'!$D:$D,$C173,'SUMMARY DATA'!$B:$B,""GRP"")&lt;&gt;1
    ),
    """",
    IFERROR(TEXTJOIN(CHAR(10),TRUE,FILTER('SUMMARY DATA'!E:E,'SUMMARY DATA'!$D:$D=$C173,'SUMMARY DATA'!$B:$B=""GRP"")),"""")
  )
)"),"")</f>
        <v/>
      </c>
      <c r="F173" s="17" t="str">
        <f>IFERROR(__xludf.DUMMYFUNCTION("IFERROR(
  TEXTJOIN(CHAR(10),TRUE,FILTER('SUMMARY DATA'!F:F,'SUMMARY DATA'!$A:$A=$A173,'SUMMARY DATA'!$C:$C=$B173,'SUMMARY DATA'!$B:$B=""GRP"")),
  IF(
    OR(
      ISNUMBER(SEARCH(""CDM CASH DEPOSIT"",$C173)),
      ISNUMBER(SEARCH(""CASH DEPOSIT"",$C17"&amp;"3)),
      COUNTIFS('SUMMARY DATA'!$D:$D,$C173,'SUMMARY DATA'!$B:$B,""GRP"")&lt;&gt;1
    ),
    """",
    IFERROR(TEXTJOIN(CHAR(10),TRUE,FILTER('SUMMARY DATA'!F:F,'SUMMARY DATA'!$D:$D=$C173,'SUMMARY DATA'!$B:$B=""GRP"")),"""")
  )
)"),"")</f>
        <v/>
      </c>
      <c r="G173" s="17" t="str">
        <f>IFERROR(__xludf.DUMMYFUNCTION("IFERROR(
  TEXTJOIN(CHAR(10),TRUE,FILTER('SUMMARY DATA'!G:G,'SUMMARY DATA'!$A:$A=$A173,'SUMMARY DATA'!$C:$C=$B173,'SUMMARY DATA'!$B:$B=""GRP"")),
  IF(
    OR(
      ISNUMBER(SEARCH(""CDM CASH DEPOSIT"",$C173)),
      ISNUMBER(SEARCH(""CASH DEPOSIT"",$C17"&amp;"3)),
      COUNTIFS('SUMMARY DATA'!$D:$D,$C173,'SUMMARY DATA'!$B:$B,""GRP"")&lt;&gt;1
    ),
    """",
    IFERROR(TEXTJOIN(CHAR(10),TRUE,FILTER('SUMMARY DATA'!G:G,'SUMMARY DATA'!$D:$D=$C173,'SUMMARY DATA'!$B:$B=""GRP"")),"""")
  )
)"),"")</f>
        <v/>
      </c>
      <c r="H173" s="18" t="str">
        <f>IFERROR(__xludf.DUMMYFUNCTION("IFERROR(
  TEXTJOIN(CHAR(10),TRUE,FILTER('SUMMARY DATA'!H:H,'SUMMARY DATA'!$A:$A=$A173,'SUMMARY DATA'!$C:$C=$B173,'SUMMARY DATA'!$B:$B=""GRP"")),
  IF(
    OR(
      ISNUMBER(SEARCH(""CDM CASH DEPOSIT"",$C173)),
      ISNUMBER(SEARCH(""CASH DEPOSIT"",$C17"&amp;"3)),
      COUNTIFS('SUMMARY DATA'!$D:$D,$C173,'SUMMARY DATA'!$B:$B,""GRP"")&lt;&gt;1
    ),
    """",
    IFERROR(TEXTJOIN(CHAR(10),TRUE,FILTER('SUMMARY DATA'!H:H,'SUMMARY DATA'!$D:$D=$C173,'SUMMARY DATA'!$B:$B=""GRP"")),"""")
  )
)"),"")</f>
        <v/>
      </c>
      <c r="I173" s="18" t="str">
        <f>IFERROR(__xludf.DUMMYFUNCTION("IF(H173="""","""",
SUM(ARRAYFORMULA(VALUE(SPLIT(H173,CHAR(10)))))
)"),"")</f>
        <v/>
      </c>
      <c r="J173" s="17" t="str">
        <f>IFERROR(__xludf.DUMMYFUNCTION("IFERROR(
  TEXTJOIN(CHAR(10),TRUE,FILTER('SUMMARY DATA'!I:I,'SUMMARY DATA'!$A:$A=$A173,'SUMMARY DATA'!$C:$C=$B173,'SUMMARY DATA'!$B:$B=""GRP"")),
  IF(
    OR(
      ISNUMBER(SEARCH(""CDM CASH DEPOSIT"",$C173)),
      ISNUMBER(SEARCH(""CASH DEPOSIT"",$C17"&amp;"3)),
      COUNTIFS('SUMMARY DATA'!$D:$D,$C173,'SUMMARY DATA'!$B:$B,""GRP"")&lt;&gt;1
    ),
    """",
    IFERROR(TEXTJOIN(CHAR(10),TRUE,FILTER('SUMMARY DATA'!I:I,'SUMMARY DATA'!$D:$D=$C173,'SUMMARY DATA'!$B:$B=""GRP"")),"""")
  )
)"),"")</f>
        <v/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 spans="1:27">
      <c r="A174" s="2"/>
      <c r="B174" s="32">
        <v>45791</v>
      </c>
      <c r="C174" s="2" t="s">
        <v>323</v>
      </c>
      <c r="D174" s="6">
        <v>109.99</v>
      </c>
      <c r="E174" s="16" t="str">
        <f>IFERROR(__xludf.DUMMYFUNCTION("IFERROR(
  TEXTJOIN(CHAR(10),TRUE,FILTER('SUMMARY DATA'!E:E,'SUMMARY DATA'!$A:$A=$A174,'SUMMARY DATA'!$C:$C=$B174,'SUMMARY DATA'!$B:$B=""GRP"")),
  IF(
    OR(
      ISNUMBER(SEARCH(""CDM CASH DEPOSIT"",$C174)),
      ISNUMBER(SEARCH(""CASH DEPOSIT"",$C17"&amp;"4)),
      COUNTIFS('SUMMARY DATA'!$D:$D,$C174,'SUMMARY DATA'!$B:$B,""GRP"")&lt;&gt;1
    ),
    """",
    IFERROR(TEXTJOIN(CHAR(10),TRUE,FILTER('SUMMARY DATA'!E:E,'SUMMARY DATA'!$D:$D=$C174,'SUMMARY DATA'!$B:$B=""GRP"")),"""")
  )
)"),"")</f>
        <v/>
      </c>
      <c r="F174" s="17" t="str">
        <f>IFERROR(__xludf.DUMMYFUNCTION("IFERROR(
  TEXTJOIN(CHAR(10),TRUE,FILTER('SUMMARY DATA'!F:F,'SUMMARY DATA'!$A:$A=$A174,'SUMMARY DATA'!$C:$C=$B174,'SUMMARY DATA'!$B:$B=""GRP"")),
  IF(
    OR(
      ISNUMBER(SEARCH(""CDM CASH DEPOSIT"",$C174)),
      ISNUMBER(SEARCH(""CASH DEPOSIT"",$C17"&amp;"4)),
      COUNTIFS('SUMMARY DATA'!$D:$D,$C174,'SUMMARY DATA'!$B:$B,""GRP"")&lt;&gt;1
    ),
    """",
    IFERROR(TEXTJOIN(CHAR(10),TRUE,FILTER('SUMMARY DATA'!F:F,'SUMMARY DATA'!$D:$D=$C174,'SUMMARY DATA'!$B:$B=""GRP"")),"""")
  )
)"),"")</f>
        <v/>
      </c>
      <c r="G174" s="17" t="str">
        <f>IFERROR(__xludf.DUMMYFUNCTION("IFERROR(
  TEXTJOIN(CHAR(10),TRUE,FILTER('SUMMARY DATA'!G:G,'SUMMARY DATA'!$A:$A=$A174,'SUMMARY DATA'!$C:$C=$B174,'SUMMARY DATA'!$B:$B=""GRP"")),
  IF(
    OR(
      ISNUMBER(SEARCH(""CDM CASH DEPOSIT"",$C174)),
      ISNUMBER(SEARCH(""CASH DEPOSIT"",$C17"&amp;"4)),
      COUNTIFS('SUMMARY DATA'!$D:$D,$C174,'SUMMARY DATA'!$B:$B,""GRP"")&lt;&gt;1
    ),
    """",
    IFERROR(TEXTJOIN(CHAR(10),TRUE,FILTER('SUMMARY DATA'!G:G,'SUMMARY DATA'!$D:$D=$C174,'SUMMARY DATA'!$B:$B=""GRP"")),"""")
  )
)"),"")</f>
        <v/>
      </c>
      <c r="H174" s="18" t="str">
        <f>IFERROR(__xludf.DUMMYFUNCTION("IFERROR(
  TEXTJOIN(CHAR(10),TRUE,FILTER('SUMMARY DATA'!H:H,'SUMMARY DATA'!$A:$A=$A174,'SUMMARY DATA'!$C:$C=$B174,'SUMMARY DATA'!$B:$B=""GRP"")),
  IF(
    OR(
      ISNUMBER(SEARCH(""CDM CASH DEPOSIT"",$C174)),
      ISNUMBER(SEARCH(""CASH DEPOSIT"",$C17"&amp;"4)),
      COUNTIFS('SUMMARY DATA'!$D:$D,$C174,'SUMMARY DATA'!$B:$B,""GRP"")&lt;&gt;1
    ),
    """",
    IFERROR(TEXTJOIN(CHAR(10),TRUE,FILTER('SUMMARY DATA'!H:H,'SUMMARY DATA'!$D:$D=$C174,'SUMMARY DATA'!$B:$B=""GRP"")),"""")
  )
)"),"")</f>
        <v/>
      </c>
      <c r="I174" s="18" t="str">
        <f>IFERROR(__xludf.DUMMYFUNCTION("IF(H174="""","""",
SUM(ARRAYFORMULA(VALUE(SPLIT(H174,CHAR(10)))))
)"),"")</f>
        <v/>
      </c>
      <c r="J174" s="17" t="str">
        <f>IFERROR(__xludf.DUMMYFUNCTION("IFERROR(
  TEXTJOIN(CHAR(10),TRUE,FILTER('SUMMARY DATA'!I:I,'SUMMARY DATA'!$A:$A=$A174,'SUMMARY DATA'!$C:$C=$B174,'SUMMARY DATA'!$B:$B=""GRP"")),
  IF(
    OR(
      ISNUMBER(SEARCH(""CDM CASH DEPOSIT"",$C174)),
      ISNUMBER(SEARCH(""CASH DEPOSIT"",$C17"&amp;"4)),
      COUNTIFS('SUMMARY DATA'!$D:$D,$C174,'SUMMARY DATA'!$B:$B,""GRP"")&lt;&gt;1
    ),
    """",
    IFERROR(TEXTJOIN(CHAR(10),TRUE,FILTER('SUMMARY DATA'!I:I,'SUMMARY DATA'!$D:$D=$C174,'SUMMARY DATA'!$B:$B=""GRP"")),"""")
  )
)"),"")</f>
        <v/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 spans="1:27">
      <c r="A175" s="2"/>
      <c r="B175" s="32">
        <v>45791</v>
      </c>
      <c r="C175" s="2" t="s">
        <v>324</v>
      </c>
      <c r="D175" s="6">
        <v>109.98</v>
      </c>
      <c r="E175" s="16" t="str">
        <f>IFERROR(__xludf.DUMMYFUNCTION("IFERROR(
  TEXTJOIN(CHAR(10),TRUE,FILTER('SUMMARY DATA'!E:E,'SUMMARY DATA'!$A:$A=$A175,'SUMMARY DATA'!$C:$C=$B175,'SUMMARY DATA'!$B:$B=""GRP"")),
  IF(
    OR(
      ISNUMBER(SEARCH(""CDM CASH DEPOSIT"",$C175)),
      ISNUMBER(SEARCH(""CASH DEPOSIT"",$C17"&amp;"5)),
      COUNTIFS('SUMMARY DATA'!$D:$D,$C175,'SUMMARY DATA'!$B:$B,""GRP"")&lt;&gt;1
    ),
    """",
    IFERROR(TEXTJOIN(CHAR(10),TRUE,FILTER('SUMMARY DATA'!E:E,'SUMMARY DATA'!$D:$D=$C175,'SUMMARY DATA'!$B:$B=""GRP"")),"""")
  )
)"),"")</f>
        <v/>
      </c>
      <c r="F175" s="17" t="str">
        <f>IFERROR(__xludf.DUMMYFUNCTION("IFERROR(
  TEXTJOIN(CHAR(10),TRUE,FILTER('SUMMARY DATA'!F:F,'SUMMARY DATA'!$A:$A=$A175,'SUMMARY DATA'!$C:$C=$B175,'SUMMARY DATA'!$B:$B=""GRP"")),
  IF(
    OR(
      ISNUMBER(SEARCH(""CDM CASH DEPOSIT"",$C175)),
      ISNUMBER(SEARCH(""CASH DEPOSIT"",$C17"&amp;"5)),
      COUNTIFS('SUMMARY DATA'!$D:$D,$C175,'SUMMARY DATA'!$B:$B,""GRP"")&lt;&gt;1
    ),
    """",
    IFERROR(TEXTJOIN(CHAR(10),TRUE,FILTER('SUMMARY DATA'!F:F,'SUMMARY DATA'!$D:$D=$C175,'SUMMARY DATA'!$B:$B=""GRP"")),"""")
  )
)"),"")</f>
        <v/>
      </c>
      <c r="G175" s="17" t="str">
        <f>IFERROR(__xludf.DUMMYFUNCTION("IFERROR(
  TEXTJOIN(CHAR(10),TRUE,FILTER('SUMMARY DATA'!G:G,'SUMMARY DATA'!$A:$A=$A175,'SUMMARY DATA'!$C:$C=$B175,'SUMMARY DATA'!$B:$B=""GRP"")),
  IF(
    OR(
      ISNUMBER(SEARCH(""CDM CASH DEPOSIT"",$C175)),
      ISNUMBER(SEARCH(""CASH DEPOSIT"",$C17"&amp;"5)),
      COUNTIFS('SUMMARY DATA'!$D:$D,$C175,'SUMMARY DATA'!$B:$B,""GRP"")&lt;&gt;1
    ),
    """",
    IFERROR(TEXTJOIN(CHAR(10),TRUE,FILTER('SUMMARY DATA'!G:G,'SUMMARY DATA'!$D:$D=$C175,'SUMMARY DATA'!$B:$B=""GRP"")),"""")
  )
)"),"")</f>
        <v/>
      </c>
      <c r="H175" s="18" t="str">
        <f>IFERROR(__xludf.DUMMYFUNCTION("IFERROR(
  TEXTJOIN(CHAR(10),TRUE,FILTER('SUMMARY DATA'!H:H,'SUMMARY DATA'!$A:$A=$A175,'SUMMARY DATA'!$C:$C=$B175,'SUMMARY DATA'!$B:$B=""GRP"")),
  IF(
    OR(
      ISNUMBER(SEARCH(""CDM CASH DEPOSIT"",$C175)),
      ISNUMBER(SEARCH(""CASH DEPOSIT"",$C17"&amp;"5)),
      COUNTIFS('SUMMARY DATA'!$D:$D,$C175,'SUMMARY DATA'!$B:$B,""GRP"")&lt;&gt;1
    ),
    """",
    IFERROR(TEXTJOIN(CHAR(10),TRUE,FILTER('SUMMARY DATA'!H:H,'SUMMARY DATA'!$D:$D=$C175,'SUMMARY DATA'!$B:$B=""GRP"")),"""")
  )
)"),"")</f>
        <v/>
      </c>
      <c r="I175" s="18" t="str">
        <f>IFERROR(__xludf.DUMMYFUNCTION("IF(H175="""","""",
SUM(ARRAYFORMULA(VALUE(SPLIT(H175,CHAR(10)))))
)"),"")</f>
        <v/>
      </c>
      <c r="J175" s="17" t="str">
        <f>IFERROR(__xludf.DUMMYFUNCTION("IFERROR(
  TEXTJOIN(CHAR(10),TRUE,FILTER('SUMMARY DATA'!I:I,'SUMMARY DATA'!$A:$A=$A175,'SUMMARY DATA'!$C:$C=$B175,'SUMMARY DATA'!$B:$B=""GRP"")),
  IF(
    OR(
      ISNUMBER(SEARCH(""CDM CASH DEPOSIT"",$C175)),
      ISNUMBER(SEARCH(""CASH DEPOSIT"",$C17"&amp;"5)),
      COUNTIFS('SUMMARY DATA'!$D:$D,$C175,'SUMMARY DATA'!$B:$B,""GRP"")&lt;&gt;1
    ),
    """",
    IFERROR(TEXTJOIN(CHAR(10),TRUE,FILTER('SUMMARY DATA'!I:I,'SUMMARY DATA'!$D:$D=$C175,'SUMMARY DATA'!$B:$B=""GRP"")),"""")
  )
)"),"")</f>
        <v/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 spans="1:27">
      <c r="A176" s="2"/>
      <c r="B176" s="32">
        <v>45791</v>
      </c>
      <c r="C176" s="2" t="s">
        <v>325</v>
      </c>
      <c r="D176" s="6">
        <v>103</v>
      </c>
      <c r="E176" s="16" t="str">
        <f>IFERROR(__xludf.DUMMYFUNCTION("IFERROR(
  TEXTJOIN(CHAR(10),TRUE,FILTER('SUMMARY DATA'!E:E,'SUMMARY DATA'!$A:$A=$A176,'SUMMARY DATA'!$C:$C=$B176,'SUMMARY DATA'!$B:$B=""GRP"")),
  IF(
    OR(
      ISNUMBER(SEARCH(""CDM CASH DEPOSIT"",$C176)),
      ISNUMBER(SEARCH(""CASH DEPOSIT"",$C17"&amp;"6)),
      COUNTIFS('SUMMARY DATA'!$D:$D,$C176,'SUMMARY DATA'!$B:$B,""GRP"")&lt;&gt;1
    ),
    """",
    IFERROR(TEXTJOIN(CHAR(10),TRUE,FILTER('SUMMARY DATA'!E:E,'SUMMARY DATA'!$D:$D=$C176,'SUMMARY DATA'!$B:$B=""GRP"")),"""")
  )
)"),"")</f>
        <v/>
      </c>
      <c r="F176" s="17" t="str">
        <f>IFERROR(__xludf.DUMMYFUNCTION("IFERROR(
  TEXTJOIN(CHAR(10),TRUE,FILTER('SUMMARY DATA'!F:F,'SUMMARY DATA'!$A:$A=$A176,'SUMMARY DATA'!$C:$C=$B176,'SUMMARY DATA'!$B:$B=""GRP"")),
  IF(
    OR(
      ISNUMBER(SEARCH(""CDM CASH DEPOSIT"",$C176)),
      ISNUMBER(SEARCH(""CASH DEPOSIT"",$C17"&amp;"6)),
      COUNTIFS('SUMMARY DATA'!$D:$D,$C176,'SUMMARY DATA'!$B:$B,""GRP"")&lt;&gt;1
    ),
    """",
    IFERROR(TEXTJOIN(CHAR(10),TRUE,FILTER('SUMMARY DATA'!F:F,'SUMMARY DATA'!$D:$D=$C176,'SUMMARY DATA'!$B:$B=""GRP"")),"""")
  )
)"),"")</f>
        <v/>
      </c>
      <c r="G176" s="17" t="str">
        <f>IFERROR(__xludf.DUMMYFUNCTION("IFERROR(
  TEXTJOIN(CHAR(10),TRUE,FILTER('SUMMARY DATA'!G:G,'SUMMARY DATA'!$A:$A=$A176,'SUMMARY DATA'!$C:$C=$B176,'SUMMARY DATA'!$B:$B=""GRP"")),
  IF(
    OR(
      ISNUMBER(SEARCH(""CDM CASH DEPOSIT"",$C176)),
      ISNUMBER(SEARCH(""CASH DEPOSIT"",$C17"&amp;"6)),
      COUNTIFS('SUMMARY DATA'!$D:$D,$C176,'SUMMARY DATA'!$B:$B,""GRP"")&lt;&gt;1
    ),
    """",
    IFERROR(TEXTJOIN(CHAR(10),TRUE,FILTER('SUMMARY DATA'!G:G,'SUMMARY DATA'!$D:$D=$C176,'SUMMARY DATA'!$B:$B=""GRP"")),"""")
  )
)"),"")</f>
        <v/>
      </c>
      <c r="H176" s="18" t="str">
        <f>IFERROR(__xludf.DUMMYFUNCTION("IFERROR(
  TEXTJOIN(CHAR(10),TRUE,FILTER('SUMMARY DATA'!H:H,'SUMMARY DATA'!$A:$A=$A176,'SUMMARY DATA'!$C:$C=$B176,'SUMMARY DATA'!$B:$B=""GRP"")),
  IF(
    OR(
      ISNUMBER(SEARCH(""CDM CASH DEPOSIT"",$C176)),
      ISNUMBER(SEARCH(""CASH DEPOSIT"",$C17"&amp;"6)),
      COUNTIFS('SUMMARY DATA'!$D:$D,$C176,'SUMMARY DATA'!$B:$B,""GRP"")&lt;&gt;1
    ),
    """",
    IFERROR(TEXTJOIN(CHAR(10),TRUE,FILTER('SUMMARY DATA'!H:H,'SUMMARY DATA'!$D:$D=$C176,'SUMMARY DATA'!$B:$B=""GRP"")),"""")
  )
)"),"")</f>
        <v/>
      </c>
      <c r="I176" s="18" t="str">
        <f>IFERROR(__xludf.DUMMYFUNCTION("IF(H176="""","""",
SUM(ARRAYFORMULA(VALUE(SPLIT(H176,CHAR(10)))))
)"),"")</f>
        <v/>
      </c>
      <c r="J176" s="17" t="str">
        <f>IFERROR(__xludf.DUMMYFUNCTION("IFERROR(
  TEXTJOIN(CHAR(10),TRUE,FILTER('SUMMARY DATA'!I:I,'SUMMARY DATA'!$A:$A=$A176,'SUMMARY DATA'!$C:$C=$B176,'SUMMARY DATA'!$B:$B=""GRP"")),
  IF(
    OR(
      ISNUMBER(SEARCH(""CDM CASH DEPOSIT"",$C176)),
      ISNUMBER(SEARCH(""CASH DEPOSIT"",$C17"&amp;"6)),
      COUNTIFS('SUMMARY DATA'!$D:$D,$C176,'SUMMARY DATA'!$B:$B,""GRP"")&lt;&gt;1
    ),
    """",
    IFERROR(TEXTJOIN(CHAR(10),TRUE,FILTER('SUMMARY DATA'!I:I,'SUMMARY DATA'!$D:$D=$C176,'SUMMARY DATA'!$B:$B=""GRP"")),"""")
  )
)"),"")</f>
        <v/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 spans="1:27">
      <c r="A177" s="2"/>
      <c r="B177" s="32">
        <v>45791</v>
      </c>
      <c r="C177" s="2" t="s">
        <v>326</v>
      </c>
      <c r="D177" s="6">
        <v>102.79</v>
      </c>
      <c r="E177" s="16" t="str">
        <f>IFERROR(__xludf.DUMMYFUNCTION("IFERROR(
  TEXTJOIN(CHAR(10),TRUE,FILTER('SUMMARY DATA'!E:E,'SUMMARY DATA'!$A:$A=$A177,'SUMMARY DATA'!$C:$C=$B177,'SUMMARY DATA'!$B:$B=""GRP"")),
  IF(
    OR(
      ISNUMBER(SEARCH(""CDM CASH DEPOSIT"",$C177)),
      ISNUMBER(SEARCH(""CASH DEPOSIT"",$C17"&amp;"7)),
      COUNTIFS('SUMMARY DATA'!$D:$D,$C177,'SUMMARY DATA'!$B:$B,""GRP"")&lt;&gt;1
    ),
    """",
    IFERROR(TEXTJOIN(CHAR(10),TRUE,FILTER('SUMMARY DATA'!E:E,'SUMMARY DATA'!$D:$D=$C177,'SUMMARY DATA'!$B:$B=""GRP"")),"""")
  )
)"),"")</f>
        <v/>
      </c>
      <c r="F177" s="17" t="str">
        <f>IFERROR(__xludf.DUMMYFUNCTION("IFERROR(
  TEXTJOIN(CHAR(10),TRUE,FILTER('SUMMARY DATA'!F:F,'SUMMARY DATA'!$A:$A=$A177,'SUMMARY DATA'!$C:$C=$B177,'SUMMARY DATA'!$B:$B=""GRP"")),
  IF(
    OR(
      ISNUMBER(SEARCH(""CDM CASH DEPOSIT"",$C177)),
      ISNUMBER(SEARCH(""CASH DEPOSIT"",$C17"&amp;"7)),
      COUNTIFS('SUMMARY DATA'!$D:$D,$C177,'SUMMARY DATA'!$B:$B,""GRP"")&lt;&gt;1
    ),
    """",
    IFERROR(TEXTJOIN(CHAR(10),TRUE,FILTER('SUMMARY DATA'!F:F,'SUMMARY DATA'!$D:$D=$C177,'SUMMARY DATA'!$B:$B=""GRP"")),"""")
  )
)"),"")</f>
        <v/>
      </c>
      <c r="G177" s="17" t="str">
        <f>IFERROR(__xludf.DUMMYFUNCTION("IFERROR(
  TEXTJOIN(CHAR(10),TRUE,FILTER('SUMMARY DATA'!G:G,'SUMMARY DATA'!$A:$A=$A177,'SUMMARY DATA'!$C:$C=$B177,'SUMMARY DATA'!$B:$B=""GRP"")),
  IF(
    OR(
      ISNUMBER(SEARCH(""CDM CASH DEPOSIT"",$C177)),
      ISNUMBER(SEARCH(""CASH DEPOSIT"",$C17"&amp;"7)),
      COUNTIFS('SUMMARY DATA'!$D:$D,$C177,'SUMMARY DATA'!$B:$B,""GRP"")&lt;&gt;1
    ),
    """",
    IFERROR(TEXTJOIN(CHAR(10),TRUE,FILTER('SUMMARY DATA'!G:G,'SUMMARY DATA'!$D:$D=$C177,'SUMMARY DATA'!$B:$B=""GRP"")),"""")
  )
)"),"")</f>
        <v/>
      </c>
      <c r="H177" s="18" t="str">
        <f>IFERROR(__xludf.DUMMYFUNCTION("IFERROR(
  TEXTJOIN(CHAR(10),TRUE,FILTER('SUMMARY DATA'!H:H,'SUMMARY DATA'!$A:$A=$A177,'SUMMARY DATA'!$C:$C=$B177,'SUMMARY DATA'!$B:$B=""GRP"")),
  IF(
    OR(
      ISNUMBER(SEARCH(""CDM CASH DEPOSIT"",$C177)),
      ISNUMBER(SEARCH(""CASH DEPOSIT"",$C17"&amp;"7)),
      COUNTIFS('SUMMARY DATA'!$D:$D,$C177,'SUMMARY DATA'!$B:$B,""GRP"")&lt;&gt;1
    ),
    """",
    IFERROR(TEXTJOIN(CHAR(10),TRUE,FILTER('SUMMARY DATA'!H:H,'SUMMARY DATA'!$D:$D=$C177,'SUMMARY DATA'!$B:$B=""GRP"")),"""")
  )
)"),"")</f>
        <v/>
      </c>
      <c r="I177" s="18" t="str">
        <f>IFERROR(__xludf.DUMMYFUNCTION("IF(H177="""","""",
SUM(ARRAYFORMULA(VALUE(SPLIT(H177,CHAR(10)))))
)"),"")</f>
        <v/>
      </c>
      <c r="J177" s="17" t="str">
        <f>IFERROR(__xludf.DUMMYFUNCTION("IFERROR(
  TEXTJOIN(CHAR(10),TRUE,FILTER('SUMMARY DATA'!I:I,'SUMMARY DATA'!$A:$A=$A177,'SUMMARY DATA'!$C:$C=$B177,'SUMMARY DATA'!$B:$B=""GRP"")),
  IF(
    OR(
      ISNUMBER(SEARCH(""CDM CASH DEPOSIT"",$C177)),
      ISNUMBER(SEARCH(""CASH DEPOSIT"",$C17"&amp;"7)),
      COUNTIFS('SUMMARY DATA'!$D:$D,$C177,'SUMMARY DATA'!$B:$B,""GRP"")&lt;&gt;1
    ),
    """",
    IFERROR(TEXTJOIN(CHAR(10),TRUE,FILTER('SUMMARY DATA'!I:I,'SUMMARY DATA'!$D:$D=$C177,'SUMMARY DATA'!$B:$B=""GRP"")),"""")
  )
)"),"")</f>
        <v/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 spans="1:27">
      <c r="A178" s="2"/>
      <c r="B178" s="32">
        <v>45791</v>
      </c>
      <c r="C178" s="2" t="s">
        <v>327</v>
      </c>
      <c r="D178" s="6">
        <v>101.51</v>
      </c>
      <c r="E178" s="16" t="str">
        <f>IFERROR(__xludf.DUMMYFUNCTION("IFERROR(
  TEXTJOIN(CHAR(10),TRUE,FILTER('SUMMARY DATA'!E:E,'SUMMARY DATA'!$A:$A=$A178,'SUMMARY DATA'!$C:$C=$B178,'SUMMARY DATA'!$B:$B=""GRP"")),
  IF(
    OR(
      ISNUMBER(SEARCH(""CDM CASH DEPOSIT"",$C178)),
      ISNUMBER(SEARCH(""CASH DEPOSIT"",$C17"&amp;"8)),
      COUNTIFS('SUMMARY DATA'!$D:$D,$C178,'SUMMARY DATA'!$B:$B,""GRP"")&lt;&gt;1
    ),
    """",
    IFERROR(TEXTJOIN(CHAR(10),TRUE,FILTER('SUMMARY DATA'!E:E,'SUMMARY DATA'!$D:$D=$C178,'SUMMARY DATA'!$B:$B=""GRP"")),"""")
  )
)"),"")</f>
        <v/>
      </c>
      <c r="F178" s="17" t="str">
        <f>IFERROR(__xludf.DUMMYFUNCTION("IFERROR(
  TEXTJOIN(CHAR(10),TRUE,FILTER('SUMMARY DATA'!F:F,'SUMMARY DATA'!$A:$A=$A178,'SUMMARY DATA'!$C:$C=$B178,'SUMMARY DATA'!$B:$B=""GRP"")),
  IF(
    OR(
      ISNUMBER(SEARCH(""CDM CASH DEPOSIT"",$C178)),
      ISNUMBER(SEARCH(""CASH DEPOSIT"",$C17"&amp;"8)),
      COUNTIFS('SUMMARY DATA'!$D:$D,$C178,'SUMMARY DATA'!$B:$B,""GRP"")&lt;&gt;1
    ),
    """",
    IFERROR(TEXTJOIN(CHAR(10),TRUE,FILTER('SUMMARY DATA'!F:F,'SUMMARY DATA'!$D:$D=$C178,'SUMMARY DATA'!$B:$B=""GRP"")),"""")
  )
)"),"")</f>
        <v/>
      </c>
      <c r="G178" s="17" t="str">
        <f>IFERROR(__xludf.DUMMYFUNCTION("IFERROR(
  TEXTJOIN(CHAR(10),TRUE,FILTER('SUMMARY DATA'!G:G,'SUMMARY DATA'!$A:$A=$A178,'SUMMARY DATA'!$C:$C=$B178,'SUMMARY DATA'!$B:$B=""GRP"")),
  IF(
    OR(
      ISNUMBER(SEARCH(""CDM CASH DEPOSIT"",$C178)),
      ISNUMBER(SEARCH(""CASH DEPOSIT"",$C17"&amp;"8)),
      COUNTIFS('SUMMARY DATA'!$D:$D,$C178,'SUMMARY DATA'!$B:$B,""GRP"")&lt;&gt;1
    ),
    """",
    IFERROR(TEXTJOIN(CHAR(10),TRUE,FILTER('SUMMARY DATA'!G:G,'SUMMARY DATA'!$D:$D=$C178,'SUMMARY DATA'!$B:$B=""GRP"")),"""")
  )
)"),"")</f>
        <v/>
      </c>
      <c r="H178" s="18" t="str">
        <f>IFERROR(__xludf.DUMMYFUNCTION("IFERROR(
  TEXTJOIN(CHAR(10),TRUE,FILTER('SUMMARY DATA'!H:H,'SUMMARY DATA'!$A:$A=$A178,'SUMMARY DATA'!$C:$C=$B178,'SUMMARY DATA'!$B:$B=""GRP"")),
  IF(
    OR(
      ISNUMBER(SEARCH(""CDM CASH DEPOSIT"",$C178)),
      ISNUMBER(SEARCH(""CASH DEPOSIT"",$C17"&amp;"8)),
      COUNTIFS('SUMMARY DATA'!$D:$D,$C178,'SUMMARY DATA'!$B:$B,""GRP"")&lt;&gt;1
    ),
    """",
    IFERROR(TEXTJOIN(CHAR(10),TRUE,FILTER('SUMMARY DATA'!H:H,'SUMMARY DATA'!$D:$D=$C178,'SUMMARY DATA'!$B:$B=""GRP"")),"""")
  )
)"),"")</f>
        <v/>
      </c>
      <c r="I178" s="18" t="str">
        <f>IFERROR(__xludf.DUMMYFUNCTION("IF(H178="""","""",
SUM(ARRAYFORMULA(VALUE(SPLIT(H178,CHAR(10)))))
)"),"")</f>
        <v/>
      </c>
      <c r="J178" s="17" t="str">
        <f>IFERROR(__xludf.DUMMYFUNCTION("IFERROR(
  TEXTJOIN(CHAR(10),TRUE,FILTER('SUMMARY DATA'!I:I,'SUMMARY DATA'!$A:$A=$A178,'SUMMARY DATA'!$C:$C=$B178,'SUMMARY DATA'!$B:$B=""GRP"")),
  IF(
    OR(
      ISNUMBER(SEARCH(""CDM CASH DEPOSIT"",$C178)),
      ISNUMBER(SEARCH(""CASH DEPOSIT"",$C17"&amp;"8)),
      COUNTIFS('SUMMARY DATA'!$D:$D,$C178,'SUMMARY DATA'!$B:$B,""GRP"")&lt;&gt;1
    ),
    """",
    IFERROR(TEXTJOIN(CHAR(10),TRUE,FILTER('SUMMARY DATA'!I:I,'SUMMARY DATA'!$D:$D=$C178,'SUMMARY DATA'!$B:$B=""GRP"")),"""")
  )
)"),"")</f>
        <v/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 spans="1:27">
      <c r="A179" s="2"/>
      <c r="B179" s="32">
        <v>45791</v>
      </c>
      <c r="C179" s="2" t="s">
        <v>328</v>
      </c>
      <c r="D179" s="6">
        <v>89.98</v>
      </c>
      <c r="E179" s="16" t="str">
        <f>IFERROR(__xludf.DUMMYFUNCTION("IFERROR(
  TEXTJOIN(CHAR(10),TRUE,FILTER('SUMMARY DATA'!E:E,'SUMMARY DATA'!$A:$A=$A179,'SUMMARY DATA'!$C:$C=$B179,'SUMMARY DATA'!$B:$B=""GRP"")),
  IF(
    OR(
      ISNUMBER(SEARCH(""CDM CASH DEPOSIT"",$C179)),
      ISNUMBER(SEARCH(""CASH DEPOSIT"",$C17"&amp;"9)),
      COUNTIFS('SUMMARY DATA'!$D:$D,$C179,'SUMMARY DATA'!$B:$B,""GRP"")&lt;&gt;1
    ),
    """",
    IFERROR(TEXTJOIN(CHAR(10),TRUE,FILTER('SUMMARY DATA'!E:E,'SUMMARY DATA'!$D:$D=$C179,'SUMMARY DATA'!$B:$B=""GRP"")),"""")
  )
)"),"")</f>
        <v/>
      </c>
      <c r="F179" s="17" t="str">
        <f>IFERROR(__xludf.DUMMYFUNCTION("IFERROR(
  TEXTJOIN(CHAR(10),TRUE,FILTER('SUMMARY DATA'!F:F,'SUMMARY DATA'!$A:$A=$A179,'SUMMARY DATA'!$C:$C=$B179,'SUMMARY DATA'!$B:$B=""GRP"")),
  IF(
    OR(
      ISNUMBER(SEARCH(""CDM CASH DEPOSIT"",$C179)),
      ISNUMBER(SEARCH(""CASH DEPOSIT"",$C17"&amp;"9)),
      COUNTIFS('SUMMARY DATA'!$D:$D,$C179,'SUMMARY DATA'!$B:$B,""GRP"")&lt;&gt;1
    ),
    """",
    IFERROR(TEXTJOIN(CHAR(10),TRUE,FILTER('SUMMARY DATA'!F:F,'SUMMARY DATA'!$D:$D=$C179,'SUMMARY DATA'!$B:$B=""GRP"")),"""")
  )
)"),"")</f>
        <v/>
      </c>
      <c r="G179" s="17" t="str">
        <f>IFERROR(__xludf.DUMMYFUNCTION("IFERROR(
  TEXTJOIN(CHAR(10),TRUE,FILTER('SUMMARY DATA'!G:G,'SUMMARY DATA'!$A:$A=$A179,'SUMMARY DATA'!$C:$C=$B179,'SUMMARY DATA'!$B:$B=""GRP"")),
  IF(
    OR(
      ISNUMBER(SEARCH(""CDM CASH DEPOSIT"",$C179)),
      ISNUMBER(SEARCH(""CASH DEPOSIT"",$C17"&amp;"9)),
      COUNTIFS('SUMMARY DATA'!$D:$D,$C179,'SUMMARY DATA'!$B:$B,""GRP"")&lt;&gt;1
    ),
    """",
    IFERROR(TEXTJOIN(CHAR(10),TRUE,FILTER('SUMMARY DATA'!G:G,'SUMMARY DATA'!$D:$D=$C179,'SUMMARY DATA'!$B:$B=""GRP"")),"""")
  )
)"),"")</f>
        <v/>
      </c>
      <c r="H179" s="18" t="str">
        <f>IFERROR(__xludf.DUMMYFUNCTION("IFERROR(
  TEXTJOIN(CHAR(10),TRUE,FILTER('SUMMARY DATA'!H:H,'SUMMARY DATA'!$A:$A=$A179,'SUMMARY DATA'!$C:$C=$B179,'SUMMARY DATA'!$B:$B=""GRP"")),
  IF(
    OR(
      ISNUMBER(SEARCH(""CDM CASH DEPOSIT"",$C179)),
      ISNUMBER(SEARCH(""CASH DEPOSIT"",$C17"&amp;"9)),
      COUNTIFS('SUMMARY DATA'!$D:$D,$C179,'SUMMARY DATA'!$B:$B,""GRP"")&lt;&gt;1
    ),
    """",
    IFERROR(TEXTJOIN(CHAR(10),TRUE,FILTER('SUMMARY DATA'!H:H,'SUMMARY DATA'!$D:$D=$C179,'SUMMARY DATA'!$B:$B=""GRP"")),"""")
  )
)"),"")</f>
        <v/>
      </c>
      <c r="I179" s="18" t="str">
        <f>IFERROR(__xludf.DUMMYFUNCTION("IF(H179="""","""",
SUM(ARRAYFORMULA(VALUE(SPLIT(H179,CHAR(10)))))
)"),"")</f>
        <v/>
      </c>
      <c r="J179" s="17" t="str">
        <f>IFERROR(__xludf.DUMMYFUNCTION("IFERROR(
  TEXTJOIN(CHAR(10),TRUE,FILTER('SUMMARY DATA'!I:I,'SUMMARY DATA'!$A:$A=$A179,'SUMMARY DATA'!$C:$C=$B179,'SUMMARY DATA'!$B:$B=""GRP"")),
  IF(
    OR(
      ISNUMBER(SEARCH(""CDM CASH DEPOSIT"",$C179)),
      ISNUMBER(SEARCH(""CASH DEPOSIT"",$C17"&amp;"9)),
      COUNTIFS('SUMMARY DATA'!$D:$D,$C179,'SUMMARY DATA'!$B:$B,""GRP"")&lt;&gt;1
    ),
    """",
    IFERROR(TEXTJOIN(CHAR(10),TRUE,FILTER('SUMMARY DATA'!I:I,'SUMMARY DATA'!$D:$D=$C179,'SUMMARY DATA'!$B:$B=""GRP"")),"""")
  )
)"),"")</f>
        <v/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 spans="1:27">
      <c r="A180" s="2"/>
      <c r="B180" s="32">
        <v>45791</v>
      </c>
      <c r="C180" s="2" t="s">
        <v>300</v>
      </c>
      <c r="D180" s="6">
        <v>88.88</v>
      </c>
      <c r="E180" s="16" t="str">
        <f>IFERROR(__xludf.DUMMYFUNCTION("IFERROR(
  TEXTJOIN(CHAR(10),TRUE,FILTER('SUMMARY DATA'!E:E,'SUMMARY DATA'!$A:$A=$A180,'SUMMARY DATA'!$C:$C=$B180,'SUMMARY DATA'!$B:$B=""GRP"")),
  IF(
    OR(
      ISNUMBER(SEARCH(""CDM CASH DEPOSIT"",$C180)),
      ISNUMBER(SEARCH(""CASH DEPOSIT"",$C18"&amp;"0)),
      COUNTIFS('SUMMARY DATA'!$D:$D,$C180,'SUMMARY DATA'!$B:$B,""GRP"")&lt;&gt;1
    ),
    """",
    IFERROR(TEXTJOIN(CHAR(10),TRUE,FILTER('SUMMARY DATA'!E:E,'SUMMARY DATA'!$D:$D=$C180,'SUMMARY DATA'!$B:$B=""GRP"")),"""")
  )
)"),"")</f>
        <v/>
      </c>
      <c r="F180" s="17" t="str">
        <f>IFERROR(__xludf.DUMMYFUNCTION("IFERROR(
  TEXTJOIN(CHAR(10),TRUE,FILTER('SUMMARY DATA'!F:F,'SUMMARY DATA'!$A:$A=$A180,'SUMMARY DATA'!$C:$C=$B180,'SUMMARY DATA'!$B:$B=""GRP"")),
  IF(
    OR(
      ISNUMBER(SEARCH(""CDM CASH DEPOSIT"",$C180)),
      ISNUMBER(SEARCH(""CASH DEPOSIT"",$C18"&amp;"0)),
      COUNTIFS('SUMMARY DATA'!$D:$D,$C180,'SUMMARY DATA'!$B:$B,""GRP"")&lt;&gt;1
    ),
    """",
    IFERROR(TEXTJOIN(CHAR(10),TRUE,FILTER('SUMMARY DATA'!F:F,'SUMMARY DATA'!$D:$D=$C180,'SUMMARY DATA'!$B:$B=""GRP"")),"""")
  )
)"),"")</f>
        <v/>
      </c>
      <c r="G180" s="17" t="str">
        <f>IFERROR(__xludf.DUMMYFUNCTION("IFERROR(
  TEXTJOIN(CHAR(10),TRUE,FILTER('SUMMARY DATA'!G:G,'SUMMARY DATA'!$A:$A=$A180,'SUMMARY DATA'!$C:$C=$B180,'SUMMARY DATA'!$B:$B=""GRP"")),
  IF(
    OR(
      ISNUMBER(SEARCH(""CDM CASH DEPOSIT"",$C180)),
      ISNUMBER(SEARCH(""CASH DEPOSIT"",$C18"&amp;"0)),
      COUNTIFS('SUMMARY DATA'!$D:$D,$C180,'SUMMARY DATA'!$B:$B,""GRP"")&lt;&gt;1
    ),
    """",
    IFERROR(TEXTJOIN(CHAR(10),TRUE,FILTER('SUMMARY DATA'!G:G,'SUMMARY DATA'!$D:$D=$C180,'SUMMARY DATA'!$B:$B=""GRP"")),"""")
  )
)"),"")</f>
        <v/>
      </c>
      <c r="H180" s="18" t="str">
        <f>IFERROR(__xludf.DUMMYFUNCTION("IFERROR(
  TEXTJOIN(CHAR(10),TRUE,FILTER('SUMMARY DATA'!H:H,'SUMMARY DATA'!$A:$A=$A180,'SUMMARY DATA'!$C:$C=$B180,'SUMMARY DATA'!$B:$B=""GRP"")),
  IF(
    OR(
      ISNUMBER(SEARCH(""CDM CASH DEPOSIT"",$C180)),
      ISNUMBER(SEARCH(""CASH DEPOSIT"",$C18"&amp;"0)),
      COUNTIFS('SUMMARY DATA'!$D:$D,$C180,'SUMMARY DATA'!$B:$B,""GRP"")&lt;&gt;1
    ),
    """",
    IFERROR(TEXTJOIN(CHAR(10),TRUE,FILTER('SUMMARY DATA'!H:H,'SUMMARY DATA'!$D:$D=$C180,'SUMMARY DATA'!$B:$B=""GRP"")),"""")
  )
)"),"")</f>
        <v/>
      </c>
      <c r="I180" s="18" t="str">
        <f>IFERROR(__xludf.DUMMYFUNCTION("IF(H180="""","""",
SUM(ARRAYFORMULA(VALUE(SPLIT(H180,CHAR(10)))))
)"),"")</f>
        <v/>
      </c>
      <c r="J180" s="17" t="str">
        <f>IFERROR(__xludf.DUMMYFUNCTION("IFERROR(
  TEXTJOIN(CHAR(10),TRUE,FILTER('SUMMARY DATA'!I:I,'SUMMARY DATA'!$A:$A=$A180,'SUMMARY DATA'!$C:$C=$B180,'SUMMARY DATA'!$B:$B=""GRP"")),
  IF(
    OR(
      ISNUMBER(SEARCH(""CDM CASH DEPOSIT"",$C180)),
      ISNUMBER(SEARCH(""CASH DEPOSIT"",$C18"&amp;"0)),
      COUNTIFS('SUMMARY DATA'!$D:$D,$C180,'SUMMARY DATA'!$B:$B,""GRP"")&lt;&gt;1
    ),
    """",
    IFERROR(TEXTJOIN(CHAR(10),TRUE,FILTER('SUMMARY DATA'!I:I,'SUMMARY DATA'!$D:$D=$C180,'SUMMARY DATA'!$B:$B=""GRP"")),"""")
  )
)"),"")</f>
        <v/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 spans="1:27">
      <c r="A181" s="2"/>
      <c r="B181" s="32">
        <v>45791</v>
      </c>
      <c r="C181" s="2" t="s">
        <v>329</v>
      </c>
      <c r="D181" s="6">
        <v>79.98</v>
      </c>
      <c r="E181" s="16" t="str">
        <f>IFERROR(__xludf.DUMMYFUNCTION("IFERROR(
  TEXTJOIN(CHAR(10),TRUE,FILTER('SUMMARY DATA'!E:E,'SUMMARY DATA'!$A:$A=$A181,'SUMMARY DATA'!$C:$C=$B181,'SUMMARY DATA'!$B:$B=""GRP"")),
  IF(
    OR(
      ISNUMBER(SEARCH(""CDM CASH DEPOSIT"",$C181)),
      ISNUMBER(SEARCH(""CASH DEPOSIT"",$C18"&amp;"1)),
      COUNTIFS('SUMMARY DATA'!$D:$D,$C181,'SUMMARY DATA'!$B:$B,""GRP"")&lt;&gt;1
    ),
    """",
    IFERROR(TEXTJOIN(CHAR(10),TRUE,FILTER('SUMMARY DATA'!E:E,'SUMMARY DATA'!$D:$D=$C181,'SUMMARY DATA'!$B:$B=""GRP"")),"""")
  )
)"),"")</f>
        <v/>
      </c>
      <c r="F181" s="17" t="str">
        <f>IFERROR(__xludf.DUMMYFUNCTION("IFERROR(
  TEXTJOIN(CHAR(10),TRUE,FILTER('SUMMARY DATA'!F:F,'SUMMARY DATA'!$A:$A=$A181,'SUMMARY DATA'!$C:$C=$B181,'SUMMARY DATA'!$B:$B=""GRP"")),
  IF(
    OR(
      ISNUMBER(SEARCH(""CDM CASH DEPOSIT"",$C181)),
      ISNUMBER(SEARCH(""CASH DEPOSIT"",$C18"&amp;"1)),
      COUNTIFS('SUMMARY DATA'!$D:$D,$C181,'SUMMARY DATA'!$B:$B,""GRP"")&lt;&gt;1
    ),
    """",
    IFERROR(TEXTJOIN(CHAR(10),TRUE,FILTER('SUMMARY DATA'!F:F,'SUMMARY DATA'!$D:$D=$C181,'SUMMARY DATA'!$B:$B=""GRP"")),"""")
  )
)"),"")</f>
        <v/>
      </c>
      <c r="G181" s="17" t="str">
        <f>IFERROR(__xludf.DUMMYFUNCTION("IFERROR(
  TEXTJOIN(CHAR(10),TRUE,FILTER('SUMMARY DATA'!G:G,'SUMMARY DATA'!$A:$A=$A181,'SUMMARY DATA'!$C:$C=$B181,'SUMMARY DATA'!$B:$B=""GRP"")),
  IF(
    OR(
      ISNUMBER(SEARCH(""CDM CASH DEPOSIT"",$C181)),
      ISNUMBER(SEARCH(""CASH DEPOSIT"",$C18"&amp;"1)),
      COUNTIFS('SUMMARY DATA'!$D:$D,$C181,'SUMMARY DATA'!$B:$B,""GRP"")&lt;&gt;1
    ),
    """",
    IFERROR(TEXTJOIN(CHAR(10),TRUE,FILTER('SUMMARY DATA'!G:G,'SUMMARY DATA'!$D:$D=$C181,'SUMMARY DATA'!$B:$B=""GRP"")),"""")
  )
)"),"")</f>
        <v/>
      </c>
      <c r="H181" s="18" t="str">
        <f>IFERROR(__xludf.DUMMYFUNCTION("IFERROR(
  TEXTJOIN(CHAR(10),TRUE,FILTER('SUMMARY DATA'!H:H,'SUMMARY DATA'!$A:$A=$A181,'SUMMARY DATA'!$C:$C=$B181,'SUMMARY DATA'!$B:$B=""GRP"")),
  IF(
    OR(
      ISNUMBER(SEARCH(""CDM CASH DEPOSIT"",$C181)),
      ISNUMBER(SEARCH(""CASH DEPOSIT"",$C18"&amp;"1)),
      COUNTIFS('SUMMARY DATA'!$D:$D,$C181,'SUMMARY DATA'!$B:$B,""GRP"")&lt;&gt;1
    ),
    """",
    IFERROR(TEXTJOIN(CHAR(10),TRUE,FILTER('SUMMARY DATA'!H:H,'SUMMARY DATA'!$D:$D=$C181,'SUMMARY DATA'!$B:$B=""GRP"")),"""")
  )
)"),"")</f>
        <v/>
      </c>
      <c r="I181" s="18" t="str">
        <f>IFERROR(__xludf.DUMMYFUNCTION("IF(H181="""","""",
SUM(ARRAYFORMULA(VALUE(SPLIT(H181,CHAR(10)))))
)"),"")</f>
        <v/>
      </c>
      <c r="J181" s="17" t="str">
        <f>IFERROR(__xludf.DUMMYFUNCTION("IFERROR(
  TEXTJOIN(CHAR(10),TRUE,FILTER('SUMMARY DATA'!I:I,'SUMMARY DATA'!$A:$A=$A181,'SUMMARY DATA'!$C:$C=$B181,'SUMMARY DATA'!$B:$B=""GRP"")),
  IF(
    OR(
      ISNUMBER(SEARCH(""CDM CASH DEPOSIT"",$C181)),
      ISNUMBER(SEARCH(""CASH DEPOSIT"",$C18"&amp;"1)),
      COUNTIFS('SUMMARY DATA'!$D:$D,$C181,'SUMMARY DATA'!$B:$B,""GRP"")&lt;&gt;1
    ),
    """",
    IFERROR(TEXTJOIN(CHAR(10),TRUE,FILTER('SUMMARY DATA'!I:I,'SUMMARY DATA'!$D:$D=$C181,'SUMMARY DATA'!$B:$B=""GRP"")),"""")
  )
)"),"")</f>
        <v/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 spans="1:27">
      <c r="A182" s="2"/>
      <c r="B182" s="32">
        <v>45791</v>
      </c>
      <c r="C182" s="2" t="s">
        <v>330</v>
      </c>
      <c r="D182" s="6">
        <v>10</v>
      </c>
      <c r="E182" s="16" t="str">
        <f>IFERROR(__xludf.DUMMYFUNCTION("IFERROR(
  TEXTJOIN(CHAR(10),TRUE,FILTER('SUMMARY DATA'!E:E,'SUMMARY DATA'!$A:$A=$A182,'SUMMARY DATA'!$C:$C=$B182,'SUMMARY DATA'!$B:$B=""GRP"")),
  IF(
    OR(
      ISNUMBER(SEARCH(""CDM CASH DEPOSIT"",$C182)),
      ISNUMBER(SEARCH(""CASH DEPOSIT"",$C18"&amp;"2)),
      COUNTIFS('SUMMARY DATA'!$D:$D,$C182,'SUMMARY DATA'!$B:$B,""GRP"")&lt;&gt;1
    ),
    """",
    IFERROR(TEXTJOIN(CHAR(10),TRUE,FILTER('SUMMARY DATA'!E:E,'SUMMARY DATA'!$D:$D=$C182,'SUMMARY DATA'!$B:$B=""GRP"")),"""")
  )
)"),"")</f>
        <v/>
      </c>
      <c r="F182" s="17" t="str">
        <f>IFERROR(__xludf.DUMMYFUNCTION("IFERROR(
  TEXTJOIN(CHAR(10),TRUE,FILTER('SUMMARY DATA'!F:F,'SUMMARY DATA'!$A:$A=$A182,'SUMMARY DATA'!$C:$C=$B182,'SUMMARY DATA'!$B:$B=""GRP"")),
  IF(
    OR(
      ISNUMBER(SEARCH(""CDM CASH DEPOSIT"",$C182)),
      ISNUMBER(SEARCH(""CASH DEPOSIT"",$C18"&amp;"2)),
      COUNTIFS('SUMMARY DATA'!$D:$D,$C182,'SUMMARY DATA'!$B:$B,""GRP"")&lt;&gt;1
    ),
    """",
    IFERROR(TEXTJOIN(CHAR(10),TRUE,FILTER('SUMMARY DATA'!F:F,'SUMMARY DATA'!$D:$D=$C182,'SUMMARY DATA'!$B:$B=""GRP"")),"""")
  )
)"),"")</f>
        <v/>
      </c>
      <c r="G182" s="17" t="str">
        <f>IFERROR(__xludf.DUMMYFUNCTION("IFERROR(
  TEXTJOIN(CHAR(10),TRUE,FILTER('SUMMARY DATA'!G:G,'SUMMARY DATA'!$A:$A=$A182,'SUMMARY DATA'!$C:$C=$B182,'SUMMARY DATA'!$B:$B=""GRP"")),
  IF(
    OR(
      ISNUMBER(SEARCH(""CDM CASH DEPOSIT"",$C182)),
      ISNUMBER(SEARCH(""CASH DEPOSIT"",$C18"&amp;"2)),
      COUNTIFS('SUMMARY DATA'!$D:$D,$C182,'SUMMARY DATA'!$B:$B,""GRP"")&lt;&gt;1
    ),
    """",
    IFERROR(TEXTJOIN(CHAR(10),TRUE,FILTER('SUMMARY DATA'!G:G,'SUMMARY DATA'!$D:$D=$C182,'SUMMARY DATA'!$B:$B=""GRP"")),"""")
  )
)"),"")</f>
        <v/>
      </c>
      <c r="H182" s="18" t="str">
        <f>IFERROR(__xludf.DUMMYFUNCTION("IFERROR(
  TEXTJOIN(CHAR(10),TRUE,FILTER('SUMMARY DATA'!H:H,'SUMMARY DATA'!$A:$A=$A182,'SUMMARY DATA'!$C:$C=$B182,'SUMMARY DATA'!$B:$B=""GRP"")),
  IF(
    OR(
      ISNUMBER(SEARCH(""CDM CASH DEPOSIT"",$C182)),
      ISNUMBER(SEARCH(""CASH DEPOSIT"",$C18"&amp;"2)),
      COUNTIFS('SUMMARY DATA'!$D:$D,$C182,'SUMMARY DATA'!$B:$B,""GRP"")&lt;&gt;1
    ),
    """",
    IFERROR(TEXTJOIN(CHAR(10),TRUE,FILTER('SUMMARY DATA'!H:H,'SUMMARY DATA'!$D:$D=$C182,'SUMMARY DATA'!$B:$B=""GRP"")),"""")
  )
)"),"")</f>
        <v/>
      </c>
      <c r="I182" s="18" t="str">
        <f>IFERROR(__xludf.DUMMYFUNCTION("IF(H182="""","""",
SUM(ARRAYFORMULA(VALUE(SPLIT(H182,CHAR(10)))))
)"),"")</f>
        <v/>
      </c>
      <c r="J182" s="17" t="str">
        <f>IFERROR(__xludf.DUMMYFUNCTION("IFERROR(
  TEXTJOIN(CHAR(10),TRUE,FILTER('SUMMARY DATA'!I:I,'SUMMARY DATA'!$A:$A=$A182,'SUMMARY DATA'!$C:$C=$B182,'SUMMARY DATA'!$B:$B=""GRP"")),
  IF(
    OR(
      ISNUMBER(SEARCH(""CDM CASH DEPOSIT"",$C182)),
      ISNUMBER(SEARCH(""CASH DEPOSIT"",$C18"&amp;"2)),
      COUNTIFS('SUMMARY DATA'!$D:$D,$C182,'SUMMARY DATA'!$B:$B,""GRP"")&lt;&gt;1
    ),
    """",
    IFERROR(TEXTJOIN(CHAR(10),TRUE,FILTER('SUMMARY DATA'!I:I,'SUMMARY DATA'!$D:$D=$C182,'SUMMARY DATA'!$B:$B=""GRP"")),"""")
  )
)"),"")</f>
        <v/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 spans="1:27">
      <c r="A183" s="2"/>
      <c r="B183" s="32">
        <v>45791</v>
      </c>
      <c r="C183" s="2" t="s">
        <v>331</v>
      </c>
      <c r="D183" s="6">
        <v>10</v>
      </c>
      <c r="E183" s="16" t="str">
        <f>IFERROR(__xludf.DUMMYFUNCTION("IFERROR(
  TEXTJOIN(CHAR(10),TRUE,FILTER('SUMMARY DATA'!E:E,'SUMMARY DATA'!$A:$A=$A183,'SUMMARY DATA'!$C:$C=$B183,'SUMMARY DATA'!$B:$B=""GRP"")),
  IF(
    OR(
      ISNUMBER(SEARCH(""CDM CASH DEPOSIT"",$C183)),
      ISNUMBER(SEARCH(""CASH DEPOSIT"",$C18"&amp;"3)),
      COUNTIFS('SUMMARY DATA'!$D:$D,$C183,'SUMMARY DATA'!$B:$B,""GRP"")&lt;&gt;1
    ),
    """",
    IFERROR(TEXTJOIN(CHAR(10),TRUE,FILTER('SUMMARY DATA'!E:E,'SUMMARY DATA'!$D:$D=$C183,'SUMMARY DATA'!$B:$B=""GRP"")),"""")
  )
)"),"")</f>
        <v/>
      </c>
      <c r="F183" s="17" t="str">
        <f>IFERROR(__xludf.DUMMYFUNCTION("IFERROR(
  TEXTJOIN(CHAR(10),TRUE,FILTER('SUMMARY DATA'!F:F,'SUMMARY DATA'!$A:$A=$A183,'SUMMARY DATA'!$C:$C=$B183,'SUMMARY DATA'!$B:$B=""GRP"")),
  IF(
    OR(
      ISNUMBER(SEARCH(""CDM CASH DEPOSIT"",$C183)),
      ISNUMBER(SEARCH(""CASH DEPOSIT"",$C18"&amp;"3)),
      COUNTIFS('SUMMARY DATA'!$D:$D,$C183,'SUMMARY DATA'!$B:$B,""GRP"")&lt;&gt;1
    ),
    """",
    IFERROR(TEXTJOIN(CHAR(10),TRUE,FILTER('SUMMARY DATA'!F:F,'SUMMARY DATA'!$D:$D=$C183,'SUMMARY DATA'!$B:$B=""GRP"")),"""")
  )
)"),"")</f>
        <v/>
      </c>
      <c r="G183" s="17" t="str">
        <f>IFERROR(__xludf.DUMMYFUNCTION("IFERROR(
  TEXTJOIN(CHAR(10),TRUE,FILTER('SUMMARY DATA'!G:G,'SUMMARY DATA'!$A:$A=$A183,'SUMMARY DATA'!$C:$C=$B183,'SUMMARY DATA'!$B:$B=""GRP"")),
  IF(
    OR(
      ISNUMBER(SEARCH(""CDM CASH DEPOSIT"",$C183)),
      ISNUMBER(SEARCH(""CASH DEPOSIT"",$C18"&amp;"3)),
      COUNTIFS('SUMMARY DATA'!$D:$D,$C183,'SUMMARY DATA'!$B:$B,""GRP"")&lt;&gt;1
    ),
    """",
    IFERROR(TEXTJOIN(CHAR(10),TRUE,FILTER('SUMMARY DATA'!G:G,'SUMMARY DATA'!$D:$D=$C183,'SUMMARY DATA'!$B:$B=""GRP"")),"""")
  )
)"),"")</f>
        <v/>
      </c>
      <c r="H183" s="18" t="str">
        <f>IFERROR(__xludf.DUMMYFUNCTION("IFERROR(
  TEXTJOIN(CHAR(10),TRUE,FILTER('SUMMARY DATA'!H:H,'SUMMARY DATA'!$A:$A=$A183,'SUMMARY DATA'!$C:$C=$B183,'SUMMARY DATA'!$B:$B=""GRP"")),
  IF(
    OR(
      ISNUMBER(SEARCH(""CDM CASH DEPOSIT"",$C183)),
      ISNUMBER(SEARCH(""CASH DEPOSIT"",$C18"&amp;"3)),
      COUNTIFS('SUMMARY DATA'!$D:$D,$C183,'SUMMARY DATA'!$B:$B,""GRP"")&lt;&gt;1
    ),
    """",
    IFERROR(TEXTJOIN(CHAR(10),TRUE,FILTER('SUMMARY DATA'!H:H,'SUMMARY DATA'!$D:$D=$C183,'SUMMARY DATA'!$B:$B=""GRP"")),"""")
  )
)"),"")</f>
        <v/>
      </c>
      <c r="I183" s="18" t="str">
        <f>IFERROR(__xludf.DUMMYFUNCTION("IF(H183="""","""",
SUM(ARRAYFORMULA(VALUE(SPLIT(H183,CHAR(10)))))
)"),"")</f>
        <v/>
      </c>
      <c r="J183" s="17" t="str">
        <f>IFERROR(__xludf.DUMMYFUNCTION("IFERROR(
  TEXTJOIN(CHAR(10),TRUE,FILTER('SUMMARY DATA'!I:I,'SUMMARY DATA'!$A:$A=$A183,'SUMMARY DATA'!$C:$C=$B183,'SUMMARY DATA'!$B:$B=""GRP"")),
  IF(
    OR(
      ISNUMBER(SEARCH(""CDM CASH DEPOSIT"",$C183)),
      ISNUMBER(SEARCH(""CASH DEPOSIT"",$C18"&amp;"3)),
      COUNTIFS('SUMMARY DATA'!$D:$D,$C183,'SUMMARY DATA'!$B:$B,""GRP"")&lt;&gt;1
    ),
    """",
    IFERROR(TEXTJOIN(CHAR(10),TRUE,FILTER('SUMMARY DATA'!I:I,'SUMMARY DATA'!$D:$D=$C183,'SUMMARY DATA'!$B:$B=""GRP"")),"""")
  )
)"),"")</f>
        <v/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 spans="1:27">
      <c r="A184" s="2"/>
      <c r="B184" s="32">
        <v>45791</v>
      </c>
      <c r="C184" s="2" t="s">
        <v>332</v>
      </c>
      <c r="D184" s="6">
        <v>10</v>
      </c>
      <c r="E184" s="16" t="str">
        <f>IFERROR(__xludf.DUMMYFUNCTION("IFERROR(
  TEXTJOIN(CHAR(10),TRUE,FILTER('SUMMARY DATA'!E:E,'SUMMARY DATA'!$A:$A=$A184,'SUMMARY DATA'!$C:$C=$B184,'SUMMARY DATA'!$B:$B=""GRP"")),
  IF(
    OR(
      ISNUMBER(SEARCH(""CDM CASH DEPOSIT"",$C184)),
      ISNUMBER(SEARCH(""CASH DEPOSIT"",$C18"&amp;"4)),
      COUNTIFS('SUMMARY DATA'!$D:$D,$C184,'SUMMARY DATA'!$B:$B,""GRP"")&lt;&gt;1
    ),
    """",
    IFERROR(TEXTJOIN(CHAR(10),TRUE,FILTER('SUMMARY DATA'!E:E,'SUMMARY DATA'!$D:$D=$C184,'SUMMARY DATA'!$B:$B=""GRP"")),"""")
  )
)"),"")</f>
        <v/>
      </c>
      <c r="F184" s="17" t="str">
        <f>IFERROR(__xludf.DUMMYFUNCTION("IFERROR(
  TEXTJOIN(CHAR(10),TRUE,FILTER('SUMMARY DATA'!F:F,'SUMMARY DATA'!$A:$A=$A184,'SUMMARY DATA'!$C:$C=$B184,'SUMMARY DATA'!$B:$B=""GRP"")),
  IF(
    OR(
      ISNUMBER(SEARCH(""CDM CASH DEPOSIT"",$C184)),
      ISNUMBER(SEARCH(""CASH DEPOSIT"",$C18"&amp;"4)),
      COUNTIFS('SUMMARY DATA'!$D:$D,$C184,'SUMMARY DATA'!$B:$B,""GRP"")&lt;&gt;1
    ),
    """",
    IFERROR(TEXTJOIN(CHAR(10),TRUE,FILTER('SUMMARY DATA'!F:F,'SUMMARY DATA'!$D:$D=$C184,'SUMMARY DATA'!$B:$B=""GRP"")),"""")
  )
)"),"")</f>
        <v/>
      </c>
      <c r="G184" s="17" t="str">
        <f>IFERROR(__xludf.DUMMYFUNCTION("IFERROR(
  TEXTJOIN(CHAR(10),TRUE,FILTER('SUMMARY DATA'!G:G,'SUMMARY DATA'!$A:$A=$A184,'SUMMARY DATA'!$C:$C=$B184,'SUMMARY DATA'!$B:$B=""GRP"")),
  IF(
    OR(
      ISNUMBER(SEARCH(""CDM CASH DEPOSIT"",$C184)),
      ISNUMBER(SEARCH(""CASH DEPOSIT"",$C18"&amp;"4)),
      COUNTIFS('SUMMARY DATA'!$D:$D,$C184,'SUMMARY DATA'!$B:$B,""GRP"")&lt;&gt;1
    ),
    """",
    IFERROR(TEXTJOIN(CHAR(10),TRUE,FILTER('SUMMARY DATA'!G:G,'SUMMARY DATA'!$D:$D=$C184,'SUMMARY DATA'!$B:$B=""GRP"")),"""")
  )
)"),"")</f>
        <v/>
      </c>
      <c r="H184" s="18" t="str">
        <f>IFERROR(__xludf.DUMMYFUNCTION("IFERROR(
  TEXTJOIN(CHAR(10),TRUE,FILTER('SUMMARY DATA'!H:H,'SUMMARY DATA'!$A:$A=$A184,'SUMMARY DATA'!$C:$C=$B184,'SUMMARY DATA'!$B:$B=""GRP"")),
  IF(
    OR(
      ISNUMBER(SEARCH(""CDM CASH DEPOSIT"",$C184)),
      ISNUMBER(SEARCH(""CASH DEPOSIT"",$C18"&amp;"4)),
      COUNTIFS('SUMMARY DATA'!$D:$D,$C184,'SUMMARY DATA'!$B:$B,""GRP"")&lt;&gt;1
    ),
    """",
    IFERROR(TEXTJOIN(CHAR(10),TRUE,FILTER('SUMMARY DATA'!H:H,'SUMMARY DATA'!$D:$D=$C184,'SUMMARY DATA'!$B:$B=""GRP"")),"""")
  )
)"),"")</f>
        <v/>
      </c>
      <c r="I184" s="18" t="str">
        <f>IFERROR(__xludf.DUMMYFUNCTION("IF(H184="""","""",
SUM(ARRAYFORMULA(VALUE(SPLIT(H184,CHAR(10)))))
)"),"")</f>
        <v/>
      </c>
      <c r="J184" s="17" t="str">
        <f>IFERROR(__xludf.DUMMYFUNCTION("IFERROR(
  TEXTJOIN(CHAR(10),TRUE,FILTER('SUMMARY DATA'!I:I,'SUMMARY DATA'!$A:$A=$A184,'SUMMARY DATA'!$C:$C=$B184,'SUMMARY DATA'!$B:$B=""GRP"")),
  IF(
    OR(
      ISNUMBER(SEARCH(""CDM CASH DEPOSIT"",$C184)),
      ISNUMBER(SEARCH(""CASH DEPOSIT"",$C18"&amp;"4)),
      COUNTIFS('SUMMARY DATA'!$D:$D,$C184,'SUMMARY DATA'!$B:$B,""GRP"")&lt;&gt;1
    ),
    """",
    IFERROR(TEXTJOIN(CHAR(10),TRUE,FILTER('SUMMARY DATA'!I:I,'SUMMARY DATA'!$D:$D=$C184,'SUMMARY DATA'!$B:$B=""GRP"")),"""")
  )
)"),"")</f>
        <v/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 spans="1:27">
      <c r="A185" s="2" t="s">
        <v>333</v>
      </c>
      <c r="B185" s="32">
        <v>45791</v>
      </c>
      <c r="C185" s="2" t="s">
        <v>334</v>
      </c>
      <c r="D185" s="6">
        <v>10</v>
      </c>
      <c r="E185" s="16" t="str">
        <f>IFERROR(__xludf.DUMMYFUNCTION("IFERROR(
  TEXTJOIN(CHAR(10),TRUE,FILTER('SUMMARY DATA'!E:E,'SUMMARY DATA'!$A:$A=$A185,'SUMMARY DATA'!$C:$C=$B185,'SUMMARY DATA'!$B:$B=""GRP"")),
  IF(
    OR(
      ISNUMBER(SEARCH(""CDM CASH DEPOSIT"",$C185)),
      ISNUMBER(SEARCH(""CASH DEPOSIT"",$C18"&amp;"5)),
      COUNTIFS('SUMMARY DATA'!$D:$D,$C185,'SUMMARY DATA'!$B:$B,""GRP"")&lt;&gt;1
    ),
    """",
    IFERROR(TEXTJOIN(CHAR(10),TRUE,FILTER('SUMMARY DATA'!E:E,'SUMMARY DATA'!$D:$D=$C185,'SUMMARY DATA'!$B:$B=""GRP"")),"""")
  )
)"),"")</f>
        <v/>
      </c>
      <c r="F185" s="17" t="str">
        <f>IFERROR(__xludf.DUMMYFUNCTION("IFERROR(
  TEXTJOIN(CHAR(10),TRUE,FILTER('SUMMARY DATA'!F:F,'SUMMARY DATA'!$A:$A=$A185,'SUMMARY DATA'!$C:$C=$B185,'SUMMARY DATA'!$B:$B=""GRP"")),
  IF(
    OR(
      ISNUMBER(SEARCH(""CDM CASH DEPOSIT"",$C185)),
      ISNUMBER(SEARCH(""CASH DEPOSIT"",$C18"&amp;"5)),
      COUNTIFS('SUMMARY DATA'!$D:$D,$C185,'SUMMARY DATA'!$B:$B,""GRP"")&lt;&gt;1
    ),
    """",
    IFERROR(TEXTJOIN(CHAR(10),TRUE,FILTER('SUMMARY DATA'!F:F,'SUMMARY DATA'!$D:$D=$C185,'SUMMARY DATA'!$B:$B=""GRP"")),"""")
  )
)"),"")</f>
        <v/>
      </c>
      <c r="G185" s="17" t="str">
        <f>IFERROR(__xludf.DUMMYFUNCTION("IFERROR(
  TEXTJOIN(CHAR(10),TRUE,FILTER('SUMMARY DATA'!G:G,'SUMMARY DATA'!$A:$A=$A185,'SUMMARY DATA'!$C:$C=$B185,'SUMMARY DATA'!$B:$B=""GRP"")),
  IF(
    OR(
      ISNUMBER(SEARCH(""CDM CASH DEPOSIT"",$C185)),
      ISNUMBER(SEARCH(""CASH DEPOSIT"",$C18"&amp;"5)),
      COUNTIFS('SUMMARY DATA'!$D:$D,$C185,'SUMMARY DATA'!$B:$B,""GRP"")&lt;&gt;1
    ),
    """",
    IFERROR(TEXTJOIN(CHAR(10),TRUE,FILTER('SUMMARY DATA'!G:G,'SUMMARY DATA'!$D:$D=$C185,'SUMMARY DATA'!$B:$B=""GRP"")),"""")
  )
)"),"")</f>
        <v/>
      </c>
      <c r="H185" s="18" t="str">
        <f>IFERROR(__xludf.DUMMYFUNCTION("IFERROR(
  TEXTJOIN(CHAR(10),TRUE,FILTER('SUMMARY DATA'!H:H,'SUMMARY DATA'!$A:$A=$A185,'SUMMARY DATA'!$C:$C=$B185,'SUMMARY DATA'!$B:$B=""GRP"")),
  IF(
    OR(
      ISNUMBER(SEARCH(""CDM CASH DEPOSIT"",$C185)),
      ISNUMBER(SEARCH(""CASH DEPOSIT"",$C18"&amp;"5)),
      COUNTIFS('SUMMARY DATA'!$D:$D,$C185,'SUMMARY DATA'!$B:$B,""GRP"")&lt;&gt;1
    ),
    """",
    IFERROR(TEXTJOIN(CHAR(10),TRUE,FILTER('SUMMARY DATA'!H:H,'SUMMARY DATA'!$D:$D=$C185,'SUMMARY DATA'!$B:$B=""GRP"")),"""")
  )
)"),"")</f>
        <v/>
      </c>
      <c r="I185" s="18" t="str">
        <f>IFERROR(__xludf.DUMMYFUNCTION("IF(H185="""","""",
SUM(ARRAYFORMULA(VALUE(SPLIT(H185,CHAR(10)))))
)"),"")</f>
        <v/>
      </c>
      <c r="J185" s="17" t="str">
        <f>IFERROR(__xludf.DUMMYFUNCTION("IFERROR(
  TEXTJOIN(CHAR(10),TRUE,FILTER('SUMMARY DATA'!I:I,'SUMMARY DATA'!$A:$A=$A185,'SUMMARY DATA'!$C:$C=$B185,'SUMMARY DATA'!$B:$B=""GRP"")),
  IF(
    OR(
      ISNUMBER(SEARCH(""CDM CASH DEPOSIT"",$C185)),
      ISNUMBER(SEARCH(""CASH DEPOSIT"",$C18"&amp;"5)),
      COUNTIFS('SUMMARY DATA'!$D:$D,$C185,'SUMMARY DATA'!$B:$B,""GRP"")&lt;&gt;1
    ),
    """",
    IFERROR(TEXTJOIN(CHAR(10),TRUE,FILTER('SUMMARY DATA'!I:I,'SUMMARY DATA'!$D:$D=$C185,'SUMMARY DATA'!$B:$B=""GRP"")),"""")
  )
)"),"")</f>
        <v/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 spans="1:27">
      <c r="A186" s="2"/>
      <c r="B186" s="32">
        <v>45792</v>
      </c>
      <c r="C186" s="2" t="s">
        <v>335</v>
      </c>
      <c r="D186" s="6">
        <v>2204.09</v>
      </c>
      <c r="E186" s="16" t="str">
        <f>IFERROR(__xludf.DUMMYFUNCTION("IFERROR(
  TEXTJOIN(CHAR(10),TRUE,FILTER('SUMMARY DATA'!E:E,'SUMMARY DATA'!$A:$A=$A186,'SUMMARY DATA'!$C:$C=$B186,'SUMMARY DATA'!$B:$B=""GRP"")),
  IF(
    OR(
      ISNUMBER(SEARCH(""CDM CASH DEPOSIT"",$C186)),
      ISNUMBER(SEARCH(""CASH DEPOSIT"",$C18"&amp;"6)),
      COUNTIFS('SUMMARY DATA'!$D:$D,$C186,'SUMMARY DATA'!$B:$B,""GRP"")&lt;&gt;1
    ),
    """",
    IFERROR(TEXTJOIN(CHAR(10),TRUE,FILTER('SUMMARY DATA'!E:E,'SUMMARY DATA'!$D:$D=$C186,'SUMMARY DATA'!$B:$B=""GRP"")),"""")
  )
)"),"")</f>
        <v/>
      </c>
      <c r="F186" s="17" t="str">
        <f>IFERROR(__xludf.DUMMYFUNCTION("IFERROR(
  TEXTJOIN(CHAR(10),TRUE,FILTER('SUMMARY DATA'!F:F,'SUMMARY DATA'!$A:$A=$A186,'SUMMARY DATA'!$C:$C=$B186,'SUMMARY DATA'!$B:$B=""GRP"")),
  IF(
    OR(
      ISNUMBER(SEARCH(""CDM CASH DEPOSIT"",$C186)),
      ISNUMBER(SEARCH(""CASH DEPOSIT"",$C18"&amp;"6)),
      COUNTIFS('SUMMARY DATA'!$D:$D,$C186,'SUMMARY DATA'!$B:$B,""GRP"")&lt;&gt;1
    ),
    """",
    IFERROR(TEXTJOIN(CHAR(10),TRUE,FILTER('SUMMARY DATA'!F:F,'SUMMARY DATA'!$D:$D=$C186,'SUMMARY DATA'!$B:$B=""GRP"")),"""")
  )
)"),"")</f>
        <v/>
      </c>
      <c r="G186" s="17" t="str">
        <f>IFERROR(__xludf.DUMMYFUNCTION("IFERROR(
  TEXTJOIN(CHAR(10),TRUE,FILTER('SUMMARY DATA'!G:G,'SUMMARY DATA'!$A:$A=$A186,'SUMMARY DATA'!$C:$C=$B186,'SUMMARY DATA'!$B:$B=""GRP"")),
  IF(
    OR(
      ISNUMBER(SEARCH(""CDM CASH DEPOSIT"",$C186)),
      ISNUMBER(SEARCH(""CASH DEPOSIT"",$C18"&amp;"6)),
      COUNTIFS('SUMMARY DATA'!$D:$D,$C186,'SUMMARY DATA'!$B:$B,""GRP"")&lt;&gt;1
    ),
    """",
    IFERROR(TEXTJOIN(CHAR(10),TRUE,FILTER('SUMMARY DATA'!G:G,'SUMMARY DATA'!$D:$D=$C186,'SUMMARY DATA'!$B:$B=""GRP"")),"""")
  )
)"),"")</f>
        <v/>
      </c>
      <c r="H186" s="18" t="str">
        <f>IFERROR(__xludf.DUMMYFUNCTION("IFERROR(
  TEXTJOIN(CHAR(10),TRUE,FILTER('SUMMARY DATA'!H:H,'SUMMARY DATA'!$A:$A=$A186,'SUMMARY DATA'!$C:$C=$B186,'SUMMARY DATA'!$B:$B=""GRP"")),
  IF(
    OR(
      ISNUMBER(SEARCH(""CDM CASH DEPOSIT"",$C186)),
      ISNUMBER(SEARCH(""CASH DEPOSIT"",$C18"&amp;"6)),
      COUNTIFS('SUMMARY DATA'!$D:$D,$C186,'SUMMARY DATA'!$B:$B,""GRP"")&lt;&gt;1
    ),
    """",
    IFERROR(TEXTJOIN(CHAR(10),TRUE,FILTER('SUMMARY DATA'!H:H,'SUMMARY DATA'!$D:$D=$C186,'SUMMARY DATA'!$B:$B=""GRP"")),"""")
  )
)"),"")</f>
        <v/>
      </c>
      <c r="I186" s="18" t="str">
        <f>IFERROR(__xludf.DUMMYFUNCTION("IF(H186="""","""",
SUM(ARRAYFORMULA(VALUE(SPLIT(H186,CHAR(10)))))
)"),"")</f>
        <v/>
      </c>
      <c r="J186" s="17" t="str">
        <f>IFERROR(__xludf.DUMMYFUNCTION("IFERROR(
  TEXTJOIN(CHAR(10),TRUE,FILTER('SUMMARY DATA'!I:I,'SUMMARY DATA'!$A:$A=$A186,'SUMMARY DATA'!$C:$C=$B186,'SUMMARY DATA'!$B:$B=""GRP"")),
  IF(
    OR(
      ISNUMBER(SEARCH(""CDM CASH DEPOSIT"",$C186)),
      ISNUMBER(SEARCH(""CASH DEPOSIT"",$C18"&amp;"6)),
      COUNTIFS('SUMMARY DATA'!$D:$D,$C186,'SUMMARY DATA'!$B:$B,""GRP"")&lt;&gt;1
    ),
    """",
    IFERROR(TEXTJOIN(CHAR(10),TRUE,FILTER('SUMMARY DATA'!I:I,'SUMMARY DATA'!$D:$D=$C186,'SUMMARY DATA'!$B:$B=""GRP"")),"""")
  )
)"),"")</f>
        <v/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 spans="1:27">
      <c r="A187" s="2"/>
      <c r="B187" s="32">
        <v>45792</v>
      </c>
      <c r="C187" s="2" t="s">
        <v>336</v>
      </c>
      <c r="D187" s="6">
        <v>1148.03</v>
      </c>
      <c r="E187" s="16" t="str">
        <f>IFERROR(__xludf.DUMMYFUNCTION("IFERROR(
  TEXTJOIN(CHAR(10),TRUE,FILTER('SUMMARY DATA'!E:E,'SUMMARY DATA'!$A:$A=$A187,'SUMMARY DATA'!$C:$C=$B187,'SUMMARY DATA'!$B:$B=""GRP"")),
  IF(
    OR(
      ISNUMBER(SEARCH(""CDM CASH DEPOSIT"",$C187)),
      ISNUMBER(SEARCH(""CASH DEPOSIT"",$C18"&amp;"7)),
      COUNTIFS('SUMMARY DATA'!$D:$D,$C187,'SUMMARY DATA'!$B:$B,""GRP"")&lt;&gt;1
    ),
    """",
    IFERROR(TEXTJOIN(CHAR(10),TRUE,FILTER('SUMMARY DATA'!E:E,'SUMMARY DATA'!$D:$D=$C187,'SUMMARY DATA'!$B:$B=""GRP"")),"""")
  )
)"),"")</f>
        <v/>
      </c>
      <c r="F187" s="17" t="str">
        <f>IFERROR(__xludf.DUMMYFUNCTION("IFERROR(
  TEXTJOIN(CHAR(10),TRUE,FILTER('SUMMARY DATA'!F:F,'SUMMARY DATA'!$A:$A=$A187,'SUMMARY DATA'!$C:$C=$B187,'SUMMARY DATA'!$B:$B=""GRP"")),
  IF(
    OR(
      ISNUMBER(SEARCH(""CDM CASH DEPOSIT"",$C187)),
      ISNUMBER(SEARCH(""CASH DEPOSIT"",$C18"&amp;"7)),
      COUNTIFS('SUMMARY DATA'!$D:$D,$C187,'SUMMARY DATA'!$B:$B,""GRP"")&lt;&gt;1
    ),
    """",
    IFERROR(TEXTJOIN(CHAR(10),TRUE,FILTER('SUMMARY DATA'!F:F,'SUMMARY DATA'!$D:$D=$C187,'SUMMARY DATA'!$B:$B=""GRP"")),"""")
  )
)"),"")</f>
        <v/>
      </c>
      <c r="G187" s="17" t="str">
        <f>IFERROR(__xludf.DUMMYFUNCTION("IFERROR(
  TEXTJOIN(CHAR(10),TRUE,FILTER('SUMMARY DATA'!G:G,'SUMMARY DATA'!$A:$A=$A187,'SUMMARY DATA'!$C:$C=$B187,'SUMMARY DATA'!$B:$B=""GRP"")),
  IF(
    OR(
      ISNUMBER(SEARCH(""CDM CASH DEPOSIT"",$C187)),
      ISNUMBER(SEARCH(""CASH DEPOSIT"",$C18"&amp;"7)),
      COUNTIFS('SUMMARY DATA'!$D:$D,$C187,'SUMMARY DATA'!$B:$B,""GRP"")&lt;&gt;1
    ),
    """",
    IFERROR(TEXTJOIN(CHAR(10),TRUE,FILTER('SUMMARY DATA'!G:G,'SUMMARY DATA'!$D:$D=$C187,'SUMMARY DATA'!$B:$B=""GRP"")),"""")
  )
)"),"")</f>
        <v/>
      </c>
      <c r="H187" s="18" t="str">
        <f>IFERROR(__xludf.DUMMYFUNCTION("IFERROR(
  TEXTJOIN(CHAR(10),TRUE,FILTER('SUMMARY DATA'!H:H,'SUMMARY DATA'!$A:$A=$A187,'SUMMARY DATA'!$C:$C=$B187,'SUMMARY DATA'!$B:$B=""GRP"")),
  IF(
    OR(
      ISNUMBER(SEARCH(""CDM CASH DEPOSIT"",$C187)),
      ISNUMBER(SEARCH(""CASH DEPOSIT"",$C18"&amp;"7)),
      COUNTIFS('SUMMARY DATA'!$D:$D,$C187,'SUMMARY DATA'!$B:$B,""GRP"")&lt;&gt;1
    ),
    """",
    IFERROR(TEXTJOIN(CHAR(10),TRUE,FILTER('SUMMARY DATA'!H:H,'SUMMARY DATA'!$D:$D=$C187,'SUMMARY DATA'!$B:$B=""GRP"")),"""")
  )
)"),"")</f>
        <v/>
      </c>
      <c r="I187" s="18" t="str">
        <f>IFERROR(__xludf.DUMMYFUNCTION("IF(H187="""","""",
SUM(ARRAYFORMULA(VALUE(SPLIT(H187,CHAR(10)))))
)"),"")</f>
        <v/>
      </c>
      <c r="J187" s="17" t="str">
        <f>IFERROR(__xludf.DUMMYFUNCTION("IFERROR(
  TEXTJOIN(CHAR(10),TRUE,FILTER('SUMMARY DATA'!I:I,'SUMMARY DATA'!$A:$A=$A187,'SUMMARY DATA'!$C:$C=$B187,'SUMMARY DATA'!$B:$B=""GRP"")),
  IF(
    OR(
      ISNUMBER(SEARCH(""CDM CASH DEPOSIT"",$C187)),
      ISNUMBER(SEARCH(""CASH DEPOSIT"",$C18"&amp;"7)),
      COUNTIFS('SUMMARY DATA'!$D:$D,$C187,'SUMMARY DATA'!$B:$B,""GRP"")&lt;&gt;1
    ),
    """",
    IFERROR(TEXTJOIN(CHAR(10),TRUE,FILTER('SUMMARY DATA'!I:I,'SUMMARY DATA'!$D:$D=$C187,'SUMMARY DATA'!$B:$B=""GRP"")),"""")
  )
)"),"")</f>
        <v/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 spans="1:27">
      <c r="A188" s="2"/>
      <c r="B188" s="32">
        <v>45792</v>
      </c>
      <c r="C188" s="2" t="s">
        <v>337</v>
      </c>
      <c r="D188" s="6">
        <v>930.21</v>
      </c>
      <c r="E188" s="16" t="str">
        <f>IFERROR(__xludf.DUMMYFUNCTION("IFERROR(
  TEXTJOIN(CHAR(10),TRUE,FILTER('SUMMARY DATA'!E:E,'SUMMARY DATA'!$A:$A=$A188,'SUMMARY DATA'!$C:$C=$B188,'SUMMARY DATA'!$B:$B=""GRP"")),
  IF(
    OR(
      ISNUMBER(SEARCH(""CDM CASH DEPOSIT"",$C188)),
      ISNUMBER(SEARCH(""CASH DEPOSIT"",$C18"&amp;"8)),
      COUNTIFS('SUMMARY DATA'!$D:$D,$C188,'SUMMARY DATA'!$B:$B,""GRP"")&lt;&gt;1
    ),
    """",
    IFERROR(TEXTJOIN(CHAR(10),TRUE,FILTER('SUMMARY DATA'!E:E,'SUMMARY DATA'!$D:$D=$C188,'SUMMARY DATA'!$B:$B=""GRP"")),"""")
  )
)"),"")</f>
        <v/>
      </c>
      <c r="F188" s="17" t="str">
        <f>IFERROR(__xludf.DUMMYFUNCTION("IFERROR(
  TEXTJOIN(CHAR(10),TRUE,FILTER('SUMMARY DATA'!F:F,'SUMMARY DATA'!$A:$A=$A188,'SUMMARY DATA'!$C:$C=$B188,'SUMMARY DATA'!$B:$B=""GRP"")),
  IF(
    OR(
      ISNUMBER(SEARCH(""CDM CASH DEPOSIT"",$C188)),
      ISNUMBER(SEARCH(""CASH DEPOSIT"",$C18"&amp;"8)),
      COUNTIFS('SUMMARY DATA'!$D:$D,$C188,'SUMMARY DATA'!$B:$B,""GRP"")&lt;&gt;1
    ),
    """",
    IFERROR(TEXTJOIN(CHAR(10),TRUE,FILTER('SUMMARY DATA'!F:F,'SUMMARY DATA'!$D:$D=$C188,'SUMMARY DATA'!$B:$B=""GRP"")),"""")
  )
)"),"")</f>
        <v/>
      </c>
      <c r="G188" s="17" t="str">
        <f>IFERROR(__xludf.DUMMYFUNCTION("IFERROR(
  TEXTJOIN(CHAR(10),TRUE,FILTER('SUMMARY DATA'!G:G,'SUMMARY DATA'!$A:$A=$A188,'SUMMARY DATA'!$C:$C=$B188,'SUMMARY DATA'!$B:$B=""GRP"")),
  IF(
    OR(
      ISNUMBER(SEARCH(""CDM CASH DEPOSIT"",$C188)),
      ISNUMBER(SEARCH(""CASH DEPOSIT"",$C18"&amp;"8)),
      COUNTIFS('SUMMARY DATA'!$D:$D,$C188,'SUMMARY DATA'!$B:$B,""GRP"")&lt;&gt;1
    ),
    """",
    IFERROR(TEXTJOIN(CHAR(10),TRUE,FILTER('SUMMARY DATA'!G:G,'SUMMARY DATA'!$D:$D=$C188,'SUMMARY DATA'!$B:$B=""GRP"")),"""")
  )
)"),"")</f>
        <v/>
      </c>
      <c r="H188" s="18" t="str">
        <f>IFERROR(__xludf.DUMMYFUNCTION("IFERROR(
  TEXTJOIN(CHAR(10),TRUE,FILTER('SUMMARY DATA'!H:H,'SUMMARY DATA'!$A:$A=$A188,'SUMMARY DATA'!$C:$C=$B188,'SUMMARY DATA'!$B:$B=""GRP"")),
  IF(
    OR(
      ISNUMBER(SEARCH(""CDM CASH DEPOSIT"",$C188)),
      ISNUMBER(SEARCH(""CASH DEPOSIT"",$C18"&amp;"8)),
      COUNTIFS('SUMMARY DATA'!$D:$D,$C188,'SUMMARY DATA'!$B:$B,""GRP"")&lt;&gt;1
    ),
    """",
    IFERROR(TEXTJOIN(CHAR(10),TRUE,FILTER('SUMMARY DATA'!H:H,'SUMMARY DATA'!$D:$D=$C188,'SUMMARY DATA'!$B:$B=""GRP"")),"""")
  )
)"),"")</f>
        <v/>
      </c>
      <c r="I188" s="18" t="str">
        <f>IFERROR(__xludf.DUMMYFUNCTION("IF(H188="""","""",
SUM(ARRAYFORMULA(VALUE(SPLIT(H188,CHAR(10)))))
)"),"")</f>
        <v/>
      </c>
      <c r="J188" s="17" t="str">
        <f>IFERROR(__xludf.DUMMYFUNCTION("IFERROR(
  TEXTJOIN(CHAR(10),TRUE,FILTER('SUMMARY DATA'!I:I,'SUMMARY DATA'!$A:$A=$A188,'SUMMARY DATA'!$C:$C=$B188,'SUMMARY DATA'!$B:$B=""GRP"")),
  IF(
    OR(
      ISNUMBER(SEARCH(""CDM CASH DEPOSIT"",$C188)),
      ISNUMBER(SEARCH(""CASH DEPOSIT"",$C18"&amp;"8)),
      COUNTIFS('SUMMARY DATA'!$D:$D,$C188,'SUMMARY DATA'!$B:$B,""GRP"")&lt;&gt;1
    ),
    """",
    IFERROR(TEXTJOIN(CHAR(10),TRUE,FILTER('SUMMARY DATA'!I:I,'SUMMARY DATA'!$D:$D=$C188,'SUMMARY DATA'!$B:$B=""GRP"")),"""")
  )
)"),"")</f>
        <v/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 spans="1:27">
      <c r="A189" s="2"/>
      <c r="B189" s="32">
        <v>45792</v>
      </c>
      <c r="C189" s="2" t="s">
        <v>338</v>
      </c>
      <c r="D189" s="6">
        <v>373.22</v>
      </c>
      <c r="E189" s="16" t="str">
        <f>IFERROR(__xludf.DUMMYFUNCTION("IFERROR(
  TEXTJOIN(CHAR(10),TRUE,FILTER('SUMMARY DATA'!E:E,'SUMMARY DATA'!$A:$A=$A189,'SUMMARY DATA'!$C:$C=$B189,'SUMMARY DATA'!$B:$B=""GRP"")),
  IF(
    OR(
      ISNUMBER(SEARCH(""CDM CASH DEPOSIT"",$C189)),
      ISNUMBER(SEARCH(""CASH DEPOSIT"",$C18"&amp;"9)),
      COUNTIFS('SUMMARY DATA'!$D:$D,$C189,'SUMMARY DATA'!$B:$B,""GRP"")&lt;&gt;1
    ),
    """",
    IFERROR(TEXTJOIN(CHAR(10),TRUE,FILTER('SUMMARY DATA'!E:E,'SUMMARY DATA'!$D:$D=$C189,'SUMMARY DATA'!$B:$B=""GRP"")),"""")
  )
)"),"")</f>
        <v/>
      </c>
      <c r="F189" s="17" t="str">
        <f>IFERROR(__xludf.DUMMYFUNCTION("IFERROR(
  TEXTJOIN(CHAR(10),TRUE,FILTER('SUMMARY DATA'!F:F,'SUMMARY DATA'!$A:$A=$A189,'SUMMARY DATA'!$C:$C=$B189,'SUMMARY DATA'!$B:$B=""GRP"")),
  IF(
    OR(
      ISNUMBER(SEARCH(""CDM CASH DEPOSIT"",$C189)),
      ISNUMBER(SEARCH(""CASH DEPOSIT"",$C18"&amp;"9)),
      COUNTIFS('SUMMARY DATA'!$D:$D,$C189,'SUMMARY DATA'!$B:$B,""GRP"")&lt;&gt;1
    ),
    """",
    IFERROR(TEXTJOIN(CHAR(10),TRUE,FILTER('SUMMARY DATA'!F:F,'SUMMARY DATA'!$D:$D=$C189,'SUMMARY DATA'!$B:$B=""GRP"")),"""")
  )
)"),"")</f>
        <v/>
      </c>
      <c r="G189" s="17" t="str">
        <f>IFERROR(__xludf.DUMMYFUNCTION("IFERROR(
  TEXTJOIN(CHAR(10),TRUE,FILTER('SUMMARY DATA'!G:G,'SUMMARY DATA'!$A:$A=$A189,'SUMMARY DATA'!$C:$C=$B189,'SUMMARY DATA'!$B:$B=""GRP"")),
  IF(
    OR(
      ISNUMBER(SEARCH(""CDM CASH DEPOSIT"",$C189)),
      ISNUMBER(SEARCH(""CASH DEPOSIT"",$C18"&amp;"9)),
      COUNTIFS('SUMMARY DATA'!$D:$D,$C189,'SUMMARY DATA'!$B:$B,""GRP"")&lt;&gt;1
    ),
    """",
    IFERROR(TEXTJOIN(CHAR(10),TRUE,FILTER('SUMMARY DATA'!G:G,'SUMMARY DATA'!$D:$D=$C189,'SUMMARY DATA'!$B:$B=""GRP"")),"""")
  )
)"),"")</f>
        <v/>
      </c>
      <c r="H189" s="18" t="str">
        <f>IFERROR(__xludf.DUMMYFUNCTION("IFERROR(
  TEXTJOIN(CHAR(10),TRUE,FILTER('SUMMARY DATA'!H:H,'SUMMARY DATA'!$A:$A=$A189,'SUMMARY DATA'!$C:$C=$B189,'SUMMARY DATA'!$B:$B=""GRP"")),
  IF(
    OR(
      ISNUMBER(SEARCH(""CDM CASH DEPOSIT"",$C189)),
      ISNUMBER(SEARCH(""CASH DEPOSIT"",$C18"&amp;"9)),
      COUNTIFS('SUMMARY DATA'!$D:$D,$C189,'SUMMARY DATA'!$B:$B,""GRP"")&lt;&gt;1
    ),
    """",
    IFERROR(TEXTJOIN(CHAR(10),TRUE,FILTER('SUMMARY DATA'!H:H,'SUMMARY DATA'!$D:$D=$C189,'SUMMARY DATA'!$B:$B=""GRP"")),"""")
  )
)"),"")</f>
        <v/>
      </c>
      <c r="I189" s="18" t="str">
        <f>IFERROR(__xludf.DUMMYFUNCTION("IF(H189="""","""",
SUM(ARRAYFORMULA(VALUE(SPLIT(H189,CHAR(10)))))
)"),"")</f>
        <v/>
      </c>
      <c r="J189" s="17" t="str">
        <f>IFERROR(__xludf.DUMMYFUNCTION("IFERROR(
  TEXTJOIN(CHAR(10),TRUE,FILTER('SUMMARY DATA'!I:I,'SUMMARY DATA'!$A:$A=$A189,'SUMMARY DATA'!$C:$C=$B189,'SUMMARY DATA'!$B:$B=""GRP"")),
  IF(
    OR(
      ISNUMBER(SEARCH(""CDM CASH DEPOSIT"",$C189)),
      ISNUMBER(SEARCH(""CASH DEPOSIT"",$C18"&amp;"9)),
      COUNTIFS('SUMMARY DATA'!$D:$D,$C189,'SUMMARY DATA'!$B:$B,""GRP"")&lt;&gt;1
    ),
    """",
    IFERROR(TEXTJOIN(CHAR(10),TRUE,FILTER('SUMMARY DATA'!I:I,'SUMMARY DATA'!$D:$D=$C189,'SUMMARY DATA'!$B:$B=""GRP"")),"""")
  )
)"),"")</f>
        <v/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 spans="1:27">
      <c r="A190" s="2"/>
      <c r="B190" s="32">
        <v>45792</v>
      </c>
      <c r="C190" s="2" t="s">
        <v>339</v>
      </c>
      <c r="D190" s="6">
        <v>260.86</v>
      </c>
      <c r="E190" s="16" t="str">
        <f>IFERROR(__xludf.DUMMYFUNCTION("IFERROR(
  TEXTJOIN(CHAR(10),TRUE,FILTER('SUMMARY DATA'!E:E,'SUMMARY DATA'!$A:$A=$A190,'SUMMARY DATA'!$C:$C=$B190,'SUMMARY DATA'!$B:$B=""GRP"")),
  IF(
    OR(
      ISNUMBER(SEARCH(""CDM CASH DEPOSIT"",$C190)),
      ISNUMBER(SEARCH(""CASH DEPOSIT"",$C19"&amp;"0)),
      COUNTIFS('SUMMARY DATA'!$D:$D,$C190,'SUMMARY DATA'!$B:$B,""GRP"")&lt;&gt;1
    ),
    """",
    IFERROR(TEXTJOIN(CHAR(10),TRUE,FILTER('SUMMARY DATA'!E:E,'SUMMARY DATA'!$D:$D=$C190,'SUMMARY DATA'!$B:$B=""GRP"")),"""")
  )
)"),"")</f>
        <v/>
      </c>
      <c r="F190" s="17" t="str">
        <f>IFERROR(__xludf.DUMMYFUNCTION("IFERROR(
  TEXTJOIN(CHAR(10),TRUE,FILTER('SUMMARY DATA'!F:F,'SUMMARY DATA'!$A:$A=$A190,'SUMMARY DATA'!$C:$C=$B190,'SUMMARY DATA'!$B:$B=""GRP"")),
  IF(
    OR(
      ISNUMBER(SEARCH(""CDM CASH DEPOSIT"",$C190)),
      ISNUMBER(SEARCH(""CASH DEPOSIT"",$C19"&amp;"0)),
      COUNTIFS('SUMMARY DATA'!$D:$D,$C190,'SUMMARY DATA'!$B:$B,""GRP"")&lt;&gt;1
    ),
    """",
    IFERROR(TEXTJOIN(CHAR(10),TRUE,FILTER('SUMMARY DATA'!F:F,'SUMMARY DATA'!$D:$D=$C190,'SUMMARY DATA'!$B:$B=""GRP"")),"""")
  )
)"),"")</f>
        <v/>
      </c>
      <c r="G190" s="17" t="str">
        <f>IFERROR(__xludf.DUMMYFUNCTION("IFERROR(
  TEXTJOIN(CHAR(10),TRUE,FILTER('SUMMARY DATA'!G:G,'SUMMARY DATA'!$A:$A=$A190,'SUMMARY DATA'!$C:$C=$B190,'SUMMARY DATA'!$B:$B=""GRP"")),
  IF(
    OR(
      ISNUMBER(SEARCH(""CDM CASH DEPOSIT"",$C190)),
      ISNUMBER(SEARCH(""CASH DEPOSIT"",$C19"&amp;"0)),
      COUNTIFS('SUMMARY DATA'!$D:$D,$C190,'SUMMARY DATA'!$B:$B,""GRP"")&lt;&gt;1
    ),
    """",
    IFERROR(TEXTJOIN(CHAR(10),TRUE,FILTER('SUMMARY DATA'!G:G,'SUMMARY DATA'!$D:$D=$C190,'SUMMARY DATA'!$B:$B=""GRP"")),"""")
  )
)"),"")</f>
        <v/>
      </c>
      <c r="H190" s="18" t="str">
        <f>IFERROR(__xludf.DUMMYFUNCTION("IFERROR(
  TEXTJOIN(CHAR(10),TRUE,FILTER('SUMMARY DATA'!H:H,'SUMMARY DATA'!$A:$A=$A190,'SUMMARY DATA'!$C:$C=$B190,'SUMMARY DATA'!$B:$B=""GRP"")),
  IF(
    OR(
      ISNUMBER(SEARCH(""CDM CASH DEPOSIT"",$C190)),
      ISNUMBER(SEARCH(""CASH DEPOSIT"",$C19"&amp;"0)),
      COUNTIFS('SUMMARY DATA'!$D:$D,$C190,'SUMMARY DATA'!$B:$B,""GRP"")&lt;&gt;1
    ),
    """",
    IFERROR(TEXTJOIN(CHAR(10),TRUE,FILTER('SUMMARY DATA'!H:H,'SUMMARY DATA'!$D:$D=$C190,'SUMMARY DATA'!$B:$B=""GRP"")),"""")
  )
)"),"")</f>
        <v/>
      </c>
      <c r="I190" s="18" t="str">
        <f>IFERROR(__xludf.DUMMYFUNCTION("IF(H190="""","""",
SUM(ARRAYFORMULA(VALUE(SPLIT(H190,CHAR(10)))))
)"),"")</f>
        <v/>
      </c>
      <c r="J190" s="17" t="str">
        <f>IFERROR(__xludf.DUMMYFUNCTION("IFERROR(
  TEXTJOIN(CHAR(10),TRUE,FILTER('SUMMARY DATA'!I:I,'SUMMARY DATA'!$A:$A=$A190,'SUMMARY DATA'!$C:$C=$B190,'SUMMARY DATA'!$B:$B=""GRP"")),
  IF(
    OR(
      ISNUMBER(SEARCH(""CDM CASH DEPOSIT"",$C190)),
      ISNUMBER(SEARCH(""CASH DEPOSIT"",$C19"&amp;"0)),
      COUNTIFS('SUMMARY DATA'!$D:$D,$C190,'SUMMARY DATA'!$B:$B,""GRP"")&lt;&gt;1
    ),
    """",
    IFERROR(TEXTJOIN(CHAR(10),TRUE,FILTER('SUMMARY DATA'!I:I,'SUMMARY DATA'!$D:$D=$C190,'SUMMARY DATA'!$B:$B=""GRP"")),"""")
  )
)"),"")</f>
        <v/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 spans="1:27">
      <c r="A191" s="2"/>
      <c r="B191" s="32">
        <v>45792</v>
      </c>
      <c r="C191" s="2" t="s">
        <v>340</v>
      </c>
      <c r="D191" s="6">
        <v>232.4</v>
      </c>
      <c r="E191" s="16" t="str">
        <f>IFERROR(__xludf.DUMMYFUNCTION("IFERROR(
  TEXTJOIN(CHAR(10),TRUE,FILTER('SUMMARY DATA'!E:E,'SUMMARY DATA'!$A:$A=$A191,'SUMMARY DATA'!$C:$C=$B191,'SUMMARY DATA'!$B:$B=""GRP"")),
  IF(
    OR(
      ISNUMBER(SEARCH(""CDM CASH DEPOSIT"",$C191)),
      ISNUMBER(SEARCH(""CASH DEPOSIT"",$C19"&amp;"1)),
      COUNTIFS('SUMMARY DATA'!$D:$D,$C191,'SUMMARY DATA'!$B:$B,""GRP"")&lt;&gt;1
    ),
    """",
    IFERROR(TEXTJOIN(CHAR(10),TRUE,FILTER('SUMMARY DATA'!E:E,'SUMMARY DATA'!$D:$D=$C191,'SUMMARY DATA'!$B:$B=""GRP"")),"""")
  )
)"),"")</f>
        <v/>
      </c>
      <c r="F191" s="17" t="str">
        <f>IFERROR(__xludf.DUMMYFUNCTION("IFERROR(
  TEXTJOIN(CHAR(10),TRUE,FILTER('SUMMARY DATA'!F:F,'SUMMARY DATA'!$A:$A=$A191,'SUMMARY DATA'!$C:$C=$B191,'SUMMARY DATA'!$B:$B=""GRP"")),
  IF(
    OR(
      ISNUMBER(SEARCH(""CDM CASH DEPOSIT"",$C191)),
      ISNUMBER(SEARCH(""CASH DEPOSIT"",$C19"&amp;"1)),
      COUNTIFS('SUMMARY DATA'!$D:$D,$C191,'SUMMARY DATA'!$B:$B,""GRP"")&lt;&gt;1
    ),
    """",
    IFERROR(TEXTJOIN(CHAR(10),TRUE,FILTER('SUMMARY DATA'!F:F,'SUMMARY DATA'!$D:$D=$C191,'SUMMARY DATA'!$B:$B=""GRP"")),"""")
  )
)"),"")</f>
        <v/>
      </c>
      <c r="G191" s="17" t="str">
        <f>IFERROR(__xludf.DUMMYFUNCTION("IFERROR(
  TEXTJOIN(CHAR(10),TRUE,FILTER('SUMMARY DATA'!G:G,'SUMMARY DATA'!$A:$A=$A191,'SUMMARY DATA'!$C:$C=$B191,'SUMMARY DATA'!$B:$B=""GRP"")),
  IF(
    OR(
      ISNUMBER(SEARCH(""CDM CASH DEPOSIT"",$C191)),
      ISNUMBER(SEARCH(""CASH DEPOSIT"",$C19"&amp;"1)),
      COUNTIFS('SUMMARY DATA'!$D:$D,$C191,'SUMMARY DATA'!$B:$B,""GRP"")&lt;&gt;1
    ),
    """",
    IFERROR(TEXTJOIN(CHAR(10),TRUE,FILTER('SUMMARY DATA'!G:G,'SUMMARY DATA'!$D:$D=$C191,'SUMMARY DATA'!$B:$B=""GRP"")),"""")
  )
)"),"")</f>
        <v/>
      </c>
      <c r="H191" s="18" t="str">
        <f>IFERROR(__xludf.DUMMYFUNCTION("IFERROR(
  TEXTJOIN(CHAR(10),TRUE,FILTER('SUMMARY DATA'!H:H,'SUMMARY DATA'!$A:$A=$A191,'SUMMARY DATA'!$C:$C=$B191,'SUMMARY DATA'!$B:$B=""GRP"")),
  IF(
    OR(
      ISNUMBER(SEARCH(""CDM CASH DEPOSIT"",$C191)),
      ISNUMBER(SEARCH(""CASH DEPOSIT"",$C19"&amp;"1)),
      COUNTIFS('SUMMARY DATA'!$D:$D,$C191,'SUMMARY DATA'!$B:$B,""GRP"")&lt;&gt;1
    ),
    """",
    IFERROR(TEXTJOIN(CHAR(10),TRUE,FILTER('SUMMARY DATA'!H:H,'SUMMARY DATA'!$D:$D=$C191,'SUMMARY DATA'!$B:$B=""GRP"")),"""")
  )
)"),"")</f>
        <v/>
      </c>
      <c r="I191" s="18" t="str">
        <f>IFERROR(__xludf.DUMMYFUNCTION("IF(H191="""","""",
SUM(ARRAYFORMULA(VALUE(SPLIT(H191,CHAR(10)))))
)"),"")</f>
        <v/>
      </c>
      <c r="J191" s="17" t="str">
        <f>IFERROR(__xludf.DUMMYFUNCTION("IFERROR(
  TEXTJOIN(CHAR(10),TRUE,FILTER('SUMMARY DATA'!I:I,'SUMMARY DATA'!$A:$A=$A191,'SUMMARY DATA'!$C:$C=$B191,'SUMMARY DATA'!$B:$B=""GRP"")),
  IF(
    OR(
      ISNUMBER(SEARCH(""CDM CASH DEPOSIT"",$C191)),
      ISNUMBER(SEARCH(""CASH DEPOSIT"",$C19"&amp;"1)),
      COUNTIFS('SUMMARY DATA'!$D:$D,$C191,'SUMMARY DATA'!$B:$B,""GRP"")&lt;&gt;1
    ),
    """",
    IFERROR(TEXTJOIN(CHAR(10),TRUE,FILTER('SUMMARY DATA'!I:I,'SUMMARY DATA'!$D:$D=$C191,'SUMMARY DATA'!$B:$B=""GRP"")),"""")
  )
)"),"")</f>
        <v/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 spans="1:27">
      <c r="A192" s="2"/>
      <c r="B192" s="32">
        <v>45792</v>
      </c>
      <c r="C192" s="2" t="s">
        <v>341</v>
      </c>
      <c r="D192" s="6">
        <v>223.97</v>
      </c>
      <c r="E192" s="16" t="str">
        <f>IFERROR(__xludf.DUMMYFUNCTION("IFERROR(
  TEXTJOIN(CHAR(10),TRUE,FILTER('SUMMARY DATA'!E:E,'SUMMARY DATA'!$A:$A=$A192,'SUMMARY DATA'!$C:$C=$B192,'SUMMARY DATA'!$B:$B=""GRP"")),
  IF(
    OR(
      ISNUMBER(SEARCH(""CDM CASH DEPOSIT"",$C192)),
      ISNUMBER(SEARCH(""CASH DEPOSIT"",$C19"&amp;"2)),
      COUNTIFS('SUMMARY DATA'!$D:$D,$C192,'SUMMARY DATA'!$B:$B,""GRP"")&lt;&gt;1
    ),
    """",
    IFERROR(TEXTJOIN(CHAR(10),TRUE,FILTER('SUMMARY DATA'!E:E,'SUMMARY DATA'!$D:$D=$C192,'SUMMARY DATA'!$B:$B=""GRP"")),"""")
  )
)"),"")</f>
        <v/>
      </c>
      <c r="F192" s="17" t="str">
        <f>IFERROR(__xludf.DUMMYFUNCTION("IFERROR(
  TEXTJOIN(CHAR(10),TRUE,FILTER('SUMMARY DATA'!F:F,'SUMMARY DATA'!$A:$A=$A192,'SUMMARY DATA'!$C:$C=$B192,'SUMMARY DATA'!$B:$B=""GRP"")),
  IF(
    OR(
      ISNUMBER(SEARCH(""CDM CASH DEPOSIT"",$C192)),
      ISNUMBER(SEARCH(""CASH DEPOSIT"",$C19"&amp;"2)),
      COUNTIFS('SUMMARY DATA'!$D:$D,$C192,'SUMMARY DATA'!$B:$B,""GRP"")&lt;&gt;1
    ),
    """",
    IFERROR(TEXTJOIN(CHAR(10),TRUE,FILTER('SUMMARY DATA'!F:F,'SUMMARY DATA'!$D:$D=$C192,'SUMMARY DATA'!$B:$B=""GRP"")),"""")
  )
)"),"")</f>
        <v/>
      </c>
      <c r="G192" s="17" t="str">
        <f>IFERROR(__xludf.DUMMYFUNCTION("IFERROR(
  TEXTJOIN(CHAR(10),TRUE,FILTER('SUMMARY DATA'!G:G,'SUMMARY DATA'!$A:$A=$A192,'SUMMARY DATA'!$C:$C=$B192,'SUMMARY DATA'!$B:$B=""GRP"")),
  IF(
    OR(
      ISNUMBER(SEARCH(""CDM CASH DEPOSIT"",$C192)),
      ISNUMBER(SEARCH(""CASH DEPOSIT"",$C19"&amp;"2)),
      COUNTIFS('SUMMARY DATA'!$D:$D,$C192,'SUMMARY DATA'!$B:$B,""GRP"")&lt;&gt;1
    ),
    """",
    IFERROR(TEXTJOIN(CHAR(10),TRUE,FILTER('SUMMARY DATA'!G:G,'SUMMARY DATA'!$D:$D=$C192,'SUMMARY DATA'!$B:$B=""GRP"")),"""")
  )
)"),"")</f>
        <v/>
      </c>
      <c r="H192" s="18" t="str">
        <f>IFERROR(__xludf.DUMMYFUNCTION("IFERROR(
  TEXTJOIN(CHAR(10),TRUE,FILTER('SUMMARY DATA'!H:H,'SUMMARY DATA'!$A:$A=$A192,'SUMMARY DATA'!$C:$C=$B192,'SUMMARY DATA'!$B:$B=""GRP"")),
  IF(
    OR(
      ISNUMBER(SEARCH(""CDM CASH DEPOSIT"",$C192)),
      ISNUMBER(SEARCH(""CASH DEPOSIT"",$C19"&amp;"2)),
      COUNTIFS('SUMMARY DATA'!$D:$D,$C192,'SUMMARY DATA'!$B:$B,""GRP"")&lt;&gt;1
    ),
    """",
    IFERROR(TEXTJOIN(CHAR(10),TRUE,FILTER('SUMMARY DATA'!H:H,'SUMMARY DATA'!$D:$D=$C192,'SUMMARY DATA'!$B:$B=""GRP"")),"""")
  )
)"),"")</f>
        <v/>
      </c>
      <c r="I192" s="18" t="str">
        <f>IFERROR(__xludf.DUMMYFUNCTION("IF(H192="""","""",
SUM(ARRAYFORMULA(VALUE(SPLIT(H192,CHAR(10)))))
)"),"")</f>
        <v/>
      </c>
      <c r="J192" s="17" t="str">
        <f>IFERROR(__xludf.DUMMYFUNCTION("IFERROR(
  TEXTJOIN(CHAR(10),TRUE,FILTER('SUMMARY DATA'!I:I,'SUMMARY DATA'!$A:$A=$A192,'SUMMARY DATA'!$C:$C=$B192,'SUMMARY DATA'!$B:$B=""GRP"")),
  IF(
    OR(
      ISNUMBER(SEARCH(""CDM CASH DEPOSIT"",$C192)),
      ISNUMBER(SEARCH(""CASH DEPOSIT"",$C19"&amp;"2)),
      COUNTIFS('SUMMARY DATA'!$D:$D,$C192,'SUMMARY DATA'!$B:$B,""GRP"")&lt;&gt;1
    ),
    """",
    IFERROR(TEXTJOIN(CHAR(10),TRUE,FILTER('SUMMARY DATA'!I:I,'SUMMARY DATA'!$D:$D=$C192,'SUMMARY DATA'!$B:$B=""GRP"")),"""")
  )
)"),"")</f>
        <v/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 spans="1:27">
      <c r="A193" s="2"/>
      <c r="B193" s="32">
        <v>45792</v>
      </c>
      <c r="C193" s="2" t="s">
        <v>342</v>
      </c>
      <c r="D193" s="6">
        <v>169.98</v>
      </c>
      <c r="E193" s="16" t="str">
        <f>IFERROR(__xludf.DUMMYFUNCTION("IFERROR(
  TEXTJOIN(CHAR(10),TRUE,FILTER('SUMMARY DATA'!E:E,'SUMMARY DATA'!$A:$A=$A193,'SUMMARY DATA'!$C:$C=$B193,'SUMMARY DATA'!$B:$B=""GRP"")),
  IF(
    OR(
      ISNUMBER(SEARCH(""CDM CASH DEPOSIT"",$C193)),
      ISNUMBER(SEARCH(""CASH DEPOSIT"",$C19"&amp;"3)),
      COUNTIFS('SUMMARY DATA'!$D:$D,$C193,'SUMMARY DATA'!$B:$B,""GRP"")&lt;&gt;1
    ),
    """",
    IFERROR(TEXTJOIN(CHAR(10),TRUE,FILTER('SUMMARY DATA'!E:E,'SUMMARY DATA'!$D:$D=$C193,'SUMMARY DATA'!$B:$B=""GRP"")),"""")
  )
)"),"")</f>
        <v/>
      </c>
      <c r="F193" s="17" t="str">
        <f>IFERROR(__xludf.DUMMYFUNCTION("IFERROR(
  TEXTJOIN(CHAR(10),TRUE,FILTER('SUMMARY DATA'!F:F,'SUMMARY DATA'!$A:$A=$A193,'SUMMARY DATA'!$C:$C=$B193,'SUMMARY DATA'!$B:$B=""GRP"")),
  IF(
    OR(
      ISNUMBER(SEARCH(""CDM CASH DEPOSIT"",$C193)),
      ISNUMBER(SEARCH(""CASH DEPOSIT"",$C19"&amp;"3)),
      COUNTIFS('SUMMARY DATA'!$D:$D,$C193,'SUMMARY DATA'!$B:$B,""GRP"")&lt;&gt;1
    ),
    """",
    IFERROR(TEXTJOIN(CHAR(10),TRUE,FILTER('SUMMARY DATA'!F:F,'SUMMARY DATA'!$D:$D=$C193,'SUMMARY DATA'!$B:$B=""GRP"")),"""")
  )
)"),"")</f>
        <v/>
      </c>
      <c r="G193" s="17" t="str">
        <f>IFERROR(__xludf.DUMMYFUNCTION("IFERROR(
  TEXTJOIN(CHAR(10),TRUE,FILTER('SUMMARY DATA'!G:G,'SUMMARY DATA'!$A:$A=$A193,'SUMMARY DATA'!$C:$C=$B193,'SUMMARY DATA'!$B:$B=""GRP"")),
  IF(
    OR(
      ISNUMBER(SEARCH(""CDM CASH DEPOSIT"",$C193)),
      ISNUMBER(SEARCH(""CASH DEPOSIT"",$C19"&amp;"3)),
      COUNTIFS('SUMMARY DATA'!$D:$D,$C193,'SUMMARY DATA'!$B:$B,""GRP"")&lt;&gt;1
    ),
    """",
    IFERROR(TEXTJOIN(CHAR(10),TRUE,FILTER('SUMMARY DATA'!G:G,'SUMMARY DATA'!$D:$D=$C193,'SUMMARY DATA'!$B:$B=""GRP"")),"""")
  )
)"),"")</f>
        <v/>
      </c>
      <c r="H193" s="18" t="str">
        <f>IFERROR(__xludf.DUMMYFUNCTION("IFERROR(
  TEXTJOIN(CHAR(10),TRUE,FILTER('SUMMARY DATA'!H:H,'SUMMARY DATA'!$A:$A=$A193,'SUMMARY DATA'!$C:$C=$B193,'SUMMARY DATA'!$B:$B=""GRP"")),
  IF(
    OR(
      ISNUMBER(SEARCH(""CDM CASH DEPOSIT"",$C193)),
      ISNUMBER(SEARCH(""CASH DEPOSIT"",$C19"&amp;"3)),
      COUNTIFS('SUMMARY DATA'!$D:$D,$C193,'SUMMARY DATA'!$B:$B,""GRP"")&lt;&gt;1
    ),
    """",
    IFERROR(TEXTJOIN(CHAR(10),TRUE,FILTER('SUMMARY DATA'!H:H,'SUMMARY DATA'!$D:$D=$C193,'SUMMARY DATA'!$B:$B=""GRP"")),"""")
  )
)"),"")</f>
        <v/>
      </c>
      <c r="I193" s="18" t="str">
        <f>IFERROR(__xludf.DUMMYFUNCTION("IF(H193="""","""",
SUM(ARRAYFORMULA(VALUE(SPLIT(H193,CHAR(10)))))
)"),"")</f>
        <v/>
      </c>
      <c r="J193" s="17" t="str">
        <f>IFERROR(__xludf.DUMMYFUNCTION("IFERROR(
  TEXTJOIN(CHAR(10),TRUE,FILTER('SUMMARY DATA'!I:I,'SUMMARY DATA'!$A:$A=$A193,'SUMMARY DATA'!$C:$C=$B193,'SUMMARY DATA'!$B:$B=""GRP"")),
  IF(
    OR(
      ISNUMBER(SEARCH(""CDM CASH DEPOSIT"",$C193)),
      ISNUMBER(SEARCH(""CASH DEPOSIT"",$C19"&amp;"3)),
      COUNTIFS('SUMMARY DATA'!$D:$D,$C193,'SUMMARY DATA'!$B:$B,""GRP"")&lt;&gt;1
    ),
    """",
    IFERROR(TEXTJOIN(CHAR(10),TRUE,FILTER('SUMMARY DATA'!I:I,'SUMMARY DATA'!$D:$D=$C193,'SUMMARY DATA'!$B:$B=""GRP"")),"""")
  )
)"),"")</f>
        <v/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 spans="1:27">
      <c r="A194" s="2" t="s">
        <v>343</v>
      </c>
      <c r="B194" s="32">
        <v>45792</v>
      </c>
      <c r="C194" s="2" t="s">
        <v>344</v>
      </c>
      <c r="D194" s="6">
        <v>167.97</v>
      </c>
      <c r="E194" s="16" t="str">
        <f>IFERROR(__xludf.DUMMYFUNCTION("IFERROR(
  TEXTJOIN(CHAR(10),TRUE,FILTER('SUMMARY DATA'!E:E,'SUMMARY DATA'!$A:$A=$A194,'SUMMARY DATA'!$C:$C=$B194,'SUMMARY DATA'!$B:$B=""GRP"")),
  IF(
    OR(
      ISNUMBER(SEARCH(""CDM CASH DEPOSIT"",$C194)),
      ISNUMBER(SEARCH(""CASH DEPOSIT"",$C19"&amp;"4)),
      COUNTIFS('SUMMARY DATA'!$D:$D,$C194,'SUMMARY DATA'!$B:$B,""GRP"")&lt;&gt;1
    ),
    """",
    IFERROR(TEXTJOIN(CHAR(10),TRUE,FILTER('SUMMARY DATA'!E:E,'SUMMARY DATA'!$D:$D=$C194,'SUMMARY DATA'!$B:$B=""GRP"")),"""")
  )
)"),"")</f>
        <v/>
      </c>
      <c r="F194" s="17" t="str">
        <f>IFERROR(__xludf.DUMMYFUNCTION("IFERROR(
  TEXTJOIN(CHAR(10),TRUE,FILTER('SUMMARY DATA'!F:F,'SUMMARY DATA'!$A:$A=$A194,'SUMMARY DATA'!$C:$C=$B194,'SUMMARY DATA'!$B:$B=""GRP"")),
  IF(
    OR(
      ISNUMBER(SEARCH(""CDM CASH DEPOSIT"",$C194)),
      ISNUMBER(SEARCH(""CASH DEPOSIT"",$C19"&amp;"4)),
      COUNTIFS('SUMMARY DATA'!$D:$D,$C194,'SUMMARY DATA'!$B:$B,""GRP"")&lt;&gt;1
    ),
    """",
    IFERROR(TEXTJOIN(CHAR(10),TRUE,FILTER('SUMMARY DATA'!F:F,'SUMMARY DATA'!$D:$D=$C194,'SUMMARY DATA'!$B:$B=""GRP"")),"""")
  )
)"),"")</f>
        <v/>
      </c>
      <c r="G194" s="17" t="str">
        <f>IFERROR(__xludf.DUMMYFUNCTION("IFERROR(
  TEXTJOIN(CHAR(10),TRUE,FILTER('SUMMARY DATA'!G:G,'SUMMARY DATA'!$A:$A=$A194,'SUMMARY DATA'!$C:$C=$B194,'SUMMARY DATA'!$B:$B=""GRP"")),
  IF(
    OR(
      ISNUMBER(SEARCH(""CDM CASH DEPOSIT"",$C194)),
      ISNUMBER(SEARCH(""CASH DEPOSIT"",$C19"&amp;"4)),
      COUNTIFS('SUMMARY DATA'!$D:$D,$C194,'SUMMARY DATA'!$B:$B,""GRP"")&lt;&gt;1
    ),
    """",
    IFERROR(TEXTJOIN(CHAR(10),TRUE,FILTER('SUMMARY DATA'!G:G,'SUMMARY DATA'!$D:$D=$C194,'SUMMARY DATA'!$B:$B=""GRP"")),"""")
  )
)"),"")</f>
        <v/>
      </c>
      <c r="H194" s="18" t="str">
        <f>IFERROR(__xludf.DUMMYFUNCTION("IFERROR(
  TEXTJOIN(CHAR(10),TRUE,FILTER('SUMMARY DATA'!H:H,'SUMMARY DATA'!$A:$A=$A194,'SUMMARY DATA'!$C:$C=$B194,'SUMMARY DATA'!$B:$B=""GRP"")),
  IF(
    OR(
      ISNUMBER(SEARCH(""CDM CASH DEPOSIT"",$C194)),
      ISNUMBER(SEARCH(""CASH DEPOSIT"",$C19"&amp;"4)),
      COUNTIFS('SUMMARY DATA'!$D:$D,$C194,'SUMMARY DATA'!$B:$B,""GRP"")&lt;&gt;1
    ),
    """",
    IFERROR(TEXTJOIN(CHAR(10),TRUE,FILTER('SUMMARY DATA'!H:H,'SUMMARY DATA'!$D:$D=$C194,'SUMMARY DATA'!$B:$B=""GRP"")),"""")
  )
)"),"")</f>
        <v/>
      </c>
      <c r="I194" s="18" t="str">
        <f>IFERROR(__xludf.DUMMYFUNCTION("IF(H194="""","""",
SUM(ARRAYFORMULA(VALUE(SPLIT(H194,CHAR(10)))))
)"),"")</f>
        <v/>
      </c>
      <c r="J194" s="17" t="str">
        <f>IFERROR(__xludf.DUMMYFUNCTION("IFERROR(
  TEXTJOIN(CHAR(10),TRUE,FILTER('SUMMARY DATA'!I:I,'SUMMARY DATA'!$A:$A=$A194,'SUMMARY DATA'!$C:$C=$B194,'SUMMARY DATA'!$B:$B=""GRP"")),
  IF(
    OR(
      ISNUMBER(SEARCH(""CDM CASH DEPOSIT"",$C194)),
      ISNUMBER(SEARCH(""CASH DEPOSIT"",$C19"&amp;"4)),
      COUNTIFS('SUMMARY DATA'!$D:$D,$C194,'SUMMARY DATA'!$B:$B,""GRP"")&lt;&gt;1
    ),
    """",
    IFERROR(TEXTJOIN(CHAR(10),TRUE,FILTER('SUMMARY DATA'!I:I,'SUMMARY DATA'!$D:$D=$C194,'SUMMARY DATA'!$B:$B=""GRP"")),"""")
  )
)"),"")</f>
        <v/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 spans="1:27">
      <c r="A195" s="2"/>
      <c r="B195" s="32">
        <v>45792</v>
      </c>
      <c r="C195" s="2" t="s">
        <v>345</v>
      </c>
      <c r="D195" s="6">
        <v>150</v>
      </c>
      <c r="E195" s="16" t="str">
        <f>IFERROR(__xludf.DUMMYFUNCTION("IFERROR(
  TEXTJOIN(CHAR(10),TRUE,FILTER('SUMMARY DATA'!E:E,'SUMMARY DATA'!$A:$A=$A195,'SUMMARY DATA'!$C:$C=$B195,'SUMMARY DATA'!$B:$B=""GRP"")),
  IF(
    OR(
      ISNUMBER(SEARCH(""CDM CASH DEPOSIT"",$C195)),
      ISNUMBER(SEARCH(""CASH DEPOSIT"",$C19"&amp;"5)),
      COUNTIFS('SUMMARY DATA'!$D:$D,$C195,'SUMMARY DATA'!$B:$B,""GRP"")&lt;&gt;1
    ),
    """",
    IFERROR(TEXTJOIN(CHAR(10),TRUE,FILTER('SUMMARY DATA'!E:E,'SUMMARY DATA'!$D:$D=$C195,'SUMMARY DATA'!$B:$B=""GRP"")),"""")
  )
)"),"")</f>
        <v/>
      </c>
      <c r="F195" s="17" t="str">
        <f>IFERROR(__xludf.DUMMYFUNCTION("IFERROR(
  TEXTJOIN(CHAR(10),TRUE,FILTER('SUMMARY DATA'!F:F,'SUMMARY DATA'!$A:$A=$A195,'SUMMARY DATA'!$C:$C=$B195,'SUMMARY DATA'!$B:$B=""GRP"")),
  IF(
    OR(
      ISNUMBER(SEARCH(""CDM CASH DEPOSIT"",$C195)),
      ISNUMBER(SEARCH(""CASH DEPOSIT"",$C19"&amp;"5)),
      COUNTIFS('SUMMARY DATA'!$D:$D,$C195,'SUMMARY DATA'!$B:$B,""GRP"")&lt;&gt;1
    ),
    """",
    IFERROR(TEXTJOIN(CHAR(10),TRUE,FILTER('SUMMARY DATA'!F:F,'SUMMARY DATA'!$D:$D=$C195,'SUMMARY DATA'!$B:$B=""GRP"")),"""")
  )
)"),"")</f>
        <v/>
      </c>
      <c r="G195" s="17" t="str">
        <f>IFERROR(__xludf.DUMMYFUNCTION("IFERROR(
  TEXTJOIN(CHAR(10),TRUE,FILTER('SUMMARY DATA'!G:G,'SUMMARY DATA'!$A:$A=$A195,'SUMMARY DATA'!$C:$C=$B195,'SUMMARY DATA'!$B:$B=""GRP"")),
  IF(
    OR(
      ISNUMBER(SEARCH(""CDM CASH DEPOSIT"",$C195)),
      ISNUMBER(SEARCH(""CASH DEPOSIT"",$C19"&amp;"5)),
      COUNTIFS('SUMMARY DATA'!$D:$D,$C195,'SUMMARY DATA'!$B:$B,""GRP"")&lt;&gt;1
    ),
    """",
    IFERROR(TEXTJOIN(CHAR(10),TRUE,FILTER('SUMMARY DATA'!G:G,'SUMMARY DATA'!$D:$D=$C195,'SUMMARY DATA'!$B:$B=""GRP"")),"""")
  )
)"),"")</f>
        <v/>
      </c>
      <c r="H195" s="18" t="str">
        <f>IFERROR(__xludf.DUMMYFUNCTION("IFERROR(
  TEXTJOIN(CHAR(10),TRUE,FILTER('SUMMARY DATA'!H:H,'SUMMARY DATA'!$A:$A=$A195,'SUMMARY DATA'!$C:$C=$B195,'SUMMARY DATA'!$B:$B=""GRP"")),
  IF(
    OR(
      ISNUMBER(SEARCH(""CDM CASH DEPOSIT"",$C195)),
      ISNUMBER(SEARCH(""CASH DEPOSIT"",$C19"&amp;"5)),
      COUNTIFS('SUMMARY DATA'!$D:$D,$C195,'SUMMARY DATA'!$B:$B,""GRP"")&lt;&gt;1
    ),
    """",
    IFERROR(TEXTJOIN(CHAR(10),TRUE,FILTER('SUMMARY DATA'!H:H,'SUMMARY DATA'!$D:$D=$C195,'SUMMARY DATA'!$B:$B=""GRP"")),"""")
  )
)"),"")</f>
        <v/>
      </c>
      <c r="I195" s="18" t="str">
        <f>IFERROR(__xludf.DUMMYFUNCTION("IF(H195="""","""",
SUM(ARRAYFORMULA(VALUE(SPLIT(H195,CHAR(10)))))
)"),"")</f>
        <v/>
      </c>
      <c r="J195" s="17" t="str">
        <f>IFERROR(__xludf.DUMMYFUNCTION("IFERROR(
  TEXTJOIN(CHAR(10),TRUE,FILTER('SUMMARY DATA'!I:I,'SUMMARY DATA'!$A:$A=$A195,'SUMMARY DATA'!$C:$C=$B195,'SUMMARY DATA'!$B:$B=""GRP"")),
  IF(
    OR(
      ISNUMBER(SEARCH(""CDM CASH DEPOSIT"",$C195)),
      ISNUMBER(SEARCH(""CASH DEPOSIT"",$C19"&amp;"5)),
      COUNTIFS('SUMMARY DATA'!$D:$D,$C195,'SUMMARY DATA'!$B:$B,""GRP"")&lt;&gt;1
    ),
    """",
    IFERROR(TEXTJOIN(CHAR(10),TRUE,FILTER('SUMMARY DATA'!I:I,'SUMMARY DATA'!$D:$D=$C195,'SUMMARY DATA'!$B:$B=""GRP"")),"""")
  )
)"),"")</f>
        <v/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 spans="1:27">
      <c r="A196" s="2"/>
      <c r="B196" s="32">
        <v>45792</v>
      </c>
      <c r="C196" s="2" t="s">
        <v>184</v>
      </c>
      <c r="D196" s="6">
        <v>133.99</v>
      </c>
      <c r="E196" s="16" t="str">
        <f>IFERROR(__xludf.DUMMYFUNCTION("IFERROR(
  TEXTJOIN(CHAR(10),TRUE,FILTER('SUMMARY DATA'!E:E,'SUMMARY DATA'!$A:$A=$A196,'SUMMARY DATA'!$C:$C=$B196,'SUMMARY DATA'!$B:$B=""GRP"")),
  IF(
    OR(
      ISNUMBER(SEARCH(""CDM CASH DEPOSIT"",$C196)),
      ISNUMBER(SEARCH(""CASH DEPOSIT"",$C19"&amp;"6)),
      COUNTIFS('SUMMARY DATA'!$D:$D,$C196,'SUMMARY DATA'!$B:$B,""GRP"")&lt;&gt;1
    ),
    """",
    IFERROR(TEXTJOIN(CHAR(10),TRUE,FILTER('SUMMARY DATA'!E:E,'SUMMARY DATA'!$D:$D=$C196,'SUMMARY DATA'!$B:$B=""GRP"")),"""")
  )
)"),"")</f>
        <v/>
      </c>
      <c r="F196" s="17" t="str">
        <f>IFERROR(__xludf.DUMMYFUNCTION("IFERROR(
  TEXTJOIN(CHAR(10),TRUE,FILTER('SUMMARY DATA'!F:F,'SUMMARY DATA'!$A:$A=$A196,'SUMMARY DATA'!$C:$C=$B196,'SUMMARY DATA'!$B:$B=""GRP"")),
  IF(
    OR(
      ISNUMBER(SEARCH(""CDM CASH DEPOSIT"",$C196)),
      ISNUMBER(SEARCH(""CASH DEPOSIT"",$C19"&amp;"6)),
      COUNTIFS('SUMMARY DATA'!$D:$D,$C196,'SUMMARY DATA'!$B:$B,""GRP"")&lt;&gt;1
    ),
    """",
    IFERROR(TEXTJOIN(CHAR(10),TRUE,FILTER('SUMMARY DATA'!F:F,'SUMMARY DATA'!$D:$D=$C196,'SUMMARY DATA'!$B:$B=""GRP"")),"""")
  )
)"),"")</f>
        <v/>
      </c>
      <c r="G196" s="17" t="str">
        <f>IFERROR(__xludf.DUMMYFUNCTION("IFERROR(
  TEXTJOIN(CHAR(10),TRUE,FILTER('SUMMARY DATA'!G:G,'SUMMARY DATA'!$A:$A=$A196,'SUMMARY DATA'!$C:$C=$B196,'SUMMARY DATA'!$B:$B=""GRP"")),
  IF(
    OR(
      ISNUMBER(SEARCH(""CDM CASH DEPOSIT"",$C196)),
      ISNUMBER(SEARCH(""CASH DEPOSIT"",$C19"&amp;"6)),
      COUNTIFS('SUMMARY DATA'!$D:$D,$C196,'SUMMARY DATA'!$B:$B,""GRP"")&lt;&gt;1
    ),
    """",
    IFERROR(TEXTJOIN(CHAR(10),TRUE,FILTER('SUMMARY DATA'!G:G,'SUMMARY DATA'!$D:$D=$C196,'SUMMARY DATA'!$B:$B=""GRP"")),"""")
  )
)"),"")</f>
        <v/>
      </c>
      <c r="H196" s="18" t="str">
        <f>IFERROR(__xludf.DUMMYFUNCTION("IFERROR(
  TEXTJOIN(CHAR(10),TRUE,FILTER('SUMMARY DATA'!H:H,'SUMMARY DATA'!$A:$A=$A196,'SUMMARY DATA'!$C:$C=$B196,'SUMMARY DATA'!$B:$B=""GRP"")),
  IF(
    OR(
      ISNUMBER(SEARCH(""CDM CASH DEPOSIT"",$C196)),
      ISNUMBER(SEARCH(""CASH DEPOSIT"",$C19"&amp;"6)),
      COUNTIFS('SUMMARY DATA'!$D:$D,$C196,'SUMMARY DATA'!$B:$B,""GRP"")&lt;&gt;1
    ),
    """",
    IFERROR(TEXTJOIN(CHAR(10),TRUE,FILTER('SUMMARY DATA'!H:H,'SUMMARY DATA'!$D:$D=$C196,'SUMMARY DATA'!$B:$B=""GRP"")),"""")
  )
)"),"")</f>
        <v/>
      </c>
      <c r="I196" s="18" t="str">
        <f>IFERROR(__xludf.DUMMYFUNCTION("IF(H196="""","""",
SUM(ARRAYFORMULA(VALUE(SPLIT(H196,CHAR(10)))))
)"),"")</f>
        <v/>
      </c>
      <c r="J196" s="17" t="str">
        <f>IFERROR(__xludf.DUMMYFUNCTION("IFERROR(
  TEXTJOIN(CHAR(10),TRUE,FILTER('SUMMARY DATA'!I:I,'SUMMARY DATA'!$A:$A=$A196,'SUMMARY DATA'!$C:$C=$B196,'SUMMARY DATA'!$B:$B=""GRP"")),
  IF(
    OR(
      ISNUMBER(SEARCH(""CDM CASH DEPOSIT"",$C196)),
      ISNUMBER(SEARCH(""CASH DEPOSIT"",$C19"&amp;"6)),
      COUNTIFS('SUMMARY DATA'!$D:$D,$C196,'SUMMARY DATA'!$B:$B,""GRP"")&lt;&gt;1
    ),
    """",
    IFERROR(TEXTJOIN(CHAR(10),TRUE,FILTER('SUMMARY DATA'!I:I,'SUMMARY DATA'!$D:$D=$C196,'SUMMARY DATA'!$B:$B=""GRP"")),"""")
  )
)"),"")</f>
        <v/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 spans="1:27">
      <c r="A197" s="2"/>
      <c r="B197" s="32">
        <v>45792</v>
      </c>
      <c r="C197" s="2" t="s">
        <v>346</v>
      </c>
      <c r="D197" s="6">
        <v>118</v>
      </c>
      <c r="E197" s="16" t="str">
        <f>IFERROR(__xludf.DUMMYFUNCTION("IFERROR(
  TEXTJOIN(CHAR(10),TRUE,FILTER('SUMMARY DATA'!E:E,'SUMMARY DATA'!$A:$A=$A197,'SUMMARY DATA'!$C:$C=$B197,'SUMMARY DATA'!$B:$B=""GRP"")),
  IF(
    OR(
      ISNUMBER(SEARCH(""CDM CASH DEPOSIT"",$C197)),
      ISNUMBER(SEARCH(""CASH DEPOSIT"",$C19"&amp;"7)),
      COUNTIFS('SUMMARY DATA'!$D:$D,$C197,'SUMMARY DATA'!$B:$B,""GRP"")&lt;&gt;1
    ),
    """",
    IFERROR(TEXTJOIN(CHAR(10),TRUE,FILTER('SUMMARY DATA'!E:E,'SUMMARY DATA'!$D:$D=$C197,'SUMMARY DATA'!$B:$B=""GRP"")),"""")
  )
)"),"")</f>
        <v/>
      </c>
      <c r="F197" s="17" t="str">
        <f>IFERROR(__xludf.DUMMYFUNCTION("IFERROR(
  TEXTJOIN(CHAR(10),TRUE,FILTER('SUMMARY DATA'!F:F,'SUMMARY DATA'!$A:$A=$A197,'SUMMARY DATA'!$C:$C=$B197,'SUMMARY DATA'!$B:$B=""GRP"")),
  IF(
    OR(
      ISNUMBER(SEARCH(""CDM CASH DEPOSIT"",$C197)),
      ISNUMBER(SEARCH(""CASH DEPOSIT"",$C19"&amp;"7)),
      COUNTIFS('SUMMARY DATA'!$D:$D,$C197,'SUMMARY DATA'!$B:$B,""GRP"")&lt;&gt;1
    ),
    """",
    IFERROR(TEXTJOIN(CHAR(10),TRUE,FILTER('SUMMARY DATA'!F:F,'SUMMARY DATA'!$D:$D=$C197,'SUMMARY DATA'!$B:$B=""GRP"")),"""")
  )
)"),"")</f>
        <v/>
      </c>
      <c r="G197" s="17" t="str">
        <f>IFERROR(__xludf.DUMMYFUNCTION("IFERROR(
  TEXTJOIN(CHAR(10),TRUE,FILTER('SUMMARY DATA'!G:G,'SUMMARY DATA'!$A:$A=$A197,'SUMMARY DATA'!$C:$C=$B197,'SUMMARY DATA'!$B:$B=""GRP"")),
  IF(
    OR(
      ISNUMBER(SEARCH(""CDM CASH DEPOSIT"",$C197)),
      ISNUMBER(SEARCH(""CASH DEPOSIT"",$C19"&amp;"7)),
      COUNTIFS('SUMMARY DATA'!$D:$D,$C197,'SUMMARY DATA'!$B:$B,""GRP"")&lt;&gt;1
    ),
    """",
    IFERROR(TEXTJOIN(CHAR(10),TRUE,FILTER('SUMMARY DATA'!G:G,'SUMMARY DATA'!$D:$D=$C197,'SUMMARY DATA'!$B:$B=""GRP"")),"""")
  )
)"),"")</f>
        <v/>
      </c>
      <c r="H197" s="18" t="str">
        <f>IFERROR(__xludf.DUMMYFUNCTION("IFERROR(
  TEXTJOIN(CHAR(10),TRUE,FILTER('SUMMARY DATA'!H:H,'SUMMARY DATA'!$A:$A=$A197,'SUMMARY DATA'!$C:$C=$B197,'SUMMARY DATA'!$B:$B=""GRP"")),
  IF(
    OR(
      ISNUMBER(SEARCH(""CDM CASH DEPOSIT"",$C197)),
      ISNUMBER(SEARCH(""CASH DEPOSIT"",$C19"&amp;"7)),
      COUNTIFS('SUMMARY DATA'!$D:$D,$C197,'SUMMARY DATA'!$B:$B,""GRP"")&lt;&gt;1
    ),
    """",
    IFERROR(TEXTJOIN(CHAR(10),TRUE,FILTER('SUMMARY DATA'!H:H,'SUMMARY DATA'!$D:$D=$C197,'SUMMARY DATA'!$B:$B=""GRP"")),"""")
  )
)"),"")</f>
        <v/>
      </c>
      <c r="I197" s="18" t="str">
        <f>IFERROR(__xludf.DUMMYFUNCTION("IF(H197="""","""",
SUM(ARRAYFORMULA(VALUE(SPLIT(H197,CHAR(10)))))
)"),"")</f>
        <v/>
      </c>
      <c r="J197" s="17" t="str">
        <f>IFERROR(__xludf.DUMMYFUNCTION("IFERROR(
  TEXTJOIN(CHAR(10),TRUE,FILTER('SUMMARY DATA'!I:I,'SUMMARY DATA'!$A:$A=$A197,'SUMMARY DATA'!$C:$C=$B197,'SUMMARY DATA'!$B:$B=""GRP"")),
  IF(
    OR(
      ISNUMBER(SEARCH(""CDM CASH DEPOSIT"",$C197)),
      ISNUMBER(SEARCH(""CASH DEPOSIT"",$C19"&amp;"7)),
      COUNTIFS('SUMMARY DATA'!$D:$D,$C197,'SUMMARY DATA'!$B:$B,""GRP"")&lt;&gt;1
    ),
    """",
    IFERROR(TEXTJOIN(CHAR(10),TRUE,FILTER('SUMMARY DATA'!I:I,'SUMMARY DATA'!$D:$D=$C197,'SUMMARY DATA'!$B:$B=""GRP"")),"""")
  )
)"),"")</f>
        <v/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 spans="1:27">
      <c r="A198" s="2"/>
      <c r="B198" s="32">
        <v>45792</v>
      </c>
      <c r="C198" s="2" t="s">
        <v>347</v>
      </c>
      <c r="D198" s="6">
        <v>79.05</v>
      </c>
      <c r="E198" s="16" t="str">
        <f>IFERROR(__xludf.DUMMYFUNCTION("IFERROR(
  TEXTJOIN(CHAR(10),TRUE,FILTER('SUMMARY DATA'!E:E,'SUMMARY DATA'!$A:$A=$A198,'SUMMARY DATA'!$C:$C=$B198,'SUMMARY DATA'!$B:$B=""GRP"")),
  IF(
    OR(
      ISNUMBER(SEARCH(""CDM CASH DEPOSIT"",$C198)),
      ISNUMBER(SEARCH(""CASH DEPOSIT"",$C19"&amp;"8)),
      COUNTIFS('SUMMARY DATA'!$D:$D,$C198,'SUMMARY DATA'!$B:$B,""GRP"")&lt;&gt;1
    ),
    """",
    IFERROR(TEXTJOIN(CHAR(10),TRUE,FILTER('SUMMARY DATA'!E:E,'SUMMARY DATA'!$D:$D=$C198,'SUMMARY DATA'!$B:$B=""GRP"")),"""")
  )
)"),"")</f>
        <v/>
      </c>
      <c r="F198" s="17" t="str">
        <f>IFERROR(__xludf.DUMMYFUNCTION("IFERROR(
  TEXTJOIN(CHAR(10),TRUE,FILTER('SUMMARY DATA'!F:F,'SUMMARY DATA'!$A:$A=$A198,'SUMMARY DATA'!$C:$C=$B198,'SUMMARY DATA'!$B:$B=""GRP"")),
  IF(
    OR(
      ISNUMBER(SEARCH(""CDM CASH DEPOSIT"",$C198)),
      ISNUMBER(SEARCH(""CASH DEPOSIT"",$C19"&amp;"8)),
      COUNTIFS('SUMMARY DATA'!$D:$D,$C198,'SUMMARY DATA'!$B:$B,""GRP"")&lt;&gt;1
    ),
    """",
    IFERROR(TEXTJOIN(CHAR(10),TRUE,FILTER('SUMMARY DATA'!F:F,'SUMMARY DATA'!$D:$D=$C198,'SUMMARY DATA'!$B:$B=""GRP"")),"""")
  )
)"),"")</f>
        <v/>
      </c>
      <c r="G198" s="17" t="str">
        <f>IFERROR(__xludf.DUMMYFUNCTION("IFERROR(
  TEXTJOIN(CHAR(10),TRUE,FILTER('SUMMARY DATA'!G:G,'SUMMARY DATA'!$A:$A=$A198,'SUMMARY DATA'!$C:$C=$B198,'SUMMARY DATA'!$B:$B=""GRP"")),
  IF(
    OR(
      ISNUMBER(SEARCH(""CDM CASH DEPOSIT"",$C198)),
      ISNUMBER(SEARCH(""CASH DEPOSIT"",$C19"&amp;"8)),
      COUNTIFS('SUMMARY DATA'!$D:$D,$C198,'SUMMARY DATA'!$B:$B,""GRP"")&lt;&gt;1
    ),
    """",
    IFERROR(TEXTJOIN(CHAR(10),TRUE,FILTER('SUMMARY DATA'!G:G,'SUMMARY DATA'!$D:$D=$C198,'SUMMARY DATA'!$B:$B=""GRP"")),"""")
  )
)"),"")</f>
        <v/>
      </c>
      <c r="H198" s="18" t="str">
        <f>IFERROR(__xludf.DUMMYFUNCTION("IFERROR(
  TEXTJOIN(CHAR(10),TRUE,FILTER('SUMMARY DATA'!H:H,'SUMMARY DATA'!$A:$A=$A198,'SUMMARY DATA'!$C:$C=$B198,'SUMMARY DATA'!$B:$B=""GRP"")),
  IF(
    OR(
      ISNUMBER(SEARCH(""CDM CASH DEPOSIT"",$C198)),
      ISNUMBER(SEARCH(""CASH DEPOSIT"",$C19"&amp;"8)),
      COUNTIFS('SUMMARY DATA'!$D:$D,$C198,'SUMMARY DATA'!$B:$B,""GRP"")&lt;&gt;1
    ),
    """",
    IFERROR(TEXTJOIN(CHAR(10),TRUE,FILTER('SUMMARY DATA'!H:H,'SUMMARY DATA'!$D:$D=$C198,'SUMMARY DATA'!$B:$B=""GRP"")),"""")
  )
)"),"")</f>
        <v/>
      </c>
      <c r="I198" s="18" t="str">
        <f>IFERROR(__xludf.DUMMYFUNCTION("IF(H198="""","""",
SUM(ARRAYFORMULA(VALUE(SPLIT(H198,CHAR(10)))))
)"),"")</f>
        <v/>
      </c>
      <c r="J198" s="17" t="str">
        <f>IFERROR(__xludf.DUMMYFUNCTION("IFERROR(
  TEXTJOIN(CHAR(10),TRUE,FILTER('SUMMARY DATA'!I:I,'SUMMARY DATA'!$A:$A=$A198,'SUMMARY DATA'!$C:$C=$B198,'SUMMARY DATA'!$B:$B=""GRP"")),
  IF(
    OR(
      ISNUMBER(SEARCH(""CDM CASH DEPOSIT"",$C198)),
      ISNUMBER(SEARCH(""CASH DEPOSIT"",$C19"&amp;"8)),
      COUNTIFS('SUMMARY DATA'!$D:$D,$C198,'SUMMARY DATA'!$B:$B,""GRP"")&lt;&gt;1
    ),
    """",
    IFERROR(TEXTJOIN(CHAR(10),TRUE,FILTER('SUMMARY DATA'!I:I,'SUMMARY DATA'!$D:$D=$C198,'SUMMARY DATA'!$B:$B=""GRP"")),"""")
  )
)"),"")</f>
        <v/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 spans="1:27">
      <c r="A199" s="2"/>
      <c r="B199" s="32">
        <v>45792</v>
      </c>
      <c r="C199" s="2" t="s">
        <v>348</v>
      </c>
      <c r="D199" s="6">
        <v>40</v>
      </c>
      <c r="E199" s="16" t="str">
        <f>IFERROR(__xludf.DUMMYFUNCTION("IFERROR(
  TEXTJOIN(CHAR(10),TRUE,FILTER('SUMMARY DATA'!E:E,'SUMMARY DATA'!$A:$A=$A199,'SUMMARY DATA'!$C:$C=$B199,'SUMMARY DATA'!$B:$B=""GRP"")),
  IF(
    OR(
      ISNUMBER(SEARCH(""CDM CASH DEPOSIT"",$C199)),
      ISNUMBER(SEARCH(""CASH DEPOSIT"",$C19"&amp;"9)),
      COUNTIFS('SUMMARY DATA'!$D:$D,$C199,'SUMMARY DATA'!$B:$B,""GRP"")&lt;&gt;1
    ),
    """",
    IFERROR(TEXTJOIN(CHAR(10),TRUE,FILTER('SUMMARY DATA'!E:E,'SUMMARY DATA'!$D:$D=$C199,'SUMMARY DATA'!$B:$B=""GRP"")),"""")
  )
)"),"")</f>
        <v/>
      </c>
      <c r="F199" s="17" t="str">
        <f>IFERROR(__xludf.DUMMYFUNCTION("IFERROR(
  TEXTJOIN(CHAR(10),TRUE,FILTER('SUMMARY DATA'!F:F,'SUMMARY DATA'!$A:$A=$A199,'SUMMARY DATA'!$C:$C=$B199,'SUMMARY DATA'!$B:$B=""GRP"")),
  IF(
    OR(
      ISNUMBER(SEARCH(""CDM CASH DEPOSIT"",$C199)),
      ISNUMBER(SEARCH(""CASH DEPOSIT"",$C19"&amp;"9)),
      COUNTIFS('SUMMARY DATA'!$D:$D,$C199,'SUMMARY DATA'!$B:$B,""GRP"")&lt;&gt;1
    ),
    """",
    IFERROR(TEXTJOIN(CHAR(10),TRUE,FILTER('SUMMARY DATA'!F:F,'SUMMARY DATA'!$D:$D=$C199,'SUMMARY DATA'!$B:$B=""GRP"")),"""")
  )
)"),"")</f>
        <v/>
      </c>
      <c r="G199" s="17" t="str">
        <f>IFERROR(__xludf.DUMMYFUNCTION("IFERROR(
  TEXTJOIN(CHAR(10),TRUE,FILTER('SUMMARY DATA'!G:G,'SUMMARY DATA'!$A:$A=$A199,'SUMMARY DATA'!$C:$C=$B199,'SUMMARY DATA'!$B:$B=""GRP"")),
  IF(
    OR(
      ISNUMBER(SEARCH(""CDM CASH DEPOSIT"",$C199)),
      ISNUMBER(SEARCH(""CASH DEPOSIT"",$C19"&amp;"9)),
      COUNTIFS('SUMMARY DATA'!$D:$D,$C199,'SUMMARY DATA'!$B:$B,""GRP"")&lt;&gt;1
    ),
    """",
    IFERROR(TEXTJOIN(CHAR(10),TRUE,FILTER('SUMMARY DATA'!G:G,'SUMMARY DATA'!$D:$D=$C199,'SUMMARY DATA'!$B:$B=""GRP"")),"""")
  )
)"),"")</f>
        <v/>
      </c>
      <c r="H199" s="18" t="str">
        <f>IFERROR(__xludf.DUMMYFUNCTION("IFERROR(
  TEXTJOIN(CHAR(10),TRUE,FILTER('SUMMARY DATA'!H:H,'SUMMARY DATA'!$A:$A=$A199,'SUMMARY DATA'!$C:$C=$B199,'SUMMARY DATA'!$B:$B=""GRP"")),
  IF(
    OR(
      ISNUMBER(SEARCH(""CDM CASH DEPOSIT"",$C199)),
      ISNUMBER(SEARCH(""CASH DEPOSIT"",$C19"&amp;"9)),
      COUNTIFS('SUMMARY DATA'!$D:$D,$C199,'SUMMARY DATA'!$B:$B,""GRP"")&lt;&gt;1
    ),
    """",
    IFERROR(TEXTJOIN(CHAR(10),TRUE,FILTER('SUMMARY DATA'!H:H,'SUMMARY DATA'!$D:$D=$C199,'SUMMARY DATA'!$B:$B=""GRP"")),"""")
  )
)"),"")</f>
        <v/>
      </c>
      <c r="I199" s="18" t="str">
        <f>IFERROR(__xludf.DUMMYFUNCTION("IF(H199="""","""",
SUM(ARRAYFORMULA(VALUE(SPLIT(H199,CHAR(10)))))
)"),"")</f>
        <v/>
      </c>
      <c r="J199" s="17" t="str">
        <f>IFERROR(__xludf.DUMMYFUNCTION("IFERROR(
  TEXTJOIN(CHAR(10),TRUE,FILTER('SUMMARY DATA'!I:I,'SUMMARY DATA'!$A:$A=$A199,'SUMMARY DATA'!$C:$C=$B199,'SUMMARY DATA'!$B:$B=""GRP"")),
  IF(
    OR(
      ISNUMBER(SEARCH(""CDM CASH DEPOSIT"",$C199)),
      ISNUMBER(SEARCH(""CASH DEPOSIT"",$C19"&amp;"9)),
      COUNTIFS('SUMMARY DATA'!$D:$D,$C199,'SUMMARY DATA'!$B:$B,""GRP"")&lt;&gt;1
    ),
    """",
    IFERROR(TEXTJOIN(CHAR(10),TRUE,FILTER('SUMMARY DATA'!I:I,'SUMMARY DATA'!$D:$D=$C199,'SUMMARY DATA'!$B:$B=""GRP"")),"""")
  )
)"),"")</f>
        <v/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 spans="1:27">
      <c r="A200" s="2"/>
      <c r="B200" s="32">
        <v>45792</v>
      </c>
      <c r="C200" s="2" t="s">
        <v>349</v>
      </c>
      <c r="D200" s="6">
        <v>0.5</v>
      </c>
      <c r="E200" s="16" t="str">
        <f>IFERROR(__xludf.DUMMYFUNCTION("IFERROR(
  TEXTJOIN(CHAR(10),TRUE,FILTER('SUMMARY DATA'!E:E,'SUMMARY DATA'!$A:$A=$A200,'SUMMARY DATA'!$C:$C=$B200,'SUMMARY DATA'!$B:$B=""GRP"")),
  IF(
    OR(
      ISNUMBER(SEARCH(""CDM CASH DEPOSIT"",$C200)),
      ISNUMBER(SEARCH(""CASH DEPOSIT"",$C20"&amp;"0)),
      COUNTIFS('SUMMARY DATA'!$D:$D,$C200,'SUMMARY DATA'!$B:$B,""GRP"")&lt;&gt;1
    ),
    """",
    IFERROR(TEXTJOIN(CHAR(10),TRUE,FILTER('SUMMARY DATA'!E:E,'SUMMARY DATA'!$D:$D=$C200,'SUMMARY DATA'!$B:$B=""GRP"")),"""")
  )
)"),"")</f>
        <v/>
      </c>
      <c r="F200" s="17" t="str">
        <f>IFERROR(__xludf.DUMMYFUNCTION("IFERROR(
  TEXTJOIN(CHAR(10),TRUE,FILTER('SUMMARY DATA'!F:F,'SUMMARY DATA'!$A:$A=$A200,'SUMMARY DATA'!$C:$C=$B200,'SUMMARY DATA'!$B:$B=""GRP"")),
  IF(
    OR(
      ISNUMBER(SEARCH(""CDM CASH DEPOSIT"",$C200)),
      ISNUMBER(SEARCH(""CASH DEPOSIT"",$C20"&amp;"0)),
      COUNTIFS('SUMMARY DATA'!$D:$D,$C200,'SUMMARY DATA'!$B:$B,""GRP"")&lt;&gt;1
    ),
    """",
    IFERROR(TEXTJOIN(CHAR(10),TRUE,FILTER('SUMMARY DATA'!F:F,'SUMMARY DATA'!$D:$D=$C200,'SUMMARY DATA'!$B:$B=""GRP"")),"""")
  )
)"),"")</f>
        <v/>
      </c>
      <c r="G200" s="17" t="str">
        <f>IFERROR(__xludf.DUMMYFUNCTION("IFERROR(
  TEXTJOIN(CHAR(10),TRUE,FILTER('SUMMARY DATA'!G:G,'SUMMARY DATA'!$A:$A=$A200,'SUMMARY DATA'!$C:$C=$B200,'SUMMARY DATA'!$B:$B=""GRP"")),
  IF(
    OR(
      ISNUMBER(SEARCH(""CDM CASH DEPOSIT"",$C200)),
      ISNUMBER(SEARCH(""CASH DEPOSIT"",$C20"&amp;"0)),
      COUNTIFS('SUMMARY DATA'!$D:$D,$C200,'SUMMARY DATA'!$B:$B,""GRP"")&lt;&gt;1
    ),
    """",
    IFERROR(TEXTJOIN(CHAR(10),TRUE,FILTER('SUMMARY DATA'!G:G,'SUMMARY DATA'!$D:$D=$C200,'SUMMARY DATA'!$B:$B=""GRP"")),"""")
  )
)"),"")</f>
        <v/>
      </c>
      <c r="H200" s="18" t="str">
        <f>IFERROR(__xludf.DUMMYFUNCTION("IFERROR(
  TEXTJOIN(CHAR(10),TRUE,FILTER('SUMMARY DATA'!H:H,'SUMMARY DATA'!$A:$A=$A200,'SUMMARY DATA'!$C:$C=$B200,'SUMMARY DATA'!$B:$B=""GRP"")),
  IF(
    OR(
      ISNUMBER(SEARCH(""CDM CASH DEPOSIT"",$C200)),
      ISNUMBER(SEARCH(""CASH DEPOSIT"",$C20"&amp;"0)),
      COUNTIFS('SUMMARY DATA'!$D:$D,$C200,'SUMMARY DATA'!$B:$B,""GRP"")&lt;&gt;1
    ),
    """",
    IFERROR(TEXTJOIN(CHAR(10),TRUE,FILTER('SUMMARY DATA'!H:H,'SUMMARY DATA'!$D:$D=$C200,'SUMMARY DATA'!$B:$B=""GRP"")),"""")
  )
)"),"")</f>
        <v/>
      </c>
      <c r="I200" s="18" t="str">
        <f>IFERROR(__xludf.DUMMYFUNCTION("IF(H200="""","""",
SUM(ARRAYFORMULA(VALUE(SPLIT(H200,CHAR(10)))))
)"),"")</f>
        <v/>
      </c>
      <c r="J200" s="17" t="str">
        <f>IFERROR(__xludf.DUMMYFUNCTION("IFERROR(
  TEXTJOIN(CHAR(10),TRUE,FILTER('SUMMARY DATA'!I:I,'SUMMARY DATA'!$A:$A=$A200,'SUMMARY DATA'!$C:$C=$B200,'SUMMARY DATA'!$B:$B=""GRP"")),
  IF(
    OR(
      ISNUMBER(SEARCH(""CDM CASH DEPOSIT"",$C200)),
      ISNUMBER(SEARCH(""CASH DEPOSIT"",$C20"&amp;"0)),
      COUNTIFS('SUMMARY DATA'!$D:$D,$C200,'SUMMARY DATA'!$B:$B,""GRP"")&lt;&gt;1
    ),
    """",
    IFERROR(TEXTJOIN(CHAR(10),TRUE,FILTER('SUMMARY DATA'!I:I,'SUMMARY DATA'!$D:$D=$C200,'SUMMARY DATA'!$B:$B=""GRP"")),"""")
  )
)"),"")</f>
        <v/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 spans="1:27">
      <c r="A201" s="2"/>
      <c r="B201" s="32">
        <v>45792</v>
      </c>
      <c r="C201" s="2" t="s">
        <v>349</v>
      </c>
      <c r="D201" s="6">
        <v>0.5</v>
      </c>
      <c r="E201" s="16" t="str">
        <f>IFERROR(__xludf.DUMMYFUNCTION("IFERROR(
  TEXTJOIN(CHAR(10),TRUE,FILTER('SUMMARY DATA'!E:E,'SUMMARY DATA'!$A:$A=$A201,'SUMMARY DATA'!$C:$C=$B201,'SUMMARY DATA'!$B:$B=""GRP"")),
  IF(
    OR(
      ISNUMBER(SEARCH(""CDM CASH DEPOSIT"",$C201)),
      ISNUMBER(SEARCH(""CASH DEPOSIT"",$C20"&amp;"1)),
      COUNTIFS('SUMMARY DATA'!$D:$D,$C201,'SUMMARY DATA'!$B:$B,""GRP"")&lt;&gt;1
    ),
    """",
    IFERROR(TEXTJOIN(CHAR(10),TRUE,FILTER('SUMMARY DATA'!E:E,'SUMMARY DATA'!$D:$D=$C201,'SUMMARY DATA'!$B:$B=""GRP"")),"""")
  )
)"),"")</f>
        <v/>
      </c>
      <c r="F201" s="17" t="str">
        <f>IFERROR(__xludf.DUMMYFUNCTION("IFERROR(
  TEXTJOIN(CHAR(10),TRUE,FILTER('SUMMARY DATA'!F:F,'SUMMARY DATA'!$A:$A=$A201,'SUMMARY DATA'!$C:$C=$B201,'SUMMARY DATA'!$B:$B=""GRP"")),
  IF(
    OR(
      ISNUMBER(SEARCH(""CDM CASH DEPOSIT"",$C201)),
      ISNUMBER(SEARCH(""CASH DEPOSIT"",$C20"&amp;"1)),
      COUNTIFS('SUMMARY DATA'!$D:$D,$C201,'SUMMARY DATA'!$B:$B,""GRP"")&lt;&gt;1
    ),
    """",
    IFERROR(TEXTJOIN(CHAR(10),TRUE,FILTER('SUMMARY DATA'!F:F,'SUMMARY DATA'!$D:$D=$C201,'SUMMARY DATA'!$B:$B=""GRP"")),"""")
  )
)"),"")</f>
        <v/>
      </c>
      <c r="G201" s="17" t="str">
        <f>IFERROR(__xludf.DUMMYFUNCTION("IFERROR(
  TEXTJOIN(CHAR(10),TRUE,FILTER('SUMMARY DATA'!G:G,'SUMMARY DATA'!$A:$A=$A201,'SUMMARY DATA'!$C:$C=$B201,'SUMMARY DATA'!$B:$B=""GRP"")),
  IF(
    OR(
      ISNUMBER(SEARCH(""CDM CASH DEPOSIT"",$C201)),
      ISNUMBER(SEARCH(""CASH DEPOSIT"",$C20"&amp;"1)),
      COUNTIFS('SUMMARY DATA'!$D:$D,$C201,'SUMMARY DATA'!$B:$B,""GRP"")&lt;&gt;1
    ),
    """",
    IFERROR(TEXTJOIN(CHAR(10),TRUE,FILTER('SUMMARY DATA'!G:G,'SUMMARY DATA'!$D:$D=$C201,'SUMMARY DATA'!$B:$B=""GRP"")),"""")
  )
)"),"")</f>
        <v/>
      </c>
      <c r="H201" s="18" t="str">
        <f>IFERROR(__xludf.DUMMYFUNCTION("IFERROR(
  TEXTJOIN(CHAR(10),TRUE,FILTER('SUMMARY DATA'!H:H,'SUMMARY DATA'!$A:$A=$A201,'SUMMARY DATA'!$C:$C=$B201,'SUMMARY DATA'!$B:$B=""GRP"")),
  IF(
    OR(
      ISNUMBER(SEARCH(""CDM CASH DEPOSIT"",$C201)),
      ISNUMBER(SEARCH(""CASH DEPOSIT"",$C20"&amp;"1)),
      COUNTIFS('SUMMARY DATA'!$D:$D,$C201,'SUMMARY DATA'!$B:$B,""GRP"")&lt;&gt;1
    ),
    """",
    IFERROR(TEXTJOIN(CHAR(10),TRUE,FILTER('SUMMARY DATA'!H:H,'SUMMARY DATA'!$D:$D=$C201,'SUMMARY DATA'!$B:$B=""GRP"")),"""")
  )
)"),"")</f>
        <v/>
      </c>
      <c r="I201" s="18" t="str">
        <f>IFERROR(__xludf.DUMMYFUNCTION("IF(H201="""","""",
SUM(ARRAYFORMULA(VALUE(SPLIT(H201,CHAR(10)))))
)"),"")</f>
        <v/>
      </c>
      <c r="J201" s="17" t="str">
        <f>IFERROR(__xludf.DUMMYFUNCTION("IFERROR(
  TEXTJOIN(CHAR(10),TRUE,FILTER('SUMMARY DATA'!I:I,'SUMMARY DATA'!$A:$A=$A201,'SUMMARY DATA'!$C:$C=$B201,'SUMMARY DATA'!$B:$B=""GRP"")),
  IF(
    OR(
      ISNUMBER(SEARCH(""CDM CASH DEPOSIT"",$C201)),
      ISNUMBER(SEARCH(""CASH DEPOSIT"",$C20"&amp;"1)),
      COUNTIFS('SUMMARY DATA'!$D:$D,$C201,'SUMMARY DATA'!$B:$B,""GRP"")&lt;&gt;1
    ),
    """",
    IFERROR(TEXTJOIN(CHAR(10),TRUE,FILTER('SUMMARY DATA'!I:I,'SUMMARY DATA'!$D:$D=$C201,'SUMMARY DATA'!$B:$B=""GRP"")),"""")
  )
)"),"")</f>
        <v/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 spans="1:27">
      <c r="A202" s="2"/>
      <c r="B202" s="32">
        <v>45793</v>
      </c>
      <c r="C202" s="2" t="s">
        <v>350</v>
      </c>
      <c r="D202" s="6">
        <v>551.29</v>
      </c>
      <c r="E202" s="16" t="str">
        <f>IFERROR(__xludf.DUMMYFUNCTION("IFERROR(
  TEXTJOIN(CHAR(10),TRUE,FILTER('SUMMARY DATA'!E:E,'SUMMARY DATA'!$A:$A=$A202,'SUMMARY DATA'!$C:$C=$B202,'SUMMARY DATA'!$B:$B=""GRP"")),
  IF(
    OR(
      ISNUMBER(SEARCH(""CDM CASH DEPOSIT"",$C202)),
      ISNUMBER(SEARCH(""CASH DEPOSIT"",$C20"&amp;"2)),
      COUNTIFS('SUMMARY DATA'!$D:$D,$C202,'SUMMARY DATA'!$B:$B,""GRP"")&lt;&gt;1
    ),
    """",
    IFERROR(TEXTJOIN(CHAR(10),TRUE,FILTER('SUMMARY DATA'!E:E,'SUMMARY DATA'!$D:$D=$C202,'SUMMARY DATA'!$B:$B=""GRP"")),"""")
  )
)"),"")</f>
        <v/>
      </c>
      <c r="F202" s="17" t="str">
        <f>IFERROR(__xludf.DUMMYFUNCTION("IFERROR(
  TEXTJOIN(CHAR(10),TRUE,FILTER('SUMMARY DATA'!F:F,'SUMMARY DATA'!$A:$A=$A202,'SUMMARY DATA'!$C:$C=$B202,'SUMMARY DATA'!$B:$B=""GRP"")),
  IF(
    OR(
      ISNUMBER(SEARCH(""CDM CASH DEPOSIT"",$C202)),
      ISNUMBER(SEARCH(""CASH DEPOSIT"",$C20"&amp;"2)),
      COUNTIFS('SUMMARY DATA'!$D:$D,$C202,'SUMMARY DATA'!$B:$B,""GRP"")&lt;&gt;1
    ),
    """",
    IFERROR(TEXTJOIN(CHAR(10),TRUE,FILTER('SUMMARY DATA'!F:F,'SUMMARY DATA'!$D:$D=$C202,'SUMMARY DATA'!$B:$B=""GRP"")),"""")
  )
)"),"")</f>
        <v/>
      </c>
      <c r="G202" s="17" t="str">
        <f>IFERROR(__xludf.DUMMYFUNCTION("IFERROR(
  TEXTJOIN(CHAR(10),TRUE,FILTER('SUMMARY DATA'!G:G,'SUMMARY DATA'!$A:$A=$A202,'SUMMARY DATA'!$C:$C=$B202,'SUMMARY DATA'!$B:$B=""GRP"")),
  IF(
    OR(
      ISNUMBER(SEARCH(""CDM CASH DEPOSIT"",$C202)),
      ISNUMBER(SEARCH(""CASH DEPOSIT"",$C20"&amp;"2)),
      COUNTIFS('SUMMARY DATA'!$D:$D,$C202,'SUMMARY DATA'!$B:$B,""GRP"")&lt;&gt;1
    ),
    """",
    IFERROR(TEXTJOIN(CHAR(10),TRUE,FILTER('SUMMARY DATA'!G:G,'SUMMARY DATA'!$D:$D=$C202,'SUMMARY DATA'!$B:$B=""GRP"")),"""")
  )
)"),"")</f>
        <v/>
      </c>
      <c r="H202" s="18" t="str">
        <f>IFERROR(__xludf.DUMMYFUNCTION("IFERROR(
  TEXTJOIN(CHAR(10),TRUE,FILTER('SUMMARY DATA'!H:H,'SUMMARY DATA'!$A:$A=$A202,'SUMMARY DATA'!$C:$C=$B202,'SUMMARY DATA'!$B:$B=""GRP"")),
  IF(
    OR(
      ISNUMBER(SEARCH(""CDM CASH DEPOSIT"",$C202)),
      ISNUMBER(SEARCH(""CASH DEPOSIT"",$C20"&amp;"2)),
      COUNTIFS('SUMMARY DATA'!$D:$D,$C202,'SUMMARY DATA'!$B:$B,""GRP"")&lt;&gt;1
    ),
    """",
    IFERROR(TEXTJOIN(CHAR(10),TRUE,FILTER('SUMMARY DATA'!H:H,'SUMMARY DATA'!$D:$D=$C202,'SUMMARY DATA'!$B:$B=""GRP"")),"""")
  )
)"),"")</f>
        <v/>
      </c>
      <c r="I202" s="18" t="str">
        <f>IFERROR(__xludf.DUMMYFUNCTION("IF(H202="""","""",
SUM(ARRAYFORMULA(VALUE(SPLIT(H202,CHAR(10)))))
)"),"")</f>
        <v/>
      </c>
      <c r="J202" s="17" t="str">
        <f>IFERROR(__xludf.DUMMYFUNCTION("IFERROR(
  TEXTJOIN(CHAR(10),TRUE,FILTER('SUMMARY DATA'!I:I,'SUMMARY DATA'!$A:$A=$A202,'SUMMARY DATA'!$C:$C=$B202,'SUMMARY DATA'!$B:$B=""GRP"")),
  IF(
    OR(
      ISNUMBER(SEARCH(""CDM CASH DEPOSIT"",$C202)),
      ISNUMBER(SEARCH(""CASH DEPOSIT"",$C20"&amp;"2)),
      COUNTIFS('SUMMARY DATA'!$D:$D,$C202,'SUMMARY DATA'!$B:$B,""GRP"")&lt;&gt;1
    ),
    """",
    IFERROR(TEXTJOIN(CHAR(10),TRUE,FILTER('SUMMARY DATA'!I:I,'SUMMARY DATA'!$D:$D=$C202,'SUMMARY DATA'!$B:$B=""GRP"")),"""")
  )
)"),"")</f>
        <v/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 spans="1:27">
      <c r="A203" s="2"/>
      <c r="B203" s="32">
        <v>45793</v>
      </c>
      <c r="C203" s="2" t="s">
        <v>351</v>
      </c>
      <c r="D203" s="6">
        <v>25</v>
      </c>
      <c r="E203" s="16" t="str">
        <f>IFERROR(__xludf.DUMMYFUNCTION("IFERROR(
  TEXTJOIN(CHAR(10),TRUE,FILTER('SUMMARY DATA'!E:E,'SUMMARY DATA'!$A:$A=$A203,'SUMMARY DATA'!$C:$C=$B203,'SUMMARY DATA'!$B:$B=""GRP"")),
  IF(
    OR(
      ISNUMBER(SEARCH(""CDM CASH DEPOSIT"",$C203)),
      ISNUMBER(SEARCH(""CASH DEPOSIT"",$C20"&amp;"3)),
      COUNTIFS('SUMMARY DATA'!$D:$D,$C203,'SUMMARY DATA'!$B:$B,""GRP"")&lt;&gt;1
    ),
    """",
    IFERROR(TEXTJOIN(CHAR(10),TRUE,FILTER('SUMMARY DATA'!E:E,'SUMMARY DATA'!$D:$D=$C203,'SUMMARY DATA'!$B:$B=""GRP"")),"""")
  )
)"),"")</f>
        <v/>
      </c>
      <c r="F203" s="17" t="str">
        <f>IFERROR(__xludf.DUMMYFUNCTION("IFERROR(
  TEXTJOIN(CHAR(10),TRUE,FILTER('SUMMARY DATA'!F:F,'SUMMARY DATA'!$A:$A=$A203,'SUMMARY DATA'!$C:$C=$B203,'SUMMARY DATA'!$B:$B=""GRP"")),
  IF(
    OR(
      ISNUMBER(SEARCH(""CDM CASH DEPOSIT"",$C203)),
      ISNUMBER(SEARCH(""CASH DEPOSIT"",$C20"&amp;"3)),
      COUNTIFS('SUMMARY DATA'!$D:$D,$C203,'SUMMARY DATA'!$B:$B,""GRP"")&lt;&gt;1
    ),
    """",
    IFERROR(TEXTJOIN(CHAR(10),TRUE,FILTER('SUMMARY DATA'!F:F,'SUMMARY DATA'!$D:$D=$C203,'SUMMARY DATA'!$B:$B=""GRP"")),"""")
  )
)"),"")</f>
        <v/>
      </c>
      <c r="G203" s="17" t="str">
        <f>IFERROR(__xludf.DUMMYFUNCTION("IFERROR(
  TEXTJOIN(CHAR(10),TRUE,FILTER('SUMMARY DATA'!G:G,'SUMMARY DATA'!$A:$A=$A203,'SUMMARY DATA'!$C:$C=$B203,'SUMMARY DATA'!$B:$B=""GRP"")),
  IF(
    OR(
      ISNUMBER(SEARCH(""CDM CASH DEPOSIT"",$C203)),
      ISNUMBER(SEARCH(""CASH DEPOSIT"",$C20"&amp;"3)),
      COUNTIFS('SUMMARY DATA'!$D:$D,$C203,'SUMMARY DATA'!$B:$B,""GRP"")&lt;&gt;1
    ),
    """",
    IFERROR(TEXTJOIN(CHAR(10),TRUE,FILTER('SUMMARY DATA'!G:G,'SUMMARY DATA'!$D:$D=$C203,'SUMMARY DATA'!$B:$B=""GRP"")),"""")
  )
)"),"")</f>
        <v/>
      </c>
      <c r="H203" s="18" t="str">
        <f>IFERROR(__xludf.DUMMYFUNCTION("IFERROR(
  TEXTJOIN(CHAR(10),TRUE,FILTER('SUMMARY DATA'!H:H,'SUMMARY DATA'!$A:$A=$A203,'SUMMARY DATA'!$C:$C=$B203,'SUMMARY DATA'!$B:$B=""GRP"")),
  IF(
    OR(
      ISNUMBER(SEARCH(""CDM CASH DEPOSIT"",$C203)),
      ISNUMBER(SEARCH(""CASH DEPOSIT"",$C20"&amp;"3)),
      COUNTIFS('SUMMARY DATA'!$D:$D,$C203,'SUMMARY DATA'!$B:$B,""GRP"")&lt;&gt;1
    ),
    """",
    IFERROR(TEXTJOIN(CHAR(10),TRUE,FILTER('SUMMARY DATA'!H:H,'SUMMARY DATA'!$D:$D=$C203,'SUMMARY DATA'!$B:$B=""GRP"")),"""")
  )
)"),"")</f>
        <v/>
      </c>
      <c r="I203" s="18" t="str">
        <f>IFERROR(__xludf.DUMMYFUNCTION("IF(H203="""","""",
SUM(ARRAYFORMULA(VALUE(SPLIT(H203,CHAR(10)))))
)"),"")</f>
        <v/>
      </c>
      <c r="J203" s="17" t="str">
        <f>IFERROR(__xludf.DUMMYFUNCTION("IFERROR(
  TEXTJOIN(CHAR(10),TRUE,FILTER('SUMMARY DATA'!I:I,'SUMMARY DATA'!$A:$A=$A203,'SUMMARY DATA'!$C:$C=$B203,'SUMMARY DATA'!$B:$B=""GRP"")),
  IF(
    OR(
      ISNUMBER(SEARCH(""CDM CASH DEPOSIT"",$C203)),
      ISNUMBER(SEARCH(""CASH DEPOSIT"",$C20"&amp;"3)),
      COUNTIFS('SUMMARY DATA'!$D:$D,$C203,'SUMMARY DATA'!$B:$B,""GRP"")&lt;&gt;1
    ),
    """",
    IFERROR(TEXTJOIN(CHAR(10),TRUE,FILTER('SUMMARY DATA'!I:I,'SUMMARY DATA'!$D:$D=$C203,'SUMMARY DATA'!$B:$B=""GRP"")),"""")
  )
)"),"")</f>
        <v/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 spans="1:27">
      <c r="A204" s="2" t="s">
        <v>88</v>
      </c>
      <c r="B204" s="32">
        <v>45793</v>
      </c>
      <c r="C204" s="2" t="s">
        <v>352</v>
      </c>
      <c r="D204" s="6">
        <v>4.11</v>
      </c>
      <c r="E204" s="16" t="str">
        <f>IFERROR(__xludf.DUMMYFUNCTION("IFERROR(
  TEXTJOIN(CHAR(10),TRUE,FILTER('SUMMARY DATA'!E:E,'SUMMARY DATA'!$A:$A=$A204,'SUMMARY DATA'!$C:$C=$B204,'SUMMARY DATA'!$B:$B=""GRP"")),
  IF(
    OR(
      ISNUMBER(SEARCH(""CDM CASH DEPOSIT"",$C204)),
      ISNUMBER(SEARCH(""CASH DEPOSIT"",$C20"&amp;"4)),
      COUNTIFS('SUMMARY DATA'!$D:$D,$C204,'SUMMARY DATA'!$B:$B,""GRP"")&lt;&gt;1
    ),
    """",
    IFERROR(TEXTJOIN(CHAR(10),TRUE,FILTER('SUMMARY DATA'!E:E,'SUMMARY DATA'!$D:$D=$C204,'SUMMARY DATA'!$B:$B=""GRP"")),"""")
  )
)"),"")</f>
        <v/>
      </c>
      <c r="F204" s="17" t="str">
        <f>IFERROR(__xludf.DUMMYFUNCTION("IFERROR(
  TEXTJOIN(CHAR(10),TRUE,FILTER('SUMMARY DATA'!F:F,'SUMMARY DATA'!$A:$A=$A204,'SUMMARY DATA'!$C:$C=$B204,'SUMMARY DATA'!$B:$B=""GRP"")),
  IF(
    OR(
      ISNUMBER(SEARCH(""CDM CASH DEPOSIT"",$C204)),
      ISNUMBER(SEARCH(""CASH DEPOSIT"",$C20"&amp;"4)),
      COUNTIFS('SUMMARY DATA'!$D:$D,$C204,'SUMMARY DATA'!$B:$B,""GRP"")&lt;&gt;1
    ),
    """",
    IFERROR(TEXTJOIN(CHAR(10),TRUE,FILTER('SUMMARY DATA'!F:F,'SUMMARY DATA'!$D:$D=$C204,'SUMMARY DATA'!$B:$B=""GRP"")),"""")
  )
)"),"")</f>
        <v/>
      </c>
      <c r="G204" s="17" t="str">
        <f>IFERROR(__xludf.DUMMYFUNCTION("IFERROR(
  TEXTJOIN(CHAR(10),TRUE,FILTER('SUMMARY DATA'!G:G,'SUMMARY DATA'!$A:$A=$A204,'SUMMARY DATA'!$C:$C=$B204,'SUMMARY DATA'!$B:$B=""GRP"")),
  IF(
    OR(
      ISNUMBER(SEARCH(""CDM CASH DEPOSIT"",$C204)),
      ISNUMBER(SEARCH(""CASH DEPOSIT"",$C20"&amp;"4)),
      COUNTIFS('SUMMARY DATA'!$D:$D,$C204,'SUMMARY DATA'!$B:$B,""GRP"")&lt;&gt;1
    ),
    """",
    IFERROR(TEXTJOIN(CHAR(10),TRUE,FILTER('SUMMARY DATA'!G:G,'SUMMARY DATA'!$D:$D=$C204,'SUMMARY DATA'!$B:$B=""GRP"")),"""")
  )
)"),"")</f>
        <v/>
      </c>
      <c r="H204" s="18" t="str">
        <f>IFERROR(__xludf.DUMMYFUNCTION("IFERROR(
  TEXTJOIN(CHAR(10),TRUE,FILTER('SUMMARY DATA'!H:H,'SUMMARY DATA'!$A:$A=$A204,'SUMMARY DATA'!$C:$C=$B204,'SUMMARY DATA'!$B:$B=""GRP"")),
  IF(
    OR(
      ISNUMBER(SEARCH(""CDM CASH DEPOSIT"",$C204)),
      ISNUMBER(SEARCH(""CASH DEPOSIT"",$C20"&amp;"4)),
      COUNTIFS('SUMMARY DATA'!$D:$D,$C204,'SUMMARY DATA'!$B:$B,""GRP"")&lt;&gt;1
    ),
    """",
    IFERROR(TEXTJOIN(CHAR(10),TRUE,FILTER('SUMMARY DATA'!H:H,'SUMMARY DATA'!$D:$D=$C204,'SUMMARY DATA'!$B:$B=""GRP"")),"""")
  )
)"),"")</f>
        <v/>
      </c>
      <c r="I204" s="18" t="str">
        <f>IFERROR(__xludf.DUMMYFUNCTION("IF(H204="""","""",
SUM(ARRAYFORMULA(VALUE(SPLIT(H204,CHAR(10)))))
)"),"")</f>
        <v/>
      </c>
      <c r="J204" s="17" t="str">
        <f>IFERROR(__xludf.DUMMYFUNCTION("IFERROR(
  TEXTJOIN(CHAR(10),TRUE,FILTER('SUMMARY DATA'!I:I,'SUMMARY DATA'!$A:$A=$A204,'SUMMARY DATA'!$C:$C=$B204,'SUMMARY DATA'!$B:$B=""GRP"")),
  IF(
    OR(
      ISNUMBER(SEARCH(""CDM CASH DEPOSIT"",$C204)),
      ISNUMBER(SEARCH(""CASH DEPOSIT"",$C20"&amp;"4)),
      COUNTIFS('SUMMARY DATA'!$D:$D,$C204,'SUMMARY DATA'!$B:$B,""GRP"")&lt;&gt;1
    ),
    """",
    IFERROR(TEXTJOIN(CHAR(10),TRUE,FILTER('SUMMARY DATA'!I:I,'SUMMARY DATA'!$D:$D=$C204,'SUMMARY DATA'!$B:$B=""GRP"")),"""")
  )
)"),"")</f>
        <v/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 spans="1:27">
      <c r="A205" s="2" t="s">
        <v>353</v>
      </c>
      <c r="B205" s="32">
        <v>45794</v>
      </c>
      <c r="C205" s="2" t="s">
        <v>354</v>
      </c>
      <c r="D205" s="6">
        <v>138.35</v>
      </c>
      <c r="E205" s="16" t="str">
        <f>IFERROR(__xludf.DUMMYFUNCTION("IFERROR(
  TEXTJOIN(CHAR(10),TRUE,FILTER('SUMMARY DATA'!E:E,'SUMMARY DATA'!$A:$A=$A205,'SUMMARY DATA'!$C:$C=$B205,'SUMMARY DATA'!$B:$B=""GRP"")),
  IF(
    OR(
      ISNUMBER(SEARCH(""CDM CASH DEPOSIT"",$C205)),
      ISNUMBER(SEARCH(""CASH DEPOSIT"",$C20"&amp;"5)),
      COUNTIFS('SUMMARY DATA'!$D:$D,$C205,'SUMMARY DATA'!$B:$B,""GRP"")&lt;&gt;1
    ),
    """",
    IFERROR(TEXTJOIN(CHAR(10),TRUE,FILTER('SUMMARY DATA'!E:E,'SUMMARY DATA'!$D:$D=$C205,'SUMMARY DATA'!$B:$B=""GRP"")),"""")
  )
)"),"")</f>
        <v/>
      </c>
      <c r="F205" s="17" t="str">
        <f>IFERROR(__xludf.DUMMYFUNCTION("IFERROR(
  TEXTJOIN(CHAR(10),TRUE,FILTER('SUMMARY DATA'!F:F,'SUMMARY DATA'!$A:$A=$A205,'SUMMARY DATA'!$C:$C=$B205,'SUMMARY DATA'!$B:$B=""GRP"")),
  IF(
    OR(
      ISNUMBER(SEARCH(""CDM CASH DEPOSIT"",$C205)),
      ISNUMBER(SEARCH(""CASH DEPOSIT"",$C20"&amp;"5)),
      COUNTIFS('SUMMARY DATA'!$D:$D,$C205,'SUMMARY DATA'!$B:$B,""GRP"")&lt;&gt;1
    ),
    """",
    IFERROR(TEXTJOIN(CHAR(10),TRUE,FILTER('SUMMARY DATA'!F:F,'SUMMARY DATA'!$D:$D=$C205,'SUMMARY DATA'!$B:$B=""GRP"")),"""")
  )
)"),"")</f>
        <v/>
      </c>
      <c r="G205" s="17" t="str">
        <f>IFERROR(__xludf.DUMMYFUNCTION("IFERROR(
  TEXTJOIN(CHAR(10),TRUE,FILTER('SUMMARY DATA'!G:G,'SUMMARY DATA'!$A:$A=$A205,'SUMMARY DATA'!$C:$C=$B205,'SUMMARY DATA'!$B:$B=""GRP"")),
  IF(
    OR(
      ISNUMBER(SEARCH(""CDM CASH DEPOSIT"",$C205)),
      ISNUMBER(SEARCH(""CASH DEPOSIT"",$C20"&amp;"5)),
      COUNTIFS('SUMMARY DATA'!$D:$D,$C205,'SUMMARY DATA'!$B:$B,""GRP"")&lt;&gt;1
    ),
    """",
    IFERROR(TEXTJOIN(CHAR(10),TRUE,FILTER('SUMMARY DATA'!G:G,'SUMMARY DATA'!$D:$D=$C205,'SUMMARY DATA'!$B:$B=""GRP"")),"""")
  )
)"),"")</f>
        <v/>
      </c>
      <c r="H205" s="18" t="str">
        <f>IFERROR(__xludf.DUMMYFUNCTION("IFERROR(
  TEXTJOIN(CHAR(10),TRUE,FILTER('SUMMARY DATA'!H:H,'SUMMARY DATA'!$A:$A=$A205,'SUMMARY DATA'!$C:$C=$B205,'SUMMARY DATA'!$B:$B=""GRP"")),
  IF(
    OR(
      ISNUMBER(SEARCH(""CDM CASH DEPOSIT"",$C205)),
      ISNUMBER(SEARCH(""CASH DEPOSIT"",$C20"&amp;"5)),
      COUNTIFS('SUMMARY DATA'!$D:$D,$C205,'SUMMARY DATA'!$B:$B,""GRP"")&lt;&gt;1
    ),
    """",
    IFERROR(TEXTJOIN(CHAR(10),TRUE,FILTER('SUMMARY DATA'!H:H,'SUMMARY DATA'!$D:$D=$C205,'SUMMARY DATA'!$B:$B=""GRP"")),"""")
  )
)"),"")</f>
        <v/>
      </c>
      <c r="I205" s="18" t="str">
        <f>IFERROR(__xludf.DUMMYFUNCTION("IF(H205="""","""",
SUM(ARRAYFORMULA(VALUE(SPLIT(H205,CHAR(10)))))
)"),"")</f>
        <v/>
      </c>
      <c r="J205" s="17" t="str">
        <f>IFERROR(__xludf.DUMMYFUNCTION("IFERROR(
  TEXTJOIN(CHAR(10),TRUE,FILTER('SUMMARY DATA'!I:I,'SUMMARY DATA'!$A:$A=$A205,'SUMMARY DATA'!$C:$C=$B205,'SUMMARY DATA'!$B:$B=""GRP"")),
  IF(
    OR(
      ISNUMBER(SEARCH(""CDM CASH DEPOSIT"",$C205)),
      ISNUMBER(SEARCH(""CASH DEPOSIT"",$C20"&amp;"5)),
      COUNTIFS('SUMMARY DATA'!$D:$D,$C205,'SUMMARY DATA'!$B:$B,""GRP"")&lt;&gt;1
    ),
    """",
    IFERROR(TEXTJOIN(CHAR(10),TRUE,FILTER('SUMMARY DATA'!I:I,'SUMMARY DATA'!$D:$D=$C205,'SUMMARY DATA'!$B:$B=""GRP"")),"""")
  )
)"),"")</f>
        <v/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 spans="1:27">
      <c r="A206" s="2"/>
      <c r="B206" s="32">
        <v>45794</v>
      </c>
      <c r="C206" s="2" t="s">
        <v>234</v>
      </c>
      <c r="D206" s="6">
        <v>119</v>
      </c>
      <c r="E206" s="16" t="str">
        <f>IFERROR(__xludf.DUMMYFUNCTION("IFERROR(
  TEXTJOIN(CHAR(10),TRUE,FILTER('SUMMARY DATA'!E:E,'SUMMARY DATA'!$A:$A=$A206,'SUMMARY DATA'!$C:$C=$B206,'SUMMARY DATA'!$B:$B=""GRP"")),
  IF(
    OR(
      ISNUMBER(SEARCH(""CDM CASH DEPOSIT"",$C206)),
      ISNUMBER(SEARCH(""CASH DEPOSIT"",$C20"&amp;"6)),
      COUNTIFS('SUMMARY DATA'!$D:$D,$C206,'SUMMARY DATA'!$B:$B,""GRP"")&lt;&gt;1
    ),
    """",
    IFERROR(TEXTJOIN(CHAR(10),TRUE,FILTER('SUMMARY DATA'!E:E,'SUMMARY DATA'!$D:$D=$C206,'SUMMARY DATA'!$B:$B=""GRP"")),"""")
  )
)"),"")</f>
        <v/>
      </c>
      <c r="F206" s="17" t="str">
        <f>IFERROR(__xludf.DUMMYFUNCTION("IFERROR(
  TEXTJOIN(CHAR(10),TRUE,FILTER('SUMMARY DATA'!F:F,'SUMMARY DATA'!$A:$A=$A206,'SUMMARY DATA'!$C:$C=$B206,'SUMMARY DATA'!$B:$B=""GRP"")),
  IF(
    OR(
      ISNUMBER(SEARCH(""CDM CASH DEPOSIT"",$C206)),
      ISNUMBER(SEARCH(""CASH DEPOSIT"",$C20"&amp;"6)),
      COUNTIFS('SUMMARY DATA'!$D:$D,$C206,'SUMMARY DATA'!$B:$B,""GRP"")&lt;&gt;1
    ),
    """",
    IFERROR(TEXTJOIN(CHAR(10),TRUE,FILTER('SUMMARY DATA'!F:F,'SUMMARY DATA'!$D:$D=$C206,'SUMMARY DATA'!$B:$B=""GRP"")),"""")
  )
)"),"")</f>
        <v/>
      </c>
      <c r="G206" s="17" t="str">
        <f>IFERROR(__xludf.DUMMYFUNCTION("IFERROR(
  TEXTJOIN(CHAR(10),TRUE,FILTER('SUMMARY DATA'!G:G,'SUMMARY DATA'!$A:$A=$A206,'SUMMARY DATA'!$C:$C=$B206,'SUMMARY DATA'!$B:$B=""GRP"")),
  IF(
    OR(
      ISNUMBER(SEARCH(""CDM CASH DEPOSIT"",$C206)),
      ISNUMBER(SEARCH(""CASH DEPOSIT"",$C20"&amp;"6)),
      COUNTIFS('SUMMARY DATA'!$D:$D,$C206,'SUMMARY DATA'!$B:$B,""GRP"")&lt;&gt;1
    ),
    """",
    IFERROR(TEXTJOIN(CHAR(10),TRUE,FILTER('SUMMARY DATA'!G:G,'SUMMARY DATA'!$D:$D=$C206,'SUMMARY DATA'!$B:$B=""GRP"")),"""")
  )
)"),"")</f>
        <v/>
      </c>
      <c r="H206" s="18" t="str">
        <f>IFERROR(__xludf.DUMMYFUNCTION("IFERROR(
  TEXTJOIN(CHAR(10),TRUE,FILTER('SUMMARY DATA'!H:H,'SUMMARY DATA'!$A:$A=$A206,'SUMMARY DATA'!$C:$C=$B206,'SUMMARY DATA'!$B:$B=""GRP"")),
  IF(
    OR(
      ISNUMBER(SEARCH(""CDM CASH DEPOSIT"",$C206)),
      ISNUMBER(SEARCH(""CASH DEPOSIT"",$C20"&amp;"6)),
      COUNTIFS('SUMMARY DATA'!$D:$D,$C206,'SUMMARY DATA'!$B:$B,""GRP"")&lt;&gt;1
    ),
    """",
    IFERROR(TEXTJOIN(CHAR(10),TRUE,FILTER('SUMMARY DATA'!H:H,'SUMMARY DATA'!$D:$D=$C206,'SUMMARY DATA'!$B:$B=""GRP"")),"""")
  )
)"),"")</f>
        <v/>
      </c>
      <c r="I206" s="18" t="str">
        <f>IFERROR(__xludf.DUMMYFUNCTION("IF(H206="""","""",
SUM(ARRAYFORMULA(VALUE(SPLIT(H206,CHAR(10)))))
)"),"")</f>
        <v/>
      </c>
      <c r="J206" s="17" t="str">
        <f>IFERROR(__xludf.DUMMYFUNCTION("IFERROR(
  TEXTJOIN(CHAR(10),TRUE,FILTER('SUMMARY DATA'!I:I,'SUMMARY DATA'!$A:$A=$A206,'SUMMARY DATA'!$C:$C=$B206,'SUMMARY DATA'!$B:$B=""GRP"")),
  IF(
    OR(
      ISNUMBER(SEARCH(""CDM CASH DEPOSIT"",$C206)),
      ISNUMBER(SEARCH(""CASH DEPOSIT"",$C20"&amp;"6)),
      COUNTIFS('SUMMARY DATA'!$D:$D,$C206,'SUMMARY DATA'!$B:$B,""GRP"")&lt;&gt;1
    ),
    """",
    IFERROR(TEXTJOIN(CHAR(10),TRUE,FILTER('SUMMARY DATA'!I:I,'SUMMARY DATA'!$D:$D=$C206,'SUMMARY DATA'!$B:$B=""GRP"")),"""")
  )
)"),"")</f>
        <v/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 spans="1:27">
      <c r="A207" s="2"/>
      <c r="B207" s="32">
        <v>45794</v>
      </c>
      <c r="C207" s="2" t="s">
        <v>355</v>
      </c>
      <c r="D207" s="6">
        <v>100</v>
      </c>
      <c r="E207" s="16" t="str">
        <f>IFERROR(__xludf.DUMMYFUNCTION("IFERROR(
  TEXTJOIN(CHAR(10),TRUE,FILTER('SUMMARY DATA'!E:E,'SUMMARY DATA'!$A:$A=$A207,'SUMMARY DATA'!$C:$C=$B207,'SUMMARY DATA'!$B:$B=""GRP"")),
  IF(
    OR(
      ISNUMBER(SEARCH(""CDM CASH DEPOSIT"",$C207)),
      ISNUMBER(SEARCH(""CASH DEPOSIT"",$C20"&amp;"7)),
      COUNTIFS('SUMMARY DATA'!$D:$D,$C207,'SUMMARY DATA'!$B:$B,""GRP"")&lt;&gt;1
    ),
    """",
    IFERROR(TEXTJOIN(CHAR(10),TRUE,FILTER('SUMMARY DATA'!E:E,'SUMMARY DATA'!$D:$D=$C207,'SUMMARY DATA'!$B:$B=""GRP"")),"""")
  )
)"),"")</f>
        <v/>
      </c>
      <c r="F207" s="17" t="str">
        <f>IFERROR(__xludf.DUMMYFUNCTION("IFERROR(
  TEXTJOIN(CHAR(10),TRUE,FILTER('SUMMARY DATA'!F:F,'SUMMARY DATA'!$A:$A=$A207,'SUMMARY DATA'!$C:$C=$B207,'SUMMARY DATA'!$B:$B=""GRP"")),
  IF(
    OR(
      ISNUMBER(SEARCH(""CDM CASH DEPOSIT"",$C207)),
      ISNUMBER(SEARCH(""CASH DEPOSIT"",$C20"&amp;"7)),
      COUNTIFS('SUMMARY DATA'!$D:$D,$C207,'SUMMARY DATA'!$B:$B,""GRP"")&lt;&gt;1
    ),
    """",
    IFERROR(TEXTJOIN(CHAR(10),TRUE,FILTER('SUMMARY DATA'!F:F,'SUMMARY DATA'!$D:$D=$C207,'SUMMARY DATA'!$B:$B=""GRP"")),"""")
  )
)"),"")</f>
        <v/>
      </c>
      <c r="G207" s="17" t="str">
        <f>IFERROR(__xludf.DUMMYFUNCTION("IFERROR(
  TEXTJOIN(CHAR(10),TRUE,FILTER('SUMMARY DATA'!G:G,'SUMMARY DATA'!$A:$A=$A207,'SUMMARY DATA'!$C:$C=$B207,'SUMMARY DATA'!$B:$B=""GRP"")),
  IF(
    OR(
      ISNUMBER(SEARCH(""CDM CASH DEPOSIT"",$C207)),
      ISNUMBER(SEARCH(""CASH DEPOSIT"",$C20"&amp;"7)),
      COUNTIFS('SUMMARY DATA'!$D:$D,$C207,'SUMMARY DATA'!$B:$B,""GRP"")&lt;&gt;1
    ),
    """",
    IFERROR(TEXTJOIN(CHAR(10),TRUE,FILTER('SUMMARY DATA'!G:G,'SUMMARY DATA'!$D:$D=$C207,'SUMMARY DATA'!$B:$B=""GRP"")),"""")
  )
)"),"")</f>
        <v/>
      </c>
      <c r="H207" s="18" t="str">
        <f>IFERROR(__xludf.DUMMYFUNCTION("IFERROR(
  TEXTJOIN(CHAR(10),TRUE,FILTER('SUMMARY DATA'!H:H,'SUMMARY DATA'!$A:$A=$A207,'SUMMARY DATA'!$C:$C=$B207,'SUMMARY DATA'!$B:$B=""GRP"")),
  IF(
    OR(
      ISNUMBER(SEARCH(""CDM CASH DEPOSIT"",$C207)),
      ISNUMBER(SEARCH(""CASH DEPOSIT"",$C20"&amp;"7)),
      COUNTIFS('SUMMARY DATA'!$D:$D,$C207,'SUMMARY DATA'!$B:$B,""GRP"")&lt;&gt;1
    ),
    """",
    IFERROR(TEXTJOIN(CHAR(10),TRUE,FILTER('SUMMARY DATA'!H:H,'SUMMARY DATA'!$D:$D=$C207,'SUMMARY DATA'!$B:$B=""GRP"")),"""")
  )
)"),"")</f>
        <v/>
      </c>
      <c r="I207" s="18" t="str">
        <f>IFERROR(__xludf.DUMMYFUNCTION("IF(H207="""","""",
SUM(ARRAYFORMULA(VALUE(SPLIT(H207,CHAR(10)))))
)"),"")</f>
        <v/>
      </c>
      <c r="J207" s="17" t="str">
        <f>IFERROR(__xludf.DUMMYFUNCTION("IFERROR(
  TEXTJOIN(CHAR(10),TRUE,FILTER('SUMMARY DATA'!I:I,'SUMMARY DATA'!$A:$A=$A207,'SUMMARY DATA'!$C:$C=$B207,'SUMMARY DATA'!$B:$B=""GRP"")),
  IF(
    OR(
      ISNUMBER(SEARCH(""CDM CASH DEPOSIT"",$C207)),
      ISNUMBER(SEARCH(""CASH DEPOSIT"",$C20"&amp;"7)),
      COUNTIFS('SUMMARY DATA'!$D:$D,$C207,'SUMMARY DATA'!$B:$B,""GRP"")&lt;&gt;1
    ),
    """",
    IFERROR(TEXTJOIN(CHAR(10),TRUE,FILTER('SUMMARY DATA'!I:I,'SUMMARY DATA'!$D:$D=$C207,'SUMMARY DATA'!$B:$B=""GRP"")),"""")
  )
)"),"")</f>
        <v/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 spans="1:27">
      <c r="A208" s="2"/>
      <c r="B208" s="32">
        <v>45794</v>
      </c>
      <c r="C208" s="2" t="s">
        <v>356</v>
      </c>
      <c r="D208" s="6">
        <v>17</v>
      </c>
      <c r="E208" s="16" t="str">
        <f>IFERROR(__xludf.DUMMYFUNCTION("IFERROR(
  TEXTJOIN(CHAR(10),TRUE,FILTER('SUMMARY DATA'!E:E,'SUMMARY DATA'!$A:$A=$A208,'SUMMARY DATA'!$C:$C=$B208,'SUMMARY DATA'!$B:$B=""GRP"")),
  IF(
    OR(
      ISNUMBER(SEARCH(""CDM CASH DEPOSIT"",$C208)),
      ISNUMBER(SEARCH(""CASH DEPOSIT"",$C20"&amp;"8)),
      COUNTIFS('SUMMARY DATA'!$D:$D,$C208,'SUMMARY DATA'!$B:$B,""GRP"")&lt;&gt;1
    ),
    """",
    IFERROR(TEXTJOIN(CHAR(10),TRUE,FILTER('SUMMARY DATA'!E:E,'SUMMARY DATA'!$D:$D=$C208,'SUMMARY DATA'!$B:$B=""GRP"")),"""")
  )
)"),"")</f>
        <v/>
      </c>
      <c r="F208" s="17" t="str">
        <f>IFERROR(__xludf.DUMMYFUNCTION("IFERROR(
  TEXTJOIN(CHAR(10),TRUE,FILTER('SUMMARY DATA'!F:F,'SUMMARY DATA'!$A:$A=$A208,'SUMMARY DATA'!$C:$C=$B208,'SUMMARY DATA'!$B:$B=""GRP"")),
  IF(
    OR(
      ISNUMBER(SEARCH(""CDM CASH DEPOSIT"",$C208)),
      ISNUMBER(SEARCH(""CASH DEPOSIT"",$C20"&amp;"8)),
      COUNTIFS('SUMMARY DATA'!$D:$D,$C208,'SUMMARY DATA'!$B:$B,""GRP"")&lt;&gt;1
    ),
    """",
    IFERROR(TEXTJOIN(CHAR(10),TRUE,FILTER('SUMMARY DATA'!F:F,'SUMMARY DATA'!$D:$D=$C208,'SUMMARY DATA'!$B:$B=""GRP"")),"""")
  )
)"),"")</f>
        <v/>
      </c>
      <c r="G208" s="17" t="str">
        <f>IFERROR(__xludf.DUMMYFUNCTION("IFERROR(
  TEXTJOIN(CHAR(10),TRUE,FILTER('SUMMARY DATA'!G:G,'SUMMARY DATA'!$A:$A=$A208,'SUMMARY DATA'!$C:$C=$B208,'SUMMARY DATA'!$B:$B=""GRP"")),
  IF(
    OR(
      ISNUMBER(SEARCH(""CDM CASH DEPOSIT"",$C208)),
      ISNUMBER(SEARCH(""CASH DEPOSIT"",$C20"&amp;"8)),
      COUNTIFS('SUMMARY DATA'!$D:$D,$C208,'SUMMARY DATA'!$B:$B,""GRP"")&lt;&gt;1
    ),
    """",
    IFERROR(TEXTJOIN(CHAR(10),TRUE,FILTER('SUMMARY DATA'!G:G,'SUMMARY DATA'!$D:$D=$C208,'SUMMARY DATA'!$B:$B=""GRP"")),"""")
  )
)"),"")</f>
        <v/>
      </c>
      <c r="H208" s="18" t="str">
        <f>IFERROR(__xludf.DUMMYFUNCTION("IFERROR(
  TEXTJOIN(CHAR(10),TRUE,FILTER('SUMMARY DATA'!H:H,'SUMMARY DATA'!$A:$A=$A208,'SUMMARY DATA'!$C:$C=$B208,'SUMMARY DATA'!$B:$B=""GRP"")),
  IF(
    OR(
      ISNUMBER(SEARCH(""CDM CASH DEPOSIT"",$C208)),
      ISNUMBER(SEARCH(""CASH DEPOSIT"",$C20"&amp;"8)),
      COUNTIFS('SUMMARY DATA'!$D:$D,$C208,'SUMMARY DATA'!$B:$B,""GRP"")&lt;&gt;1
    ),
    """",
    IFERROR(TEXTJOIN(CHAR(10),TRUE,FILTER('SUMMARY DATA'!H:H,'SUMMARY DATA'!$D:$D=$C208,'SUMMARY DATA'!$B:$B=""GRP"")),"""")
  )
)"),"")</f>
        <v/>
      </c>
      <c r="I208" s="18" t="str">
        <f>IFERROR(__xludf.DUMMYFUNCTION("IF(H208="""","""",
SUM(ARRAYFORMULA(VALUE(SPLIT(H208,CHAR(10)))))
)"),"")</f>
        <v/>
      </c>
      <c r="J208" s="17" t="str">
        <f>IFERROR(__xludf.DUMMYFUNCTION("IFERROR(
  TEXTJOIN(CHAR(10),TRUE,FILTER('SUMMARY DATA'!I:I,'SUMMARY DATA'!$A:$A=$A208,'SUMMARY DATA'!$C:$C=$B208,'SUMMARY DATA'!$B:$B=""GRP"")),
  IF(
    OR(
      ISNUMBER(SEARCH(""CDM CASH DEPOSIT"",$C208)),
      ISNUMBER(SEARCH(""CASH DEPOSIT"",$C20"&amp;"8)),
      COUNTIFS('SUMMARY DATA'!$D:$D,$C208,'SUMMARY DATA'!$B:$B,""GRP"")&lt;&gt;1
    ),
    """",
    IFERROR(TEXTJOIN(CHAR(10),TRUE,FILTER('SUMMARY DATA'!I:I,'SUMMARY DATA'!$D:$D=$C208,'SUMMARY DATA'!$B:$B=""GRP"")),"""")
  )
)"),"")</f>
        <v/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 spans="1:27">
      <c r="A209" s="2"/>
      <c r="B209" s="15">
        <v>45794</v>
      </c>
      <c r="C209" s="2" t="s">
        <v>357</v>
      </c>
      <c r="D209" s="6">
        <v>10</v>
      </c>
      <c r="E209" s="16" t="str">
        <f>IFERROR(__xludf.DUMMYFUNCTION("IFERROR(
  TEXTJOIN(CHAR(10),TRUE,FILTER('SUMMARY DATA'!E:E,'SUMMARY DATA'!$A:$A=$A209,'SUMMARY DATA'!$C:$C=$B209,'SUMMARY DATA'!$B:$B=""GRP"")),
  IF(
    OR(
      ISNUMBER(SEARCH(""CDM CASH DEPOSIT"",$C209)),
      ISNUMBER(SEARCH(""CASH DEPOSIT"",$C20"&amp;"9)),
      COUNTIFS('SUMMARY DATA'!$D:$D,$C209,'SUMMARY DATA'!$B:$B,""GRP"")&lt;&gt;1
    ),
    """",
    IFERROR(TEXTJOIN(CHAR(10),TRUE,FILTER('SUMMARY DATA'!E:E,'SUMMARY DATA'!$D:$D=$C209,'SUMMARY DATA'!$B:$B=""GRP"")),"""")
  )
)"),"")</f>
        <v/>
      </c>
      <c r="F209" s="17" t="str">
        <f>IFERROR(__xludf.DUMMYFUNCTION("IFERROR(
  TEXTJOIN(CHAR(10),TRUE,FILTER('SUMMARY DATA'!F:F,'SUMMARY DATA'!$A:$A=$A209,'SUMMARY DATA'!$C:$C=$B209,'SUMMARY DATA'!$B:$B=""GRP"")),
  IF(
    OR(
      ISNUMBER(SEARCH(""CDM CASH DEPOSIT"",$C209)),
      ISNUMBER(SEARCH(""CASH DEPOSIT"",$C20"&amp;"9)),
      COUNTIFS('SUMMARY DATA'!$D:$D,$C209,'SUMMARY DATA'!$B:$B,""GRP"")&lt;&gt;1
    ),
    """",
    IFERROR(TEXTJOIN(CHAR(10),TRUE,FILTER('SUMMARY DATA'!F:F,'SUMMARY DATA'!$D:$D=$C209,'SUMMARY DATA'!$B:$B=""GRP"")),"""")
  )
)"),"")</f>
        <v/>
      </c>
      <c r="G209" s="17" t="str">
        <f>IFERROR(__xludf.DUMMYFUNCTION("IFERROR(
  TEXTJOIN(CHAR(10),TRUE,FILTER('SUMMARY DATA'!G:G,'SUMMARY DATA'!$A:$A=$A209,'SUMMARY DATA'!$C:$C=$B209,'SUMMARY DATA'!$B:$B=""GRP"")),
  IF(
    OR(
      ISNUMBER(SEARCH(""CDM CASH DEPOSIT"",$C209)),
      ISNUMBER(SEARCH(""CASH DEPOSIT"",$C20"&amp;"9)),
      COUNTIFS('SUMMARY DATA'!$D:$D,$C209,'SUMMARY DATA'!$B:$B,""GRP"")&lt;&gt;1
    ),
    """",
    IFERROR(TEXTJOIN(CHAR(10),TRUE,FILTER('SUMMARY DATA'!G:G,'SUMMARY DATA'!$D:$D=$C209,'SUMMARY DATA'!$B:$B=""GRP"")),"""")
  )
)"),"")</f>
        <v/>
      </c>
      <c r="H209" s="18" t="str">
        <f>IFERROR(__xludf.DUMMYFUNCTION("IFERROR(
  TEXTJOIN(CHAR(10),TRUE,FILTER('SUMMARY DATA'!H:H,'SUMMARY DATA'!$A:$A=$A209,'SUMMARY DATA'!$C:$C=$B209,'SUMMARY DATA'!$B:$B=""GRP"")),
  IF(
    OR(
      ISNUMBER(SEARCH(""CDM CASH DEPOSIT"",$C209)),
      ISNUMBER(SEARCH(""CASH DEPOSIT"",$C20"&amp;"9)),
      COUNTIFS('SUMMARY DATA'!$D:$D,$C209,'SUMMARY DATA'!$B:$B,""GRP"")&lt;&gt;1
    ),
    """",
    IFERROR(TEXTJOIN(CHAR(10),TRUE,FILTER('SUMMARY DATA'!H:H,'SUMMARY DATA'!$D:$D=$C209,'SUMMARY DATA'!$B:$B=""GRP"")),"""")
  )
)"),"")</f>
        <v/>
      </c>
      <c r="I209" s="18" t="str">
        <f>IFERROR(__xludf.DUMMYFUNCTION("IF(H209="""","""",
SUM(ARRAYFORMULA(VALUE(SPLIT(H209,CHAR(10)))))
)"),"")</f>
        <v/>
      </c>
      <c r="J209" s="17" t="str">
        <f>IFERROR(__xludf.DUMMYFUNCTION("IFERROR(
  TEXTJOIN(CHAR(10),TRUE,FILTER('SUMMARY DATA'!I:I,'SUMMARY DATA'!$A:$A=$A209,'SUMMARY DATA'!$C:$C=$B209,'SUMMARY DATA'!$B:$B=""GRP"")),
  IF(
    OR(
      ISNUMBER(SEARCH(""CDM CASH DEPOSIT"",$C209)),
      ISNUMBER(SEARCH(""CASH DEPOSIT"",$C20"&amp;"9)),
      COUNTIFS('SUMMARY DATA'!$D:$D,$C209,'SUMMARY DATA'!$B:$B,""GRP"")&lt;&gt;1
    ),
    """",
    IFERROR(TEXTJOIN(CHAR(10),TRUE,FILTER('SUMMARY DATA'!I:I,'SUMMARY DATA'!$D:$D=$C209,'SUMMARY DATA'!$B:$B=""GRP"")),"""")
  )
)"),"")</f>
        <v/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 spans="1:27">
      <c r="A210" s="2"/>
      <c r="B210" s="32">
        <v>45794</v>
      </c>
      <c r="C210" s="2" t="s">
        <v>358</v>
      </c>
      <c r="D210" s="6">
        <v>10</v>
      </c>
      <c r="E210" s="16" t="str">
        <f>IFERROR(__xludf.DUMMYFUNCTION("IFERROR(
  TEXTJOIN(CHAR(10),TRUE,FILTER('SUMMARY DATA'!E:E,'SUMMARY DATA'!$A:$A=$A210,'SUMMARY DATA'!$C:$C=$B210,'SUMMARY DATA'!$B:$B=""GRP"")),
  IF(
    OR(
      ISNUMBER(SEARCH(""CDM CASH DEPOSIT"",$C210)),
      ISNUMBER(SEARCH(""CASH DEPOSIT"",$C21"&amp;"0)),
      COUNTIFS('SUMMARY DATA'!$D:$D,$C210,'SUMMARY DATA'!$B:$B,""GRP"")&lt;&gt;1
    ),
    """",
    IFERROR(TEXTJOIN(CHAR(10),TRUE,FILTER('SUMMARY DATA'!E:E,'SUMMARY DATA'!$D:$D=$C210,'SUMMARY DATA'!$B:$B=""GRP"")),"""")
  )
)"),"")</f>
        <v/>
      </c>
      <c r="F210" s="17" t="str">
        <f>IFERROR(__xludf.DUMMYFUNCTION("IFERROR(
  TEXTJOIN(CHAR(10),TRUE,FILTER('SUMMARY DATA'!F:F,'SUMMARY DATA'!$A:$A=$A210,'SUMMARY DATA'!$C:$C=$B210,'SUMMARY DATA'!$B:$B=""GRP"")),
  IF(
    OR(
      ISNUMBER(SEARCH(""CDM CASH DEPOSIT"",$C210)),
      ISNUMBER(SEARCH(""CASH DEPOSIT"",$C21"&amp;"0)),
      COUNTIFS('SUMMARY DATA'!$D:$D,$C210,'SUMMARY DATA'!$B:$B,""GRP"")&lt;&gt;1
    ),
    """",
    IFERROR(TEXTJOIN(CHAR(10),TRUE,FILTER('SUMMARY DATA'!F:F,'SUMMARY DATA'!$D:$D=$C210,'SUMMARY DATA'!$B:$B=""GRP"")),"""")
  )
)"),"")</f>
        <v/>
      </c>
      <c r="G210" s="17" t="str">
        <f>IFERROR(__xludf.DUMMYFUNCTION("IFERROR(
  TEXTJOIN(CHAR(10),TRUE,FILTER('SUMMARY DATA'!G:G,'SUMMARY DATA'!$A:$A=$A210,'SUMMARY DATA'!$C:$C=$B210,'SUMMARY DATA'!$B:$B=""GRP"")),
  IF(
    OR(
      ISNUMBER(SEARCH(""CDM CASH DEPOSIT"",$C210)),
      ISNUMBER(SEARCH(""CASH DEPOSIT"",$C21"&amp;"0)),
      COUNTIFS('SUMMARY DATA'!$D:$D,$C210,'SUMMARY DATA'!$B:$B,""GRP"")&lt;&gt;1
    ),
    """",
    IFERROR(TEXTJOIN(CHAR(10),TRUE,FILTER('SUMMARY DATA'!G:G,'SUMMARY DATA'!$D:$D=$C210,'SUMMARY DATA'!$B:$B=""GRP"")),"""")
  )
)"),"")</f>
        <v/>
      </c>
      <c r="H210" s="18" t="str">
        <f>IFERROR(__xludf.DUMMYFUNCTION("IFERROR(
  TEXTJOIN(CHAR(10),TRUE,FILTER('SUMMARY DATA'!H:H,'SUMMARY DATA'!$A:$A=$A210,'SUMMARY DATA'!$C:$C=$B210,'SUMMARY DATA'!$B:$B=""GRP"")),
  IF(
    OR(
      ISNUMBER(SEARCH(""CDM CASH DEPOSIT"",$C210)),
      ISNUMBER(SEARCH(""CASH DEPOSIT"",$C21"&amp;"0)),
      COUNTIFS('SUMMARY DATA'!$D:$D,$C210,'SUMMARY DATA'!$B:$B,""GRP"")&lt;&gt;1
    ),
    """",
    IFERROR(TEXTJOIN(CHAR(10),TRUE,FILTER('SUMMARY DATA'!H:H,'SUMMARY DATA'!$D:$D=$C210,'SUMMARY DATA'!$B:$B=""GRP"")),"""")
  )
)"),"")</f>
        <v/>
      </c>
      <c r="I210" s="18" t="str">
        <f>IFERROR(__xludf.DUMMYFUNCTION("IF(H210="""","""",
SUM(ARRAYFORMULA(VALUE(SPLIT(H210,CHAR(10)))))
)"),"")</f>
        <v/>
      </c>
      <c r="J210" s="17" t="str">
        <f>IFERROR(__xludf.DUMMYFUNCTION("IFERROR(
  TEXTJOIN(CHAR(10),TRUE,FILTER('SUMMARY DATA'!I:I,'SUMMARY DATA'!$A:$A=$A210,'SUMMARY DATA'!$C:$C=$B210,'SUMMARY DATA'!$B:$B=""GRP"")),
  IF(
    OR(
      ISNUMBER(SEARCH(""CDM CASH DEPOSIT"",$C210)),
      ISNUMBER(SEARCH(""CASH DEPOSIT"",$C21"&amp;"0)),
      COUNTIFS('SUMMARY DATA'!$D:$D,$C210,'SUMMARY DATA'!$B:$B,""GRP"")&lt;&gt;1
    ),
    """",
    IFERROR(TEXTJOIN(CHAR(10),TRUE,FILTER('SUMMARY DATA'!I:I,'SUMMARY DATA'!$D:$D=$C210,'SUMMARY DATA'!$B:$B=""GRP"")),"""")
  )
)"),"")</f>
        <v/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 spans="1:27">
      <c r="A211" s="2"/>
      <c r="B211" s="32">
        <v>45794</v>
      </c>
      <c r="C211" s="2" t="s">
        <v>359</v>
      </c>
      <c r="D211" s="6">
        <v>10</v>
      </c>
      <c r="E211" s="16" t="str">
        <f>IFERROR(__xludf.DUMMYFUNCTION("IFERROR(
  TEXTJOIN(CHAR(10),TRUE,FILTER('SUMMARY DATA'!E:E,'SUMMARY DATA'!$A:$A=$A211,'SUMMARY DATA'!$C:$C=$B211,'SUMMARY DATA'!$B:$B=""GRP"")),
  IF(
    OR(
      ISNUMBER(SEARCH(""CDM CASH DEPOSIT"",$C211)),
      ISNUMBER(SEARCH(""CASH DEPOSIT"",$C21"&amp;"1)),
      COUNTIFS('SUMMARY DATA'!$D:$D,$C211,'SUMMARY DATA'!$B:$B,""GRP"")&lt;&gt;1
    ),
    """",
    IFERROR(TEXTJOIN(CHAR(10),TRUE,FILTER('SUMMARY DATA'!E:E,'SUMMARY DATA'!$D:$D=$C211,'SUMMARY DATA'!$B:$B=""GRP"")),"""")
  )
)"),"")</f>
        <v/>
      </c>
      <c r="F211" s="17" t="str">
        <f>IFERROR(__xludf.DUMMYFUNCTION("IFERROR(
  TEXTJOIN(CHAR(10),TRUE,FILTER('SUMMARY DATA'!F:F,'SUMMARY DATA'!$A:$A=$A211,'SUMMARY DATA'!$C:$C=$B211,'SUMMARY DATA'!$B:$B=""GRP"")),
  IF(
    OR(
      ISNUMBER(SEARCH(""CDM CASH DEPOSIT"",$C211)),
      ISNUMBER(SEARCH(""CASH DEPOSIT"",$C21"&amp;"1)),
      COUNTIFS('SUMMARY DATA'!$D:$D,$C211,'SUMMARY DATA'!$B:$B,""GRP"")&lt;&gt;1
    ),
    """",
    IFERROR(TEXTJOIN(CHAR(10),TRUE,FILTER('SUMMARY DATA'!F:F,'SUMMARY DATA'!$D:$D=$C211,'SUMMARY DATA'!$B:$B=""GRP"")),"""")
  )
)"),"")</f>
        <v/>
      </c>
      <c r="G211" s="17" t="str">
        <f>IFERROR(__xludf.DUMMYFUNCTION("IFERROR(
  TEXTJOIN(CHAR(10),TRUE,FILTER('SUMMARY DATA'!G:G,'SUMMARY DATA'!$A:$A=$A211,'SUMMARY DATA'!$C:$C=$B211,'SUMMARY DATA'!$B:$B=""GRP"")),
  IF(
    OR(
      ISNUMBER(SEARCH(""CDM CASH DEPOSIT"",$C211)),
      ISNUMBER(SEARCH(""CASH DEPOSIT"",$C21"&amp;"1)),
      COUNTIFS('SUMMARY DATA'!$D:$D,$C211,'SUMMARY DATA'!$B:$B,""GRP"")&lt;&gt;1
    ),
    """",
    IFERROR(TEXTJOIN(CHAR(10),TRUE,FILTER('SUMMARY DATA'!G:G,'SUMMARY DATA'!$D:$D=$C211,'SUMMARY DATA'!$B:$B=""GRP"")),"""")
  )
)"),"")</f>
        <v/>
      </c>
      <c r="H211" s="18" t="str">
        <f>IFERROR(__xludf.DUMMYFUNCTION("IFERROR(
  TEXTJOIN(CHAR(10),TRUE,FILTER('SUMMARY DATA'!H:H,'SUMMARY DATA'!$A:$A=$A211,'SUMMARY DATA'!$C:$C=$B211,'SUMMARY DATA'!$B:$B=""GRP"")),
  IF(
    OR(
      ISNUMBER(SEARCH(""CDM CASH DEPOSIT"",$C211)),
      ISNUMBER(SEARCH(""CASH DEPOSIT"",$C21"&amp;"1)),
      COUNTIFS('SUMMARY DATA'!$D:$D,$C211,'SUMMARY DATA'!$B:$B,""GRP"")&lt;&gt;1
    ),
    """",
    IFERROR(TEXTJOIN(CHAR(10),TRUE,FILTER('SUMMARY DATA'!H:H,'SUMMARY DATA'!$D:$D=$C211,'SUMMARY DATA'!$B:$B=""GRP"")),"""")
  )
)"),"")</f>
        <v/>
      </c>
      <c r="I211" s="18" t="str">
        <f>IFERROR(__xludf.DUMMYFUNCTION("IF(H211="""","""",
SUM(ARRAYFORMULA(VALUE(SPLIT(H211,CHAR(10)))))
)"),"")</f>
        <v/>
      </c>
      <c r="J211" s="17" t="str">
        <f>IFERROR(__xludf.DUMMYFUNCTION("IFERROR(
  TEXTJOIN(CHAR(10),TRUE,FILTER('SUMMARY DATA'!I:I,'SUMMARY DATA'!$A:$A=$A211,'SUMMARY DATA'!$C:$C=$B211,'SUMMARY DATA'!$B:$B=""GRP"")),
  IF(
    OR(
      ISNUMBER(SEARCH(""CDM CASH DEPOSIT"",$C211)),
      ISNUMBER(SEARCH(""CASH DEPOSIT"",$C21"&amp;"1)),
      COUNTIFS('SUMMARY DATA'!$D:$D,$C211,'SUMMARY DATA'!$B:$B,""GRP"")&lt;&gt;1
    ),
    """",
    IFERROR(TEXTJOIN(CHAR(10),TRUE,FILTER('SUMMARY DATA'!I:I,'SUMMARY DATA'!$D:$D=$C211,'SUMMARY DATA'!$B:$B=""GRP"")),"""")
  )
)"),"")</f>
        <v/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 spans="1:27">
      <c r="A212" s="2"/>
      <c r="B212" s="32">
        <v>45794</v>
      </c>
      <c r="C212" s="2" t="s">
        <v>360</v>
      </c>
      <c r="D212" s="6">
        <v>10</v>
      </c>
      <c r="E212" s="16" t="str">
        <f>IFERROR(__xludf.DUMMYFUNCTION("IFERROR(
  TEXTJOIN(CHAR(10),TRUE,FILTER('SUMMARY DATA'!E:E,'SUMMARY DATA'!$A:$A=$A212,'SUMMARY DATA'!$C:$C=$B212,'SUMMARY DATA'!$B:$B=""GRP"")),
  IF(
    OR(
      ISNUMBER(SEARCH(""CDM CASH DEPOSIT"",$C212)),
      ISNUMBER(SEARCH(""CASH DEPOSIT"",$C21"&amp;"2)),
      COUNTIFS('SUMMARY DATA'!$D:$D,$C212,'SUMMARY DATA'!$B:$B,""GRP"")&lt;&gt;1
    ),
    """",
    IFERROR(TEXTJOIN(CHAR(10),TRUE,FILTER('SUMMARY DATA'!E:E,'SUMMARY DATA'!$D:$D=$C212,'SUMMARY DATA'!$B:$B=""GRP"")),"""")
  )
)"),"")</f>
        <v/>
      </c>
      <c r="F212" s="17" t="str">
        <f>IFERROR(__xludf.DUMMYFUNCTION("IFERROR(
  TEXTJOIN(CHAR(10),TRUE,FILTER('SUMMARY DATA'!F:F,'SUMMARY DATA'!$A:$A=$A212,'SUMMARY DATA'!$C:$C=$B212,'SUMMARY DATA'!$B:$B=""GRP"")),
  IF(
    OR(
      ISNUMBER(SEARCH(""CDM CASH DEPOSIT"",$C212)),
      ISNUMBER(SEARCH(""CASH DEPOSIT"",$C21"&amp;"2)),
      COUNTIFS('SUMMARY DATA'!$D:$D,$C212,'SUMMARY DATA'!$B:$B,""GRP"")&lt;&gt;1
    ),
    """",
    IFERROR(TEXTJOIN(CHAR(10),TRUE,FILTER('SUMMARY DATA'!F:F,'SUMMARY DATA'!$D:$D=$C212,'SUMMARY DATA'!$B:$B=""GRP"")),"""")
  )
)"),"")</f>
        <v/>
      </c>
      <c r="G212" s="17" t="str">
        <f>IFERROR(__xludf.DUMMYFUNCTION("IFERROR(
  TEXTJOIN(CHAR(10),TRUE,FILTER('SUMMARY DATA'!G:G,'SUMMARY DATA'!$A:$A=$A212,'SUMMARY DATA'!$C:$C=$B212,'SUMMARY DATA'!$B:$B=""GRP"")),
  IF(
    OR(
      ISNUMBER(SEARCH(""CDM CASH DEPOSIT"",$C212)),
      ISNUMBER(SEARCH(""CASH DEPOSIT"",$C21"&amp;"2)),
      COUNTIFS('SUMMARY DATA'!$D:$D,$C212,'SUMMARY DATA'!$B:$B,""GRP"")&lt;&gt;1
    ),
    """",
    IFERROR(TEXTJOIN(CHAR(10),TRUE,FILTER('SUMMARY DATA'!G:G,'SUMMARY DATA'!$D:$D=$C212,'SUMMARY DATA'!$B:$B=""GRP"")),"""")
  )
)"),"")</f>
        <v/>
      </c>
      <c r="H212" s="18" t="str">
        <f>IFERROR(__xludf.DUMMYFUNCTION("IFERROR(
  TEXTJOIN(CHAR(10),TRUE,FILTER('SUMMARY DATA'!H:H,'SUMMARY DATA'!$A:$A=$A212,'SUMMARY DATA'!$C:$C=$B212,'SUMMARY DATA'!$B:$B=""GRP"")),
  IF(
    OR(
      ISNUMBER(SEARCH(""CDM CASH DEPOSIT"",$C212)),
      ISNUMBER(SEARCH(""CASH DEPOSIT"",$C21"&amp;"2)),
      COUNTIFS('SUMMARY DATA'!$D:$D,$C212,'SUMMARY DATA'!$B:$B,""GRP"")&lt;&gt;1
    ),
    """",
    IFERROR(TEXTJOIN(CHAR(10),TRUE,FILTER('SUMMARY DATA'!H:H,'SUMMARY DATA'!$D:$D=$C212,'SUMMARY DATA'!$B:$B=""GRP"")),"""")
  )
)"),"")</f>
        <v/>
      </c>
      <c r="I212" s="18" t="str">
        <f>IFERROR(__xludf.DUMMYFUNCTION("IF(H212="""","""",
SUM(ARRAYFORMULA(VALUE(SPLIT(H212,CHAR(10)))))
)"),"")</f>
        <v/>
      </c>
      <c r="J212" s="17" t="str">
        <f>IFERROR(__xludf.DUMMYFUNCTION("IFERROR(
  TEXTJOIN(CHAR(10),TRUE,FILTER('SUMMARY DATA'!I:I,'SUMMARY DATA'!$A:$A=$A212,'SUMMARY DATA'!$C:$C=$B212,'SUMMARY DATA'!$B:$B=""GRP"")),
  IF(
    OR(
      ISNUMBER(SEARCH(""CDM CASH DEPOSIT"",$C212)),
      ISNUMBER(SEARCH(""CASH DEPOSIT"",$C21"&amp;"2)),
      COUNTIFS('SUMMARY DATA'!$D:$D,$C212,'SUMMARY DATA'!$B:$B,""GRP"")&lt;&gt;1
    ),
    """",
    IFERROR(TEXTJOIN(CHAR(10),TRUE,FILTER('SUMMARY DATA'!I:I,'SUMMARY DATA'!$D:$D=$C212,'SUMMARY DATA'!$B:$B=""GRP"")),"""")
  )
)"),"")</f>
        <v/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 spans="1:27">
      <c r="A213" s="2"/>
      <c r="B213" s="32">
        <v>45795</v>
      </c>
      <c r="C213" s="2" t="s">
        <v>361</v>
      </c>
      <c r="D213" s="6">
        <v>425.47</v>
      </c>
      <c r="E213" s="16" t="str">
        <f>IFERROR(__xludf.DUMMYFUNCTION("IFERROR(
  TEXTJOIN(CHAR(10),TRUE,FILTER('SUMMARY DATA'!E:E,'SUMMARY DATA'!$A:$A=$A213,'SUMMARY DATA'!$C:$C=$B213,'SUMMARY DATA'!$B:$B=""GRP"")),
  IF(
    OR(
      ISNUMBER(SEARCH(""CDM CASH DEPOSIT"",$C213)),
      ISNUMBER(SEARCH(""CASH DEPOSIT"",$C21"&amp;"3)),
      COUNTIFS('SUMMARY DATA'!$D:$D,$C213,'SUMMARY DATA'!$B:$B,""GRP"")&lt;&gt;1
    ),
    """",
    IFERROR(TEXTJOIN(CHAR(10),TRUE,FILTER('SUMMARY DATA'!E:E,'SUMMARY DATA'!$D:$D=$C213,'SUMMARY DATA'!$B:$B=""GRP"")),"""")
  )
)"),"")</f>
        <v/>
      </c>
      <c r="F213" s="17" t="str">
        <f>IFERROR(__xludf.DUMMYFUNCTION("IFERROR(
  TEXTJOIN(CHAR(10),TRUE,FILTER('SUMMARY DATA'!F:F,'SUMMARY DATA'!$A:$A=$A213,'SUMMARY DATA'!$C:$C=$B213,'SUMMARY DATA'!$B:$B=""GRP"")),
  IF(
    OR(
      ISNUMBER(SEARCH(""CDM CASH DEPOSIT"",$C213)),
      ISNUMBER(SEARCH(""CASH DEPOSIT"",$C21"&amp;"3)),
      COUNTIFS('SUMMARY DATA'!$D:$D,$C213,'SUMMARY DATA'!$B:$B,""GRP"")&lt;&gt;1
    ),
    """",
    IFERROR(TEXTJOIN(CHAR(10),TRUE,FILTER('SUMMARY DATA'!F:F,'SUMMARY DATA'!$D:$D=$C213,'SUMMARY DATA'!$B:$B=""GRP"")),"""")
  )
)"),"")</f>
        <v/>
      </c>
      <c r="G213" s="17" t="str">
        <f>IFERROR(__xludf.DUMMYFUNCTION("IFERROR(
  TEXTJOIN(CHAR(10),TRUE,FILTER('SUMMARY DATA'!G:G,'SUMMARY DATA'!$A:$A=$A213,'SUMMARY DATA'!$C:$C=$B213,'SUMMARY DATA'!$B:$B=""GRP"")),
  IF(
    OR(
      ISNUMBER(SEARCH(""CDM CASH DEPOSIT"",$C213)),
      ISNUMBER(SEARCH(""CASH DEPOSIT"",$C21"&amp;"3)),
      COUNTIFS('SUMMARY DATA'!$D:$D,$C213,'SUMMARY DATA'!$B:$B,""GRP"")&lt;&gt;1
    ),
    """",
    IFERROR(TEXTJOIN(CHAR(10),TRUE,FILTER('SUMMARY DATA'!G:G,'SUMMARY DATA'!$D:$D=$C213,'SUMMARY DATA'!$B:$B=""GRP"")),"""")
  )
)"),"")</f>
        <v/>
      </c>
      <c r="H213" s="18" t="str">
        <f>IFERROR(__xludf.DUMMYFUNCTION("IFERROR(
  TEXTJOIN(CHAR(10),TRUE,FILTER('SUMMARY DATA'!H:H,'SUMMARY DATA'!$A:$A=$A213,'SUMMARY DATA'!$C:$C=$B213,'SUMMARY DATA'!$B:$B=""GRP"")),
  IF(
    OR(
      ISNUMBER(SEARCH(""CDM CASH DEPOSIT"",$C213)),
      ISNUMBER(SEARCH(""CASH DEPOSIT"",$C21"&amp;"3)),
      COUNTIFS('SUMMARY DATA'!$D:$D,$C213,'SUMMARY DATA'!$B:$B,""GRP"")&lt;&gt;1
    ),
    """",
    IFERROR(TEXTJOIN(CHAR(10),TRUE,FILTER('SUMMARY DATA'!H:H,'SUMMARY DATA'!$D:$D=$C213,'SUMMARY DATA'!$B:$B=""GRP"")),"""")
  )
)"),"")</f>
        <v/>
      </c>
      <c r="I213" s="18" t="str">
        <f>IFERROR(__xludf.DUMMYFUNCTION("IF(H213="""","""",
SUM(ARRAYFORMULA(VALUE(SPLIT(H213,CHAR(10)))))
)"),"")</f>
        <v/>
      </c>
      <c r="J213" s="17" t="str">
        <f>IFERROR(__xludf.DUMMYFUNCTION("IFERROR(
  TEXTJOIN(CHAR(10),TRUE,FILTER('SUMMARY DATA'!I:I,'SUMMARY DATA'!$A:$A=$A213,'SUMMARY DATA'!$C:$C=$B213,'SUMMARY DATA'!$B:$B=""GRP"")),
  IF(
    OR(
      ISNUMBER(SEARCH(""CDM CASH DEPOSIT"",$C213)),
      ISNUMBER(SEARCH(""CASH DEPOSIT"",$C21"&amp;"3)),
      COUNTIFS('SUMMARY DATA'!$D:$D,$C213,'SUMMARY DATA'!$B:$B,""GRP"")&lt;&gt;1
    ),
    """",
    IFERROR(TEXTJOIN(CHAR(10),TRUE,FILTER('SUMMARY DATA'!I:I,'SUMMARY DATA'!$D:$D=$C213,'SUMMARY DATA'!$B:$B=""GRP"")),"""")
  )
)"),"")</f>
        <v/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 spans="1:27">
      <c r="A214" s="2"/>
      <c r="B214" s="32">
        <v>45795</v>
      </c>
      <c r="C214" s="2" t="s">
        <v>362</v>
      </c>
      <c r="D214" s="6">
        <v>161.98</v>
      </c>
      <c r="E214" s="16" t="str">
        <f>IFERROR(__xludf.DUMMYFUNCTION("IFERROR(
  TEXTJOIN(CHAR(10),TRUE,FILTER('SUMMARY DATA'!E:E,'SUMMARY DATA'!$A:$A=$A214,'SUMMARY DATA'!$C:$C=$B214,'SUMMARY DATA'!$B:$B=""GRP"")),
  IF(
    OR(
      ISNUMBER(SEARCH(""CDM CASH DEPOSIT"",$C214)),
      ISNUMBER(SEARCH(""CASH DEPOSIT"",$C21"&amp;"4)),
      COUNTIFS('SUMMARY DATA'!$D:$D,$C214,'SUMMARY DATA'!$B:$B,""GRP"")&lt;&gt;1
    ),
    """",
    IFERROR(TEXTJOIN(CHAR(10),TRUE,FILTER('SUMMARY DATA'!E:E,'SUMMARY DATA'!$D:$D=$C214,'SUMMARY DATA'!$B:$B=""GRP"")),"""")
  )
)"),"")</f>
        <v/>
      </c>
      <c r="F214" s="17" t="str">
        <f>IFERROR(__xludf.DUMMYFUNCTION("IFERROR(
  TEXTJOIN(CHAR(10),TRUE,FILTER('SUMMARY DATA'!F:F,'SUMMARY DATA'!$A:$A=$A214,'SUMMARY DATA'!$C:$C=$B214,'SUMMARY DATA'!$B:$B=""GRP"")),
  IF(
    OR(
      ISNUMBER(SEARCH(""CDM CASH DEPOSIT"",$C214)),
      ISNUMBER(SEARCH(""CASH DEPOSIT"",$C21"&amp;"4)),
      COUNTIFS('SUMMARY DATA'!$D:$D,$C214,'SUMMARY DATA'!$B:$B,""GRP"")&lt;&gt;1
    ),
    """",
    IFERROR(TEXTJOIN(CHAR(10),TRUE,FILTER('SUMMARY DATA'!F:F,'SUMMARY DATA'!$D:$D=$C214,'SUMMARY DATA'!$B:$B=""GRP"")),"""")
  )
)"),"")</f>
        <v/>
      </c>
      <c r="G214" s="17" t="str">
        <f>IFERROR(__xludf.DUMMYFUNCTION("IFERROR(
  TEXTJOIN(CHAR(10),TRUE,FILTER('SUMMARY DATA'!G:G,'SUMMARY DATA'!$A:$A=$A214,'SUMMARY DATA'!$C:$C=$B214,'SUMMARY DATA'!$B:$B=""GRP"")),
  IF(
    OR(
      ISNUMBER(SEARCH(""CDM CASH DEPOSIT"",$C214)),
      ISNUMBER(SEARCH(""CASH DEPOSIT"",$C21"&amp;"4)),
      COUNTIFS('SUMMARY DATA'!$D:$D,$C214,'SUMMARY DATA'!$B:$B,""GRP"")&lt;&gt;1
    ),
    """",
    IFERROR(TEXTJOIN(CHAR(10),TRUE,FILTER('SUMMARY DATA'!G:G,'SUMMARY DATA'!$D:$D=$C214,'SUMMARY DATA'!$B:$B=""GRP"")),"""")
  )
)"),"")</f>
        <v/>
      </c>
      <c r="H214" s="18" t="str">
        <f>IFERROR(__xludf.DUMMYFUNCTION("IFERROR(
  TEXTJOIN(CHAR(10),TRUE,FILTER('SUMMARY DATA'!H:H,'SUMMARY DATA'!$A:$A=$A214,'SUMMARY DATA'!$C:$C=$B214,'SUMMARY DATA'!$B:$B=""GRP"")),
  IF(
    OR(
      ISNUMBER(SEARCH(""CDM CASH DEPOSIT"",$C214)),
      ISNUMBER(SEARCH(""CASH DEPOSIT"",$C21"&amp;"4)),
      COUNTIFS('SUMMARY DATA'!$D:$D,$C214,'SUMMARY DATA'!$B:$B,""GRP"")&lt;&gt;1
    ),
    """",
    IFERROR(TEXTJOIN(CHAR(10),TRUE,FILTER('SUMMARY DATA'!H:H,'SUMMARY DATA'!$D:$D=$C214,'SUMMARY DATA'!$B:$B=""GRP"")),"""")
  )
)"),"")</f>
        <v/>
      </c>
      <c r="I214" s="18" t="str">
        <f>IFERROR(__xludf.DUMMYFUNCTION("IF(H214="""","""",
SUM(ARRAYFORMULA(VALUE(SPLIT(H214,CHAR(10)))))
)"),"")</f>
        <v/>
      </c>
      <c r="J214" s="17" t="str">
        <f>IFERROR(__xludf.DUMMYFUNCTION("IFERROR(
  TEXTJOIN(CHAR(10),TRUE,FILTER('SUMMARY DATA'!I:I,'SUMMARY DATA'!$A:$A=$A214,'SUMMARY DATA'!$C:$C=$B214,'SUMMARY DATA'!$B:$B=""GRP"")),
  IF(
    OR(
      ISNUMBER(SEARCH(""CDM CASH DEPOSIT"",$C214)),
      ISNUMBER(SEARCH(""CASH DEPOSIT"",$C21"&amp;"4)),
      COUNTIFS('SUMMARY DATA'!$D:$D,$C214,'SUMMARY DATA'!$B:$B,""GRP"")&lt;&gt;1
    ),
    """",
    IFERROR(TEXTJOIN(CHAR(10),TRUE,FILTER('SUMMARY DATA'!I:I,'SUMMARY DATA'!$D:$D=$C214,'SUMMARY DATA'!$B:$B=""GRP"")),"""")
  )
)"),"")</f>
        <v/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 spans="1:27">
      <c r="A215" s="2" t="s">
        <v>363</v>
      </c>
      <c r="B215" s="32">
        <v>45795</v>
      </c>
      <c r="C215" s="2" t="s">
        <v>364</v>
      </c>
      <c r="D215" s="6">
        <v>118.76</v>
      </c>
      <c r="E215" s="16" t="str">
        <f>IFERROR(__xludf.DUMMYFUNCTION("IFERROR(
  TEXTJOIN(CHAR(10),TRUE,FILTER('SUMMARY DATA'!E:E,'SUMMARY DATA'!$A:$A=$A215,'SUMMARY DATA'!$C:$C=$B215,'SUMMARY DATA'!$B:$B=""GRP"")),
  IF(
    OR(
      ISNUMBER(SEARCH(""CDM CASH DEPOSIT"",$C215)),
      ISNUMBER(SEARCH(""CASH DEPOSIT"",$C21"&amp;"5)),
      COUNTIFS('SUMMARY DATA'!$D:$D,$C215,'SUMMARY DATA'!$B:$B,""GRP"")&lt;&gt;1
    ),
    """",
    IFERROR(TEXTJOIN(CHAR(10),TRUE,FILTER('SUMMARY DATA'!E:E,'SUMMARY DATA'!$D:$D=$C215,'SUMMARY DATA'!$B:$B=""GRP"")),"""")
  )
)"),"")</f>
        <v/>
      </c>
      <c r="F215" s="17" t="str">
        <f>IFERROR(__xludf.DUMMYFUNCTION("IFERROR(
  TEXTJOIN(CHAR(10),TRUE,FILTER('SUMMARY DATA'!F:F,'SUMMARY DATA'!$A:$A=$A215,'SUMMARY DATA'!$C:$C=$B215,'SUMMARY DATA'!$B:$B=""GRP"")),
  IF(
    OR(
      ISNUMBER(SEARCH(""CDM CASH DEPOSIT"",$C215)),
      ISNUMBER(SEARCH(""CASH DEPOSIT"",$C21"&amp;"5)),
      COUNTIFS('SUMMARY DATA'!$D:$D,$C215,'SUMMARY DATA'!$B:$B,""GRP"")&lt;&gt;1
    ),
    """",
    IFERROR(TEXTJOIN(CHAR(10),TRUE,FILTER('SUMMARY DATA'!F:F,'SUMMARY DATA'!$D:$D=$C215,'SUMMARY DATA'!$B:$B=""GRP"")),"""")
  )
)"),"")</f>
        <v/>
      </c>
      <c r="G215" s="17" t="str">
        <f>IFERROR(__xludf.DUMMYFUNCTION("IFERROR(
  TEXTJOIN(CHAR(10),TRUE,FILTER('SUMMARY DATA'!G:G,'SUMMARY DATA'!$A:$A=$A215,'SUMMARY DATA'!$C:$C=$B215,'SUMMARY DATA'!$B:$B=""GRP"")),
  IF(
    OR(
      ISNUMBER(SEARCH(""CDM CASH DEPOSIT"",$C215)),
      ISNUMBER(SEARCH(""CASH DEPOSIT"",$C21"&amp;"5)),
      COUNTIFS('SUMMARY DATA'!$D:$D,$C215,'SUMMARY DATA'!$B:$B,""GRP"")&lt;&gt;1
    ),
    """",
    IFERROR(TEXTJOIN(CHAR(10),TRUE,FILTER('SUMMARY DATA'!G:G,'SUMMARY DATA'!$D:$D=$C215,'SUMMARY DATA'!$B:$B=""GRP"")),"""")
  )
)"),"")</f>
        <v/>
      </c>
      <c r="H215" s="18" t="str">
        <f>IFERROR(__xludf.DUMMYFUNCTION("IFERROR(
  TEXTJOIN(CHAR(10),TRUE,FILTER('SUMMARY DATA'!H:H,'SUMMARY DATA'!$A:$A=$A215,'SUMMARY DATA'!$C:$C=$B215,'SUMMARY DATA'!$B:$B=""GRP"")),
  IF(
    OR(
      ISNUMBER(SEARCH(""CDM CASH DEPOSIT"",$C215)),
      ISNUMBER(SEARCH(""CASH DEPOSIT"",$C21"&amp;"5)),
      COUNTIFS('SUMMARY DATA'!$D:$D,$C215,'SUMMARY DATA'!$B:$B,""GRP"")&lt;&gt;1
    ),
    """",
    IFERROR(TEXTJOIN(CHAR(10),TRUE,FILTER('SUMMARY DATA'!H:H,'SUMMARY DATA'!$D:$D=$C215,'SUMMARY DATA'!$B:$B=""GRP"")),"""")
  )
)"),"")</f>
        <v/>
      </c>
      <c r="I215" s="18" t="str">
        <f>IFERROR(__xludf.DUMMYFUNCTION("IF(H215="""","""",
SUM(ARRAYFORMULA(VALUE(SPLIT(H215,CHAR(10)))))
)"),"")</f>
        <v/>
      </c>
      <c r="J215" s="17" t="str">
        <f>IFERROR(__xludf.DUMMYFUNCTION("IFERROR(
  TEXTJOIN(CHAR(10),TRUE,FILTER('SUMMARY DATA'!I:I,'SUMMARY DATA'!$A:$A=$A215,'SUMMARY DATA'!$C:$C=$B215,'SUMMARY DATA'!$B:$B=""GRP"")),
  IF(
    OR(
      ISNUMBER(SEARCH(""CDM CASH DEPOSIT"",$C215)),
      ISNUMBER(SEARCH(""CASH DEPOSIT"",$C21"&amp;"5)),
      COUNTIFS('SUMMARY DATA'!$D:$D,$C215,'SUMMARY DATA'!$B:$B,""GRP"")&lt;&gt;1
    ),
    """",
    IFERROR(TEXTJOIN(CHAR(10),TRUE,FILTER('SUMMARY DATA'!I:I,'SUMMARY DATA'!$D:$D=$C215,'SUMMARY DATA'!$B:$B=""GRP"")),"""")
  )
)"),"")</f>
        <v/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 spans="1:27">
      <c r="A216" s="2"/>
      <c r="B216" s="32">
        <v>45795</v>
      </c>
      <c r="C216" s="2" t="s">
        <v>365</v>
      </c>
      <c r="D216" s="6">
        <v>49.39</v>
      </c>
      <c r="E216" s="16" t="str">
        <f>IFERROR(__xludf.DUMMYFUNCTION("IFERROR(
  TEXTJOIN(CHAR(10),TRUE,FILTER('SUMMARY DATA'!E:E,'SUMMARY DATA'!$A:$A=$A216,'SUMMARY DATA'!$C:$C=$B216,'SUMMARY DATA'!$B:$B=""GRP"")),
  IF(
    OR(
      ISNUMBER(SEARCH(""CDM CASH DEPOSIT"",$C216)),
      ISNUMBER(SEARCH(""CASH DEPOSIT"",$C21"&amp;"6)),
      COUNTIFS('SUMMARY DATA'!$D:$D,$C216,'SUMMARY DATA'!$B:$B,""GRP"")&lt;&gt;1
    ),
    """",
    IFERROR(TEXTJOIN(CHAR(10),TRUE,FILTER('SUMMARY DATA'!E:E,'SUMMARY DATA'!$D:$D=$C216,'SUMMARY DATA'!$B:$B=""GRP"")),"""")
  )
)"),"")</f>
        <v/>
      </c>
      <c r="F216" s="17" t="str">
        <f>IFERROR(__xludf.DUMMYFUNCTION("IFERROR(
  TEXTJOIN(CHAR(10),TRUE,FILTER('SUMMARY DATA'!F:F,'SUMMARY DATA'!$A:$A=$A216,'SUMMARY DATA'!$C:$C=$B216,'SUMMARY DATA'!$B:$B=""GRP"")),
  IF(
    OR(
      ISNUMBER(SEARCH(""CDM CASH DEPOSIT"",$C216)),
      ISNUMBER(SEARCH(""CASH DEPOSIT"",$C21"&amp;"6)),
      COUNTIFS('SUMMARY DATA'!$D:$D,$C216,'SUMMARY DATA'!$B:$B,""GRP"")&lt;&gt;1
    ),
    """",
    IFERROR(TEXTJOIN(CHAR(10),TRUE,FILTER('SUMMARY DATA'!F:F,'SUMMARY DATA'!$D:$D=$C216,'SUMMARY DATA'!$B:$B=""GRP"")),"""")
  )
)"),"")</f>
        <v/>
      </c>
      <c r="G216" s="17" t="str">
        <f>IFERROR(__xludf.DUMMYFUNCTION("IFERROR(
  TEXTJOIN(CHAR(10),TRUE,FILTER('SUMMARY DATA'!G:G,'SUMMARY DATA'!$A:$A=$A216,'SUMMARY DATA'!$C:$C=$B216,'SUMMARY DATA'!$B:$B=""GRP"")),
  IF(
    OR(
      ISNUMBER(SEARCH(""CDM CASH DEPOSIT"",$C216)),
      ISNUMBER(SEARCH(""CASH DEPOSIT"",$C21"&amp;"6)),
      COUNTIFS('SUMMARY DATA'!$D:$D,$C216,'SUMMARY DATA'!$B:$B,""GRP"")&lt;&gt;1
    ),
    """",
    IFERROR(TEXTJOIN(CHAR(10),TRUE,FILTER('SUMMARY DATA'!G:G,'SUMMARY DATA'!$D:$D=$C216,'SUMMARY DATA'!$B:$B=""GRP"")),"""")
  )
)"),"")</f>
        <v/>
      </c>
      <c r="H216" s="18" t="str">
        <f>IFERROR(__xludf.DUMMYFUNCTION("IFERROR(
  TEXTJOIN(CHAR(10),TRUE,FILTER('SUMMARY DATA'!H:H,'SUMMARY DATA'!$A:$A=$A216,'SUMMARY DATA'!$C:$C=$B216,'SUMMARY DATA'!$B:$B=""GRP"")),
  IF(
    OR(
      ISNUMBER(SEARCH(""CDM CASH DEPOSIT"",$C216)),
      ISNUMBER(SEARCH(""CASH DEPOSIT"",$C21"&amp;"6)),
      COUNTIFS('SUMMARY DATA'!$D:$D,$C216,'SUMMARY DATA'!$B:$B,""GRP"")&lt;&gt;1
    ),
    """",
    IFERROR(TEXTJOIN(CHAR(10),TRUE,FILTER('SUMMARY DATA'!H:H,'SUMMARY DATA'!$D:$D=$C216,'SUMMARY DATA'!$B:$B=""GRP"")),"""")
  )
)"),"")</f>
        <v/>
      </c>
      <c r="I216" s="18" t="str">
        <f>IFERROR(__xludf.DUMMYFUNCTION("IF(H216="""","""",
SUM(ARRAYFORMULA(VALUE(SPLIT(H216,CHAR(10)))))
)"),"")</f>
        <v/>
      </c>
      <c r="J216" s="17" t="str">
        <f>IFERROR(__xludf.DUMMYFUNCTION("IFERROR(
  TEXTJOIN(CHAR(10),TRUE,FILTER('SUMMARY DATA'!I:I,'SUMMARY DATA'!$A:$A=$A216,'SUMMARY DATA'!$C:$C=$B216,'SUMMARY DATA'!$B:$B=""GRP"")),
  IF(
    OR(
      ISNUMBER(SEARCH(""CDM CASH DEPOSIT"",$C216)),
      ISNUMBER(SEARCH(""CASH DEPOSIT"",$C21"&amp;"6)),
      COUNTIFS('SUMMARY DATA'!$D:$D,$C216,'SUMMARY DATA'!$B:$B,""GRP"")&lt;&gt;1
    ),
    """",
    IFERROR(TEXTJOIN(CHAR(10),TRUE,FILTER('SUMMARY DATA'!I:I,'SUMMARY DATA'!$D:$D=$C216,'SUMMARY DATA'!$B:$B=""GRP"")),"""")
  )
)"),"")</f>
        <v/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 spans="1:27">
      <c r="A217" s="2"/>
      <c r="B217" s="32">
        <v>45795</v>
      </c>
      <c r="C217" s="2" t="s">
        <v>366</v>
      </c>
      <c r="D217" s="6">
        <v>10</v>
      </c>
      <c r="E217" s="16" t="str">
        <f>IFERROR(__xludf.DUMMYFUNCTION("IFERROR(
  TEXTJOIN(CHAR(10),TRUE,FILTER('SUMMARY DATA'!E:E,'SUMMARY DATA'!$A:$A=$A217,'SUMMARY DATA'!$C:$C=$B217,'SUMMARY DATA'!$B:$B=""GRP"")),
  IF(
    OR(
      ISNUMBER(SEARCH(""CDM CASH DEPOSIT"",$C217)),
      ISNUMBER(SEARCH(""CASH DEPOSIT"",$C21"&amp;"7)),
      COUNTIFS('SUMMARY DATA'!$D:$D,$C217,'SUMMARY DATA'!$B:$B,""GRP"")&lt;&gt;1
    ),
    """",
    IFERROR(TEXTJOIN(CHAR(10),TRUE,FILTER('SUMMARY DATA'!E:E,'SUMMARY DATA'!$D:$D=$C217,'SUMMARY DATA'!$B:$B=""GRP"")),"""")
  )
)"),"")</f>
        <v/>
      </c>
      <c r="F217" s="17" t="str">
        <f>IFERROR(__xludf.DUMMYFUNCTION("IFERROR(
  TEXTJOIN(CHAR(10),TRUE,FILTER('SUMMARY DATA'!F:F,'SUMMARY DATA'!$A:$A=$A217,'SUMMARY DATA'!$C:$C=$B217,'SUMMARY DATA'!$B:$B=""GRP"")),
  IF(
    OR(
      ISNUMBER(SEARCH(""CDM CASH DEPOSIT"",$C217)),
      ISNUMBER(SEARCH(""CASH DEPOSIT"",$C21"&amp;"7)),
      COUNTIFS('SUMMARY DATA'!$D:$D,$C217,'SUMMARY DATA'!$B:$B,""GRP"")&lt;&gt;1
    ),
    """",
    IFERROR(TEXTJOIN(CHAR(10),TRUE,FILTER('SUMMARY DATA'!F:F,'SUMMARY DATA'!$D:$D=$C217,'SUMMARY DATA'!$B:$B=""GRP"")),"""")
  )
)"),"")</f>
        <v/>
      </c>
      <c r="G217" s="17" t="str">
        <f>IFERROR(__xludf.DUMMYFUNCTION("IFERROR(
  TEXTJOIN(CHAR(10),TRUE,FILTER('SUMMARY DATA'!G:G,'SUMMARY DATA'!$A:$A=$A217,'SUMMARY DATA'!$C:$C=$B217,'SUMMARY DATA'!$B:$B=""GRP"")),
  IF(
    OR(
      ISNUMBER(SEARCH(""CDM CASH DEPOSIT"",$C217)),
      ISNUMBER(SEARCH(""CASH DEPOSIT"",$C21"&amp;"7)),
      COUNTIFS('SUMMARY DATA'!$D:$D,$C217,'SUMMARY DATA'!$B:$B,""GRP"")&lt;&gt;1
    ),
    """",
    IFERROR(TEXTJOIN(CHAR(10),TRUE,FILTER('SUMMARY DATA'!G:G,'SUMMARY DATA'!$D:$D=$C217,'SUMMARY DATA'!$B:$B=""GRP"")),"""")
  )
)"),"")</f>
        <v/>
      </c>
      <c r="H217" s="18" t="str">
        <f>IFERROR(__xludf.DUMMYFUNCTION("IFERROR(
  TEXTJOIN(CHAR(10),TRUE,FILTER('SUMMARY DATA'!H:H,'SUMMARY DATA'!$A:$A=$A217,'SUMMARY DATA'!$C:$C=$B217,'SUMMARY DATA'!$B:$B=""GRP"")),
  IF(
    OR(
      ISNUMBER(SEARCH(""CDM CASH DEPOSIT"",$C217)),
      ISNUMBER(SEARCH(""CASH DEPOSIT"",$C21"&amp;"7)),
      COUNTIFS('SUMMARY DATA'!$D:$D,$C217,'SUMMARY DATA'!$B:$B,""GRP"")&lt;&gt;1
    ),
    """",
    IFERROR(TEXTJOIN(CHAR(10),TRUE,FILTER('SUMMARY DATA'!H:H,'SUMMARY DATA'!$D:$D=$C217,'SUMMARY DATA'!$B:$B=""GRP"")),"""")
  )
)"),"")</f>
        <v/>
      </c>
      <c r="I217" s="18" t="str">
        <f>IFERROR(__xludf.DUMMYFUNCTION("IF(H217="""","""",
SUM(ARRAYFORMULA(VALUE(SPLIT(H217,CHAR(10)))))
)"),"")</f>
        <v/>
      </c>
      <c r="J217" s="17" t="str">
        <f>IFERROR(__xludf.DUMMYFUNCTION("IFERROR(
  TEXTJOIN(CHAR(10),TRUE,FILTER('SUMMARY DATA'!I:I,'SUMMARY DATA'!$A:$A=$A217,'SUMMARY DATA'!$C:$C=$B217,'SUMMARY DATA'!$B:$B=""GRP"")),
  IF(
    OR(
      ISNUMBER(SEARCH(""CDM CASH DEPOSIT"",$C217)),
      ISNUMBER(SEARCH(""CASH DEPOSIT"",$C21"&amp;"7)),
      COUNTIFS('SUMMARY DATA'!$D:$D,$C217,'SUMMARY DATA'!$B:$B,""GRP"")&lt;&gt;1
    ),
    """",
    IFERROR(TEXTJOIN(CHAR(10),TRUE,FILTER('SUMMARY DATA'!I:I,'SUMMARY DATA'!$D:$D=$C217,'SUMMARY DATA'!$B:$B=""GRP"")),"""")
  )
)"),"")</f>
        <v/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 spans="1:27">
      <c r="A218" s="2"/>
      <c r="B218" s="15">
        <v>45795</v>
      </c>
      <c r="C218" s="2" t="s">
        <v>367</v>
      </c>
      <c r="D218" s="6">
        <v>5</v>
      </c>
      <c r="E218" s="16" t="str">
        <f>IFERROR(__xludf.DUMMYFUNCTION("IFERROR(
  TEXTJOIN(CHAR(10),TRUE,FILTER('SUMMARY DATA'!E:E,'SUMMARY DATA'!$A:$A=$A218,'SUMMARY DATA'!$C:$C=$B218,'SUMMARY DATA'!$B:$B=""GRP"")),
  IF(
    OR(
      ISNUMBER(SEARCH(""CDM CASH DEPOSIT"",$C218)),
      ISNUMBER(SEARCH(""CASH DEPOSIT"",$C21"&amp;"8)),
      COUNTIFS('SUMMARY DATA'!$D:$D,$C218,'SUMMARY DATA'!$B:$B,""GRP"")&lt;&gt;1
    ),
    """",
    IFERROR(TEXTJOIN(CHAR(10),TRUE,FILTER('SUMMARY DATA'!E:E,'SUMMARY DATA'!$D:$D=$C218,'SUMMARY DATA'!$B:$B=""GRP"")),"""")
  )
)"),"")</f>
        <v/>
      </c>
      <c r="F218" s="17" t="str">
        <f>IFERROR(__xludf.DUMMYFUNCTION("IFERROR(
  TEXTJOIN(CHAR(10),TRUE,FILTER('SUMMARY DATA'!F:F,'SUMMARY DATA'!$A:$A=$A218,'SUMMARY DATA'!$C:$C=$B218,'SUMMARY DATA'!$B:$B=""GRP"")),
  IF(
    OR(
      ISNUMBER(SEARCH(""CDM CASH DEPOSIT"",$C218)),
      ISNUMBER(SEARCH(""CASH DEPOSIT"",$C21"&amp;"8)),
      COUNTIFS('SUMMARY DATA'!$D:$D,$C218,'SUMMARY DATA'!$B:$B,""GRP"")&lt;&gt;1
    ),
    """",
    IFERROR(TEXTJOIN(CHAR(10),TRUE,FILTER('SUMMARY DATA'!F:F,'SUMMARY DATA'!$D:$D=$C218,'SUMMARY DATA'!$B:$B=""GRP"")),"""")
  )
)"),"")</f>
        <v/>
      </c>
      <c r="G218" s="17" t="str">
        <f>IFERROR(__xludf.DUMMYFUNCTION("IFERROR(
  TEXTJOIN(CHAR(10),TRUE,FILTER('SUMMARY DATA'!G:G,'SUMMARY DATA'!$A:$A=$A218,'SUMMARY DATA'!$C:$C=$B218,'SUMMARY DATA'!$B:$B=""GRP"")),
  IF(
    OR(
      ISNUMBER(SEARCH(""CDM CASH DEPOSIT"",$C218)),
      ISNUMBER(SEARCH(""CASH DEPOSIT"",$C21"&amp;"8)),
      COUNTIFS('SUMMARY DATA'!$D:$D,$C218,'SUMMARY DATA'!$B:$B,""GRP"")&lt;&gt;1
    ),
    """",
    IFERROR(TEXTJOIN(CHAR(10),TRUE,FILTER('SUMMARY DATA'!G:G,'SUMMARY DATA'!$D:$D=$C218,'SUMMARY DATA'!$B:$B=""GRP"")),"""")
  )
)"),"")</f>
        <v/>
      </c>
      <c r="H218" s="18" t="str">
        <f>IFERROR(__xludf.DUMMYFUNCTION("IFERROR(
  TEXTJOIN(CHAR(10),TRUE,FILTER('SUMMARY DATA'!H:H,'SUMMARY DATA'!$A:$A=$A218,'SUMMARY DATA'!$C:$C=$B218,'SUMMARY DATA'!$B:$B=""GRP"")),
  IF(
    OR(
      ISNUMBER(SEARCH(""CDM CASH DEPOSIT"",$C218)),
      ISNUMBER(SEARCH(""CASH DEPOSIT"",$C21"&amp;"8)),
      COUNTIFS('SUMMARY DATA'!$D:$D,$C218,'SUMMARY DATA'!$B:$B,""GRP"")&lt;&gt;1
    ),
    """",
    IFERROR(TEXTJOIN(CHAR(10),TRUE,FILTER('SUMMARY DATA'!H:H,'SUMMARY DATA'!$D:$D=$C218,'SUMMARY DATA'!$B:$B=""GRP"")),"""")
  )
)"),"")</f>
        <v/>
      </c>
      <c r="I218" s="18" t="str">
        <f>IFERROR(__xludf.DUMMYFUNCTION("IF(H218="""","""",
SUM(ARRAYFORMULA(VALUE(SPLIT(H218,CHAR(10)))))
)"),"")</f>
        <v/>
      </c>
      <c r="J218" s="17" t="str">
        <f>IFERROR(__xludf.DUMMYFUNCTION("IFERROR(
  TEXTJOIN(CHAR(10),TRUE,FILTER('SUMMARY DATA'!I:I,'SUMMARY DATA'!$A:$A=$A218,'SUMMARY DATA'!$C:$C=$B218,'SUMMARY DATA'!$B:$B=""GRP"")),
  IF(
    OR(
      ISNUMBER(SEARCH(""CDM CASH DEPOSIT"",$C218)),
      ISNUMBER(SEARCH(""CASH DEPOSIT"",$C21"&amp;"8)),
      COUNTIFS('SUMMARY DATA'!$D:$D,$C218,'SUMMARY DATA'!$B:$B,""GRP"")&lt;&gt;1
    ),
    """",
    IFERROR(TEXTJOIN(CHAR(10),TRUE,FILTER('SUMMARY DATA'!I:I,'SUMMARY DATA'!$D:$D=$C218,'SUMMARY DATA'!$B:$B=""GRP"")),"""")
  )
)"),"")</f>
        <v/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 spans="1:27">
      <c r="A219" s="2"/>
      <c r="B219" s="15">
        <v>45796</v>
      </c>
      <c r="C219" s="2" t="s">
        <v>368</v>
      </c>
      <c r="D219" s="6">
        <v>770.45</v>
      </c>
      <c r="E219" s="16" t="str">
        <f>IFERROR(__xludf.DUMMYFUNCTION("IFERROR(
  TEXTJOIN(CHAR(10),TRUE,FILTER('SUMMARY DATA'!E:E,'SUMMARY DATA'!$A:$A=$A219,'SUMMARY DATA'!$C:$C=$B219,'SUMMARY DATA'!$B:$B=""GRP"")),
  IF(
    OR(
      ISNUMBER(SEARCH(""CDM CASH DEPOSIT"",$C219)),
      ISNUMBER(SEARCH(""CASH DEPOSIT"",$C21"&amp;"9)),
      COUNTIFS('SUMMARY DATA'!$D:$D,$C219,'SUMMARY DATA'!$B:$B,""GRP"")&lt;&gt;1
    ),
    """",
    IFERROR(TEXTJOIN(CHAR(10),TRUE,FILTER('SUMMARY DATA'!E:E,'SUMMARY DATA'!$D:$D=$C219,'SUMMARY DATA'!$B:$B=""GRP"")),"""")
  )
)"),"")</f>
        <v/>
      </c>
      <c r="F219" s="17" t="str">
        <f>IFERROR(__xludf.DUMMYFUNCTION("IFERROR(
  TEXTJOIN(CHAR(10),TRUE,FILTER('SUMMARY DATA'!F:F,'SUMMARY DATA'!$A:$A=$A219,'SUMMARY DATA'!$C:$C=$B219,'SUMMARY DATA'!$B:$B=""GRP"")),
  IF(
    OR(
      ISNUMBER(SEARCH(""CDM CASH DEPOSIT"",$C219)),
      ISNUMBER(SEARCH(""CASH DEPOSIT"",$C21"&amp;"9)),
      COUNTIFS('SUMMARY DATA'!$D:$D,$C219,'SUMMARY DATA'!$B:$B,""GRP"")&lt;&gt;1
    ),
    """",
    IFERROR(TEXTJOIN(CHAR(10),TRUE,FILTER('SUMMARY DATA'!F:F,'SUMMARY DATA'!$D:$D=$C219,'SUMMARY DATA'!$B:$B=""GRP"")),"""")
  )
)"),"")</f>
        <v/>
      </c>
      <c r="G219" s="17" t="str">
        <f>IFERROR(__xludf.DUMMYFUNCTION("IFERROR(
  TEXTJOIN(CHAR(10),TRUE,FILTER('SUMMARY DATA'!G:G,'SUMMARY DATA'!$A:$A=$A219,'SUMMARY DATA'!$C:$C=$B219,'SUMMARY DATA'!$B:$B=""GRP"")),
  IF(
    OR(
      ISNUMBER(SEARCH(""CDM CASH DEPOSIT"",$C219)),
      ISNUMBER(SEARCH(""CASH DEPOSIT"",$C21"&amp;"9)),
      COUNTIFS('SUMMARY DATA'!$D:$D,$C219,'SUMMARY DATA'!$B:$B,""GRP"")&lt;&gt;1
    ),
    """",
    IFERROR(TEXTJOIN(CHAR(10),TRUE,FILTER('SUMMARY DATA'!G:G,'SUMMARY DATA'!$D:$D=$C219,'SUMMARY DATA'!$B:$B=""GRP"")),"""")
  )
)"),"")</f>
        <v/>
      </c>
      <c r="H219" s="18" t="str">
        <f>IFERROR(__xludf.DUMMYFUNCTION("IFERROR(
  TEXTJOIN(CHAR(10),TRUE,FILTER('SUMMARY DATA'!H:H,'SUMMARY DATA'!$A:$A=$A219,'SUMMARY DATA'!$C:$C=$B219,'SUMMARY DATA'!$B:$B=""GRP"")),
  IF(
    OR(
      ISNUMBER(SEARCH(""CDM CASH DEPOSIT"",$C219)),
      ISNUMBER(SEARCH(""CASH DEPOSIT"",$C21"&amp;"9)),
      COUNTIFS('SUMMARY DATA'!$D:$D,$C219,'SUMMARY DATA'!$B:$B,""GRP"")&lt;&gt;1
    ),
    """",
    IFERROR(TEXTJOIN(CHAR(10),TRUE,FILTER('SUMMARY DATA'!H:H,'SUMMARY DATA'!$D:$D=$C219,'SUMMARY DATA'!$B:$B=""GRP"")),"""")
  )
)"),"")</f>
        <v/>
      </c>
      <c r="I219" s="18" t="str">
        <f>IFERROR(__xludf.DUMMYFUNCTION("IF(H219="""","""",
SUM(ARRAYFORMULA(VALUE(SPLIT(H219,CHAR(10)))))
)"),"")</f>
        <v/>
      </c>
      <c r="J219" s="17" t="str">
        <f>IFERROR(__xludf.DUMMYFUNCTION("IFERROR(
  TEXTJOIN(CHAR(10),TRUE,FILTER('SUMMARY DATA'!I:I,'SUMMARY DATA'!$A:$A=$A219,'SUMMARY DATA'!$C:$C=$B219,'SUMMARY DATA'!$B:$B=""GRP"")),
  IF(
    OR(
      ISNUMBER(SEARCH(""CDM CASH DEPOSIT"",$C219)),
      ISNUMBER(SEARCH(""CASH DEPOSIT"",$C21"&amp;"9)),
      COUNTIFS('SUMMARY DATA'!$D:$D,$C219,'SUMMARY DATA'!$B:$B,""GRP"")&lt;&gt;1
    ),
    """",
    IFERROR(TEXTJOIN(CHAR(10),TRUE,FILTER('SUMMARY DATA'!I:I,'SUMMARY DATA'!$D:$D=$C219,'SUMMARY DATA'!$B:$B=""GRP"")),"""")
  )
)"),"")</f>
        <v/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 spans="1:27">
      <c r="A220" s="2"/>
      <c r="B220" s="15">
        <v>45796</v>
      </c>
      <c r="C220" s="2" t="s">
        <v>369</v>
      </c>
      <c r="D220" s="6">
        <v>66</v>
      </c>
      <c r="E220" s="16" t="str">
        <f>IFERROR(__xludf.DUMMYFUNCTION("IFERROR(
  TEXTJOIN(CHAR(10),TRUE,FILTER('SUMMARY DATA'!E:E,'SUMMARY DATA'!$A:$A=$A220,'SUMMARY DATA'!$C:$C=$B220,'SUMMARY DATA'!$B:$B=""GRP"")),
  IF(
    OR(
      ISNUMBER(SEARCH(""CDM CASH DEPOSIT"",$C220)),
      ISNUMBER(SEARCH(""CASH DEPOSIT"",$C22"&amp;"0)),
      COUNTIFS('SUMMARY DATA'!$D:$D,$C220,'SUMMARY DATA'!$B:$B,""GRP"")&lt;&gt;1
    ),
    """",
    IFERROR(TEXTJOIN(CHAR(10),TRUE,FILTER('SUMMARY DATA'!E:E,'SUMMARY DATA'!$D:$D=$C220,'SUMMARY DATA'!$B:$B=""GRP"")),"""")
  )
)"),"")</f>
        <v/>
      </c>
      <c r="F220" s="17" t="str">
        <f>IFERROR(__xludf.DUMMYFUNCTION("IFERROR(
  TEXTJOIN(CHAR(10),TRUE,FILTER('SUMMARY DATA'!F:F,'SUMMARY DATA'!$A:$A=$A220,'SUMMARY DATA'!$C:$C=$B220,'SUMMARY DATA'!$B:$B=""GRP"")),
  IF(
    OR(
      ISNUMBER(SEARCH(""CDM CASH DEPOSIT"",$C220)),
      ISNUMBER(SEARCH(""CASH DEPOSIT"",$C22"&amp;"0)),
      COUNTIFS('SUMMARY DATA'!$D:$D,$C220,'SUMMARY DATA'!$B:$B,""GRP"")&lt;&gt;1
    ),
    """",
    IFERROR(TEXTJOIN(CHAR(10),TRUE,FILTER('SUMMARY DATA'!F:F,'SUMMARY DATA'!$D:$D=$C220,'SUMMARY DATA'!$B:$B=""GRP"")),"""")
  )
)"),"")</f>
        <v/>
      </c>
      <c r="G220" s="17" t="str">
        <f>IFERROR(__xludf.DUMMYFUNCTION("IFERROR(
  TEXTJOIN(CHAR(10),TRUE,FILTER('SUMMARY DATA'!G:G,'SUMMARY DATA'!$A:$A=$A220,'SUMMARY DATA'!$C:$C=$B220,'SUMMARY DATA'!$B:$B=""GRP"")),
  IF(
    OR(
      ISNUMBER(SEARCH(""CDM CASH DEPOSIT"",$C220)),
      ISNUMBER(SEARCH(""CASH DEPOSIT"",$C22"&amp;"0)),
      COUNTIFS('SUMMARY DATA'!$D:$D,$C220,'SUMMARY DATA'!$B:$B,""GRP"")&lt;&gt;1
    ),
    """",
    IFERROR(TEXTJOIN(CHAR(10),TRUE,FILTER('SUMMARY DATA'!G:G,'SUMMARY DATA'!$D:$D=$C220,'SUMMARY DATA'!$B:$B=""GRP"")),"""")
  )
)"),"")</f>
        <v/>
      </c>
      <c r="H220" s="18" t="str">
        <f>IFERROR(__xludf.DUMMYFUNCTION("IFERROR(
  TEXTJOIN(CHAR(10),TRUE,FILTER('SUMMARY DATA'!H:H,'SUMMARY DATA'!$A:$A=$A220,'SUMMARY DATA'!$C:$C=$B220,'SUMMARY DATA'!$B:$B=""GRP"")),
  IF(
    OR(
      ISNUMBER(SEARCH(""CDM CASH DEPOSIT"",$C220)),
      ISNUMBER(SEARCH(""CASH DEPOSIT"",$C22"&amp;"0)),
      COUNTIFS('SUMMARY DATA'!$D:$D,$C220,'SUMMARY DATA'!$B:$B,""GRP"")&lt;&gt;1
    ),
    """",
    IFERROR(TEXTJOIN(CHAR(10),TRUE,FILTER('SUMMARY DATA'!H:H,'SUMMARY DATA'!$D:$D=$C220,'SUMMARY DATA'!$B:$B=""GRP"")),"""")
  )
)"),"")</f>
        <v/>
      </c>
      <c r="I220" s="18" t="str">
        <f>IFERROR(__xludf.DUMMYFUNCTION("IF(H220="""","""",
SUM(ARRAYFORMULA(VALUE(SPLIT(H220,CHAR(10)))))
)"),"")</f>
        <v/>
      </c>
      <c r="J220" s="17" t="str">
        <f>IFERROR(__xludf.DUMMYFUNCTION("IFERROR(
  TEXTJOIN(CHAR(10),TRUE,FILTER('SUMMARY DATA'!I:I,'SUMMARY DATA'!$A:$A=$A220,'SUMMARY DATA'!$C:$C=$B220,'SUMMARY DATA'!$B:$B=""GRP"")),
  IF(
    OR(
      ISNUMBER(SEARCH(""CDM CASH DEPOSIT"",$C220)),
      ISNUMBER(SEARCH(""CASH DEPOSIT"",$C22"&amp;"0)),
      COUNTIFS('SUMMARY DATA'!$D:$D,$C220,'SUMMARY DATA'!$B:$B,""GRP"")&lt;&gt;1
    ),
    """",
    IFERROR(TEXTJOIN(CHAR(10),TRUE,FILTER('SUMMARY DATA'!I:I,'SUMMARY DATA'!$D:$D=$C220,'SUMMARY DATA'!$B:$B=""GRP"")),"""")
  )
)"),"")</f>
        <v/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 spans="1:27">
      <c r="A221" s="2"/>
      <c r="B221" s="15">
        <v>45796</v>
      </c>
      <c r="C221" s="2" t="s">
        <v>370</v>
      </c>
      <c r="D221" s="6">
        <v>56</v>
      </c>
      <c r="E221" s="16" t="str">
        <f>IFERROR(__xludf.DUMMYFUNCTION("IFERROR(
  TEXTJOIN(CHAR(10),TRUE,FILTER('SUMMARY DATA'!E:E,'SUMMARY DATA'!$A:$A=$A221,'SUMMARY DATA'!$C:$C=$B221,'SUMMARY DATA'!$B:$B=""GRP"")),
  IF(
    OR(
      ISNUMBER(SEARCH(""CDM CASH DEPOSIT"",$C221)),
      ISNUMBER(SEARCH(""CASH DEPOSIT"",$C22"&amp;"1)),
      COUNTIFS('SUMMARY DATA'!$D:$D,$C221,'SUMMARY DATA'!$B:$B,""GRP"")&lt;&gt;1
    ),
    """",
    IFERROR(TEXTJOIN(CHAR(10),TRUE,FILTER('SUMMARY DATA'!E:E,'SUMMARY DATA'!$D:$D=$C221,'SUMMARY DATA'!$B:$B=""GRP"")),"""")
  )
)"),"")</f>
        <v/>
      </c>
      <c r="F221" s="17" t="str">
        <f>IFERROR(__xludf.DUMMYFUNCTION("IFERROR(
  TEXTJOIN(CHAR(10),TRUE,FILTER('SUMMARY DATA'!F:F,'SUMMARY DATA'!$A:$A=$A221,'SUMMARY DATA'!$C:$C=$B221,'SUMMARY DATA'!$B:$B=""GRP"")),
  IF(
    OR(
      ISNUMBER(SEARCH(""CDM CASH DEPOSIT"",$C221)),
      ISNUMBER(SEARCH(""CASH DEPOSIT"",$C22"&amp;"1)),
      COUNTIFS('SUMMARY DATA'!$D:$D,$C221,'SUMMARY DATA'!$B:$B,""GRP"")&lt;&gt;1
    ),
    """",
    IFERROR(TEXTJOIN(CHAR(10),TRUE,FILTER('SUMMARY DATA'!F:F,'SUMMARY DATA'!$D:$D=$C221,'SUMMARY DATA'!$B:$B=""GRP"")),"""")
  )
)"),"")</f>
        <v/>
      </c>
      <c r="G221" s="17" t="str">
        <f>IFERROR(__xludf.DUMMYFUNCTION("IFERROR(
  TEXTJOIN(CHAR(10),TRUE,FILTER('SUMMARY DATA'!G:G,'SUMMARY DATA'!$A:$A=$A221,'SUMMARY DATA'!$C:$C=$B221,'SUMMARY DATA'!$B:$B=""GRP"")),
  IF(
    OR(
      ISNUMBER(SEARCH(""CDM CASH DEPOSIT"",$C221)),
      ISNUMBER(SEARCH(""CASH DEPOSIT"",$C22"&amp;"1)),
      COUNTIFS('SUMMARY DATA'!$D:$D,$C221,'SUMMARY DATA'!$B:$B,""GRP"")&lt;&gt;1
    ),
    """",
    IFERROR(TEXTJOIN(CHAR(10),TRUE,FILTER('SUMMARY DATA'!G:G,'SUMMARY DATA'!$D:$D=$C221,'SUMMARY DATA'!$B:$B=""GRP"")),"""")
  )
)"),"")</f>
        <v/>
      </c>
      <c r="H221" s="18" t="str">
        <f>IFERROR(__xludf.DUMMYFUNCTION("IFERROR(
  TEXTJOIN(CHAR(10),TRUE,FILTER('SUMMARY DATA'!H:H,'SUMMARY DATA'!$A:$A=$A221,'SUMMARY DATA'!$C:$C=$B221,'SUMMARY DATA'!$B:$B=""GRP"")),
  IF(
    OR(
      ISNUMBER(SEARCH(""CDM CASH DEPOSIT"",$C221)),
      ISNUMBER(SEARCH(""CASH DEPOSIT"",$C22"&amp;"1)),
      COUNTIFS('SUMMARY DATA'!$D:$D,$C221,'SUMMARY DATA'!$B:$B,""GRP"")&lt;&gt;1
    ),
    """",
    IFERROR(TEXTJOIN(CHAR(10),TRUE,FILTER('SUMMARY DATA'!H:H,'SUMMARY DATA'!$D:$D=$C221,'SUMMARY DATA'!$B:$B=""GRP"")),"""")
  )
)"),"")</f>
        <v/>
      </c>
      <c r="I221" s="18" t="str">
        <f>IFERROR(__xludf.DUMMYFUNCTION("IF(H221="""","""",
SUM(ARRAYFORMULA(VALUE(SPLIT(H221,CHAR(10)))))
)"),"")</f>
        <v/>
      </c>
      <c r="J221" s="17" t="str">
        <f>IFERROR(__xludf.DUMMYFUNCTION("IFERROR(
  TEXTJOIN(CHAR(10),TRUE,FILTER('SUMMARY DATA'!I:I,'SUMMARY DATA'!$A:$A=$A221,'SUMMARY DATA'!$C:$C=$B221,'SUMMARY DATA'!$B:$B=""GRP"")),
  IF(
    OR(
      ISNUMBER(SEARCH(""CDM CASH DEPOSIT"",$C221)),
      ISNUMBER(SEARCH(""CASH DEPOSIT"",$C22"&amp;"1)),
      COUNTIFS('SUMMARY DATA'!$D:$D,$C221,'SUMMARY DATA'!$B:$B,""GRP"")&lt;&gt;1
    ),
    """",
    IFERROR(TEXTJOIN(CHAR(10),TRUE,FILTER('SUMMARY DATA'!I:I,'SUMMARY DATA'!$D:$D=$C221,'SUMMARY DATA'!$B:$B=""GRP"")),"""")
  )
)"),"")</f>
        <v/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 spans="1:27">
      <c r="A222" s="2"/>
      <c r="B222" s="15">
        <v>45796</v>
      </c>
      <c r="C222" s="2" t="s">
        <v>371</v>
      </c>
      <c r="D222" s="6">
        <v>48.64</v>
      </c>
      <c r="E222" s="16" t="str">
        <f>IFERROR(__xludf.DUMMYFUNCTION("IFERROR(
  TEXTJOIN(CHAR(10),TRUE,FILTER('SUMMARY DATA'!E:E,'SUMMARY DATA'!$A:$A=$A222,'SUMMARY DATA'!$C:$C=$B222,'SUMMARY DATA'!$B:$B=""GRP"")),
  IF(
    OR(
      ISNUMBER(SEARCH(""CDM CASH DEPOSIT"",$C222)),
      ISNUMBER(SEARCH(""CASH DEPOSIT"",$C22"&amp;"2)),
      COUNTIFS('SUMMARY DATA'!$D:$D,$C222,'SUMMARY DATA'!$B:$B,""GRP"")&lt;&gt;1
    ),
    """",
    IFERROR(TEXTJOIN(CHAR(10),TRUE,FILTER('SUMMARY DATA'!E:E,'SUMMARY DATA'!$D:$D=$C222,'SUMMARY DATA'!$B:$B=""GRP"")),"""")
  )
)"),"")</f>
        <v/>
      </c>
      <c r="F222" s="17" t="str">
        <f>IFERROR(__xludf.DUMMYFUNCTION("IFERROR(
  TEXTJOIN(CHAR(10),TRUE,FILTER('SUMMARY DATA'!F:F,'SUMMARY DATA'!$A:$A=$A222,'SUMMARY DATA'!$C:$C=$B222,'SUMMARY DATA'!$B:$B=""GRP"")),
  IF(
    OR(
      ISNUMBER(SEARCH(""CDM CASH DEPOSIT"",$C222)),
      ISNUMBER(SEARCH(""CASH DEPOSIT"",$C22"&amp;"2)),
      COUNTIFS('SUMMARY DATA'!$D:$D,$C222,'SUMMARY DATA'!$B:$B,""GRP"")&lt;&gt;1
    ),
    """",
    IFERROR(TEXTJOIN(CHAR(10),TRUE,FILTER('SUMMARY DATA'!F:F,'SUMMARY DATA'!$D:$D=$C222,'SUMMARY DATA'!$B:$B=""GRP"")),"""")
  )
)"),"")</f>
        <v/>
      </c>
      <c r="G222" s="17" t="str">
        <f>IFERROR(__xludf.DUMMYFUNCTION("IFERROR(
  TEXTJOIN(CHAR(10),TRUE,FILTER('SUMMARY DATA'!G:G,'SUMMARY DATA'!$A:$A=$A222,'SUMMARY DATA'!$C:$C=$B222,'SUMMARY DATA'!$B:$B=""GRP"")),
  IF(
    OR(
      ISNUMBER(SEARCH(""CDM CASH DEPOSIT"",$C222)),
      ISNUMBER(SEARCH(""CASH DEPOSIT"",$C22"&amp;"2)),
      COUNTIFS('SUMMARY DATA'!$D:$D,$C222,'SUMMARY DATA'!$B:$B,""GRP"")&lt;&gt;1
    ),
    """",
    IFERROR(TEXTJOIN(CHAR(10),TRUE,FILTER('SUMMARY DATA'!G:G,'SUMMARY DATA'!$D:$D=$C222,'SUMMARY DATA'!$B:$B=""GRP"")),"""")
  )
)"),"")</f>
        <v/>
      </c>
      <c r="H222" s="18" t="str">
        <f>IFERROR(__xludf.DUMMYFUNCTION("IFERROR(
  TEXTJOIN(CHAR(10),TRUE,FILTER('SUMMARY DATA'!H:H,'SUMMARY DATA'!$A:$A=$A222,'SUMMARY DATA'!$C:$C=$B222,'SUMMARY DATA'!$B:$B=""GRP"")),
  IF(
    OR(
      ISNUMBER(SEARCH(""CDM CASH DEPOSIT"",$C222)),
      ISNUMBER(SEARCH(""CASH DEPOSIT"",$C22"&amp;"2)),
      COUNTIFS('SUMMARY DATA'!$D:$D,$C222,'SUMMARY DATA'!$B:$B,""GRP"")&lt;&gt;1
    ),
    """",
    IFERROR(TEXTJOIN(CHAR(10),TRUE,FILTER('SUMMARY DATA'!H:H,'SUMMARY DATA'!$D:$D=$C222,'SUMMARY DATA'!$B:$B=""GRP"")),"""")
  )
)"),"")</f>
        <v/>
      </c>
      <c r="I222" s="18" t="str">
        <f>IFERROR(__xludf.DUMMYFUNCTION("IF(H222="""","""",
SUM(ARRAYFORMULA(VALUE(SPLIT(H222,CHAR(10)))))
)"),"")</f>
        <v/>
      </c>
      <c r="J222" s="17" t="str">
        <f>IFERROR(__xludf.DUMMYFUNCTION("IFERROR(
  TEXTJOIN(CHAR(10),TRUE,FILTER('SUMMARY DATA'!I:I,'SUMMARY DATA'!$A:$A=$A222,'SUMMARY DATA'!$C:$C=$B222,'SUMMARY DATA'!$B:$B=""GRP"")),
  IF(
    OR(
      ISNUMBER(SEARCH(""CDM CASH DEPOSIT"",$C222)),
      ISNUMBER(SEARCH(""CASH DEPOSIT"",$C22"&amp;"2)),
      COUNTIFS('SUMMARY DATA'!$D:$D,$C222,'SUMMARY DATA'!$B:$B,""GRP"")&lt;&gt;1
    ),
    """",
    IFERROR(TEXTJOIN(CHAR(10),TRUE,FILTER('SUMMARY DATA'!I:I,'SUMMARY DATA'!$D:$D=$C222,'SUMMARY DATA'!$B:$B=""GRP"")),"""")
  )
)"),"")</f>
        <v/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 spans="1:27">
      <c r="A223" s="2" t="s">
        <v>372</v>
      </c>
      <c r="B223" s="15">
        <v>45796</v>
      </c>
      <c r="C223" s="2" t="s">
        <v>110</v>
      </c>
      <c r="D223" s="6">
        <v>40</v>
      </c>
      <c r="E223" s="16" t="str">
        <f>IFERROR(__xludf.DUMMYFUNCTION("IFERROR(
  TEXTJOIN(CHAR(10),TRUE,FILTER('SUMMARY DATA'!E:E,'SUMMARY DATA'!$A:$A=$A223,'SUMMARY DATA'!$C:$C=$B223,'SUMMARY DATA'!$B:$B=""GRP"")),
  IF(
    OR(
      ISNUMBER(SEARCH(""CDM CASH DEPOSIT"",$C223)),
      ISNUMBER(SEARCH(""CASH DEPOSIT"",$C22"&amp;"3)),
      COUNTIFS('SUMMARY DATA'!$D:$D,$C223,'SUMMARY DATA'!$B:$B,""GRP"")&lt;&gt;1
    ),
    """",
    IFERROR(TEXTJOIN(CHAR(10),TRUE,FILTER('SUMMARY DATA'!E:E,'SUMMARY DATA'!$D:$D=$C223,'SUMMARY DATA'!$B:$B=""GRP"")),"""")
  )
)"),"")</f>
        <v/>
      </c>
      <c r="F223" s="17" t="str">
        <f>IFERROR(__xludf.DUMMYFUNCTION("IFERROR(
  TEXTJOIN(CHAR(10),TRUE,FILTER('SUMMARY DATA'!F:F,'SUMMARY DATA'!$A:$A=$A223,'SUMMARY DATA'!$C:$C=$B223,'SUMMARY DATA'!$B:$B=""GRP"")),
  IF(
    OR(
      ISNUMBER(SEARCH(""CDM CASH DEPOSIT"",$C223)),
      ISNUMBER(SEARCH(""CASH DEPOSIT"",$C22"&amp;"3)),
      COUNTIFS('SUMMARY DATA'!$D:$D,$C223,'SUMMARY DATA'!$B:$B,""GRP"")&lt;&gt;1
    ),
    """",
    IFERROR(TEXTJOIN(CHAR(10),TRUE,FILTER('SUMMARY DATA'!F:F,'SUMMARY DATA'!$D:$D=$C223,'SUMMARY DATA'!$B:$B=""GRP"")),"""")
  )
)"),"")</f>
        <v/>
      </c>
      <c r="G223" s="17" t="str">
        <f>IFERROR(__xludf.DUMMYFUNCTION("IFERROR(
  TEXTJOIN(CHAR(10),TRUE,FILTER('SUMMARY DATA'!G:G,'SUMMARY DATA'!$A:$A=$A223,'SUMMARY DATA'!$C:$C=$B223,'SUMMARY DATA'!$B:$B=""GRP"")),
  IF(
    OR(
      ISNUMBER(SEARCH(""CDM CASH DEPOSIT"",$C223)),
      ISNUMBER(SEARCH(""CASH DEPOSIT"",$C22"&amp;"3)),
      COUNTIFS('SUMMARY DATA'!$D:$D,$C223,'SUMMARY DATA'!$B:$B,""GRP"")&lt;&gt;1
    ),
    """",
    IFERROR(TEXTJOIN(CHAR(10),TRUE,FILTER('SUMMARY DATA'!G:G,'SUMMARY DATA'!$D:$D=$C223,'SUMMARY DATA'!$B:$B=""GRP"")),"""")
  )
)"),"")</f>
        <v/>
      </c>
      <c r="H223" s="18" t="str">
        <f>IFERROR(__xludf.DUMMYFUNCTION("IFERROR(
  TEXTJOIN(CHAR(10),TRUE,FILTER('SUMMARY DATA'!H:H,'SUMMARY DATA'!$A:$A=$A223,'SUMMARY DATA'!$C:$C=$B223,'SUMMARY DATA'!$B:$B=""GRP"")),
  IF(
    OR(
      ISNUMBER(SEARCH(""CDM CASH DEPOSIT"",$C223)),
      ISNUMBER(SEARCH(""CASH DEPOSIT"",$C22"&amp;"3)),
      COUNTIFS('SUMMARY DATA'!$D:$D,$C223,'SUMMARY DATA'!$B:$B,""GRP"")&lt;&gt;1
    ),
    """",
    IFERROR(TEXTJOIN(CHAR(10),TRUE,FILTER('SUMMARY DATA'!H:H,'SUMMARY DATA'!$D:$D=$C223,'SUMMARY DATA'!$B:$B=""GRP"")),"""")
  )
)"),"")</f>
        <v/>
      </c>
      <c r="I223" s="18" t="str">
        <f>IFERROR(__xludf.DUMMYFUNCTION("IF(H223="""","""",
SUM(ARRAYFORMULA(VALUE(SPLIT(H223,CHAR(10)))))
)"),"")</f>
        <v/>
      </c>
      <c r="J223" s="17" t="str">
        <f>IFERROR(__xludf.DUMMYFUNCTION("IFERROR(
  TEXTJOIN(CHAR(10),TRUE,FILTER('SUMMARY DATA'!I:I,'SUMMARY DATA'!$A:$A=$A223,'SUMMARY DATA'!$C:$C=$B223,'SUMMARY DATA'!$B:$B=""GRP"")),
  IF(
    OR(
      ISNUMBER(SEARCH(""CDM CASH DEPOSIT"",$C223)),
      ISNUMBER(SEARCH(""CASH DEPOSIT"",$C22"&amp;"3)),
      COUNTIFS('SUMMARY DATA'!$D:$D,$C223,'SUMMARY DATA'!$B:$B,""GRP"")&lt;&gt;1
    ),
    """",
    IFERROR(TEXTJOIN(CHAR(10),TRUE,FILTER('SUMMARY DATA'!I:I,'SUMMARY DATA'!$D:$D=$C223,'SUMMARY DATA'!$B:$B=""GRP"")),"""")
  )
)"),"")</f>
        <v/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 spans="1:27">
      <c r="A224" s="2" t="s">
        <v>373</v>
      </c>
      <c r="B224" s="15">
        <v>45797</v>
      </c>
      <c r="C224" s="2" t="s">
        <v>374</v>
      </c>
      <c r="D224" s="6">
        <v>324.74</v>
      </c>
      <c r="E224" s="16" t="str">
        <f>IFERROR(__xludf.DUMMYFUNCTION("IFERROR(
  TEXTJOIN(CHAR(10),TRUE,FILTER('SUMMARY DATA'!E:E,'SUMMARY DATA'!$A:$A=$A224,'SUMMARY DATA'!$C:$C=$B224,'SUMMARY DATA'!$B:$B=""GRP"")),
  IF(
    OR(
      ISNUMBER(SEARCH(""CDM CASH DEPOSIT"",$C224)),
      ISNUMBER(SEARCH(""CASH DEPOSIT"",$C22"&amp;"4)),
      COUNTIFS('SUMMARY DATA'!$D:$D,$C224,'SUMMARY DATA'!$B:$B,""GRP"")&lt;&gt;1
    ),
    """",
    IFERROR(TEXTJOIN(CHAR(10),TRUE,FILTER('SUMMARY DATA'!E:E,'SUMMARY DATA'!$D:$D=$C224,'SUMMARY DATA'!$B:$B=""GRP"")),"""")
  )
)"),"")</f>
        <v/>
      </c>
      <c r="F224" s="17" t="str">
        <f>IFERROR(__xludf.DUMMYFUNCTION("IFERROR(
  TEXTJOIN(CHAR(10),TRUE,FILTER('SUMMARY DATA'!F:F,'SUMMARY DATA'!$A:$A=$A224,'SUMMARY DATA'!$C:$C=$B224,'SUMMARY DATA'!$B:$B=""GRP"")),
  IF(
    OR(
      ISNUMBER(SEARCH(""CDM CASH DEPOSIT"",$C224)),
      ISNUMBER(SEARCH(""CASH DEPOSIT"",$C22"&amp;"4)),
      COUNTIFS('SUMMARY DATA'!$D:$D,$C224,'SUMMARY DATA'!$B:$B,""GRP"")&lt;&gt;1
    ),
    """",
    IFERROR(TEXTJOIN(CHAR(10),TRUE,FILTER('SUMMARY DATA'!F:F,'SUMMARY DATA'!$D:$D=$C224,'SUMMARY DATA'!$B:$B=""GRP"")),"""")
  )
)"),"")</f>
        <v/>
      </c>
      <c r="G224" s="17" t="str">
        <f>IFERROR(__xludf.DUMMYFUNCTION("IFERROR(
  TEXTJOIN(CHAR(10),TRUE,FILTER('SUMMARY DATA'!G:G,'SUMMARY DATA'!$A:$A=$A224,'SUMMARY DATA'!$C:$C=$B224,'SUMMARY DATA'!$B:$B=""GRP"")),
  IF(
    OR(
      ISNUMBER(SEARCH(""CDM CASH DEPOSIT"",$C224)),
      ISNUMBER(SEARCH(""CASH DEPOSIT"",$C22"&amp;"4)),
      COUNTIFS('SUMMARY DATA'!$D:$D,$C224,'SUMMARY DATA'!$B:$B,""GRP"")&lt;&gt;1
    ),
    """",
    IFERROR(TEXTJOIN(CHAR(10),TRUE,FILTER('SUMMARY DATA'!G:G,'SUMMARY DATA'!$D:$D=$C224,'SUMMARY DATA'!$B:$B=""GRP"")),"""")
  )
)"),"")</f>
        <v/>
      </c>
      <c r="H224" s="18" t="str">
        <f>IFERROR(__xludf.DUMMYFUNCTION("IFERROR(
  TEXTJOIN(CHAR(10),TRUE,FILTER('SUMMARY DATA'!H:H,'SUMMARY DATA'!$A:$A=$A224,'SUMMARY DATA'!$C:$C=$B224,'SUMMARY DATA'!$B:$B=""GRP"")),
  IF(
    OR(
      ISNUMBER(SEARCH(""CDM CASH DEPOSIT"",$C224)),
      ISNUMBER(SEARCH(""CASH DEPOSIT"",$C22"&amp;"4)),
      COUNTIFS('SUMMARY DATA'!$D:$D,$C224,'SUMMARY DATA'!$B:$B,""GRP"")&lt;&gt;1
    ),
    """",
    IFERROR(TEXTJOIN(CHAR(10),TRUE,FILTER('SUMMARY DATA'!H:H,'SUMMARY DATA'!$D:$D=$C224,'SUMMARY DATA'!$B:$B=""GRP"")),"""")
  )
)"),"")</f>
        <v/>
      </c>
      <c r="I224" s="18" t="str">
        <f>IFERROR(__xludf.DUMMYFUNCTION("IF(H224="""","""",
SUM(ARRAYFORMULA(VALUE(SPLIT(H224,CHAR(10)))))
)"),"")</f>
        <v/>
      </c>
      <c r="J224" s="17" t="str">
        <f>IFERROR(__xludf.DUMMYFUNCTION("IFERROR(
  TEXTJOIN(CHAR(10),TRUE,FILTER('SUMMARY DATA'!I:I,'SUMMARY DATA'!$A:$A=$A224,'SUMMARY DATA'!$C:$C=$B224,'SUMMARY DATA'!$B:$B=""GRP"")),
  IF(
    OR(
      ISNUMBER(SEARCH(""CDM CASH DEPOSIT"",$C224)),
      ISNUMBER(SEARCH(""CASH DEPOSIT"",$C22"&amp;"4)),
      COUNTIFS('SUMMARY DATA'!$D:$D,$C224,'SUMMARY DATA'!$B:$B,""GRP"")&lt;&gt;1
    ),
    """",
    IFERROR(TEXTJOIN(CHAR(10),TRUE,FILTER('SUMMARY DATA'!I:I,'SUMMARY DATA'!$D:$D=$C224,'SUMMARY DATA'!$B:$B=""GRP"")),"""")
  )
)"),"")</f>
        <v/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 spans="1:27">
      <c r="A225" s="2" t="s">
        <v>375</v>
      </c>
      <c r="B225" s="15">
        <v>45797</v>
      </c>
      <c r="C225" s="2" t="s">
        <v>376</v>
      </c>
      <c r="D225" s="6">
        <v>205.88</v>
      </c>
      <c r="E225" s="16" t="str">
        <f>IFERROR(__xludf.DUMMYFUNCTION("IFERROR(
  TEXTJOIN(CHAR(10),TRUE,FILTER('SUMMARY DATA'!E:E,'SUMMARY DATA'!$A:$A=$A225,'SUMMARY DATA'!$C:$C=$B225,'SUMMARY DATA'!$B:$B=""GRP"")),
  IF(
    OR(
      ISNUMBER(SEARCH(""CDM CASH DEPOSIT"",$C225)),
      ISNUMBER(SEARCH(""CASH DEPOSIT"",$C22"&amp;"5)),
      COUNTIFS('SUMMARY DATA'!$D:$D,$C225,'SUMMARY DATA'!$B:$B,""GRP"")&lt;&gt;1
    ),
    """",
    IFERROR(TEXTJOIN(CHAR(10),TRUE,FILTER('SUMMARY DATA'!E:E,'SUMMARY DATA'!$D:$D=$C225,'SUMMARY DATA'!$B:$B=""GRP"")),"""")
  )
)"),"")</f>
        <v/>
      </c>
      <c r="F225" s="17" t="str">
        <f>IFERROR(__xludf.DUMMYFUNCTION("IFERROR(
  TEXTJOIN(CHAR(10),TRUE,FILTER('SUMMARY DATA'!F:F,'SUMMARY DATA'!$A:$A=$A225,'SUMMARY DATA'!$C:$C=$B225,'SUMMARY DATA'!$B:$B=""GRP"")),
  IF(
    OR(
      ISNUMBER(SEARCH(""CDM CASH DEPOSIT"",$C225)),
      ISNUMBER(SEARCH(""CASH DEPOSIT"",$C22"&amp;"5)),
      COUNTIFS('SUMMARY DATA'!$D:$D,$C225,'SUMMARY DATA'!$B:$B,""GRP"")&lt;&gt;1
    ),
    """",
    IFERROR(TEXTJOIN(CHAR(10),TRUE,FILTER('SUMMARY DATA'!F:F,'SUMMARY DATA'!$D:$D=$C225,'SUMMARY DATA'!$B:$B=""GRP"")),"""")
  )
)"),"")</f>
        <v/>
      </c>
      <c r="G225" s="17" t="str">
        <f>IFERROR(__xludf.DUMMYFUNCTION("IFERROR(
  TEXTJOIN(CHAR(10),TRUE,FILTER('SUMMARY DATA'!G:G,'SUMMARY DATA'!$A:$A=$A225,'SUMMARY DATA'!$C:$C=$B225,'SUMMARY DATA'!$B:$B=""GRP"")),
  IF(
    OR(
      ISNUMBER(SEARCH(""CDM CASH DEPOSIT"",$C225)),
      ISNUMBER(SEARCH(""CASH DEPOSIT"",$C22"&amp;"5)),
      COUNTIFS('SUMMARY DATA'!$D:$D,$C225,'SUMMARY DATA'!$B:$B,""GRP"")&lt;&gt;1
    ),
    """",
    IFERROR(TEXTJOIN(CHAR(10),TRUE,FILTER('SUMMARY DATA'!G:G,'SUMMARY DATA'!$D:$D=$C225,'SUMMARY DATA'!$B:$B=""GRP"")),"""")
  )
)"),"")</f>
        <v/>
      </c>
      <c r="H225" s="18" t="str">
        <f>IFERROR(__xludf.DUMMYFUNCTION("IFERROR(
  TEXTJOIN(CHAR(10),TRUE,FILTER('SUMMARY DATA'!H:H,'SUMMARY DATA'!$A:$A=$A225,'SUMMARY DATA'!$C:$C=$B225,'SUMMARY DATA'!$B:$B=""GRP"")),
  IF(
    OR(
      ISNUMBER(SEARCH(""CDM CASH DEPOSIT"",$C225)),
      ISNUMBER(SEARCH(""CASH DEPOSIT"",$C22"&amp;"5)),
      COUNTIFS('SUMMARY DATA'!$D:$D,$C225,'SUMMARY DATA'!$B:$B,""GRP"")&lt;&gt;1
    ),
    """",
    IFERROR(TEXTJOIN(CHAR(10),TRUE,FILTER('SUMMARY DATA'!H:H,'SUMMARY DATA'!$D:$D=$C225,'SUMMARY DATA'!$B:$B=""GRP"")),"""")
  )
)"),"")</f>
        <v/>
      </c>
      <c r="I225" s="18" t="str">
        <f>IFERROR(__xludf.DUMMYFUNCTION("IF(H225="""","""",
SUM(ARRAYFORMULA(VALUE(SPLIT(H225,CHAR(10)))))
)"),"")</f>
        <v/>
      </c>
      <c r="J225" s="17" t="str">
        <f>IFERROR(__xludf.DUMMYFUNCTION("IFERROR(
  TEXTJOIN(CHAR(10),TRUE,FILTER('SUMMARY DATA'!I:I,'SUMMARY DATA'!$A:$A=$A225,'SUMMARY DATA'!$C:$C=$B225,'SUMMARY DATA'!$B:$B=""GRP"")),
  IF(
    OR(
      ISNUMBER(SEARCH(""CDM CASH DEPOSIT"",$C225)),
      ISNUMBER(SEARCH(""CASH DEPOSIT"",$C22"&amp;"5)),
      COUNTIFS('SUMMARY DATA'!$D:$D,$C225,'SUMMARY DATA'!$B:$B,""GRP"")&lt;&gt;1
    ),
    """",
    IFERROR(TEXTJOIN(CHAR(10),TRUE,FILTER('SUMMARY DATA'!I:I,'SUMMARY DATA'!$D:$D=$C225,'SUMMARY DATA'!$B:$B=""GRP"")),"""")
  )
)"),"")</f>
        <v/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 spans="1:27">
      <c r="A226" s="2"/>
      <c r="B226" s="15">
        <v>45797</v>
      </c>
      <c r="C226" s="2" t="s">
        <v>377</v>
      </c>
      <c r="D226" s="6">
        <v>202.6</v>
      </c>
      <c r="E226" s="16" t="str">
        <f>IFERROR(__xludf.DUMMYFUNCTION("IFERROR(
  TEXTJOIN(CHAR(10),TRUE,FILTER('SUMMARY DATA'!E:E,'SUMMARY DATA'!$A:$A=$A226,'SUMMARY DATA'!$C:$C=$B226,'SUMMARY DATA'!$B:$B=""GRP"")),
  IF(
    OR(
      ISNUMBER(SEARCH(""CDM CASH DEPOSIT"",$C226)),
      ISNUMBER(SEARCH(""CASH DEPOSIT"",$C22"&amp;"6)),
      COUNTIFS('SUMMARY DATA'!$D:$D,$C226,'SUMMARY DATA'!$B:$B,""GRP"")&lt;&gt;1
    ),
    """",
    IFERROR(TEXTJOIN(CHAR(10),TRUE,FILTER('SUMMARY DATA'!E:E,'SUMMARY DATA'!$D:$D=$C226,'SUMMARY DATA'!$B:$B=""GRP"")),"""")
  )
)"),"")</f>
        <v/>
      </c>
      <c r="F226" s="17" t="str">
        <f>IFERROR(__xludf.DUMMYFUNCTION("IFERROR(
  TEXTJOIN(CHAR(10),TRUE,FILTER('SUMMARY DATA'!F:F,'SUMMARY DATA'!$A:$A=$A226,'SUMMARY DATA'!$C:$C=$B226,'SUMMARY DATA'!$B:$B=""GRP"")),
  IF(
    OR(
      ISNUMBER(SEARCH(""CDM CASH DEPOSIT"",$C226)),
      ISNUMBER(SEARCH(""CASH DEPOSIT"",$C22"&amp;"6)),
      COUNTIFS('SUMMARY DATA'!$D:$D,$C226,'SUMMARY DATA'!$B:$B,""GRP"")&lt;&gt;1
    ),
    """",
    IFERROR(TEXTJOIN(CHAR(10),TRUE,FILTER('SUMMARY DATA'!F:F,'SUMMARY DATA'!$D:$D=$C226,'SUMMARY DATA'!$B:$B=""GRP"")),"""")
  )
)"),"")</f>
        <v/>
      </c>
      <c r="G226" s="17" t="str">
        <f>IFERROR(__xludf.DUMMYFUNCTION("IFERROR(
  TEXTJOIN(CHAR(10),TRUE,FILTER('SUMMARY DATA'!G:G,'SUMMARY DATA'!$A:$A=$A226,'SUMMARY DATA'!$C:$C=$B226,'SUMMARY DATA'!$B:$B=""GRP"")),
  IF(
    OR(
      ISNUMBER(SEARCH(""CDM CASH DEPOSIT"",$C226)),
      ISNUMBER(SEARCH(""CASH DEPOSIT"",$C22"&amp;"6)),
      COUNTIFS('SUMMARY DATA'!$D:$D,$C226,'SUMMARY DATA'!$B:$B,""GRP"")&lt;&gt;1
    ),
    """",
    IFERROR(TEXTJOIN(CHAR(10),TRUE,FILTER('SUMMARY DATA'!G:G,'SUMMARY DATA'!$D:$D=$C226,'SUMMARY DATA'!$B:$B=""GRP"")),"""")
  )
)"),"")</f>
        <v/>
      </c>
      <c r="H226" s="18" t="str">
        <f>IFERROR(__xludf.DUMMYFUNCTION("IFERROR(
  TEXTJOIN(CHAR(10),TRUE,FILTER('SUMMARY DATA'!H:H,'SUMMARY DATA'!$A:$A=$A226,'SUMMARY DATA'!$C:$C=$B226,'SUMMARY DATA'!$B:$B=""GRP"")),
  IF(
    OR(
      ISNUMBER(SEARCH(""CDM CASH DEPOSIT"",$C226)),
      ISNUMBER(SEARCH(""CASH DEPOSIT"",$C22"&amp;"6)),
      COUNTIFS('SUMMARY DATA'!$D:$D,$C226,'SUMMARY DATA'!$B:$B,""GRP"")&lt;&gt;1
    ),
    """",
    IFERROR(TEXTJOIN(CHAR(10),TRUE,FILTER('SUMMARY DATA'!H:H,'SUMMARY DATA'!$D:$D=$C226,'SUMMARY DATA'!$B:$B=""GRP"")),"""")
  )
)"),"")</f>
        <v/>
      </c>
      <c r="I226" s="18" t="str">
        <f>IFERROR(__xludf.DUMMYFUNCTION("IF(H226="""","""",
SUM(ARRAYFORMULA(VALUE(SPLIT(H226,CHAR(10)))))
)"),"")</f>
        <v/>
      </c>
      <c r="J226" s="17" t="str">
        <f>IFERROR(__xludf.DUMMYFUNCTION("IFERROR(
  TEXTJOIN(CHAR(10),TRUE,FILTER('SUMMARY DATA'!I:I,'SUMMARY DATA'!$A:$A=$A226,'SUMMARY DATA'!$C:$C=$B226,'SUMMARY DATA'!$B:$B=""GRP"")),
  IF(
    OR(
      ISNUMBER(SEARCH(""CDM CASH DEPOSIT"",$C226)),
      ISNUMBER(SEARCH(""CASH DEPOSIT"",$C22"&amp;"6)),
      COUNTIFS('SUMMARY DATA'!$D:$D,$C226,'SUMMARY DATA'!$B:$B,""GRP"")&lt;&gt;1
    ),
    """",
    IFERROR(TEXTJOIN(CHAR(10),TRUE,FILTER('SUMMARY DATA'!I:I,'SUMMARY DATA'!$D:$D=$C226,'SUMMARY DATA'!$B:$B=""GRP"")),"""")
  )
)"),"")</f>
        <v/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 spans="1:27">
      <c r="A227" s="2" t="s">
        <v>378</v>
      </c>
      <c r="B227" s="15">
        <v>45797</v>
      </c>
      <c r="C227" s="2" t="s">
        <v>110</v>
      </c>
      <c r="D227" s="6">
        <v>120</v>
      </c>
      <c r="E227" s="16" t="str">
        <f>IFERROR(__xludf.DUMMYFUNCTION("IFERROR(
  TEXTJOIN(CHAR(10),TRUE,FILTER('SUMMARY DATA'!E:E,'SUMMARY DATA'!$A:$A=$A227,'SUMMARY DATA'!$C:$C=$B227,'SUMMARY DATA'!$B:$B=""GRP"")),
  IF(
    OR(
      ISNUMBER(SEARCH(""CDM CASH DEPOSIT"",$C227)),
      ISNUMBER(SEARCH(""CASH DEPOSIT"",$C22"&amp;"7)),
      COUNTIFS('SUMMARY DATA'!$D:$D,$C227,'SUMMARY DATA'!$B:$B,""GRP"")&lt;&gt;1
    ),
    """",
    IFERROR(TEXTJOIN(CHAR(10),TRUE,FILTER('SUMMARY DATA'!E:E,'SUMMARY DATA'!$D:$D=$C227,'SUMMARY DATA'!$B:$B=""GRP"")),"""")
  )
)"),"")</f>
        <v/>
      </c>
      <c r="F227" s="17" t="str">
        <f>IFERROR(__xludf.DUMMYFUNCTION("IFERROR(
  TEXTJOIN(CHAR(10),TRUE,FILTER('SUMMARY DATA'!F:F,'SUMMARY DATA'!$A:$A=$A227,'SUMMARY DATA'!$C:$C=$B227,'SUMMARY DATA'!$B:$B=""GRP"")),
  IF(
    OR(
      ISNUMBER(SEARCH(""CDM CASH DEPOSIT"",$C227)),
      ISNUMBER(SEARCH(""CASH DEPOSIT"",$C22"&amp;"7)),
      COUNTIFS('SUMMARY DATA'!$D:$D,$C227,'SUMMARY DATA'!$B:$B,""GRP"")&lt;&gt;1
    ),
    """",
    IFERROR(TEXTJOIN(CHAR(10),TRUE,FILTER('SUMMARY DATA'!F:F,'SUMMARY DATA'!$D:$D=$C227,'SUMMARY DATA'!$B:$B=""GRP"")),"""")
  )
)"),"")</f>
        <v/>
      </c>
      <c r="G227" s="17" t="str">
        <f>IFERROR(__xludf.DUMMYFUNCTION("IFERROR(
  TEXTJOIN(CHAR(10),TRUE,FILTER('SUMMARY DATA'!G:G,'SUMMARY DATA'!$A:$A=$A227,'SUMMARY DATA'!$C:$C=$B227,'SUMMARY DATA'!$B:$B=""GRP"")),
  IF(
    OR(
      ISNUMBER(SEARCH(""CDM CASH DEPOSIT"",$C227)),
      ISNUMBER(SEARCH(""CASH DEPOSIT"",$C22"&amp;"7)),
      COUNTIFS('SUMMARY DATA'!$D:$D,$C227,'SUMMARY DATA'!$B:$B,""GRP"")&lt;&gt;1
    ),
    """",
    IFERROR(TEXTJOIN(CHAR(10),TRUE,FILTER('SUMMARY DATA'!G:G,'SUMMARY DATA'!$D:$D=$C227,'SUMMARY DATA'!$B:$B=""GRP"")),"""")
  )
)"),"")</f>
        <v/>
      </c>
      <c r="H227" s="18" t="str">
        <f>IFERROR(__xludf.DUMMYFUNCTION("IFERROR(
  TEXTJOIN(CHAR(10),TRUE,FILTER('SUMMARY DATA'!H:H,'SUMMARY DATA'!$A:$A=$A227,'SUMMARY DATA'!$C:$C=$B227,'SUMMARY DATA'!$B:$B=""GRP"")),
  IF(
    OR(
      ISNUMBER(SEARCH(""CDM CASH DEPOSIT"",$C227)),
      ISNUMBER(SEARCH(""CASH DEPOSIT"",$C22"&amp;"7)),
      COUNTIFS('SUMMARY DATA'!$D:$D,$C227,'SUMMARY DATA'!$B:$B,""GRP"")&lt;&gt;1
    ),
    """",
    IFERROR(TEXTJOIN(CHAR(10),TRUE,FILTER('SUMMARY DATA'!H:H,'SUMMARY DATA'!$D:$D=$C227,'SUMMARY DATA'!$B:$B=""GRP"")),"""")
  )
)"),"")</f>
        <v/>
      </c>
      <c r="I227" s="18" t="str">
        <f>IFERROR(__xludf.DUMMYFUNCTION("IF(H227="""","""",
SUM(ARRAYFORMULA(VALUE(SPLIT(H227,CHAR(10)))))
)"),"")</f>
        <v/>
      </c>
      <c r="J227" s="17" t="str">
        <f>IFERROR(__xludf.DUMMYFUNCTION("IFERROR(
  TEXTJOIN(CHAR(10),TRUE,FILTER('SUMMARY DATA'!I:I,'SUMMARY DATA'!$A:$A=$A227,'SUMMARY DATA'!$C:$C=$B227,'SUMMARY DATA'!$B:$B=""GRP"")),
  IF(
    OR(
      ISNUMBER(SEARCH(""CDM CASH DEPOSIT"",$C227)),
      ISNUMBER(SEARCH(""CASH DEPOSIT"",$C22"&amp;"7)),
      COUNTIFS('SUMMARY DATA'!$D:$D,$C227,'SUMMARY DATA'!$B:$B,""GRP"")&lt;&gt;1
    ),
    """",
    IFERROR(TEXTJOIN(CHAR(10),TRUE,FILTER('SUMMARY DATA'!I:I,'SUMMARY DATA'!$D:$D=$C227,'SUMMARY DATA'!$B:$B=""GRP"")),"""")
  )
)"),"")</f>
        <v/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 spans="1:27">
      <c r="A228" s="2"/>
      <c r="B228" s="15">
        <v>45797</v>
      </c>
      <c r="C228" s="2" t="s">
        <v>379</v>
      </c>
      <c r="D228" s="6">
        <v>79</v>
      </c>
      <c r="E228" s="16" t="str">
        <f>IFERROR(__xludf.DUMMYFUNCTION("IFERROR(
  TEXTJOIN(CHAR(10),TRUE,FILTER('SUMMARY DATA'!E:E,'SUMMARY DATA'!$A:$A=$A228,'SUMMARY DATA'!$C:$C=$B228,'SUMMARY DATA'!$B:$B=""GRP"")),
  IF(
    OR(
      ISNUMBER(SEARCH(""CDM CASH DEPOSIT"",$C228)),
      ISNUMBER(SEARCH(""CASH DEPOSIT"",$C22"&amp;"8)),
      COUNTIFS('SUMMARY DATA'!$D:$D,$C228,'SUMMARY DATA'!$B:$B,""GRP"")&lt;&gt;1
    ),
    """",
    IFERROR(TEXTJOIN(CHAR(10),TRUE,FILTER('SUMMARY DATA'!E:E,'SUMMARY DATA'!$D:$D=$C228,'SUMMARY DATA'!$B:$B=""GRP"")),"""")
  )
)"),"")</f>
        <v/>
      </c>
      <c r="F228" s="17" t="str">
        <f>IFERROR(__xludf.DUMMYFUNCTION("IFERROR(
  TEXTJOIN(CHAR(10),TRUE,FILTER('SUMMARY DATA'!F:F,'SUMMARY DATA'!$A:$A=$A228,'SUMMARY DATA'!$C:$C=$B228,'SUMMARY DATA'!$B:$B=""GRP"")),
  IF(
    OR(
      ISNUMBER(SEARCH(""CDM CASH DEPOSIT"",$C228)),
      ISNUMBER(SEARCH(""CASH DEPOSIT"",$C22"&amp;"8)),
      COUNTIFS('SUMMARY DATA'!$D:$D,$C228,'SUMMARY DATA'!$B:$B,""GRP"")&lt;&gt;1
    ),
    """",
    IFERROR(TEXTJOIN(CHAR(10),TRUE,FILTER('SUMMARY DATA'!F:F,'SUMMARY DATA'!$D:$D=$C228,'SUMMARY DATA'!$B:$B=""GRP"")),"""")
  )
)"),"")</f>
        <v/>
      </c>
      <c r="G228" s="17" t="str">
        <f>IFERROR(__xludf.DUMMYFUNCTION("IFERROR(
  TEXTJOIN(CHAR(10),TRUE,FILTER('SUMMARY DATA'!G:G,'SUMMARY DATA'!$A:$A=$A228,'SUMMARY DATA'!$C:$C=$B228,'SUMMARY DATA'!$B:$B=""GRP"")),
  IF(
    OR(
      ISNUMBER(SEARCH(""CDM CASH DEPOSIT"",$C228)),
      ISNUMBER(SEARCH(""CASH DEPOSIT"",$C22"&amp;"8)),
      COUNTIFS('SUMMARY DATA'!$D:$D,$C228,'SUMMARY DATA'!$B:$B,""GRP"")&lt;&gt;1
    ),
    """",
    IFERROR(TEXTJOIN(CHAR(10),TRUE,FILTER('SUMMARY DATA'!G:G,'SUMMARY DATA'!$D:$D=$C228,'SUMMARY DATA'!$B:$B=""GRP"")),"""")
  )
)"),"")</f>
        <v/>
      </c>
      <c r="H228" s="18" t="str">
        <f>IFERROR(__xludf.DUMMYFUNCTION("IFERROR(
  TEXTJOIN(CHAR(10),TRUE,FILTER('SUMMARY DATA'!H:H,'SUMMARY DATA'!$A:$A=$A228,'SUMMARY DATA'!$C:$C=$B228,'SUMMARY DATA'!$B:$B=""GRP"")),
  IF(
    OR(
      ISNUMBER(SEARCH(""CDM CASH DEPOSIT"",$C228)),
      ISNUMBER(SEARCH(""CASH DEPOSIT"",$C22"&amp;"8)),
      COUNTIFS('SUMMARY DATA'!$D:$D,$C228,'SUMMARY DATA'!$B:$B,""GRP"")&lt;&gt;1
    ),
    """",
    IFERROR(TEXTJOIN(CHAR(10),TRUE,FILTER('SUMMARY DATA'!H:H,'SUMMARY DATA'!$D:$D=$C228,'SUMMARY DATA'!$B:$B=""GRP"")),"""")
  )
)"),"")</f>
        <v/>
      </c>
      <c r="I228" s="18" t="str">
        <f>IFERROR(__xludf.DUMMYFUNCTION("IF(H228="""","""",
SUM(ARRAYFORMULA(VALUE(SPLIT(H228,CHAR(10)))))
)"),"")</f>
        <v/>
      </c>
      <c r="J228" s="17" t="str">
        <f>IFERROR(__xludf.DUMMYFUNCTION("IFERROR(
  TEXTJOIN(CHAR(10),TRUE,FILTER('SUMMARY DATA'!I:I,'SUMMARY DATA'!$A:$A=$A228,'SUMMARY DATA'!$C:$C=$B228,'SUMMARY DATA'!$B:$B=""GRP"")),
  IF(
    OR(
      ISNUMBER(SEARCH(""CDM CASH DEPOSIT"",$C228)),
      ISNUMBER(SEARCH(""CASH DEPOSIT"",$C22"&amp;"8)),
      COUNTIFS('SUMMARY DATA'!$D:$D,$C228,'SUMMARY DATA'!$B:$B,""GRP"")&lt;&gt;1
    ),
    """",
    IFERROR(TEXTJOIN(CHAR(10),TRUE,FILTER('SUMMARY DATA'!I:I,'SUMMARY DATA'!$D:$D=$C228,'SUMMARY DATA'!$B:$B=""GRP"")),"""")
  )
)"),"")</f>
        <v/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 spans="1:27">
      <c r="A229" s="2" t="s">
        <v>380</v>
      </c>
      <c r="B229" s="15">
        <v>45797</v>
      </c>
      <c r="C229" s="2" t="s">
        <v>381</v>
      </c>
      <c r="D229" s="6">
        <v>58</v>
      </c>
      <c r="E229" s="16" t="str">
        <f>IFERROR(__xludf.DUMMYFUNCTION("IFERROR(
  TEXTJOIN(CHAR(10),TRUE,FILTER('SUMMARY DATA'!E:E,'SUMMARY DATA'!$A:$A=$A229,'SUMMARY DATA'!$C:$C=$B229,'SUMMARY DATA'!$B:$B=""GRP"")),
  IF(
    OR(
      ISNUMBER(SEARCH(""CDM CASH DEPOSIT"",$C229)),
      ISNUMBER(SEARCH(""CASH DEPOSIT"",$C22"&amp;"9)),
      COUNTIFS('SUMMARY DATA'!$D:$D,$C229,'SUMMARY DATA'!$B:$B,""GRP"")&lt;&gt;1
    ),
    """",
    IFERROR(TEXTJOIN(CHAR(10),TRUE,FILTER('SUMMARY DATA'!E:E,'SUMMARY DATA'!$D:$D=$C229,'SUMMARY DATA'!$B:$B=""GRP"")),"""")
  )
)"),"")</f>
        <v/>
      </c>
      <c r="F229" s="17" t="str">
        <f>IFERROR(__xludf.DUMMYFUNCTION("IFERROR(
  TEXTJOIN(CHAR(10),TRUE,FILTER('SUMMARY DATA'!F:F,'SUMMARY DATA'!$A:$A=$A229,'SUMMARY DATA'!$C:$C=$B229,'SUMMARY DATA'!$B:$B=""GRP"")),
  IF(
    OR(
      ISNUMBER(SEARCH(""CDM CASH DEPOSIT"",$C229)),
      ISNUMBER(SEARCH(""CASH DEPOSIT"",$C22"&amp;"9)),
      COUNTIFS('SUMMARY DATA'!$D:$D,$C229,'SUMMARY DATA'!$B:$B,""GRP"")&lt;&gt;1
    ),
    """",
    IFERROR(TEXTJOIN(CHAR(10),TRUE,FILTER('SUMMARY DATA'!F:F,'SUMMARY DATA'!$D:$D=$C229,'SUMMARY DATA'!$B:$B=""GRP"")),"""")
  )
)"),"")</f>
        <v/>
      </c>
      <c r="G229" s="17" t="str">
        <f>IFERROR(__xludf.DUMMYFUNCTION("IFERROR(
  TEXTJOIN(CHAR(10),TRUE,FILTER('SUMMARY DATA'!G:G,'SUMMARY DATA'!$A:$A=$A229,'SUMMARY DATA'!$C:$C=$B229,'SUMMARY DATA'!$B:$B=""GRP"")),
  IF(
    OR(
      ISNUMBER(SEARCH(""CDM CASH DEPOSIT"",$C229)),
      ISNUMBER(SEARCH(""CASH DEPOSIT"",$C22"&amp;"9)),
      COUNTIFS('SUMMARY DATA'!$D:$D,$C229,'SUMMARY DATA'!$B:$B,""GRP"")&lt;&gt;1
    ),
    """",
    IFERROR(TEXTJOIN(CHAR(10),TRUE,FILTER('SUMMARY DATA'!G:G,'SUMMARY DATA'!$D:$D=$C229,'SUMMARY DATA'!$B:$B=""GRP"")),"""")
  )
)"),"")</f>
        <v/>
      </c>
      <c r="H229" s="18" t="str">
        <f>IFERROR(__xludf.DUMMYFUNCTION("IFERROR(
  TEXTJOIN(CHAR(10),TRUE,FILTER('SUMMARY DATA'!H:H,'SUMMARY DATA'!$A:$A=$A229,'SUMMARY DATA'!$C:$C=$B229,'SUMMARY DATA'!$B:$B=""GRP"")),
  IF(
    OR(
      ISNUMBER(SEARCH(""CDM CASH DEPOSIT"",$C229)),
      ISNUMBER(SEARCH(""CASH DEPOSIT"",$C22"&amp;"9)),
      COUNTIFS('SUMMARY DATA'!$D:$D,$C229,'SUMMARY DATA'!$B:$B,""GRP"")&lt;&gt;1
    ),
    """",
    IFERROR(TEXTJOIN(CHAR(10),TRUE,FILTER('SUMMARY DATA'!H:H,'SUMMARY DATA'!$D:$D=$C229,'SUMMARY DATA'!$B:$B=""GRP"")),"""")
  )
)"),"")</f>
        <v/>
      </c>
      <c r="I229" s="18" t="str">
        <f>IFERROR(__xludf.DUMMYFUNCTION("IF(H229="""","""",
SUM(ARRAYFORMULA(VALUE(SPLIT(H229,CHAR(10)))))
)"),"")</f>
        <v/>
      </c>
      <c r="J229" s="17" t="str">
        <f>IFERROR(__xludf.DUMMYFUNCTION("IFERROR(
  TEXTJOIN(CHAR(10),TRUE,FILTER('SUMMARY DATA'!I:I,'SUMMARY DATA'!$A:$A=$A229,'SUMMARY DATA'!$C:$C=$B229,'SUMMARY DATA'!$B:$B=""GRP"")),
  IF(
    OR(
      ISNUMBER(SEARCH(""CDM CASH DEPOSIT"",$C229)),
      ISNUMBER(SEARCH(""CASH DEPOSIT"",$C22"&amp;"9)),
      COUNTIFS('SUMMARY DATA'!$D:$D,$C229,'SUMMARY DATA'!$B:$B,""GRP"")&lt;&gt;1
    ),
    """",
    IFERROR(TEXTJOIN(CHAR(10),TRUE,FILTER('SUMMARY DATA'!I:I,'SUMMARY DATA'!$D:$D=$C229,'SUMMARY DATA'!$B:$B=""GRP"")),"""")
  )
)"),"")</f>
        <v/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 spans="1:27">
      <c r="A230" s="2"/>
      <c r="B230" s="15">
        <v>45797</v>
      </c>
      <c r="C230" s="2" t="s">
        <v>382</v>
      </c>
      <c r="D230" s="6">
        <v>29.94</v>
      </c>
      <c r="E230" s="16" t="str">
        <f>IFERROR(__xludf.DUMMYFUNCTION("IFERROR(
  TEXTJOIN(CHAR(10),TRUE,FILTER('SUMMARY DATA'!E:E,'SUMMARY DATA'!$A:$A=$A230,'SUMMARY DATA'!$C:$C=$B230,'SUMMARY DATA'!$B:$B=""GRP"")),
  IF(
    OR(
      ISNUMBER(SEARCH(""CDM CASH DEPOSIT"",$C230)),
      ISNUMBER(SEARCH(""CASH DEPOSIT"",$C23"&amp;"0)),
      COUNTIFS('SUMMARY DATA'!$D:$D,$C230,'SUMMARY DATA'!$B:$B,""GRP"")&lt;&gt;1
    ),
    """",
    IFERROR(TEXTJOIN(CHAR(10),TRUE,FILTER('SUMMARY DATA'!E:E,'SUMMARY DATA'!$D:$D=$C230,'SUMMARY DATA'!$B:$B=""GRP"")),"""")
  )
)"),"")</f>
        <v/>
      </c>
      <c r="F230" s="17" t="str">
        <f>IFERROR(__xludf.DUMMYFUNCTION("IFERROR(
  TEXTJOIN(CHAR(10),TRUE,FILTER('SUMMARY DATA'!F:F,'SUMMARY DATA'!$A:$A=$A230,'SUMMARY DATA'!$C:$C=$B230,'SUMMARY DATA'!$B:$B=""GRP"")),
  IF(
    OR(
      ISNUMBER(SEARCH(""CDM CASH DEPOSIT"",$C230)),
      ISNUMBER(SEARCH(""CASH DEPOSIT"",$C23"&amp;"0)),
      COUNTIFS('SUMMARY DATA'!$D:$D,$C230,'SUMMARY DATA'!$B:$B,""GRP"")&lt;&gt;1
    ),
    """",
    IFERROR(TEXTJOIN(CHAR(10),TRUE,FILTER('SUMMARY DATA'!F:F,'SUMMARY DATA'!$D:$D=$C230,'SUMMARY DATA'!$B:$B=""GRP"")),"""")
  )
)"),"")</f>
        <v/>
      </c>
      <c r="G230" s="17" t="str">
        <f>IFERROR(__xludf.DUMMYFUNCTION("IFERROR(
  TEXTJOIN(CHAR(10),TRUE,FILTER('SUMMARY DATA'!G:G,'SUMMARY DATA'!$A:$A=$A230,'SUMMARY DATA'!$C:$C=$B230,'SUMMARY DATA'!$B:$B=""GRP"")),
  IF(
    OR(
      ISNUMBER(SEARCH(""CDM CASH DEPOSIT"",$C230)),
      ISNUMBER(SEARCH(""CASH DEPOSIT"",$C23"&amp;"0)),
      COUNTIFS('SUMMARY DATA'!$D:$D,$C230,'SUMMARY DATA'!$B:$B,""GRP"")&lt;&gt;1
    ),
    """",
    IFERROR(TEXTJOIN(CHAR(10),TRUE,FILTER('SUMMARY DATA'!G:G,'SUMMARY DATA'!$D:$D=$C230,'SUMMARY DATA'!$B:$B=""GRP"")),"""")
  )
)"),"")</f>
        <v/>
      </c>
      <c r="H230" s="18" t="str">
        <f>IFERROR(__xludf.DUMMYFUNCTION("IFERROR(
  TEXTJOIN(CHAR(10),TRUE,FILTER('SUMMARY DATA'!H:H,'SUMMARY DATA'!$A:$A=$A230,'SUMMARY DATA'!$C:$C=$B230,'SUMMARY DATA'!$B:$B=""GRP"")),
  IF(
    OR(
      ISNUMBER(SEARCH(""CDM CASH DEPOSIT"",$C230)),
      ISNUMBER(SEARCH(""CASH DEPOSIT"",$C23"&amp;"0)),
      COUNTIFS('SUMMARY DATA'!$D:$D,$C230,'SUMMARY DATA'!$B:$B,""GRP"")&lt;&gt;1
    ),
    """",
    IFERROR(TEXTJOIN(CHAR(10),TRUE,FILTER('SUMMARY DATA'!H:H,'SUMMARY DATA'!$D:$D=$C230,'SUMMARY DATA'!$B:$B=""GRP"")),"""")
  )
)"),"")</f>
        <v/>
      </c>
      <c r="I230" s="18" t="str">
        <f>IFERROR(__xludf.DUMMYFUNCTION("IF(H230="""","""",
SUM(ARRAYFORMULA(VALUE(SPLIT(H230,CHAR(10)))))
)"),"")</f>
        <v/>
      </c>
      <c r="J230" s="17" t="str">
        <f>IFERROR(__xludf.DUMMYFUNCTION("IFERROR(
  TEXTJOIN(CHAR(10),TRUE,FILTER('SUMMARY DATA'!I:I,'SUMMARY DATA'!$A:$A=$A230,'SUMMARY DATA'!$C:$C=$B230,'SUMMARY DATA'!$B:$B=""GRP"")),
  IF(
    OR(
      ISNUMBER(SEARCH(""CDM CASH DEPOSIT"",$C230)),
      ISNUMBER(SEARCH(""CASH DEPOSIT"",$C23"&amp;"0)),
      COUNTIFS('SUMMARY DATA'!$D:$D,$C230,'SUMMARY DATA'!$B:$B,""GRP"")&lt;&gt;1
    ),
    """",
    IFERROR(TEXTJOIN(CHAR(10),TRUE,FILTER('SUMMARY DATA'!I:I,'SUMMARY DATA'!$D:$D=$C230,'SUMMARY DATA'!$B:$B=""GRP"")),"""")
  )
)"),"")</f>
        <v/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 spans="1:27">
      <c r="A231" s="2"/>
      <c r="B231" s="15">
        <v>45797</v>
      </c>
      <c r="C231" s="2" t="s">
        <v>383</v>
      </c>
      <c r="D231" s="6">
        <v>5.2</v>
      </c>
      <c r="E231" s="16" t="str">
        <f>IFERROR(__xludf.DUMMYFUNCTION("IFERROR(
  TEXTJOIN(CHAR(10),TRUE,FILTER('SUMMARY DATA'!E:E,'SUMMARY DATA'!$A:$A=$A231,'SUMMARY DATA'!$C:$C=$B231,'SUMMARY DATA'!$B:$B=""GRP"")),
  IF(
    OR(
      ISNUMBER(SEARCH(""CDM CASH DEPOSIT"",$C231)),
      ISNUMBER(SEARCH(""CASH DEPOSIT"",$C23"&amp;"1)),
      COUNTIFS('SUMMARY DATA'!$D:$D,$C231,'SUMMARY DATA'!$B:$B,""GRP"")&lt;&gt;1
    ),
    """",
    IFERROR(TEXTJOIN(CHAR(10),TRUE,FILTER('SUMMARY DATA'!E:E,'SUMMARY DATA'!$D:$D=$C231,'SUMMARY DATA'!$B:$B=""GRP"")),"""")
  )
)"),"")</f>
        <v/>
      </c>
      <c r="F231" s="17" t="str">
        <f>IFERROR(__xludf.DUMMYFUNCTION("IFERROR(
  TEXTJOIN(CHAR(10),TRUE,FILTER('SUMMARY DATA'!F:F,'SUMMARY DATA'!$A:$A=$A231,'SUMMARY DATA'!$C:$C=$B231,'SUMMARY DATA'!$B:$B=""GRP"")),
  IF(
    OR(
      ISNUMBER(SEARCH(""CDM CASH DEPOSIT"",$C231)),
      ISNUMBER(SEARCH(""CASH DEPOSIT"",$C23"&amp;"1)),
      COUNTIFS('SUMMARY DATA'!$D:$D,$C231,'SUMMARY DATA'!$B:$B,""GRP"")&lt;&gt;1
    ),
    """",
    IFERROR(TEXTJOIN(CHAR(10),TRUE,FILTER('SUMMARY DATA'!F:F,'SUMMARY DATA'!$D:$D=$C231,'SUMMARY DATA'!$B:$B=""GRP"")),"""")
  )
)"),"")</f>
        <v/>
      </c>
      <c r="G231" s="17" t="str">
        <f>IFERROR(__xludf.DUMMYFUNCTION("IFERROR(
  TEXTJOIN(CHAR(10),TRUE,FILTER('SUMMARY DATA'!G:G,'SUMMARY DATA'!$A:$A=$A231,'SUMMARY DATA'!$C:$C=$B231,'SUMMARY DATA'!$B:$B=""GRP"")),
  IF(
    OR(
      ISNUMBER(SEARCH(""CDM CASH DEPOSIT"",$C231)),
      ISNUMBER(SEARCH(""CASH DEPOSIT"",$C23"&amp;"1)),
      COUNTIFS('SUMMARY DATA'!$D:$D,$C231,'SUMMARY DATA'!$B:$B,""GRP"")&lt;&gt;1
    ),
    """",
    IFERROR(TEXTJOIN(CHAR(10),TRUE,FILTER('SUMMARY DATA'!G:G,'SUMMARY DATA'!$D:$D=$C231,'SUMMARY DATA'!$B:$B=""GRP"")),"""")
  )
)"),"")</f>
        <v/>
      </c>
      <c r="H231" s="18" t="str">
        <f>IFERROR(__xludf.DUMMYFUNCTION("IFERROR(
  TEXTJOIN(CHAR(10),TRUE,FILTER('SUMMARY DATA'!H:H,'SUMMARY DATA'!$A:$A=$A231,'SUMMARY DATA'!$C:$C=$B231,'SUMMARY DATA'!$B:$B=""GRP"")),
  IF(
    OR(
      ISNUMBER(SEARCH(""CDM CASH DEPOSIT"",$C231)),
      ISNUMBER(SEARCH(""CASH DEPOSIT"",$C23"&amp;"1)),
      COUNTIFS('SUMMARY DATA'!$D:$D,$C231,'SUMMARY DATA'!$B:$B,""GRP"")&lt;&gt;1
    ),
    """",
    IFERROR(TEXTJOIN(CHAR(10),TRUE,FILTER('SUMMARY DATA'!H:H,'SUMMARY DATA'!$D:$D=$C231,'SUMMARY DATA'!$B:$B=""GRP"")),"""")
  )
)"),"")</f>
        <v/>
      </c>
      <c r="I231" s="18" t="str">
        <f>IFERROR(__xludf.DUMMYFUNCTION("IF(H231="""","""",
SUM(ARRAYFORMULA(VALUE(SPLIT(H231,CHAR(10)))))
)"),"")</f>
        <v/>
      </c>
      <c r="J231" s="17" t="str">
        <f>IFERROR(__xludf.DUMMYFUNCTION("IFERROR(
  TEXTJOIN(CHAR(10),TRUE,FILTER('SUMMARY DATA'!I:I,'SUMMARY DATA'!$A:$A=$A231,'SUMMARY DATA'!$C:$C=$B231,'SUMMARY DATA'!$B:$B=""GRP"")),
  IF(
    OR(
      ISNUMBER(SEARCH(""CDM CASH DEPOSIT"",$C231)),
      ISNUMBER(SEARCH(""CASH DEPOSIT"",$C23"&amp;"1)),
      COUNTIFS('SUMMARY DATA'!$D:$D,$C231,'SUMMARY DATA'!$B:$B,""GRP"")&lt;&gt;1
    ),
    """",
    IFERROR(TEXTJOIN(CHAR(10),TRUE,FILTER('SUMMARY DATA'!I:I,'SUMMARY DATA'!$D:$D=$C231,'SUMMARY DATA'!$B:$B=""GRP"")),"""")
  )
)"),"")</f>
        <v/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 spans="1:27">
      <c r="A232" s="2"/>
      <c r="B232" s="15">
        <v>45798</v>
      </c>
      <c r="C232" s="2" t="s">
        <v>184</v>
      </c>
      <c r="D232" s="6">
        <v>527.94</v>
      </c>
      <c r="E232" s="16" t="str">
        <f>IFERROR(__xludf.DUMMYFUNCTION("IFERROR(
  TEXTJOIN(CHAR(10),TRUE,FILTER('SUMMARY DATA'!E:E,'SUMMARY DATA'!$A:$A=$A232,'SUMMARY DATA'!$C:$C=$B232,'SUMMARY DATA'!$B:$B=""GRP"")),
  IF(
    OR(
      ISNUMBER(SEARCH(""CDM CASH DEPOSIT"",$C232)),
      ISNUMBER(SEARCH(""CASH DEPOSIT"",$C23"&amp;"2)),
      COUNTIFS('SUMMARY DATA'!$D:$D,$C232,'SUMMARY DATA'!$B:$B,""GRP"")&lt;&gt;1
    ),
    """",
    IFERROR(TEXTJOIN(CHAR(10),TRUE,FILTER('SUMMARY DATA'!E:E,'SUMMARY DATA'!$D:$D=$C232,'SUMMARY DATA'!$B:$B=""GRP"")),"""")
  )
)"),"")</f>
        <v/>
      </c>
      <c r="F232" s="17" t="str">
        <f>IFERROR(__xludf.DUMMYFUNCTION("IFERROR(
  TEXTJOIN(CHAR(10),TRUE,FILTER('SUMMARY DATA'!F:F,'SUMMARY DATA'!$A:$A=$A232,'SUMMARY DATA'!$C:$C=$B232,'SUMMARY DATA'!$B:$B=""GRP"")),
  IF(
    OR(
      ISNUMBER(SEARCH(""CDM CASH DEPOSIT"",$C232)),
      ISNUMBER(SEARCH(""CASH DEPOSIT"",$C23"&amp;"2)),
      COUNTIFS('SUMMARY DATA'!$D:$D,$C232,'SUMMARY DATA'!$B:$B,""GRP"")&lt;&gt;1
    ),
    """",
    IFERROR(TEXTJOIN(CHAR(10),TRUE,FILTER('SUMMARY DATA'!F:F,'SUMMARY DATA'!$D:$D=$C232,'SUMMARY DATA'!$B:$B=""GRP"")),"""")
  )
)"),"")</f>
        <v/>
      </c>
      <c r="G232" s="17" t="str">
        <f>IFERROR(__xludf.DUMMYFUNCTION("IFERROR(
  TEXTJOIN(CHAR(10),TRUE,FILTER('SUMMARY DATA'!G:G,'SUMMARY DATA'!$A:$A=$A232,'SUMMARY DATA'!$C:$C=$B232,'SUMMARY DATA'!$B:$B=""GRP"")),
  IF(
    OR(
      ISNUMBER(SEARCH(""CDM CASH DEPOSIT"",$C232)),
      ISNUMBER(SEARCH(""CASH DEPOSIT"",$C23"&amp;"2)),
      COUNTIFS('SUMMARY DATA'!$D:$D,$C232,'SUMMARY DATA'!$B:$B,""GRP"")&lt;&gt;1
    ),
    """",
    IFERROR(TEXTJOIN(CHAR(10),TRUE,FILTER('SUMMARY DATA'!G:G,'SUMMARY DATA'!$D:$D=$C232,'SUMMARY DATA'!$B:$B=""GRP"")),"""")
  )
)"),"")</f>
        <v/>
      </c>
      <c r="H232" s="18" t="str">
        <f>IFERROR(__xludf.DUMMYFUNCTION("IFERROR(
  TEXTJOIN(CHAR(10),TRUE,FILTER('SUMMARY DATA'!H:H,'SUMMARY DATA'!$A:$A=$A232,'SUMMARY DATA'!$C:$C=$B232,'SUMMARY DATA'!$B:$B=""GRP"")),
  IF(
    OR(
      ISNUMBER(SEARCH(""CDM CASH DEPOSIT"",$C232)),
      ISNUMBER(SEARCH(""CASH DEPOSIT"",$C23"&amp;"2)),
      COUNTIFS('SUMMARY DATA'!$D:$D,$C232,'SUMMARY DATA'!$B:$B,""GRP"")&lt;&gt;1
    ),
    """",
    IFERROR(TEXTJOIN(CHAR(10),TRUE,FILTER('SUMMARY DATA'!H:H,'SUMMARY DATA'!$D:$D=$C232,'SUMMARY DATA'!$B:$B=""GRP"")),"""")
  )
)"),"")</f>
        <v/>
      </c>
      <c r="I232" s="18" t="str">
        <f>IFERROR(__xludf.DUMMYFUNCTION("IF(H232="""","""",
SUM(ARRAYFORMULA(VALUE(SPLIT(H232,CHAR(10)))))
)"),"")</f>
        <v/>
      </c>
      <c r="J232" s="17" t="str">
        <f>IFERROR(__xludf.DUMMYFUNCTION("IFERROR(
  TEXTJOIN(CHAR(10),TRUE,FILTER('SUMMARY DATA'!I:I,'SUMMARY DATA'!$A:$A=$A232,'SUMMARY DATA'!$C:$C=$B232,'SUMMARY DATA'!$B:$B=""GRP"")),
  IF(
    OR(
      ISNUMBER(SEARCH(""CDM CASH DEPOSIT"",$C232)),
      ISNUMBER(SEARCH(""CASH DEPOSIT"",$C23"&amp;"2)),
      COUNTIFS('SUMMARY DATA'!$D:$D,$C232,'SUMMARY DATA'!$B:$B,""GRP"")&lt;&gt;1
    ),
    """",
    IFERROR(TEXTJOIN(CHAR(10),TRUE,FILTER('SUMMARY DATA'!I:I,'SUMMARY DATA'!$D:$D=$C232,'SUMMARY DATA'!$B:$B=""GRP"")),"""")
  )
)"),"")</f>
        <v/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 spans="1:27">
      <c r="A233" s="2"/>
      <c r="B233" s="15">
        <v>45798</v>
      </c>
      <c r="C233" s="2" t="s">
        <v>384</v>
      </c>
      <c r="D233" s="6">
        <v>412.74</v>
      </c>
      <c r="E233" s="16" t="str">
        <f>IFERROR(__xludf.DUMMYFUNCTION("IFERROR(
  TEXTJOIN(CHAR(10),TRUE,FILTER('SUMMARY DATA'!E:E,'SUMMARY DATA'!$A:$A=$A233,'SUMMARY DATA'!$C:$C=$B233,'SUMMARY DATA'!$B:$B=""GRP"")),
  IF(
    OR(
      ISNUMBER(SEARCH(""CDM CASH DEPOSIT"",$C233)),
      ISNUMBER(SEARCH(""CASH DEPOSIT"",$C23"&amp;"3)),
      COUNTIFS('SUMMARY DATA'!$D:$D,$C233,'SUMMARY DATA'!$B:$B,""GRP"")&lt;&gt;1
    ),
    """",
    IFERROR(TEXTJOIN(CHAR(10),TRUE,FILTER('SUMMARY DATA'!E:E,'SUMMARY DATA'!$D:$D=$C233,'SUMMARY DATA'!$B:$B=""GRP"")),"""")
  )
)"),"")</f>
        <v/>
      </c>
      <c r="F233" s="17" t="str">
        <f>IFERROR(__xludf.DUMMYFUNCTION("IFERROR(
  TEXTJOIN(CHAR(10),TRUE,FILTER('SUMMARY DATA'!F:F,'SUMMARY DATA'!$A:$A=$A233,'SUMMARY DATA'!$C:$C=$B233,'SUMMARY DATA'!$B:$B=""GRP"")),
  IF(
    OR(
      ISNUMBER(SEARCH(""CDM CASH DEPOSIT"",$C233)),
      ISNUMBER(SEARCH(""CASH DEPOSIT"",$C23"&amp;"3)),
      COUNTIFS('SUMMARY DATA'!$D:$D,$C233,'SUMMARY DATA'!$B:$B,""GRP"")&lt;&gt;1
    ),
    """",
    IFERROR(TEXTJOIN(CHAR(10),TRUE,FILTER('SUMMARY DATA'!F:F,'SUMMARY DATA'!$D:$D=$C233,'SUMMARY DATA'!$B:$B=""GRP"")),"""")
  )
)"),"")</f>
        <v/>
      </c>
      <c r="G233" s="17" t="str">
        <f>IFERROR(__xludf.DUMMYFUNCTION("IFERROR(
  TEXTJOIN(CHAR(10),TRUE,FILTER('SUMMARY DATA'!G:G,'SUMMARY DATA'!$A:$A=$A233,'SUMMARY DATA'!$C:$C=$B233,'SUMMARY DATA'!$B:$B=""GRP"")),
  IF(
    OR(
      ISNUMBER(SEARCH(""CDM CASH DEPOSIT"",$C233)),
      ISNUMBER(SEARCH(""CASH DEPOSIT"",$C23"&amp;"3)),
      COUNTIFS('SUMMARY DATA'!$D:$D,$C233,'SUMMARY DATA'!$B:$B,""GRP"")&lt;&gt;1
    ),
    """",
    IFERROR(TEXTJOIN(CHAR(10),TRUE,FILTER('SUMMARY DATA'!G:G,'SUMMARY DATA'!$D:$D=$C233,'SUMMARY DATA'!$B:$B=""GRP"")),"""")
  )
)"),"")</f>
        <v/>
      </c>
      <c r="H233" s="18" t="str">
        <f>IFERROR(__xludf.DUMMYFUNCTION("IFERROR(
  TEXTJOIN(CHAR(10),TRUE,FILTER('SUMMARY DATA'!H:H,'SUMMARY DATA'!$A:$A=$A233,'SUMMARY DATA'!$C:$C=$B233,'SUMMARY DATA'!$B:$B=""GRP"")),
  IF(
    OR(
      ISNUMBER(SEARCH(""CDM CASH DEPOSIT"",$C233)),
      ISNUMBER(SEARCH(""CASH DEPOSIT"",$C23"&amp;"3)),
      COUNTIFS('SUMMARY DATA'!$D:$D,$C233,'SUMMARY DATA'!$B:$B,""GRP"")&lt;&gt;1
    ),
    """",
    IFERROR(TEXTJOIN(CHAR(10),TRUE,FILTER('SUMMARY DATA'!H:H,'SUMMARY DATA'!$D:$D=$C233,'SUMMARY DATA'!$B:$B=""GRP"")),"""")
  )
)"),"")</f>
        <v/>
      </c>
      <c r="I233" s="18" t="str">
        <f>IFERROR(__xludf.DUMMYFUNCTION("IF(H233="""","""",
SUM(ARRAYFORMULA(VALUE(SPLIT(H233,CHAR(10)))))
)"),"")</f>
        <v/>
      </c>
      <c r="J233" s="17" t="str">
        <f>IFERROR(__xludf.DUMMYFUNCTION("IFERROR(
  TEXTJOIN(CHAR(10),TRUE,FILTER('SUMMARY DATA'!I:I,'SUMMARY DATA'!$A:$A=$A233,'SUMMARY DATA'!$C:$C=$B233,'SUMMARY DATA'!$B:$B=""GRP"")),
  IF(
    OR(
      ISNUMBER(SEARCH(""CDM CASH DEPOSIT"",$C233)),
      ISNUMBER(SEARCH(""CASH DEPOSIT"",$C23"&amp;"3)),
      COUNTIFS('SUMMARY DATA'!$D:$D,$C233,'SUMMARY DATA'!$B:$B,""GRP"")&lt;&gt;1
    ),
    """",
    IFERROR(TEXTJOIN(CHAR(10),TRUE,FILTER('SUMMARY DATA'!I:I,'SUMMARY DATA'!$D:$D=$C233,'SUMMARY DATA'!$B:$B=""GRP"")),"""")
  )
)"),"")</f>
        <v/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 spans="1:27">
      <c r="A234" s="2"/>
      <c r="B234" s="15">
        <v>45798</v>
      </c>
      <c r="C234" s="2" t="s">
        <v>385</v>
      </c>
      <c r="D234" s="6">
        <v>239.94</v>
      </c>
      <c r="E234" s="16" t="str">
        <f>IFERROR(__xludf.DUMMYFUNCTION("IFERROR(
  TEXTJOIN(CHAR(10),TRUE,FILTER('SUMMARY DATA'!E:E,'SUMMARY DATA'!$A:$A=$A234,'SUMMARY DATA'!$C:$C=$B234,'SUMMARY DATA'!$B:$B=""GRP"")),
  IF(
    OR(
      ISNUMBER(SEARCH(""CDM CASH DEPOSIT"",$C234)),
      ISNUMBER(SEARCH(""CASH DEPOSIT"",$C23"&amp;"4)),
      COUNTIFS('SUMMARY DATA'!$D:$D,$C234,'SUMMARY DATA'!$B:$B,""GRP"")&lt;&gt;1
    ),
    """",
    IFERROR(TEXTJOIN(CHAR(10),TRUE,FILTER('SUMMARY DATA'!E:E,'SUMMARY DATA'!$D:$D=$C234,'SUMMARY DATA'!$B:$B=""GRP"")),"""")
  )
)"),"")</f>
        <v/>
      </c>
      <c r="F234" s="17" t="str">
        <f>IFERROR(__xludf.DUMMYFUNCTION("IFERROR(
  TEXTJOIN(CHAR(10),TRUE,FILTER('SUMMARY DATA'!F:F,'SUMMARY DATA'!$A:$A=$A234,'SUMMARY DATA'!$C:$C=$B234,'SUMMARY DATA'!$B:$B=""GRP"")),
  IF(
    OR(
      ISNUMBER(SEARCH(""CDM CASH DEPOSIT"",$C234)),
      ISNUMBER(SEARCH(""CASH DEPOSIT"",$C23"&amp;"4)),
      COUNTIFS('SUMMARY DATA'!$D:$D,$C234,'SUMMARY DATA'!$B:$B,""GRP"")&lt;&gt;1
    ),
    """",
    IFERROR(TEXTJOIN(CHAR(10),TRUE,FILTER('SUMMARY DATA'!F:F,'SUMMARY DATA'!$D:$D=$C234,'SUMMARY DATA'!$B:$B=""GRP"")),"""")
  )
)"),"")</f>
        <v/>
      </c>
      <c r="G234" s="17" t="str">
        <f>IFERROR(__xludf.DUMMYFUNCTION("IFERROR(
  TEXTJOIN(CHAR(10),TRUE,FILTER('SUMMARY DATA'!G:G,'SUMMARY DATA'!$A:$A=$A234,'SUMMARY DATA'!$C:$C=$B234,'SUMMARY DATA'!$B:$B=""GRP"")),
  IF(
    OR(
      ISNUMBER(SEARCH(""CDM CASH DEPOSIT"",$C234)),
      ISNUMBER(SEARCH(""CASH DEPOSIT"",$C23"&amp;"4)),
      COUNTIFS('SUMMARY DATA'!$D:$D,$C234,'SUMMARY DATA'!$B:$B,""GRP"")&lt;&gt;1
    ),
    """",
    IFERROR(TEXTJOIN(CHAR(10),TRUE,FILTER('SUMMARY DATA'!G:G,'SUMMARY DATA'!$D:$D=$C234,'SUMMARY DATA'!$B:$B=""GRP"")),"""")
  )
)"),"")</f>
        <v/>
      </c>
      <c r="H234" s="18" t="str">
        <f>IFERROR(__xludf.DUMMYFUNCTION("IFERROR(
  TEXTJOIN(CHAR(10),TRUE,FILTER('SUMMARY DATA'!H:H,'SUMMARY DATA'!$A:$A=$A234,'SUMMARY DATA'!$C:$C=$B234,'SUMMARY DATA'!$B:$B=""GRP"")),
  IF(
    OR(
      ISNUMBER(SEARCH(""CDM CASH DEPOSIT"",$C234)),
      ISNUMBER(SEARCH(""CASH DEPOSIT"",$C23"&amp;"4)),
      COUNTIFS('SUMMARY DATA'!$D:$D,$C234,'SUMMARY DATA'!$B:$B,""GRP"")&lt;&gt;1
    ),
    """",
    IFERROR(TEXTJOIN(CHAR(10),TRUE,FILTER('SUMMARY DATA'!H:H,'SUMMARY DATA'!$D:$D=$C234,'SUMMARY DATA'!$B:$B=""GRP"")),"""")
  )
)"),"")</f>
        <v/>
      </c>
      <c r="I234" s="18" t="str">
        <f>IFERROR(__xludf.DUMMYFUNCTION("IF(H234="""","""",
SUM(ARRAYFORMULA(VALUE(SPLIT(H234,CHAR(10)))))
)"),"")</f>
        <v/>
      </c>
      <c r="J234" s="17" t="str">
        <f>IFERROR(__xludf.DUMMYFUNCTION("IFERROR(
  TEXTJOIN(CHAR(10),TRUE,FILTER('SUMMARY DATA'!I:I,'SUMMARY DATA'!$A:$A=$A234,'SUMMARY DATA'!$C:$C=$B234,'SUMMARY DATA'!$B:$B=""GRP"")),
  IF(
    OR(
      ISNUMBER(SEARCH(""CDM CASH DEPOSIT"",$C234)),
      ISNUMBER(SEARCH(""CASH DEPOSIT"",$C23"&amp;"4)),
      COUNTIFS('SUMMARY DATA'!$D:$D,$C234,'SUMMARY DATA'!$B:$B,""GRP"")&lt;&gt;1
    ),
    """",
    IFERROR(TEXTJOIN(CHAR(10),TRUE,FILTER('SUMMARY DATA'!I:I,'SUMMARY DATA'!$D:$D=$C234,'SUMMARY DATA'!$B:$B=""GRP"")),"""")
  )
)"),"")</f>
        <v/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 spans="1:27">
      <c r="A235" s="2" t="s">
        <v>386</v>
      </c>
      <c r="B235" s="15">
        <v>45798</v>
      </c>
      <c r="C235" s="2" t="s">
        <v>387</v>
      </c>
      <c r="D235" s="6">
        <v>229.83</v>
      </c>
      <c r="E235" s="16" t="str">
        <f>IFERROR(__xludf.DUMMYFUNCTION("IFERROR(
  TEXTJOIN(CHAR(10),TRUE,FILTER('SUMMARY DATA'!E:E,'SUMMARY DATA'!$A:$A=$A235,'SUMMARY DATA'!$C:$C=$B235,'SUMMARY DATA'!$B:$B=""GRP"")),
  IF(
    OR(
      ISNUMBER(SEARCH(""CDM CASH DEPOSIT"",$C235)),
      ISNUMBER(SEARCH(""CASH DEPOSIT"",$C23"&amp;"5)),
      COUNTIFS('SUMMARY DATA'!$D:$D,$C235,'SUMMARY DATA'!$B:$B,""GRP"")&lt;&gt;1
    ),
    """",
    IFERROR(TEXTJOIN(CHAR(10),TRUE,FILTER('SUMMARY DATA'!E:E,'SUMMARY DATA'!$D:$D=$C235,'SUMMARY DATA'!$B:$B=""GRP"")),"""")
  )
)"),"")</f>
        <v/>
      </c>
      <c r="F235" s="17" t="str">
        <f>IFERROR(__xludf.DUMMYFUNCTION("IFERROR(
  TEXTJOIN(CHAR(10),TRUE,FILTER('SUMMARY DATA'!F:F,'SUMMARY DATA'!$A:$A=$A235,'SUMMARY DATA'!$C:$C=$B235,'SUMMARY DATA'!$B:$B=""GRP"")),
  IF(
    OR(
      ISNUMBER(SEARCH(""CDM CASH DEPOSIT"",$C235)),
      ISNUMBER(SEARCH(""CASH DEPOSIT"",$C23"&amp;"5)),
      COUNTIFS('SUMMARY DATA'!$D:$D,$C235,'SUMMARY DATA'!$B:$B,""GRP"")&lt;&gt;1
    ),
    """",
    IFERROR(TEXTJOIN(CHAR(10),TRUE,FILTER('SUMMARY DATA'!F:F,'SUMMARY DATA'!$D:$D=$C235,'SUMMARY DATA'!$B:$B=""GRP"")),"""")
  )
)"),"")</f>
        <v/>
      </c>
      <c r="G235" s="17" t="str">
        <f>IFERROR(__xludf.DUMMYFUNCTION("IFERROR(
  TEXTJOIN(CHAR(10),TRUE,FILTER('SUMMARY DATA'!G:G,'SUMMARY DATA'!$A:$A=$A235,'SUMMARY DATA'!$C:$C=$B235,'SUMMARY DATA'!$B:$B=""GRP"")),
  IF(
    OR(
      ISNUMBER(SEARCH(""CDM CASH DEPOSIT"",$C235)),
      ISNUMBER(SEARCH(""CASH DEPOSIT"",$C23"&amp;"5)),
      COUNTIFS('SUMMARY DATA'!$D:$D,$C235,'SUMMARY DATA'!$B:$B,""GRP"")&lt;&gt;1
    ),
    """",
    IFERROR(TEXTJOIN(CHAR(10),TRUE,FILTER('SUMMARY DATA'!G:G,'SUMMARY DATA'!$D:$D=$C235,'SUMMARY DATA'!$B:$B=""GRP"")),"""")
  )
)"),"")</f>
        <v/>
      </c>
      <c r="H235" s="18" t="str">
        <f>IFERROR(__xludf.DUMMYFUNCTION("IFERROR(
  TEXTJOIN(CHAR(10),TRUE,FILTER('SUMMARY DATA'!H:H,'SUMMARY DATA'!$A:$A=$A235,'SUMMARY DATA'!$C:$C=$B235,'SUMMARY DATA'!$B:$B=""GRP"")),
  IF(
    OR(
      ISNUMBER(SEARCH(""CDM CASH DEPOSIT"",$C235)),
      ISNUMBER(SEARCH(""CASH DEPOSIT"",$C23"&amp;"5)),
      COUNTIFS('SUMMARY DATA'!$D:$D,$C235,'SUMMARY DATA'!$B:$B,""GRP"")&lt;&gt;1
    ),
    """",
    IFERROR(TEXTJOIN(CHAR(10),TRUE,FILTER('SUMMARY DATA'!H:H,'SUMMARY DATA'!$D:$D=$C235,'SUMMARY DATA'!$B:$B=""GRP"")),"""")
  )
)"),"")</f>
        <v/>
      </c>
      <c r="I235" s="18" t="str">
        <f>IFERROR(__xludf.DUMMYFUNCTION("IF(H235="""","""",
SUM(ARRAYFORMULA(VALUE(SPLIT(H235,CHAR(10)))))
)"),"")</f>
        <v/>
      </c>
      <c r="J235" s="17" t="str">
        <f>IFERROR(__xludf.DUMMYFUNCTION("IFERROR(
  TEXTJOIN(CHAR(10),TRUE,FILTER('SUMMARY DATA'!I:I,'SUMMARY DATA'!$A:$A=$A235,'SUMMARY DATA'!$C:$C=$B235,'SUMMARY DATA'!$B:$B=""GRP"")),
  IF(
    OR(
      ISNUMBER(SEARCH(""CDM CASH DEPOSIT"",$C235)),
      ISNUMBER(SEARCH(""CASH DEPOSIT"",$C23"&amp;"5)),
      COUNTIFS('SUMMARY DATA'!$D:$D,$C235,'SUMMARY DATA'!$B:$B,""GRP"")&lt;&gt;1
    ),
    """",
    IFERROR(TEXTJOIN(CHAR(10),TRUE,FILTER('SUMMARY DATA'!I:I,'SUMMARY DATA'!$D:$D=$C235,'SUMMARY DATA'!$B:$B=""GRP"")),"""")
  )
)"),"")</f>
        <v/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 spans="1:27">
      <c r="A236" s="2" t="s">
        <v>388</v>
      </c>
      <c r="B236" s="15">
        <v>45798</v>
      </c>
      <c r="C236" s="2" t="s">
        <v>389</v>
      </c>
      <c r="D236" s="6">
        <v>108.77</v>
      </c>
      <c r="E236" s="16" t="str">
        <f>IFERROR(__xludf.DUMMYFUNCTION("IFERROR(
  TEXTJOIN(CHAR(10),TRUE,FILTER('SUMMARY DATA'!E:E,'SUMMARY DATA'!$A:$A=$A236,'SUMMARY DATA'!$C:$C=$B236,'SUMMARY DATA'!$B:$B=""GRP"")),
  IF(
    OR(
      ISNUMBER(SEARCH(""CDM CASH DEPOSIT"",$C236)),
      ISNUMBER(SEARCH(""CASH DEPOSIT"",$C23"&amp;"6)),
      COUNTIFS('SUMMARY DATA'!$D:$D,$C236,'SUMMARY DATA'!$B:$B,""GRP"")&lt;&gt;1
    ),
    """",
    IFERROR(TEXTJOIN(CHAR(10),TRUE,FILTER('SUMMARY DATA'!E:E,'SUMMARY DATA'!$D:$D=$C236,'SUMMARY DATA'!$B:$B=""GRP"")),"""")
  )
)"),"")</f>
        <v/>
      </c>
      <c r="F236" s="17" t="str">
        <f>IFERROR(__xludf.DUMMYFUNCTION("IFERROR(
  TEXTJOIN(CHAR(10),TRUE,FILTER('SUMMARY DATA'!F:F,'SUMMARY DATA'!$A:$A=$A236,'SUMMARY DATA'!$C:$C=$B236,'SUMMARY DATA'!$B:$B=""GRP"")),
  IF(
    OR(
      ISNUMBER(SEARCH(""CDM CASH DEPOSIT"",$C236)),
      ISNUMBER(SEARCH(""CASH DEPOSIT"",$C23"&amp;"6)),
      COUNTIFS('SUMMARY DATA'!$D:$D,$C236,'SUMMARY DATA'!$B:$B,""GRP"")&lt;&gt;1
    ),
    """",
    IFERROR(TEXTJOIN(CHAR(10),TRUE,FILTER('SUMMARY DATA'!F:F,'SUMMARY DATA'!$D:$D=$C236,'SUMMARY DATA'!$B:$B=""GRP"")),"""")
  )
)"),"")</f>
        <v/>
      </c>
      <c r="G236" s="17" t="str">
        <f>IFERROR(__xludf.DUMMYFUNCTION("IFERROR(
  TEXTJOIN(CHAR(10),TRUE,FILTER('SUMMARY DATA'!G:G,'SUMMARY DATA'!$A:$A=$A236,'SUMMARY DATA'!$C:$C=$B236,'SUMMARY DATA'!$B:$B=""GRP"")),
  IF(
    OR(
      ISNUMBER(SEARCH(""CDM CASH DEPOSIT"",$C236)),
      ISNUMBER(SEARCH(""CASH DEPOSIT"",$C23"&amp;"6)),
      COUNTIFS('SUMMARY DATA'!$D:$D,$C236,'SUMMARY DATA'!$B:$B,""GRP"")&lt;&gt;1
    ),
    """",
    IFERROR(TEXTJOIN(CHAR(10),TRUE,FILTER('SUMMARY DATA'!G:G,'SUMMARY DATA'!$D:$D=$C236,'SUMMARY DATA'!$B:$B=""GRP"")),"""")
  )
)"),"")</f>
        <v/>
      </c>
      <c r="H236" s="18" t="str">
        <f>IFERROR(__xludf.DUMMYFUNCTION("IFERROR(
  TEXTJOIN(CHAR(10),TRUE,FILTER('SUMMARY DATA'!H:H,'SUMMARY DATA'!$A:$A=$A236,'SUMMARY DATA'!$C:$C=$B236,'SUMMARY DATA'!$B:$B=""GRP"")),
  IF(
    OR(
      ISNUMBER(SEARCH(""CDM CASH DEPOSIT"",$C236)),
      ISNUMBER(SEARCH(""CASH DEPOSIT"",$C23"&amp;"6)),
      COUNTIFS('SUMMARY DATA'!$D:$D,$C236,'SUMMARY DATA'!$B:$B,""GRP"")&lt;&gt;1
    ),
    """",
    IFERROR(TEXTJOIN(CHAR(10),TRUE,FILTER('SUMMARY DATA'!H:H,'SUMMARY DATA'!$D:$D=$C236,'SUMMARY DATA'!$B:$B=""GRP"")),"""")
  )
)"),"")</f>
        <v/>
      </c>
      <c r="I236" s="18" t="str">
        <f>IFERROR(__xludf.DUMMYFUNCTION("IF(H236="""","""",
SUM(ARRAYFORMULA(VALUE(SPLIT(H236,CHAR(10)))))
)"),"")</f>
        <v/>
      </c>
      <c r="J236" s="17" t="str">
        <f>IFERROR(__xludf.DUMMYFUNCTION("IFERROR(
  TEXTJOIN(CHAR(10),TRUE,FILTER('SUMMARY DATA'!I:I,'SUMMARY DATA'!$A:$A=$A236,'SUMMARY DATA'!$C:$C=$B236,'SUMMARY DATA'!$B:$B=""GRP"")),
  IF(
    OR(
      ISNUMBER(SEARCH(""CDM CASH DEPOSIT"",$C236)),
      ISNUMBER(SEARCH(""CASH DEPOSIT"",$C23"&amp;"6)),
      COUNTIFS('SUMMARY DATA'!$D:$D,$C236,'SUMMARY DATA'!$B:$B,""GRP"")&lt;&gt;1
    ),
    """",
    IFERROR(TEXTJOIN(CHAR(10),TRUE,FILTER('SUMMARY DATA'!I:I,'SUMMARY DATA'!$D:$D=$C236,'SUMMARY DATA'!$B:$B=""GRP"")),"""")
  )
)"),"")</f>
        <v/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 spans="1:27">
      <c r="A237" s="2"/>
      <c r="B237" s="15">
        <v>45798</v>
      </c>
      <c r="C237" s="2" t="s">
        <v>390</v>
      </c>
      <c r="D237" s="6">
        <v>99</v>
      </c>
      <c r="E237" s="16" t="str">
        <f>IFERROR(__xludf.DUMMYFUNCTION("IFERROR(
  TEXTJOIN(CHAR(10),TRUE,FILTER('SUMMARY DATA'!E:E,'SUMMARY DATA'!$A:$A=$A237,'SUMMARY DATA'!$C:$C=$B237,'SUMMARY DATA'!$B:$B=""GRP"")),
  IF(
    OR(
      ISNUMBER(SEARCH(""CDM CASH DEPOSIT"",$C237)),
      ISNUMBER(SEARCH(""CASH DEPOSIT"",$C23"&amp;"7)),
      COUNTIFS('SUMMARY DATA'!$D:$D,$C237,'SUMMARY DATA'!$B:$B,""GRP"")&lt;&gt;1
    ),
    """",
    IFERROR(TEXTJOIN(CHAR(10),TRUE,FILTER('SUMMARY DATA'!E:E,'SUMMARY DATA'!$D:$D=$C237,'SUMMARY DATA'!$B:$B=""GRP"")),"""")
  )
)"),"")</f>
        <v/>
      </c>
      <c r="F237" s="17" t="str">
        <f>IFERROR(__xludf.DUMMYFUNCTION("IFERROR(
  TEXTJOIN(CHAR(10),TRUE,FILTER('SUMMARY DATA'!F:F,'SUMMARY DATA'!$A:$A=$A237,'SUMMARY DATA'!$C:$C=$B237,'SUMMARY DATA'!$B:$B=""GRP"")),
  IF(
    OR(
      ISNUMBER(SEARCH(""CDM CASH DEPOSIT"",$C237)),
      ISNUMBER(SEARCH(""CASH DEPOSIT"",$C23"&amp;"7)),
      COUNTIFS('SUMMARY DATA'!$D:$D,$C237,'SUMMARY DATA'!$B:$B,""GRP"")&lt;&gt;1
    ),
    """",
    IFERROR(TEXTJOIN(CHAR(10),TRUE,FILTER('SUMMARY DATA'!F:F,'SUMMARY DATA'!$D:$D=$C237,'SUMMARY DATA'!$B:$B=""GRP"")),"""")
  )
)"),"")</f>
        <v/>
      </c>
      <c r="G237" s="17" t="str">
        <f>IFERROR(__xludf.DUMMYFUNCTION("IFERROR(
  TEXTJOIN(CHAR(10),TRUE,FILTER('SUMMARY DATA'!G:G,'SUMMARY DATA'!$A:$A=$A237,'SUMMARY DATA'!$C:$C=$B237,'SUMMARY DATA'!$B:$B=""GRP"")),
  IF(
    OR(
      ISNUMBER(SEARCH(""CDM CASH DEPOSIT"",$C237)),
      ISNUMBER(SEARCH(""CASH DEPOSIT"",$C23"&amp;"7)),
      COUNTIFS('SUMMARY DATA'!$D:$D,$C237,'SUMMARY DATA'!$B:$B,""GRP"")&lt;&gt;1
    ),
    """",
    IFERROR(TEXTJOIN(CHAR(10),TRUE,FILTER('SUMMARY DATA'!G:G,'SUMMARY DATA'!$D:$D=$C237,'SUMMARY DATA'!$B:$B=""GRP"")),"""")
  )
)"),"")</f>
        <v/>
      </c>
      <c r="H237" s="18" t="str">
        <f>IFERROR(__xludf.DUMMYFUNCTION("IFERROR(
  TEXTJOIN(CHAR(10),TRUE,FILTER('SUMMARY DATA'!H:H,'SUMMARY DATA'!$A:$A=$A237,'SUMMARY DATA'!$C:$C=$B237,'SUMMARY DATA'!$B:$B=""GRP"")),
  IF(
    OR(
      ISNUMBER(SEARCH(""CDM CASH DEPOSIT"",$C237)),
      ISNUMBER(SEARCH(""CASH DEPOSIT"",$C23"&amp;"7)),
      COUNTIFS('SUMMARY DATA'!$D:$D,$C237,'SUMMARY DATA'!$B:$B,""GRP"")&lt;&gt;1
    ),
    """",
    IFERROR(TEXTJOIN(CHAR(10),TRUE,FILTER('SUMMARY DATA'!H:H,'SUMMARY DATA'!$D:$D=$C237,'SUMMARY DATA'!$B:$B=""GRP"")),"""")
  )
)"),"")</f>
        <v/>
      </c>
      <c r="I237" s="18" t="str">
        <f>IFERROR(__xludf.DUMMYFUNCTION("IF(H237="""","""",
SUM(ARRAYFORMULA(VALUE(SPLIT(H237,CHAR(10)))))
)"),"")</f>
        <v/>
      </c>
      <c r="J237" s="17" t="str">
        <f>IFERROR(__xludf.DUMMYFUNCTION("IFERROR(
  TEXTJOIN(CHAR(10),TRUE,FILTER('SUMMARY DATA'!I:I,'SUMMARY DATA'!$A:$A=$A237,'SUMMARY DATA'!$C:$C=$B237,'SUMMARY DATA'!$B:$B=""GRP"")),
  IF(
    OR(
      ISNUMBER(SEARCH(""CDM CASH DEPOSIT"",$C237)),
      ISNUMBER(SEARCH(""CASH DEPOSIT"",$C23"&amp;"7)),
      COUNTIFS('SUMMARY DATA'!$D:$D,$C237,'SUMMARY DATA'!$B:$B,""GRP"")&lt;&gt;1
    ),
    """",
    IFERROR(TEXTJOIN(CHAR(10),TRUE,FILTER('SUMMARY DATA'!I:I,'SUMMARY DATA'!$D:$D=$C237,'SUMMARY DATA'!$B:$B=""GRP"")),"""")
  )
)"),"")</f>
        <v/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 spans="1:27">
      <c r="A238" s="2"/>
      <c r="B238" s="15">
        <v>45798</v>
      </c>
      <c r="C238" s="2" t="s">
        <v>391</v>
      </c>
      <c r="D238" s="6">
        <v>45.77</v>
      </c>
      <c r="E238" s="16" t="str">
        <f>IFERROR(__xludf.DUMMYFUNCTION("IFERROR(
  TEXTJOIN(CHAR(10),TRUE,FILTER('SUMMARY DATA'!E:E,'SUMMARY DATA'!$A:$A=$A238,'SUMMARY DATA'!$C:$C=$B238,'SUMMARY DATA'!$B:$B=""GRP"")),
  IF(
    OR(
      ISNUMBER(SEARCH(""CDM CASH DEPOSIT"",$C238)),
      ISNUMBER(SEARCH(""CASH DEPOSIT"",$C23"&amp;"8)),
      COUNTIFS('SUMMARY DATA'!$D:$D,$C238,'SUMMARY DATA'!$B:$B,""GRP"")&lt;&gt;1
    ),
    """",
    IFERROR(TEXTJOIN(CHAR(10),TRUE,FILTER('SUMMARY DATA'!E:E,'SUMMARY DATA'!$D:$D=$C238,'SUMMARY DATA'!$B:$B=""GRP"")),"""")
  )
)"),"")</f>
        <v/>
      </c>
      <c r="F238" s="17" t="str">
        <f>IFERROR(__xludf.DUMMYFUNCTION("IFERROR(
  TEXTJOIN(CHAR(10),TRUE,FILTER('SUMMARY DATA'!F:F,'SUMMARY DATA'!$A:$A=$A238,'SUMMARY DATA'!$C:$C=$B238,'SUMMARY DATA'!$B:$B=""GRP"")),
  IF(
    OR(
      ISNUMBER(SEARCH(""CDM CASH DEPOSIT"",$C238)),
      ISNUMBER(SEARCH(""CASH DEPOSIT"",$C23"&amp;"8)),
      COUNTIFS('SUMMARY DATA'!$D:$D,$C238,'SUMMARY DATA'!$B:$B,""GRP"")&lt;&gt;1
    ),
    """",
    IFERROR(TEXTJOIN(CHAR(10),TRUE,FILTER('SUMMARY DATA'!F:F,'SUMMARY DATA'!$D:$D=$C238,'SUMMARY DATA'!$B:$B=""GRP"")),"""")
  )
)"),"")</f>
        <v/>
      </c>
      <c r="G238" s="17" t="str">
        <f>IFERROR(__xludf.DUMMYFUNCTION("IFERROR(
  TEXTJOIN(CHAR(10),TRUE,FILTER('SUMMARY DATA'!G:G,'SUMMARY DATA'!$A:$A=$A238,'SUMMARY DATA'!$C:$C=$B238,'SUMMARY DATA'!$B:$B=""GRP"")),
  IF(
    OR(
      ISNUMBER(SEARCH(""CDM CASH DEPOSIT"",$C238)),
      ISNUMBER(SEARCH(""CASH DEPOSIT"",$C23"&amp;"8)),
      COUNTIFS('SUMMARY DATA'!$D:$D,$C238,'SUMMARY DATA'!$B:$B,""GRP"")&lt;&gt;1
    ),
    """",
    IFERROR(TEXTJOIN(CHAR(10),TRUE,FILTER('SUMMARY DATA'!G:G,'SUMMARY DATA'!$D:$D=$C238,'SUMMARY DATA'!$B:$B=""GRP"")),"""")
  )
)"),"")</f>
        <v/>
      </c>
      <c r="H238" s="18" t="str">
        <f>IFERROR(__xludf.DUMMYFUNCTION("IFERROR(
  TEXTJOIN(CHAR(10),TRUE,FILTER('SUMMARY DATA'!H:H,'SUMMARY DATA'!$A:$A=$A238,'SUMMARY DATA'!$C:$C=$B238,'SUMMARY DATA'!$B:$B=""GRP"")),
  IF(
    OR(
      ISNUMBER(SEARCH(""CDM CASH DEPOSIT"",$C238)),
      ISNUMBER(SEARCH(""CASH DEPOSIT"",$C23"&amp;"8)),
      COUNTIFS('SUMMARY DATA'!$D:$D,$C238,'SUMMARY DATA'!$B:$B,""GRP"")&lt;&gt;1
    ),
    """",
    IFERROR(TEXTJOIN(CHAR(10),TRUE,FILTER('SUMMARY DATA'!H:H,'SUMMARY DATA'!$D:$D=$C238,'SUMMARY DATA'!$B:$B=""GRP"")),"""")
  )
)"),"")</f>
        <v/>
      </c>
      <c r="I238" s="18" t="str">
        <f>IFERROR(__xludf.DUMMYFUNCTION("IF(H238="""","""",
SUM(ARRAYFORMULA(VALUE(SPLIT(H238,CHAR(10)))))
)"),"")</f>
        <v/>
      </c>
      <c r="J238" s="17" t="str">
        <f>IFERROR(__xludf.DUMMYFUNCTION("IFERROR(
  TEXTJOIN(CHAR(10),TRUE,FILTER('SUMMARY DATA'!I:I,'SUMMARY DATA'!$A:$A=$A238,'SUMMARY DATA'!$C:$C=$B238,'SUMMARY DATA'!$B:$B=""GRP"")),
  IF(
    OR(
      ISNUMBER(SEARCH(""CDM CASH DEPOSIT"",$C238)),
      ISNUMBER(SEARCH(""CASH DEPOSIT"",$C23"&amp;"8)),
      COUNTIFS('SUMMARY DATA'!$D:$D,$C238,'SUMMARY DATA'!$B:$B,""GRP"")&lt;&gt;1
    ),
    """",
    IFERROR(TEXTJOIN(CHAR(10),TRUE,FILTER('SUMMARY DATA'!I:I,'SUMMARY DATA'!$D:$D=$C238,'SUMMARY DATA'!$B:$B=""GRP"")),"""")
  )
)"),"")</f>
        <v/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 spans="1:27">
      <c r="A239" s="2"/>
      <c r="B239" s="15">
        <v>45798</v>
      </c>
      <c r="C239" s="2" t="s">
        <v>392</v>
      </c>
      <c r="D239" s="6">
        <v>30.8</v>
      </c>
      <c r="E239" s="16" t="str">
        <f>IFERROR(__xludf.DUMMYFUNCTION("IFERROR(
  TEXTJOIN(CHAR(10),TRUE,FILTER('SUMMARY DATA'!E:E,'SUMMARY DATA'!$A:$A=$A239,'SUMMARY DATA'!$C:$C=$B239,'SUMMARY DATA'!$B:$B=""GRP"")),
  IF(
    OR(
      ISNUMBER(SEARCH(""CDM CASH DEPOSIT"",$C239)),
      ISNUMBER(SEARCH(""CASH DEPOSIT"",$C23"&amp;"9)),
      COUNTIFS('SUMMARY DATA'!$D:$D,$C239,'SUMMARY DATA'!$B:$B,""GRP"")&lt;&gt;1
    ),
    """",
    IFERROR(TEXTJOIN(CHAR(10),TRUE,FILTER('SUMMARY DATA'!E:E,'SUMMARY DATA'!$D:$D=$C239,'SUMMARY DATA'!$B:$B=""GRP"")),"""")
  )
)"),"")</f>
        <v/>
      </c>
      <c r="F239" s="17" t="str">
        <f>IFERROR(__xludf.DUMMYFUNCTION("IFERROR(
  TEXTJOIN(CHAR(10),TRUE,FILTER('SUMMARY DATA'!F:F,'SUMMARY DATA'!$A:$A=$A239,'SUMMARY DATA'!$C:$C=$B239,'SUMMARY DATA'!$B:$B=""GRP"")),
  IF(
    OR(
      ISNUMBER(SEARCH(""CDM CASH DEPOSIT"",$C239)),
      ISNUMBER(SEARCH(""CASH DEPOSIT"",$C23"&amp;"9)),
      COUNTIFS('SUMMARY DATA'!$D:$D,$C239,'SUMMARY DATA'!$B:$B,""GRP"")&lt;&gt;1
    ),
    """",
    IFERROR(TEXTJOIN(CHAR(10),TRUE,FILTER('SUMMARY DATA'!F:F,'SUMMARY DATA'!$D:$D=$C239,'SUMMARY DATA'!$B:$B=""GRP"")),"""")
  )
)"),"")</f>
        <v/>
      </c>
      <c r="G239" s="17" t="str">
        <f>IFERROR(__xludf.DUMMYFUNCTION("IFERROR(
  TEXTJOIN(CHAR(10),TRUE,FILTER('SUMMARY DATA'!G:G,'SUMMARY DATA'!$A:$A=$A239,'SUMMARY DATA'!$C:$C=$B239,'SUMMARY DATA'!$B:$B=""GRP"")),
  IF(
    OR(
      ISNUMBER(SEARCH(""CDM CASH DEPOSIT"",$C239)),
      ISNUMBER(SEARCH(""CASH DEPOSIT"",$C23"&amp;"9)),
      COUNTIFS('SUMMARY DATA'!$D:$D,$C239,'SUMMARY DATA'!$B:$B,""GRP"")&lt;&gt;1
    ),
    """",
    IFERROR(TEXTJOIN(CHAR(10),TRUE,FILTER('SUMMARY DATA'!G:G,'SUMMARY DATA'!$D:$D=$C239,'SUMMARY DATA'!$B:$B=""GRP"")),"""")
  )
)"),"")</f>
        <v/>
      </c>
      <c r="H239" s="18" t="str">
        <f>IFERROR(__xludf.DUMMYFUNCTION("IFERROR(
  TEXTJOIN(CHAR(10),TRUE,FILTER('SUMMARY DATA'!H:H,'SUMMARY DATA'!$A:$A=$A239,'SUMMARY DATA'!$C:$C=$B239,'SUMMARY DATA'!$B:$B=""GRP"")),
  IF(
    OR(
      ISNUMBER(SEARCH(""CDM CASH DEPOSIT"",$C239)),
      ISNUMBER(SEARCH(""CASH DEPOSIT"",$C23"&amp;"9)),
      COUNTIFS('SUMMARY DATA'!$D:$D,$C239,'SUMMARY DATA'!$B:$B,""GRP"")&lt;&gt;1
    ),
    """",
    IFERROR(TEXTJOIN(CHAR(10),TRUE,FILTER('SUMMARY DATA'!H:H,'SUMMARY DATA'!$D:$D=$C239,'SUMMARY DATA'!$B:$B=""GRP"")),"""")
  )
)"),"")</f>
        <v/>
      </c>
      <c r="I239" s="18" t="str">
        <f>IFERROR(__xludf.DUMMYFUNCTION("IF(H239="""","""",
SUM(ARRAYFORMULA(VALUE(SPLIT(H239,CHAR(10)))))
)"),"")</f>
        <v/>
      </c>
      <c r="J239" s="17" t="str">
        <f>IFERROR(__xludf.DUMMYFUNCTION("IFERROR(
  TEXTJOIN(CHAR(10),TRUE,FILTER('SUMMARY DATA'!I:I,'SUMMARY DATA'!$A:$A=$A239,'SUMMARY DATA'!$C:$C=$B239,'SUMMARY DATA'!$B:$B=""GRP"")),
  IF(
    OR(
      ISNUMBER(SEARCH(""CDM CASH DEPOSIT"",$C239)),
      ISNUMBER(SEARCH(""CASH DEPOSIT"",$C23"&amp;"9)),
      COUNTIFS('SUMMARY DATA'!$D:$D,$C239,'SUMMARY DATA'!$B:$B,""GRP"")&lt;&gt;1
    ),
    """",
    IFERROR(TEXTJOIN(CHAR(10),TRUE,FILTER('SUMMARY DATA'!I:I,'SUMMARY DATA'!$D:$D=$C239,'SUMMARY DATA'!$B:$B=""GRP"")),"""")
  )
)"),"")</f>
        <v/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 spans="1:27">
      <c r="A240" s="2" t="s">
        <v>393</v>
      </c>
      <c r="B240" s="15">
        <v>45798</v>
      </c>
      <c r="C240" s="2" t="s">
        <v>394</v>
      </c>
      <c r="D240" s="6">
        <v>19.66</v>
      </c>
      <c r="E240" s="16" t="str">
        <f>IFERROR(__xludf.DUMMYFUNCTION("IFERROR(
  TEXTJOIN(CHAR(10),TRUE,FILTER('SUMMARY DATA'!E:E,'SUMMARY DATA'!$A:$A=$A240,'SUMMARY DATA'!$C:$C=$B240,'SUMMARY DATA'!$B:$B=""GRP"")),
  IF(
    OR(
      ISNUMBER(SEARCH(""CDM CASH DEPOSIT"",$C240)),
      ISNUMBER(SEARCH(""CASH DEPOSIT"",$C24"&amp;"0)),
      COUNTIFS('SUMMARY DATA'!$D:$D,$C240,'SUMMARY DATA'!$B:$B,""GRP"")&lt;&gt;1
    ),
    """",
    IFERROR(TEXTJOIN(CHAR(10),TRUE,FILTER('SUMMARY DATA'!E:E,'SUMMARY DATA'!$D:$D=$C240,'SUMMARY DATA'!$B:$B=""GRP"")),"""")
  )
)"),"")</f>
        <v/>
      </c>
      <c r="F240" s="17" t="str">
        <f>IFERROR(__xludf.DUMMYFUNCTION("IFERROR(
  TEXTJOIN(CHAR(10),TRUE,FILTER('SUMMARY DATA'!F:F,'SUMMARY DATA'!$A:$A=$A240,'SUMMARY DATA'!$C:$C=$B240,'SUMMARY DATA'!$B:$B=""GRP"")),
  IF(
    OR(
      ISNUMBER(SEARCH(""CDM CASH DEPOSIT"",$C240)),
      ISNUMBER(SEARCH(""CASH DEPOSIT"",$C24"&amp;"0)),
      COUNTIFS('SUMMARY DATA'!$D:$D,$C240,'SUMMARY DATA'!$B:$B,""GRP"")&lt;&gt;1
    ),
    """",
    IFERROR(TEXTJOIN(CHAR(10),TRUE,FILTER('SUMMARY DATA'!F:F,'SUMMARY DATA'!$D:$D=$C240,'SUMMARY DATA'!$B:$B=""GRP"")),"""")
  )
)"),"")</f>
        <v/>
      </c>
      <c r="G240" s="17" t="str">
        <f>IFERROR(__xludf.DUMMYFUNCTION("IFERROR(
  TEXTJOIN(CHAR(10),TRUE,FILTER('SUMMARY DATA'!G:G,'SUMMARY DATA'!$A:$A=$A240,'SUMMARY DATA'!$C:$C=$B240,'SUMMARY DATA'!$B:$B=""GRP"")),
  IF(
    OR(
      ISNUMBER(SEARCH(""CDM CASH DEPOSIT"",$C240)),
      ISNUMBER(SEARCH(""CASH DEPOSIT"",$C24"&amp;"0)),
      COUNTIFS('SUMMARY DATA'!$D:$D,$C240,'SUMMARY DATA'!$B:$B,""GRP"")&lt;&gt;1
    ),
    """",
    IFERROR(TEXTJOIN(CHAR(10),TRUE,FILTER('SUMMARY DATA'!G:G,'SUMMARY DATA'!$D:$D=$C240,'SUMMARY DATA'!$B:$B=""GRP"")),"""")
  )
)"),"")</f>
        <v/>
      </c>
      <c r="H240" s="18" t="str">
        <f>IFERROR(__xludf.DUMMYFUNCTION("IFERROR(
  TEXTJOIN(CHAR(10),TRUE,FILTER('SUMMARY DATA'!H:H,'SUMMARY DATA'!$A:$A=$A240,'SUMMARY DATA'!$C:$C=$B240,'SUMMARY DATA'!$B:$B=""GRP"")),
  IF(
    OR(
      ISNUMBER(SEARCH(""CDM CASH DEPOSIT"",$C240)),
      ISNUMBER(SEARCH(""CASH DEPOSIT"",$C24"&amp;"0)),
      COUNTIFS('SUMMARY DATA'!$D:$D,$C240,'SUMMARY DATA'!$B:$B,""GRP"")&lt;&gt;1
    ),
    """",
    IFERROR(TEXTJOIN(CHAR(10),TRUE,FILTER('SUMMARY DATA'!H:H,'SUMMARY DATA'!$D:$D=$C240,'SUMMARY DATA'!$B:$B=""GRP"")),"""")
  )
)"),"")</f>
        <v/>
      </c>
      <c r="I240" s="18" t="str">
        <f>IFERROR(__xludf.DUMMYFUNCTION("IF(H240="""","""",
SUM(ARRAYFORMULA(VALUE(SPLIT(H240,CHAR(10)))))
)"),"")</f>
        <v/>
      </c>
      <c r="J240" s="17" t="str">
        <f>IFERROR(__xludf.DUMMYFUNCTION("IFERROR(
  TEXTJOIN(CHAR(10),TRUE,FILTER('SUMMARY DATA'!I:I,'SUMMARY DATA'!$A:$A=$A240,'SUMMARY DATA'!$C:$C=$B240,'SUMMARY DATA'!$B:$B=""GRP"")),
  IF(
    OR(
      ISNUMBER(SEARCH(""CDM CASH DEPOSIT"",$C240)),
      ISNUMBER(SEARCH(""CASH DEPOSIT"",$C24"&amp;"0)),
      COUNTIFS('SUMMARY DATA'!$D:$D,$C240,'SUMMARY DATA'!$B:$B,""GRP"")&lt;&gt;1
    ),
    """",
    IFERROR(TEXTJOIN(CHAR(10),TRUE,FILTER('SUMMARY DATA'!I:I,'SUMMARY DATA'!$D:$D=$C240,'SUMMARY DATA'!$B:$B=""GRP"")),"""")
  )
)"),"")</f>
        <v/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 spans="1:27">
      <c r="A241" s="2"/>
      <c r="B241" s="15">
        <v>45798</v>
      </c>
      <c r="C241" s="2" t="s">
        <v>385</v>
      </c>
      <c r="D241" s="6">
        <v>18</v>
      </c>
      <c r="E241" s="16" t="str">
        <f>IFERROR(__xludf.DUMMYFUNCTION("IFERROR(
  TEXTJOIN(CHAR(10),TRUE,FILTER('SUMMARY DATA'!E:E,'SUMMARY DATA'!$A:$A=$A241,'SUMMARY DATA'!$C:$C=$B241,'SUMMARY DATA'!$B:$B=""GRP"")),
  IF(
    OR(
      ISNUMBER(SEARCH(""CDM CASH DEPOSIT"",$C241)),
      ISNUMBER(SEARCH(""CASH DEPOSIT"",$C24"&amp;"1)),
      COUNTIFS('SUMMARY DATA'!$D:$D,$C241,'SUMMARY DATA'!$B:$B,""GRP"")&lt;&gt;1
    ),
    """",
    IFERROR(TEXTJOIN(CHAR(10),TRUE,FILTER('SUMMARY DATA'!E:E,'SUMMARY DATA'!$D:$D=$C241,'SUMMARY DATA'!$B:$B=""GRP"")),"""")
  )
)"),"")</f>
        <v/>
      </c>
      <c r="F241" s="17" t="str">
        <f>IFERROR(__xludf.DUMMYFUNCTION("IFERROR(
  TEXTJOIN(CHAR(10),TRUE,FILTER('SUMMARY DATA'!F:F,'SUMMARY DATA'!$A:$A=$A241,'SUMMARY DATA'!$C:$C=$B241,'SUMMARY DATA'!$B:$B=""GRP"")),
  IF(
    OR(
      ISNUMBER(SEARCH(""CDM CASH DEPOSIT"",$C241)),
      ISNUMBER(SEARCH(""CASH DEPOSIT"",$C24"&amp;"1)),
      COUNTIFS('SUMMARY DATA'!$D:$D,$C241,'SUMMARY DATA'!$B:$B,""GRP"")&lt;&gt;1
    ),
    """",
    IFERROR(TEXTJOIN(CHAR(10),TRUE,FILTER('SUMMARY DATA'!F:F,'SUMMARY DATA'!$D:$D=$C241,'SUMMARY DATA'!$B:$B=""GRP"")),"""")
  )
)"),"")</f>
        <v/>
      </c>
      <c r="G241" s="17" t="str">
        <f>IFERROR(__xludf.DUMMYFUNCTION("IFERROR(
  TEXTJOIN(CHAR(10),TRUE,FILTER('SUMMARY DATA'!G:G,'SUMMARY DATA'!$A:$A=$A241,'SUMMARY DATA'!$C:$C=$B241,'SUMMARY DATA'!$B:$B=""GRP"")),
  IF(
    OR(
      ISNUMBER(SEARCH(""CDM CASH DEPOSIT"",$C241)),
      ISNUMBER(SEARCH(""CASH DEPOSIT"",$C24"&amp;"1)),
      COUNTIFS('SUMMARY DATA'!$D:$D,$C241,'SUMMARY DATA'!$B:$B,""GRP"")&lt;&gt;1
    ),
    """",
    IFERROR(TEXTJOIN(CHAR(10),TRUE,FILTER('SUMMARY DATA'!G:G,'SUMMARY DATA'!$D:$D=$C241,'SUMMARY DATA'!$B:$B=""GRP"")),"""")
  )
)"),"")</f>
        <v/>
      </c>
      <c r="H241" s="18" t="str">
        <f>IFERROR(__xludf.DUMMYFUNCTION("IFERROR(
  TEXTJOIN(CHAR(10),TRUE,FILTER('SUMMARY DATA'!H:H,'SUMMARY DATA'!$A:$A=$A241,'SUMMARY DATA'!$C:$C=$B241,'SUMMARY DATA'!$B:$B=""GRP"")),
  IF(
    OR(
      ISNUMBER(SEARCH(""CDM CASH DEPOSIT"",$C241)),
      ISNUMBER(SEARCH(""CASH DEPOSIT"",$C24"&amp;"1)),
      COUNTIFS('SUMMARY DATA'!$D:$D,$C241,'SUMMARY DATA'!$B:$B,""GRP"")&lt;&gt;1
    ),
    """",
    IFERROR(TEXTJOIN(CHAR(10),TRUE,FILTER('SUMMARY DATA'!H:H,'SUMMARY DATA'!$D:$D=$C241,'SUMMARY DATA'!$B:$B=""GRP"")),"""")
  )
)"),"")</f>
        <v/>
      </c>
      <c r="I241" s="18" t="str">
        <f>IFERROR(__xludf.DUMMYFUNCTION("IF(H241="""","""",
SUM(ARRAYFORMULA(VALUE(SPLIT(H241,CHAR(10)))))
)"),"")</f>
        <v/>
      </c>
      <c r="J241" s="17" t="str">
        <f>IFERROR(__xludf.DUMMYFUNCTION("IFERROR(
  TEXTJOIN(CHAR(10),TRUE,FILTER('SUMMARY DATA'!I:I,'SUMMARY DATA'!$A:$A=$A241,'SUMMARY DATA'!$C:$C=$B241,'SUMMARY DATA'!$B:$B=""GRP"")),
  IF(
    OR(
      ISNUMBER(SEARCH(""CDM CASH DEPOSIT"",$C241)),
      ISNUMBER(SEARCH(""CASH DEPOSIT"",$C24"&amp;"1)),
      COUNTIFS('SUMMARY DATA'!$D:$D,$C241,'SUMMARY DATA'!$B:$B,""GRP"")&lt;&gt;1
    ),
    """",
    IFERROR(TEXTJOIN(CHAR(10),TRUE,FILTER('SUMMARY DATA'!I:I,'SUMMARY DATA'!$D:$D=$C241,'SUMMARY DATA'!$B:$B=""GRP"")),"""")
  )
)"),"")</f>
        <v/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 spans="1:27">
      <c r="A242" s="2"/>
      <c r="B242" s="15">
        <v>45798</v>
      </c>
      <c r="C242" s="2" t="s">
        <v>395</v>
      </c>
      <c r="D242" s="6">
        <v>5.6</v>
      </c>
      <c r="E242" s="16" t="str">
        <f>IFERROR(__xludf.DUMMYFUNCTION("IFERROR(
  TEXTJOIN(CHAR(10),TRUE,FILTER('SUMMARY DATA'!E:E,'SUMMARY DATA'!$A:$A=$A242,'SUMMARY DATA'!$C:$C=$B242,'SUMMARY DATA'!$B:$B=""GRP"")),
  IF(
    OR(
      ISNUMBER(SEARCH(""CDM CASH DEPOSIT"",$C242)),
      ISNUMBER(SEARCH(""CASH DEPOSIT"",$C24"&amp;"2)),
      COUNTIFS('SUMMARY DATA'!$D:$D,$C242,'SUMMARY DATA'!$B:$B,""GRP"")&lt;&gt;1
    ),
    """",
    IFERROR(TEXTJOIN(CHAR(10),TRUE,FILTER('SUMMARY DATA'!E:E,'SUMMARY DATA'!$D:$D=$C242,'SUMMARY DATA'!$B:$B=""GRP"")),"""")
  )
)"),"")</f>
        <v/>
      </c>
      <c r="F242" s="17" t="str">
        <f>IFERROR(__xludf.DUMMYFUNCTION("IFERROR(
  TEXTJOIN(CHAR(10),TRUE,FILTER('SUMMARY DATA'!F:F,'SUMMARY DATA'!$A:$A=$A242,'SUMMARY DATA'!$C:$C=$B242,'SUMMARY DATA'!$B:$B=""GRP"")),
  IF(
    OR(
      ISNUMBER(SEARCH(""CDM CASH DEPOSIT"",$C242)),
      ISNUMBER(SEARCH(""CASH DEPOSIT"",$C24"&amp;"2)),
      COUNTIFS('SUMMARY DATA'!$D:$D,$C242,'SUMMARY DATA'!$B:$B,""GRP"")&lt;&gt;1
    ),
    """",
    IFERROR(TEXTJOIN(CHAR(10),TRUE,FILTER('SUMMARY DATA'!F:F,'SUMMARY DATA'!$D:$D=$C242,'SUMMARY DATA'!$B:$B=""GRP"")),"""")
  )
)"),"")</f>
        <v/>
      </c>
      <c r="G242" s="17" t="str">
        <f>IFERROR(__xludf.DUMMYFUNCTION("IFERROR(
  TEXTJOIN(CHAR(10),TRUE,FILTER('SUMMARY DATA'!G:G,'SUMMARY DATA'!$A:$A=$A242,'SUMMARY DATA'!$C:$C=$B242,'SUMMARY DATA'!$B:$B=""GRP"")),
  IF(
    OR(
      ISNUMBER(SEARCH(""CDM CASH DEPOSIT"",$C242)),
      ISNUMBER(SEARCH(""CASH DEPOSIT"",$C24"&amp;"2)),
      COUNTIFS('SUMMARY DATA'!$D:$D,$C242,'SUMMARY DATA'!$B:$B,""GRP"")&lt;&gt;1
    ),
    """",
    IFERROR(TEXTJOIN(CHAR(10),TRUE,FILTER('SUMMARY DATA'!G:G,'SUMMARY DATA'!$D:$D=$C242,'SUMMARY DATA'!$B:$B=""GRP"")),"""")
  )
)"),"")</f>
        <v/>
      </c>
      <c r="H242" s="18" t="str">
        <f>IFERROR(__xludf.DUMMYFUNCTION("IFERROR(
  TEXTJOIN(CHAR(10),TRUE,FILTER('SUMMARY DATA'!H:H,'SUMMARY DATA'!$A:$A=$A242,'SUMMARY DATA'!$C:$C=$B242,'SUMMARY DATA'!$B:$B=""GRP"")),
  IF(
    OR(
      ISNUMBER(SEARCH(""CDM CASH DEPOSIT"",$C242)),
      ISNUMBER(SEARCH(""CASH DEPOSIT"",$C24"&amp;"2)),
      COUNTIFS('SUMMARY DATA'!$D:$D,$C242,'SUMMARY DATA'!$B:$B,""GRP"")&lt;&gt;1
    ),
    """",
    IFERROR(TEXTJOIN(CHAR(10),TRUE,FILTER('SUMMARY DATA'!H:H,'SUMMARY DATA'!$D:$D=$C242,'SUMMARY DATA'!$B:$B=""GRP"")),"""")
  )
)"),"")</f>
        <v/>
      </c>
      <c r="I242" s="18" t="str">
        <f>IFERROR(__xludf.DUMMYFUNCTION("IF(H242="""","""",
SUM(ARRAYFORMULA(VALUE(SPLIT(H242,CHAR(10)))))
)"),"")</f>
        <v/>
      </c>
      <c r="J242" s="17" t="str">
        <f>IFERROR(__xludf.DUMMYFUNCTION("IFERROR(
  TEXTJOIN(CHAR(10),TRUE,FILTER('SUMMARY DATA'!I:I,'SUMMARY DATA'!$A:$A=$A242,'SUMMARY DATA'!$C:$C=$B242,'SUMMARY DATA'!$B:$B=""GRP"")),
  IF(
    OR(
      ISNUMBER(SEARCH(""CDM CASH DEPOSIT"",$C242)),
      ISNUMBER(SEARCH(""CASH DEPOSIT"",$C24"&amp;"2)),
      COUNTIFS('SUMMARY DATA'!$D:$D,$C242,'SUMMARY DATA'!$B:$B,""GRP"")&lt;&gt;1
    ),
    """",
    IFERROR(TEXTJOIN(CHAR(10),TRUE,FILTER('SUMMARY DATA'!I:I,'SUMMARY DATA'!$D:$D=$C242,'SUMMARY DATA'!$B:$B=""GRP"")),"""")
  )
)"),"")</f>
        <v/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 spans="1:27">
      <c r="A243" s="2"/>
      <c r="B243" s="15">
        <v>45799</v>
      </c>
      <c r="C243" s="2" t="s">
        <v>396</v>
      </c>
      <c r="D243" s="6">
        <v>128</v>
      </c>
      <c r="E243" s="16" t="str">
        <f>IFERROR(__xludf.DUMMYFUNCTION("IFERROR(
  TEXTJOIN(CHAR(10),TRUE,FILTER('SUMMARY DATA'!E:E,'SUMMARY DATA'!$A:$A=$A243,'SUMMARY DATA'!$C:$C=$B243,'SUMMARY DATA'!$B:$B=""GRP"")),
  IF(
    OR(
      ISNUMBER(SEARCH(""CDM CASH DEPOSIT"",$C243)),
      ISNUMBER(SEARCH(""CASH DEPOSIT"",$C24"&amp;"3)),
      COUNTIFS('SUMMARY DATA'!$D:$D,$C243,'SUMMARY DATA'!$B:$B,""GRP"")&lt;&gt;1
    ),
    """",
    IFERROR(TEXTJOIN(CHAR(10),TRUE,FILTER('SUMMARY DATA'!E:E,'SUMMARY DATA'!$D:$D=$C243,'SUMMARY DATA'!$B:$B=""GRP"")),"""")
  )
)"),"")</f>
        <v/>
      </c>
      <c r="F243" s="17" t="str">
        <f>IFERROR(__xludf.DUMMYFUNCTION("IFERROR(
  TEXTJOIN(CHAR(10),TRUE,FILTER('SUMMARY DATA'!F:F,'SUMMARY DATA'!$A:$A=$A243,'SUMMARY DATA'!$C:$C=$B243,'SUMMARY DATA'!$B:$B=""GRP"")),
  IF(
    OR(
      ISNUMBER(SEARCH(""CDM CASH DEPOSIT"",$C243)),
      ISNUMBER(SEARCH(""CASH DEPOSIT"",$C24"&amp;"3)),
      COUNTIFS('SUMMARY DATA'!$D:$D,$C243,'SUMMARY DATA'!$B:$B,""GRP"")&lt;&gt;1
    ),
    """",
    IFERROR(TEXTJOIN(CHAR(10),TRUE,FILTER('SUMMARY DATA'!F:F,'SUMMARY DATA'!$D:$D=$C243,'SUMMARY DATA'!$B:$B=""GRP"")),"""")
  )
)"),"")</f>
        <v/>
      </c>
      <c r="G243" s="17" t="str">
        <f>IFERROR(__xludf.DUMMYFUNCTION("IFERROR(
  TEXTJOIN(CHAR(10),TRUE,FILTER('SUMMARY DATA'!G:G,'SUMMARY DATA'!$A:$A=$A243,'SUMMARY DATA'!$C:$C=$B243,'SUMMARY DATA'!$B:$B=""GRP"")),
  IF(
    OR(
      ISNUMBER(SEARCH(""CDM CASH DEPOSIT"",$C243)),
      ISNUMBER(SEARCH(""CASH DEPOSIT"",$C24"&amp;"3)),
      COUNTIFS('SUMMARY DATA'!$D:$D,$C243,'SUMMARY DATA'!$B:$B,""GRP"")&lt;&gt;1
    ),
    """",
    IFERROR(TEXTJOIN(CHAR(10),TRUE,FILTER('SUMMARY DATA'!G:G,'SUMMARY DATA'!$D:$D=$C243,'SUMMARY DATA'!$B:$B=""GRP"")),"""")
  )
)"),"")</f>
        <v/>
      </c>
      <c r="H243" s="18" t="str">
        <f>IFERROR(__xludf.DUMMYFUNCTION("IFERROR(
  TEXTJOIN(CHAR(10),TRUE,FILTER('SUMMARY DATA'!H:H,'SUMMARY DATA'!$A:$A=$A243,'SUMMARY DATA'!$C:$C=$B243,'SUMMARY DATA'!$B:$B=""GRP"")),
  IF(
    OR(
      ISNUMBER(SEARCH(""CDM CASH DEPOSIT"",$C243)),
      ISNUMBER(SEARCH(""CASH DEPOSIT"",$C24"&amp;"3)),
      COUNTIFS('SUMMARY DATA'!$D:$D,$C243,'SUMMARY DATA'!$B:$B,""GRP"")&lt;&gt;1
    ),
    """",
    IFERROR(TEXTJOIN(CHAR(10),TRUE,FILTER('SUMMARY DATA'!H:H,'SUMMARY DATA'!$D:$D=$C243,'SUMMARY DATA'!$B:$B=""GRP"")),"""")
  )
)"),"")</f>
        <v/>
      </c>
      <c r="I243" s="18" t="str">
        <f>IFERROR(__xludf.DUMMYFUNCTION("IF(H243="""","""",
SUM(ARRAYFORMULA(VALUE(SPLIT(H243,CHAR(10)))))
)"),"")</f>
        <v/>
      </c>
      <c r="J243" s="17" t="str">
        <f>IFERROR(__xludf.DUMMYFUNCTION("IFERROR(
  TEXTJOIN(CHAR(10),TRUE,FILTER('SUMMARY DATA'!I:I,'SUMMARY DATA'!$A:$A=$A243,'SUMMARY DATA'!$C:$C=$B243,'SUMMARY DATA'!$B:$B=""GRP"")),
  IF(
    OR(
      ISNUMBER(SEARCH(""CDM CASH DEPOSIT"",$C243)),
      ISNUMBER(SEARCH(""CASH DEPOSIT"",$C24"&amp;"3)),
      COUNTIFS('SUMMARY DATA'!$D:$D,$C243,'SUMMARY DATA'!$B:$B,""GRP"")&lt;&gt;1
    ),
    """",
    IFERROR(TEXTJOIN(CHAR(10),TRUE,FILTER('SUMMARY DATA'!I:I,'SUMMARY DATA'!$D:$D=$C243,'SUMMARY DATA'!$B:$B=""GRP"")),"""")
  )
)"),"")</f>
        <v/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 spans="1:27">
      <c r="A244" s="2"/>
      <c r="B244" s="15">
        <v>45799</v>
      </c>
      <c r="C244" s="2" t="s">
        <v>397</v>
      </c>
      <c r="D244" s="6">
        <v>95.4</v>
      </c>
      <c r="E244" s="16" t="str">
        <f>IFERROR(__xludf.DUMMYFUNCTION("IFERROR(
  TEXTJOIN(CHAR(10),TRUE,FILTER('SUMMARY DATA'!E:E,'SUMMARY DATA'!$A:$A=$A244,'SUMMARY DATA'!$C:$C=$B244,'SUMMARY DATA'!$B:$B=""GRP"")),
  IF(
    OR(
      ISNUMBER(SEARCH(""CDM CASH DEPOSIT"",$C244)),
      ISNUMBER(SEARCH(""CASH DEPOSIT"",$C24"&amp;"4)),
      COUNTIFS('SUMMARY DATA'!$D:$D,$C244,'SUMMARY DATA'!$B:$B,""GRP"")&lt;&gt;1
    ),
    """",
    IFERROR(TEXTJOIN(CHAR(10),TRUE,FILTER('SUMMARY DATA'!E:E,'SUMMARY DATA'!$D:$D=$C244,'SUMMARY DATA'!$B:$B=""GRP"")),"""")
  )
)"),"")</f>
        <v/>
      </c>
      <c r="F244" s="17" t="str">
        <f>IFERROR(__xludf.DUMMYFUNCTION("IFERROR(
  TEXTJOIN(CHAR(10),TRUE,FILTER('SUMMARY DATA'!F:F,'SUMMARY DATA'!$A:$A=$A244,'SUMMARY DATA'!$C:$C=$B244,'SUMMARY DATA'!$B:$B=""GRP"")),
  IF(
    OR(
      ISNUMBER(SEARCH(""CDM CASH DEPOSIT"",$C244)),
      ISNUMBER(SEARCH(""CASH DEPOSIT"",$C24"&amp;"4)),
      COUNTIFS('SUMMARY DATA'!$D:$D,$C244,'SUMMARY DATA'!$B:$B,""GRP"")&lt;&gt;1
    ),
    """",
    IFERROR(TEXTJOIN(CHAR(10),TRUE,FILTER('SUMMARY DATA'!F:F,'SUMMARY DATA'!$D:$D=$C244,'SUMMARY DATA'!$B:$B=""GRP"")),"""")
  )
)"),"")</f>
        <v/>
      </c>
      <c r="G244" s="17" t="str">
        <f>IFERROR(__xludf.DUMMYFUNCTION("IFERROR(
  TEXTJOIN(CHAR(10),TRUE,FILTER('SUMMARY DATA'!G:G,'SUMMARY DATA'!$A:$A=$A244,'SUMMARY DATA'!$C:$C=$B244,'SUMMARY DATA'!$B:$B=""GRP"")),
  IF(
    OR(
      ISNUMBER(SEARCH(""CDM CASH DEPOSIT"",$C244)),
      ISNUMBER(SEARCH(""CASH DEPOSIT"",$C24"&amp;"4)),
      COUNTIFS('SUMMARY DATA'!$D:$D,$C244,'SUMMARY DATA'!$B:$B,""GRP"")&lt;&gt;1
    ),
    """",
    IFERROR(TEXTJOIN(CHAR(10),TRUE,FILTER('SUMMARY DATA'!G:G,'SUMMARY DATA'!$D:$D=$C244,'SUMMARY DATA'!$B:$B=""GRP"")),"""")
  )
)"),"")</f>
        <v/>
      </c>
      <c r="H244" s="18" t="str">
        <f>IFERROR(__xludf.DUMMYFUNCTION("IFERROR(
  TEXTJOIN(CHAR(10),TRUE,FILTER('SUMMARY DATA'!H:H,'SUMMARY DATA'!$A:$A=$A244,'SUMMARY DATA'!$C:$C=$B244,'SUMMARY DATA'!$B:$B=""GRP"")),
  IF(
    OR(
      ISNUMBER(SEARCH(""CDM CASH DEPOSIT"",$C244)),
      ISNUMBER(SEARCH(""CASH DEPOSIT"",$C24"&amp;"4)),
      COUNTIFS('SUMMARY DATA'!$D:$D,$C244,'SUMMARY DATA'!$B:$B,""GRP"")&lt;&gt;1
    ),
    """",
    IFERROR(TEXTJOIN(CHAR(10),TRUE,FILTER('SUMMARY DATA'!H:H,'SUMMARY DATA'!$D:$D=$C244,'SUMMARY DATA'!$B:$B=""GRP"")),"""")
  )
)"),"")</f>
        <v/>
      </c>
      <c r="I244" s="18" t="str">
        <f>IFERROR(__xludf.DUMMYFUNCTION("IF(H244="""","""",
SUM(ARRAYFORMULA(VALUE(SPLIT(H244,CHAR(10)))))
)"),"")</f>
        <v/>
      </c>
      <c r="J244" s="17" t="str">
        <f>IFERROR(__xludf.DUMMYFUNCTION("IFERROR(
  TEXTJOIN(CHAR(10),TRUE,FILTER('SUMMARY DATA'!I:I,'SUMMARY DATA'!$A:$A=$A244,'SUMMARY DATA'!$C:$C=$B244,'SUMMARY DATA'!$B:$B=""GRP"")),
  IF(
    OR(
      ISNUMBER(SEARCH(""CDM CASH DEPOSIT"",$C244)),
      ISNUMBER(SEARCH(""CASH DEPOSIT"",$C24"&amp;"4)),
      COUNTIFS('SUMMARY DATA'!$D:$D,$C244,'SUMMARY DATA'!$B:$B,""GRP"")&lt;&gt;1
    ),
    """",
    IFERROR(TEXTJOIN(CHAR(10),TRUE,FILTER('SUMMARY DATA'!I:I,'SUMMARY DATA'!$D:$D=$C244,'SUMMARY DATA'!$B:$B=""GRP"")),"""")
  )
)"),"")</f>
        <v/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 spans="1:27">
      <c r="A245" s="2"/>
      <c r="B245" s="15">
        <v>45799</v>
      </c>
      <c r="C245" s="2" t="s">
        <v>398</v>
      </c>
      <c r="D245" s="6">
        <v>79.88</v>
      </c>
      <c r="E245" s="16" t="str">
        <f>IFERROR(__xludf.DUMMYFUNCTION("IFERROR(
  TEXTJOIN(CHAR(10),TRUE,FILTER('SUMMARY DATA'!E:E,'SUMMARY DATA'!$A:$A=$A245,'SUMMARY DATA'!$C:$C=$B245,'SUMMARY DATA'!$B:$B=""GRP"")),
  IF(
    OR(
      ISNUMBER(SEARCH(""CDM CASH DEPOSIT"",$C245)),
      ISNUMBER(SEARCH(""CASH DEPOSIT"",$C24"&amp;"5)),
      COUNTIFS('SUMMARY DATA'!$D:$D,$C245,'SUMMARY DATA'!$B:$B,""GRP"")&lt;&gt;1
    ),
    """",
    IFERROR(TEXTJOIN(CHAR(10),TRUE,FILTER('SUMMARY DATA'!E:E,'SUMMARY DATA'!$D:$D=$C245,'SUMMARY DATA'!$B:$B=""GRP"")),"""")
  )
)"),"")</f>
        <v/>
      </c>
      <c r="F245" s="17" t="str">
        <f>IFERROR(__xludf.DUMMYFUNCTION("IFERROR(
  TEXTJOIN(CHAR(10),TRUE,FILTER('SUMMARY DATA'!F:F,'SUMMARY DATA'!$A:$A=$A245,'SUMMARY DATA'!$C:$C=$B245,'SUMMARY DATA'!$B:$B=""GRP"")),
  IF(
    OR(
      ISNUMBER(SEARCH(""CDM CASH DEPOSIT"",$C245)),
      ISNUMBER(SEARCH(""CASH DEPOSIT"",$C24"&amp;"5)),
      COUNTIFS('SUMMARY DATA'!$D:$D,$C245,'SUMMARY DATA'!$B:$B,""GRP"")&lt;&gt;1
    ),
    """",
    IFERROR(TEXTJOIN(CHAR(10),TRUE,FILTER('SUMMARY DATA'!F:F,'SUMMARY DATA'!$D:$D=$C245,'SUMMARY DATA'!$B:$B=""GRP"")),"""")
  )
)"),"")</f>
        <v/>
      </c>
      <c r="G245" s="17" t="str">
        <f>IFERROR(__xludf.DUMMYFUNCTION("IFERROR(
  TEXTJOIN(CHAR(10),TRUE,FILTER('SUMMARY DATA'!G:G,'SUMMARY DATA'!$A:$A=$A245,'SUMMARY DATA'!$C:$C=$B245,'SUMMARY DATA'!$B:$B=""GRP"")),
  IF(
    OR(
      ISNUMBER(SEARCH(""CDM CASH DEPOSIT"",$C245)),
      ISNUMBER(SEARCH(""CASH DEPOSIT"",$C24"&amp;"5)),
      COUNTIFS('SUMMARY DATA'!$D:$D,$C245,'SUMMARY DATA'!$B:$B,""GRP"")&lt;&gt;1
    ),
    """",
    IFERROR(TEXTJOIN(CHAR(10),TRUE,FILTER('SUMMARY DATA'!G:G,'SUMMARY DATA'!$D:$D=$C245,'SUMMARY DATA'!$B:$B=""GRP"")),"""")
  )
)"),"")</f>
        <v/>
      </c>
      <c r="H245" s="18" t="str">
        <f>IFERROR(__xludf.DUMMYFUNCTION("IFERROR(
  TEXTJOIN(CHAR(10),TRUE,FILTER('SUMMARY DATA'!H:H,'SUMMARY DATA'!$A:$A=$A245,'SUMMARY DATA'!$C:$C=$B245,'SUMMARY DATA'!$B:$B=""GRP"")),
  IF(
    OR(
      ISNUMBER(SEARCH(""CDM CASH DEPOSIT"",$C245)),
      ISNUMBER(SEARCH(""CASH DEPOSIT"",$C24"&amp;"5)),
      COUNTIFS('SUMMARY DATA'!$D:$D,$C245,'SUMMARY DATA'!$B:$B,""GRP"")&lt;&gt;1
    ),
    """",
    IFERROR(TEXTJOIN(CHAR(10),TRUE,FILTER('SUMMARY DATA'!H:H,'SUMMARY DATA'!$D:$D=$C245,'SUMMARY DATA'!$B:$B=""GRP"")),"""")
  )
)"),"")</f>
        <v/>
      </c>
      <c r="I245" s="18" t="str">
        <f>IFERROR(__xludf.DUMMYFUNCTION("IF(H245="""","""",
SUM(ARRAYFORMULA(VALUE(SPLIT(H245,CHAR(10)))))
)"),"")</f>
        <v/>
      </c>
      <c r="J245" s="17" t="str">
        <f>IFERROR(__xludf.DUMMYFUNCTION("IFERROR(
  TEXTJOIN(CHAR(10),TRUE,FILTER('SUMMARY DATA'!I:I,'SUMMARY DATA'!$A:$A=$A245,'SUMMARY DATA'!$C:$C=$B245,'SUMMARY DATA'!$B:$B=""GRP"")),
  IF(
    OR(
      ISNUMBER(SEARCH(""CDM CASH DEPOSIT"",$C245)),
      ISNUMBER(SEARCH(""CASH DEPOSIT"",$C24"&amp;"5)),
      COUNTIFS('SUMMARY DATA'!$D:$D,$C245,'SUMMARY DATA'!$B:$B,""GRP"")&lt;&gt;1
    ),
    """",
    IFERROR(TEXTJOIN(CHAR(10),TRUE,FILTER('SUMMARY DATA'!I:I,'SUMMARY DATA'!$D:$D=$C245,'SUMMARY DATA'!$B:$B=""GRP"")),"""")
  )
)"),"")</f>
        <v/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 spans="1:27">
      <c r="A246" s="2"/>
      <c r="B246" s="15">
        <v>45799</v>
      </c>
      <c r="C246" s="2" t="s">
        <v>399</v>
      </c>
      <c r="D246" s="6">
        <v>70</v>
      </c>
      <c r="E246" s="16" t="str">
        <f>IFERROR(__xludf.DUMMYFUNCTION("IFERROR(
  TEXTJOIN(CHAR(10),TRUE,FILTER('SUMMARY DATA'!E:E,'SUMMARY DATA'!$A:$A=$A246,'SUMMARY DATA'!$C:$C=$B246,'SUMMARY DATA'!$B:$B=""GRP"")),
  IF(
    OR(
      ISNUMBER(SEARCH(""CDM CASH DEPOSIT"",$C246)),
      ISNUMBER(SEARCH(""CASH DEPOSIT"",$C24"&amp;"6)),
      COUNTIFS('SUMMARY DATA'!$D:$D,$C246,'SUMMARY DATA'!$B:$B,""GRP"")&lt;&gt;1
    ),
    """",
    IFERROR(TEXTJOIN(CHAR(10),TRUE,FILTER('SUMMARY DATA'!E:E,'SUMMARY DATA'!$D:$D=$C246,'SUMMARY DATA'!$B:$B=""GRP"")),"""")
  )
)"),"")</f>
        <v/>
      </c>
      <c r="F246" s="17" t="str">
        <f>IFERROR(__xludf.DUMMYFUNCTION("IFERROR(
  TEXTJOIN(CHAR(10),TRUE,FILTER('SUMMARY DATA'!F:F,'SUMMARY DATA'!$A:$A=$A246,'SUMMARY DATA'!$C:$C=$B246,'SUMMARY DATA'!$B:$B=""GRP"")),
  IF(
    OR(
      ISNUMBER(SEARCH(""CDM CASH DEPOSIT"",$C246)),
      ISNUMBER(SEARCH(""CASH DEPOSIT"",$C24"&amp;"6)),
      COUNTIFS('SUMMARY DATA'!$D:$D,$C246,'SUMMARY DATA'!$B:$B,""GRP"")&lt;&gt;1
    ),
    """",
    IFERROR(TEXTJOIN(CHAR(10),TRUE,FILTER('SUMMARY DATA'!F:F,'SUMMARY DATA'!$D:$D=$C246,'SUMMARY DATA'!$B:$B=""GRP"")),"""")
  )
)"),"")</f>
        <v/>
      </c>
      <c r="G246" s="17" t="str">
        <f>IFERROR(__xludf.DUMMYFUNCTION("IFERROR(
  TEXTJOIN(CHAR(10),TRUE,FILTER('SUMMARY DATA'!G:G,'SUMMARY DATA'!$A:$A=$A246,'SUMMARY DATA'!$C:$C=$B246,'SUMMARY DATA'!$B:$B=""GRP"")),
  IF(
    OR(
      ISNUMBER(SEARCH(""CDM CASH DEPOSIT"",$C246)),
      ISNUMBER(SEARCH(""CASH DEPOSIT"",$C24"&amp;"6)),
      COUNTIFS('SUMMARY DATA'!$D:$D,$C246,'SUMMARY DATA'!$B:$B,""GRP"")&lt;&gt;1
    ),
    """",
    IFERROR(TEXTJOIN(CHAR(10),TRUE,FILTER('SUMMARY DATA'!G:G,'SUMMARY DATA'!$D:$D=$C246,'SUMMARY DATA'!$B:$B=""GRP"")),"""")
  )
)"),"")</f>
        <v/>
      </c>
      <c r="H246" s="18" t="str">
        <f>IFERROR(__xludf.DUMMYFUNCTION("IFERROR(
  TEXTJOIN(CHAR(10),TRUE,FILTER('SUMMARY DATA'!H:H,'SUMMARY DATA'!$A:$A=$A246,'SUMMARY DATA'!$C:$C=$B246,'SUMMARY DATA'!$B:$B=""GRP"")),
  IF(
    OR(
      ISNUMBER(SEARCH(""CDM CASH DEPOSIT"",$C246)),
      ISNUMBER(SEARCH(""CASH DEPOSIT"",$C24"&amp;"6)),
      COUNTIFS('SUMMARY DATA'!$D:$D,$C246,'SUMMARY DATA'!$B:$B,""GRP"")&lt;&gt;1
    ),
    """",
    IFERROR(TEXTJOIN(CHAR(10),TRUE,FILTER('SUMMARY DATA'!H:H,'SUMMARY DATA'!$D:$D=$C246,'SUMMARY DATA'!$B:$B=""GRP"")),"""")
  )
)"),"")</f>
        <v/>
      </c>
      <c r="I246" s="18" t="str">
        <f>IFERROR(__xludf.DUMMYFUNCTION("IF(H246="""","""",
SUM(ARRAYFORMULA(VALUE(SPLIT(H246,CHAR(10)))))
)"),"")</f>
        <v/>
      </c>
      <c r="J246" s="17" t="str">
        <f>IFERROR(__xludf.DUMMYFUNCTION("IFERROR(
  TEXTJOIN(CHAR(10),TRUE,FILTER('SUMMARY DATA'!I:I,'SUMMARY DATA'!$A:$A=$A246,'SUMMARY DATA'!$C:$C=$B246,'SUMMARY DATA'!$B:$B=""GRP"")),
  IF(
    OR(
      ISNUMBER(SEARCH(""CDM CASH DEPOSIT"",$C246)),
      ISNUMBER(SEARCH(""CASH DEPOSIT"",$C24"&amp;"6)),
      COUNTIFS('SUMMARY DATA'!$D:$D,$C246,'SUMMARY DATA'!$B:$B,""GRP"")&lt;&gt;1
    ),
    """",
    IFERROR(TEXTJOIN(CHAR(10),TRUE,FILTER('SUMMARY DATA'!I:I,'SUMMARY DATA'!$D:$D=$C246,'SUMMARY DATA'!$B:$B=""GRP"")),"""")
  )
)"),"")</f>
        <v/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 spans="1:27">
      <c r="A247" s="2"/>
      <c r="B247" s="15">
        <v>45799</v>
      </c>
      <c r="C247" s="2" t="s">
        <v>400</v>
      </c>
      <c r="D247" s="6">
        <v>64</v>
      </c>
      <c r="E247" s="16" t="str">
        <f>IFERROR(__xludf.DUMMYFUNCTION("IFERROR(
  TEXTJOIN(CHAR(10),TRUE,FILTER('SUMMARY DATA'!E:E,'SUMMARY DATA'!$A:$A=$A247,'SUMMARY DATA'!$C:$C=$B247,'SUMMARY DATA'!$B:$B=""GRP"")),
  IF(
    OR(
      ISNUMBER(SEARCH(""CDM CASH DEPOSIT"",$C247)),
      ISNUMBER(SEARCH(""CASH DEPOSIT"",$C24"&amp;"7)),
      COUNTIFS('SUMMARY DATA'!$D:$D,$C247,'SUMMARY DATA'!$B:$B,""GRP"")&lt;&gt;1
    ),
    """",
    IFERROR(TEXTJOIN(CHAR(10),TRUE,FILTER('SUMMARY DATA'!E:E,'SUMMARY DATA'!$D:$D=$C247,'SUMMARY DATA'!$B:$B=""GRP"")),"""")
  )
)"),"")</f>
        <v/>
      </c>
      <c r="F247" s="17" t="str">
        <f>IFERROR(__xludf.DUMMYFUNCTION("IFERROR(
  TEXTJOIN(CHAR(10),TRUE,FILTER('SUMMARY DATA'!F:F,'SUMMARY DATA'!$A:$A=$A247,'SUMMARY DATA'!$C:$C=$B247,'SUMMARY DATA'!$B:$B=""GRP"")),
  IF(
    OR(
      ISNUMBER(SEARCH(""CDM CASH DEPOSIT"",$C247)),
      ISNUMBER(SEARCH(""CASH DEPOSIT"",$C24"&amp;"7)),
      COUNTIFS('SUMMARY DATA'!$D:$D,$C247,'SUMMARY DATA'!$B:$B,""GRP"")&lt;&gt;1
    ),
    """",
    IFERROR(TEXTJOIN(CHAR(10),TRUE,FILTER('SUMMARY DATA'!F:F,'SUMMARY DATA'!$D:$D=$C247,'SUMMARY DATA'!$B:$B=""GRP"")),"""")
  )
)"),"")</f>
        <v/>
      </c>
      <c r="G247" s="17" t="str">
        <f>IFERROR(__xludf.DUMMYFUNCTION("IFERROR(
  TEXTJOIN(CHAR(10),TRUE,FILTER('SUMMARY DATA'!G:G,'SUMMARY DATA'!$A:$A=$A247,'SUMMARY DATA'!$C:$C=$B247,'SUMMARY DATA'!$B:$B=""GRP"")),
  IF(
    OR(
      ISNUMBER(SEARCH(""CDM CASH DEPOSIT"",$C247)),
      ISNUMBER(SEARCH(""CASH DEPOSIT"",$C24"&amp;"7)),
      COUNTIFS('SUMMARY DATA'!$D:$D,$C247,'SUMMARY DATA'!$B:$B,""GRP"")&lt;&gt;1
    ),
    """",
    IFERROR(TEXTJOIN(CHAR(10),TRUE,FILTER('SUMMARY DATA'!G:G,'SUMMARY DATA'!$D:$D=$C247,'SUMMARY DATA'!$B:$B=""GRP"")),"""")
  )
)"),"")</f>
        <v/>
      </c>
      <c r="H247" s="18" t="str">
        <f>IFERROR(__xludf.DUMMYFUNCTION("IFERROR(
  TEXTJOIN(CHAR(10),TRUE,FILTER('SUMMARY DATA'!H:H,'SUMMARY DATA'!$A:$A=$A247,'SUMMARY DATA'!$C:$C=$B247,'SUMMARY DATA'!$B:$B=""GRP"")),
  IF(
    OR(
      ISNUMBER(SEARCH(""CDM CASH DEPOSIT"",$C247)),
      ISNUMBER(SEARCH(""CASH DEPOSIT"",$C24"&amp;"7)),
      COUNTIFS('SUMMARY DATA'!$D:$D,$C247,'SUMMARY DATA'!$B:$B,""GRP"")&lt;&gt;1
    ),
    """",
    IFERROR(TEXTJOIN(CHAR(10),TRUE,FILTER('SUMMARY DATA'!H:H,'SUMMARY DATA'!$D:$D=$C247,'SUMMARY DATA'!$B:$B=""GRP"")),"""")
  )
)"),"")</f>
        <v/>
      </c>
      <c r="I247" s="18" t="str">
        <f>IFERROR(__xludf.DUMMYFUNCTION("IF(H247="""","""",
SUM(ARRAYFORMULA(VALUE(SPLIT(H247,CHAR(10)))))
)"),"")</f>
        <v/>
      </c>
      <c r="J247" s="17" t="str">
        <f>IFERROR(__xludf.DUMMYFUNCTION("IFERROR(
  TEXTJOIN(CHAR(10),TRUE,FILTER('SUMMARY DATA'!I:I,'SUMMARY DATA'!$A:$A=$A247,'SUMMARY DATA'!$C:$C=$B247,'SUMMARY DATA'!$B:$B=""GRP"")),
  IF(
    OR(
      ISNUMBER(SEARCH(""CDM CASH DEPOSIT"",$C247)),
      ISNUMBER(SEARCH(""CASH DEPOSIT"",$C24"&amp;"7)),
      COUNTIFS('SUMMARY DATA'!$D:$D,$C247,'SUMMARY DATA'!$B:$B,""GRP"")&lt;&gt;1
    ),
    """",
    IFERROR(TEXTJOIN(CHAR(10),TRUE,FILTER('SUMMARY DATA'!I:I,'SUMMARY DATA'!$D:$D=$C247,'SUMMARY DATA'!$B:$B=""GRP"")),"""")
  )
)"),"")</f>
        <v/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 spans="1:27">
      <c r="A248" s="2"/>
      <c r="B248" s="15">
        <v>45799</v>
      </c>
      <c r="C248" s="2" t="s">
        <v>401</v>
      </c>
      <c r="D248" s="6">
        <v>10</v>
      </c>
      <c r="E248" s="16" t="str">
        <f>IFERROR(__xludf.DUMMYFUNCTION("IFERROR(
  TEXTJOIN(CHAR(10),TRUE,FILTER('SUMMARY DATA'!E:E,'SUMMARY DATA'!$A:$A=$A248,'SUMMARY DATA'!$C:$C=$B248,'SUMMARY DATA'!$B:$B=""GRP"")),
  IF(
    OR(
      ISNUMBER(SEARCH(""CDM CASH DEPOSIT"",$C248)),
      ISNUMBER(SEARCH(""CASH DEPOSIT"",$C24"&amp;"8)),
      COUNTIFS('SUMMARY DATA'!$D:$D,$C248,'SUMMARY DATA'!$B:$B,""GRP"")&lt;&gt;1
    ),
    """",
    IFERROR(TEXTJOIN(CHAR(10),TRUE,FILTER('SUMMARY DATA'!E:E,'SUMMARY DATA'!$D:$D=$C248,'SUMMARY DATA'!$B:$B=""GRP"")),"""")
  )
)"),"")</f>
        <v/>
      </c>
      <c r="F248" s="17" t="str">
        <f>IFERROR(__xludf.DUMMYFUNCTION("IFERROR(
  TEXTJOIN(CHAR(10),TRUE,FILTER('SUMMARY DATA'!F:F,'SUMMARY DATA'!$A:$A=$A248,'SUMMARY DATA'!$C:$C=$B248,'SUMMARY DATA'!$B:$B=""GRP"")),
  IF(
    OR(
      ISNUMBER(SEARCH(""CDM CASH DEPOSIT"",$C248)),
      ISNUMBER(SEARCH(""CASH DEPOSIT"",$C24"&amp;"8)),
      COUNTIFS('SUMMARY DATA'!$D:$D,$C248,'SUMMARY DATA'!$B:$B,""GRP"")&lt;&gt;1
    ),
    """",
    IFERROR(TEXTJOIN(CHAR(10),TRUE,FILTER('SUMMARY DATA'!F:F,'SUMMARY DATA'!$D:$D=$C248,'SUMMARY DATA'!$B:$B=""GRP"")),"""")
  )
)"),"")</f>
        <v/>
      </c>
      <c r="G248" s="17" t="str">
        <f>IFERROR(__xludf.DUMMYFUNCTION("IFERROR(
  TEXTJOIN(CHAR(10),TRUE,FILTER('SUMMARY DATA'!G:G,'SUMMARY DATA'!$A:$A=$A248,'SUMMARY DATA'!$C:$C=$B248,'SUMMARY DATA'!$B:$B=""GRP"")),
  IF(
    OR(
      ISNUMBER(SEARCH(""CDM CASH DEPOSIT"",$C248)),
      ISNUMBER(SEARCH(""CASH DEPOSIT"",$C24"&amp;"8)),
      COUNTIFS('SUMMARY DATA'!$D:$D,$C248,'SUMMARY DATA'!$B:$B,""GRP"")&lt;&gt;1
    ),
    """",
    IFERROR(TEXTJOIN(CHAR(10),TRUE,FILTER('SUMMARY DATA'!G:G,'SUMMARY DATA'!$D:$D=$C248,'SUMMARY DATA'!$B:$B=""GRP"")),"""")
  )
)"),"")</f>
        <v/>
      </c>
      <c r="H248" s="18" t="str">
        <f>IFERROR(__xludf.DUMMYFUNCTION("IFERROR(
  TEXTJOIN(CHAR(10),TRUE,FILTER('SUMMARY DATA'!H:H,'SUMMARY DATA'!$A:$A=$A248,'SUMMARY DATA'!$C:$C=$B248,'SUMMARY DATA'!$B:$B=""GRP"")),
  IF(
    OR(
      ISNUMBER(SEARCH(""CDM CASH DEPOSIT"",$C248)),
      ISNUMBER(SEARCH(""CASH DEPOSIT"",$C24"&amp;"8)),
      COUNTIFS('SUMMARY DATA'!$D:$D,$C248,'SUMMARY DATA'!$B:$B,""GRP"")&lt;&gt;1
    ),
    """",
    IFERROR(TEXTJOIN(CHAR(10),TRUE,FILTER('SUMMARY DATA'!H:H,'SUMMARY DATA'!$D:$D=$C248,'SUMMARY DATA'!$B:$B=""GRP"")),"""")
  )
)"),"")</f>
        <v/>
      </c>
      <c r="I248" s="18" t="str">
        <f>IFERROR(__xludf.DUMMYFUNCTION("IF(H248="""","""",
SUM(ARRAYFORMULA(VALUE(SPLIT(H248,CHAR(10)))))
)"),"")</f>
        <v/>
      </c>
      <c r="J248" s="17" t="str">
        <f>IFERROR(__xludf.DUMMYFUNCTION("IFERROR(
  TEXTJOIN(CHAR(10),TRUE,FILTER('SUMMARY DATA'!I:I,'SUMMARY DATA'!$A:$A=$A248,'SUMMARY DATA'!$C:$C=$B248,'SUMMARY DATA'!$B:$B=""GRP"")),
  IF(
    OR(
      ISNUMBER(SEARCH(""CDM CASH DEPOSIT"",$C248)),
      ISNUMBER(SEARCH(""CASH DEPOSIT"",$C24"&amp;"8)),
      COUNTIFS('SUMMARY DATA'!$D:$D,$C248,'SUMMARY DATA'!$B:$B,""GRP"")&lt;&gt;1
    ),
    """",
    IFERROR(TEXTJOIN(CHAR(10),TRUE,FILTER('SUMMARY DATA'!I:I,'SUMMARY DATA'!$D:$D=$C248,'SUMMARY DATA'!$B:$B=""GRP"")),"""")
  )
)"),"")</f>
        <v/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 spans="1:27">
      <c r="A249" s="2"/>
      <c r="B249" s="15">
        <v>45799</v>
      </c>
      <c r="C249" s="2" t="s">
        <v>402</v>
      </c>
      <c r="D249" s="6">
        <v>10</v>
      </c>
      <c r="E249" s="16" t="str">
        <f>IFERROR(__xludf.DUMMYFUNCTION("IFERROR(
  TEXTJOIN(CHAR(10),TRUE,FILTER('SUMMARY DATA'!E:E,'SUMMARY DATA'!$A:$A=$A249,'SUMMARY DATA'!$C:$C=$B249,'SUMMARY DATA'!$B:$B=""GRP"")),
  IF(
    OR(
      ISNUMBER(SEARCH(""CDM CASH DEPOSIT"",$C249)),
      ISNUMBER(SEARCH(""CASH DEPOSIT"",$C24"&amp;"9)),
      COUNTIFS('SUMMARY DATA'!$D:$D,$C249,'SUMMARY DATA'!$B:$B,""GRP"")&lt;&gt;1
    ),
    """",
    IFERROR(TEXTJOIN(CHAR(10),TRUE,FILTER('SUMMARY DATA'!E:E,'SUMMARY DATA'!$D:$D=$C249,'SUMMARY DATA'!$B:$B=""GRP"")),"""")
  )
)"),"")</f>
        <v/>
      </c>
      <c r="F249" s="17" t="str">
        <f>IFERROR(__xludf.DUMMYFUNCTION("IFERROR(
  TEXTJOIN(CHAR(10),TRUE,FILTER('SUMMARY DATA'!F:F,'SUMMARY DATA'!$A:$A=$A249,'SUMMARY DATA'!$C:$C=$B249,'SUMMARY DATA'!$B:$B=""GRP"")),
  IF(
    OR(
      ISNUMBER(SEARCH(""CDM CASH DEPOSIT"",$C249)),
      ISNUMBER(SEARCH(""CASH DEPOSIT"",$C24"&amp;"9)),
      COUNTIFS('SUMMARY DATA'!$D:$D,$C249,'SUMMARY DATA'!$B:$B,""GRP"")&lt;&gt;1
    ),
    """",
    IFERROR(TEXTJOIN(CHAR(10),TRUE,FILTER('SUMMARY DATA'!F:F,'SUMMARY DATA'!$D:$D=$C249,'SUMMARY DATA'!$B:$B=""GRP"")),"""")
  )
)"),"")</f>
        <v/>
      </c>
      <c r="G249" s="17" t="str">
        <f>IFERROR(__xludf.DUMMYFUNCTION("IFERROR(
  TEXTJOIN(CHAR(10),TRUE,FILTER('SUMMARY DATA'!G:G,'SUMMARY DATA'!$A:$A=$A249,'SUMMARY DATA'!$C:$C=$B249,'SUMMARY DATA'!$B:$B=""GRP"")),
  IF(
    OR(
      ISNUMBER(SEARCH(""CDM CASH DEPOSIT"",$C249)),
      ISNUMBER(SEARCH(""CASH DEPOSIT"",$C24"&amp;"9)),
      COUNTIFS('SUMMARY DATA'!$D:$D,$C249,'SUMMARY DATA'!$B:$B,""GRP"")&lt;&gt;1
    ),
    """",
    IFERROR(TEXTJOIN(CHAR(10),TRUE,FILTER('SUMMARY DATA'!G:G,'SUMMARY DATA'!$D:$D=$C249,'SUMMARY DATA'!$B:$B=""GRP"")),"""")
  )
)"),"")</f>
        <v/>
      </c>
      <c r="H249" s="18" t="str">
        <f>IFERROR(__xludf.DUMMYFUNCTION("IFERROR(
  TEXTJOIN(CHAR(10),TRUE,FILTER('SUMMARY DATA'!H:H,'SUMMARY DATA'!$A:$A=$A249,'SUMMARY DATA'!$C:$C=$B249,'SUMMARY DATA'!$B:$B=""GRP"")),
  IF(
    OR(
      ISNUMBER(SEARCH(""CDM CASH DEPOSIT"",$C249)),
      ISNUMBER(SEARCH(""CASH DEPOSIT"",$C24"&amp;"9)),
      COUNTIFS('SUMMARY DATA'!$D:$D,$C249,'SUMMARY DATA'!$B:$B,""GRP"")&lt;&gt;1
    ),
    """",
    IFERROR(TEXTJOIN(CHAR(10),TRUE,FILTER('SUMMARY DATA'!H:H,'SUMMARY DATA'!$D:$D=$C249,'SUMMARY DATA'!$B:$B=""GRP"")),"""")
  )
)"),"")</f>
        <v/>
      </c>
      <c r="I249" s="18" t="str">
        <f>IFERROR(__xludf.DUMMYFUNCTION("IF(H249="""","""",
SUM(ARRAYFORMULA(VALUE(SPLIT(H249,CHAR(10)))))
)"),"")</f>
        <v/>
      </c>
      <c r="J249" s="17" t="str">
        <f>IFERROR(__xludf.DUMMYFUNCTION("IFERROR(
  TEXTJOIN(CHAR(10),TRUE,FILTER('SUMMARY DATA'!I:I,'SUMMARY DATA'!$A:$A=$A249,'SUMMARY DATA'!$C:$C=$B249,'SUMMARY DATA'!$B:$B=""GRP"")),
  IF(
    OR(
      ISNUMBER(SEARCH(""CDM CASH DEPOSIT"",$C249)),
      ISNUMBER(SEARCH(""CASH DEPOSIT"",$C24"&amp;"9)),
      COUNTIFS('SUMMARY DATA'!$D:$D,$C249,'SUMMARY DATA'!$B:$B,""GRP"")&lt;&gt;1
    ),
    """",
    IFERROR(TEXTJOIN(CHAR(10),TRUE,FILTER('SUMMARY DATA'!I:I,'SUMMARY DATA'!$D:$D=$C249,'SUMMARY DATA'!$B:$B=""GRP"")),"""")
  )
)"),"")</f>
        <v/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 spans="1:27">
      <c r="A250" s="2"/>
      <c r="B250" s="15">
        <v>45800</v>
      </c>
      <c r="C250" s="2" t="s">
        <v>403</v>
      </c>
      <c r="D250" s="6">
        <v>257.62</v>
      </c>
      <c r="E250" s="16" t="str">
        <f>IFERROR(__xludf.DUMMYFUNCTION("IFERROR(
  TEXTJOIN(CHAR(10),TRUE,FILTER('SUMMARY DATA'!E:E,'SUMMARY DATA'!$A:$A=$A250,'SUMMARY DATA'!$C:$C=$B250,'SUMMARY DATA'!$B:$B=""GRP"")),
  IF(
    OR(
      ISNUMBER(SEARCH(""CDM CASH DEPOSIT"",$C250)),
      ISNUMBER(SEARCH(""CASH DEPOSIT"",$C25"&amp;"0)),
      COUNTIFS('SUMMARY DATA'!$D:$D,$C250,'SUMMARY DATA'!$B:$B,""GRP"")&lt;&gt;1
    ),
    """",
    IFERROR(TEXTJOIN(CHAR(10),TRUE,FILTER('SUMMARY DATA'!E:E,'SUMMARY DATA'!$D:$D=$C250,'SUMMARY DATA'!$B:$B=""GRP"")),"""")
  )
)"),"")</f>
        <v/>
      </c>
      <c r="F250" s="17" t="str">
        <f>IFERROR(__xludf.DUMMYFUNCTION("IFERROR(
  TEXTJOIN(CHAR(10),TRUE,FILTER('SUMMARY DATA'!F:F,'SUMMARY DATA'!$A:$A=$A250,'SUMMARY DATA'!$C:$C=$B250,'SUMMARY DATA'!$B:$B=""GRP"")),
  IF(
    OR(
      ISNUMBER(SEARCH(""CDM CASH DEPOSIT"",$C250)),
      ISNUMBER(SEARCH(""CASH DEPOSIT"",$C25"&amp;"0)),
      COUNTIFS('SUMMARY DATA'!$D:$D,$C250,'SUMMARY DATA'!$B:$B,""GRP"")&lt;&gt;1
    ),
    """",
    IFERROR(TEXTJOIN(CHAR(10),TRUE,FILTER('SUMMARY DATA'!F:F,'SUMMARY DATA'!$D:$D=$C250,'SUMMARY DATA'!$B:$B=""GRP"")),"""")
  )
)"),"")</f>
        <v/>
      </c>
      <c r="G250" s="17" t="str">
        <f>IFERROR(__xludf.DUMMYFUNCTION("IFERROR(
  TEXTJOIN(CHAR(10),TRUE,FILTER('SUMMARY DATA'!G:G,'SUMMARY DATA'!$A:$A=$A250,'SUMMARY DATA'!$C:$C=$B250,'SUMMARY DATA'!$B:$B=""GRP"")),
  IF(
    OR(
      ISNUMBER(SEARCH(""CDM CASH DEPOSIT"",$C250)),
      ISNUMBER(SEARCH(""CASH DEPOSIT"",$C25"&amp;"0)),
      COUNTIFS('SUMMARY DATA'!$D:$D,$C250,'SUMMARY DATA'!$B:$B,""GRP"")&lt;&gt;1
    ),
    """",
    IFERROR(TEXTJOIN(CHAR(10),TRUE,FILTER('SUMMARY DATA'!G:G,'SUMMARY DATA'!$D:$D=$C250,'SUMMARY DATA'!$B:$B=""GRP"")),"""")
  )
)"),"")</f>
        <v/>
      </c>
      <c r="H250" s="18" t="str">
        <f>IFERROR(__xludf.DUMMYFUNCTION("IFERROR(
  TEXTJOIN(CHAR(10),TRUE,FILTER('SUMMARY DATA'!H:H,'SUMMARY DATA'!$A:$A=$A250,'SUMMARY DATA'!$C:$C=$B250,'SUMMARY DATA'!$B:$B=""GRP"")),
  IF(
    OR(
      ISNUMBER(SEARCH(""CDM CASH DEPOSIT"",$C250)),
      ISNUMBER(SEARCH(""CASH DEPOSIT"",$C25"&amp;"0)),
      COUNTIFS('SUMMARY DATA'!$D:$D,$C250,'SUMMARY DATA'!$B:$B,""GRP"")&lt;&gt;1
    ),
    """",
    IFERROR(TEXTJOIN(CHAR(10),TRUE,FILTER('SUMMARY DATA'!H:H,'SUMMARY DATA'!$D:$D=$C250,'SUMMARY DATA'!$B:$B=""GRP"")),"""")
  )
)"),"")</f>
        <v/>
      </c>
      <c r="I250" s="18" t="str">
        <f>IFERROR(__xludf.DUMMYFUNCTION("IF(H250="""","""",
SUM(ARRAYFORMULA(VALUE(SPLIT(H250,CHAR(10)))))
)"),"")</f>
        <v/>
      </c>
      <c r="J250" s="17" t="str">
        <f>IFERROR(__xludf.DUMMYFUNCTION("IFERROR(
  TEXTJOIN(CHAR(10),TRUE,FILTER('SUMMARY DATA'!I:I,'SUMMARY DATA'!$A:$A=$A250,'SUMMARY DATA'!$C:$C=$B250,'SUMMARY DATA'!$B:$B=""GRP"")),
  IF(
    OR(
      ISNUMBER(SEARCH(""CDM CASH DEPOSIT"",$C250)),
      ISNUMBER(SEARCH(""CASH DEPOSIT"",$C25"&amp;"0)),
      COUNTIFS('SUMMARY DATA'!$D:$D,$C250,'SUMMARY DATA'!$B:$B,""GRP"")&lt;&gt;1
    ),
    """",
    IFERROR(TEXTJOIN(CHAR(10),TRUE,FILTER('SUMMARY DATA'!I:I,'SUMMARY DATA'!$D:$D=$C250,'SUMMARY DATA'!$B:$B=""GRP"")),"""")
  )
)"),"")</f>
        <v/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 spans="1:27">
      <c r="A251" s="2"/>
      <c r="B251" s="15">
        <v>45800</v>
      </c>
      <c r="C251" s="2" t="s">
        <v>404</v>
      </c>
      <c r="D251" s="6">
        <v>39.99</v>
      </c>
      <c r="E251" s="16" t="str">
        <f>IFERROR(__xludf.DUMMYFUNCTION("IFERROR(
  TEXTJOIN(CHAR(10),TRUE,FILTER('SUMMARY DATA'!E:E,'SUMMARY DATA'!$A:$A=$A251,'SUMMARY DATA'!$C:$C=$B251,'SUMMARY DATA'!$B:$B=""GRP"")),
  IF(
    OR(
      ISNUMBER(SEARCH(""CDM CASH DEPOSIT"",$C251)),
      ISNUMBER(SEARCH(""CASH DEPOSIT"",$C25"&amp;"1)),
      COUNTIFS('SUMMARY DATA'!$D:$D,$C251,'SUMMARY DATA'!$B:$B,""GRP"")&lt;&gt;1
    ),
    """",
    IFERROR(TEXTJOIN(CHAR(10),TRUE,FILTER('SUMMARY DATA'!E:E,'SUMMARY DATA'!$D:$D=$C251,'SUMMARY DATA'!$B:$B=""GRP"")),"""")
  )
)"),"")</f>
        <v/>
      </c>
      <c r="F251" s="17" t="str">
        <f>IFERROR(__xludf.DUMMYFUNCTION("IFERROR(
  TEXTJOIN(CHAR(10),TRUE,FILTER('SUMMARY DATA'!F:F,'SUMMARY DATA'!$A:$A=$A251,'SUMMARY DATA'!$C:$C=$B251,'SUMMARY DATA'!$B:$B=""GRP"")),
  IF(
    OR(
      ISNUMBER(SEARCH(""CDM CASH DEPOSIT"",$C251)),
      ISNUMBER(SEARCH(""CASH DEPOSIT"",$C25"&amp;"1)),
      COUNTIFS('SUMMARY DATA'!$D:$D,$C251,'SUMMARY DATA'!$B:$B,""GRP"")&lt;&gt;1
    ),
    """",
    IFERROR(TEXTJOIN(CHAR(10),TRUE,FILTER('SUMMARY DATA'!F:F,'SUMMARY DATA'!$D:$D=$C251,'SUMMARY DATA'!$B:$B=""GRP"")),"""")
  )
)"),"")</f>
        <v/>
      </c>
      <c r="G251" s="17" t="str">
        <f>IFERROR(__xludf.DUMMYFUNCTION("IFERROR(
  TEXTJOIN(CHAR(10),TRUE,FILTER('SUMMARY DATA'!G:G,'SUMMARY DATA'!$A:$A=$A251,'SUMMARY DATA'!$C:$C=$B251,'SUMMARY DATA'!$B:$B=""GRP"")),
  IF(
    OR(
      ISNUMBER(SEARCH(""CDM CASH DEPOSIT"",$C251)),
      ISNUMBER(SEARCH(""CASH DEPOSIT"",$C25"&amp;"1)),
      COUNTIFS('SUMMARY DATA'!$D:$D,$C251,'SUMMARY DATA'!$B:$B,""GRP"")&lt;&gt;1
    ),
    """",
    IFERROR(TEXTJOIN(CHAR(10),TRUE,FILTER('SUMMARY DATA'!G:G,'SUMMARY DATA'!$D:$D=$C251,'SUMMARY DATA'!$B:$B=""GRP"")),"""")
  )
)"),"")</f>
        <v/>
      </c>
      <c r="H251" s="18" t="str">
        <f>IFERROR(__xludf.DUMMYFUNCTION("IFERROR(
  TEXTJOIN(CHAR(10),TRUE,FILTER('SUMMARY DATA'!H:H,'SUMMARY DATA'!$A:$A=$A251,'SUMMARY DATA'!$C:$C=$B251,'SUMMARY DATA'!$B:$B=""GRP"")),
  IF(
    OR(
      ISNUMBER(SEARCH(""CDM CASH DEPOSIT"",$C251)),
      ISNUMBER(SEARCH(""CASH DEPOSIT"",$C25"&amp;"1)),
      COUNTIFS('SUMMARY DATA'!$D:$D,$C251,'SUMMARY DATA'!$B:$B,""GRP"")&lt;&gt;1
    ),
    """",
    IFERROR(TEXTJOIN(CHAR(10),TRUE,FILTER('SUMMARY DATA'!H:H,'SUMMARY DATA'!$D:$D=$C251,'SUMMARY DATA'!$B:$B=""GRP"")),"""")
  )
)"),"")</f>
        <v/>
      </c>
      <c r="I251" s="18" t="str">
        <f>IFERROR(__xludf.DUMMYFUNCTION("IF(H251="""","""",
SUM(ARRAYFORMULA(VALUE(SPLIT(H251,CHAR(10)))))
)"),"")</f>
        <v/>
      </c>
      <c r="J251" s="17" t="str">
        <f>IFERROR(__xludf.DUMMYFUNCTION("IFERROR(
  TEXTJOIN(CHAR(10),TRUE,FILTER('SUMMARY DATA'!I:I,'SUMMARY DATA'!$A:$A=$A251,'SUMMARY DATA'!$C:$C=$B251,'SUMMARY DATA'!$B:$B=""GRP"")),
  IF(
    OR(
      ISNUMBER(SEARCH(""CDM CASH DEPOSIT"",$C251)),
      ISNUMBER(SEARCH(""CASH DEPOSIT"",$C25"&amp;"1)),
      COUNTIFS('SUMMARY DATA'!$D:$D,$C251,'SUMMARY DATA'!$B:$B,""GRP"")&lt;&gt;1
    ),
    """",
    IFERROR(TEXTJOIN(CHAR(10),TRUE,FILTER('SUMMARY DATA'!I:I,'SUMMARY DATA'!$D:$D=$C251,'SUMMARY DATA'!$B:$B=""GRP"")),"""")
  )
)"),"")</f>
        <v/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 spans="1:27">
      <c r="A252" s="2"/>
      <c r="B252" s="15">
        <v>45800</v>
      </c>
      <c r="C252" s="2" t="s">
        <v>405</v>
      </c>
      <c r="D252" s="6">
        <v>28</v>
      </c>
      <c r="E252" s="16" t="str">
        <f>IFERROR(__xludf.DUMMYFUNCTION("IFERROR(
  TEXTJOIN(CHAR(10),TRUE,FILTER('SUMMARY DATA'!E:E,'SUMMARY DATA'!$A:$A=$A252,'SUMMARY DATA'!$C:$C=$B252,'SUMMARY DATA'!$B:$B=""GRP"")),
  IF(
    OR(
      ISNUMBER(SEARCH(""CDM CASH DEPOSIT"",$C252)),
      ISNUMBER(SEARCH(""CASH DEPOSIT"",$C25"&amp;"2)),
      COUNTIFS('SUMMARY DATA'!$D:$D,$C252,'SUMMARY DATA'!$B:$B,""GRP"")&lt;&gt;1
    ),
    """",
    IFERROR(TEXTJOIN(CHAR(10),TRUE,FILTER('SUMMARY DATA'!E:E,'SUMMARY DATA'!$D:$D=$C252,'SUMMARY DATA'!$B:$B=""GRP"")),"""")
  )
)"),"")</f>
        <v/>
      </c>
      <c r="F252" s="17" t="str">
        <f>IFERROR(__xludf.DUMMYFUNCTION("IFERROR(
  TEXTJOIN(CHAR(10),TRUE,FILTER('SUMMARY DATA'!F:F,'SUMMARY DATA'!$A:$A=$A252,'SUMMARY DATA'!$C:$C=$B252,'SUMMARY DATA'!$B:$B=""GRP"")),
  IF(
    OR(
      ISNUMBER(SEARCH(""CDM CASH DEPOSIT"",$C252)),
      ISNUMBER(SEARCH(""CASH DEPOSIT"",$C25"&amp;"2)),
      COUNTIFS('SUMMARY DATA'!$D:$D,$C252,'SUMMARY DATA'!$B:$B,""GRP"")&lt;&gt;1
    ),
    """",
    IFERROR(TEXTJOIN(CHAR(10),TRUE,FILTER('SUMMARY DATA'!F:F,'SUMMARY DATA'!$D:$D=$C252,'SUMMARY DATA'!$B:$B=""GRP"")),"""")
  )
)"),"")</f>
        <v/>
      </c>
      <c r="G252" s="17" t="str">
        <f>IFERROR(__xludf.DUMMYFUNCTION("IFERROR(
  TEXTJOIN(CHAR(10),TRUE,FILTER('SUMMARY DATA'!G:G,'SUMMARY DATA'!$A:$A=$A252,'SUMMARY DATA'!$C:$C=$B252,'SUMMARY DATA'!$B:$B=""GRP"")),
  IF(
    OR(
      ISNUMBER(SEARCH(""CDM CASH DEPOSIT"",$C252)),
      ISNUMBER(SEARCH(""CASH DEPOSIT"",$C25"&amp;"2)),
      COUNTIFS('SUMMARY DATA'!$D:$D,$C252,'SUMMARY DATA'!$B:$B,""GRP"")&lt;&gt;1
    ),
    """",
    IFERROR(TEXTJOIN(CHAR(10),TRUE,FILTER('SUMMARY DATA'!G:G,'SUMMARY DATA'!$D:$D=$C252,'SUMMARY DATA'!$B:$B=""GRP"")),"""")
  )
)"),"")</f>
        <v/>
      </c>
      <c r="H252" s="18" t="str">
        <f>IFERROR(__xludf.DUMMYFUNCTION("IFERROR(
  TEXTJOIN(CHAR(10),TRUE,FILTER('SUMMARY DATA'!H:H,'SUMMARY DATA'!$A:$A=$A252,'SUMMARY DATA'!$C:$C=$B252,'SUMMARY DATA'!$B:$B=""GRP"")),
  IF(
    OR(
      ISNUMBER(SEARCH(""CDM CASH DEPOSIT"",$C252)),
      ISNUMBER(SEARCH(""CASH DEPOSIT"",$C25"&amp;"2)),
      COUNTIFS('SUMMARY DATA'!$D:$D,$C252,'SUMMARY DATA'!$B:$B,""GRP"")&lt;&gt;1
    ),
    """",
    IFERROR(TEXTJOIN(CHAR(10),TRUE,FILTER('SUMMARY DATA'!H:H,'SUMMARY DATA'!$D:$D=$C252,'SUMMARY DATA'!$B:$B=""GRP"")),"""")
  )
)"),"")</f>
        <v/>
      </c>
      <c r="I252" s="18" t="str">
        <f>IFERROR(__xludf.DUMMYFUNCTION("IF(H252="""","""",
SUM(ARRAYFORMULA(VALUE(SPLIT(H252,CHAR(10)))))
)"),"")</f>
        <v/>
      </c>
      <c r="J252" s="17" t="str">
        <f>IFERROR(__xludf.DUMMYFUNCTION("IFERROR(
  TEXTJOIN(CHAR(10),TRUE,FILTER('SUMMARY DATA'!I:I,'SUMMARY DATA'!$A:$A=$A252,'SUMMARY DATA'!$C:$C=$B252,'SUMMARY DATA'!$B:$B=""GRP"")),
  IF(
    OR(
      ISNUMBER(SEARCH(""CDM CASH DEPOSIT"",$C252)),
      ISNUMBER(SEARCH(""CASH DEPOSIT"",$C25"&amp;"2)),
      COUNTIFS('SUMMARY DATA'!$D:$D,$C252,'SUMMARY DATA'!$B:$B,""GRP"")&lt;&gt;1
    ),
    """",
    IFERROR(TEXTJOIN(CHAR(10),TRUE,FILTER('SUMMARY DATA'!I:I,'SUMMARY DATA'!$D:$D=$C252,'SUMMARY DATA'!$B:$B=""GRP"")),"""")
  )
)"),"")</f>
        <v/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 spans="1:27">
      <c r="A253" s="2"/>
      <c r="B253" s="15">
        <v>45800</v>
      </c>
      <c r="C253" s="2" t="s">
        <v>406</v>
      </c>
      <c r="D253" s="6">
        <v>26.88</v>
      </c>
      <c r="E253" s="16" t="str">
        <f>IFERROR(__xludf.DUMMYFUNCTION("IFERROR(
  TEXTJOIN(CHAR(10),TRUE,FILTER('SUMMARY DATA'!E:E,'SUMMARY DATA'!$A:$A=$A253,'SUMMARY DATA'!$C:$C=$B253,'SUMMARY DATA'!$B:$B=""GRP"")),
  IF(
    OR(
      ISNUMBER(SEARCH(""CDM CASH DEPOSIT"",$C253)),
      ISNUMBER(SEARCH(""CASH DEPOSIT"",$C25"&amp;"3)),
      COUNTIFS('SUMMARY DATA'!$D:$D,$C253,'SUMMARY DATA'!$B:$B,""GRP"")&lt;&gt;1
    ),
    """",
    IFERROR(TEXTJOIN(CHAR(10),TRUE,FILTER('SUMMARY DATA'!E:E,'SUMMARY DATA'!$D:$D=$C253,'SUMMARY DATA'!$B:$B=""GRP"")),"""")
  )
)"),"")</f>
        <v/>
      </c>
      <c r="F253" s="17" t="str">
        <f>IFERROR(__xludf.DUMMYFUNCTION("IFERROR(
  TEXTJOIN(CHAR(10),TRUE,FILTER('SUMMARY DATA'!F:F,'SUMMARY DATA'!$A:$A=$A253,'SUMMARY DATA'!$C:$C=$B253,'SUMMARY DATA'!$B:$B=""GRP"")),
  IF(
    OR(
      ISNUMBER(SEARCH(""CDM CASH DEPOSIT"",$C253)),
      ISNUMBER(SEARCH(""CASH DEPOSIT"",$C25"&amp;"3)),
      COUNTIFS('SUMMARY DATA'!$D:$D,$C253,'SUMMARY DATA'!$B:$B,""GRP"")&lt;&gt;1
    ),
    """",
    IFERROR(TEXTJOIN(CHAR(10),TRUE,FILTER('SUMMARY DATA'!F:F,'SUMMARY DATA'!$D:$D=$C253,'SUMMARY DATA'!$B:$B=""GRP"")),"""")
  )
)"),"")</f>
        <v/>
      </c>
      <c r="G253" s="17" t="str">
        <f>IFERROR(__xludf.DUMMYFUNCTION("IFERROR(
  TEXTJOIN(CHAR(10),TRUE,FILTER('SUMMARY DATA'!G:G,'SUMMARY DATA'!$A:$A=$A253,'SUMMARY DATA'!$C:$C=$B253,'SUMMARY DATA'!$B:$B=""GRP"")),
  IF(
    OR(
      ISNUMBER(SEARCH(""CDM CASH DEPOSIT"",$C253)),
      ISNUMBER(SEARCH(""CASH DEPOSIT"",$C25"&amp;"3)),
      COUNTIFS('SUMMARY DATA'!$D:$D,$C253,'SUMMARY DATA'!$B:$B,""GRP"")&lt;&gt;1
    ),
    """",
    IFERROR(TEXTJOIN(CHAR(10),TRUE,FILTER('SUMMARY DATA'!G:G,'SUMMARY DATA'!$D:$D=$C253,'SUMMARY DATA'!$B:$B=""GRP"")),"""")
  )
)"),"")</f>
        <v/>
      </c>
      <c r="H253" s="18" t="str">
        <f>IFERROR(__xludf.DUMMYFUNCTION("IFERROR(
  TEXTJOIN(CHAR(10),TRUE,FILTER('SUMMARY DATA'!H:H,'SUMMARY DATA'!$A:$A=$A253,'SUMMARY DATA'!$C:$C=$B253,'SUMMARY DATA'!$B:$B=""GRP"")),
  IF(
    OR(
      ISNUMBER(SEARCH(""CDM CASH DEPOSIT"",$C253)),
      ISNUMBER(SEARCH(""CASH DEPOSIT"",$C25"&amp;"3)),
      COUNTIFS('SUMMARY DATA'!$D:$D,$C253,'SUMMARY DATA'!$B:$B,""GRP"")&lt;&gt;1
    ),
    """",
    IFERROR(TEXTJOIN(CHAR(10),TRUE,FILTER('SUMMARY DATA'!H:H,'SUMMARY DATA'!$D:$D=$C253,'SUMMARY DATA'!$B:$B=""GRP"")),"""")
  )
)"),"")</f>
        <v/>
      </c>
      <c r="I253" s="18" t="str">
        <f>IFERROR(__xludf.DUMMYFUNCTION("IF(H253="""","""",
SUM(ARRAYFORMULA(VALUE(SPLIT(H253,CHAR(10)))))
)"),"")</f>
        <v/>
      </c>
      <c r="J253" s="17" t="str">
        <f>IFERROR(__xludf.DUMMYFUNCTION("IFERROR(
  TEXTJOIN(CHAR(10),TRUE,FILTER('SUMMARY DATA'!I:I,'SUMMARY DATA'!$A:$A=$A253,'SUMMARY DATA'!$C:$C=$B253,'SUMMARY DATA'!$B:$B=""GRP"")),
  IF(
    OR(
      ISNUMBER(SEARCH(""CDM CASH DEPOSIT"",$C253)),
      ISNUMBER(SEARCH(""CASH DEPOSIT"",$C25"&amp;"3)),
      COUNTIFS('SUMMARY DATA'!$D:$D,$C253,'SUMMARY DATA'!$B:$B,""GRP"")&lt;&gt;1
    ),
    """",
    IFERROR(TEXTJOIN(CHAR(10),TRUE,FILTER('SUMMARY DATA'!I:I,'SUMMARY DATA'!$D:$D=$C253,'SUMMARY DATA'!$B:$B=""GRP"")),"""")
  )
)"),"")</f>
        <v/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 spans="1:27">
      <c r="A254" s="2"/>
      <c r="B254" s="15">
        <v>45800</v>
      </c>
      <c r="C254" s="2" t="s">
        <v>406</v>
      </c>
      <c r="D254" s="6">
        <v>19.9</v>
      </c>
      <c r="E254" s="16" t="str">
        <f>IFERROR(__xludf.DUMMYFUNCTION("IFERROR(
  TEXTJOIN(CHAR(10),TRUE,FILTER('SUMMARY DATA'!E:E,'SUMMARY DATA'!$A:$A=$A254,'SUMMARY DATA'!$C:$C=$B254,'SUMMARY DATA'!$B:$B=""GRP"")),
  IF(
    OR(
      ISNUMBER(SEARCH(""CDM CASH DEPOSIT"",$C254)),
      ISNUMBER(SEARCH(""CASH DEPOSIT"",$C25"&amp;"4)),
      COUNTIFS('SUMMARY DATA'!$D:$D,$C254,'SUMMARY DATA'!$B:$B,""GRP"")&lt;&gt;1
    ),
    """",
    IFERROR(TEXTJOIN(CHAR(10),TRUE,FILTER('SUMMARY DATA'!E:E,'SUMMARY DATA'!$D:$D=$C254,'SUMMARY DATA'!$B:$B=""GRP"")),"""")
  )
)"),"")</f>
        <v/>
      </c>
      <c r="F254" s="17" t="str">
        <f>IFERROR(__xludf.DUMMYFUNCTION("IFERROR(
  TEXTJOIN(CHAR(10),TRUE,FILTER('SUMMARY DATA'!F:F,'SUMMARY DATA'!$A:$A=$A254,'SUMMARY DATA'!$C:$C=$B254,'SUMMARY DATA'!$B:$B=""GRP"")),
  IF(
    OR(
      ISNUMBER(SEARCH(""CDM CASH DEPOSIT"",$C254)),
      ISNUMBER(SEARCH(""CASH DEPOSIT"",$C25"&amp;"4)),
      COUNTIFS('SUMMARY DATA'!$D:$D,$C254,'SUMMARY DATA'!$B:$B,""GRP"")&lt;&gt;1
    ),
    """",
    IFERROR(TEXTJOIN(CHAR(10),TRUE,FILTER('SUMMARY DATA'!F:F,'SUMMARY DATA'!$D:$D=$C254,'SUMMARY DATA'!$B:$B=""GRP"")),"""")
  )
)"),"")</f>
        <v/>
      </c>
      <c r="G254" s="17" t="str">
        <f>IFERROR(__xludf.DUMMYFUNCTION("IFERROR(
  TEXTJOIN(CHAR(10),TRUE,FILTER('SUMMARY DATA'!G:G,'SUMMARY DATA'!$A:$A=$A254,'SUMMARY DATA'!$C:$C=$B254,'SUMMARY DATA'!$B:$B=""GRP"")),
  IF(
    OR(
      ISNUMBER(SEARCH(""CDM CASH DEPOSIT"",$C254)),
      ISNUMBER(SEARCH(""CASH DEPOSIT"",$C25"&amp;"4)),
      COUNTIFS('SUMMARY DATA'!$D:$D,$C254,'SUMMARY DATA'!$B:$B,""GRP"")&lt;&gt;1
    ),
    """",
    IFERROR(TEXTJOIN(CHAR(10),TRUE,FILTER('SUMMARY DATA'!G:G,'SUMMARY DATA'!$D:$D=$C254,'SUMMARY DATA'!$B:$B=""GRP"")),"""")
  )
)"),"")</f>
        <v/>
      </c>
      <c r="H254" s="18" t="str">
        <f>IFERROR(__xludf.DUMMYFUNCTION("IFERROR(
  TEXTJOIN(CHAR(10),TRUE,FILTER('SUMMARY DATA'!H:H,'SUMMARY DATA'!$A:$A=$A254,'SUMMARY DATA'!$C:$C=$B254,'SUMMARY DATA'!$B:$B=""GRP"")),
  IF(
    OR(
      ISNUMBER(SEARCH(""CDM CASH DEPOSIT"",$C254)),
      ISNUMBER(SEARCH(""CASH DEPOSIT"",$C25"&amp;"4)),
      COUNTIFS('SUMMARY DATA'!$D:$D,$C254,'SUMMARY DATA'!$B:$B,""GRP"")&lt;&gt;1
    ),
    """",
    IFERROR(TEXTJOIN(CHAR(10),TRUE,FILTER('SUMMARY DATA'!H:H,'SUMMARY DATA'!$D:$D=$C254,'SUMMARY DATA'!$B:$B=""GRP"")),"""")
  )
)"),"")</f>
        <v/>
      </c>
      <c r="I254" s="18" t="str">
        <f>IFERROR(__xludf.DUMMYFUNCTION("IF(H254="""","""",
SUM(ARRAYFORMULA(VALUE(SPLIT(H254,CHAR(10)))))
)"),"")</f>
        <v/>
      </c>
      <c r="J254" s="17" t="str">
        <f>IFERROR(__xludf.DUMMYFUNCTION("IFERROR(
  TEXTJOIN(CHAR(10),TRUE,FILTER('SUMMARY DATA'!I:I,'SUMMARY DATA'!$A:$A=$A254,'SUMMARY DATA'!$C:$C=$B254,'SUMMARY DATA'!$B:$B=""GRP"")),
  IF(
    OR(
      ISNUMBER(SEARCH(""CDM CASH DEPOSIT"",$C254)),
      ISNUMBER(SEARCH(""CASH DEPOSIT"",$C25"&amp;"4)),
      COUNTIFS('SUMMARY DATA'!$D:$D,$C254,'SUMMARY DATA'!$B:$B,""GRP"")&lt;&gt;1
    ),
    """",
    IFERROR(TEXTJOIN(CHAR(10),TRUE,FILTER('SUMMARY DATA'!I:I,'SUMMARY DATA'!$D:$D=$C254,'SUMMARY DATA'!$B:$B=""GRP"")),"""")
  )
)"),"")</f>
        <v/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 spans="1:27">
      <c r="A255" s="2"/>
      <c r="B255" s="15">
        <v>45800</v>
      </c>
      <c r="C255" s="2" t="s">
        <v>14</v>
      </c>
      <c r="D255" s="6">
        <v>14.45</v>
      </c>
      <c r="E255" s="16" t="str">
        <f>IFERROR(__xludf.DUMMYFUNCTION("IFERROR(
  TEXTJOIN(CHAR(10),TRUE,FILTER('SUMMARY DATA'!E:E,'SUMMARY DATA'!$A:$A=$A255,'SUMMARY DATA'!$C:$C=$B255,'SUMMARY DATA'!$B:$B=""GRP"")),
  IF(
    OR(
      ISNUMBER(SEARCH(""CDM CASH DEPOSIT"",$C255)),
      ISNUMBER(SEARCH(""CASH DEPOSIT"",$C25"&amp;"5)),
      COUNTIFS('SUMMARY DATA'!$D:$D,$C255,'SUMMARY DATA'!$B:$B,""GRP"")&lt;&gt;1
    ),
    """",
    IFERROR(TEXTJOIN(CHAR(10),TRUE,FILTER('SUMMARY DATA'!E:E,'SUMMARY DATA'!$D:$D=$C255,'SUMMARY DATA'!$B:$B=""GRP"")),"""")
  )
)"),"")</f>
        <v/>
      </c>
      <c r="F255" s="17" t="str">
        <f>IFERROR(__xludf.DUMMYFUNCTION("IFERROR(
  TEXTJOIN(CHAR(10),TRUE,FILTER('SUMMARY DATA'!F:F,'SUMMARY DATA'!$A:$A=$A255,'SUMMARY DATA'!$C:$C=$B255,'SUMMARY DATA'!$B:$B=""GRP"")),
  IF(
    OR(
      ISNUMBER(SEARCH(""CDM CASH DEPOSIT"",$C255)),
      ISNUMBER(SEARCH(""CASH DEPOSIT"",$C25"&amp;"5)),
      COUNTIFS('SUMMARY DATA'!$D:$D,$C255,'SUMMARY DATA'!$B:$B,""GRP"")&lt;&gt;1
    ),
    """",
    IFERROR(TEXTJOIN(CHAR(10),TRUE,FILTER('SUMMARY DATA'!F:F,'SUMMARY DATA'!$D:$D=$C255,'SUMMARY DATA'!$B:$B=""GRP"")),"""")
  )
)"),"")</f>
        <v/>
      </c>
      <c r="G255" s="17" t="str">
        <f>IFERROR(__xludf.DUMMYFUNCTION("IFERROR(
  TEXTJOIN(CHAR(10),TRUE,FILTER('SUMMARY DATA'!G:G,'SUMMARY DATA'!$A:$A=$A255,'SUMMARY DATA'!$C:$C=$B255,'SUMMARY DATA'!$B:$B=""GRP"")),
  IF(
    OR(
      ISNUMBER(SEARCH(""CDM CASH DEPOSIT"",$C255)),
      ISNUMBER(SEARCH(""CASH DEPOSIT"",$C25"&amp;"5)),
      COUNTIFS('SUMMARY DATA'!$D:$D,$C255,'SUMMARY DATA'!$B:$B,""GRP"")&lt;&gt;1
    ),
    """",
    IFERROR(TEXTJOIN(CHAR(10),TRUE,FILTER('SUMMARY DATA'!G:G,'SUMMARY DATA'!$D:$D=$C255,'SUMMARY DATA'!$B:$B=""GRP"")),"""")
  )
)"),"")</f>
        <v/>
      </c>
      <c r="H255" s="18" t="str">
        <f>IFERROR(__xludf.DUMMYFUNCTION("IFERROR(
  TEXTJOIN(CHAR(10),TRUE,FILTER('SUMMARY DATA'!H:H,'SUMMARY DATA'!$A:$A=$A255,'SUMMARY DATA'!$C:$C=$B255,'SUMMARY DATA'!$B:$B=""GRP"")),
  IF(
    OR(
      ISNUMBER(SEARCH(""CDM CASH DEPOSIT"",$C255)),
      ISNUMBER(SEARCH(""CASH DEPOSIT"",$C25"&amp;"5)),
      COUNTIFS('SUMMARY DATA'!$D:$D,$C255,'SUMMARY DATA'!$B:$B,""GRP"")&lt;&gt;1
    ),
    """",
    IFERROR(TEXTJOIN(CHAR(10),TRUE,FILTER('SUMMARY DATA'!H:H,'SUMMARY DATA'!$D:$D=$C255,'SUMMARY DATA'!$B:$B=""GRP"")),"""")
  )
)"),"")</f>
        <v/>
      </c>
      <c r="I255" s="18" t="str">
        <f>IFERROR(__xludf.DUMMYFUNCTION("IF(H255="""","""",
SUM(ARRAYFORMULA(VALUE(SPLIT(H255,CHAR(10)))))
)"),"")</f>
        <v/>
      </c>
      <c r="J255" s="17" t="str">
        <f>IFERROR(__xludf.DUMMYFUNCTION("IFERROR(
  TEXTJOIN(CHAR(10),TRUE,FILTER('SUMMARY DATA'!I:I,'SUMMARY DATA'!$A:$A=$A255,'SUMMARY DATA'!$C:$C=$B255,'SUMMARY DATA'!$B:$B=""GRP"")),
  IF(
    OR(
      ISNUMBER(SEARCH(""CDM CASH DEPOSIT"",$C255)),
      ISNUMBER(SEARCH(""CASH DEPOSIT"",$C25"&amp;"5)),
      COUNTIFS('SUMMARY DATA'!$D:$D,$C255,'SUMMARY DATA'!$B:$B,""GRP"")&lt;&gt;1
    ),
    """",
    IFERROR(TEXTJOIN(CHAR(10),TRUE,FILTER('SUMMARY DATA'!I:I,'SUMMARY DATA'!$D:$D=$C255,'SUMMARY DATA'!$B:$B=""GRP"")),"""")
  )
)"),"")</f>
        <v/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 spans="1:27">
      <c r="A256" s="2"/>
      <c r="B256" s="15">
        <v>45800</v>
      </c>
      <c r="C256" s="2" t="s">
        <v>407</v>
      </c>
      <c r="D256" s="6">
        <v>13.98</v>
      </c>
      <c r="E256" s="16" t="str">
        <f>IFERROR(__xludf.DUMMYFUNCTION("IFERROR(
  TEXTJOIN(CHAR(10),TRUE,FILTER('SUMMARY DATA'!E:E,'SUMMARY DATA'!$A:$A=$A256,'SUMMARY DATA'!$C:$C=$B256,'SUMMARY DATA'!$B:$B=""GRP"")),
  IF(
    OR(
      ISNUMBER(SEARCH(""CDM CASH DEPOSIT"",$C256)),
      ISNUMBER(SEARCH(""CASH DEPOSIT"",$C25"&amp;"6)),
      COUNTIFS('SUMMARY DATA'!$D:$D,$C256,'SUMMARY DATA'!$B:$B,""GRP"")&lt;&gt;1
    ),
    """",
    IFERROR(TEXTJOIN(CHAR(10),TRUE,FILTER('SUMMARY DATA'!E:E,'SUMMARY DATA'!$D:$D=$C256,'SUMMARY DATA'!$B:$B=""GRP"")),"""")
  )
)"),"")</f>
        <v/>
      </c>
      <c r="F256" s="17" t="str">
        <f>IFERROR(__xludf.DUMMYFUNCTION("IFERROR(
  TEXTJOIN(CHAR(10),TRUE,FILTER('SUMMARY DATA'!F:F,'SUMMARY DATA'!$A:$A=$A256,'SUMMARY DATA'!$C:$C=$B256,'SUMMARY DATA'!$B:$B=""GRP"")),
  IF(
    OR(
      ISNUMBER(SEARCH(""CDM CASH DEPOSIT"",$C256)),
      ISNUMBER(SEARCH(""CASH DEPOSIT"",$C25"&amp;"6)),
      COUNTIFS('SUMMARY DATA'!$D:$D,$C256,'SUMMARY DATA'!$B:$B,""GRP"")&lt;&gt;1
    ),
    """",
    IFERROR(TEXTJOIN(CHAR(10),TRUE,FILTER('SUMMARY DATA'!F:F,'SUMMARY DATA'!$D:$D=$C256,'SUMMARY DATA'!$B:$B=""GRP"")),"""")
  )
)"),"")</f>
        <v/>
      </c>
      <c r="G256" s="17" t="str">
        <f>IFERROR(__xludf.DUMMYFUNCTION("IFERROR(
  TEXTJOIN(CHAR(10),TRUE,FILTER('SUMMARY DATA'!G:G,'SUMMARY DATA'!$A:$A=$A256,'SUMMARY DATA'!$C:$C=$B256,'SUMMARY DATA'!$B:$B=""GRP"")),
  IF(
    OR(
      ISNUMBER(SEARCH(""CDM CASH DEPOSIT"",$C256)),
      ISNUMBER(SEARCH(""CASH DEPOSIT"",$C25"&amp;"6)),
      COUNTIFS('SUMMARY DATA'!$D:$D,$C256,'SUMMARY DATA'!$B:$B,""GRP"")&lt;&gt;1
    ),
    """",
    IFERROR(TEXTJOIN(CHAR(10),TRUE,FILTER('SUMMARY DATA'!G:G,'SUMMARY DATA'!$D:$D=$C256,'SUMMARY DATA'!$B:$B=""GRP"")),"""")
  )
)"),"")</f>
        <v/>
      </c>
      <c r="H256" s="18" t="str">
        <f>IFERROR(__xludf.DUMMYFUNCTION("IFERROR(
  TEXTJOIN(CHAR(10),TRUE,FILTER('SUMMARY DATA'!H:H,'SUMMARY DATA'!$A:$A=$A256,'SUMMARY DATA'!$C:$C=$B256,'SUMMARY DATA'!$B:$B=""GRP"")),
  IF(
    OR(
      ISNUMBER(SEARCH(""CDM CASH DEPOSIT"",$C256)),
      ISNUMBER(SEARCH(""CASH DEPOSIT"",$C25"&amp;"6)),
      COUNTIFS('SUMMARY DATA'!$D:$D,$C256,'SUMMARY DATA'!$B:$B,""GRP"")&lt;&gt;1
    ),
    """",
    IFERROR(TEXTJOIN(CHAR(10),TRUE,FILTER('SUMMARY DATA'!H:H,'SUMMARY DATA'!$D:$D=$C256,'SUMMARY DATA'!$B:$B=""GRP"")),"""")
  )
)"),"")</f>
        <v/>
      </c>
      <c r="I256" s="18" t="str">
        <f>IFERROR(__xludf.DUMMYFUNCTION("IF(H256="""","""",
SUM(ARRAYFORMULA(VALUE(SPLIT(H256,CHAR(10)))))
)"),"")</f>
        <v/>
      </c>
      <c r="J256" s="17" t="str">
        <f>IFERROR(__xludf.DUMMYFUNCTION("IFERROR(
  TEXTJOIN(CHAR(10),TRUE,FILTER('SUMMARY DATA'!I:I,'SUMMARY DATA'!$A:$A=$A256,'SUMMARY DATA'!$C:$C=$B256,'SUMMARY DATA'!$B:$B=""GRP"")),
  IF(
    OR(
      ISNUMBER(SEARCH(""CDM CASH DEPOSIT"",$C256)),
      ISNUMBER(SEARCH(""CASH DEPOSIT"",$C25"&amp;"6)),
      COUNTIFS('SUMMARY DATA'!$D:$D,$C256,'SUMMARY DATA'!$B:$B,""GRP"")&lt;&gt;1
    ),
    """",
    IFERROR(TEXTJOIN(CHAR(10),TRUE,FILTER('SUMMARY DATA'!I:I,'SUMMARY DATA'!$D:$D=$C256,'SUMMARY DATA'!$B:$B=""GRP"")),"""")
  )
)"),"")</f>
        <v/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 spans="1:27">
      <c r="A257" s="2" t="s">
        <v>408</v>
      </c>
      <c r="B257" s="15">
        <v>45801</v>
      </c>
      <c r="C257" s="2" t="s">
        <v>409</v>
      </c>
      <c r="D257" s="6">
        <v>1147.23</v>
      </c>
      <c r="E257" s="16" t="str">
        <f>IFERROR(__xludf.DUMMYFUNCTION("IFERROR(
  TEXTJOIN(CHAR(10),TRUE,FILTER('SUMMARY DATA'!E:E,'SUMMARY DATA'!$A:$A=$A257,'SUMMARY DATA'!$C:$C=$B257,'SUMMARY DATA'!$B:$B=""GRP"")),
  IF(
    OR(
      ISNUMBER(SEARCH(""CDM CASH DEPOSIT"",$C257)),
      ISNUMBER(SEARCH(""CASH DEPOSIT"",$C25"&amp;"7)),
      COUNTIFS('SUMMARY DATA'!$D:$D,$C257,'SUMMARY DATA'!$B:$B,""GRP"")&lt;&gt;1
    ),
    """",
    IFERROR(TEXTJOIN(CHAR(10),TRUE,FILTER('SUMMARY DATA'!E:E,'SUMMARY DATA'!$D:$D=$C257,'SUMMARY DATA'!$B:$B=""GRP"")),"""")
  )
)"),"")</f>
        <v/>
      </c>
      <c r="F257" s="17" t="str">
        <f>IFERROR(__xludf.DUMMYFUNCTION("IFERROR(
  TEXTJOIN(CHAR(10),TRUE,FILTER('SUMMARY DATA'!F:F,'SUMMARY DATA'!$A:$A=$A257,'SUMMARY DATA'!$C:$C=$B257,'SUMMARY DATA'!$B:$B=""GRP"")),
  IF(
    OR(
      ISNUMBER(SEARCH(""CDM CASH DEPOSIT"",$C257)),
      ISNUMBER(SEARCH(""CASH DEPOSIT"",$C25"&amp;"7)),
      COUNTIFS('SUMMARY DATA'!$D:$D,$C257,'SUMMARY DATA'!$B:$B,""GRP"")&lt;&gt;1
    ),
    """",
    IFERROR(TEXTJOIN(CHAR(10),TRUE,FILTER('SUMMARY DATA'!F:F,'SUMMARY DATA'!$D:$D=$C257,'SUMMARY DATA'!$B:$B=""GRP"")),"""")
  )
)"),"")</f>
        <v/>
      </c>
      <c r="G257" s="17" t="str">
        <f>IFERROR(__xludf.DUMMYFUNCTION("IFERROR(
  TEXTJOIN(CHAR(10),TRUE,FILTER('SUMMARY DATA'!G:G,'SUMMARY DATA'!$A:$A=$A257,'SUMMARY DATA'!$C:$C=$B257,'SUMMARY DATA'!$B:$B=""GRP"")),
  IF(
    OR(
      ISNUMBER(SEARCH(""CDM CASH DEPOSIT"",$C257)),
      ISNUMBER(SEARCH(""CASH DEPOSIT"",$C25"&amp;"7)),
      COUNTIFS('SUMMARY DATA'!$D:$D,$C257,'SUMMARY DATA'!$B:$B,""GRP"")&lt;&gt;1
    ),
    """",
    IFERROR(TEXTJOIN(CHAR(10),TRUE,FILTER('SUMMARY DATA'!G:G,'SUMMARY DATA'!$D:$D=$C257,'SUMMARY DATA'!$B:$B=""GRP"")),"""")
  )
)"),"")</f>
        <v/>
      </c>
      <c r="H257" s="18" t="str">
        <f>IFERROR(__xludf.DUMMYFUNCTION("IFERROR(
  TEXTJOIN(CHAR(10),TRUE,FILTER('SUMMARY DATA'!H:H,'SUMMARY DATA'!$A:$A=$A257,'SUMMARY DATA'!$C:$C=$B257,'SUMMARY DATA'!$B:$B=""GRP"")),
  IF(
    OR(
      ISNUMBER(SEARCH(""CDM CASH DEPOSIT"",$C257)),
      ISNUMBER(SEARCH(""CASH DEPOSIT"",$C25"&amp;"7)),
      COUNTIFS('SUMMARY DATA'!$D:$D,$C257,'SUMMARY DATA'!$B:$B,""GRP"")&lt;&gt;1
    ),
    """",
    IFERROR(TEXTJOIN(CHAR(10),TRUE,FILTER('SUMMARY DATA'!H:H,'SUMMARY DATA'!$D:$D=$C257,'SUMMARY DATA'!$B:$B=""GRP"")),"""")
  )
)"),"")</f>
        <v/>
      </c>
      <c r="I257" s="18" t="str">
        <f>IFERROR(__xludf.DUMMYFUNCTION("IF(H257="""","""",
SUM(ARRAYFORMULA(VALUE(SPLIT(H257,CHAR(10)))))
)"),"")</f>
        <v/>
      </c>
      <c r="J257" s="17" t="str">
        <f>IFERROR(__xludf.DUMMYFUNCTION("IFERROR(
  TEXTJOIN(CHAR(10),TRUE,FILTER('SUMMARY DATA'!I:I,'SUMMARY DATA'!$A:$A=$A257,'SUMMARY DATA'!$C:$C=$B257,'SUMMARY DATA'!$B:$B=""GRP"")),
  IF(
    OR(
      ISNUMBER(SEARCH(""CDM CASH DEPOSIT"",$C257)),
      ISNUMBER(SEARCH(""CASH DEPOSIT"",$C25"&amp;"7)),
      COUNTIFS('SUMMARY DATA'!$D:$D,$C257,'SUMMARY DATA'!$B:$B,""GRP"")&lt;&gt;1
    ),
    """",
    IFERROR(TEXTJOIN(CHAR(10),TRUE,FILTER('SUMMARY DATA'!I:I,'SUMMARY DATA'!$D:$D=$C257,'SUMMARY DATA'!$B:$B=""GRP"")),"""")
  )
)"),"")</f>
        <v/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 spans="1:27">
      <c r="A258" s="2"/>
      <c r="B258" s="15">
        <v>45801</v>
      </c>
      <c r="C258" s="2" t="s">
        <v>410</v>
      </c>
      <c r="D258" s="6">
        <v>89</v>
      </c>
      <c r="E258" s="16" t="str">
        <f>IFERROR(__xludf.DUMMYFUNCTION("IFERROR(
  TEXTJOIN(CHAR(10),TRUE,FILTER('SUMMARY DATA'!E:E,'SUMMARY DATA'!$A:$A=$A258,'SUMMARY DATA'!$C:$C=$B258,'SUMMARY DATA'!$B:$B=""GRP"")),
  IF(
    OR(
      ISNUMBER(SEARCH(""CDM CASH DEPOSIT"",$C258)),
      ISNUMBER(SEARCH(""CASH DEPOSIT"",$C25"&amp;"8)),
      COUNTIFS('SUMMARY DATA'!$D:$D,$C258,'SUMMARY DATA'!$B:$B,""GRP"")&lt;&gt;1
    ),
    """",
    IFERROR(TEXTJOIN(CHAR(10),TRUE,FILTER('SUMMARY DATA'!E:E,'SUMMARY DATA'!$D:$D=$C258,'SUMMARY DATA'!$B:$B=""GRP"")),"""")
  )
)"),"")</f>
        <v/>
      </c>
      <c r="F258" s="17" t="str">
        <f>IFERROR(__xludf.DUMMYFUNCTION("IFERROR(
  TEXTJOIN(CHAR(10),TRUE,FILTER('SUMMARY DATA'!F:F,'SUMMARY DATA'!$A:$A=$A258,'SUMMARY DATA'!$C:$C=$B258,'SUMMARY DATA'!$B:$B=""GRP"")),
  IF(
    OR(
      ISNUMBER(SEARCH(""CDM CASH DEPOSIT"",$C258)),
      ISNUMBER(SEARCH(""CASH DEPOSIT"",$C25"&amp;"8)),
      COUNTIFS('SUMMARY DATA'!$D:$D,$C258,'SUMMARY DATA'!$B:$B,""GRP"")&lt;&gt;1
    ),
    """",
    IFERROR(TEXTJOIN(CHAR(10),TRUE,FILTER('SUMMARY DATA'!F:F,'SUMMARY DATA'!$D:$D=$C258,'SUMMARY DATA'!$B:$B=""GRP"")),"""")
  )
)"),"")</f>
        <v/>
      </c>
      <c r="G258" s="17" t="str">
        <f>IFERROR(__xludf.DUMMYFUNCTION("IFERROR(
  TEXTJOIN(CHAR(10),TRUE,FILTER('SUMMARY DATA'!G:G,'SUMMARY DATA'!$A:$A=$A258,'SUMMARY DATA'!$C:$C=$B258,'SUMMARY DATA'!$B:$B=""GRP"")),
  IF(
    OR(
      ISNUMBER(SEARCH(""CDM CASH DEPOSIT"",$C258)),
      ISNUMBER(SEARCH(""CASH DEPOSIT"",$C25"&amp;"8)),
      COUNTIFS('SUMMARY DATA'!$D:$D,$C258,'SUMMARY DATA'!$B:$B,""GRP"")&lt;&gt;1
    ),
    """",
    IFERROR(TEXTJOIN(CHAR(10),TRUE,FILTER('SUMMARY DATA'!G:G,'SUMMARY DATA'!$D:$D=$C258,'SUMMARY DATA'!$B:$B=""GRP"")),"""")
  )
)"),"")</f>
        <v/>
      </c>
      <c r="H258" s="18" t="str">
        <f>IFERROR(__xludf.DUMMYFUNCTION("IFERROR(
  TEXTJOIN(CHAR(10),TRUE,FILTER('SUMMARY DATA'!H:H,'SUMMARY DATA'!$A:$A=$A258,'SUMMARY DATA'!$C:$C=$B258,'SUMMARY DATA'!$B:$B=""GRP"")),
  IF(
    OR(
      ISNUMBER(SEARCH(""CDM CASH DEPOSIT"",$C258)),
      ISNUMBER(SEARCH(""CASH DEPOSIT"",$C25"&amp;"8)),
      COUNTIFS('SUMMARY DATA'!$D:$D,$C258,'SUMMARY DATA'!$B:$B,""GRP"")&lt;&gt;1
    ),
    """",
    IFERROR(TEXTJOIN(CHAR(10),TRUE,FILTER('SUMMARY DATA'!H:H,'SUMMARY DATA'!$D:$D=$C258,'SUMMARY DATA'!$B:$B=""GRP"")),"""")
  )
)"),"")</f>
        <v/>
      </c>
      <c r="I258" s="18" t="str">
        <f>IFERROR(__xludf.DUMMYFUNCTION("IF(H258="""","""",
SUM(ARRAYFORMULA(VALUE(SPLIT(H258,CHAR(10)))))
)"),"")</f>
        <v/>
      </c>
      <c r="J258" s="17" t="str">
        <f>IFERROR(__xludf.DUMMYFUNCTION("IFERROR(
  TEXTJOIN(CHAR(10),TRUE,FILTER('SUMMARY DATA'!I:I,'SUMMARY DATA'!$A:$A=$A258,'SUMMARY DATA'!$C:$C=$B258,'SUMMARY DATA'!$B:$B=""GRP"")),
  IF(
    OR(
      ISNUMBER(SEARCH(""CDM CASH DEPOSIT"",$C258)),
      ISNUMBER(SEARCH(""CASH DEPOSIT"",$C25"&amp;"8)),
      COUNTIFS('SUMMARY DATA'!$D:$D,$C258,'SUMMARY DATA'!$B:$B,""GRP"")&lt;&gt;1
    ),
    """",
    IFERROR(TEXTJOIN(CHAR(10),TRUE,FILTER('SUMMARY DATA'!I:I,'SUMMARY DATA'!$D:$D=$C258,'SUMMARY DATA'!$B:$B=""GRP"")),"""")
  )
)"),"")</f>
        <v/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 spans="1:27">
      <c r="A259" s="2"/>
      <c r="B259" s="15">
        <v>45801</v>
      </c>
      <c r="C259" s="2" t="s">
        <v>411</v>
      </c>
      <c r="D259" s="6">
        <v>20</v>
      </c>
      <c r="E259" s="16" t="str">
        <f>IFERROR(__xludf.DUMMYFUNCTION("IFERROR(
  TEXTJOIN(CHAR(10),TRUE,FILTER('SUMMARY DATA'!E:E,'SUMMARY DATA'!$A:$A=$A259,'SUMMARY DATA'!$C:$C=$B259,'SUMMARY DATA'!$B:$B=""GRP"")),
  IF(
    OR(
      ISNUMBER(SEARCH(""CDM CASH DEPOSIT"",$C259)),
      ISNUMBER(SEARCH(""CASH DEPOSIT"",$C25"&amp;"9)),
      COUNTIFS('SUMMARY DATA'!$D:$D,$C259,'SUMMARY DATA'!$B:$B,""GRP"")&lt;&gt;1
    ),
    """",
    IFERROR(TEXTJOIN(CHAR(10),TRUE,FILTER('SUMMARY DATA'!E:E,'SUMMARY DATA'!$D:$D=$C259,'SUMMARY DATA'!$B:$B=""GRP"")),"""")
  )
)"),"")</f>
        <v/>
      </c>
      <c r="F259" s="17" t="str">
        <f>IFERROR(__xludf.DUMMYFUNCTION("IFERROR(
  TEXTJOIN(CHAR(10),TRUE,FILTER('SUMMARY DATA'!F:F,'SUMMARY DATA'!$A:$A=$A259,'SUMMARY DATA'!$C:$C=$B259,'SUMMARY DATA'!$B:$B=""GRP"")),
  IF(
    OR(
      ISNUMBER(SEARCH(""CDM CASH DEPOSIT"",$C259)),
      ISNUMBER(SEARCH(""CASH DEPOSIT"",$C25"&amp;"9)),
      COUNTIFS('SUMMARY DATA'!$D:$D,$C259,'SUMMARY DATA'!$B:$B,""GRP"")&lt;&gt;1
    ),
    """",
    IFERROR(TEXTJOIN(CHAR(10),TRUE,FILTER('SUMMARY DATA'!F:F,'SUMMARY DATA'!$D:$D=$C259,'SUMMARY DATA'!$B:$B=""GRP"")),"""")
  )
)"),"")</f>
        <v/>
      </c>
      <c r="G259" s="17" t="str">
        <f>IFERROR(__xludf.DUMMYFUNCTION("IFERROR(
  TEXTJOIN(CHAR(10),TRUE,FILTER('SUMMARY DATA'!G:G,'SUMMARY DATA'!$A:$A=$A259,'SUMMARY DATA'!$C:$C=$B259,'SUMMARY DATA'!$B:$B=""GRP"")),
  IF(
    OR(
      ISNUMBER(SEARCH(""CDM CASH DEPOSIT"",$C259)),
      ISNUMBER(SEARCH(""CASH DEPOSIT"",$C25"&amp;"9)),
      COUNTIFS('SUMMARY DATA'!$D:$D,$C259,'SUMMARY DATA'!$B:$B,""GRP"")&lt;&gt;1
    ),
    """",
    IFERROR(TEXTJOIN(CHAR(10),TRUE,FILTER('SUMMARY DATA'!G:G,'SUMMARY DATA'!$D:$D=$C259,'SUMMARY DATA'!$B:$B=""GRP"")),"""")
  )
)"),"")</f>
        <v/>
      </c>
      <c r="H259" s="18" t="str">
        <f>IFERROR(__xludf.DUMMYFUNCTION("IFERROR(
  TEXTJOIN(CHAR(10),TRUE,FILTER('SUMMARY DATA'!H:H,'SUMMARY DATA'!$A:$A=$A259,'SUMMARY DATA'!$C:$C=$B259,'SUMMARY DATA'!$B:$B=""GRP"")),
  IF(
    OR(
      ISNUMBER(SEARCH(""CDM CASH DEPOSIT"",$C259)),
      ISNUMBER(SEARCH(""CASH DEPOSIT"",$C25"&amp;"9)),
      COUNTIFS('SUMMARY DATA'!$D:$D,$C259,'SUMMARY DATA'!$B:$B,""GRP"")&lt;&gt;1
    ),
    """",
    IFERROR(TEXTJOIN(CHAR(10),TRUE,FILTER('SUMMARY DATA'!H:H,'SUMMARY DATA'!$D:$D=$C259,'SUMMARY DATA'!$B:$B=""GRP"")),"""")
  )
)"),"")</f>
        <v/>
      </c>
      <c r="I259" s="18" t="str">
        <f>IFERROR(__xludf.DUMMYFUNCTION("IF(H259="""","""",
SUM(ARRAYFORMULA(VALUE(SPLIT(H259,CHAR(10)))))
)"),"")</f>
        <v/>
      </c>
      <c r="J259" s="17" t="str">
        <f>IFERROR(__xludf.DUMMYFUNCTION("IFERROR(
  TEXTJOIN(CHAR(10),TRUE,FILTER('SUMMARY DATA'!I:I,'SUMMARY DATA'!$A:$A=$A259,'SUMMARY DATA'!$C:$C=$B259,'SUMMARY DATA'!$B:$B=""GRP"")),
  IF(
    OR(
      ISNUMBER(SEARCH(""CDM CASH DEPOSIT"",$C259)),
      ISNUMBER(SEARCH(""CASH DEPOSIT"",$C25"&amp;"9)),
      COUNTIFS('SUMMARY DATA'!$D:$D,$C259,'SUMMARY DATA'!$B:$B,""GRP"")&lt;&gt;1
    ),
    """",
    IFERROR(TEXTJOIN(CHAR(10),TRUE,FILTER('SUMMARY DATA'!I:I,'SUMMARY DATA'!$D:$D=$C259,'SUMMARY DATA'!$B:$B=""GRP"")),"""")
  )
)"),"")</f>
        <v/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 spans="1:27">
      <c r="A260" s="2" t="s">
        <v>412</v>
      </c>
      <c r="B260" s="15">
        <v>45802</v>
      </c>
      <c r="C260" s="2" t="s">
        <v>413</v>
      </c>
      <c r="D260" s="6">
        <v>124</v>
      </c>
      <c r="E260" s="16" t="str">
        <f>IFERROR(__xludf.DUMMYFUNCTION("IFERROR(
  TEXTJOIN(CHAR(10),TRUE,FILTER('SUMMARY DATA'!E:E,'SUMMARY DATA'!$A:$A=$A260,'SUMMARY DATA'!$C:$C=$B260,'SUMMARY DATA'!$B:$B=""GRP"")),
  IF(
    OR(
      ISNUMBER(SEARCH(""CDM CASH DEPOSIT"",$C260)),
      ISNUMBER(SEARCH(""CASH DEPOSIT"",$C26"&amp;"0)),
      COUNTIFS('SUMMARY DATA'!$D:$D,$C260,'SUMMARY DATA'!$B:$B,""GRP"")&lt;&gt;1
    ),
    """",
    IFERROR(TEXTJOIN(CHAR(10),TRUE,FILTER('SUMMARY DATA'!E:E,'SUMMARY DATA'!$D:$D=$C260,'SUMMARY DATA'!$B:$B=""GRP"")),"""")
  )
)"),"")</f>
        <v/>
      </c>
      <c r="F260" s="17" t="str">
        <f>IFERROR(__xludf.DUMMYFUNCTION("IFERROR(
  TEXTJOIN(CHAR(10),TRUE,FILTER('SUMMARY DATA'!F:F,'SUMMARY DATA'!$A:$A=$A260,'SUMMARY DATA'!$C:$C=$B260,'SUMMARY DATA'!$B:$B=""GRP"")),
  IF(
    OR(
      ISNUMBER(SEARCH(""CDM CASH DEPOSIT"",$C260)),
      ISNUMBER(SEARCH(""CASH DEPOSIT"",$C26"&amp;"0)),
      COUNTIFS('SUMMARY DATA'!$D:$D,$C260,'SUMMARY DATA'!$B:$B,""GRP"")&lt;&gt;1
    ),
    """",
    IFERROR(TEXTJOIN(CHAR(10),TRUE,FILTER('SUMMARY DATA'!F:F,'SUMMARY DATA'!$D:$D=$C260,'SUMMARY DATA'!$B:$B=""GRP"")),"""")
  )
)"),"")</f>
        <v/>
      </c>
      <c r="G260" s="17" t="str">
        <f>IFERROR(__xludf.DUMMYFUNCTION("IFERROR(
  TEXTJOIN(CHAR(10),TRUE,FILTER('SUMMARY DATA'!G:G,'SUMMARY DATA'!$A:$A=$A260,'SUMMARY DATA'!$C:$C=$B260,'SUMMARY DATA'!$B:$B=""GRP"")),
  IF(
    OR(
      ISNUMBER(SEARCH(""CDM CASH DEPOSIT"",$C260)),
      ISNUMBER(SEARCH(""CASH DEPOSIT"",$C26"&amp;"0)),
      COUNTIFS('SUMMARY DATA'!$D:$D,$C260,'SUMMARY DATA'!$B:$B,""GRP"")&lt;&gt;1
    ),
    """",
    IFERROR(TEXTJOIN(CHAR(10),TRUE,FILTER('SUMMARY DATA'!G:G,'SUMMARY DATA'!$D:$D=$C260,'SUMMARY DATA'!$B:$B=""GRP"")),"""")
  )
)"),"")</f>
        <v/>
      </c>
      <c r="H260" s="18" t="str">
        <f>IFERROR(__xludf.DUMMYFUNCTION("IFERROR(
  TEXTJOIN(CHAR(10),TRUE,FILTER('SUMMARY DATA'!H:H,'SUMMARY DATA'!$A:$A=$A260,'SUMMARY DATA'!$C:$C=$B260,'SUMMARY DATA'!$B:$B=""GRP"")),
  IF(
    OR(
      ISNUMBER(SEARCH(""CDM CASH DEPOSIT"",$C260)),
      ISNUMBER(SEARCH(""CASH DEPOSIT"",$C26"&amp;"0)),
      COUNTIFS('SUMMARY DATA'!$D:$D,$C260,'SUMMARY DATA'!$B:$B,""GRP"")&lt;&gt;1
    ),
    """",
    IFERROR(TEXTJOIN(CHAR(10),TRUE,FILTER('SUMMARY DATA'!H:H,'SUMMARY DATA'!$D:$D=$C260,'SUMMARY DATA'!$B:$B=""GRP"")),"""")
  )
)"),"")</f>
        <v/>
      </c>
      <c r="I260" s="18" t="str">
        <f>IFERROR(__xludf.DUMMYFUNCTION("IF(H260="""","""",
SUM(ARRAYFORMULA(VALUE(SPLIT(H260,CHAR(10)))))
)"),"")</f>
        <v/>
      </c>
      <c r="J260" s="17" t="str">
        <f>IFERROR(__xludf.DUMMYFUNCTION("IFERROR(
  TEXTJOIN(CHAR(10),TRUE,FILTER('SUMMARY DATA'!I:I,'SUMMARY DATA'!$A:$A=$A260,'SUMMARY DATA'!$C:$C=$B260,'SUMMARY DATA'!$B:$B=""GRP"")),
  IF(
    OR(
      ISNUMBER(SEARCH(""CDM CASH DEPOSIT"",$C260)),
      ISNUMBER(SEARCH(""CASH DEPOSIT"",$C26"&amp;"0)),
      COUNTIFS('SUMMARY DATA'!$D:$D,$C260,'SUMMARY DATA'!$B:$B,""GRP"")&lt;&gt;1
    ),
    """",
    IFERROR(TEXTJOIN(CHAR(10),TRUE,FILTER('SUMMARY DATA'!I:I,'SUMMARY DATA'!$D:$D=$C260,'SUMMARY DATA'!$B:$B=""GRP"")),"""")
  )
)"),"")</f>
        <v/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 spans="1:27">
      <c r="A261" s="2"/>
      <c r="B261" s="15">
        <v>45802</v>
      </c>
      <c r="C261" s="2" t="s">
        <v>414</v>
      </c>
      <c r="D261" s="6">
        <v>72.99</v>
      </c>
      <c r="E261" s="16" t="str">
        <f>IFERROR(__xludf.DUMMYFUNCTION("IFERROR(
  TEXTJOIN(CHAR(10),TRUE,FILTER('SUMMARY DATA'!E:E,'SUMMARY DATA'!$A:$A=$A261,'SUMMARY DATA'!$C:$C=$B261,'SUMMARY DATA'!$B:$B=""GRP"")),
  IF(
    OR(
      ISNUMBER(SEARCH(""CDM CASH DEPOSIT"",$C261)),
      ISNUMBER(SEARCH(""CASH DEPOSIT"",$C26"&amp;"1)),
      COUNTIFS('SUMMARY DATA'!$D:$D,$C261,'SUMMARY DATA'!$B:$B,""GRP"")&lt;&gt;1
    ),
    """",
    IFERROR(TEXTJOIN(CHAR(10),TRUE,FILTER('SUMMARY DATA'!E:E,'SUMMARY DATA'!$D:$D=$C261,'SUMMARY DATA'!$B:$B=""GRP"")),"""")
  )
)"),"")</f>
        <v/>
      </c>
      <c r="F261" s="17" t="str">
        <f>IFERROR(__xludf.DUMMYFUNCTION("IFERROR(
  TEXTJOIN(CHAR(10),TRUE,FILTER('SUMMARY DATA'!F:F,'SUMMARY DATA'!$A:$A=$A261,'SUMMARY DATA'!$C:$C=$B261,'SUMMARY DATA'!$B:$B=""GRP"")),
  IF(
    OR(
      ISNUMBER(SEARCH(""CDM CASH DEPOSIT"",$C261)),
      ISNUMBER(SEARCH(""CASH DEPOSIT"",$C26"&amp;"1)),
      COUNTIFS('SUMMARY DATA'!$D:$D,$C261,'SUMMARY DATA'!$B:$B,""GRP"")&lt;&gt;1
    ),
    """",
    IFERROR(TEXTJOIN(CHAR(10),TRUE,FILTER('SUMMARY DATA'!F:F,'SUMMARY DATA'!$D:$D=$C261,'SUMMARY DATA'!$B:$B=""GRP"")),"""")
  )
)"),"")</f>
        <v/>
      </c>
      <c r="G261" s="17" t="str">
        <f>IFERROR(__xludf.DUMMYFUNCTION("IFERROR(
  TEXTJOIN(CHAR(10),TRUE,FILTER('SUMMARY DATA'!G:G,'SUMMARY DATA'!$A:$A=$A261,'SUMMARY DATA'!$C:$C=$B261,'SUMMARY DATA'!$B:$B=""GRP"")),
  IF(
    OR(
      ISNUMBER(SEARCH(""CDM CASH DEPOSIT"",$C261)),
      ISNUMBER(SEARCH(""CASH DEPOSIT"",$C26"&amp;"1)),
      COUNTIFS('SUMMARY DATA'!$D:$D,$C261,'SUMMARY DATA'!$B:$B,""GRP"")&lt;&gt;1
    ),
    """",
    IFERROR(TEXTJOIN(CHAR(10),TRUE,FILTER('SUMMARY DATA'!G:G,'SUMMARY DATA'!$D:$D=$C261,'SUMMARY DATA'!$B:$B=""GRP"")),"""")
  )
)"),"")</f>
        <v/>
      </c>
      <c r="H261" s="18" t="str">
        <f>IFERROR(__xludf.DUMMYFUNCTION("IFERROR(
  TEXTJOIN(CHAR(10),TRUE,FILTER('SUMMARY DATA'!H:H,'SUMMARY DATA'!$A:$A=$A261,'SUMMARY DATA'!$C:$C=$B261,'SUMMARY DATA'!$B:$B=""GRP"")),
  IF(
    OR(
      ISNUMBER(SEARCH(""CDM CASH DEPOSIT"",$C261)),
      ISNUMBER(SEARCH(""CASH DEPOSIT"",$C26"&amp;"1)),
      COUNTIFS('SUMMARY DATA'!$D:$D,$C261,'SUMMARY DATA'!$B:$B,""GRP"")&lt;&gt;1
    ),
    """",
    IFERROR(TEXTJOIN(CHAR(10),TRUE,FILTER('SUMMARY DATA'!H:H,'SUMMARY DATA'!$D:$D=$C261,'SUMMARY DATA'!$B:$B=""GRP"")),"""")
  )
)"),"")</f>
        <v/>
      </c>
      <c r="I261" s="18" t="str">
        <f>IFERROR(__xludf.DUMMYFUNCTION("IF(H261="""","""",
SUM(ARRAYFORMULA(VALUE(SPLIT(H261,CHAR(10)))))
)"),"")</f>
        <v/>
      </c>
      <c r="J261" s="17" t="str">
        <f>IFERROR(__xludf.DUMMYFUNCTION("IFERROR(
  TEXTJOIN(CHAR(10),TRUE,FILTER('SUMMARY DATA'!I:I,'SUMMARY DATA'!$A:$A=$A261,'SUMMARY DATA'!$C:$C=$B261,'SUMMARY DATA'!$B:$B=""GRP"")),
  IF(
    OR(
      ISNUMBER(SEARCH(""CDM CASH DEPOSIT"",$C261)),
      ISNUMBER(SEARCH(""CASH DEPOSIT"",$C26"&amp;"1)),
      COUNTIFS('SUMMARY DATA'!$D:$D,$C261,'SUMMARY DATA'!$B:$B,""GRP"")&lt;&gt;1
    ),
    """",
    IFERROR(TEXTJOIN(CHAR(10),TRUE,FILTER('SUMMARY DATA'!I:I,'SUMMARY DATA'!$D:$D=$C261,'SUMMARY DATA'!$B:$B=""GRP"")),"""")
  )
)"),"")</f>
        <v/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 spans="1:27">
      <c r="A262" s="2"/>
      <c r="B262" s="15">
        <v>45802</v>
      </c>
      <c r="C262" s="2" t="s">
        <v>415</v>
      </c>
      <c r="D262" s="6">
        <v>10</v>
      </c>
      <c r="E262" s="16" t="str">
        <f>IFERROR(__xludf.DUMMYFUNCTION("IFERROR(
  TEXTJOIN(CHAR(10),TRUE,FILTER('SUMMARY DATA'!E:E,'SUMMARY DATA'!$A:$A=$A262,'SUMMARY DATA'!$C:$C=$B262,'SUMMARY DATA'!$B:$B=""GRP"")),
  IF(
    OR(
      ISNUMBER(SEARCH(""CDM CASH DEPOSIT"",$C262)),
      ISNUMBER(SEARCH(""CASH DEPOSIT"",$C26"&amp;"2)),
      COUNTIFS('SUMMARY DATA'!$D:$D,$C262,'SUMMARY DATA'!$B:$B,""GRP"")&lt;&gt;1
    ),
    """",
    IFERROR(TEXTJOIN(CHAR(10),TRUE,FILTER('SUMMARY DATA'!E:E,'SUMMARY DATA'!$D:$D=$C262,'SUMMARY DATA'!$B:$B=""GRP"")),"""")
  )
)"),"")</f>
        <v/>
      </c>
      <c r="F262" s="17" t="str">
        <f>IFERROR(__xludf.DUMMYFUNCTION("IFERROR(
  TEXTJOIN(CHAR(10),TRUE,FILTER('SUMMARY DATA'!F:F,'SUMMARY DATA'!$A:$A=$A262,'SUMMARY DATA'!$C:$C=$B262,'SUMMARY DATA'!$B:$B=""GRP"")),
  IF(
    OR(
      ISNUMBER(SEARCH(""CDM CASH DEPOSIT"",$C262)),
      ISNUMBER(SEARCH(""CASH DEPOSIT"",$C26"&amp;"2)),
      COUNTIFS('SUMMARY DATA'!$D:$D,$C262,'SUMMARY DATA'!$B:$B,""GRP"")&lt;&gt;1
    ),
    """",
    IFERROR(TEXTJOIN(CHAR(10),TRUE,FILTER('SUMMARY DATA'!F:F,'SUMMARY DATA'!$D:$D=$C262,'SUMMARY DATA'!$B:$B=""GRP"")),"""")
  )
)"),"")</f>
        <v/>
      </c>
      <c r="G262" s="17" t="str">
        <f>IFERROR(__xludf.DUMMYFUNCTION("IFERROR(
  TEXTJOIN(CHAR(10),TRUE,FILTER('SUMMARY DATA'!G:G,'SUMMARY DATA'!$A:$A=$A262,'SUMMARY DATA'!$C:$C=$B262,'SUMMARY DATA'!$B:$B=""GRP"")),
  IF(
    OR(
      ISNUMBER(SEARCH(""CDM CASH DEPOSIT"",$C262)),
      ISNUMBER(SEARCH(""CASH DEPOSIT"",$C26"&amp;"2)),
      COUNTIFS('SUMMARY DATA'!$D:$D,$C262,'SUMMARY DATA'!$B:$B,""GRP"")&lt;&gt;1
    ),
    """",
    IFERROR(TEXTJOIN(CHAR(10),TRUE,FILTER('SUMMARY DATA'!G:G,'SUMMARY DATA'!$D:$D=$C262,'SUMMARY DATA'!$B:$B=""GRP"")),"""")
  )
)"),"")</f>
        <v/>
      </c>
      <c r="H262" s="18" t="str">
        <f>IFERROR(__xludf.DUMMYFUNCTION("IFERROR(
  TEXTJOIN(CHAR(10),TRUE,FILTER('SUMMARY DATA'!H:H,'SUMMARY DATA'!$A:$A=$A262,'SUMMARY DATA'!$C:$C=$B262,'SUMMARY DATA'!$B:$B=""GRP"")),
  IF(
    OR(
      ISNUMBER(SEARCH(""CDM CASH DEPOSIT"",$C262)),
      ISNUMBER(SEARCH(""CASH DEPOSIT"",$C26"&amp;"2)),
      COUNTIFS('SUMMARY DATA'!$D:$D,$C262,'SUMMARY DATA'!$B:$B,""GRP"")&lt;&gt;1
    ),
    """",
    IFERROR(TEXTJOIN(CHAR(10),TRUE,FILTER('SUMMARY DATA'!H:H,'SUMMARY DATA'!$D:$D=$C262,'SUMMARY DATA'!$B:$B=""GRP"")),"""")
  )
)"),"")</f>
        <v/>
      </c>
      <c r="I262" s="18" t="str">
        <f>IFERROR(__xludf.DUMMYFUNCTION("IF(H262="""","""",
SUM(ARRAYFORMULA(VALUE(SPLIT(H262,CHAR(10)))))
)"),"")</f>
        <v/>
      </c>
      <c r="J262" s="17" t="str">
        <f>IFERROR(__xludf.DUMMYFUNCTION("IFERROR(
  TEXTJOIN(CHAR(10),TRUE,FILTER('SUMMARY DATA'!I:I,'SUMMARY DATA'!$A:$A=$A262,'SUMMARY DATA'!$C:$C=$B262,'SUMMARY DATA'!$B:$B=""GRP"")),
  IF(
    OR(
      ISNUMBER(SEARCH(""CDM CASH DEPOSIT"",$C262)),
      ISNUMBER(SEARCH(""CASH DEPOSIT"",$C26"&amp;"2)),
      COUNTIFS('SUMMARY DATA'!$D:$D,$C262,'SUMMARY DATA'!$B:$B,""GRP"")&lt;&gt;1
    ),
    """",
    IFERROR(TEXTJOIN(CHAR(10),TRUE,FILTER('SUMMARY DATA'!I:I,'SUMMARY DATA'!$D:$D=$C262,'SUMMARY DATA'!$B:$B=""GRP"")),"""")
  )
)"),"")</f>
        <v/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 spans="1:27">
      <c r="A263" s="2"/>
      <c r="B263" s="15">
        <v>45803</v>
      </c>
      <c r="C263" s="2" t="s">
        <v>416</v>
      </c>
      <c r="D263" s="6">
        <v>148.26</v>
      </c>
      <c r="E263" s="16" t="str">
        <f>IFERROR(__xludf.DUMMYFUNCTION("IFERROR(
  TEXTJOIN(CHAR(10),TRUE,FILTER('SUMMARY DATA'!E:E,'SUMMARY DATA'!$A:$A=$A263,'SUMMARY DATA'!$C:$C=$B263,'SUMMARY DATA'!$B:$B=""GRP"")),
  IF(
    OR(
      ISNUMBER(SEARCH(""CDM CASH DEPOSIT"",$C263)),
      ISNUMBER(SEARCH(""CASH DEPOSIT"",$C26"&amp;"3)),
      COUNTIFS('SUMMARY DATA'!$D:$D,$C263,'SUMMARY DATA'!$B:$B,""GRP"")&lt;&gt;1
    ),
    """",
    IFERROR(TEXTJOIN(CHAR(10),TRUE,FILTER('SUMMARY DATA'!E:E,'SUMMARY DATA'!$D:$D=$C263,'SUMMARY DATA'!$B:$B=""GRP"")),"""")
  )
)"),"")</f>
        <v/>
      </c>
      <c r="F263" s="17" t="str">
        <f>IFERROR(__xludf.DUMMYFUNCTION("IFERROR(
  TEXTJOIN(CHAR(10),TRUE,FILTER('SUMMARY DATA'!F:F,'SUMMARY DATA'!$A:$A=$A263,'SUMMARY DATA'!$C:$C=$B263,'SUMMARY DATA'!$B:$B=""GRP"")),
  IF(
    OR(
      ISNUMBER(SEARCH(""CDM CASH DEPOSIT"",$C263)),
      ISNUMBER(SEARCH(""CASH DEPOSIT"",$C26"&amp;"3)),
      COUNTIFS('SUMMARY DATA'!$D:$D,$C263,'SUMMARY DATA'!$B:$B,""GRP"")&lt;&gt;1
    ),
    """",
    IFERROR(TEXTJOIN(CHAR(10),TRUE,FILTER('SUMMARY DATA'!F:F,'SUMMARY DATA'!$D:$D=$C263,'SUMMARY DATA'!$B:$B=""GRP"")),"""")
  )
)"),"")</f>
        <v/>
      </c>
      <c r="G263" s="17" t="str">
        <f>IFERROR(__xludf.DUMMYFUNCTION("IFERROR(
  TEXTJOIN(CHAR(10),TRUE,FILTER('SUMMARY DATA'!G:G,'SUMMARY DATA'!$A:$A=$A263,'SUMMARY DATA'!$C:$C=$B263,'SUMMARY DATA'!$B:$B=""GRP"")),
  IF(
    OR(
      ISNUMBER(SEARCH(""CDM CASH DEPOSIT"",$C263)),
      ISNUMBER(SEARCH(""CASH DEPOSIT"",$C26"&amp;"3)),
      COUNTIFS('SUMMARY DATA'!$D:$D,$C263,'SUMMARY DATA'!$B:$B,""GRP"")&lt;&gt;1
    ),
    """",
    IFERROR(TEXTJOIN(CHAR(10),TRUE,FILTER('SUMMARY DATA'!G:G,'SUMMARY DATA'!$D:$D=$C263,'SUMMARY DATA'!$B:$B=""GRP"")),"""")
  )
)"),"")</f>
        <v/>
      </c>
      <c r="H263" s="18" t="str">
        <f>IFERROR(__xludf.DUMMYFUNCTION("IFERROR(
  TEXTJOIN(CHAR(10),TRUE,FILTER('SUMMARY DATA'!H:H,'SUMMARY DATA'!$A:$A=$A263,'SUMMARY DATA'!$C:$C=$B263,'SUMMARY DATA'!$B:$B=""GRP"")),
  IF(
    OR(
      ISNUMBER(SEARCH(""CDM CASH DEPOSIT"",$C263)),
      ISNUMBER(SEARCH(""CASH DEPOSIT"",$C26"&amp;"3)),
      COUNTIFS('SUMMARY DATA'!$D:$D,$C263,'SUMMARY DATA'!$B:$B,""GRP"")&lt;&gt;1
    ),
    """",
    IFERROR(TEXTJOIN(CHAR(10),TRUE,FILTER('SUMMARY DATA'!H:H,'SUMMARY DATA'!$D:$D=$C263,'SUMMARY DATA'!$B:$B=""GRP"")),"""")
  )
)"),"")</f>
        <v/>
      </c>
      <c r="I263" s="18" t="str">
        <f>IFERROR(__xludf.DUMMYFUNCTION("IF(H263="""","""",
SUM(ARRAYFORMULA(VALUE(SPLIT(H263,CHAR(10)))))
)"),"")</f>
        <v/>
      </c>
      <c r="J263" s="17" t="str">
        <f>IFERROR(__xludf.DUMMYFUNCTION("IFERROR(
  TEXTJOIN(CHAR(10),TRUE,FILTER('SUMMARY DATA'!I:I,'SUMMARY DATA'!$A:$A=$A263,'SUMMARY DATA'!$C:$C=$B263,'SUMMARY DATA'!$B:$B=""GRP"")),
  IF(
    OR(
      ISNUMBER(SEARCH(""CDM CASH DEPOSIT"",$C263)),
      ISNUMBER(SEARCH(""CASH DEPOSIT"",$C26"&amp;"3)),
      COUNTIFS('SUMMARY DATA'!$D:$D,$C263,'SUMMARY DATA'!$B:$B,""GRP"")&lt;&gt;1
    ),
    """",
    IFERROR(TEXTJOIN(CHAR(10),TRUE,FILTER('SUMMARY DATA'!I:I,'SUMMARY DATA'!$D:$D=$C263,'SUMMARY DATA'!$B:$B=""GRP"")),"""")
  )
)"),"")</f>
        <v/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 spans="1:27">
      <c r="A264" s="2"/>
      <c r="B264" s="15">
        <v>45803</v>
      </c>
      <c r="C264" s="2" t="s">
        <v>417</v>
      </c>
      <c r="D264" s="6">
        <v>30</v>
      </c>
      <c r="E264" s="16" t="str">
        <f>IFERROR(__xludf.DUMMYFUNCTION("IFERROR(
  TEXTJOIN(CHAR(10),TRUE,FILTER('SUMMARY DATA'!E:E,'SUMMARY DATA'!$A:$A=$A264,'SUMMARY DATA'!$C:$C=$B264,'SUMMARY DATA'!$B:$B=""GRP"")),
  IF(
    OR(
      ISNUMBER(SEARCH(""CDM CASH DEPOSIT"",$C264)),
      ISNUMBER(SEARCH(""CASH DEPOSIT"",$C26"&amp;"4)),
      COUNTIFS('SUMMARY DATA'!$D:$D,$C264,'SUMMARY DATA'!$B:$B,""GRP"")&lt;&gt;1
    ),
    """",
    IFERROR(TEXTJOIN(CHAR(10),TRUE,FILTER('SUMMARY DATA'!E:E,'SUMMARY DATA'!$D:$D=$C264,'SUMMARY DATA'!$B:$B=""GRP"")),"""")
  )
)"),"")</f>
        <v/>
      </c>
      <c r="F264" s="17" t="str">
        <f>IFERROR(__xludf.DUMMYFUNCTION("IFERROR(
  TEXTJOIN(CHAR(10),TRUE,FILTER('SUMMARY DATA'!F:F,'SUMMARY DATA'!$A:$A=$A264,'SUMMARY DATA'!$C:$C=$B264,'SUMMARY DATA'!$B:$B=""GRP"")),
  IF(
    OR(
      ISNUMBER(SEARCH(""CDM CASH DEPOSIT"",$C264)),
      ISNUMBER(SEARCH(""CASH DEPOSIT"",$C26"&amp;"4)),
      COUNTIFS('SUMMARY DATA'!$D:$D,$C264,'SUMMARY DATA'!$B:$B,""GRP"")&lt;&gt;1
    ),
    """",
    IFERROR(TEXTJOIN(CHAR(10),TRUE,FILTER('SUMMARY DATA'!F:F,'SUMMARY DATA'!$D:$D=$C264,'SUMMARY DATA'!$B:$B=""GRP"")),"""")
  )
)"),"")</f>
        <v/>
      </c>
      <c r="G264" s="17" t="str">
        <f>IFERROR(__xludf.DUMMYFUNCTION("IFERROR(
  TEXTJOIN(CHAR(10),TRUE,FILTER('SUMMARY DATA'!G:G,'SUMMARY DATA'!$A:$A=$A264,'SUMMARY DATA'!$C:$C=$B264,'SUMMARY DATA'!$B:$B=""GRP"")),
  IF(
    OR(
      ISNUMBER(SEARCH(""CDM CASH DEPOSIT"",$C264)),
      ISNUMBER(SEARCH(""CASH DEPOSIT"",$C26"&amp;"4)),
      COUNTIFS('SUMMARY DATA'!$D:$D,$C264,'SUMMARY DATA'!$B:$B,""GRP"")&lt;&gt;1
    ),
    """",
    IFERROR(TEXTJOIN(CHAR(10),TRUE,FILTER('SUMMARY DATA'!G:G,'SUMMARY DATA'!$D:$D=$C264,'SUMMARY DATA'!$B:$B=""GRP"")),"""")
  )
)"),"")</f>
        <v/>
      </c>
      <c r="H264" s="18" t="str">
        <f>IFERROR(__xludf.DUMMYFUNCTION("IFERROR(
  TEXTJOIN(CHAR(10),TRUE,FILTER('SUMMARY DATA'!H:H,'SUMMARY DATA'!$A:$A=$A264,'SUMMARY DATA'!$C:$C=$B264,'SUMMARY DATA'!$B:$B=""GRP"")),
  IF(
    OR(
      ISNUMBER(SEARCH(""CDM CASH DEPOSIT"",$C264)),
      ISNUMBER(SEARCH(""CASH DEPOSIT"",$C26"&amp;"4)),
      COUNTIFS('SUMMARY DATA'!$D:$D,$C264,'SUMMARY DATA'!$B:$B,""GRP"")&lt;&gt;1
    ),
    """",
    IFERROR(TEXTJOIN(CHAR(10),TRUE,FILTER('SUMMARY DATA'!H:H,'SUMMARY DATA'!$D:$D=$C264,'SUMMARY DATA'!$B:$B=""GRP"")),"""")
  )
)"),"")</f>
        <v/>
      </c>
      <c r="I264" s="18" t="str">
        <f>IFERROR(__xludf.DUMMYFUNCTION("IF(H264="""","""",
SUM(ARRAYFORMULA(VALUE(SPLIT(H264,CHAR(10)))))
)"),"")</f>
        <v/>
      </c>
      <c r="J264" s="17" t="str">
        <f>IFERROR(__xludf.DUMMYFUNCTION("IFERROR(
  TEXTJOIN(CHAR(10),TRUE,FILTER('SUMMARY DATA'!I:I,'SUMMARY DATA'!$A:$A=$A264,'SUMMARY DATA'!$C:$C=$B264,'SUMMARY DATA'!$B:$B=""GRP"")),
  IF(
    OR(
      ISNUMBER(SEARCH(""CDM CASH DEPOSIT"",$C264)),
      ISNUMBER(SEARCH(""CASH DEPOSIT"",$C26"&amp;"4)),
      COUNTIFS('SUMMARY DATA'!$D:$D,$C264,'SUMMARY DATA'!$B:$B,""GRP"")&lt;&gt;1
    ),
    """",
    IFERROR(TEXTJOIN(CHAR(10),TRUE,FILTER('SUMMARY DATA'!I:I,'SUMMARY DATA'!$D:$D=$C264,'SUMMARY DATA'!$B:$B=""GRP"")),"""")
  )
)"),"")</f>
        <v/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 spans="1:27">
      <c r="A265" s="2"/>
      <c r="B265" s="15">
        <v>45803</v>
      </c>
      <c r="C265" s="2" t="s">
        <v>418</v>
      </c>
      <c r="D265" s="6">
        <v>10</v>
      </c>
      <c r="E265" s="16" t="str">
        <f>IFERROR(__xludf.DUMMYFUNCTION("IFERROR(
  TEXTJOIN(CHAR(10),TRUE,FILTER('SUMMARY DATA'!E:E,'SUMMARY DATA'!$A:$A=$A265,'SUMMARY DATA'!$C:$C=$B265,'SUMMARY DATA'!$B:$B=""GRP"")),
  IF(
    OR(
      ISNUMBER(SEARCH(""CDM CASH DEPOSIT"",$C265)),
      ISNUMBER(SEARCH(""CASH DEPOSIT"",$C26"&amp;"5)),
      COUNTIFS('SUMMARY DATA'!$D:$D,$C265,'SUMMARY DATA'!$B:$B,""GRP"")&lt;&gt;1
    ),
    """",
    IFERROR(TEXTJOIN(CHAR(10),TRUE,FILTER('SUMMARY DATA'!E:E,'SUMMARY DATA'!$D:$D=$C265,'SUMMARY DATA'!$B:$B=""GRP"")),"""")
  )
)"),"")</f>
        <v/>
      </c>
      <c r="F265" s="17" t="str">
        <f>IFERROR(__xludf.DUMMYFUNCTION("IFERROR(
  TEXTJOIN(CHAR(10),TRUE,FILTER('SUMMARY DATA'!F:F,'SUMMARY DATA'!$A:$A=$A265,'SUMMARY DATA'!$C:$C=$B265,'SUMMARY DATA'!$B:$B=""GRP"")),
  IF(
    OR(
      ISNUMBER(SEARCH(""CDM CASH DEPOSIT"",$C265)),
      ISNUMBER(SEARCH(""CASH DEPOSIT"",$C26"&amp;"5)),
      COUNTIFS('SUMMARY DATA'!$D:$D,$C265,'SUMMARY DATA'!$B:$B,""GRP"")&lt;&gt;1
    ),
    """",
    IFERROR(TEXTJOIN(CHAR(10),TRUE,FILTER('SUMMARY DATA'!F:F,'SUMMARY DATA'!$D:$D=$C265,'SUMMARY DATA'!$B:$B=""GRP"")),"""")
  )
)"),"")</f>
        <v/>
      </c>
      <c r="G265" s="17" t="str">
        <f>IFERROR(__xludf.DUMMYFUNCTION("IFERROR(
  TEXTJOIN(CHAR(10),TRUE,FILTER('SUMMARY DATA'!G:G,'SUMMARY DATA'!$A:$A=$A265,'SUMMARY DATA'!$C:$C=$B265,'SUMMARY DATA'!$B:$B=""GRP"")),
  IF(
    OR(
      ISNUMBER(SEARCH(""CDM CASH DEPOSIT"",$C265)),
      ISNUMBER(SEARCH(""CASH DEPOSIT"",$C26"&amp;"5)),
      COUNTIFS('SUMMARY DATA'!$D:$D,$C265,'SUMMARY DATA'!$B:$B,""GRP"")&lt;&gt;1
    ),
    """",
    IFERROR(TEXTJOIN(CHAR(10),TRUE,FILTER('SUMMARY DATA'!G:G,'SUMMARY DATA'!$D:$D=$C265,'SUMMARY DATA'!$B:$B=""GRP"")),"""")
  )
)"),"")</f>
        <v/>
      </c>
      <c r="H265" s="18" t="str">
        <f>IFERROR(__xludf.DUMMYFUNCTION("IFERROR(
  TEXTJOIN(CHAR(10),TRUE,FILTER('SUMMARY DATA'!H:H,'SUMMARY DATA'!$A:$A=$A265,'SUMMARY DATA'!$C:$C=$B265,'SUMMARY DATA'!$B:$B=""GRP"")),
  IF(
    OR(
      ISNUMBER(SEARCH(""CDM CASH DEPOSIT"",$C265)),
      ISNUMBER(SEARCH(""CASH DEPOSIT"",$C26"&amp;"5)),
      COUNTIFS('SUMMARY DATA'!$D:$D,$C265,'SUMMARY DATA'!$B:$B,""GRP"")&lt;&gt;1
    ),
    """",
    IFERROR(TEXTJOIN(CHAR(10),TRUE,FILTER('SUMMARY DATA'!H:H,'SUMMARY DATA'!$D:$D=$C265,'SUMMARY DATA'!$B:$B=""GRP"")),"""")
  )
)"),"")</f>
        <v/>
      </c>
      <c r="I265" s="18" t="str">
        <f>IFERROR(__xludf.DUMMYFUNCTION("IF(H265="""","""",
SUM(ARRAYFORMULA(VALUE(SPLIT(H265,CHAR(10)))))
)"),"")</f>
        <v/>
      </c>
      <c r="J265" s="17" t="str">
        <f>IFERROR(__xludf.DUMMYFUNCTION("IFERROR(
  TEXTJOIN(CHAR(10),TRUE,FILTER('SUMMARY DATA'!I:I,'SUMMARY DATA'!$A:$A=$A265,'SUMMARY DATA'!$C:$C=$B265,'SUMMARY DATA'!$B:$B=""GRP"")),
  IF(
    OR(
      ISNUMBER(SEARCH(""CDM CASH DEPOSIT"",$C265)),
      ISNUMBER(SEARCH(""CASH DEPOSIT"",$C26"&amp;"5)),
      COUNTIFS('SUMMARY DATA'!$D:$D,$C265,'SUMMARY DATA'!$B:$B,""GRP"")&lt;&gt;1
    ),
    """",
    IFERROR(TEXTJOIN(CHAR(10),TRUE,FILTER('SUMMARY DATA'!I:I,'SUMMARY DATA'!$D:$D=$C265,'SUMMARY DATA'!$B:$B=""GRP"")),"""")
  )
)"),"")</f>
        <v/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 spans="1:27">
      <c r="A266" s="2"/>
      <c r="B266" s="15">
        <v>45803</v>
      </c>
      <c r="C266" s="2" t="s">
        <v>419</v>
      </c>
      <c r="D266" s="6">
        <v>5.2</v>
      </c>
      <c r="E266" s="16" t="str">
        <f>IFERROR(__xludf.DUMMYFUNCTION("IFERROR(
  TEXTJOIN(CHAR(10),TRUE,FILTER('SUMMARY DATA'!E:E,'SUMMARY DATA'!$A:$A=$A266,'SUMMARY DATA'!$C:$C=$B266,'SUMMARY DATA'!$B:$B=""GRP"")),
  IF(
    OR(
      ISNUMBER(SEARCH(""CDM CASH DEPOSIT"",$C266)),
      ISNUMBER(SEARCH(""CASH DEPOSIT"",$C26"&amp;"6)),
      COUNTIFS('SUMMARY DATA'!$D:$D,$C266,'SUMMARY DATA'!$B:$B,""GRP"")&lt;&gt;1
    ),
    """",
    IFERROR(TEXTJOIN(CHAR(10),TRUE,FILTER('SUMMARY DATA'!E:E,'SUMMARY DATA'!$D:$D=$C266,'SUMMARY DATA'!$B:$B=""GRP"")),"""")
  )
)"),"")</f>
        <v/>
      </c>
      <c r="F266" s="17" t="str">
        <f>IFERROR(__xludf.DUMMYFUNCTION("IFERROR(
  TEXTJOIN(CHAR(10),TRUE,FILTER('SUMMARY DATA'!F:F,'SUMMARY DATA'!$A:$A=$A266,'SUMMARY DATA'!$C:$C=$B266,'SUMMARY DATA'!$B:$B=""GRP"")),
  IF(
    OR(
      ISNUMBER(SEARCH(""CDM CASH DEPOSIT"",$C266)),
      ISNUMBER(SEARCH(""CASH DEPOSIT"",$C26"&amp;"6)),
      COUNTIFS('SUMMARY DATA'!$D:$D,$C266,'SUMMARY DATA'!$B:$B,""GRP"")&lt;&gt;1
    ),
    """",
    IFERROR(TEXTJOIN(CHAR(10),TRUE,FILTER('SUMMARY DATA'!F:F,'SUMMARY DATA'!$D:$D=$C266,'SUMMARY DATA'!$B:$B=""GRP"")),"""")
  )
)"),"")</f>
        <v/>
      </c>
      <c r="G266" s="17" t="str">
        <f>IFERROR(__xludf.DUMMYFUNCTION("IFERROR(
  TEXTJOIN(CHAR(10),TRUE,FILTER('SUMMARY DATA'!G:G,'SUMMARY DATA'!$A:$A=$A266,'SUMMARY DATA'!$C:$C=$B266,'SUMMARY DATA'!$B:$B=""GRP"")),
  IF(
    OR(
      ISNUMBER(SEARCH(""CDM CASH DEPOSIT"",$C266)),
      ISNUMBER(SEARCH(""CASH DEPOSIT"",$C26"&amp;"6)),
      COUNTIFS('SUMMARY DATA'!$D:$D,$C266,'SUMMARY DATA'!$B:$B,""GRP"")&lt;&gt;1
    ),
    """",
    IFERROR(TEXTJOIN(CHAR(10),TRUE,FILTER('SUMMARY DATA'!G:G,'SUMMARY DATA'!$D:$D=$C266,'SUMMARY DATA'!$B:$B=""GRP"")),"""")
  )
)"),"")</f>
        <v/>
      </c>
      <c r="H266" s="18" t="str">
        <f>IFERROR(__xludf.DUMMYFUNCTION("IFERROR(
  TEXTJOIN(CHAR(10),TRUE,FILTER('SUMMARY DATA'!H:H,'SUMMARY DATA'!$A:$A=$A266,'SUMMARY DATA'!$C:$C=$B266,'SUMMARY DATA'!$B:$B=""GRP"")),
  IF(
    OR(
      ISNUMBER(SEARCH(""CDM CASH DEPOSIT"",$C266)),
      ISNUMBER(SEARCH(""CASH DEPOSIT"",$C26"&amp;"6)),
      COUNTIFS('SUMMARY DATA'!$D:$D,$C266,'SUMMARY DATA'!$B:$B,""GRP"")&lt;&gt;1
    ),
    """",
    IFERROR(TEXTJOIN(CHAR(10),TRUE,FILTER('SUMMARY DATA'!H:H,'SUMMARY DATA'!$D:$D=$C266,'SUMMARY DATA'!$B:$B=""GRP"")),"""")
  )
)"),"")</f>
        <v/>
      </c>
      <c r="I266" s="18" t="str">
        <f>IFERROR(__xludf.DUMMYFUNCTION("IF(H266="""","""",
SUM(ARRAYFORMULA(VALUE(SPLIT(H266,CHAR(10)))))
)"),"")</f>
        <v/>
      </c>
      <c r="J266" s="17" t="str">
        <f>IFERROR(__xludf.DUMMYFUNCTION("IFERROR(
  TEXTJOIN(CHAR(10),TRUE,FILTER('SUMMARY DATA'!I:I,'SUMMARY DATA'!$A:$A=$A266,'SUMMARY DATA'!$C:$C=$B266,'SUMMARY DATA'!$B:$B=""GRP"")),
  IF(
    OR(
      ISNUMBER(SEARCH(""CDM CASH DEPOSIT"",$C266)),
      ISNUMBER(SEARCH(""CASH DEPOSIT"",$C26"&amp;"6)),
      COUNTIFS('SUMMARY DATA'!$D:$D,$C266,'SUMMARY DATA'!$B:$B,""GRP"")&lt;&gt;1
    ),
    """",
    IFERROR(TEXTJOIN(CHAR(10),TRUE,FILTER('SUMMARY DATA'!I:I,'SUMMARY DATA'!$D:$D=$C266,'SUMMARY DATA'!$B:$B=""GRP"")),"""")
  )
)"),"")</f>
        <v/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 spans="1:27">
      <c r="A267" s="2"/>
      <c r="B267" s="15">
        <v>45804</v>
      </c>
      <c r="C267" s="2" t="s">
        <v>420</v>
      </c>
      <c r="D267" s="6">
        <v>139</v>
      </c>
      <c r="E267" s="16" t="str">
        <f>IFERROR(__xludf.DUMMYFUNCTION("IFERROR(
  TEXTJOIN(CHAR(10),TRUE,FILTER('SUMMARY DATA'!E:E,'SUMMARY DATA'!$A:$A=$A267,'SUMMARY DATA'!$C:$C=$B267,'SUMMARY DATA'!$B:$B=""GRP"")),
  IF(
    OR(
      ISNUMBER(SEARCH(""CDM CASH DEPOSIT"",$C267)),
      ISNUMBER(SEARCH(""CASH DEPOSIT"",$C26"&amp;"7)),
      COUNTIFS('SUMMARY DATA'!$D:$D,$C267,'SUMMARY DATA'!$B:$B,""GRP"")&lt;&gt;1
    ),
    """",
    IFERROR(TEXTJOIN(CHAR(10),TRUE,FILTER('SUMMARY DATA'!E:E,'SUMMARY DATA'!$D:$D=$C267,'SUMMARY DATA'!$B:$B=""GRP"")),"""")
  )
)"),"")</f>
        <v/>
      </c>
      <c r="F267" s="17" t="str">
        <f>IFERROR(__xludf.DUMMYFUNCTION("IFERROR(
  TEXTJOIN(CHAR(10),TRUE,FILTER('SUMMARY DATA'!F:F,'SUMMARY DATA'!$A:$A=$A267,'SUMMARY DATA'!$C:$C=$B267,'SUMMARY DATA'!$B:$B=""GRP"")),
  IF(
    OR(
      ISNUMBER(SEARCH(""CDM CASH DEPOSIT"",$C267)),
      ISNUMBER(SEARCH(""CASH DEPOSIT"",$C26"&amp;"7)),
      COUNTIFS('SUMMARY DATA'!$D:$D,$C267,'SUMMARY DATA'!$B:$B,""GRP"")&lt;&gt;1
    ),
    """",
    IFERROR(TEXTJOIN(CHAR(10),TRUE,FILTER('SUMMARY DATA'!F:F,'SUMMARY DATA'!$D:$D=$C267,'SUMMARY DATA'!$B:$B=""GRP"")),"""")
  )
)"),"")</f>
        <v/>
      </c>
      <c r="G267" s="17" t="str">
        <f>IFERROR(__xludf.DUMMYFUNCTION("IFERROR(
  TEXTJOIN(CHAR(10),TRUE,FILTER('SUMMARY DATA'!G:G,'SUMMARY DATA'!$A:$A=$A267,'SUMMARY DATA'!$C:$C=$B267,'SUMMARY DATA'!$B:$B=""GRP"")),
  IF(
    OR(
      ISNUMBER(SEARCH(""CDM CASH DEPOSIT"",$C267)),
      ISNUMBER(SEARCH(""CASH DEPOSIT"",$C26"&amp;"7)),
      COUNTIFS('SUMMARY DATA'!$D:$D,$C267,'SUMMARY DATA'!$B:$B,""GRP"")&lt;&gt;1
    ),
    """",
    IFERROR(TEXTJOIN(CHAR(10),TRUE,FILTER('SUMMARY DATA'!G:G,'SUMMARY DATA'!$D:$D=$C267,'SUMMARY DATA'!$B:$B=""GRP"")),"""")
  )
)"),"")</f>
        <v/>
      </c>
      <c r="H267" s="18" t="str">
        <f>IFERROR(__xludf.DUMMYFUNCTION("IFERROR(
  TEXTJOIN(CHAR(10),TRUE,FILTER('SUMMARY DATA'!H:H,'SUMMARY DATA'!$A:$A=$A267,'SUMMARY DATA'!$C:$C=$B267,'SUMMARY DATA'!$B:$B=""GRP"")),
  IF(
    OR(
      ISNUMBER(SEARCH(""CDM CASH DEPOSIT"",$C267)),
      ISNUMBER(SEARCH(""CASH DEPOSIT"",$C26"&amp;"7)),
      COUNTIFS('SUMMARY DATA'!$D:$D,$C267,'SUMMARY DATA'!$B:$B,""GRP"")&lt;&gt;1
    ),
    """",
    IFERROR(TEXTJOIN(CHAR(10),TRUE,FILTER('SUMMARY DATA'!H:H,'SUMMARY DATA'!$D:$D=$C267,'SUMMARY DATA'!$B:$B=""GRP"")),"""")
  )
)"),"")</f>
        <v/>
      </c>
      <c r="I267" s="18" t="str">
        <f>IFERROR(__xludf.DUMMYFUNCTION("IF(H267="""","""",
SUM(ARRAYFORMULA(VALUE(SPLIT(H267,CHAR(10)))))
)"),"")</f>
        <v/>
      </c>
      <c r="J267" s="17" t="str">
        <f>IFERROR(__xludf.DUMMYFUNCTION("IFERROR(
  TEXTJOIN(CHAR(10),TRUE,FILTER('SUMMARY DATA'!I:I,'SUMMARY DATA'!$A:$A=$A267,'SUMMARY DATA'!$C:$C=$B267,'SUMMARY DATA'!$B:$B=""GRP"")),
  IF(
    OR(
      ISNUMBER(SEARCH(""CDM CASH DEPOSIT"",$C267)),
      ISNUMBER(SEARCH(""CASH DEPOSIT"",$C26"&amp;"7)),
      COUNTIFS('SUMMARY DATA'!$D:$D,$C267,'SUMMARY DATA'!$B:$B,""GRP"")&lt;&gt;1
    ),
    """",
    IFERROR(TEXTJOIN(CHAR(10),TRUE,FILTER('SUMMARY DATA'!I:I,'SUMMARY DATA'!$D:$D=$C267,'SUMMARY DATA'!$B:$B=""GRP"")),"""")
  )
)"),"")</f>
        <v/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 spans="1:27">
      <c r="A268" s="2"/>
      <c r="B268" s="15">
        <v>45804</v>
      </c>
      <c r="C268" s="2" t="s">
        <v>421</v>
      </c>
      <c r="D268" s="6">
        <v>100</v>
      </c>
      <c r="E268" s="16" t="str">
        <f>IFERROR(__xludf.DUMMYFUNCTION("IFERROR(
  TEXTJOIN(CHAR(10),TRUE,FILTER('SUMMARY DATA'!E:E,'SUMMARY DATA'!$A:$A=$A268,'SUMMARY DATA'!$C:$C=$B268,'SUMMARY DATA'!$B:$B=""GRP"")),
  IF(
    OR(
      ISNUMBER(SEARCH(""CDM CASH DEPOSIT"",$C268)),
      ISNUMBER(SEARCH(""CASH DEPOSIT"",$C26"&amp;"8)),
      COUNTIFS('SUMMARY DATA'!$D:$D,$C268,'SUMMARY DATA'!$B:$B,""GRP"")&lt;&gt;1
    ),
    """",
    IFERROR(TEXTJOIN(CHAR(10),TRUE,FILTER('SUMMARY DATA'!E:E,'SUMMARY DATA'!$D:$D=$C268,'SUMMARY DATA'!$B:$B=""GRP"")),"""")
  )
)"),"")</f>
        <v/>
      </c>
      <c r="F268" s="17" t="str">
        <f>IFERROR(__xludf.DUMMYFUNCTION("IFERROR(
  TEXTJOIN(CHAR(10),TRUE,FILTER('SUMMARY DATA'!F:F,'SUMMARY DATA'!$A:$A=$A268,'SUMMARY DATA'!$C:$C=$B268,'SUMMARY DATA'!$B:$B=""GRP"")),
  IF(
    OR(
      ISNUMBER(SEARCH(""CDM CASH DEPOSIT"",$C268)),
      ISNUMBER(SEARCH(""CASH DEPOSIT"",$C26"&amp;"8)),
      COUNTIFS('SUMMARY DATA'!$D:$D,$C268,'SUMMARY DATA'!$B:$B,""GRP"")&lt;&gt;1
    ),
    """",
    IFERROR(TEXTJOIN(CHAR(10),TRUE,FILTER('SUMMARY DATA'!F:F,'SUMMARY DATA'!$D:$D=$C268,'SUMMARY DATA'!$B:$B=""GRP"")),"""")
  )
)"),"")</f>
        <v/>
      </c>
      <c r="G268" s="17" t="str">
        <f>IFERROR(__xludf.DUMMYFUNCTION("IFERROR(
  TEXTJOIN(CHAR(10),TRUE,FILTER('SUMMARY DATA'!G:G,'SUMMARY DATA'!$A:$A=$A268,'SUMMARY DATA'!$C:$C=$B268,'SUMMARY DATA'!$B:$B=""GRP"")),
  IF(
    OR(
      ISNUMBER(SEARCH(""CDM CASH DEPOSIT"",$C268)),
      ISNUMBER(SEARCH(""CASH DEPOSIT"",$C26"&amp;"8)),
      COUNTIFS('SUMMARY DATA'!$D:$D,$C268,'SUMMARY DATA'!$B:$B,""GRP"")&lt;&gt;1
    ),
    """",
    IFERROR(TEXTJOIN(CHAR(10),TRUE,FILTER('SUMMARY DATA'!G:G,'SUMMARY DATA'!$D:$D=$C268,'SUMMARY DATA'!$B:$B=""GRP"")),"""")
  )
)"),"")</f>
        <v/>
      </c>
      <c r="H268" s="18" t="str">
        <f>IFERROR(__xludf.DUMMYFUNCTION("IFERROR(
  TEXTJOIN(CHAR(10),TRUE,FILTER('SUMMARY DATA'!H:H,'SUMMARY DATA'!$A:$A=$A268,'SUMMARY DATA'!$C:$C=$B268,'SUMMARY DATA'!$B:$B=""GRP"")),
  IF(
    OR(
      ISNUMBER(SEARCH(""CDM CASH DEPOSIT"",$C268)),
      ISNUMBER(SEARCH(""CASH DEPOSIT"",$C26"&amp;"8)),
      COUNTIFS('SUMMARY DATA'!$D:$D,$C268,'SUMMARY DATA'!$B:$B,""GRP"")&lt;&gt;1
    ),
    """",
    IFERROR(TEXTJOIN(CHAR(10),TRUE,FILTER('SUMMARY DATA'!H:H,'SUMMARY DATA'!$D:$D=$C268,'SUMMARY DATA'!$B:$B=""GRP"")),"""")
  )
)"),"")</f>
        <v/>
      </c>
      <c r="I268" s="18" t="str">
        <f>IFERROR(__xludf.DUMMYFUNCTION("IF(H268="""","""",
SUM(ARRAYFORMULA(VALUE(SPLIT(H268,CHAR(10)))))
)"),"")</f>
        <v/>
      </c>
      <c r="J268" s="17" t="str">
        <f>IFERROR(__xludf.DUMMYFUNCTION("IFERROR(
  TEXTJOIN(CHAR(10),TRUE,FILTER('SUMMARY DATA'!I:I,'SUMMARY DATA'!$A:$A=$A268,'SUMMARY DATA'!$C:$C=$B268,'SUMMARY DATA'!$B:$B=""GRP"")),
  IF(
    OR(
      ISNUMBER(SEARCH(""CDM CASH DEPOSIT"",$C268)),
      ISNUMBER(SEARCH(""CASH DEPOSIT"",$C26"&amp;"8)),
      COUNTIFS('SUMMARY DATA'!$D:$D,$C268,'SUMMARY DATA'!$B:$B,""GRP"")&lt;&gt;1
    ),
    """",
    IFERROR(TEXTJOIN(CHAR(10),TRUE,FILTER('SUMMARY DATA'!I:I,'SUMMARY DATA'!$D:$D=$C268,'SUMMARY DATA'!$B:$B=""GRP"")),"""")
  )
)"),"")</f>
        <v/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 spans="1:27">
      <c r="A269" s="2"/>
      <c r="B269" s="15">
        <v>45804</v>
      </c>
      <c r="C269" s="2" t="s">
        <v>422</v>
      </c>
      <c r="D269" s="6">
        <v>81.97</v>
      </c>
      <c r="E269" s="16" t="str">
        <f>IFERROR(__xludf.DUMMYFUNCTION("IFERROR(
  TEXTJOIN(CHAR(10),TRUE,FILTER('SUMMARY DATA'!E:E,'SUMMARY DATA'!$A:$A=$A269,'SUMMARY DATA'!$C:$C=$B269,'SUMMARY DATA'!$B:$B=""GRP"")),
  IF(
    OR(
      ISNUMBER(SEARCH(""CDM CASH DEPOSIT"",$C269)),
      ISNUMBER(SEARCH(""CASH DEPOSIT"",$C26"&amp;"9)),
      COUNTIFS('SUMMARY DATA'!$D:$D,$C269,'SUMMARY DATA'!$B:$B,""GRP"")&lt;&gt;1
    ),
    """",
    IFERROR(TEXTJOIN(CHAR(10),TRUE,FILTER('SUMMARY DATA'!E:E,'SUMMARY DATA'!$D:$D=$C269,'SUMMARY DATA'!$B:$B=""GRP"")),"""")
  )
)"),"")</f>
        <v/>
      </c>
      <c r="F269" s="17" t="str">
        <f>IFERROR(__xludf.DUMMYFUNCTION("IFERROR(
  TEXTJOIN(CHAR(10),TRUE,FILTER('SUMMARY DATA'!F:F,'SUMMARY DATA'!$A:$A=$A269,'SUMMARY DATA'!$C:$C=$B269,'SUMMARY DATA'!$B:$B=""GRP"")),
  IF(
    OR(
      ISNUMBER(SEARCH(""CDM CASH DEPOSIT"",$C269)),
      ISNUMBER(SEARCH(""CASH DEPOSIT"",$C26"&amp;"9)),
      COUNTIFS('SUMMARY DATA'!$D:$D,$C269,'SUMMARY DATA'!$B:$B,""GRP"")&lt;&gt;1
    ),
    """",
    IFERROR(TEXTJOIN(CHAR(10),TRUE,FILTER('SUMMARY DATA'!F:F,'SUMMARY DATA'!$D:$D=$C269,'SUMMARY DATA'!$B:$B=""GRP"")),"""")
  )
)"),"")</f>
        <v/>
      </c>
      <c r="G269" s="17" t="str">
        <f>IFERROR(__xludf.DUMMYFUNCTION("IFERROR(
  TEXTJOIN(CHAR(10),TRUE,FILTER('SUMMARY DATA'!G:G,'SUMMARY DATA'!$A:$A=$A269,'SUMMARY DATA'!$C:$C=$B269,'SUMMARY DATA'!$B:$B=""GRP"")),
  IF(
    OR(
      ISNUMBER(SEARCH(""CDM CASH DEPOSIT"",$C269)),
      ISNUMBER(SEARCH(""CASH DEPOSIT"",$C26"&amp;"9)),
      COUNTIFS('SUMMARY DATA'!$D:$D,$C269,'SUMMARY DATA'!$B:$B,""GRP"")&lt;&gt;1
    ),
    """",
    IFERROR(TEXTJOIN(CHAR(10),TRUE,FILTER('SUMMARY DATA'!G:G,'SUMMARY DATA'!$D:$D=$C269,'SUMMARY DATA'!$B:$B=""GRP"")),"""")
  )
)"),"")</f>
        <v/>
      </c>
      <c r="H269" s="18" t="str">
        <f>IFERROR(__xludf.DUMMYFUNCTION("IFERROR(
  TEXTJOIN(CHAR(10),TRUE,FILTER('SUMMARY DATA'!H:H,'SUMMARY DATA'!$A:$A=$A269,'SUMMARY DATA'!$C:$C=$B269,'SUMMARY DATA'!$B:$B=""GRP"")),
  IF(
    OR(
      ISNUMBER(SEARCH(""CDM CASH DEPOSIT"",$C269)),
      ISNUMBER(SEARCH(""CASH DEPOSIT"",$C26"&amp;"9)),
      COUNTIFS('SUMMARY DATA'!$D:$D,$C269,'SUMMARY DATA'!$B:$B,""GRP"")&lt;&gt;1
    ),
    """",
    IFERROR(TEXTJOIN(CHAR(10),TRUE,FILTER('SUMMARY DATA'!H:H,'SUMMARY DATA'!$D:$D=$C269,'SUMMARY DATA'!$B:$B=""GRP"")),"""")
  )
)"),"")</f>
        <v/>
      </c>
      <c r="I269" s="18" t="str">
        <f>IFERROR(__xludf.DUMMYFUNCTION("IF(H269="""","""",
SUM(ARRAYFORMULA(VALUE(SPLIT(H269,CHAR(10)))))
)"),"")</f>
        <v/>
      </c>
      <c r="J269" s="17" t="str">
        <f>IFERROR(__xludf.DUMMYFUNCTION("IFERROR(
  TEXTJOIN(CHAR(10),TRUE,FILTER('SUMMARY DATA'!I:I,'SUMMARY DATA'!$A:$A=$A269,'SUMMARY DATA'!$C:$C=$B269,'SUMMARY DATA'!$B:$B=""GRP"")),
  IF(
    OR(
      ISNUMBER(SEARCH(""CDM CASH DEPOSIT"",$C269)),
      ISNUMBER(SEARCH(""CASH DEPOSIT"",$C26"&amp;"9)),
      COUNTIFS('SUMMARY DATA'!$D:$D,$C269,'SUMMARY DATA'!$B:$B,""GRP"")&lt;&gt;1
    ),
    """",
    IFERROR(TEXTJOIN(CHAR(10),TRUE,FILTER('SUMMARY DATA'!I:I,'SUMMARY DATA'!$D:$D=$C269,'SUMMARY DATA'!$B:$B=""GRP"")),"""")
  )
)"),"")</f>
        <v/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 spans="1:27">
      <c r="A270" s="2" t="s">
        <v>423</v>
      </c>
      <c r="B270" s="15">
        <v>45804</v>
      </c>
      <c r="C270" s="2" t="s">
        <v>424</v>
      </c>
      <c r="D270" s="6">
        <v>74.62</v>
      </c>
      <c r="E270" s="16" t="str">
        <f>IFERROR(__xludf.DUMMYFUNCTION("IFERROR(
  TEXTJOIN(CHAR(10),TRUE,FILTER('SUMMARY DATA'!E:E,'SUMMARY DATA'!$A:$A=$A270,'SUMMARY DATA'!$C:$C=$B270,'SUMMARY DATA'!$B:$B=""GRP"")),
  IF(
    OR(
      ISNUMBER(SEARCH(""CDM CASH DEPOSIT"",$C270)),
      ISNUMBER(SEARCH(""CASH DEPOSIT"",$C27"&amp;"0)),
      COUNTIFS('SUMMARY DATA'!$D:$D,$C270,'SUMMARY DATA'!$B:$B,""GRP"")&lt;&gt;1
    ),
    """",
    IFERROR(TEXTJOIN(CHAR(10),TRUE,FILTER('SUMMARY DATA'!E:E,'SUMMARY DATA'!$D:$D=$C270,'SUMMARY DATA'!$B:$B=""GRP"")),"""")
  )
)"),"")</f>
        <v/>
      </c>
      <c r="F270" s="17" t="str">
        <f>IFERROR(__xludf.DUMMYFUNCTION("IFERROR(
  TEXTJOIN(CHAR(10),TRUE,FILTER('SUMMARY DATA'!F:F,'SUMMARY DATA'!$A:$A=$A270,'SUMMARY DATA'!$C:$C=$B270,'SUMMARY DATA'!$B:$B=""GRP"")),
  IF(
    OR(
      ISNUMBER(SEARCH(""CDM CASH DEPOSIT"",$C270)),
      ISNUMBER(SEARCH(""CASH DEPOSIT"",$C27"&amp;"0)),
      COUNTIFS('SUMMARY DATA'!$D:$D,$C270,'SUMMARY DATA'!$B:$B,""GRP"")&lt;&gt;1
    ),
    """",
    IFERROR(TEXTJOIN(CHAR(10),TRUE,FILTER('SUMMARY DATA'!F:F,'SUMMARY DATA'!$D:$D=$C270,'SUMMARY DATA'!$B:$B=""GRP"")),"""")
  )
)"),"")</f>
        <v/>
      </c>
      <c r="G270" s="17" t="str">
        <f>IFERROR(__xludf.DUMMYFUNCTION("IFERROR(
  TEXTJOIN(CHAR(10),TRUE,FILTER('SUMMARY DATA'!G:G,'SUMMARY DATA'!$A:$A=$A270,'SUMMARY DATA'!$C:$C=$B270,'SUMMARY DATA'!$B:$B=""GRP"")),
  IF(
    OR(
      ISNUMBER(SEARCH(""CDM CASH DEPOSIT"",$C270)),
      ISNUMBER(SEARCH(""CASH DEPOSIT"",$C27"&amp;"0)),
      COUNTIFS('SUMMARY DATA'!$D:$D,$C270,'SUMMARY DATA'!$B:$B,""GRP"")&lt;&gt;1
    ),
    """",
    IFERROR(TEXTJOIN(CHAR(10),TRUE,FILTER('SUMMARY DATA'!G:G,'SUMMARY DATA'!$D:$D=$C270,'SUMMARY DATA'!$B:$B=""GRP"")),"""")
  )
)"),"")</f>
        <v/>
      </c>
      <c r="H270" s="18" t="str">
        <f>IFERROR(__xludf.DUMMYFUNCTION("IFERROR(
  TEXTJOIN(CHAR(10),TRUE,FILTER('SUMMARY DATA'!H:H,'SUMMARY DATA'!$A:$A=$A270,'SUMMARY DATA'!$C:$C=$B270,'SUMMARY DATA'!$B:$B=""GRP"")),
  IF(
    OR(
      ISNUMBER(SEARCH(""CDM CASH DEPOSIT"",$C270)),
      ISNUMBER(SEARCH(""CASH DEPOSIT"",$C27"&amp;"0)),
      COUNTIFS('SUMMARY DATA'!$D:$D,$C270,'SUMMARY DATA'!$B:$B,""GRP"")&lt;&gt;1
    ),
    """",
    IFERROR(TEXTJOIN(CHAR(10),TRUE,FILTER('SUMMARY DATA'!H:H,'SUMMARY DATA'!$D:$D=$C270,'SUMMARY DATA'!$B:$B=""GRP"")),"""")
  )
)"),"")</f>
        <v/>
      </c>
      <c r="I270" s="18" t="str">
        <f>IFERROR(__xludf.DUMMYFUNCTION("IF(H270="""","""",
SUM(ARRAYFORMULA(VALUE(SPLIT(H270,CHAR(10)))))
)"),"")</f>
        <v/>
      </c>
      <c r="J270" s="17" t="str">
        <f>IFERROR(__xludf.DUMMYFUNCTION("IFERROR(
  TEXTJOIN(CHAR(10),TRUE,FILTER('SUMMARY DATA'!I:I,'SUMMARY DATA'!$A:$A=$A270,'SUMMARY DATA'!$C:$C=$B270,'SUMMARY DATA'!$B:$B=""GRP"")),
  IF(
    OR(
      ISNUMBER(SEARCH(""CDM CASH DEPOSIT"",$C270)),
      ISNUMBER(SEARCH(""CASH DEPOSIT"",$C27"&amp;"0)),
      COUNTIFS('SUMMARY DATA'!$D:$D,$C270,'SUMMARY DATA'!$B:$B,""GRP"")&lt;&gt;1
    ),
    """",
    IFERROR(TEXTJOIN(CHAR(10),TRUE,FILTER('SUMMARY DATA'!I:I,'SUMMARY DATA'!$D:$D=$C270,'SUMMARY DATA'!$B:$B=""GRP"")),"""")
  )
)"),"")</f>
        <v/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 spans="1:27">
      <c r="A271" s="19"/>
      <c r="B271" s="20">
        <v>45804</v>
      </c>
      <c r="C271" s="19" t="s">
        <v>425</v>
      </c>
      <c r="D271" s="33">
        <v>30</v>
      </c>
      <c r="E271" s="22" t="str">
        <f>IFERROR(__xludf.DUMMYFUNCTION("IFERROR(
  TEXTJOIN(CHAR(10),TRUE,FILTER('SUMMARY DATA'!E:E,'SUMMARY DATA'!$A:$A=$A271,'SUMMARY DATA'!$C:$C=$B271,'SUMMARY DATA'!$B:$B=""GRP"")),
  IF(
    OR(
      ISNUMBER(SEARCH(""CDM CASH DEPOSIT"",$C271)),
      ISNUMBER(SEARCH(""CASH DEPOSIT"",$C27"&amp;"1)),
      COUNTIFS('SUMMARY DATA'!$D:$D,$C271,'SUMMARY DATA'!$B:$B,""GRP"")&lt;&gt;1
    ),
    """",
    IFERROR(TEXTJOIN(CHAR(10),TRUE,FILTER('SUMMARY DATA'!E:E,'SUMMARY DATA'!$D:$D=$C271,'SUMMARY DATA'!$B:$B=""GRP"")),"""")
  )
)"),"")</f>
        <v/>
      </c>
      <c r="F271" s="23" t="str">
        <f>IFERROR(__xludf.DUMMYFUNCTION("IFERROR(
  TEXTJOIN(CHAR(10),TRUE,FILTER('SUMMARY DATA'!F:F,'SUMMARY DATA'!$A:$A=$A271,'SUMMARY DATA'!$C:$C=$B271,'SUMMARY DATA'!$B:$B=""GRP"")),
  IF(
    OR(
      ISNUMBER(SEARCH(""CDM CASH DEPOSIT"",$C271)),
      ISNUMBER(SEARCH(""CASH DEPOSIT"",$C27"&amp;"1)),
      COUNTIFS('SUMMARY DATA'!$D:$D,$C271,'SUMMARY DATA'!$B:$B,""GRP"")&lt;&gt;1
    ),
    """",
    IFERROR(TEXTJOIN(CHAR(10),TRUE,FILTER('SUMMARY DATA'!F:F,'SUMMARY DATA'!$D:$D=$C271,'SUMMARY DATA'!$B:$B=""GRP"")),"""")
  )
)"),"")</f>
        <v/>
      </c>
      <c r="G271" s="23" t="str">
        <f>IFERROR(__xludf.DUMMYFUNCTION("IFERROR(
  TEXTJOIN(CHAR(10),TRUE,FILTER('SUMMARY DATA'!G:G,'SUMMARY DATA'!$A:$A=$A271,'SUMMARY DATA'!$C:$C=$B271,'SUMMARY DATA'!$B:$B=""GRP"")),
  IF(
    OR(
      ISNUMBER(SEARCH(""CDM CASH DEPOSIT"",$C271)),
      ISNUMBER(SEARCH(""CASH DEPOSIT"",$C27"&amp;"1)),
      COUNTIFS('SUMMARY DATA'!$D:$D,$C271,'SUMMARY DATA'!$B:$B,""GRP"")&lt;&gt;1
    ),
    """",
    IFERROR(TEXTJOIN(CHAR(10),TRUE,FILTER('SUMMARY DATA'!G:G,'SUMMARY DATA'!$D:$D=$C271,'SUMMARY DATA'!$B:$B=""GRP"")),"""")
  )
)"),"")</f>
        <v/>
      </c>
      <c r="H271" s="24" t="str">
        <f>IFERROR(__xludf.DUMMYFUNCTION("IFERROR(
  TEXTJOIN(CHAR(10),TRUE,FILTER('SUMMARY DATA'!H:H,'SUMMARY DATA'!$A:$A=$A271,'SUMMARY DATA'!$C:$C=$B271,'SUMMARY DATA'!$B:$B=""GRP"")),
  IF(
    OR(
      ISNUMBER(SEARCH(""CDM CASH DEPOSIT"",$C271)),
      ISNUMBER(SEARCH(""CASH DEPOSIT"",$C27"&amp;"1)),
      COUNTIFS('SUMMARY DATA'!$D:$D,$C271,'SUMMARY DATA'!$B:$B,""GRP"")&lt;&gt;1
    ),
    """",
    IFERROR(TEXTJOIN(CHAR(10),TRUE,FILTER('SUMMARY DATA'!H:H,'SUMMARY DATA'!$D:$D=$C271,'SUMMARY DATA'!$B:$B=""GRP"")),"""")
  )
)"),"")</f>
        <v/>
      </c>
      <c r="I271" s="24" t="str">
        <f>IFERROR(__xludf.DUMMYFUNCTION("IF(H271="""","""",
SUM(ARRAYFORMULA(VALUE(SPLIT(H271,CHAR(10)))))
)"),"")</f>
        <v/>
      </c>
      <c r="J271" s="23" t="str">
        <f>IFERROR(__xludf.DUMMYFUNCTION("IFERROR(
  TEXTJOIN(CHAR(10),TRUE,FILTER('SUMMARY DATA'!I:I,'SUMMARY DATA'!$A:$A=$A271,'SUMMARY DATA'!$C:$C=$B271,'SUMMARY DATA'!$B:$B=""GRP"")),
  IF(
    OR(
      ISNUMBER(SEARCH(""CDM CASH DEPOSIT"",$C271)),
      ISNUMBER(SEARCH(""CASH DEPOSIT"",$C27"&amp;"1)),
      COUNTIFS('SUMMARY DATA'!$D:$D,$C271,'SUMMARY DATA'!$B:$B,""GRP"")&lt;&gt;1
    ),
    """",
    IFERROR(TEXTJOIN(CHAR(10),TRUE,FILTER('SUMMARY DATA'!I:I,'SUMMARY DATA'!$D:$D=$C271,'SUMMARY DATA'!$B:$B=""GRP"")),"""")
  )
)"),"")</f>
        <v/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 spans="1:27">
      <c r="A272" s="25"/>
      <c r="B272" s="26">
        <v>45804</v>
      </c>
      <c r="C272" s="25" t="s">
        <v>237</v>
      </c>
      <c r="D272" s="34">
        <v>25</v>
      </c>
      <c r="E272" s="28" t="str">
        <f>IFERROR(__xludf.DUMMYFUNCTION("IFERROR(
  TEXTJOIN(CHAR(10),TRUE,FILTER('SUMMARY DATA'!E:E,'SUMMARY DATA'!$A:$A=$A272,'SUMMARY DATA'!$C:$C=$B272,'SUMMARY DATA'!$B:$B=""GRP"")),
  IF(
    OR(
      ISNUMBER(SEARCH(""CDM CASH DEPOSIT"",$C272)),
      ISNUMBER(SEARCH(""CASH DEPOSIT"",$C27"&amp;"2)),
      COUNTIFS('SUMMARY DATA'!$D:$D,$C272,'SUMMARY DATA'!$B:$B,""GRP"")&lt;&gt;1
    ),
    """",
    IFERROR(TEXTJOIN(CHAR(10),TRUE,FILTER('SUMMARY DATA'!E:E,'SUMMARY DATA'!$D:$D=$C272,'SUMMARY DATA'!$B:$B=""GRP"")),"""")
  )
)"),"")</f>
        <v/>
      </c>
      <c r="F272" s="29" t="str">
        <f>IFERROR(__xludf.DUMMYFUNCTION("IFERROR(
  TEXTJOIN(CHAR(10),TRUE,FILTER('SUMMARY DATA'!F:F,'SUMMARY DATA'!$A:$A=$A272,'SUMMARY DATA'!$C:$C=$B272,'SUMMARY DATA'!$B:$B=""GRP"")),
  IF(
    OR(
      ISNUMBER(SEARCH(""CDM CASH DEPOSIT"",$C272)),
      ISNUMBER(SEARCH(""CASH DEPOSIT"",$C27"&amp;"2)),
      COUNTIFS('SUMMARY DATA'!$D:$D,$C272,'SUMMARY DATA'!$B:$B,""GRP"")&lt;&gt;1
    ),
    """",
    IFERROR(TEXTJOIN(CHAR(10),TRUE,FILTER('SUMMARY DATA'!F:F,'SUMMARY DATA'!$D:$D=$C272,'SUMMARY DATA'!$B:$B=""GRP"")),"""")
  )
)"),"")</f>
        <v/>
      </c>
      <c r="G272" s="29" t="str">
        <f>IFERROR(__xludf.DUMMYFUNCTION("IFERROR(
  TEXTJOIN(CHAR(10),TRUE,FILTER('SUMMARY DATA'!G:G,'SUMMARY DATA'!$A:$A=$A272,'SUMMARY DATA'!$C:$C=$B272,'SUMMARY DATA'!$B:$B=""GRP"")),
  IF(
    OR(
      ISNUMBER(SEARCH(""CDM CASH DEPOSIT"",$C272)),
      ISNUMBER(SEARCH(""CASH DEPOSIT"",$C27"&amp;"2)),
      COUNTIFS('SUMMARY DATA'!$D:$D,$C272,'SUMMARY DATA'!$B:$B,""GRP"")&lt;&gt;1
    ),
    """",
    IFERROR(TEXTJOIN(CHAR(10),TRUE,FILTER('SUMMARY DATA'!G:G,'SUMMARY DATA'!$D:$D=$C272,'SUMMARY DATA'!$B:$B=""GRP"")),"""")
  )
)"),"")</f>
        <v/>
      </c>
      <c r="H272" s="30" t="str">
        <f>IFERROR(__xludf.DUMMYFUNCTION("IFERROR(
  TEXTJOIN(CHAR(10),TRUE,FILTER('SUMMARY DATA'!H:H,'SUMMARY DATA'!$A:$A=$A272,'SUMMARY DATA'!$C:$C=$B272,'SUMMARY DATA'!$B:$B=""GRP"")),
  IF(
    OR(
      ISNUMBER(SEARCH(""CDM CASH DEPOSIT"",$C272)),
      ISNUMBER(SEARCH(""CASH DEPOSIT"",$C27"&amp;"2)),
      COUNTIFS('SUMMARY DATA'!$D:$D,$C272,'SUMMARY DATA'!$B:$B,""GRP"")&lt;&gt;1
    ),
    """",
    IFERROR(TEXTJOIN(CHAR(10),TRUE,FILTER('SUMMARY DATA'!H:H,'SUMMARY DATA'!$D:$D=$C272,'SUMMARY DATA'!$B:$B=""GRP"")),"""")
  )
)"),"")</f>
        <v/>
      </c>
      <c r="I272" s="30" t="str">
        <f>IFERROR(__xludf.DUMMYFUNCTION("IF(H272="""","""",
SUM(ARRAYFORMULA(VALUE(SPLIT(H272,CHAR(10)))))
)"),"")</f>
        <v/>
      </c>
      <c r="J272" s="29" t="str">
        <f>IFERROR(__xludf.DUMMYFUNCTION("IFERROR(
  TEXTJOIN(CHAR(10),TRUE,FILTER('SUMMARY DATA'!I:I,'SUMMARY DATA'!$A:$A=$A272,'SUMMARY DATA'!$C:$C=$B272,'SUMMARY DATA'!$B:$B=""GRP"")),
  IF(
    OR(
      ISNUMBER(SEARCH(""CDM CASH DEPOSIT"",$C272)),
      ISNUMBER(SEARCH(""CASH DEPOSIT"",$C27"&amp;"2)),
      COUNTIFS('SUMMARY DATA'!$D:$D,$C272,'SUMMARY DATA'!$B:$B,""GRP"")&lt;&gt;1
    ),
    """",
    IFERROR(TEXTJOIN(CHAR(10),TRUE,FILTER('SUMMARY DATA'!I:I,'SUMMARY DATA'!$D:$D=$C272,'SUMMARY DATA'!$B:$B=""GRP"")),"""")
  )
)"),"")</f>
        <v/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 spans="1:27">
      <c r="A273" s="2"/>
      <c r="B273" s="15">
        <v>45804</v>
      </c>
      <c r="C273" s="2" t="s">
        <v>376</v>
      </c>
      <c r="D273" s="6">
        <v>10</v>
      </c>
      <c r="E273" s="16" t="str">
        <f>IFERROR(__xludf.DUMMYFUNCTION("IFERROR(
  TEXTJOIN(CHAR(10),TRUE,FILTER('SUMMARY DATA'!E:E,'SUMMARY DATA'!$A:$A=$A273,'SUMMARY DATA'!$C:$C=$B273,'SUMMARY DATA'!$B:$B=""GRP"")),
  IF(
    OR(
      ISNUMBER(SEARCH(""CDM CASH DEPOSIT"",$C273)),
      ISNUMBER(SEARCH(""CASH DEPOSIT"",$C27"&amp;"3)),
      COUNTIFS('SUMMARY DATA'!$D:$D,$C273,'SUMMARY DATA'!$B:$B,""GRP"")&lt;&gt;1
    ),
    """",
    IFERROR(TEXTJOIN(CHAR(10),TRUE,FILTER('SUMMARY DATA'!E:E,'SUMMARY DATA'!$D:$D=$C273,'SUMMARY DATA'!$B:$B=""GRP"")),"""")
  )
)"),"")</f>
        <v/>
      </c>
      <c r="F273" s="17" t="str">
        <f>IFERROR(__xludf.DUMMYFUNCTION("IFERROR(
  TEXTJOIN(CHAR(10),TRUE,FILTER('SUMMARY DATA'!F:F,'SUMMARY DATA'!$A:$A=$A273,'SUMMARY DATA'!$C:$C=$B273,'SUMMARY DATA'!$B:$B=""GRP"")),
  IF(
    OR(
      ISNUMBER(SEARCH(""CDM CASH DEPOSIT"",$C273)),
      ISNUMBER(SEARCH(""CASH DEPOSIT"",$C27"&amp;"3)),
      COUNTIFS('SUMMARY DATA'!$D:$D,$C273,'SUMMARY DATA'!$B:$B,""GRP"")&lt;&gt;1
    ),
    """",
    IFERROR(TEXTJOIN(CHAR(10),TRUE,FILTER('SUMMARY DATA'!F:F,'SUMMARY DATA'!$D:$D=$C273,'SUMMARY DATA'!$B:$B=""GRP"")),"""")
  )
)"),"")</f>
        <v/>
      </c>
      <c r="G273" s="17" t="str">
        <f>IFERROR(__xludf.DUMMYFUNCTION("IFERROR(
  TEXTJOIN(CHAR(10),TRUE,FILTER('SUMMARY DATA'!G:G,'SUMMARY DATA'!$A:$A=$A273,'SUMMARY DATA'!$C:$C=$B273,'SUMMARY DATA'!$B:$B=""GRP"")),
  IF(
    OR(
      ISNUMBER(SEARCH(""CDM CASH DEPOSIT"",$C273)),
      ISNUMBER(SEARCH(""CASH DEPOSIT"",$C27"&amp;"3)),
      COUNTIFS('SUMMARY DATA'!$D:$D,$C273,'SUMMARY DATA'!$B:$B,""GRP"")&lt;&gt;1
    ),
    """",
    IFERROR(TEXTJOIN(CHAR(10),TRUE,FILTER('SUMMARY DATA'!G:G,'SUMMARY DATA'!$D:$D=$C273,'SUMMARY DATA'!$B:$B=""GRP"")),"""")
  )
)"),"")</f>
        <v/>
      </c>
      <c r="H273" s="18" t="str">
        <f>IFERROR(__xludf.DUMMYFUNCTION("IFERROR(
  TEXTJOIN(CHAR(10),TRUE,FILTER('SUMMARY DATA'!H:H,'SUMMARY DATA'!$A:$A=$A273,'SUMMARY DATA'!$C:$C=$B273,'SUMMARY DATA'!$B:$B=""GRP"")),
  IF(
    OR(
      ISNUMBER(SEARCH(""CDM CASH DEPOSIT"",$C273)),
      ISNUMBER(SEARCH(""CASH DEPOSIT"",$C27"&amp;"3)),
      COUNTIFS('SUMMARY DATA'!$D:$D,$C273,'SUMMARY DATA'!$B:$B,""GRP"")&lt;&gt;1
    ),
    """",
    IFERROR(TEXTJOIN(CHAR(10),TRUE,FILTER('SUMMARY DATA'!H:H,'SUMMARY DATA'!$D:$D=$C273,'SUMMARY DATA'!$B:$B=""GRP"")),"""")
  )
)"),"")</f>
        <v/>
      </c>
      <c r="I273" s="18" t="str">
        <f>IFERROR(__xludf.DUMMYFUNCTION("IF(H273="""","""",
SUM(ARRAYFORMULA(VALUE(SPLIT(H273,CHAR(10)))))
)"),"")</f>
        <v/>
      </c>
      <c r="J273" s="17" t="str">
        <f>IFERROR(__xludf.DUMMYFUNCTION("IFERROR(
  TEXTJOIN(CHAR(10),TRUE,FILTER('SUMMARY DATA'!I:I,'SUMMARY DATA'!$A:$A=$A273,'SUMMARY DATA'!$C:$C=$B273,'SUMMARY DATA'!$B:$B=""GRP"")),
  IF(
    OR(
      ISNUMBER(SEARCH(""CDM CASH DEPOSIT"",$C273)),
      ISNUMBER(SEARCH(""CASH DEPOSIT"",$C27"&amp;"3)),
      COUNTIFS('SUMMARY DATA'!$D:$D,$C273,'SUMMARY DATA'!$B:$B,""GRP"")&lt;&gt;1
    ),
    """",
    IFERROR(TEXTJOIN(CHAR(10),TRUE,FILTER('SUMMARY DATA'!I:I,'SUMMARY DATA'!$D:$D=$C273,'SUMMARY DATA'!$B:$B=""GRP"")),"""")
  )
)"),"")</f>
        <v/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 spans="1:27">
      <c r="A274" s="2" t="s">
        <v>426</v>
      </c>
      <c r="B274" s="15">
        <v>45804</v>
      </c>
      <c r="C274" s="2" t="s">
        <v>427</v>
      </c>
      <c r="D274" s="6">
        <v>10</v>
      </c>
      <c r="E274" s="16" t="str">
        <f>IFERROR(__xludf.DUMMYFUNCTION("IFERROR(
  TEXTJOIN(CHAR(10),TRUE,FILTER('SUMMARY DATA'!E:E,'SUMMARY DATA'!$A:$A=$A274,'SUMMARY DATA'!$C:$C=$B274,'SUMMARY DATA'!$B:$B=""GRP"")),
  IF(
    OR(
      ISNUMBER(SEARCH(""CDM CASH DEPOSIT"",$C274)),
      ISNUMBER(SEARCH(""CASH DEPOSIT"",$C27"&amp;"4)),
      COUNTIFS('SUMMARY DATA'!$D:$D,$C274,'SUMMARY DATA'!$B:$B,""GRP"")&lt;&gt;1
    ),
    """",
    IFERROR(TEXTJOIN(CHAR(10),TRUE,FILTER('SUMMARY DATA'!E:E,'SUMMARY DATA'!$D:$D=$C274,'SUMMARY DATA'!$B:$B=""GRP"")),"""")
  )
)"),"")</f>
        <v/>
      </c>
      <c r="F274" s="17" t="str">
        <f>IFERROR(__xludf.DUMMYFUNCTION("IFERROR(
  TEXTJOIN(CHAR(10),TRUE,FILTER('SUMMARY DATA'!F:F,'SUMMARY DATA'!$A:$A=$A274,'SUMMARY DATA'!$C:$C=$B274,'SUMMARY DATA'!$B:$B=""GRP"")),
  IF(
    OR(
      ISNUMBER(SEARCH(""CDM CASH DEPOSIT"",$C274)),
      ISNUMBER(SEARCH(""CASH DEPOSIT"",$C27"&amp;"4)),
      COUNTIFS('SUMMARY DATA'!$D:$D,$C274,'SUMMARY DATA'!$B:$B,""GRP"")&lt;&gt;1
    ),
    """",
    IFERROR(TEXTJOIN(CHAR(10),TRUE,FILTER('SUMMARY DATA'!F:F,'SUMMARY DATA'!$D:$D=$C274,'SUMMARY DATA'!$B:$B=""GRP"")),"""")
  )
)"),"")</f>
        <v/>
      </c>
      <c r="G274" s="17" t="str">
        <f>IFERROR(__xludf.DUMMYFUNCTION("IFERROR(
  TEXTJOIN(CHAR(10),TRUE,FILTER('SUMMARY DATA'!G:G,'SUMMARY DATA'!$A:$A=$A274,'SUMMARY DATA'!$C:$C=$B274,'SUMMARY DATA'!$B:$B=""GRP"")),
  IF(
    OR(
      ISNUMBER(SEARCH(""CDM CASH DEPOSIT"",$C274)),
      ISNUMBER(SEARCH(""CASH DEPOSIT"",$C27"&amp;"4)),
      COUNTIFS('SUMMARY DATA'!$D:$D,$C274,'SUMMARY DATA'!$B:$B,""GRP"")&lt;&gt;1
    ),
    """",
    IFERROR(TEXTJOIN(CHAR(10),TRUE,FILTER('SUMMARY DATA'!G:G,'SUMMARY DATA'!$D:$D=$C274,'SUMMARY DATA'!$B:$B=""GRP"")),"""")
  )
)"),"")</f>
        <v/>
      </c>
      <c r="H274" s="18" t="str">
        <f>IFERROR(__xludf.DUMMYFUNCTION("IFERROR(
  TEXTJOIN(CHAR(10),TRUE,FILTER('SUMMARY DATA'!H:H,'SUMMARY DATA'!$A:$A=$A274,'SUMMARY DATA'!$C:$C=$B274,'SUMMARY DATA'!$B:$B=""GRP"")),
  IF(
    OR(
      ISNUMBER(SEARCH(""CDM CASH DEPOSIT"",$C274)),
      ISNUMBER(SEARCH(""CASH DEPOSIT"",$C27"&amp;"4)),
      COUNTIFS('SUMMARY DATA'!$D:$D,$C274,'SUMMARY DATA'!$B:$B,""GRP"")&lt;&gt;1
    ),
    """",
    IFERROR(TEXTJOIN(CHAR(10),TRUE,FILTER('SUMMARY DATA'!H:H,'SUMMARY DATA'!$D:$D=$C274,'SUMMARY DATA'!$B:$B=""GRP"")),"""")
  )
)"),"")</f>
        <v/>
      </c>
      <c r="I274" s="18" t="str">
        <f>IFERROR(__xludf.DUMMYFUNCTION("IF(H274="""","""",
SUM(ARRAYFORMULA(VALUE(SPLIT(H274,CHAR(10)))))
)"),"")</f>
        <v/>
      </c>
      <c r="J274" s="17" t="str">
        <f>IFERROR(__xludf.DUMMYFUNCTION("IFERROR(
  TEXTJOIN(CHAR(10),TRUE,FILTER('SUMMARY DATA'!I:I,'SUMMARY DATA'!$A:$A=$A274,'SUMMARY DATA'!$C:$C=$B274,'SUMMARY DATA'!$B:$B=""GRP"")),
  IF(
    OR(
      ISNUMBER(SEARCH(""CDM CASH DEPOSIT"",$C274)),
      ISNUMBER(SEARCH(""CASH DEPOSIT"",$C27"&amp;"4)),
      COUNTIFS('SUMMARY DATA'!$D:$D,$C274,'SUMMARY DATA'!$B:$B,""GRP"")&lt;&gt;1
    ),
    """",
    IFERROR(TEXTJOIN(CHAR(10),TRUE,FILTER('SUMMARY DATA'!I:I,'SUMMARY DATA'!$D:$D=$C274,'SUMMARY DATA'!$B:$B=""GRP"")),"""")
  )
)"),"")</f>
        <v/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 spans="1:27">
      <c r="A275" s="2"/>
      <c r="B275" s="15">
        <v>45804</v>
      </c>
      <c r="C275" s="2" t="s">
        <v>428</v>
      </c>
      <c r="D275" s="6">
        <v>4.45</v>
      </c>
      <c r="E275" s="16" t="str">
        <f>IFERROR(__xludf.DUMMYFUNCTION("IFERROR(
  TEXTJOIN(CHAR(10),TRUE,FILTER('SUMMARY DATA'!E:E,'SUMMARY DATA'!$A:$A=$A275,'SUMMARY DATA'!$C:$C=$B275,'SUMMARY DATA'!$B:$B=""GRP"")),
  IF(
    OR(
      ISNUMBER(SEARCH(""CDM CASH DEPOSIT"",$C275)),
      ISNUMBER(SEARCH(""CASH DEPOSIT"",$C27"&amp;"5)),
      COUNTIFS('SUMMARY DATA'!$D:$D,$C275,'SUMMARY DATA'!$B:$B,""GRP"")&lt;&gt;1
    ),
    """",
    IFERROR(TEXTJOIN(CHAR(10),TRUE,FILTER('SUMMARY DATA'!E:E,'SUMMARY DATA'!$D:$D=$C275,'SUMMARY DATA'!$B:$B=""GRP"")),"""")
  )
)"),"")</f>
        <v/>
      </c>
      <c r="F275" s="17" t="str">
        <f>IFERROR(__xludf.DUMMYFUNCTION("IFERROR(
  TEXTJOIN(CHAR(10),TRUE,FILTER('SUMMARY DATA'!F:F,'SUMMARY DATA'!$A:$A=$A275,'SUMMARY DATA'!$C:$C=$B275,'SUMMARY DATA'!$B:$B=""GRP"")),
  IF(
    OR(
      ISNUMBER(SEARCH(""CDM CASH DEPOSIT"",$C275)),
      ISNUMBER(SEARCH(""CASH DEPOSIT"",$C27"&amp;"5)),
      COUNTIFS('SUMMARY DATA'!$D:$D,$C275,'SUMMARY DATA'!$B:$B,""GRP"")&lt;&gt;1
    ),
    """",
    IFERROR(TEXTJOIN(CHAR(10),TRUE,FILTER('SUMMARY DATA'!F:F,'SUMMARY DATA'!$D:$D=$C275,'SUMMARY DATA'!$B:$B=""GRP"")),"""")
  )
)"),"")</f>
        <v/>
      </c>
      <c r="G275" s="17" t="str">
        <f>IFERROR(__xludf.DUMMYFUNCTION("IFERROR(
  TEXTJOIN(CHAR(10),TRUE,FILTER('SUMMARY DATA'!G:G,'SUMMARY DATA'!$A:$A=$A275,'SUMMARY DATA'!$C:$C=$B275,'SUMMARY DATA'!$B:$B=""GRP"")),
  IF(
    OR(
      ISNUMBER(SEARCH(""CDM CASH DEPOSIT"",$C275)),
      ISNUMBER(SEARCH(""CASH DEPOSIT"",$C27"&amp;"5)),
      COUNTIFS('SUMMARY DATA'!$D:$D,$C275,'SUMMARY DATA'!$B:$B,""GRP"")&lt;&gt;1
    ),
    """",
    IFERROR(TEXTJOIN(CHAR(10),TRUE,FILTER('SUMMARY DATA'!G:G,'SUMMARY DATA'!$D:$D=$C275,'SUMMARY DATA'!$B:$B=""GRP"")),"""")
  )
)"),"")</f>
        <v/>
      </c>
      <c r="H275" s="18" t="str">
        <f>IFERROR(__xludf.DUMMYFUNCTION("IFERROR(
  TEXTJOIN(CHAR(10),TRUE,FILTER('SUMMARY DATA'!H:H,'SUMMARY DATA'!$A:$A=$A275,'SUMMARY DATA'!$C:$C=$B275,'SUMMARY DATA'!$B:$B=""GRP"")),
  IF(
    OR(
      ISNUMBER(SEARCH(""CDM CASH DEPOSIT"",$C275)),
      ISNUMBER(SEARCH(""CASH DEPOSIT"",$C27"&amp;"5)),
      COUNTIFS('SUMMARY DATA'!$D:$D,$C275,'SUMMARY DATA'!$B:$B,""GRP"")&lt;&gt;1
    ),
    """",
    IFERROR(TEXTJOIN(CHAR(10),TRUE,FILTER('SUMMARY DATA'!H:H,'SUMMARY DATA'!$D:$D=$C275,'SUMMARY DATA'!$B:$B=""GRP"")),"""")
  )
)"),"")</f>
        <v/>
      </c>
      <c r="I275" s="18" t="str">
        <f>IFERROR(__xludf.DUMMYFUNCTION("IF(H275="""","""",
SUM(ARRAYFORMULA(VALUE(SPLIT(H275,CHAR(10)))))
)"),"")</f>
        <v/>
      </c>
      <c r="J275" s="17" t="str">
        <f>IFERROR(__xludf.DUMMYFUNCTION("IFERROR(
  TEXTJOIN(CHAR(10),TRUE,FILTER('SUMMARY DATA'!I:I,'SUMMARY DATA'!$A:$A=$A275,'SUMMARY DATA'!$C:$C=$B275,'SUMMARY DATA'!$B:$B=""GRP"")),
  IF(
    OR(
      ISNUMBER(SEARCH(""CDM CASH DEPOSIT"",$C275)),
      ISNUMBER(SEARCH(""CASH DEPOSIT"",$C27"&amp;"5)),
      COUNTIFS('SUMMARY DATA'!$D:$D,$C275,'SUMMARY DATA'!$B:$B,""GRP"")&lt;&gt;1
    ),
    """",
    IFERROR(TEXTJOIN(CHAR(10),TRUE,FILTER('SUMMARY DATA'!I:I,'SUMMARY DATA'!$D:$D=$C275,'SUMMARY DATA'!$B:$B=""GRP"")),"""")
  )
)"),"")</f>
        <v/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 spans="1:27">
      <c r="A276" s="2"/>
      <c r="B276" s="15">
        <v>45805</v>
      </c>
      <c r="C276" s="2" t="s">
        <v>429</v>
      </c>
      <c r="D276" s="6">
        <v>333.9</v>
      </c>
      <c r="E276" s="16" t="str">
        <f>IFERROR(__xludf.DUMMYFUNCTION("IFERROR(
  TEXTJOIN(CHAR(10),TRUE,FILTER('SUMMARY DATA'!E:E,'SUMMARY DATA'!$A:$A=$A276,'SUMMARY DATA'!$C:$C=$B276,'SUMMARY DATA'!$B:$B=""GRP"")),
  IF(
    OR(
      ISNUMBER(SEARCH(""CDM CASH DEPOSIT"",$C276)),
      ISNUMBER(SEARCH(""CASH DEPOSIT"",$C27"&amp;"6)),
      COUNTIFS('SUMMARY DATA'!$D:$D,$C276,'SUMMARY DATA'!$B:$B,""GRP"")&lt;&gt;1
    ),
    """",
    IFERROR(TEXTJOIN(CHAR(10),TRUE,FILTER('SUMMARY DATA'!E:E,'SUMMARY DATA'!$D:$D=$C276,'SUMMARY DATA'!$B:$B=""GRP"")),"""")
  )
)"),"")</f>
        <v/>
      </c>
      <c r="F276" s="17" t="str">
        <f>IFERROR(__xludf.DUMMYFUNCTION("IFERROR(
  TEXTJOIN(CHAR(10),TRUE,FILTER('SUMMARY DATA'!F:F,'SUMMARY DATA'!$A:$A=$A276,'SUMMARY DATA'!$C:$C=$B276,'SUMMARY DATA'!$B:$B=""GRP"")),
  IF(
    OR(
      ISNUMBER(SEARCH(""CDM CASH DEPOSIT"",$C276)),
      ISNUMBER(SEARCH(""CASH DEPOSIT"",$C27"&amp;"6)),
      COUNTIFS('SUMMARY DATA'!$D:$D,$C276,'SUMMARY DATA'!$B:$B,""GRP"")&lt;&gt;1
    ),
    """",
    IFERROR(TEXTJOIN(CHAR(10),TRUE,FILTER('SUMMARY DATA'!F:F,'SUMMARY DATA'!$D:$D=$C276,'SUMMARY DATA'!$B:$B=""GRP"")),"""")
  )
)"),"")</f>
        <v/>
      </c>
      <c r="G276" s="17" t="str">
        <f>IFERROR(__xludf.DUMMYFUNCTION("IFERROR(
  TEXTJOIN(CHAR(10),TRUE,FILTER('SUMMARY DATA'!G:G,'SUMMARY DATA'!$A:$A=$A276,'SUMMARY DATA'!$C:$C=$B276,'SUMMARY DATA'!$B:$B=""GRP"")),
  IF(
    OR(
      ISNUMBER(SEARCH(""CDM CASH DEPOSIT"",$C276)),
      ISNUMBER(SEARCH(""CASH DEPOSIT"",$C27"&amp;"6)),
      COUNTIFS('SUMMARY DATA'!$D:$D,$C276,'SUMMARY DATA'!$B:$B,""GRP"")&lt;&gt;1
    ),
    """",
    IFERROR(TEXTJOIN(CHAR(10),TRUE,FILTER('SUMMARY DATA'!G:G,'SUMMARY DATA'!$D:$D=$C276,'SUMMARY DATA'!$B:$B=""GRP"")),"""")
  )
)"),"")</f>
        <v/>
      </c>
      <c r="H276" s="18" t="str">
        <f>IFERROR(__xludf.DUMMYFUNCTION("IFERROR(
  TEXTJOIN(CHAR(10),TRUE,FILTER('SUMMARY DATA'!H:H,'SUMMARY DATA'!$A:$A=$A276,'SUMMARY DATA'!$C:$C=$B276,'SUMMARY DATA'!$B:$B=""GRP"")),
  IF(
    OR(
      ISNUMBER(SEARCH(""CDM CASH DEPOSIT"",$C276)),
      ISNUMBER(SEARCH(""CASH DEPOSIT"",$C27"&amp;"6)),
      COUNTIFS('SUMMARY DATA'!$D:$D,$C276,'SUMMARY DATA'!$B:$B,""GRP"")&lt;&gt;1
    ),
    """",
    IFERROR(TEXTJOIN(CHAR(10),TRUE,FILTER('SUMMARY DATA'!H:H,'SUMMARY DATA'!$D:$D=$C276,'SUMMARY DATA'!$B:$B=""GRP"")),"""")
  )
)"),"")</f>
        <v/>
      </c>
      <c r="I276" s="18" t="str">
        <f>IFERROR(__xludf.DUMMYFUNCTION("IF(H276="""","""",
SUM(ARRAYFORMULA(VALUE(SPLIT(H276,CHAR(10)))))
)"),"")</f>
        <v/>
      </c>
      <c r="J276" s="17" t="str">
        <f>IFERROR(__xludf.DUMMYFUNCTION("IFERROR(
  TEXTJOIN(CHAR(10),TRUE,FILTER('SUMMARY DATA'!I:I,'SUMMARY DATA'!$A:$A=$A276,'SUMMARY DATA'!$C:$C=$B276,'SUMMARY DATA'!$B:$B=""GRP"")),
  IF(
    OR(
      ISNUMBER(SEARCH(""CDM CASH DEPOSIT"",$C276)),
      ISNUMBER(SEARCH(""CASH DEPOSIT"",$C27"&amp;"6)),
      COUNTIFS('SUMMARY DATA'!$D:$D,$C276,'SUMMARY DATA'!$B:$B,""GRP"")&lt;&gt;1
    ),
    """",
    IFERROR(TEXTJOIN(CHAR(10),TRUE,FILTER('SUMMARY DATA'!I:I,'SUMMARY DATA'!$D:$D=$C276,'SUMMARY DATA'!$B:$B=""GRP"")),"""")
  )
)"),"")</f>
        <v/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 spans="1:27">
      <c r="A277" s="2"/>
      <c r="B277" s="15">
        <v>45805</v>
      </c>
      <c r="C277" s="2" t="s">
        <v>430</v>
      </c>
      <c r="D277" s="6">
        <v>236.82</v>
      </c>
      <c r="E277" s="16" t="str">
        <f>IFERROR(__xludf.DUMMYFUNCTION("IFERROR(
  TEXTJOIN(CHAR(10),TRUE,FILTER('SUMMARY DATA'!E:E,'SUMMARY DATA'!$A:$A=$A277,'SUMMARY DATA'!$C:$C=$B277,'SUMMARY DATA'!$B:$B=""GRP"")),
  IF(
    OR(
      ISNUMBER(SEARCH(""CDM CASH DEPOSIT"",$C277)),
      ISNUMBER(SEARCH(""CASH DEPOSIT"",$C27"&amp;"7)),
      COUNTIFS('SUMMARY DATA'!$D:$D,$C277,'SUMMARY DATA'!$B:$B,""GRP"")&lt;&gt;1
    ),
    """",
    IFERROR(TEXTJOIN(CHAR(10),TRUE,FILTER('SUMMARY DATA'!E:E,'SUMMARY DATA'!$D:$D=$C277,'SUMMARY DATA'!$B:$B=""GRP"")),"""")
  )
)"),"")</f>
        <v/>
      </c>
      <c r="F277" s="17" t="str">
        <f>IFERROR(__xludf.DUMMYFUNCTION("IFERROR(
  TEXTJOIN(CHAR(10),TRUE,FILTER('SUMMARY DATA'!F:F,'SUMMARY DATA'!$A:$A=$A277,'SUMMARY DATA'!$C:$C=$B277,'SUMMARY DATA'!$B:$B=""GRP"")),
  IF(
    OR(
      ISNUMBER(SEARCH(""CDM CASH DEPOSIT"",$C277)),
      ISNUMBER(SEARCH(""CASH DEPOSIT"",$C27"&amp;"7)),
      COUNTIFS('SUMMARY DATA'!$D:$D,$C277,'SUMMARY DATA'!$B:$B,""GRP"")&lt;&gt;1
    ),
    """",
    IFERROR(TEXTJOIN(CHAR(10),TRUE,FILTER('SUMMARY DATA'!F:F,'SUMMARY DATA'!$D:$D=$C277,'SUMMARY DATA'!$B:$B=""GRP"")),"""")
  )
)"),"")</f>
        <v/>
      </c>
      <c r="G277" s="17" t="str">
        <f>IFERROR(__xludf.DUMMYFUNCTION("IFERROR(
  TEXTJOIN(CHAR(10),TRUE,FILTER('SUMMARY DATA'!G:G,'SUMMARY DATA'!$A:$A=$A277,'SUMMARY DATA'!$C:$C=$B277,'SUMMARY DATA'!$B:$B=""GRP"")),
  IF(
    OR(
      ISNUMBER(SEARCH(""CDM CASH DEPOSIT"",$C277)),
      ISNUMBER(SEARCH(""CASH DEPOSIT"",$C27"&amp;"7)),
      COUNTIFS('SUMMARY DATA'!$D:$D,$C277,'SUMMARY DATA'!$B:$B,""GRP"")&lt;&gt;1
    ),
    """",
    IFERROR(TEXTJOIN(CHAR(10),TRUE,FILTER('SUMMARY DATA'!G:G,'SUMMARY DATA'!$D:$D=$C277,'SUMMARY DATA'!$B:$B=""GRP"")),"""")
  )
)"),"")</f>
        <v/>
      </c>
      <c r="H277" s="18" t="str">
        <f>IFERROR(__xludf.DUMMYFUNCTION("IFERROR(
  TEXTJOIN(CHAR(10),TRUE,FILTER('SUMMARY DATA'!H:H,'SUMMARY DATA'!$A:$A=$A277,'SUMMARY DATA'!$C:$C=$B277,'SUMMARY DATA'!$B:$B=""GRP"")),
  IF(
    OR(
      ISNUMBER(SEARCH(""CDM CASH DEPOSIT"",$C277)),
      ISNUMBER(SEARCH(""CASH DEPOSIT"",$C27"&amp;"7)),
      COUNTIFS('SUMMARY DATA'!$D:$D,$C277,'SUMMARY DATA'!$B:$B,""GRP"")&lt;&gt;1
    ),
    """",
    IFERROR(TEXTJOIN(CHAR(10),TRUE,FILTER('SUMMARY DATA'!H:H,'SUMMARY DATA'!$D:$D=$C277,'SUMMARY DATA'!$B:$B=""GRP"")),"""")
  )
)"),"")</f>
        <v/>
      </c>
      <c r="I277" s="18" t="str">
        <f>IFERROR(__xludf.DUMMYFUNCTION("IF(H277="""","""",
SUM(ARRAYFORMULA(VALUE(SPLIT(H277,CHAR(10)))))
)"),"")</f>
        <v/>
      </c>
      <c r="J277" s="17" t="str">
        <f>IFERROR(__xludf.DUMMYFUNCTION("IFERROR(
  TEXTJOIN(CHAR(10),TRUE,FILTER('SUMMARY DATA'!I:I,'SUMMARY DATA'!$A:$A=$A277,'SUMMARY DATA'!$C:$C=$B277,'SUMMARY DATA'!$B:$B=""GRP"")),
  IF(
    OR(
      ISNUMBER(SEARCH(""CDM CASH DEPOSIT"",$C277)),
      ISNUMBER(SEARCH(""CASH DEPOSIT"",$C27"&amp;"7)),
      COUNTIFS('SUMMARY DATA'!$D:$D,$C277,'SUMMARY DATA'!$B:$B,""GRP"")&lt;&gt;1
    ),
    """",
    IFERROR(TEXTJOIN(CHAR(10),TRUE,FILTER('SUMMARY DATA'!I:I,'SUMMARY DATA'!$D:$D=$C277,'SUMMARY DATA'!$B:$B=""GRP"")),"""")
  )
)"),"")</f>
        <v/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 spans="1:27">
      <c r="A278" s="2" t="s">
        <v>431</v>
      </c>
      <c r="B278" s="15">
        <v>45805</v>
      </c>
      <c r="C278" s="2" t="s">
        <v>432</v>
      </c>
      <c r="D278" s="6">
        <v>207.58</v>
      </c>
      <c r="E278" s="16" t="str">
        <f>IFERROR(__xludf.DUMMYFUNCTION("IFERROR(
  TEXTJOIN(CHAR(10),TRUE,FILTER('SUMMARY DATA'!E:E,'SUMMARY DATA'!$A:$A=$A278,'SUMMARY DATA'!$C:$C=$B278,'SUMMARY DATA'!$B:$B=""GRP"")),
  IF(
    OR(
      ISNUMBER(SEARCH(""CDM CASH DEPOSIT"",$C278)),
      ISNUMBER(SEARCH(""CASH DEPOSIT"",$C27"&amp;"8)),
      COUNTIFS('SUMMARY DATA'!$D:$D,$C278,'SUMMARY DATA'!$B:$B,""GRP"")&lt;&gt;1
    ),
    """",
    IFERROR(TEXTJOIN(CHAR(10),TRUE,FILTER('SUMMARY DATA'!E:E,'SUMMARY DATA'!$D:$D=$C278,'SUMMARY DATA'!$B:$B=""GRP"")),"""")
  )
)"),"")</f>
        <v/>
      </c>
      <c r="F278" s="17" t="str">
        <f>IFERROR(__xludf.DUMMYFUNCTION("IFERROR(
  TEXTJOIN(CHAR(10),TRUE,FILTER('SUMMARY DATA'!F:F,'SUMMARY DATA'!$A:$A=$A278,'SUMMARY DATA'!$C:$C=$B278,'SUMMARY DATA'!$B:$B=""GRP"")),
  IF(
    OR(
      ISNUMBER(SEARCH(""CDM CASH DEPOSIT"",$C278)),
      ISNUMBER(SEARCH(""CASH DEPOSIT"",$C27"&amp;"8)),
      COUNTIFS('SUMMARY DATA'!$D:$D,$C278,'SUMMARY DATA'!$B:$B,""GRP"")&lt;&gt;1
    ),
    """",
    IFERROR(TEXTJOIN(CHAR(10),TRUE,FILTER('SUMMARY DATA'!F:F,'SUMMARY DATA'!$D:$D=$C278,'SUMMARY DATA'!$B:$B=""GRP"")),"""")
  )
)"),"")</f>
        <v/>
      </c>
      <c r="G278" s="17" t="str">
        <f>IFERROR(__xludf.DUMMYFUNCTION("IFERROR(
  TEXTJOIN(CHAR(10),TRUE,FILTER('SUMMARY DATA'!G:G,'SUMMARY DATA'!$A:$A=$A278,'SUMMARY DATA'!$C:$C=$B278,'SUMMARY DATA'!$B:$B=""GRP"")),
  IF(
    OR(
      ISNUMBER(SEARCH(""CDM CASH DEPOSIT"",$C278)),
      ISNUMBER(SEARCH(""CASH DEPOSIT"",$C27"&amp;"8)),
      COUNTIFS('SUMMARY DATA'!$D:$D,$C278,'SUMMARY DATA'!$B:$B,""GRP"")&lt;&gt;1
    ),
    """",
    IFERROR(TEXTJOIN(CHAR(10),TRUE,FILTER('SUMMARY DATA'!G:G,'SUMMARY DATA'!$D:$D=$C278,'SUMMARY DATA'!$B:$B=""GRP"")),"""")
  )
)"),"")</f>
        <v/>
      </c>
      <c r="H278" s="18" t="str">
        <f>IFERROR(__xludf.DUMMYFUNCTION("IFERROR(
  TEXTJOIN(CHAR(10),TRUE,FILTER('SUMMARY DATA'!H:H,'SUMMARY DATA'!$A:$A=$A278,'SUMMARY DATA'!$C:$C=$B278,'SUMMARY DATA'!$B:$B=""GRP"")),
  IF(
    OR(
      ISNUMBER(SEARCH(""CDM CASH DEPOSIT"",$C278)),
      ISNUMBER(SEARCH(""CASH DEPOSIT"",$C27"&amp;"8)),
      COUNTIFS('SUMMARY DATA'!$D:$D,$C278,'SUMMARY DATA'!$B:$B,""GRP"")&lt;&gt;1
    ),
    """",
    IFERROR(TEXTJOIN(CHAR(10),TRUE,FILTER('SUMMARY DATA'!H:H,'SUMMARY DATA'!$D:$D=$C278,'SUMMARY DATA'!$B:$B=""GRP"")),"""")
  )
)"),"")</f>
        <v/>
      </c>
      <c r="I278" s="18" t="str">
        <f>IFERROR(__xludf.DUMMYFUNCTION("IF(H278="""","""",
SUM(ARRAYFORMULA(VALUE(SPLIT(H278,CHAR(10)))))
)"),"")</f>
        <v/>
      </c>
      <c r="J278" s="17" t="str">
        <f>IFERROR(__xludf.DUMMYFUNCTION("IFERROR(
  TEXTJOIN(CHAR(10),TRUE,FILTER('SUMMARY DATA'!I:I,'SUMMARY DATA'!$A:$A=$A278,'SUMMARY DATA'!$C:$C=$B278,'SUMMARY DATA'!$B:$B=""GRP"")),
  IF(
    OR(
      ISNUMBER(SEARCH(""CDM CASH DEPOSIT"",$C278)),
      ISNUMBER(SEARCH(""CASH DEPOSIT"",$C27"&amp;"8)),
      COUNTIFS('SUMMARY DATA'!$D:$D,$C278,'SUMMARY DATA'!$B:$B,""GRP"")&lt;&gt;1
    ),
    """",
    IFERROR(TEXTJOIN(CHAR(10),TRUE,FILTER('SUMMARY DATA'!I:I,'SUMMARY DATA'!$D:$D=$C278,'SUMMARY DATA'!$B:$B=""GRP"")),"""")
  )
)"),"")</f>
        <v/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 spans="1:27">
      <c r="A279" s="2" t="s">
        <v>433</v>
      </c>
      <c r="B279" s="15">
        <v>45805</v>
      </c>
      <c r="C279" s="2" t="s">
        <v>434</v>
      </c>
      <c r="D279" s="6">
        <v>10</v>
      </c>
      <c r="E279" s="16" t="str">
        <f>IFERROR(__xludf.DUMMYFUNCTION("IFERROR(
  TEXTJOIN(CHAR(10),TRUE,FILTER('SUMMARY DATA'!E:E,'SUMMARY DATA'!$A:$A=$A279,'SUMMARY DATA'!$C:$C=$B279,'SUMMARY DATA'!$B:$B=""GRP"")),
  IF(
    OR(
      ISNUMBER(SEARCH(""CDM CASH DEPOSIT"",$C279)),
      ISNUMBER(SEARCH(""CASH DEPOSIT"",$C27"&amp;"9)),
      COUNTIFS('SUMMARY DATA'!$D:$D,$C279,'SUMMARY DATA'!$B:$B,""GRP"")&lt;&gt;1
    ),
    """",
    IFERROR(TEXTJOIN(CHAR(10),TRUE,FILTER('SUMMARY DATA'!E:E,'SUMMARY DATA'!$D:$D=$C279,'SUMMARY DATA'!$B:$B=""GRP"")),"""")
  )
)"),"")</f>
        <v/>
      </c>
      <c r="F279" s="17" t="str">
        <f>IFERROR(__xludf.DUMMYFUNCTION("IFERROR(
  TEXTJOIN(CHAR(10),TRUE,FILTER('SUMMARY DATA'!F:F,'SUMMARY DATA'!$A:$A=$A279,'SUMMARY DATA'!$C:$C=$B279,'SUMMARY DATA'!$B:$B=""GRP"")),
  IF(
    OR(
      ISNUMBER(SEARCH(""CDM CASH DEPOSIT"",$C279)),
      ISNUMBER(SEARCH(""CASH DEPOSIT"",$C27"&amp;"9)),
      COUNTIFS('SUMMARY DATA'!$D:$D,$C279,'SUMMARY DATA'!$B:$B,""GRP"")&lt;&gt;1
    ),
    """",
    IFERROR(TEXTJOIN(CHAR(10),TRUE,FILTER('SUMMARY DATA'!F:F,'SUMMARY DATA'!$D:$D=$C279,'SUMMARY DATA'!$B:$B=""GRP"")),"""")
  )
)"),"")</f>
        <v/>
      </c>
      <c r="G279" s="17" t="str">
        <f>IFERROR(__xludf.DUMMYFUNCTION("IFERROR(
  TEXTJOIN(CHAR(10),TRUE,FILTER('SUMMARY DATA'!G:G,'SUMMARY DATA'!$A:$A=$A279,'SUMMARY DATA'!$C:$C=$B279,'SUMMARY DATA'!$B:$B=""GRP"")),
  IF(
    OR(
      ISNUMBER(SEARCH(""CDM CASH DEPOSIT"",$C279)),
      ISNUMBER(SEARCH(""CASH DEPOSIT"",$C27"&amp;"9)),
      COUNTIFS('SUMMARY DATA'!$D:$D,$C279,'SUMMARY DATA'!$B:$B,""GRP"")&lt;&gt;1
    ),
    """",
    IFERROR(TEXTJOIN(CHAR(10),TRUE,FILTER('SUMMARY DATA'!G:G,'SUMMARY DATA'!$D:$D=$C279,'SUMMARY DATA'!$B:$B=""GRP"")),"""")
  )
)"),"")</f>
        <v/>
      </c>
      <c r="H279" s="18" t="str">
        <f>IFERROR(__xludf.DUMMYFUNCTION("IFERROR(
  TEXTJOIN(CHAR(10),TRUE,FILTER('SUMMARY DATA'!H:H,'SUMMARY DATA'!$A:$A=$A279,'SUMMARY DATA'!$C:$C=$B279,'SUMMARY DATA'!$B:$B=""GRP"")),
  IF(
    OR(
      ISNUMBER(SEARCH(""CDM CASH DEPOSIT"",$C279)),
      ISNUMBER(SEARCH(""CASH DEPOSIT"",$C27"&amp;"9)),
      COUNTIFS('SUMMARY DATA'!$D:$D,$C279,'SUMMARY DATA'!$B:$B,""GRP"")&lt;&gt;1
    ),
    """",
    IFERROR(TEXTJOIN(CHAR(10),TRUE,FILTER('SUMMARY DATA'!H:H,'SUMMARY DATA'!$D:$D=$C279,'SUMMARY DATA'!$B:$B=""GRP"")),"""")
  )
)"),"")</f>
        <v/>
      </c>
      <c r="I279" s="18" t="str">
        <f>IFERROR(__xludf.DUMMYFUNCTION("IF(H279="""","""",
SUM(ARRAYFORMULA(VALUE(SPLIT(H279,CHAR(10)))))
)"),"")</f>
        <v/>
      </c>
      <c r="J279" s="17" t="str">
        <f>IFERROR(__xludf.DUMMYFUNCTION("IFERROR(
  TEXTJOIN(CHAR(10),TRUE,FILTER('SUMMARY DATA'!I:I,'SUMMARY DATA'!$A:$A=$A279,'SUMMARY DATA'!$C:$C=$B279,'SUMMARY DATA'!$B:$B=""GRP"")),
  IF(
    OR(
      ISNUMBER(SEARCH(""CDM CASH DEPOSIT"",$C279)),
      ISNUMBER(SEARCH(""CASH DEPOSIT"",$C27"&amp;"9)),
      COUNTIFS('SUMMARY DATA'!$D:$D,$C279,'SUMMARY DATA'!$B:$B,""GRP"")&lt;&gt;1
    ),
    """",
    IFERROR(TEXTJOIN(CHAR(10),TRUE,FILTER('SUMMARY DATA'!I:I,'SUMMARY DATA'!$D:$D=$C279,'SUMMARY DATA'!$B:$B=""GRP"")),"""")
  )
)"),"")</f>
        <v/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 spans="1:27">
      <c r="A280" s="2"/>
      <c r="B280" s="15">
        <v>45805</v>
      </c>
      <c r="C280" s="2" t="s">
        <v>435</v>
      </c>
      <c r="D280" s="6">
        <v>10</v>
      </c>
      <c r="E280" s="16" t="str">
        <f>IFERROR(__xludf.DUMMYFUNCTION("IFERROR(
  TEXTJOIN(CHAR(10),TRUE,FILTER('SUMMARY DATA'!E:E,'SUMMARY DATA'!$A:$A=$A280,'SUMMARY DATA'!$C:$C=$B280,'SUMMARY DATA'!$B:$B=""GRP"")),
  IF(
    OR(
      ISNUMBER(SEARCH(""CDM CASH DEPOSIT"",$C280)),
      ISNUMBER(SEARCH(""CASH DEPOSIT"",$C28"&amp;"0)),
      COUNTIFS('SUMMARY DATA'!$D:$D,$C280,'SUMMARY DATA'!$B:$B,""GRP"")&lt;&gt;1
    ),
    """",
    IFERROR(TEXTJOIN(CHAR(10),TRUE,FILTER('SUMMARY DATA'!E:E,'SUMMARY DATA'!$D:$D=$C280,'SUMMARY DATA'!$B:$B=""GRP"")),"""")
  )
)"),"")</f>
        <v/>
      </c>
      <c r="F280" s="17" t="str">
        <f>IFERROR(__xludf.DUMMYFUNCTION("IFERROR(
  TEXTJOIN(CHAR(10),TRUE,FILTER('SUMMARY DATA'!F:F,'SUMMARY DATA'!$A:$A=$A280,'SUMMARY DATA'!$C:$C=$B280,'SUMMARY DATA'!$B:$B=""GRP"")),
  IF(
    OR(
      ISNUMBER(SEARCH(""CDM CASH DEPOSIT"",$C280)),
      ISNUMBER(SEARCH(""CASH DEPOSIT"",$C28"&amp;"0)),
      COUNTIFS('SUMMARY DATA'!$D:$D,$C280,'SUMMARY DATA'!$B:$B,""GRP"")&lt;&gt;1
    ),
    """",
    IFERROR(TEXTJOIN(CHAR(10),TRUE,FILTER('SUMMARY DATA'!F:F,'SUMMARY DATA'!$D:$D=$C280,'SUMMARY DATA'!$B:$B=""GRP"")),"""")
  )
)"),"")</f>
        <v/>
      </c>
      <c r="G280" s="17" t="str">
        <f>IFERROR(__xludf.DUMMYFUNCTION("IFERROR(
  TEXTJOIN(CHAR(10),TRUE,FILTER('SUMMARY DATA'!G:G,'SUMMARY DATA'!$A:$A=$A280,'SUMMARY DATA'!$C:$C=$B280,'SUMMARY DATA'!$B:$B=""GRP"")),
  IF(
    OR(
      ISNUMBER(SEARCH(""CDM CASH DEPOSIT"",$C280)),
      ISNUMBER(SEARCH(""CASH DEPOSIT"",$C28"&amp;"0)),
      COUNTIFS('SUMMARY DATA'!$D:$D,$C280,'SUMMARY DATA'!$B:$B,""GRP"")&lt;&gt;1
    ),
    """",
    IFERROR(TEXTJOIN(CHAR(10),TRUE,FILTER('SUMMARY DATA'!G:G,'SUMMARY DATA'!$D:$D=$C280,'SUMMARY DATA'!$B:$B=""GRP"")),"""")
  )
)"),"")</f>
        <v/>
      </c>
      <c r="H280" s="18" t="str">
        <f>IFERROR(__xludf.DUMMYFUNCTION("IFERROR(
  TEXTJOIN(CHAR(10),TRUE,FILTER('SUMMARY DATA'!H:H,'SUMMARY DATA'!$A:$A=$A280,'SUMMARY DATA'!$C:$C=$B280,'SUMMARY DATA'!$B:$B=""GRP"")),
  IF(
    OR(
      ISNUMBER(SEARCH(""CDM CASH DEPOSIT"",$C280)),
      ISNUMBER(SEARCH(""CASH DEPOSIT"",$C28"&amp;"0)),
      COUNTIFS('SUMMARY DATA'!$D:$D,$C280,'SUMMARY DATA'!$B:$B,""GRP"")&lt;&gt;1
    ),
    """",
    IFERROR(TEXTJOIN(CHAR(10),TRUE,FILTER('SUMMARY DATA'!H:H,'SUMMARY DATA'!$D:$D=$C280,'SUMMARY DATA'!$B:$B=""GRP"")),"""")
  )
)"),"")</f>
        <v/>
      </c>
      <c r="I280" s="18" t="str">
        <f>IFERROR(__xludf.DUMMYFUNCTION("IF(H280="""","""",
SUM(ARRAYFORMULA(VALUE(SPLIT(H280,CHAR(10)))))
)"),"")</f>
        <v/>
      </c>
      <c r="J280" s="17" t="str">
        <f>IFERROR(__xludf.DUMMYFUNCTION("IFERROR(
  TEXTJOIN(CHAR(10),TRUE,FILTER('SUMMARY DATA'!I:I,'SUMMARY DATA'!$A:$A=$A280,'SUMMARY DATA'!$C:$C=$B280,'SUMMARY DATA'!$B:$B=""GRP"")),
  IF(
    OR(
      ISNUMBER(SEARCH(""CDM CASH DEPOSIT"",$C280)),
      ISNUMBER(SEARCH(""CASH DEPOSIT"",$C28"&amp;"0)),
      COUNTIFS('SUMMARY DATA'!$D:$D,$C280,'SUMMARY DATA'!$B:$B,""GRP"")&lt;&gt;1
    ),
    """",
    IFERROR(TEXTJOIN(CHAR(10),TRUE,FILTER('SUMMARY DATA'!I:I,'SUMMARY DATA'!$D:$D=$C280,'SUMMARY DATA'!$B:$B=""GRP"")),"""")
  )
)"),"")</f>
        <v/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 spans="1:27">
      <c r="A281" s="2"/>
      <c r="B281" s="15">
        <v>45806</v>
      </c>
      <c r="C281" s="2" t="s">
        <v>436</v>
      </c>
      <c r="D281" s="6">
        <v>49</v>
      </c>
      <c r="E281" s="16" t="str">
        <f>IFERROR(__xludf.DUMMYFUNCTION("IFERROR(
  TEXTJOIN(CHAR(10),TRUE,FILTER('SUMMARY DATA'!E:E,'SUMMARY DATA'!$A:$A=$A281,'SUMMARY DATA'!$C:$C=$B281,'SUMMARY DATA'!$B:$B=""GRP"")),
  IF(
    OR(
      ISNUMBER(SEARCH(""CDM CASH DEPOSIT"",$C281)),
      ISNUMBER(SEARCH(""CASH DEPOSIT"",$C28"&amp;"1)),
      COUNTIFS('SUMMARY DATA'!$D:$D,$C281,'SUMMARY DATA'!$B:$B,""GRP"")&lt;&gt;1
    ),
    """",
    IFERROR(TEXTJOIN(CHAR(10),TRUE,FILTER('SUMMARY DATA'!E:E,'SUMMARY DATA'!$D:$D=$C281,'SUMMARY DATA'!$B:$B=""GRP"")),"""")
  )
)"),"")</f>
        <v/>
      </c>
      <c r="F281" s="17" t="str">
        <f>IFERROR(__xludf.DUMMYFUNCTION("IFERROR(
  TEXTJOIN(CHAR(10),TRUE,FILTER('SUMMARY DATA'!F:F,'SUMMARY DATA'!$A:$A=$A281,'SUMMARY DATA'!$C:$C=$B281,'SUMMARY DATA'!$B:$B=""GRP"")),
  IF(
    OR(
      ISNUMBER(SEARCH(""CDM CASH DEPOSIT"",$C281)),
      ISNUMBER(SEARCH(""CASH DEPOSIT"",$C28"&amp;"1)),
      COUNTIFS('SUMMARY DATA'!$D:$D,$C281,'SUMMARY DATA'!$B:$B,""GRP"")&lt;&gt;1
    ),
    """",
    IFERROR(TEXTJOIN(CHAR(10),TRUE,FILTER('SUMMARY DATA'!F:F,'SUMMARY DATA'!$D:$D=$C281,'SUMMARY DATA'!$B:$B=""GRP"")),"""")
  )
)"),"")</f>
        <v/>
      </c>
      <c r="G281" s="17" t="str">
        <f>IFERROR(__xludf.DUMMYFUNCTION("IFERROR(
  TEXTJOIN(CHAR(10),TRUE,FILTER('SUMMARY DATA'!G:G,'SUMMARY DATA'!$A:$A=$A281,'SUMMARY DATA'!$C:$C=$B281,'SUMMARY DATA'!$B:$B=""GRP"")),
  IF(
    OR(
      ISNUMBER(SEARCH(""CDM CASH DEPOSIT"",$C281)),
      ISNUMBER(SEARCH(""CASH DEPOSIT"",$C28"&amp;"1)),
      COUNTIFS('SUMMARY DATA'!$D:$D,$C281,'SUMMARY DATA'!$B:$B,""GRP"")&lt;&gt;1
    ),
    """",
    IFERROR(TEXTJOIN(CHAR(10),TRUE,FILTER('SUMMARY DATA'!G:G,'SUMMARY DATA'!$D:$D=$C281,'SUMMARY DATA'!$B:$B=""GRP"")),"""")
  )
)"),"")</f>
        <v/>
      </c>
      <c r="H281" s="18" t="str">
        <f>IFERROR(__xludf.DUMMYFUNCTION("IFERROR(
  TEXTJOIN(CHAR(10),TRUE,FILTER('SUMMARY DATA'!H:H,'SUMMARY DATA'!$A:$A=$A281,'SUMMARY DATA'!$C:$C=$B281,'SUMMARY DATA'!$B:$B=""GRP"")),
  IF(
    OR(
      ISNUMBER(SEARCH(""CDM CASH DEPOSIT"",$C281)),
      ISNUMBER(SEARCH(""CASH DEPOSIT"",$C28"&amp;"1)),
      COUNTIFS('SUMMARY DATA'!$D:$D,$C281,'SUMMARY DATA'!$B:$B,""GRP"")&lt;&gt;1
    ),
    """",
    IFERROR(TEXTJOIN(CHAR(10),TRUE,FILTER('SUMMARY DATA'!H:H,'SUMMARY DATA'!$D:$D=$C281,'SUMMARY DATA'!$B:$B=""GRP"")),"""")
  )
)"),"")</f>
        <v/>
      </c>
      <c r="I281" s="18" t="str">
        <f>IFERROR(__xludf.DUMMYFUNCTION("IF(H281="""","""",
SUM(ARRAYFORMULA(VALUE(SPLIT(H281,CHAR(10)))))
)"),"")</f>
        <v/>
      </c>
      <c r="J281" s="17" t="str">
        <f>IFERROR(__xludf.DUMMYFUNCTION("IFERROR(
  TEXTJOIN(CHAR(10),TRUE,FILTER('SUMMARY DATA'!I:I,'SUMMARY DATA'!$A:$A=$A281,'SUMMARY DATA'!$C:$C=$B281,'SUMMARY DATA'!$B:$B=""GRP"")),
  IF(
    OR(
      ISNUMBER(SEARCH(""CDM CASH DEPOSIT"",$C281)),
      ISNUMBER(SEARCH(""CASH DEPOSIT"",$C28"&amp;"1)),
      COUNTIFS('SUMMARY DATA'!$D:$D,$C281,'SUMMARY DATA'!$B:$B,""GRP"")&lt;&gt;1
    ),
    """",
    IFERROR(TEXTJOIN(CHAR(10),TRUE,FILTER('SUMMARY DATA'!I:I,'SUMMARY DATA'!$D:$D=$C281,'SUMMARY DATA'!$B:$B=""GRP"")),"""")
  )
)"),"")</f>
        <v/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 spans="1:27">
      <c r="A282" s="2"/>
      <c r="B282" s="15">
        <v>45806</v>
      </c>
      <c r="C282" s="2" t="s">
        <v>437</v>
      </c>
      <c r="D282" s="6">
        <v>43.93</v>
      </c>
      <c r="E282" s="16" t="str">
        <f>IFERROR(__xludf.DUMMYFUNCTION("IFERROR(
  TEXTJOIN(CHAR(10),TRUE,FILTER('SUMMARY DATA'!E:E,'SUMMARY DATA'!$A:$A=$A282,'SUMMARY DATA'!$C:$C=$B282,'SUMMARY DATA'!$B:$B=""GRP"")),
  IF(
    OR(
      ISNUMBER(SEARCH(""CDM CASH DEPOSIT"",$C282)),
      ISNUMBER(SEARCH(""CASH DEPOSIT"",$C28"&amp;"2)),
      COUNTIFS('SUMMARY DATA'!$D:$D,$C282,'SUMMARY DATA'!$B:$B,""GRP"")&lt;&gt;1
    ),
    """",
    IFERROR(TEXTJOIN(CHAR(10),TRUE,FILTER('SUMMARY DATA'!E:E,'SUMMARY DATA'!$D:$D=$C282,'SUMMARY DATA'!$B:$B=""GRP"")),"""")
  )
)"),"")</f>
        <v/>
      </c>
      <c r="F282" s="17" t="str">
        <f>IFERROR(__xludf.DUMMYFUNCTION("IFERROR(
  TEXTJOIN(CHAR(10),TRUE,FILTER('SUMMARY DATA'!F:F,'SUMMARY DATA'!$A:$A=$A282,'SUMMARY DATA'!$C:$C=$B282,'SUMMARY DATA'!$B:$B=""GRP"")),
  IF(
    OR(
      ISNUMBER(SEARCH(""CDM CASH DEPOSIT"",$C282)),
      ISNUMBER(SEARCH(""CASH DEPOSIT"",$C28"&amp;"2)),
      COUNTIFS('SUMMARY DATA'!$D:$D,$C282,'SUMMARY DATA'!$B:$B,""GRP"")&lt;&gt;1
    ),
    """",
    IFERROR(TEXTJOIN(CHAR(10),TRUE,FILTER('SUMMARY DATA'!F:F,'SUMMARY DATA'!$D:$D=$C282,'SUMMARY DATA'!$B:$B=""GRP"")),"""")
  )
)"),"")</f>
        <v/>
      </c>
      <c r="G282" s="17" t="str">
        <f>IFERROR(__xludf.DUMMYFUNCTION("IFERROR(
  TEXTJOIN(CHAR(10),TRUE,FILTER('SUMMARY DATA'!G:G,'SUMMARY DATA'!$A:$A=$A282,'SUMMARY DATA'!$C:$C=$B282,'SUMMARY DATA'!$B:$B=""GRP"")),
  IF(
    OR(
      ISNUMBER(SEARCH(""CDM CASH DEPOSIT"",$C282)),
      ISNUMBER(SEARCH(""CASH DEPOSIT"",$C28"&amp;"2)),
      COUNTIFS('SUMMARY DATA'!$D:$D,$C282,'SUMMARY DATA'!$B:$B,""GRP"")&lt;&gt;1
    ),
    """",
    IFERROR(TEXTJOIN(CHAR(10),TRUE,FILTER('SUMMARY DATA'!G:G,'SUMMARY DATA'!$D:$D=$C282,'SUMMARY DATA'!$B:$B=""GRP"")),"""")
  )
)"),"")</f>
        <v/>
      </c>
      <c r="H282" s="18" t="str">
        <f>IFERROR(__xludf.DUMMYFUNCTION("IFERROR(
  TEXTJOIN(CHAR(10),TRUE,FILTER('SUMMARY DATA'!H:H,'SUMMARY DATA'!$A:$A=$A282,'SUMMARY DATA'!$C:$C=$B282,'SUMMARY DATA'!$B:$B=""GRP"")),
  IF(
    OR(
      ISNUMBER(SEARCH(""CDM CASH DEPOSIT"",$C282)),
      ISNUMBER(SEARCH(""CASH DEPOSIT"",$C28"&amp;"2)),
      COUNTIFS('SUMMARY DATA'!$D:$D,$C282,'SUMMARY DATA'!$B:$B,""GRP"")&lt;&gt;1
    ),
    """",
    IFERROR(TEXTJOIN(CHAR(10),TRUE,FILTER('SUMMARY DATA'!H:H,'SUMMARY DATA'!$D:$D=$C282,'SUMMARY DATA'!$B:$B=""GRP"")),"""")
  )
)"),"")</f>
        <v/>
      </c>
      <c r="I282" s="18" t="str">
        <f>IFERROR(__xludf.DUMMYFUNCTION("IF(H282="""","""",
SUM(ARRAYFORMULA(VALUE(SPLIT(H282,CHAR(10)))))
)"),"")</f>
        <v/>
      </c>
      <c r="J282" s="17" t="str">
        <f>IFERROR(__xludf.DUMMYFUNCTION("IFERROR(
  TEXTJOIN(CHAR(10),TRUE,FILTER('SUMMARY DATA'!I:I,'SUMMARY DATA'!$A:$A=$A282,'SUMMARY DATA'!$C:$C=$B282,'SUMMARY DATA'!$B:$B=""GRP"")),
  IF(
    OR(
      ISNUMBER(SEARCH(""CDM CASH DEPOSIT"",$C282)),
      ISNUMBER(SEARCH(""CASH DEPOSIT"",$C28"&amp;"2)),
      COUNTIFS('SUMMARY DATA'!$D:$D,$C282,'SUMMARY DATA'!$B:$B,""GRP"")&lt;&gt;1
    ),
    """",
    IFERROR(TEXTJOIN(CHAR(10),TRUE,FILTER('SUMMARY DATA'!I:I,'SUMMARY DATA'!$D:$D=$C282,'SUMMARY DATA'!$B:$B=""GRP"")),"""")
  )
)"),"")</f>
        <v/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 spans="1:27">
      <c r="A283" s="2"/>
      <c r="B283" s="15">
        <v>45806</v>
      </c>
      <c r="C283" s="2" t="s">
        <v>437</v>
      </c>
      <c r="D283" s="6">
        <v>9.99</v>
      </c>
      <c r="E283" s="16" t="str">
        <f>IFERROR(__xludf.DUMMYFUNCTION("IFERROR(
  TEXTJOIN(CHAR(10),TRUE,FILTER('SUMMARY DATA'!E:E,'SUMMARY DATA'!$A:$A=$A283,'SUMMARY DATA'!$C:$C=$B283,'SUMMARY DATA'!$B:$B=""GRP"")),
  IF(
    OR(
      ISNUMBER(SEARCH(""CDM CASH DEPOSIT"",$C283)),
      ISNUMBER(SEARCH(""CASH DEPOSIT"",$C28"&amp;"3)),
      COUNTIFS('SUMMARY DATA'!$D:$D,$C283,'SUMMARY DATA'!$B:$B,""GRP"")&lt;&gt;1
    ),
    """",
    IFERROR(TEXTJOIN(CHAR(10),TRUE,FILTER('SUMMARY DATA'!E:E,'SUMMARY DATA'!$D:$D=$C283,'SUMMARY DATA'!$B:$B=""GRP"")),"""")
  )
)"),"")</f>
        <v/>
      </c>
      <c r="F283" s="17" t="str">
        <f>IFERROR(__xludf.DUMMYFUNCTION("IFERROR(
  TEXTJOIN(CHAR(10),TRUE,FILTER('SUMMARY DATA'!F:F,'SUMMARY DATA'!$A:$A=$A283,'SUMMARY DATA'!$C:$C=$B283,'SUMMARY DATA'!$B:$B=""GRP"")),
  IF(
    OR(
      ISNUMBER(SEARCH(""CDM CASH DEPOSIT"",$C283)),
      ISNUMBER(SEARCH(""CASH DEPOSIT"",$C28"&amp;"3)),
      COUNTIFS('SUMMARY DATA'!$D:$D,$C283,'SUMMARY DATA'!$B:$B,""GRP"")&lt;&gt;1
    ),
    """",
    IFERROR(TEXTJOIN(CHAR(10),TRUE,FILTER('SUMMARY DATA'!F:F,'SUMMARY DATA'!$D:$D=$C283,'SUMMARY DATA'!$B:$B=""GRP"")),"""")
  )
)"),"")</f>
        <v/>
      </c>
      <c r="G283" s="17" t="str">
        <f>IFERROR(__xludf.DUMMYFUNCTION("IFERROR(
  TEXTJOIN(CHAR(10),TRUE,FILTER('SUMMARY DATA'!G:G,'SUMMARY DATA'!$A:$A=$A283,'SUMMARY DATA'!$C:$C=$B283,'SUMMARY DATA'!$B:$B=""GRP"")),
  IF(
    OR(
      ISNUMBER(SEARCH(""CDM CASH DEPOSIT"",$C283)),
      ISNUMBER(SEARCH(""CASH DEPOSIT"",$C28"&amp;"3)),
      COUNTIFS('SUMMARY DATA'!$D:$D,$C283,'SUMMARY DATA'!$B:$B,""GRP"")&lt;&gt;1
    ),
    """",
    IFERROR(TEXTJOIN(CHAR(10),TRUE,FILTER('SUMMARY DATA'!G:G,'SUMMARY DATA'!$D:$D=$C283,'SUMMARY DATA'!$B:$B=""GRP"")),"""")
  )
)"),"")</f>
        <v/>
      </c>
      <c r="H283" s="18" t="str">
        <f>IFERROR(__xludf.DUMMYFUNCTION("IFERROR(
  TEXTJOIN(CHAR(10),TRUE,FILTER('SUMMARY DATA'!H:H,'SUMMARY DATA'!$A:$A=$A283,'SUMMARY DATA'!$C:$C=$B283,'SUMMARY DATA'!$B:$B=""GRP"")),
  IF(
    OR(
      ISNUMBER(SEARCH(""CDM CASH DEPOSIT"",$C283)),
      ISNUMBER(SEARCH(""CASH DEPOSIT"",$C28"&amp;"3)),
      COUNTIFS('SUMMARY DATA'!$D:$D,$C283,'SUMMARY DATA'!$B:$B,""GRP"")&lt;&gt;1
    ),
    """",
    IFERROR(TEXTJOIN(CHAR(10),TRUE,FILTER('SUMMARY DATA'!H:H,'SUMMARY DATA'!$D:$D=$C283,'SUMMARY DATA'!$B:$B=""GRP"")),"""")
  )
)"),"")</f>
        <v/>
      </c>
      <c r="I283" s="18" t="str">
        <f>IFERROR(__xludf.DUMMYFUNCTION("IF(H283="""","""",
SUM(ARRAYFORMULA(VALUE(SPLIT(H283,CHAR(10)))))
)"),"")</f>
        <v/>
      </c>
      <c r="J283" s="17" t="str">
        <f>IFERROR(__xludf.DUMMYFUNCTION("IFERROR(
  TEXTJOIN(CHAR(10),TRUE,FILTER('SUMMARY DATA'!I:I,'SUMMARY DATA'!$A:$A=$A283,'SUMMARY DATA'!$C:$C=$B283,'SUMMARY DATA'!$B:$B=""GRP"")),
  IF(
    OR(
      ISNUMBER(SEARCH(""CDM CASH DEPOSIT"",$C283)),
      ISNUMBER(SEARCH(""CASH DEPOSIT"",$C28"&amp;"3)),
      COUNTIFS('SUMMARY DATA'!$D:$D,$C283,'SUMMARY DATA'!$B:$B,""GRP"")&lt;&gt;1
    ),
    """",
    IFERROR(TEXTJOIN(CHAR(10),TRUE,FILTER('SUMMARY DATA'!I:I,'SUMMARY DATA'!$D:$D=$C283,'SUMMARY DATA'!$B:$B=""GRP"")),"""")
  )
)"),"")</f>
        <v/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 spans="1:27">
      <c r="A284" s="2"/>
      <c r="B284" s="15">
        <v>45808</v>
      </c>
      <c r="C284" s="2" t="s">
        <v>37</v>
      </c>
      <c r="D284" s="6">
        <v>151.35</v>
      </c>
      <c r="E284" s="16" t="str">
        <f>IFERROR(__xludf.DUMMYFUNCTION("IFERROR(
  TEXTJOIN(CHAR(10),TRUE,FILTER('SUMMARY DATA'!E:E,'SUMMARY DATA'!$A:$A=$A284,'SUMMARY DATA'!$C:$C=$B284,'SUMMARY DATA'!$B:$B=""GRP"")),
  IF(
    OR(
      ISNUMBER(SEARCH(""CDM CASH DEPOSIT"",$C284)),
      ISNUMBER(SEARCH(""CASH DEPOSIT"",$C28"&amp;"4)),
      COUNTIFS('SUMMARY DATA'!$D:$D,$C284,'SUMMARY DATA'!$B:$B,""GRP"")&lt;&gt;1
    ),
    """",
    IFERROR(TEXTJOIN(CHAR(10),TRUE,FILTER('SUMMARY DATA'!E:E,'SUMMARY DATA'!$D:$D=$C284,'SUMMARY DATA'!$B:$B=""GRP"")),"""")
  )
)"),"")</f>
        <v/>
      </c>
      <c r="F284" s="17" t="str">
        <f>IFERROR(__xludf.DUMMYFUNCTION("IFERROR(
  TEXTJOIN(CHAR(10),TRUE,FILTER('SUMMARY DATA'!F:F,'SUMMARY DATA'!$A:$A=$A284,'SUMMARY DATA'!$C:$C=$B284,'SUMMARY DATA'!$B:$B=""GRP"")),
  IF(
    OR(
      ISNUMBER(SEARCH(""CDM CASH DEPOSIT"",$C284)),
      ISNUMBER(SEARCH(""CASH DEPOSIT"",$C28"&amp;"4)),
      COUNTIFS('SUMMARY DATA'!$D:$D,$C284,'SUMMARY DATA'!$B:$B,""GRP"")&lt;&gt;1
    ),
    """",
    IFERROR(TEXTJOIN(CHAR(10),TRUE,FILTER('SUMMARY DATA'!F:F,'SUMMARY DATA'!$D:$D=$C284,'SUMMARY DATA'!$B:$B=""GRP"")),"""")
  )
)"),"")</f>
        <v/>
      </c>
      <c r="G284" s="17" t="str">
        <f>IFERROR(__xludf.DUMMYFUNCTION("IFERROR(
  TEXTJOIN(CHAR(10),TRUE,FILTER('SUMMARY DATA'!G:G,'SUMMARY DATA'!$A:$A=$A284,'SUMMARY DATA'!$C:$C=$B284,'SUMMARY DATA'!$B:$B=""GRP"")),
  IF(
    OR(
      ISNUMBER(SEARCH(""CDM CASH DEPOSIT"",$C284)),
      ISNUMBER(SEARCH(""CASH DEPOSIT"",$C28"&amp;"4)),
      COUNTIFS('SUMMARY DATA'!$D:$D,$C284,'SUMMARY DATA'!$B:$B,""GRP"")&lt;&gt;1
    ),
    """",
    IFERROR(TEXTJOIN(CHAR(10),TRUE,FILTER('SUMMARY DATA'!G:G,'SUMMARY DATA'!$D:$D=$C284,'SUMMARY DATA'!$B:$B=""GRP"")),"""")
  )
)"),"")</f>
        <v/>
      </c>
      <c r="H284" s="18" t="str">
        <f>IFERROR(__xludf.DUMMYFUNCTION("IFERROR(
  TEXTJOIN(CHAR(10),TRUE,FILTER('SUMMARY DATA'!H:H,'SUMMARY DATA'!$A:$A=$A284,'SUMMARY DATA'!$C:$C=$B284,'SUMMARY DATA'!$B:$B=""GRP"")),
  IF(
    OR(
      ISNUMBER(SEARCH(""CDM CASH DEPOSIT"",$C284)),
      ISNUMBER(SEARCH(""CASH DEPOSIT"",$C28"&amp;"4)),
      COUNTIFS('SUMMARY DATA'!$D:$D,$C284,'SUMMARY DATA'!$B:$B,""GRP"")&lt;&gt;1
    ),
    """",
    IFERROR(TEXTJOIN(CHAR(10),TRUE,FILTER('SUMMARY DATA'!H:H,'SUMMARY DATA'!$D:$D=$C284,'SUMMARY DATA'!$B:$B=""GRP"")),"""")
  )
)"),"")</f>
        <v/>
      </c>
      <c r="I284" s="18" t="str">
        <f>IFERROR(__xludf.DUMMYFUNCTION("IF(H284="""","""",
SUM(ARRAYFORMULA(VALUE(SPLIT(H284,CHAR(10)))))
)"),"")</f>
        <v/>
      </c>
      <c r="J284" s="17" t="str">
        <f>IFERROR(__xludf.DUMMYFUNCTION("IFERROR(
  TEXTJOIN(CHAR(10),TRUE,FILTER('SUMMARY DATA'!I:I,'SUMMARY DATA'!$A:$A=$A284,'SUMMARY DATA'!$C:$C=$B284,'SUMMARY DATA'!$B:$B=""GRP"")),
  IF(
    OR(
      ISNUMBER(SEARCH(""CDM CASH DEPOSIT"",$C284)),
      ISNUMBER(SEARCH(""CASH DEPOSIT"",$C28"&amp;"4)),
      COUNTIFS('SUMMARY DATA'!$D:$D,$C284,'SUMMARY DATA'!$B:$B,""GRP"")&lt;&gt;1
    ),
    """",
    IFERROR(TEXTJOIN(CHAR(10),TRUE,FILTER('SUMMARY DATA'!I:I,'SUMMARY DATA'!$D:$D=$C284,'SUMMARY DATA'!$B:$B=""GRP"")),"""")
  )
)"),"")</f>
        <v/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 spans="1:27">
      <c r="A285" s="2"/>
      <c r="B285" s="15">
        <v>45808</v>
      </c>
      <c r="C285" s="2" t="s">
        <v>438</v>
      </c>
      <c r="D285" s="6">
        <v>145.6</v>
      </c>
      <c r="E285" s="16" t="str">
        <f>IFERROR(__xludf.DUMMYFUNCTION("IFERROR(
  TEXTJOIN(CHAR(10),TRUE,FILTER('SUMMARY DATA'!E:E,'SUMMARY DATA'!$A:$A=$A285,'SUMMARY DATA'!$C:$C=$B285,'SUMMARY DATA'!$B:$B=""GRP"")),
  IF(
    OR(
      ISNUMBER(SEARCH(""CDM CASH DEPOSIT"",$C285)),
      ISNUMBER(SEARCH(""CASH DEPOSIT"",$C28"&amp;"5)),
      COUNTIFS('SUMMARY DATA'!$D:$D,$C285,'SUMMARY DATA'!$B:$B,""GRP"")&lt;&gt;1
    ),
    """",
    IFERROR(TEXTJOIN(CHAR(10),TRUE,FILTER('SUMMARY DATA'!E:E,'SUMMARY DATA'!$D:$D=$C285,'SUMMARY DATA'!$B:$B=""GRP"")),"""")
  )
)"),"")</f>
        <v/>
      </c>
      <c r="F285" s="17" t="str">
        <f>IFERROR(__xludf.DUMMYFUNCTION("IFERROR(
  TEXTJOIN(CHAR(10),TRUE,FILTER('SUMMARY DATA'!F:F,'SUMMARY DATA'!$A:$A=$A285,'SUMMARY DATA'!$C:$C=$B285,'SUMMARY DATA'!$B:$B=""GRP"")),
  IF(
    OR(
      ISNUMBER(SEARCH(""CDM CASH DEPOSIT"",$C285)),
      ISNUMBER(SEARCH(""CASH DEPOSIT"",$C28"&amp;"5)),
      COUNTIFS('SUMMARY DATA'!$D:$D,$C285,'SUMMARY DATA'!$B:$B,""GRP"")&lt;&gt;1
    ),
    """",
    IFERROR(TEXTJOIN(CHAR(10),TRUE,FILTER('SUMMARY DATA'!F:F,'SUMMARY DATA'!$D:$D=$C285,'SUMMARY DATA'!$B:$B=""GRP"")),"""")
  )
)"),"")</f>
        <v/>
      </c>
      <c r="G285" s="17" t="str">
        <f>IFERROR(__xludf.DUMMYFUNCTION("IFERROR(
  TEXTJOIN(CHAR(10),TRUE,FILTER('SUMMARY DATA'!G:G,'SUMMARY DATA'!$A:$A=$A285,'SUMMARY DATA'!$C:$C=$B285,'SUMMARY DATA'!$B:$B=""GRP"")),
  IF(
    OR(
      ISNUMBER(SEARCH(""CDM CASH DEPOSIT"",$C285)),
      ISNUMBER(SEARCH(""CASH DEPOSIT"",$C28"&amp;"5)),
      COUNTIFS('SUMMARY DATA'!$D:$D,$C285,'SUMMARY DATA'!$B:$B,""GRP"")&lt;&gt;1
    ),
    """",
    IFERROR(TEXTJOIN(CHAR(10),TRUE,FILTER('SUMMARY DATA'!G:G,'SUMMARY DATA'!$D:$D=$C285,'SUMMARY DATA'!$B:$B=""GRP"")),"""")
  )
)"),"")</f>
        <v/>
      </c>
      <c r="H285" s="18" t="str">
        <f>IFERROR(__xludf.DUMMYFUNCTION("IFERROR(
  TEXTJOIN(CHAR(10),TRUE,FILTER('SUMMARY DATA'!H:H,'SUMMARY DATA'!$A:$A=$A285,'SUMMARY DATA'!$C:$C=$B285,'SUMMARY DATA'!$B:$B=""GRP"")),
  IF(
    OR(
      ISNUMBER(SEARCH(""CDM CASH DEPOSIT"",$C285)),
      ISNUMBER(SEARCH(""CASH DEPOSIT"",$C28"&amp;"5)),
      COUNTIFS('SUMMARY DATA'!$D:$D,$C285,'SUMMARY DATA'!$B:$B,""GRP"")&lt;&gt;1
    ),
    """",
    IFERROR(TEXTJOIN(CHAR(10),TRUE,FILTER('SUMMARY DATA'!H:H,'SUMMARY DATA'!$D:$D=$C285,'SUMMARY DATA'!$B:$B=""GRP"")),"""")
  )
)"),"")</f>
        <v/>
      </c>
      <c r="I285" s="18" t="str">
        <f>IFERROR(__xludf.DUMMYFUNCTION("IF(H285="""","""",
SUM(ARRAYFORMULA(VALUE(SPLIT(H285,CHAR(10)))))
)"),"")</f>
        <v/>
      </c>
      <c r="J285" s="17" t="str">
        <f>IFERROR(__xludf.DUMMYFUNCTION("IFERROR(
  TEXTJOIN(CHAR(10),TRUE,FILTER('SUMMARY DATA'!I:I,'SUMMARY DATA'!$A:$A=$A285,'SUMMARY DATA'!$C:$C=$B285,'SUMMARY DATA'!$B:$B=""GRP"")),
  IF(
    OR(
      ISNUMBER(SEARCH(""CDM CASH DEPOSIT"",$C285)),
      ISNUMBER(SEARCH(""CASH DEPOSIT"",$C28"&amp;"5)),
      COUNTIFS('SUMMARY DATA'!$D:$D,$C285,'SUMMARY DATA'!$B:$B,""GRP"")&lt;&gt;1
    ),
    """",
    IFERROR(TEXTJOIN(CHAR(10),TRUE,FILTER('SUMMARY DATA'!I:I,'SUMMARY DATA'!$D:$D=$C285,'SUMMARY DATA'!$B:$B=""GRP"")),"""")
  )
)"),"")</f>
        <v/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 spans="1:27">
      <c r="A286" s="2"/>
      <c r="B286" s="15">
        <v>45808</v>
      </c>
      <c r="C286" s="2" t="s">
        <v>439</v>
      </c>
      <c r="D286" s="6">
        <v>103.66</v>
      </c>
      <c r="E286" s="16" t="str">
        <f>IFERROR(__xludf.DUMMYFUNCTION("IFERROR(
  TEXTJOIN(CHAR(10),TRUE,FILTER('SUMMARY DATA'!E:E,'SUMMARY DATA'!$A:$A=$A286,'SUMMARY DATA'!$C:$C=$B286,'SUMMARY DATA'!$B:$B=""GRP"")),
  IF(
    OR(
      ISNUMBER(SEARCH(""CDM CASH DEPOSIT"",$C286)),
      ISNUMBER(SEARCH(""CASH DEPOSIT"",$C28"&amp;"6)),
      COUNTIFS('SUMMARY DATA'!$D:$D,$C286,'SUMMARY DATA'!$B:$B,""GRP"")&lt;&gt;1
    ),
    """",
    IFERROR(TEXTJOIN(CHAR(10),TRUE,FILTER('SUMMARY DATA'!E:E,'SUMMARY DATA'!$D:$D=$C286,'SUMMARY DATA'!$B:$B=""GRP"")),"""")
  )
)"),"")</f>
        <v/>
      </c>
      <c r="F286" s="17" t="str">
        <f>IFERROR(__xludf.DUMMYFUNCTION("IFERROR(
  TEXTJOIN(CHAR(10),TRUE,FILTER('SUMMARY DATA'!F:F,'SUMMARY DATA'!$A:$A=$A286,'SUMMARY DATA'!$C:$C=$B286,'SUMMARY DATA'!$B:$B=""GRP"")),
  IF(
    OR(
      ISNUMBER(SEARCH(""CDM CASH DEPOSIT"",$C286)),
      ISNUMBER(SEARCH(""CASH DEPOSIT"",$C28"&amp;"6)),
      COUNTIFS('SUMMARY DATA'!$D:$D,$C286,'SUMMARY DATA'!$B:$B,""GRP"")&lt;&gt;1
    ),
    """",
    IFERROR(TEXTJOIN(CHAR(10),TRUE,FILTER('SUMMARY DATA'!F:F,'SUMMARY DATA'!$D:$D=$C286,'SUMMARY DATA'!$B:$B=""GRP"")),"""")
  )
)"),"")</f>
        <v/>
      </c>
      <c r="G286" s="17" t="str">
        <f>IFERROR(__xludf.DUMMYFUNCTION("IFERROR(
  TEXTJOIN(CHAR(10),TRUE,FILTER('SUMMARY DATA'!G:G,'SUMMARY DATA'!$A:$A=$A286,'SUMMARY DATA'!$C:$C=$B286,'SUMMARY DATA'!$B:$B=""GRP"")),
  IF(
    OR(
      ISNUMBER(SEARCH(""CDM CASH DEPOSIT"",$C286)),
      ISNUMBER(SEARCH(""CASH DEPOSIT"",$C28"&amp;"6)),
      COUNTIFS('SUMMARY DATA'!$D:$D,$C286,'SUMMARY DATA'!$B:$B,""GRP"")&lt;&gt;1
    ),
    """",
    IFERROR(TEXTJOIN(CHAR(10),TRUE,FILTER('SUMMARY DATA'!G:G,'SUMMARY DATA'!$D:$D=$C286,'SUMMARY DATA'!$B:$B=""GRP"")),"""")
  )
)"),"")</f>
        <v/>
      </c>
      <c r="H286" s="18" t="str">
        <f>IFERROR(__xludf.DUMMYFUNCTION("IFERROR(
  TEXTJOIN(CHAR(10),TRUE,FILTER('SUMMARY DATA'!H:H,'SUMMARY DATA'!$A:$A=$A286,'SUMMARY DATA'!$C:$C=$B286,'SUMMARY DATA'!$B:$B=""GRP"")),
  IF(
    OR(
      ISNUMBER(SEARCH(""CDM CASH DEPOSIT"",$C286)),
      ISNUMBER(SEARCH(""CASH DEPOSIT"",$C28"&amp;"6)),
      COUNTIFS('SUMMARY DATA'!$D:$D,$C286,'SUMMARY DATA'!$B:$B,""GRP"")&lt;&gt;1
    ),
    """",
    IFERROR(TEXTJOIN(CHAR(10),TRUE,FILTER('SUMMARY DATA'!H:H,'SUMMARY DATA'!$D:$D=$C286,'SUMMARY DATA'!$B:$B=""GRP"")),"""")
  )
)"),"")</f>
        <v/>
      </c>
      <c r="I286" s="18" t="str">
        <f>IFERROR(__xludf.DUMMYFUNCTION("IF(H286="""","""",
SUM(ARRAYFORMULA(VALUE(SPLIT(H286,CHAR(10)))))
)"),"")</f>
        <v/>
      </c>
      <c r="J286" s="17" t="str">
        <f>IFERROR(__xludf.DUMMYFUNCTION("IFERROR(
  TEXTJOIN(CHAR(10),TRUE,FILTER('SUMMARY DATA'!I:I,'SUMMARY DATA'!$A:$A=$A286,'SUMMARY DATA'!$C:$C=$B286,'SUMMARY DATA'!$B:$B=""GRP"")),
  IF(
    OR(
      ISNUMBER(SEARCH(""CDM CASH DEPOSIT"",$C286)),
      ISNUMBER(SEARCH(""CASH DEPOSIT"",$C28"&amp;"6)),
      COUNTIFS('SUMMARY DATA'!$D:$D,$C286,'SUMMARY DATA'!$B:$B,""GRP"")&lt;&gt;1
    ),
    """",
    IFERROR(TEXTJOIN(CHAR(10),TRUE,FILTER('SUMMARY DATA'!I:I,'SUMMARY DATA'!$D:$D=$C286,'SUMMARY DATA'!$B:$B=""GRP"")),"""")
  )
)"),"")</f>
        <v/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 spans="1:27">
      <c r="A287" s="2"/>
      <c r="B287" s="15">
        <v>45808</v>
      </c>
      <c r="C287" s="2" t="s">
        <v>440</v>
      </c>
      <c r="D287" s="6">
        <v>10</v>
      </c>
      <c r="E287" s="16" t="str">
        <f>IFERROR(__xludf.DUMMYFUNCTION("IFERROR(
  TEXTJOIN(CHAR(10),TRUE,FILTER('SUMMARY DATA'!E:E,'SUMMARY DATA'!$A:$A=$A287,'SUMMARY DATA'!$C:$C=$B287,'SUMMARY DATA'!$B:$B=""GRP"")),
  IF(
    OR(
      ISNUMBER(SEARCH(""CDM CASH DEPOSIT"",$C287)),
      ISNUMBER(SEARCH(""CASH DEPOSIT"",$C28"&amp;"7)),
      COUNTIFS('SUMMARY DATA'!$D:$D,$C287,'SUMMARY DATA'!$B:$B,""GRP"")&lt;&gt;1
    ),
    """",
    IFERROR(TEXTJOIN(CHAR(10),TRUE,FILTER('SUMMARY DATA'!E:E,'SUMMARY DATA'!$D:$D=$C287,'SUMMARY DATA'!$B:$B=""GRP"")),"""")
  )
)"),"")</f>
        <v/>
      </c>
      <c r="F287" s="17" t="str">
        <f>IFERROR(__xludf.DUMMYFUNCTION("IFERROR(
  TEXTJOIN(CHAR(10),TRUE,FILTER('SUMMARY DATA'!F:F,'SUMMARY DATA'!$A:$A=$A287,'SUMMARY DATA'!$C:$C=$B287,'SUMMARY DATA'!$B:$B=""GRP"")),
  IF(
    OR(
      ISNUMBER(SEARCH(""CDM CASH DEPOSIT"",$C287)),
      ISNUMBER(SEARCH(""CASH DEPOSIT"",$C28"&amp;"7)),
      COUNTIFS('SUMMARY DATA'!$D:$D,$C287,'SUMMARY DATA'!$B:$B,""GRP"")&lt;&gt;1
    ),
    """",
    IFERROR(TEXTJOIN(CHAR(10),TRUE,FILTER('SUMMARY DATA'!F:F,'SUMMARY DATA'!$D:$D=$C287,'SUMMARY DATA'!$B:$B=""GRP"")),"""")
  )
)"),"")</f>
        <v/>
      </c>
      <c r="G287" s="17" t="str">
        <f>IFERROR(__xludf.DUMMYFUNCTION("IFERROR(
  TEXTJOIN(CHAR(10),TRUE,FILTER('SUMMARY DATA'!G:G,'SUMMARY DATA'!$A:$A=$A287,'SUMMARY DATA'!$C:$C=$B287,'SUMMARY DATA'!$B:$B=""GRP"")),
  IF(
    OR(
      ISNUMBER(SEARCH(""CDM CASH DEPOSIT"",$C287)),
      ISNUMBER(SEARCH(""CASH DEPOSIT"",$C28"&amp;"7)),
      COUNTIFS('SUMMARY DATA'!$D:$D,$C287,'SUMMARY DATA'!$B:$B,""GRP"")&lt;&gt;1
    ),
    """",
    IFERROR(TEXTJOIN(CHAR(10),TRUE,FILTER('SUMMARY DATA'!G:G,'SUMMARY DATA'!$D:$D=$C287,'SUMMARY DATA'!$B:$B=""GRP"")),"""")
  )
)"),"")</f>
        <v/>
      </c>
      <c r="H287" s="18" t="str">
        <f>IFERROR(__xludf.DUMMYFUNCTION("IFERROR(
  TEXTJOIN(CHAR(10),TRUE,FILTER('SUMMARY DATA'!H:H,'SUMMARY DATA'!$A:$A=$A287,'SUMMARY DATA'!$C:$C=$B287,'SUMMARY DATA'!$B:$B=""GRP"")),
  IF(
    OR(
      ISNUMBER(SEARCH(""CDM CASH DEPOSIT"",$C287)),
      ISNUMBER(SEARCH(""CASH DEPOSIT"",$C28"&amp;"7)),
      COUNTIFS('SUMMARY DATA'!$D:$D,$C287,'SUMMARY DATA'!$B:$B,""GRP"")&lt;&gt;1
    ),
    """",
    IFERROR(TEXTJOIN(CHAR(10),TRUE,FILTER('SUMMARY DATA'!H:H,'SUMMARY DATA'!$D:$D=$C287,'SUMMARY DATA'!$B:$B=""GRP"")),"""")
  )
)"),"")</f>
        <v/>
      </c>
      <c r="I287" s="18" t="str">
        <f>IFERROR(__xludf.DUMMYFUNCTION("IF(H287="""","""",
SUM(ARRAYFORMULA(VALUE(SPLIT(H287,CHAR(10)))))
)"),"")</f>
        <v/>
      </c>
      <c r="J287" s="17" t="str">
        <f>IFERROR(__xludf.DUMMYFUNCTION("IFERROR(
  TEXTJOIN(CHAR(10),TRUE,FILTER('SUMMARY DATA'!I:I,'SUMMARY DATA'!$A:$A=$A287,'SUMMARY DATA'!$C:$C=$B287,'SUMMARY DATA'!$B:$B=""GRP"")),
  IF(
    OR(
      ISNUMBER(SEARCH(""CDM CASH DEPOSIT"",$C287)),
      ISNUMBER(SEARCH(""CASH DEPOSIT"",$C28"&amp;"7)),
      COUNTIFS('SUMMARY DATA'!$D:$D,$C287,'SUMMARY DATA'!$B:$B,""GRP"")&lt;&gt;1
    ),
    """",
    IFERROR(TEXTJOIN(CHAR(10),TRUE,FILTER('SUMMARY DATA'!I:I,'SUMMARY DATA'!$D:$D=$C287,'SUMMARY DATA'!$B:$B=""GRP"")),"""")
  )
)"),"")</f>
        <v/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 spans="1:27">
      <c r="A288" s="2"/>
      <c r="B288" s="15">
        <v>45810</v>
      </c>
      <c r="C288" s="2" t="s">
        <v>441</v>
      </c>
      <c r="D288" s="6">
        <v>1023.5</v>
      </c>
      <c r="E288" s="16" t="str">
        <f>IFERROR(__xludf.DUMMYFUNCTION("IFERROR(
  TEXTJOIN(CHAR(10),TRUE,FILTER('SUMMARY DATA'!E:E,'SUMMARY DATA'!$A:$A=$A288,'SUMMARY DATA'!$C:$C=$B288,'SUMMARY DATA'!$B:$B=""GRP"")),
  IF(
    OR(
      ISNUMBER(SEARCH(""CDM CASH DEPOSIT"",$C288)),
      ISNUMBER(SEARCH(""CASH DEPOSIT"",$C28"&amp;"8)),
      COUNTIFS('SUMMARY DATA'!$D:$D,$C288,'SUMMARY DATA'!$B:$B,""GRP"")&lt;&gt;1
    ),
    """",
    IFERROR(TEXTJOIN(CHAR(10),TRUE,FILTER('SUMMARY DATA'!E:E,'SUMMARY DATA'!$D:$D=$C288,'SUMMARY DATA'!$B:$B=""GRP"")),"""")
  )
)"),"")</f>
        <v/>
      </c>
      <c r="F288" s="17" t="str">
        <f>IFERROR(__xludf.DUMMYFUNCTION("IFERROR(
  TEXTJOIN(CHAR(10),TRUE,FILTER('SUMMARY DATA'!F:F,'SUMMARY DATA'!$A:$A=$A288,'SUMMARY DATA'!$C:$C=$B288,'SUMMARY DATA'!$B:$B=""GRP"")),
  IF(
    OR(
      ISNUMBER(SEARCH(""CDM CASH DEPOSIT"",$C288)),
      ISNUMBER(SEARCH(""CASH DEPOSIT"",$C28"&amp;"8)),
      COUNTIFS('SUMMARY DATA'!$D:$D,$C288,'SUMMARY DATA'!$B:$B,""GRP"")&lt;&gt;1
    ),
    """",
    IFERROR(TEXTJOIN(CHAR(10),TRUE,FILTER('SUMMARY DATA'!F:F,'SUMMARY DATA'!$D:$D=$C288,'SUMMARY DATA'!$B:$B=""GRP"")),"""")
  )
)"),"")</f>
        <v/>
      </c>
      <c r="G288" s="17" t="str">
        <f>IFERROR(__xludf.DUMMYFUNCTION("IFERROR(
  TEXTJOIN(CHAR(10),TRUE,FILTER('SUMMARY DATA'!G:G,'SUMMARY DATA'!$A:$A=$A288,'SUMMARY DATA'!$C:$C=$B288,'SUMMARY DATA'!$B:$B=""GRP"")),
  IF(
    OR(
      ISNUMBER(SEARCH(""CDM CASH DEPOSIT"",$C288)),
      ISNUMBER(SEARCH(""CASH DEPOSIT"",$C28"&amp;"8)),
      COUNTIFS('SUMMARY DATA'!$D:$D,$C288,'SUMMARY DATA'!$B:$B,""GRP"")&lt;&gt;1
    ),
    """",
    IFERROR(TEXTJOIN(CHAR(10),TRUE,FILTER('SUMMARY DATA'!G:G,'SUMMARY DATA'!$D:$D=$C288,'SUMMARY DATA'!$B:$B=""GRP"")),"""")
  )
)"),"")</f>
        <v/>
      </c>
      <c r="H288" s="18" t="str">
        <f>IFERROR(__xludf.DUMMYFUNCTION("IFERROR(
  TEXTJOIN(CHAR(10),TRUE,FILTER('SUMMARY DATA'!H:H,'SUMMARY DATA'!$A:$A=$A288,'SUMMARY DATA'!$C:$C=$B288,'SUMMARY DATA'!$B:$B=""GRP"")),
  IF(
    OR(
      ISNUMBER(SEARCH(""CDM CASH DEPOSIT"",$C288)),
      ISNUMBER(SEARCH(""CASH DEPOSIT"",$C28"&amp;"8)),
      COUNTIFS('SUMMARY DATA'!$D:$D,$C288,'SUMMARY DATA'!$B:$B,""GRP"")&lt;&gt;1
    ),
    """",
    IFERROR(TEXTJOIN(CHAR(10),TRUE,FILTER('SUMMARY DATA'!H:H,'SUMMARY DATA'!$D:$D=$C288,'SUMMARY DATA'!$B:$B=""GRP"")),"""")
  )
)"),"")</f>
        <v/>
      </c>
      <c r="I288" s="18" t="str">
        <f>IFERROR(__xludf.DUMMYFUNCTION("IF(H288="""","""",
SUM(ARRAYFORMULA(VALUE(SPLIT(H288,CHAR(10)))))
)"),"")</f>
        <v/>
      </c>
      <c r="J288" s="17" t="str">
        <f>IFERROR(__xludf.DUMMYFUNCTION("IFERROR(
  TEXTJOIN(CHAR(10),TRUE,FILTER('SUMMARY DATA'!I:I,'SUMMARY DATA'!$A:$A=$A288,'SUMMARY DATA'!$C:$C=$B288,'SUMMARY DATA'!$B:$B=""GRP"")),
  IF(
    OR(
      ISNUMBER(SEARCH(""CDM CASH DEPOSIT"",$C288)),
      ISNUMBER(SEARCH(""CASH DEPOSIT"",$C28"&amp;"8)),
      COUNTIFS('SUMMARY DATA'!$D:$D,$C288,'SUMMARY DATA'!$B:$B,""GRP"")&lt;&gt;1
    ),
    """",
    IFERROR(TEXTJOIN(CHAR(10),TRUE,FILTER('SUMMARY DATA'!I:I,'SUMMARY DATA'!$D:$D=$C288,'SUMMARY DATA'!$B:$B=""GRP"")),"""")
  )
)"),"")</f>
        <v/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 spans="1:27">
      <c r="A289" s="2"/>
      <c r="B289" s="15">
        <v>45811</v>
      </c>
      <c r="C289" s="2" t="s">
        <v>442</v>
      </c>
      <c r="D289" s="6">
        <v>502.15</v>
      </c>
      <c r="E289" s="16" t="str">
        <f>IFERROR(__xludf.DUMMYFUNCTION("IFERROR(
  TEXTJOIN(CHAR(10),TRUE,FILTER('SUMMARY DATA'!E:E,'SUMMARY DATA'!$A:$A=$A289,'SUMMARY DATA'!$C:$C=$B289,'SUMMARY DATA'!$B:$B=""GRP"")),
  IF(
    OR(
      ISNUMBER(SEARCH(""CDM CASH DEPOSIT"",$C289)),
      ISNUMBER(SEARCH(""CASH DEPOSIT"",$C28"&amp;"9)),
      COUNTIFS('SUMMARY DATA'!$D:$D,$C289,'SUMMARY DATA'!$B:$B,""GRP"")&lt;&gt;1
    ),
    """",
    IFERROR(TEXTJOIN(CHAR(10),TRUE,FILTER('SUMMARY DATA'!E:E,'SUMMARY DATA'!$D:$D=$C289,'SUMMARY DATA'!$B:$B=""GRP"")),"""")
  )
)"),"")</f>
        <v/>
      </c>
      <c r="F289" s="17" t="str">
        <f>IFERROR(__xludf.DUMMYFUNCTION("IFERROR(
  TEXTJOIN(CHAR(10),TRUE,FILTER('SUMMARY DATA'!F:F,'SUMMARY DATA'!$A:$A=$A289,'SUMMARY DATA'!$C:$C=$B289,'SUMMARY DATA'!$B:$B=""GRP"")),
  IF(
    OR(
      ISNUMBER(SEARCH(""CDM CASH DEPOSIT"",$C289)),
      ISNUMBER(SEARCH(""CASH DEPOSIT"",$C28"&amp;"9)),
      COUNTIFS('SUMMARY DATA'!$D:$D,$C289,'SUMMARY DATA'!$B:$B,""GRP"")&lt;&gt;1
    ),
    """",
    IFERROR(TEXTJOIN(CHAR(10),TRUE,FILTER('SUMMARY DATA'!F:F,'SUMMARY DATA'!$D:$D=$C289,'SUMMARY DATA'!$B:$B=""GRP"")),"""")
  )
)"),"")</f>
        <v/>
      </c>
      <c r="G289" s="17" t="str">
        <f>IFERROR(__xludf.DUMMYFUNCTION("IFERROR(
  TEXTJOIN(CHAR(10),TRUE,FILTER('SUMMARY DATA'!G:G,'SUMMARY DATA'!$A:$A=$A289,'SUMMARY DATA'!$C:$C=$B289,'SUMMARY DATA'!$B:$B=""GRP"")),
  IF(
    OR(
      ISNUMBER(SEARCH(""CDM CASH DEPOSIT"",$C289)),
      ISNUMBER(SEARCH(""CASH DEPOSIT"",$C28"&amp;"9)),
      COUNTIFS('SUMMARY DATA'!$D:$D,$C289,'SUMMARY DATA'!$B:$B,""GRP"")&lt;&gt;1
    ),
    """",
    IFERROR(TEXTJOIN(CHAR(10),TRUE,FILTER('SUMMARY DATA'!G:G,'SUMMARY DATA'!$D:$D=$C289,'SUMMARY DATA'!$B:$B=""GRP"")),"""")
  )
)"),"")</f>
        <v/>
      </c>
      <c r="H289" s="18" t="str">
        <f>IFERROR(__xludf.DUMMYFUNCTION("IFERROR(
  TEXTJOIN(CHAR(10),TRUE,FILTER('SUMMARY DATA'!H:H,'SUMMARY DATA'!$A:$A=$A289,'SUMMARY DATA'!$C:$C=$B289,'SUMMARY DATA'!$B:$B=""GRP"")),
  IF(
    OR(
      ISNUMBER(SEARCH(""CDM CASH DEPOSIT"",$C289)),
      ISNUMBER(SEARCH(""CASH DEPOSIT"",$C28"&amp;"9)),
      COUNTIFS('SUMMARY DATA'!$D:$D,$C289,'SUMMARY DATA'!$B:$B,""GRP"")&lt;&gt;1
    ),
    """",
    IFERROR(TEXTJOIN(CHAR(10),TRUE,FILTER('SUMMARY DATA'!H:H,'SUMMARY DATA'!$D:$D=$C289,'SUMMARY DATA'!$B:$B=""GRP"")),"""")
  )
)"),"")</f>
        <v/>
      </c>
      <c r="I289" s="18" t="str">
        <f>IFERROR(__xludf.DUMMYFUNCTION("IF(H289="""","""",
SUM(ARRAYFORMULA(VALUE(SPLIT(H289,CHAR(10)))))
)"),"")</f>
        <v/>
      </c>
      <c r="J289" s="17" t="str">
        <f>IFERROR(__xludf.DUMMYFUNCTION("IFERROR(
  TEXTJOIN(CHAR(10),TRUE,FILTER('SUMMARY DATA'!I:I,'SUMMARY DATA'!$A:$A=$A289,'SUMMARY DATA'!$C:$C=$B289,'SUMMARY DATA'!$B:$B=""GRP"")),
  IF(
    OR(
      ISNUMBER(SEARCH(""CDM CASH DEPOSIT"",$C289)),
      ISNUMBER(SEARCH(""CASH DEPOSIT"",$C28"&amp;"9)),
      COUNTIFS('SUMMARY DATA'!$D:$D,$C289,'SUMMARY DATA'!$B:$B,""GRP"")&lt;&gt;1
    ),
    """",
    IFERROR(TEXTJOIN(CHAR(10),TRUE,FILTER('SUMMARY DATA'!I:I,'SUMMARY DATA'!$D:$D=$C289,'SUMMARY DATA'!$B:$B=""GRP"")),"""")
  )
)"),"")</f>
        <v/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 spans="1:27">
      <c r="A290" s="2"/>
      <c r="B290" s="15">
        <v>45811</v>
      </c>
      <c r="C290" s="2" t="s">
        <v>443</v>
      </c>
      <c r="D290" s="6">
        <v>54.94</v>
      </c>
      <c r="E290" s="16" t="str">
        <f>IFERROR(__xludf.DUMMYFUNCTION("IFERROR(
  TEXTJOIN(CHAR(10),TRUE,FILTER('SUMMARY DATA'!E:E,'SUMMARY DATA'!$A:$A=$A290,'SUMMARY DATA'!$C:$C=$B290,'SUMMARY DATA'!$B:$B=""GRP"")),
  IF(
    OR(
      ISNUMBER(SEARCH(""CDM CASH DEPOSIT"",$C290)),
      ISNUMBER(SEARCH(""CASH DEPOSIT"",$C29"&amp;"0)),
      COUNTIFS('SUMMARY DATA'!$D:$D,$C290,'SUMMARY DATA'!$B:$B,""GRP"")&lt;&gt;1
    ),
    """",
    IFERROR(TEXTJOIN(CHAR(10),TRUE,FILTER('SUMMARY DATA'!E:E,'SUMMARY DATA'!$D:$D=$C290,'SUMMARY DATA'!$B:$B=""GRP"")),"""")
  )
)"),"")</f>
        <v/>
      </c>
      <c r="F290" s="17" t="str">
        <f>IFERROR(__xludf.DUMMYFUNCTION("IFERROR(
  TEXTJOIN(CHAR(10),TRUE,FILTER('SUMMARY DATA'!F:F,'SUMMARY DATA'!$A:$A=$A290,'SUMMARY DATA'!$C:$C=$B290,'SUMMARY DATA'!$B:$B=""GRP"")),
  IF(
    OR(
      ISNUMBER(SEARCH(""CDM CASH DEPOSIT"",$C290)),
      ISNUMBER(SEARCH(""CASH DEPOSIT"",$C29"&amp;"0)),
      COUNTIFS('SUMMARY DATA'!$D:$D,$C290,'SUMMARY DATA'!$B:$B,""GRP"")&lt;&gt;1
    ),
    """",
    IFERROR(TEXTJOIN(CHAR(10),TRUE,FILTER('SUMMARY DATA'!F:F,'SUMMARY DATA'!$D:$D=$C290,'SUMMARY DATA'!$B:$B=""GRP"")),"""")
  )
)"),"")</f>
        <v/>
      </c>
      <c r="G290" s="17" t="str">
        <f>IFERROR(__xludf.DUMMYFUNCTION("IFERROR(
  TEXTJOIN(CHAR(10),TRUE,FILTER('SUMMARY DATA'!G:G,'SUMMARY DATA'!$A:$A=$A290,'SUMMARY DATA'!$C:$C=$B290,'SUMMARY DATA'!$B:$B=""GRP"")),
  IF(
    OR(
      ISNUMBER(SEARCH(""CDM CASH DEPOSIT"",$C290)),
      ISNUMBER(SEARCH(""CASH DEPOSIT"",$C29"&amp;"0)),
      COUNTIFS('SUMMARY DATA'!$D:$D,$C290,'SUMMARY DATA'!$B:$B,""GRP"")&lt;&gt;1
    ),
    """",
    IFERROR(TEXTJOIN(CHAR(10),TRUE,FILTER('SUMMARY DATA'!G:G,'SUMMARY DATA'!$D:$D=$C290,'SUMMARY DATA'!$B:$B=""GRP"")),"""")
  )
)"),"")</f>
        <v/>
      </c>
      <c r="H290" s="18" t="str">
        <f>IFERROR(__xludf.DUMMYFUNCTION("IFERROR(
  TEXTJOIN(CHAR(10),TRUE,FILTER('SUMMARY DATA'!H:H,'SUMMARY DATA'!$A:$A=$A290,'SUMMARY DATA'!$C:$C=$B290,'SUMMARY DATA'!$B:$B=""GRP"")),
  IF(
    OR(
      ISNUMBER(SEARCH(""CDM CASH DEPOSIT"",$C290)),
      ISNUMBER(SEARCH(""CASH DEPOSIT"",$C29"&amp;"0)),
      COUNTIFS('SUMMARY DATA'!$D:$D,$C290,'SUMMARY DATA'!$B:$B,""GRP"")&lt;&gt;1
    ),
    """",
    IFERROR(TEXTJOIN(CHAR(10),TRUE,FILTER('SUMMARY DATA'!H:H,'SUMMARY DATA'!$D:$D=$C290,'SUMMARY DATA'!$B:$B=""GRP"")),"""")
  )
)"),"")</f>
        <v/>
      </c>
      <c r="I290" s="18" t="str">
        <f>IFERROR(__xludf.DUMMYFUNCTION("IF(H290="""","""",
SUM(ARRAYFORMULA(VALUE(SPLIT(H290,CHAR(10)))))
)"),"")</f>
        <v/>
      </c>
      <c r="J290" s="17" t="str">
        <f>IFERROR(__xludf.DUMMYFUNCTION("IFERROR(
  TEXTJOIN(CHAR(10),TRUE,FILTER('SUMMARY DATA'!I:I,'SUMMARY DATA'!$A:$A=$A290,'SUMMARY DATA'!$C:$C=$B290,'SUMMARY DATA'!$B:$B=""GRP"")),
  IF(
    OR(
      ISNUMBER(SEARCH(""CDM CASH DEPOSIT"",$C290)),
      ISNUMBER(SEARCH(""CASH DEPOSIT"",$C29"&amp;"0)),
      COUNTIFS('SUMMARY DATA'!$D:$D,$C290,'SUMMARY DATA'!$B:$B,""GRP"")&lt;&gt;1
    ),
    """",
    IFERROR(TEXTJOIN(CHAR(10),TRUE,FILTER('SUMMARY DATA'!I:I,'SUMMARY DATA'!$D:$D=$C290,'SUMMARY DATA'!$B:$B=""GRP"")),"""")
  )
)"),"")</f>
        <v/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 spans="1:27">
      <c r="A291" s="2"/>
      <c r="B291" s="15">
        <v>45811</v>
      </c>
      <c r="C291" s="2" t="s">
        <v>443</v>
      </c>
      <c r="D291" s="6">
        <v>46.97</v>
      </c>
      <c r="E291" s="16" t="str">
        <f>IFERROR(__xludf.DUMMYFUNCTION("IFERROR(
  TEXTJOIN(CHAR(10),TRUE,FILTER('SUMMARY DATA'!E:E,'SUMMARY DATA'!$A:$A=$A291,'SUMMARY DATA'!$C:$C=$B291,'SUMMARY DATA'!$B:$B=""GRP"")),
  IF(
    OR(
      ISNUMBER(SEARCH(""CDM CASH DEPOSIT"",$C291)),
      ISNUMBER(SEARCH(""CASH DEPOSIT"",$C29"&amp;"1)),
      COUNTIFS('SUMMARY DATA'!$D:$D,$C291,'SUMMARY DATA'!$B:$B,""GRP"")&lt;&gt;1
    ),
    """",
    IFERROR(TEXTJOIN(CHAR(10),TRUE,FILTER('SUMMARY DATA'!E:E,'SUMMARY DATA'!$D:$D=$C291,'SUMMARY DATA'!$B:$B=""GRP"")),"""")
  )
)"),"")</f>
        <v/>
      </c>
      <c r="F291" s="17" t="str">
        <f>IFERROR(__xludf.DUMMYFUNCTION("IFERROR(
  TEXTJOIN(CHAR(10),TRUE,FILTER('SUMMARY DATA'!F:F,'SUMMARY DATA'!$A:$A=$A291,'SUMMARY DATA'!$C:$C=$B291,'SUMMARY DATA'!$B:$B=""GRP"")),
  IF(
    OR(
      ISNUMBER(SEARCH(""CDM CASH DEPOSIT"",$C291)),
      ISNUMBER(SEARCH(""CASH DEPOSIT"",$C29"&amp;"1)),
      COUNTIFS('SUMMARY DATA'!$D:$D,$C291,'SUMMARY DATA'!$B:$B,""GRP"")&lt;&gt;1
    ),
    """",
    IFERROR(TEXTJOIN(CHAR(10),TRUE,FILTER('SUMMARY DATA'!F:F,'SUMMARY DATA'!$D:$D=$C291,'SUMMARY DATA'!$B:$B=""GRP"")),"""")
  )
)"),"")</f>
        <v/>
      </c>
      <c r="G291" s="17" t="str">
        <f>IFERROR(__xludf.DUMMYFUNCTION("IFERROR(
  TEXTJOIN(CHAR(10),TRUE,FILTER('SUMMARY DATA'!G:G,'SUMMARY DATA'!$A:$A=$A291,'SUMMARY DATA'!$C:$C=$B291,'SUMMARY DATA'!$B:$B=""GRP"")),
  IF(
    OR(
      ISNUMBER(SEARCH(""CDM CASH DEPOSIT"",$C291)),
      ISNUMBER(SEARCH(""CASH DEPOSIT"",$C29"&amp;"1)),
      COUNTIFS('SUMMARY DATA'!$D:$D,$C291,'SUMMARY DATA'!$B:$B,""GRP"")&lt;&gt;1
    ),
    """",
    IFERROR(TEXTJOIN(CHAR(10),TRUE,FILTER('SUMMARY DATA'!G:G,'SUMMARY DATA'!$D:$D=$C291,'SUMMARY DATA'!$B:$B=""GRP"")),"""")
  )
)"),"")</f>
        <v/>
      </c>
      <c r="H291" s="18" t="str">
        <f>IFERROR(__xludf.DUMMYFUNCTION("IFERROR(
  TEXTJOIN(CHAR(10),TRUE,FILTER('SUMMARY DATA'!H:H,'SUMMARY DATA'!$A:$A=$A291,'SUMMARY DATA'!$C:$C=$B291,'SUMMARY DATA'!$B:$B=""GRP"")),
  IF(
    OR(
      ISNUMBER(SEARCH(""CDM CASH DEPOSIT"",$C291)),
      ISNUMBER(SEARCH(""CASH DEPOSIT"",$C29"&amp;"1)),
      COUNTIFS('SUMMARY DATA'!$D:$D,$C291,'SUMMARY DATA'!$B:$B,""GRP"")&lt;&gt;1
    ),
    """",
    IFERROR(TEXTJOIN(CHAR(10),TRUE,FILTER('SUMMARY DATA'!H:H,'SUMMARY DATA'!$D:$D=$C291,'SUMMARY DATA'!$B:$B=""GRP"")),"""")
  )
)"),"")</f>
        <v/>
      </c>
      <c r="I291" s="18" t="str">
        <f>IFERROR(__xludf.DUMMYFUNCTION("IF(H291="""","""",
SUM(ARRAYFORMULA(VALUE(SPLIT(H291,CHAR(10)))))
)"),"")</f>
        <v/>
      </c>
      <c r="J291" s="17" t="str">
        <f>IFERROR(__xludf.DUMMYFUNCTION("IFERROR(
  TEXTJOIN(CHAR(10),TRUE,FILTER('SUMMARY DATA'!I:I,'SUMMARY DATA'!$A:$A=$A291,'SUMMARY DATA'!$C:$C=$B291,'SUMMARY DATA'!$B:$B=""GRP"")),
  IF(
    OR(
      ISNUMBER(SEARCH(""CDM CASH DEPOSIT"",$C291)),
      ISNUMBER(SEARCH(""CASH DEPOSIT"",$C29"&amp;"1)),
      COUNTIFS('SUMMARY DATA'!$D:$D,$C291,'SUMMARY DATA'!$B:$B,""GRP"")&lt;&gt;1
    ),
    """",
    IFERROR(TEXTJOIN(CHAR(10),TRUE,FILTER('SUMMARY DATA'!I:I,'SUMMARY DATA'!$D:$D=$C291,'SUMMARY DATA'!$B:$B=""GRP"")),"""")
  )
)"),"")</f>
        <v/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 spans="1:27">
      <c r="A292" s="2" t="s">
        <v>444</v>
      </c>
      <c r="B292" s="15">
        <v>45811</v>
      </c>
      <c r="C292" s="2" t="s">
        <v>352</v>
      </c>
      <c r="D292" s="6">
        <v>4</v>
      </c>
      <c r="E292" s="16" t="str">
        <f>IFERROR(__xludf.DUMMYFUNCTION("IFERROR(
  TEXTJOIN(CHAR(10),TRUE,FILTER('SUMMARY DATA'!E:E,'SUMMARY DATA'!$A:$A=$A292,'SUMMARY DATA'!$C:$C=$B292,'SUMMARY DATA'!$B:$B=""GRP"")),
  IF(
    OR(
      ISNUMBER(SEARCH(""CDM CASH DEPOSIT"",$C292)),
      ISNUMBER(SEARCH(""CASH DEPOSIT"",$C29"&amp;"2)),
      COUNTIFS('SUMMARY DATA'!$D:$D,$C292,'SUMMARY DATA'!$B:$B,""GRP"")&lt;&gt;1
    ),
    """",
    IFERROR(TEXTJOIN(CHAR(10),TRUE,FILTER('SUMMARY DATA'!E:E,'SUMMARY DATA'!$D:$D=$C292,'SUMMARY DATA'!$B:$B=""GRP"")),"""")
  )
)"),"")</f>
        <v/>
      </c>
      <c r="F292" s="17" t="str">
        <f>IFERROR(__xludf.DUMMYFUNCTION("IFERROR(
  TEXTJOIN(CHAR(10),TRUE,FILTER('SUMMARY DATA'!F:F,'SUMMARY DATA'!$A:$A=$A292,'SUMMARY DATA'!$C:$C=$B292,'SUMMARY DATA'!$B:$B=""GRP"")),
  IF(
    OR(
      ISNUMBER(SEARCH(""CDM CASH DEPOSIT"",$C292)),
      ISNUMBER(SEARCH(""CASH DEPOSIT"",$C29"&amp;"2)),
      COUNTIFS('SUMMARY DATA'!$D:$D,$C292,'SUMMARY DATA'!$B:$B,""GRP"")&lt;&gt;1
    ),
    """",
    IFERROR(TEXTJOIN(CHAR(10),TRUE,FILTER('SUMMARY DATA'!F:F,'SUMMARY DATA'!$D:$D=$C292,'SUMMARY DATA'!$B:$B=""GRP"")),"""")
  )
)"),"")</f>
        <v/>
      </c>
      <c r="G292" s="17" t="str">
        <f>IFERROR(__xludf.DUMMYFUNCTION("IFERROR(
  TEXTJOIN(CHAR(10),TRUE,FILTER('SUMMARY DATA'!G:G,'SUMMARY DATA'!$A:$A=$A292,'SUMMARY DATA'!$C:$C=$B292,'SUMMARY DATA'!$B:$B=""GRP"")),
  IF(
    OR(
      ISNUMBER(SEARCH(""CDM CASH DEPOSIT"",$C292)),
      ISNUMBER(SEARCH(""CASH DEPOSIT"",$C29"&amp;"2)),
      COUNTIFS('SUMMARY DATA'!$D:$D,$C292,'SUMMARY DATA'!$B:$B,""GRP"")&lt;&gt;1
    ),
    """",
    IFERROR(TEXTJOIN(CHAR(10),TRUE,FILTER('SUMMARY DATA'!G:G,'SUMMARY DATA'!$D:$D=$C292,'SUMMARY DATA'!$B:$B=""GRP"")),"""")
  )
)"),"")</f>
        <v/>
      </c>
      <c r="H292" s="18" t="str">
        <f>IFERROR(__xludf.DUMMYFUNCTION("IFERROR(
  TEXTJOIN(CHAR(10),TRUE,FILTER('SUMMARY DATA'!H:H,'SUMMARY DATA'!$A:$A=$A292,'SUMMARY DATA'!$C:$C=$B292,'SUMMARY DATA'!$B:$B=""GRP"")),
  IF(
    OR(
      ISNUMBER(SEARCH(""CDM CASH DEPOSIT"",$C292)),
      ISNUMBER(SEARCH(""CASH DEPOSIT"",$C29"&amp;"2)),
      COUNTIFS('SUMMARY DATA'!$D:$D,$C292,'SUMMARY DATA'!$B:$B,""GRP"")&lt;&gt;1
    ),
    """",
    IFERROR(TEXTJOIN(CHAR(10),TRUE,FILTER('SUMMARY DATA'!H:H,'SUMMARY DATA'!$D:$D=$C292,'SUMMARY DATA'!$B:$B=""GRP"")),"""")
  )
)"),"")</f>
        <v/>
      </c>
      <c r="I292" s="18" t="str">
        <f>IFERROR(__xludf.DUMMYFUNCTION("IF(H292="""","""",
SUM(ARRAYFORMULA(VALUE(SPLIT(H292,CHAR(10)))))
)"),"")</f>
        <v/>
      </c>
      <c r="J292" s="17" t="str">
        <f>IFERROR(__xludf.DUMMYFUNCTION("IFERROR(
  TEXTJOIN(CHAR(10),TRUE,FILTER('SUMMARY DATA'!I:I,'SUMMARY DATA'!$A:$A=$A292,'SUMMARY DATA'!$C:$C=$B292,'SUMMARY DATA'!$B:$B=""GRP"")),
  IF(
    OR(
      ISNUMBER(SEARCH(""CDM CASH DEPOSIT"",$C292)),
      ISNUMBER(SEARCH(""CASH DEPOSIT"",$C29"&amp;"2)),
      COUNTIFS('SUMMARY DATA'!$D:$D,$C292,'SUMMARY DATA'!$B:$B,""GRP"")&lt;&gt;1
    ),
    """",
    IFERROR(TEXTJOIN(CHAR(10),TRUE,FILTER('SUMMARY DATA'!I:I,'SUMMARY DATA'!$D:$D=$C292,'SUMMARY DATA'!$B:$B=""GRP"")),"""")
  )
)"),"")</f>
        <v/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 spans="1:27">
      <c r="A293" s="2" t="s">
        <v>88</v>
      </c>
      <c r="B293" s="15">
        <v>45812</v>
      </c>
      <c r="C293" s="2" t="s">
        <v>445</v>
      </c>
      <c r="D293" s="6">
        <v>96</v>
      </c>
      <c r="E293" s="16" t="str">
        <f>IFERROR(__xludf.DUMMYFUNCTION("IFERROR(
  TEXTJOIN(CHAR(10),TRUE,FILTER('SUMMARY DATA'!E:E,'SUMMARY DATA'!$A:$A=$A293,'SUMMARY DATA'!$C:$C=$B293,'SUMMARY DATA'!$B:$B=""GRP"")),
  IF(
    OR(
      ISNUMBER(SEARCH(""CDM CASH DEPOSIT"",$C293)),
      ISNUMBER(SEARCH(""CASH DEPOSIT"",$C29"&amp;"3)),
      COUNTIFS('SUMMARY DATA'!$D:$D,$C293,'SUMMARY DATA'!$B:$B,""GRP"")&lt;&gt;1
    ),
    """",
    IFERROR(TEXTJOIN(CHAR(10),TRUE,FILTER('SUMMARY DATA'!E:E,'SUMMARY DATA'!$D:$D=$C293,'SUMMARY DATA'!$B:$B=""GRP"")),"""")
  )
)"),"")</f>
        <v/>
      </c>
      <c r="F293" s="17" t="str">
        <f>IFERROR(__xludf.DUMMYFUNCTION("IFERROR(
  TEXTJOIN(CHAR(10),TRUE,FILTER('SUMMARY DATA'!F:F,'SUMMARY DATA'!$A:$A=$A293,'SUMMARY DATA'!$C:$C=$B293,'SUMMARY DATA'!$B:$B=""GRP"")),
  IF(
    OR(
      ISNUMBER(SEARCH(""CDM CASH DEPOSIT"",$C293)),
      ISNUMBER(SEARCH(""CASH DEPOSIT"",$C29"&amp;"3)),
      COUNTIFS('SUMMARY DATA'!$D:$D,$C293,'SUMMARY DATA'!$B:$B,""GRP"")&lt;&gt;1
    ),
    """",
    IFERROR(TEXTJOIN(CHAR(10),TRUE,FILTER('SUMMARY DATA'!F:F,'SUMMARY DATA'!$D:$D=$C293,'SUMMARY DATA'!$B:$B=""GRP"")),"""")
  )
)"),"")</f>
        <v/>
      </c>
      <c r="G293" s="17" t="str">
        <f>IFERROR(__xludf.DUMMYFUNCTION("IFERROR(
  TEXTJOIN(CHAR(10),TRUE,FILTER('SUMMARY DATA'!G:G,'SUMMARY DATA'!$A:$A=$A293,'SUMMARY DATA'!$C:$C=$B293,'SUMMARY DATA'!$B:$B=""GRP"")),
  IF(
    OR(
      ISNUMBER(SEARCH(""CDM CASH DEPOSIT"",$C293)),
      ISNUMBER(SEARCH(""CASH DEPOSIT"",$C29"&amp;"3)),
      COUNTIFS('SUMMARY DATA'!$D:$D,$C293,'SUMMARY DATA'!$B:$B,""GRP"")&lt;&gt;1
    ),
    """",
    IFERROR(TEXTJOIN(CHAR(10),TRUE,FILTER('SUMMARY DATA'!G:G,'SUMMARY DATA'!$D:$D=$C293,'SUMMARY DATA'!$B:$B=""GRP"")),"""")
  )
)"),"")</f>
        <v/>
      </c>
      <c r="H293" s="18" t="str">
        <f>IFERROR(__xludf.DUMMYFUNCTION("IFERROR(
  TEXTJOIN(CHAR(10),TRUE,FILTER('SUMMARY DATA'!H:H,'SUMMARY DATA'!$A:$A=$A293,'SUMMARY DATA'!$C:$C=$B293,'SUMMARY DATA'!$B:$B=""GRP"")),
  IF(
    OR(
      ISNUMBER(SEARCH(""CDM CASH DEPOSIT"",$C293)),
      ISNUMBER(SEARCH(""CASH DEPOSIT"",$C29"&amp;"3)),
      COUNTIFS('SUMMARY DATA'!$D:$D,$C293,'SUMMARY DATA'!$B:$B,""GRP"")&lt;&gt;1
    ),
    """",
    IFERROR(TEXTJOIN(CHAR(10),TRUE,FILTER('SUMMARY DATA'!H:H,'SUMMARY DATA'!$D:$D=$C293,'SUMMARY DATA'!$B:$B=""GRP"")),"""")
  )
)"),"")</f>
        <v/>
      </c>
      <c r="I293" s="18" t="str">
        <f>IFERROR(__xludf.DUMMYFUNCTION("IF(H293="""","""",
SUM(ARRAYFORMULA(VALUE(SPLIT(H293,CHAR(10)))))
)"),"")</f>
        <v/>
      </c>
      <c r="J293" s="17" t="str">
        <f>IFERROR(__xludf.DUMMYFUNCTION("IFERROR(
  TEXTJOIN(CHAR(10),TRUE,FILTER('SUMMARY DATA'!I:I,'SUMMARY DATA'!$A:$A=$A293,'SUMMARY DATA'!$C:$C=$B293,'SUMMARY DATA'!$B:$B=""GRP"")),
  IF(
    OR(
      ISNUMBER(SEARCH(""CDM CASH DEPOSIT"",$C293)),
      ISNUMBER(SEARCH(""CASH DEPOSIT"",$C29"&amp;"3)),
      COUNTIFS('SUMMARY DATA'!$D:$D,$C293,'SUMMARY DATA'!$B:$B,""GRP"")&lt;&gt;1
    ),
    """",
    IFERROR(TEXTJOIN(CHAR(10),TRUE,FILTER('SUMMARY DATA'!I:I,'SUMMARY DATA'!$D:$D=$C293,'SUMMARY DATA'!$B:$B=""GRP"")),"""")
  )
)"),"")</f>
        <v/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 spans="1:27">
      <c r="A294" s="2"/>
      <c r="B294" s="15">
        <v>45812</v>
      </c>
      <c r="C294" s="2" t="s">
        <v>442</v>
      </c>
      <c r="D294" s="6">
        <v>56</v>
      </c>
      <c r="E294" s="16" t="str">
        <f>IFERROR(__xludf.DUMMYFUNCTION("IFERROR(
  TEXTJOIN(CHAR(10),TRUE,FILTER('SUMMARY DATA'!E:E,'SUMMARY DATA'!$A:$A=$A294,'SUMMARY DATA'!$C:$C=$B294,'SUMMARY DATA'!$B:$B=""GRP"")),
  IF(
    OR(
      ISNUMBER(SEARCH(""CDM CASH DEPOSIT"",$C294)),
      ISNUMBER(SEARCH(""CASH DEPOSIT"",$C29"&amp;"4)),
      COUNTIFS('SUMMARY DATA'!$D:$D,$C294,'SUMMARY DATA'!$B:$B,""GRP"")&lt;&gt;1
    ),
    """",
    IFERROR(TEXTJOIN(CHAR(10),TRUE,FILTER('SUMMARY DATA'!E:E,'SUMMARY DATA'!$D:$D=$C294,'SUMMARY DATA'!$B:$B=""GRP"")),"""")
  )
)"),"")</f>
        <v/>
      </c>
      <c r="F294" s="17" t="str">
        <f>IFERROR(__xludf.DUMMYFUNCTION("IFERROR(
  TEXTJOIN(CHAR(10),TRUE,FILTER('SUMMARY DATA'!F:F,'SUMMARY DATA'!$A:$A=$A294,'SUMMARY DATA'!$C:$C=$B294,'SUMMARY DATA'!$B:$B=""GRP"")),
  IF(
    OR(
      ISNUMBER(SEARCH(""CDM CASH DEPOSIT"",$C294)),
      ISNUMBER(SEARCH(""CASH DEPOSIT"",$C29"&amp;"4)),
      COUNTIFS('SUMMARY DATA'!$D:$D,$C294,'SUMMARY DATA'!$B:$B,""GRP"")&lt;&gt;1
    ),
    """",
    IFERROR(TEXTJOIN(CHAR(10),TRUE,FILTER('SUMMARY DATA'!F:F,'SUMMARY DATA'!$D:$D=$C294,'SUMMARY DATA'!$B:$B=""GRP"")),"""")
  )
)"),"")</f>
        <v/>
      </c>
      <c r="G294" s="17" t="str">
        <f>IFERROR(__xludf.DUMMYFUNCTION("IFERROR(
  TEXTJOIN(CHAR(10),TRUE,FILTER('SUMMARY DATA'!G:G,'SUMMARY DATA'!$A:$A=$A294,'SUMMARY DATA'!$C:$C=$B294,'SUMMARY DATA'!$B:$B=""GRP"")),
  IF(
    OR(
      ISNUMBER(SEARCH(""CDM CASH DEPOSIT"",$C294)),
      ISNUMBER(SEARCH(""CASH DEPOSIT"",$C29"&amp;"4)),
      COUNTIFS('SUMMARY DATA'!$D:$D,$C294,'SUMMARY DATA'!$B:$B,""GRP"")&lt;&gt;1
    ),
    """",
    IFERROR(TEXTJOIN(CHAR(10),TRUE,FILTER('SUMMARY DATA'!G:G,'SUMMARY DATA'!$D:$D=$C294,'SUMMARY DATA'!$B:$B=""GRP"")),"""")
  )
)"),"")</f>
        <v/>
      </c>
      <c r="H294" s="18" t="str">
        <f>IFERROR(__xludf.DUMMYFUNCTION("IFERROR(
  TEXTJOIN(CHAR(10),TRUE,FILTER('SUMMARY DATA'!H:H,'SUMMARY DATA'!$A:$A=$A294,'SUMMARY DATA'!$C:$C=$B294,'SUMMARY DATA'!$B:$B=""GRP"")),
  IF(
    OR(
      ISNUMBER(SEARCH(""CDM CASH DEPOSIT"",$C294)),
      ISNUMBER(SEARCH(""CASH DEPOSIT"",$C29"&amp;"4)),
      COUNTIFS('SUMMARY DATA'!$D:$D,$C294,'SUMMARY DATA'!$B:$B,""GRP"")&lt;&gt;1
    ),
    """",
    IFERROR(TEXTJOIN(CHAR(10),TRUE,FILTER('SUMMARY DATA'!H:H,'SUMMARY DATA'!$D:$D=$C294,'SUMMARY DATA'!$B:$B=""GRP"")),"""")
  )
)"),"")</f>
        <v/>
      </c>
      <c r="I294" s="18" t="str">
        <f>IFERROR(__xludf.DUMMYFUNCTION("IF(H294="""","""",
SUM(ARRAYFORMULA(VALUE(SPLIT(H294,CHAR(10)))))
)"),"")</f>
        <v/>
      </c>
      <c r="J294" s="17" t="str">
        <f>IFERROR(__xludf.DUMMYFUNCTION("IFERROR(
  TEXTJOIN(CHAR(10),TRUE,FILTER('SUMMARY DATA'!I:I,'SUMMARY DATA'!$A:$A=$A294,'SUMMARY DATA'!$C:$C=$B294,'SUMMARY DATA'!$B:$B=""GRP"")),
  IF(
    OR(
      ISNUMBER(SEARCH(""CDM CASH DEPOSIT"",$C294)),
      ISNUMBER(SEARCH(""CASH DEPOSIT"",$C29"&amp;"4)),
      COUNTIFS('SUMMARY DATA'!$D:$D,$C294,'SUMMARY DATA'!$B:$B,""GRP"")&lt;&gt;1
    ),
    """",
    IFERROR(TEXTJOIN(CHAR(10),TRUE,FILTER('SUMMARY DATA'!I:I,'SUMMARY DATA'!$D:$D=$C294,'SUMMARY DATA'!$B:$B=""GRP"")),"""")
  )
)"),"")</f>
        <v/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 spans="1:27">
      <c r="A295" s="2"/>
      <c r="B295" s="15">
        <v>45812</v>
      </c>
      <c r="C295" s="2" t="s">
        <v>243</v>
      </c>
      <c r="D295" s="6">
        <v>10</v>
      </c>
      <c r="E295" s="16" t="str">
        <f>IFERROR(__xludf.DUMMYFUNCTION("IFERROR(
  TEXTJOIN(CHAR(10),TRUE,FILTER('SUMMARY DATA'!E:E,'SUMMARY DATA'!$A:$A=$A295,'SUMMARY DATA'!$C:$C=$B295,'SUMMARY DATA'!$B:$B=""GRP"")),
  IF(
    OR(
      ISNUMBER(SEARCH(""CDM CASH DEPOSIT"",$C295)),
      ISNUMBER(SEARCH(""CASH DEPOSIT"",$C29"&amp;"5)),
      COUNTIFS('SUMMARY DATA'!$D:$D,$C295,'SUMMARY DATA'!$B:$B,""GRP"")&lt;&gt;1
    ),
    """",
    IFERROR(TEXTJOIN(CHAR(10),TRUE,FILTER('SUMMARY DATA'!E:E,'SUMMARY DATA'!$D:$D=$C295,'SUMMARY DATA'!$B:$B=""GRP"")),"""")
  )
)"),"")</f>
        <v/>
      </c>
      <c r="F295" s="17" t="str">
        <f>IFERROR(__xludf.DUMMYFUNCTION("IFERROR(
  TEXTJOIN(CHAR(10),TRUE,FILTER('SUMMARY DATA'!F:F,'SUMMARY DATA'!$A:$A=$A295,'SUMMARY DATA'!$C:$C=$B295,'SUMMARY DATA'!$B:$B=""GRP"")),
  IF(
    OR(
      ISNUMBER(SEARCH(""CDM CASH DEPOSIT"",$C295)),
      ISNUMBER(SEARCH(""CASH DEPOSIT"",$C29"&amp;"5)),
      COUNTIFS('SUMMARY DATA'!$D:$D,$C295,'SUMMARY DATA'!$B:$B,""GRP"")&lt;&gt;1
    ),
    """",
    IFERROR(TEXTJOIN(CHAR(10),TRUE,FILTER('SUMMARY DATA'!F:F,'SUMMARY DATA'!$D:$D=$C295,'SUMMARY DATA'!$B:$B=""GRP"")),"""")
  )
)"),"")</f>
        <v/>
      </c>
      <c r="G295" s="17" t="str">
        <f>IFERROR(__xludf.DUMMYFUNCTION("IFERROR(
  TEXTJOIN(CHAR(10),TRUE,FILTER('SUMMARY DATA'!G:G,'SUMMARY DATA'!$A:$A=$A295,'SUMMARY DATA'!$C:$C=$B295,'SUMMARY DATA'!$B:$B=""GRP"")),
  IF(
    OR(
      ISNUMBER(SEARCH(""CDM CASH DEPOSIT"",$C295)),
      ISNUMBER(SEARCH(""CASH DEPOSIT"",$C29"&amp;"5)),
      COUNTIFS('SUMMARY DATA'!$D:$D,$C295,'SUMMARY DATA'!$B:$B,""GRP"")&lt;&gt;1
    ),
    """",
    IFERROR(TEXTJOIN(CHAR(10),TRUE,FILTER('SUMMARY DATA'!G:G,'SUMMARY DATA'!$D:$D=$C295,'SUMMARY DATA'!$B:$B=""GRP"")),"""")
  )
)"),"")</f>
        <v/>
      </c>
      <c r="H295" s="18" t="str">
        <f>IFERROR(__xludf.DUMMYFUNCTION("IFERROR(
  TEXTJOIN(CHAR(10),TRUE,FILTER('SUMMARY DATA'!H:H,'SUMMARY DATA'!$A:$A=$A295,'SUMMARY DATA'!$C:$C=$B295,'SUMMARY DATA'!$B:$B=""GRP"")),
  IF(
    OR(
      ISNUMBER(SEARCH(""CDM CASH DEPOSIT"",$C295)),
      ISNUMBER(SEARCH(""CASH DEPOSIT"",$C29"&amp;"5)),
      COUNTIFS('SUMMARY DATA'!$D:$D,$C295,'SUMMARY DATA'!$B:$B,""GRP"")&lt;&gt;1
    ),
    """",
    IFERROR(TEXTJOIN(CHAR(10),TRUE,FILTER('SUMMARY DATA'!H:H,'SUMMARY DATA'!$D:$D=$C295,'SUMMARY DATA'!$B:$B=""GRP"")),"""")
  )
)"),"")</f>
        <v/>
      </c>
      <c r="I295" s="18" t="str">
        <f>IFERROR(__xludf.DUMMYFUNCTION("IF(H295="""","""",
SUM(ARRAYFORMULA(VALUE(SPLIT(H295,CHAR(10)))))
)"),"")</f>
        <v/>
      </c>
      <c r="J295" s="17" t="str">
        <f>IFERROR(__xludf.DUMMYFUNCTION("IFERROR(
  TEXTJOIN(CHAR(10),TRUE,FILTER('SUMMARY DATA'!I:I,'SUMMARY DATA'!$A:$A=$A295,'SUMMARY DATA'!$C:$C=$B295,'SUMMARY DATA'!$B:$B=""GRP"")),
  IF(
    OR(
      ISNUMBER(SEARCH(""CDM CASH DEPOSIT"",$C295)),
      ISNUMBER(SEARCH(""CASH DEPOSIT"",$C29"&amp;"5)),
      COUNTIFS('SUMMARY DATA'!$D:$D,$C295,'SUMMARY DATA'!$B:$B,""GRP"")&lt;&gt;1
    ),
    """",
    IFERROR(TEXTJOIN(CHAR(10),TRUE,FILTER('SUMMARY DATA'!I:I,'SUMMARY DATA'!$D:$D=$C295,'SUMMARY DATA'!$B:$B=""GRP"")),"""")
  )
)"),"")</f>
        <v/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 spans="1:27">
      <c r="A296" s="2"/>
      <c r="B296" s="15">
        <v>45812</v>
      </c>
      <c r="C296" s="2" t="s">
        <v>446</v>
      </c>
      <c r="D296" s="6">
        <v>10</v>
      </c>
      <c r="E296" s="16" t="str">
        <f>IFERROR(__xludf.DUMMYFUNCTION("IFERROR(
  TEXTJOIN(CHAR(10),TRUE,FILTER('SUMMARY DATA'!E:E,'SUMMARY DATA'!$A:$A=$A296,'SUMMARY DATA'!$C:$C=$B296,'SUMMARY DATA'!$B:$B=""GRP"")),
  IF(
    OR(
      ISNUMBER(SEARCH(""CDM CASH DEPOSIT"",$C296)),
      ISNUMBER(SEARCH(""CASH DEPOSIT"",$C29"&amp;"6)),
      COUNTIFS('SUMMARY DATA'!$D:$D,$C296,'SUMMARY DATA'!$B:$B,""GRP"")&lt;&gt;1
    ),
    """",
    IFERROR(TEXTJOIN(CHAR(10),TRUE,FILTER('SUMMARY DATA'!E:E,'SUMMARY DATA'!$D:$D=$C296,'SUMMARY DATA'!$B:$B=""GRP"")),"""")
  )
)"),"")</f>
        <v/>
      </c>
      <c r="F296" s="17" t="str">
        <f>IFERROR(__xludf.DUMMYFUNCTION("IFERROR(
  TEXTJOIN(CHAR(10),TRUE,FILTER('SUMMARY DATA'!F:F,'SUMMARY DATA'!$A:$A=$A296,'SUMMARY DATA'!$C:$C=$B296,'SUMMARY DATA'!$B:$B=""GRP"")),
  IF(
    OR(
      ISNUMBER(SEARCH(""CDM CASH DEPOSIT"",$C296)),
      ISNUMBER(SEARCH(""CASH DEPOSIT"",$C29"&amp;"6)),
      COUNTIFS('SUMMARY DATA'!$D:$D,$C296,'SUMMARY DATA'!$B:$B,""GRP"")&lt;&gt;1
    ),
    """",
    IFERROR(TEXTJOIN(CHAR(10),TRUE,FILTER('SUMMARY DATA'!F:F,'SUMMARY DATA'!$D:$D=$C296,'SUMMARY DATA'!$B:$B=""GRP"")),"""")
  )
)"),"")</f>
        <v/>
      </c>
      <c r="G296" s="17" t="str">
        <f>IFERROR(__xludf.DUMMYFUNCTION("IFERROR(
  TEXTJOIN(CHAR(10),TRUE,FILTER('SUMMARY DATA'!G:G,'SUMMARY DATA'!$A:$A=$A296,'SUMMARY DATA'!$C:$C=$B296,'SUMMARY DATA'!$B:$B=""GRP"")),
  IF(
    OR(
      ISNUMBER(SEARCH(""CDM CASH DEPOSIT"",$C296)),
      ISNUMBER(SEARCH(""CASH DEPOSIT"",$C29"&amp;"6)),
      COUNTIFS('SUMMARY DATA'!$D:$D,$C296,'SUMMARY DATA'!$B:$B,""GRP"")&lt;&gt;1
    ),
    """",
    IFERROR(TEXTJOIN(CHAR(10),TRUE,FILTER('SUMMARY DATA'!G:G,'SUMMARY DATA'!$D:$D=$C296,'SUMMARY DATA'!$B:$B=""GRP"")),"""")
  )
)"),"")</f>
        <v/>
      </c>
      <c r="H296" s="18" t="str">
        <f>IFERROR(__xludf.DUMMYFUNCTION("IFERROR(
  TEXTJOIN(CHAR(10),TRUE,FILTER('SUMMARY DATA'!H:H,'SUMMARY DATA'!$A:$A=$A296,'SUMMARY DATA'!$C:$C=$B296,'SUMMARY DATA'!$B:$B=""GRP"")),
  IF(
    OR(
      ISNUMBER(SEARCH(""CDM CASH DEPOSIT"",$C296)),
      ISNUMBER(SEARCH(""CASH DEPOSIT"",$C29"&amp;"6)),
      COUNTIFS('SUMMARY DATA'!$D:$D,$C296,'SUMMARY DATA'!$B:$B,""GRP"")&lt;&gt;1
    ),
    """",
    IFERROR(TEXTJOIN(CHAR(10),TRUE,FILTER('SUMMARY DATA'!H:H,'SUMMARY DATA'!$D:$D=$C296,'SUMMARY DATA'!$B:$B=""GRP"")),"""")
  )
)"),"")</f>
        <v/>
      </c>
      <c r="I296" s="18" t="str">
        <f>IFERROR(__xludf.DUMMYFUNCTION("IF(H296="""","""",
SUM(ARRAYFORMULA(VALUE(SPLIT(H296,CHAR(10)))))
)"),"")</f>
        <v/>
      </c>
      <c r="J296" s="17" t="str">
        <f>IFERROR(__xludf.DUMMYFUNCTION("IFERROR(
  TEXTJOIN(CHAR(10),TRUE,FILTER('SUMMARY DATA'!I:I,'SUMMARY DATA'!$A:$A=$A296,'SUMMARY DATA'!$C:$C=$B296,'SUMMARY DATA'!$B:$B=""GRP"")),
  IF(
    OR(
      ISNUMBER(SEARCH(""CDM CASH DEPOSIT"",$C296)),
      ISNUMBER(SEARCH(""CASH DEPOSIT"",$C29"&amp;"6)),
      COUNTIFS('SUMMARY DATA'!$D:$D,$C296,'SUMMARY DATA'!$B:$B,""GRP"")&lt;&gt;1
    ),
    """",
    IFERROR(TEXTJOIN(CHAR(10),TRUE,FILTER('SUMMARY DATA'!I:I,'SUMMARY DATA'!$D:$D=$C296,'SUMMARY DATA'!$B:$B=""GRP"")),"""")
  )
)"),"")</f>
        <v/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 spans="1:27">
      <c r="A297" s="2"/>
      <c r="B297" s="15">
        <v>45813</v>
      </c>
      <c r="C297" s="2" t="s">
        <v>447</v>
      </c>
      <c r="D297" s="6">
        <v>1197</v>
      </c>
      <c r="E297" s="16" t="str">
        <f>IFERROR(__xludf.DUMMYFUNCTION("IFERROR(
  TEXTJOIN(CHAR(10),TRUE,FILTER('SUMMARY DATA'!E:E,'SUMMARY DATA'!$A:$A=$A297,'SUMMARY DATA'!$C:$C=$B297,'SUMMARY DATA'!$B:$B=""GRP"")),
  IF(
    OR(
      ISNUMBER(SEARCH(""CDM CASH DEPOSIT"",$C297)),
      ISNUMBER(SEARCH(""CASH DEPOSIT"",$C29"&amp;"7)),
      COUNTIFS('SUMMARY DATA'!$D:$D,$C297,'SUMMARY DATA'!$B:$B,""GRP"")&lt;&gt;1
    ),
    """",
    IFERROR(TEXTJOIN(CHAR(10),TRUE,FILTER('SUMMARY DATA'!E:E,'SUMMARY DATA'!$D:$D=$C297,'SUMMARY DATA'!$B:$B=""GRP"")),"""")
  )
)"),"")</f>
        <v/>
      </c>
      <c r="F297" s="17" t="str">
        <f>IFERROR(__xludf.DUMMYFUNCTION("IFERROR(
  TEXTJOIN(CHAR(10),TRUE,FILTER('SUMMARY DATA'!F:F,'SUMMARY DATA'!$A:$A=$A297,'SUMMARY DATA'!$C:$C=$B297,'SUMMARY DATA'!$B:$B=""GRP"")),
  IF(
    OR(
      ISNUMBER(SEARCH(""CDM CASH DEPOSIT"",$C297)),
      ISNUMBER(SEARCH(""CASH DEPOSIT"",$C29"&amp;"7)),
      COUNTIFS('SUMMARY DATA'!$D:$D,$C297,'SUMMARY DATA'!$B:$B,""GRP"")&lt;&gt;1
    ),
    """",
    IFERROR(TEXTJOIN(CHAR(10),TRUE,FILTER('SUMMARY DATA'!F:F,'SUMMARY DATA'!$D:$D=$C297,'SUMMARY DATA'!$B:$B=""GRP"")),"""")
  )
)"),"")</f>
        <v/>
      </c>
      <c r="G297" s="17" t="str">
        <f>IFERROR(__xludf.DUMMYFUNCTION("IFERROR(
  TEXTJOIN(CHAR(10),TRUE,FILTER('SUMMARY DATA'!G:G,'SUMMARY DATA'!$A:$A=$A297,'SUMMARY DATA'!$C:$C=$B297,'SUMMARY DATA'!$B:$B=""GRP"")),
  IF(
    OR(
      ISNUMBER(SEARCH(""CDM CASH DEPOSIT"",$C297)),
      ISNUMBER(SEARCH(""CASH DEPOSIT"",$C29"&amp;"7)),
      COUNTIFS('SUMMARY DATA'!$D:$D,$C297,'SUMMARY DATA'!$B:$B,""GRP"")&lt;&gt;1
    ),
    """",
    IFERROR(TEXTJOIN(CHAR(10),TRUE,FILTER('SUMMARY DATA'!G:G,'SUMMARY DATA'!$D:$D=$C297,'SUMMARY DATA'!$B:$B=""GRP"")),"""")
  )
)"),"")</f>
        <v/>
      </c>
      <c r="H297" s="18" t="str">
        <f>IFERROR(__xludf.DUMMYFUNCTION("IFERROR(
  TEXTJOIN(CHAR(10),TRUE,FILTER('SUMMARY DATA'!H:H,'SUMMARY DATA'!$A:$A=$A297,'SUMMARY DATA'!$C:$C=$B297,'SUMMARY DATA'!$B:$B=""GRP"")),
  IF(
    OR(
      ISNUMBER(SEARCH(""CDM CASH DEPOSIT"",$C297)),
      ISNUMBER(SEARCH(""CASH DEPOSIT"",$C29"&amp;"7)),
      COUNTIFS('SUMMARY DATA'!$D:$D,$C297,'SUMMARY DATA'!$B:$B,""GRP"")&lt;&gt;1
    ),
    """",
    IFERROR(TEXTJOIN(CHAR(10),TRUE,FILTER('SUMMARY DATA'!H:H,'SUMMARY DATA'!$D:$D=$C297,'SUMMARY DATA'!$B:$B=""GRP"")),"""")
  )
)"),"")</f>
        <v/>
      </c>
      <c r="I297" s="18" t="str">
        <f>IFERROR(__xludf.DUMMYFUNCTION("IF(H297="""","""",
SUM(ARRAYFORMULA(VALUE(SPLIT(H297,CHAR(10)))))
)"),"")</f>
        <v/>
      </c>
      <c r="J297" s="17" t="str">
        <f>IFERROR(__xludf.DUMMYFUNCTION("IFERROR(
  TEXTJOIN(CHAR(10),TRUE,FILTER('SUMMARY DATA'!I:I,'SUMMARY DATA'!$A:$A=$A297,'SUMMARY DATA'!$C:$C=$B297,'SUMMARY DATA'!$B:$B=""GRP"")),
  IF(
    OR(
      ISNUMBER(SEARCH(""CDM CASH DEPOSIT"",$C297)),
      ISNUMBER(SEARCH(""CASH DEPOSIT"",$C29"&amp;"7)),
      COUNTIFS('SUMMARY DATA'!$D:$D,$C297,'SUMMARY DATA'!$B:$B,""GRP"")&lt;&gt;1
    ),
    """",
    IFERROR(TEXTJOIN(CHAR(10),TRUE,FILTER('SUMMARY DATA'!I:I,'SUMMARY DATA'!$D:$D=$C297,'SUMMARY DATA'!$B:$B=""GRP"")),"""")
  )
)"),"")</f>
        <v/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 spans="1:27">
      <c r="A298" s="2"/>
      <c r="B298" s="15">
        <v>45813</v>
      </c>
      <c r="C298" s="2" t="s">
        <v>448</v>
      </c>
      <c r="D298" s="6">
        <v>534.88</v>
      </c>
      <c r="E298" s="16" t="str">
        <f>IFERROR(__xludf.DUMMYFUNCTION("IFERROR(
  TEXTJOIN(CHAR(10),TRUE,FILTER('SUMMARY DATA'!E:E,'SUMMARY DATA'!$A:$A=$A298,'SUMMARY DATA'!$C:$C=$B298,'SUMMARY DATA'!$B:$B=""GRP"")),
  IF(
    OR(
      ISNUMBER(SEARCH(""CDM CASH DEPOSIT"",$C298)),
      ISNUMBER(SEARCH(""CASH DEPOSIT"",$C29"&amp;"8)),
      COUNTIFS('SUMMARY DATA'!$D:$D,$C298,'SUMMARY DATA'!$B:$B,""GRP"")&lt;&gt;1
    ),
    """",
    IFERROR(TEXTJOIN(CHAR(10),TRUE,FILTER('SUMMARY DATA'!E:E,'SUMMARY DATA'!$D:$D=$C298,'SUMMARY DATA'!$B:$B=""GRP"")),"""")
  )
)"),"")</f>
        <v/>
      </c>
      <c r="F298" s="17" t="str">
        <f>IFERROR(__xludf.DUMMYFUNCTION("IFERROR(
  TEXTJOIN(CHAR(10),TRUE,FILTER('SUMMARY DATA'!F:F,'SUMMARY DATA'!$A:$A=$A298,'SUMMARY DATA'!$C:$C=$B298,'SUMMARY DATA'!$B:$B=""GRP"")),
  IF(
    OR(
      ISNUMBER(SEARCH(""CDM CASH DEPOSIT"",$C298)),
      ISNUMBER(SEARCH(""CASH DEPOSIT"",$C29"&amp;"8)),
      COUNTIFS('SUMMARY DATA'!$D:$D,$C298,'SUMMARY DATA'!$B:$B,""GRP"")&lt;&gt;1
    ),
    """",
    IFERROR(TEXTJOIN(CHAR(10),TRUE,FILTER('SUMMARY DATA'!F:F,'SUMMARY DATA'!$D:$D=$C298,'SUMMARY DATA'!$B:$B=""GRP"")),"""")
  )
)"),"")</f>
        <v/>
      </c>
      <c r="G298" s="17" t="str">
        <f>IFERROR(__xludf.DUMMYFUNCTION("IFERROR(
  TEXTJOIN(CHAR(10),TRUE,FILTER('SUMMARY DATA'!G:G,'SUMMARY DATA'!$A:$A=$A298,'SUMMARY DATA'!$C:$C=$B298,'SUMMARY DATA'!$B:$B=""GRP"")),
  IF(
    OR(
      ISNUMBER(SEARCH(""CDM CASH DEPOSIT"",$C298)),
      ISNUMBER(SEARCH(""CASH DEPOSIT"",$C29"&amp;"8)),
      COUNTIFS('SUMMARY DATA'!$D:$D,$C298,'SUMMARY DATA'!$B:$B,""GRP"")&lt;&gt;1
    ),
    """",
    IFERROR(TEXTJOIN(CHAR(10),TRUE,FILTER('SUMMARY DATA'!G:G,'SUMMARY DATA'!$D:$D=$C298,'SUMMARY DATA'!$B:$B=""GRP"")),"""")
  )
)"),"")</f>
        <v/>
      </c>
      <c r="H298" s="18" t="str">
        <f>IFERROR(__xludf.DUMMYFUNCTION("IFERROR(
  TEXTJOIN(CHAR(10),TRUE,FILTER('SUMMARY DATA'!H:H,'SUMMARY DATA'!$A:$A=$A298,'SUMMARY DATA'!$C:$C=$B298,'SUMMARY DATA'!$B:$B=""GRP"")),
  IF(
    OR(
      ISNUMBER(SEARCH(""CDM CASH DEPOSIT"",$C298)),
      ISNUMBER(SEARCH(""CASH DEPOSIT"",$C29"&amp;"8)),
      COUNTIFS('SUMMARY DATA'!$D:$D,$C298,'SUMMARY DATA'!$B:$B,""GRP"")&lt;&gt;1
    ),
    """",
    IFERROR(TEXTJOIN(CHAR(10),TRUE,FILTER('SUMMARY DATA'!H:H,'SUMMARY DATA'!$D:$D=$C298,'SUMMARY DATA'!$B:$B=""GRP"")),"""")
  )
)"),"")</f>
        <v/>
      </c>
      <c r="I298" s="18" t="str">
        <f>IFERROR(__xludf.DUMMYFUNCTION("IF(H298="""","""",
SUM(ARRAYFORMULA(VALUE(SPLIT(H298,CHAR(10)))))
)"),"")</f>
        <v/>
      </c>
      <c r="J298" s="17" t="str">
        <f>IFERROR(__xludf.DUMMYFUNCTION("IFERROR(
  TEXTJOIN(CHAR(10),TRUE,FILTER('SUMMARY DATA'!I:I,'SUMMARY DATA'!$A:$A=$A298,'SUMMARY DATA'!$C:$C=$B298,'SUMMARY DATA'!$B:$B=""GRP"")),
  IF(
    OR(
      ISNUMBER(SEARCH(""CDM CASH DEPOSIT"",$C298)),
      ISNUMBER(SEARCH(""CASH DEPOSIT"",$C29"&amp;"8)),
      COUNTIFS('SUMMARY DATA'!$D:$D,$C298,'SUMMARY DATA'!$B:$B,""GRP"")&lt;&gt;1
    ),
    """",
    IFERROR(TEXTJOIN(CHAR(10),TRUE,FILTER('SUMMARY DATA'!I:I,'SUMMARY DATA'!$D:$D=$C298,'SUMMARY DATA'!$B:$B=""GRP"")),"""")
  )
)"),"")</f>
        <v/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 spans="1:27">
      <c r="A299" s="2"/>
      <c r="B299" s="15">
        <v>45813</v>
      </c>
      <c r="C299" s="2" t="s">
        <v>449</v>
      </c>
      <c r="D299" s="6">
        <v>235.94</v>
      </c>
      <c r="E299" s="16" t="str">
        <f>IFERROR(__xludf.DUMMYFUNCTION("IFERROR(
  TEXTJOIN(CHAR(10),TRUE,FILTER('SUMMARY DATA'!E:E,'SUMMARY DATA'!$A:$A=$A299,'SUMMARY DATA'!$C:$C=$B299,'SUMMARY DATA'!$B:$B=""GRP"")),
  IF(
    OR(
      ISNUMBER(SEARCH(""CDM CASH DEPOSIT"",$C299)),
      ISNUMBER(SEARCH(""CASH DEPOSIT"",$C29"&amp;"9)),
      COUNTIFS('SUMMARY DATA'!$D:$D,$C299,'SUMMARY DATA'!$B:$B,""GRP"")&lt;&gt;1
    ),
    """",
    IFERROR(TEXTJOIN(CHAR(10),TRUE,FILTER('SUMMARY DATA'!E:E,'SUMMARY DATA'!$D:$D=$C299,'SUMMARY DATA'!$B:$B=""GRP"")),"""")
  )
)"),"")</f>
        <v/>
      </c>
      <c r="F299" s="17" t="str">
        <f>IFERROR(__xludf.DUMMYFUNCTION("IFERROR(
  TEXTJOIN(CHAR(10),TRUE,FILTER('SUMMARY DATA'!F:F,'SUMMARY DATA'!$A:$A=$A299,'SUMMARY DATA'!$C:$C=$B299,'SUMMARY DATA'!$B:$B=""GRP"")),
  IF(
    OR(
      ISNUMBER(SEARCH(""CDM CASH DEPOSIT"",$C299)),
      ISNUMBER(SEARCH(""CASH DEPOSIT"",$C29"&amp;"9)),
      COUNTIFS('SUMMARY DATA'!$D:$D,$C299,'SUMMARY DATA'!$B:$B,""GRP"")&lt;&gt;1
    ),
    """",
    IFERROR(TEXTJOIN(CHAR(10),TRUE,FILTER('SUMMARY DATA'!F:F,'SUMMARY DATA'!$D:$D=$C299,'SUMMARY DATA'!$B:$B=""GRP"")),"""")
  )
)"),"")</f>
        <v/>
      </c>
      <c r="G299" s="17" t="str">
        <f>IFERROR(__xludf.DUMMYFUNCTION("IFERROR(
  TEXTJOIN(CHAR(10),TRUE,FILTER('SUMMARY DATA'!G:G,'SUMMARY DATA'!$A:$A=$A299,'SUMMARY DATA'!$C:$C=$B299,'SUMMARY DATA'!$B:$B=""GRP"")),
  IF(
    OR(
      ISNUMBER(SEARCH(""CDM CASH DEPOSIT"",$C299)),
      ISNUMBER(SEARCH(""CASH DEPOSIT"",$C29"&amp;"9)),
      COUNTIFS('SUMMARY DATA'!$D:$D,$C299,'SUMMARY DATA'!$B:$B,""GRP"")&lt;&gt;1
    ),
    """",
    IFERROR(TEXTJOIN(CHAR(10),TRUE,FILTER('SUMMARY DATA'!G:G,'SUMMARY DATA'!$D:$D=$C299,'SUMMARY DATA'!$B:$B=""GRP"")),"""")
  )
)"),"")</f>
        <v/>
      </c>
      <c r="H299" s="18" t="str">
        <f>IFERROR(__xludf.DUMMYFUNCTION("IFERROR(
  TEXTJOIN(CHAR(10),TRUE,FILTER('SUMMARY DATA'!H:H,'SUMMARY DATA'!$A:$A=$A299,'SUMMARY DATA'!$C:$C=$B299,'SUMMARY DATA'!$B:$B=""GRP"")),
  IF(
    OR(
      ISNUMBER(SEARCH(""CDM CASH DEPOSIT"",$C299)),
      ISNUMBER(SEARCH(""CASH DEPOSIT"",$C29"&amp;"9)),
      COUNTIFS('SUMMARY DATA'!$D:$D,$C299,'SUMMARY DATA'!$B:$B,""GRP"")&lt;&gt;1
    ),
    """",
    IFERROR(TEXTJOIN(CHAR(10),TRUE,FILTER('SUMMARY DATA'!H:H,'SUMMARY DATA'!$D:$D=$C299,'SUMMARY DATA'!$B:$B=""GRP"")),"""")
  )
)"),"")</f>
        <v/>
      </c>
      <c r="I299" s="18" t="str">
        <f>IFERROR(__xludf.DUMMYFUNCTION("IF(H299="""","""",
SUM(ARRAYFORMULA(VALUE(SPLIT(H299,CHAR(10)))))
)"),"")</f>
        <v/>
      </c>
      <c r="J299" s="17" t="str">
        <f>IFERROR(__xludf.DUMMYFUNCTION("IFERROR(
  TEXTJOIN(CHAR(10),TRUE,FILTER('SUMMARY DATA'!I:I,'SUMMARY DATA'!$A:$A=$A299,'SUMMARY DATA'!$C:$C=$B299,'SUMMARY DATA'!$B:$B=""GRP"")),
  IF(
    OR(
      ISNUMBER(SEARCH(""CDM CASH DEPOSIT"",$C299)),
      ISNUMBER(SEARCH(""CASH DEPOSIT"",$C29"&amp;"9)),
      COUNTIFS('SUMMARY DATA'!$D:$D,$C299,'SUMMARY DATA'!$B:$B,""GRP"")&lt;&gt;1
    ),
    """",
    IFERROR(TEXTJOIN(CHAR(10),TRUE,FILTER('SUMMARY DATA'!I:I,'SUMMARY DATA'!$D:$D=$C299,'SUMMARY DATA'!$B:$B=""GRP"")),"""")
  )
)"),"")</f>
        <v/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 spans="1:27">
      <c r="A300" s="2" t="s">
        <v>450</v>
      </c>
      <c r="B300" s="15">
        <v>45813</v>
      </c>
      <c r="C300" s="2" t="s">
        <v>451</v>
      </c>
      <c r="D300" s="6">
        <v>54.9</v>
      </c>
      <c r="E300" s="16" t="str">
        <f>IFERROR(__xludf.DUMMYFUNCTION("IFERROR(
  TEXTJOIN(CHAR(10),TRUE,FILTER('SUMMARY DATA'!E:E,'SUMMARY DATA'!$A:$A=$A300,'SUMMARY DATA'!$C:$C=$B300,'SUMMARY DATA'!$B:$B=""GRP"")),
  IF(
    OR(
      ISNUMBER(SEARCH(""CDM CASH DEPOSIT"",$C300)),
      ISNUMBER(SEARCH(""CASH DEPOSIT"",$C30"&amp;"0)),
      COUNTIFS('SUMMARY DATA'!$D:$D,$C300,'SUMMARY DATA'!$B:$B,""GRP"")&lt;&gt;1
    ),
    """",
    IFERROR(TEXTJOIN(CHAR(10),TRUE,FILTER('SUMMARY DATA'!E:E,'SUMMARY DATA'!$D:$D=$C300,'SUMMARY DATA'!$B:$B=""GRP"")),"""")
  )
)"),"")</f>
        <v/>
      </c>
      <c r="F300" s="17" t="str">
        <f>IFERROR(__xludf.DUMMYFUNCTION("IFERROR(
  TEXTJOIN(CHAR(10),TRUE,FILTER('SUMMARY DATA'!F:F,'SUMMARY DATA'!$A:$A=$A300,'SUMMARY DATA'!$C:$C=$B300,'SUMMARY DATA'!$B:$B=""GRP"")),
  IF(
    OR(
      ISNUMBER(SEARCH(""CDM CASH DEPOSIT"",$C300)),
      ISNUMBER(SEARCH(""CASH DEPOSIT"",$C30"&amp;"0)),
      COUNTIFS('SUMMARY DATA'!$D:$D,$C300,'SUMMARY DATA'!$B:$B,""GRP"")&lt;&gt;1
    ),
    """",
    IFERROR(TEXTJOIN(CHAR(10),TRUE,FILTER('SUMMARY DATA'!F:F,'SUMMARY DATA'!$D:$D=$C300,'SUMMARY DATA'!$B:$B=""GRP"")),"""")
  )
)"),"")</f>
        <v/>
      </c>
      <c r="G300" s="17" t="str">
        <f>IFERROR(__xludf.DUMMYFUNCTION("IFERROR(
  TEXTJOIN(CHAR(10),TRUE,FILTER('SUMMARY DATA'!G:G,'SUMMARY DATA'!$A:$A=$A300,'SUMMARY DATA'!$C:$C=$B300,'SUMMARY DATA'!$B:$B=""GRP"")),
  IF(
    OR(
      ISNUMBER(SEARCH(""CDM CASH DEPOSIT"",$C300)),
      ISNUMBER(SEARCH(""CASH DEPOSIT"",$C30"&amp;"0)),
      COUNTIFS('SUMMARY DATA'!$D:$D,$C300,'SUMMARY DATA'!$B:$B,""GRP"")&lt;&gt;1
    ),
    """",
    IFERROR(TEXTJOIN(CHAR(10),TRUE,FILTER('SUMMARY DATA'!G:G,'SUMMARY DATA'!$D:$D=$C300,'SUMMARY DATA'!$B:$B=""GRP"")),"""")
  )
)"),"")</f>
        <v/>
      </c>
      <c r="H300" s="18" t="str">
        <f>IFERROR(__xludf.DUMMYFUNCTION("IFERROR(
  TEXTJOIN(CHAR(10),TRUE,FILTER('SUMMARY DATA'!H:H,'SUMMARY DATA'!$A:$A=$A300,'SUMMARY DATA'!$C:$C=$B300,'SUMMARY DATA'!$B:$B=""GRP"")),
  IF(
    OR(
      ISNUMBER(SEARCH(""CDM CASH DEPOSIT"",$C300)),
      ISNUMBER(SEARCH(""CASH DEPOSIT"",$C30"&amp;"0)),
      COUNTIFS('SUMMARY DATA'!$D:$D,$C300,'SUMMARY DATA'!$B:$B,""GRP"")&lt;&gt;1
    ),
    """",
    IFERROR(TEXTJOIN(CHAR(10),TRUE,FILTER('SUMMARY DATA'!H:H,'SUMMARY DATA'!$D:$D=$C300,'SUMMARY DATA'!$B:$B=""GRP"")),"""")
  )
)"),"")</f>
        <v/>
      </c>
      <c r="I300" s="18" t="str">
        <f>IFERROR(__xludf.DUMMYFUNCTION("IF(H300="""","""",
SUM(ARRAYFORMULA(VALUE(SPLIT(H300,CHAR(10)))))
)"),"")</f>
        <v/>
      </c>
      <c r="J300" s="17" t="str">
        <f>IFERROR(__xludf.DUMMYFUNCTION("IFERROR(
  TEXTJOIN(CHAR(10),TRUE,FILTER('SUMMARY DATA'!I:I,'SUMMARY DATA'!$A:$A=$A300,'SUMMARY DATA'!$C:$C=$B300,'SUMMARY DATA'!$B:$B=""GRP"")),
  IF(
    OR(
      ISNUMBER(SEARCH(""CDM CASH DEPOSIT"",$C300)),
      ISNUMBER(SEARCH(""CASH DEPOSIT"",$C30"&amp;"0)),
      COUNTIFS('SUMMARY DATA'!$D:$D,$C300,'SUMMARY DATA'!$B:$B,""GRP"")&lt;&gt;1
    ),
    """",
    IFERROR(TEXTJOIN(CHAR(10),TRUE,FILTER('SUMMARY DATA'!I:I,'SUMMARY DATA'!$D:$D=$C300,'SUMMARY DATA'!$B:$B=""GRP"")),"""")
  )
)"),"")</f>
        <v/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 spans="1:27">
      <c r="A301" s="2"/>
      <c r="B301" s="15">
        <v>45813</v>
      </c>
      <c r="C301" s="2" t="s">
        <v>452</v>
      </c>
      <c r="D301" s="6">
        <v>35</v>
      </c>
      <c r="E301" s="16" t="str">
        <f>IFERROR(__xludf.DUMMYFUNCTION("IFERROR(
  TEXTJOIN(CHAR(10),TRUE,FILTER('SUMMARY DATA'!E:E,'SUMMARY DATA'!$A:$A=$A301,'SUMMARY DATA'!$C:$C=$B301,'SUMMARY DATA'!$B:$B=""GRP"")),
  IF(
    OR(
      ISNUMBER(SEARCH(""CDM CASH DEPOSIT"",$C301)),
      ISNUMBER(SEARCH(""CASH DEPOSIT"",$C30"&amp;"1)),
      COUNTIFS('SUMMARY DATA'!$D:$D,$C301,'SUMMARY DATA'!$B:$B,""GRP"")&lt;&gt;1
    ),
    """",
    IFERROR(TEXTJOIN(CHAR(10),TRUE,FILTER('SUMMARY DATA'!E:E,'SUMMARY DATA'!$D:$D=$C301,'SUMMARY DATA'!$B:$B=""GRP"")),"""")
  )
)"),"")</f>
        <v/>
      </c>
      <c r="F301" s="17" t="str">
        <f>IFERROR(__xludf.DUMMYFUNCTION("IFERROR(
  TEXTJOIN(CHAR(10),TRUE,FILTER('SUMMARY DATA'!F:F,'SUMMARY DATA'!$A:$A=$A301,'SUMMARY DATA'!$C:$C=$B301,'SUMMARY DATA'!$B:$B=""GRP"")),
  IF(
    OR(
      ISNUMBER(SEARCH(""CDM CASH DEPOSIT"",$C301)),
      ISNUMBER(SEARCH(""CASH DEPOSIT"",$C30"&amp;"1)),
      COUNTIFS('SUMMARY DATA'!$D:$D,$C301,'SUMMARY DATA'!$B:$B,""GRP"")&lt;&gt;1
    ),
    """",
    IFERROR(TEXTJOIN(CHAR(10),TRUE,FILTER('SUMMARY DATA'!F:F,'SUMMARY DATA'!$D:$D=$C301,'SUMMARY DATA'!$B:$B=""GRP"")),"""")
  )
)"),"")</f>
        <v/>
      </c>
      <c r="G301" s="17" t="str">
        <f>IFERROR(__xludf.DUMMYFUNCTION("IFERROR(
  TEXTJOIN(CHAR(10),TRUE,FILTER('SUMMARY DATA'!G:G,'SUMMARY DATA'!$A:$A=$A301,'SUMMARY DATA'!$C:$C=$B301,'SUMMARY DATA'!$B:$B=""GRP"")),
  IF(
    OR(
      ISNUMBER(SEARCH(""CDM CASH DEPOSIT"",$C301)),
      ISNUMBER(SEARCH(""CASH DEPOSIT"",$C30"&amp;"1)),
      COUNTIFS('SUMMARY DATA'!$D:$D,$C301,'SUMMARY DATA'!$B:$B,""GRP"")&lt;&gt;1
    ),
    """",
    IFERROR(TEXTJOIN(CHAR(10),TRUE,FILTER('SUMMARY DATA'!G:G,'SUMMARY DATA'!$D:$D=$C301,'SUMMARY DATA'!$B:$B=""GRP"")),"""")
  )
)"),"")</f>
        <v/>
      </c>
      <c r="H301" s="18" t="str">
        <f>IFERROR(__xludf.DUMMYFUNCTION("IFERROR(
  TEXTJOIN(CHAR(10),TRUE,FILTER('SUMMARY DATA'!H:H,'SUMMARY DATA'!$A:$A=$A301,'SUMMARY DATA'!$C:$C=$B301,'SUMMARY DATA'!$B:$B=""GRP"")),
  IF(
    OR(
      ISNUMBER(SEARCH(""CDM CASH DEPOSIT"",$C301)),
      ISNUMBER(SEARCH(""CASH DEPOSIT"",$C30"&amp;"1)),
      COUNTIFS('SUMMARY DATA'!$D:$D,$C301,'SUMMARY DATA'!$B:$B,""GRP"")&lt;&gt;1
    ),
    """",
    IFERROR(TEXTJOIN(CHAR(10),TRUE,FILTER('SUMMARY DATA'!H:H,'SUMMARY DATA'!$D:$D=$C301,'SUMMARY DATA'!$B:$B=""GRP"")),"""")
  )
)"),"")</f>
        <v/>
      </c>
      <c r="I301" s="18" t="str">
        <f>IFERROR(__xludf.DUMMYFUNCTION("IF(H301="""","""",
SUM(ARRAYFORMULA(VALUE(SPLIT(H301,CHAR(10)))))
)"),"")</f>
        <v/>
      </c>
      <c r="J301" s="17" t="str">
        <f>IFERROR(__xludf.DUMMYFUNCTION("IFERROR(
  TEXTJOIN(CHAR(10),TRUE,FILTER('SUMMARY DATA'!I:I,'SUMMARY DATA'!$A:$A=$A301,'SUMMARY DATA'!$C:$C=$B301,'SUMMARY DATA'!$B:$B=""GRP"")),
  IF(
    OR(
      ISNUMBER(SEARCH(""CDM CASH DEPOSIT"",$C301)),
      ISNUMBER(SEARCH(""CASH DEPOSIT"",$C30"&amp;"1)),
      COUNTIFS('SUMMARY DATA'!$D:$D,$C301,'SUMMARY DATA'!$B:$B,""GRP"")&lt;&gt;1
    ),
    """",
    IFERROR(TEXTJOIN(CHAR(10),TRUE,FILTER('SUMMARY DATA'!I:I,'SUMMARY DATA'!$D:$D=$C301,'SUMMARY DATA'!$B:$B=""GRP"")),"""")
  )
)"),"")</f>
        <v/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 spans="1:27">
      <c r="A302" s="2"/>
      <c r="B302" s="15">
        <v>45814</v>
      </c>
      <c r="C302" s="2" t="s">
        <v>453</v>
      </c>
      <c r="D302" s="6">
        <v>239.98</v>
      </c>
      <c r="E302" s="16" t="str">
        <f>IFERROR(__xludf.DUMMYFUNCTION("IFERROR(
  TEXTJOIN(CHAR(10),TRUE,FILTER('SUMMARY DATA'!E:E,'SUMMARY DATA'!$A:$A=$A302,'SUMMARY DATA'!$C:$C=$B302,'SUMMARY DATA'!$B:$B=""GRP"")),
  IF(
    OR(
      ISNUMBER(SEARCH(""CDM CASH DEPOSIT"",$C302)),
      ISNUMBER(SEARCH(""CASH DEPOSIT"",$C30"&amp;"2)),
      COUNTIFS('SUMMARY DATA'!$D:$D,$C302,'SUMMARY DATA'!$B:$B,""GRP"")&lt;&gt;1
    ),
    """",
    IFERROR(TEXTJOIN(CHAR(10),TRUE,FILTER('SUMMARY DATA'!E:E,'SUMMARY DATA'!$D:$D=$C302,'SUMMARY DATA'!$B:$B=""GRP"")),"""")
  )
)"),"")</f>
        <v/>
      </c>
      <c r="F302" s="17" t="str">
        <f>IFERROR(__xludf.DUMMYFUNCTION("IFERROR(
  TEXTJOIN(CHAR(10),TRUE,FILTER('SUMMARY DATA'!F:F,'SUMMARY DATA'!$A:$A=$A302,'SUMMARY DATA'!$C:$C=$B302,'SUMMARY DATA'!$B:$B=""GRP"")),
  IF(
    OR(
      ISNUMBER(SEARCH(""CDM CASH DEPOSIT"",$C302)),
      ISNUMBER(SEARCH(""CASH DEPOSIT"",$C30"&amp;"2)),
      COUNTIFS('SUMMARY DATA'!$D:$D,$C302,'SUMMARY DATA'!$B:$B,""GRP"")&lt;&gt;1
    ),
    """",
    IFERROR(TEXTJOIN(CHAR(10),TRUE,FILTER('SUMMARY DATA'!F:F,'SUMMARY DATA'!$D:$D=$C302,'SUMMARY DATA'!$B:$B=""GRP"")),"""")
  )
)"),"")</f>
        <v/>
      </c>
      <c r="G302" s="17" t="str">
        <f>IFERROR(__xludf.DUMMYFUNCTION("IFERROR(
  TEXTJOIN(CHAR(10),TRUE,FILTER('SUMMARY DATA'!G:G,'SUMMARY DATA'!$A:$A=$A302,'SUMMARY DATA'!$C:$C=$B302,'SUMMARY DATA'!$B:$B=""GRP"")),
  IF(
    OR(
      ISNUMBER(SEARCH(""CDM CASH DEPOSIT"",$C302)),
      ISNUMBER(SEARCH(""CASH DEPOSIT"",$C30"&amp;"2)),
      COUNTIFS('SUMMARY DATA'!$D:$D,$C302,'SUMMARY DATA'!$B:$B,""GRP"")&lt;&gt;1
    ),
    """",
    IFERROR(TEXTJOIN(CHAR(10),TRUE,FILTER('SUMMARY DATA'!G:G,'SUMMARY DATA'!$D:$D=$C302,'SUMMARY DATA'!$B:$B=""GRP"")),"""")
  )
)"),"")</f>
        <v/>
      </c>
      <c r="H302" s="18" t="str">
        <f>IFERROR(__xludf.DUMMYFUNCTION("IFERROR(
  TEXTJOIN(CHAR(10),TRUE,FILTER('SUMMARY DATA'!H:H,'SUMMARY DATA'!$A:$A=$A302,'SUMMARY DATA'!$C:$C=$B302,'SUMMARY DATA'!$B:$B=""GRP"")),
  IF(
    OR(
      ISNUMBER(SEARCH(""CDM CASH DEPOSIT"",$C302)),
      ISNUMBER(SEARCH(""CASH DEPOSIT"",$C30"&amp;"2)),
      COUNTIFS('SUMMARY DATA'!$D:$D,$C302,'SUMMARY DATA'!$B:$B,""GRP"")&lt;&gt;1
    ),
    """",
    IFERROR(TEXTJOIN(CHAR(10),TRUE,FILTER('SUMMARY DATA'!H:H,'SUMMARY DATA'!$D:$D=$C302,'SUMMARY DATA'!$B:$B=""GRP"")),"""")
  )
)"),"")</f>
        <v/>
      </c>
      <c r="I302" s="18" t="str">
        <f>IFERROR(__xludf.DUMMYFUNCTION("IF(H302="""","""",
SUM(ARRAYFORMULA(VALUE(SPLIT(H302,CHAR(10)))))
)"),"")</f>
        <v/>
      </c>
      <c r="J302" s="17" t="str">
        <f>IFERROR(__xludf.DUMMYFUNCTION("IFERROR(
  TEXTJOIN(CHAR(10),TRUE,FILTER('SUMMARY DATA'!I:I,'SUMMARY DATA'!$A:$A=$A302,'SUMMARY DATA'!$C:$C=$B302,'SUMMARY DATA'!$B:$B=""GRP"")),
  IF(
    OR(
      ISNUMBER(SEARCH(""CDM CASH DEPOSIT"",$C302)),
      ISNUMBER(SEARCH(""CASH DEPOSIT"",$C30"&amp;"2)),
      COUNTIFS('SUMMARY DATA'!$D:$D,$C302,'SUMMARY DATA'!$B:$B,""GRP"")&lt;&gt;1
    ),
    """",
    IFERROR(TEXTJOIN(CHAR(10),TRUE,FILTER('SUMMARY DATA'!I:I,'SUMMARY DATA'!$D:$D=$C302,'SUMMARY DATA'!$B:$B=""GRP"")),"""")
  )
)"),"")</f>
        <v/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 spans="1:27">
      <c r="A303" s="2"/>
      <c r="B303" s="15">
        <v>45814</v>
      </c>
      <c r="C303" s="2" t="s">
        <v>454</v>
      </c>
      <c r="D303" s="6">
        <v>198</v>
      </c>
      <c r="E303" s="16" t="str">
        <f>IFERROR(__xludf.DUMMYFUNCTION("IFERROR(
  TEXTJOIN(CHAR(10),TRUE,FILTER('SUMMARY DATA'!E:E,'SUMMARY DATA'!$A:$A=$A303,'SUMMARY DATA'!$C:$C=$B303,'SUMMARY DATA'!$B:$B=""GRP"")),
  IF(
    OR(
      ISNUMBER(SEARCH(""CDM CASH DEPOSIT"",$C303)),
      ISNUMBER(SEARCH(""CASH DEPOSIT"",$C30"&amp;"3)),
      COUNTIFS('SUMMARY DATA'!$D:$D,$C303,'SUMMARY DATA'!$B:$B,""GRP"")&lt;&gt;1
    ),
    """",
    IFERROR(TEXTJOIN(CHAR(10),TRUE,FILTER('SUMMARY DATA'!E:E,'SUMMARY DATA'!$D:$D=$C303,'SUMMARY DATA'!$B:$B=""GRP"")),"""")
  )
)"),"")</f>
        <v/>
      </c>
      <c r="F303" s="17" t="str">
        <f>IFERROR(__xludf.DUMMYFUNCTION("IFERROR(
  TEXTJOIN(CHAR(10),TRUE,FILTER('SUMMARY DATA'!F:F,'SUMMARY DATA'!$A:$A=$A303,'SUMMARY DATA'!$C:$C=$B303,'SUMMARY DATA'!$B:$B=""GRP"")),
  IF(
    OR(
      ISNUMBER(SEARCH(""CDM CASH DEPOSIT"",$C303)),
      ISNUMBER(SEARCH(""CASH DEPOSIT"",$C30"&amp;"3)),
      COUNTIFS('SUMMARY DATA'!$D:$D,$C303,'SUMMARY DATA'!$B:$B,""GRP"")&lt;&gt;1
    ),
    """",
    IFERROR(TEXTJOIN(CHAR(10),TRUE,FILTER('SUMMARY DATA'!F:F,'SUMMARY DATA'!$D:$D=$C303,'SUMMARY DATA'!$B:$B=""GRP"")),"""")
  )
)"),"")</f>
        <v/>
      </c>
      <c r="G303" s="17" t="str">
        <f>IFERROR(__xludf.DUMMYFUNCTION("IFERROR(
  TEXTJOIN(CHAR(10),TRUE,FILTER('SUMMARY DATA'!G:G,'SUMMARY DATA'!$A:$A=$A303,'SUMMARY DATA'!$C:$C=$B303,'SUMMARY DATA'!$B:$B=""GRP"")),
  IF(
    OR(
      ISNUMBER(SEARCH(""CDM CASH DEPOSIT"",$C303)),
      ISNUMBER(SEARCH(""CASH DEPOSIT"",$C30"&amp;"3)),
      COUNTIFS('SUMMARY DATA'!$D:$D,$C303,'SUMMARY DATA'!$B:$B,""GRP"")&lt;&gt;1
    ),
    """",
    IFERROR(TEXTJOIN(CHAR(10),TRUE,FILTER('SUMMARY DATA'!G:G,'SUMMARY DATA'!$D:$D=$C303,'SUMMARY DATA'!$B:$B=""GRP"")),"""")
  )
)"),"")</f>
        <v/>
      </c>
      <c r="H303" s="18" t="str">
        <f>IFERROR(__xludf.DUMMYFUNCTION("IFERROR(
  TEXTJOIN(CHAR(10),TRUE,FILTER('SUMMARY DATA'!H:H,'SUMMARY DATA'!$A:$A=$A303,'SUMMARY DATA'!$C:$C=$B303,'SUMMARY DATA'!$B:$B=""GRP"")),
  IF(
    OR(
      ISNUMBER(SEARCH(""CDM CASH DEPOSIT"",$C303)),
      ISNUMBER(SEARCH(""CASH DEPOSIT"",$C30"&amp;"3)),
      COUNTIFS('SUMMARY DATA'!$D:$D,$C303,'SUMMARY DATA'!$B:$B,""GRP"")&lt;&gt;1
    ),
    """",
    IFERROR(TEXTJOIN(CHAR(10),TRUE,FILTER('SUMMARY DATA'!H:H,'SUMMARY DATA'!$D:$D=$C303,'SUMMARY DATA'!$B:$B=""GRP"")),"""")
  )
)"),"")</f>
        <v/>
      </c>
      <c r="I303" s="18" t="str">
        <f>IFERROR(__xludf.DUMMYFUNCTION("IF(H303="""","""",
SUM(ARRAYFORMULA(VALUE(SPLIT(H303,CHAR(10)))))
)"),"")</f>
        <v/>
      </c>
      <c r="J303" s="17" t="str">
        <f>IFERROR(__xludf.DUMMYFUNCTION("IFERROR(
  TEXTJOIN(CHAR(10),TRUE,FILTER('SUMMARY DATA'!I:I,'SUMMARY DATA'!$A:$A=$A303,'SUMMARY DATA'!$C:$C=$B303,'SUMMARY DATA'!$B:$B=""GRP"")),
  IF(
    OR(
      ISNUMBER(SEARCH(""CDM CASH DEPOSIT"",$C303)),
      ISNUMBER(SEARCH(""CASH DEPOSIT"",$C30"&amp;"3)),
      COUNTIFS('SUMMARY DATA'!$D:$D,$C303,'SUMMARY DATA'!$B:$B,""GRP"")&lt;&gt;1
    ),
    """",
    IFERROR(TEXTJOIN(CHAR(10),TRUE,FILTER('SUMMARY DATA'!I:I,'SUMMARY DATA'!$D:$D=$C303,'SUMMARY DATA'!$B:$B=""GRP"")),"""")
  )
)"),"")</f>
        <v/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 spans="1:27">
      <c r="A304" s="2"/>
      <c r="B304" s="15">
        <v>45814</v>
      </c>
      <c r="C304" s="2" t="s">
        <v>455</v>
      </c>
      <c r="D304" s="6">
        <v>158</v>
      </c>
      <c r="E304" s="16" t="str">
        <f>IFERROR(__xludf.DUMMYFUNCTION("IFERROR(
  TEXTJOIN(CHAR(10),TRUE,FILTER('SUMMARY DATA'!E:E,'SUMMARY DATA'!$A:$A=$A304,'SUMMARY DATA'!$C:$C=$B304,'SUMMARY DATA'!$B:$B=""GRP"")),
  IF(
    OR(
      ISNUMBER(SEARCH(""CDM CASH DEPOSIT"",$C304)),
      ISNUMBER(SEARCH(""CASH DEPOSIT"",$C30"&amp;"4)),
      COUNTIFS('SUMMARY DATA'!$D:$D,$C304,'SUMMARY DATA'!$B:$B,""GRP"")&lt;&gt;1
    ),
    """",
    IFERROR(TEXTJOIN(CHAR(10),TRUE,FILTER('SUMMARY DATA'!E:E,'SUMMARY DATA'!$D:$D=$C304,'SUMMARY DATA'!$B:$B=""GRP"")),"""")
  )
)"),"")</f>
        <v/>
      </c>
      <c r="F304" s="17" t="str">
        <f>IFERROR(__xludf.DUMMYFUNCTION("IFERROR(
  TEXTJOIN(CHAR(10),TRUE,FILTER('SUMMARY DATA'!F:F,'SUMMARY DATA'!$A:$A=$A304,'SUMMARY DATA'!$C:$C=$B304,'SUMMARY DATA'!$B:$B=""GRP"")),
  IF(
    OR(
      ISNUMBER(SEARCH(""CDM CASH DEPOSIT"",$C304)),
      ISNUMBER(SEARCH(""CASH DEPOSIT"",$C30"&amp;"4)),
      COUNTIFS('SUMMARY DATA'!$D:$D,$C304,'SUMMARY DATA'!$B:$B,""GRP"")&lt;&gt;1
    ),
    """",
    IFERROR(TEXTJOIN(CHAR(10),TRUE,FILTER('SUMMARY DATA'!F:F,'SUMMARY DATA'!$D:$D=$C304,'SUMMARY DATA'!$B:$B=""GRP"")),"""")
  )
)"),"")</f>
        <v/>
      </c>
      <c r="G304" s="17" t="str">
        <f>IFERROR(__xludf.DUMMYFUNCTION("IFERROR(
  TEXTJOIN(CHAR(10),TRUE,FILTER('SUMMARY DATA'!G:G,'SUMMARY DATA'!$A:$A=$A304,'SUMMARY DATA'!$C:$C=$B304,'SUMMARY DATA'!$B:$B=""GRP"")),
  IF(
    OR(
      ISNUMBER(SEARCH(""CDM CASH DEPOSIT"",$C304)),
      ISNUMBER(SEARCH(""CASH DEPOSIT"",$C30"&amp;"4)),
      COUNTIFS('SUMMARY DATA'!$D:$D,$C304,'SUMMARY DATA'!$B:$B,""GRP"")&lt;&gt;1
    ),
    """",
    IFERROR(TEXTJOIN(CHAR(10),TRUE,FILTER('SUMMARY DATA'!G:G,'SUMMARY DATA'!$D:$D=$C304,'SUMMARY DATA'!$B:$B=""GRP"")),"""")
  )
)"),"")</f>
        <v/>
      </c>
      <c r="H304" s="18" t="str">
        <f>IFERROR(__xludf.DUMMYFUNCTION("IFERROR(
  TEXTJOIN(CHAR(10),TRUE,FILTER('SUMMARY DATA'!H:H,'SUMMARY DATA'!$A:$A=$A304,'SUMMARY DATA'!$C:$C=$B304,'SUMMARY DATA'!$B:$B=""GRP"")),
  IF(
    OR(
      ISNUMBER(SEARCH(""CDM CASH DEPOSIT"",$C304)),
      ISNUMBER(SEARCH(""CASH DEPOSIT"",$C30"&amp;"4)),
      COUNTIFS('SUMMARY DATA'!$D:$D,$C304,'SUMMARY DATA'!$B:$B,""GRP"")&lt;&gt;1
    ),
    """",
    IFERROR(TEXTJOIN(CHAR(10),TRUE,FILTER('SUMMARY DATA'!H:H,'SUMMARY DATA'!$D:$D=$C304,'SUMMARY DATA'!$B:$B=""GRP"")),"""")
  )
)"),"")</f>
        <v/>
      </c>
      <c r="I304" s="18" t="str">
        <f>IFERROR(__xludf.DUMMYFUNCTION("IF(H304="""","""",
SUM(ARRAYFORMULA(VALUE(SPLIT(H304,CHAR(10)))))
)"),"")</f>
        <v/>
      </c>
      <c r="J304" s="17" t="str">
        <f>IFERROR(__xludf.DUMMYFUNCTION("IFERROR(
  TEXTJOIN(CHAR(10),TRUE,FILTER('SUMMARY DATA'!I:I,'SUMMARY DATA'!$A:$A=$A304,'SUMMARY DATA'!$C:$C=$B304,'SUMMARY DATA'!$B:$B=""GRP"")),
  IF(
    OR(
      ISNUMBER(SEARCH(""CDM CASH DEPOSIT"",$C304)),
      ISNUMBER(SEARCH(""CASH DEPOSIT"",$C30"&amp;"4)),
      COUNTIFS('SUMMARY DATA'!$D:$D,$C304,'SUMMARY DATA'!$B:$B,""GRP"")&lt;&gt;1
    ),
    """",
    IFERROR(TEXTJOIN(CHAR(10),TRUE,FILTER('SUMMARY DATA'!I:I,'SUMMARY DATA'!$D:$D=$C304,'SUMMARY DATA'!$B:$B=""GRP"")),"""")
  )
)"),"")</f>
        <v/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 spans="1:27">
      <c r="A305" s="2" t="s">
        <v>456</v>
      </c>
      <c r="B305" s="15">
        <v>45814</v>
      </c>
      <c r="C305" s="2" t="s">
        <v>457</v>
      </c>
      <c r="D305" s="6">
        <v>100</v>
      </c>
      <c r="E305" s="16" t="str">
        <f>IFERROR(__xludf.DUMMYFUNCTION("IFERROR(
  TEXTJOIN(CHAR(10),TRUE,FILTER('SUMMARY DATA'!E:E,'SUMMARY DATA'!$A:$A=$A305,'SUMMARY DATA'!$C:$C=$B305,'SUMMARY DATA'!$B:$B=""GRP"")),
  IF(
    OR(
      ISNUMBER(SEARCH(""CDM CASH DEPOSIT"",$C305)),
      ISNUMBER(SEARCH(""CASH DEPOSIT"",$C30"&amp;"5)),
      COUNTIFS('SUMMARY DATA'!$D:$D,$C305,'SUMMARY DATA'!$B:$B,""GRP"")&lt;&gt;1
    ),
    """",
    IFERROR(TEXTJOIN(CHAR(10),TRUE,FILTER('SUMMARY DATA'!E:E,'SUMMARY DATA'!$D:$D=$C305,'SUMMARY DATA'!$B:$B=""GRP"")),"""")
  )
)"),"")</f>
        <v/>
      </c>
      <c r="F305" s="17" t="str">
        <f>IFERROR(__xludf.DUMMYFUNCTION("IFERROR(
  TEXTJOIN(CHAR(10),TRUE,FILTER('SUMMARY DATA'!F:F,'SUMMARY DATA'!$A:$A=$A305,'SUMMARY DATA'!$C:$C=$B305,'SUMMARY DATA'!$B:$B=""GRP"")),
  IF(
    OR(
      ISNUMBER(SEARCH(""CDM CASH DEPOSIT"",$C305)),
      ISNUMBER(SEARCH(""CASH DEPOSIT"",$C30"&amp;"5)),
      COUNTIFS('SUMMARY DATA'!$D:$D,$C305,'SUMMARY DATA'!$B:$B,""GRP"")&lt;&gt;1
    ),
    """",
    IFERROR(TEXTJOIN(CHAR(10),TRUE,FILTER('SUMMARY DATA'!F:F,'SUMMARY DATA'!$D:$D=$C305,'SUMMARY DATA'!$B:$B=""GRP"")),"""")
  )
)"),"")</f>
        <v/>
      </c>
      <c r="G305" s="17" t="str">
        <f>IFERROR(__xludf.DUMMYFUNCTION("IFERROR(
  TEXTJOIN(CHAR(10),TRUE,FILTER('SUMMARY DATA'!G:G,'SUMMARY DATA'!$A:$A=$A305,'SUMMARY DATA'!$C:$C=$B305,'SUMMARY DATA'!$B:$B=""GRP"")),
  IF(
    OR(
      ISNUMBER(SEARCH(""CDM CASH DEPOSIT"",$C305)),
      ISNUMBER(SEARCH(""CASH DEPOSIT"",$C30"&amp;"5)),
      COUNTIFS('SUMMARY DATA'!$D:$D,$C305,'SUMMARY DATA'!$B:$B,""GRP"")&lt;&gt;1
    ),
    """",
    IFERROR(TEXTJOIN(CHAR(10),TRUE,FILTER('SUMMARY DATA'!G:G,'SUMMARY DATA'!$D:$D=$C305,'SUMMARY DATA'!$B:$B=""GRP"")),"""")
  )
)"),"")</f>
        <v/>
      </c>
      <c r="H305" s="18" t="str">
        <f>IFERROR(__xludf.DUMMYFUNCTION("IFERROR(
  TEXTJOIN(CHAR(10),TRUE,FILTER('SUMMARY DATA'!H:H,'SUMMARY DATA'!$A:$A=$A305,'SUMMARY DATA'!$C:$C=$B305,'SUMMARY DATA'!$B:$B=""GRP"")),
  IF(
    OR(
      ISNUMBER(SEARCH(""CDM CASH DEPOSIT"",$C305)),
      ISNUMBER(SEARCH(""CASH DEPOSIT"",$C30"&amp;"5)),
      COUNTIFS('SUMMARY DATA'!$D:$D,$C305,'SUMMARY DATA'!$B:$B,""GRP"")&lt;&gt;1
    ),
    """",
    IFERROR(TEXTJOIN(CHAR(10),TRUE,FILTER('SUMMARY DATA'!H:H,'SUMMARY DATA'!$D:$D=$C305,'SUMMARY DATA'!$B:$B=""GRP"")),"""")
  )
)"),"")</f>
        <v/>
      </c>
      <c r="I305" s="18" t="str">
        <f>IFERROR(__xludf.DUMMYFUNCTION("IF(H305="""","""",
SUM(ARRAYFORMULA(VALUE(SPLIT(H305,CHAR(10)))))
)"),"")</f>
        <v/>
      </c>
      <c r="J305" s="17" t="str">
        <f>IFERROR(__xludf.DUMMYFUNCTION("IFERROR(
  TEXTJOIN(CHAR(10),TRUE,FILTER('SUMMARY DATA'!I:I,'SUMMARY DATA'!$A:$A=$A305,'SUMMARY DATA'!$C:$C=$B305,'SUMMARY DATA'!$B:$B=""GRP"")),
  IF(
    OR(
      ISNUMBER(SEARCH(""CDM CASH DEPOSIT"",$C305)),
      ISNUMBER(SEARCH(""CASH DEPOSIT"",$C30"&amp;"5)),
      COUNTIFS('SUMMARY DATA'!$D:$D,$C305,'SUMMARY DATA'!$B:$B,""GRP"")&lt;&gt;1
    ),
    """",
    IFERROR(TEXTJOIN(CHAR(10),TRUE,FILTER('SUMMARY DATA'!I:I,'SUMMARY DATA'!$D:$D=$C305,'SUMMARY DATA'!$B:$B=""GRP"")),"""")
  )
)"),"")</f>
        <v/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 spans="1:27">
      <c r="A306" s="2"/>
      <c r="B306" s="15">
        <v>45814</v>
      </c>
      <c r="C306" s="2" t="s">
        <v>458</v>
      </c>
      <c r="D306" s="6">
        <v>99.98</v>
      </c>
      <c r="E306" s="16" t="str">
        <f>IFERROR(__xludf.DUMMYFUNCTION("IFERROR(
  TEXTJOIN(CHAR(10),TRUE,FILTER('SUMMARY DATA'!E:E,'SUMMARY DATA'!$A:$A=$A306,'SUMMARY DATA'!$C:$C=$B306,'SUMMARY DATA'!$B:$B=""GRP"")),
  IF(
    OR(
      ISNUMBER(SEARCH(""CDM CASH DEPOSIT"",$C306)),
      ISNUMBER(SEARCH(""CASH DEPOSIT"",$C30"&amp;"6)),
      COUNTIFS('SUMMARY DATA'!$D:$D,$C306,'SUMMARY DATA'!$B:$B,""GRP"")&lt;&gt;1
    ),
    """",
    IFERROR(TEXTJOIN(CHAR(10),TRUE,FILTER('SUMMARY DATA'!E:E,'SUMMARY DATA'!$D:$D=$C306,'SUMMARY DATA'!$B:$B=""GRP"")),"""")
  )
)"),"")</f>
        <v/>
      </c>
      <c r="F306" s="17" t="str">
        <f>IFERROR(__xludf.DUMMYFUNCTION("IFERROR(
  TEXTJOIN(CHAR(10),TRUE,FILTER('SUMMARY DATA'!F:F,'SUMMARY DATA'!$A:$A=$A306,'SUMMARY DATA'!$C:$C=$B306,'SUMMARY DATA'!$B:$B=""GRP"")),
  IF(
    OR(
      ISNUMBER(SEARCH(""CDM CASH DEPOSIT"",$C306)),
      ISNUMBER(SEARCH(""CASH DEPOSIT"",$C30"&amp;"6)),
      COUNTIFS('SUMMARY DATA'!$D:$D,$C306,'SUMMARY DATA'!$B:$B,""GRP"")&lt;&gt;1
    ),
    """",
    IFERROR(TEXTJOIN(CHAR(10),TRUE,FILTER('SUMMARY DATA'!F:F,'SUMMARY DATA'!$D:$D=$C306,'SUMMARY DATA'!$B:$B=""GRP"")),"""")
  )
)"),"")</f>
        <v/>
      </c>
      <c r="G306" s="17" t="str">
        <f>IFERROR(__xludf.DUMMYFUNCTION("IFERROR(
  TEXTJOIN(CHAR(10),TRUE,FILTER('SUMMARY DATA'!G:G,'SUMMARY DATA'!$A:$A=$A306,'SUMMARY DATA'!$C:$C=$B306,'SUMMARY DATA'!$B:$B=""GRP"")),
  IF(
    OR(
      ISNUMBER(SEARCH(""CDM CASH DEPOSIT"",$C306)),
      ISNUMBER(SEARCH(""CASH DEPOSIT"",$C30"&amp;"6)),
      COUNTIFS('SUMMARY DATA'!$D:$D,$C306,'SUMMARY DATA'!$B:$B,""GRP"")&lt;&gt;1
    ),
    """",
    IFERROR(TEXTJOIN(CHAR(10),TRUE,FILTER('SUMMARY DATA'!G:G,'SUMMARY DATA'!$D:$D=$C306,'SUMMARY DATA'!$B:$B=""GRP"")),"""")
  )
)"),"")</f>
        <v/>
      </c>
      <c r="H306" s="18" t="str">
        <f>IFERROR(__xludf.DUMMYFUNCTION("IFERROR(
  TEXTJOIN(CHAR(10),TRUE,FILTER('SUMMARY DATA'!H:H,'SUMMARY DATA'!$A:$A=$A306,'SUMMARY DATA'!$C:$C=$B306,'SUMMARY DATA'!$B:$B=""GRP"")),
  IF(
    OR(
      ISNUMBER(SEARCH(""CDM CASH DEPOSIT"",$C306)),
      ISNUMBER(SEARCH(""CASH DEPOSIT"",$C30"&amp;"6)),
      COUNTIFS('SUMMARY DATA'!$D:$D,$C306,'SUMMARY DATA'!$B:$B,""GRP"")&lt;&gt;1
    ),
    """",
    IFERROR(TEXTJOIN(CHAR(10),TRUE,FILTER('SUMMARY DATA'!H:H,'SUMMARY DATA'!$D:$D=$C306,'SUMMARY DATA'!$B:$B=""GRP"")),"""")
  )
)"),"")</f>
        <v/>
      </c>
      <c r="I306" s="18" t="str">
        <f>IFERROR(__xludf.DUMMYFUNCTION("IF(H306="""","""",
SUM(ARRAYFORMULA(VALUE(SPLIT(H306,CHAR(10)))))
)"),"")</f>
        <v/>
      </c>
      <c r="J306" s="17" t="str">
        <f>IFERROR(__xludf.DUMMYFUNCTION("IFERROR(
  TEXTJOIN(CHAR(10),TRUE,FILTER('SUMMARY DATA'!I:I,'SUMMARY DATA'!$A:$A=$A306,'SUMMARY DATA'!$C:$C=$B306,'SUMMARY DATA'!$B:$B=""GRP"")),
  IF(
    OR(
      ISNUMBER(SEARCH(""CDM CASH DEPOSIT"",$C306)),
      ISNUMBER(SEARCH(""CASH DEPOSIT"",$C30"&amp;"6)),
      COUNTIFS('SUMMARY DATA'!$D:$D,$C306,'SUMMARY DATA'!$B:$B,""GRP"")&lt;&gt;1
    ),
    """",
    IFERROR(TEXTJOIN(CHAR(10),TRUE,FILTER('SUMMARY DATA'!I:I,'SUMMARY DATA'!$D:$D=$C306,'SUMMARY DATA'!$B:$B=""GRP"")),"""")
  )
)"),"")</f>
        <v/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 spans="1:27">
      <c r="A307" s="2"/>
      <c r="B307" s="15">
        <v>45814</v>
      </c>
      <c r="C307" s="2" t="s">
        <v>459</v>
      </c>
      <c r="D307" s="6">
        <v>87.3</v>
      </c>
      <c r="E307" s="16" t="str">
        <f>IFERROR(__xludf.DUMMYFUNCTION("IFERROR(
  TEXTJOIN(CHAR(10),TRUE,FILTER('SUMMARY DATA'!E:E,'SUMMARY DATA'!$A:$A=$A307,'SUMMARY DATA'!$C:$C=$B307,'SUMMARY DATA'!$B:$B=""GRP"")),
  IF(
    OR(
      ISNUMBER(SEARCH(""CDM CASH DEPOSIT"",$C307)),
      ISNUMBER(SEARCH(""CASH DEPOSIT"",$C30"&amp;"7)),
      COUNTIFS('SUMMARY DATA'!$D:$D,$C307,'SUMMARY DATA'!$B:$B,""GRP"")&lt;&gt;1
    ),
    """",
    IFERROR(TEXTJOIN(CHAR(10),TRUE,FILTER('SUMMARY DATA'!E:E,'SUMMARY DATA'!$D:$D=$C307,'SUMMARY DATA'!$B:$B=""GRP"")),"""")
  )
)"),"")</f>
        <v/>
      </c>
      <c r="F307" s="17" t="str">
        <f>IFERROR(__xludf.DUMMYFUNCTION("IFERROR(
  TEXTJOIN(CHAR(10),TRUE,FILTER('SUMMARY DATA'!F:F,'SUMMARY DATA'!$A:$A=$A307,'SUMMARY DATA'!$C:$C=$B307,'SUMMARY DATA'!$B:$B=""GRP"")),
  IF(
    OR(
      ISNUMBER(SEARCH(""CDM CASH DEPOSIT"",$C307)),
      ISNUMBER(SEARCH(""CASH DEPOSIT"",$C30"&amp;"7)),
      COUNTIFS('SUMMARY DATA'!$D:$D,$C307,'SUMMARY DATA'!$B:$B,""GRP"")&lt;&gt;1
    ),
    """",
    IFERROR(TEXTJOIN(CHAR(10),TRUE,FILTER('SUMMARY DATA'!F:F,'SUMMARY DATA'!$D:$D=$C307,'SUMMARY DATA'!$B:$B=""GRP"")),"""")
  )
)"),"")</f>
        <v/>
      </c>
      <c r="G307" s="17" t="str">
        <f>IFERROR(__xludf.DUMMYFUNCTION("IFERROR(
  TEXTJOIN(CHAR(10),TRUE,FILTER('SUMMARY DATA'!G:G,'SUMMARY DATA'!$A:$A=$A307,'SUMMARY DATA'!$C:$C=$B307,'SUMMARY DATA'!$B:$B=""GRP"")),
  IF(
    OR(
      ISNUMBER(SEARCH(""CDM CASH DEPOSIT"",$C307)),
      ISNUMBER(SEARCH(""CASH DEPOSIT"",$C30"&amp;"7)),
      COUNTIFS('SUMMARY DATA'!$D:$D,$C307,'SUMMARY DATA'!$B:$B,""GRP"")&lt;&gt;1
    ),
    """",
    IFERROR(TEXTJOIN(CHAR(10),TRUE,FILTER('SUMMARY DATA'!G:G,'SUMMARY DATA'!$D:$D=$C307,'SUMMARY DATA'!$B:$B=""GRP"")),"""")
  )
)"),"")</f>
        <v/>
      </c>
      <c r="H307" s="18" t="str">
        <f>IFERROR(__xludf.DUMMYFUNCTION("IFERROR(
  TEXTJOIN(CHAR(10),TRUE,FILTER('SUMMARY DATA'!H:H,'SUMMARY DATA'!$A:$A=$A307,'SUMMARY DATA'!$C:$C=$B307,'SUMMARY DATA'!$B:$B=""GRP"")),
  IF(
    OR(
      ISNUMBER(SEARCH(""CDM CASH DEPOSIT"",$C307)),
      ISNUMBER(SEARCH(""CASH DEPOSIT"",$C30"&amp;"7)),
      COUNTIFS('SUMMARY DATA'!$D:$D,$C307,'SUMMARY DATA'!$B:$B,""GRP"")&lt;&gt;1
    ),
    """",
    IFERROR(TEXTJOIN(CHAR(10),TRUE,FILTER('SUMMARY DATA'!H:H,'SUMMARY DATA'!$D:$D=$C307,'SUMMARY DATA'!$B:$B=""GRP"")),"""")
  )
)"),"")</f>
        <v/>
      </c>
      <c r="I307" s="18" t="str">
        <f>IFERROR(__xludf.DUMMYFUNCTION("IF(H307="""","""",
SUM(ARRAYFORMULA(VALUE(SPLIT(H307,CHAR(10)))))
)"),"")</f>
        <v/>
      </c>
      <c r="J307" s="17" t="str">
        <f>IFERROR(__xludf.DUMMYFUNCTION("IFERROR(
  TEXTJOIN(CHAR(10),TRUE,FILTER('SUMMARY DATA'!I:I,'SUMMARY DATA'!$A:$A=$A307,'SUMMARY DATA'!$C:$C=$B307,'SUMMARY DATA'!$B:$B=""GRP"")),
  IF(
    OR(
      ISNUMBER(SEARCH(""CDM CASH DEPOSIT"",$C307)),
      ISNUMBER(SEARCH(""CASH DEPOSIT"",$C30"&amp;"7)),
      COUNTIFS('SUMMARY DATA'!$D:$D,$C307,'SUMMARY DATA'!$B:$B,""GRP"")&lt;&gt;1
    ),
    """",
    IFERROR(TEXTJOIN(CHAR(10),TRUE,FILTER('SUMMARY DATA'!I:I,'SUMMARY DATA'!$D:$D=$C307,'SUMMARY DATA'!$B:$B=""GRP"")),"""")
  )
)"),"")</f>
        <v/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 spans="1:27">
      <c r="A308" s="2"/>
      <c r="B308" s="15">
        <v>45814</v>
      </c>
      <c r="C308" s="2" t="s">
        <v>460</v>
      </c>
      <c r="D308" s="6">
        <v>75</v>
      </c>
      <c r="E308" s="16" t="str">
        <f>IFERROR(__xludf.DUMMYFUNCTION("IFERROR(
  TEXTJOIN(CHAR(10),TRUE,FILTER('SUMMARY DATA'!E:E,'SUMMARY DATA'!$A:$A=$A308,'SUMMARY DATA'!$C:$C=$B308,'SUMMARY DATA'!$B:$B=""GRP"")),
  IF(
    OR(
      ISNUMBER(SEARCH(""CDM CASH DEPOSIT"",$C308)),
      ISNUMBER(SEARCH(""CASH DEPOSIT"",$C30"&amp;"8)),
      COUNTIFS('SUMMARY DATA'!$D:$D,$C308,'SUMMARY DATA'!$B:$B,""GRP"")&lt;&gt;1
    ),
    """",
    IFERROR(TEXTJOIN(CHAR(10),TRUE,FILTER('SUMMARY DATA'!E:E,'SUMMARY DATA'!$D:$D=$C308,'SUMMARY DATA'!$B:$B=""GRP"")),"""")
  )
)"),"")</f>
        <v/>
      </c>
      <c r="F308" s="17" t="str">
        <f>IFERROR(__xludf.DUMMYFUNCTION("IFERROR(
  TEXTJOIN(CHAR(10),TRUE,FILTER('SUMMARY DATA'!F:F,'SUMMARY DATA'!$A:$A=$A308,'SUMMARY DATA'!$C:$C=$B308,'SUMMARY DATA'!$B:$B=""GRP"")),
  IF(
    OR(
      ISNUMBER(SEARCH(""CDM CASH DEPOSIT"",$C308)),
      ISNUMBER(SEARCH(""CASH DEPOSIT"",$C30"&amp;"8)),
      COUNTIFS('SUMMARY DATA'!$D:$D,$C308,'SUMMARY DATA'!$B:$B,""GRP"")&lt;&gt;1
    ),
    """",
    IFERROR(TEXTJOIN(CHAR(10),TRUE,FILTER('SUMMARY DATA'!F:F,'SUMMARY DATA'!$D:$D=$C308,'SUMMARY DATA'!$B:$B=""GRP"")),"""")
  )
)"),"")</f>
        <v/>
      </c>
      <c r="G308" s="17" t="str">
        <f>IFERROR(__xludf.DUMMYFUNCTION("IFERROR(
  TEXTJOIN(CHAR(10),TRUE,FILTER('SUMMARY DATA'!G:G,'SUMMARY DATA'!$A:$A=$A308,'SUMMARY DATA'!$C:$C=$B308,'SUMMARY DATA'!$B:$B=""GRP"")),
  IF(
    OR(
      ISNUMBER(SEARCH(""CDM CASH DEPOSIT"",$C308)),
      ISNUMBER(SEARCH(""CASH DEPOSIT"",$C30"&amp;"8)),
      COUNTIFS('SUMMARY DATA'!$D:$D,$C308,'SUMMARY DATA'!$B:$B,""GRP"")&lt;&gt;1
    ),
    """",
    IFERROR(TEXTJOIN(CHAR(10),TRUE,FILTER('SUMMARY DATA'!G:G,'SUMMARY DATA'!$D:$D=$C308,'SUMMARY DATA'!$B:$B=""GRP"")),"""")
  )
)"),"")</f>
        <v/>
      </c>
      <c r="H308" s="18" t="str">
        <f>IFERROR(__xludf.DUMMYFUNCTION("IFERROR(
  TEXTJOIN(CHAR(10),TRUE,FILTER('SUMMARY DATA'!H:H,'SUMMARY DATA'!$A:$A=$A308,'SUMMARY DATA'!$C:$C=$B308,'SUMMARY DATA'!$B:$B=""GRP"")),
  IF(
    OR(
      ISNUMBER(SEARCH(""CDM CASH DEPOSIT"",$C308)),
      ISNUMBER(SEARCH(""CASH DEPOSIT"",$C30"&amp;"8)),
      COUNTIFS('SUMMARY DATA'!$D:$D,$C308,'SUMMARY DATA'!$B:$B,""GRP"")&lt;&gt;1
    ),
    """",
    IFERROR(TEXTJOIN(CHAR(10),TRUE,FILTER('SUMMARY DATA'!H:H,'SUMMARY DATA'!$D:$D=$C308,'SUMMARY DATA'!$B:$B=""GRP"")),"""")
  )
)"),"")</f>
        <v/>
      </c>
      <c r="I308" s="18" t="str">
        <f>IFERROR(__xludf.DUMMYFUNCTION("IF(H308="""","""",
SUM(ARRAYFORMULA(VALUE(SPLIT(H308,CHAR(10)))))
)"),"")</f>
        <v/>
      </c>
      <c r="J308" s="17" t="str">
        <f>IFERROR(__xludf.DUMMYFUNCTION("IFERROR(
  TEXTJOIN(CHAR(10),TRUE,FILTER('SUMMARY DATA'!I:I,'SUMMARY DATA'!$A:$A=$A308,'SUMMARY DATA'!$C:$C=$B308,'SUMMARY DATA'!$B:$B=""GRP"")),
  IF(
    OR(
      ISNUMBER(SEARCH(""CDM CASH DEPOSIT"",$C308)),
      ISNUMBER(SEARCH(""CASH DEPOSIT"",$C30"&amp;"8)),
      COUNTIFS('SUMMARY DATA'!$D:$D,$C308,'SUMMARY DATA'!$B:$B,""GRP"")&lt;&gt;1
    ),
    """",
    IFERROR(TEXTJOIN(CHAR(10),TRUE,FILTER('SUMMARY DATA'!I:I,'SUMMARY DATA'!$D:$D=$C308,'SUMMARY DATA'!$B:$B=""GRP"")),"""")
  )
)"),"")</f>
        <v/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 spans="1:27">
      <c r="A309" s="2"/>
      <c r="B309" s="15">
        <v>45815</v>
      </c>
      <c r="C309" s="2" t="s">
        <v>248</v>
      </c>
      <c r="D309" s="6">
        <v>10</v>
      </c>
      <c r="E309" s="16" t="str">
        <f>IFERROR(__xludf.DUMMYFUNCTION("IFERROR(
  TEXTJOIN(CHAR(10),TRUE,FILTER('SUMMARY DATA'!E:E,'SUMMARY DATA'!$A:$A=$A309,'SUMMARY DATA'!$C:$C=$B309,'SUMMARY DATA'!$B:$B=""GRP"")),
  IF(
    OR(
      ISNUMBER(SEARCH(""CDM CASH DEPOSIT"",$C309)),
      ISNUMBER(SEARCH(""CASH DEPOSIT"",$C30"&amp;"9)),
      COUNTIFS('SUMMARY DATA'!$D:$D,$C309,'SUMMARY DATA'!$B:$B,""GRP"")&lt;&gt;1
    ),
    """",
    IFERROR(TEXTJOIN(CHAR(10),TRUE,FILTER('SUMMARY DATA'!E:E,'SUMMARY DATA'!$D:$D=$C309,'SUMMARY DATA'!$B:$B=""GRP"")),"""")
  )
)"),"")</f>
        <v/>
      </c>
      <c r="F309" s="17" t="str">
        <f>IFERROR(__xludf.DUMMYFUNCTION("IFERROR(
  TEXTJOIN(CHAR(10),TRUE,FILTER('SUMMARY DATA'!F:F,'SUMMARY DATA'!$A:$A=$A309,'SUMMARY DATA'!$C:$C=$B309,'SUMMARY DATA'!$B:$B=""GRP"")),
  IF(
    OR(
      ISNUMBER(SEARCH(""CDM CASH DEPOSIT"",$C309)),
      ISNUMBER(SEARCH(""CASH DEPOSIT"",$C30"&amp;"9)),
      COUNTIFS('SUMMARY DATA'!$D:$D,$C309,'SUMMARY DATA'!$B:$B,""GRP"")&lt;&gt;1
    ),
    """",
    IFERROR(TEXTJOIN(CHAR(10),TRUE,FILTER('SUMMARY DATA'!F:F,'SUMMARY DATA'!$D:$D=$C309,'SUMMARY DATA'!$B:$B=""GRP"")),"""")
  )
)"),"")</f>
        <v/>
      </c>
      <c r="G309" s="17" t="str">
        <f>IFERROR(__xludf.DUMMYFUNCTION("IFERROR(
  TEXTJOIN(CHAR(10),TRUE,FILTER('SUMMARY DATA'!G:G,'SUMMARY DATA'!$A:$A=$A309,'SUMMARY DATA'!$C:$C=$B309,'SUMMARY DATA'!$B:$B=""GRP"")),
  IF(
    OR(
      ISNUMBER(SEARCH(""CDM CASH DEPOSIT"",$C309)),
      ISNUMBER(SEARCH(""CASH DEPOSIT"",$C30"&amp;"9)),
      COUNTIFS('SUMMARY DATA'!$D:$D,$C309,'SUMMARY DATA'!$B:$B,""GRP"")&lt;&gt;1
    ),
    """",
    IFERROR(TEXTJOIN(CHAR(10),TRUE,FILTER('SUMMARY DATA'!G:G,'SUMMARY DATA'!$D:$D=$C309,'SUMMARY DATA'!$B:$B=""GRP"")),"""")
  )
)"),"")</f>
        <v/>
      </c>
      <c r="H309" s="18" t="str">
        <f>IFERROR(__xludf.DUMMYFUNCTION("IFERROR(
  TEXTJOIN(CHAR(10),TRUE,FILTER('SUMMARY DATA'!H:H,'SUMMARY DATA'!$A:$A=$A309,'SUMMARY DATA'!$C:$C=$B309,'SUMMARY DATA'!$B:$B=""GRP"")),
  IF(
    OR(
      ISNUMBER(SEARCH(""CDM CASH DEPOSIT"",$C309)),
      ISNUMBER(SEARCH(""CASH DEPOSIT"",$C30"&amp;"9)),
      COUNTIFS('SUMMARY DATA'!$D:$D,$C309,'SUMMARY DATA'!$B:$B,""GRP"")&lt;&gt;1
    ),
    """",
    IFERROR(TEXTJOIN(CHAR(10),TRUE,FILTER('SUMMARY DATA'!H:H,'SUMMARY DATA'!$D:$D=$C309,'SUMMARY DATA'!$B:$B=""GRP"")),"""")
  )
)"),"")</f>
        <v/>
      </c>
      <c r="I309" s="18" t="str">
        <f>IFERROR(__xludf.DUMMYFUNCTION("IF(H309="""","""",
SUM(ARRAYFORMULA(VALUE(SPLIT(H309,CHAR(10)))))
)"),"")</f>
        <v/>
      </c>
      <c r="J309" s="17" t="str">
        <f>IFERROR(__xludf.DUMMYFUNCTION("IFERROR(
  TEXTJOIN(CHAR(10),TRUE,FILTER('SUMMARY DATA'!I:I,'SUMMARY DATA'!$A:$A=$A309,'SUMMARY DATA'!$C:$C=$B309,'SUMMARY DATA'!$B:$B=""GRP"")),
  IF(
    OR(
      ISNUMBER(SEARCH(""CDM CASH DEPOSIT"",$C309)),
      ISNUMBER(SEARCH(""CASH DEPOSIT"",$C30"&amp;"9)),
      COUNTIFS('SUMMARY DATA'!$D:$D,$C309,'SUMMARY DATA'!$B:$B,""GRP"")&lt;&gt;1
    ),
    """",
    IFERROR(TEXTJOIN(CHAR(10),TRUE,FILTER('SUMMARY DATA'!I:I,'SUMMARY DATA'!$D:$D=$C309,'SUMMARY DATA'!$B:$B=""GRP"")),"""")
  )
)"),"")</f>
        <v/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 spans="1:27">
      <c r="A310" s="2" t="s">
        <v>461</v>
      </c>
      <c r="B310" s="15">
        <v>45816</v>
      </c>
      <c r="C310" s="2" t="s">
        <v>462</v>
      </c>
      <c r="D310" s="6">
        <v>312</v>
      </c>
      <c r="E310" s="16" t="str">
        <f>IFERROR(__xludf.DUMMYFUNCTION("IFERROR(
  TEXTJOIN(CHAR(10),TRUE,FILTER('SUMMARY DATA'!E:E,'SUMMARY DATA'!$A:$A=$A310,'SUMMARY DATA'!$C:$C=$B310,'SUMMARY DATA'!$B:$B=""GRP"")),
  IF(
    OR(
      ISNUMBER(SEARCH(""CDM CASH DEPOSIT"",$C310)),
      ISNUMBER(SEARCH(""CASH DEPOSIT"",$C31"&amp;"0)),
      COUNTIFS('SUMMARY DATA'!$D:$D,$C310,'SUMMARY DATA'!$B:$B,""GRP"")&lt;&gt;1
    ),
    """",
    IFERROR(TEXTJOIN(CHAR(10),TRUE,FILTER('SUMMARY DATA'!E:E,'SUMMARY DATA'!$D:$D=$C310,'SUMMARY DATA'!$B:$B=""GRP"")),"""")
  )
)"),"")</f>
        <v/>
      </c>
      <c r="F310" s="17" t="str">
        <f>IFERROR(__xludf.DUMMYFUNCTION("IFERROR(
  TEXTJOIN(CHAR(10),TRUE,FILTER('SUMMARY DATA'!F:F,'SUMMARY DATA'!$A:$A=$A310,'SUMMARY DATA'!$C:$C=$B310,'SUMMARY DATA'!$B:$B=""GRP"")),
  IF(
    OR(
      ISNUMBER(SEARCH(""CDM CASH DEPOSIT"",$C310)),
      ISNUMBER(SEARCH(""CASH DEPOSIT"",$C31"&amp;"0)),
      COUNTIFS('SUMMARY DATA'!$D:$D,$C310,'SUMMARY DATA'!$B:$B,""GRP"")&lt;&gt;1
    ),
    """",
    IFERROR(TEXTJOIN(CHAR(10),TRUE,FILTER('SUMMARY DATA'!F:F,'SUMMARY DATA'!$D:$D=$C310,'SUMMARY DATA'!$B:$B=""GRP"")),"""")
  )
)"),"")</f>
        <v/>
      </c>
      <c r="G310" s="17" t="str">
        <f>IFERROR(__xludf.DUMMYFUNCTION("IFERROR(
  TEXTJOIN(CHAR(10),TRUE,FILTER('SUMMARY DATA'!G:G,'SUMMARY DATA'!$A:$A=$A310,'SUMMARY DATA'!$C:$C=$B310,'SUMMARY DATA'!$B:$B=""GRP"")),
  IF(
    OR(
      ISNUMBER(SEARCH(""CDM CASH DEPOSIT"",$C310)),
      ISNUMBER(SEARCH(""CASH DEPOSIT"",$C31"&amp;"0)),
      COUNTIFS('SUMMARY DATA'!$D:$D,$C310,'SUMMARY DATA'!$B:$B,""GRP"")&lt;&gt;1
    ),
    """",
    IFERROR(TEXTJOIN(CHAR(10),TRUE,FILTER('SUMMARY DATA'!G:G,'SUMMARY DATA'!$D:$D=$C310,'SUMMARY DATA'!$B:$B=""GRP"")),"""")
  )
)"),"")</f>
        <v/>
      </c>
      <c r="H310" s="18" t="str">
        <f>IFERROR(__xludf.DUMMYFUNCTION("IFERROR(
  TEXTJOIN(CHAR(10),TRUE,FILTER('SUMMARY DATA'!H:H,'SUMMARY DATA'!$A:$A=$A310,'SUMMARY DATA'!$C:$C=$B310,'SUMMARY DATA'!$B:$B=""GRP"")),
  IF(
    OR(
      ISNUMBER(SEARCH(""CDM CASH DEPOSIT"",$C310)),
      ISNUMBER(SEARCH(""CASH DEPOSIT"",$C31"&amp;"0)),
      COUNTIFS('SUMMARY DATA'!$D:$D,$C310,'SUMMARY DATA'!$B:$B,""GRP"")&lt;&gt;1
    ),
    """",
    IFERROR(TEXTJOIN(CHAR(10),TRUE,FILTER('SUMMARY DATA'!H:H,'SUMMARY DATA'!$D:$D=$C310,'SUMMARY DATA'!$B:$B=""GRP"")),"""")
  )
)"),"")</f>
        <v/>
      </c>
      <c r="I310" s="18" t="str">
        <f>IFERROR(__xludf.DUMMYFUNCTION("IF(H310="""","""",
SUM(ARRAYFORMULA(VALUE(SPLIT(H310,CHAR(10)))))
)"),"")</f>
        <v/>
      </c>
      <c r="J310" s="17" t="str">
        <f>IFERROR(__xludf.DUMMYFUNCTION("IFERROR(
  TEXTJOIN(CHAR(10),TRUE,FILTER('SUMMARY DATA'!I:I,'SUMMARY DATA'!$A:$A=$A310,'SUMMARY DATA'!$C:$C=$B310,'SUMMARY DATA'!$B:$B=""GRP"")),
  IF(
    OR(
      ISNUMBER(SEARCH(""CDM CASH DEPOSIT"",$C310)),
      ISNUMBER(SEARCH(""CASH DEPOSIT"",$C31"&amp;"0)),
      COUNTIFS('SUMMARY DATA'!$D:$D,$C310,'SUMMARY DATA'!$B:$B,""GRP"")&lt;&gt;1
    ),
    """",
    IFERROR(TEXTJOIN(CHAR(10),TRUE,FILTER('SUMMARY DATA'!I:I,'SUMMARY DATA'!$D:$D=$C310,'SUMMARY DATA'!$B:$B=""GRP"")),"""")
  )
)"),"")</f>
        <v/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 spans="1:27">
      <c r="A311" s="2" t="s">
        <v>463</v>
      </c>
      <c r="B311" s="15">
        <v>45816</v>
      </c>
      <c r="C311" s="2" t="s">
        <v>464</v>
      </c>
      <c r="D311" s="6">
        <v>200</v>
      </c>
      <c r="E311" s="16" t="str">
        <f>IFERROR(__xludf.DUMMYFUNCTION("IFERROR(
  TEXTJOIN(CHAR(10),TRUE,FILTER('SUMMARY DATA'!E:E,'SUMMARY DATA'!$A:$A=$A311,'SUMMARY DATA'!$C:$C=$B311,'SUMMARY DATA'!$B:$B=""GRP"")),
  IF(
    OR(
      ISNUMBER(SEARCH(""CDM CASH DEPOSIT"",$C311)),
      ISNUMBER(SEARCH(""CASH DEPOSIT"",$C31"&amp;"1)),
      COUNTIFS('SUMMARY DATA'!$D:$D,$C311,'SUMMARY DATA'!$B:$B,""GRP"")&lt;&gt;1
    ),
    """",
    IFERROR(TEXTJOIN(CHAR(10),TRUE,FILTER('SUMMARY DATA'!E:E,'SUMMARY DATA'!$D:$D=$C311,'SUMMARY DATA'!$B:$B=""GRP"")),"""")
  )
)"),"")</f>
        <v/>
      </c>
      <c r="F311" s="17" t="str">
        <f>IFERROR(__xludf.DUMMYFUNCTION("IFERROR(
  TEXTJOIN(CHAR(10),TRUE,FILTER('SUMMARY DATA'!F:F,'SUMMARY DATA'!$A:$A=$A311,'SUMMARY DATA'!$C:$C=$B311,'SUMMARY DATA'!$B:$B=""GRP"")),
  IF(
    OR(
      ISNUMBER(SEARCH(""CDM CASH DEPOSIT"",$C311)),
      ISNUMBER(SEARCH(""CASH DEPOSIT"",$C31"&amp;"1)),
      COUNTIFS('SUMMARY DATA'!$D:$D,$C311,'SUMMARY DATA'!$B:$B,""GRP"")&lt;&gt;1
    ),
    """",
    IFERROR(TEXTJOIN(CHAR(10),TRUE,FILTER('SUMMARY DATA'!F:F,'SUMMARY DATA'!$D:$D=$C311,'SUMMARY DATA'!$B:$B=""GRP"")),"""")
  )
)"),"")</f>
        <v/>
      </c>
      <c r="G311" s="17" t="str">
        <f>IFERROR(__xludf.DUMMYFUNCTION("IFERROR(
  TEXTJOIN(CHAR(10),TRUE,FILTER('SUMMARY DATA'!G:G,'SUMMARY DATA'!$A:$A=$A311,'SUMMARY DATA'!$C:$C=$B311,'SUMMARY DATA'!$B:$B=""GRP"")),
  IF(
    OR(
      ISNUMBER(SEARCH(""CDM CASH DEPOSIT"",$C311)),
      ISNUMBER(SEARCH(""CASH DEPOSIT"",$C31"&amp;"1)),
      COUNTIFS('SUMMARY DATA'!$D:$D,$C311,'SUMMARY DATA'!$B:$B,""GRP"")&lt;&gt;1
    ),
    """",
    IFERROR(TEXTJOIN(CHAR(10),TRUE,FILTER('SUMMARY DATA'!G:G,'SUMMARY DATA'!$D:$D=$C311,'SUMMARY DATA'!$B:$B=""GRP"")),"""")
  )
)"),"")</f>
        <v/>
      </c>
      <c r="H311" s="18" t="str">
        <f>IFERROR(__xludf.DUMMYFUNCTION("IFERROR(
  TEXTJOIN(CHAR(10),TRUE,FILTER('SUMMARY DATA'!H:H,'SUMMARY DATA'!$A:$A=$A311,'SUMMARY DATA'!$C:$C=$B311,'SUMMARY DATA'!$B:$B=""GRP"")),
  IF(
    OR(
      ISNUMBER(SEARCH(""CDM CASH DEPOSIT"",$C311)),
      ISNUMBER(SEARCH(""CASH DEPOSIT"",$C31"&amp;"1)),
      COUNTIFS('SUMMARY DATA'!$D:$D,$C311,'SUMMARY DATA'!$B:$B,""GRP"")&lt;&gt;1
    ),
    """",
    IFERROR(TEXTJOIN(CHAR(10),TRUE,FILTER('SUMMARY DATA'!H:H,'SUMMARY DATA'!$D:$D=$C311,'SUMMARY DATA'!$B:$B=""GRP"")),"""")
  )
)"),"")</f>
        <v/>
      </c>
      <c r="I311" s="18" t="str">
        <f>IFERROR(__xludf.DUMMYFUNCTION("IF(H311="""","""",
SUM(ARRAYFORMULA(VALUE(SPLIT(H311,CHAR(10)))))
)"),"")</f>
        <v/>
      </c>
      <c r="J311" s="17" t="str">
        <f>IFERROR(__xludf.DUMMYFUNCTION("IFERROR(
  TEXTJOIN(CHAR(10),TRUE,FILTER('SUMMARY DATA'!I:I,'SUMMARY DATA'!$A:$A=$A311,'SUMMARY DATA'!$C:$C=$B311,'SUMMARY DATA'!$B:$B=""GRP"")),
  IF(
    OR(
      ISNUMBER(SEARCH(""CDM CASH DEPOSIT"",$C311)),
      ISNUMBER(SEARCH(""CASH DEPOSIT"",$C31"&amp;"1)),
      COUNTIFS('SUMMARY DATA'!$D:$D,$C311,'SUMMARY DATA'!$B:$B,""GRP"")&lt;&gt;1
    ),
    """",
    IFERROR(TEXTJOIN(CHAR(10),TRUE,FILTER('SUMMARY DATA'!I:I,'SUMMARY DATA'!$D:$D=$C311,'SUMMARY DATA'!$B:$B=""GRP"")),"""")
  )
)"),"")</f>
        <v/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 spans="1:27">
      <c r="A312" s="2"/>
      <c r="B312" s="15">
        <v>45816</v>
      </c>
      <c r="C312" s="2" t="s">
        <v>465</v>
      </c>
      <c r="D312" s="6">
        <v>196.55</v>
      </c>
      <c r="E312" s="16" t="str">
        <f>IFERROR(__xludf.DUMMYFUNCTION("IFERROR(
  TEXTJOIN(CHAR(10),TRUE,FILTER('SUMMARY DATA'!E:E,'SUMMARY DATA'!$A:$A=$A312,'SUMMARY DATA'!$C:$C=$B312,'SUMMARY DATA'!$B:$B=""GRP"")),
  IF(
    OR(
      ISNUMBER(SEARCH(""CDM CASH DEPOSIT"",$C312)),
      ISNUMBER(SEARCH(""CASH DEPOSIT"",$C31"&amp;"2)),
      COUNTIFS('SUMMARY DATA'!$D:$D,$C312,'SUMMARY DATA'!$B:$B,""GRP"")&lt;&gt;1
    ),
    """",
    IFERROR(TEXTJOIN(CHAR(10),TRUE,FILTER('SUMMARY DATA'!E:E,'SUMMARY DATA'!$D:$D=$C312,'SUMMARY DATA'!$B:$B=""GRP"")),"""")
  )
)"),"")</f>
        <v/>
      </c>
      <c r="F312" s="17" t="str">
        <f>IFERROR(__xludf.DUMMYFUNCTION("IFERROR(
  TEXTJOIN(CHAR(10),TRUE,FILTER('SUMMARY DATA'!F:F,'SUMMARY DATA'!$A:$A=$A312,'SUMMARY DATA'!$C:$C=$B312,'SUMMARY DATA'!$B:$B=""GRP"")),
  IF(
    OR(
      ISNUMBER(SEARCH(""CDM CASH DEPOSIT"",$C312)),
      ISNUMBER(SEARCH(""CASH DEPOSIT"",$C31"&amp;"2)),
      COUNTIFS('SUMMARY DATA'!$D:$D,$C312,'SUMMARY DATA'!$B:$B,""GRP"")&lt;&gt;1
    ),
    """",
    IFERROR(TEXTJOIN(CHAR(10),TRUE,FILTER('SUMMARY DATA'!F:F,'SUMMARY DATA'!$D:$D=$C312,'SUMMARY DATA'!$B:$B=""GRP"")),"""")
  )
)"),"")</f>
        <v/>
      </c>
      <c r="G312" s="17" t="str">
        <f>IFERROR(__xludf.DUMMYFUNCTION("IFERROR(
  TEXTJOIN(CHAR(10),TRUE,FILTER('SUMMARY DATA'!G:G,'SUMMARY DATA'!$A:$A=$A312,'SUMMARY DATA'!$C:$C=$B312,'SUMMARY DATA'!$B:$B=""GRP"")),
  IF(
    OR(
      ISNUMBER(SEARCH(""CDM CASH DEPOSIT"",$C312)),
      ISNUMBER(SEARCH(""CASH DEPOSIT"",$C31"&amp;"2)),
      COUNTIFS('SUMMARY DATA'!$D:$D,$C312,'SUMMARY DATA'!$B:$B,""GRP"")&lt;&gt;1
    ),
    """",
    IFERROR(TEXTJOIN(CHAR(10),TRUE,FILTER('SUMMARY DATA'!G:G,'SUMMARY DATA'!$D:$D=$C312,'SUMMARY DATA'!$B:$B=""GRP"")),"""")
  )
)"),"")</f>
        <v/>
      </c>
      <c r="H312" s="18" t="str">
        <f>IFERROR(__xludf.DUMMYFUNCTION("IFERROR(
  TEXTJOIN(CHAR(10),TRUE,FILTER('SUMMARY DATA'!H:H,'SUMMARY DATA'!$A:$A=$A312,'SUMMARY DATA'!$C:$C=$B312,'SUMMARY DATA'!$B:$B=""GRP"")),
  IF(
    OR(
      ISNUMBER(SEARCH(""CDM CASH DEPOSIT"",$C312)),
      ISNUMBER(SEARCH(""CASH DEPOSIT"",$C31"&amp;"2)),
      COUNTIFS('SUMMARY DATA'!$D:$D,$C312,'SUMMARY DATA'!$B:$B,""GRP"")&lt;&gt;1
    ),
    """",
    IFERROR(TEXTJOIN(CHAR(10),TRUE,FILTER('SUMMARY DATA'!H:H,'SUMMARY DATA'!$D:$D=$C312,'SUMMARY DATA'!$B:$B=""GRP"")),"""")
  )
)"),"")</f>
        <v/>
      </c>
      <c r="I312" s="18" t="str">
        <f>IFERROR(__xludf.DUMMYFUNCTION("IF(H312="""","""",
SUM(ARRAYFORMULA(VALUE(SPLIT(H312,CHAR(10)))))
)"),"")</f>
        <v/>
      </c>
      <c r="J312" s="17" t="str">
        <f>IFERROR(__xludf.DUMMYFUNCTION("IFERROR(
  TEXTJOIN(CHAR(10),TRUE,FILTER('SUMMARY DATA'!I:I,'SUMMARY DATA'!$A:$A=$A312,'SUMMARY DATA'!$C:$C=$B312,'SUMMARY DATA'!$B:$B=""GRP"")),
  IF(
    OR(
      ISNUMBER(SEARCH(""CDM CASH DEPOSIT"",$C312)),
      ISNUMBER(SEARCH(""CASH DEPOSIT"",$C31"&amp;"2)),
      COUNTIFS('SUMMARY DATA'!$D:$D,$C312,'SUMMARY DATA'!$B:$B,""GRP"")&lt;&gt;1
    ),
    """",
    IFERROR(TEXTJOIN(CHAR(10),TRUE,FILTER('SUMMARY DATA'!I:I,'SUMMARY DATA'!$D:$D=$C312,'SUMMARY DATA'!$B:$B=""GRP"")),"""")
  )
)"),"")</f>
        <v/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 spans="1:27">
      <c r="A313" s="2" t="s">
        <v>466</v>
      </c>
      <c r="B313" s="15">
        <v>45816</v>
      </c>
      <c r="C313" s="2" t="s">
        <v>467</v>
      </c>
      <c r="D313" s="6">
        <v>79.99</v>
      </c>
      <c r="E313" s="16" t="str">
        <f>IFERROR(__xludf.DUMMYFUNCTION("IFERROR(
  TEXTJOIN(CHAR(10),TRUE,FILTER('SUMMARY DATA'!E:E,'SUMMARY DATA'!$A:$A=$A313,'SUMMARY DATA'!$C:$C=$B313,'SUMMARY DATA'!$B:$B=""GRP"")),
  IF(
    OR(
      ISNUMBER(SEARCH(""CDM CASH DEPOSIT"",$C313)),
      ISNUMBER(SEARCH(""CASH DEPOSIT"",$C31"&amp;"3)),
      COUNTIFS('SUMMARY DATA'!$D:$D,$C313,'SUMMARY DATA'!$B:$B,""GRP"")&lt;&gt;1
    ),
    """",
    IFERROR(TEXTJOIN(CHAR(10),TRUE,FILTER('SUMMARY DATA'!E:E,'SUMMARY DATA'!$D:$D=$C313,'SUMMARY DATA'!$B:$B=""GRP"")),"""")
  )
)"),"")</f>
        <v/>
      </c>
      <c r="F313" s="17" t="str">
        <f>IFERROR(__xludf.DUMMYFUNCTION("IFERROR(
  TEXTJOIN(CHAR(10),TRUE,FILTER('SUMMARY DATA'!F:F,'SUMMARY DATA'!$A:$A=$A313,'SUMMARY DATA'!$C:$C=$B313,'SUMMARY DATA'!$B:$B=""GRP"")),
  IF(
    OR(
      ISNUMBER(SEARCH(""CDM CASH DEPOSIT"",$C313)),
      ISNUMBER(SEARCH(""CASH DEPOSIT"",$C31"&amp;"3)),
      COUNTIFS('SUMMARY DATA'!$D:$D,$C313,'SUMMARY DATA'!$B:$B,""GRP"")&lt;&gt;1
    ),
    """",
    IFERROR(TEXTJOIN(CHAR(10),TRUE,FILTER('SUMMARY DATA'!F:F,'SUMMARY DATA'!$D:$D=$C313,'SUMMARY DATA'!$B:$B=""GRP"")),"""")
  )
)"),"")</f>
        <v/>
      </c>
      <c r="G313" s="17" t="str">
        <f>IFERROR(__xludf.DUMMYFUNCTION("IFERROR(
  TEXTJOIN(CHAR(10),TRUE,FILTER('SUMMARY DATA'!G:G,'SUMMARY DATA'!$A:$A=$A313,'SUMMARY DATA'!$C:$C=$B313,'SUMMARY DATA'!$B:$B=""GRP"")),
  IF(
    OR(
      ISNUMBER(SEARCH(""CDM CASH DEPOSIT"",$C313)),
      ISNUMBER(SEARCH(""CASH DEPOSIT"",$C31"&amp;"3)),
      COUNTIFS('SUMMARY DATA'!$D:$D,$C313,'SUMMARY DATA'!$B:$B,""GRP"")&lt;&gt;1
    ),
    """",
    IFERROR(TEXTJOIN(CHAR(10),TRUE,FILTER('SUMMARY DATA'!G:G,'SUMMARY DATA'!$D:$D=$C313,'SUMMARY DATA'!$B:$B=""GRP"")),"""")
  )
)"),"")</f>
        <v/>
      </c>
      <c r="H313" s="18" t="str">
        <f>IFERROR(__xludf.DUMMYFUNCTION("IFERROR(
  TEXTJOIN(CHAR(10),TRUE,FILTER('SUMMARY DATA'!H:H,'SUMMARY DATA'!$A:$A=$A313,'SUMMARY DATA'!$C:$C=$B313,'SUMMARY DATA'!$B:$B=""GRP"")),
  IF(
    OR(
      ISNUMBER(SEARCH(""CDM CASH DEPOSIT"",$C313)),
      ISNUMBER(SEARCH(""CASH DEPOSIT"",$C31"&amp;"3)),
      COUNTIFS('SUMMARY DATA'!$D:$D,$C313,'SUMMARY DATA'!$B:$B,""GRP"")&lt;&gt;1
    ),
    """",
    IFERROR(TEXTJOIN(CHAR(10),TRUE,FILTER('SUMMARY DATA'!H:H,'SUMMARY DATA'!$D:$D=$C313,'SUMMARY DATA'!$B:$B=""GRP"")),"""")
  )
)"),"")</f>
        <v/>
      </c>
      <c r="I313" s="18" t="str">
        <f>IFERROR(__xludf.DUMMYFUNCTION("IF(H313="""","""",
SUM(ARRAYFORMULA(VALUE(SPLIT(H313,CHAR(10)))))
)"),"")</f>
        <v/>
      </c>
      <c r="J313" s="17" t="str">
        <f>IFERROR(__xludf.DUMMYFUNCTION("IFERROR(
  TEXTJOIN(CHAR(10),TRUE,FILTER('SUMMARY DATA'!I:I,'SUMMARY DATA'!$A:$A=$A313,'SUMMARY DATA'!$C:$C=$B313,'SUMMARY DATA'!$B:$B=""GRP"")),
  IF(
    OR(
      ISNUMBER(SEARCH(""CDM CASH DEPOSIT"",$C313)),
      ISNUMBER(SEARCH(""CASH DEPOSIT"",$C31"&amp;"3)),
      COUNTIFS('SUMMARY DATA'!$D:$D,$C313,'SUMMARY DATA'!$B:$B,""GRP"")&lt;&gt;1
    ),
    """",
    IFERROR(TEXTJOIN(CHAR(10),TRUE,FILTER('SUMMARY DATA'!I:I,'SUMMARY DATA'!$D:$D=$C313,'SUMMARY DATA'!$B:$B=""GRP"")),"""")
  )
)"),"")</f>
        <v/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 spans="1:27">
      <c r="A314" s="2"/>
      <c r="B314" s="15">
        <v>45816</v>
      </c>
      <c r="C314" s="2" t="s">
        <v>468</v>
      </c>
      <c r="D314" s="6">
        <v>16.99</v>
      </c>
      <c r="E314" s="16" t="str">
        <f>IFERROR(__xludf.DUMMYFUNCTION("IFERROR(
  TEXTJOIN(CHAR(10),TRUE,FILTER('SUMMARY DATA'!E:E,'SUMMARY DATA'!$A:$A=$A314,'SUMMARY DATA'!$C:$C=$B314,'SUMMARY DATA'!$B:$B=""GRP"")),
  IF(
    OR(
      ISNUMBER(SEARCH(""CDM CASH DEPOSIT"",$C314)),
      ISNUMBER(SEARCH(""CASH DEPOSIT"",$C31"&amp;"4)),
      COUNTIFS('SUMMARY DATA'!$D:$D,$C314,'SUMMARY DATA'!$B:$B,""GRP"")&lt;&gt;1
    ),
    """",
    IFERROR(TEXTJOIN(CHAR(10),TRUE,FILTER('SUMMARY DATA'!E:E,'SUMMARY DATA'!$D:$D=$C314,'SUMMARY DATA'!$B:$B=""GRP"")),"""")
  )
)"),"")</f>
        <v/>
      </c>
      <c r="F314" s="17" t="str">
        <f>IFERROR(__xludf.DUMMYFUNCTION("IFERROR(
  TEXTJOIN(CHAR(10),TRUE,FILTER('SUMMARY DATA'!F:F,'SUMMARY DATA'!$A:$A=$A314,'SUMMARY DATA'!$C:$C=$B314,'SUMMARY DATA'!$B:$B=""GRP"")),
  IF(
    OR(
      ISNUMBER(SEARCH(""CDM CASH DEPOSIT"",$C314)),
      ISNUMBER(SEARCH(""CASH DEPOSIT"",$C31"&amp;"4)),
      COUNTIFS('SUMMARY DATA'!$D:$D,$C314,'SUMMARY DATA'!$B:$B,""GRP"")&lt;&gt;1
    ),
    """",
    IFERROR(TEXTJOIN(CHAR(10),TRUE,FILTER('SUMMARY DATA'!F:F,'SUMMARY DATA'!$D:$D=$C314,'SUMMARY DATA'!$B:$B=""GRP"")),"""")
  )
)"),"")</f>
        <v/>
      </c>
      <c r="G314" s="17" t="str">
        <f>IFERROR(__xludf.DUMMYFUNCTION("IFERROR(
  TEXTJOIN(CHAR(10),TRUE,FILTER('SUMMARY DATA'!G:G,'SUMMARY DATA'!$A:$A=$A314,'SUMMARY DATA'!$C:$C=$B314,'SUMMARY DATA'!$B:$B=""GRP"")),
  IF(
    OR(
      ISNUMBER(SEARCH(""CDM CASH DEPOSIT"",$C314)),
      ISNUMBER(SEARCH(""CASH DEPOSIT"",$C31"&amp;"4)),
      COUNTIFS('SUMMARY DATA'!$D:$D,$C314,'SUMMARY DATA'!$B:$B,""GRP"")&lt;&gt;1
    ),
    """",
    IFERROR(TEXTJOIN(CHAR(10),TRUE,FILTER('SUMMARY DATA'!G:G,'SUMMARY DATA'!$D:$D=$C314,'SUMMARY DATA'!$B:$B=""GRP"")),"""")
  )
)"),"")</f>
        <v/>
      </c>
      <c r="H314" s="18" t="str">
        <f>IFERROR(__xludf.DUMMYFUNCTION("IFERROR(
  TEXTJOIN(CHAR(10),TRUE,FILTER('SUMMARY DATA'!H:H,'SUMMARY DATA'!$A:$A=$A314,'SUMMARY DATA'!$C:$C=$B314,'SUMMARY DATA'!$B:$B=""GRP"")),
  IF(
    OR(
      ISNUMBER(SEARCH(""CDM CASH DEPOSIT"",$C314)),
      ISNUMBER(SEARCH(""CASH DEPOSIT"",$C31"&amp;"4)),
      COUNTIFS('SUMMARY DATA'!$D:$D,$C314,'SUMMARY DATA'!$B:$B,""GRP"")&lt;&gt;1
    ),
    """",
    IFERROR(TEXTJOIN(CHAR(10),TRUE,FILTER('SUMMARY DATA'!H:H,'SUMMARY DATA'!$D:$D=$C314,'SUMMARY DATA'!$B:$B=""GRP"")),"""")
  )
)"),"")</f>
        <v/>
      </c>
      <c r="I314" s="18" t="str">
        <f>IFERROR(__xludf.DUMMYFUNCTION("IF(H314="""","""",
SUM(ARRAYFORMULA(VALUE(SPLIT(H314,CHAR(10)))))
)"),"")</f>
        <v/>
      </c>
      <c r="J314" s="17" t="str">
        <f>IFERROR(__xludf.DUMMYFUNCTION("IFERROR(
  TEXTJOIN(CHAR(10),TRUE,FILTER('SUMMARY DATA'!I:I,'SUMMARY DATA'!$A:$A=$A314,'SUMMARY DATA'!$C:$C=$B314,'SUMMARY DATA'!$B:$B=""GRP"")),
  IF(
    OR(
      ISNUMBER(SEARCH(""CDM CASH DEPOSIT"",$C314)),
      ISNUMBER(SEARCH(""CASH DEPOSIT"",$C31"&amp;"4)),
      COUNTIFS('SUMMARY DATA'!$D:$D,$C314,'SUMMARY DATA'!$B:$B,""GRP"")&lt;&gt;1
    ),
    """",
    IFERROR(TEXTJOIN(CHAR(10),TRUE,FILTER('SUMMARY DATA'!I:I,'SUMMARY DATA'!$D:$D=$C314,'SUMMARY DATA'!$B:$B=""GRP"")),"""")
  )
)"),"")</f>
        <v/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 spans="1:27">
      <c r="A315" s="2" t="s">
        <v>469</v>
      </c>
      <c r="B315" s="15">
        <v>45817</v>
      </c>
      <c r="C315" s="2" t="s">
        <v>470</v>
      </c>
      <c r="D315" s="6">
        <v>199.97</v>
      </c>
      <c r="E315" s="16" t="str">
        <f>IFERROR(__xludf.DUMMYFUNCTION("IFERROR(
  TEXTJOIN(CHAR(10),TRUE,FILTER('SUMMARY DATA'!E:E,'SUMMARY DATA'!$A:$A=$A315,'SUMMARY DATA'!$C:$C=$B315,'SUMMARY DATA'!$B:$B=""GRP"")),
  IF(
    OR(
      ISNUMBER(SEARCH(""CDM CASH DEPOSIT"",$C315)),
      ISNUMBER(SEARCH(""CASH DEPOSIT"",$C31"&amp;"5)),
      COUNTIFS('SUMMARY DATA'!$D:$D,$C315,'SUMMARY DATA'!$B:$B,""GRP"")&lt;&gt;1
    ),
    """",
    IFERROR(TEXTJOIN(CHAR(10),TRUE,FILTER('SUMMARY DATA'!E:E,'SUMMARY DATA'!$D:$D=$C315,'SUMMARY DATA'!$B:$B=""GRP"")),"""")
  )
)"),"")</f>
        <v/>
      </c>
      <c r="F315" s="17" t="str">
        <f>IFERROR(__xludf.DUMMYFUNCTION("IFERROR(
  TEXTJOIN(CHAR(10),TRUE,FILTER('SUMMARY DATA'!F:F,'SUMMARY DATA'!$A:$A=$A315,'SUMMARY DATA'!$C:$C=$B315,'SUMMARY DATA'!$B:$B=""GRP"")),
  IF(
    OR(
      ISNUMBER(SEARCH(""CDM CASH DEPOSIT"",$C315)),
      ISNUMBER(SEARCH(""CASH DEPOSIT"",$C31"&amp;"5)),
      COUNTIFS('SUMMARY DATA'!$D:$D,$C315,'SUMMARY DATA'!$B:$B,""GRP"")&lt;&gt;1
    ),
    """",
    IFERROR(TEXTJOIN(CHAR(10),TRUE,FILTER('SUMMARY DATA'!F:F,'SUMMARY DATA'!$D:$D=$C315,'SUMMARY DATA'!$B:$B=""GRP"")),"""")
  )
)"),"")</f>
        <v/>
      </c>
      <c r="G315" s="17" t="str">
        <f>IFERROR(__xludf.DUMMYFUNCTION("IFERROR(
  TEXTJOIN(CHAR(10),TRUE,FILTER('SUMMARY DATA'!G:G,'SUMMARY DATA'!$A:$A=$A315,'SUMMARY DATA'!$C:$C=$B315,'SUMMARY DATA'!$B:$B=""GRP"")),
  IF(
    OR(
      ISNUMBER(SEARCH(""CDM CASH DEPOSIT"",$C315)),
      ISNUMBER(SEARCH(""CASH DEPOSIT"",$C31"&amp;"5)),
      COUNTIFS('SUMMARY DATA'!$D:$D,$C315,'SUMMARY DATA'!$B:$B,""GRP"")&lt;&gt;1
    ),
    """",
    IFERROR(TEXTJOIN(CHAR(10),TRUE,FILTER('SUMMARY DATA'!G:G,'SUMMARY DATA'!$D:$D=$C315,'SUMMARY DATA'!$B:$B=""GRP"")),"""")
  )
)"),"")</f>
        <v/>
      </c>
      <c r="H315" s="18" t="str">
        <f>IFERROR(__xludf.DUMMYFUNCTION("IFERROR(
  TEXTJOIN(CHAR(10),TRUE,FILTER('SUMMARY DATA'!H:H,'SUMMARY DATA'!$A:$A=$A315,'SUMMARY DATA'!$C:$C=$B315,'SUMMARY DATA'!$B:$B=""GRP"")),
  IF(
    OR(
      ISNUMBER(SEARCH(""CDM CASH DEPOSIT"",$C315)),
      ISNUMBER(SEARCH(""CASH DEPOSIT"",$C31"&amp;"5)),
      COUNTIFS('SUMMARY DATA'!$D:$D,$C315,'SUMMARY DATA'!$B:$B,""GRP"")&lt;&gt;1
    ),
    """",
    IFERROR(TEXTJOIN(CHAR(10),TRUE,FILTER('SUMMARY DATA'!H:H,'SUMMARY DATA'!$D:$D=$C315,'SUMMARY DATA'!$B:$B=""GRP"")),"""")
  )
)"),"")</f>
        <v/>
      </c>
      <c r="I315" s="18" t="str">
        <f>IFERROR(__xludf.DUMMYFUNCTION("IF(H315="""","""",
SUM(ARRAYFORMULA(VALUE(SPLIT(H315,CHAR(10)))))
)"),"")</f>
        <v/>
      </c>
      <c r="J315" s="17" t="str">
        <f>IFERROR(__xludf.DUMMYFUNCTION("IFERROR(
  TEXTJOIN(CHAR(10),TRUE,FILTER('SUMMARY DATA'!I:I,'SUMMARY DATA'!$A:$A=$A315,'SUMMARY DATA'!$C:$C=$B315,'SUMMARY DATA'!$B:$B=""GRP"")),
  IF(
    OR(
      ISNUMBER(SEARCH(""CDM CASH DEPOSIT"",$C315)),
      ISNUMBER(SEARCH(""CASH DEPOSIT"",$C31"&amp;"5)),
      COUNTIFS('SUMMARY DATA'!$D:$D,$C315,'SUMMARY DATA'!$B:$B,""GRP"")&lt;&gt;1
    ),
    """",
    IFERROR(TEXTJOIN(CHAR(10),TRUE,FILTER('SUMMARY DATA'!I:I,'SUMMARY DATA'!$D:$D=$C315,'SUMMARY DATA'!$B:$B=""GRP"")),"""")
  )
)"),"")</f>
        <v/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 spans="1:27">
      <c r="A316" s="2" t="s">
        <v>24</v>
      </c>
      <c r="B316" s="15">
        <v>45817</v>
      </c>
      <c r="C316" s="2" t="s">
        <v>471</v>
      </c>
      <c r="D316" s="6">
        <v>159</v>
      </c>
      <c r="E316" s="16" t="str">
        <f>IFERROR(__xludf.DUMMYFUNCTION("IFERROR(
  TEXTJOIN(CHAR(10),TRUE,FILTER('SUMMARY DATA'!E:E,'SUMMARY DATA'!$A:$A=$A316,'SUMMARY DATA'!$C:$C=$B316,'SUMMARY DATA'!$B:$B=""GRP"")),
  IF(
    OR(
      ISNUMBER(SEARCH(""CDM CASH DEPOSIT"",$C316)),
      ISNUMBER(SEARCH(""CASH DEPOSIT"",$C31"&amp;"6)),
      COUNTIFS('SUMMARY DATA'!$D:$D,$C316,'SUMMARY DATA'!$B:$B,""GRP"")&lt;&gt;1
    ),
    """",
    IFERROR(TEXTJOIN(CHAR(10),TRUE,FILTER('SUMMARY DATA'!E:E,'SUMMARY DATA'!$D:$D=$C316,'SUMMARY DATA'!$B:$B=""GRP"")),"""")
  )
)"),"")</f>
        <v/>
      </c>
      <c r="F316" s="17" t="str">
        <f>IFERROR(__xludf.DUMMYFUNCTION("IFERROR(
  TEXTJOIN(CHAR(10),TRUE,FILTER('SUMMARY DATA'!F:F,'SUMMARY DATA'!$A:$A=$A316,'SUMMARY DATA'!$C:$C=$B316,'SUMMARY DATA'!$B:$B=""GRP"")),
  IF(
    OR(
      ISNUMBER(SEARCH(""CDM CASH DEPOSIT"",$C316)),
      ISNUMBER(SEARCH(""CASH DEPOSIT"",$C31"&amp;"6)),
      COUNTIFS('SUMMARY DATA'!$D:$D,$C316,'SUMMARY DATA'!$B:$B,""GRP"")&lt;&gt;1
    ),
    """",
    IFERROR(TEXTJOIN(CHAR(10),TRUE,FILTER('SUMMARY DATA'!F:F,'SUMMARY DATA'!$D:$D=$C316,'SUMMARY DATA'!$B:$B=""GRP"")),"""")
  )
)"),"")</f>
        <v/>
      </c>
      <c r="G316" s="17" t="str">
        <f>IFERROR(__xludf.DUMMYFUNCTION("IFERROR(
  TEXTJOIN(CHAR(10),TRUE,FILTER('SUMMARY DATA'!G:G,'SUMMARY DATA'!$A:$A=$A316,'SUMMARY DATA'!$C:$C=$B316,'SUMMARY DATA'!$B:$B=""GRP"")),
  IF(
    OR(
      ISNUMBER(SEARCH(""CDM CASH DEPOSIT"",$C316)),
      ISNUMBER(SEARCH(""CASH DEPOSIT"",$C31"&amp;"6)),
      COUNTIFS('SUMMARY DATA'!$D:$D,$C316,'SUMMARY DATA'!$B:$B,""GRP"")&lt;&gt;1
    ),
    """",
    IFERROR(TEXTJOIN(CHAR(10),TRUE,FILTER('SUMMARY DATA'!G:G,'SUMMARY DATA'!$D:$D=$C316,'SUMMARY DATA'!$B:$B=""GRP"")),"""")
  )
)"),"")</f>
        <v/>
      </c>
      <c r="H316" s="18" t="str">
        <f>IFERROR(__xludf.DUMMYFUNCTION("IFERROR(
  TEXTJOIN(CHAR(10),TRUE,FILTER('SUMMARY DATA'!H:H,'SUMMARY DATA'!$A:$A=$A316,'SUMMARY DATA'!$C:$C=$B316,'SUMMARY DATA'!$B:$B=""GRP"")),
  IF(
    OR(
      ISNUMBER(SEARCH(""CDM CASH DEPOSIT"",$C316)),
      ISNUMBER(SEARCH(""CASH DEPOSIT"",$C31"&amp;"6)),
      COUNTIFS('SUMMARY DATA'!$D:$D,$C316,'SUMMARY DATA'!$B:$B,""GRP"")&lt;&gt;1
    ),
    """",
    IFERROR(TEXTJOIN(CHAR(10),TRUE,FILTER('SUMMARY DATA'!H:H,'SUMMARY DATA'!$D:$D=$C316,'SUMMARY DATA'!$B:$B=""GRP"")),"""")
  )
)"),"")</f>
        <v/>
      </c>
      <c r="I316" s="18" t="str">
        <f>IFERROR(__xludf.DUMMYFUNCTION("IF(H316="""","""",
SUM(ARRAYFORMULA(VALUE(SPLIT(H316,CHAR(10)))))
)"),"")</f>
        <v/>
      </c>
      <c r="J316" s="17" t="str">
        <f>IFERROR(__xludf.DUMMYFUNCTION("IFERROR(
  TEXTJOIN(CHAR(10),TRUE,FILTER('SUMMARY DATA'!I:I,'SUMMARY DATA'!$A:$A=$A316,'SUMMARY DATA'!$C:$C=$B316,'SUMMARY DATA'!$B:$B=""GRP"")),
  IF(
    OR(
      ISNUMBER(SEARCH(""CDM CASH DEPOSIT"",$C316)),
      ISNUMBER(SEARCH(""CASH DEPOSIT"",$C31"&amp;"6)),
      COUNTIFS('SUMMARY DATA'!$D:$D,$C316,'SUMMARY DATA'!$B:$B,""GRP"")&lt;&gt;1
    ),
    """",
    IFERROR(TEXTJOIN(CHAR(10),TRUE,FILTER('SUMMARY DATA'!I:I,'SUMMARY DATA'!$D:$D=$C316,'SUMMARY DATA'!$B:$B=""GRP"")),"""")
  )
)"),"")</f>
        <v/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 spans="1:27">
      <c r="A317" s="2"/>
      <c r="B317" s="15">
        <v>45817</v>
      </c>
      <c r="C317" s="2" t="s">
        <v>472</v>
      </c>
      <c r="D317" s="6">
        <v>57</v>
      </c>
      <c r="E317" s="16" t="str">
        <f>IFERROR(__xludf.DUMMYFUNCTION("IFERROR(
  TEXTJOIN(CHAR(10),TRUE,FILTER('SUMMARY DATA'!E:E,'SUMMARY DATA'!$A:$A=$A317,'SUMMARY DATA'!$C:$C=$B317,'SUMMARY DATA'!$B:$B=""GRP"")),
  IF(
    OR(
      ISNUMBER(SEARCH(""CDM CASH DEPOSIT"",$C317)),
      ISNUMBER(SEARCH(""CASH DEPOSIT"",$C31"&amp;"7)),
      COUNTIFS('SUMMARY DATA'!$D:$D,$C317,'SUMMARY DATA'!$B:$B,""GRP"")&lt;&gt;1
    ),
    """",
    IFERROR(TEXTJOIN(CHAR(10),TRUE,FILTER('SUMMARY DATA'!E:E,'SUMMARY DATA'!$D:$D=$C317,'SUMMARY DATA'!$B:$B=""GRP"")),"""")
  )
)"),"")</f>
        <v/>
      </c>
      <c r="F317" s="17" t="str">
        <f>IFERROR(__xludf.DUMMYFUNCTION("IFERROR(
  TEXTJOIN(CHAR(10),TRUE,FILTER('SUMMARY DATA'!F:F,'SUMMARY DATA'!$A:$A=$A317,'SUMMARY DATA'!$C:$C=$B317,'SUMMARY DATA'!$B:$B=""GRP"")),
  IF(
    OR(
      ISNUMBER(SEARCH(""CDM CASH DEPOSIT"",$C317)),
      ISNUMBER(SEARCH(""CASH DEPOSIT"",$C31"&amp;"7)),
      COUNTIFS('SUMMARY DATA'!$D:$D,$C317,'SUMMARY DATA'!$B:$B,""GRP"")&lt;&gt;1
    ),
    """",
    IFERROR(TEXTJOIN(CHAR(10),TRUE,FILTER('SUMMARY DATA'!F:F,'SUMMARY DATA'!$D:$D=$C317,'SUMMARY DATA'!$B:$B=""GRP"")),"""")
  )
)"),"")</f>
        <v/>
      </c>
      <c r="G317" s="17" t="str">
        <f>IFERROR(__xludf.DUMMYFUNCTION("IFERROR(
  TEXTJOIN(CHAR(10),TRUE,FILTER('SUMMARY DATA'!G:G,'SUMMARY DATA'!$A:$A=$A317,'SUMMARY DATA'!$C:$C=$B317,'SUMMARY DATA'!$B:$B=""GRP"")),
  IF(
    OR(
      ISNUMBER(SEARCH(""CDM CASH DEPOSIT"",$C317)),
      ISNUMBER(SEARCH(""CASH DEPOSIT"",$C31"&amp;"7)),
      COUNTIFS('SUMMARY DATA'!$D:$D,$C317,'SUMMARY DATA'!$B:$B,""GRP"")&lt;&gt;1
    ),
    """",
    IFERROR(TEXTJOIN(CHAR(10),TRUE,FILTER('SUMMARY DATA'!G:G,'SUMMARY DATA'!$D:$D=$C317,'SUMMARY DATA'!$B:$B=""GRP"")),"""")
  )
)"),"")</f>
        <v/>
      </c>
      <c r="H317" s="18" t="str">
        <f>IFERROR(__xludf.DUMMYFUNCTION("IFERROR(
  TEXTJOIN(CHAR(10),TRUE,FILTER('SUMMARY DATA'!H:H,'SUMMARY DATA'!$A:$A=$A317,'SUMMARY DATA'!$C:$C=$B317,'SUMMARY DATA'!$B:$B=""GRP"")),
  IF(
    OR(
      ISNUMBER(SEARCH(""CDM CASH DEPOSIT"",$C317)),
      ISNUMBER(SEARCH(""CASH DEPOSIT"",$C31"&amp;"7)),
      COUNTIFS('SUMMARY DATA'!$D:$D,$C317,'SUMMARY DATA'!$B:$B,""GRP"")&lt;&gt;1
    ),
    """",
    IFERROR(TEXTJOIN(CHAR(10),TRUE,FILTER('SUMMARY DATA'!H:H,'SUMMARY DATA'!$D:$D=$C317,'SUMMARY DATA'!$B:$B=""GRP"")),"""")
  )
)"),"")</f>
        <v/>
      </c>
      <c r="I317" s="18" t="str">
        <f>IFERROR(__xludf.DUMMYFUNCTION("IF(H317="""","""",
SUM(ARRAYFORMULA(VALUE(SPLIT(H317,CHAR(10)))))
)"),"")</f>
        <v/>
      </c>
      <c r="J317" s="17" t="str">
        <f>IFERROR(__xludf.DUMMYFUNCTION("IFERROR(
  TEXTJOIN(CHAR(10),TRUE,FILTER('SUMMARY DATA'!I:I,'SUMMARY DATA'!$A:$A=$A317,'SUMMARY DATA'!$C:$C=$B317,'SUMMARY DATA'!$B:$B=""GRP"")),
  IF(
    OR(
      ISNUMBER(SEARCH(""CDM CASH DEPOSIT"",$C317)),
      ISNUMBER(SEARCH(""CASH DEPOSIT"",$C31"&amp;"7)),
      COUNTIFS('SUMMARY DATA'!$D:$D,$C317,'SUMMARY DATA'!$B:$B,""GRP"")&lt;&gt;1
    ),
    """",
    IFERROR(TEXTJOIN(CHAR(10),TRUE,FILTER('SUMMARY DATA'!I:I,'SUMMARY DATA'!$D:$D=$C317,'SUMMARY DATA'!$B:$B=""GRP"")),"""")
  )
)"),"")</f>
        <v/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 spans="1:27">
      <c r="A318" s="2" t="s">
        <v>88</v>
      </c>
      <c r="B318" s="15">
        <v>45817</v>
      </c>
      <c r="C318" s="2" t="s">
        <v>473</v>
      </c>
      <c r="D318" s="6">
        <v>10</v>
      </c>
      <c r="E318" s="16" t="str">
        <f>IFERROR(__xludf.DUMMYFUNCTION("IFERROR(
  TEXTJOIN(CHAR(10),TRUE,FILTER('SUMMARY DATA'!E:E,'SUMMARY DATA'!$A:$A=$A318,'SUMMARY DATA'!$C:$C=$B318,'SUMMARY DATA'!$B:$B=""GRP"")),
  IF(
    OR(
      ISNUMBER(SEARCH(""CDM CASH DEPOSIT"",$C318)),
      ISNUMBER(SEARCH(""CASH DEPOSIT"",$C31"&amp;"8)),
      COUNTIFS('SUMMARY DATA'!$D:$D,$C318,'SUMMARY DATA'!$B:$B,""GRP"")&lt;&gt;1
    ),
    """",
    IFERROR(TEXTJOIN(CHAR(10),TRUE,FILTER('SUMMARY DATA'!E:E,'SUMMARY DATA'!$D:$D=$C318,'SUMMARY DATA'!$B:$B=""GRP"")),"""")
  )
)"),"")</f>
        <v/>
      </c>
      <c r="F318" s="17" t="str">
        <f>IFERROR(__xludf.DUMMYFUNCTION("IFERROR(
  TEXTJOIN(CHAR(10),TRUE,FILTER('SUMMARY DATA'!F:F,'SUMMARY DATA'!$A:$A=$A318,'SUMMARY DATA'!$C:$C=$B318,'SUMMARY DATA'!$B:$B=""GRP"")),
  IF(
    OR(
      ISNUMBER(SEARCH(""CDM CASH DEPOSIT"",$C318)),
      ISNUMBER(SEARCH(""CASH DEPOSIT"",$C31"&amp;"8)),
      COUNTIFS('SUMMARY DATA'!$D:$D,$C318,'SUMMARY DATA'!$B:$B,""GRP"")&lt;&gt;1
    ),
    """",
    IFERROR(TEXTJOIN(CHAR(10),TRUE,FILTER('SUMMARY DATA'!F:F,'SUMMARY DATA'!$D:$D=$C318,'SUMMARY DATA'!$B:$B=""GRP"")),"""")
  )
)"),"")</f>
        <v/>
      </c>
      <c r="G318" s="17" t="str">
        <f>IFERROR(__xludf.DUMMYFUNCTION("IFERROR(
  TEXTJOIN(CHAR(10),TRUE,FILTER('SUMMARY DATA'!G:G,'SUMMARY DATA'!$A:$A=$A318,'SUMMARY DATA'!$C:$C=$B318,'SUMMARY DATA'!$B:$B=""GRP"")),
  IF(
    OR(
      ISNUMBER(SEARCH(""CDM CASH DEPOSIT"",$C318)),
      ISNUMBER(SEARCH(""CASH DEPOSIT"",$C31"&amp;"8)),
      COUNTIFS('SUMMARY DATA'!$D:$D,$C318,'SUMMARY DATA'!$B:$B,""GRP"")&lt;&gt;1
    ),
    """",
    IFERROR(TEXTJOIN(CHAR(10),TRUE,FILTER('SUMMARY DATA'!G:G,'SUMMARY DATA'!$D:$D=$C318,'SUMMARY DATA'!$B:$B=""GRP"")),"""")
  )
)"),"")</f>
        <v/>
      </c>
      <c r="H318" s="18" t="str">
        <f>IFERROR(__xludf.DUMMYFUNCTION("IFERROR(
  TEXTJOIN(CHAR(10),TRUE,FILTER('SUMMARY DATA'!H:H,'SUMMARY DATA'!$A:$A=$A318,'SUMMARY DATA'!$C:$C=$B318,'SUMMARY DATA'!$B:$B=""GRP"")),
  IF(
    OR(
      ISNUMBER(SEARCH(""CDM CASH DEPOSIT"",$C318)),
      ISNUMBER(SEARCH(""CASH DEPOSIT"",$C31"&amp;"8)),
      COUNTIFS('SUMMARY DATA'!$D:$D,$C318,'SUMMARY DATA'!$B:$B,""GRP"")&lt;&gt;1
    ),
    """",
    IFERROR(TEXTJOIN(CHAR(10),TRUE,FILTER('SUMMARY DATA'!H:H,'SUMMARY DATA'!$D:$D=$C318,'SUMMARY DATA'!$B:$B=""GRP"")),"""")
  )
)"),"")</f>
        <v/>
      </c>
      <c r="I318" s="18" t="str">
        <f>IFERROR(__xludf.DUMMYFUNCTION("IF(H318="""","""",
SUM(ARRAYFORMULA(VALUE(SPLIT(H318,CHAR(10)))))
)"),"")</f>
        <v/>
      </c>
      <c r="J318" s="17" t="str">
        <f>IFERROR(__xludf.DUMMYFUNCTION("IFERROR(
  TEXTJOIN(CHAR(10),TRUE,FILTER('SUMMARY DATA'!I:I,'SUMMARY DATA'!$A:$A=$A318,'SUMMARY DATA'!$C:$C=$B318,'SUMMARY DATA'!$B:$B=""GRP"")),
  IF(
    OR(
      ISNUMBER(SEARCH(""CDM CASH DEPOSIT"",$C318)),
      ISNUMBER(SEARCH(""CASH DEPOSIT"",$C31"&amp;"8)),
      COUNTIFS('SUMMARY DATA'!$D:$D,$C318,'SUMMARY DATA'!$B:$B,""GRP"")&lt;&gt;1
    ),
    """",
    IFERROR(TEXTJOIN(CHAR(10),TRUE,FILTER('SUMMARY DATA'!I:I,'SUMMARY DATA'!$D:$D=$C318,'SUMMARY DATA'!$B:$B=""GRP"")),"""")
  )
)"),"")</f>
        <v/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 spans="1:27">
      <c r="A319" s="2"/>
      <c r="B319" s="15">
        <v>45817</v>
      </c>
      <c r="C319" s="2" t="s">
        <v>474</v>
      </c>
      <c r="D319" s="6">
        <v>10</v>
      </c>
      <c r="E319" s="16" t="str">
        <f>IFERROR(__xludf.DUMMYFUNCTION("IFERROR(
  TEXTJOIN(CHAR(10),TRUE,FILTER('SUMMARY DATA'!E:E,'SUMMARY DATA'!$A:$A=$A319,'SUMMARY DATA'!$C:$C=$B319,'SUMMARY DATA'!$B:$B=""GRP"")),
  IF(
    OR(
      ISNUMBER(SEARCH(""CDM CASH DEPOSIT"",$C319)),
      ISNUMBER(SEARCH(""CASH DEPOSIT"",$C31"&amp;"9)),
      COUNTIFS('SUMMARY DATA'!$D:$D,$C319,'SUMMARY DATA'!$B:$B,""GRP"")&lt;&gt;1
    ),
    """",
    IFERROR(TEXTJOIN(CHAR(10),TRUE,FILTER('SUMMARY DATA'!E:E,'SUMMARY DATA'!$D:$D=$C319,'SUMMARY DATA'!$B:$B=""GRP"")),"""")
  )
)"),"")</f>
        <v/>
      </c>
      <c r="F319" s="17" t="str">
        <f>IFERROR(__xludf.DUMMYFUNCTION("IFERROR(
  TEXTJOIN(CHAR(10),TRUE,FILTER('SUMMARY DATA'!F:F,'SUMMARY DATA'!$A:$A=$A319,'SUMMARY DATA'!$C:$C=$B319,'SUMMARY DATA'!$B:$B=""GRP"")),
  IF(
    OR(
      ISNUMBER(SEARCH(""CDM CASH DEPOSIT"",$C319)),
      ISNUMBER(SEARCH(""CASH DEPOSIT"",$C31"&amp;"9)),
      COUNTIFS('SUMMARY DATA'!$D:$D,$C319,'SUMMARY DATA'!$B:$B,""GRP"")&lt;&gt;1
    ),
    """",
    IFERROR(TEXTJOIN(CHAR(10),TRUE,FILTER('SUMMARY DATA'!F:F,'SUMMARY DATA'!$D:$D=$C319,'SUMMARY DATA'!$B:$B=""GRP"")),"""")
  )
)"),"")</f>
        <v/>
      </c>
      <c r="G319" s="17" t="str">
        <f>IFERROR(__xludf.DUMMYFUNCTION("IFERROR(
  TEXTJOIN(CHAR(10),TRUE,FILTER('SUMMARY DATA'!G:G,'SUMMARY DATA'!$A:$A=$A319,'SUMMARY DATA'!$C:$C=$B319,'SUMMARY DATA'!$B:$B=""GRP"")),
  IF(
    OR(
      ISNUMBER(SEARCH(""CDM CASH DEPOSIT"",$C319)),
      ISNUMBER(SEARCH(""CASH DEPOSIT"",$C31"&amp;"9)),
      COUNTIFS('SUMMARY DATA'!$D:$D,$C319,'SUMMARY DATA'!$B:$B,""GRP"")&lt;&gt;1
    ),
    """",
    IFERROR(TEXTJOIN(CHAR(10),TRUE,FILTER('SUMMARY DATA'!G:G,'SUMMARY DATA'!$D:$D=$C319,'SUMMARY DATA'!$B:$B=""GRP"")),"""")
  )
)"),"")</f>
        <v/>
      </c>
      <c r="H319" s="18" t="str">
        <f>IFERROR(__xludf.DUMMYFUNCTION("IFERROR(
  TEXTJOIN(CHAR(10),TRUE,FILTER('SUMMARY DATA'!H:H,'SUMMARY DATA'!$A:$A=$A319,'SUMMARY DATA'!$C:$C=$B319,'SUMMARY DATA'!$B:$B=""GRP"")),
  IF(
    OR(
      ISNUMBER(SEARCH(""CDM CASH DEPOSIT"",$C319)),
      ISNUMBER(SEARCH(""CASH DEPOSIT"",$C31"&amp;"9)),
      COUNTIFS('SUMMARY DATA'!$D:$D,$C319,'SUMMARY DATA'!$B:$B,""GRP"")&lt;&gt;1
    ),
    """",
    IFERROR(TEXTJOIN(CHAR(10),TRUE,FILTER('SUMMARY DATA'!H:H,'SUMMARY DATA'!$D:$D=$C319,'SUMMARY DATA'!$B:$B=""GRP"")),"""")
  )
)"),"")</f>
        <v/>
      </c>
      <c r="I319" s="18" t="str">
        <f>IFERROR(__xludf.DUMMYFUNCTION("IF(H319="""","""",
SUM(ARRAYFORMULA(VALUE(SPLIT(H319,CHAR(10)))))
)"),"")</f>
        <v/>
      </c>
      <c r="J319" s="17" t="str">
        <f>IFERROR(__xludf.DUMMYFUNCTION("IFERROR(
  TEXTJOIN(CHAR(10),TRUE,FILTER('SUMMARY DATA'!I:I,'SUMMARY DATA'!$A:$A=$A319,'SUMMARY DATA'!$C:$C=$B319,'SUMMARY DATA'!$B:$B=""GRP"")),
  IF(
    OR(
      ISNUMBER(SEARCH(""CDM CASH DEPOSIT"",$C319)),
      ISNUMBER(SEARCH(""CASH DEPOSIT"",$C31"&amp;"9)),
      COUNTIFS('SUMMARY DATA'!$D:$D,$C319,'SUMMARY DATA'!$B:$B,""GRP"")&lt;&gt;1
    ),
    """",
    IFERROR(TEXTJOIN(CHAR(10),TRUE,FILTER('SUMMARY DATA'!I:I,'SUMMARY DATA'!$D:$D=$C319,'SUMMARY DATA'!$B:$B=""GRP"")),"""")
  )
)"),"")</f>
        <v/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 spans="1:27">
      <c r="A320" s="2"/>
      <c r="B320" s="15">
        <v>45818</v>
      </c>
      <c r="C320" s="2" t="s">
        <v>475</v>
      </c>
      <c r="D320" s="6">
        <v>204</v>
      </c>
      <c r="E320" s="16" t="str">
        <f>IFERROR(__xludf.DUMMYFUNCTION("IFERROR(
  TEXTJOIN(CHAR(10),TRUE,FILTER('SUMMARY DATA'!E:E,'SUMMARY DATA'!$A:$A=$A320,'SUMMARY DATA'!$C:$C=$B320,'SUMMARY DATA'!$B:$B=""GRP"")),
  IF(
    OR(
      ISNUMBER(SEARCH(""CDM CASH DEPOSIT"",$C320)),
      ISNUMBER(SEARCH(""CASH DEPOSIT"",$C32"&amp;"0)),
      COUNTIFS('SUMMARY DATA'!$D:$D,$C320,'SUMMARY DATA'!$B:$B,""GRP"")&lt;&gt;1
    ),
    """",
    IFERROR(TEXTJOIN(CHAR(10),TRUE,FILTER('SUMMARY DATA'!E:E,'SUMMARY DATA'!$D:$D=$C320,'SUMMARY DATA'!$B:$B=""GRP"")),"""")
  )
)"),"")</f>
        <v/>
      </c>
      <c r="F320" s="17" t="str">
        <f>IFERROR(__xludf.DUMMYFUNCTION("IFERROR(
  TEXTJOIN(CHAR(10),TRUE,FILTER('SUMMARY DATA'!F:F,'SUMMARY DATA'!$A:$A=$A320,'SUMMARY DATA'!$C:$C=$B320,'SUMMARY DATA'!$B:$B=""GRP"")),
  IF(
    OR(
      ISNUMBER(SEARCH(""CDM CASH DEPOSIT"",$C320)),
      ISNUMBER(SEARCH(""CASH DEPOSIT"",$C32"&amp;"0)),
      COUNTIFS('SUMMARY DATA'!$D:$D,$C320,'SUMMARY DATA'!$B:$B,""GRP"")&lt;&gt;1
    ),
    """",
    IFERROR(TEXTJOIN(CHAR(10),TRUE,FILTER('SUMMARY DATA'!F:F,'SUMMARY DATA'!$D:$D=$C320,'SUMMARY DATA'!$B:$B=""GRP"")),"""")
  )
)"),"")</f>
        <v/>
      </c>
      <c r="G320" s="17" t="str">
        <f>IFERROR(__xludf.DUMMYFUNCTION("IFERROR(
  TEXTJOIN(CHAR(10),TRUE,FILTER('SUMMARY DATA'!G:G,'SUMMARY DATA'!$A:$A=$A320,'SUMMARY DATA'!$C:$C=$B320,'SUMMARY DATA'!$B:$B=""GRP"")),
  IF(
    OR(
      ISNUMBER(SEARCH(""CDM CASH DEPOSIT"",$C320)),
      ISNUMBER(SEARCH(""CASH DEPOSIT"",$C32"&amp;"0)),
      COUNTIFS('SUMMARY DATA'!$D:$D,$C320,'SUMMARY DATA'!$B:$B,""GRP"")&lt;&gt;1
    ),
    """",
    IFERROR(TEXTJOIN(CHAR(10),TRUE,FILTER('SUMMARY DATA'!G:G,'SUMMARY DATA'!$D:$D=$C320,'SUMMARY DATA'!$B:$B=""GRP"")),"""")
  )
)"),"")</f>
        <v/>
      </c>
      <c r="H320" s="18" t="str">
        <f>IFERROR(__xludf.DUMMYFUNCTION("IFERROR(
  TEXTJOIN(CHAR(10),TRUE,FILTER('SUMMARY DATA'!H:H,'SUMMARY DATA'!$A:$A=$A320,'SUMMARY DATA'!$C:$C=$B320,'SUMMARY DATA'!$B:$B=""GRP"")),
  IF(
    OR(
      ISNUMBER(SEARCH(""CDM CASH DEPOSIT"",$C320)),
      ISNUMBER(SEARCH(""CASH DEPOSIT"",$C32"&amp;"0)),
      COUNTIFS('SUMMARY DATA'!$D:$D,$C320,'SUMMARY DATA'!$B:$B,""GRP"")&lt;&gt;1
    ),
    """",
    IFERROR(TEXTJOIN(CHAR(10),TRUE,FILTER('SUMMARY DATA'!H:H,'SUMMARY DATA'!$D:$D=$C320,'SUMMARY DATA'!$B:$B=""GRP"")),"""")
  )
)"),"")</f>
        <v/>
      </c>
      <c r="I320" s="18" t="str">
        <f>IFERROR(__xludf.DUMMYFUNCTION("IF(H320="""","""",
SUM(ARRAYFORMULA(VALUE(SPLIT(H320,CHAR(10)))))
)"),"")</f>
        <v/>
      </c>
      <c r="J320" s="17" t="str">
        <f>IFERROR(__xludf.DUMMYFUNCTION("IFERROR(
  TEXTJOIN(CHAR(10),TRUE,FILTER('SUMMARY DATA'!I:I,'SUMMARY DATA'!$A:$A=$A320,'SUMMARY DATA'!$C:$C=$B320,'SUMMARY DATA'!$B:$B=""GRP"")),
  IF(
    OR(
      ISNUMBER(SEARCH(""CDM CASH DEPOSIT"",$C320)),
      ISNUMBER(SEARCH(""CASH DEPOSIT"",$C32"&amp;"0)),
      COUNTIFS('SUMMARY DATA'!$D:$D,$C320,'SUMMARY DATA'!$B:$B,""GRP"")&lt;&gt;1
    ),
    """",
    IFERROR(TEXTJOIN(CHAR(10),TRUE,FILTER('SUMMARY DATA'!I:I,'SUMMARY DATA'!$D:$D=$C320,'SUMMARY DATA'!$B:$B=""GRP"")),"""")
  )
)"),"")</f>
        <v/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 spans="1:27">
      <c r="A321" s="2"/>
      <c r="B321" s="15">
        <v>45818</v>
      </c>
      <c r="C321" s="2" t="s">
        <v>476</v>
      </c>
      <c r="D321" s="6">
        <v>198.68</v>
      </c>
      <c r="E321" s="16" t="str">
        <f>IFERROR(__xludf.DUMMYFUNCTION("IFERROR(
  TEXTJOIN(CHAR(10),TRUE,FILTER('SUMMARY DATA'!E:E,'SUMMARY DATA'!$A:$A=$A321,'SUMMARY DATA'!$C:$C=$B321,'SUMMARY DATA'!$B:$B=""GRP"")),
  IF(
    OR(
      ISNUMBER(SEARCH(""CDM CASH DEPOSIT"",$C321)),
      ISNUMBER(SEARCH(""CASH DEPOSIT"",$C32"&amp;"1)),
      COUNTIFS('SUMMARY DATA'!$D:$D,$C321,'SUMMARY DATA'!$B:$B,""GRP"")&lt;&gt;1
    ),
    """",
    IFERROR(TEXTJOIN(CHAR(10),TRUE,FILTER('SUMMARY DATA'!E:E,'SUMMARY DATA'!$D:$D=$C321,'SUMMARY DATA'!$B:$B=""GRP"")),"""")
  )
)"),"")</f>
        <v/>
      </c>
      <c r="F321" s="17" t="str">
        <f>IFERROR(__xludf.DUMMYFUNCTION("IFERROR(
  TEXTJOIN(CHAR(10),TRUE,FILTER('SUMMARY DATA'!F:F,'SUMMARY DATA'!$A:$A=$A321,'SUMMARY DATA'!$C:$C=$B321,'SUMMARY DATA'!$B:$B=""GRP"")),
  IF(
    OR(
      ISNUMBER(SEARCH(""CDM CASH DEPOSIT"",$C321)),
      ISNUMBER(SEARCH(""CASH DEPOSIT"",$C32"&amp;"1)),
      COUNTIFS('SUMMARY DATA'!$D:$D,$C321,'SUMMARY DATA'!$B:$B,""GRP"")&lt;&gt;1
    ),
    """",
    IFERROR(TEXTJOIN(CHAR(10),TRUE,FILTER('SUMMARY DATA'!F:F,'SUMMARY DATA'!$D:$D=$C321,'SUMMARY DATA'!$B:$B=""GRP"")),"""")
  )
)"),"")</f>
        <v/>
      </c>
      <c r="G321" s="17" t="str">
        <f>IFERROR(__xludf.DUMMYFUNCTION("IFERROR(
  TEXTJOIN(CHAR(10),TRUE,FILTER('SUMMARY DATA'!G:G,'SUMMARY DATA'!$A:$A=$A321,'SUMMARY DATA'!$C:$C=$B321,'SUMMARY DATA'!$B:$B=""GRP"")),
  IF(
    OR(
      ISNUMBER(SEARCH(""CDM CASH DEPOSIT"",$C321)),
      ISNUMBER(SEARCH(""CASH DEPOSIT"",$C32"&amp;"1)),
      COUNTIFS('SUMMARY DATA'!$D:$D,$C321,'SUMMARY DATA'!$B:$B,""GRP"")&lt;&gt;1
    ),
    """",
    IFERROR(TEXTJOIN(CHAR(10),TRUE,FILTER('SUMMARY DATA'!G:G,'SUMMARY DATA'!$D:$D=$C321,'SUMMARY DATA'!$B:$B=""GRP"")),"""")
  )
)"),"")</f>
        <v/>
      </c>
      <c r="H321" s="18" t="str">
        <f>IFERROR(__xludf.DUMMYFUNCTION("IFERROR(
  TEXTJOIN(CHAR(10),TRUE,FILTER('SUMMARY DATA'!H:H,'SUMMARY DATA'!$A:$A=$A321,'SUMMARY DATA'!$C:$C=$B321,'SUMMARY DATA'!$B:$B=""GRP"")),
  IF(
    OR(
      ISNUMBER(SEARCH(""CDM CASH DEPOSIT"",$C321)),
      ISNUMBER(SEARCH(""CASH DEPOSIT"",$C32"&amp;"1)),
      COUNTIFS('SUMMARY DATA'!$D:$D,$C321,'SUMMARY DATA'!$B:$B,""GRP"")&lt;&gt;1
    ),
    """",
    IFERROR(TEXTJOIN(CHAR(10),TRUE,FILTER('SUMMARY DATA'!H:H,'SUMMARY DATA'!$D:$D=$C321,'SUMMARY DATA'!$B:$B=""GRP"")),"""")
  )
)"),"")</f>
        <v/>
      </c>
      <c r="I321" s="18" t="str">
        <f>IFERROR(__xludf.DUMMYFUNCTION("IF(H321="""","""",
SUM(ARRAYFORMULA(VALUE(SPLIT(H321,CHAR(10)))))
)"),"")</f>
        <v/>
      </c>
      <c r="J321" s="17" t="str">
        <f>IFERROR(__xludf.DUMMYFUNCTION("IFERROR(
  TEXTJOIN(CHAR(10),TRUE,FILTER('SUMMARY DATA'!I:I,'SUMMARY DATA'!$A:$A=$A321,'SUMMARY DATA'!$C:$C=$B321,'SUMMARY DATA'!$B:$B=""GRP"")),
  IF(
    OR(
      ISNUMBER(SEARCH(""CDM CASH DEPOSIT"",$C321)),
      ISNUMBER(SEARCH(""CASH DEPOSIT"",$C32"&amp;"1)),
      COUNTIFS('SUMMARY DATA'!$D:$D,$C321,'SUMMARY DATA'!$B:$B,""GRP"")&lt;&gt;1
    ),
    """",
    IFERROR(TEXTJOIN(CHAR(10),TRUE,FILTER('SUMMARY DATA'!I:I,'SUMMARY DATA'!$D:$D=$C321,'SUMMARY DATA'!$B:$B=""GRP"")),"""")
  )
)"),"")</f>
        <v/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 spans="1:27">
      <c r="A322" s="2"/>
      <c r="B322" s="15">
        <v>45819</v>
      </c>
      <c r="C322" s="2" t="s">
        <v>477</v>
      </c>
      <c r="D322" s="6">
        <v>417</v>
      </c>
      <c r="E322" s="16" t="str">
        <f>IFERROR(__xludf.DUMMYFUNCTION("IFERROR(
  TEXTJOIN(CHAR(10),TRUE,FILTER('SUMMARY DATA'!E:E,'SUMMARY DATA'!$A:$A=$A322,'SUMMARY DATA'!$C:$C=$B322,'SUMMARY DATA'!$B:$B=""GRP"")),
  IF(
    OR(
      ISNUMBER(SEARCH(""CDM CASH DEPOSIT"",$C322)),
      ISNUMBER(SEARCH(""CASH DEPOSIT"",$C32"&amp;"2)),
      COUNTIFS('SUMMARY DATA'!$D:$D,$C322,'SUMMARY DATA'!$B:$B,""GRP"")&lt;&gt;1
    ),
    """",
    IFERROR(TEXTJOIN(CHAR(10),TRUE,FILTER('SUMMARY DATA'!E:E,'SUMMARY DATA'!$D:$D=$C322,'SUMMARY DATA'!$B:$B=""GRP"")),"""")
  )
)"),"")</f>
        <v/>
      </c>
      <c r="F322" s="17" t="str">
        <f>IFERROR(__xludf.DUMMYFUNCTION("IFERROR(
  TEXTJOIN(CHAR(10),TRUE,FILTER('SUMMARY DATA'!F:F,'SUMMARY DATA'!$A:$A=$A322,'SUMMARY DATA'!$C:$C=$B322,'SUMMARY DATA'!$B:$B=""GRP"")),
  IF(
    OR(
      ISNUMBER(SEARCH(""CDM CASH DEPOSIT"",$C322)),
      ISNUMBER(SEARCH(""CASH DEPOSIT"",$C32"&amp;"2)),
      COUNTIFS('SUMMARY DATA'!$D:$D,$C322,'SUMMARY DATA'!$B:$B,""GRP"")&lt;&gt;1
    ),
    """",
    IFERROR(TEXTJOIN(CHAR(10),TRUE,FILTER('SUMMARY DATA'!F:F,'SUMMARY DATA'!$D:$D=$C322,'SUMMARY DATA'!$B:$B=""GRP"")),"""")
  )
)"),"")</f>
        <v/>
      </c>
      <c r="G322" s="17" t="str">
        <f>IFERROR(__xludf.DUMMYFUNCTION("IFERROR(
  TEXTJOIN(CHAR(10),TRUE,FILTER('SUMMARY DATA'!G:G,'SUMMARY DATA'!$A:$A=$A322,'SUMMARY DATA'!$C:$C=$B322,'SUMMARY DATA'!$B:$B=""GRP"")),
  IF(
    OR(
      ISNUMBER(SEARCH(""CDM CASH DEPOSIT"",$C322)),
      ISNUMBER(SEARCH(""CASH DEPOSIT"",$C32"&amp;"2)),
      COUNTIFS('SUMMARY DATA'!$D:$D,$C322,'SUMMARY DATA'!$B:$B,""GRP"")&lt;&gt;1
    ),
    """",
    IFERROR(TEXTJOIN(CHAR(10),TRUE,FILTER('SUMMARY DATA'!G:G,'SUMMARY DATA'!$D:$D=$C322,'SUMMARY DATA'!$B:$B=""GRP"")),"""")
  )
)"),"")</f>
        <v/>
      </c>
      <c r="H322" s="18" t="str">
        <f>IFERROR(__xludf.DUMMYFUNCTION("IFERROR(
  TEXTJOIN(CHAR(10),TRUE,FILTER('SUMMARY DATA'!H:H,'SUMMARY DATA'!$A:$A=$A322,'SUMMARY DATA'!$C:$C=$B322,'SUMMARY DATA'!$B:$B=""GRP"")),
  IF(
    OR(
      ISNUMBER(SEARCH(""CDM CASH DEPOSIT"",$C322)),
      ISNUMBER(SEARCH(""CASH DEPOSIT"",$C32"&amp;"2)),
      COUNTIFS('SUMMARY DATA'!$D:$D,$C322,'SUMMARY DATA'!$B:$B,""GRP"")&lt;&gt;1
    ),
    """",
    IFERROR(TEXTJOIN(CHAR(10),TRUE,FILTER('SUMMARY DATA'!H:H,'SUMMARY DATA'!$D:$D=$C322,'SUMMARY DATA'!$B:$B=""GRP"")),"""")
  )
)"),"")</f>
        <v/>
      </c>
      <c r="I322" s="18" t="str">
        <f>IFERROR(__xludf.DUMMYFUNCTION("IF(H322="""","""",
SUM(ARRAYFORMULA(VALUE(SPLIT(H322,CHAR(10)))))
)"),"")</f>
        <v/>
      </c>
      <c r="J322" s="17" t="str">
        <f>IFERROR(__xludf.DUMMYFUNCTION("IFERROR(
  TEXTJOIN(CHAR(10),TRUE,FILTER('SUMMARY DATA'!I:I,'SUMMARY DATA'!$A:$A=$A322,'SUMMARY DATA'!$C:$C=$B322,'SUMMARY DATA'!$B:$B=""GRP"")),
  IF(
    OR(
      ISNUMBER(SEARCH(""CDM CASH DEPOSIT"",$C322)),
      ISNUMBER(SEARCH(""CASH DEPOSIT"",$C32"&amp;"2)),
      COUNTIFS('SUMMARY DATA'!$D:$D,$C322,'SUMMARY DATA'!$B:$B,""GRP"")&lt;&gt;1
    ),
    """",
    IFERROR(TEXTJOIN(CHAR(10),TRUE,FILTER('SUMMARY DATA'!I:I,'SUMMARY DATA'!$D:$D=$C322,'SUMMARY DATA'!$B:$B=""GRP"")),"""")
  )
)"),"")</f>
        <v/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 spans="1:27">
      <c r="A323" s="2"/>
      <c r="B323" s="15">
        <v>45819</v>
      </c>
      <c r="C323" s="2" t="s">
        <v>478</v>
      </c>
      <c r="D323" s="6">
        <v>101.9</v>
      </c>
      <c r="E323" s="16" t="str">
        <f>IFERROR(__xludf.DUMMYFUNCTION("IFERROR(
  TEXTJOIN(CHAR(10),TRUE,FILTER('SUMMARY DATA'!E:E,'SUMMARY DATA'!$A:$A=$A323,'SUMMARY DATA'!$C:$C=$B323,'SUMMARY DATA'!$B:$B=""GRP"")),
  IF(
    OR(
      ISNUMBER(SEARCH(""CDM CASH DEPOSIT"",$C323)),
      ISNUMBER(SEARCH(""CASH DEPOSIT"",$C32"&amp;"3)),
      COUNTIFS('SUMMARY DATA'!$D:$D,$C323,'SUMMARY DATA'!$B:$B,""GRP"")&lt;&gt;1
    ),
    """",
    IFERROR(TEXTJOIN(CHAR(10),TRUE,FILTER('SUMMARY DATA'!E:E,'SUMMARY DATA'!$D:$D=$C323,'SUMMARY DATA'!$B:$B=""GRP"")),"""")
  )
)"),"")</f>
        <v/>
      </c>
      <c r="F323" s="17" t="str">
        <f>IFERROR(__xludf.DUMMYFUNCTION("IFERROR(
  TEXTJOIN(CHAR(10),TRUE,FILTER('SUMMARY DATA'!F:F,'SUMMARY DATA'!$A:$A=$A323,'SUMMARY DATA'!$C:$C=$B323,'SUMMARY DATA'!$B:$B=""GRP"")),
  IF(
    OR(
      ISNUMBER(SEARCH(""CDM CASH DEPOSIT"",$C323)),
      ISNUMBER(SEARCH(""CASH DEPOSIT"",$C32"&amp;"3)),
      COUNTIFS('SUMMARY DATA'!$D:$D,$C323,'SUMMARY DATA'!$B:$B,""GRP"")&lt;&gt;1
    ),
    """",
    IFERROR(TEXTJOIN(CHAR(10),TRUE,FILTER('SUMMARY DATA'!F:F,'SUMMARY DATA'!$D:$D=$C323,'SUMMARY DATA'!$B:$B=""GRP"")),"""")
  )
)"),"")</f>
        <v/>
      </c>
      <c r="G323" s="17" t="str">
        <f>IFERROR(__xludf.DUMMYFUNCTION("IFERROR(
  TEXTJOIN(CHAR(10),TRUE,FILTER('SUMMARY DATA'!G:G,'SUMMARY DATA'!$A:$A=$A323,'SUMMARY DATA'!$C:$C=$B323,'SUMMARY DATA'!$B:$B=""GRP"")),
  IF(
    OR(
      ISNUMBER(SEARCH(""CDM CASH DEPOSIT"",$C323)),
      ISNUMBER(SEARCH(""CASH DEPOSIT"",$C32"&amp;"3)),
      COUNTIFS('SUMMARY DATA'!$D:$D,$C323,'SUMMARY DATA'!$B:$B,""GRP"")&lt;&gt;1
    ),
    """",
    IFERROR(TEXTJOIN(CHAR(10),TRUE,FILTER('SUMMARY DATA'!G:G,'SUMMARY DATA'!$D:$D=$C323,'SUMMARY DATA'!$B:$B=""GRP"")),"""")
  )
)"),"")</f>
        <v/>
      </c>
      <c r="H323" s="18" t="str">
        <f>IFERROR(__xludf.DUMMYFUNCTION("IFERROR(
  TEXTJOIN(CHAR(10),TRUE,FILTER('SUMMARY DATA'!H:H,'SUMMARY DATA'!$A:$A=$A323,'SUMMARY DATA'!$C:$C=$B323,'SUMMARY DATA'!$B:$B=""GRP"")),
  IF(
    OR(
      ISNUMBER(SEARCH(""CDM CASH DEPOSIT"",$C323)),
      ISNUMBER(SEARCH(""CASH DEPOSIT"",$C32"&amp;"3)),
      COUNTIFS('SUMMARY DATA'!$D:$D,$C323,'SUMMARY DATA'!$B:$B,""GRP"")&lt;&gt;1
    ),
    """",
    IFERROR(TEXTJOIN(CHAR(10),TRUE,FILTER('SUMMARY DATA'!H:H,'SUMMARY DATA'!$D:$D=$C323,'SUMMARY DATA'!$B:$B=""GRP"")),"""")
  )
)"),"")</f>
        <v/>
      </c>
      <c r="I323" s="18" t="str">
        <f>IFERROR(__xludf.DUMMYFUNCTION("IF(H323="""","""",
SUM(ARRAYFORMULA(VALUE(SPLIT(H323,CHAR(10)))))
)"),"")</f>
        <v/>
      </c>
      <c r="J323" s="17" t="str">
        <f>IFERROR(__xludf.DUMMYFUNCTION("IFERROR(
  TEXTJOIN(CHAR(10),TRUE,FILTER('SUMMARY DATA'!I:I,'SUMMARY DATA'!$A:$A=$A323,'SUMMARY DATA'!$C:$C=$B323,'SUMMARY DATA'!$B:$B=""GRP"")),
  IF(
    OR(
      ISNUMBER(SEARCH(""CDM CASH DEPOSIT"",$C323)),
      ISNUMBER(SEARCH(""CASH DEPOSIT"",$C32"&amp;"3)),
      COUNTIFS('SUMMARY DATA'!$D:$D,$C323,'SUMMARY DATA'!$B:$B,""GRP"")&lt;&gt;1
    ),
    """",
    IFERROR(TEXTJOIN(CHAR(10),TRUE,FILTER('SUMMARY DATA'!I:I,'SUMMARY DATA'!$D:$D=$C323,'SUMMARY DATA'!$B:$B=""GRP"")),"""")
  )
)"),"")</f>
        <v/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 spans="1:27">
      <c r="A324" s="2"/>
      <c r="B324" s="15">
        <v>45819</v>
      </c>
      <c r="C324" s="2" t="s">
        <v>479</v>
      </c>
      <c r="D324" s="6">
        <v>99.99</v>
      </c>
      <c r="E324" s="16" t="str">
        <f>IFERROR(__xludf.DUMMYFUNCTION("IFERROR(
  TEXTJOIN(CHAR(10),TRUE,FILTER('SUMMARY DATA'!E:E,'SUMMARY DATA'!$A:$A=$A324,'SUMMARY DATA'!$C:$C=$B324,'SUMMARY DATA'!$B:$B=""GRP"")),
  IF(
    OR(
      ISNUMBER(SEARCH(""CDM CASH DEPOSIT"",$C324)),
      ISNUMBER(SEARCH(""CASH DEPOSIT"",$C32"&amp;"4)),
      COUNTIFS('SUMMARY DATA'!$D:$D,$C324,'SUMMARY DATA'!$B:$B,""GRP"")&lt;&gt;1
    ),
    """",
    IFERROR(TEXTJOIN(CHAR(10),TRUE,FILTER('SUMMARY DATA'!E:E,'SUMMARY DATA'!$D:$D=$C324,'SUMMARY DATA'!$B:$B=""GRP"")),"""")
  )
)"),"")</f>
        <v/>
      </c>
      <c r="F324" s="17" t="str">
        <f>IFERROR(__xludf.DUMMYFUNCTION("IFERROR(
  TEXTJOIN(CHAR(10),TRUE,FILTER('SUMMARY DATA'!F:F,'SUMMARY DATA'!$A:$A=$A324,'SUMMARY DATA'!$C:$C=$B324,'SUMMARY DATA'!$B:$B=""GRP"")),
  IF(
    OR(
      ISNUMBER(SEARCH(""CDM CASH DEPOSIT"",$C324)),
      ISNUMBER(SEARCH(""CASH DEPOSIT"",$C32"&amp;"4)),
      COUNTIFS('SUMMARY DATA'!$D:$D,$C324,'SUMMARY DATA'!$B:$B,""GRP"")&lt;&gt;1
    ),
    """",
    IFERROR(TEXTJOIN(CHAR(10),TRUE,FILTER('SUMMARY DATA'!F:F,'SUMMARY DATA'!$D:$D=$C324,'SUMMARY DATA'!$B:$B=""GRP"")),"""")
  )
)"),"")</f>
        <v/>
      </c>
      <c r="G324" s="17" t="str">
        <f>IFERROR(__xludf.DUMMYFUNCTION("IFERROR(
  TEXTJOIN(CHAR(10),TRUE,FILTER('SUMMARY DATA'!G:G,'SUMMARY DATA'!$A:$A=$A324,'SUMMARY DATA'!$C:$C=$B324,'SUMMARY DATA'!$B:$B=""GRP"")),
  IF(
    OR(
      ISNUMBER(SEARCH(""CDM CASH DEPOSIT"",$C324)),
      ISNUMBER(SEARCH(""CASH DEPOSIT"",$C32"&amp;"4)),
      COUNTIFS('SUMMARY DATA'!$D:$D,$C324,'SUMMARY DATA'!$B:$B,""GRP"")&lt;&gt;1
    ),
    """",
    IFERROR(TEXTJOIN(CHAR(10),TRUE,FILTER('SUMMARY DATA'!G:G,'SUMMARY DATA'!$D:$D=$C324,'SUMMARY DATA'!$B:$B=""GRP"")),"""")
  )
)"),"")</f>
        <v/>
      </c>
      <c r="H324" s="18" t="str">
        <f>IFERROR(__xludf.DUMMYFUNCTION("IFERROR(
  TEXTJOIN(CHAR(10),TRUE,FILTER('SUMMARY DATA'!H:H,'SUMMARY DATA'!$A:$A=$A324,'SUMMARY DATA'!$C:$C=$B324,'SUMMARY DATA'!$B:$B=""GRP"")),
  IF(
    OR(
      ISNUMBER(SEARCH(""CDM CASH DEPOSIT"",$C324)),
      ISNUMBER(SEARCH(""CASH DEPOSIT"",$C32"&amp;"4)),
      COUNTIFS('SUMMARY DATA'!$D:$D,$C324,'SUMMARY DATA'!$B:$B,""GRP"")&lt;&gt;1
    ),
    """",
    IFERROR(TEXTJOIN(CHAR(10),TRUE,FILTER('SUMMARY DATA'!H:H,'SUMMARY DATA'!$D:$D=$C324,'SUMMARY DATA'!$B:$B=""GRP"")),"""")
  )
)"),"")</f>
        <v/>
      </c>
      <c r="I324" s="18" t="str">
        <f>IFERROR(__xludf.DUMMYFUNCTION("IF(H324="""","""",
SUM(ARRAYFORMULA(VALUE(SPLIT(H324,CHAR(10)))))
)"),"")</f>
        <v/>
      </c>
      <c r="J324" s="17" t="str">
        <f>IFERROR(__xludf.DUMMYFUNCTION("IFERROR(
  TEXTJOIN(CHAR(10),TRUE,FILTER('SUMMARY DATA'!I:I,'SUMMARY DATA'!$A:$A=$A324,'SUMMARY DATA'!$C:$C=$B324,'SUMMARY DATA'!$B:$B=""GRP"")),
  IF(
    OR(
      ISNUMBER(SEARCH(""CDM CASH DEPOSIT"",$C324)),
      ISNUMBER(SEARCH(""CASH DEPOSIT"",$C32"&amp;"4)),
      COUNTIFS('SUMMARY DATA'!$D:$D,$C324,'SUMMARY DATA'!$B:$B,""GRP"")&lt;&gt;1
    ),
    """",
    IFERROR(TEXTJOIN(CHAR(10),TRUE,FILTER('SUMMARY DATA'!I:I,'SUMMARY DATA'!$D:$D=$C324,'SUMMARY DATA'!$B:$B=""GRP"")),"""")
  )
)"),"")</f>
        <v/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 spans="1:27">
      <c r="A325" s="2"/>
      <c r="B325" s="15">
        <v>45820</v>
      </c>
      <c r="C325" s="2" t="s">
        <v>480</v>
      </c>
      <c r="D325" s="6">
        <v>650</v>
      </c>
      <c r="E325" s="16" t="str">
        <f>IFERROR(__xludf.DUMMYFUNCTION("IFERROR(
  TEXTJOIN(CHAR(10),TRUE,FILTER('SUMMARY DATA'!E:E,'SUMMARY DATA'!$A:$A=$A325,'SUMMARY DATA'!$C:$C=$B325,'SUMMARY DATA'!$B:$B=""GRP"")),
  IF(
    OR(
      ISNUMBER(SEARCH(""CDM CASH DEPOSIT"",$C325)),
      ISNUMBER(SEARCH(""CASH DEPOSIT"",$C32"&amp;"5)),
      COUNTIFS('SUMMARY DATA'!$D:$D,$C325,'SUMMARY DATA'!$B:$B,""GRP"")&lt;&gt;1
    ),
    """",
    IFERROR(TEXTJOIN(CHAR(10),TRUE,FILTER('SUMMARY DATA'!E:E,'SUMMARY DATA'!$D:$D=$C325,'SUMMARY DATA'!$B:$B=""GRP"")),"""")
  )
)"),"")</f>
        <v/>
      </c>
      <c r="F325" s="17" t="str">
        <f>IFERROR(__xludf.DUMMYFUNCTION("IFERROR(
  TEXTJOIN(CHAR(10),TRUE,FILTER('SUMMARY DATA'!F:F,'SUMMARY DATA'!$A:$A=$A325,'SUMMARY DATA'!$C:$C=$B325,'SUMMARY DATA'!$B:$B=""GRP"")),
  IF(
    OR(
      ISNUMBER(SEARCH(""CDM CASH DEPOSIT"",$C325)),
      ISNUMBER(SEARCH(""CASH DEPOSIT"",$C32"&amp;"5)),
      COUNTIFS('SUMMARY DATA'!$D:$D,$C325,'SUMMARY DATA'!$B:$B,""GRP"")&lt;&gt;1
    ),
    """",
    IFERROR(TEXTJOIN(CHAR(10),TRUE,FILTER('SUMMARY DATA'!F:F,'SUMMARY DATA'!$D:$D=$C325,'SUMMARY DATA'!$B:$B=""GRP"")),"""")
  )
)"),"")</f>
        <v/>
      </c>
      <c r="G325" s="17" t="str">
        <f>IFERROR(__xludf.DUMMYFUNCTION("IFERROR(
  TEXTJOIN(CHAR(10),TRUE,FILTER('SUMMARY DATA'!G:G,'SUMMARY DATA'!$A:$A=$A325,'SUMMARY DATA'!$C:$C=$B325,'SUMMARY DATA'!$B:$B=""GRP"")),
  IF(
    OR(
      ISNUMBER(SEARCH(""CDM CASH DEPOSIT"",$C325)),
      ISNUMBER(SEARCH(""CASH DEPOSIT"",$C32"&amp;"5)),
      COUNTIFS('SUMMARY DATA'!$D:$D,$C325,'SUMMARY DATA'!$B:$B,""GRP"")&lt;&gt;1
    ),
    """",
    IFERROR(TEXTJOIN(CHAR(10),TRUE,FILTER('SUMMARY DATA'!G:G,'SUMMARY DATA'!$D:$D=$C325,'SUMMARY DATA'!$B:$B=""GRP"")),"""")
  )
)"),"")</f>
        <v/>
      </c>
      <c r="H325" s="18" t="str">
        <f>IFERROR(__xludf.DUMMYFUNCTION("IFERROR(
  TEXTJOIN(CHAR(10),TRUE,FILTER('SUMMARY DATA'!H:H,'SUMMARY DATA'!$A:$A=$A325,'SUMMARY DATA'!$C:$C=$B325,'SUMMARY DATA'!$B:$B=""GRP"")),
  IF(
    OR(
      ISNUMBER(SEARCH(""CDM CASH DEPOSIT"",$C325)),
      ISNUMBER(SEARCH(""CASH DEPOSIT"",$C32"&amp;"5)),
      COUNTIFS('SUMMARY DATA'!$D:$D,$C325,'SUMMARY DATA'!$B:$B,""GRP"")&lt;&gt;1
    ),
    """",
    IFERROR(TEXTJOIN(CHAR(10),TRUE,FILTER('SUMMARY DATA'!H:H,'SUMMARY DATA'!$D:$D=$C325,'SUMMARY DATA'!$B:$B=""GRP"")),"""")
  )
)"),"")</f>
        <v/>
      </c>
      <c r="I325" s="18" t="str">
        <f>IFERROR(__xludf.DUMMYFUNCTION("IF(H325="""","""",
SUM(ARRAYFORMULA(VALUE(SPLIT(H325,CHAR(10)))))
)"),"")</f>
        <v/>
      </c>
      <c r="J325" s="17" t="str">
        <f>IFERROR(__xludf.DUMMYFUNCTION("IFERROR(
  TEXTJOIN(CHAR(10),TRUE,FILTER('SUMMARY DATA'!I:I,'SUMMARY DATA'!$A:$A=$A325,'SUMMARY DATA'!$C:$C=$B325,'SUMMARY DATA'!$B:$B=""GRP"")),
  IF(
    OR(
      ISNUMBER(SEARCH(""CDM CASH DEPOSIT"",$C325)),
      ISNUMBER(SEARCH(""CASH DEPOSIT"",$C32"&amp;"5)),
      COUNTIFS('SUMMARY DATA'!$D:$D,$C325,'SUMMARY DATA'!$B:$B,""GRP"")&lt;&gt;1
    ),
    """",
    IFERROR(TEXTJOIN(CHAR(10),TRUE,FILTER('SUMMARY DATA'!I:I,'SUMMARY DATA'!$D:$D=$C325,'SUMMARY DATA'!$B:$B=""GRP"")),"""")
  )
)"),"")</f>
        <v/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 spans="1:27">
      <c r="A326" s="2"/>
      <c r="B326" s="15">
        <v>45820</v>
      </c>
      <c r="C326" s="2" t="s">
        <v>481</v>
      </c>
      <c r="D326" s="6">
        <v>398</v>
      </c>
      <c r="E326" s="16" t="str">
        <f>IFERROR(__xludf.DUMMYFUNCTION("IFERROR(
  TEXTJOIN(CHAR(10),TRUE,FILTER('SUMMARY DATA'!E:E,'SUMMARY DATA'!$A:$A=$A326,'SUMMARY DATA'!$C:$C=$B326,'SUMMARY DATA'!$B:$B=""GRP"")),
  IF(
    OR(
      ISNUMBER(SEARCH(""CDM CASH DEPOSIT"",$C326)),
      ISNUMBER(SEARCH(""CASH DEPOSIT"",$C32"&amp;"6)),
      COUNTIFS('SUMMARY DATA'!$D:$D,$C326,'SUMMARY DATA'!$B:$B,""GRP"")&lt;&gt;1
    ),
    """",
    IFERROR(TEXTJOIN(CHAR(10),TRUE,FILTER('SUMMARY DATA'!E:E,'SUMMARY DATA'!$D:$D=$C326,'SUMMARY DATA'!$B:$B=""GRP"")),"""")
  )
)"),"")</f>
        <v/>
      </c>
      <c r="F326" s="17" t="str">
        <f>IFERROR(__xludf.DUMMYFUNCTION("IFERROR(
  TEXTJOIN(CHAR(10),TRUE,FILTER('SUMMARY DATA'!F:F,'SUMMARY DATA'!$A:$A=$A326,'SUMMARY DATA'!$C:$C=$B326,'SUMMARY DATA'!$B:$B=""GRP"")),
  IF(
    OR(
      ISNUMBER(SEARCH(""CDM CASH DEPOSIT"",$C326)),
      ISNUMBER(SEARCH(""CASH DEPOSIT"",$C32"&amp;"6)),
      COUNTIFS('SUMMARY DATA'!$D:$D,$C326,'SUMMARY DATA'!$B:$B,""GRP"")&lt;&gt;1
    ),
    """",
    IFERROR(TEXTJOIN(CHAR(10),TRUE,FILTER('SUMMARY DATA'!F:F,'SUMMARY DATA'!$D:$D=$C326,'SUMMARY DATA'!$B:$B=""GRP"")),"""")
  )
)"),"")</f>
        <v/>
      </c>
      <c r="G326" s="17" t="str">
        <f>IFERROR(__xludf.DUMMYFUNCTION("IFERROR(
  TEXTJOIN(CHAR(10),TRUE,FILTER('SUMMARY DATA'!G:G,'SUMMARY DATA'!$A:$A=$A326,'SUMMARY DATA'!$C:$C=$B326,'SUMMARY DATA'!$B:$B=""GRP"")),
  IF(
    OR(
      ISNUMBER(SEARCH(""CDM CASH DEPOSIT"",$C326)),
      ISNUMBER(SEARCH(""CASH DEPOSIT"",$C32"&amp;"6)),
      COUNTIFS('SUMMARY DATA'!$D:$D,$C326,'SUMMARY DATA'!$B:$B,""GRP"")&lt;&gt;1
    ),
    """",
    IFERROR(TEXTJOIN(CHAR(10),TRUE,FILTER('SUMMARY DATA'!G:G,'SUMMARY DATA'!$D:$D=$C326,'SUMMARY DATA'!$B:$B=""GRP"")),"""")
  )
)"),"")</f>
        <v/>
      </c>
      <c r="H326" s="18" t="str">
        <f>IFERROR(__xludf.DUMMYFUNCTION("IFERROR(
  TEXTJOIN(CHAR(10),TRUE,FILTER('SUMMARY DATA'!H:H,'SUMMARY DATA'!$A:$A=$A326,'SUMMARY DATA'!$C:$C=$B326,'SUMMARY DATA'!$B:$B=""GRP"")),
  IF(
    OR(
      ISNUMBER(SEARCH(""CDM CASH DEPOSIT"",$C326)),
      ISNUMBER(SEARCH(""CASH DEPOSIT"",$C32"&amp;"6)),
      COUNTIFS('SUMMARY DATA'!$D:$D,$C326,'SUMMARY DATA'!$B:$B,""GRP"")&lt;&gt;1
    ),
    """",
    IFERROR(TEXTJOIN(CHAR(10),TRUE,FILTER('SUMMARY DATA'!H:H,'SUMMARY DATA'!$D:$D=$C326,'SUMMARY DATA'!$B:$B=""GRP"")),"""")
  )
)"),"")</f>
        <v/>
      </c>
      <c r="I326" s="18" t="str">
        <f>IFERROR(__xludf.DUMMYFUNCTION("IF(H326="""","""",
SUM(ARRAYFORMULA(VALUE(SPLIT(H326,CHAR(10)))))
)"),"")</f>
        <v/>
      </c>
      <c r="J326" s="17" t="str">
        <f>IFERROR(__xludf.DUMMYFUNCTION("IFERROR(
  TEXTJOIN(CHAR(10),TRUE,FILTER('SUMMARY DATA'!I:I,'SUMMARY DATA'!$A:$A=$A326,'SUMMARY DATA'!$C:$C=$B326,'SUMMARY DATA'!$B:$B=""GRP"")),
  IF(
    OR(
      ISNUMBER(SEARCH(""CDM CASH DEPOSIT"",$C326)),
      ISNUMBER(SEARCH(""CASH DEPOSIT"",$C32"&amp;"6)),
      COUNTIFS('SUMMARY DATA'!$D:$D,$C326,'SUMMARY DATA'!$B:$B,""GRP"")&lt;&gt;1
    ),
    """",
    IFERROR(TEXTJOIN(CHAR(10),TRUE,FILTER('SUMMARY DATA'!I:I,'SUMMARY DATA'!$D:$D=$C326,'SUMMARY DATA'!$B:$B=""GRP"")),"""")
  )
)"),"")</f>
        <v/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 spans="1:27">
      <c r="A327" s="2" t="s">
        <v>482</v>
      </c>
      <c r="B327" s="15">
        <v>45820</v>
      </c>
      <c r="C327" s="2" t="s">
        <v>483</v>
      </c>
      <c r="D327" s="6">
        <v>373.68</v>
      </c>
      <c r="E327" s="16" t="str">
        <f>IFERROR(__xludf.DUMMYFUNCTION("IFERROR(
  TEXTJOIN(CHAR(10),TRUE,FILTER('SUMMARY DATA'!E:E,'SUMMARY DATA'!$A:$A=$A327,'SUMMARY DATA'!$C:$C=$B327,'SUMMARY DATA'!$B:$B=""GRP"")),
  IF(
    OR(
      ISNUMBER(SEARCH(""CDM CASH DEPOSIT"",$C327)),
      ISNUMBER(SEARCH(""CASH DEPOSIT"",$C32"&amp;"7)),
      COUNTIFS('SUMMARY DATA'!$D:$D,$C327,'SUMMARY DATA'!$B:$B,""GRP"")&lt;&gt;1
    ),
    """",
    IFERROR(TEXTJOIN(CHAR(10),TRUE,FILTER('SUMMARY DATA'!E:E,'SUMMARY DATA'!$D:$D=$C327,'SUMMARY DATA'!$B:$B=""GRP"")),"""")
  )
)"),"")</f>
        <v/>
      </c>
      <c r="F327" s="17" t="str">
        <f>IFERROR(__xludf.DUMMYFUNCTION("IFERROR(
  TEXTJOIN(CHAR(10),TRUE,FILTER('SUMMARY DATA'!F:F,'SUMMARY DATA'!$A:$A=$A327,'SUMMARY DATA'!$C:$C=$B327,'SUMMARY DATA'!$B:$B=""GRP"")),
  IF(
    OR(
      ISNUMBER(SEARCH(""CDM CASH DEPOSIT"",$C327)),
      ISNUMBER(SEARCH(""CASH DEPOSIT"",$C32"&amp;"7)),
      COUNTIFS('SUMMARY DATA'!$D:$D,$C327,'SUMMARY DATA'!$B:$B,""GRP"")&lt;&gt;1
    ),
    """",
    IFERROR(TEXTJOIN(CHAR(10),TRUE,FILTER('SUMMARY DATA'!F:F,'SUMMARY DATA'!$D:$D=$C327,'SUMMARY DATA'!$B:$B=""GRP"")),"""")
  )
)"),"")</f>
        <v/>
      </c>
      <c r="G327" s="17" t="str">
        <f>IFERROR(__xludf.DUMMYFUNCTION("IFERROR(
  TEXTJOIN(CHAR(10),TRUE,FILTER('SUMMARY DATA'!G:G,'SUMMARY DATA'!$A:$A=$A327,'SUMMARY DATA'!$C:$C=$B327,'SUMMARY DATA'!$B:$B=""GRP"")),
  IF(
    OR(
      ISNUMBER(SEARCH(""CDM CASH DEPOSIT"",$C327)),
      ISNUMBER(SEARCH(""CASH DEPOSIT"",$C32"&amp;"7)),
      COUNTIFS('SUMMARY DATA'!$D:$D,$C327,'SUMMARY DATA'!$B:$B,""GRP"")&lt;&gt;1
    ),
    """",
    IFERROR(TEXTJOIN(CHAR(10),TRUE,FILTER('SUMMARY DATA'!G:G,'SUMMARY DATA'!$D:$D=$C327,'SUMMARY DATA'!$B:$B=""GRP"")),"""")
  )
)"),"")</f>
        <v/>
      </c>
      <c r="H327" s="18" t="str">
        <f>IFERROR(__xludf.DUMMYFUNCTION("IFERROR(
  TEXTJOIN(CHAR(10),TRUE,FILTER('SUMMARY DATA'!H:H,'SUMMARY DATA'!$A:$A=$A327,'SUMMARY DATA'!$C:$C=$B327,'SUMMARY DATA'!$B:$B=""GRP"")),
  IF(
    OR(
      ISNUMBER(SEARCH(""CDM CASH DEPOSIT"",$C327)),
      ISNUMBER(SEARCH(""CASH DEPOSIT"",$C32"&amp;"7)),
      COUNTIFS('SUMMARY DATA'!$D:$D,$C327,'SUMMARY DATA'!$B:$B,""GRP"")&lt;&gt;1
    ),
    """",
    IFERROR(TEXTJOIN(CHAR(10),TRUE,FILTER('SUMMARY DATA'!H:H,'SUMMARY DATA'!$D:$D=$C327,'SUMMARY DATA'!$B:$B=""GRP"")),"""")
  )
)"),"")</f>
        <v/>
      </c>
      <c r="I327" s="18" t="str">
        <f>IFERROR(__xludf.DUMMYFUNCTION("IF(H327="""","""",
SUM(ARRAYFORMULA(VALUE(SPLIT(H327,CHAR(10)))))
)"),"")</f>
        <v/>
      </c>
      <c r="J327" s="17" t="str">
        <f>IFERROR(__xludf.DUMMYFUNCTION("IFERROR(
  TEXTJOIN(CHAR(10),TRUE,FILTER('SUMMARY DATA'!I:I,'SUMMARY DATA'!$A:$A=$A327,'SUMMARY DATA'!$C:$C=$B327,'SUMMARY DATA'!$B:$B=""GRP"")),
  IF(
    OR(
      ISNUMBER(SEARCH(""CDM CASH DEPOSIT"",$C327)),
      ISNUMBER(SEARCH(""CASH DEPOSIT"",$C32"&amp;"7)),
      COUNTIFS('SUMMARY DATA'!$D:$D,$C327,'SUMMARY DATA'!$B:$B,""GRP"")&lt;&gt;1
    ),
    """",
    IFERROR(TEXTJOIN(CHAR(10),TRUE,FILTER('SUMMARY DATA'!I:I,'SUMMARY DATA'!$D:$D=$C327,'SUMMARY DATA'!$B:$B=""GRP"")),"""")
  )
)"),"")</f>
        <v/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 spans="1:27">
      <c r="A328" s="2" t="s">
        <v>102</v>
      </c>
      <c r="B328" s="15">
        <v>45820</v>
      </c>
      <c r="C328" s="2" t="s">
        <v>484</v>
      </c>
      <c r="D328" s="6">
        <v>124.88</v>
      </c>
      <c r="E328" s="16" t="str">
        <f>IFERROR(__xludf.DUMMYFUNCTION("IFERROR(
  TEXTJOIN(CHAR(10),TRUE,FILTER('SUMMARY DATA'!E:E,'SUMMARY DATA'!$A:$A=$A328,'SUMMARY DATA'!$C:$C=$B328,'SUMMARY DATA'!$B:$B=""GRP"")),
  IF(
    OR(
      ISNUMBER(SEARCH(""CDM CASH DEPOSIT"",$C328)),
      ISNUMBER(SEARCH(""CASH DEPOSIT"",$C32"&amp;"8)),
      COUNTIFS('SUMMARY DATA'!$D:$D,$C328,'SUMMARY DATA'!$B:$B,""GRP"")&lt;&gt;1
    ),
    """",
    IFERROR(TEXTJOIN(CHAR(10),TRUE,FILTER('SUMMARY DATA'!E:E,'SUMMARY DATA'!$D:$D=$C328,'SUMMARY DATA'!$B:$B=""GRP"")),"""")
  )
)"),"")</f>
        <v/>
      </c>
      <c r="F328" s="17" t="str">
        <f>IFERROR(__xludf.DUMMYFUNCTION("IFERROR(
  TEXTJOIN(CHAR(10),TRUE,FILTER('SUMMARY DATA'!F:F,'SUMMARY DATA'!$A:$A=$A328,'SUMMARY DATA'!$C:$C=$B328,'SUMMARY DATA'!$B:$B=""GRP"")),
  IF(
    OR(
      ISNUMBER(SEARCH(""CDM CASH DEPOSIT"",$C328)),
      ISNUMBER(SEARCH(""CASH DEPOSIT"",$C32"&amp;"8)),
      COUNTIFS('SUMMARY DATA'!$D:$D,$C328,'SUMMARY DATA'!$B:$B,""GRP"")&lt;&gt;1
    ),
    """",
    IFERROR(TEXTJOIN(CHAR(10),TRUE,FILTER('SUMMARY DATA'!F:F,'SUMMARY DATA'!$D:$D=$C328,'SUMMARY DATA'!$B:$B=""GRP"")),"""")
  )
)"),"")</f>
        <v/>
      </c>
      <c r="G328" s="17" t="str">
        <f>IFERROR(__xludf.DUMMYFUNCTION("IFERROR(
  TEXTJOIN(CHAR(10),TRUE,FILTER('SUMMARY DATA'!G:G,'SUMMARY DATA'!$A:$A=$A328,'SUMMARY DATA'!$C:$C=$B328,'SUMMARY DATA'!$B:$B=""GRP"")),
  IF(
    OR(
      ISNUMBER(SEARCH(""CDM CASH DEPOSIT"",$C328)),
      ISNUMBER(SEARCH(""CASH DEPOSIT"",$C32"&amp;"8)),
      COUNTIFS('SUMMARY DATA'!$D:$D,$C328,'SUMMARY DATA'!$B:$B,""GRP"")&lt;&gt;1
    ),
    """",
    IFERROR(TEXTJOIN(CHAR(10),TRUE,FILTER('SUMMARY DATA'!G:G,'SUMMARY DATA'!$D:$D=$C328,'SUMMARY DATA'!$B:$B=""GRP"")),"""")
  )
)"),"")</f>
        <v/>
      </c>
      <c r="H328" s="18" t="str">
        <f>IFERROR(__xludf.DUMMYFUNCTION("IFERROR(
  TEXTJOIN(CHAR(10),TRUE,FILTER('SUMMARY DATA'!H:H,'SUMMARY DATA'!$A:$A=$A328,'SUMMARY DATA'!$C:$C=$B328,'SUMMARY DATA'!$B:$B=""GRP"")),
  IF(
    OR(
      ISNUMBER(SEARCH(""CDM CASH DEPOSIT"",$C328)),
      ISNUMBER(SEARCH(""CASH DEPOSIT"",$C32"&amp;"8)),
      COUNTIFS('SUMMARY DATA'!$D:$D,$C328,'SUMMARY DATA'!$B:$B,""GRP"")&lt;&gt;1
    ),
    """",
    IFERROR(TEXTJOIN(CHAR(10),TRUE,FILTER('SUMMARY DATA'!H:H,'SUMMARY DATA'!$D:$D=$C328,'SUMMARY DATA'!$B:$B=""GRP"")),"""")
  )
)"),"")</f>
        <v/>
      </c>
      <c r="I328" s="18" t="str">
        <f>IFERROR(__xludf.DUMMYFUNCTION("IF(H328="""","""",
SUM(ARRAYFORMULA(VALUE(SPLIT(H328,CHAR(10)))))
)"),"")</f>
        <v/>
      </c>
      <c r="J328" s="17" t="str">
        <f>IFERROR(__xludf.DUMMYFUNCTION("IFERROR(
  TEXTJOIN(CHAR(10),TRUE,FILTER('SUMMARY DATA'!I:I,'SUMMARY DATA'!$A:$A=$A328,'SUMMARY DATA'!$C:$C=$B328,'SUMMARY DATA'!$B:$B=""GRP"")),
  IF(
    OR(
      ISNUMBER(SEARCH(""CDM CASH DEPOSIT"",$C328)),
      ISNUMBER(SEARCH(""CASH DEPOSIT"",$C32"&amp;"8)),
      COUNTIFS('SUMMARY DATA'!$D:$D,$C328,'SUMMARY DATA'!$B:$B,""GRP"")&lt;&gt;1
    ),
    """",
    IFERROR(TEXTJOIN(CHAR(10),TRUE,FILTER('SUMMARY DATA'!I:I,'SUMMARY DATA'!$D:$D=$C328,'SUMMARY DATA'!$B:$B=""GRP"")),"""")
  )
)"),"")</f>
        <v/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 spans="1:27">
      <c r="A329" s="2"/>
      <c r="B329" s="15">
        <v>45820</v>
      </c>
      <c r="C329" s="2" t="s">
        <v>141</v>
      </c>
      <c r="D329" s="6">
        <v>109.8</v>
      </c>
      <c r="E329" s="16" t="str">
        <f>IFERROR(__xludf.DUMMYFUNCTION("IFERROR(
  TEXTJOIN(CHAR(10),TRUE,FILTER('SUMMARY DATA'!E:E,'SUMMARY DATA'!$A:$A=$A329,'SUMMARY DATA'!$C:$C=$B329,'SUMMARY DATA'!$B:$B=""GRP"")),
  IF(
    OR(
      ISNUMBER(SEARCH(""CDM CASH DEPOSIT"",$C329)),
      ISNUMBER(SEARCH(""CASH DEPOSIT"",$C32"&amp;"9)),
      COUNTIFS('SUMMARY DATA'!$D:$D,$C329,'SUMMARY DATA'!$B:$B,""GRP"")&lt;&gt;1
    ),
    """",
    IFERROR(TEXTJOIN(CHAR(10),TRUE,FILTER('SUMMARY DATA'!E:E,'SUMMARY DATA'!$D:$D=$C329,'SUMMARY DATA'!$B:$B=""GRP"")),"""")
  )
)"),"")</f>
        <v/>
      </c>
      <c r="F329" s="17" t="str">
        <f>IFERROR(__xludf.DUMMYFUNCTION("IFERROR(
  TEXTJOIN(CHAR(10),TRUE,FILTER('SUMMARY DATA'!F:F,'SUMMARY DATA'!$A:$A=$A329,'SUMMARY DATA'!$C:$C=$B329,'SUMMARY DATA'!$B:$B=""GRP"")),
  IF(
    OR(
      ISNUMBER(SEARCH(""CDM CASH DEPOSIT"",$C329)),
      ISNUMBER(SEARCH(""CASH DEPOSIT"",$C32"&amp;"9)),
      COUNTIFS('SUMMARY DATA'!$D:$D,$C329,'SUMMARY DATA'!$B:$B,""GRP"")&lt;&gt;1
    ),
    """",
    IFERROR(TEXTJOIN(CHAR(10),TRUE,FILTER('SUMMARY DATA'!F:F,'SUMMARY DATA'!$D:$D=$C329,'SUMMARY DATA'!$B:$B=""GRP"")),"""")
  )
)"),"")</f>
        <v/>
      </c>
      <c r="G329" s="17" t="str">
        <f>IFERROR(__xludf.DUMMYFUNCTION("IFERROR(
  TEXTJOIN(CHAR(10),TRUE,FILTER('SUMMARY DATA'!G:G,'SUMMARY DATA'!$A:$A=$A329,'SUMMARY DATA'!$C:$C=$B329,'SUMMARY DATA'!$B:$B=""GRP"")),
  IF(
    OR(
      ISNUMBER(SEARCH(""CDM CASH DEPOSIT"",$C329)),
      ISNUMBER(SEARCH(""CASH DEPOSIT"",$C32"&amp;"9)),
      COUNTIFS('SUMMARY DATA'!$D:$D,$C329,'SUMMARY DATA'!$B:$B,""GRP"")&lt;&gt;1
    ),
    """",
    IFERROR(TEXTJOIN(CHAR(10),TRUE,FILTER('SUMMARY DATA'!G:G,'SUMMARY DATA'!$D:$D=$C329,'SUMMARY DATA'!$B:$B=""GRP"")),"""")
  )
)"),"")</f>
        <v/>
      </c>
      <c r="H329" s="18" t="str">
        <f>IFERROR(__xludf.DUMMYFUNCTION("IFERROR(
  TEXTJOIN(CHAR(10),TRUE,FILTER('SUMMARY DATA'!H:H,'SUMMARY DATA'!$A:$A=$A329,'SUMMARY DATA'!$C:$C=$B329,'SUMMARY DATA'!$B:$B=""GRP"")),
  IF(
    OR(
      ISNUMBER(SEARCH(""CDM CASH DEPOSIT"",$C329)),
      ISNUMBER(SEARCH(""CASH DEPOSIT"",$C32"&amp;"9)),
      COUNTIFS('SUMMARY DATA'!$D:$D,$C329,'SUMMARY DATA'!$B:$B,""GRP"")&lt;&gt;1
    ),
    """",
    IFERROR(TEXTJOIN(CHAR(10),TRUE,FILTER('SUMMARY DATA'!H:H,'SUMMARY DATA'!$D:$D=$C329,'SUMMARY DATA'!$B:$B=""GRP"")),"""")
  )
)"),"")</f>
        <v/>
      </c>
      <c r="I329" s="18" t="str">
        <f>IFERROR(__xludf.DUMMYFUNCTION("IF(H329="""","""",
SUM(ARRAYFORMULA(VALUE(SPLIT(H329,CHAR(10)))))
)"),"")</f>
        <v/>
      </c>
      <c r="J329" s="17" t="str">
        <f>IFERROR(__xludf.DUMMYFUNCTION("IFERROR(
  TEXTJOIN(CHAR(10),TRUE,FILTER('SUMMARY DATA'!I:I,'SUMMARY DATA'!$A:$A=$A329,'SUMMARY DATA'!$C:$C=$B329,'SUMMARY DATA'!$B:$B=""GRP"")),
  IF(
    OR(
      ISNUMBER(SEARCH(""CDM CASH DEPOSIT"",$C329)),
      ISNUMBER(SEARCH(""CASH DEPOSIT"",$C32"&amp;"9)),
      COUNTIFS('SUMMARY DATA'!$D:$D,$C329,'SUMMARY DATA'!$B:$B,""GRP"")&lt;&gt;1
    ),
    """",
    IFERROR(TEXTJOIN(CHAR(10),TRUE,FILTER('SUMMARY DATA'!I:I,'SUMMARY DATA'!$D:$D=$C329,'SUMMARY DATA'!$B:$B=""GRP"")),"""")
  )
)"),"")</f>
        <v/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 spans="1:27">
      <c r="A330" s="2" t="s">
        <v>88</v>
      </c>
      <c r="B330" s="15">
        <v>45821</v>
      </c>
      <c r="C330" s="2" t="s">
        <v>485</v>
      </c>
      <c r="D330" s="6">
        <v>164</v>
      </c>
      <c r="E330" s="16" t="str">
        <f>IFERROR(__xludf.DUMMYFUNCTION("IFERROR(
  TEXTJOIN(CHAR(10),TRUE,FILTER('SUMMARY DATA'!E:E,'SUMMARY DATA'!$A:$A=$A330,'SUMMARY DATA'!$C:$C=$B330,'SUMMARY DATA'!$B:$B=""GRP"")),
  IF(
    OR(
      ISNUMBER(SEARCH(""CDM CASH DEPOSIT"",$C330)),
      ISNUMBER(SEARCH(""CASH DEPOSIT"",$C33"&amp;"0)),
      COUNTIFS('SUMMARY DATA'!$D:$D,$C330,'SUMMARY DATA'!$B:$B,""GRP"")&lt;&gt;1
    ),
    """",
    IFERROR(TEXTJOIN(CHAR(10),TRUE,FILTER('SUMMARY DATA'!E:E,'SUMMARY DATA'!$D:$D=$C330,'SUMMARY DATA'!$B:$B=""GRP"")),"""")
  )
)"),"")</f>
        <v/>
      </c>
      <c r="F330" s="17" t="str">
        <f>IFERROR(__xludf.DUMMYFUNCTION("IFERROR(
  TEXTJOIN(CHAR(10),TRUE,FILTER('SUMMARY DATA'!F:F,'SUMMARY DATA'!$A:$A=$A330,'SUMMARY DATA'!$C:$C=$B330,'SUMMARY DATA'!$B:$B=""GRP"")),
  IF(
    OR(
      ISNUMBER(SEARCH(""CDM CASH DEPOSIT"",$C330)),
      ISNUMBER(SEARCH(""CASH DEPOSIT"",$C33"&amp;"0)),
      COUNTIFS('SUMMARY DATA'!$D:$D,$C330,'SUMMARY DATA'!$B:$B,""GRP"")&lt;&gt;1
    ),
    """",
    IFERROR(TEXTJOIN(CHAR(10),TRUE,FILTER('SUMMARY DATA'!F:F,'SUMMARY DATA'!$D:$D=$C330,'SUMMARY DATA'!$B:$B=""GRP"")),"""")
  )
)"),"")</f>
        <v/>
      </c>
      <c r="G330" s="17" t="str">
        <f>IFERROR(__xludf.DUMMYFUNCTION("IFERROR(
  TEXTJOIN(CHAR(10),TRUE,FILTER('SUMMARY DATA'!G:G,'SUMMARY DATA'!$A:$A=$A330,'SUMMARY DATA'!$C:$C=$B330,'SUMMARY DATA'!$B:$B=""GRP"")),
  IF(
    OR(
      ISNUMBER(SEARCH(""CDM CASH DEPOSIT"",$C330)),
      ISNUMBER(SEARCH(""CASH DEPOSIT"",$C33"&amp;"0)),
      COUNTIFS('SUMMARY DATA'!$D:$D,$C330,'SUMMARY DATA'!$B:$B,""GRP"")&lt;&gt;1
    ),
    """",
    IFERROR(TEXTJOIN(CHAR(10),TRUE,FILTER('SUMMARY DATA'!G:G,'SUMMARY DATA'!$D:$D=$C330,'SUMMARY DATA'!$B:$B=""GRP"")),"""")
  )
)"),"")</f>
        <v/>
      </c>
      <c r="H330" s="18" t="str">
        <f>IFERROR(__xludf.DUMMYFUNCTION("IFERROR(
  TEXTJOIN(CHAR(10),TRUE,FILTER('SUMMARY DATA'!H:H,'SUMMARY DATA'!$A:$A=$A330,'SUMMARY DATA'!$C:$C=$B330,'SUMMARY DATA'!$B:$B=""GRP"")),
  IF(
    OR(
      ISNUMBER(SEARCH(""CDM CASH DEPOSIT"",$C330)),
      ISNUMBER(SEARCH(""CASH DEPOSIT"",$C33"&amp;"0)),
      COUNTIFS('SUMMARY DATA'!$D:$D,$C330,'SUMMARY DATA'!$B:$B,""GRP"")&lt;&gt;1
    ),
    """",
    IFERROR(TEXTJOIN(CHAR(10),TRUE,FILTER('SUMMARY DATA'!H:H,'SUMMARY DATA'!$D:$D=$C330,'SUMMARY DATA'!$B:$B=""GRP"")),"""")
  )
)"),"")</f>
        <v/>
      </c>
      <c r="I330" s="18" t="str">
        <f>IFERROR(__xludf.DUMMYFUNCTION("IF(H330="""","""",
SUM(ARRAYFORMULA(VALUE(SPLIT(H330,CHAR(10)))))
)"),"")</f>
        <v/>
      </c>
      <c r="J330" s="17" t="str">
        <f>IFERROR(__xludf.DUMMYFUNCTION("IFERROR(
  TEXTJOIN(CHAR(10),TRUE,FILTER('SUMMARY DATA'!I:I,'SUMMARY DATA'!$A:$A=$A330,'SUMMARY DATA'!$C:$C=$B330,'SUMMARY DATA'!$B:$B=""GRP"")),
  IF(
    OR(
      ISNUMBER(SEARCH(""CDM CASH DEPOSIT"",$C330)),
      ISNUMBER(SEARCH(""CASH DEPOSIT"",$C33"&amp;"0)),
      COUNTIFS('SUMMARY DATA'!$D:$D,$C330,'SUMMARY DATA'!$B:$B,""GRP"")&lt;&gt;1
    ),
    """",
    IFERROR(TEXTJOIN(CHAR(10),TRUE,FILTER('SUMMARY DATA'!I:I,'SUMMARY DATA'!$D:$D=$C330,'SUMMARY DATA'!$B:$B=""GRP"")),"""")
  )
)"),"")</f>
        <v/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 spans="1:27">
      <c r="A331" s="2" t="s">
        <v>486</v>
      </c>
      <c r="B331" s="15">
        <v>45821</v>
      </c>
      <c r="C331" s="2" t="s">
        <v>487</v>
      </c>
      <c r="D331" s="6">
        <v>10</v>
      </c>
      <c r="E331" s="16" t="str">
        <f>IFERROR(__xludf.DUMMYFUNCTION("IFERROR(
  TEXTJOIN(CHAR(10),TRUE,FILTER('SUMMARY DATA'!E:E,'SUMMARY DATA'!$A:$A=$A331,'SUMMARY DATA'!$C:$C=$B331,'SUMMARY DATA'!$B:$B=""GRP"")),
  IF(
    OR(
      ISNUMBER(SEARCH(""CDM CASH DEPOSIT"",$C331)),
      ISNUMBER(SEARCH(""CASH DEPOSIT"",$C33"&amp;"1)),
      COUNTIFS('SUMMARY DATA'!$D:$D,$C331,'SUMMARY DATA'!$B:$B,""GRP"")&lt;&gt;1
    ),
    """",
    IFERROR(TEXTJOIN(CHAR(10),TRUE,FILTER('SUMMARY DATA'!E:E,'SUMMARY DATA'!$D:$D=$C331,'SUMMARY DATA'!$B:$B=""GRP"")),"""")
  )
)"),"")</f>
        <v/>
      </c>
      <c r="F331" s="17" t="str">
        <f>IFERROR(__xludf.DUMMYFUNCTION("IFERROR(
  TEXTJOIN(CHAR(10),TRUE,FILTER('SUMMARY DATA'!F:F,'SUMMARY DATA'!$A:$A=$A331,'SUMMARY DATA'!$C:$C=$B331,'SUMMARY DATA'!$B:$B=""GRP"")),
  IF(
    OR(
      ISNUMBER(SEARCH(""CDM CASH DEPOSIT"",$C331)),
      ISNUMBER(SEARCH(""CASH DEPOSIT"",$C33"&amp;"1)),
      COUNTIFS('SUMMARY DATA'!$D:$D,$C331,'SUMMARY DATA'!$B:$B,""GRP"")&lt;&gt;1
    ),
    """",
    IFERROR(TEXTJOIN(CHAR(10),TRUE,FILTER('SUMMARY DATA'!F:F,'SUMMARY DATA'!$D:$D=$C331,'SUMMARY DATA'!$B:$B=""GRP"")),"""")
  )
)"),"")</f>
        <v/>
      </c>
      <c r="G331" s="17" t="str">
        <f>IFERROR(__xludf.DUMMYFUNCTION("IFERROR(
  TEXTJOIN(CHAR(10),TRUE,FILTER('SUMMARY DATA'!G:G,'SUMMARY DATA'!$A:$A=$A331,'SUMMARY DATA'!$C:$C=$B331,'SUMMARY DATA'!$B:$B=""GRP"")),
  IF(
    OR(
      ISNUMBER(SEARCH(""CDM CASH DEPOSIT"",$C331)),
      ISNUMBER(SEARCH(""CASH DEPOSIT"",$C33"&amp;"1)),
      COUNTIFS('SUMMARY DATA'!$D:$D,$C331,'SUMMARY DATA'!$B:$B,""GRP"")&lt;&gt;1
    ),
    """",
    IFERROR(TEXTJOIN(CHAR(10),TRUE,FILTER('SUMMARY DATA'!G:G,'SUMMARY DATA'!$D:$D=$C331,'SUMMARY DATA'!$B:$B=""GRP"")),"""")
  )
)"),"")</f>
        <v/>
      </c>
      <c r="H331" s="18" t="str">
        <f>IFERROR(__xludf.DUMMYFUNCTION("IFERROR(
  TEXTJOIN(CHAR(10),TRUE,FILTER('SUMMARY DATA'!H:H,'SUMMARY DATA'!$A:$A=$A331,'SUMMARY DATA'!$C:$C=$B331,'SUMMARY DATA'!$B:$B=""GRP"")),
  IF(
    OR(
      ISNUMBER(SEARCH(""CDM CASH DEPOSIT"",$C331)),
      ISNUMBER(SEARCH(""CASH DEPOSIT"",$C33"&amp;"1)),
      COUNTIFS('SUMMARY DATA'!$D:$D,$C331,'SUMMARY DATA'!$B:$B,""GRP"")&lt;&gt;1
    ),
    """",
    IFERROR(TEXTJOIN(CHAR(10),TRUE,FILTER('SUMMARY DATA'!H:H,'SUMMARY DATA'!$D:$D=$C331,'SUMMARY DATA'!$B:$B=""GRP"")),"""")
  )
)"),"")</f>
        <v/>
      </c>
      <c r="I331" s="18" t="str">
        <f>IFERROR(__xludf.DUMMYFUNCTION("IF(H331="""","""",
SUM(ARRAYFORMULA(VALUE(SPLIT(H331,CHAR(10)))))
)"),"")</f>
        <v/>
      </c>
      <c r="J331" s="17" t="str">
        <f>IFERROR(__xludf.DUMMYFUNCTION("IFERROR(
  TEXTJOIN(CHAR(10),TRUE,FILTER('SUMMARY DATA'!I:I,'SUMMARY DATA'!$A:$A=$A331,'SUMMARY DATA'!$C:$C=$B331,'SUMMARY DATA'!$B:$B=""GRP"")),
  IF(
    OR(
      ISNUMBER(SEARCH(""CDM CASH DEPOSIT"",$C331)),
      ISNUMBER(SEARCH(""CASH DEPOSIT"",$C33"&amp;"1)),
      COUNTIFS('SUMMARY DATA'!$D:$D,$C331,'SUMMARY DATA'!$B:$B,""GRP"")&lt;&gt;1
    ),
    """",
    IFERROR(TEXTJOIN(CHAR(10),TRUE,FILTER('SUMMARY DATA'!I:I,'SUMMARY DATA'!$D:$D=$C331,'SUMMARY DATA'!$B:$B=""GRP"")),"""")
  )
)"),"")</f>
        <v/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 spans="1:27">
      <c r="A332" s="2"/>
      <c r="B332" s="15">
        <v>45821</v>
      </c>
      <c r="C332" s="2" t="s">
        <v>23</v>
      </c>
      <c r="D332" s="6">
        <v>3.1</v>
      </c>
      <c r="E332" s="16" t="str">
        <f>IFERROR(__xludf.DUMMYFUNCTION("IFERROR(
  TEXTJOIN(CHAR(10),TRUE,FILTER('SUMMARY DATA'!E:E,'SUMMARY DATA'!$A:$A=$A332,'SUMMARY DATA'!$C:$C=$B332,'SUMMARY DATA'!$B:$B=""GRP"")),
  IF(
    OR(
      ISNUMBER(SEARCH(""CDM CASH DEPOSIT"",$C332)),
      ISNUMBER(SEARCH(""CASH DEPOSIT"",$C33"&amp;"2)),
      COUNTIFS('SUMMARY DATA'!$D:$D,$C332,'SUMMARY DATA'!$B:$B,""GRP"")&lt;&gt;1
    ),
    """",
    IFERROR(TEXTJOIN(CHAR(10),TRUE,FILTER('SUMMARY DATA'!E:E,'SUMMARY DATA'!$D:$D=$C332,'SUMMARY DATA'!$B:$B=""GRP"")),"""")
  )
)"),"")</f>
        <v/>
      </c>
      <c r="F332" s="17" t="str">
        <f>IFERROR(__xludf.DUMMYFUNCTION("IFERROR(
  TEXTJOIN(CHAR(10),TRUE,FILTER('SUMMARY DATA'!F:F,'SUMMARY DATA'!$A:$A=$A332,'SUMMARY DATA'!$C:$C=$B332,'SUMMARY DATA'!$B:$B=""GRP"")),
  IF(
    OR(
      ISNUMBER(SEARCH(""CDM CASH DEPOSIT"",$C332)),
      ISNUMBER(SEARCH(""CASH DEPOSIT"",$C33"&amp;"2)),
      COUNTIFS('SUMMARY DATA'!$D:$D,$C332,'SUMMARY DATA'!$B:$B,""GRP"")&lt;&gt;1
    ),
    """",
    IFERROR(TEXTJOIN(CHAR(10),TRUE,FILTER('SUMMARY DATA'!F:F,'SUMMARY DATA'!$D:$D=$C332,'SUMMARY DATA'!$B:$B=""GRP"")),"""")
  )
)"),"")</f>
        <v/>
      </c>
      <c r="G332" s="17" t="str">
        <f>IFERROR(__xludf.DUMMYFUNCTION("IFERROR(
  TEXTJOIN(CHAR(10),TRUE,FILTER('SUMMARY DATA'!G:G,'SUMMARY DATA'!$A:$A=$A332,'SUMMARY DATA'!$C:$C=$B332,'SUMMARY DATA'!$B:$B=""GRP"")),
  IF(
    OR(
      ISNUMBER(SEARCH(""CDM CASH DEPOSIT"",$C332)),
      ISNUMBER(SEARCH(""CASH DEPOSIT"",$C33"&amp;"2)),
      COUNTIFS('SUMMARY DATA'!$D:$D,$C332,'SUMMARY DATA'!$B:$B,""GRP"")&lt;&gt;1
    ),
    """",
    IFERROR(TEXTJOIN(CHAR(10),TRUE,FILTER('SUMMARY DATA'!G:G,'SUMMARY DATA'!$D:$D=$C332,'SUMMARY DATA'!$B:$B=""GRP"")),"""")
  )
)"),"")</f>
        <v/>
      </c>
      <c r="H332" s="18" t="str">
        <f>IFERROR(__xludf.DUMMYFUNCTION("IFERROR(
  TEXTJOIN(CHAR(10),TRUE,FILTER('SUMMARY DATA'!H:H,'SUMMARY DATA'!$A:$A=$A332,'SUMMARY DATA'!$C:$C=$B332,'SUMMARY DATA'!$B:$B=""GRP"")),
  IF(
    OR(
      ISNUMBER(SEARCH(""CDM CASH DEPOSIT"",$C332)),
      ISNUMBER(SEARCH(""CASH DEPOSIT"",$C33"&amp;"2)),
      COUNTIFS('SUMMARY DATA'!$D:$D,$C332,'SUMMARY DATA'!$B:$B,""GRP"")&lt;&gt;1
    ),
    """",
    IFERROR(TEXTJOIN(CHAR(10),TRUE,FILTER('SUMMARY DATA'!H:H,'SUMMARY DATA'!$D:$D=$C332,'SUMMARY DATA'!$B:$B=""GRP"")),"""")
  )
)"),"")</f>
        <v/>
      </c>
      <c r="I332" s="18" t="str">
        <f>IFERROR(__xludf.DUMMYFUNCTION("IF(H332="""","""",
SUM(ARRAYFORMULA(VALUE(SPLIT(H332,CHAR(10)))))
)"),"")</f>
        <v/>
      </c>
      <c r="J332" s="17" t="str">
        <f>IFERROR(__xludf.DUMMYFUNCTION("IFERROR(
  TEXTJOIN(CHAR(10),TRUE,FILTER('SUMMARY DATA'!I:I,'SUMMARY DATA'!$A:$A=$A332,'SUMMARY DATA'!$C:$C=$B332,'SUMMARY DATA'!$B:$B=""GRP"")),
  IF(
    OR(
      ISNUMBER(SEARCH(""CDM CASH DEPOSIT"",$C332)),
      ISNUMBER(SEARCH(""CASH DEPOSIT"",$C33"&amp;"2)),
      COUNTIFS('SUMMARY DATA'!$D:$D,$C332,'SUMMARY DATA'!$B:$B,""GRP"")&lt;&gt;1
    ),
    """",
    IFERROR(TEXTJOIN(CHAR(10),TRUE,FILTER('SUMMARY DATA'!I:I,'SUMMARY DATA'!$D:$D=$C332,'SUMMARY DATA'!$B:$B=""GRP"")),"""")
  )
)"),"")</f>
        <v/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 spans="1:27">
      <c r="A333" s="2"/>
      <c r="B333" s="15">
        <v>45822</v>
      </c>
      <c r="C333" s="2" t="s">
        <v>488</v>
      </c>
      <c r="D333" s="6">
        <v>240.96</v>
      </c>
      <c r="E333" s="16" t="str">
        <f>IFERROR(__xludf.DUMMYFUNCTION("IFERROR(
  TEXTJOIN(CHAR(10),TRUE,FILTER('SUMMARY DATA'!E:E,'SUMMARY DATA'!$A:$A=$A333,'SUMMARY DATA'!$C:$C=$B333,'SUMMARY DATA'!$B:$B=""GRP"")),
  IF(
    OR(
      ISNUMBER(SEARCH(""CDM CASH DEPOSIT"",$C333)),
      ISNUMBER(SEARCH(""CASH DEPOSIT"",$C33"&amp;"3)),
      COUNTIFS('SUMMARY DATA'!$D:$D,$C333,'SUMMARY DATA'!$B:$B,""GRP"")&lt;&gt;1
    ),
    """",
    IFERROR(TEXTJOIN(CHAR(10),TRUE,FILTER('SUMMARY DATA'!E:E,'SUMMARY DATA'!$D:$D=$C333,'SUMMARY DATA'!$B:$B=""GRP"")),"""")
  )
)"),"")</f>
        <v/>
      </c>
      <c r="F333" s="17" t="str">
        <f>IFERROR(__xludf.DUMMYFUNCTION("IFERROR(
  TEXTJOIN(CHAR(10),TRUE,FILTER('SUMMARY DATA'!F:F,'SUMMARY DATA'!$A:$A=$A333,'SUMMARY DATA'!$C:$C=$B333,'SUMMARY DATA'!$B:$B=""GRP"")),
  IF(
    OR(
      ISNUMBER(SEARCH(""CDM CASH DEPOSIT"",$C333)),
      ISNUMBER(SEARCH(""CASH DEPOSIT"",$C33"&amp;"3)),
      COUNTIFS('SUMMARY DATA'!$D:$D,$C333,'SUMMARY DATA'!$B:$B,""GRP"")&lt;&gt;1
    ),
    """",
    IFERROR(TEXTJOIN(CHAR(10),TRUE,FILTER('SUMMARY DATA'!F:F,'SUMMARY DATA'!$D:$D=$C333,'SUMMARY DATA'!$B:$B=""GRP"")),"""")
  )
)"),"")</f>
        <v/>
      </c>
      <c r="G333" s="17" t="str">
        <f>IFERROR(__xludf.DUMMYFUNCTION("IFERROR(
  TEXTJOIN(CHAR(10),TRUE,FILTER('SUMMARY DATA'!G:G,'SUMMARY DATA'!$A:$A=$A333,'SUMMARY DATA'!$C:$C=$B333,'SUMMARY DATA'!$B:$B=""GRP"")),
  IF(
    OR(
      ISNUMBER(SEARCH(""CDM CASH DEPOSIT"",$C333)),
      ISNUMBER(SEARCH(""CASH DEPOSIT"",$C33"&amp;"3)),
      COUNTIFS('SUMMARY DATA'!$D:$D,$C333,'SUMMARY DATA'!$B:$B,""GRP"")&lt;&gt;1
    ),
    """",
    IFERROR(TEXTJOIN(CHAR(10),TRUE,FILTER('SUMMARY DATA'!G:G,'SUMMARY DATA'!$D:$D=$C333,'SUMMARY DATA'!$B:$B=""GRP"")),"""")
  )
)"),"")</f>
        <v/>
      </c>
      <c r="H333" s="18" t="str">
        <f>IFERROR(__xludf.DUMMYFUNCTION("IFERROR(
  TEXTJOIN(CHAR(10),TRUE,FILTER('SUMMARY DATA'!H:H,'SUMMARY DATA'!$A:$A=$A333,'SUMMARY DATA'!$C:$C=$B333,'SUMMARY DATA'!$B:$B=""GRP"")),
  IF(
    OR(
      ISNUMBER(SEARCH(""CDM CASH DEPOSIT"",$C333)),
      ISNUMBER(SEARCH(""CASH DEPOSIT"",$C33"&amp;"3)),
      COUNTIFS('SUMMARY DATA'!$D:$D,$C333,'SUMMARY DATA'!$B:$B,""GRP"")&lt;&gt;1
    ),
    """",
    IFERROR(TEXTJOIN(CHAR(10),TRUE,FILTER('SUMMARY DATA'!H:H,'SUMMARY DATA'!$D:$D=$C333,'SUMMARY DATA'!$B:$B=""GRP"")),"""")
  )
)"),"")</f>
        <v/>
      </c>
      <c r="I333" s="18" t="str">
        <f>IFERROR(__xludf.DUMMYFUNCTION("IF(H333="""","""",
SUM(ARRAYFORMULA(VALUE(SPLIT(H333,CHAR(10)))))
)"),"")</f>
        <v/>
      </c>
      <c r="J333" s="17" t="str">
        <f>IFERROR(__xludf.DUMMYFUNCTION("IFERROR(
  TEXTJOIN(CHAR(10),TRUE,FILTER('SUMMARY DATA'!I:I,'SUMMARY DATA'!$A:$A=$A333,'SUMMARY DATA'!$C:$C=$B333,'SUMMARY DATA'!$B:$B=""GRP"")),
  IF(
    OR(
      ISNUMBER(SEARCH(""CDM CASH DEPOSIT"",$C333)),
      ISNUMBER(SEARCH(""CASH DEPOSIT"",$C33"&amp;"3)),
      COUNTIFS('SUMMARY DATA'!$D:$D,$C333,'SUMMARY DATA'!$B:$B,""GRP"")&lt;&gt;1
    ),
    """",
    IFERROR(TEXTJOIN(CHAR(10),TRUE,FILTER('SUMMARY DATA'!I:I,'SUMMARY DATA'!$D:$D=$C333,'SUMMARY DATA'!$B:$B=""GRP"")),"""")
  )
)"),"")</f>
        <v/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 spans="1:27">
      <c r="A334" s="2"/>
      <c r="B334" s="15">
        <v>45822</v>
      </c>
      <c r="C334" s="2" t="s">
        <v>489</v>
      </c>
      <c r="D334" s="6">
        <v>150</v>
      </c>
      <c r="E334" s="16" t="str">
        <f>IFERROR(__xludf.DUMMYFUNCTION("IFERROR(
  TEXTJOIN(CHAR(10),TRUE,FILTER('SUMMARY DATA'!E:E,'SUMMARY DATA'!$A:$A=$A334,'SUMMARY DATA'!$C:$C=$B334,'SUMMARY DATA'!$B:$B=""GRP"")),
  IF(
    OR(
      ISNUMBER(SEARCH(""CDM CASH DEPOSIT"",$C334)),
      ISNUMBER(SEARCH(""CASH DEPOSIT"",$C33"&amp;"4)),
      COUNTIFS('SUMMARY DATA'!$D:$D,$C334,'SUMMARY DATA'!$B:$B,""GRP"")&lt;&gt;1
    ),
    """",
    IFERROR(TEXTJOIN(CHAR(10),TRUE,FILTER('SUMMARY DATA'!E:E,'SUMMARY DATA'!$D:$D=$C334,'SUMMARY DATA'!$B:$B=""GRP"")),"""")
  )
)"),"")</f>
        <v/>
      </c>
      <c r="F334" s="17" t="str">
        <f>IFERROR(__xludf.DUMMYFUNCTION("IFERROR(
  TEXTJOIN(CHAR(10),TRUE,FILTER('SUMMARY DATA'!F:F,'SUMMARY DATA'!$A:$A=$A334,'SUMMARY DATA'!$C:$C=$B334,'SUMMARY DATA'!$B:$B=""GRP"")),
  IF(
    OR(
      ISNUMBER(SEARCH(""CDM CASH DEPOSIT"",$C334)),
      ISNUMBER(SEARCH(""CASH DEPOSIT"",$C33"&amp;"4)),
      COUNTIFS('SUMMARY DATA'!$D:$D,$C334,'SUMMARY DATA'!$B:$B,""GRP"")&lt;&gt;1
    ),
    """",
    IFERROR(TEXTJOIN(CHAR(10),TRUE,FILTER('SUMMARY DATA'!F:F,'SUMMARY DATA'!$D:$D=$C334,'SUMMARY DATA'!$B:$B=""GRP"")),"""")
  )
)"),"")</f>
        <v/>
      </c>
      <c r="G334" s="17" t="str">
        <f>IFERROR(__xludf.DUMMYFUNCTION("IFERROR(
  TEXTJOIN(CHAR(10),TRUE,FILTER('SUMMARY DATA'!G:G,'SUMMARY DATA'!$A:$A=$A334,'SUMMARY DATA'!$C:$C=$B334,'SUMMARY DATA'!$B:$B=""GRP"")),
  IF(
    OR(
      ISNUMBER(SEARCH(""CDM CASH DEPOSIT"",$C334)),
      ISNUMBER(SEARCH(""CASH DEPOSIT"",$C33"&amp;"4)),
      COUNTIFS('SUMMARY DATA'!$D:$D,$C334,'SUMMARY DATA'!$B:$B,""GRP"")&lt;&gt;1
    ),
    """",
    IFERROR(TEXTJOIN(CHAR(10),TRUE,FILTER('SUMMARY DATA'!G:G,'SUMMARY DATA'!$D:$D=$C334,'SUMMARY DATA'!$B:$B=""GRP"")),"""")
  )
)"),"")</f>
        <v/>
      </c>
      <c r="H334" s="18" t="str">
        <f>IFERROR(__xludf.DUMMYFUNCTION("IFERROR(
  TEXTJOIN(CHAR(10),TRUE,FILTER('SUMMARY DATA'!H:H,'SUMMARY DATA'!$A:$A=$A334,'SUMMARY DATA'!$C:$C=$B334,'SUMMARY DATA'!$B:$B=""GRP"")),
  IF(
    OR(
      ISNUMBER(SEARCH(""CDM CASH DEPOSIT"",$C334)),
      ISNUMBER(SEARCH(""CASH DEPOSIT"",$C33"&amp;"4)),
      COUNTIFS('SUMMARY DATA'!$D:$D,$C334,'SUMMARY DATA'!$B:$B,""GRP"")&lt;&gt;1
    ),
    """",
    IFERROR(TEXTJOIN(CHAR(10),TRUE,FILTER('SUMMARY DATA'!H:H,'SUMMARY DATA'!$D:$D=$C334,'SUMMARY DATA'!$B:$B=""GRP"")),"""")
  )
)"),"")</f>
        <v/>
      </c>
      <c r="I334" s="18" t="str">
        <f>IFERROR(__xludf.DUMMYFUNCTION("IF(H334="""","""",
SUM(ARRAYFORMULA(VALUE(SPLIT(H334,CHAR(10)))))
)"),"")</f>
        <v/>
      </c>
      <c r="J334" s="17" t="str">
        <f>IFERROR(__xludf.DUMMYFUNCTION("IFERROR(
  TEXTJOIN(CHAR(10),TRUE,FILTER('SUMMARY DATA'!I:I,'SUMMARY DATA'!$A:$A=$A334,'SUMMARY DATA'!$C:$C=$B334,'SUMMARY DATA'!$B:$B=""GRP"")),
  IF(
    OR(
      ISNUMBER(SEARCH(""CDM CASH DEPOSIT"",$C334)),
      ISNUMBER(SEARCH(""CASH DEPOSIT"",$C33"&amp;"4)),
      COUNTIFS('SUMMARY DATA'!$D:$D,$C334,'SUMMARY DATA'!$B:$B,""GRP"")&lt;&gt;1
    ),
    """",
    IFERROR(TEXTJOIN(CHAR(10),TRUE,FILTER('SUMMARY DATA'!I:I,'SUMMARY DATA'!$D:$D=$C334,'SUMMARY DATA'!$B:$B=""GRP"")),"""")
  )
)"),"")</f>
        <v/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 spans="1:27">
      <c r="A335" s="2"/>
      <c r="B335" s="15">
        <v>45822</v>
      </c>
      <c r="C335" s="2" t="s">
        <v>490</v>
      </c>
      <c r="D335" s="6">
        <v>29.95</v>
      </c>
      <c r="E335" s="16" t="str">
        <f>IFERROR(__xludf.DUMMYFUNCTION("IFERROR(
  TEXTJOIN(CHAR(10),TRUE,FILTER('SUMMARY DATA'!E:E,'SUMMARY DATA'!$A:$A=$A335,'SUMMARY DATA'!$C:$C=$B335,'SUMMARY DATA'!$B:$B=""GRP"")),
  IF(
    OR(
      ISNUMBER(SEARCH(""CDM CASH DEPOSIT"",$C335)),
      ISNUMBER(SEARCH(""CASH DEPOSIT"",$C33"&amp;"5)),
      COUNTIFS('SUMMARY DATA'!$D:$D,$C335,'SUMMARY DATA'!$B:$B,""GRP"")&lt;&gt;1
    ),
    """",
    IFERROR(TEXTJOIN(CHAR(10),TRUE,FILTER('SUMMARY DATA'!E:E,'SUMMARY DATA'!$D:$D=$C335,'SUMMARY DATA'!$B:$B=""GRP"")),"""")
  )
)"),"")</f>
        <v/>
      </c>
      <c r="F335" s="17" t="str">
        <f>IFERROR(__xludf.DUMMYFUNCTION("IFERROR(
  TEXTJOIN(CHAR(10),TRUE,FILTER('SUMMARY DATA'!F:F,'SUMMARY DATA'!$A:$A=$A335,'SUMMARY DATA'!$C:$C=$B335,'SUMMARY DATA'!$B:$B=""GRP"")),
  IF(
    OR(
      ISNUMBER(SEARCH(""CDM CASH DEPOSIT"",$C335)),
      ISNUMBER(SEARCH(""CASH DEPOSIT"",$C33"&amp;"5)),
      COUNTIFS('SUMMARY DATA'!$D:$D,$C335,'SUMMARY DATA'!$B:$B,""GRP"")&lt;&gt;1
    ),
    """",
    IFERROR(TEXTJOIN(CHAR(10),TRUE,FILTER('SUMMARY DATA'!F:F,'SUMMARY DATA'!$D:$D=$C335,'SUMMARY DATA'!$B:$B=""GRP"")),"""")
  )
)"),"")</f>
        <v/>
      </c>
      <c r="G335" s="17" t="str">
        <f>IFERROR(__xludf.DUMMYFUNCTION("IFERROR(
  TEXTJOIN(CHAR(10),TRUE,FILTER('SUMMARY DATA'!G:G,'SUMMARY DATA'!$A:$A=$A335,'SUMMARY DATA'!$C:$C=$B335,'SUMMARY DATA'!$B:$B=""GRP"")),
  IF(
    OR(
      ISNUMBER(SEARCH(""CDM CASH DEPOSIT"",$C335)),
      ISNUMBER(SEARCH(""CASH DEPOSIT"",$C33"&amp;"5)),
      COUNTIFS('SUMMARY DATA'!$D:$D,$C335,'SUMMARY DATA'!$B:$B,""GRP"")&lt;&gt;1
    ),
    """",
    IFERROR(TEXTJOIN(CHAR(10),TRUE,FILTER('SUMMARY DATA'!G:G,'SUMMARY DATA'!$D:$D=$C335,'SUMMARY DATA'!$B:$B=""GRP"")),"""")
  )
)"),"")</f>
        <v/>
      </c>
      <c r="H335" s="18" t="str">
        <f>IFERROR(__xludf.DUMMYFUNCTION("IFERROR(
  TEXTJOIN(CHAR(10),TRUE,FILTER('SUMMARY DATA'!H:H,'SUMMARY DATA'!$A:$A=$A335,'SUMMARY DATA'!$C:$C=$B335,'SUMMARY DATA'!$B:$B=""GRP"")),
  IF(
    OR(
      ISNUMBER(SEARCH(""CDM CASH DEPOSIT"",$C335)),
      ISNUMBER(SEARCH(""CASH DEPOSIT"",$C33"&amp;"5)),
      COUNTIFS('SUMMARY DATA'!$D:$D,$C335,'SUMMARY DATA'!$B:$B,""GRP"")&lt;&gt;1
    ),
    """",
    IFERROR(TEXTJOIN(CHAR(10),TRUE,FILTER('SUMMARY DATA'!H:H,'SUMMARY DATA'!$D:$D=$C335,'SUMMARY DATA'!$B:$B=""GRP"")),"""")
  )
)"),"")</f>
        <v/>
      </c>
      <c r="I335" s="18" t="str">
        <f>IFERROR(__xludf.DUMMYFUNCTION("IF(H335="""","""",
SUM(ARRAYFORMULA(VALUE(SPLIT(H335,CHAR(10)))))
)"),"")</f>
        <v/>
      </c>
      <c r="J335" s="17" t="str">
        <f>IFERROR(__xludf.DUMMYFUNCTION("IFERROR(
  TEXTJOIN(CHAR(10),TRUE,FILTER('SUMMARY DATA'!I:I,'SUMMARY DATA'!$A:$A=$A335,'SUMMARY DATA'!$C:$C=$B335,'SUMMARY DATA'!$B:$B=""GRP"")),
  IF(
    OR(
      ISNUMBER(SEARCH(""CDM CASH DEPOSIT"",$C335)),
      ISNUMBER(SEARCH(""CASH DEPOSIT"",$C33"&amp;"5)),
      COUNTIFS('SUMMARY DATA'!$D:$D,$C335,'SUMMARY DATA'!$B:$B,""GRP"")&lt;&gt;1
    ),
    """",
    IFERROR(TEXTJOIN(CHAR(10),TRUE,FILTER('SUMMARY DATA'!I:I,'SUMMARY DATA'!$D:$D=$C335,'SUMMARY DATA'!$B:$B=""GRP"")),"""")
  )
)"),"")</f>
        <v/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 spans="1:27">
      <c r="A336" s="2"/>
      <c r="B336" s="15">
        <v>45822</v>
      </c>
      <c r="C336" s="2" t="s">
        <v>491</v>
      </c>
      <c r="D336" s="6">
        <v>20</v>
      </c>
      <c r="E336" s="16" t="str">
        <f>IFERROR(__xludf.DUMMYFUNCTION("IFERROR(
  TEXTJOIN(CHAR(10),TRUE,FILTER('SUMMARY DATA'!E:E,'SUMMARY DATA'!$A:$A=$A336,'SUMMARY DATA'!$C:$C=$B336,'SUMMARY DATA'!$B:$B=""GRP"")),
  IF(
    OR(
      ISNUMBER(SEARCH(""CDM CASH DEPOSIT"",$C336)),
      ISNUMBER(SEARCH(""CASH DEPOSIT"",$C33"&amp;"6)),
      COUNTIFS('SUMMARY DATA'!$D:$D,$C336,'SUMMARY DATA'!$B:$B,""GRP"")&lt;&gt;1
    ),
    """",
    IFERROR(TEXTJOIN(CHAR(10),TRUE,FILTER('SUMMARY DATA'!E:E,'SUMMARY DATA'!$D:$D=$C336,'SUMMARY DATA'!$B:$B=""GRP"")),"""")
  )
)"),"")</f>
        <v/>
      </c>
      <c r="F336" s="17" t="str">
        <f>IFERROR(__xludf.DUMMYFUNCTION("IFERROR(
  TEXTJOIN(CHAR(10),TRUE,FILTER('SUMMARY DATA'!F:F,'SUMMARY DATA'!$A:$A=$A336,'SUMMARY DATA'!$C:$C=$B336,'SUMMARY DATA'!$B:$B=""GRP"")),
  IF(
    OR(
      ISNUMBER(SEARCH(""CDM CASH DEPOSIT"",$C336)),
      ISNUMBER(SEARCH(""CASH DEPOSIT"",$C33"&amp;"6)),
      COUNTIFS('SUMMARY DATA'!$D:$D,$C336,'SUMMARY DATA'!$B:$B,""GRP"")&lt;&gt;1
    ),
    """",
    IFERROR(TEXTJOIN(CHAR(10),TRUE,FILTER('SUMMARY DATA'!F:F,'SUMMARY DATA'!$D:$D=$C336,'SUMMARY DATA'!$B:$B=""GRP"")),"""")
  )
)"),"")</f>
        <v/>
      </c>
      <c r="G336" s="17" t="str">
        <f>IFERROR(__xludf.DUMMYFUNCTION("IFERROR(
  TEXTJOIN(CHAR(10),TRUE,FILTER('SUMMARY DATA'!G:G,'SUMMARY DATA'!$A:$A=$A336,'SUMMARY DATA'!$C:$C=$B336,'SUMMARY DATA'!$B:$B=""GRP"")),
  IF(
    OR(
      ISNUMBER(SEARCH(""CDM CASH DEPOSIT"",$C336)),
      ISNUMBER(SEARCH(""CASH DEPOSIT"",$C33"&amp;"6)),
      COUNTIFS('SUMMARY DATA'!$D:$D,$C336,'SUMMARY DATA'!$B:$B,""GRP"")&lt;&gt;1
    ),
    """",
    IFERROR(TEXTJOIN(CHAR(10),TRUE,FILTER('SUMMARY DATA'!G:G,'SUMMARY DATA'!$D:$D=$C336,'SUMMARY DATA'!$B:$B=""GRP"")),"""")
  )
)"),"")</f>
        <v/>
      </c>
      <c r="H336" s="18" t="str">
        <f>IFERROR(__xludf.DUMMYFUNCTION("IFERROR(
  TEXTJOIN(CHAR(10),TRUE,FILTER('SUMMARY DATA'!H:H,'SUMMARY DATA'!$A:$A=$A336,'SUMMARY DATA'!$C:$C=$B336,'SUMMARY DATA'!$B:$B=""GRP"")),
  IF(
    OR(
      ISNUMBER(SEARCH(""CDM CASH DEPOSIT"",$C336)),
      ISNUMBER(SEARCH(""CASH DEPOSIT"",$C33"&amp;"6)),
      COUNTIFS('SUMMARY DATA'!$D:$D,$C336,'SUMMARY DATA'!$B:$B,""GRP"")&lt;&gt;1
    ),
    """",
    IFERROR(TEXTJOIN(CHAR(10),TRUE,FILTER('SUMMARY DATA'!H:H,'SUMMARY DATA'!$D:$D=$C336,'SUMMARY DATA'!$B:$B=""GRP"")),"""")
  )
)"),"")</f>
        <v/>
      </c>
      <c r="I336" s="18" t="str">
        <f>IFERROR(__xludf.DUMMYFUNCTION("IF(H336="""","""",
SUM(ARRAYFORMULA(VALUE(SPLIT(H336,CHAR(10)))))
)"),"")</f>
        <v/>
      </c>
      <c r="J336" s="17" t="str">
        <f>IFERROR(__xludf.DUMMYFUNCTION("IFERROR(
  TEXTJOIN(CHAR(10),TRUE,FILTER('SUMMARY DATA'!I:I,'SUMMARY DATA'!$A:$A=$A336,'SUMMARY DATA'!$C:$C=$B336,'SUMMARY DATA'!$B:$B=""GRP"")),
  IF(
    OR(
      ISNUMBER(SEARCH(""CDM CASH DEPOSIT"",$C336)),
      ISNUMBER(SEARCH(""CASH DEPOSIT"",$C33"&amp;"6)),
      COUNTIFS('SUMMARY DATA'!$D:$D,$C336,'SUMMARY DATA'!$B:$B,""GRP"")&lt;&gt;1
    ),
    """",
    IFERROR(TEXTJOIN(CHAR(10),TRUE,FILTER('SUMMARY DATA'!I:I,'SUMMARY DATA'!$D:$D=$C336,'SUMMARY DATA'!$B:$B=""GRP"")),"""")
  )
)"),"")</f>
        <v/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 spans="1:27">
      <c r="A337" s="2"/>
      <c r="B337" s="15">
        <v>45822</v>
      </c>
      <c r="C337" s="2" t="s">
        <v>492</v>
      </c>
      <c r="D337" s="6">
        <v>10</v>
      </c>
      <c r="E337" s="16" t="str">
        <f>IFERROR(__xludf.DUMMYFUNCTION("IFERROR(
  TEXTJOIN(CHAR(10),TRUE,FILTER('SUMMARY DATA'!E:E,'SUMMARY DATA'!$A:$A=$A337,'SUMMARY DATA'!$C:$C=$B337,'SUMMARY DATA'!$B:$B=""GRP"")),
  IF(
    OR(
      ISNUMBER(SEARCH(""CDM CASH DEPOSIT"",$C337)),
      ISNUMBER(SEARCH(""CASH DEPOSIT"",$C33"&amp;"7)),
      COUNTIFS('SUMMARY DATA'!$D:$D,$C337,'SUMMARY DATA'!$B:$B,""GRP"")&lt;&gt;1
    ),
    """",
    IFERROR(TEXTJOIN(CHAR(10),TRUE,FILTER('SUMMARY DATA'!E:E,'SUMMARY DATA'!$D:$D=$C337,'SUMMARY DATA'!$B:$B=""GRP"")),"""")
  )
)"),"")</f>
        <v/>
      </c>
      <c r="F337" s="17" t="str">
        <f>IFERROR(__xludf.DUMMYFUNCTION("IFERROR(
  TEXTJOIN(CHAR(10),TRUE,FILTER('SUMMARY DATA'!F:F,'SUMMARY DATA'!$A:$A=$A337,'SUMMARY DATA'!$C:$C=$B337,'SUMMARY DATA'!$B:$B=""GRP"")),
  IF(
    OR(
      ISNUMBER(SEARCH(""CDM CASH DEPOSIT"",$C337)),
      ISNUMBER(SEARCH(""CASH DEPOSIT"",$C33"&amp;"7)),
      COUNTIFS('SUMMARY DATA'!$D:$D,$C337,'SUMMARY DATA'!$B:$B,""GRP"")&lt;&gt;1
    ),
    """",
    IFERROR(TEXTJOIN(CHAR(10),TRUE,FILTER('SUMMARY DATA'!F:F,'SUMMARY DATA'!$D:$D=$C337,'SUMMARY DATA'!$B:$B=""GRP"")),"""")
  )
)"),"")</f>
        <v/>
      </c>
      <c r="G337" s="17" t="str">
        <f>IFERROR(__xludf.DUMMYFUNCTION("IFERROR(
  TEXTJOIN(CHAR(10),TRUE,FILTER('SUMMARY DATA'!G:G,'SUMMARY DATA'!$A:$A=$A337,'SUMMARY DATA'!$C:$C=$B337,'SUMMARY DATA'!$B:$B=""GRP"")),
  IF(
    OR(
      ISNUMBER(SEARCH(""CDM CASH DEPOSIT"",$C337)),
      ISNUMBER(SEARCH(""CASH DEPOSIT"",$C33"&amp;"7)),
      COUNTIFS('SUMMARY DATA'!$D:$D,$C337,'SUMMARY DATA'!$B:$B,""GRP"")&lt;&gt;1
    ),
    """",
    IFERROR(TEXTJOIN(CHAR(10),TRUE,FILTER('SUMMARY DATA'!G:G,'SUMMARY DATA'!$D:$D=$C337,'SUMMARY DATA'!$B:$B=""GRP"")),"""")
  )
)"),"")</f>
        <v/>
      </c>
      <c r="H337" s="18" t="str">
        <f>IFERROR(__xludf.DUMMYFUNCTION("IFERROR(
  TEXTJOIN(CHAR(10),TRUE,FILTER('SUMMARY DATA'!H:H,'SUMMARY DATA'!$A:$A=$A337,'SUMMARY DATA'!$C:$C=$B337,'SUMMARY DATA'!$B:$B=""GRP"")),
  IF(
    OR(
      ISNUMBER(SEARCH(""CDM CASH DEPOSIT"",$C337)),
      ISNUMBER(SEARCH(""CASH DEPOSIT"",$C33"&amp;"7)),
      COUNTIFS('SUMMARY DATA'!$D:$D,$C337,'SUMMARY DATA'!$B:$B,""GRP"")&lt;&gt;1
    ),
    """",
    IFERROR(TEXTJOIN(CHAR(10),TRUE,FILTER('SUMMARY DATA'!H:H,'SUMMARY DATA'!$D:$D=$C337,'SUMMARY DATA'!$B:$B=""GRP"")),"""")
  )
)"),"")</f>
        <v/>
      </c>
      <c r="I337" s="18" t="str">
        <f>IFERROR(__xludf.DUMMYFUNCTION("IF(H337="""","""",
SUM(ARRAYFORMULA(VALUE(SPLIT(H337,CHAR(10)))))
)"),"")</f>
        <v/>
      </c>
      <c r="J337" s="17" t="str">
        <f>IFERROR(__xludf.DUMMYFUNCTION("IFERROR(
  TEXTJOIN(CHAR(10),TRUE,FILTER('SUMMARY DATA'!I:I,'SUMMARY DATA'!$A:$A=$A337,'SUMMARY DATA'!$C:$C=$B337,'SUMMARY DATA'!$B:$B=""GRP"")),
  IF(
    OR(
      ISNUMBER(SEARCH(""CDM CASH DEPOSIT"",$C337)),
      ISNUMBER(SEARCH(""CASH DEPOSIT"",$C33"&amp;"7)),
      COUNTIFS('SUMMARY DATA'!$D:$D,$C337,'SUMMARY DATA'!$B:$B,""GRP"")&lt;&gt;1
    ),
    """",
    IFERROR(TEXTJOIN(CHAR(10),TRUE,FILTER('SUMMARY DATA'!I:I,'SUMMARY DATA'!$D:$D=$C337,'SUMMARY DATA'!$B:$B=""GRP"")),"""")
  )
)"),"")</f>
        <v/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 spans="1:27">
      <c r="A338" s="2"/>
      <c r="B338" s="15">
        <v>45823</v>
      </c>
      <c r="C338" s="2" t="s">
        <v>493</v>
      </c>
      <c r="D338" s="6">
        <v>400.06</v>
      </c>
      <c r="E338" s="16" t="str">
        <f>IFERROR(__xludf.DUMMYFUNCTION("IFERROR(
  TEXTJOIN(CHAR(10),TRUE,FILTER('SUMMARY DATA'!E:E,'SUMMARY DATA'!$A:$A=$A338,'SUMMARY DATA'!$C:$C=$B338,'SUMMARY DATA'!$B:$B=""GRP"")),
  IF(
    OR(
      ISNUMBER(SEARCH(""CDM CASH DEPOSIT"",$C338)),
      ISNUMBER(SEARCH(""CASH DEPOSIT"",$C33"&amp;"8)),
      COUNTIFS('SUMMARY DATA'!$D:$D,$C338,'SUMMARY DATA'!$B:$B,""GRP"")&lt;&gt;1
    ),
    """",
    IFERROR(TEXTJOIN(CHAR(10),TRUE,FILTER('SUMMARY DATA'!E:E,'SUMMARY DATA'!$D:$D=$C338,'SUMMARY DATA'!$B:$B=""GRP"")),"""")
  )
)"),"")</f>
        <v/>
      </c>
      <c r="F338" s="17" t="str">
        <f>IFERROR(__xludf.DUMMYFUNCTION("IFERROR(
  TEXTJOIN(CHAR(10),TRUE,FILTER('SUMMARY DATA'!F:F,'SUMMARY DATA'!$A:$A=$A338,'SUMMARY DATA'!$C:$C=$B338,'SUMMARY DATA'!$B:$B=""GRP"")),
  IF(
    OR(
      ISNUMBER(SEARCH(""CDM CASH DEPOSIT"",$C338)),
      ISNUMBER(SEARCH(""CASH DEPOSIT"",$C33"&amp;"8)),
      COUNTIFS('SUMMARY DATA'!$D:$D,$C338,'SUMMARY DATA'!$B:$B,""GRP"")&lt;&gt;1
    ),
    """",
    IFERROR(TEXTJOIN(CHAR(10),TRUE,FILTER('SUMMARY DATA'!F:F,'SUMMARY DATA'!$D:$D=$C338,'SUMMARY DATA'!$B:$B=""GRP"")),"""")
  )
)"),"")</f>
        <v/>
      </c>
      <c r="G338" s="17" t="str">
        <f>IFERROR(__xludf.DUMMYFUNCTION("IFERROR(
  TEXTJOIN(CHAR(10),TRUE,FILTER('SUMMARY DATA'!G:G,'SUMMARY DATA'!$A:$A=$A338,'SUMMARY DATA'!$C:$C=$B338,'SUMMARY DATA'!$B:$B=""GRP"")),
  IF(
    OR(
      ISNUMBER(SEARCH(""CDM CASH DEPOSIT"",$C338)),
      ISNUMBER(SEARCH(""CASH DEPOSIT"",$C33"&amp;"8)),
      COUNTIFS('SUMMARY DATA'!$D:$D,$C338,'SUMMARY DATA'!$B:$B,""GRP"")&lt;&gt;1
    ),
    """",
    IFERROR(TEXTJOIN(CHAR(10),TRUE,FILTER('SUMMARY DATA'!G:G,'SUMMARY DATA'!$D:$D=$C338,'SUMMARY DATA'!$B:$B=""GRP"")),"""")
  )
)"),"")</f>
        <v/>
      </c>
      <c r="H338" s="18" t="str">
        <f>IFERROR(__xludf.DUMMYFUNCTION("IFERROR(
  TEXTJOIN(CHAR(10),TRUE,FILTER('SUMMARY DATA'!H:H,'SUMMARY DATA'!$A:$A=$A338,'SUMMARY DATA'!$C:$C=$B338,'SUMMARY DATA'!$B:$B=""GRP"")),
  IF(
    OR(
      ISNUMBER(SEARCH(""CDM CASH DEPOSIT"",$C338)),
      ISNUMBER(SEARCH(""CASH DEPOSIT"",$C33"&amp;"8)),
      COUNTIFS('SUMMARY DATA'!$D:$D,$C338,'SUMMARY DATA'!$B:$B,""GRP"")&lt;&gt;1
    ),
    """",
    IFERROR(TEXTJOIN(CHAR(10),TRUE,FILTER('SUMMARY DATA'!H:H,'SUMMARY DATA'!$D:$D=$C338,'SUMMARY DATA'!$B:$B=""GRP"")),"""")
  )
)"),"")</f>
        <v/>
      </c>
      <c r="I338" s="18" t="str">
        <f>IFERROR(__xludf.DUMMYFUNCTION("IF(H338="""","""",
SUM(ARRAYFORMULA(VALUE(SPLIT(H338,CHAR(10)))))
)"),"")</f>
        <v/>
      </c>
      <c r="J338" s="17" t="str">
        <f>IFERROR(__xludf.DUMMYFUNCTION("IFERROR(
  TEXTJOIN(CHAR(10),TRUE,FILTER('SUMMARY DATA'!I:I,'SUMMARY DATA'!$A:$A=$A338,'SUMMARY DATA'!$C:$C=$B338,'SUMMARY DATA'!$B:$B=""GRP"")),
  IF(
    OR(
      ISNUMBER(SEARCH(""CDM CASH DEPOSIT"",$C338)),
      ISNUMBER(SEARCH(""CASH DEPOSIT"",$C33"&amp;"8)),
      COUNTIFS('SUMMARY DATA'!$D:$D,$C338,'SUMMARY DATA'!$B:$B,""GRP"")&lt;&gt;1
    ),
    """",
    IFERROR(TEXTJOIN(CHAR(10),TRUE,FILTER('SUMMARY DATA'!I:I,'SUMMARY DATA'!$D:$D=$C338,'SUMMARY DATA'!$B:$B=""GRP"")),"""")
  )
)"),"")</f>
        <v/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 spans="1:27">
      <c r="A339" s="2" t="s">
        <v>494</v>
      </c>
      <c r="B339" s="15">
        <v>45823</v>
      </c>
      <c r="C339" s="2" t="s">
        <v>352</v>
      </c>
      <c r="D339" s="6">
        <v>15</v>
      </c>
      <c r="E339" s="16" t="str">
        <f>IFERROR(__xludf.DUMMYFUNCTION("IFERROR(
  TEXTJOIN(CHAR(10),TRUE,FILTER('SUMMARY DATA'!E:E,'SUMMARY DATA'!$A:$A=$A339,'SUMMARY DATA'!$C:$C=$B339,'SUMMARY DATA'!$B:$B=""GRP"")),
  IF(
    OR(
      ISNUMBER(SEARCH(""CDM CASH DEPOSIT"",$C339)),
      ISNUMBER(SEARCH(""CASH DEPOSIT"",$C33"&amp;"9)),
      COUNTIFS('SUMMARY DATA'!$D:$D,$C339,'SUMMARY DATA'!$B:$B,""GRP"")&lt;&gt;1
    ),
    """",
    IFERROR(TEXTJOIN(CHAR(10),TRUE,FILTER('SUMMARY DATA'!E:E,'SUMMARY DATA'!$D:$D=$C339,'SUMMARY DATA'!$B:$B=""GRP"")),"""")
  )
)"),"")</f>
        <v/>
      </c>
      <c r="F339" s="17" t="str">
        <f>IFERROR(__xludf.DUMMYFUNCTION("IFERROR(
  TEXTJOIN(CHAR(10),TRUE,FILTER('SUMMARY DATA'!F:F,'SUMMARY DATA'!$A:$A=$A339,'SUMMARY DATA'!$C:$C=$B339,'SUMMARY DATA'!$B:$B=""GRP"")),
  IF(
    OR(
      ISNUMBER(SEARCH(""CDM CASH DEPOSIT"",$C339)),
      ISNUMBER(SEARCH(""CASH DEPOSIT"",$C33"&amp;"9)),
      COUNTIFS('SUMMARY DATA'!$D:$D,$C339,'SUMMARY DATA'!$B:$B,""GRP"")&lt;&gt;1
    ),
    """",
    IFERROR(TEXTJOIN(CHAR(10),TRUE,FILTER('SUMMARY DATA'!F:F,'SUMMARY DATA'!$D:$D=$C339,'SUMMARY DATA'!$B:$B=""GRP"")),"""")
  )
)"),"")</f>
        <v/>
      </c>
      <c r="G339" s="17" t="str">
        <f>IFERROR(__xludf.DUMMYFUNCTION("IFERROR(
  TEXTJOIN(CHAR(10),TRUE,FILTER('SUMMARY DATA'!G:G,'SUMMARY DATA'!$A:$A=$A339,'SUMMARY DATA'!$C:$C=$B339,'SUMMARY DATA'!$B:$B=""GRP"")),
  IF(
    OR(
      ISNUMBER(SEARCH(""CDM CASH DEPOSIT"",$C339)),
      ISNUMBER(SEARCH(""CASH DEPOSIT"",$C33"&amp;"9)),
      COUNTIFS('SUMMARY DATA'!$D:$D,$C339,'SUMMARY DATA'!$B:$B,""GRP"")&lt;&gt;1
    ),
    """",
    IFERROR(TEXTJOIN(CHAR(10),TRUE,FILTER('SUMMARY DATA'!G:G,'SUMMARY DATA'!$D:$D=$C339,'SUMMARY DATA'!$B:$B=""GRP"")),"""")
  )
)"),"")</f>
        <v/>
      </c>
      <c r="H339" s="18" t="str">
        <f>IFERROR(__xludf.DUMMYFUNCTION("IFERROR(
  TEXTJOIN(CHAR(10),TRUE,FILTER('SUMMARY DATA'!H:H,'SUMMARY DATA'!$A:$A=$A339,'SUMMARY DATA'!$C:$C=$B339,'SUMMARY DATA'!$B:$B=""GRP"")),
  IF(
    OR(
      ISNUMBER(SEARCH(""CDM CASH DEPOSIT"",$C339)),
      ISNUMBER(SEARCH(""CASH DEPOSIT"",$C33"&amp;"9)),
      COUNTIFS('SUMMARY DATA'!$D:$D,$C339,'SUMMARY DATA'!$B:$B,""GRP"")&lt;&gt;1
    ),
    """",
    IFERROR(TEXTJOIN(CHAR(10),TRUE,FILTER('SUMMARY DATA'!H:H,'SUMMARY DATA'!$D:$D=$C339,'SUMMARY DATA'!$B:$B=""GRP"")),"""")
  )
)"),"")</f>
        <v/>
      </c>
      <c r="I339" s="18" t="str">
        <f>IFERROR(__xludf.DUMMYFUNCTION("IF(H339="""","""",
SUM(ARRAYFORMULA(VALUE(SPLIT(H339,CHAR(10)))))
)"),"")</f>
        <v/>
      </c>
      <c r="J339" s="17" t="str">
        <f>IFERROR(__xludf.DUMMYFUNCTION("IFERROR(
  TEXTJOIN(CHAR(10),TRUE,FILTER('SUMMARY DATA'!I:I,'SUMMARY DATA'!$A:$A=$A339,'SUMMARY DATA'!$C:$C=$B339,'SUMMARY DATA'!$B:$B=""GRP"")),
  IF(
    OR(
      ISNUMBER(SEARCH(""CDM CASH DEPOSIT"",$C339)),
      ISNUMBER(SEARCH(""CASH DEPOSIT"",$C33"&amp;"9)),
      COUNTIFS('SUMMARY DATA'!$D:$D,$C339,'SUMMARY DATA'!$B:$B,""GRP"")&lt;&gt;1
    ),
    """",
    IFERROR(TEXTJOIN(CHAR(10),TRUE,FILTER('SUMMARY DATA'!I:I,'SUMMARY DATA'!$D:$D=$C339,'SUMMARY DATA'!$B:$B=""GRP"")),"""")
  )
)"),"")</f>
        <v/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 spans="1:27">
      <c r="A340" s="2"/>
      <c r="B340" s="15">
        <v>45823</v>
      </c>
      <c r="C340" s="2" t="s">
        <v>365</v>
      </c>
      <c r="D340" s="6">
        <v>10</v>
      </c>
      <c r="E340" s="16" t="str">
        <f>IFERROR(__xludf.DUMMYFUNCTION("IFERROR(
  TEXTJOIN(CHAR(10),TRUE,FILTER('SUMMARY DATA'!E:E,'SUMMARY DATA'!$A:$A=$A340,'SUMMARY DATA'!$C:$C=$B340,'SUMMARY DATA'!$B:$B=""GRP"")),
  IF(
    OR(
      ISNUMBER(SEARCH(""CDM CASH DEPOSIT"",$C340)),
      ISNUMBER(SEARCH(""CASH DEPOSIT"",$C34"&amp;"0)),
      COUNTIFS('SUMMARY DATA'!$D:$D,$C340,'SUMMARY DATA'!$B:$B,""GRP"")&lt;&gt;1
    ),
    """",
    IFERROR(TEXTJOIN(CHAR(10),TRUE,FILTER('SUMMARY DATA'!E:E,'SUMMARY DATA'!$D:$D=$C340,'SUMMARY DATA'!$B:$B=""GRP"")),"""")
  )
)"),"")</f>
        <v/>
      </c>
      <c r="F340" s="17" t="str">
        <f>IFERROR(__xludf.DUMMYFUNCTION("IFERROR(
  TEXTJOIN(CHAR(10),TRUE,FILTER('SUMMARY DATA'!F:F,'SUMMARY DATA'!$A:$A=$A340,'SUMMARY DATA'!$C:$C=$B340,'SUMMARY DATA'!$B:$B=""GRP"")),
  IF(
    OR(
      ISNUMBER(SEARCH(""CDM CASH DEPOSIT"",$C340)),
      ISNUMBER(SEARCH(""CASH DEPOSIT"",$C34"&amp;"0)),
      COUNTIFS('SUMMARY DATA'!$D:$D,$C340,'SUMMARY DATA'!$B:$B,""GRP"")&lt;&gt;1
    ),
    """",
    IFERROR(TEXTJOIN(CHAR(10),TRUE,FILTER('SUMMARY DATA'!F:F,'SUMMARY DATA'!$D:$D=$C340,'SUMMARY DATA'!$B:$B=""GRP"")),"""")
  )
)"),"")</f>
        <v/>
      </c>
      <c r="G340" s="17" t="str">
        <f>IFERROR(__xludf.DUMMYFUNCTION("IFERROR(
  TEXTJOIN(CHAR(10),TRUE,FILTER('SUMMARY DATA'!G:G,'SUMMARY DATA'!$A:$A=$A340,'SUMMARY DATA'!$C:$C=$B340,'SUMMARY DATA'!$B:$B=""GRP"")),
  IF(
    OR(
      ISNUMBER(SEARCH(""CDM CASH DEPOSIT"",$C340)),
      ISNUMBER(SEARCH(""CASH DEPOSIT"",$C34"&amp;"0)),
      COUNTIFS('SUMMARY DATA'!$D:$D,$C340,'SUMMARY DATA'!$B:$B,""GRP"")&lt;&gt;1
    ),
    """",
    IFERROR(TEXTJOIN(CHAR(10),TRUE,FILTER('SUMMARY DATA'!G:G,'SUMMARY DATA'!$D:$D=$C340,'SUMMARY DATA'!$B:$B=""GRP"")),"""")
  )
)"),"")</f>
        <v/>
      </c>
      <c r="H340" s="18" t="str">
        <f>IFERROR(__xludf.DUMMYFUNCTION("IFERROR(
  TEXTJOIN(CHAR(10),TRUE,FILTER('SUMMARY DATA'!H:H,'SUMMARY DATA'!$A:$A=$A340,'SUMMARY DATA'!$C:$C=$B340,'SUMMARY DATA'!$B:$B=""GRP"")),
  IF(
    OR(
      ISNUMBER(SEARCH(""CDM CASH DEPOSIT"",$C340)),
      ISNUMBER(SEARCH(""CASH DEPOSIT"",$C34"&amp;"0)),
      COUNTIFS('SUMMARY DATA'!$D:$D,$C340,'SUMMARY DATA'!$B:$B,""GRP"")&lt;&gt;1
    ),
    """",
    IFERROR(TEXTJOIN(CHAR(10),TRUE,FILTER('SUMMARY DATA'!H:H,'SUMMARY DATA'!$D:$D=$C340,'SUMMARY DATA'!$B:$B=""GRP"")),"""")
  )
)"),"")</f>
        <v/>
      </c>
      <c r="I340" s="18" t="str">
        <f>IFERROR(__xludf.DUMMYFUNCTION("IF(H340="""","""",
SUM(ARRAYFORMULA(VALUE(SPLIT(H340,CHAR(10)))))
)"),"")</f>
        <v/>
      </c>
      <c r="J340" s="17" t="str">
        <f>IFERROR(__xludf.DUMMYFUNCTION("IFERROR(
  TEXTJOIN(CHAR(10),TRUE,FILTER('SUMMARY DATA'!I:I,'SUMMARY DATA'!$A:$A=$A340,'SUMMARY DATA'!$C:$C=$B340,'SUMMARY DATA'!$B:$B=""GRP"")),
  IF(
    OR(
      ISNUMBER(SEARCH(""CDM CASH DEPOSIT"",$C340)),
      ISNUMBER(SEARCH(""CASH DEPOSIT"",$C34"&amp;"0)),
      COUNTIFS('SUMMARY DATA'!$D:$D,$C340,'SUMMARY DATA'!$B:$B,""GRP"")&lt;&gt;1
    ),
    """",
    IFERROR(TEXTJOIN(CHAR(10),TRUE,FILTER('SUMMARY DATA'!I:I,'SUMMARY DATA'!$D:$D=$C340,'SUMMARY DATA'!$B:$B=""GRP"")),"""")
  )
)"),"")</f>
        <v/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 spans="1:27">
      <c r="A341" s="2"/>
      <c r="B341" s="15">
        <v>45823</v>
      </c>
      <c r="C341" s="2" t="s">
        <v>495</v>
      </c>
      <c r="D341" s="6">
        <v>10</v>
      </c>
      <c r="E341" s="16" t="str">
        <f>IFERROR(__xludf.DUMMYFUNCTION("IFERROR(
  TEXTJOIN(CHAR(10),TRUE,FILTER('SUMMARY DATA'!E:E,'SUMMARY DATA'!$A:$A=$A341,'SUMMARY DATA'!$C:$C=$B341,'SUMMARY DATA'!$B:$B=""GRP"")),
  IF(
    OR(
      ISNUMBER(SEARCH(""CDM CASH DEPOSIT"",$C341)),
      ISNUMBER(SEARCH(""CASH DEPOSIT"",$C34"&amp;"1)),
      COUNTIFS('SUMMARY DATA'!$D:$D,$C341,'SUMMARY DATA'!$B:$B,""GRP"")&lt;&gt;1
    ),
    """",
    IFERROR(TEXTJOIN(CHAR(10),TRUE,FILTER('SUMMARY DATA'!E:E,'SUMMARY DATA'!$D:$D=$C341,'SUMMARY DATA'!$B:$B=""GRP"")),"""")
  )
)"),"")</f>
        <v/>
      </c>
      <c r="F341" s="17" t="str">
        <f>IFERROR(__xludf.DUMMYFUNCTION("IFERROR(
  TEXTJOIN(CHAR(10),TRUE,FILTER('SUMMARY DATA'!F:F,'SUMMARY DATA'!$A:$A=$A341,'SUMMARY DATA'!$C:$C=$B341,'SUMMARY DATA'!$B:$B=""GRP"")),
  IF(
    OR(
      ISNUMBER(SEARCH(""CDM CASH DEPOSIT"",$C341)),
      ISNUMBER(SEARCH(""CASH DEPOSIT"",$C34"&amp;"1)),
      COUNTIFS('SUMMARY DATA'!$D:$D,$C341,'SUMMARY DATA'!$B:$B,""GRP"")&lt;&gt;1
    ),
    """",
    IFERROR(TEXTJOIN(CHAR(10),TRUE,FILTER('SUMMARY DATA'!F:F,'SUMMARY DATA'!$D:$D=$C341,'SUMMARY DATA'!$B:$B=""GRP"")),"""")
  )
)"),"")</f>
        <v/>
      </c>
      <c r="G341" s="17" t="str">
        <f>IFERROR(__xludf.DUMMYFUNCTION("IFERROR(
  TEXTJOIN(CHAR(10),TRUE,FILTER('SUMMARY DATA'!G:G,'SUMMARY DATA'!$A:$A=$A341,'SUMMARY DATA'!$C:$C=$B341,'SUMMARY DATA'!$B:$B=""GRP"")),
  IF(
    OR(
      ISNUMBER(SEARCH(""CDM CASH DEPOSIT"",$C341)),
      ISNUMBER(SEARCH(""CASH DEPOSIT"",$C34"&amp;"1)),
      COUNTIFS('SUMMARY DATA'!$D:$D,$C341,'SUMMARY DATA'!$B:$B,""GRP"")&lt;&gt;1
    ),
    """",
    IFERROR(TEXTJOIN(CHAR(10),TRUE,FILTER('SUMMARY DATA'!G:G,'SUMMARY DATA'!$D:$D=$C341,'SUMMARY DATA'!$B:$B=""GRP"")),"""")
  )
)"),"")</f>
        <v/>
      </c>
      <c r="H341" s="18" t="str">
        <f>IFERROR(__xludf.DUMMYFUNCTION("IFERROR(
  TEXTJOIN(CHAR(10),TRUE,FILTER('SUMMARY DATA'!H:H,'SUMMARY DATA'!$A:$A=$A341,'SUMMARY DATA'!$C:$C=$B341,'SUMMARY DATA'!$B:$B=""GRP"")),
  IF(
    OR(
      ISNUMBER(SEARCH(""CDM CASH DEPOSIT"",$C341)),
      ISNUMBER(SEARCH(""CASH DEPOSIT"",$C34"&amp;"1)),
      COUNTIFS('SUMMARY DATA'!$D:$D,$C341,'SUMMARY DATA'!$B:$B,""GRP"")&lt;&gt;1
    ),
    """",
    IFERROR(TEXTJOIN(CHAR(10),TRUE,FILTER('SUMMARY DATA'!H:H,'SUMMARY DATA'!$D:$D=$C341,'SUMMARY DATA'!$B:$B=""GRP"")),"""")
  )
)"),"")</f>
        <v/>
      </c>
      <c r="I341" s="18" t="str">
        <f>IFERROR(__xludf.DUMMYFUNCTION("IF(H341="""","""",
SUM(ARRAYFORMULA(VALUE(SPLIT(H341,CHAR(10)))))
)"),"")</f>
        <v/>
      </c>
      <c r="J341" s="17" t="str">
        <f>IFERROR(__xludf.DUMMYFUNCTION("IFERROR(
  TEXTJOIN(CHAR(10),TRUE,FILTER('SUMMARY DATA'!I:I,'SUMMARY DATA'!$A:$A=$A341,'SUMMARY DATA'!$C:$C=$B341,'SUMMARY DATA'!$B:$B=""GRP"")),
  IF(
    OR(
      ISNUMBER(SEARCH(""CDM CASH DEPOSIT"",$C341)),
      ISNUMBER(SEARCH(""CASH DEPOSIT"",$C34"&amp;"1)),
      COUNTIFS('SUMMARY DATA'!$D:$D,$C341,'SUMMARY DATA'!$B:$B,""GRP"")&lt;&gt;1
    ),
    """",
    IFERROR(TEXTJOIN(CHAR(10),TRUE,FILTER('SUMMARY DATA'!I:I,'SUMMARY DATA'!$D:$D=$C341,'SUMMARY DATA'!$B:$B=""GRP"")),"""")
  )
)"),"")</f>
        <v/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 spans="1:27">
      <c r="A342" s="2"/>
      <c r="B342" s="15">
        <v>45823</v>
      </c>
      <c r="C342" s="2" t="s">
        <v>295</v>
      </c>
      <c r="D342" s="6">
        <v>2</v>
      </c>
      <c r="E342" s="16" t="str">
        <f>IFERROR(__xludf.DUMMYFUNCTION("IFERROR(
  TEXTJOIN(CHAR(10),TRUE,FILTER('SUMMARY DATA'!E:E,'SUMMARY DATA'!$A:$A=$A342,'SUMMARY DATA'!$C:$C=$B342,'SUMMARY DATA'!$B:$B=""GRP"")),
  IF(
    OR(
      ISNUMBER(SEARCH(""CDM CASH DEPOSIT"",$C342)),
      ISNUMBER(SEARCH(""CASH DEPOSIT"",$C34"&amp;"2)),
      COUNTIFS('SUMMARY DATA'!$D:$D,$C342,'SUMMARY DATA'!$B:$B,""GRP"")&lt;&gt;1
    ),
    """",
    IFERROR(TEXTJOIN(CHAR(10),TRUE,FILTER('SUMMARY DATA'!E:E,'SUMMARY DATA'!$D:$D=$C342,'SUMMARY DATA'!$B:$B=""GRP"")),"""")
  )
)"),"")</f>
        <v/>
      </c>
      <c r="F342" s="17" t="str">
        <f>IFERROR(__xludf.DUMMYFUNCTION("IFERROR(
  TEXTJOIN(CHAR(10),TRUE,FILTER('SUMMARY DATA'!F:F,'SUMMARY DATA'!$A:$A=$A342,'SUMMARY DATA'!$C:$C=$B342,'SUMMARY DATA'!$B:$B=""GRP"")),
  IF(
    OR(
      ISNUMBER(SEARCH(""CDM CASH DEPOSIT"",$C342)),
      ISNUMBER(SEARCH(""CASH DEPOSIT"",$C34"&amp;"2)),
      COUNTIFS('SUMMARY DATA'!$D:$D,$C342,'SUMMARY DATA'!$B:$B,""GRP"")&lt;&gt;1
    ),
    """",
    IFERROR(TEXTJOIN(CHAR(10),TRUE,FILTER('SUMMARY DATA'!F:F,'SUMMARY DATA'!$D:$D=$C342,'SUMMARY DATA'!$B:$B=""GRP"")),"""")
  )
)"),"")</f>
        <v/>
      </c>
      <c r="G342" s="17" t="str">
        <f>IFERROR(__xludf.DUMMYFUNCTION("IFERROR(
  TEXTJOIN(CHAR(10),TRUE,FILTER('SUMMARY DATA'!G:G,'SUMMARY DATA'!$A:$A=$A342,'SUMMARY DATA'!$C:$C=$B342,'SUMMARY DATA'!$B:$B=""GRP"")),
  IF(
    OR(
      ISNUMBER(SEARCH(""CDM CASH DEPOSIT"",$C342)),
      ISNUMBER(SEARCH(""CASH DEPOSIT"",$C34"&amp;"2)),
      COUNTIFS('SUMMARY DATA'!$D:$D,$C342,'SUMMARY DATA'!$B:$B,""GRP"")&lt;&gt;1
    ),
    """",
    IFERROR(TEXTJOIN(CHAR(10),TRUE,FILTER('SUMMARY DATA'!G:G,'SUMMARY DATA'!$D:$D=$C342,'SUMMARY DATA'!$B:$B=""GRP"")),"""")
  )
)"),"")</f>
        <v/>
      </c>
      <c r="H342" s="18" t="str">
        <f>IFERROR(__xludf.DUMMYFUNCTION("IFERROR(
  TEXTJOIN(CHAR(10),TRUE,FILTER('SUMMARY DATA'!H:H,'SUMMARY DATA'!$A:$A=$A342,'SUMMARY DATA'!$C:$C=$B342,'SUMMARY DATA'!$B:$B=""GRP"")),
  IF(
    OR(
      ISNUMBER(SEARCH(""CDM CASH DEPOSIT"",$C342)),
      ISNUMBER(SEARCH(""CASH DEPOSIT"",$C34"&amp;"2)),
      COUNTIFS('SUMMARY DATA'!$D:$D,$C342,'SUMMARY DATA'!$B:$B,""GRP"")&lt;&gt;1
    ),
    """",
    IFERROR(TEXTJOIN(CHAR(10),TRUE,FILTER('SUMMARY DATA'!H:H,'SUMMARY DATA'!$D:$D=$C342,'SUMMARY DATA'!$B:$B=""GRP"")),"""")
  )
)"),"")</f>
        <v/>
      </c>
      <c r="I342" s="18" t="str">
        <f>IFERROR(__xludf.DUMMYFUNCTION("IF(H342="""","""",
SUM(ARRAYFORMULA(VALUE(SPLIT(H342,CHAR(10)))))
)"),"")</f>
        <v/>
      </c>
      <c r="J342" s="17" t="str">
        <f>IFERROR(__xludf.DUMMYFUNCTION("IFERROR(
  TEXTJOIN(CHAR(10),TRUE,FILTER('SUMMARY DATA'!I:I,'SUMMARY DATA'!$A:$A=$A342,'SUMMARY DATA'!$C:$C=$B342,'SUMMARY DATA'!$B:$B=""GRP"")),
  IF(
    OR(
      ISNUMBER(SEARCH(""CDM CASH DEPOSIT"",$C342)),
      ISNUMBER(SEARCH(""CASH DEPOSIT"",$C34"&amp;"2)),
      COUNTIFS('SUMMARY DATA'!$D:$D,$C342,'SUMMARY DATA'!$B:$B,""GRP"")&lt;&gt;1
    ),
    """",
    IFERROR(TEXTJOIN(CHAR(10),TRUE,FILTER('SUMMARY DATA'!I:I,'SUMMARY DATA'!$D:$D=$C342,'SUMMARY DATA'!$B:$B=""GRP"")),"""")
  )
)"),"")</f>
        <v/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 spans="1:27">
      <c r="A343" s="2" t="s">
        <v>496</v>
      </c>
      <c r="B343" s="15">
        <v>45824</v>
      </c>
      <c r="C343" s="2" t="s">
        <v>497</v>
      </c>
      <c r="D343" s="6">
        <v>481</v>
      </c>
      <c r="E343" s="16" t="str">
        <f>IFERROR(__xludf.DUMMYFUNCTION("IFERROR(
  TEXTJOIN(CHAR(10),TRUE,FILTER('SUMMARY DATA'!E:E,'SUMMARY DATA'!$A:$A=$A343,'SUMMARY DATA'!$C:$C=$B343,'SUMMARY DATA'!$B:$B=""GRP"")),
  IF(
    OR(
      ISNUMBER(SEARCH(""CDM CASH DEPOSIT"",$C343)),
      ISNUMBER(SEARCH(""CASH DEPOSIT"",$C34"&amp;"3)),
      COUNTIFS('SUMMARY DATA'!$D:$D,$C343,'SUMMARY DATA'!$B:$B,""GRP"")&lt;&gt;1
    ),
    """",
    IFERROR(TEXTJOIN(CHAR(10),TRUE,FILTER('SUMMARY DATA'!E:E,'SUMMARY DATA'!$D:$D=$C343,'SUMMARY DATA'!$B:$B=""GRP"")),"""")
  )
)"),"")</f>
        <v/>
      </c>
      <c r="F343" s="17" t="str">
        <f>IFERROR(__xludf.DUMMYFUNCTION("IFERROR(
  TEXTJOIN(CHAR(10),TRUE,FILTER('SUMMARY DATA'!F:F,'SUMMARY DATA'!$A:$A=$A343,'SUMMARY DATA'!$C:$C=$B343,'SUMMARY DATA'!$B:$B=""GRP"")),
  IF(
    OR(
      ISNUMBER(SEARCH(""CDM CASH DEPOSIT"",$C343)),
      ISNUMBER(SEARCH(""CASH DEPOSIT"",$C34"&amp;"3)),
      COUNTIFS('SUMMARY DATA'!$D:$D,$C343,'SUMMARY DATA'!$B:$B,""GRP"")&lt;&gt;1
    ),
    """",
    IFERROR(TEXTJOIN(CHAR(10),TRUE,FILTER('SUMMARY DATA'!F:F,'SUMMARY DATA'!$D:$D=$C343,'SUMMARY DATA'!$B:$B=""GRP"")),"""")
  )
)"),"")</f>
        <v/>
      </c>
      <c r="G343" s="17" t="str">
        <f>IFERROR(__xludf.DUMMYFUNCTION("IFERROR(
  TEXTJOIN(CHAR(10),TRUE,FILTER('SUMMARY DATA'!G:G,'SUMMARY DATA'!$A:$A=$A343,'SUMMARY DATA'!$C:$C=$B343,'SUMMARY DATA'!$B:$B=""GRP"")),
  IF(
    OR(
      ISNUMBER(SEARCH(""CDM CASH DEPOSIT"",$C343)),
      ISNUMBER(SEARCH(""CASH DEPOSIT"",$C34"&amp;"3)),
      COUNTIFS('SUMMARY DATA'!$D:$D,$C343,'SUMMARY DATA'!$B:$B,""GRP"")&lt;&gt;1
    ),
    """",
    IFERROR(TEXTJOIN(CHAR(10),TRUE,FILTER('SUMMARY DATA'!G:G,'SUMMARY DATA'!$D:$D=$C343,'SUMMARY DATA'!$B:$B=""GRP"")),"""")
  )
)"),"")</f>
        <v/>
      </c>
      <c r="H343" s="18" t="str">
        <f>IFERROR(__xludf.DUMMYFUNCTION("IFERROR(
  TEXTJOIN(CHAR(10),TRUE,FILTER('SUMMARY DATA'!H:H,'SUMMARY DATA'!$A:$A=$A343,'SUMMARY DATA'!$C:$C=$B343,'SUMMARY DATA'!$B:$B=""GRP"")),
  IF(
    OR(
      ISNUMBER(SEARCH(""CDM CASH DEPOSIT"",$C343)),
      ISNUMBER(SEARCH(""CASH DEPOSIT"",$C34"&amp;"3)),
      COUNTIFS('SUMMARY DATA'!$D:$D,$C343,'SUMMARY DATA'!$B:$B,""GRP"")&lt;&gt;1
    ),
    """",
    IFERROR(TEXTJOIN(CHAR(10),TRUE,FILTER('SUMMARY DATA'!H:H,'SUMMARY DATA'!$D:$D=$C343,'SUMMARY DATA'!$B:$B=""GRP"")),"""")
  )
)"),"")</f>
        <v/>
      </c>
      <c r="I343" s="18" t="str">
        <f>IFERROR(__xludf.DUMMYFUNCTION("IF(H343="""","""",
SUM(ARRAYFORMULA(VALUE(SPLIT(H343,CHAR(10)))))
)"),"")</f>
        <v/>
      </c>
      <c r="J343" s="17" t="str">
        <f>IFERROR(__xludf.DUMMYFUNCTION("IFERROR(
  TEXTJOIN(CHAR(10),TRUE,FILTER('SUMMARY DATA'!I:I,'SUMMARY DATA'!$A:$A=$A343,'SUMMARY DATA'!$C:$C=$B343,'SUMMARY DATA'!$B:$B=""GRP"")),
  IF(
    OR(
      ISNUMBER(SEARCH(""CDM CASH DEPOSIT"",$C343)),
      ISNUMBER(SEARCH(""CASH DEPOSIT"",$C34"&amp;"3)),
      COUNTIFS('SUMMARY DATA'!$D:$D,$C343,'SUMMARY DATA'!$B:$B,""GRP"")&lt;&gt;1
    ),
    """",
    IFERROR(TEXTJOIN(CHAR(10),TRUE,FILTER('SUMMARY DATA'!I:I,'SUMMARY DATA'!$D:$D=$C343,'SUMMARY DATA'!$B:$B=""GRP"")),"""")
  )
)"),"")</f>
        <v/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 spans="1:27">
      <c r="A344" s="2" t="s">
        <v>88</v>
      </c>
      <c r="B344" s="15">
        <v>45824</v>
      </c>
      <c r="C344" s="2" t="s">
        <v>498</v>
      </c>
      <c r="D344" s="6">
        <v>356</v>
      </c>
      <c r="E344" s="16" t="str">
        <f>IFERROR(__xludf.DUMMYFUNCTION("IFERROR(
  TEXTJOIN(CHAR(10),TRUE,FILTER('SUMMARY DATA'!E:E,'SUMMARY DATA'!$A:$A=$A344,'SUMMARY DATA'!$C:$C=$B344,'SUMMARY DATA'!$B:$B=""GRP"")),
  IF(
    OR(
      ISNUMBER(SEARCH(""CDM CASH DEPOSIT"",$C344)),
      ISNUMBER(SEARCH(""CASH DEPOSIT"",$C34"&amp;"4)),
      COUNTIFS('SUMMARY DATA'!$D:$D,$C344,'SUMMARY DATA'!$B:$B,""GRP"")&lt;&gt;1
    ),
    """",
    IFERROR(TEXTJOIN(CHAR(10),TRUE,FILTER('SUMMARY DATA'!E:E,'SUMMARY DATA'!$D:$D=$C344,'SUMMARY DATA'!$B:$B=""GRP"")),"""")
  )
)"),"")</f>
        <v/>
      </c>
      <c r="F344" s="17" t="str">
        <f>IFERROR(__xludf.DUMMYFUNCTION("IFERROR(
  TEXTJOIN(CHAR(10),TRUE,FILTER('SUMMARY DATA'!F:F,'SUMMARY DATA'!$A:$A=$A344,'SUMMARY DATA'!$C:$C=$B344,'SUMMARY DATA'!$B:$B=""GRP"")),
  IF(
    OR(
      ISNUMBER(SEARCH(""CDM CASH DEPOSIT"",$C344)),
      ISNUMBER(SEARCH(""CASH DEPOSIT"",$C34"&amp;"4)),
      COUNTIFS('SUMMARY DATA'!$D:$D,$C344,'SUMMARY DATA'!$B:$B,""GRP"")&lt;&gt;1
    ),
    """",
    IFERROR(TEXTJOIN(CHAR(10),TRUE,FILTER('SUMMARY DATA'!F:F,'SUMMARY DATA'!$D:$D=$C344,'SUMMARY DATA'!$B:$B=""GRP"")),"""")
  )
)"),"")</f>
        <v/>
      </c>
      <c r="G344" s="17" t="str">
        <f>IFERROR(__xludf.DUMMYFUNCTION("IFERROR(
  TEXTJOIN(CHAR(10),TRUE,FILTER('SUMMARY DATA'!G:G,'SUMMARY DATA'!$A:$A=$A344,'SUMMARY DATA'!$C:$C=$B344,'SUMMARY DATA'!$B:$B=""GRP"")),
  IF(
    OR(
      ISNUMBER(SEARCH(""CDM CASH DEPOSIT"",$C344)),
      ISNUMBER(SEARCH(""CASH DEPOSIT"",$C34"&amp;"4)),
      COUNTIFS('SUMMARY DATA'!$D:$D,$C344,'SUMMARY DATA'!$B:$B,""GRP"")&lt;&gt;1
    ),
    """",
    IFERROR(TEXTJOIN(CHAR(10),TRUE,FILTER('SUMMARY DATA'!G:G,'SUMMARY DATA'!$D:$D=$C344,'SUMMARY DATA'!$B:$B=""GRP"")),"""")
  )
)"),"")</f>
        <v/>
      </c>
      <c r="H344" s="18" t="str">
        <f>IFERROR(__xludf.DUMMYFUNCTION("IFERROR(
  TEXTJOIN(CHAR(10),TRUE,FILTER('SUMMARY DATA'!H:H,'SUMMARY DATA'!$A:$A=$A344,'SUMMARY DATA'!$C:$C=$B344,'SUMMARY DATA'!$B:$B=""GRP"")),
  IF(
    OR(
      ISNUMBER(SEARCH(""CDM CASH DEPOSIT"",$C344)),
      ISNUMBER(SEARCH(""CASH DEPOSIT"",$C34"&amp;"4)),
      COUNTIFS('SUMMARY DATA'!$D:$D,$C344,'SUMMARY DATA'!$B:$B,""GRP"")&lt;&gt;1
    ),
    """",
    IFERROR(TEXTJOIN(CHAR(10),TRUE,FILTER('SUMMARY DATA'!H:H,'SUMMARY DATA'!$D:$D=$C344,'SUMMARY DATA'!$B:$B=""GRP"")),"""")
  )
)"),"")</f>
        <v/>
      </c>
      <c r="I344" s="18" t="str">
        <f>IFERROR(__xludf.DUMMYFUNCTION("IF(H344="""","""",
SUM(ARRAYFORMULA(VALUE(SPLIT(H344,CHAR(10)))))
)"),"")</f>
        <v/>
      </c>
      <c r="J344" s="17" t="str">
        <f>IFERROR(__xludf.DUMMYFUNCTION("IFERROR(
  TEXTJOIN(CHAR(10),TRUE,FILTER('SUMMARY DATA'!I:I,'SUMMARY DATA'!$A:$A=$A344,'SUMMARY DATA'!$C:$C=$B344,'SUMMARY DATA'!$B:$B=""GRP"")),
  IF(
    OR(
      ISNUMBER(SEARCH(""CDM CASH DEPOSIT"",$C344)),
      ISNUMBER(SEARCH(""CASH DEPOSIT"",$C34"&amp;"4)),
      COUNTIFS('SUMMARY DATA'!$D:$D,$C344,'SUMMARY DATA'!$B:$B,""GRP"")&lt;&gt;1
    ),
    """",
    IFERROR(TEXTJOIN(CHAR(10),TRUE,FILTER('SUMMARY DATA'!I:I,'SUMMARY DATA'!$D:$D=$C344,'SUMMARY DATA'!$B:$B=""GRP"")),"""")
  )
)"),"")</f>
        <v/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 spans="1:27">
      <c r="A345" s="2"/>
      <c r="B345" s="15">
        <v>45825</v>
      </c>
      <c r="C345" s="2" t="s">
        <v>499</v>
      </c>
      <c r="D345" s="6">
        <v>449.74</v>
      </c>
      <c r="E345" s="16" t="str">
        <f>IFERROR(__xludf.DUMMYFUNCTION("IFERROR(
  TEXTJOIN(CHAR(10),TRUE,FILTER('SUMMARY DATA'!E:E,'SUMMARY DATA'!$A:$A=$A345,'SUMMARY DATA'!$C:$C=$B345,'SUMMARY DATA'!$B:$B=""GRP"")),
  IF(
    OR(
      ISNUMBER(SEARCH(""CDM CASH DEPOSIT"",$C345)),
      ISNUMBER(SEARCH(""CASH DEPOSIT"",$C34"&amp;"5)),
      COUNTIFS('SUMMARY DATA'!$D:$D,$C345,'SUMMARY DATA'!$B:$B,""GRP"")&lt;&gt;1
    ),
    """",
    IFERROR(TEXTJOIN(CHAR(10),TRUE,FILTER('SUMMARY DATA'!E:E,'SUMMARY DATA'!$D:$D=$C345,'SUMMARY DATA'!$B:$B=""GRP"")),"""")
  )
)"),"")</f>
        <v/>
      </c>
      <c r="F345" s="17" t="str">
        <f>IFERROR(__xludf.DUMMYFUNCTION("IFERROR(
  TEXTJOIN(CHAR(10),TRUE,FILTER('SUMMARY DATA'!F:F,'SUMMARY DATA'!$A:$A=$A345,'SUMMARY DATA'!$C:$C=$B345,'SUMMARY DATA'!$B:$B=""GRP"")),
  IF(
    OR(
      ISNUMBER(SEARCH(""CDM CASH DEPOSIT"",$C345)),
      ISNUMBER(SEARCH(""CASH DEPOSIT"",$C34"&amp;"5)),
      COUNTIFS('SUMMARY DATA'!$D:$D,$C345,'SUMMARY DATA'!$B:$B,""GRP"")&lt;&gt;1
    ),
    """",
    IFERROR(TEXTJOIN(CHAR(10),TRUE,FILTER('SUMMARY DATA'!F:F,'SUMMARY DATA'!$D:$D=$C345,'SUMMARY DATA'!$B:$B=""GRP"")),"""")
  )
)"),"")</f>
        <v/>
      </c>
      <c r="G345" s="17" t="str">
        <f>IFERROR(__xludf.DUMMYFUNCTION("IFERROR(
  TEXTJOIN(CHAR(10),TRUE,FILTER('SUMMARY DATA'!G:G,'SUMMARY DATA'!$A:$A=$A345,'SUMMARY DATA'!$C:$C=$B345,'SUMMARY DATA'!$B:$B=""GRP"")),
  IF(
    OR(
      ISNUMBER(SEARCH(""CDM CASH DEPOSIT"",$C345)),
      ISNUMBER(SEARCH(""CASH DEPOSIT"",$C34"&amp;"5)),
      COUNTIFS('SUMMARY DATA'!$D:$D,$C345,'SUMMARY DATA'!$B:$B,""GRP"")&lt;&gt;1
    ),
    """",
    IFERROR(TEXTJOIN(CHAR(10),TRUE,FILTER('SUMMARY DATA'!G:G,'SUMMARY DATA'!$D:$D=$C345,'SUMMARY DATA'!$B:$B=""GRP"")),"""")
  )
)"),"")</f>
        <v/>
      </c>
      <c r="H345" s="18" t="str">
        <f>IFERROR(__xludf.DUMMYFUNCTION("IFERROR(
  TEXTJOIN(CHAR(10),TRUE,FILTER('SUMMARY DATA'!H:H,'SUMMARY DATA'!$A:$A=$A345,'SUMMARY DATA'!$C:$C=$B345,'SUMMARY DATA'!$B:$B=""GRP"")),
  IF(
    OR(
      ISNUMBER(SEARCH(""CDM CASH DEPOSIT"",$C345)),
      ISNUMBER(SEARCH(""CASH DEPOSIT"",$C34"&amp;"5)),
      COUNTIFS('SUMMARY DATA'!$D:$D,$C345,'SUMMARY DATA'!$B:$B,""GRP"")&lt;&gt;1
    ),
    """",
    IFERROR(TEXTJOIN(CHAR(10),TRUE,FILTER('SUMMARY DATA'!H:H,'SUMMARY DATA'!$D:$D=$C345,'SUMMARY DATA'!$B:$B=""GRP"")),"""")
  )
)"),"")</f>
        <v/>
      </c>
      <c r="I345" s="18" t="str">
        <f>IFERROR(__xludf.DUMMYFUNCTION("IF(H345="""","""",
SUM(ARRAYFORMULA(VALUE(SPLIT(H345,CHAR(10)))))
)"),"")</f>
        <v/>
      </c>
      <c r="J345" s="17" t="str">
        <f>IFERROR(__xludf.DUMMYFUNCTION("IFERROR(
  TEXTJOIN(CHAR(10),TRUE,FILTER('SUMMARY DATA'!I:I,'SUMMARY DATA'!$A:$A=$A345,'SUMMARY DATA'!$C:$C=$B345,'SUMMARY DATA'!$B:$B=""GRP"")),
  IF(
    OR(
      ISNUMBER(SEARCH(""CDM CASH DEPOSIT"",$C345)),
      ISNUMBER(SEARCH(""CASH DEPOSIT"",$C34"&amp;"5)),
      COUNTIFS('SUMMARY DATA'!$D:$D,$C345,'SUMMARY DATA'!$B:$B,""GRP"")&lt;&gt;1
    ),
    """",
    IFERROR(TEXTJOIN(CHAR(10),TRUE,FILTER('SUMMARY DATA'!I:I,'SUMMARY DATA'!$D:$D=$C345,'SUMMARY DATA'!$B:$B=""GRP"")),"""")
  )
)"),"")</f>
        <v/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 spans="1:27">
      <c r="A346" s="2"/>
      <c r="B346" s="15">
        <v>45825</v>
      </c>
      <c r="C346" s="2" t="s">
        <v>500</v>
      </c>
      <c r="D346" s="6">
        <v>86</v>
      </c>
      <c r="E346" s="16" t="str">
        <f>IFERROR(__xludf.DUMMYFUNCTION("IFERROR(
  TEXTJOIN(CHAR(10),TRUE,FILTER('SUMMARY DATA'!E:E,'SUMMARY DATA'!$A:$A=$A346,'SUMMARY DATA'!$C:$C=$B346,'SUMMARY DATA'!$B:$B=""GRP"")),
  IF(
    OR(
      ISNUMBER(SEARCH(""CDM CASH DEPOSIT"",$C346)),
      ISNUMBER(SEARCH(""CASH DEPOSIT"",$C34"&amp;"6)),
      COUNTIFS('SUMMARY DATA'!$D:$D,$C346,'SUMMARY DATA'!$B:$B,""GRP"")&lt;&gt;1
    ),
    """",
    IFERROR(TEXTJOIN(CHAR(10),TRUE,FILTER('SUMMARY DATA'!E:E,'SUMMARY DATA'!$D:$D=$C346,'SUMMARY DATA'!$B:$B=""GRP"")),"""")
  )
)"),"")</f>
        <v/>
      </c>
      <c r="F346" s="17" t="str">
        <f>IFERROR(__xludf.DUMMYFUNCTION("IFERROR(
  TEXTJOIN(CHAR(10),TRUE,FILTER('SUMMARY DATA'!F:F,'SUMMARY DATA'!$A:$A=$A346,'SUMMARY DATA'!$C:$C=$B346,'SUMMARY DATA'!$B:$B=""GRP"")),
  IF(
    OR(
      ISNUMBER(SEARCH(""CDM CASH DEPOSIT"",$C346)),
      ISNUMBER(SEARCH(""CASH DEPOSIT"",$C34"&amp;"6)),
      COUNTIFS('SUMMARY DATA'!$D:$D,$C346,'SUMMARY DATA'!$B:$B,""GRP"")&lt;&gt;1
    ),
    """",
    IFERROR(TEXTJOIN(CHAR(10),TRUE,FILTER('SUMMARY DATA'!F:F,'SUMMARY DATA'!$D:$D=$C346,'SUMMARY DATA'!$B:$B=""GRP"")),"""")
  )
)"),"")</f>
        <v/>
      </c>
      <c r="G346" s="17" t="str">
        <f>IFERROR(__xludf.DUMMYFUNCTION("IFERROR(
  TEXTJOIN(CHAR(10),TRUE,FILTER('SUMMARY DATA'!G:G,'SUMMARY DATA'!$A:$A=$A346,'SUMMARY DATA'!$C:$C=$B346,'SUMMARY DATA'!$B:$B=""GRP"")),
  IF(
    OR(
      ISNUMBER(SEARCH(""CDM CASH DEPOSIT"",$C346)),
      ISNUMBER(SEARCH(""CASH DEPOSIT"",$C34"&amp;"6)),
      COUNTIFS('SUMMARY DATA'!$D:$D,$C346,'SUMMARY DATA'!$B:$B,""GRP"")&lt;&gt;1
    ),
    """",
    IFERROR(TEXTJOIN(CHAR(10),TRUE,FILTER('SUMMARY DATA'!G:G,'SUMMARY DATA'!$D:$D=$C346,'SUMMARY DATA'!$B:$B=""GRP"")),"""")
  )
)"),"")</f>
        <v/>
      </c>
      <c r="H346" s="18" t="str">
        <f>IFERROR(__xludf.DUMMYFUNCTION("IFERROR(
  TEXTJOIN(CHAR(10),TRUE,FILTER('SUMMARY DATA'!H:H,'SUMMARY DATA'!$A:$A=$A346,'SUMMARY DATA'!$C:$C=$B346,'SUMMARY DATA'!$B:$B=""GRP"")),
  IF(
    OR(
      ISNUMBER(SEARCH(""CDM CASH DEPOSIT"",$C346)),
      ISNUMBER(SEARCH(""CASH DEPOSIT"",$C34"&amp;"6)),
      COUNTIFS('SUMMARY DATA'!$D:$D,$C346,'SUMMARY DATA'!$B:$B,""GRP"")&lt;&gt;1
    ),
    """",
    IFERROR(TEXTJOIN(CHAR(10),TRUE,FILTER('SUMMARY DATA'!H:H,'SUMMARY DATA'!$D:$D=$C346,'SUMMARY DATA'!$B:$B=""GRP"")),"""")
  )
)"),"")</f>
        <v/>
      </c>
      <c r="I346" s="18" t="str">
        <f>IFERROR(__xludf.DUMMYFUNCTION("IF(H346="""","""",
SUM(ARRAYFORMULA(VALUE(SPLIT(H346,CHAR(10)))))
)"),"")</f>
        <v/>
      </c>
      <c r="J346" s="17" t="str">
        <f>IFERROR(__xludf.DUMMYFUNCTION("IFERROR(
  TEXTJOIN(CHAR(10),TRUE,FILTER('SUMMARY DATA'!I:I,'SUMMARY DATA'!$A:$A=$A346,'SUMMARY DATA'!$C:$C=$B346,'SUMMARY DATA'!$B:$B=""GRP"")),
  IF(
    OR(
      ISNUMBER(SEARCH(""CDM CASH DEPOSIT"",$C346)),
      ISNUMBER(SEARCH(""CASH DEPOSIT"",$C34"&amp;"6)),
      COUNTIFS('SUMMARY DATA'!$D:$D,$C346,'SUMMARY DATA'!$B:$B,""GRP"")&lt;&gt;1
    ),
    """",
    IFERROR(TEXTJOIN(CHAR(10),TRUE,FILTER('SUMMARY DATA'!I:I,'SUMMARY DATA'!$D:$D=$C346,'SUMMARY DATA'!$B:$B=""GRP"")),"""")
  )
)"),"")</f>
        <v/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 spans="1:27">
      <c r="A347" s="2"/>
      <c r="B347" s="15">
        <v>45825</v>
      </c>
      <c r="C347" s="2" t="s">
        <v>501</v>
      </c>
      <c r="D347" s="6">
        <v>48</v>
      </c>
      <c r="E347" s="16" t="str">
        <f>IFERROR(__xludf.DUMMYFUNCTION("IFERROR(
  TEXTJOIN(CHAR(10),TRUE,FILTER('SUMMARY DATA'!E:E,'SUMMARY DATA'!$A:$A=$A347,'SUMMARY DATA'!$C:$C=$B347,'SUMMARY DATA'!$B:$B=""GRP"")),
  IF(
    OR(
      ISNUMBER(SEARCH(""CDM CASH DEPOSIT"",$C347)),
      ISNUMBER(SEARCH(""CASH DEPOSIT"",$C34"&amp;"7)),
      COUNTIFS('SUMMARY DATA'!$D:$D,$C347,'SUMMARY DATA'!$B:$B,""GRP"")&lt;&gt;1
    ),
    """",
    IFERROR(TEXTJOIN(CHAR(10),TRUE,FILTER('SUMMARY DATA'!E:E,'SUMMARY DATA'!$D:$D=$C347,'SUMMARY DATA'!$B:$B=""GRP"")),"""")
  )
)"),"")</f>
        <v/>
      </c>
      <c r="F347" s="17" t="str">
        <f>IFERROR(__xludf.DUMMYFUNCTION("IFERROR(
  TEXTJOIN(CHAR(10),TRUE,FILTER('SUMMARY DATA'!F:F,'SUMMARY DATA'!$A:$A=$A347,'SUMMARY DATA'!$C:$C=$B347,'SUMMARY DATA'!$B:$B=""GRP"")),
  IF(
    OR(
      ISNUMBER(SEARCH(""CDM CASH DEPOSIT"",$C347)),
      ISNUMBER(SEARCH(""CASH DEPOSIT"",$C34"&amp;"7)),
      COUNTIFS('SUMMARY DATA'!$D:$D,$C347,'SUMMARY DATA'!$B:$B,""GRP"")&lt;&gt;1
    ),
    """",
    IFERROR(TEXTJOIN(CHAR(10),TRUE,FILTER('SUMMARY DATA'!F:F,'SUMMARY DATA'!$D:$D=$C347,'SUMMARY DATA'!$B:$B=""GRP"")),"""")
  )
)"),"")</f>
        <v/>
      </c>
      <c r="G347" s="17" t="str">
        <f>IFERROR(__xludf.DUMMYFUNCTION("IFERROR(
  TEXTJOIN(CHAR(10),TRUE,FILTER('SUMMARY DATA'!G:G,'SUMMARY DATA'!$A:$A=$A347,'SUMMARY DATA'!$C:$C=$B347,'SUMMARY DATA'!$B:$B=""GRP"")),
  IF(
    OR(
      ISNUMBER(SEARCH(""CDM CASH DEPOSIT"",$C347)),
      ISNUMBER(SEARCH(""CASH DEPOSIT"",$C34"&amp;"7)),
      COUNTIFS('SUMMARY DATA'!$D:$D,$C347,'SUMMARY DATA'!$B:$B,""GRP"")&lt;&gt;1
    ),
    """",
    IFERROR(TEXTJOIN(CHAR(10),TRUE,FILTER('SUMMARY DATA'!G:G,'SUMMARY DATA'!$D:$D=$C347,'SUMMARY DATA'!$B:$B=""GRP"")),"""")
  )
)"),"")</f>
        <v/>
      </c>
      <c r="H347" s="18" t="str">
        <f>IFERROR(__xludf.DUMMYFUNCTION("IFERROR(
  TEXTJOIN(CHAR(10),TRUE,FILTER('SUMMARY DATA'!H:H,'SUMMARY DATA'!$A:$A=$A347,'SUMMARY DATA'!$C:$C=$B347,'SUMMARY DATA'!$B:$B=""GRP"")),
  IF(
    OR(
      ISNUMBER(SEARCH(""CDM CASH DEPOSIT"",$C347)),
      ISNUMBER(SEARCH(""CASH DEPOSIT"",$C34"&amp;"7)),
      COUNTIFS('SUMMARY DATA'!$D:$D,$C347,'SUMMARY DATA'!$B:$B,""GRP"")&lt;&gt;1
    ),
    """",
    IFERROR(TEXTJOIN(CHAR(10),TRUE,FILTER('SUMMARY DATA'!H:H,'SUMMARY DATA'!$D:$D=$C347,'SUMMARY DATA'!$B:$B=""GRP"")),"""")
  )
)"),"")</f>
        <v/>
      </c>
      <c r="I347" s="18" t="str">
        <f>IFERROR(__xludf.DUMMYFUNCTION("IF(H347="""","""",
SUM(ARRAYFORMULA(VALUE(SPLIT(H347,CHAR(10)))))
)"),"")</f>
        <v/>
      </c>
      <c r="J347" s="17" t="str">
        <f>IFERROR(__xludf.DUMMYFUNCTION("IFERROR(
  TEXTJOIN(CHAR(10),TRUE,FILTER('SUMMARY DATA'!I:I,'SUMMARY DATA'!$A:$A=$A347,'SUMMARY DATA'!$C:$C=$B347,'SUMMARY DATA'!$B:$B=""GRP"")),
  IF(
    OR(
      ISNUMBER(SEARCH(""CDM CASH DEPOSIT"",$C347)),
      ISNUMBER(SEARCH(""CASH DEPOSIT"",$C34"&amp;"7)),
      COUNTIFS('SUMMARY DATA'!$D:$D,$C347,'SUMMARY DATA'!$B:$B,""GRP"")&lt;&gt;1
    ),
    """",
    IFERROR(TEXTJOIN(CHAR(10),TRUE,FILTER('SUMMARY DATA'!I:I,'SUMMARY DATA'!$D:$D=$C347,'SUMMARY DATA'!$B:$B=""GRP"")),"""")
  )
)"),"")</f>
        <v/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 spans="1:27">
      <c r="A348" s="2" t="s">
        <v>502</v>
      </c>
      <c r="B348" s="15">
        <v>45825</v>
      </c>
      <c r="C348" s="2" t="s">
        <v>503</v>
      </c>
      <c r="D348" s="6">
        <v>10</v>
      </c>
      <c r="E348" s="16" t="str">
        <f>IFERROR(__xludf.DUMMYFUNCTION("IFERROR(
  TEXTJOIN(CHAR(10),TRUE,FILTER('SUMMARY DATA'!E:E,'SUMMARY DATA'!$A:$A=$A348,'SUMMARY DATA'!$C:$C=$B348,'SUMMARY DATA'!$B:$B=""GRP"")),
  IF(
    OR(
      ISNUMBER(SEARCH(""CDM CASH DEPOSIT"",$C348)),
      ISNUMBER(SEARCH(""CASH DEPOSIT"",$C34"&amp;"8)),
      COUNTIFS('SUMMARY DATA'!$D:$D,$C348,'SUMMARY DATA'!$B:$B,""GRP"")&lt;&gt;1
    ),
    """",
    IFERROR(TEXTJOIN(CHAR(10),TRUE,FILTER('SUMMARY DATA'!E:E,'SUMMARY DATA'!$D:$D=$C348,'SUMMARY DATA'!$B:$B=""GRP"")),"""")
  )
)"),"")</f>
        <v/>
      </c>
      <c r="F348" s="17" t="str">
        <f>IFERROR(__xludf.DUMMYFUNCTION("IFERROR(
  TEXTJOIN(CHAR(10),TRUE,FILTER('SUMMARY DATA'!F:F,'SUMMARY DATA'!$A:$A=$A348,'SUMMARY DATA'!$C:$C=$B348,'SUMMARY DATA'!$B:$B=""GRP"")),
  IF(
    OR(
      ISNUMBER(SEARCH(""CDM CASH DEPOSIT"",$C348)),
      ISNUMBER(SEARCH(""CASH DEPOSIT"",$C34"&amp;"8)),
      COUNTIFS('SUMMARY DATA'!$D:$D,$C348,'SUMMARY DATA'!$B:$B,""GRP"")&lt;&gt;1
    ),
    """",
    IFERROR(TEXTJOIN(CHAR(10),TRUE,FILTER('SUMMARY DATA'!F:F,'SUMMARY DATA'!$D:$D=$C348,'SUMMARY DATA'!$B:$B=""GRP"")),"""")
  )
)"),"")</f>
        <v/>
      </c>
      <c r="G348" s="17" t="str">
        <f>IFERROR(__xludf.DUMMYFUNCTION("IFERROR(
  TEXTJOIN(CHAR(10),TRUE,FILTER('SUMMARY DATA'!G:G,'SUMMARY DATA'!$A:$A=$A348,'SUMMARY DATA'!$C:$C=$B348,'SUMMARY DATA'!$B:$B=""GRP"")),
  IF(
    OR(
      ISNUMBER(SEARCH(""CDM CASH DEPOSIT"",$C348)),
      ISNUMBER(SEARCH(""CASH DEPOSIT"",$C34"&amp;"8)),
      COUNTIFS('SUMMARY DATA'!$D:$D,$C348,'SUMMARY DATA'!$B:$B,""GRP"")&lt;&gt;1
    ),
    """",
    IFERROR(TEXTJOIN(CHAR(10),TRUE,FILTER('SUMMARY DATA'!G:G,'SUMMARY DATA'!$D:$D=$C348,'SUMMARY DATA'!$B:$B=""GRP"")),"""")
  )
)"),"")</f>
        <v/>
      </c>
      <c r="H348" s="18" t="str">
        <f>IFERROR(__xludf.DUMMYFUNCTION("IFERROR(
  TEXTJOIN(CHAR(10),TRUE,FILTER('SUMMARY DATA'!H:H,'SUMMARY DATA'!$A:$A=$A348,'SUMMARY DATA'!$C:$C=$B348,'SUMMARY DATA'!$B:$B=""GRP"")),
  IF(
    OR(
      ISNUMBER(SEARCH(""CDM CASH DEPOSIT"",$C348)),
      ISNUMBER(SEARCH(""CASH DEPOSIT"",$C34"&amp;"8)),
      COUNTIFS('SUMMARY DATA'!$D:$D,$C348,'SUMMARY DATA'!$B:$B,""GRP"")&lt;&gt;1
    ),
    """",
    IFERROR(TEXTJOIN(CHAR(10),TRUE,FILTER('SUMMARY DATA'!H:H,'SUMMARY DATA'!$D:$D=$C348,'SUMMARY DATA'!$B:$B=""GRP"")),"""")
  )
)"),"")</f>
        <v/>
      </c>
      <c r="I348" s="18" t="str">
        <f>IFERROR(__xludf.DUMMYFUNCTION("IF(H348="""","""",
SUM(ARRAYFORMULA(VALUE(SPLIT(H348,CHAR(10)))))
)"),"")</f>
        <v/>
      </c>
      <c r="J348" s="17" t="str">
        <f>IFERROR(__xludf.DUMMYFUNCTION("IFERROR(
  TEXTJOIN(CHAR(10),TRUE,FILTER('SUMMARY DATA'!I:I,'SUMMARY DATA'!$A:$A=$A348,'SUMMARY DATA'!$C:$C=$B348,'SUMMARY DATA'!$B:$B=""GRP"")),
  IF(
    OR(
      ISNUMBER(SEARCH(""CDM CASH DEPOSIT"",$C348)),
      ISNUMBER(SEARCH(""CASH DEPOSIT"",$C34"&amp;"8)),
      COUNTIFS('SUMMARY DATA'!$D:$D,$C348,'SUMMARY DATA'!$B:$B,""GRP"")&lt;&gt;1
    ),
    """",
    IFERROR(TEXTJOIN(CHAR(10),TRUE,FILTER('SUMMARY DATA'!I:I,'SUMMARY DATA'!$D:$D=$C348,'SUMMARY DATA'!$B:$B=""GRP"")),"""")
  )
)"),"")</f>
        <v/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 spans="1:27">
      <c r="A349" s="2" t="s">
        <v>88</v>
      </c>
      <c r="B349" s="15">
        <v>45825</v>
      </c>
      <c r="C349" s="2" t="s">
        <v>504</v>
      </c>
      <c r="D349" s="6">
        <v>6</v>
      </c>
      <c r="E349" s="16" t="str">
        <f>IFERROR(__xludf.DUMMYFUNCTION("IFERROR(
  TEXTJOIN(CHAR(10),TRUE,FILTER('SUMMARY DATA'!E:E,'SUMMARY DATA'!$A:$A=$A349,'SUMMARY DATA'!$C:$C=$B349,'SUMMARY DATA'!$B:$B=""GRP"")),
  IF(
    OR(
      ISNUMBER(SEARCH(""CDM CASH DEPOSIT"",$C349)),
      ISNUMBER(SEARCH(""CASH DEPOSIT"",$C34"&amp;"9)),
      COUNTIFS('SUMMARY DATA'!$D:$D,$C349,'SUMMARY DATA'!$B:$B,""GRP"")&lt;&gt;1
    ),
    """",
    IFERROR(TEXTJOIN(CHAR(10),TRUE,FILTER('SUMMARY DATA'!E:E,'SUMMARY DATA'!$D:$D=$C349,'SUMMARY DATA'!$B:$B=""GRP"")),"""")
  )
)"),"")</f>
        <v/>
      </c>
      <c r="F349" s="17" t="str">
        <f>IFERROR(__xludf.DUMMYFUNCTION("IFERROR(
  TEXTJOIN(CHAR(10),TRUE,FILTER('SUMMARY DATA'!F:F,'SUMMARY DATA'!$A:$A=$A349,'SUMMARY DATA'!$C:$C=$B349,'SUMMARY DATA'!$B:$B=""GRP"")),
  IF(
    OR(
      ISNUMBER(SEARCH(""CDM CASH DEPOSIT"",$C349)),
      ISNUMBER(SEARCH(""CASH DEPOSIT"",$C34"&amp;"9)),
      COUNTIFS('SUMMARY DATA'!$D:$D,$C349,'SUMMARY DATA'!$B:$B,""GRP"")&lt;&gt;1
    ),
    """",
    IFERROR(TEXTJOIN(CHAR(10),TRUE,FILTER('SUMMARY DATA'!F:F,'SUMMARY DATA'!$D:$D=$C349,'SUMMARY DATA'!$B:$B=""GRP"")),"""")
  )
)"),"")</f>
        <v/>
      </c>
      <c r="G349" s="17" t="str">
        <f>IFERROR(__xludf.DUMMYFUNCTION("IFERROR(
  TEXTJOIN(CHAR(10),TRUE,FILTER('SUMMARY DATA'!G:G,'SUMMARY DATA'!$A:$A=$A349,'SUMMARY DATA'!$C:$C=$B349,'SUMMARY DATA'!$B:$B=""GRP"")),
  IF(
    OR(
      ISNUMBER(SEARCH(""CDM CASH DEPOSIT"",$C349)),
      ISNUMBER(SEARCH(""CASH DEPOSIT"",$C34"&amp;"9)),
      COUNTIFS('SUMMARY DATA'!$D:$D,$C349,'SUMMARY DATA'!$B:$B,""GRP"")&lt;&gt;1
    ),
    """",
    IFERROR(TEXTJOIN(CHAR(10),TRUE,FILTER('SUMMARY DATA'!G:G,'SUMMARY DATA'!$D:$D=$C349,'SUMMARY DATA'!$B:$B=""GRP"")),"""")
  )
)"),"")</f>
        <v/>
      </c>
      <c r="H349" s="18" t="str">
        <f>IFERROR(__xludf.DUMMYFUNCTION("IFERROR(
  TEXTJOIN(CHAR(10),TRUE,FILTER('SUMMARY DATA'!H:H,'SUMMARY DATA'!$A:$A=$A349,'SUMMARY DATA'!$C:$C=$B349,'SUMMARY DATA'!$B:$B=""GRP"")),
  IF(
    OR(
      ISNUMBER(SEARCH(""CDM CASH DEPOSIT"",$C349)),
      ISNUMBER(SEARCH(""CASH DEPOSIT"",$C34"&amp;"9)),
      COUNTIFS('SUMMARY DATA'!$D:$D,$C349,'SUMMARY DATA'!$B:$B,""GRP"")&lt;&gt;1
    ),
    """",
    IFERROR(TEXTJOIN(CHAR(10),TRUE,FILTER('SUMMARY DATA'!H:H,'SUMMARY DATA'!$D:$D=$C349,'SUMMARY DATA'!$B:$B=""GRP"")),"""")
  )
)"),"")</f>
        <v/>
      </c>
      <c r="I349" s="18" t="str">
        <f>IFERROR(__xludf.DUMMYFUNCTION("IF(H349="""","""",
SUM(ARRAYFORMULA(VALUE(SPLIT(H349,CHAR(10)))))
)"),"")</f>
        <v/>
      </c>
      <c r="J349" s="17" t="str">
        <f>IFERROR(__xludf.DUMMYFUNCTION("IFERROR(
  TEXTJOIN(CHAR(10),TRUE,FILTER('SUMMARY DATA'!I:I,'SUMMARY DATA'!$A:$A=$A349,'SUMMARY DATA'!$C:$C=$B349,'SUMMARY DATA'!$B:$B=""GRP"")),
  IF(
    OR(
      ISNUMBER(SEARCH(""CDM CASH DEPOSIT"",$C349)),
      ISNUMBER(SEARCH(""CASH DEPOSIT"",$C34"&amp;"9)),
      COUNTIFS('SUMMARY DATA'!$D:$D,$C349,'SUMMARY DATA'!$B:$B,""GRP"")&lt;&gt;1
    ),
    """",
    IFERROR(TEXTJOIN(CHAR(10),TRUE,FILTER('SUMMARY DATA'!I:I,'SUMMARY DATA'!$D:$D=$C349,'SUMMARY DATA'!$B:$B=""GRP"")),"""")
  )
)"),"")</f>
        <v/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 spans="1:27">
      <c r="A350" s="2"/>
      <c r="B350" s="15">
        <v>45826</v>
      </c>
      <c r="C350" s="2" t="s">
        <v>505</v>
      </c>
      <c r="D350" s="6">
        <v>689.64</v>
      </c>
      <c r="E350" s="16" t="str">
        <f>IFERROR(__xludf.DUMMYFUNCTION("IFERROR(
  TEXTJOIN(CHAR(10),TRUE,FILTER('SUMMARY DATA'!E:E,'SUMMARY DATA'!$A:$A=$A350,'SUMMARY DATA'!$C:$C=$B350,'SUMMARY DATA'!$B:$B=""GRP"")),
  IF(
    OR(
      ISNUMBER(SEARCH(""CDM CASH DEPOSIT"",$C350)),
      ISNUMBER(SEARCH(""CASH DEPOSIT"",$C35"&amp;"0)),
      COUNTIFS('SUMMARY DATA'!$D:$D,$C350,'SUMMARY DATA'!$B:$B,""GRP"")&lt;&gt;1
    ),
    """",
    IFERROR(TEXTJOIN(CHAR(10),TRUE,FILTER('SUMMARY DATA'!E:E,'SUMMARY DATA'!$D:$D=$C350,'SUMMARY DATA'!$B:$B=""GRP"")),"""")
  )
)"),"")</f>
        <v/>
      </c>
      <c r="F350" s="17" t="str">
        <f>IFERROR(__xludf.DUMMYFUNCTION("IFERROR(
  TEXTJOIN(CHAR(10),TRUE,FILTER('SUMMARY DATA'!F:F,'SUMMARY DATA'!$A:$A=$A350,'SUMMARY DATA'!$C:$C=$B350,'SUMMARY DATA'!$B:$B=""GRP"")),
  IF(
    OR(
      ISNUMBER(SEARCH(""CDM CASH DEPOSIT"",$C350)),
      ISNUMBER(SEARCH(""CASH DEPOSIT"",$C35"&amp;"0)),
      COUNTIFS('SUMMARY DATA'!$D:$D,$C350,'SUMMARY DATA'!$B:$B,""GRP"")&lt;&gt;1
    ),
    """",
    IFERROR(TEXTJOIN(CHAR(10),TRUE,FILTER('SUMMARY DATA'!F:F,'SUMMARY DATA'!$D:$D=$C350,'SUMMARY DATA'!$B:$B=""GRP"")),"""")
  )
)"),"")</f>
        <v/>
      </c>
      <c r="G350" s="17" t="str">
        <f>IFERROR(__xludf.DUMMYFUNCTION("IFERROR(
  TEXTJOIN(CHAR(10),TRUE,FILTER('SUMMARY DATA'!G:G,'SUMMARY DATA'!$A:$A=$A350,'SUMMARY DATA'!$C:$C=$B350,'SUMMARY DATA'!$B:$B=""GRP"")),
  IF(
    OR(
      ISNUMBER(SEARCH(""CDM CASH DEPOSIT"",$C350)),
      ISNUMBER(SEARCH(""CASH DEPOSIT"",$C35"&amp;"0)),
      COUNTIFS('SUMMARY DATA'!$D:$D,$C350,'SUMMARY DATA'!$B:$B,""GRP"")&lt;&gt;1
    ),
    """",
    IFERROR(TEXTJOIN(CHAR(10),TRUE,FILTER('SUMMARY DATA'!G:G,'SUMMARY DATA'!$D:$D=$C350,'SUMMARY DATA'!$B:$B=""GRP"")),"""")
  )
)"),"")</f>
        <v/>
      </c>
      <c r="H350" s="18" t="str">
        <f>IFERROR(__xludf.DUMMYFUNCTION("IFERROR(
  TEXTJOIN(CHAR(10),TRUE,FILTER('SUMMARY DATA'!H:H,'SUMMARY DATA'!$A:$A=$A350,'SUMMARY DATA'!$C:$C=$B350,'SUMMARY DATA'!$B:$B=""GRP"")),
  IF(
    OR(
      ISNUMBER(SEARCH(""CDM CASH DEPOSIT"",$C350)),
      ISNUMBER(SEARCH(""CASH DEPOSIT"",$C35"&amp;"0)),
      COUNTIFS('SUMMARY DATA'!$D:$D,$C350,'SUMMARY DATA'!$B:$B,""GRP"")&lt;&gt;1
    ),
    """",
    IFERROR(TEXTJOIN(CHAR(10),TRUE,FILTER('SUMMARY DATA'!H:H,'SUMMARY DATA'!$D:$D=$C350,'SUMMARY DATA'!$B:$B=""GRP"")),"""")
  )
)"),"")</f>
        <v/>
      </c>
      <c r="I350" s="18" t="str">
        <f>IFERROR(__xludf.DUMMYFUNCTION("IF(H350="""","""",
SUM(ARRAYFORMULA(VALUE(SPLIT(H350,CHAR(10)))))
)"),"")</f>
        <v/>
      </c>
      <c r="J350" s="17" t="str">
        <f>IFERROR(__xludf.DUMMYFUNCTION("IFERROR(
  TEXTJOIN(CHAR(10),TRUE,FILTER('SUMMARY DATA'!I:I,'SUMMARY DATA'!$A:$A=$A350,'SUMMARY DATA'!$C:$C=$B350,'SUMMARY DATA'!$B:$B=""GRP"")),
  IF(
    OR(
      ISNUMBER(SEARCH(""CDM CASH DEPOSIT"",$C350)),
      ISNUMBER(SEARCH(""CASH DEPOSIT"",$C35"&amp;"0)),
      COUNTIFS('SUMMARY DATA'!$D:$D,$C350,'SUMMARY DATA'!$B:$B,""GRP"")&lt;&gt;1
    ),
    """",
    IFERROR(TEXTJOIN(CHAR(10),TRUE,FILTER('SUMMARY DATA'!I:I,'SUMMARY DATA'!$D:$D=$C350,'SUMMARY DATA'!$B:$B=""GRP"")),"""")
  )
)"),"")</f>
        <v/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 spans="1:27">
      <c r="A351" s="2" t="s">
        <v>506</v>
      </c>
      <c r="B351" s="15">
        <v>45826</v>
      </c>
      <c r="C351" s="2" t="s">
        <v>507</v>
      </c>
      <c r="D351" s="6">
        <v>50</v>
      </c>
      <c r="E351" s="16" t="str">
        <f>IFERROR(__xludf.DUMMYFUNCTION("IFERROR(
  TEXTJOIN(CHAR(10),TRUE,FILTER('SUMMARY DATA'!E:E,'SUMMARY DATA'!$A:$A=$A351,'SUMMARY DATA'!$C:$C=$B351,'SUMMARY DATA'!$B:$B=""GRP"")),
  IF(
    OR(
      ISNUMBER(SEARCH(""CDM CASH DEPOSIT"",$C351)),
      ISNUMBER(SEARCH(""CASH DEPOSIT"",$C35"&amp;"1)),
      COUNTIFS('SUMMARY DATA'!$D:$D,$C351,'SUMMARY DATA'!$B:$B,""GRP"")&lt;&gt;1
    ),
    """",
    IFERROR(TEXTJOIN(CHAR(10),TRUE,FILTER('SUMMARY DATA'!E:E,'SUMMARY DATA'!$D:$D=$C351,'SUMMARY DATA'!$B:$B=""GRP"")),"""")
  )
)"),"")</f>
        <v/>
      </c>
      <c r="F351" s="17" t="str">
        <f>IFERROR(__xludf.DUMMYFUNCTION("IFERROR(
  TEXTJOIN(CHAR(10),TRUE,FILTER('SUMMARY DATA'!F:F,'SUMMARY DATA'!$A:$A=$A351,'SUMMARY DATA'!$C:$C=$B351,'SUMMARY DATA'!$B:$B=""GRP"")),
  IF(
    OR(
      ISNUMBER(SEARCH(""CDM CASH DEPOSIT"",$C351)),
      ISNUMBER(SEARCH(""CASH DEPOSIT"",$C35"&amp;"1)),
      COUNTIFS('SUMMARY DATA'!$D:$D,$C351,'SUMMARY DATA'!$B:$B,""GRP"")&lt;&gt;1
    ),
    """",
    IFERROR(TEXTJOIN(CHAR(10),TRUE,FILTER('SUMMARY DATA'!F:F,'SUMMARY DATA'!$D:$D=$C351,'SUMMARY DATA'!$B:$B=""GRP"")),"""")
  )
)"),"")</f>
        <v/>
      </c>
      <c r="G351" s="17" t="str">
        <f>IFERROR(__xludf.DUMMYFUNCTION("IFERROR(
  TEXTJOIN(CHAR(10),TRUE,FILTER('SUMMARY DATA'!G:G,'SUMMARY DATA'!$A:$A=$A351,'SUMMARY DATA'!$C:$C=$B351,'SUMMARY DATA'!$B:$B=""GRP"")),
  IF(
    OR(
      ISNUMBER(SEARCH(""CDM CASH DEPOSIT"",$C351)),
      ISNUMBER(SEARCH(""CASH DEPOSIT"",$C35"&amp;"1)),
      COUNTIFS('SUMMARY DATA'!$D:$D,$C351,'SUMMARY DATA'!$B:$B,""GRP"")&lt;&gt;1
    ),
    """",
    IFERROR(TEXTJOIN(CHAR(10),TRUE,FILTER('SUMMARY DATA'!G:G,'SUMMARY DATA'!$D:$D=$C351,'SUMMARY DATA'!$B:$B=""GRP"")),"""")
  )
)"),"")</f>
        <v/>
      </c>
      <c r="H351" s="18" t="str">
        <f>IFERROR(__xludf.DUMMYFUNCTION("IFERROR(
  TEXTJOIN(CHAR(10),TRUE,FILTER('SUMMARY DATA'!H:H,'SUMMARY DATA'!$A:$A=$A351,'SUMMARY DATA'!$C:$C=$B351,'SUMMARY DATA'!$B:$B=""GRP"")),
  IF(
    OR(
      ISNUMBER(SEARCH(""CDM CASH DEPOSIT"",$C351)),
      ISNUMBER(SEARCH(""CASH DEPOSIT"",$C35"&amp;"1)),
      COUNTIFS('SUMMARY DATA'!$D:$D,$C351,'SUMMARY DATA'!$B:$B,""GRP"")&lt;&gt;1
    ),
    """",
    IFERROR(TEXTJOIN(CHAR(10),TRUE,FILTER('SUMMARY DATA'!H:H,'SUMMARY DATA'!$D:$D=$C351,'SUMMARY DATA'!$B:$B=""GRP"")),"""")
  )
)"),"")</f>
        <v/>
      </c>
      <c r="I351" s="18" t="str">
        <f>IFERROR(__xludf.DUMMYFUNCTION("IF(H351="""","""",
SUM(ARRAYFORMULA(VALUE(SPLIT(H351,CHAR(10)))))
)"),"")</f>
        <v/>
      </c>
      <c r="J351" s="17" t="str">
        <f>IFERROR(__xludf.DUMMYFUNCTION("IFERROR(
  TEXTJOIN(CHAR(10),TRUE,FILTER('SUMMARY DATA'!I:I,'SUMMARY DATA'!$A:$A=$A351,'SUMMARY DATA'!$C:$C=$B351,'SUMMARY DATA'!$B:$B=""GRP"")),
  IF(
    OR(
      ISNUMBER(SEARCH(""CDM CASH DEPOSIT"",$C351)),
      ISNUMBER(SEARCH(""CASH DEPOSIT"",$C35"&amp;"1)),
      COUNTIFS('SUMMARY DATA'!$D:$D,$C351,'SUMMARY DATA'!$B:$B,""GRP"")&lt;&gt;1
    ),
    """",
    IFERROR(TEXTJOIN(CHAR(10),TRUE,FILTER('SUMMARY DATA'!I:I,'SUMMARY DATA'!$D:$D=$C351,'SUMMARY DATA'!$B:$B=""GRP"")),"""")
  )
)"),"")</f>
        <v/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 spans="1:27">
      <c r="A352" s="2"/>
      <c r="B352" s="15">
        <v>45826</v>
      </c>
      <c r="C352" s="2" t="s">
        <v>508</v>
      </c>
      <c r="D352" s="6">
        <v>9.99</v>
      </c>
      <c r="E352" s="16" t="str">
        <f>IFERROR(__xludf.DUMMYFUNCTION("IFERROR(
  TEXTJOIN(CHAR(10),TRUE,FILTER('SUMMARY DATA'!E:E,'SUMMARY DATA'!$A:$A=$A352,'SUMMARY DATA'!$C:$C=$B352,'SUMMARY DATA'!$B:$B=""GRP"")),
  IF(
    OR(
      ISNUMBER(SEARCH(""CDM CASH DEPOSIT"",$C352)),
      ISNUMBER(SEARCH(""CASH DEPOSIT"",$C35"&amp;"2)),
      COUNTIFS('SUMMARY DATA'!$D:$D,$C352,'SUMMARY DATA'!$B:$B,""GRP"")&lt;&gt;1
    ),
    """",
    IFERROR(TEXTJOIN(CHAR(10),TRUE,FILTER('SUMMARY DATA'!E:E,'SUMMARY DATA'!$D:$D=$C352,'SUMMARY DATA'!$B:$B=""GRP"")),"""")
  )
)"),"")</f>
        <v/>
      </c>
      <c r="F352" s="17" t="str">
        <f>IFERROR(__xludf.DUMMYFUNCTION("IFERROR(
  TEXTJOIN(CHAR(10),TRUE,FILTER('SUMMARY DATA'!F:F,'SUMMARY DATA'!$A:$A=$A352,'SUMMARY DATA'!$C:$C=$B352,'SUMMARY DATA'!$B:$B=""GRP"")),
  IF(
    OR(
      ISNUMBER(SEARCH(""CDM CASH DEPOSIT"",$C352)),
      ISNUMBER(SEARCH(""CASH DEPOSIT"",$C35"&amp;"2)),
      COUNTIFS('SUMMARY DATA'!$D:$D,$C352,'SUMMARY DATA'!$B:$B,""GRP"")&lt;&gt;1
    ),
    """",
    IFERROR(TEXTJOIN(CHAR(10),TRUE,FILTER('SUMMARY DATA'!F:F,'SUMMARY DATA'!$D:$D=$C352,'SUMMARY DATA'!$B:$B=""GRP"")),"""")
  )
)"),"")</f>
        <v/>
      </c>
      <c r="G352" s="17" t="str">
        <f>IFERROR(__xludf.DUMMYFUNCTION("IFERROR(
  TEXTJOIN(CHAR(10),TRUE,FILTER('SUMMARY DATA'!G:G,'SUMMARY DATA'!$A:$A=$A352,'SUMMARY DATA'!$C:$C=$B352,'SUMMARY DATA'!$B:$B=""GRP"")),
  IF(
    OR(
      ISNUMBER(SEARCH(""CDM CASH DEPOSIT"",$C352)),
      ISNUMBER(SEARCH(""CASH DEPOSIT"",$C35"&amp;"2)),
      COUNTIFS('SUMMARY DATA'!$D:$D,$C352,'SUMMARY DATA'!$B:$B,""GRP"")&lt;&gt;1
    ),
    """",
    IFERROR(TEXTJOIN(CHAR(10),TRUE,FILTER('SUMMARY DATA'!G:G,'SUMMARY DATA'!$D:$D=$C352,'SUMMARY DATA'!$B:$B=""GRP"")),"""")
  )
)"),"")</f>
        <v/>
      </c>
      <c r="H352" s="18" t="str">
        <f>IFERROR(__xludf.DUMMYFUNCTION("IFERROR(
  TEXTJOIN(CHAR(10),TRUE,FILTER('SUMMARY DATA'!H:H,'SUMMARY DATA'!$A:$A=$A352,'SUMMARY DATA'!$C:$C=$B352,'SUMMARY DATA'!$B:$B=""GRP"")),
  IF(
    OR(
      ISNUMBER(SEARCH(""CDM CASH DEPOSIT"",$C352)),
      ISNUMBER(SEARCH(""CASH DEPOSIT"",$C35"&amp;"2)),
      COUNTIFS('SUMMARY DATA'!$D:$D,$C352,'SUMMARY DATA'!$B:$B,""GRP"")&lt;&gt;1
    ),
    """",
    IFERROR(TEXTJOIN(CHAR(10),TRUE,FILTER('SUMMARY DATA'!H:H,'SUMMARY DATA'!$D:$D=$C352,'SUMMARY DATA'!$B:$B=""GRP"")),"""")
  )
)"),"")</f>
        <v/>
      </c>
      <c r="I352" s="18" t="str">
        <f>IFERROR(__xludf.DUMMYFUNCTION("IF(H352="""","""",
SUM(ARRAYFORMULA(VALUE(SPLIT(H352,CHAR(10)))))
)"),"")</f>
        <v/>
      </c>
      <c r="J352" s="17" t="str">
        <f>IFERROR(__xludf.DUMMYFUNCTION("IFERROR(
  TEXTJOIN(CHAR(10),TRUE,FILTER('SUMMARY DATA'!I:I,'SUMMARY DATA'!$A:$A=$A352,'SUMMARY DATA'!$C:$C=$B352,'SUMMARY DATA'!$B:$B=""GRP"")),
  IF(
    OR(
      ISNUMBER(SEARCH(""CDM CASH DEPOSIT"",$C352)),
      ISNUMBER(SEARCH(""CASH DEPOSIT"",$C35"&amp;"2)),
      COUNTIFS('SUMMARY DATA'!$D:$D,$C352,'SUMMARY DATA'!$B:$B,""GRP"")&lt;&gt;1
    ),
    """",
    IFERROR(TEXTJOIN(CHAR(10),TRUE,FILTER('SUMMARY DATA'!I:I,'SUMMARY DATA'!$D:$D=$C352,'SUMMARY DATA'!$B:$B=""GRP"")),"""")
  )
)"),"")</f>
        <v/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 spans="1:27">
      <c r="A353" s="2" t="s">
        <v>509</v>
      </c>
      <c r="B353" s="15">
        <v>45827</v>
      </c>
      <c r="C353" s="2" t="s">
        <v>510</v>
      </c>
      <c r="D353" s="6">
        <v>267</v>
      </c>
      <c r="E353" s="16" t="str">
        <f>IFERROR(__xludf.DUMMYFUNCTION("IFERROR(
  TEXTJOIN(CHAR(10),TRUE,FILTER('SUMMARY DATA'!E:E,'SUMMARY DATA'!$A:$A=$A353,'SUMMARY DATA'!$C:$C=$B353,'SUMMARY DATA'!$B:$B=""GRP"")),
  IF(
    OR(
      ISNUMBER(SEARCH(""CDM CASH DEPOSIT"",$C353)),
      ISNUMBER(SEARCH(""CASH DEPOSIT"",$C35"&amp;"3)),
      COUNTIFS('SUMMARY DATA'!$D:$D,$C353,'SUMMARY DATA'!$B:$B,""GRP"")&lt;&gt;1
    ),
    """",
    IFERROR(TEXTJOIN(CHAR(10),TRUE,FILTER('SUMMARY DATA'!E:E,'SUMMARY DATA'!$D:$D=$C353,'SUMMARY DATA'!$B:$B=""GRP"")),"""")
  )
)"),"")</f>
        <v/>
      </c>
      <c r="F353" s="17" t="str">
        <f>IFERROR(__xludf.DUMMYFUNCTION("IFERROR(
  TEXTJOIN(CHAR(10),TRUE,FILTER('SUMMARY DATA'!F:F,'SUMMARY DATA'!$A:$A=$A353,'SUMMARY DATA'!$C:$C=$B353,'SUMMARY DATA'!$B:$B=""GRP"")),
  IF(
    OR(
      ISNUMBER(SEARCH(""CDM CASH DEPOSIT"",$C353)),
      ISNUMBER(SEARCH(""CASH DEPOSIT"",$C35"&amp;"3)),
      COUNTIFS('SUMMARY DATA'!$D:$D,$C353,'SUMMARY DATA'!$B:$B,""GRP"")&lt;&gt;1
    ),
    """",
    IFERROR(TEXTJOIN(CHAR(10),TRUE,FILTER('SUMMARY DATA'!F:F,'SUMMARY DATA'!$D:$D=$C353,'SUMMARY DATA'!$B:$B=""GRP"")),"""")
  )
)"),"")</f>
        <v/>
      </c>
      <c r="G353" s="17" t="str">
        <f>IFERROR(__xludf.DUMMYFUNCTION("IFERROR(
  TEXTJOIN(CHAR(10),TRUE,FILTER('SUMMARY DATA'!G:G,'SUMMARY DATA'!$A:$A=$A353,'SUMMARY DATA'!$C:$C=$B353,'SUMMARY DATA'!$B:$B=""GRP"")),
  IF(
    OR(
      ISNUMBER(SEARCH(""CDM CASH DEPOSIT"",$C353)),
      ISNUMBER(SEARCH(""CASH DEPOSIT"",$C35"&amp;"3)),
      COUNTIFS('SUMMARY DATA'!$D:$D,$C353,'SUMMARY DATA'!$B:$B,""GRP"")&lt;&gt;1
    ),
    """",
    IFERROR(TEXTJOIN(CHAR(10),TRUE,FILTER('SUMMARY DATA'!G:G,'SUMMARY DATA'!$D:$D=$C353,'SUMMARY DATA'!$B:$B=""GRP"")),"""")
  )
)"),"")</f>
        <v/>
      </c>
      <c r="H353" s="18" t="str">
        <f>IFERROR(__xludf.DUMMYFUNCTION("IFERROR(
  TEXTJOIN(CHAR(10),TRUE,FILTER('SUMMARY DATA'!H:H,'SUMMARY DATA'!$A:$A=$A353,'SUMMARY DATA'!$C:$C=$B353,'SUMMARY DATA'!$B:$B=""GRP"")),
  IF(
    OR(
      ISNUMBER(SEARCH(""CDM CASH DEPOSIT"",$C353)),
      ISNUMBER(SEARCH(""CASH DEPOSIT"",$C35"&amp;"3)),
      COUNTIFS('SUMMARY DATA'!$D:$D,$C353,'SUMMARY DATA'!$B:$B,""GRP"")&lt;&gt;1
    ),
    """",
    IFERROR(TEXTJOIN(CHAR(10),TRUE,FILTER('SUMMARY DATA'!H:H,'SUMMARY DATA'!$D:$D=$C353,'SUMMARY DATA'!$B:$B=""GRP"")),"""")
  )
)"),"")</f>
        <v/>
      </c>
      <c r="I353" s="18" t="str">
        <f>IFERROR(__xludf.DUMMYFUNCTION("IF(H353="""","""",
SUM(ARRAYFORMULA(VALUE(SPLIT(H353,CHAR(10)))))
)"),"")</f>
        <v/>
      </c>
      <c r="J353" s="17" t="str">
        <f>IFERROR(__xludf.DUMMYFUNCTION("IFERROR(
  TEXTJOIN(CHAR(10),TRUE,FILTER('SUMMARY DATA'!I:I,'SUMMARY DATA'!$A:$A=$A353,'SUMMARY DATA'!$C:$C=$B353,'SUMMARY DATA'!$B:$B=""GRP"")),
  IF(
    OR(
      ISNUMBER(SEARCH(""CDM CASH DEPOSIT"",$C353)),
      ISNUMBER(SEARCH(""CASH DEPOSIT"",$C35"&amp;"3)),
      COUNTIFS('SUMMARY DATA'!$D:$D,$C353,'SUMMARY DATA'!$B:$B,""GRP"")&lt;&gt;1
    ),
    """",
    IFERROR(TEXTJOIN(CHAR(10),TRUE,FILTER('SUMMARY DATA'!I:I,'SUMMARY DATA'!$D:$D=$C353,'SUMMARY DATA'!$B:$B=""GRP"")),"""")
  )
)"),"")</f>
        <v/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 spans="1:27">
      <c r="A354" s="2" t="s">
        <v>511</v>
      </c>
      <c r="B354" s="15">
        <v>45827</v>
      </c>
      <c r="C354" s="2" t="s">
        <v>512</v>
      </c>
      <c r="D354" s="6">
        <v>115</v>
      </c>
      <c r="E354" s="16" t="str">
        <f>IFERROR(__xludf.DUMMYFUNCTION("IFERROR(
  TEXTJOIN(CHAR(10),TRUE,FILTER('SUMMARY DATA'!E:E,'SUMMARY DATA'!$A:$A=$A354,'SUMMARY DATA'!$C:$C=$B354,'SUMMARY DATA'!$B:$B=""GRP"")),
  IF(
    OR(
      ISNUMBER(SEARCH(""CDM CASH DEPOSIT"",$C354)),
      ISNUMBER(SEARCH(""CASH DEPOSIT"",$C35"&amp;"4)),
      COUNTIFS('SUMMARY DATA'!$D:$D,$C354,'SUMMARY DATA'!$B:$B,""GRP"")&lt;&gt;1
    ),
    """",
    IFERROR(TEXTJOIN(CHAR(10),TRUE,FILTER('SUMMARY DATA'!E:E,'SUMMARY DATA'!$D:$D=$C354,'SUMMARY DATA'!$B:$B=""GRP"")),"""")
  )
)"),"")</f>
        <v/>
      </c>
      <c r="F354" s="17" t="str">
        <f>IFERROR(__xludf.DUMMYFUNCTION("IFERROR(
  TEXTJOIN(CHAR(10),TRUE,FILTER('SUMMARY DATA'!F:F,'SUMMARY DATA'!$A:$A=$A354,'SUMMARY DATA'!$C:$C=$B354,'SUMMARY DATA'!$B:$B=""GRP"")),
  IF(
    OR(
      ISNUMBER(SEARCH(""CDM CASH DEPOSIT"",$C354)),
      ISNUMBER(SEARCH(""CASH DEPOSIT"",$C35"&amp;"4)),
      COUNTIFS('SUMMARY DATA'!$D:$D,$C354,'SUMMARY DATA'!$B:$B,""GRP"")&lt;&gt;1
    ),
    """",
    IFERROR(TEXTJOIN(CHAR(10),TRUE,FILTER('SUMMARY DATA'!F:F,'SUMMARY DATA'!$D:$D=$C354,'SUMMARY DATA'!$B:$B=""GRP"")),"""")
  )
)"),"")</f>
        <v/>
      </c>
      <c r="G354" s="17" t="str">
        <f>IFERROR(__xludf.DUMMYFUNCTION("IFERROR(
  TEXTJOIN(CHAR(10),TRUE,FILTER('SUMMARY DATA'!G:G,'SUMMARY DATA'!$A:$A=$A354,'SUMMARY DATA'!$C:$C=$B354,'SUMMARY DATA'!$B:$B=""GRP"")),
  IF(
    OR(
      ISNUMBER(SEARCH(""CDM CASH DEPOSIT"",$C354)),
      ISNUMBER(SEARCH(""CASH DEPOSIT"",$C35"&amp;"4)),
      COUNTIFS('SUMMARY DATA'!$D:$D,$C354,'SUMMARY DATA'!$B:$B,""GRP"")&lt;&gt;1
    ),
    """",
    IFERROR(TEXTJOIN(CHAR(10),TRUE,FILTER('SUMMARY DATA'!G:G,'SUMMARY DATA'!$D:$D=$C354,'SUMMARY DATA'!$B:$B=""GRP"")),"""")
  )
)"),"")</f>
        <v/>
      </c>
      <c r="H354" s="18" t="str">
        <f>IFERROR(__xludf.DUMMYFUNCTION("IFERROR(
  TEXTJOIN(CHAR(10),TRUE,FILTER('SUMMARY DATA'!H:H,'SUMMARY DATA'!$A:$A=$A354,'SUMMARY DATA'!$C:$C=$B354,'SUMMARY DATA'!$B:$B=""GRP"")),
  IF(
    OR(
      ISNUMBER(SEARCH(""CDM CASH DEPOSIT"",$C354)),
      ISNUMBER(SEARCH(""CASH DEPOSIT"",$C35"&amp;"4)),
      COUNTIFS('SUMMARY DATA'!$D:$D,$C354,'SUMMARY DATA'!$B:$B,""GRP"")&lt;&gt;1
    ),
    """",
    IFERROR(TEXTJOIN(CHAR(10),TRUE,FILTER('SUMMARY DATA'!H:H,'SUMMARY DATA'!$D:$D=$C354,'SUMMARY DATA'!$B:$B=""GRP"")),"""")
  )
)"),"")</f>
        <v/>
      </c>
      <c r="I354" s="18" t="str">
        <f>IFERROR(__xludf.DUMMYFUNCTION("IF(H354="""","""",
SUM(ARRAYFORMULA(VALUE(SPLIT(H354,CHAR(10)))))
)"),"")</f>
        <v/>
      </c>
      <c r="J354" s="17" t="str">
        <f>IFERROR(__xludf.DUMMYFUNCTION("IFERROR(
  TEXTJOIN(CHAR(10),TRUE,FILTER('SUMMARY DATA'!I:I,'SUMMARY DATA'!$A:$A=$A354,'SUMMARY DATA'!$C:$C=$B354,'SUMMARY DATA'!$B:$B=""GRP"")),
  IF(
    OR(
      ISNUMBER(SEARCH(""CDM CASH DEPOSIT"",$C354)),
      ISNUMBER(SEARCH(""CASH DEPOSIT"",$C35"&amp;"4)),
      COUNTIFS('SUMMARY DATA'!$D:$D,$C354,'SUMMARY DATA'!$B:$B,""GRP"")&lt;&gt;1
    ),
    """",
    IFERROR(TEXTJOIN(CHAR(10),TRUE,FILTER('SUMMARY DATA'!I:I,'SUMMARY DATA'!$D:$D=$C354,'SUMMARY DATA'!$B:$B=""GRP"")),"""")
  )
)"),"")</f>
        <v/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 spans="1:27">
      <c r="A355" s="2"/>
      <c r="B355" s="15">
        <v>45827</v>
      </c>
      <c r="C355" s="2" t="s">
        <v>513</v>
      </c>
      <c r="D355" s="6">
        <v>41.76</v>
      </c>
      <c r="E355" s="16" t="str">
        <f>IFERROR(__xludf.DUMMYFUNCTION("IFERROR(
  TEXTJOIN(CHAR(10),TRUE,FILTER('SUMMARY DATA'!E:E,'SUMMARY DATA'!$A:$A=$A355,'SUMMARY DATA'!$C:$C=$B355,'SUMMARY DATA'!$B:$B=""GRP"")),
  IF(
    OR(
      ISNUMBER(SEARCH(""CDM CASH DEPOSIT"",$C355)),
      ISNUMBER(SEARCH(""CASH DEPOSIT"",$C35"&amp;"5)),
      COUNTIFS('SUMMARY DATA'!$D:$D,$C355,'SUMMARY DATA'!$B:$B,""GRP"")&lt;&gt;1
    ),
    """",
    IFERROR(TEXTJOIN(CHAR(10),TRUE,FILTER('SUMMARY DATA'!E:E,'SUMMARY DATA'!$D:$D=$C355,'SUMMARY DATA'!$B:$B=""GRP"")),"""")
  )
)"),"")</f>
        <v/>
      </c>
      <c r="F355" s="17" t="str">
        <f>IFERROR(__xludf.DUMMYFUNCTION("IFERROR(
  TEXTJOIN(CHAR(10),TRUE,FILTER('SUMMARY DATA'!F:F,'SUMMARY DATA'!$A:$A=$A355,'SUMMARY DATA'!$C:$C=$B355,'SUMMARY DATA'!$B:$B=""GRP"")),
  IF(
    OR(
      ISNUMBER(SEARCH(""CDM CASH DEPOSIT"",$C355)),
      ISNUMBER(SEARCH(""CASH DEPOSIT"",$C35"&amp;"5)),
      COUNTIFS('SUMMARY DATA'!$D:$D,$C355,'SUMMARY DATA'!$B:$B,""GRP"")&lt;&gt;1
    ),
    """",
    IFERROR(TEXTJOIN(CHAR(10),TRUE,FILTER('SUMMARY DATA'!F:F,'SUMMARY DATA'!$D:$D=$C355,'SUMMARY DATA'!$B:$B=""GRP"")),"""")
  )
)"),"")</f>
        <v/>
      </c>
      <c r="G355" s="17" t="str">
        <f>IFERROR(__xludf.DUMMYFUNCTION("IFERROR(
  TEXTJOIN(CHAR(10),TRUE,FILTER('SUMMARY DATA'!G:G,'SUMMARY DATA'!$A:$A=$A355,'SUMMARY DATA'!$C:$C=$B355,'SUMMARY DATA'!$B:$B=""GRP"")),
  IF(
    OR(
      ISNUMBER(SEARCH(""CDM CASH DEPOSIT"",$C355)),
      ISNUMBER(SEARCH(""CASH DEPOSIT"",$C35"&amp;"5)),
      COUNTIFS('SUMMARY DATA'!$D:$D,$C355,'SUMMARY DATA'!$B:$B,""GRP"")&lt;&gt;1
    ),
    """",
    IFERROR(TEXTJOIN(CHAR(10),TRUE,FILTER('SUMMARY DATA'!G:G,'SUMMARY DATA'!$D:$D=$C355,'SUMMARY DATA'!$B:$B=""GRP"")),"""")
  )
)"),"")</f>
        <v/>
      </c>
      <c r="H355" s="18" t="str">
        <f>IFERROR(__xludf.DUMMYFUNCTION("IFERROR(
  TEXTJOIN(CHAR(10),TRUE,FILTER('SUMMARY DATA'!H:H,'SUMMARY DATA'!$A:$A=$A355,'SUMMARY DATA'!$C:$C=$B355,'SUMMARY DATA'!$B:$B=""GRP"")),
  IF(
    OR(
      ISNUMBER(SEARCH(""CDM CASH DEPOSIT"",$C355)),
      ISNUMBER(SEARCH(""CASH DEPOSIT"",$C35"&amp;"5)),
      COUNTIFS('SUMMARY DATA'!$D:$D,$C355,'SUMMARY DATA'!$B:$B,""GRP"")&lt;&gt;1
    ),
    """",
    IFERROR(TEXTJOIN(CHAR(10),TRUE,FILTER('SUMMARY DATA'!H:H,'SUMMARY DATA'!$D:$D=$C355,'SUMMARY DATA'!$B:$B=""GRP"")),"""")
  )
)"),"")</f>
        <v/>
      </c>
      <c r="I355" s="18" t="str">
        <f>IFERROR(__xludf.DUMMYFUNCTION("IF(H355="""","""",
SUM(ARRAYFORMULA(VALUE(SPLIT(H355,CHAR(10)))))
)"),"")</f>
        <v/>
      </c>
      <c r="J355" s="17" t="str">
        <f>IFERROR(__xludf.DUMMYFUNCTION("IFERROR(
  TEXTJOIN(CHAR(10),TRUE,FILTER('SUMMARY DATA'!I:I,'SUMMARY DATA'!$A:$A=$A355,'SUMMARY DATA'!$C:$C=$B355,'SUMMARY DATA'!$B:$B=""GRP"")),
  IF(
    OR(
      ISNUMBER(SEARCH(""CDM CASH DEPOSIT"",$C355)),
      ISNUMBER(SEARCH(""CASH DEPOSIT"",$C35"&amp;"5)),
      COUNTIFS('SUMMARY DATA'!$D:$D,$C355,'SUMMARY DATA'!$B:$B,""GRP"")&lt;&gt;1
    ),
    """",
    IFERROR(TEXTJOIN(CHAR(10),TRUE,FILTER('SUMMARY DATA'!I:I,'SUMMARY DATA'!$D:$D=$C355,'SUMMARY DATA'!$B:$B=""GRP"")),"""")
  )
)"),"")</f>
        <v/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 spans="1:27">
      <c r="A356" s="2"/>
      <c r="B356" s="15">
        <v>45827</v>
      </c>
      <c r="C356" s="2" t="s">
        <v>514</v>
      </c>
      <c r="D356" s="6">
        <v>34.85</v>
      </c>
      <c r="E356" s="16" t="str">
        <f>IFERROR(__xludf.DUMMYFUNCTION("IFERROR(
  TEXTJOIN(CHAR(10),TRUE,FILTER('SUMMARY DATA'!E:E,'SUMMARY DATA'!$A:$A=$A356,'SUMMARY DATA'!$C:$C=$B356,'SUMMARY DATA'!$B:$B=""GRP"")),
  IF(
    OR(
      ISNUMBER(SEARCH(""CDM CASH DEPOSIT"",$C356)),
      ISNUMBER(SEARCH(""CASH DEPOSIT"",$C35"&amp;"6)),
      COUNTIFS('SUMMARY DATA'!$D:$D,$C356,'SUMMARY DATA'!$B:$B,""GRP"")&lt;&gt;1
    ),
    """",
    IFERROR(TEXTJOIN(CHAR(10),TRUE,FILTER('SUMMARY DATA'!E:E,'SUMMARY DATA'!$D:$D=$C356,'SUMMARY DATA'!$B:$B=""GRP"")),"""")
  )
)"),"")</f>
        <v/>
      </c>
      <c r="F356" s="17" t="str">
        <f>IFERROR(__xludf.DUMMYFUNCTION("IFERROR(
  TEXTJOIN(CHAR(10),TRUE,FILTER('SUMMARY DATA'!F:F,'SUMMARY DATA'!$A:$A=$A356,'SUMMARY DATA'!$C:$C=$B356,'SUMMARY DATA'!$B:$B=""GRP"")),
  IF(
    OR(
      ISNUMBER(SEARCH(""CDM CASH DEPOSIT"",$C356)),
      ISNUMBER(SEARCH(""CASH DEPOSIT"",$C35"&amp;"6)),
      COUNTIFS('SUMMARY DATA'!$D:$D,$C356,'SUMMARY DATA'!$B:$B,""GRP"")&lt;&gt;1
    ),
    """",
    IFERROR(TEXTJOIN(CHAR(10),TRUE,FILTER('SUMMARY DATA'!F:F,'SUMMARY DATA'!$D:$D=$C356,'SUMMARY DATA'!$B:$B=""GRP"")),"""")
  )
)"),"")</f>
        <v/>
      </c>
      <c r="G356" s="17" t="str">
        <f>IFERROR(__xludf.DUMMYFUNCTION("IFERROR(
  TEXTJOIN(CHAR(10),TRUE,FILTER('SUMMARY DATA'!G:G,'SUMMARY DATA'!$A:$A=$A356,'SUMMARY DATA'!$C:$C=$B356,'SUMMARY DATA'!$B:$B=""GRP"")),
  IF(
    OR(
      ISNUMBER(SEARCH(""CDM CASH DEPOSIT"",$C356)),
      ISNUMBER(SEARCH(""CASH DEPOSIT"",$C35"&amp;"6)),
      COUNTIFS('SUMMARY DATA'!$D:$D,$C356,'SUMMARY DATA'!$B:$B,""GRP"")&lt;&gt;1
    ),
    """",
    IFERROR(TEXTJOIN(CHAR(10),TRUE,FILTER('SUMMARY DATA'!G:G,'SUMMARY DATA'!$D:$D=$C356,'SUMMARY DATA'!$B:$B=""GRP"")),"""")
  )
)"),"")</f>
        <v/>
      </c>
      <c r="H356" s="18" t="str">
        <f>IFERROR(__xludf.DUMMYFUNCTION("IFERROR(
  TEXTJOIN(CHAR(10),TRUE,FILTER('SUMMARY DATA'!H:H,'SUMMARY DATA'!$A:$A=$A356,'SUMMARY DATA'!$C:$C=$B356,'SUMMARY DATA'!$B:$B=""GRP"")),
  IF(
    OR(
      ISNUMBER(SEARCH(""CDM CASH DEPOSIT"",$C356)),
      ISNUMBER(SEARCH(""CASH DEPOSIT"",$C35"&amp;"6)),
      COUNTIFS('SUMMARY DATA'!$D:$D,$C356,'SUMMARY DATA'!$B:$B,""GRP"")&lt;&gt;1
    ),
    """",
    IFERROR(TEXTJOIN(CHAR(10),TRUE,FILTER('SUMMARY DATA'!H:H,'SUMMARY DATA'!$D:$D=$C356,'SUMMARY DATA'!$B:$B=""GRP"")),"""")
  )
)"),"")</f>
        <v/>
      </c>
      <c r="I356" s="18" t="str">
        <f>IFERROR(__xludf.DUMMYFUNCTION("IF(H356="""","""",
SUM(ARRAYFORMULA(VALUE(SPLIT(H356,CHAR(10)))))
)"),"")</f>
        <v/>
      </c>
      <c r="J356" s="17" t="str">
        <f>IFERROR(__xludf.DUMMYFUNCTION("IFERROR(
  TEXTJOIN(CHAR(10),TRUE,FILTER('SUMMARY DATA'!I:I,'SUMMARY DATA'!$A:$A=$A356,'SUMMARY DATA'!$C:$C=$B356,'SUMMARY DATA'!$B:$B=""GRP"")),
  IF(
    OR(
      ISNUMBER(SEARCH(""CDM CASH DEPOSIT"",$C356)),
      ISNUMBER(SEARCH(""CASH DEPOSIT"",$C35"&amp;"6)),
      COUNTIFS('SUMMARY DATA'!$D:$D,$C356,'SUMMARY DATA'!$B:$B,""GRP"")&lt;&gt;1
    ),
    """",
    IFERROR(TEXTJOIN(CHAR(10),TRUE,FILTER('SUMMARY DATA'!I:I,'SUMMARY DATA'!$D:$D=$C356,'SUMMARY DATA'!$B:$B=""GRP"")),"""")
  )
)"),"")</f>
        <v/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 spans="1:27">
      <c r="A357" s="2" t="s">
        <v>515</v>
      </c>
      <c r="B357" s="15">
        <v>45827</v>
      </c>
      <c r="C357" s="2" t="s">
        <v>516</v>
      </c>
      <c r="D357" s="6">
        <v>10</v>
      </c>
      <c r="E357" s="16" t="str">
        <f>IFERROR(__xludf.DUMMYFUNCTION("IFERROR(
  TEXTJOIN(CHAR(10),TRUE,FILTER('SUMMARY DATA'!E:E,'SUMMARY DATA'!$A:$A=$A357,'SUMMARY DATA'!$C:$C=$B357,'SUMMARY DATA'!$B:$B=""GRP"")),
  IF(
    OR(
      ISNUMBER(SEARCH(""CDM CASH DEPOSIT"",$C357)),
      ISNUMBER(SEARCH(""CASH DEPOSIT"",$C35"&amp;"7)),
      COUNTIFS('SUMMARY DATA'!$D:$D,$C357,'SUMMARY DATA'!$B:$B,""GRP"")&lt;&gt;1
    ),
    """",
    IFERROR(TEXTJOIN(CHAR(10),TRUE,FILTER('SUMMARY DATA'!E:E,'SUMMARY DATA'!$D:$D=$C357,'SUMMARY DATA'!$B:$B=""GRP"")),"""")
  )
)"),"")</f>
        <v/>
      </c>
      <c r="F357" s="17" t="str">
        <f>IFERROR(__xludf.DUMMYFUNCTION("IFERROR(
  TEXTJOIN(CHAR(10),TRUE,FILTER('SUMMARY DATA'!F:F,'SUMMARY DATA'!$A:$A=$A357,'SUMMARY DATA'!$C:$C=$B357,'SUMMARY DATA'!$B:$B=""GRP"")),
  IF(
    OR(
      ISNUMBER(SEARCH(""CDM CASH DEPOSIT"",$C357)),
      ISNUMBER(SEARCH(""CASH DEPOSIT"",$C35"&amp;"7)),
      COUNTIFS('SUMMARY DATA'!$D:$D,$C357,'SUMMARY DATA'!$B:$B,""GRP"")&lt;&gt;1
    ),
    """",
    IFERROR(TEXTJOIN(CHAR(10),TRUE,FILTER('SUMMARY DATA'!F:F,'SUMMARY DATA'!$D:$D=$C357,'SUMMARY DATA'!$B:$B=""GRP"")),"""")
  )
)"),"")</f>
        <v/>
      </c>
      <c r="G357" s="17" t="str">
        <f>IFERROR(__xludf.DUMMYFUNCTION("IFERROR(
  TEXTJOIN(CHAR(10),TRUE,FILTER('SUMMARY DATA'!G:G,'SUMMARY DATA'!$A:$A=$A357,'SUMMARY DATA'!$C:$C=$B357,'SUMMARY DATA'!$B:$B=""GRP"")),
  IF(
    OR(
      ISNUMBER(SEARCH(""CDM CASH DEPOSIT"",$C357)),
      ISNUMBER(SEARCH(""CASH DEPOSIT"",$C35"&amp;"7)),
      COUNTIFS('SUMMARY DATA'!$D:$D,$C357,'SUMMARY DATA'!$B:$B,""GRP"")&lt;&gt;1
    ),
    """",
    IFERROR(TEXTJOIN(CHAR(10),TRUE,FILTER('SUMMARY DATA'!G:G,'SUMMARY DATA'!$D:$D=$C357,'SUMMARY DATA'!$B:$B=""GRP"")),"""")
  )
)"),"")</f>
        <v/>
      </c>
      <c r="H357" s="18" t="str">
        <f>IFERROR(__xludf.DUMMYFUNCTION("IFERROR(
  TEXTJOIN(CHAR(10),TRUE,FILTER('SUMMARY DATA'!H:H,'SUMMARY DATA'!$A:$A=$A357,'SUMMARY DATA'!$C:$C=$B357,'SUMMARY DATA'!$B:$B=""GRP"")),
  IF(
    OR(
      ISNUMBER(SEARCH(""CDM CASH DEPOSIT"",$C357)),
      ISNUMBER(SEARCH(""CASH DEPOSIT"",$C35"&amp;"7)),
      COUNTIFS('SUMMARY DATA'!$D:$D,$C357,'SUMMARY DATA'!$B:$B,""GRP"")&lt;&gt;1
    ),
    """",
    IFERROR(TEXTJOIN(CHAR(10),TRUE,FILTER('SUMMARY DATA'!H:H,'SUMMARY DATA'!$D:$D=$C357,'SUMMARY DATA'!$B:$B=""GRP"")),"""")
  )
)"),"")</f>
        <v/>
      </c>
      <c r="I357" s="18" t="str">
        <f>IFERROR(__xludf.DUMMYFUNCTION("IF(H357="""","""",
SUM(ARRAYFORMULA(VALUE(SPLIT(H357,CHAR(10)))))
)"),"")</f>
        <v/>
      </c>
      <c r="J357" s="17" t="str">
        <f>IFERROR(__xludf.DUMMYFUNCTION("IFERROR(
  TEXTJOIN(CHAR(10),TRUE,FILTER('SUMMARY DATA'!I:I,'SUMMARY DATA'!$A:$A=$A357,'SUMMARY DATA'!$C:$C=$B357,'SUMMARY DATA'!$B:$B=""GRP"")),
  IF(
    OR(
      ISNUMBER(SEARCH(""CDM CASH DEPOSIT"",$C357)),
      ISNUMBER(SEARCH(""CASH DEPOSIT"",$C35"&amp;"7)),
      COUNTIFS('SUMMARY DATA'!$D:$D,$C357,'SUMMARY DATA'!$B:$B,""GRP"")&lt;&gt;1
    ),
    """",
    IFERROR(TEXTJOIN(CHAR(10),TRUE,FILTER('SUMMARY DATA'!I:I,'SUMMARY DATA'!$D:$D=$C357,'SUMMARY DATA'!$B:$B=""GRP"")),"""")
  )
)"),"")</f>
        <v/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 spans="1:27">
      <c r="A358" s="2" t="s">
        <v>517</v>
      </c>
      <c r="B358" s="15">
        <v>45827</v>
      </c>
      <c r="C358" s="2" t="s">
        <v>518</v>
      </c>
      <c r="D358" s="6">
        <v>10</v>
      </c>
      <c r="E358" s="16" t="str">
        <f>IFERROR(__xludf.DUMMYFUNCTION("IFERROR(
  TEXTJOIN(CHAR(10),TRUE,FILTER('SUMMARY DATA'!E:E,'SUMMARY DATA'!$A:$A=$A358,'SUMMARY DATA'!$C:$C=$B358,'SUMMARY DATA'!$B:$B=""GRP"")),
  IF(
    OR(
      ISNUMBER(SEARCH(""CDM CASH DEPOSIT"",$C358)),
      ISNUMBER(SEARCH(""CASH DEPOSIT"",$C35"&amp;"8)),
      COUNTIFS('SUMMARY DATA'!$D:$D,$C358,'SUMMARY DATA'!$B:$B,""GRP"")&lt;&gt;1
    ),
    """",
    IFERROR(TEXTJOIN(CHAR(10),TRUE,FILTER('SUMMARY DATA'!E:E,'SUMMARY DATA'!$D:$D=$C358,'SUMMARY DATA'!$B:$B=""GRP"")),"""")
  )
)"),"")</f>
        <v/>
      </c>
      <c r="F358" s="17" t="str">
        <f>IFERROR(__xludf.DUMMYFUNCTION("IFERROR(
  TEXTJOIN(CHAR(10),TRUE,FILTER('SUMMARY DATA'!F:F,'SUMMARY DATA'!$A:$A=$A358,'SUMMARY DATA'!$C:$C=$B358,'SUMMARY DATA'!$B:$B=""GRP"")),
  IF(
    OR(
      ISNUMBER(SEARCH(""CDM CASH DEPOSIT"",$C358)),
      ISNUMBER(SEARCH(""CASH DEPOSIT"",$C35"&amp;"8)),
      COUNTIFS('SUMMARY DATA'!$D:$D,$C358,'SUMMARY DATA'!$B:$B,""GRP"")&lt;&gt;1
    ),
    """",
    IFERROR(TEXTJOIN(CHAR(10),TRUE,FILTER('SUMMARY DATA'!F:F,'SUMMARY DATA'!$D:$D=$C358,'SUMMARY DATA'!$B:$B=""GRP"")),"""")
  )
)"),"")</f>
        <v/>
      </c>
      <c r="G358" s="17" t="str">
        <f>IFERROR(__xludf.DUMMYFUNCTION("IFERROR(
  TEXTJOIN(CHAR(10),TRUE,FILTER('SUMMARY DATA'!G:G,'SUMMARY DATA'!$A:$A=$A358,'SUMMARY DATA'!$C:$C=$B358,'SUMMARY DATA'!$B:$B=""GRP"")),
  IF(
    OR(
      ISNUMBER(SEARCH(""CDM CASH DEPOSIT"",$C358)),
      ISNUMBER(SEARCH(""CASH DEPOSIT"",$C35"&amp;"8)),
      COUNTIFS('SUMMARY DATA'!$D:$D,$C358,'SUMMARY DATA'!$B:$B,""GRP"")&lt;&gt;1
    ),
    """",
    IFERROR(TEXTJOIN(CHAR(10),TRUE,FILTER('SUMMARY DATA'!G:G,'SUMMARY DATA'!$D:$D=$C358,'SUMMARY DATA'!$B:$B=""GRP"")),"""")
  )
)"),"")</f>
        <v/>
      </c>
      <c r="H358" s="18" t="str">
        <f>IFERROR(__xludf.DUMMYFUNCTION("IFERROR(
  TEXTJOIN(CHAR(10),TRUE,FILTER('SUMMARY DATA'!H:H,'SUMMARY DATA'!$A:$A=$A358,'SUMMARY DATA'!$C:$C=$B358,'SUMMARY DATA'!$B:$B=""GRP"")),
  IF(
    OR(
      ISNUMBER(SEARCH(""CDM CASH DEPOSIT"",$C358)),
      ISNUMBER(SEARCH(""CASH DEPOSIT"",$C35"&amp;"8)),
      COUNTIFS('SUMMARY DATA'!$D:$D,$C358,'SUMMARY DATA'!$B:$B,""GRP"")&lt;&gt;1
    ),
    """",
    IFERROR(TEXTJOIN(CHAR(10),TRUE,FILTER('SUMMARY DATA'!H:H,'SUMMARY DATA'!$D:$D=$C358,'SUMMARY DATA'!$B:$B=""GRP"")),"""")
  )
)"),"")</f>
        <v/>
      </c>
      <c r="I358" s="18" t="str">
        <f>IFERROR(__xludf.DUMMYFUNCTION("IF(H358="""","""",
SUM(ARRAYFORMULA(VALUE(SPLIT(H358,CHAR(10)))))
)"),"")</f>
        <v/>
      </c>
      <c r="J358" s="17" t="str">
        <f>IFERROR(__xludf.DUMMYFUNCTION("IFERROR(
  TEXTJOIN(CHAR(10),TRUE,FILTER('SUMMARY DATA'!I:I,'SUMMARY DATA'!$A:$A=$A358,'SUMMARY DATA'!$C:$C=$B358,'SUMMARY DATA'!$B:$B=""GRP"")),
  IF(
    OR(
      ISNUMBER(SEARCH(""CDM CASH DEPOSIT"",$C358)),
      ISNUMBER(SEARCH(""CASH DEPOSIT"",$C35"&amp;"8)),
      COUNTIFS('SUMMARY DATA'!$D:$D,$C358,'SUMMARY DATA'!$B:$B,""GRP"")&lt;&gt;1
    ),
    """",
    IFERROR(TEXTJOIN(CHAR(10),TRUE,FILTER('SUMMARY DATA'!I:I,'SUMMARY DATA'!$D:$D=$C358,'SUMMARY DATA'!$B:$B=""GRP"")),"""")
  )
)"),"")</f>
        <v/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 spans="1:27">
      <c r="A359" s="2" t="s">
        <v>519</v>
      </c>
      <c r="B359" s="15">
        <v>45828</v>
      </c>
      <c r="C359" s="2" t="s">
        <v>520</v>
      </c>
      <c r="D359" s="6">
        <v>216.75</v>
      </c>
      <c r="E359" s="16" t="str">
        <f>IFERROR(__xludf.DUMMYFUNCTION("IFERROR(
  TEXTJOIN(CHAR(10),TRUE,FILTER('SUMMARY DATA'!E:E,'SUMMARY DATA'!$A:$A=$A359,'SUMMARY DATA'!$C:$C=$B359,'SUMMARY DATA'!$B:$B=""GRP"")),
  IF(
    OR(
      ISNUMBER(SEARCH(""CDM CASH DEPOSIT"",$C359)),
      ISNUMBER(SEARCH(""CASH DEPOSIT"",$C35"&amp;"9)),
      COUNTIFS('SUMMARY DATA'!$D:$D,$C359,'SUMMARY DATA'!$B:$B,""GRP"")&lt;&gt;1
    ),
    """",
    IFERROR(TEXTJOIN(CHAR(10),TRUE,FILTER('SUMMARY DATA'!E:E,'SUMMARY DATA'!$D:$D=$C359,'SUMMARY DATA'!$B:$B=""GRP"")),"""")
  )
)"),"")</f>
        <v/>
      </c>
      <c r="F359" s="17" t="str">
        <f>IFERROR(__xludf.DUMMYFUNCTION("IFERROR(
  TEXTJOIN(CHAR(10),TRUE,FILTER('SUMMARY DATA'!F:F,'SUMMARY DATA'!$A:$A=$A359,'SUMMARY DATA'!$C:$C=$B359,'SUMMARY DATA'!$B:$B=""GRP"")),
  IF(
    OR(
      ISNUMBER(SEARCH(""CDM CASH DEPOSIT"",$C359)),
      ISNUMBER(SEARCH(""CASH DEPOSIT"",$C35"&amp;"9)),
      COUNTIFS('SUMMARY DATA'!$D:$D,$C359,'SUMMARY DATA'!$B:$B,""GRP"")&lt;&gt;1
    ),
    """",
    IFERROR(TEXTJOIN(CHAR(10),TRUE,FILTER('SUMMARY DATA'!F:F,'SUMMARY DATA'!$D:$D=$C359,'SUMMARY DATA'!$B:$B=""GRP"")),"""")
  )
)"),"")</f>
        <v/>
      </c>
      <c r="G359" s="17" t="str">
        <f>IFERROR(__xludf.DUMMYFUNCTION("IFERROR(
  TEXTJOIN(CHAR(10),TRUE,FILTER('SUMMARY DATA'!G:G,'SUMMARY DATA'!$A:$A=$A359,'SUMMARY DATA'!$C:$C=$B359,'SUMMARY DATA'!$B:$B=""GRP"")),
  IF(
    OR(
      ISNUMBER(SEARCH(""CDM CASH DEPOSIT"",$C359)),
      ISNUMBER(SEARCH(""CASH DEPOSIT"",$C35"&amp;"9)),
      COUNTIFS('SUMMARY DATA'!$D:$D,$C359,'SUMMARY DATA'!$B:$B,""GRP"")&lt;&gt;1
    ),
    """",
    IFERROR(TEXTJOIN(CHAR(10),TRUE,FILTER('SUMMARY DATA'!G:G,'SUMMARY DATA'!$D:$D=$C359,'SUMMARY DATA'!$B:$B=""GRP"")),"""")
  )
)"),"")</f>
        <v/>
      </c>
      <c r="H359" s="18" t="str">
        <f>IFERROR(__xludf.DUMMYFUNCTION("IFERROR(
  TEXTJOIN(CHAR(10),TRUE,FILTER('SUMMARY DATA'!H:H,'SUMMARY DATA'!$A:$A=$A359,'SUMMARY DATA'!$C:$C=$B359,'SUMMARY DATA'!$B:$B=""GRP"")),
  IF(
    OR(
      ISNUMBER(SEARCH(""CDM CASH DEPOSIT"",$C359)),
      ISNUMBER(SEARCH(""CASH DEPOSIT"",$C35"&amp;"9)),
      COUNTIFS('SUMMARY DATA'!$D:$D,$C359,'SUMMARY DATA'!$B:$B,""GRP"")&lt;&gt;1
    ),
    """",
    IFERROR(TEXTJOIN(CHAR(10),TRUE,FILTER('SUMMARY DATA'!H:H,'SUMMARY DATA'!$D:$D=$C359,'SUMMARY DATA'!$B:$B=""GRP"")),"""")
  )
)"),"")</f>
        <v/>
      </c>
      <c r="I359" s="18" t="str">
        <f>IFERROR(__xludf.DUMMYFUNCTION("IF(H359="""","""",
SUM(ARRAYFORMULA(VALUE(SPLIT(H359,CHAR(10)))))
)"),"")</f>
        <v/>
      </c>
      <c r="J359" s="17" t="str">
        <f>IFERROR(__xludf.DUMMYFUNCTION("IFERROR(
  TEXTJOIN(CHAR(10),TRUE,FILTER('SUMMARY DATA'!I:I,'SUMMARY DATA'!$A:$A=$A359,'SUMMARY DATA'!$C:$C=$B359,'SUMMARY DATA'!$B:$B=""GRP"")),
  IF(
    OR(
      ISNUMBER(SEARCH(""CDM CASH DEPOSIT"",$C359)),
      ISNUMBER(SEARCH(""CASH DEPOSIT"",$C35"&amp;"9)),
      COUNTIFS('SUMMARY DATA'!$D:$D,$C359,'SUMMARY DATA'!$B:$B,""GRP"")&lt;&gt;1
    ),
    """",
    IFERROR(TEXTJOIN(CHAR(10),TRUE,FILTER('SUMMARY DATA'!I:I,'SUMMARY DATA'!$D:$D=$C359,'SUMMARY DATA'!$B:$B=""GRP"")),"""")
  )
)"),"")</f>
        <v/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 spans="1:27">
      <c r="A360" s="2" t="s">
        <v>88</v>
      </c>
      <c r="B360" s="15">
        <v>45828</v>
      </c>
      <c r="C360" s="2" t="s">
        <v>521</v>
      </c>
      <c r="D360" s="6">
        <v>145</v>
      </c>
      <c r="E360" s="16" t="str">
        <f>IFERROR(__xludf.DUMMYFUNCTION("IFERROR(
  TEXTJOIN(CHAR(10),TRUE,FILTER('SUMMARY DATA'!E:E,'SUMMARY DATA'!$A:$A=$A360,'SUMMARY DATA'!$C:$C=$B360,'SUMMARY DATA'!$B:$B=""GRP"")),
  IF(
    OR(
      ISNUMBER(SEARCH(""CDM CASH DEPOSIT"",$C360)),
      ISNUMBER(SEARCH(""CASH DEPOSIT"",$C36"&amp;"0)),
      COUNTIFS('SUMMARY DATA'!$D:$D,$C360,'SUMMARY DATA'!$B:$B,""GRP"")&lt;&gt;1
    ),
    """",
    IFERROR(TEXTJOIN(CHAR(10),TRUE,FILTER('SUMMARY DATA'!E:E,'SUMMARY DATA'!$D:$D=$C360,'SUMMARY DATA'!$B:$B=""GRP"")),"""")
  )
)"),"")</f>
        <v/>
      </c>
      <c r="F360" s="17" t="str">
        <f>IFERROR(__xludf.DUMMYFUNCTION("IFERROR(
  TEXTJOIN(CHAR(10),TRUE,FILTER('SUMMARY DATA'!F:F,'SUMMARY DATA'!$A:$A=$A360,'SUMMARY DATA'!$C:$C=$B360,'SUMMARY DATA'!$B:$B=""GRP"")),
  IF(
    OR(
      ISNUMBER(SEARCH(""CDM CASH DEPOSIT"",$C360)),
      ISNUMBER(SEARCH(""CASH DEPOSIT"",$C36"&amp;"0)),
      COUNTIFS('SUMMARY DATA'!$D:$D,$C360,'SUMMARY DATA'!$B:$B,""GRP"")&lt;&gt;1
    ),
    """",
    IFERROR(TEXTJOIN(CHAR(10),TRUE,FILTER('SUMMARY DATA'!F:F,'SUMMARY DATA'!$D:$D=$C360,'SUMMARY DATA'!$B:$B=""GRP"")),"""")
  )
)"),"")</f>
        <v/>
      </c>
      <c r="G360" s="17" t="str">
        <f>IFERROR(__xludf.DUMMYFUNCTION("IFERROR(
  TEXTJOIN(CHAR(10),TRUE,FILTER('SUMMARY DATA'!G:G,'SUMMARY DATA'!$A:$A=$A360,'SUMMARY DATA'!$C:$C=$B360,'SUMMARY DATA'!$B:$B=""GRP"")),
  IF(
    OR(
      ISNUMBER(SEARCH(""CDM CASH DEPOSIT"",$C360)),
      ISNUMBER(SEARCH(""CASH DEPOSIT"",$C36"&amp;"0)),
      COUNTIFS('SUMMARY DATA'!$D:$D,$C360,'SUMMARY DATA'!$B:$B,""GRP"")&lt;&gt;1
    ),
    """",
    IFERROR(TEXTJOIN(CHAR(10),TRUE,FILTER('SUMMARY DATA'!G:G,'SUMMARY DATA'!$D:$D=$C360,'SUMMARY DATA'!$B:$B=""GRP"")),"""")
  )
)"),"")</f>
        <v/>
      </c>
      <c r="H360" s="18" t="str">
        <f>IFERROR(__xludf.DUMMYFUNCTION("IFERROR(
  TEXTJOIN(CHAR(10),TRUE,FILTER('SUMMARY DATA'!H:H,'SUMMARY DATA'!$A:$A=$A360,'SUMMARY DATA'!$C:$C=$B360,'SUMMARY DATA'!$B:$B=""GRP"")),
  IF(
    OR(
      ISNUMBER(SEARCH(""CDM CASH DEPOSIT"",$C360)),
      ISNUMBER(SEARCH(""CASH DEPOSIT"",$C36"&amp;"0)),
      COUNTIFS('SUMMARY DATA'!$D:$D,$C360,'SUMMARY DATA'!$B:$B,""GRP"")&lt;&gt;1
    ),
    """",
    IFERROR(TEXTJOIN(CHAR(10),TRUE,FILTER('SUMMARY DATA'!H:H,'SUMMARY DATA'!$D:$D=$C360,'SUMMARY DATA'!$B:$B=""GRP"")),"""")
  )
)"),"")</f>
        <v/>
      </c>
      <c r="I360" s="18" t="str">
        <f>IFERROR(__xludf.DUMMYFUNCTION("IF(H360="""","""",
SUM(ARRAYFORMULA(VALUE(SPLIT(H360,CHAR(10)))))
)"),"")</f>
        <v/>
      </c>
      <c r="J360" s="17" t="str">
        <f>IFERROR(__xludf.DUMMYFUNCTION("IFERROR(
  TEXTJOIN(CHAR(10),TRUE,FILTER('SUMMARY DATA'!I:I,'SUMMARY DATA'!$A:$A=$A360,'SUMMARY DATA'!$C:$C=$B360,'SUMMARY DATA'!$B:$B=""GRP"")),
  IF(
    OR(
      ISNUMBER(SEARCH(""CDM CASH DEPOSIT"",$C360)),
      ISNUMBER(SEARCH(""CASH DEPOSIT"",$C36"&amp;"0)),
      COUNTIFS('SUMMARY DATA'!$D:$D,$C360,'SUMMARY DATA'!$B:$B,""GRP"")&lt;&gt;1
    ),
    """",
    IFERROR(TEXTJOIN(CHAR(10),TRUE,FILTER('SUMMARY DATA'!I:I,'SUMMARY DATA'!$D:$D=$C360,'SUMMARY DATA'!$B:$B=""GRP"")),"""")
  )
)"),"")</f>
        <v/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 spans="1:27">
      <c r="A361" s="2"/>
      <c r="B361" s="15">
        <v>45828</v>
      </c>
      <c r="C361" s="2" t="s">
        <v>522</v>
      </c>
      <c r="D361" s="6">
        <v>117.29</v>
      </c>
      <c r="E361" s="16" t="str">
        <f>IFERROR(__xludf.DUMMYFUNCTION("IFERROR(
  TEXTJOIN(CHAR(10),TRUE,FILTER('SUMMARY DATA'!E:E,'SUMMARY DATA'!$A:$A=$A361,'SUMMARY DATA'!$C:$C=$B361,'SUMMARY DATA'!$B:$B=""GRP"")),
  IF(
    OR(
      ISNUMBER(SEARCH(""CDM CASH DEPOSIT"",$C361)),
      ISNUMBER(SEARCH(""CASH DEPOSIT"",$C36"&amp;"1)),
      COUNTIFS('SUMMARY DATA'!$D:$D,$C361,'SUMMARY DATA'!$B:$B,""GRP"")&lt;&gt;1
    ),
    """",
    IFERROR(TEXTJOIN(CHAR(10),TRUE,FILTER('SUMMARY DATA'!E:E,'SUMMARY DATA'!$D:$D=$C361,'SUMMARY DATA'!$B:$B=""GRP"")),"""")
  )
)"),"")</f>
        <v/>
      </c>
      <c r="F361" s="17" t="str">
        <f>IFERROR(__xludf.DUMMYFUNCTION("IFERROR(
  TEXTJOIN(CHAR(10),TRUE,FILTER('SUMMARY DATA'!F:F,'SUMMARY DATA'!$A:$A=$A361,'SUMMARY DATA'!$C:$C=$B361,'SUMMARY DATA'!$B:$B=""GRP"")),
  IF(
    OR(
      ISNUMBER(SEARCH(""CDM CASH DEPOSIT"",$C361)),
      ISNUMBER(SEARCH(""CASH DEPOSIT"",$C36"&amp;"1)),
      COUNTIFS('SUMMARY DATA'!$D:$D,$C361,'SUMMARY DATA'!$B:$B,""GRP"")&lt;&gt;1
    ),
    """",
    IFERROR(TEXTJOIN(CHAR(10),TRUE,FILTER('SUMMARY DATA'!F:F,'SUMMARY DATA'!$D:$D=$C361,'SUMMARY DATA'!$B:$B=""GRP"")),"""")
  )
)"),"")</f>
        <v/>
      </c>
      <c r="G361" s="17" t="str">
        <f>IFERROR(__xludf.DUMMYFUNCTION("IFERROR(
  TEXTJOIN(CHAR(10),TRUE,FILTER('SUMMARY DATA'!G:G,'SUMMARY DATA'!$A:$A=$A361,'SUMMARY DATA'!$C:$C=$B361,'SUMMARY DATA'!$B:$B=""GRP"")),
  IF(
    OR(
      ISNUMBER(SEARCH(""CDM CASH DEPOSIT"",$C361)),
      ISNUMBER(SEARCH(""CASH DEPOSIT"",$C36"&amp;"1)),
      COUNTIFS('SUMMARY DATA'!$D:$D,$C361,'SUMMARY DATA'!$B:$B,""GRP"")&lt;&gt;1
    ),
    """",
    IFERROR(TEXTJOIN(CHAR(10),TRUE,FILTER('SUMMARY DATA'!G:G,'SUMMARY DATA'!$D:$D=$C361,'SUMMARY DATA'!$B:$B=""GRP"")),"""")
  )
)"),"")</f>
        <v/>
      </c>
      <c r="H361" s="18" t="str">
        <f>IFERROR(__xludf.DUMMYFUNCTION("IFERROR(
  TEXTJOIN(CHAR(10),TRUE,FILTER('SUMMARY DATA'!H:H,'SUMMARY DATA'!$A:$A=$A361,'SUMMARY DATA'!$C:$C=$B361,'SUMMARY DATA'!$B:$B=""GRP"")),
  IF(
    OR(
      ISNUMBER(SEARCH(""CDM CASH DEPOSIT"",$C361)),
      ISNUMBER(SEARCH(""CASH DEPOSIT"",$C36"&amp;"1)),
      COUNTIFS('SUMMARY DATA'!$D:$D,$C361,'SUMMARY DATA'!$B:$B,""GRP"")&lt;&gt;1
    ),
    """",
    IFERROR(TEXTJOIN(CHAR(10),TRUE,FILTER('SUMMARY DATA'!H:H,'SUMMARY DATA'!$D:$D=$C361,'SUMMARY DATA'!$B:$B=""GRP"")),"""")
  )
)"),"")</f>
        <v/>
      </c>
      <c r="I361" s="18" t="str">
        <f>IFERROR(__xludf.DUMMYFUNCTION("IF(H361="""","""",
SUM(ARRAYFORMULA(VALUE(SPLIT(H361,CHAR(10)))))
)"),"")</f>
        <v/>
      </c>
      <c r="J361" s="17" t="str">
        <f>IFERROR(__xludf.DUMMYFUNCTION("IFERROR(
  TEXTJOIN(CHAR(10),TRUE,FILTER('SUMMARY DATA'!I:I,'SUMMARY DATA'!$A:$A=$A361,'SUMMARY DATA'!$C:$C=$B361,'SUMMARY DATA'!$B:$B=""GRP"")),
  IF(
    OR(
      ISNUMBER(SEARCH(""CDM CASH DEPOSIT"",$C361)),
      ISNUMBER(SEARCH(""CASH DEPOSIT"",$C36"&amp;"1)),
      COUNTIFS('SUMMARY DATA'!$D:$D,$C361,'SUMMARY DATA'!$B:$B,""GRP"")&lt;&gt;1
    ),
    """",
    IFERROR(TEXTJOIN(CHAR(10),TRUE,FILTER('SUMMARY DATA'!I:I,'SUMMARY DATA'!$D:$D=$C361,'SUMMARY DATA'!$B:$B=""GRP"")),"""")
  )
)"),"")</f>
        <v/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 spans="1:27">
      <c r="A362" s="2"/>
      <c r="B362" s="15">
        <v>45828</v>
      </c>
      <c r="C362" s="2" t="s">
        <v>523</v>
      </c>
      <c r="D362" s="6">
        <v>10</v>
      </c>
      <c r="E362" s="16" t="str">
        <f>IFERROR(__xludf.DUMMYFUNCTION("IFERROR(
  TEXTJOIN(CHAR(10),TRUE,FILTER('SUMMARY DATA'!E:E,'SUMMARY DATA'!$A:$A=$A362,'SUMMARY DATA'!$C:$C=$B362,'SUMMARY DATA'!$B:$B=""GRP"")),
  IF(
    OR(
      ISNUMBER(SEARCH(""CDM CASH DEPOSIT"",$C362)),
      ISNUMBER(SEARCH(""CASH DEPOSIT"",$C36"&amp;"2)),
      COUNTIFS('SUMMARY DATA'!$D:$D,$C362,'SUMMARY DATA'!$B:$B,""GRP"")&lt;&gt;1
    ),
    """",
    IFERROR(TEXTJOIN(CHAR(10),TRUE,FILTER('SUMMARY DATA'!E:E,'SUMMARY DATA'!$D:$D=$C362,'SUMMARY DATA'!$B:$B=""GRP"")),"""")
  )
)"),"")</f>
        <v/>
      </c>
      <c r="F362" s="17" t="str">
        <f>IFERROR(__xludf.DUMMYFUNCTION("IFERROR(
  TEXTJOIN(CHAR(10),TRUE,FILTER('SUMMARY DATA'!F:F,'SUMMARY DATA'!$A:$A=$A362,'SUMMARY DATA'!$C:$C=$B362,'SUMMARY DATA'!$B:$B=""GRP"")),
  IF(
    OR(
      ISNUMBER(SEARCH(""CDM CASH DEPOSIT"",$C362)),
      ISNUMBER(SEARCH(""CASH DEPOSIT"",$C36"&amp;"2)),
      COUNTIFS('SUMMARY DATA'!$D:$D,$C362,'SUMMARY DATA'!$B:$B,""GRP"")&lt;&gt;1
    ),
    """",
    IFERROR(TEXTJOIN(CHAR(10),TRUE,FILTER('SUMMARY DATA'!F:F,'SUMMARY DATA'!$D:$D=$C362,'SUMMARY DATA'!$B:$B=""GRP"")),"""")
  )
)"),"")</f>
        <v/>
      </c>
      <c r="G362" s="17" t="str">
        <f>IFERROR(__xludf.DUMMYFUNCTION("IFERROR(
  TEXTJOIN(CHAR(10),TRUE,FILTER('SUMMARY DATA'!G:G,'SUMMARY DATA'!$A:$A=$A362,'SUMMARY DATA'!$C:$C=$B362,'SUMMARY DATA'!$B:$B=""GRP"")),
  IF(
    OR(
      ISNUMBER(SEARCH(""CDM CASH DEPOSIT"",$C362)),
      ISNUMBER(SEARCH(""CASH DEPOSIT"",$C36"&amp;"2)),
      COUNTIFS('SUMMARY DATA'!$D:$D,$C362,'SUMMARY DATA'!$B:$B,""GRP"")&lt;&gt;1
    ),
    """",
    IFERROR(TEXTJOIN(CHAR(10),TRUE,FILTER('SUMMARY DATA'!G:G,'SUMMARY DATA'!$D:$D=$C362,'SUMMARY DATA'!$B:$B=""GRP"")),"""")
  )
)"),"")</f>
        <v/>
      </c>
      <c r="H362" s="18" t="str">
        <f>IFERROR(__xludf.DUMMYFUNCTION("IFERROR(
  TEXTJOIN(CHAR(10),TRUE,FILTER('SUMMARY DATA'!H:H,'SUMMARY DATA'!$A:$A=$A362,'SUMMARY DATA'!$C:$C=$B362,'SUMMARY DATA'!$B:$B=""GRP"")),
  IF(
    OR(
      ISNUMBER(SEARCH(""CDM CASH DEPOSIT"",$C362)),
      ISNUMBER(SEARCH(""CASH DEPOSIT"",$C36"&amp;"2)),
      COUNTIFS('SUMMARY DATA'!$D:$D,$C362,'SUMMARY DATA'!$B:$B,""GRP"")&lt;&gt;1
    ),
    """",
    IFERROR(TEXTJOIN(CHAR(10),TRUE,FILTER('SUMMARY DATA'!H:H,'SUMMARY DATA'!$D:$D=$C362,'SUMMARY DATA'!$B:$B=""GRP"")),"""")
  )
)"),"")</f>
        <v/>
      </c>
      <c r="I362" s="18" t="str">
        <f>IFERROR(__xludf.DUMMYFUNCTION("IF(H362="""","""",
SUM(ARRAYFORMULA(VALUE(SPLIT(H362,CHAR(10)))))
)"),"")</f>
        <v/>
      </c>
      <c r="J362" s="17" t="str">
        <f>IFERROR(__xludf.DUMMYFUNCTION("IFERROR(
  TEXTJOIN(CHAR(10),TRUE,FILTER('SUMMARY DATA'!I:I,'SUMMARY DATA'!$A:$A=$A362,'SUMMARY DATA'!$C:$C=$B362,'SUMMARY DATA'!$B:$B=""GRP"")),
  IF(
    OR(
      ISNUMBER(SEARCH(""CDM CASH DEPOSIT"",$C362)),
      ISNUMBER(SEARCH(""CASH DEPOSIT"",$C36"&amp;"2)),
      COUNTIFS('SUMMARY DATA'!$D:$D,$C362,'SUMMARY DATA'!$B:$B,""GRP"")&lt;&gt;1
    ),
    """",
    IFERROR(TEXTJOIN(CHAR(10),TRUE,FILTER('SUMMARY DATA'!I:I,'SUMMARY DATA'!$D:$D=$C362,'SUMMARY DATA'!$B:$B=""GRP"")),"""")
  )
)"),"")</f>
        <v/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 spans="1:27">
      <c r="A363" s="2"/>
      <c r="B363" s="15">
        <v>45828</v>
      </c>
      <c r="C363" s="2" t="s">
        <v>524</v>
      </c>
      <c r="D363" s="6">
        <v>10</v>
      </c>
      <c r="E363" s="16" t="str">
        <f>IFERROR(__xludf.DUMMYFUNCTION("IFERROR(
  TEXTJOIN(CHAR(10),TRUE,FILTER('SUMMARY DATA'!E:E,'SUMMARY DATA'!$A:$A=$A363,'SUMMARY DATA'!$C:$C=$B363,'SUMMARY DATA'!$B:$B=""GRP"")),
  IF(
    OR(
      ISNUMBER(SEARCH(""CDM CASH DEPOSIT"",$C363)),
      ISNUMBER(SEARCH(""CASH DEPOSIT"",$C36"&amp;"3)),
      COUNTIFS('SUMMARY DATA'!$D:$D,$C363,'SUMMARY DATA'!$B:$B,""GRP"")&lt;&gt;1
    ),
    """",
    IFERROR(TEXTJOIN(CHAR(10),TRUE,FILTER('SUMMARY DATA'!E:E,'SUMMARY DATA'!$D:$D=$C363,'SUMMARY DATA'!$B:$B=""GRP"")),"""")
  )
)"),"")</f>
        <v/>
      </c>
      <c r="F363" s="17" t="str">
        <f>IFERROR(__xludf.DUMMYFUNCTION("IFERROR(
  TEXTJOIN(CHAR(10),TRUE,FILTER('SUMMARY DATA'!F:F,'SUMMARY DATA'!$A:$A=$A363,'SUMMARY DATA'!$C:$C=$B363,'SUMMARY DATA'!$B:$B=""GRP"")),
  IF(
    OR(
      ISNUMBER(SEARCH(""CDM CASH DEPOSIT"",$C363)),
      ISNUMBER(SEARCH(""CASH DEPOSIT"",$C36"&amp;"3)),
      COUNTIFS('SUMMARY DATA'!$D:$D,$C363,'SUMMARY DATA'!$B:$B,""GRP"")&lt;&gt;1
    ),
    """",
    IFERROR(TEXTJOIN(CHAR(10),TRUE,FILTER('SUMMARY DATA'!F:F,'SUMMARY DATA'!$D:$D=$C363,'SUMMARY DATA'!$B:$B=""GRP"")),"""")
  )
)"),"")</f>
        <v/>
      </c>
      <c r="G363" s="17" t="str">
        <f>IFERROR(__xludf.DUMMYFUNCTION("IFERROR(
  TEXTJOIN(CHAR(10),TRUE,FILTER('SUMMARY DATA'!G:G,'SUMMARY DATA'!$A:$A=$A363,'SUMMARY DATA'!$C:$C=$B363,'SUMMARY DATA'!$B:$B=""GRP"")),
  IF(
    OR(
      ISNUMBER(SEARCH(""CDM CASH DEPOSIT"",$C363)),
      ISNUMBER(SEARCH(""CASH DEPOSIT"",$C36"&amp;"3)),
      COUNTIFS('SUMMARY DATA'!$D:$D,$C363,'SUMMARY DATA'!$B:$B,""GRP"")&lt;&gt;1
    ),
    """",
    IFERROR(TEXTJOIN(CHAR(10),TRUE,FILTER('SUMMARY DATA'!G:G,'SUMMARY DATA'!$D:$D=$C363,'SUMMARY DATA'!$B:$B=""GRP"")),"""")
  )
)"),"")</f>
        <v/>
      </c>
      <c r="H363" s="18" t="str">
        <f>IFERROR(__xludf.DUMMYFUNCTION("IFERROR(
  TEXTJOIN(CHAR(10),TRUE,FILTER('SUMMARY DATA'!H:H,'SUMMARY DATA'!$A:$A=$A363,'SUMMARY DATA'!$C:$C=$B363,'SUMMARY DATA'!$B:$B=""GRP"")),
  IF(
    OR(
      ISNUMBER(SEARCH(""CDM CASH DEPOSIT"",$C363)),
      ISNUMBER(SEARCH(""CASH DEPOSIT"",$C36"&amp;"3)),
      COUNTIFS('SUMMARY DATA'!$D:$D,$C363,'SUMMARY DATA'!$B:$B,""GRP"")&lt;&gt;1
    ),
    """",
    IFERROR(TEXTJOIN(CHAR(10),TRUE,FILTER('SUMMARY DATA'!H:H,'SUMMARY DATA'!$D:$D=$C363,'SUMMARY DATA'!$B:$B=""GRP"")),"""")
  )
)"),"")</f>
        <v/>
      </c>
      <c r="I363" s="18" t="str">
        <f>IFERROR(__xludf.DUMMYFUNCTION("IF(H363="""","""",
SUM(ARRAYFORMULA(VALUE(SPLIT(H363,CHAR(10)))))
)"),"")</f>
        <v/>
      </c>
      <c r="J363" s="17" t="str">
        <f>IFERROR(__xludf.DUMMYFUNCTION("IFERROR(
  TEXTJOIN(CHAR(10),TRUE,FILTER('SUMMARY DATA'!I:I,'SUMMARY DATA'!$A:$A=$A363,'SUMMARY DATA'!$C:$C=$B363,'SUMMARY DATA'!$B:$B=""GRP"")),
  IF(
    OR(
      ISNUMBER(SEARCH(""CDM CASH DEPOSIT"",$C363)),
      ISNUMBER(SEARCH(""CASH DEPOSIT"",$C36"&amp;"3)),
      COUNTIFS('SUMMARY DATA'!$D:$D,$C363,'SUMMARY DATA'!$B:$B,""GRP"")&lt;&gt;1
    ),
    """",
    IFERROR(TEXTJOIN(CHAR(10),TRUE,FILTER('SUMMARY DATA'!I:I,'SUMMARY DATA'!$D:$D=$C363,'SUMMARY DATA'!$B:$B=""GRP"")),"""")
  )
)"),"")</f>
        <v/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 spans="1:27">
      <c r="A364" s="2"/>
      <c r="B364" s="15">
        <v>45828</v>
      </c>
      <c r="C364" s="2" t="s">
        <v>525</v>
      </c>
      <c r="D364" s="6">
        <v>10</v>
      </c>
      <c r="E364" s="16" t="str">
        <f>IFERROR(__xludf.DUMMYFUNCTION("IFERROR(
  TEXTJOIN(CHAR(10),TRUE,FILTER('SUMMARY DATA'!E:E,'SUMMARY DATA'!$A:$A=$A364,'SUMMARY DATA'!$C:$C=$B364,'SUMMARY DATA'!$B:$B=""GRP"")),
  IF(
    OR(
      ISNUMBER(SEARCH(""CDM CASH DEPOSIT"",$C364)),
      ISNUMBER(SEARCH(""CASH DEPOSIT"",$C36"&amp;"4)),
      COUNTIFS('SUMMARY DATA'!$D:$D,$C364,'SUMMARY DATA'!$B:$B,""GRP"")&lt;&gt;1
    ),
    """",
    IFERROR(TEXTJOIN(CHAR(10),TRUE,FILTER('SUMMARY DATA'!E:E,'SUMMARY DATA'!$D:$D=$C364,'SUMMARY DATA'!$B:$B=""GRP"")),"""")
  )
)"),"")</f>
        <v/>
      </c>
      <c r="F364" s="17" t="str">
        <f>IFERROR(__xludf.DUMMYFUNCTION("IFERROR(
  TEXTJOIN(CHAR(10),TRUE,FILTER('SUMMARY DATA'!F:F,'SUMMARY DATA'!$A:$A=$A364,'SUMMARY DATA'!$C:$C=$B364,'SUMMARY DATA'!$B:$B=""GRP"")),
  IF(
    OR(
      ISNUMBER(SEARCH(""CDM CASH DEPOSIT"",$C364)),
      ISNUMBER(SEARCH(""CASH DEPOSIT"",$C36"&amp;"4)),
      COUNTIFS('SUMMARY DATA'!$D:$D,$C364,'SUMMARY DATA'!$B:$B,""GRP"")&lt;&gt;1
    ),
    """",
    IFERROR(TEXTJOIN(CHAR(10),TRUE,FILTER('SUMMARY DATA'!F:F,'SUMMARY DATA'!$D:$D=$C364,'SUMMARY DATA'!$B:$B=""GRP"")),"""")
  )
)"),"")</f>
        <v/>
      </c>
      <c r="G364" s="17" t="str">
        <f>IFERROR(__xludf.DUMMYFUNCTION("IFERROR(
  TEXTJOIN(CHAR(10),TRUE,FILTER('SUMMARY DATA'!G:G,'SUMMARY DATA'!$A:$A=$A364,'SUMMARY DATA'!$C:$C=$B364,'SUMMARY DATA'!$B:$B=""GRP"")),
  IF(
    OR(
      ISNUMBER(SEARCH(""CDM CASH DEPOSIT"",$C364)),
      ISNUMBER(SEARCH(""CASH DEPOSIT"",$C36"&amp;"4)),
      COUNTIFS('SUMMARY DATA'!$D:$D,$C364,'SUMMARY DATA'!$B:$B,""GRP"")&lt;&gt;1
    ),
    """",
    IFERROR(TEXTJOIN(CHAR(10),TRUE,FILTER('SUMMARY DATA'!G:G,'SUMMARY DATA'!$D:$D=$C364,'SUMMARY DATA'!$B:$B=""GRP"")),"""")
  )
)"),"")</f>
        <v/>
      </c>
      <c r="H364" s="18" t="str">
        <f>IFERROR(__xludf.DUMMYFUNCTION("IFERROR(
  TEXTJOIN(CHAR(10),TRUE,FILTER('SUMMARY DATA'!H:H,'SUMMARY DATA'!$A:$A=$A364,'SUMMARY DATA'!$C:$C=$B364,'SUMMARY DATA'!$B:$B=""GRP"")),
  IF(
    OR(
      ISNUMBER(SEARCH(""CDM CASH DEPOSIT"",$C364)),
      ISNUMBER(SEARCH(""CASH DEPOSIT"",$C36"&amp;"4)),
      COUNTIFS('SUMMARY DATA'!$D:$D,$C364,'SUMMARY DATA'!$B:$B,""GRP"")&lt;&gt;1
    ),
    """",
    IFERROR(TEXTJOIN(CHAR(10),TRUE,FILTER('SUMMARY DATA'!H:H,'SUMMARY DATA'!$D:$D=$C364,'SUMMARY DATA'!$B:$B=""GRP"")),"""")
  )
)"),"")</f>
        <v/>
      </c>
      <c r="I364" s="18" t="str">
        <f>IFERROR(__xludf.DUMMYFUNCTION("IF(H364="""","""",
SUM(ARRAYFORMULA(VALUE(SPLIT(H364,CHAR(10)))))
)"),"")</f>
        <v/>
      </c>
      <c r="J364" s="17" t="str">
        <f>IFERROR(__xludf.DUMMYFUNCTION("IFERROR(
  TEXTJOIN(CHAR(10),TRUE,FILTER('SUMMARY DATA'!I:I,'SUMMARY DATA'!$A:$A=$A364,'SUMMARY DATA'!$C:$C=$B364,'SUMMARY DATA'!$B:$B=""GRP"")),
  IF(
    OR(
      ISNUMBER(SEARCH(""CDM CASH DEPOSIT"",$C364)),
      ISNUMBER(SEARCH(""CASH DEPOSIT"",$C36"&amp;"4)),
      COUNTIFS('SUMMARY DATA'!$D:$D,$C364,'SUMMARY DATA'!$B:$B,""GRP"")&lt;&gt;1
    ),
    """",
    IFERROR(TEXTJOIN(CHAR(10),TRUE,FILTER('SUMMARY DATA'!I:I,'SUMMARY DATA'!$D:$D=$C364,'SUMMARY DATA'!$B:$B=""GRP"")),"""")
  )
)"),"")</f>
        <v/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 spans="1:27">
      <c r="A365" s="2" t="s">
        <v>526</v>
      </c>
      <c r="B365" s="15">
        <v>45829</v>
      </c>
      <c r="C365" s="2" t="s">
        <v>527</v>
      </c>
      <c r="D365" s="6">
        <v>1028</v>
      </c>
      <c r="E365" s="16" t="str">
        <f>IFERROR(__xludf.DUMMYFUNCTION("IFERROR(
  TEXTJOIN(CHAR(10),TRUE,FILTER('SUMMARY DATA'!E:E,'SUMMARY DATA'!$A:$A=$A365,'SUMMARY DATA'!$C:$C=$B365,'SUMMARY DATA'!$B:$B=""GRP"")),
  IF(
    OR(
      ISNUMBER(SEARCH(""CDM CASH DEPOSIT"",$C365)),
      ISNUMBER(SEARCH(""CASH DEPOSIT"",$C36"&amp;"5)),
      COUNTIFS('SUMMARY DATA'!$D:$D,$C365,'SUMMARY DATA'!$B:$B,""GRP"")&lt;&gt;1
    ),
    """",
    IFERROR(TEXTJOIN(CHAR(10),TRUE,FILTER('SUMMARY DATA'!E:E,'SUMMARY DATA'!$D:$D=$C365,'SUMMARY DATA'!$B:$B=""GRP"")),"""")
  )
)"),"")</f>
        <v/>
      </c>
      <c r="F365" s="17" t="str">
        <f>IFERROR(__xludf.DUMMYFUNCTION("IFERROR(
  TEXTJOIN(CHAR(10),TRUE,FILTER('SUMMARY DATA'!F:F,'SUMMARY DATA'!$A:$A=$A365,'SUMMARY DATA'!$C:$C=$B365,'SUMMARY DATA'!$B:$B=""GRP"")),
  IF(
    OR(
      ISNUMBER(SEARCH(""CDM CASH DEPOSIT"",$C365)),
      ISNUMBER(SEARCH(""CASH DEPOSIT"",$C36"&amp;"5)),
      COUNTIFS('SUMMARY DATA'!$D:$D,$C365,'SUMMARY DATA'!$B:$B,""GRP"")&lt;&gt;1
    ),
    """",
    IFERROR(TEXTJOIN(CHAR(10),TRUE,FILTER('SUMMARY DATA'!F:F,'SUMMARY DATA'!$D:$D=$C365,'SUMMARY DATA'!$B:$B=""GRP"")),"""")
  )
)"),"")</f>
        <v/>
      </c>
      <c r="G365" s="17" t="str">
        <f>IFERROR(__xludf.DUMMYFUNCTION("IFERROR(
  TEXTJOIN(CHAR(10),TRUE,FILTER('SUMMARY DATA'!G:G,'SUMMARY DATA'!$A:$A=$A365,'SUMMARY DATA'!$C:$C=$B365,'SUMMARY DATA'!$B:$B=""GRP"")),
  IF(
    OR(
      ISNUMBER(SEARCH(""CDM CASH DEPOSIT"",$C365)),
      ISNUMBER(SEARCH(""CASH DEPOSIT"",$C36"&amp;"5)),
      COUNTIFS('SUMMARY DATA'!$D:$D,$C365,'SUMMARY DATA'!$B:$B,""GRP"")&lt;&gt;1
    ),
    """",
    IFERROR(TEXTJOIN(CHAR(10),TRUE,FILTER('SUMMARY DATA'!G:G,'SUMMARY DATA'!$D:$D=$C365,'SUMMARY DATA'!$B:$B=""GRP"")),"""")
  )
)"),"")</f>
        <v/>
      </c>
      <c r="H365" s="18" t="str">
        <f>IFERROR(__xludf.DUMMYFUNCTION("IFERROR(
  TEXTJOIN(CHAR(10),TRUE,FILTER('SUMMARY DATA'!H:H,'SUMMARY DATA'!$A:$A=$A365,'SUMMARY DATA'!$C:$C=$B365,'SUMMARY DATA'!$B:$B=""GRP"")),
  IF(
    OR(
      ISNUMBER(SEARCH(""CDM CASH DEPOSIT"",$C365)),
      ISNUMBER(SEARCH(""CASH DEPOSIT"",$C36"&amp;"5)),
      COUNTIFS('SUMMARY DATA'!$D:$D,$C365,'SUMMARY DATA'!$B:$B,""GRP"")&lt;&gt;1
    ),
    """",
    IFERROR(TEXTJOIN(CHAR(10),TRUE,FILTER('SUMMARY DATA'!H:H,'SUMMARY DATA'!$D:$D=$C365,'SUMMARY DATA'!$B:$B=""GRP"")),"""")
  )
)"),"")</f>
        <v/>
      </c>
      <c r="I365" s="18" t="str">
        <f>IFERROR(__xludf.DUMMYFUNCTION("IF(H365="""","""",
SUM(ARRAYFORMULA(VALUE(SPLIT(H365,CHAR(10)))))
)"),"")</f>
        <v/>
      </c>
      <c r="J365" s="17" t="str">
        <f>IFERROR(__xludf.DUMMYFUNCTION("IFERROR(
  TEXTJOIN(CHAR(10),TRUE,FILTER('SUMMARY DATA'!I:I,'SUMMARY DATA'!$A:$A=$A365,'SUMMARY DATA'!$C:$C=$B365,'SUMMARY DATA'!$B:$B=""GRP"")),
  IF(
    OR(
      ISNUMBER(SEARCH(""CDM CASH DEPOSIT"",$C365)),
      ISNUMBER(SEARCH(""CASH DEPOSIT"",$C36"&amp;"5)),
      COUNTIFS('SUMMARY DATA'!$D:$D,$C365,'SUMMARY DATA'!$B:$B,""GRP"")&lt;&gt;1
    ),
    """",
    IFERROR(TEXTJOIN(CHAR(10),TRUE,FILTER('SUMMARY DATA'!I:I,'SUMMARY DATA'!$D:$D=$C365,'SUMMARY DATA'!$B:$B=""GRP"")),"""")
  )
)"),"")</f>
        <v/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 spans="1:27">
      <c r="A366" s="2" t="s">
        <v>528</v>
      </c>
      <c r="B366" s="15">
        <v>45829</v>
      </c>
      <c r="C366" s="2" t="s">
        <v>529</v>
      </c>
      <c r="D366" s="6">
        <v>158</v>
      </c>
      <c r="E366" s="16" t="str">
        <f>IFERROR(__xludf.DUMMYFUNCTION("IFERROR(
  TEXTJOIN(CHAR(10),TRUE,FILTER('SUMMARY DATA'!E:E,'SUMMARY DATA'!$A:$A=$A366,'SUMMARY DATA'!$C:$C=$B366,'SUMMARY DATA'!$B:$B=""GRP"")),
  IF(
    OR(
      ISNUMBER(SEARCH(""CDM CASH DEPOSIT"",$C366)),
      ISNUMBER(SEARCH(""CASH DEPOSIT"",$C36"&amp;"6)),
      COUNTIFS('SUMMARY DATA'!$D:$D,$C366,'SUMMARY DATA'!$B:$B,""GRP"")&lt;&gt;1
    ),
    """",
    IFERROR(TEXTJOIN(CHAR(10),TRUE,FILTER('SUMMARY DATA'!E:E,'SUMMARY DATA'!$D:$D=$C366,'SUMMARY DATA'!$B:$B=""GRP"")),"""")
  )
)"),"")</f>
        <v/>
      </c>
      <c r="F366" s="17" t="str">
        <f>IFERROR(__xludf.DUMMYFUNCTION("IFERROR(
  TEXTJOIN(CHAR(10),TRUE,FILTER('SUMMARY DATA'!F:F,'SUMMARY DATA'!$A:$A=$A366,'SUMMARY DATA'!$C:$C=$B366,'SUMMARY DATA'!$B:$B=""GRP"")),
  IF(
    OR(
      ISNUMBER(SEARCH(""CDM CASH DEPOSIT"",$C366)),
      ISNUMBER(SEARCH(""CASH DEPOSIT"",$C36"&amp;"6)),
      COUNTIFS('SUMMARY DATA'!$D:$D,$C366,'SUMMARY DATA'!$B:$B,""GRP"")&lt;&gt;1
    ),
    """",
    IFERROR(TEXTJOIN(CHAR(10),TRUE,FILTER('SUMMARY DATA'!F:F,'SUMMARY DATA'!$D:$D=$C366,'SUMMARY DATA'!$B:$B=""GRP"")),"""")
  )
)"),"")</f>
        <v/>
      </c>
      <c r="G366" s="17" t="str">
        <f>IFERROR(__xludf.DUMMYFUNCTION("IFERROR(
  TEXTJOIN(CHAR(10),TRUE,FILTER('SUMMARY DATA'!G:G,'SUMMARY DATA'!$A:$A=$A366,'SUMMARY DATA'!$C:$C=$B366,'SUMMARY DATA'!$B:$B=""GRP"")),
  IF(
    OR(
      ISNUMBER(SEARCH(""CDM CASH DEPOSIT"",$C366)),
      ISNUMBER(SEARCH(""CASH DEPOSIT"",$C36"&amp;"6)),
      COUNTIFS('SUMMARY DATA'!$D:$D,$C366,'SUMMARY DATA'!$B:$B,""GRP"")&lt;&gt;1
    ),
    """",
    IFERROR(TEXTJOIN(CHAR(10),TRUE,FILTER('SUMMARY DATA'!G:G,'SUMMARY DATA'!$D:$D=$C366,'SUMMARY DATA'!$B:$B=""GRP"")),"""")
  )
)"),"")</f>
        <v/>
      </c>
      <c r="H366" s="18" t="str">
        <f>IFERROR(__xludf.DUMMYFUNCTION("IFERROR(
  TEXTJOIN(CHAR(10),TRUE,FILTER('SUMMARY DATA'!H:H,'SUMMARY DATA'!$A:$A=$A366,'SUMMARY DATA'!$C:$C=$B366,'SUMMARY DATA'!$B:$B=""GRP"")),
  IF(
    OR(
      ISNUMBER(SEARCH(""CDM CASH DEPOSIT"",$C366)),
      ISNUMBER(SEARCH(""CASH DEPOSIT"",$C36"&amp;"6)),
      COUNTIFS('SUMMARY DATA'!$D:$D,$C366,'SUMMARY DATA'!$B:$B,""GRP"")&lt;&gt;1
    ),
    """",
    IFERROR(TEXTJOIN(CHAR(10),TRUE,FILTER('SUMMARY DATA'!H:H,'SUMMARY DATA'!$D:$D=$C366,'SUMMARY DATA'!$B:$B=""GRP"")),"""")
  )
)"),"")</f>
        <v/>
      </c>
      <c r="I366" s="18" t="str">
        <f>IFERROR(__xludf.DUMMYFUNCTION("IF(H366="""","""",
SUM(ARRAYFORMULA(VALUE(SPLIT(H366,CHAR(10)))))
)"),"")</f>
        <v/>
      </c>
      <c r="J366" s="17" t="str">
        <f>IFERROR(__xludf.DUMMYFUNCTION("IFERROR(
  TEXTJOIN(CHAR(10),TRUE,FILTER('SUMMARY DATA'!I:I,'SUMMARY DATA'!$A:$A=$A366,'SUMMARY DATA'!$C:$C=$B366,'SUMMARY DATA'!$B:$B=""GRP"")),
  IF(
    OR(
      ISNUMBER(SEARCH(""CDM CASH DEPOSIT"",$C366)),
      ISNUMBER(SEARCH(""CASH DEPOSIT"",$C36"&amp;"6)),
      COUNTIFS('SUMMARY DATA'!$D:$D,$C366,'SUMMARY DATA'!$B:$B,""GRP"")&lt;&gt;1
    ),
    """",
    IFERROR(TEXTJOIN(CHAR(10),TRUE,FILTER('SUMMARY DATA'!I:I,'SUMMARY DATA'!$D:$D=$C366,'SUMMARY DATA'!$B:$B=""GRP"")),"""")
  )
)"),"")</f>
        <v/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 spans="1:27">
      <c r="A367" s="2"/>
      <c r="B367" s="15">
        <v>45829</v>
      </c>
      <c r="C367" s="2" t="s">
        <v>530</v>
      </c>
      <c r="D367" s="6">
        <v>130</v>
      </c>
      <c r="E367" s="16" t="str">
        <f>IFERROR(__xludf.DUMMYFUNCTION("IFERROR(
  TEXTJOIN(CHAR(10),TRUE,FILTER('SUMMARY DATA'!E:E,'SUMMARY DATA'!$A:$A=$A367,'SUMMARY DATA'!$C:$C=$B367,'SUMMARY DATA'!$B:$B=""GRP"")),
  IF(
    OR(
      ISNUMBER(SEARCH(""CDM CASH DEPOSIT"",$C367)),
      ISNUMBER(SEARCH(""CASH DEPOSIT"",$C36"&amp;"7)),
      COUNTIFS('SUMMARY DATA'!$D:$D,$C367,'SUMMARY DATA'!$B:$B,""GRP"")&lt;&gt;1
    ),
    """",
    IFERROR(TEXTJOIN(CHAR(10),TRUE,FILTER('SUMMARY DATA'!E:E,'SUMMARY DATA'!$D:$D=$C367,'SUMMARY DATA'!$B:$B=""GRP"")),"""")
  )
)"),"")</f>
        <v/>
      </c>
      <c r="F367" s="17" t="str">
        <f>IFERROR(__xludf.DUMMYFUNCTION("IFERROR(
  TEXTJOIN(CHAR(10),TRUE,FILTER('SUMMARY DATA'!F:F,'SUMMARY DATA'!$A:$A=$A367,'SUMMARY DATA'!$C:$C=$B367,'SUMMARY DATA'!$B:$B=""GRP"")),
  IF(
    OR(
      ISNUMBER(SEARCH(""CDM CASH DEPOSIT"",$C367)),
      ISNUMBER(SEARCH(""CASH DEPOSIT"",$C36"&amp;"7)),
      COUNTIFS('SUMMARY DATA'!$D:$D,$C367,'SUMMARY DATA'!$B:$B,""GRP"")&lt;&gt;1
    ),
    """",
    IFERROR(TEXTJOIN(CHAR(10),TRUE,FILTER('SUMMARY DATA'!F:F,'SUMMARY DATA'!$D:$D=$C367,'SUMMARY DATA'!$B:$B=""GRP"")),"""")
  )
)"),"")</f>
        <v/>
      </c>
      <c r="G367" s="17" t="str">
        <f>IFERROR(__xludf.DUMMYFUNCTION("IFERROR(
  TEXTJOIN(CHAR(10),TRUE,FILTER('SUMMARY DATA'!G:G,'SUMMARY DATA'!$A:$A=$A367,'SUMMARY DATA'!$C:$C=$B367,'SUMMARY DATA'!$B:$B=""GRP"")),
  IF(
    OR(
      ISNUMBER(SEARCH(""CDM CASH DEPOSIT"",$C367)),
      ISNUMBER(SEARCH(""CASH DEPOSIT"",$C36"&amp;"7)),
      COUNTIFS('SUMMARY DATA'!$D:$D,$C367,'SUMMARY DATA'!$B:$B,""GRP"")&lt;&gt;1
    ),
    """",
    IFERROR(TEXTJOIN(CHAR(10),TRUE,FILTER('SUMMARY DATA'!G:G,'SUMMARY DATA'!$D:$D=$C367,'SUMMARY DATA'!$B:$B=""GRP"")),"""")
  )
)"),"")</f>
        <v/>
      </c>
      <c r="H367" s="18" t="str">
        <f>IFERROR(__xludf.DUMMYFUNCTION("IFERROR(
  TEXTJOIN(CHAR(10),TRUE,FILTER('SUMMARY DATA'!H:H,'SUMMARY DATA'!$A:$A=$A367,'SUMMARY DATA'!$C:$C=$B367,'SUMMARY DATA'!$B:$B=""GRP"")),
  IF(
    OR(
      ISNUMBER(SEARCH(""CDM CASH DEPOSIT"",$C367)),
      ISNUMBER(SEARCH(""CASH DEPOSIT"",$C36"&amp;"7)),
      COUNTIFS('SUMMARY DATA'!$D:$D,$C367,'SUMMARY DATA'!$B:$B,""GRP"")&lt;&gt;1
    ),
    """",
    IFERROR(TEXTJOIN(CHAR(10),TRUE,FILTER('SUMMARY DATA'!H:H,'SUMMARY DATA'!$D:$D=$C367,'SUMMARY DATA'!$B:$B=""GRP"")),"""")
  )
)"),"")</f>
        <v/>
      </c>
      <c r="I367" s="18" t="str">
        <f>IFERROR(__xludf.DUMMYFUNCTION("IF(H367="""","""",
SUM(ARRAYFORMULA(VALUE(SPLIT(H367,CHAR(10)))))
)"),"")</f>
        <v/>
      </c>
      <c r="J367" s="17" t="str">
        <f>IFERROR(__xludf.DUMMYFUNCTION("IFERROR(
  TEXTJOIN(CHAR(10),TRUE,FILTER('SUMMARY DATA'!I:I,'SUMMARY DATA'!$A:$A=$A367,'SUMMARY DATA'!$C:$C=$B367,'SUMMARY DATA'!$B:$B=""GRP"")),
  IF(
    OR(
      ISNUMBER(SEARCH(""CDM CASH DEPOSIT"",$C367)),
      ISNUMBER(SEARCH(""CASH DEPOSIT"",$C36"&amp;"7)),
      COUNTIFS('SUMMARY DATA'!$D:$D,$C367,'SUMMARY DATA'!$B:$B,""GRP"")&lt;&gt;1
    ),
    """",
    IFERROR(TEXTJOIN(CHAR(10),TRUE,FILTER('SUMMARY DATA'!I:I,'SUMMARY DATA'!$D:$D=$C367,'SUMMARY DATA'!$B:$B=""GRP"")),"""")
  )
)"),"")</f>
        <v/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 spans="1:27">
      <c r="A368" s="2" t="s">
        <v>526</v>
      </c>
      <c r="B368" s="15">
        <v>45830</v>
      </c>
      <c r="C368" s="2" t="s">
        <v>527</v>
      </c>
      <c r="D368" s="6">
        <v>74</v>
      </c>
      <c r="E368" s="16" t="str">
        <f>IFERROR(__xludf.DUMMYFUNCTION("IFERROR(
  TEXTJOIN(CHAR(10),TRUE,FILTER('SUMMARY DATA'!E:E,'SUMMARY DATA'!$A:$A=$A368,'SUMMARY DATA'!$C:$C=$B368,'SUMMARY DATA'!$B:$B=""GRP"")),
  IF(
    OR(
      ISNUMBER(SEARCH(""CDM CASH DEPOSIT"",$C368)),
      ISNUMBER(SEARCH(""CASH DEPOSIT"",$C36"&amp;"8)),
      COUNTIFS('SUMMARY DATA'!$D:$D,$C368,'SUMMARY DATA'!$B:$B,""GRP"")&lt;&gt;1
    ),
    """",
    IFERROR(TEXTJOIN(CHAR(10),TRUE,FILTER('SUMMARY DATA'!E:E,'SUMMARY DATA'!$D:$D=$C368,'SUMMARY DATA'!$B:$B=""GRP"")),"""")
  )
)"),"")</f>
        <v/>
      </c>
      <c r="F368" s="17" t="str">
        <f>IFERROR(__xludf.DUMMYFUNCTION("IFERROR(
  TEXTJOIN(CHAR(10),TRUE,FILTER('SUMMARY DATA'!F:F,'SUMMARY DATA'!$A:$A=$A368,'SUMMARY DATA'!$C:$C=$B368,'SUMMARY DATA'!$B:$B=""GRP"")),
  IF(
    OR(
      ISNUMBER(SEARCH(""CDM CASH DEPOSIT"",$C368)),
      ISNUMBER(SEARCH(""CASH DEPOSIT"",$C36"&amp;"8)),
      COUNTIFS('SUMMARY DATA'!$D:$D,$C368,'SUMMARY DATA'!$B:$B,""GRP"")&lt;&gt;1
    ),
    """",
    IFERROR(TEXTJOIN(CHAR(10),TRUE,FILTER('SUMMARY DATA'!F:F,'SUMMARY DATA'!$D:$D=$C368,'SUMMARY DATA'!$B:$B=""GRP"")),"""")
  )
)"),"")</f>
        <v/>
      </c>
      <c r="G368" s="17" t="str">
        <f>IFERROR(__xludf.DUMMYFUNCTION("IFERROR(
  TEXTJOIN(CHAR(10),TRUE,FILTER('SUMMARY DATA'!G:G,'SUMMARY DATA'!$A:$A=$A368,'SUMMARY DATA'!$C:$C=$B368,'SUMMARY DATA'!$B:$B=""GRP"")),
  IF(
    OR(
      ISNUMBER(SEARCH(""CDM CASH DEPOSIT"",$C368)),
      ISNUMBER(SEARCH(""CASH DEPOSIT"",$C36"&amp;"8)),
      COUNTIFS('SUMMARY DATA'!$D:$D,$C368,'SUMMARY DATA'!$B:$B,""GRP"")&lt;&gt;1
    ),
    """",
    IFERROR(TEXTJOIN(CHAR(10),TRUE,FILTER('SUMMARY DATA'!G:G,'SUMMARY DATA'!$D:$D=$C368,'SUMMARY DATA'!$B:$B=""GRP"")),"""")
  )
)"),"")</f>
        <v/>
      </c>
      <c r="H368" s="18" t="str">
        <f>IFERROR(__xludf.DUMMYFUNCTION("IFERROR(
  TEXTJOIN(CHAR(10),TRUE,FILTER('SUMMARY DATA'!H:H,'SUMMARY DATA'!$A:$A=$A368,'SUMMARY DATA'!$C:$C=$B368,'SUMMARY DATA'!$B:$B=""GRP"")),
  IF(
    OR(
      ISNUMBER(SEARCH(""CDM CASH DEPOSIT"",$C368)),
      ISNUMBER(SEARCH(""CASH DEPOSIT"",$C36"&amp;"8)),
      COUNTIFS('SUMMARY DATA'!$D:$D,$C368,'SUMMARY DATA'!$B:$B,""GRP"")&lt;&gt;1
    ),
    """",
    IFERROR(TEXTJOIN(CHAR(10),TRUE,FILTER('SUMMARY DATA'!H:H,'SUMMARY DATA'!$D:$D=$C368,'SUMMARY DATA'!$B:$B=""GRP"")),"""")
  )
)"),"")</f>
        <v/>
      </c>
      <c r="I368" s="18" t="str">
        <f>IFERROR(__xludf.DUMMYFUNCTION("IF(H368="""","""",
SUM(ARRAYFORMULA(VALUE(SPLIT(H368,CHAR(10)))))
)"),"")</f>
        <v/>
      </c>
      <c r="J368" s="17" t="str">
        <f>IFERROR(__xludf.DUMMYFUNCTION("IFERROR(
  TEXTJOIN(CHAR(10),TRUE,FILTER('SUMMARY DATA'!I:I,'SUMMARY DATA'!$A:$A=$A368,'SUMMARY DATA'!$C:$C=$B368,'SUMMARY DATA'!$B:$B=""GRP"")),
  IF(
    OR(
      ISNUMBER(SEARCH(""CDM CASH DEPOSIT"",$C368)),
      ISNUMBER(SEARCH(""CASH DEPOSIT"",$C36"&amp;"8)),
      COUNTIFS('SUMMARY DATA'!$D:$D,$C368,'SUMMARY DATA'!$B:$B,""GRP"")&lt;&gt;1
    ),
    """",
    IFERROR(TEXTJOIN(CHAR(10),TRUE,FILTER('SUMMARY DATA'!I:I,'SUMMARY DATA'!$D:$D=$C368,'SUMMARY DATA'!$B:$B=""GRP"")),"""")
  )
)"),"")</f>
        <v/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 spans="1:27">
      <c r="A369" s="2"/>
      <c r="B369" s="15">
        <v>45830</v>
      </c>
      <c r="C369" s="2" t="s">
        <v>531</v>
      </c>
      <c r="D369" s="6">
        <v>18</v>
      </c>
      <c r="E369" s="16" t="str">
        <f>IFERROR(__xludf.DUMMYFUNCTION("IFERROR(
  TEXTJOIN(CHAR(10),TRUE,FILTER('SUMMARY DATA'!E:E,'SUMMARY DATA'!$A:$A=$A369,'SUMMARY DATA'!$C:$C=$B369,'SUMMARY DATA'!$B:$B=""GRP"")),
  IF(
    OR(
      ISNUMBER(SEARCH(""CDM CASH DEPOSIT"",$C369)),
      ISNUMBER(SEARCH(""CASH DEPOSIT"",$C36"&amp;"9)),
      COUNTIFS('SUMMARY DATA'!$D:$D,$C369,'SUMMARY DATA'!$B:$B,""GRP"")&lt;&gt;1
    ),
    """",
    IFERROR(TEXTJOIN(CHAR(10),TRUE,FILTER('SUMMARY DATA'!E:E,'SUMMARY DATA'!$D:$D=$C369,'SUMMARY DATA'!$B:$B=""GRP"")),"""")
  )
)"),"")</f>
        <v/>
      </c>
      <c r="F369" s="17" t="str">
        <f>IFERROR(__xludf.DUMMYFUNCTION("IFERROR(
  TEXTJOIN(CHAR(10),TRUE,FILTER('SUMMARY DATA'!F:F,'SUMMARY DATA'!$A:$A=$A369,'SUMMARY DATA'!$C:$C=$B369,'SUMMARY DATA'!$B:$B=""GRP"")),
  IF(
    OR(
      ISNUMBER(SEARCH(""CDM CASH DEPOSIT"",$C369)),
      ISNUMBER(SEARCH(""CASH DEPOSIT"",$C36"&amp;"9)),
      COUNTIFS('SUMMARY DATA'!$D:$D,$C369,'SUMMARY DATA'!$B:$B,""GRP"")&lt;&gt;1
    ),
    """",
    IFERROR(TEXTJOIN(CHAR(10),TRUE,FILTER('SUMMARY DATA'!F:F,'SUMMARY DATA'!$D:$D=$C369,'SUMMARY DATA'!$B:$B=""GRP"")),"""")
  )
)"),"")</f>
        <v/>
      </c>
      <c r="G369" s="17" t="str">
        <f>IFERROR(__xludf.DUMMYFUNCTION("IFERROR(
  TEXTJOIN(CHAR(10),TRUE,FILTER('SUMMARY DATA'!G:G,'SUMMARY DATA'!$A:$A=$A369,'SUMMARY DATA'!$C:$C=$B369,'SUMMARY DATA'!$B:$B=""GRP"")),
  IF(
    OR(
      ISNUMBER(SEARCH(""CDM CASH DEPOSIT"",$C369)),
      ISNUMBER(SEARCH(""CASH DEPOSIT"",$C36"&amp;"9)),
      COUNTIFS('SUMMARY DATA'!$D:$D,$C369,'SUMMARY DATA'!$B:$B,""GRP"")&lt;&gt;1
    ),
    """",
    IFERROR(TEXTJOIN(CHAR(10),TRUE,FILTER('SUMMARY DATA'!G:G,'SUMMARY DATA'!$D:$D=$C369,'SUMMARY DATA'!$B:$B=""GRP"")),"""")
  )
)"),"")</f>
        <v/>
      </c>
      <c r="H369" s="18" t="str">
        <f>IFERROR(__xludf.DUMMYFUNCTION("IFERROR(
  TEXTJOIN(CHAR(10),TRUE,FILTER('SUMMARY DATA'!H:H,'SUMMARY DATA'!$A:$A=$A369,'SUMMARY DATA'!$C:$C=$B369,'SUMMARY DATA'!$B:$B=""GRP"")),
  IF(
    OR(
      ISNUMBER(SEARCH(""CDM CASH DEPOSIT"",$C369)),
      ISNUMBER(SEARCH(""CASH DEPOSIT"",$C36"&amp;"9)),
      COUNTIFS('SUMMARY DATA'!$D:$D,$C369,'SUMMARY DATA'!$B:$B,""GRP"")&lt;&gt;1
    ),
    """",
    IFERROR(TEXTJOIN(CHAR(10),TRUE,FILTER('SUMMARY DATA'!H:H,'SUMMARY DATA'!$D:$D=$C369,'SUMMARY DATA'!$B:$B=""GRP"")),"""")
  )
)"),"")</f>
        <v/>
      </c>
      <c r="I369" s="18" t="str">
        <f>IFERROR(__xludf.DUMMYFUNCTION("IF(H369="""","""",
SUM(ARRAYFORMULA(VALUE(SPLIT(H369,CHAR(10)))))
)"),"")</f>
        <v/>
      </c>
      <c r="J369" s="17" t="str">
        <f>IFERROR(__xludf.DUMMYFUNCTION("IFERROR(
  TEXTJOIN(CHAR(10),TRUE,FILTER('SUMMARY DATA'!I:I,'SUMMARY DATA'!$A:$A=$A369,'SUMMARY DATA'!$C:$C=$B369,'SUMMARY DATA'!$B:$B=""GRP"")),
  IF(
    OR(
      ISNUMBER(SEARCH(""CDM CASH DEPOSIT"",$C369)),
      ISNUMBER(SEARCH(""CASH DEPOSIT"",$C36"&amp;"9)),
      COUNTIFS('SUMMARY DATA'!$D:$D,$C369,'SUMMARY DATA'!$B:$B,""GRP"")&lt;&gt;1
    ),
    """",
    IFERROR(TEXTJOIN(CHAR(10),TRUE,FILTER('SUMMARY DATA'!I:I,'SUMMARY DATA'!$D:$D=$C369,'SUMMARY DATA'!$B:$B=""GRP"")),"""")
  )
)"),"")</f>
        <v/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 spans="1:27">
      <c r="A370" s="2"/>
      <c r="B370" s="15">
        <v>45830</v>
      </c>
      <c r="C370" s="2" t="s">
        <v>532</v>
      </c>
      <c r="D370" s="6">
        <v>3.02</v>
      </c>
      <c r="E370" s="16" t="str">
        <f>IFERROR(__xludf.DUMMYFUNCTION("IFERROR(
  TEXTJOIN(CHAR(10),TRUE,FILTER('SUMMARY DATA'!E:E,'SUMMARY DATA'!$A:$A=$A370,'SUMMARY DATA'!$C:$C=$B370,'SUMMARY DATA'!$B:$B=""GRP"")),
  IF(
    OR(
      ISNUMBER(SEARCH(""CDM CASH DEPOSIT"",$C370)),
      ISNUMBER(SEARCH(""CASH DEPOSIT"",$C37"&amp;"0)),
      COUNTIFS('SUMMARY DATA'!$D:$D,$C370,'SUMMARY DATA'!$B:$B,""GRP"")&lt;&gt;1
    ),
    """",
    IFERROR(TEXTJOIN(CHAR(10),TRUE,FILTER('SUMMARY DATA'!E:E,'SUMMARY DATA'!$D:$D=$C370,'SUMMARY DATA'!$B:$B=""GRP"")),"""")
  )
)"),"")</f>
        <v/>
      </c>
      <c r="F370" s="17" t="str">
        <f>IFERROR(__xludf.DUMMYFUNCTION("IFERROR(
  TEXTJOIN(CHAR(10),TRUE,FILTER('SUMMARY DATA'!F:F,'SUMMARY DATA'!$A:$A=$A370,'SUMMARY DATA'!$C:$C=$B370,'SUMMARY DATA'!$B:$B=""GRP"")),
  IF(
    OR(
      ISNUMBER(SEARCH(""CDM CASH DEPOSIT"",$C370)),
      ISNUMBER(SEARCH(""CASH DEPOSIT"",$C37"&amp;"0)),
      COUNTIFS('SUMMARY DATA'!$D:$D,$C370,'SUMMARY DATA'!$B:$B,""GRP"")&lt;&gt;1
    ),
    """",
    IFERROR(TEXTJOIN(CHAR(10),TRUE,FILTER('SUMMARY DATA'!F:F,'SUMMARY DATA'!$D:$D=$C370,'SUMMARY DATA'!$B:$B=""GRP"")),"""")
  )
)"),"")</f>
        <v/>
      </c>
      <c r="G370" s="17" t="str">
        <f>IFERROR(__xludf.DUMMYFUNCTION("IFERROR(
  TEXTJOIN(CHAR(10),TRUE,FILTER('SUMMARY DATA'!G:G,'SUMMARY DATA'!$A:$A=$A370,'SUMMARY DATA'!$C:$C=$B370,'SUMMARY DATA'!$B:$B=""GRP"")),
  IF(
    OR(
      ISNUMBER(SEARCH(""CDM CASH DEPOSIT"",$C370)),
      ISNUMBER(SEARCH(""CASH DEPOSIT"",$C37"&amp;"0)),
      COUNTIFS('SUMMARY DATA'!$D:$D,$C370,'SUMMARY DATA'!$B:$B,""GRP"")&lt;&gt;1
    ),
    """",
    IFERROR(TEXTJOIN(CHAR(10),TRUE,FILTER('SUMMARY DATA'!G:G,'SUMMARY DATA'!$D:$D=$C370,'SUMMARY DATA'!$B:$B=""GRP"")),"""")
  )
)"),"")</f>
        <v/>
      </c>
      <c r="H370" s="18" t="str">
        <f>IFERROR(__xludf.DUMMYFUNCTION("IFERROR(
  TEXTJOIN(CHAR(10),TRUE,FILTER('SUMMARY DATA'!H:H,'SUMMARY DATA'!$A:$A=$A370,'SUMMARY DATA'!$C:$C=$B370,'SUMMARY DATA'!$B:$B=""GRP"")),
  IF(
    OR(
      ISNUMBER(SEARCH(""CDM CASH DEPOSIT"",$C370)),
      ISNUMBER(SEARCH(""CASH DEPOSIT"",$C37"&amp;"0)),
      COUNTIFS('SUMMARY DATA'!$D:$D,$C370,'SUMMARY DATA'!$B:$B,""GRP"")&lt;&gt;1
    ),
    """",
    IFERROR(TEXTJOIN(CHAR(10),TRUE,FILTER('SUMMARY DATA'!H:H,'SUMMARY DATA'!$D:$D=$C370,'SUMMARY DATA'!$B:$B=""GRP"")),"""")
  )
)"),"")</f>
        <v/>
      </c>
      <c r="I370" s="18" t="str">
        <f>IFERROR(__xludf.DUMMYFUNCTION("IF(H370="""","""",
SUM(ARRAYFORMULA(VALUE(SPLIT(H370,CHAR(10)))))
)"),"")</f>
        <v/>
      </c>
      <c r="J370" s="17" t="str">
        <f>IFERROR(__xludf.DUMMYFUNCTION("IFERROR(
  TEXTJOIN(CHAR(10),TRUE,FILTER('SUMMARY DATA'!I:I,'SUMMARY DATA'!$A:$A=$A370,'SUMMARY DATA'!$C:$C=$B370,'SUMMARY DATA'!$B:$B=""GRP"")),
  IF(
    OR(
      ISNUMBER(SEARCH(""CDM CASH DEPOSIT"",$C370)),
      ISNUMBER(SEARCH(""CASH DEPOSIT"",$C37"&amp;"0)),
      COUNTIFS('SUMMARY DATA'!$D:$D,$C370,'SUMMARY DATA'!$B:$B,""GRP"")&lt;&gt;1
    ),
    """",
    IFERROR(TEXTJOIN(CHAR(10),TRUE,FILTER('SUMMARY DATA'!I:I,'SUMMARY DATA'!$D:$D=$C370,'SUMMARY DATA'!$B:$B=""GRP"")),"""")
  )
)"),"")</f>
        <v/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 spans="1:27">
      <c r="A371" s="2"/>
      <c r="B371" s="15">
        <v>45831</v>
      </c>
      <c r="C371" s="2" t="s">
        <v>533</v>
      </c>
      <c r="D371" s="6">
        <v>130</v>
      </c>
      <c r="E371" s="16" t="str">
        <f>IFERROR(__xludf.DUMMYFUNCTION("IFERROR(
  TEXTJOIN(CHAR(10),TRUE,FILTER('SUMMARY DATA'!E:E,'SUMMARY DATA'!$A:$A=$A371,'SUMMARY DATA'!$C:$C=$B371,'SUMMARY DATA'!$B:$B=""GRP"")),
  IF(
    OR(
      ISNUMBER(SEARCH(""CDM CASH DEPOSIT"",$C371)),
      ISNUMBER(SEARCH(""CASH DEPOSIT"",$C37"&amp;"1)),
      COUNTIFS('SUMMARY DATA'!$D:$D,$C371,'SUMMARY DATA'!$B:$B,""GRP"")&lt;&gt;1
    ),
    """",
    IFERROR(TEXTJOIN(CHAR(10),TRUE,FILTER('SUMMARY DATA'!E:E,'SUMMARY DATA'!$D:$D=$C371,'SUMMARY DATA'!$B:$B=""GRP"")),"""")
  )
)"),"")</f>
        <v/>
      </c>
      <c r="F371" s="17" t="str">
        <f>IFERROR(__xludf.DUMMYFUNCTION("IFERROR(
  TEXTJOIN(CHAR(10),TRUE,FILTER('SUMMARY DATA'!F:F,'SUMMARY DATA'!$A:$A=$A371,'SUMMARY DATA'!$C:$C=$B371,'SUMMARY DATA'!$B:$B=""GRP"")),
  IF(
    OR(
      ISNUMBER(SEARCH(""CDM CASH DEPOSIT"",$C371)),
      ISNUMBER(SEARCH(""CASH DEPOSIT"",$C37"&amp;"1)),
      COUNTIFS('SUMMARY DATA'!$D:$D,$C371,'SUMMARY DATA'!$B:$B,""GRP"")&lt;&gt;1
    ),
    """",
    IFERROR(TEXTJOIN(CHAR(10),TRUE,FILTER('SUMMARY DATA'!F:F,'SUMMARY DATA'!$D:$D=$C371,'SUMMARY DATA'!$B:$B=""GRP"")),"""")
  )
)"),"")</f>
        <v/>
      </c>
      <c r="G371" s="17" t="str">
        <f>IFERROR(__xludf.DUMMYFUNCTION("IFERROR(
  TEXTJOIN(CHAR(10),TRUE,FILTER('SUMMARY DATA'!G:G,'SUMMARY DATA'!$A:$A=$A371,'SUMMARY DATA'!$C:$C=$B371,'SUMMARY DATA'!$B:$B=""GRP"")),
  IF(
    OR(
      ISNUMBER(SEARCH(""CDM CASH DEPOSIT"",$C371)),
      ISNUMBER(SEARCH(""CASH DEPOSIT"",$C37"&amp;"1)),
      COUNTIFS('SUMMARY DATA'!$D:$D,$C371,'SUMMARY DATA'!$B:$B,""GRP"")&lt;&gt;1
    ),
    """",
    IFERROR(TEXTJOIN(CHAR(10),TRUE,FILTER('SUMMARY DATA'!G:G,'SUMMARY DATA'!$D:$D=$C371,'SUMMARY DATA'!$B:$B=""GRP"")),"""")
  )
)"),"")</f>
        <v/>
      </c>
      <c r="H371" s="18" t="str">
        <f>IFERROR(__xludf.DUMMYFUNCTION("IFERROR(
  TEXTJOIN(CHAR(10),TRUE,FILTER('SUMMARY DATA'!H:H,'SUMMARY DATA'!$A:$A=$A371,'SUMMARY DATA'!$C:$C=$B371,'SUMMARY DATA'!$B:$B=""GRP"")),
  IF(
    OR(
      ISNUMBER(SEARCH(""CDM CASH DEPOSIT"",$C371)),
      ISNUMBER(SEARCH(""CASH DEPOSIT"",$C37"&amp;"1)),
      COUNTIFS('SUMMARY DATA'!$D:$D,$C371,'SUMMARY DATA'!$B:$B,""GRP"")&lt;&gt;1
    ),
    """",
    IFERROR(TEXTJOIN(CHAR(10),TRUE,FILTER('SUMMARY DATA'!H:H,'SUMMARY DATA'!$D:$D=$C371,'SUMMARY DATA'!$B:$B=""GRP"")),"""")
  )
)"),"")</f>
        <v/>
      </c>
      <c r="I371" s="18" t="str">
        <f>IFERROR(__xludf.DUMMYFUNCTION("IF(H371="""","""",
SUM(ARRAYFORMULA(VALUE(SPLIT(H371,CHAR(10)))))
)"),"")</f>
        <v/>
      </c>
      <c r="J371" s="17" t="str">
        <f>IFERROR(__xludf.DUMMYFUNCTION("IFERROR(
  TEXTJOIN(CHAR(10),TRUE,FILTER('SUMMARY DATA'!I:I,'SUMMARY DATA'!$A:$A=$A371,'SUMMARY DATA'!$C:$C=$B371,'SUMMARY DATA'!$B:$B=""GRP"")),
  IF(
    OR(
      ISNUMBER(SEARCH(""CDM CASH DEPOSIT"",$C371)),
      ISNUMBER(SEARCH(""CASH DEPOSIT"",$C37"&amp;"1)),
      COUNTIFS('SUMMARY DATA'!$D:$D,$C371,'SUMMARY DATA'!$B:$B,""GRP"")&lt;&gt;1
    ),
    """",
    IFERROR(TEXTJOIN(CHAR(10),TRUE,FILTER('SUMMARY DATA'!I:I,'SUMMARY DATA'!$D:$D=$C371,'SUMMARY DATA'!$B:$B=""GRP"")),"""")
  )
)"),"")</f>
        <v/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 spans="1:27">
      <c r="A372" s="2"/>
      <c r="B372" s="15">
        <v>45831</v>
      </c>
      <c r="C372" s="2" t="s">
        <v>534</v>
      </c>
      <c r="D372" s="6">
        <v>49</v>
      </c>
      <c r="E372" s="16" t="str">
        <f>IFERROR(__xludf.DUMMYFUNCTION("IFERROR(
  TEXTJOIN(CHAR(10),TRUE,FILTER('SUMMARY DATA'!E:E,'SUMMARY DATA'!$A:$A=$A372,'SUMMARY DATA'!$C:$C=$B372,'SUMMARY DATA'!$B:$B=""GRP"")),
  IF(
    OR(
      ISNUMBER(SEARCH(""CDM CASH DEPOSIT"",$C372)),
      ISNUMBER(SEARCH(""CASH DEPOSIT"",$C37"&amp;"2)),
      COUNTIFS('SUMMARY DATA'!$D:$D,$C372,'SUMMARY DATA'!$B:$B,""GRP"")&lt;&gt;1
    ),
    """",
    IFERROR(TEXTJOIN(CHAR(10),TRUE,FILTER('SUMMARY DATA'!E:E,'SUMMARY DATA'!$D:$D=$C372,'SUMMARY DATA'!$B:$B=""GRP"")),"""")
  )
)"),"")</f>
        <v/>
      </c>
      <c r="F372" s="17" t="str">
        <f>IFERROR(__xludf.DUMMYFUNCTION("IFERROR(
  TEXTJOIN(CHAR(10),TRUE,FILTER('SUMMARY DATA'!F:F,'SUMMARY DATA'!$A:$A=$A372,'SUMMARY DATA'!$C:$C=$B372,'SUMMARY DATA'!$B:$B=""GRP"")),
  IF(
    OR(
      ISNUMBER(SEARCH(""CDM CASH DEPOSIT"",$C372)),
      ISNUMBER(SEARCH(""CASH DEPOSIT"",$C37"&amp;"2)),
      COUNTIFS('SUMMARY DATA'!$D:$D,$C372,'SUMMARY DATA'!$B:$B,""GRP"")&lt;&gt;1
    ),
    """",
    IFERROR(TEXTJOIN(CHAR(10),TRUE,FILTER('SUMMARY DATA'!F:F,'SUMMARY DATA'!$D:$D=$C372,'SUMMARY DATA'!$B:$B=""GRP"")),"""")
  )
)"),"")</f>
        <v/>
      </c>
      <c r="G372" s="17" t="str">
        <f>IFERROR(__xludf.DUMMYFUNCTION("IFERROR(
  TEXTJOIN(CHAR(10),TRUE,FILTER('SUMMARY DATA'!G:G,'SUMMARY DATA'!$A:$A=$A372,'SUMMARY DATA'!$C:$C=$B372,'SUMMARY DATA'!$B:$B=""GRP"")),
  IF(
    OR(
      ISNUMBER(SEARCH(""CDM CASH DEPOSIT"",$C372)),
      ISNUMBER(SEARCH(""CASH DEPOSIT"",$C37"&amp;"2)),
      COUNTIFS('SUMMARY DATA'!$D:$D,$C372,'SUMMARY DATA'!$B:$B,""GRP"")&lt;&gt;1
    ),
    """",
    IFERROR(TEXTJOIN(CHAR(10),TRUE,FILTER('SUMMARY DATA'!G:G,'SUMMARY DATA'!$D:$D=$C372,'SUMMARY DATA'!$B:$B=""GRP"")),"""")
  )
)"),"")</f>
        <v/>
      </c>
      <c r="H372" s="18" t="str">
        <f>IFERROR(__xludf.DUMMYFUNCTION("IFERROR(
  TEXTJOIN(CHAR(10),TRUE,FILTER('SUMMARY DATA'!H:H,'SUMMARY DATA'!$A:$A=$A372,'SUMMARY DATA'!$C:$C=$B372,'SUMMARY DATA'!$B:$B=""GRP"")),
  IF(
    OR(
      ISNUMBER(SEARCH(""CDM CASH DEPOSIT"",$C372)),
      ISNUMBER(SEARCH(""CASH DEPOSIT"",$C37"&amp;"2)),
      COUNTIFS('SUMMARY DATA'!$D:$D,$C372,'SUMMARY DATA'!$B:$B,""GRP"")&lt;&gt;1
    ),
    """",
    IFERROR(TEXTJOIN(CHAR(10),TRUE,FILTER('SUMMARY DATA'!H:H,'SUMMARY DATA'!$D:$D=$C372,'SUMMARY DATA'!$B:$B=""GRP"")),"""")
  )
)"),"")</f>
        <v/>
      </c>
      <c r="I372" s="18" t="str">
        <f>IFERROR(__xludf.DUMMYFUNCTION("IF(H372="""","""",
SUM(ARRAYFORMULA(VALUE(SPLIT(H372,CHAR(10)))))
)"),"")</f>
        <v/>
      </c>
      <c r="J372" s="17" t="str">
        <f>IFERROR(__xludf.DUMMYFUNCTION("IFERROR(
  TEXTJOIN(CHAR(10),TRUE,FILTER('SUMMARY DATA'!I:I,'SUMMARY DATA'!$A:$A=$A372,'SUMMARY DATA'!$C:$C=$B372,'SUMMARY DATA'!$B:$B=""GRP"")),
  IF(
    OR(
      ISNUMBER(SEARCH(""CDM CASH DEPOSIT"",$C372)),
      ISNUMBER(SEARCH(""CASH DEPOSIT"",$C37"&amp;"2)),
      COUNTIFS('SUMMARY DATA'!$D:$D,$C372,'SUMMARY DATA'!$B:$B,""GRP"")&lt;&gt;1
    ),
    """",
    IFERROR(TEXTJOIN(CHAR(10),TRUE,FILTER('SUMMARY DATA'!I:I,'SUMMARY DATA'!$D:$D=$C372,'SUMMARY DATA'!$B:$B=""GRP"")),"""")
  )
)"),"")</f>
        <v/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 spans="1:27">
      <c r="A373" s="2"/>
      <c r="B373" s="15">
        <v>45831</v>
      </c>
      <c r="C373" s="2" t="s">
        <v>535</v>
      </c>
      <c r="D373" s="6">
        <v>10</v>
      </c>
      <c r="E373" s="16" t="str">
        <f>IFERROR(__xludf.DUMMYFUNCTION("IFERROR(
  TEXTJOIN(CHAR(10),TRUE,FILTER('SUMMARY DATA'!E:E,'SUMMARY DATA'!$A:$A=$A373,'SUMMARY DATA'!$C:$C=$B373,'SUMMARY DATA'!$B:$B=""GRP"")),
  IF(
    OR(
      ISNUMBER(SEARCH(""CDM CASH DEPOSIT"",$C373)),
      ISNUMBER(SEARCH(""CASH DEPOSIT"",$C37"&amp;"3)),
      COUNTIFS('SUMMARY DATA'!$D:$D,$C373,'SUMMARY DATA'!$B:$B,""GRP"")&lt;&gt;1
    ),
    """",
    IFERROR(TEXTJOIN(CHAR(10),TRUE,FILTER('SUMMARY DATA'!E:E,'SUMMARY DATA'!$D:$D=$C373,'SUMMARY DATA'!$B:$B=""GRP"")),"""")
  )
)"),"")</f>
        <v/>
      </c>
      <c r="F373" s="17" t="str">
        <f>IFERROR(__xludf.DUMMYFUNCTION("IFERROR(
  TEXTJOIN(CHAR(10),TRUE,FILTER('SUMMARY DATA'!F:F,'SUMMARY DATA'!$A:$A=$A373,'SUMMARY DATA'!$C:$C=$B373,'SUMMARY DATA'!$B:$B=""GRP"")),
  IF(
    OR(
      ISNUMBER(SEARCH(""CDM CASH DEPOSIT"",$C373)),
      ISNUMBER(SEARCH(""CASH DEPOSIT"",$C37"&amp;"3)),
      COUNTIFS('SUMMARY DATA'!$D:$D,$C373,'SUMMARY DATA'!$B:$B,""GRP"")&lt;&gt;1
    ),
    """",
    IFERROR(TEXTJOIN(CHAR(10),TRUE,FILTER('SUMMARY DATA'!F:F,'SUMMARY DATA'!$D:$D=$C373,'SUMMARY DATA'!$B:$B=""GRP"")),"""")
  )
)"),"")</f>
        <v/>
      </c>
      <c r="G373" s="17" t="str">
        <f>IFERROR(__xludf.DUMMYFUNCTION("IFERROR(
  TEXTJOIN(CHAR(10),TRUE,FILTER('SUMMARY DATA'!G:G,'SUMMARY DATA'!$A:$A=$A373,'SUMMARY DATA'!$C:$C=$B373,'SUMMARY DATA'!$B:$B=""GRP"")),
  IF(
    OR(
      ISNUMBER(SEARCH(""CDM CASH DEPOSIT"",$C373)),
      ISNUMBER(SEARCH(""CASH DEPOSIT"",$C37"&amp;"3)),
      COUNTIFS('SUMMARY DATA'!$D:$D,$C373,'SUMMARY DATA'!$B:$B,""GRP"")&lt;&gt;1
    ),
    """",
    IFERROR(TEXTJOIN(CHAR(10),TRUE,FILTER('SUMMARY DATA'!G:G,'SUMMARY DATA'!$D:$D=$C373,'SUMMARY DATA'!$B:$B=""GRP"")),"""")
  )
)"),"")</f>
        <v/>
      </c>
      <c r="H373" s="18" t="str">
        <f>IFERROR(__xludf.DUMMYFUNCTION("IFERROR(
  TEXTJOIN(CHAR(10),TRUE,FILTER('SUMMARY DATA'!H:H,'SUMMARY DATA'!$A:$A=$A373,'SUMMARY DATA'!$C:$C=$B373,'SUMMARY DATA'!$B:$B=""GRP"")),
  IF(
    OR(
      ISNUMBER(SEARCH(""CDM CASH DEPOSIT"",$C373)),
      ISNUMBER(SEARCH(""CASH DEPOSIT"",$C37"&amp;"3)),
      COUNTIFS('SUMMARY DATA'!$D:$D,$C373,'SUMMARY DATA'!$B:$B,""GRP"")&lt;&gt;1
    ),
    """",
    IFERROR(TEXTJOIN(CHAR(10),TRUE,FILTER('SUMMARY DATA'!H:H,'SUMMARY DATA'!$D:$D=$C373,'SUMMARY DATA'!$B:$B=""GRP"")),"""")
  )
)"),"")</f>
        <v/>
      </c>
      <c r="I373" s="18" t="str">
        <f>IFERROR(__xludf.DUMMYFUNCTION("IF(H373="""","""",
SUM(ARRAYFORMULA(VALUE(SPLIT(H373,CHAR(10)))))
)"),"")</f>
        <v/>
      </c>
      <c r="J373" s="17" t="str">
        <f>IFERROR(__xludf.DUMMYFUNCTION("IFERROR(
  TEXTJOIN(CHAR(10),TRUE,FILTER('SUMMARY DATA'!I:I,'SUMMARY DATA'!$A:$A=$A373,'SUMMARY DATA'!$C:$C=$B373,'SUMMARY DATA'!$B:$B=""GRP"")),
  IF(
    OR(
      ISNUMBER(SEARCH(""CDM CASH DEPOSIT"",$C373)),
      ISNUMBER(SEARCH(""CASH DEPOSIT"",$C37"&amp;"3)),
      COUNTIFS('SUMMARY DATA'!$D:$D,$C373,'SUMMARY DATA'!$B:$B,""GRP"")&lt;&gt;1
    ),
    """",
    IFERROR(TEXTJOIN(CHAR(10),TRUE,FILTER('SUMMARY DATA'!I:I,'SUMMARY DATA'!$D:$D=$C373,'SUMMARY DATA'!$B:$B=""GRP"")),"""")
  )
)"),"")</f>
        <v/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 spans="1:27">
      <c r="A374" s="2"/>
      <c r="B374" s="15">
        <v>45831</v>
      </c>
      <c r="C374" s="2" t="s">
        <v>536</v>
      </c>
      <c r="D374" s="6">
        <v>8.8</v>
      </c>
      <c r="E374" s="16" t="str">
        <f>IFERROR(__xludf.DUMMYFUNCTION("IFERROR(
  TEXTJOIN(CHAR(10),TRUE,FILTER('SUMMARY DATA'!E:E,'SUMMARY DATA'!$A:$A=$A374,'SUMMARY DATA'!$C:$C=$B374,'SUMMARY DATA'!$B:$B=""GRP"")),
  IF(
    OR(
      ISNUMBER(SEARCH(""CDM CASH DEPOSIT"",$C374)),
      ISNUMBER(SEARCH(""CASH DEPOSIT"",$C37"&amp;"4)),
      COUNTIFS('SUMMARY DATA'!$D:$D,$C374,'SUMMARY DATA'!$B:$B,""GRP"")&lt;&gt;1
    ),
    """",
    IFERROR(TEXTJOIN(CHAR(10),TRUE,FILTER('SUMMARY DATA'!E:E,'SUMMARY DATA'!$D:$D=$C374,'SUMMARY DATA'!$B:$B=""GRP"")),"""")
  )
)"),"")</f>
        <v/>
      </c>
      <c r="F374" s="17" t="str">
        <f>IFERROR(__xludf.DUMMYFUNCTION("IFERROR(
  TEXTJOIN(CHAR(10),TRUE,FILTER('SUMMARY DATA'!F:F,'SUMMARY DATA'!$A:$A=$A374,'SUMMARY DATA'!$C:$C=$B374,'SUMMARY DATA'!$B:$B=""GRP"")),
  IF(
    OR(
      ISNUMBER(SEARCH(""CDM CASH DEPOSIT"",$C374)),
      ISNUMBER(SEARCH(""CASH DEPOSIT"",$C37"&amp;"4)),
      COUNTIFS('SUMMARY DATA'!$D:$D,$C374,'SUMMARY DATA'!$B:$B,""GRP"")&lt;&gt;1
    ),
    """",
    IFERROR(TEXTJOIN(CHAR(10),TRUE,FILTER('SUMMARY DATA'!F:F,'SUMMARY DATA'!$D:$D=$C374,'SUMMARY DATA'!$B:$B=""GRP"")),"""")
  )
)"),"")</f>
        <v/>
      </c>
      <c r="G374" s="17" t="str">
        <f>IFERROR(__xludf.DUMMYFUNCTION("IFERROR(
  TEXTJOIN(CHAR(10),TRUE,FILTER('SUMMARY DATA'!G:G,'SUMMARY DATA'!$A:$A=$A374,'SUMMARY DATA'!$C:$C=$B374,'SUMMARY DATA'!$B:$B=""GRP"")),
  IF(
    OR(
      ISNUMBER(SEARCH(""CDM CASH DEPOSIT"",$C374)),
      ISNUMBER(SEARCH(""CASH DEPOSIT"",$C37"&amp;"4)),
      COUNTIFS('SUMMARY DATA'!$D:$D,$C374,'SUMMARY DATA'!$B:$B,""GRP"")&lt;&gt;1
    ),
    """",
    IFERROR(TEXTJOIN(CHAR(10),TRUE,FILTER('SUMMARY DATA'!G:G,'SUMMARY DATA'!$D:$D=$C374,'SUMMARY DATA'!$B:$B=""GRP"")),"""")
  )
)"),"")</f>
        <v/>
      </c>
      <c r="H374" s="18" t="str">
        <f>IFERROR(__xludf.DUMMYFUNCTION("IFERROR(
  TEXTJOIN(CHAR(10),TRUE,FILTER('SUMMARY DATA'!H:H,'SUMMARY DATA'!$A:$A=$A374,'SUMMARY DATA'!$C:$C=$B374,'SUMMARY DATA'!$B:$B=""GRP"")),
  IF(
    OR(
      ISNUMBER(SEARCH(""CDM CASH DEPOSIT"",$C374)),
      ISNUMBER(SEARCH(""CASH DEPOSIT"",$C37"&amp;"4)),
      COUNTIFS('SUMMARY DATA'!$D:$D,$C374,'SUMMARY DATA'!$B:$B,""GRP"")&lt;&gt;1
    ),
    """",
    IFERROR(TEXTJOIN(CHAR(10),TRUE,FILTER('SUMMARY DATA'!H:H,'SUMMARY DATA'!$D:$D=$C374,'SUMMARY DATA'!$B:$B=""GRP"")),"""")
  )
)"),"")</f>
        <v/>
      </c>
      <c r="I374" s="18" t="str">
        <f>IFERROR(__xludf.DUMMYFUNCTION("IF(H374="""","""",
SUM(ARRAYFORMULA(VALUE(SPLIT(H374,CHAR(10)))))
)"),"")</f>
        <v/>
      </c>
      <c r="J374" s="17" t="str">
        <f>IFERROR(__xludf.DUMMYFUNCTION("IFERROR(
  TEXTJOIN(CHAR(10),TRUE,FILTER('SUMMARY DATA'!I:I,'SUMMARY DATA'!$A:$A=$A374,'SUMMARY DATA'!$C:$C=$B374,'SUMMARY DATA'!$B:$B=""GRP"")),
  IF(
    OR(
      ISNUMBER(SEARCH(""CDM CASH DEPOSIT"",$C374)),
      ISNUMBER(SEARCH(""CASH DEPOSIT"",$C37"&amp;"4)),
      COUNTIFS('SUMMARY DATA'!$D:$D,$C374,'SUMMARY DATA'!$B:$B,""GRP"")&lt;&gt;1
    ),
    """",
    IFERROR(TEXTJOIN(CHAR(10),TRUE,FILTER('SUMMARY DATA'!I:I,'SUMMARY DATA'!$D:$D=$C374,'SUMMARY DATA'!$B:$B=""GRP"")),"""")
  )
)"),"")</f>
        <v/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 spans="1:27">
      <c r="A375" s="2"/>
      <c r="B375" s="15">
        <v>45831</v>
      </c>
      <c r="C375" s="2" t="s">
        <v>537</v>
      </c>
      <c r="D375" s="6">
        <v>0.9</v>
      </c>
      <c r="E375" s="16" t="str">
        <f>IFERROR(__xludf.DUMMYFUNCTION("IFERROR(
  TEXTJOIN(CHAR(10),TRUE,FILTER('SUMMARY DATA'!E:E,'SUMMARY DATA'!$A:$A=$A375,'SUMMARY DATA'!$C:$C=$B375,'SUMMARY DATA'!$B:$B=""GRP"")),
  IF(
    OR(
      ISNUMBER(SEARCH(""CDM CASH DEPOSIT"",$C375)),
      ISNUMBER(SEARCH(""CASH DEPOSIT"",$C37"&amp;"5)),
      COUNTIFS('SUMMARY DATA'!$D:$D,$C375,'SUMMARY DATA'!$B:$B,""GRP"")&lt;&gt;1
    ),
    """",
    IFERROR(TEXTJOIN(CHAR(10),TRUE,FILTER('SUMMARY DATA'!E:E,'SUMMARY DATA'!$D:$D=$C375,'SUMMARY DATA'!$B:$B=""GRP"")),"""")
  )
)"),"")</f>
        <v/>
      </c>
      <c r="F375" s="17" t="str">
        <f>IFERROR(__xludf.DUMMYFUNCTION("IFERROR(
  TEXTJOIN(CHAR(10),TRUE,FILTER('SUMMARY DATA'!F:F,'SUMMARY DATA'!$A:$A=$A375,'SUMMARY DATA'!$C:$C=$B375,'SUMMARY DATA'!$B:$B=""GRP"")),
  IF(
    OR(
      ISNUMBER(SEARCH(""CDM CASH DEPOSIT"",$C375)),
      ISNUMBER(SEARCH(""CASH DEPOSIT"",$C37"&amp;"5)),
      COUNTIFS('SUMMARY DATA'!$D:$D,$C375,'SUMMARY DATA'!$B:$B,""GRP"")&lt;&gt;1
    ),
    """",
    IFERROR(TEXTJOIN(CHAR(10),TRUE,FILTER('SUMMARY DATA'!F:F,'SUMMARY DATA'!$D:$D=$C375,'SUMMARY DATA'!$B:$B=""GRP"")),"""")
  )
)"),"")</f>
        <v/>
      </c>
      <c r="G375" s="17" t="str">
        <f>IFERROR(__xludf.DUMMYFUNCTION("IFERROR(
  TEXTJOIN(CHAR(10),TRUE,FILTER('SUMMARY DATA'!G:G,'SUMMARY DATA'!$A:$A=$A375,'SUMMARY DATA'!$C:$C=$B375,'SUMMARY DATA'!$B:$B=""GRP"")),
  IF(
    OR(
      ISNUMBER(SEARCH(""CDM CASH DEPOSIT"",$C375)),
      ISNUMBER(SEARCH(""CASH DEPOSIT"",$C37"&amp;"5)),
      COUNTIFS('SUMMARY DATA'!$D:$D,$C375,'SUMMARY DATA'!$B:$B,""GRP"")&lt;&gt;1
    ),
    """",
    IFERROR(TEXTJOIN(CHAR(10),TRUE,FILTER('SUMMARY DATA'!G:G,'SUMMARY DATA'!$D:$D=$C375,'SUMMARY DATA'!$B:$B=""GRP"")),"""")
  )
)"),"")</f>
        <v/>
      </c>
      <c r="H375" s="18" t="str">
        <f>IFERROR(__xludf.DUMMYFUNCTION("IFERROR(
  TEXTJOIN(CHAR(10),TRUE,FILTER('SUMMARY DATA'!H:H,'SUMMARY DATA'!$A:$A=$A375,'SUMMARY DATA'!$C:$C=$B375,'SUMMARY DATA'!$B:$B=""GRP"")),
  IF(
    OR(
      ISNUMBER(SEARCH(""CDM CASH DEPOSIT"",$C375)),
      ISNUMBER(SEARCH(""CASH DEPOSIT"",$C37"&amp;"5)),
      COUNTIFS('SUMMARY DATA'!$D:$D,$C375,'SUMMARY DATA'!$B:$B,""GRP"")&lt;&gt;1
    ),
    """",
    IFERROR(TEXTJOIN(CHAR(10),TRUE,FILTER('SUMMARY DATA'!H:H,'SUMMARY DATA'!$D:$D=$C375,'SUMMARY DATA'!$B:$B=""GRP"")),"""")
  )
)"),"")</f>
        <v/>
      </c>
      <c r="I375" s="18" t="str">
        <f>IFERROR(__xludf.DUMMYFUNCTION("IF(H375="""","""",
SUM(ARRAYFORMULA(VALUE(SPLIT(H375,CHAR(10)))))
)"),"")</f>
        <v/>
      </c>
      <c r="J375" s="17" t="str">
        <f>IFERROR(__xludf.DUMMYFUNCTION("IFERROR(
  TEXTJOIN(CHAR(10),TRUE,FILTER('SUMMARY DATA'!I:I,'SUMMARY DATA'!$A:$A=$A375,'SUMMARY DATA'!$C:$C=$B375,'SUMMARY DATA'!$B:$B=""GRP"")),
  IF(
    OR(
      ISNUMBER(SEARCH(""CDM CASH DEPOSIT"",$C375)),
      ISNUMBER(SEARCH(""CASH DEPOSIT"",$C37"&amp;"5)),
      COUNTIFS('SUMMARY DATA'!$D:$D,$C375,'SUMMARY DATA'!$B:$B,""GRP"")&lt;&gt;1
    ),
    """",
    IFERROR(TEXTJOIN(CHAR(10),TRUE,FILTER('SUMMARY DATA'!I:I,'SUMMARY DATA'!$D:$D=$C375,'SUMMARY DATA'!$B:$B=""GRP"")),"""")
  )
)"),"")</f>
        <v/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 spans="1:27">
      <c r="A376" s="2"/>
      <c r="B376" s="15">
        <v>45832</v>
      </c>
      <c r="C376" s="2" t="s">
        <v>538</v>
      </c>
      <c r="D376" s="6">
        <v>3393</v>
      </c>
      <c r="E376" s="16" t="str">
        <f>IFERROR(__xludf.DUMMYFUNCTION("IFERROR(
  TEXTJOIN(CHAR(10),TRUE,FILTER('SUMMARY DATA'!E:E,'SUMMARY DATA'!$A:$A=$A376,'SUMMARY DATA'!$C:$C=$B376,'SUMMARY DATA'!$B:$B=""GRP"")),
  IF(
    OR(
      ISNUMBER(SEARCH(""CDM CASH DEPOSIT"",$C376)),
      ISNUMBER(SEARCH(""CASH DEPOSIT"",$C37"&amp;"6)),
      COUNTIFS('SUMMARY DATA'!$D:$D,$C376,'SUMMARY DATA'!$B:$B,""GRP"")&lt;&gt;1
    ),
    """",
    IFERROR(TEXTJOIN(CHAR(10),TRUE,FILTER('SUMMARY DATA'!E:E,'SUMMARY DATA'!$D:$D=$C376,'SUMMARY DATA'!$B:$B=""GRP"")),"""")
  )
)"),"")</f>
        <v/>
      </c>
      <c r="F376" s="17" t="str">
        <f>IFERROR(__xludf.DUMMYFUNCTION("IFERROR(
  TEXTJOIN(CHAR(10),TRUE,FILTER('SUMMARY DATA'!F:F,'SUMMARY DATA'!$A:$A=$A376,'SUMMARY DATA'!$C:$C=$B376,'SUMMARY DATA'!$B:$B=""GRP"")),
  IF(
    OR(
      ISNUMBER(SEARCH(""CDM CASH DEPOSIT"",$C376)),
      ISNUMBER(SEARCH(""CASH DEPOSIT"",$C37"&amp;"6)),
      COUNTIFS('SUMMARY DATA'!$D:$D,$C376,'SUMMARY DATA'!$B:$B,""GRP"")&lt;&gt;1
    ),
    """",
    IFERROR(TEXTJOIN(CHAR(10),TRUE,FILTER('SUMMARY DATA'!F:F,'SUMMARY DATA'!$D:$D=$C376,'SUMMARY DATA'!$B:$B=""GRP"")),"""")
  )
)"),"")</f>
        <v/>
      </c>
      <c r="G376" s="17" t="str">
        <f>IFERROR(__xludf.DUMMYFUNCTION("IFERROR(
  TEXTJOIN(CHAR(10),TRUE,FILTER('SUMMARY DATA'!G:G,'SUMMARY DATA'!$A:$A=$A376,'SUMMARY DATA'!$C:$C=$B376,'SUMMARY DATA'!$B:$B=""GRP"")),
  IF(
    OR(
      ISNUMBER(SEARCH(""CDM CASH DEPOSIT"",$C376)),
      ISNUMBER(SEARCH(""CASH DEPOSIT"",$C37"&amp;"6)),
      COUNTIFS('SUMMARY DATA'!$D:$D,$C376,'SUMMARY DATA'!$B:$B,""GRP"")&lt;&gt;1
    ),
    """",
    IFERROR(TEXTJOIN(CHAR(10),TRUE,FILTER('SUMMARY DATA'!G:G,'SUMMARY DATA'!$D:$D=$C376,'SUMMARY DATA'!$B:$B=""GRP"")),"""")
  )
)"),"")</f>
        <v/>
      </c>
      <c r="H376" s="18" t="str">
        <f>IFERROR(__xludf.DUMMYFUNCTION("IFERROR(
  TEXTJOIN(CHAR(10),TRUE,FILTER('SUMMARY DATA'!H:H,'SUMMARY DATA'!$A:$A=$A376,'SUMMARY DATA'!$C:$C=$B376,'SUMMARY DATA'!$B:$B=""GRP"")),
  IF(
    OR(
      ISNUMBER(SEARCH(""CDM CASH DEPOSIT"",$C376)),
      ISNUMBER(SEARCH(""CASH DEPOSIT"",$C37"&amp;"6)),
      COUNTIFS('SUMMARY DATA'!$D:$D,$C376,'SUMMARY DATA'!$B:$B,""GRP"")&lt;&gt;1
    ),
    """",
    IFERROR(TEXTJOIN(CHAR(10),TRUE,FILTER('SUMMARY DATA'!H:H,'SUMMARY DATA'!$D:$D=$C376,'SUMMARY DATA'!$B:$B=""GRP"")),"""")
  )
)"),"")</f>
        <v/>
      </c>
      <c r="I376" s="18" t="str">
        <f>IFERROR(__xludf.DUMMYFUNCTION("IF(H376="""","""",
SUM(ARRAYFORMULA(VALUE(SPLIT(H376,CHAR(10)))))
)"),"")</f>
        <v/>
      </c>
      <c r="J376" s="17" t="str">
        <f>IFERROR(__xludf.DUMMYFUNCTION("IFERROR(
  TEXTJOIN(CHAR(10),TRUE,FILTER('SUMMARY DATA'!I:I,'SUMMARY DATA'!$A:$A=$A376,'SUMMARY DATA'!$C:$C=$B376,'SUMMARY DATA'!$B:$B=""GRP"")),
  IF(
    OR(
      ISNUMBER(SEARCH(""CDM CASH DEPOSIT"",$C376)),
      ISNUMBER(SEARCH(""CASH DEPOSIT"",$C37"&amp;"6)),
      COUNTIFS('SUMMARY DATA'!$D:$D,$C376,'SUMMARY DATA'!$B:$B,""GRP"")&lt;&gt;1
    ),
    """",
    IFERROR(TEXTJOIN(CHAR(10),TRUE,FILTER('SUMMARY DATA'!I:I,'SUMMARY DATA'!$D:$D=$C376,'SUMMARY DATA'!$B:$B=""GRP"")),"""")
  )
)"),"")</f>
        <v/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 spans="1:27">
      <c r="A377" s="2" t="s">
        <v>526</v>
      </c>
      <c r="B377" s="15">
        <v>45832</v>
      </c>
      <c r="C377" s="2" t="s">
        <v>527</v>
      </c>
      <c r="D377" s="6">
        <v>363</v>
      </c>
      <c r="E377" s="16" t="str">
        <f>IFERROR(__xludf.DUMMYFUNCTION("IFERROR(
  TEXTJOIN(CHAR(10),TRUE,FILTER('SUMMARY DATA'!E:E,'SUMMARY DATA'!$A:$A=$A377,'SUMMARY DATA'!$C:$C=$B377,'SUMMARY DATA'!$B:$B=""GRP"")),
  IF(
    OR(
      ISNUMBER(SEARCH(""CDM CASH DEPOSIT"",$C377)),
      ISNUMBER(SEARCH(""CASH DEPOSIT"",$C37"&amp;"7)),
      COUNTIFS('SUMMARY DATA'!$D:$D,$C377,'SUMMARY DATA'!$B:$B,""GRP"")&lt;&gt;1
    ),
    """",
    IFERROR(TEXTJOIN(CHAR(10),TRUE,FILTER('SUMMARY DATA'!E:E,'SUMMARY DATA'!$D:$D=$C377,'SUMMARY DATA'!$B:$B=""GRP"")),"""")
  )
)"),"")</f>
        <v/>
      </c>
      <c r="F377" s="17" t="str">
        <f>IFERROR(__xludf.DUMMYFUNCTION("IFERROR(
  TEXTJOIN(CHAR(10),TRUE,FILTER('SUMMARY DATA'!F:F,'SUMMARY DATA'!$A:$A=$A377,'SUMMARY DATA'!$C:$C=$B377,'SUMMARY DATA'!$B:$B=""GRP"")),
  IF(
    OR(
      ISNUMBER(SEARCH(""CDM CASH DEPOSIT"",$C377)),
      ISNUMBER(SEARCH(""CASH DEPOSIT"",$C37"&amp;"7)),
      COUNTIFS('SUMMARY DATA'!$D:$D,$C377,'SUMMARY DATA'!$B:$B,""GRP"")&lt;&gt;1
    ),
    """",
    IFERROR(TEXTJOIN(CHAR(10),TRUE,FILTER('SUMMARY DATA'!F:F,'SUMMARY DATA'!$D:$D=$C377,'SUMMARY DATA'!$B:$B=""GRP"")),"""")
  )
)"),"")</f>
        <v/>
      </c>
      <c r="G377" s="17" t="str">
        <f>IFERROR(__xludf.DUMMYFUNCTION("IFERROR(
  TEXTJOIN(CHAR(10),TRUE,FILTER('SUMMARY DATA'!G:G,'SUMMARY DATA'!$A:$A=$A377,'SUMMARY DATA'!$C:$C=$B377,'SUMMARY DATA'!$B:$B=""GRP"")),
  IF(
    OR(
      ISNUMBER(SEARCH(""CDM CASH DEPOSIT"",$C377)),
      ISNUMBER(SEARCH(""CASH DEPOSIT"",$C37"&amp;"7)),
      COUNTIFS('SUMMARY DATA'!$D:$D,$C377,'SUMMARY DATA'!$B:$B,""GRP"")&lt;&gt;1
    ),
    """",
    IFERROR(TEXTJOIN(CHAR(10),TRUE,FILTER('SUMMARY DATA'!G:G,'SUMMARY DATA'!$D:$D=$C377,'SUMMARY DATA'!$B:$B=""GRP"")),"""")
  )
)"),"")</f>
        <v/>
      </c>
      <c r="H377" s="18" t="str">
        <f>IFERROR(__xludf.DUMMYFUNCTION("IFERROR(
  TEXTJOIN(CHAR(10),TRUE,FILTER('SUMMARY DATA'!H:H,'SUMMARY DATA'!$A:$A=$A377,'SUMMARY DATA'!$C:$C=$B377,'SUMMARY DATA'!$B:$B=""GRP"")),
  IF(
    OR(
      ISNUMBER(SEARCH(""CDM CASH DEPOSIT"",$C377)),
      ISNUMBER(SEARCH(""CASH DEPOSIT"",$C37"&amp;"7)),
      COUNTIFS('SUMMARY DATA'!$D:$D,$C377,'SUMMARY DATA'!$B:$B,""GRP"")&lt;&gt;1
    ),
    """",
    IFERROR(TEXTJOIN(CHAR(10),TRUE,FILTER('SUMMARY DATA'!H:H,'SUMMARY DATA'!$D:$D=$C377,'SUMMARY DATA'!$B:$B=""GRP"")),"""")
  )
)"),"")</f>
        <v/>
      </c>
      <c r="I377" s="18" t="str">
        <f>IFERROR(__xludf.DUMMYFUNCTION("IF(H377="""","""",
SUM(ARRAYFORMULA(VALUE(SPLIT(H377,CHAR(10)))))
)"),"")</f>
        <v/>
      </c>
      <c r="J377" s="17" t="str">
        <f>IFERROR(__xludf.DUMMYFUNCTION("IFERROR(
  TEXTJOIN(CHAR(10),TRUE,FILTER('SUMMARY DATA'!I:I,'SUMMARY DATA'!$A:$A=$A377,'SUMMARY DATA'!$C:$C=$B377,'SUMMARY DATA'!$B:$B=""GRP"")),
  IF(
    OR(
      ISNUMBER(SEARCH(""CDM CASH DEPOSIT"",$C377)),
      ISNUMBER(SEARCH(""CASH DEPOSIT"",$C37"&amp;"7)),
      COUNTIFS('SUMMARY DATA'!$D:$D,$C377,'SUMMARY DATA'!$B:$B,""GRP"")&lt;&gt;1
    ),
    """",
    IFERROR(TEXTJOIN(CHAR(10),TRUE,FILTER('SUMMARY DATA'!I:I,'SUMMARY DATA'!$D:$D=$C377,'SUMMARY DATA'!$B:$B=""GRP"")),"""")
  )
)"),"")</f>
        <v/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 spans="1:27">
      <c r="A378" s="2" t="s">
        <v>539</v>
      </c>
      <c r="B378" s="15">
        <v>45832</v>
      </c>
      <c r="C378" s="2" t="s">
        <v>540</v>
      </c>
      <c r="D378" s="6">
        <v>291.97</v>
      </c>
      <c r="E378" s="16" t="str">
        <f>IFERROR(__xludf.DUMMYFUNCTION("IFERROR(
  TEXTJOIN(CHAR(10),TRUE,FILTER('SUMMARY DATA'!E:E,'SUMMARY DATA'!$A:$A=$A378,'SUMMARY DATA'!$C:$C=$B378,'SUMMARY DATA'!$B:$B=""GRP"")),
  IF(
    OR(
      ISNUMBER(SEARCH(""CDM CASH DEPOSIT"",$C378)),
      ISNUMBER(SEARCH(""CASH DEPOSIT"",$C37"&amp;"8)),
      COUNTIFS('SUMMARY DATA'!$D:$D,$C378,'SUMMARY DATA'!$B:$B,""GRP"")&lt;&gt;1
    ),
    """",
    IFERROR(TEXTJOIN(CHAR(10),TRUE,FILTER('SUMMARY DATA'!E:E,'SUMMARY DATA'!$D:$D=$C378,'SUMMARY DATA'!$B:$B=""GRP"")),"""")
  )
)"),"")</f>
        <v/>
      </c>
      <c r="F378" s="17" t="str">
        <f>IFERROR(__xludf.DUMMYFUNCTION("IFERROR(
  TEXTJOIN(CHAR(10),TRUE,FILTER('SUMMARY DATA'!F:F,'SUMMARY DATA'!$A:$A=$A378,'SUMMARY DATA'!$C:$C=$B378,'SUMMARY DATA'!$B:$B=""GRP"")),
  IF(
    OR(
      ISNUMBER(SEARCH(""CDM CASH DEPOSIT"",$C378)),
      ISNUMBER(SEARCH(""CASH DEPOSIT"",$C37"&amp;"8)),
      COUNTIFS('SUMMARY DATA'!$D:$D,$C378,'SUMMARY DATA'!$B:$B,""GRP"")&lt;&gt;1
    ),
    """",
    IFERROR(TEXTJOIN(CHAR(10),TRUE,FILTER('SUMMARY DATA'!F:F,'SUMMARY DATA'!$D:$D=$C378,'SUMMARY DATA'!$B:$B=""GRP"")),"""")
  )
)"),"")</f>
        <v/>
      </c>
      <c r="G378" s="17" t="str">
        <f>IFERROR(__xludf.DUMMYFUNCTION("IFERROR(
  TEXTJOIN(CHAR(10),TRUE,FILTER('SUMMARY DATA'!G:G,'SUMMARY DATA'!$A:$A=$A378,'SUMMARY DATA'!$C:$C=$B378,'SUMMARY DATA'!$B:$B=""GRP"")),
  IF(
    OR(
      ISNUMBER(SEARCH(""CDM CASH DEPOSIT"",$C378)),
      ISNUMBER(SEARCH(""CASH DEPOSIT"",$C37"&amp;"8)),
      COUNTIFS('SUMMARY DATA'!$D:$D,$C378,'SUMMARY DATA'!$B:$B,""GRP"")&lt;&gt;1
    ),
    """",
    IFERROR(TEXTJOIN(CHAR(10),TRUE,FILTER('SUMMARY DATA'!G:G,'SUMMARY DATA'!$D:$D=$C378,'SUMMARY DATA'!$B:$B=""GRP"")),"""")
  )
)"),"")</f>
        <v/>
      </c>
      <c r="H378" s="18" t="str">
        <f>IFERROR(__xludf.DUMMYFUNCTION("IFERROR(
  TEXTJOIN(CHAR(10),TRUE,FILTER('SUMMARY DATA'!H:H,'SUMMARY DATA'!$A:$A=$A378,'SUMMARY DATA'!$C:$C=$B378,'SUMMARY DATA'!$B:$B=""GRP"")),
  IF(
    OR(
      ISNUMBER(SEARCH(""CDM CASH DEPOSIT"",$C378)),
      ISNUMBER(SEARCH(""CASH DEPOSIT"",$C37"&amp;"8)),
      COUNTIFS('SUMMARY DATA'!$D:$D,$C378,'SUMMARY DATA'!$B:$B,""GRP"")&lt;&gt;1
    ),
    """",
    IFERROR(TEXTJOIN(CHAR(10),TRUE,FILTER('SUMMARY DATA'!H:H,'SUMMARY DATA'!$D:$D=$C378,'SUMMARY DATA'!$B:$B=""GRP"")),"""")
  )
)"),"")</f>
        <v/>
      </c>
      <c r="I378" s="18" t="str">
        <f>IFERROR(__xludf.DUMMYFUNCTION("IF(H378="""","""",
SUM(ARRAYFORMULA(VALUE(SPLIT(H378,CHAR(10)))))
)"),"")</f>
        <v/>
      </c>
      <c r="J378" s="17" t="str">
        <f>IFERROR(__xludf.DUMMYFUNCTION("IFERROR(
  TEXTJOIN(CHAR(10),TRUE,FILTER('SUMMARY DATA'!I:I,'SUMMARY DATA'!$A:$A=$A378,'SUMMARY DATA'!$C:$C=$B378,'SUMMARY DATA'!$B:$B=""GRP"")),
  IF(
    OR(
      ISNUMBER(SEARCH(""CDM CASH DEPOSIT"",$C378)),
      ISNUMBER(SEARCH(""CASH DEPOSIT"",$C37"&amp;"8)),
      COUNTIFS('SUMMARY DATA'!$D:$D,$C378,'SUMMARY DATA'!$B:$B,""GRP"")&lt;&gt;1
    ),
    """",
    IFERROR(TEXTJOIN(CHAR(10),TRUE,FILTER('SUMMARY DATA'!I:I,'SUMMARY DATA'!$D:$D=$C378,'SUMMARY DATA'!$B:$B=""GRP"")),"""")
  )
)"),"")</f>
        <v/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 spans="1:27">
      <c r="A379" s="2"/>
      <c r="B379" s="15">
        <v>45833</v>
      </c>
      <c r="C379" s="2" t="s">
        <v>541</v>
      </c>
      <c r="D379" s="6">
        <v>227.76</v>
      </c>
      <c r="E379" s="16" t="str">
        <f>IFERROR(__xludf.DUMMYFUNCTION("IFERROR(
  TEXTJOIN(CHAR(10),TRUE,FILTER('SUMMARY DATA'!E:E,'SUMMARY DATA'!$A:$A=$A379,'SUMMARY DATA'!$C:$C=$B379,'SUMMARY DATA'!$B:$B=""GRP"")),
  IF(
    OR(
      ISNUMBER(SEARCH(""CDM CASH DEPOSIT"",$C379)),
      ISNUMBER(SEARCH(""CASH DEPOSIT"",$C37"&amp;"9)),
      COUNTIFS('SUMMARY DATA'!$D:$D,$C379,'SUMMARY DATA'!$B:$B,""GRP"")&lt;&gt;1
    ),
    """",
    IFERROR(TEXTJOIN(CHAR(10),TRUE,FILTER('SUMMARY DATA'!E:E,'SUMMARY DATA'!$D:$D=$C379,'SUMMARY DATA'!$B:$B=""GRP"")),"""")
  )
)"),"")</f>
        <v/>
      </c>
      <c r="F379" s="17" t="str">
        <f>IFERROR(__xludf.DUMMYFUNCTION("IFERROR(
  TEXTJOIN(CHAR(10),TRUE,FILTER('SUMMARY DATA'!F:F,'SUMMARY DATA'!$A:$A=$A379,'SUMMARY DATA'!$C:$C=$B379,'SUMMARY DATA'!$B:$B=""GRP"")),
  IF(
    OR(
      ISNUMBER(SEARCH(""CDM CASH DEPOSIT"",$C379)),
      ISNUMBER(SEARCH(""CASH DEPOSIT"",$C37"&amp;"9)),
      COUNTIFS('SUMMARY DATA'!$D:$D,$C379,'SUMMARY DATA'!$B:$B,""GRP"")&lt;&gt;1
    ),
    """",
    IFERROR(TEXTJOIN(CHAR(10),TRUE,FILTER('SUMMARY DATA'!F:F,'SUMMARY DATA'!$D:$D=$C379,'SUMMARY DATA'!$B:$B=""GRP"")),"""")
  )
)"),"")</f>
        <v/>
      </c>
      <c r="G379" s="17" t="str">
        <f>IFERROR(__xludf.DUMMYFUNCTION("IFERROR(
  TEXTJOIN(CHAR(10),TRUE,FILTER('SUMMARY DATA'!G:G,'SUMMARY DATA'!$A:$A=$A379,'SUMMARY DATA'!$C:$C=$B379,'SUMMARY DATA'!$B:$B=""GRP"")),
  IF(
    OR(
      ISNUMBER(SEARCH(""CDM CASH DEPOSIT"",$C379)),
      ISNUMBER(SEARCH(""CASH DEPOSIT"",$C37"&amp;"9)),
      COUNTIFS('SUMMARY DATA'!$D:$D,$C379,'SUMMARY DATA'!$B:$B,""GRP"")&lt;&gt;1
    ),
    """",
    IFERROR(TEXTJOIN(CHAR(10),TRUE,FILTER('SUMMARY DATA'!G:G,'SUMMARY DATA'!$D:$D=$C379,'SUMMARY DATA'!$B:$B=""GRP"")),"""")
  )
)"),"")</f>
        <v/>
      </c>
      <c r="H379" s="18" t="str">
        <f>IFERROR(__xludf.DUMMYFUNCTION("IFERROR(
  TEXTJOIN(CHAR(10),TRUE,FILTER('SUMMARY DATA'!H:H,'SUMMARY DATA'!$A:$A=$A379,'SUMMARY DATA'!$C:$C=$B379,'SUMMARY DATA'!$B:$B=""GRP"")),
  IF(
    OR(
      ISNUMBER(SEARCH(""CDM CASH DEPOSIT"",$C379)),
      ISNUMBER(SEARCH(""CASH DEPOSIT"",$C37"&amp;"9)),
      COUNTIFS('SUMMARY DATA'!$D:$D,$C379,'SUMMARY DATA'!$B:$B,""GRP"")&lt;&gt;1
    ),
    """",
    IFERROR(TEXTJOIN(CHAR(10),TRUE,FILTER('SUMMARY DATA'!H:H,'SUMMARY DATA'!$D:$D=$C379,'SUMMARY DATA'!$B:$B=""GRP"")),"""")
  )
)"),"")</f>
        <v/>
      </c>
      <c r="I379" s="18" t="str">
        <f>IFERROR(__xludf.DUMMYFUNCTION("IF(H379="""","""",
SUM(ARRAYFORMULA(VALUE(SPLIT(H379,CHAR(10)))))
)"),"")</f>
        <v/>
      </c>
      <c r="J379" s="17" t="str">
        <f>IFERROR(__xludf.DUMMYFUNCTION("IFERROR(
  TEXTJOIN(CHAR(10),TRUE,FILTER('SUMMARY DATA'!I:I,'SUMMARY DATA'!$A:$A=$A379,'SUMMARY DATA'!$C:$C=$B379,'SUMMARY DATA'!$B:$B=""GRP"")),
  IF(
    OR(
      ISNUMBER(SEARCH(""CDM CASH DEPOSIT"",$C379)),
      ISNUMBER(SEARCH(""CASH DEPOSIT"",$C37"&amp;"9)),
      COUNTIFS('SUMMARY DATA'!$D:$D,$C379,'SUMMARY DATA'!$B:$B,""GRP"")&lt;&gt;1
    ),
    """",
    IFERROR(TEXTJOIN(CHAR(10),TRUE,FILTER('SUMMARY DATA'!I:I,'SUMMARY DATA'!$D:$D=$C379,'SUMMARY DATA'!$B:$B=""GRP"")),"""")
  )
)"),"")</f>
        <v/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 spans="1:27">
      <c r="A380" s="2"/>
      <c r="B380" s="15">
        <v>45833</v>
      </c>
      <c r="C380" s="2" t="s">
        <v>542</v>
      </c>
      <c r="D380" s="6">
        <v>188</v>
      </c>
      <c r="E380" s="16" t="str">
        <f>IFERROR(__xludf.DUMMYFUNCTION("IFERROR(
  TEXTJOIN(CHAR(10),TRUE,FILTER('SUMMARY DATA'!E:E,'SUMMARY DATA'!$A:$A=$A380,'SUMMARY DATA'!$C:$C=$B380,'SUMMARY DATA'!$B:$B=""GRP"")),
  IF(
    OR(
      ISNUMBER(SEARCH(""CDM CASH DEPOSIT"",$C380)),
      ISNUMBER(SEARCH(""CASH DEPOSIT"",$C38"&amp;"0)),
      COUNTIFS('SUMMARY DATA'!$D:$D,$C380,'SUMMARY DATA'!$B:$B,""GRP"")&lt;&gt;1
    ),
    """",
    IFERROR(TEXTJOIN(CHAR(10),TRUE,FILTER('SUMMARY DATA'!E:E,'SUMMARY DATA'!$D:$D=$C380,'SUMMARY DATA'!$B:$B=""GRP"")),"""")
  )
)"),"")</f>
        <v/>
      </c>
      <c r="F380" s="17" t="str">
        <f>IFERROR(__xludf.DUMMYFUNCTION("IFERROR(
  TEXTJOIN(CHAR(10),TRUE,FILTER('SUMMARY DATA'!F:F,'SUMMARY DATA'!$A:$A=$A380,'SUMMARY DATA'!$C:$C=$B380,'SUMMARY DATA'!$B:$B=""GRP"")),
  IF(
    OR(
      ISNUMBER(SEARCH(""CDM CASH DEPOSIT"",$C380)),
      ISNUMBER(SEARCH(""CASH DEPOSIT"",$C38"&amp;"0)),
      COUNTIFS('SUMMARY DATA'!$D:$D,$C380,'SUMMARY DATA'!$B:$B,""GRP"")&lt;&gt;1
    ),
    """",
    IFERROR(TEXTJOIN(CHAR(10),TRUE,FILTER('SUMMARY DATA'!F:F,'SUMMARY DATA'!$D:$D=$C380,'SUMMARY DATA'!$B:$B=""GRP"")),"""")
  )
)"),"")</f>
        <v/>
      </c>
      <c r="G380" s="17" t="str">
        <f>IFERROR(__xludf.DUMMYFUNCTION("IFERROR(
  TEXTJOIN(CHAR(10),TRUE,FILTER('SUMMARY DATA'!G:G,'SUMMARY DATA'!$A:$A=$A380,'SUMMARY DATA'!$C:$C=$B380,'SUMMARY DATA'!$B:$B=""GRP"")),
  IF(
    OR(
      ISNUMBER(SEARCH(""CDM CASH DEPOSIT"",$C380)),
      ISNUMBER(SEARCH(""CASH DEPOSIT"",$C38"&amp;"0)),
      COUNTIFS('SUMMARY DATA'!$D:$D,$C380,'SUMMARY DATA'!$B:$B,""GRP"")&lt;&gt;1
    ),
    """",
    IFERROR(TEXTJOIN(CHAR(10),TRUE,FILTER('SUMMARY DATA'!G:G,'SUMMARY DATA'!$D:$D=$C380,'SUMMARY DATA'!$B:$B=""GRP"")),"""")
  )
)"),"")</f>
        <v/>
      </c>
      <c r="H380" s="18" t="str">
        <f>IFERROR(__xludf.DUMMYFUNCTION("IFERROR(
  TEXTJOIN(CHAR(10),TRUE,FILTER('SUMMARY DATA'!H:H,'SUMMARY DATA'!$A:$A=$A380,'SUMMARY DATA'!$C:$C=$B380,'SUMMARY DATA'!$B:$B=""GRP"")),
  IF(
    OR(
      ISNUMBER(SEARCH(""CDM CASH DEPOSIT"",$C380)),
      ISNUMBER(SEARCH(""CASH DEPOSIT"",$C38"&amp;"0)),
      COUNTIFS('SUMMARY DATA'!$D:$D,$C380,'SUMMARY DATA'!$B:$B,""GRP"")&lt;&gt;1
    ),
    """",
    IFERROR(TEXTJOIN(CHAR(10),TRUE,FILTER('SUMMARY DATA'!H:H,'SUMMARY DATA'!$D:$D=$C380,'SUMMARY DATA'!$B:$B=""GRP"")),"""")
  )
)"),"")</f>
        <v/>
      </c>
      <c r="I380" s="18" t="str">
        <f>IFERROR(__xludf.DUMMYFUNCTION("IF(H380="""","""",
SUM(ARRAYFORMULA(VALUE(SPLIT(H380,CHAR(10)))))
)"),"")</f>
        <v/>
      </c>
      <c r="J380" s="17" t="str">
        <f>IFERROR(__xludf.DUMMYFUNCTION("IFERROR(
  TEXTJOIN(CHAR(10),TRUE,FILTER('SUMMARY DATA'!I:I,'SUMMARY DATA'!$A:$A=$A380,'SUMMARY DATA'!$C:$C=$B380,'SUMMARY DATA'!$B:$B=""GRP"")),
  IF(
    OR(
      ISNUMBER(SEARCH(""CDM CASH DEPOSIT"",$C380)),
      ISNUMBER(SEARCH(""CASH DEPOSIT"",$C38"&amp;"0)),
      COUNTIFS('SUMMARY DATA'!$D:$D,$C380,'SUMMARY DATA'!$B:$B,""GRP"")&lt;&gt;1
    ),
    """",
    IFERROR(TEXTJOIN(CHAR(10),TRUE,FILTER('SUMMARY DATA'!I:I,'SUMMARY DATA'!$D:$D=$C380,'SUMMARY DATA'!$B:$B=""GRP"")),"""")
  )
)"),"")</f>
        <v/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 spans="1:27">
      <c r="A381" s="2" t="s">
        <v>88</v>
      </c>
      <c r="B381" s="15">
        <v>45833</v>
      </c>
      <c r="C381" s="2" t="s">
        <v>543</v>
      </c>
      <c r="D381" s="6">
        <v>10</v>
      </c>
      <c r="E381" s="16" t="str">
        <f>IFERROR(__xludf.DUMMYFUNCTION("IFERROR(
  TEXTJOIN(CHAR(10),TRUE,FILTER('SUMMARY DATA'!E:E,'SUMMARY DATA'!$A:$A=$A381,'SUMMARY DATA'!$C:$C=$B381,'SUMMARY DATA'!$B:$B=""GRP"")),
  IF(
    OR(
      ISNUMBER(SEARCH(""CDM CASH DEPOSIT"",$C381)),
      ISNUMBER(SEARCH(""CASH DEPOSIT"",$C38"&amp;"1)),
      COUNTIFS('SUMMARY DATA'!$D:$D,$C381,'SUMMARY DATA'!$B:$B,""GRP"")&lt;&gt;1
    ),
    """",
    IFERROR(TEXTJOIN(CHAR(10),TRUE,FILTER('SUMMARY DATA'!E:E,'SUMMARY DATA'!$D:$D=$C381,'SUMMARY DATA'!$B:$B=""GRP"")),"""")
  )
)"),"")</f>
        <v/>
      </c>
      <c r="F381" s="17" t="str">
        <f>IFERROR(__xludf.DUMMYFUNCTION("IFERROR(
  TEXTJOIN(CHAR(10),TRUE,FILTER('SUMMARY DATA'!F:F,'SUMMARY DATA'!$A:$A=$A381,'SUMMARY DATA'!$C:$C=$B381,'SUMMARY DATA'!$B:$B=""GRP"")),
  IF(
    OR(
      ISNUMBER(SEARCH(""CDM CASH DEPOSIT"",$C381)),
      ISNUMBER(SEARCH(""CASH DEPOSIT"",$C38"&amp;"1)),
      COUNTIFS('SUMMARY DATA'!$D:$D,$C381,'SUMMARY DATA'!$B:$B,""GRP"")&lt;&gt;1
    ),
    """",
    IFERROR(TEXTJOIN(CHAR(10),TRUE,FILTER('SUMMARY DATA'!F:F,'SUMMARY DATA'!$D:$D=$C381,'SUMMARY DATA'!$B:$B=""GRP"")),"""")
  )
)"),"")</f>
        <v/>
      </c>
      <c r="G381" s="17" t="str">
        <f>IFERROR(__xludf.DUMMYFUNCTION("IFERROR(
  TEXTJOIN(CHAR(10),TRUE,FILTER('SUMMARY DATA'!G:G,'SUMMARY DATA'!$A:$A=$A381,'SUMMARY DATA'!$C:$C=$B381,'SUMMARY DATA'!$B:$B=""GRP"")),
  IF(
    OR(
      ISNUMBER(SEARCH(""CDM CASH DEPOSIT"",$C381)),
      ISNUMBER(SEARCH(""CASH DEPOSIT"",$C38"&amp;"1)),
      COUNTIFS('SUMMARY DATA'!$D:$D,$C381,'SUMMARY DATA'!$B:$B,""GRP"")&lt;&gt;1
    ),
    """",
    IFERROR(TEXTJOIN(CHAR(10),TRUE,FILTER('SUMMARY DATA'!G:G,'SUMMARY DATA'!$D:$D=$C381,'SUMMARY DATA'!$B:$B=""GRP"")),"""")
  )
)"),"")</f>
        <v/>
      </c>
      <c r="H381" s="18" t="str">
        <f>IFERROR(__xludf.DUMMYFUNCTION("IFERROR(
  TEXTJOIN(CHAR(10),TRUE,FILTER('SUMMARY DATA'!H:H,'SUMMARY DATA'!$A:$A=$A381,'SUMMARY DATA'!$C:$C=$B381,'SUMMARY DATA'!$B:$B=""GRP"")),
  IF(
    OR(
      ISNUMBER(SEARCH(""CDM CASH DEPOSIT"",$C381)),
      ISNUMBER(SEARCH(""CASH DEPOSIT"",$C38"&amp;"1)),
      COUNTIFS('SUMMARY DATA'!$D:$D,$C381,'SUMMARY DATA'!$B:$B,""GRP"")&lt;&gt;1
    ),
    """",
    IFERROR(TEXTJOIN(CHAR(10),TRUE,FILTER('SUMMARY DATA'!H:H,'SUMMARY DATA'!$D:$D=$C381,'SUMMARY DATA'!$B:$B=""GRP"")),"""")
  )
)"),"")</f>
        <v/>
      </c>
      <c r="I381" s="18" t="str">
        <f>IFERROR(__xludf.DUMMYFUNCTION("IF(H381="""","""",
SUM(ARRAYFORMULA(VALUE(SPLIT(H381,CHAR(10)))))
)"),"")</f>
        <v/>
      </c>
      <c r="J381" s="17" t="str">
        <f>IFERROR(__xludf.DUMMYFUNCTION("IFERROR(
  TEXTJOIN(CHAR(10),TRUE,FILTER('SUMMARY DATA'!I:I,'SUMMARY DATA'!$A:$A=$A381,'SUMMARY DATA'!$C:$C=$B381,'SUMMARY DATA'!$B:$B=""GRP"")),
  IF(
    OR(
      ISNUMBER(SEARCH(""CDM CASH DEPOSIT"",$C381)),
      ISNUMBER(SEARCH(""CASH DEPOSIT"",$C38"&amp;"1)),
      COUNTIFS('SUMMARY DATA'!$D:$D,$C381,'SUMMARY DATA'!$B:$B,""GRP"")&lt;&gt;1
    ),
    """",
    IFERROR(TEXTJOIN(CHAR(10),TRUE,FILTER('SUMMARY DATA'!I:I,'SUMMARY DATA'!$D:$D=$C381,'SUMMARY DATA'!$B:$B=""GRP"")),"""")
  )
)"),"")</f>
        <v/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 spans="1:27">
      <c r="A382" s="2"/>
      <c r="B382" s="15">
        <v>45833</v>
      </c>
      <c r="C382" s="2" t="s">
        <v>544</v>
      </c>
      <c r="D382" s="6">
        <v>0.9</v>
      </c>
      <c r="E382" s="16" t="str">
        <f>IFERROR(__xludf.DUMMYFUNCTION("IFERROR(
  TEXTJOIN(CHAR(10),TRUE,FILTER('SUMMARY DATA'!E:E,'SUMMARY DATA'!$A:$A=$A382,'SUMMARY DATA'!$C:$C=$B382,'SUMMARY DATA'!$B:$B=""GRP"")),
  IF(
    OR(
      ISNUMBER(SEARCH(""CDM CASH DEPOSIT"",$C382)),
      ISNUMBER(SEARCH(""CASH DEPOSIT"",$C38"&amp;"2)),
      COUNTIFS('SUMMARY DATA'!$D:$D,$C382,'SUMMARY DATA'!$B:$B,""GRP"")&lt;&gt;1
    ),
    """",
    IFERROR(TEXTJOIN(CHAR(10),TRUE,FILTER('SUMMARY DATA'!E:E,'SUMMARY DATA'!$D:$D=$C382,'SUMMARY DATA'!$B:$B=""GRP"")),"""")
  )
)"),"")</f>
        <v/>
      </c>
      <c r="F382" s="17" t="str">
        <f>IFERROR(__xludf.DUMMYFUNCTION("IFERROR(
  TEXTJOIN(CHAR(10),TRUE,FILTER('SUMMARY DATA'!F:F,'SUMMARY DATA'!$A:$A=$A382,'SUMMARY DATA'!$C:$C=$B382,'SUMMARY DATA'!$B:$B=""GRP"")),
  IF(
    OR(
      ISNUMBER(SEARCH(""CDM CASH DEPOSIT"",$C382)),
      ISNUMBER(SEARCH(""CASH DEPOSIT"",$C38"&amp;"2)),
      COUNTIFS('SUMMARY DATA'!$D:$D,$C382,'SUMMARY DATA'!$B:$B,""GRP"")&lt;&gt;1
    ),
    """",
    IFERROR(TEXTJOIN(CHAR(10),TRUE,FILTER('SUMMARY DATA'!F:F,'SUMMARY DATA'!$D:$D=$C382,'SUMMARY DATA'!$B:$B=""GRP"")),"""")
  )
)"),"")</f>
        <v/>
      </c>
      <c r="G382" s="17" t="str">
        <f>IFERROR(__xludf.DUMMYFUNCTION("IFERROR(
  TEXTJOIN(CHAR(10),TRUE,FILTER('SUMMARY DATA'!G:G,'SUMMARY DATA'!$A:$A=$A382,'SUMMARY DATA'!$C:$C=$B382,'SUMMARY DATA'!$B:$B=""GRP"")),
  IF(
    OR(
      ISNUMBER(SEARCH(""CDM CASH DEPOSIT"",$C382)),
      ISNUMBER(SEARCH(""CASH DEPOSIT"",$C38"&amp;"2)),
      COUNTIFS('SUMMARY DATA'!$D:$D,$C382,'SUMMARY DATA'!$B:$B,""GRP"")&lt;&gt;1
    ),
    """",
    IFERROR(TEXTJOIN(CHAR(10),TRUE,FILTER('SUMMARY DATA'!G:G,'SUMMARY DATA'!$D:$D=$C382,'SUMMARY DATA'!$B:$B=""GRP"")),"""")
  )
)"),"")</f>
        <v/>
      </c>
      <c r="H382" s="18" t="str">
        <f>IFERROR(__xludf.DUMMYFUNCTION("IFERROR(
  TEXTJOIN(CHAR(10),TRUE,FILTER('SUMMARY DATA'!H:H,'SUMMARY DATA'!$A:$A=$A382,'SUMMARY DATA'!$C:$C=$B382,'SUMMARY DATA'!$B:$B=""GRP"")),
  IF(
    OR(
      ISNUMBER(SEARCH(""CDM CASH DEPOSIT"",$C382)),
      ISNUMBER(SEARCH(""CASH DEPOSIT"",$C38"&amp;"2)),
      COUNTIFS('SUMMARY DATA'!$D:$D,$C382,'SUMMARY DATA'!$B:$B,""GRP"")&lt;&gt;1
    ),
    """",
    IFERROR(TEXTJOIN(CHAR(10),TRUE,FILTER('SUMMARY DATA'!H:H,'SUMMARY DATA'!$D:$D=$C382,'SUMMARY DATA'!$B:$B=""GRP"")),"""")
  )
)"),"")</f>
        <v/>
      </c>
      <c r="I382" s="18" t="str">
        <f>IFERROR(__xludf.DUMMYFUNCTION("IF(H382="""","""",
SUM(ARRAYFORMULA(VALUE(SPLIT(H382,CHAR(10)))))
)"),"")</f>
        <v/>
      </c>
      <c r="J382" s="17" t="str">
        <f>IFERROR(__xludf.DUMMYFUNCTION("IFERROR(
  TEXTJOIN(CHAR(10),TRUE,FILTER('SUMMARY DATA'!I:I,'SUMMARY DATA'!$A:$A=$A382,'SUMMARY DATA'!$C:$C=$B382,'SUMMARY DATA'!$B:$B=""GRP"")),
  IF(
    OR(
      ISNUMBER(SEARCH(""CDM CASH DEPOSIT"",$C382)),
      ISNUMBER(SEARCH(""CASH DEPOSIT"",$C38"&amp;"2)),
      COUNTIFS('SUMMARY DATA'!$D:$D,$C382,'SUMMARY DATA'!$B:$B,""GRP"")&lt;&gt;1
    ),
    """",
    IFERROR(TEXTJOIN(CHAR(10),TRUE,FILTER('SUMMARY DATA'!I:I,'SUMMARY DATA'!$D:$D=$C382,'SUMMARY DATA'!$B:$B=""GRP"")),"""")
  )
)"),"")</f>
        <v/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 spans="1:27">
      <c r="A383" s="2"/>
      <c r="B383" s="15">
        <v>45834</v>
      </c>
      <c r="C383" s="2" t="s">
        <v>545</v>
      </c>
      <c r="D383" s="6">
        <v>552</v>
      </c>
      <c r="E383" s="16" t="str">
        <f>IFERROR(__xludf.DUMMYFUNCTION("IFERROR(
  TEXTJOIN(CHAR(10),TRUE,FILTER('SUMMARY DATA'!E:E,'SUMMARY DATA'!$A:$A=$A383,'SUMMARY DATA'!$C:$C=$B383,'SUMMARY DATA'!$B:$B=""GRP"")),
  IF(
    OR(
      ISNUMBER(SEARCH(""CDM CASH DEPOSIT"",$C383)),
      ISNUMBER(SEARCH(""CASH DEPOSIT"",$C38"&amp;"3)),
      COUNTIFS('SUMMARY DATA'!$D:$D,$C383,'SUMMARY DATA'!$B:$B,""GRP"")&lt;&gt;1
    ),
    """",
    IFERROR(TEXTJOIN(CHAR(10),TRUE,FILTER('SUMMARY DATA'!E:E,'SUMMARY DATA'!$D:$D=$C383,'SUMMARY DATA'!$B:$B=""GRP"")),"""")
  )
)"),"")</f>
        <v/>
      </c>
      <c r="F383" s="17" t="str">
        <f>IFERROR(__xludf.DUMMYFUNCTION("IFERROR(
  TEXTJOIN(CHAR(10),TRUE,FILTER('SUMMARY DATA'!F:F,'SUMMARY DATA'!$A:$A=$A383,'SUMMARY DATA'!$C:$C=$B383,'SUMMARY DATA'!$B:$B=""GRP"")),
  IF(
    OR(
      ISNUMBER(SEARCH(""CDM CASH DEPOSIT"",$C383)),
      ISNUMBER(SEARCH(""CASH DEPOSIT"",$C38"&amp;"3)),
      COUNTIFS('SUMMARY DATA'!$D:$D,$C383,'SUMMARY DATA'!$B:$B,""GRP"")&lt;&gt;1
    ),
    """",
    IFERROR(TEXTJOIN(CHAR(10),TRUE,FILTER('SUMMARY DATA'!F:F,'SUMMARY DATA'!$D:$D=$C383,'SUMMARY DATA'!$B:$B=""GRP"")),"""")
  )
)"),"")</f>
        <v/>
      </c>
      <c r="G383" s="17" t="str">
        <f>IFERROR(__xludf.DUMMYFUNCTION("IFERROR(
  TEXTJOIN(CHAR(10),TRUE,FILTER('SUMMARY DATA'!G:G,'SUMMARY DATA'!$A:$A=$A383,'SUMMARY DATA'!$C:$C=$B383,'SUMMARY DATA'!$B:$B=""GRP"")),
  IF(
    OR(
      ISNUMBER(SEARCH(""CDM CASH DEPOSIT"",$C383)),
      ISNUMBER(SEARCH(""CASH DEPOSIT"",$C38"&amp;"3)),
      COUNTIFS('SUMMARY DATA'!$D:$D,$C383,'SUMMARY DATA'!$B:$B,""GRP"")&lt;&gt;1
    ),
    """",
    IFERROR(TEXTJOIN(CHAR(10),TRUE,FILTER('SUMMARY DATA'!G:G,'SUMMARY DATA'!$D:$D=$C383,'SUMMARY DATA'!$B:$B=""GRP"")),"""")
  )
)"),"")</f>
        <v/>
      </c>
      <c r="H383" s="18" t="str">
        <f>IFERROR(__xludf.DUMMYFUNCTION("IFERROR(
  TEXTJOIN(CHAR(10),TRUE,FILTER('SUMMARY DATA'!H:H,'SUMMARY DATA'!$A:$A=$A383,'SUMMARY DATA'!$C:$C=$B383,'SUMMARY DATA'!$B:$B=""GRP"")),
  IF(
    OR(
      ISNUMBER(SEARCH(""CDM CASH DEPOSIT"",$C383)),
      ISNUMBER(SEARCH(""CASH DEPOSIT"",$C38"&amp;"3)),
      COUNTIFS('SUMMARY DATA'!$D:$D,$C383,'SUMMARY DATA'!$B:$B,""GRP"")&lt;&gt;1
    ),
    """",
    IFERROR(TEXTJOIN(CHAR(10),TRUE,FILTER('SUMMARY DATA'!H:H,'SUMMARY DATA'!$D:$D=$C383,'SUMMARY DATA'!$B:$B=""GRP"")),"""")
  )
)"),"")</f>
        <v/>
      </c>
      <c r="I383" s="18" t="str">
        <f>IFERROR(__xludf.DUMMYFUNCTION("IF(H383="""","""",
SUM(ARRAYFORMULA(VALUE(SPLIT(H383,CHAR(10)))))
)"),"")</f>
        <v/>
      </c>
      <c r="J383" s="17" t="str">
        <f>IFERROR(__xludf.DUMMYFUNCTION("IFERROR(
  TEXTJOIN(CHAR(10),TRUE,FILTER('SUMMARY DATA'!I:I,'SUMMARY DATA'!$A:$A=$A383,'SUMMARY DATA'!$C:$C=$B383,'SUMMARY DATA'!$B:$B=""GRP"")),
  IF(
    OR(
      ISNUMBER(SEARCH(""CDM CASH DEPOSIT"",$C383)),
      ISNUMBER(SEARCH(""CASH DEPOSIT"",$C38"&amp;"3)),
      COUNTIFS('SUMMARY DATA'!$D:$D,$C383,'SUMMARY DATA'!$B:$B,""GRP"")&lt;&gt;1
    ),
    """",
    IFERROR(TEXTJOIN(CHAR(10),TRUE,FILTER('SUMMARY DATA'!I:I,'SUMMARY DATA'!$D:$D=$C383,'SUMMARY DATA'!$B:$B=""GRP"")),"""")
  )
)"),"")</f>
        <v/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 spans="1:27">
      <c r="A384" s="2" t="s">
        <v>546</v>
      </c>
      <c r="B384" s="15">
        <v>45834</v>
      </c>
      <c r="C384" s="2" t="s">
        <v>547</v>
      </c>
      <c r="D384" s="6">
        <v>174</v>
      </c>
      <c r="E384" s="16" t="str">
        <f>IFERROR(__xludf.DUMMYFUNCTION("IFERROR(
  TEXTJOIN(CHAR(10),TRUE,FILTER('SUMMARY DATA'!E:E,'SUMMARY DATA'!$A:$A=$A384,'SUMMARY DATA'!$C:$C=$B384,'SUMMARY DATA'!$B:$B=""GRP"")),
  IF(
    OR(
      ISNUMBER(SEARCH(""CDM CASH DEPOSIT"",$C384)),
      ISNUMBER(SEARCH(""CASH DEPOSIT"",$C38"&amp;"4)),
      COUNTIFS('SUMMARY DATA'!$D:$D,$C384,'SUMMARY DATA'!$B:$B,""GRP"")&lt;&gt;1
    ),
    """",
    IFERROR(TEXTJOIN(CHAR(10),TRUE,FILTER('SUMMARY DATA'!E:E,'SUMMARY DATA'!$D:$D=$C384,'SUMMARY DATA'!$B:$B=""GRP"")),"""")
  )
)"),"")</f>
        <v/>
      </c>
      <c r="F384" s="17" t="str">
        <f>IFERROR(__xludf.DUMMYFUNCTION("IFERROR(
  TEXTJOIN(CHAR(10),TRUE,FILTER('SUMMARY DATA'!F:F,'SUMMARY DATA'!$A:$A=$A384,'SUMMARY DATA'!$C:$C=$B384,'SUMMARY DATA'!$B:$B=""GRP"")),
  IF(
    OR(
      ISNUMBER(SEARCH(""CDM CASH DEPOSIT"",$C384)),
      ISNUMBER(SEARCH(""CASH DEPOSIT"",$C38"&amp;"4)),
      COUNTIFS('SUMMARY DATA'!$D:$D,$C384,'SUMMARY DATA'!$B:$B,""GRP"")&lt;&gt;1
    ),
    """",
    IFERROR(TEXTJOIN(CHAR(10),TRUE,FILTER('SUMMARY DATA'!F:F,'SUMMARY DATA'!$D:$D=$C384,'SUMMARY DATA'!$B:$B=""GRP"")),"""")
  )
)"),"")</f>
        <v/>
      </c>
      <c r="G384" s="17" t="str">
        <f>IFERROR(__xludf.DUMMYFUNCTION("IFERROR(
  TEXTJOIN(CHAR(10),TRUE,FILTER('SUMMARY DATA'!G:G,'SUMMARY DATA'!$A:$A=$A384,'SUMMARY DATA'!$C:$C=$B384,'SUMMARY DATA'!$B:$B=""GRP"")),
  IF(
    OR(
      ISNUMBER(SEARCH(""CDM CASH DEPOSIT"",$C384)),
      ISNUMBER(SEARCH(""CASH DEPOSIT"",$C38"&amp;"4)),
      COUNTIFS('SUMMARY DATA'!$D:$D,$C384,'SUMMARY DATA'!$B:$B,""GRP"")&lt;&gt;1
    ),
    """",
    IFERROR(TEXTJOIN(CHAR(10),TRUE,FILTER('SUMMARY DATA'!G:G,'SUMMARY DATA'!$D:$D=$C384,'SUMMARY DATA'!$B:$B=""GRP"")),"""")
  )
)"),"")</f>
        <v/>
      </c>
      <c r="H384" s="18" t="str">
        <f>IFERROR(__xludf.DUMMYFUNCTION("IFERROR(
  TEXTJOIN(CHAR(10),TRUE,FILTER('SUMMARY DATA'!H:H,'SUMMARY DATA'!$A:$A=$A384,'SUMMARY DATA'!$C:$C=$B384,'SUMMARY DATA'!$B:$B=""GRP"")),
  IF(
    OR(
      ISNUMBER(SEARCH(""CDM CASH DEPOSIT"",$C384)),
      ISNUMBER(SEARCH(""CASH DEPOSIT"",$C38"&amp;"4)),
      COUNTIFS('SUMMARY DATA'!$D:$D,$C384,'SUMMARY DATA'!$B:$B,""GRP"")&lt;&gt;1
    ),
    """",
    IFERROR(TEXTJOIN(CHAR(10),TRUE,FILTER('SUMMARY DATA'!H:H,'SUMMARY DATA'!$D:$D=$C384,'SUMMARY DATA'!$B:$B=""GRP"")),"""")
  )
)"),"")</f>
        <v/>
      </c>
      <c r="I384" s="18" t="str">
        <f>IFERROR(__xludf.DUMMYFUNCTION("IF(H384="""","""",
SUM(ARRAYFORMULA(VALUE(SPLIT(H384,CHAR(10)))))
)"),"")</f>
        <v/>
      </c>
      <c r="J384" s="17" t="str">
        <f>IFERROR(__xludf.DUMMYFUNCTION("IFERROR(
  TEXTJOIN(CHAR(10),TRUE,FILTER('SUMMARY DATA'!I:I,'SUMMARY DATA'!$A:$A=$A384,'SUMMARY DATA'!$C:$C=$B384,'SUMMARY DATA'!$B:$B=""GRP"")),
  IF(
    OR(
      ISNUMBER(SEARCH(""CDM CASH DEPOSIT"",$C384)),
      ISNUMBER(SEARCH(""CASH DEPOSIT"",$C38"&amp;"4)),
      COUNTIFS('SUMMARY DATA'!$D:$D,$C384,'SUMMARY DATA'!$B:$B,""GRP"")&lt;&gt;1
    ),
    """",
    IFERROR(TEXTJOIN(CHAR(10),TRUE,FILTER('SUMMARY DATA'!I:I,'SUMMARY DATA'!$D:$D=$C384,'SUMMARY DATA'!$B:$B=""GRP"")),"""")
  )
)"),"")</f>
        <v/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 spans="1:27">
      <c r="A385" s="2"/>
      <c r="B385" s="15">
        <v>45834</v>
      </c>
      <c r="C385" s="2" t="s">
        <v>548</v>
      </c>
      <c r="D385" s="6">
        <v>119</v>
      </c>
      <c r="E385" s="16" t="str">
        <f>IFERROR(__xludf.DUMMYFUNCTION("IFERROR(
  TEXTJOIN(CHAR(10),TRUE,FILTER('SUMMARY DATA'!E:E,'SUMMARY DATA'!$A:$A=$A385,'SUMMARY DATA'!$C:$C=$B385,'SUMMARY DATA'!$B:$B=""GRP"")),
  IF(
    OR(
      ISNUMBER(SEARCH(""CDM CASH DEPOSIT"",$C385)),
      ISNUMBER(SEARCH(""CASH DEPOSIT"",$C38"&amp;"5)),
      COUNTIFS('SUMMARY DATA'!$D:$D,$C385,'SUMMARY DATA'!$B:$B,""GRP"")&lt;&gt;1
    ),
    """",
    IFERROR(TEXTJOIN(CHAR(10),TRUE,FILTER('SUMMARY DATA'!E:E,'SUMMARY DATA'!$D:$D=$C385,'SUMMARY DATA'!$B:$B=""GRP"")),"""")
  )
)"),"")</f>
        <v/>
      </c>
      <c r="F385" s="17" t="str">
        <f>IFERROR(__xludf.DUMMYFUNCTION("IFERROR(
  TEXTJOIN(CHAR(10),TRUE,FILTER('SUMMARY DATA'!F:F,'SUMMARY DATA'!$A:$A=$A385,'SUMMARY DATA'!$C:$C=$B385,'SUMMARY DATA'!$B:$B=""GRP"")),
  IF(
    OR(
      ISNUMBER(SEARCH(""CDM CASH DEPOSIT"",$C385)),
      ISNUMBER(SEARCH(""CASH DEPOSIT"",$C38"&amp;"5)),
      COUNTIFS('SUMMARY DATA'!$D:$D,$C385,'SUMMARY DATA'!$B:$B,""GRP"")&lt;&gt;1
    ),
    """",
    IFERROR(TEXTJOIN(CHAR(10),TRUE,FILTER('SUMMARY DATA'!F:F,'SUMMARY DATA'!$D:$D=$C385,'SUMMARY DATA'!$B:$B=""GRP"")),"""")
  )
)"),"")</f>
        <v/>
      </c>
      <c r="G385" s="17" t="str">
        <f>IFERROR(__xludf.DUMMYFUNCTION("IFERROR(
  TEXTJOIN(CHAR(10),TRUE,FILTER('SUMMARY DATA'!G:G,'SUMMARY DATA'!$A:$A=$A385,'SUMMARY DATA'!$C:$C=$B385,'SUMMARY DATA'!$B:$B=""GRP"")),
  IF(
    OR(
      ISNUMBER(SEARCH(""CDM CASH DEPOSIT"",$C385)),
      ISNUMBER(SEARCH(""CASH DEPOSIT"",$C38"&amp;"5)),
      COUNTIFS('SUMMARY DATA'!$D:$D,$C385,'SUMMARY DATA'!$B:$B,""GRP"")&lt;&gt;1
    ),
    """",
    IFERROR(TEXTJOIN(CHAR(10),TRUE,FILTER('SUMMARY DATA'!G:G,'SUMMARY DATA'!$D:$D=$C385,'SUMMARY DATA'!$B:$B=""GRP"")),"""")
  )
)"),"")</f>
        <v/>
      </c>
      <c r="H385" s="18" t="str">
        <f>IFERROR(__xludf.DUMMYFUNCTION("IFERROR(
  TEXTJOIN(CHAR(10),TRUE,FILTER('SUMMARY DATA'!H:H,'SUMMARY DATA'!$A:$A=$A385,'SUMMARY DATA'!$C:$C=$B385,'SUMMARY DATA'!$B:$B=""GRP"")),
  IF(
    OR(
      ISNUMBER(SEARCH(""CDM CASH DEPOSIT"",$C385)),
      ISNUMBER(SEARCH(""CASH DEPOSIT"",$C38"&amp;"5)),
      COUNTIFS('SUMMARY DATA'!$D:$D,$C385,'SUMMARY DATA'!$B:$B,""GRP"")&lt;&gt;1
    ),
    """",
    IFERROR(TEXTJOIN(CHAR(10),TRUE,FILTER('SUMMARY DATA'!H:H,'SUMMARY DATA'!$D:$D=$C385,'SUMMARY DATA'!$B:$B=""GRP"")),"""")
  )
)"),"")</f>
        <v/>
      </c>
      <c r="I385" s="18" t="str">
        <f>IFERROR(__xludf.DUMMYFUNCTION("IF(H385="""","""",
SUM(ARRAYFORMULA(VALUE(SPLIT(H385,CHAR(10)))))
)"),"")</f>
        <v/>
      </c>
      <c r="J385" s="17" t="str">
        <f>IFERROR(__xludf.DUMMYFUNCTION("IFERROR(
  TEXTJOIN(CHAR(10),TRUE,FILTER('SUMMARY DATA'!I:I,'SUMMARY DATA'!$A:$A=$A385,'SUMMARY DATA'!$C:$C=$B385,'SUMMARY DATA'!$B:$B=""GRP"")),
  IF(
    OR(
      ISNUMBER(SEARCH(""CDM CASH DEPOSIT"",$C385)),
      ISNUMBER(SEARCH(""CASH DEPOSIT"",$C38"&amp;"5)),
      COUNTIFS('SUMMARY DATA'!$D:$D,$C385,'SUMMARY DATA'!$B:$B,""GRP"")&lt;&gt;1
    ),
    """",
    IFERROR(TEXTJOIN(CHAR(10),TRUE,FILTER('SUMMARY DATA'!I:I,'SUMMARY DATA'!$D:$D=$C385,'SUMMARY DATA'!$B:$B=""GRP"")),"""")
  )
)"),"")</f>
        <v/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 spans="1:27">
      <c r="A386" s="2" t="s">
        <v>88</v>
      </c>
      <c r="B386" s="15">
        <v>45834</v>
      </c>
      <c r="C386" s="2" t="s">
        <v>549</v>
      </c>
      <c r="D386" s="6">
        <v>10</v>
      </c>
      <c r="E386" s="16" t="str">
        <f>IFERROR(__xludf.DUMMYFUNCTION("IFERROR(
  TEXTJOIN(CHAR(10),TRUE,FILTER('SUMMARY DATA'!E:E,'SUMMARY DATA'!$A:$A=$A386,'SUMMARY DATA'!$C:$C=$B386,'SUMMARY DATA'!$B:$B=""GRP"")),
  IF(
    OR(
      ISNUMBER(SEARCH(""CDM CASH DEPOSIT"",$C386)),
      ISNUMBER(SEARCH(""CASH DEPOSIT"",$C38"&amp;"6)),
      COUNTIFS('SUMMARY DATA'!$D:$D,$C386,'SUMMARY DATA'!$B:$B,""GRP"")&lt;&gt;1
    ),
    """",
    IFERROR(TEXTJOIN(CHAR(10),TRUE,FILTER('SUMMARY DATA'!E:E,'SUMMARY DATA'!$D:$D=$C386,'SUMMARY DATA'!$B:$B=""GRP"")),"""")
  )
)"),"")</f>
        <v/>
      </c>
      <c r="F386" s="17" t="str">
        <f>IFERROR(__xludf.DUMMYFUNCTION("IFERROR(
  TEXTJOIN(CHAR(10),TRUE,FILTER('SUMMARY DATA'!F:F,'SUMMARY DATA'!$A:$A=$A386,'SUMMARY DATA'!$C:$C=$B386,'SUMMARY DATA'!$B:$B=""GRP"")),
  IF(
    OR(
      ISNUMBER(SEARCH(""CDM CASH DEPOSIT"",$C386)),
      ISNUMBER(SEARCH(""CASH DEPOSIT"",$C38"&amp;"6)),
      COUNTIFS('SUMMARY DATA'!$D:$D,$C386,'SUMMARY DATA'!$B:$B,""GRP"")&lt;&gt;1
    ),
    """",
    IFERROR(TEXTJOIN(CHAR(10),TRUE,FILTER('SUMMARY DATA'!F:F,'SUMMARY DATA'!$D:$D=$C386,'SUMMARY DATA'!$B:$B=""GRP"")),"""")
  )
)"),"")</f>
        <v/>
      </c>
      <c r="G386" s="17" t="str">
        <f>IFERROR(__xludf.DUMMYFUNCTION("IFERROR(
  TEXTJOIN(CHAR(10),TRUE,FILTER('SUMMARY DATA'!G:G,'SUMMARY DATA'!$A:$A=$A386,'SUMMARY DATA'!$C:$C=$B386,'SUMMARY DATA'!$B:$B=""GRP"")),
  IF(
    OR(
      ISNUMBER(SEARCH(""CDM CASH DEPOSIT"",$C386)),
      ISNUMBER(SEARCH(""CASH DEPOSIT"",$C38"&amp;"6)),
      COUNTIFS('SUMMARY DATA'!$D:$D,$C386,'SUMMARY DATA'!$B:$B,""GRP"")&lt;&gt;1
    ),
    """",
    IFERROR(TEXTJOIN(CHAR(10),TRUE,FILTER('SUMMARY DATA'!G:G,'SUMMARY DATA'!$D:$D=$C386,'SUMMARY DATA'!$B:$B=""GRP"")),"""")
  )
)"),"")</f>
        <v/>
      </c>
      <c r="H386" s="18" t="str">
        <f>IFERROR(__xludf.DUMMYFUNCTION("IFERROR(
  TEXTJOIN(CHAR(10),TRUE,FILTER('SUMMARY DATA'!H:H,'SUMMARY DATA'!$A:$A=$A386,'SUMMARY DATA'!$C:$C=$B386,'SUMMARY DATA'!$B:$B=""GRP"")),
  IF(
    OR(
      ISNUMBER(SEARCH(""CDM CASH DEPOSIT"",$C386)),
      ISNUMBER(SEARCH(""CASH DEPOSIT"",$C38"&amp;"6)),
      COUNTIFS('SUMMARY DATA'!$D:$D,$C386,'SUMMARY DATA'!$B:$B,""GRP"")&lt;&gt;1
    ),
    """",
    IFERROR(TEXTJOIN(CHAR(10),TRUE,FILTER('SUMMARY DATA'!H:H,'SUMMARY DATA'!$D:$D=$C386,'SUMMARY DATA'!$B:$B=""GRP"")),"""")
  )
)"),"")</f>
        <v/>
      </c>
      <c r="I386" s="18" t="str">
        <f>IFERROR(__xludf.DUMMYFUNCTION("IF(H386="""","""",
SUM(ARRAYFORMULA(VALUE(SPLIT(H386,CHAR(10)))))
)"),"")</f>
        <v/>
      </c>
      <c r="J386" s="17" t="str">
        <f>IFERROR(__xludf.DUMMYFUNCTION("IFERROR(
  TEXTJOIN(CHAR(10),TRUE,FILTER('SUMMARY DATA'!I:I,'SUMMARY DATA'!$A:$A=$A386,'SUMMARY DATA'!$C:$C=$B386,'SUMMARY DATA'!$B:$B=""GRP"")),
  IF(
    OR(
      ISNUMBER(SEARCH(""CDM CASH DEPOSIT"",$C386)),
      ISNUMBER(SEARCH(""CASH DEPOSIT"",$C38"&amp;"6)),
      COUNTIFS('SUMMARY DATA'!$D:$D,$C386,'SUMMARY DATA'!$B:$B,""GRP"")&lt;&gt;1
    ),
    """",
    IFERROR(TEXTJOIN(CHAR(10),TRUE,FILTER('SUMMARY DATA'!I:I,'SUMMARY DATA'!$D:$D=$C386,'SUMMARY DATA'!$B:$B=""GRP"")),"""")
  )
)"),"")</f>
        <v/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 spans="1:27">
      <c r="A387" s="2"/>
      <c r="B387" s="15">
        <v>45834</v>
      </c>
      <c r="C387" s="2" t="s">
        <v>550</v>
      </c>
      <c r="D387" s="6">
        <v>10</v>
      </c>
      <c r="E387" s="16" t="str">
        <f>IFERROR(__xludf.DUMMYFUNCTION("IFERROR(
  TEXTJOIN(CHAR(10),TRUE,FILTER('SUMMARY DATA'!E:E,'SUMMARY DATA'!$A:$A=$A387,'SUMMARY DATA'!$C:$C=$B387,'SUMMARY DATA'!$B:$B=""GRP"")),
  IF(
    OR(
      ISNUMBER(SEARCH(""CDM CASH DEPOSIT"",$C387)),
      ISNUMBER(SEARCH(""CASH DEPOSIT"",$C38"&amp;"7)),
      COUNTIFS('SUMMARY DATA'!$D:$D,$C387,'SUMMARY DATA'!$B:$B,""GRP"")&lt;&gt;1
    ),
    """",
    IFERROR(TEXTJOIN(CHAR(10),TRUE,FILTER('SUMMARY DATA'!E:E,'SUMMARY DATA'!$D:$D=$C387,'SUMMARY DATA'!$B:$B=""GRP"")),"""")
  )
)"),"")</f>
        <v/>
      </c>
      <c r="F387" s="17" t="str">
        <f>IFERROR(__xludf.DUMMYFUNCTION("IFERROR(
  TEXTJOIN(CHAR(10),TRUE,FILTER('SUMMARY DATA'!F:F,'SUMMARY DATA'!$A:$A=$A387,'SUMMARY DATA'!$C:$C=$B387,'SUMMARY DATA'!$B:$B=""GRP"")),
  IF(
    OR(
      ISNUMBER(SEARCH(""CDM CASH DEPOSIT"",$C387)),
      ISNUMBER(SEARCH(""CASH DEPOSIT"",$C38"&amp;"7)),
      COUNTIFS('SUMMARY DATA'!$D:$D,$C387,'SUMMARY DATA'!$B:$B,""GRP"")&lt;&gt;1
    ),
    """",
    IFERROR(TEXTJOIN(CHAR(10),TRUE,FILTER('SUMMARY DATA'!F:F,'SUMMARY DATA'!$D:$D=$C387,'SUMMARY DATA'!$B:$B=""GRP"")),"""")
  )
)"),"")</f>
        <v/>
      </c>
      <c r="G387" s="17" t="str">
        <f>IFERROR(__xludf.DUMMYFUNCTION("IFERROR(
  TEXTJOIN(CHAR(10),TRUE,FILTER('SUMMARY DATA'!G:G,'SUMMARY DATA'!$A:$A=$A387,'SUMMARY DATA'!$C:$C=$B387,'SUMMARY DATA'!$B:$B=""GRP"")),
  IF(
    OR(
      ISNUMBER(SEARCH(""CDM CASH DEPOSIT"",$C387)),
      ISNUMBER(SEARCH(""CASH DEPOSIT"",$C38"&amp;"7)),
      COUNTIFS('SUMMARY DATA'!$D:$D,$C387,'SUMMARY DATA'!$B:$B,""GRP"")&lt;&gt;1
    ),
    """",
    IFERROR(TEXTJOIN(CHAR(10),TRUE,FILTER('SUMMARY DATA'!G:G,'SUMMARY DATA'!$D:$D=$C387,'SUMMARY DATA'!$B:$B=""GRP"")),"""")
  )
)"),"")</f>
        <v/>
      </c>
      <c r="H387" s="18" t="str">
        <f>IFERROR(__xludf.DUMMYFUNCTION("IFERROR(
  TEXTJOIN(CHAR(10),TRUE,FILTER('SUMMARY DATA'!H:H,'SUMMARY DATA'!$A:$A=$A387,'SUMMARY DATA'!$C:$C=$B387,'SUMMARY DATA'!$B:$B=""GRP"")),
  IF(
    OR(
      ISNUMBER(SEARCH(""CDM CASH DEPOSIT"",$C387)),
      ISNUMBER(SEARCH(""CASH DEPOSIT"",$C38"&amp;"7)),
      COUNTIFS('SUMMARY DATA'!$D:$D,$C387,'SUMMARY DATA'!$B:$B,""GRP"")&lt;&gt;1
    ),
    """",
    IFERROR(TEXTJOIN(CHAR(10),TRUE,FILTER('SUMMARY DATA'!H:H,'SUMMARY DATA'!$D:$D=$C387,'SUMMARY DATA'!$B:$B=""GRP"")),"""")
  )
)"),"")</f>
        <v/>
      </c>
      <c r="I387" s="18" t="str">
        <f>IFERROR(__xludf.DUMMYFUNCTION("IF(H387="""","""",
SUM(ARRAYFORMULA(VALUE(SPLIT(H387,CHAR(10)))))
)"),"")</f>
        <v/>
      </c>
      <c r="J387" s="17" t="str">
        <f>IFERROR(__xludf.DUMMYFUNCTION("IFERROR(
  TEXTJOIN(CHAR(10),TRUE,FILTER('SUMMARY DATA'!I:I,'SUMMARY DATA'!$A:$A=$A387,'SUMMARY DATA'!$C:$C=$B387,'SUMMARY DATA'!$B:$B=""GRP"")),
  IF(
    OR(
      ISNUMBER(SEARCH(""CDM CASH DEPOSIT"",$C387)),
      ISNUMBER(SEARCH(""CASH DEPOSIT"",$C38"&amp;"7)),
      COUNTIFS('SUMMARY DATA'!$D:$D,$C387,'SUMMARY DATA'!$B:$B,""GRP"")&lt;&gt;1
    ),
    """",
    IFERROR(TEXTJOIN(CHAR(10),TRUE,FILTER('SUMMARY DATA'!I:I,'SUMMARY DATA'!$D:$D=$C387,'SUMMARY DATA'!$B:$B=""GRP"")),"""")
  )
)"),"")</f>
        <v/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 spans="1:27">
      <c r="A388" s="2"/>
      <c r="B388" s="15">
        <v>45834</v>
      </c>
      <c r="C388" s="2" t="s">
        <v>551</v>
      </c>
      <c r="D388" s="6">
        <v>10</v>
      </c>
      <c r="E388" s="16" t="str">
        <f>IFERROR(__xludf.DUMMYFUNCTION("IFERROR(
  TEXTJOIN(CHAR(10),TRUE,FILTER('SUMMARY DATA'!E:E,'SUMMARY DATA'!$A:$A=$A388,'SUMMARY DATA'!$C:$C=$B388,'SUMMARY DATA'!$B:$B=""GRP"")),
  IF(
    OR(
      ISNUMBER(SEARCH(""CDM CASH DEPOSIT"",$C388)),
      ISNUMBER(SEARCH(""CASH DEPOSIT"",$C38"&amp;"8)),
      COUNTIFS('SUMMARY DATA'!$D:$D,$C388,'SUMMARY DATA'!$B:$B,""GRP"")&lt;&gt;1
    ),
    """",
    IFERROR(TEXTJOIN(CHAR(10),TRUE,FILTER('SUMMARY DATA'!E:E,'SUMMARY DATA'!$D:$D=$C388,'SUMMARY DATA'!$B:$B=""GRP"")),"""")
  )
)"),"")</f>
        <v/>
      </c>
      <c r="F388" s="17" t="str">
        <f>IFERROR(__xludf.DUMMYFUNCTION("IFERROR(
  TEXTJOIN(CHAR(10),TRUE,FILTER('SUMMARY DATA'!F:F,'SUMMARY DATA'!$A:$A=$A388,'SUMMARY DATA'!$C:$C=$B388,'SUMMARY DATA'!$B:$B=""GRP"")),
  IF(
    OR(
      ISNUMBER(SEARCH(""CDM CASH DEPOSIT"",$C388)),
      ISNUMBER(SEARCH(""CASH DEPOSIT"",$C38"&amp;"8)),
      COUNTIFS('SUMMARY DATA'!$D:$D,$C388,'SUMMARY DATA'!$B:$B,""GRP"")&lt;&gt;1
    ),
    """",
    IFERROR(TEXTJOIN(CHAR(10),TRUE,FILTER('SUMMARY DATA'!F:F,'SUMMARY DATA'!$D:$D=$C388,'SUMMARY DATA'!$B:$B=""GRP"")),"""")
  )
)"),"")</f>
        <v/>
      </c>
      <c r="G388" s="17" t="str">
        <f>IFERROR(__xludf.DUMMYFUNCTION("IFERROR(
  TEXTJOIN(CHAR(10),TRUE,FILTER('SUMMARY DATA'!G:G,'SUMMARY DATA'!$A:$A=$A388,'SUMMARY DATA'!$C:$C=$B388,'SUMMARY DATA'!$B:$B=""GRP"")),
  IF(
    OR(
      ISNUMBER(SEARCH(""CDM CASH DEPOSIT"",$C388)),
      ISNUMBER(SEARCH(""CASH DEPOSIT"",$C38"&amp;"8)),
      COUNTIFS('SUMMARY DATA'!$D:$D,$C388,'SUMMARY DATA'!$B:$B,""GRP"")&lt;&gt;1
    ),
    """",
    IFERROR(TEXTJOIN(CHAR(10),TRUE,FILTER('SUMMARY DATA'!G:G,'SUMMARY DATA'!$D:$D=$C388,'SUMMARY DATA'!$B:$B=""GRP"")),"""")
  )
)"),"")</f>
        <v/>
      </c>
      <c r="H388" s="18" t="str">
        <f>IFERROR(__xludf.DUMMYFUNCTION("IFERROR(
  TEXTJOIN(CHAR(10),TRUE,FILTER('SUMMARY DATA'!H:H,'SUMMARY DATA'!$A:$A=$A388,'SUMMARY DATA'!$C:$C=$B388,'SUMMARY DATA'!$B:$B=""GRP"")),
  IF(
    OR(
      ISNUMBER(SEARCH(""CDM CASH DEPOSIT"",$C388)),
      ISNUMBER(SEARCH(""CASH DEPOSIT"",$C38"&amp;"8)),
      COUNTIFS('SUMMARY DATA'!$D:$D,$C388,'SUMMARY DATA'!$B:$B,""GRP"")&lt;&gt;1
    ),
    """",
    IFERROR(TEXTJOIN(CHAR(10),TRUE,FILTER('SUMMARY DATA'!H:H,'SUMMARY DATA'!$D:$D=$C388,'SUMMARY DATA'!$B:$B=""GRP"")),"""")
  )
)"),"")</f>
        <v/>
      </c>
      <c r="I388" s="18" t="str">
        <f>IFERROR(__xludf.DUMMYFUNCTION("IF(H388="""","""",
SUM(ARRAYFORMULA(VALUE(SPLIT(H388,CHAR(10)))))
)"),"")</f>
        <v/>
      </c>
      <c r="J388" s="17" t="str">
        <f>IFERROR(__xludf.DUMMYFUNCTION("IFERROR(
  TEXTJOIN(CHAR(10),TRUE,FILTER('SUMMARY DATA'!I:I,'SUMMARY DATA'!$A:$A=$A388,'SUMMARY DATA'!$C:$C=$B388,'SUMMARY DATA'!$B:$B=""GRP"")),
  IF(
    OR(
      ISNUMBER(SEARCH(""CDM CASH DEPOSIT"",$C388)),
      ISNUMBER(SEARCH(""CASH DEPOSIT"",$C38"&amp;"8)),
      COUNTIFS('SUMMARY DATA'!$D:$D,$C388,'SUMMARY DATA'!$B:$B,""GRP"")&lt;&gt;1
    ),
    """",
    IFERROR(TEXTJOIN(CHAR(10),TRUE,FILTER('SUMMARY DATA'!I:I,'SUMMARY DATA'!$D:$D=$C388,'SUMMARY DATA'!$B:$B=""GRP"")),"""")
  )
)"),"")</f>
        <v/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 spans="1:27">
      <c r="A389" s="2"/>
      <c r="B389" s="15">
        <v>45835</v>
      </c>
      <c r="C389" s="2" t="s">
        <v>552</v>
      </c>
      <c r="D389" s="6">
        <v>192.77</v>
      </c>
      <c r="E389" s="16" t="str">
        <f>IFERROR(__xludf.DUMMYFUNCTION("IFERROR(
  TEXTJOIN(CHAR(10),TRUE,FILTER('SUMMARY DATA'!E:E,'SUMMARY DATA'!$A:$A=$A389,'SUMMARY DATA'!$C:$C=$B389,'SUMMARY DATA'!$B:$B=""GRP"")),
  IF(
    OR(
      ISNUMBER(SEARCH(""CDM CASH DEPOSIT"",$C389)),
      ISNUMBER(SEARCH(""CASH DEPOSIT"",$C38"&amp;"9)),
      COUNTIFS('SUMMARY DATA'!$D:$D,$C389,'SUMMARY DATA'!$B:$B,""GRP"")&lt;&gt;1
    ),
    """",
    IFERROR(TEXTJOIN(CHAR(10),TRUE,FILTER('SUMMARY DATA'!E:E,'SUMMARY DATA'!$D:$D=$C389,'SUMMARY DATA'!$B:$B=""GRP"")),"""")
  )
)"),"")</f>
        <v/>
      </c>
      <c r="F389" s="17" t="str">
        <f>IFERROR(__xludf.DUMMYFUNCTION("IFERROR(
  TEXTJOIN(CHAR(10),TRUE,FILTER('SUMMARY DATA'!F:F,'SUMMARY DATA'!$A:$A=$A389,'SUMMARY DATA'!$C:$C=$B389,'SUMMARY DATA'!$B:$B=""GRP"")),
  IF(
    OR(
      ISNUMBER(SEARCH(""CDM CASH DEPOSIT"",$C389)),
      ISNUMBER(SEARCH(""CASH DEPOSIT"",$C38"&amp;"9)),
      COUNTIFS('SUMMARY DATA'!$D:$D,$C389,'SUMMARY DATA'!$B:$B,""GRP"")&lt;&gt;1
    ),
    """",
    IFERROR(TEXTJOIN(CHAR(10),TRUE,FILTER('SUMMARY DATA'!F:F,'SUMMARY DATA'!$D:$D=$C389,'SUMMARY DATA'!$B:$B=""GRP"")),"""")
  )
)"),"")</f>
        <v/>
      </c>
      <c r="G389" s="17" t="str">
        <f>IFERROR(__xludf.DUMMYFUNCTION("IFERROR(
  TEXTJOIN(CHAR(10),TRUE,FILTER('SUMMARY DATA'!G:G,'SUMMARY DATA'!$A:$A=$A389,'SUMMARY DATA'!$C:$C=$B389,'SUMMARY DATA'!$B:$B=""GRP"")),
  IF(
    OR(
      ISNUMBER(SEARCH(""CDM CASH DEPOSIT"",$C389)),
      ISNUMBER(SEARCH(""CASH DEPOSIT"",$C38"&amp;"9)),
      COUNTIFS('SUMMARY DATA'!$D:$D,$C389,'SUMMARY DATA'!$B:$B,""GRP"")&lt;&gt;1
    ),
    """",
    IFERROR(TEXTJOIN(CHAR(10),TRUE,FILTER('SUMMARY DATA'!G:G,'SUMMARY DATA'!$D:$D=$C389,'SUMMARY DATA'!$B:$B=""GRP"")),"""")
  )
)"),"")</f>
        <v/>
      </c>
      <c r="H389" s="18" t="str">
        <f>IFERROR(__xludf.DUMMYFUNCTION("IFERROR(
  TEXTJOIN(CHAR(10),TRUE,FILTER('SUMMARY DATA'!H:H,'SUMMARY DATA'!$A:$A=$A389,'SUMMARY DATA'!$C:$C=$B389,'SUMMARY DATA'!$B:$B=""GRP"")),
  IF(
    OR(
      ISNUMBER(SEARCH(""CDM CASH DEPOSIT"",$C389)),
      ISNUMBER(SEARCH(""CASH DEPOSIT"",$C38"&amp;"9)),
      COUNTIFS('SUMMARY DATA'!$D:$D,$C389,'SUMMARY DATA'!$B:$B,""GRP"")&lt;&gt;1
    ),
    """",
    IFERROR(TEXTJOIN(CHAR(10),TRUE,FILTER('SUMMARY DATA'!H:H,'SUMMARY DATA'!$D:$D=$C389,'SUMMARY DATA'!$B:$B=""GRP"")),"""")
  )
)"),"")</f>
        <v/>
      </c>
      <c r="I389" s="18" t="str">
        <f>IFERROR(__xludf.DUMMYFUNCTION("IF(H389="""","""",
SUM(ARRAYFORMULA(VALUE(SPLIT(H389,CHAR(10)))))
)"),"")</f>
        <v/>
      </c>
      <c r="J389" s="17" t="str">
        <f>IFERROR(__xludf.DUMMYFUNCTION("IFERROR(
  TEXTJOIN(CHAR(10),TRUE,FILTER('SUMMARY DATA'!I:I,'SUMMARY DATA'!$A:$A=$A389,'SUMMARY DATA'!$C:$C=$B389,'SUMMARY DATA'!$B:$B=""GRP"")),
  IF(
    OR(
      ISNUMBER(SEARCH(""CDM CASH DEPOSIT"",$C389)),
      ISNUMBER(SEARCH(""CASH DEPOSIT"",$C38"&amp;"9)),
      COUNTIFS('SUMMARY DATA'!$D:$D,$C389,'SUMMARY DATA'!$B:$B,""GRP"")&lt;&gt;1
    ),
    """",
    IFERROR(TEXTJOIN(CHAR(10),TRUE,FILTER('SUMMARY DATA'!I:I,'SUMMARY DATA'!$D:$D=$C389,'SUMMARY DATA'!$B:$B=""GRP"")),"""")
  )
)"),"")</f>
        <v/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 spans="1:27">
      <c r="A390" s="2" t="s">
        <v>553</v>
      </c>
      <c r="B390" s="15">
        <v>45835</v>
      </c>
      <c r="C390" s="2" t="s">
        <v>554</v>
      </c>
      <c r="D390" s="6">
        <v>128</v>
      </c>
      <c r="E390" s="16" t="str">
        <f>IFERROR(__xludf.DUMMYFUNCTION("IFERROR(
  TEXTJOIN(CHAR(10),TRUE,FILTER('SUMMARY DATA'!E:E,'SUMMARY DATA'!$A:$A=$A390,'SUMMARY DATA'!$C:$C=$B390,'SUMMARY DATA'!$B:$B=""GRP"")),
  IF(
    OR(
      ISNUMBER(SEARCH(""CDM CASH DEPOSIT"",$C390)),
      ISNUMBER(SEARCH(""CASH DEPOSIT"",$C39"&amp;"0)),
      COUNTIFS('SUMMARY DATA'!$D:$D,$C390,'SUMMARY DATA'!$B:$B,""GRP"")&lt;&gt;1
    ),
    """",
    IFERROR(TEXTJOIN(CHAR(10),TRUE,FILTER('SUMMARY DATA'!E:E,'SUMMARY DATA'!$D:$D=$C390,'SUMMARY DATA'!$B:$B=""GRP"")),"""")
  )
)"),"")</f>
        <v/>
      </c>
      <c r="F390" s="17" t="str">
        <f>IFERROR(__xludf.DUMMYFUNCTION("IFERROR(
  TEXTJOIN(CHAR(10),TRUE,FILTER('SUMMARY DATA'!F:F,'SUMMARY DATA'!$A:$A=$A390,'SUMMARY DATA'!$C:$C=$B390,'SUMMARY DATA'!$B:$B=""GRP"")),
  IF(
    OR(
      ISNUMBER(SEARCH(""CDM CASH DEPOSIT"",$C390)),
      ISNUMBER(SEARCH(""CASH DEPOSIT"",$C39"&amp;"0)),
      COUNTIFS('SUMMARY DATA'!$D:$D,$C390,'SUMMARY DATA'!$B:$B,""GRP"")&lt;&gt;1
    ),
    """",
    IFERROR(TEXTJOIN(CHAR(10),TRUE,FILTER('SUMMARY DATA'!F:F,'SUMMARY DATA'!$D:$D=$C390,'SUMMARY DATA'!$B:$B=""GRP"")),"""")
  )
)"),"")</f>
        <v/>
      </c>
      <c r="G390" s="17" t="str">
        <f>IFERROR(__xludf.DUMMYFUNCTION("IFERROR(
  TEXTJOIN(CHAR(10),TRUE,FILTER('SUMMARY DATA'!G:G,'SUMMARY DATA'!$A:$A=$A390,'SUMMARY DATA'!$C:$C=$B390,'SUMMARY DATA'!$B:$B=""GRP"")),
  IF(
    OR(
      ISNUMBER(SEARCH(""CDM CASH DEPOSIT"",$C390)),
      ISNUMBER(SEARCH(""CASH DEPOSIT"",$C39"&amp;"0)),
      COUNTIFS('SUMMARY DATA'!$D:$D,$C390,'SUMMARY DATA'!$B:$B,""GRP"")&lt;&gt;1
    ),
    """",
    IFERROR(TEXTJOIN(CHAR(10),TRUE,FILTER('SUMMARY DATA'!G:G,'SUMMARY DATA'!$D:$D=$C390,'SUMMARY DATA'!$B:$B=""GRP"")),"""")
  )
)"),"")</f>
        <v/>
      </c>
      <c r="H390" s="18" t="str">
        <f>IFERROR(__xludf.DUMMYFUNCTION("IFERROR(
  TEXTJOIN(CHAR(10),TRUE,FILTER('SUMMARY DATA'!H:H,'SUMMARY DATA'!$A:$A=$A390,'SUMMARY DATA'!$C:$C=$B390,'SUMMARY DATA'!$B:$B=""GRP"")),
  IF(
    OR(
      ISNUMBER(SEARCH(""CDM CASH DEPOSIT"",$C390)),
      ISNUMBER(SEARCH(""CASH DEPOSIT"",$C39"&amp;"0)),
      COUNTIFS('SUMMARY DATA'!$D:$D,$C390,'SUMMARY DATA'!$B:$B,""GRP"")&lt;&gt;1
    ),
    """",
    IFERROR(TEXTJOIN(CHAR(10),TRUE,FILTER('SUMMARY DATA'!H:H,'SUMMARY DATA'!$D:$D=$C390,'SUMMARY DATA'!$B:$B=""GRP"")),"""")
  )
)"),"")</f>
        <v/>
      </c>
      <c r="I390" s="18" t="str">
        <f>IFERROR(__xludf.DUMMYFUNCTION("IF(H390="""","""",
SUM(ARRAYFORMULA(VALUE(SPLIT(H390,CHAR(10)))))
)"),"")</f>
        <v/>
      </c>
      <c r="J390" s="17" t="str">
        <f>IFERROR(__xludf.DUMMYFUNCTION("IFERROR(
  TEXTJOIN(CHAR(10),TRUE,FILTER('SUMMARY DATA'!I:I,'SUMMARY DATA'!$A:$A=$A390,'SUMMARY DATA'!$C:$C=$B390,'SUMMARY DATA'!$B:$B=""GRP"")),
  IF(
    OR(
      ISNUMBER(SEARCH(""CDM CASH DEPOSIT"",$C390)),
      ISNUMBER(SEARCH(""CASH DEPOSIT"",$C39"&amp;"0)),
      COUNTIFS('SUMMARY DATA'!$D:$D,$C390,'SUMMARY DATA'!$B:$B,""GRP"")&lt;&gt;1
    ),
    """",
    IFERROR(TEXTJOIN(CHAR(10),TRUE,FILTER('SUMMARY DATA'!I:I,'SUMMARY DATA'!$D:$D=$C390,'SUMMARY DATA'!$B:$B=""GRP"")),"""")
  )
)"),"")</f>
        <v/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 spans="1:27">
      <c r="A391" s="2"/>
      <c r="B391" s="15">
        <v>45835</v>
      </c>
      <c r="C391" s="2" t="s">
        <v>555</v>
      </c>
      <c r="D391" s="6">
        <v>10</v>
      </c>
      <c r="E391" s="16" t="str">
        <f>IFERROR(__xludf.DUMMYFUNCTION("IFERROR(
  TEXTJOIN(CHAR(10),TRUE,FILTER('SUMMARY DATA'!E:E,'SUMMARY DATA'!$A:$A=$A391,'SUMMARY DATA'!$C:$C=$B391,'SUMMARY DATA'!$B:$B=""GRP"")),
  IF(
    OR(
      ISNUMBER(SEARCH(""CDM CASH DEPOSIT"",$C391)),
      ISNUMBER(SEARCH(""CASH DEPOSIT"",$C39"&amp;"1)),
      COUNTIFS('SUMMARY DATA'!$D:$D,$C391,'SUMMARY DATA'!$B:$B,""GRP"")&lt;&gt;1
    ),
    """",
    IFERROR(TEXTJOIN(CHAR(10),TRUE,FILTER('SUMMARY DATA'!E:E,'SUMMARY DATA'!$D:$D=$C391,'SUMMARY DATA'!$B:$B=""GRP"")),"""")
  )
)"),"")</f>
        <v/>
      </c>
      <c r="F391" s="17" t="str">
        <f>IFERROR(__xludf.DUMMYFUNCTION("IFERROR(
  TEXTJOIN(CHAR(10),TRUE,FILTER('SUMMARY DATA'!F:F,'SUMMARY DATA'!$A:$A=$A391,'SUMMARY DATA'!$C:$C=$B391,'SUMMARY DATA'!$B:$B=""GRP"")),
  IF(
    OR(
      ISNUMBER(SEARCH(""CDM CASH DEPOSIT"",$C391)),
      ISNUMBER(SEARCH(""CASH DEPOSIT"",$C39"&amp;"1)),
      COUNTIFS('SUMMARY DATA'!$D:$D,$C391,'SUMMARY DATA'!$B:$B,""GRP"")&lt;&gt;1
    ),
    """",
    IFERROR(TEXTJOIN(CHAR(10),TRUE,FILTER('SUMMARY DATA'!F:F,'SUMMARY DATA'!$D:$D=$C391,'SUMMARY DATA'!$B:$B=""GRP"")),"""")
  )
)"),"")</f>
        <v/>
      </c>
      <c r="G391" s="17" t="str">
        <f>IFERROR(__xludf.DUMMYFUNCTION("IFERROR(
  TEXTJOIN(CHAR(10),TRUE,FILTER('SUMMARY DATA'!G:G,'SUMMARY DATA'!$A:$A=$A391,'SUMMARY DATA'!$C:$C=$B391,'SUMMARY DATA'!$B:$B=""GRP"")),
  IF(
    OR(
      ISNUMBER(SEARCH(""CDM CASH DEPOSIT"",$C391)),
      ISNUMBER(SEARCH(""CASH DEPOSIT"",$C39"&amp;"1)),
      COUNTIFS('SUMMARY DATA'!$D:$D,$C391,'SUMMARY DATA'!$B:$B,""GRP"")&lt;&gt;1
    ),
    """",
    IFERROR(TEXTJOIN(CHAR(10),TRUE,FILTER('SUMMARY DATA'!G:G,'SUMMARY DATA'!$D:$D=$C391,'SUMMARY DATA'!$B:$B=""GRP"")),"""")
  )
)"),"")</f>
        <v/>
      </c>
      <c r="H391" s="18" t="str">
        <f>IFERROR(__xludf.DUMMYFUNCTION("IFERROR(
  TEXTJOIN(CHAR(10),TRUE,FILTER('SUMMARY DATA'!H:H,'SUMMARY DATA'!$A:$A=$A391,'SUMMARY DATA'!$C:$C=$B391,'SUMMARY DATA'!$B:$B=""GRP"")),
  IF(
    OR(
      ISNUMBER(SEARCH(""CDM CASH DEPOSIT"",$C391)),
      ISNUMBER(SEARCH(""CASH DEPOSIT"",$C39"&amp;"1)),
      COUNTIFS('SUMMARY DATA'!$D:$D,$C391,'SUMMARY DATA'!$B:$B,""GRP"")&lt;&gt;1
    ),
    """",
    IFERROR(TEXTJOIN(CHAR(10),TRUE,FILTER('SUMMARY DATA'!H:H,'SUMMARY DATA'!$D:$D=$C391,'SUMMARY DATA'!$B:$B=""GRP"")),"""")
  )
)"),"")</f>
        <v/>
      </c>
      <c r="I391" s="18" t="str">
        <f>IFERROR(__xludf.DUMMYFUNCTION("IF(H391="""","""",
SUM(ARRAYFORMULA(VALUE(SPLIT(H391,CHAR(10)))))
)"),"")</f>
        <v/>
      </c>
      <c r="J391" s="17" t="str">
        <f>IFERROR(__xludf.DUMMYFUNCTION("IFERROR(
  TEXTJOIN(CHAR(10),TRUE,FILTER('SUMMARY DATA'!I:I,'SUMMARY DATA'!$A:$A=$A391,'SUMMARY DATA'!$C:$C=$B391,'SUMMARY DATA'!$B:$B=""GRP"")),
  IF(
    OR(
      ISNUMBER(SEARCH(""CDM CASH DEPOSIT"",$C391)),
      ISNUMBER(SEARCH(""CASH DEPOSIT"",$C39"&amp;"1)),
      COUNTIFS('SUMMARY DATA'!$D:$D,$C391,'SUMMARY DATA'!$B:$B,""GRP"")&lt;&gt;1
    ),
    """",
    IFERROR(TEXTJOIN(CHAR(10),TRUE,FILTER('SUMMARY DATA'!I:I,'SUMMARY DATA'!$D:$D=$C391,'SUMMARY DATA'!$B:$B=""GRP"")),"""")
  )
)"),"")</f>
        <v/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 spans="1:27">
      <c r="A392" s="2"/>
      <c r="B392" s="15">
        <v>45836</v>
      </c>
      <c r="C392" s="2" t="s">
        <v>556</v>
      </c>
      <c r="D392" s="6">
        <v>1971.54</v>
      </c>
      <c r="E392" s="16" t="str">
        <f>IFERROR(__xludf.DUMMYFUNCTION("IFERROR(
  TEXTJOIN(CHAR(10),TRUE,FILTER('SUMMARY DATA'!E:E,'SUMMARY DATA'!$A:$A=$A392,'SUMMARY DATA'!$C:$C=$B392,'SUMMARY DATA'!$B:$B=""GRP"")),
  IF(
    OR(
      ISNUMBER(SEARCH(""CDM CASH DEPOSIT"",$C392)),
      ISNUMBER(SEARCH(""CASH DEPOSIT"",$C39"&amp;"2)),
      COUNTIFS('SUMMARY DATA'!$D:$D,$C392,'SUMMARY DATA'!$B:$B,""GRP"")&lt;&gt;1
    ),
    """",
    IFERROR(TEXTJOIN(CHAR(10),TRUE,FILTER('SUMMARY DATA'!E:E,'SUMMARY DATA'!$D:$D=$C392,'SUMMARY DATA'!$B:$B=""GRP"")),"""")
  )
)"),"")</f>
        <v/>
      </c>
      <c r="F392" s="17" t="str">
        <f>IFERROR(__xludf.DUMMYFUNCTION("IFERROR(
  TEXTJOIN(CHAR(10),TRUE,FILTER('SUMMARY DATA'!F:F,'SUMMARY DATA'!$A:$A=$A392,'SUMMARY DATA'!$C:$C=$B392,'SUMMARY DATA'!$B:$B=""GRP"")),
  IF(
    OR(
      ISNUMBER(SEARCH(""CDM CASH DEPOSIT"",$C392)),
      ISNUMBER(SEARCH(""CASH DEPOSIT"",$C39"&amp;"2)),
      COUNTIFS('SUMMARY DATA'!$D:$D,$C392,'SUMMARY DATA'!$B:$B,""GRP"")&lt;&gt;1
    ),
    """",
    IFERROR(TEXTJOIN(CHAR(10),TRUE,FILTER('SUMMARY DATA'!F:F,'SUMMARY DATA'!$D:$D=$C392,'SUMMARY DATA'!$B:$B=""GRP"")),"""")
  )
)"),"")</f>
        <v/>
      </c>
      <c r="G392" s="17" t="str">
        <f>IFERROR(__xludf.DUMMYFUNCTION("IFERROR(
  TEXTJOIN(CHAR(10),TRUE,FILTER('SUMMARY DATA'!G:G,'SUMMARY DATA'!$A:$A=$A392,'SUMMARY DATA'!$C:$C=$B392,'SUMMARY DATA'!$B:$B=""GRP"")),
  IF(
    OR(
      ISNUMBER(SEARCH(""CDM CASH DEPOSIT"",$C392)),
      ISNUMBER(SEARCH(""CASH DEPOSIT"",$C39"&amp;"2)),
      COUNTIFS('SUMMARY DATA'!$D:$D,$C392,'SUMMARY DATA'!$B:$B,""GRP"")&lt;&gt;1
    ),
    """",
    IFERROR(TEXTJOIN(CHAR(10),TRUE,FILTER('SUMMARY DATA'!G:G,'SUMMARY DATA'!$D:$D=$C392,'SUMMARY DATA'!$B:$B=""GRP"")),"""")
  )
)"),"")</f>
        <v/>
      </c>
      <c r="H392" s="18" t="str">
        <f>IFERROR(__xludf.DUMMYFUNCTION("IFERROR(
  TEXTJOIN(CHAR(10),TRUE,FILTER('SUMMARY DATA'!H:H,'SUMMARY DATA'!$A:$A=$A392,'SUMMARY DATA'!$C:$C=$B392,'SUMMARY DATA'!$B:$B=""GRP"")),
  IF(
    OR(
      ISNUMBER(SEARCH(""CDM CASH DEPOSIT"",$C392)),
      ISNUMBER(SEARCH(""CASH DEPOSIT"",$C39"&amp;"2)),
      COUNTIFS('SUMMARY DATA'!$D:$D,$C392,'SUMMARY DATA'!$B:$B,""GRP"")&lt;&gt;1
    ),
    """",
    IFERROR(TEXTJOIN(CHAR(10),TRUE,FILTER('SUMMARY DATA'!H:H,'SUMMARY DATA'!$D:$D=$C392,'SUMMARY DATA'!$B:$B=""GRP"")),"""")
  )
)"),"")</f>
        <v/>
      </c>
      <c r="I392" s="18" t="str">
        <f>IFERROR(__xludf.DUMMYFUNCTION("IF(H392="""","""",
SUM(ARRAYFORMULA(VALUE(SPLIT(H392,CHAR(10)))))
)"),"")</f>
        <v/>
      </c>
      <c r="J392" s="17" t="str">
        <f>IFERROR(__xludf.DUMMYFUNCTION("IFERROR(
  TEXTJOIN(CHAR(10),TRUE,FILTER('SUMMARY DATA'!I:I,'SUMMARY DATA'!$A:$A=$A392,'SUMMARY DATA'!$C:$C=$B392,'SUMMARY DATA'!$B:$B=""GRP"")),
  IF(
    OR(
      ISNUMBER(SEARCH(""CDM CASH DEPOSIT"",$C392)),
      ISNUMBER(SEARCH(""CASH DEPOSIT"",$C39"&amp;"2)),
      COUNTIFS('SUMMARY DATA'!$D:$D,$C392,'SUMMARY DATA'!$B:$B,""GRP"")&lt;&gt;1
    ),
    """",
    IFERROR(TEXTJOIN(CHAR(10),TRUE,FILTER('SUMMARY DATA'!I:I,'SUMMARY DATA'!$D:$D=$C392,'SUMMARY DATA'!$B:$B=""GRP"")),"""")
  )
)"),"")</f>
        <v/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 spans="1:27">
      <c r="A393" s="2"/>
      <c r="B393" s="15">
        <v>45836</v>
      </c>
      <c r="C393" s="2" t="s">
        <v>557</v>
      </c>
      <c r="D393" s="6">
        <v>194.76</v>
      </c>
      <c r="E393" s="16" t="str">
        <f>IFERROR(__xludf.DUMMYFUNCTION("IFERROR(
  TEXTJOIN(CHAR(10),TRUE,FILTER('SUMMARY DATA'!E:E,'SUMMARY DATA'!$A:$A=$A393,'SUMMARY DATA'!$C:$C=$B393,'SUMMARY DATA'!$B:$B=""GRP"")),
  IF(
    OR(
      ISNUMBER(SEARCH(""CDM CASH DEPOSIT"",$C393)),
      ISNUMBER(SEARCH(""CASH DEPOSIT"",$C39"&amp;"3)),
      COUNTIFS('SUMMARY DATA'!$D:$D,$C393,'SUMMARY DATA'!$B:$B,""GRP"")&lt;&gt;1
    ),
    """",
    IFERROR(TEXTJOIN(CHAR(10),TRUE,FILTER('SUMMARY DATA'!E:E,'SUMMARY DATA'!$D:$D=$C393,'SUMMARY DATA'!$B:$B=""GRP"")),"""")
  )
)"),"")</f>
        <v/>
      </c>
      <c r="F393" s="17" t="str">
        <f>IFERROR(__xludf.DUMMYFUNCTION("IFERROR(
  TEXTJOIN(CHAR(10),TRUE,FILTER('SUMMARY DATA'!F:F,'SUMMARY DATA'!$A:$A=$A393,'SUMMARY DATA'!$C:$C=$B393,'SUMMARY DATA'!$B:$B=""GRP"")),
  IF(
    OR(
      ISNUMBER(SEARCH(""CDM CASH DEPOSIT"",$C393)),
      ISNUMBER(SEARCH(""CASH DEPOSIT"",$C39"&amp;"3)),
      COUNTIFS('SUMMARY DATA'!$D:$D,$C393,'SUMMARY DATA'!$B:$B,""GRP"")&lt;&gt;1
    ),
    """",
    IFERROR(TEXTJOIN(CHAR(10),TRUE,FILTER('SUMMARY DATA'!F:F,'SUMMARY DATA'!$D:$D=$C393,'SUMMARY DATA'!$B:$B=""GRP"")),"""")
  )
)"),"")</f>
        <v/>
      </c>
      <c r="G393" s="17" t="str">
        <f>IFERROR(__xludf.DUMMYFUNCTION("IFERROR(
  TEXTJOIN(CHAR(10),TRUE,FILTER('SUMMARY DATA'!G:G,'SUMMARY DATA'!$A:$A=$A393,'SUMMARY DATA'!$C:$C=$B393,'SUMMARY DATA'!$B:$B=""GRP"")),
  IF(
    OR(
      ISNUMBER(SEARCH(""CDM CASH DEPOSIT"",$C393)),
      ISNUMBER(SEARCH(""CASH DEPOSIT"",$C39"&amp;"3)),
      COUNTIFS('SUMMARY DATA'!$D:$D,$C393,'SUMMARY DATA'!$B:$B,""GRP"")&lt;&gt;1
    ),
    """",
    IFERROR(TEXTJOIN(CHAR(10),TRUE,FILTER('SUMMARY DATA'!G:G,'SUMMARY DATA'!$D:$D=$C393,'SUMMARY DATA'!$B:$B=""GRP"")),"""")
  )
)"),"")</f>
        <v/>
      </c>
      <c r="H393" s="18" t="str">
        <f>IFERROR(__xludf.DUMMYFUNCTION("IFERROR(
  TEXTJOIN(CHAR(10),TRUE,FILTER('SUMMARY DATA'!H:H,'SUMMARY DATA'!$A:$A=$A393,'SUMMARY DATA'!$C:$C=$B393,'SUMMARY DATA'!$B:$B=""GRP"")),
  IF(
    OR(
      ISNUMBER(SEARCH(""CDM CASH DEPOSIT"",$C393)),
      ISNUMBER(SEARCH(""CASH DEPOSIT"",$C39"&amp;"3)),
      COUNTIFS('SUMMARY DATA'!$D:$D,$C393,'SUMMARY DATA'!$B:$B,""GRP"")&lt;&gt;1
    ),
    """",
    IFERROR(TEXTJOIN(CHAR(10),TRUE,FILTER('SUMMARY DATA'!H:H,'SUMMARY DATA'!$D:$D=$C393,'SUMMARY DATA'!$B:$B=""GRP"")),"""")
  )
)"),"")</f>
        <v/>
      </c>
      <c r="I393" s="18" t="str">
        <f>IFERROR(__xludf.DUMMYFUNCTION("IF(H393="""","""",
SUM(ARRAYFORMULA(VALUE(SPLIT(H393,CHAR(10)))))
)"),"")</f>
        <v/>
      </c>
      <c r="J393" s="17" t="str">
        <f>IFERROR(__xludf.DUMMYFUNCTION("IFERROR(
  TEXTJOIN(CHAR(10),TRUE,FILTER('SUMMARY DATA'!I:I,'SUMMARY DATA'!$A:$A=$A393,'SUMMARY DATA'!$C:$C=$B393,'SUMMARY DATA'!$B:$B=""GRP"")),
  IF(
    OR(
      ISNUMBER(SEARCH(""CDM CASH DEPOSIT"",$C393)),
      ISNUMBER(SEARCH(""CASH DEPOSIT"",$C39"&amp;"3)),
      COUNTIFS('SUMMARY DATA'!$D:$D,$C393,'SUMMARY DATA'!$B:$B,""GRP"")&lt;&gt;1
    ),
    """",
    IFERROR(TEXTJOIN(CHAR(10),TRUE,FILTER('SUMMARY DATA'!I:I,'SUMMARY DATA'!$D:$D=$C393,'SUMMARY DATA'!$B:$B=""GRP"")),"""")
  )
)"),"")</f>
        <v/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 spans="1:27">
      <c r="A394" s="2"/>
      <c r="B394" s="15">
        <v>45836</v>
      </c>
      <c r="C394" s="2" t="s">
        <v>558</v>
      </c>
      <c r="D394" s="6">
        <v>143</v>
      </c>
      <c r="E394" s="16" t="str">
        <f>IFERROR(__xludf.DUMMYFUNCTION("IFERROR(
  TEXTJOIN(CHAR(10),TRUE,FILTER('SUMMARY DATA'!E:E,'SUMMARY DATA'!$A:$A=$A394,'SUMMARY DATA'!$C:$C=$B394,'SUMMARY DATA'!$B:$B=""GRP"")),
  IF(
    OR(
      ISNUMBER(SEARCH(""CDM CASH DEPOSIT"",$C394)),
      ISNUMBER(SEARCH(""CASH DEPOSIT"",$C39"&amp;"4)),
      COUNTIFS('SUMMARY DATA'!$D:$D,$C394,'SUMMARY DATA'!$B:$B,""GRP"")&lt;&gt;1
    ),
    """",
    IFERROR(TEXTJOIN(CHAR(10),TRUE,FILTER('SUMMARY DATA'!E:E,'SUMMARY DATA'!$D:$D=$C394,'SUMMARY DATA'!$B:$B=""GRP"")),"""")
  )
)"),"")</f>
        <v/>
      </c>
      <c r="F394" s="17" t="str">
        <f>IFERROR(__xludf.DUMMYFUNCTION("IFERROR(
  TEXTJOIN(CHAR(10),TRUE,FILTER('SUMMARY DATA'!F:F,'SUMMARY DATA'!$A:$A=$A394,'SUMMARY DATA'!$C:$C=$B394,'SUMMARY DATA'!$B:$B=""GRP"")),
  IF(
    OR(
      ISNUMBER(SEARCH(""CDM CASH DEPOSIT"",$C394)),
      ISNUMBER(SEARCH(""CASH DEPOSIT"",$C39"&amp;"4)),
      COUNTIFS('SUMMARY DATA'!$D:$D,$C394,'SUMMARY DATA'!$B:$B,""GRP"")&lt;&gt;1
    ),
    """",
    IFERROR(TEXTJOIN(CHAR(10),TRUE,FILTER('SUMMARY DATA'!F:F,'SUMMARY DATA'!$D:$D=$C394,'SUMMARY DATA'!$B:$B=""GRP"")),"""")
  )
)"),"")</f>
        <v/>
      </c>
      <c r="G394" s="17" t="str">
        <f>IFERROR(__xludf.DUMMYFUNCTION("IFERROR(
  TEXTJOIN(CHAR(10),TRUE,FILTER('SUMMARY DATA'!G:G,'SUMMARY DATA'!$A:$A=$A394,'SUMMARY DATA'!$C:$C=$B394,'SUMMARY DATA'!$B:$B=""GRP"")),
  IF(
    OR(
      ISNUMBER(SEARCH(""CDM CASH DEPOSIT"",$C394)),
      ISNUMBER(SEARCH(""CASH DEPOSIT"",$C39"&amp;"4)),
      COUNTIFS('SUMMARY DATA'!$D:$D,$C394,'SUMMARY DATA'!$B:$B,""GRP"")&lt;&gt;1
    ),
    """",
    IFERROR(TEXTJOIN(CHAR(10),TRUE,FILTER('SUMMARY DATA'!G:G,'SUMMARY DATA'!$D:$D=$C394,'SUMMARY DATA'!$B:$B=""GRP"")),"""")
  )
)"),"")</f>
        <v/>
      </c>
      <c r="H394" s="18" t="str">
        <f>IFERROR(__xludf.DUMMYFUNCTION("IFERROR(
  TEXTJOIN(CHAR(10),TRUE,FILTER('SUMMARY DATA'!H:H,'SUMMARY DATA'!$A:$A=$A394,'SUMMARY DATA'!$C:$C=$B394,'SUMMARY DATA'!$B:$B=""GRP"")),
  IF(
    OR(
      ISNUMBER(SEARCH(""CDM CASH DEPOSIT"",$C394)),
      ISNUMBER(SEARCH(""CASH DEPOSIT"",$C39"&amp;"4)),
      COUNTIFS('SUMMARY DATA'!$D:$D,$C394,'SUMMARY DATA'!$B:$B,""GRP"")&lt;&gt;1
    ),
    """",
    IFERROR(TEXTJOIN(CHAR(10),TRUE,FILTER('SUMMARY DATA'!H:H,'SUMMARY DATA'!$D:$D=$C394,'SUMMARY DATA'!$B:$B=""GRP"")),"""")
  )
)"),"")</f>
        <v/>
      </c>
      <c r="I394" s="18" t="str">
        <f>IFERROR(__xludf.DUMMYFUNCTION("IF(H394="""","""",
SUM(ARRAYFORMULA(VALUE(SPLIT(H394,CHAR(10)))))
)"),"")</f>
        <v/>
      </c>
      <c r="J394" s="17" t="str">
        <f>IFERROR(__xludf.DUMMYFUNCTION("IFERROR(
  TEXTJOIN(CHAR(10),TRUE,FILTER('SUMMARY DATA'!I:I,'SUMMARY DATA'!$A:$A=$A394,'SUMMARY DATA'!$C:$C=$B394,'SUMMARY DATA'!$B:$B=""GRP"")),
  IF(
    OR(
      ISNUMBER(SEARCH(""CDM CASH DEPOSIT"",$C394)),
      ISNUMBER(SEARCH(""CASH DEPOSIT"",$C39"&amp;"4)),
      COUNTIFS('SUMMARY DATA'!$D:$D,$C394,'SUMMARY DATA'!$B:$B,""GRP"")&lt;&gt;1
    ),
    """",
    IFERROR(TEXTJOIN(CHAR(10),TRUE,FILTER('SUMMARY DATA'!I:I,'SUMMARY DATA'!$D:$D=$C394,'SUMMARY DATA'!$B:$B=""GRP"")),"""")
  )
)"),"")</f>
        <v/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 spans="1:27">
      <c r="A395" s="2"/>
      <c r="B395" s="15">
        <v>45837</v>
      </c>
      <c r="C395" s="2" t="s">
        <v>559</v>
      </c>
      <c r="D395" s="6">
        <v>546</v>
      </c>
      <c r="E395" s="16" t="str">
        <f>IFERROR(__xludf.DUMMYFUNCTION("IFERROR(
  TEXTJOIN(CHAR(10),TRUE,FILTER('SUMMARY DATA'!E:E,'SUMMARY DATA'!$A:$A=$A395,'SUMMARY DATA'!$C:$C=$B395,'SUMMARY DATA'!$B:$B=""GRP"")),
  IF(
    OR(
      ISNUMBER(SEARCH(""CDM CASH DEPOSIT"",$C395)),
      ISNUMBER(SEARCH(""CASH DEPOSIT"",$C39"&amp;"5)),
      COUNTIFS('SUMMARY DATA'!$D:$D,$C395,'SUMMARY DATA'!$B:$B,""GRP"")&lt;&gt;1
    ),
    """",
    IFERROR(TEXTJOIN(CHAR(10),TRUE,FILTER('SUMMARY DATA'!E:E,'SUMMARY DATA'!$D:$D=$C395,'SUMMARY DATA'!$B:$B=""GRP"")),"""")
  )
)"),"")</f>
        <v/>
      </c>
      <c r="F395" s="17" t="str">
        <f>IFERROR(__xludf.DUMMYFUNCTION("IFERROR(
  TEXTJOIN(CHAR(10),TRUE,FILTER('SUMMARY DATA'!F:F,'SUMMARY DATA'!$A:$A=$A395,'SUMMARY DATA'!$C:$C=$B395,'SUMMARY DATA'!$B:$B=""GRP"")),
  IF(
    OR(
      ISNUMBER(SEARCH(""CDM CASH DEPOSIT"",$C395)),
      ISNUMBER(SEARCH(""CASH DEPOSIT"",$C39"&amp;"5)),
      COUNTIFS('SUMMARY DATA'!$D:$D,$C395,'SUMMARY DATA'!$B:$B,""GRP"")&lt;&gt;1
    ),
    """",
    IFERROR(TEXTJOIN(CHAR(10),TRUE,FILTER('SUMMARY DATA'!F:F,'SUMMARY DATA'!$D:$D=$C395,'SUMMARY DATA'!$B:$B=""GRP"")),"""")
  )
)"),"")</f>
        <v/>
      </c>
      <c r="G395" s="17" t="str">
        <f>IFERROR(__xludf.DUMMYFUNCTION("IFERROR(
  TEXTJOIN(CHAR(10),TRUE,FILTER('SUMMARY DATA'!G:G,'SUMMARY DATA'!$A:$A=$A395,'SUMMARY DATA'!$C:$C=$B395,'SUMMARY DATA'!$B:$B=""GRP"")),
  IF(
    OR(
      ISNUMBER(SEARCH(""CDM CASH DEPOSIT"",$C395)),
      ISNUMBER(SEARCH(""CASH DEPOSIT"",$C39"&amp;"5)),
      COUNTIFS('SUMMARY DATA'!$D:$D,$C395,'SUMMARY DATA'!$B:$B,""GRP"")&lt;&gt;1
    ),
    """",
    IFERROR(TEXTJOIN(CHAR(10),TRUE,FILTER('SUMMARY DATA'!G:G,'SUMMARY DATA'!$D:$D=$C395,'SUMMARY DATA'!$B:$B=""GRP"")),"""")
  )
)"),"")</f>
        <v/>
      </c>
      <c r="H395" s="18" t="str">
        <f>IFERROR(__xludf.DUMMYFUNCTION("IFERROR(
  TEXTJOIN(CHAR(10),TRUE,FILTER('SUMMARY DATA'!H:H,'SUMMARY DATA'!$A:$A=$A395,'SUMMARY DATA'!$C:$C=$B395,'SUMMARY DATA'!$B:$B=""GRP"")),
  IF(
    OR(
      ISNUMBER(SEARCH(""CDM CASH DEPOSIT"",$C395)),
      ISNUMBER(SEARCH(""CASH DEPOSIT"",$C39"&amp;"5)),
      COUNTIFS('SUMMARY DATA'!$D:$D,$C395,'SUMMARY DATA'!$B:$B,""GRP"")&lt;&gt;1
    ),
    """",
    IFERROR(TEXTJOIN(CHAR(10),TRUE,FILTER('SUMMARY DATA'!H:H,'SUMMARY DATA'!$D:$D=$C395,'SUMMARY DATA'!$B:$B=""GRP"")),"""")
  )
)"),"")</f>
        <v/>
      </c>
      <c r="I395" s="18" t="str">
        <f>IFERROR(__xludf.DUMMYFUNCTION("IF(H395="""","""",
SUM(ARRAYFORMULA(VALUE(SPLIT(H395,CHAR(10)))))
)"),"")</f>
        <v/>
      </c>
      <c r="J395" s="17" t="str">
        <f>IFERROR(__xludf.DUMMYFUNCTION("IFERROR(
  TEXTJOIN(CHAR(10),TRUE,FILTER('SUMMARY DATA'!I:I,'SUMMARY DATA'!$A:$A=$A395,'SUMMARY DATA'!$C:$C=$B395,'SUMMARY DATA'!$B:$B=""GRP"")),
  IF(
    OR(
      ISNUMBER(SEARCH(""CDM CASH DEPOSIT"",$C395)),
      ISNUMBER(SEARCH(""CASH DEPOSIT"",$C39"&amp;"5)),
      COUNTIFS('SUMMARY DATA'!$D:$D,$C395,'SUMMARY DATA'!$B:$B,""GRP"")&lt;&gt;1
    ),
    """",
    IFERROR(TEXTJOIN(CHAR(10),TRUE,FILTER('SUMMARY DATA'!I:I,'SUMMARY DATA'!$D:$D=$C395,'SUMMARY DATA'!$B:$B=""GRP"")),"""")
  )
)"),"")</f>
        <v/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 spans="1:27">
      <c r="A396" s="2" t="s">
        <v>560</v>
      </c>
      <c r="B396" s="15">
        <v>45837</v>
      </c>
      <c r="C396" s="2" t="s">
        <v>561</v>
      </c>
      <c r="D396" s="6">
        <v>10</v>
      </c>
      <c r="E396" s="16" t="str">
        <f>IFERROR(__xludf.DUMMYFUNCTION("IFERROR(
  TEXTJOIN(CHAR(10),TRUE,FILTER('SUMMARY DATA'!E:E,'SUMMARY DATA'!$A:$A=$A396,'SUMMARY DATA'!$C:$C=$B396,'SUMMARY DATA'!$B:$B=""GRP"")),
  IF(
    OR(
      ISNUMBER(SEARCH(""CDM CASH DEPOSIT"",$C396)),
      ISNUMBER(SEARCH(""CASH DEPOSIT"",$C39"&amp;"6)),
      COUNTIFS('SUMMARY DATA'!$D:$D,$C396,'SUMMARY DATA'!$B:$B,""GRP"")&lt;&gt;1
    ),
    """",
    IFERROR(TEXTJOIN(CHAR(10),TRUE,FILTER('SUMMARY DATA'!E:E,'SUMMARY DATA'!$D:$D=$C396,'SUMMARY DATA'!$B:$B=""GRP"")),"""")
  )
)"),"")</f>
        <v/>
      </c>
      <c r="F396" s="17" t="str">
        <f>IFERROR(__xludf.DUMMYFUNCTION("IFERROR(
  TEXTJOIN(CHAR(10),TRUE,FILTER('SUMMARY DATA'!F:F,'SUMMARY DATA'!$A:$A=$A396,'SUMMARY DATA'!$C:$C=$B396,'SUMMARY DATA'!$B:$B=""GRP"")),
  IF(
    OR(
      ISNUMBER(SEARCH(""CDM CASH DEPOSIT"",$C396)),
      ISNUMBER(SEARCH(""CASH DEPOSIT"",$C39"&amp;"6)),
      COUNTIFS('SUMMARY DATA'!$D:$D,$C396,'SUMMARY DATA'!$B:$B,""GRP"")&lt;&gt;1
    ),
    """",
    IFERROR(TEXTJOIN(CHAR(10),TRUE,FILTER('SUMMARY DATA'!F:F,'SUMMARY DATA'!$D:$D=$C396,'SUMMARY DATA'!$B:$B=""GRP"")),"""")
  )
)"),"")</f>
        <v/>
      </c>
      <c r="G396" s="17" t="str">
        <f>IFERROR(__xludf.DUMMYFUNCTION("IFERROR(
  TEXTJOIN(CHAR(10),TRUE,FILTER('SUMMARY DATA'!G:G,'SUMMARY DATA'!$A:$A=$A396,'SUMMARY DATA'!$C:$C=$B396,'SUMMARY DATA'!$B:$B=""GRP"")),
  IF(
    OR(
      ISNUMBER(SEARCH(""CDM CASH DEPOSIT"",$C396)),
      ISNUMBER(SEARCH(""CASH DEPOSIT"",$C39"&amp;"6)),
      COUNTIFS('SUMMARY DATA'!$D:$D,$C396,'SUMMARY DATA'!$B:$B,""GRP"")&lt;&gt;1
    ),
    """",
    IFERROR(TEXTJOIN(CHAR(10),TRUE,FILTER('SUMMARY DATA'!G:G,'SUMMARY DATA'!$D:$D=$C396,'SUMMARY DATA'!$B:$B=""GRP"")),"""")
  )
)"),"")</f>
        <v/>
      </c>
      <c r="H396" s="18" t="str">
        <f>IFERROR(__xludf.DUMMYFUNCTION("IFERROR(
  TEXTJOIN(CHAR(10),TRUE,FILTER('SUMMARY DATA'!H:H,'SUMMARY DATA'!$A:$A=$A396,'SUMMARY DATA'!$C:$C=$B396,'SUMMARY DATA'!$B:$B=""GRP"")),
  IF(
    OR(
      ISNUMBER(SEARCH(""CDM CASH DEPOSIT"",$C396)),
      ISNUMBER(SEARCH(""CASH DEPOSIT"",$C39"&amp;"6)),
      COUNTIFS('SUMMARY DATA'!$D:$D,$C396,'SUMMARY DATA'!$B:$B,""GRP"")&lt;&gt;1
    ),
    """",
    IFERROR(TEXTJOIN(CHAR(10),TRUE,FILTER('SUMMARY DATA'!H:H,'SUMMARY DATA'!$D:$D=$C396,'SUMMARY DATA'!$B:$B=""GRP"")),"""")
  )
)"),"")</f>
        <v/>
      </c>
      <c r="I396" s="18" t="str">
        <f>IFERROR(__xludf.DUMMYFUNCTION("IF(H396="""","""",
SUM(ARRAYFORMULA(VALUE(SPLIT(H396,CHAR(10)))))
)"),"")</f>
        <v/>
      </c>
      <c r="J396" s="17" t="str">
        <f>IFERROR(__xludf.DUMMYFUNCTION("IFERROR(
  TEXTJOIN(CHAR(10),TRUE,FILTER('SUMMARY DATA'!I:I,'SUMMARY DATA'!$A:$A=$A396,'SUMMARY DATA'!$C:$C=$B396,'SUMMARY DATA'!$B:$B=""GRP"")),
  IF(
    OR(
      ISNUMBER(SEARCH(""CDM CASH DEPOSIT"",$C396)),
      ISNUMBER(SEARCH(""CASH DEPOSIT"",$C39"&amp;"6)),
      COUNTIFS('SUMMARY DATA'!$D:$D,$C396,'SUMMARY DATA'!$B:$B,""GRP"")&lt;&gt;1
    ),
    """",
    IFERROR(TEXTJOIN(CHAR(10),TRUE,FILTER('SUMMARY DATA'!I:I,'SUMMARY DATA'!$D:$D=$C396,'SUMMARY DATA'!$B:$B=""GRP"")),"""")
  )
)"),"")</f>
        <v/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 spans="1:27">
      <c r="A397" s="2"/>
      <c r="B397" s="15">
        <v>45838</v>
      </c>
      <c r="C397" s="2" t="s">
        <v>562</v>
      </c>
      <c r="D397" s="6">
        <v>1657</v>
      </c>
      <c r="E397" s="16" t="str">
        <f>IFERROR(__xludf.DUMMYFUNCTION("IFERROR(
  TEXTJOIN(CHAR(10),TRUE,FILTER('SUMMARY DATA'!E:E,'SUMMARY DATA'!$A:$A=$A397,'SUMMARY DATA'!$C:$C=$B397,'SUMMARY DATA'!$B:$B=""GRP"")),
  IF(
    OR(
      ISNUMBER(SEARCH(""CDM CASH DEPOSIT"",$C397)),
      ISNUMBER(SEARCH(""CASH DEPOSIT"",$C39"&amp;"7)),
      COUNTIFS('SUMMARY DATA'!$D:$D,$C397,'SUMMARY DATA'!$B:$B,""GRP"")&lt;&gt;1
    ),
    """",
    IFERROR(TEXTJOIN(CHAR(10),TRUE,FILTER('SUMMARY DATA'!E:E,'SUMMARY DATA'!$D:$D=$C397,'SUMMARY DATA'!$B:$B=""GRP"")),"""")
  )
)"),"")</f>
        <v/>
      </c>
      <c r="F397" s="17" t="str">
        <f>IFERROR(__xludf.DUMMYFUNCTION("IFERROR(
  TEXTJOIN(CHAR(10),TRUE,FILTER('SUMMARY DATA'!F:F,'SUMMARY DATA'!$A:$A=$A397,'SUMMARY DATA'!$C:$C=$B397,'SUMMARY DATA'!$B:$B=""GRP"")),
  IF(
    OR(
      ISNUMBER(SEARCH(""CDM CASH DEPOSIT"",$C397)),
      ISNUMBER(SEARCH(""CASH DEPOSIT"",$C39"&amp;"7)),
      COUNTIFS('SUMMARY DATA'!$D:$D,$C397,'SUMMARY DATA'!$B:$B,""GRP"")&lt;&gt;1
    ),
    """",
    IFERROR(TEXTJOIN(CHAR(10),TRUE,FILTER('SUMMARY DATA'!F:F,'SUMMARY DATA'!$D:$D=$C397,'SUMMARY DATA'!$B:$B=""GRP"")),"""")
  )
)"),"")</f>
        <v/>
      </c>
      <c r="G397" s="17" t="str">
        <f>IFERROR(__xludf.DUMMYFUNCTION("IFERROR(
  TEXTJOIN(CHAR(10),TRUE,FILTER('SUMMARY DATA'!G:G,'SUMMARY DATA'!$A:$A=$A397,'SUMMARY DATA'!$C:$C=$B397,'SUMMARY DATA'!$B:$B=""GRP"")),
  IF(
    OR(
      ISNUMBER(SEARCH(""CDM CASH DEPOSIT"",$C397)),
      ISNUMBER(SEARCH(""CASH DEPOSIT"",$C39"&amp;"7)),
      COUNTIFS('SUMMARY DATA'!$D:$D,$C397,'SUMMARY DATA'!$B:$B,""GRP"")&lt;&gt;1
    ),
    """",
    IFERROR(TEXTJOIN(CHAR(10),TRUE,FILTER('SUMMARY DATA'!G:G,'SUMMARY DATA'!$D:$D=$C397,'SUMMARY DATA'!$B:$B=""GRP"")),"""")
  )
)"),"")</f>
        <v/>
      </c>
      <c r="H397" s="18" t="str">
        <f>IFERROR(__xludf.DUMMYFUNCTION("IFERROR(
  TEXTJOIN(CHAR(10),TRUE,FILTER('SUMMARY DATA'!H:H,'SUMMARY DATA'!$A:$A=$A397,'SUMMARY DATA'!$C:$C=$B397,'SUMMARY DATA'!$B:$B=""GRP"")),
  IF(
    OR(
      ISNUMBER(SEARCH(""CDM CASH DEPOSIT"",$C397)),
      ISNUMBER(SEARCH(""CASH DEPOSIT"",$C39"&amp;"7)),
      COUNTIFS('SUMMARY DATA'!$D:$D,$C397,'SUMMARY DATA'!$B:$B,""GRP"")&lt;&gt;1
    ),
    """",
    IFERROR(TEXTJOIN(CHAR(10),TRUE,FILTER('SUMMARY DATA'!H:H,'SUMMARY DATA'!$D:$D=$C397,'SUMMARY DATA'!$B:$B=""GRP"")),"""")
  )
)"),"")</f>
        <v/>
      </c>
      <c r="I397" s="18" t="str">
        <f>IFERROR(__xludf.DUMMYFUNCTION("IF(H397="""","""",
SUM(ARRAYFORMULA(VALUE(SPLIT(H397,CHAR(10)))))
)"),"")</f>
        <v/>
      </c>
      <c r="J397" s="17" t="str">
        <f>IFERROR(__xludf.DUMMYFUNCTION("IFERROR(
  TEXTJOIN(CHAR(10),TRUE,FILTER('SUMMARY DATA'!I:I,'SUMMARY DATA'!$A:$A=$A397,'SUMMARY DATA'!$C:$C=$B397,'SUMMARY DATA'!$B:$B=""GRP"")),
  IF(
    OR(
      ISNUMBER(SEARCH(""CDM CASH DEPOSIT"",$C397)),
      ISNUMBER(SEARCH(""CASH DEPOSIT"",$C39"&amp;"7)),
      COUNTIFS('SUMMARY DATA'!$D:$D,$C397,'SUMMARY DATA'!$B:$B,""GRP"")&lt;&gt;1
    ),
    """",
    IFERROR(TEXTJOIN(CHAR(10),TRUE,FILTER('SUMMARY DATA'!I:I,'SUMMARY DATA'!$D:$D=$C397,'SUMMARY DATA'!$B:$B=""GRP"")),"""")
  )
)"),"")</f>
        <v/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 spans="1:27">
      <c r="A398" s="2" t="s">
        <v>88</v>
      </c>
      <c r="B398" s="15">
        <v>45838</v>
      </c>
      <c r="C398" s="2" t="s">
        <v>563</v>
      </c>
      <c r="D398" s="6">
        <v>560</v>
      </c>
      <c r="E398" s="16" t="str">
        <f>IFERROR(__xludf.DUMMYFUNCTION("IFERROR(
  TEXTJOIN(CHAR(10),TRUE,FILTER('SUMMARY DATA'!E:E,'SUMMARY DATA'!$A:$A=$A398,'SUMMARY DATA'!$C:$C=$B398,'SUMMARY DATA'!$B:$B=""GRP"")),
  IF(
    OR(
      ISNUMBER(SEARCH(""CDM CASH DEPOSIT"",$C398)),
      ISNUMBER(SEARCH(""CASH DEPOSIT"",$C39"&amp;"8)),
      COUNTIFS('SUMMARY DATA'!$D:$D,$C398,'SUMMARY DATA'!$B:$B,""GRP"")&lt;&gt;1
    ),
    """",
    IFERROR(TEXTJOIN(CHAR(10),TRUE,FILTER('SUMMARY DATA'!E:E,'SUMMARY DATA'!$D:$D=$C398,'SUMMARY DATA'!$B:$B=""GRP"")),"""")
  )
)"),"")</f>
        <v/>
      </c>
      <c r="F398" s="17" t="str">
        <f>IFERROR(__xludf.DUMMYFUNCTION("IFERROR(
  TEXTJOIN(CHAR(10),TRUE,FILTER('SUMMARY DATA'!F:F,'SUMMARY DATA'!$A:$A=$A398,'SUMMARY DATA'!$C:$C=$B398,'SUMMARY DATA'!$B:$B=""GRP"")),
  IF(
    OR(
      ISNUMBER(SEARCH(""CDM CASH DEPOSIT"",$C398)),
      ISNUMBER(SEARCH(""CASH DEPOSIT"",$C39"&amp;"8)),
      COUNTIFS('SUMMARY DATA'!$D:$D,$C398,'SUMMARY DATA'!$B:$B,""GRP"")&lt;&gt;1
    ),
    """",
    IFERROR(TEXTJOIN(CHAR(10),TRUE,FILTER('SUMMARY DATA'!F:F,'SUMMARY DATA'!$D:$D=$C398,'SUMMARY DATA'!$B:$B=""GRP"")),"""")
  )
)"),"")</f>
        <v/>
      </c>
      <c r="G398" s="17" t="str">
        <f>IFERROR(__xludf.DUMMYFUNCTION("IFERROR(
  TEXTJOIN(CHAR(10),TRUE,FILTER('SUMMARY DATA'!G:G,'SUMMARY DATA'!$A:$A=$A398,'SUMMARY DATA'!$C:$C=$B398,'SUMMARY DATA'!$B:$B=""GRP"")),
  IF(
    OR(
      ISNUMBER(SEARCH(""CDM CASH DEPOSIT"",$C398)),
      ISNUMBER(SEARCH(""CASH DEPOSIT"",$C39"&amp;"8)),
      COUNTIFS('SUMMARY DATA'!$D:$D,$C398,'SUMMARY DATA'!$B:$B,""GRP"")&lt;&gt;1
    ),
    """",
    IFERROR(TEXTJOIN(CHAR(10),TRUE,FILTER('SUMMARY DATA'!G:G,'SUMMARY DATA'!$D:$D=$C398,'SUMMARY DATA'!$B:$B=""GRP"")),"""")
  )
)"),"")</f>
        <v/>
      </c>
      <c r="H398" s="18" t="str">
        <f>IFERROR(__xludf.DUMMYFUNCTION("IFERROR(
  TEXTJOIN(CHAR(10),TRUE,FILTER('SUMMARY DATA'!H:H,'SUMMARY DATA'!$A:$A=$A398,'SUMMARY DATA'!$C:$C=$B398,'SUMMARY DATA'!$B:$B=""GRP"")),
  IF(
    OR(
      ISNUMBER(SEARCH(""CDM CASH DEPOSIT"",$C398)),
      ISNUMBER(SEARCH(""CASH DEPOSIT"",$C39"&amp;"8)),
      COUNTIFS('SUMMARY DATA'!$D:$D,$C398,'SUMMARY DATA'!$B:$B,""GRP"")&lt;&gt;1
    ),
    """",
    IFERROR(TEXTJOIN(CHAR(10),TRUE,FILTER('SUMMARY DATA'!H:H,'SUMMARY DATA'!$D:$D=$C398,'SUMMARY DATA'!$B:$B=""GRP"")),"""")
  )
)"),"")</f>
        <v/>
      </c>
      <c r="I398" s="18" t="str">
        <f>IFERROR(__xludf.DUMMYFUNCTION("IF(H398="""","""",
SUM(ARRAYFORMULA(VALUE(SPLIT(H398,CHAR(10)))))
)"),"")</f>
        <v/>
      </c>
      <c r="J398" s="17" t="str">
        <f>IFERROR(__xludf.DUMMYFUNCTION("IFERROR(
  TEXTJOIN(CHAR(10),TRUE,FILTER('SUMMARY DATA'!I:I,'SUMMARY DATA'!$A:$A=$A398,'SUMMARY DATA'!$C:$C=$B398,'SUMMARY DATA'!$B:$B=""GRP"")),
  IF(
    OR(
      ISNUMBER(SEARCH(""CDM CASH DEPOSIT"",$C398)),
      ISNUMBER(SEARCH(""CASH DEPOSIT"",$C39"&amp;"8)),
      COUNTIFS('SUMMARY DATA'!$D:$D,$C398,'SUMMARY DATA'!$B:$B,""GRP"")&lt;&gt;1
    ),
    """",
    IFERROR(TEXTJOIN(CHAR(10),TRUE,FILTER('SUMMARY DATA'!I:I,'SUMMARY DATA'!$D:$D=$C398,'SUMMARY DATA'!$B:$B=""GRP"")),"""")
  )
)"),"")</f>
        <v/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 spans="1:27">
      <c r="A399" s="2"/>
      <c r="B399" s="15">
        <v>45838</v>
      </c>
      <c r="C399" s="2" t="s">
        <v>564</v>
      </c>
      <c r="D399" s="6">
        <v>349.8</v>
      </c>
      <c r="E399" s="16" t="str">
        <f>IFERROR(__xludf.DUMMYFUNCTION("IFERROR(
  TEXTJOIN(CHAR(10),TRUE,FILTER('SUMMARY DATA'!E:E,'SUMMARY DATA'!$A:$A=$A399,'SUMMARY DATA'!$C:$C=$B399,'SUMMARY DATA'!$B:$B=""GRP"")),
  IF(
    OR(
      ISNUMBER(SEARCH(""CDM CASH DEPOSIT"",$C399)),
      ISNUMBER(SEARCH(""CASH DEPOSIT"",$C39"&amp;"9)),
      COUNTIFS('SUMMARY DATA'!$D:$D,$C399,'SUMMARY DATA'!$B:$B,""GRP"")&lt;&gt;1
    ),
    """",
    IFERROR(TEXTJOIN(CHAR(10),TRUE,FILTER('SUMMARY DATA'!E:E,'SUMMARY DATA'!$D:$D=$C399,'SUMMARY DATA'!$B:$B=""GRP"")),"""")
  )
)"),"")</f>
        <v/>
      </c>
      <c r="F399" s="17" t="str">
        <f>IFERROR(__xludf.DUMMYFUNCTION("IFERROR(
  TEXTJOIN(CHAR(10),TRUE,FILTER('SUMMARY DATA'!F:F,'SUMMARY DATA'!$A:$A=$A399,'SUMMARY DATA'!$C:$C=$B399,'SUMMARY DATA'!$B:$B=""GRP"")),
  IF(
    OR(
      ISNUMBER(SEARCH(""CDM CASH DEPOSIT"",$C399)),
      ISNUMBER(SEARCH(""CASH DEPOSIT"",$C39"&amp;"9)),
      COUNTIFS('SUMMARY DATA'!$D:$D,$C399,'SUMMARY DATA'!$B:$B,""GRP"")&lt;&gt;1
    ),
    """",
    IFERROR(TEXTJOIN(CHAR(10),TRUE,FILTER('SUMMARY DATA'!F:F,'SUMMARY DATA'!$D:$D=$C399,'SUMMARY DATA'!$B:$B=""GRP"")),"""")
  )
)"),"")</f>
        <v/>
      </c>
      <c r="G399" s="17" t="str">
        <f>IFERROR(__xludf.DUMMYFUNCTION("IFERROR(
  TEXTJOIN(CHAR(10),TRUE,FILTER('SUMMARY DATA'!G:G,'SUMMARY DATA'!$A:$A=$A399,'SUMMARY DATA'!$C:$C=$B399,'SUMMARY DATA'!$B:$B=""GRP"")),
  IF(
    OR(
      ISNUMBER(SEARCH(""CDM CASH DEPOSIT"",$C399)),
      ISNUMBER(SEARCH(""CASH DEPOSIT"",$C39"&amp;"9)),
      COUNTIFS('SUMMARY DATA'!$D:$D,$C399,'SUMMARY DATA'!$B:$B,""GRP"")&lt;&gt;1
    ),
    """",
    IFERROR(TEXTJOIN(CHAR(10),TRUE,FILTER('SUMMARY DATA'!G:G,'SUMMARY DATA'!$D:$D=$C399,'SUMMARY DATA'!$B:$B=""GRP"")),"""")
  )
)"),"")</f>
        <v/>
      </c>
      <c r="H399" s="18" t="str">
        <f>IFERROR(__xludf.DUMMYFUNCTION("IFERROR(
  TEXTJOIN(CHAR(10),TRUE,FILTER('SUMMARY DATA'!H:H,'SUMMARY DATA'!$A:$A=$A399,'SUMMARY DATA'!$C:$C=$B399,'SUMMARY DATA'!$B:$B=""GRP"")),
  IF(
    OR(
      ISNUMBER(SEARCH(""CDM CASH DEPOSIT"",$C399)),
      ISNUMBER(SEARCH(""CASH DEPOSIT"",$C39"&amp;"9)),
      COUNTIFS('SUMMARY DATA'!$D:$D,$C399,'SUMMARY DATA'!$B:$B,""GRP"")&lt;&gt;1
    ),
    """",
    IFERROR(TEXTJOIN(CHAR(10),TRUE,FILTER('SUMMARY DATA'!H:H,'SUMMARY DATA'!$D:$D=$C399,'SUMMARY DATA'!$B:$B=""GRP"")),"""")
  )
)"),"")</f>
        <v/>
      </c>
      <c r="I399" s="18" t="str">
        <f>IFERROR(__xludf.DUMMYFUNCTION("IF(H399="""","""",
SUM(ARRAYFORMULA(VALUE(SPLIT(H399,CHAR(10)))))
)"),"")</f>
        <v/>
      </c>
      <c r="J399" s="17" t="str">
        <f>IFERROR(__xludf.DUMMYFUNCTION("IFERROR(
  TEXTJOIN(CHAR(10),TRUE,FILTER('SUMMARY DATA'!I:I,'SUMMARY DATA'!$A:$A=$A399,'SUMMARY DATA'!$C:$C=$B399,'SUMMARY DATA'!$B:$B=""GRP"")),
  IF(
    OR(
      ISNUMBER(SEARCH(""CDM CASH DEPOSIT"",$C399)),
      ISNUMBER(SEARCH(""CASH DEPOSIT"",$C39"&amp;"9)),
      COUNTIFS('SUMMARY DATA'!$D:$D,$C399,'SUMMARY DATA'!$B:$B,""GRP"")&lt;&gt;1
    ),
    """",
    IFERROR(TEXTJOIN(CHAR(10),TRUE,FILTER('SUMMARY DATA'!I:I,'SUMMARY DATA'!$D:$D=$C399,'SUMMARY DATA'!$B:$B=""GRP"")),"""")
  )
)"),"")</f>
        <v/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 spans="1:27">
      <c r="A400" s="2" t="s">
        <v>565</v>
      </c>
      <c r="B400" s="15">
        <v>45838</v>
      </c>
      <c r="C400" s="2" t="s">
        <v>566</v>
      </c>
      <c r="D400" s="6">
        <v>263</v>
      </c>
      <c r="E400" s="16" t="str">
        <f>IFERROR(__xludf.DUMMYFUNCTION("IFERROR(
  TEXTJOIN(CHAR(10),TRUE,FILTER('SUMMARY DATA'!E:E,'SUMMARY DATA'!$A:$A=$A400,'SUMMARY DATA'!$C:$C=$B400,'SUMMARY DATA'!$B:$B=""GRP"")),
  IF(
    OR(
      ISNUMBER(SEARCH(""CDM CASH DEPOSIT"",$C400)),
      ISNUMBER(SEARCH(""CASH DEPOSIT"",$C40"&amp;"0)),
      COUNTIFS('SUMMARY DATA'!$D:$D,$C400,'SUMMARY DATA'!$B:$B,""GRP"")&lt;&gt;1
    ),
    """",
    IFERROR(TEXTJOIN(CHAR(10),TRUE,FILTER('SUMMARY DATA'!E:E,'SUMMARY DATA'!$D:$D=$C400,'SUMMARY DATA'!$B:$B=""GRP"")),"""")
  )
)"),"")</f>
        <v/>
      </c>
      <c r="F400" s="17" t="str">
        <f>IFERROR(__xludf.DUMMYFUNCTION("IFERROR(
  TEXTJOIN(CHAR(10),TRUE,FILTER('SUMMARY DATA'!F:F,'SUMMARY DATA'!$A:$A=$A400,'SUMMARY DATA'!$C:$C=$B400,'SUMMARY DATA'!$B:$B=""GRP"")),
  IF(
    OR(
      ISNUMBER(SEARCH(""CDM CASH DEPOSIT"",$C400)),
      ISNUMBER(SEARCH(""CASH DEPOSIT"",$C40"&amp;"0)),
      COUNTIFS('SUMMARY DATA'!$D:$D,$C400,'SUMMARY DATA'!$B:$B,""GRP"")&lt;&gt;1
    ),
    """",
    IFERROR(TEXTJOIN(CHAR(10),TRUE,FILTER('SUMMARY DATA'!F:F,'SUMMARY DATA'!$D:$D=$C400,'SUMMARY DATA'!$B:$B=""GRP"")),"""")
  )
)"),"")</f>
        <v/>
      </c>
      <c r="G400" s="17" t="str">
        <f>IFERROR(__xludf.DUMMYFUNCTION("IFERROR(
  TEXTJOIN(CHAR(10),TRUE,FILTER('SUMMARY DATA'!G:G,'SUMMARY DATA'!$A:$A=$A400,'SUMMARY DATA'!$C:$C=$B400,'SUMMARY DATA'!$B:$B=""GRP"")),
  IF(
    OR(
      ISNUMBER(SEARCH(""CDM CASH DEPOSIT"",$C400)),
      ISNUMBER(SEARCH(""CASH DEPOSIT"",$C40"&amp;"0)),
      COUNTIFS('SUMMARY DATA'!$D:$D,$C400,'SUMMARY DATA'!$B:$B,""GRP"")&lt;&gt;1
    ),
    """",
    IFERROR(TEXTJOIN(CHAR(10),TRUE,FILTER('SUMMARY DATA'!G:G,'SUMMARY DATA'!$D:$D=$C400,'SUMMARY DATA'!$B:$B=""GRP"")),"""")
  )
)"),"")</f>
        <v/>
      </c>
      <c r="H400" s="18" t="str">
        <f>IFERROR(__xludf.DUMMYFUNCTION("IFERROR(
  TEXTJOIN(CHAR(10),TRUE,FILTER('SUMMARY DATA'!H:H,'SUMMARY DATA'!$A:$A=$A400,'SUMMARY DATA'!$C:$C=$B400,'SUMMARY DATA'!$B:$B=""GRP"")),
  IF(
    OR(
      ISNUMBER(SEARCH(""CDM CASH DEPOSIT"",$C400)),
      ISNUMBER(SEARCH(""CASH DEPOSIT"",$C40"&amp;"0)),
      COUNTIFS('SUMMARY DATA'!$D:$D,$C400,'SUMMARY DATA'!$B:$B,""GRP"")&lt;&gt;1
    ),
    """",
    IFERROR(TEXTJOIN(CHAR(10),TRUE,FILTER('SUMMARY DATA'!H:H,'SUMMARY DATA'!$D:$D=$C400,'SUMMARY DATA'!$B:$B=""GRP"")),"""")
  )
)"),"")</f>
        <v/>
      </c>
      <c r="I400" s="18" t="str">
        <f>IFERROR(__xludf.DUMMYFUNCTION("IF(H400="""","""",
SUM(ARRAYFORMULA(VALUE(SPLIT(H400,CHAR(10)))))
)"),"")</f>
        <v/>
      </c>
      <c r="J400" s="17" t="str">
        <f>IFERROR(__xludf.DUMMYFUNCTION("IFERROR(
  TEXTJOIN(CHAR(10),TRUE,FILTER('SUMMARY DATA'!I:I,'SUMMARY DATA'!$A:$A=$A400,'SUMMARY DATA'!$C:$C=$B400,'SUMMARY DATA'!$B:$B=""GRP"")),
  IF(
    OR(
      ISNUMBER(SEARCH(""CDM CASH DEPOSIT"",$C400)),
      ISNUMBER(SEARCH(""CASH DEPOSIT"",$C40"&amp;"0)),
      COUNTIFS('SUMMARY DATA'!$D:$D,$C400,'SUMMARY DATA'!$B:$B,""GRP"")&lt;&gt;1
    ),
    """",
    IFERROR(TEXTJOIN(CHAR(10),TRUE,FILTER('SUMMARY DATA'!I:I,'SUMMARY DATA'!$D:$D=$C400,'SUMMARY DATA'!$B:$B=""GRP"")),"""")
  )
)"),"")</f>
        <v/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 spans="1:27">
      <c r="A401" s="2"/>
      <c r="B401" s="15">
        <v>45838</v>
      </c>
      <c r="C401" s="2" t="s">
        <v>567</v>
      </c>
      <c r="D401" s="6">
        <v>189</v>
      </c>
      <c r="E401" s="16" t="str">
        <f>IFERROR(__xludf.DUMMYFUNCTION("IFERROR(
  TEXTJOIN(CHAR(10),TRUE,FILTER('SUMMARY DATA'!E:E,'SUMMARY DATA'!$A:$A=$A401,'SUMMARY DATA'!$C:$C=$B401,'SUMMARY DATA'!$B:$B=""GRP"")),
  IF(
    OR(
      ISNUMBER(SEARCH(""CDM CASH DEPOSIT"",$C401)),
      ISNUMBER(SEARCH(""CASH DEPOSIT"",$C40"&amp;"1)),
      COUNTIFS('SUMMARY DATA'!$D:$D,$C401,'SUMMARY DATA'!$B:$B,""GRP"")&lt;&gt;1
    ),
    """",
    IFERROR(TEXTJOIN(CHAR(10),TRUE,FILTER('SUMMARY DATA'!E:E,'SUMMARY DATA'!$D:$D=$C401,'SUMMARY DATA'!$B:$B=""GRP"")),"""")
  )
)"),"")</f>
        <v/>
      </c>
      <c r="F401" s="17" t="str">
        <f>IFERROR(__xludf.DUMMYFUNCTION("IFERROR(
  TEXTJOIN(CHAR(10),TRUE,FILTER('SUMMARY DATA'!F:F,'SUMMARY DATA'!$A:$A=$A401,'SUMMARY DATA'!$C:$C=$B401,'SUMMARY DATA'!$B:$B=""GRP"")),
  IF(
    OR(
      ISNUMBER(SEARCH(""CDM CASH DEPOSIT"",$C401)),
      ISNUMBER(SEARCH(""CASH DEPOSIT"",$C40"&amp;"1)),
      COUNTIFS('SUMMARY DATA'!$D:$D,$C401,'SUMMARY DATA'!$B:$B,""GRP"")&lt;&gt;1
    ),
    """",
    IFERROR(TEXTJOIN(CHAR(10),TRUE,FILTER('SUMMARY DATA'!F:F,'SUMMARY DATA'!$D:$D=$C401,'SUMMARY DATA'!$B:$B=""GRP"")),"""")
  )
)"),"")</f>
        <v/>
      </c>
      <c r="G401" s="17" t="str">
        <f>IFERROR(__xludf.DUMMYFUNCTION("IFERROR(
  TEXTJOIN(CHAR(10),TRUE,FILTER('SUMMARY DATA'!G:G,'SUMMARY DATA'!$A:$A=$A401,'SUMMARY DATA'!$C:$C=$B401,'SUMMARY DATA'!$B:$B=""GRP"")),
  IF(
    OR(
      ISNUMBER(SEARCH(""CDM CASH DEPOSIT"",$C401)),
      ISNUMBER(SEARCH(""CASH DEPOSIT"",$C40"&amp;"1)),
      COUNTIFS('SUMMARY DATA'!$D:$D,$C401,'SUMMARY DATA'!$B:$B,""GRP"")&lt;&gt;1
    ),
    """",
    IFERROR(TEXTJOIN(CHAR(10),TRUE,FILTER('SUMMARY DATA'!G:G,'SUMMARY DATA'!$D:$D=$C401,'SUMMARY DATA'!$B:$B=""GRP"")),"""")
  )
)"),"")</f>
        <v/>
      </c>
      <c r="H401" s="18" t="str">
        <f>IFERROR(__xludf.DUMMYFUNCTION("IFERROR(
  TEXTJOIN(CHAR(10),TRUE,FILTER('SUMMARY DATA'!H:H,'SUMMARY DATA'!$A:$A=$A401,'SUMMARY DATA'!$C:$C=$B401,'SUMMARY DATA'!$B:$B=""GRP"")),
  IF(
    OR(
      ISNUMBER(SEARCH(""CDM CASH DEPOSIT"",$C401)),
      ISNUMBER(SEARCH(""CASH DEPOSIT"",$C40"&amp;"1)),
      COUNTIFS('SUMMARY DATA'!$D:$D,$C401,'SUMMARY DATA'!$B:$B,""GRP"")&lt;&gt;1
    ),
    """",
    IFERROR(TEXTJOIN(CHAR(10),TRUE,FILTER('SUMMARY DATA'!H:H,'SUMMARY DATA'!$D:$D=$C401,'SUMMARY DATA'!$B:$B=""GRP"")),"""")
  )
)"),"")</f>
        <v/>
      </c>
      <c r="I401" s="18" t="str">
        <f>IFERROR(__xludf.DUMMYFUNCTION("IF(H401="""","""",
SUM(ARRAYFORMULA(VALUE(SPLIT(H401,CHAR(10)))))
)"),"")</f>
        <v/>
      </c>
      <c r="J401" s="17" t="str">
        <f>IFERROR(__xludf.DUMMYFUNCTION("IFERROR(
  TEXTJOIN(CHAR(10),TRUE,FILTER('SUMMARY DATA'!I:I,'SUMMARY DATA'!$A:$A=$A401,'SUMMARY DATA'!$C:$C=$B401,'SUMMARY DATA'!$B:$B=""GRP"")),
  IF(
    OR(
      ISNUMBER(SEARCH(""CDM CASH DEPOSIT"",$C401)),
      ISNUMBER(SEARCH(""CASH DEPOSIT"",$C40"&amp;"1)),
      COUNTIFS('SUMMARY DATA'!$D:$D,$C401,'SUMMARY DATA'!$B:$B,""GRP"")&lt;&gt;1
    ),
    """",
    IFERROR(TEXTJOIN(CHAR(10),TRUE,FILTER('SUMMARY DATA'!I:I,'SUMMARY DATA'!$D:$D=$C401,'SUMMARY DATA'!$B:$B=""GRP"")),"""")
  )
)"),"")</f>
        <v/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 spans="1:27">
      <c r="A402" s="2" t="s">
        <v>568</v>
      </c>
      <c r="B402" s="15">
        <v>45838</v>
      </c>
      <c r="C402" s="2" t="s">
        <v>569</v>
      </c>
      <c r="D402" s="6">
        <v>75</v>
      </c>
      <c r="E402" s="16" t="str">
        <f>IFERROR(__xludf.DUMMYFUNCTION("IFERROR(
  TEXTJOIN(CHAR(10),TRUE,FILTER('SUMMARY DATA'!E:E,'SUMMARY DATA'!$A:$A=$A402,'SUMMARY DATA'!$C:$C=$B402,'SUMMARY DATA'!$B:$B=""GRP"")),
  IF(
    OR(
      ISNUMBER(SEARCH(""CDM CASH DEPOSIT"",$C402)),
      ISNUMBER(SEARCH(""CASH DEPOSIT"",$C40"&amp;"2)),
      COUNTIFS('SUMMARY DATA'!$D:$D,$C402,'SUMMARY DATA'!$B:$B,""GRP"")&lt;&gt;1
    ),
    """",
    IFERROR(TEXTJOIN(CHAR(10),TRUE,FILTER('SUMMARY DATA'!E:E,'SUMMARY DATA'!$D:$D=$C402,'SUMMARY DATA'!$B:$B=""GRP"")),"""")
  )
)"),"")</f>
        <v/>
      </c>
      <c r="F402" s="17" t="str">
        <f>IFERROR(__xludf.DUMMYFUNCTION("IFERROR(
  TEXTJOIN(CHAR(10),TRUE,FILTER('SUMMARY DATA'!F:F,'SUMMARY DATA'!$A:$A=$A402,'SUMMARY DATA'!$C:$C=$B402,'SUMMARY DATA'!$B:$B=""GRP"")),
  IF(
    OR(
      ISNUMBER(SEARCH(""CDM CASH DEPOSIT"",$C402)),
      ISNUMBER(SEARCH(""CASH DEPOSIT"",$C40"&amp;"2)),
      COUNTIFS('SUMMARY DATA'!$D:$D,$C402,'SUMMARY DATA'!$B:$B,""GRP"")&lt;&gt;1
    ),
    """",
    IFERROR(TEXTJOIN(CHAR(10),TRUE,FILTER('SUMMARY DATA'!F:F,'SUMMARY DATA'!$D:$D=$C402,'SUMMARY DATA'!$B:$B=""GRP"")),"""")
  )
)"),"")</f>
        <v/>
      </c>
      <c r="G402" s="17" t="str">
        <f>IFERROR(__xludf.DUMMYFUNCTION("IFERROR(
  TEXTJOIN(CHAR(10),TRUE,FILTER('SUMMARY DATA'!G:G,'SUMMARY DATA'!$A:$A=$A402,'SUMMARY DATA'!$C:$C=$B402,'SUMMARY DATA'!$B:$B=""GRP"")),
  IF(
    OR(
      ISNUMBER(SEARCH(""CDM CASH DEPOSIT"",$C402)),
      ISNUMBER(SEARCH(""CASH DEPOSIT"",$C40"&amp;"2)),
      COUNTIFS('SUMMARY DATA'!$D:$D,$C402,'SUMMARY DATA'!$B:$B,""GRP"")&lt;&gt;1
    ),
    """",
    IFERROR(TEXTJOIN(CHAR(10),TRUE,FILTER('SUMMARY DATA'!G:G,'SUMMARY DATA'!$D:$D=$C402,'SUMMARY DATA'!$B:$B=""GRP"")),"""")
  )
)"),"")</f>
        <v/>
      </c>
      <c r="H402" s="18" t="str">
        <f>IFERROR(__xludf.DUMMYFUNCTION("IFERROR(
  TEXTJOIN(CHAR(10),TRUE,FILTER('SUMMARY DATA'!H:H,'SUMMARY DATA'!$A:$A=$A402,'SUMMARY DATA'!$C:$C=$B402,'SUMMARY DATA'!$B:$B=""GRP"")),
  IF(
    OR(
      ISNUMBER(SEARCH(""CDM CASH DEPOSIT"",$C402)),
      ISNUMBER(SEARCH(""CASH DEPOSIT"",$C40"&amp;"2)),
      COUNTIFS('SUMMARY DATA'!$D:$D,$C402,'SUMMARY DATA'!$B:$B,""GRP"")&lt;&gt;1
    ),
    """",
    IFERROR(TEXTJOIN(CHAR(10),TRUE,FILTER('SUMMARY DATA'!H:H,'SUMMARY DATA'!$D:$D=$C402,'SUMMARY DATA'!$B:$B=""GRP"")),"""")
  )
)"),"")</f>
        <v/>
      </c>
      <c r="I402" s="18" t="str">
        <f>IFERROR(__xludf.DUMMYFUNCTION("IF(H402="""","""",
SUM(ARRAYFORMULA(VALUE(SPLIT(H402,CHAR(10)))))
)"),"")</f>
        <v/>
      </c>
      <c r="J402" s="17" t="str">
        <f>IFERROR(__xludf.DUMMYFUNCTION("IFERROR(
  TEXTJOIN(CHAR(10),TRUE,FILTER('SUMMARY DATA'!I:I,'SUMMARY DATA'!$A:$A=$A402,'SUMMARY DATA'!$C:$C=$B402,'SUMMARY DATA'!$B:$B=""GRP"")),
  IF(
    OR(
      ISNUMBER(SEARCH(""CDM CASH DEPOSIT"",$C402)),
      ISNUMBER(SEARCH(""CASH DEPOSIT"",$C40"&amp;"2)),
      COUNTIFS('SUMMARY DATA'!$D:$D,$C402,'SUMMARY DATA'!$B:$B,""GRP"")&lt;&gt;1
    ),
    """",
    IFERROR(TEXTJOIN(CHAR(10),TRUE,FILTER('SUMMARY DATA'!I:I,'SUMMARY DATA'!$D:$D=$C402,'SUMMARY DATA'!$B:$B=""GRP"")),"""")
  )
)"),"")</f>
        <v/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 spans="1:27">
      <c r="A403" s="2"/>
      <c r="B403" s="15">
        <v>45838</v>
      </c>
      <c r="C403" s="2" t="s">
        <v>570</v>
      </c>
      <c r="D403" s="6">
        <v>49</v>
      </c>
      <c r="E403" s="16" t="str">
        <f>IFERROR(__xludf.DUMMYFUNCTION("IFERROR(
  TEXTJOIN(CHAR(10),TRUE,FILTER('SUMMARY DATA'!E:E,'SUMMARY DATA'!$A:$A=$A403,'SUMMARY DATA'!$C:$C=$B403,'SUMMARY DATA'!$B:$B=""GRP"")),
  IF(
    OR(
      ISNUMBER(SEARCH(""CDM CASH DEPOSIT"",$C403)),
      ISNUMBER(SEARCH(""CASH DEPOSIT"",$C40"&amp;"3)),
      COUNTIFS('SUMMARY DATA'!$D:$D,$C403,'SUMMARY DATA'!$B:$B,""GRP"")&lt;&gt;1
    ),
    """",
    IFERROR(TEXTJOIN(CHAR(10),TRUE,FILTER('SUMMARY DATA'!E:E,'SUMMARY DATA'!$D:$D=$C403,'SUMMARY DATA'!$B:$B=""GRP"")),"""")
  )
)"),"")</f>
        <v/>
      </c>
      <c r="F403" s="17" t="str">
        <f>IFERROR(__xludf.DUMMYFUNCTION("IFERROR(
  TEXTJOIN(CHAR(10),TRUE,FILTER('SUMMARY DATA'!F:F,'SUMMARY DATA'!$A:$A=$A403,'SUMMARY DATA'!$C:$C=$B403,'SUMMARY DATA'!$B:$B=""GRP"")),
  IF(
    OR(
      ISNUMBER(SEARCH(""CDM CASH DEPOSIT"",$C403)),
      ISNUMBER(SEARCH(""CASH DEPOSIT"",$C40"&amp;"3)),
      COUNTIFS('SUMMARY DATA'!$D:$D,$C403,'SUMMARY DATA'!$B:$B,""GRP"")&lt;&gt;1
    ),
    """",
    IFERROR(TEXTJOIN(CHAR(10),TRUE,FILTER('SUMMARY DATA'!F:F,'SUMMARY DATA'!$D:$D=$C403,'SUMMARY DATA'!$B:$B=""GRP"")),"""")
  )
)"),"")</f>
        <v/>
      </c>
      <c r="G403" s="17" t="str">
        <f>IFERROR(__xludf.DUMMYFUNCTION("IFERROR(
  TEXTJOIN(CHAR(10),TRUE,FILTER('SUMMARY DATA'!G:G,'SUMMARY DATA'!$A:$A=$A403,'SUMMARY DATA'!$C:$C=$B403,'SUMMARY DATA'!$B:$B=""GRP"")),
  IF(
    OR(
      ISNUMBER(SEARCH(""CDM CASH DEPOSIT"",$C403)),
      ISNUMBER(SEARCH(""CASH DEPOSIT"",$C40"&amp;"3)),
      COUNTIFS('SUMMARY DATA'!$D:$D,$C403,'SUMMARY DATA'!$B:$B,""GRP"")&lt;&gt;1
    ),
    """",
    IFERROR(TEXTJOIN(CHAR(10),TRUE,FILTER('SUMMARY DATA'!G:G,'SUMMARY DATA'!$D:$D=$C403,'SUMMARY DATA'!$B:$B=""GRP"")),"""")
  )
)"),"")</f>
        <v/>
      </c>
      <c r="H403" s="18" t="str">
        <f>IFERROR(__xludf.DUMMYFUNCTION("IFERROR(
  TEXTJOIN(CHAR(10),TRUE,FILTER('SUMMARY DATA'!H:H,'SUMMARY DATA'!$A:$A=$A403,'SUMMARY DATA'!$C:$C=$B403,'SUMMARY DATA'!$B:$B=""GRP"")),
  IF(
    OR(
      ISNUMBER(SEARCH(""CDM CASH DEPOSIT"",$C403)),
      ISNUMBER(SEARCH(""CASH DEPOSIT"",$C40"&amp;"3)),
      COUNTIFS('SUMMARY DATA'!$D:$D,$C403,'SUMMARY DATA'!$B:$B,""GRP"")&lt;&gt;1
    ),
    """",
    IFERROR(TEXTJOIN(CHAR(10),TRUE,FILTER('SUMMARY DATA'!H:H,'SUMMARY DATA'!$D:$D=$C403,'SUMMARY DATA'!$B:$B=""GRP"")),"""")
  )
)"),"")</f>
        <v/>
      </c>
      <c r="I403" s="18" t="str">
        <f>IFERROR(__xludf.DUMMYFUNCTION("IF(H403="""","""",
SUM(ARRAYFORMULA(VALUE(SPLIT(H403,CHAR(10)))))
)"),"")</f>
        <v/>
      </c>
      <c r="J403" s="17" t="str">
        <f>IFERROR(__xludf.DUMMYFUNCTION("IFERROR(
  TEXTJOIN(CHAR(10),TRUE,FILTER('SUMMARY DATA'!I:I,'SUMMARY DATA'!$A:$A=$A403,'SUMMARY DATA'!$C:$C=$B403,'SUMMARY DATA'!$B:$B=""GRP"")),
  IF(
    OR(
      ISNUMBER(SEARCH(""CDM CASH DEPOSIT"",$C403)),
      ISNUMBER(SEARCH(""CASH DEPOSIT"",$C40"&amp;"3)),
      COUNTIFS('SUMMARY DATA'!$D:$D,$C403,'SUMMARY DATA'!$B:$B,""GRP"")&lt;&gt;1
    ),
    """",
    IFERROR(TEXTJOIN(CHAR(10),TRUE,FILTER('SUMMARY DATA'!I:I,'SUMMARY DATA'!$D:$D=$C403,'SUMMARY DATA'!$B:$B=""GRP"")),"""")
  )
)"),"")</f>
        <v/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 spans="1:27">
      <c r="A404" s="2"/>
      <c r="B404" s="15">
        <v>45838</v>
      </c>
      <c r="C404" s="2" t="s">
        <v>571</v>
      </c>
      <c r="D404" s="6">
        <v>2</v>
      </c>
      <c r="E404" s="16" t="str">
        <f>IFERROR(__xludf.DUMMYFUNCTION("IFERROR(
  TEXTJOIN(CHAR(10),TRUE,FILTER('SUMMARY DATA'!E:E,'SUMMARY DATA'!$A:$A=$A404,'SUMMARY DATA'!$C:$C=$B404,'SUMMARY DATA'!$B:$B=""GRP"")),
  IF(
    OR(
      ISNUMBER(SEARCH(""CDM CASH DEPOSIT"",$C404)),
      ISNUMBER(SEARCH(""CASH DEPOSIT"",$C40"&amp;"4)),
      COUNTIFS('SUMMARY DATA'!$D:$D,$C404,'SUMMARY DATA'!$B:$B,""GRP"")&lt;&gt;1
    ),
    """",
    IFERROR(TEXTJOIN(CHAR(10),TRUE,FILTER('SUMMARY DATA'!E:E,'SUMMARY DATA'!$D:$D=$C404,'SUMMARY DATA'!$B:$B=""GRP"")),"""")
  )
)"),"")</f>
        <v/>
      </c>
      <c r="F404" s="17" t="str">
        <f>IFERROR(__xludf.DUMMYFUNCTION("IFERROR(
  TEXTJOIN(CHAR(10),TRUE,FILTER('SUMMARY DATA'!F:F,'SUMMARY DATA'!$A:$A=$A404,'SUMMARY DATA'!$C:$C=$B404,'SUMMARY DATA'!$B:$B=""GRP"")),
  IF(
    OR(
      ISNUMBER(SEARCH(""CDM CASH DEPOSIT"",$C404)),
      ISNUMBER(SEARCH(""CASH DEPOSIT"",$C40"&amp;"4)),
      COUNTIFS('SUMMARY DATA'!$D:$D,$C404,'SUMMARY DATA'!$B:$B,""GRP"")&lt;&gt;1
    ),
    """",
    IFERROR(TEXTJOIN(CHAR(10),TRUE,FILTER('SUMMARY DATA'!F:F,'SUMMARY DATA'!$D:$D=$C404,'SUMMARY DATA'!$B:$B=""GRP"")),"""")
  )
)"),"")</f>
        <v/>
      </c>
      <c r="G404" s="17" t="str">
        <f>IFERROR(__xludf.DUMMYFUNCTION("IFERROR(
  TEXTJOIN(CHAR(10),TRUE,FILTER('SUMMARY DATA'!G:G,'SUMMARY DATA'!$A:$A=$A404,'SUMMARY DATA'!$C:$C=$B404,'SUMMARY DATA'!$B:$B=""GRP"")),
  IF(
    OR(
      ISNUMBER(SEARCH(""CDM CASH DEPOSIT"",$C404)),
      ISNUMBER(SEARCH(""CASH DEPOSIT"",$C40"&amp;"4)),
      COUNTIFS('SUMMARY DATA'!$D:$D,$C404,'SUMMARY DATA'!$B:$B,""GRP"")&lt;&gt;1
    ),
    """",
    IFERROR(TEXTJOIN(CHAR(10),TRUE,FILTER('SUMMARY DATA'!G:G,'SUMMARY DATA'!$D:$D=$C404,'SUMMARY DATA'!$B:$B=""GRP"")),"""")
  )
)"),"")</f>
        <v/>
      </c>
      <c r="H404" s="18" t="str">
        <f>IFERROR(__xludf.DUMMYFUNCTION("IFERROR(
  TEXTJOIN(CHAR(10),TRUE,FILTER('SUMMARY DATA'!H:H,'SUMMARY DATA'!$A:$A=$A404,'SUMMARY DATA'!$C:$C=$B404,'SUMMARY DATA'!$B:$B=""GRP"")),
  IF(
    OR(
      ISNUMBER(SEARCH(""CDM CASH DEPOSIT"",$C404)),
      ISNUMBER(SEARCH(""CASH DEPOSIT"",$C40"&amp;"4)),
      COUNTIFS('SUMMARY DATA'!$D:$D,$C404,'SUMMARY DATA'!$B:$B,""GRP"")&lt;&gt;1
    ),
    """",
    IFERROR(TEXTJOIN(CHAR(10),TRUE,FILTER('SUMMARY DATA'!H:H,'SUMMARY DATA'!$D:$D=$C404,'SUMMARY DATA'!$B:$B=""GRP"")),"""")
  )
)"),"")</f>
        <v/>
      </c>
      <c r="I404" s="18" t="str">
        <f>IFERROR(__xludf.DUMMYFUNCTION("IF(H404="""","""",
SUM(ARRAYFORMULA(VALUE(SPLIT(H404,CHAR(10)))))
)"),"")</f>
        <v/>
      </c>
      <c r="J404" s="17" t="str">
        <f>IFERROR(__xludf.DUMMYFUNCTION("IFERROR(
  TEXTJOIN(CHAR(10),TRUE,FILTER('SUMMARY DATA'!I:I,'SUMMARY DATA'!$A:$A=$A404,'SUMMARY DATA'!$C:$C=$B404,'SUMMARY DATA'!$B:$B=""GRP"")),
  IF(
    OR(
      ISNUMBER(SEARCH(""CDM CASH DEPOSIT"",$C404)),
      ISNUMBER(SEARCH(""CASH DEPOSIT"",$C40"&amp;"4)),
      COUNTIFS('SUMMARY DATA'!$D:$D,$C404,'SUMMARY DATA'!$B:$B,""GRP"")&lt;&gt;1
    ),
    """",
    IFERROR(TEXTJOIN(CHAR(10),TRUE,FILTER('SUMMARY DATA'!I:I,'SUMMARY DATA'!$D:$D=$C404,'SUMMARY DATA'!$B:$B=""GRP"")),"""")
  )
)"),"")</f>
        <v/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 spans="1:27">
      <c r="A405" s="2" t="s">
        <v>572</v>
      </c>
      <c r="B405" s="15">
        <v>45869</v>
      </c>
      <c r="C405" s="2" t="s">
        <v>573</v>
      </c>
      <c r="D405" s="6">
        <v>48.1</v>
      </c>
      <c r="E405" s="16" t="str">
        <f>IFERROR(__xludf.DUMMYFUNCTION("IFERROR(
  TEXTJOIN(CHAR(10),TRUE,FILTER('SUMMARY DATA'!E:E,'SUMMARY DATA'!$A:$A=$A405,'SUMMARY DATA'!$C:$C=$B405,'SUMMARY DATA'!$B:$B=""GRP"")),
  IF(
    OR(
      ISNUMBER(SEARCH(""CDM CASH DEPOSIT"",$C405)),
      ISNUMBER(SEARCH(""CASH DEPOSIT"",$C40"&amp;"5)),
      COUNTIFS('SUMMARY DATA'!$D:$D,$C405,'SUMMARY DATA'!$B:$B,""GRP"")&lt;&gt;1
    ),
    """",
    IFERROR(TEXTJOIN(CHAR(10),TRUE,FILTER('SUMMARY DATA'!E:E,'SUMMARY DATA'!$D:$D=$C405,'SUMMARY DATA'!$B:$B=""GRP"")),"""")
  )
)"),"")</f>
        <v/>
      </c>
      <c r="F405" s="17" t="str">
        <f>IFERROR(__xludf.DUMMYFUNCTION("IFERROR(
  TEXTJOIN(CHAR(10),TRUE,FILTER('SUMMARY DATA'!F:F,'SUMMARY DATA'!$A:$A=$A405,'SUMMARY DATA'!$C:$C=$B405,'SUMMARY DATA'!$B:$B=""GRP"")),
  IF(
    OR(
      ISNUMBER(SEARCH(""CDM CASH DEPOSIT"",$C405)),
      ISNUMBER(SEARCH(""CASH DEPOSIT"",$C40"&amp;"5)),
      COUNTIFS('SUMMARY DATA'!$D:$D,$C405,'SUMMARY DATA'!$B:$B,""GRP"")&lt;&gt;1
    ),
    """",
    IFERROR(TEXTJOIN(CHAR(10),TRUE,FILTER('SUMMARY DATA'!F:F,'SUMMARY DATA'!$D:$D=$C405,'SUMMARY DATA'!$B:$B=""GRP"")),"""")
  )
)"),"")</f>
        <v/>
      </c>
      <c r="G405" s="17" t="str">
        <f>IFERROR(__xludf.DUMMYFUNCTION("IFERROR(
  TEXTJOIN(CHAR(10),TRUE,FILTER('SUMMARY DATA'!G:G,'SUMMARY DATA'!$A:$A=$A405,'SUMMARY DATA'!$C:$C=$B405,'SUMMARY DATA'!$B:$B=""GRP"")),
  IF(
    OR(
      ISNUMBER(SEARCH(""CDM CASH DEPOSIT"",$C405)),
      ISNUMBER(SEARCH(""CASH DEPOSIT"",$C40"&amp;"5)),
      COUNTIFS('SUMMARY DATA'!$D:$D,$C405,'SUMMARY DATA'!$B:$B,""GRP"")&lt;&gt;1
    ),
    """",
    IFERROR(TEXTJOIN(CHAR(10),TRUE,FILTER('SUMMARY DATA'!G:G,'SUMMARY DATA'!$D:$D=$C405,'SUMMARY DATA'!$B:$B=""GRP"")),"""")
  )
)"),"")</f>
        <v/>
      </c>
      <c r="H405" s="18" t="str">
        <f>IFERROR(__xludf.DUMMYFUNCTION("IFERROR(
  TEXTJOIN(CHAR(10),TRUE,FILTER('SUMMARY DATA'!H:H,'SUMMARY DATA'!$A:$A=$A405,'SUMMARY DATA'!$C:$C=$B405,'SUMMARY DATA'!$B:$B=""GRP"")),
  IF(
    OR(
      ISNUMBER(SEARCH(""CDM CASH DEPOSIT"",$C405)),
      ISNUMBER(SEARCH(""CASH DEPOSIT"",$C40"&amp;"5)),
      COUNTIFS('SUMMARY DATA'!$D:$D,$C405,'SUMMARY DATA'!$B:$B,""GRP"")&lt;&gt;1
    ),
    """",
    IFERROR(TEXTJOIN(CHAR(10),TRUE,FILTER('SUMMARY DATA'!H:H,'SUMMARY DATA'!$D:$D=$C405,'SUMMARY DATA'!$B:$B=""GRP"")),"""")
  )
)"),"")</f>
        <v/>
      </c>
      <c r="I405" s="18" t="str">
        <f>IFERROR(__xludf.DUMMYFUNCTION("IF(H405="""","""",
SUM(ARRAYFORMULA(VALUE(SPLIT(H405,CHAR(10)))))
)"),"")</f>
        <v/>
      </c>
      <c r="J405" s="17" t="str">
        <f>IFERROR(__xludf.DUMMYFUNCTION("IFERROR(
  TEXTJOIN(CHAR(10),TRUE,FILTER('SUMMARY DATA'!I:I,'SUMMARY DATA'!$A:$A=$A405,'SUMMARY DATA'!$C:$C=$B405,'SUMMARY DATA'!$B:$B=""GRP"")),
  IF(
    OR(
      ISNUMBER(SEARCH(""CDM CASH DEPOSIT"",$C405)),
      ISNUMBER(SEARCH(""CASH DEPOSIT"",$C40"&amp;"5)),
      COUNTIFS('SUMMARY DATA'!$D:$D,$C405,'SUMMARY DATA'!$B:$B,""GRP"")&lt;&gt;1
    ),
    """",
    IFERROR(TEXTJOIN(CHAR(10),TRUE,FILTER('SUMMARY DATA'!I:I,'SUMMARY DATA'!$D:$D=$C405,'SUMMARY DATA'!$B:$B=""GRP"")),"""")
  )
)"),"")</f>
        <v/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 spans="1:27">
      <c r="A406" s="2" t="s">
        <v>574</v>
      </c>
      <c r="B406" s="15">
        <v>45869</v>
      </c>
      <c r="C406" s="2" t="s">
        <v>575</v>
      </c>
      <c r="D406" s="6">
        <v>109.98</v>
      </c>
      <c r="E406" s="16" t="str">
        <f>IFERROR(__xludf.DUMMYFUNCTION("IFERROR(
  TEXTJOIN(CHAR(10),TRUE,FILTER('SUMMARY DATA'!E:E,'SUMMARY DATA'!$A:$A=$A406,'SUMMARY DATA'!$C:$C=$B406,'SUMMARY DATA'!$B:$B=""GRP"")),
  IF(
    OR(
      ISNUMBER(SEARCH(""CDM CASH DEPOSIT"",$C406)),
      ISNUMBER(SEARCH(""CASH DEPOSIT"",$C40"&amp;"6)),
      COUNTIFS('SUMMARY DATA'!$D:$D,$C406,'SUMMARY DATA'!$B:$B,""GRP"")&lt;&gt;1
    ),
    """",
    IFERROR(TEXTJOIN(CHAR(10),TRUE,FILTER('SUMMARY DATA'!E:E,'SUMMARY DATA'!$D:$D=$C406,'SUMMARY DATA'!$B:$B=""GRP"")),"""")
  )
)"),"")</f>
        <v/>
      </c>
      <c r="F406" s="17" t="str">
        <f>IFERROR(__xludf.DUMMYFUNCTION("IFERROR(
  TEXTJOIN(CHAR(10),TRUE,FILTER('SUMMARY DATA'!F:F,'SUMMARY DATA'!$A:$A=$A406,'SUMMARY DATA'!$C:$C=$B406,'SUMMARY DATA'!$B:$B=""GRP"")),
  IF(
    OR(
      ISNUMBER(SEARCH(""CDM CASH DEPOSIT"",$C406)),
      ISNUMBER(SEARCH(""CASH DEPOSIT"",$C40"&amp;"6)),
      COUNTIFS('SUMMARY DATA'!$D:$D,$C406,'SUMMARY DATA'!$B:$B,""GRP"")&lt;&gt;1
    ),
    """",
    IFERROR(TEXTJOIN(CHAR(10),TRUE,FILTER('SUMMARY DATA'!F:F,'SUMMARY DATA'!$D:$D=$C406,'SUMMARY DATA'!$B:$B=""GRP"")),"""")
  )
)"),"")</f>
        <v/>
      </c>
      <c r="G406" s="17" t="str">
        <f>IFERROR(__xludf.DUMMYFUNCTION("IFERROR(
  TEXTJOIN(CHAR(10),TRUE,FILTER('SUMMARY DATA'!G:G,'SUMMARY DATA'!$A:$A=$A406,'SUMMARY DATA'!$C:$C=$B406,'SUMMARY DATA'!$B:$B=""GRP"")),
  IF(
    OR(
      ISNUMBER(SEARCH(""CDM CASH DEPOSIT"",$C406)),
      ISNUMBER(SEARCH(""CASH DEPOSIT"",$C40"&amp;"6)),
      COUNTIFS('SUMMARY DATA'!$D:$D,$C406,'SUMMARY DATA'!$B:$B,""GRP"")&lt;&gt;1
    ),
    """",
    IFERROR(TEXTJOIN(CHAR(10),TRUE,FILTER('SUMMARY DATA'!G:G,'SUMMARY DATA'!$D:$D=$C406,'SUMMARY DATA'!$B:$B=""GRP"")),"""")
  )
)"),"")</f>
        <v/>
      </c>
      <c r="H406" s="18" t="str">
        <f>IFERROR(__xludf.DUMMYFUNCTION("IFERROR(
  TEXTJOIN(CHAR(10),TRUE,FILTER('SUMMARY DATA'!H:H,'SUMMARY DATA'!$A:$A=$A406,'SUMMARY DATA'!$C:$C=$B406,'SUMMARY DATA'!$B:$B=""GRP"")),
  IF(
    OR(
      ISNUMBER(SEARCH(""CDM CASH DEPOSIT"",$C406)),
      ISNUMBER(SEARCH(""CASH DEPOSIT"",$C40"&amp;"6)),
      COUNTIFS('SUMMARY DATA'!$D:$D,$C406,'SUMMARY DATA'!$B:$B,""GRP"")&lt;&gt;1
    ),
    """",
    IFERROR(TEXTJOIN(CHAR(10),TRUE,FILTER('SUMMARY DATA'!H:H,'SUMMARY DATA'!$D:$D=$C406,'SUMMARY DATA'!$B:$B=""GRP"")),"""")
  )
)"),"")</f>
        <v/>
      </c>
      <c r="I406" s="18" t="str">
        <f>IFERROR(__xludf.DUMMYFUNCTION("IF(H406="""","""",
SUM(ARRAYFORMULA(VALUE(SPLIT(H406,CHAR(10)))))
)"),"")</f>
        <v/>
      </c>
      <c r="J406" s="17" t="str">
        <f>IFERROR(__xludf.DUMMYFUNCTION("IFERROR(
  TEXTJOIN(CHAR(10),TRUE,FILTER('SUMMARY DATA'!I:I,'SUMMARY DATA'!$A:$A=$A406,'SUMMARY DATA'!$C:$C=$B406,'SUMMARY DATA'!$B:$B=""GRP"")),
  IF(
    OR(
      ISNUMBER(SEARCH(""CDM CASH DEPOSIT"",$C406)),
      ISNUMBER(SEARCH(""CASH DEPOSIT"",$C40"&amp;"6)),
      COUNTIFS('SUMMARY DATA'!$D:$D,$C406,'SUMMARY DATA'!$B:$B,""GRP"")&lt;&gt;1
    ),
    """",
    IFERROR(TEXTJOIN(CHAR(10),TRUE,FILTER('SUMMARY DATA'!I:I,'SUMMARY DATA'!$D:$D=$C406,'SUMMARY DATA'!$B:$B=""GRP"")),"""")
  )
)"),"")</f>
        <v/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 spans="1:27">
      <c r="A407" s="2" t="s">
        <v>576</v>
      </c>
      <c r="B407" s="15">
        <v>45869</v>
      </c>
      <c r="C407" s="2" t="s">
        <v>577</v>
      </c>
      <c r="D407" s="6">
        <v>10</v>
      </c>
      <c r="E407" s="16" t="str">
        <f>IFERROR(__xludf.DUMMYFUNCTION("IFERROR(
  TEXTJOIN(CHAR(10),TRUE,FILTER('SUMMARY DATA'!E:E,'SUMMARY DATA'!$A:$A=$A407,'SUMMARY DATA'!$C:$C=$B407,'SUMMARY DATA'!$B:$B=""GRP"")),
  IF(
    OR(
      ISNUMBER(SEARCH(""CDM CASH DEPOSIT"",$C407)),
      ISNUMBER(SEARCH(""CASH DEPOSIT"",$C40"&amp;"7)),
      COUNTIFS('SUMMARY DATA'!$D:$D,$C407,'SUMMARY DATA'!$B:$B,""GRP"")&lt;&gt;1
    ),
    """",
    IFERROR(TEXTJOIN(CHAR(10),TRUE,FILTER('SUMMARY DATA'!E:E,'SUMMARY DATA'!$D:$D=$C407,'SUMMARY DATA'!$B:$B=""GRP"")),"""")
  )
)"),"")</f>
        <v/>
      </c>
      <c r="F407" s="17" t="str">
        <f>IFERROR(__xludf.DUMMYFUNCTION("IFERROR(
  TEXTJOIN(CHAR(10),TRUE,FILTER('SUMMARY DATA'!F:F,'SUMMARY DATA'!$A:$A=$A407,'SUMMARY DATA'!$C:$C=$B407,'SUMMARY DATA'!$B:$B=""GRP"")),
  IF(
    OR(
      ISNUMBER(SEARCH(""CDM CASH DEPOSIT"",$C407)),
      ISNUMBER(SEARCH(""CASH DEPOSIT"",$C40"&amp;"7)),
      COUNTIFS('SUMMARY DATA'!$D:$D,$C407,'SUMMARY DATA'!$B:$B,""GRP"")&lt;&gt;1
    ),
    """",
    IFERROR(TEXTJOIN(CHAR(10),TRUE,FILTER('SUMMARY DATA'!F:F,'SUMMARY DATA'!$D:$D=$C407,'SUMMARY DATA'!$B:$B=""GRP"")),"""")
  )
)"),"")</f>
        <v/>
      </c>
      <c r="G407" s="17" t="str">
        <f>IFERROR(__xludf.DUMMYFUNCTION("IFERROR(
  TEXTJOIN(CHAR(10),TRUE,FILTER('SUMMARY DATA'!G:G,'SUMMARY DATA'!$A:$A=$A407,'SUMMARY DATA'!$C:$C=$B407,'SUMMARY DATA'!$B:$B=""GRP"")),
  IF(
    OR(
      ISNUMBER(SEARCH(""CDM CASH DEPOSIT"",$C407)),
      ISNUMBER(SEARCH(""CASH DEPOSIT"",$C40"&amp;"7)),
      COUNTIFS('SUMMARY DATA'!$D:$D,$C407,'SUMMARY DATA'!$B:$B,""GRP"")&lt;&gt;1
    ),
    """",
    IFERROR(TEXTJOIN(CHAR(10),TRUE,FILTER('SUMMARY DATA'!G:G,'SUMMARY DATA'!$D:$D=$C407,'SUMMARY DATA'!$B:$B=""GRP"")),"""")
  )
)"),"")</f>
        <v/>
      </c>
      <c r="H407" s="18" t="str">
        <f>IFERROR(__xludf.DUMMYFUNCTION("IFERROR(
  TEXTJOIN(CHAR(10),TRUE,FILTER('SUMMARY DATA'!H:H,'SUMMARY DATA'!$A:$A=$A407,'SUMMARY DATA'!$C:$C=$B407,'SUMMARY DATA'!$B:$B=""GRP"")),
  IF(
    OR(
      ISNUMBER(SEARCH(""CDM CASH DEPOSIT"",$C407)),
      ISNUMBER(SEARCH(""CASH DEPOSIT"",$C40"&amp;"7)),
      COUNTIFS('SUMMARY DATA'!$D:$D,$C407,'SUMMARY DATA'!$B:$B,""GRP"")&lt;&gt;1
    ),
    """",
    IFERROR(TEXTJOIN(CHAR(10),TRUE,FILTER('SUMMARY DATA'!H:H,'SUMMARY DATA'!$D:$D=$C407,'SUMMARY DATA'!$B:$B=""GRP"")),"""")
  )
)"),"")</f>
        <v/>
      </c>
      <c r="I407" s="18" t="str">
        <f>IFERROR(__xludf.DUMMYFUNCTION("IF(H407="""","""",
SUM(ARRAYFORMULA(VALUE(SPLIT(H407,CHAR(10)))))
)"),"")</f>
        <v/>
      </c>
      <c r="J407" s="17" t="str">
        <f>IFERROR(__xludf.DUMMYFUNCTION("IFERROR(
  TEXTJOIN(CHAR(10),TRUE,FILTER('SUMMARY DATA'!I:I,'SUMMARY DATA'!$A:$A=$A407,'SUMMARY DATA'!$C:$C=$B407,'SUMMARY DATA'!$B:$B=""GRP"")),
  IF(
    OR(
      ISNUMBER(SEARCH(""CDM CASH DEPOSIT"",$C407)),
      ISNUMBER(SEARCH(""CASH DEPOSIT"",$C40"&amp;"7)),
      COUNTIFS('SUMMARY DATA'!$D:$D,$C407,'SUMMARY DATA'!$B:$B,""GRP"")&lt;&gt;1
    ),
    """",
    IFERROR(TEXTJOIN(CHAR(10),TRUE,FILTER('SUMMARY DATA'!I:I,'SUMMARY DATA'!$D:$D=$C407,'SUMMARY DATA'!$B:$B=""GRP"")),"""")
  )
)"),"")</f>
        <v/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 spans="1:27">
      <c r="A408" s="2" t="s">
        <v>578</v>
      </c>
      <c r="B408" s="15">
        <v>45869</v>
      </c>
      <c r="C408" s="2" t="s">
        <v>579</v>
      </c>
      <c r="D408" s="6">
        <v>10</v>
      </c>
      <c r="E408" s="16" t="str">
        <f>IFERROR(__xludf.DUMMYFUNCTION("IFERROR(
  TEXTJOIN(CHAR(10),TRUE,FILTER('SUMMARY DATA'!E:E,'SUMMARY DATA'!$A:$A=$A408,'SUMMARY DATA'!$C:$C=$B408,'SUMMARY DATA'!$B:$B=""GRP"")),
  IF(
    OR(
      ISNUMBER(SEARCH(""CDM CASH DEPOSIT"",$C408)),
      ISNUMBER(SEARCH(""CASH DEPOSIT"",$C40"&amp;"8)),
      COUNTIFS('SUMMARY DATA'!$D:$D,$C408,'SUMMARY DATA'!$B:$B,""GRP"")&lt;&gt;1
    ),
    """",
    IFERROR(TEXTJOIN(CHAR(10),TRUE,FILTER('SUMMARY DATA'!E:E,'SUMMARY DATA'!$D:$D=$C408,'SUMMARY DATA'!$B:$B=""GRP"")),"""")
  )
)"),"")</f>
        <v/>
      </c>
      <c r="F408" s="17" t="str">
        <f>IFERROR(__xludf.DUMMYFUNCTION("IFERROR(
  TEXTJOIN(CHAR(10),TRUE,FILTER('SUMMARY DATA'!F:F,'SUMMARY DATA'!$A:$A=$A408,'SUMMARY DATA'!$C:$C=$B408,'SUMMARY DATA'!$B:$B=""GRP"")),
  IF(
    OR(
      ISNUMBER(SEARCH(""CDM CASH DEPOSIT"",$C408)),
      ISNUMBER(SEARCH(""CASH DEPOSIT"",$C40"&amp;"8)),
      COUNTIFS('SUMMARY DATA'!$D:$D,$C408,'SUMMARY DATA'!$B:$B,""GRP"")&lt;&gt;1
    ),
    """",
    IFERROR(TEXTJOIN(CHAR(10),TRUE,FILTER('SUMMARY DATA'!F:F,'SUMMARY DATA'!$D:$D=$C408,'SUMMARY DATA'!$B:$B=""GRP"")),"""")
  )
)"),"")</f>
        <v/>
      </c>
      <c r="G408" s="17" t="str">
        <f>IFERROR(__xludf.DUMMYFUNCTION("IFERROR(
  TEXTJOIN(CHAR(10),TRUE,FILTER('SUMMARY DATA'!G:G,'SUMMARY DATA'!$A:$A=$A408,'SUMMARY DATA'!$C:$C=$B408,'SUMMARY DATA'!$B:$B=""GRP"")),
  IF(
    OR(
      ISNUMBER(SEARCH(""CDM CASH DEPOSIT"",$C408)),
      ISNUMBER(SEARCH(""CASH DEPOSIT"",$C40"&amp;"8)),
      COUNTIFS('SUMMARY DATA'!$D:$D,$C408,'SUMMARY DATA'!$B:$B,""GRP"")&lt;&gt;1
    ),
    """",
    IFERROR(TEXTJOIN(CHAR(10),TRUE,FILTER('SUMMARY DATA'!G:G,'SUMMARY DATA'!$D:$D=$C408,'SUMMARY DATA'!$B:$B=""GRP"")),"""")
  )
)"),"")</f>
        <v/>
      </c>
      <c r="H408" s="18" t="str">
        <f>IFERROR(__xludf.DUMMYFUNCTION("IFERROR(
  TEXTJOIN(CHAR(10),TRUE,FILTER('SUMMARY DATA'!H:H,'SUMMARY DATA'!$A:$A=$A408,'SUMMARY DATA'!$C:$C=$B408,'SUMMARY DATA'!$B:$B=""GRP"")),
  IF(
    OR(
      ISNUMBER(SEARCH(""CDM CASH DEPOSIT"",$C408)),
      ISNUMBER(SEARCH(""CASH DEPOSIT"",$C40"&amp;"8)),
      COUNTIFS('SUMMARY DATA'!$D:$D,$C408,'SUMMARY DATA'!$B:$B,""GRP"")&lt;&gt;1
    ),
    """",
    IFERROR(TEXTJOIN(CHAR(10),TRUE,FILTER('SUMMARY DATA'!H:H,'SUMMARY DATA'!$D:$D=$C408,'SUMMARY DATA'!$B:$B=""GRP"")),"""")
  )
)"),"")</f>
        <v/>
      </c>
      <c r="I408" s="18" t="str">
        <f>IFERROR(__xludf.DUMMYFUNCTION("IF(H408="""","""",
SUM(ARRAYFORMULA(VALUE(SPLIT(H408,CHAR(10)))))
)"),"")</f>
        <v/>
      </c>
      <c r="J408" s="17" t="str">
        <f>IFERROR(__xludf.DUMMYFUNCTION("IFERROR(
  TEXTJOIN(CHAR(10),TRUE,FILTER('SUMMARY DATA'!I:I,'SUMMARY DATA'!$A:$A=$A408,'SUMMARY DATA'!$C:$C=$B408,'SUMMARY DATA'!$B:$B=""GRP"")),
  IF(
    OR(
      ISNUMBER(SEARCH(""CDM CASH DEPOSIT"",$C408)),
      ISNUMBER(SEARCH(""CASH DEPOSIT"",$C40"&amp;"8)),
      COUNTIFS('SUMMARY DATA'!$D:$D,$C408,'SUMMARY DATA'!$B:$B,""GRP"")&lt;&gt;1
    ),
    """",
    IFERROR(TEXTJOIN(CHAR(10),TRUE,FILTER('SUMMARY DATA'!I:I,'SUMMARY DATA'!$D:$D=$C408,'SUMMARY DATA'!$B:$B=""GRP"")),"""")
  )
)"),"")</f>
        <v/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 spans="1:27">
      <c r="A409" s="2" t="s">
        <v>580</v>
      </c>
      <c r="B409" s="15">
        <v>45869</v>
      </c>
      <c r="C409" s="2" t="s">
        <v>581</v>
      </c>
      <c r="D409" s="6">
        <v>149</v>
      </c>
      <c r="E409" s="16" t="str">
        <f>IFERROR(__xludf.DUMMYFUNCTION("IFERROR(
  TEXTJOIN(CHAR(10),TRUE,FILTER('SUMMARY DATA'!E:E,'SUMMARY DATA'!$A:$A=$A409,'SUMMARY DATA'!$C:$C=$B409,'SUMMARY DATA'!$B:$B=""GRP"")),
  IF(
    OR(
      ISNUMBER(SEARCH(""CDM CASH DEPOSIT"",$C409)),
      ISNUMBER(SEARCH(""CASH DEPOSIT"",$C40"&amp;"9)),
      COUNTIFS('SUMMARY DATA'!$D:$D,$C409,'SUMMARY DATA'!$B:$B,""GRP"")&lt;&gt;1
    ),
    """",
    IFERROR(TEXTJOIN(CHAR(10),TRUE,FILTER('SUMMARY DATA'!E:E,'SUMMARY DATA'!$D:$D=$C409,'SUMMARY DATA'!$B:$B=""GRP"")),"""")
  )
)"),"")</f>
        <v/>
      </c>
      <c r="F409" s="17" t="str">
        <f>IFERROR(__xludf.DUMMYFUNCTION("IFERROR(
  TEXTJOIN(CHAR(10),TRUE,FILTER('SUMMARY DATA'!F:F,'SUMMARY DATA'!$A:$A=$A409,'SUMMARY DATA'!$C:$C=$B409,'SUMMARY DATA'!$B:$B=""GRP"")),
  IF(
    OR(
      ISNUMBER(SEARCH(""CDM CASH DEPOSIT"",$C409)),
      ISNUMBER(SEARCH(""CASH DEPOSIT"",$C40"&amp;"9)),
      COUNTIFS('SUMMARY DATA'!$D:$D,$C409,'SUMMARY DATA'!$B:$B,""GRP"")&lt;&gt;1
    ),
    """",
    IFERROR(TEXTJOIN(CHAR(10),TRUE,FILTER('SUMMARY DATA'!F:F,'SUMMARY DATA'!$D:$D=$C409,'SUMMARY DATA'!$B:$B=""GRP"")),"""")
  )
)"),"")</f>
        <v/>
      </c>
      <c r="G409" s="17" t="str">
        <f>IFERROR(__xludf.DUMMYFUNCTION("IFERROR(
  TEXTJOIN(CHAR(10),TRUE,FILTER('SUMMARY DATA'!G:G,'SUMMARY DATA'!$A:$A=$A409,'SUMMARY DATA'!$C:$C=$B409,'SUMMARY DATA'!$B:$B=""GRP"")),
  IF(
    OR(
      ISNUMBER(SEARCH(""CDM CASH DEPOSIT"",$C409)),
      ISNUMBER(SEARCH(""CASH DEPOSIT"",$C40"&amp;"9)),
      COUNTIFS('SUMMARY DATA'!$D:$D,$C409,'SUMMARY DATA'!$B:$B,""GRP"")&lt;&gt;1
    ),
    """",
    IFERROR(TEXTJOIN(CHAR(10),TRUE,FILTER('SUMMARY DATA'!G:G,'SUMMARY DATA'!$D:$D=$C409,'SUMMARY DATA'!$B:$B=""GRP"")),"""")
  )
)"),"")</f>
        <v/>
      </c>
      <c r="H409" s="18" t="str">
        <f>IFERROR(__xludf.DUMMYFUNCTION("IFERROR(
  TEXTJOIN(CHAR(10),TRUE,FILTER('SUMMARY DATA'!H:H,'SUMMARY DATA'!$A:$A=$A409,'SUMMARY DATA'!$C:$C=$B409,'SUMMARY DATA'!$B:$B=""GRP"")),
  IF(
    OR(
      ISNUMBER(SEARCH(""CDM CASH DEPOSIT"",$C409)),
      ISNUMBER(SEARCH(""CASH DEPOSIT"",$C40"&amp;"9)),
      COUNTIFS('SUMMARY DATA'!$D:$D,$C409,'SUMMARY DATA'!$B:$B,""GRP"")&lt;&gt;1
    ),
    """",
    IFERROR(TEXTJOIN(CHAR(10),TRUE,FILTER('SUMMARY DATA'!H:H,'SUMMARY DATA'!$D:$D=$C409,'SUMMARY DATA'!$B:$B=""GRP"")),"""")
  )
)"),"")</f>
        <v/>
      </c>
      <c r="I409" s="18" t="str">
        <f>IFERROR(__xludf.DUMMYFUNCTION("IF(H409="""","""",
SUM(ARRAYFORMULA(VALUE(SPLIT(H409,CHAR(10)))))
)"),"")</f>
        <v/>
      </c>
      <c r="J409" s="17" t="str">
        <f>IFERROR(__xludf.DUMMYFUNCTION("IFERROR(
  TEXTJOIN(CHAR(10),TRUE,FILTER('SUMMARY DATA'!I:I,'SUMMARY DATA'!$A:$A=$A409,'SUMMARY DATA'!$C:$C=$B409,'SUMMARY DATA'!$B:$B=""GRP"")),
  IF(
    OR(
      ISNUMBER(SEARCH(""CDM CASH DEPOSIT"",$C409)),
      ISNUMBER(SEARCH(""CASH DEPOSIT"",$C40"&amp;"9)),
      COUNTIFS('SUMMARY DATA'!$D:$D,$C409,'SUMMARY DATA'!$B:$B,""GRP"")&lt;&gt;1
    ),
    """",
    IFERROR(TEXTJOIN(CHAR(10),TRUE,FILTER('SUMMARY DATA'!I:I,'SUMMARY DATA'!$D:$D=$C409,'SUMMARY DATA'!$B:$B=""GRP"")),"""")
  )
)"),"")</f>
        <v/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 spans="1:27">
      <c r="A410" s="2" t="s">
        <v>582</v>
      </c>
      <c r="B410" s="15">
        <v>45869</v>
      </c>
      <c r="C410" s="2" t="s">
        <v>583</v>
      </c>
      <c r="D410" s="6">
        <v>286.45</v>
      </c>
      <c r="E410" s="16" t="str">
        <f>IFERROR(__xludf.DUMMYFUNCTION("IFERROR(
  TEXTJOIN(CHAR(10),TRUE,FILTER('SUMMARY DATA'!E:E,'SUMMARY DATA'!$A:$A=$A410,'SUMMARY DATA'!$C:$C=$B410,'SUMMARY DATA'!$B:$B=""GRP"")),
  IF(
    OR(
      ISNUMBER(SEARCH(""CDM CASH DEPOSIT"",$C410)),
      ISNUMBER(SEARCH(""CASH DEPOSIT"",$C41"&amp;"0)),
      COUNTIFS('SUMMARY DATA'!$D:$D,$C410,'SUMMARY DATA'!$B:$B,""GRP"")&lt;&gt;1
    ),
    """",
    IFERROR(TEXTJOIN(CHAR(10),TRUE,FILTER('SUMMARY DATA'!E:E,'SUMMARY DATA'!$D:$D=$C410,'SUMMARY DATA'!$B:$B=""GRP"")),"""")
  )
)"),"")</f>
        <v/>
      </c>
      <c r="F410" s="17" t="str">
        <f>IFERROR(__xludf.DUMMYFUNCTION("IFERROR(
  TEXTJOIN(CHAR(10),TRUE,FILTER('SUMMARY DATA'!F:F,'SUMMARY DATA'!$A:$A=$A410,'SUMMARY DATA'!$C:$C=$B410,'SUMMARY DATA'!$B:$B=""GRP"")),
  IF(
    OR(
      ISNUMBER(SEARCH(""CDM CASH DEPOSIT"",$C410)),
      ISNUMBER(SEARCH(""CASH DEPOSIT"",$C41"&amp;"0)),
      COUNTIFS('SUMMARY DATA'!$D:$D,$C410,'SUMMARY DATA'!$B:$B,""GRP"")&lt;&gt;1
    ),
    """",
    IFERROR(TEXTJOIN(CHAR(10),TRUE,FILTER('SUMMARY DATA'!F:F,'SUMMARY DATA'!$D:$D=$C410,'SUMMARY DATA'!$B:$B=""GRP"")),"""")
  )
)"),"")</f>
        <v/>
      </c>
      <c r="G410" s="17" t="str">
        <f>IFERROR(__xludf.DUMMYFUNCTION("IFERROR(
  TEXTJOIN(CHAR(10),TRUE,FILTER('SUMMARY DATA'!G:G,'SUMMARY DATA'!$A:$A=$A410,'SUMMARY DATA'!$C:$C=$B410,'SUMMARY DATA'!$B:$B=""GRP"")),
  IF(
    OR(
      ISNUMBER(SEARCH(""CDM CASH DEPOSIT"",$C410)),
      ISNUMBER(SEARCH(""CASH DEPOSIT"",$C41"&amp;"0)),
      COUNTIFS('SUMMARY DATA'!$D:$D,$C410,'SUMMARY DATA'!$B:$B,""GRP"")&lt;&gt;1
    ),
    """",
    IFERROR(TEXTJOIN(CHAR(10),TRUE,FILTER('SUMMARY DATA'!G:G,'SUMMARY DATA'!$D:$D=$C410,'SUMMARY DATA'!$B:$B=""GRP"")),"""")
  )
)"),"")</f>
        <v/>
      </c>
      <c r="H410" s="18" t="str">
        <f>IFERROR(__xludf.DUMMYFUNCTION("IFERROR(
  TEXTJOIN(CHAR(10),TRUE,FILTER('SUMMARY DATA'!H:H,'SUMMARY DATA'!$A:$A=$A410,'SUMMARY DATA'!$C:$C=$B410,'SUMMARY DATA'!$B:$B=""GRP"")),
  IF(
    OR(
      ISNUMBER(SEARCH(""CDM CASH DEPOSIT"",$C410)),
      ISNUMBER(SEARCH(""CASH DEPOSIT"",$C41"&amp;"0)),
      COUNTIFS('SUMMARY DATA'!$D:$D,$C410,'SUMMARY DATA'!$B:$B,""GRP"")&lt;&gt;1
    ),
    """",
    IFERROR(TEXTJOIN(CHAR(10),TRUE,FILTER('SUMMARY DATA'!H:H,'SUMMARY DATA'!$D:$D=$C410,'SUMMARY DATA'!$B:$B=""GRP"")),"""")
  )
)"),"")</f>
        <v/>
      </c>
      <c r="I410" s="18" t="str">
        <f>IFERROR(__xludf.DUMMYFUNCTION("IF(H410="""","""",
SUM(ARRAYFORMULA(VALUE(SPLIT(H410,CHAR(10)))))
)"),"")</f>
        <v/>
      </c>
      <c r="J410" s="17" t="str">
        <f>IFERROR(__xludf.DUMMYFUNCTION("IFERROR(
  TEXTJOIN(CHAR(10),TRUE,FILTER('SUMMARY DATA'!I:I,'SUMMARY DATA'!$A:$A=$A410,'SUMMARY DATA'!$C:$C=$B410,'SUMMARY DATA'!$B:$B=""GRP"")),
  IF(
    OR(
      ISNUMBER(SEARCH(""CDM CASH DEPOSIT"",$C410)),
      ISNUMBER(SEARCH(""CASH DEPOSIT"",$C41"&amp;"0)),
      COUNTIFS('SUMMARY DATA'!$D:$D,$C410,'SUMMARY DATA'!$B:$B,""GRP"")&lt;&gt;1
    ),
    """",
    IFERROR(TEXTJOIN(CHAR(10),TRUE,FILTER('SUMMARY DATA'!I:I,'SUMMARY DATA'!$D:$D=$C410,'SUMMARY DATA'!$B:$B=""GRP"")),"""")
  )
)"),"")</f>
        <v/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 spans="1:27">
      <c r="A411" s="2" t="s">
        <v>584</v>
      </c>
      <c r="B411" s="15">
        <v>45869</v>
      </c>
      <c r="C411" s="2" t="s">
        <v>585</v>
      </c>
      <c r="D411" s="6">
        <v>6</v>
      </c>
      <c r="E411" s="16" t="str">
        <f>IFERROR(__xludf.DUMMYFUNCTION("IFERROR(
  TEXTJOIN(CHAR(10),TRUE,FILTER('SUMMARY DATA'!E:E,'SUMMARY DATA'!$A:$A=$A411,'SUMMARY DATA'!$C:$C=$B411,'SUMMARY DATA'!$B:$B=""GRP"")),
  IF(
    OR(
      ISNUMBER(SEARCH(""CDM CASH DEPOSIT"",$C411)),
      ISNUMBER(SEARCH(""CASH DEPOSIT"",$C41"&amp;"1)),
      COUNTIFS('SUMMARY DATA'!$D:$D,$C411,'SUMMARY DATA'!$B:$B,""GRP"")&lt;&gt;1
    ),
    """",
    IFERROR(TEXTJOIN(CHAR(10),TRUE,FILTER('SUMMARY DATA'!E:E,'SUMMARY DATA'!$D:$D=$C411,'SUMMARY DATA'!$B:$B=""GRP"")),"""")
  )
)"),"")</f>
        <v/>
      </c>
      <c r="F411" s="17" t="str">
        <f>IFERROR(__xludf.DUMMYFUNCTION("IFERROR(
  TEXTJOIN(CHAR(10),TRUE,FILTER('SUMMARY DATA'!F:F,'SUMMARY DATA'!$A:$A=$A411,'SUMMARY DATA'!$C:$C=$B411,'SUMMARY DATA'!$B:$B=""GRP"")),
  IF(
    OR(
      ISNUMBER(SEARCH(""CDM CASH DEPOSIT"",$C411)),
      ISNUMBER(SEARCH(""CASH DEPOSIT"",$C41"&amp;"1)),
      COUNTIFS('SUMMARY DATA'!$D:$D,$C411,'SUMMARY DATA'!$B:$B,""GRP"")&lt;&gt;1
    ),
    """",
    IFERROR(TEXTJOIN(CHAR(10),TRUE,FILTER('SUMMARY DATA'!F:F,'SUMMARY DATA'!$D:$D=$C411,'SUMMARY DATA'!$B:$B=""GRP"")),"""")
  )
)"),"")</f>
        <v/>
      </c>
      <c r="G411" s="17" t="str">
        <f>IFERROR(__xludf.DUMMYFUNCTION("IFERROR(
  TEXTJOIN(CHAR(10),TRUE,FILTER('SUMMARY DATA'!G:G,'SUMMARY DATA'!$A:$A=$A411,'SUMMARY DATA'!$C:$C=$B411,'SUMMARY DATA'!$B:$B=""GRP"")),
  IF(
    OR(
      ISNUMBER(SEARCH(""CDM CASH DEPOSIT"",$C411)),
      ISNUMBER(SEARCH(""CASH DEPOSIT"",$C41"&amp;"1)),
      COUNTIFS('SUMMARY DATA'!$D:$D,$C411,'SUMMARY DATA'!$B:$B,""GRP"")&lt;&gt;1
    ),
    """",
    IFERROR(TEXTJOIN(CHAR(10),TRUE,FILTER('SUMMARY DATA'!G:G,'SUMMARY DATA'!$D:$D=$C411,'SUMMARY DATA'!$B:$B=""GRP"")),"""")
  )
)"),"")</f>
        <v/>
      </c>
      <c r="H411" s="18" t="str">
        <f>IFERROR(__xludf.DUMMYFUNCTION("IFERROR(
  TEXTJOIN(CHAR(10),TRUE,FILTER('SUMMARY DATA'!H:H,'SUMMARY DATA'!$A:$A=$A411,'SUMMARY DATA'!$C:$C=$B411,'SUMMARY DATA'!$B:$B=""GRP"")),
  IF(
    OR(
      ISNUMBER(SEARCH(""CDM CASH DEPOSIT"",$C411)),
      ISNUMBER(SEARCH(""CASH DEPOSIT"",$C41"&amp;"1)),
      COUNTIFS('SUMMARY DATA'!$D:$D,$C411,'SUMMARY DATA'!$B:$B,""GRP"")&lt;&gt;1
    ),
    """",
    IFERROR(TEXTJOIN(CHAR(10),TRUE,FILTER('SUMMARY DATA'!H:H,'SUMMARY DATA'!$D:$D=$C411,'SUMMARY DATA'!$B:$B=""GRP"")),"""")
  )
)"),"")</f>
        <v/>
      </c>
      <c r="I411" s="18" t="str">
        <f>IFERROR(__xludf.DUMMYFUNCTION("IF(H411="""","""",
SUM(ARRAYFORMULA(VALUE(SPLIT(H411,CHAR(10)))))
)"),"")</f>
        <v/>
      </c>
      <c r="J411" s="17" t="str">
        <f>IFERROR(__xludf.DUMMYFUNCTION("IFERROR(
  TEXTJOIN(CHAR(10),TRUE,FILTER('SUMMARY DATA'!I:I,'SUMMARY DATA'!$A:$A=$A411,'SUMMARY DATA'!$C:$C=$B411,'SUMMARY DATA'!$B:$B=""GRP"")),
  IF(
    OR(
      ISNUMBER(SEARCH(""CDM CASH DEPOSIT"",$C411)),
      ISNUMBER(SEARCH(""CASH DEPOSIT"",$C41"&amp;"1)),
      COUNTIFS('SUMMARY DATA'!$D:$D,$C411,'SUMMARY DATA'!$B:$B,""GRP"")&lt;&gt;1
    ),
    """",
    IFERROR(TEXTJOIN(CHAR(10),TRUE,FILTER('SUMMARY DATA'!I:I,'SUMMARY DATA'!$D:$D=$C411,'SUMMARY DATA'!$B:$B=""GRP"")),"""")
  )
)"),"")</f>
        <v/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 spans="1:27">
      <c r="A412" s="2"/>
      <c r="B412" s="15">
        <v>45868</v>
      </c>
      <c r="C412" s="2" t="s">
        <v>586</v>
      </c>
      <c r="D412" s="6">
        <v>89.57</v>
      </c>
      <c r="E412" s="16" t="str">
        <f>IFERROR(__xludf.DUMMYFUNCTION("IFERROR(
  TEXTJOIN(CHAR(10),TRUE,FILTER('SUMMARY DATA'!E:E,'SUMMARY DATA'!$A:$A=$A412,'SUMMARY DATA'!$C:$C=$B412,'SUMMARY DATA'!$B:$B=""GRP"")),
  IF(
    OR(
      ISNUMBER(SEARCH(""CDM CASH DEPOSIT"",$C412)),
      ISNUMBER(SEARCH(""CASH DEPOSIT"",$C41"&amp;"2)),
      COUNTIFS('SUMMARY DATA'!$D:$D,$C412,'SUMMARY DATA'!$B:$B,""GRP"")&lt;&gt;1
    ),
    """",
    IFERROR(TEXTJOIN(CHAR(10),TRUE,FILTER('SUMMARY DATA'!E:E,'SUMMARY DATA'!$D:$D=$C412,'SUMMARY DATA'!$B:$B=""GRP"")),"""")
  )
)"),"")</f>
        <v/>
      </c>
      <c r="F412" s="17" t="str">
        <f>IFERROR(__xludf.DUMMYFUNCTION("IFERROR(
  TEXTJOIN(CHAR(10),TRUE,FILTER('SUMMARY DATA'!F:F,'SUMMARY DATA'!$A:$A=$A412,'SUMMARY DATA'!$C:$C=$B412,'SUMMARY DATA'!$B:$B=""GRP"")),
  IF(
    OR(
      ISNUMBER(SEARCH(""CDM CASH DEPOSIT"",$C412)),
      ISNUMBER(SEARCH(""CASH DEPOSIT"",$C41"&amp;"2)),
      COUNTIFS('SUMMARY DATA'!$D:$D,$C412,'SUMMARY DATA'!$B:$B,""GRP"")&lt;&gt;1
    ),
    """",
    IFERROR(TEXTJOIN(CHAR(10),TRUE,FILTER('SUMMARY DATA'!F:F,'SUMMARY DATA'!$D:$D=$C412,'SUMMARY DATA'!$B:$B=""GRP"")),"""")
  )
)"),"")</f>
        <v/>
      </c>
      <c r="G412" s="17" t="str">
        <f>IFERROR(__xludf.DUMMYFUNCTION("IFERROR(
  TEXTJOIN(CHAR(10),TRUE,FILTER('SUMMARY DATA'!G:G,'SUMMARY DATA'!$A:$A=$A412,'SUMMARY DATA'!$C:$C=$B412,'SUMMARY DATA'!$B:$B=""GRP"")),
  IF(
    OR(
      ISNUMBER(SEARCH(""CDM CASH DEPOSIT"",$C412)),
      ISNUMBER(SEARCH(""CASH DEPOSIT"",$C41"&amp;"2)),
      COUNTIFS('SUMMARY DATA'!$D:$D,$C412,'SUMMARY DATA'!$B:$B,""GRP"")&lt;&gt;1
    ),
    """",
    IFERROR(TEXTJOIN(CHAR(10),TRUE,FILTER('SUMMARY DATA'!G:G,'SUMMARY DATA'!$D:$D=$C412,'SUMMARY DATA'!$B:$B=""GRP"")),"""")
  )
)"),"")</f>
        <v/>
      </c>
      <c r="H412" s="18" t="str">
        <f>IFERROR(__xludf.DUMMYFUNCTION("IFERROR(
  TEXTJOIN(CHAR(10),TRUE,FILTER('SUMMARY DATA'!H:H,'SUMMARY DATA'!$A:$A=$A412,'SUMMARY DATA'!$C:$C=$B412,'SUMMARY DATA'!$B:$B=""GRP"")),
  IF(
    OR(
      ISNUMBER(SEARCH(""CDM CASH DEPOSIT"",$C412)),
      ISNUMBER(SEARCH(""CASH DEPOSIT"",$C41"&amp;"2)),
      COUNTIFS('SUMMARY DATA'!$D:$D,$C412,'SUMMARY DATA'!$B:$B,""GRP"")&lt;&gt;1
    ),
    """",
    IFERROR(TEXTJOIN(CHAR(10),TRUE,FILTER('SUMMARY DATA'!H:H,'SUMMARY DATA'!$D:$D=$C412,'SUMMARY DATA'!$B:$B=""GRP"")),"""")
  )
)"),"")</f>
        <v/>
      </c>
      <c r="I412" s="18" t="str">
        <f>IFERROR(__xludf.DUMMYFUNCTION("IF(H412="""","""",
SUM(ARRAYFORMULA(VALUE(SPLIT(H412,CHAR(10)))))
)"),"")</f>
        <v/>
      </c>
      <c r="J412" s="17" t="str">
        <f>IFERROR(__xludf.DUMMYFUNCTION("IFERROR(
  TEXTJOIN(CHAR(10),TRUE,FILTER('SUMMARY DATA'!I:I,'SUMMARY DATA'!$A:$A=$A412,'SUMMARY DATA'!$C:$C=$B412,'SUMMARY DATA'!$B:$B=""GRP"")),
  IF(
    OR(
      ISNUMBER(SEARCH(""CDM CASH DEPOSIT"",$C412)),
      ISNUMBER(SEARCH(""CASH DEPOSIT"",$C41"&amp;"2)),
      COUNTIFS('SUMMARY DATA'!$D:$D,$C412,'SUMMARY DATA'!$B:$B,""GRP"")&lt;&gt;1
    ),
    """",
    IFERROR(TEXTJOIN(CHAR(10),TRUE,FILTER('SUMMARY DATA'!I:I,'SUMMARY DATA'!$D:$D=$C412,'SUMMARY DATA'!$B:$B=""GRP"")),"""")
  )
)"),"")</f>
        <v/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 spans="1:27">
      <c r="A413" s="2" t="s">
        <v>587</v>
      </c>
      <c r="B413" s="15">
        <v>45868</v>
      </c>
      <c r="C413" s="2" t="s">
        <v>588</v>
      </c>
      <c r="D413" s="6">
        <v>6</v>
      </c>
      <c r="E413" s="16" t="str">
        <f>IFERROR(__xludf.DUMMYFUNCTION("IFERROR(
  TEXTJOIN(CHAR(10),TRUE,FILTER('SUMMARY DATA'!E:E,'SUMMARY DATA'!$A:$A=$A413,'SUMMARY DATA'!$C:$C=$B413,'SUMMARY DATA'!$B:$B=""GRP"")),
  IF(
    OR(
      ISNUMBER(SEARCH(""CDM CASH DEPOSIT"",$C413)),
      ISNUMBER(SEARCH(""CASH DEPOSIT"",$C41"&amp;"3)),
      COUNTIFS('SUMMARY DATA'!$D:$D,$C413,'SUMMARY DATA'!$B:$B,""GRP"")&lt;&gt;1
    ),
    """",
    IFERROR(TEXTJOIN(CHAR(10),TRUE,FILTER('SUMMARY DATA'!E:E,'SUMMARY DATA'!$D:$D=$C413,'SUMMARY DATA'!$B:$B=""GRP"")),"""")
  )
)"),"")</f>
        <v/>
      </c>
      <c r="F413" s="17" t="str">
        <f>IFERROR(__xludf.DUMMYFUNCTION("IFERROR(
  TEXTJOIN(CHAR(10),TRUE,FILTER('SUMMARY DATA'!F:F,'SUMMARY DATA'!$A:$A=$A413,'SUMMARY DATA'!$C:$C=$B413,'SUMMARY DATA'!$B:$B=""GRP"")),
  IF(
    OR(
      ISNUMBER(SEARCH(""CDM CASH DEPOSIT"",$C413)),
      ISNUMBER(SEARCH(""CASH DEPOSIT"",$C41"&amp;"3)),
      COUNTIFS('SUMMARY DATA'!$D:$D,$C413,'SUMMARY DATA'!$B:$B,""GRP"")&lt;&gt;1
    ),
    """",
    IFERROR(TEXTJOIN(CHAR(10),TRUE,FILTER('SUMMARY DATA'!F:F,'SUMMARY DATA'!$D:$D=$C413,'SUMMARY DATA'!$B:$B=""GRP"")),"""")
  )
)"),"")</f>
        <v/>
      </c>
      <c r="G413" s="17" t="str">
        <f>IFERROR(__xludf.DUMMYFUNCTION("IFERROR(
  TEXTJOIN(CHAR(10),TRUE,FILTER('SUMMARY DATA'!G:G,'SUMMARY DATA'!$A:$A=$A413,'SUMMARY DATA'!$C:$C=$B413,'SUMMARY DATA'!$B:$B=""GRP"")),
  IF(
    OR(
      ISNUMBER(SEARCH(""CDM CASH DEPOSIT"",$C413)),
      ISNUMBER(SEARCH(""CASH DEPOSIT"",$C41"&amp;"3)),
      COUNTIFS('SUMMARY DATA'!$D:$D,$C413,'SUMMARY DATA'!$B:$B,""GRP"")&lt;&gt;1
    ),
    """",
    IFERROR(TEXTJOIN(CHAR(10),TRUE,FILTER('SUMMARY DATA'!G:G,'SUMMARY DATA'!$D:$D=$C413,'SUMMARY DATA'!$B:$B=""GRP"")),"""")
  )
)"),"")</f>
        <v/>
      </c>
      <c r="H413" s="18" t="str">
        <f>IFERROR(__xludf.DUMMYFUNCTION("IFERROR(
  TEXTJOIN(CHAR(10),TRUE,FILTER('SUMMARY DATA'!H:H,'SUMMARY DATA'!$A:$A=$A413,'SUMMARY DATA'!$C:$C=$B413,'SUMMARY DATA'!$B:$B=""GRP"")),
  IF(
    OR(
      ISNUMBER(SEARCH(""CDM CASH DEPOSIT"",$C413)),
      ISNUMBER(SEARCH(""CASH DEPOSIT"",$C41"&amp;"3)),
      COUNTIFS('SUMMARY DATA'!$D:$D,$C413,'SUMMARY DATA'!$B:$B,""GRP"")&lt;&gt;1
    ),
    """",
    IFERROR(TEXTJOIN(CHAR(10),TRUE,FILTER('SUMMARY DATA'!H:H,'SUMMARY DATA'!$D:$D=$C413,'SUMMARY DATA'!$B:$B=""GRP"")),"""")
  )
)"),"")</f>
        <v/>
      </c>
      <c r="I413" s="18" t="str">
        <f>IFERROR(__xludf.DUMMYFUNCTION("IF(H413="""","""",
SUM(ARRAYFORMULA(VALUE(SPLIT(H413,CHAR(10)))))
)"),"")</f>
        <v/>
      </c>
      <c r="J413" s="17" t="str">
        <f>IFERROR(__xludf.DUMMYFUNCTION("IFERROR(
  TEXTJOIN(CHAR(10),TRUE,FILTER('SUMMARY DATA'!I:I,'SUMMARY DATA'!$A:$A=$A413,'SUMMARY DATA'!$C:$C=$B413,'SUMMARY DATA'!$B:$B=""GRP"")),
  IF(
    OR(
      ISNUMBER(SEARCH(""CDM CASH DEPOSIT"",$C413)),
      ISNUMBER(SEARCH(""CASH DEPOSIT"",$C41"&amp;"3)),
      COUNTIFS('SUMMARY DATA'!$D:$D,$C413,'SUMMARY DATA'!$B:$B,""GRP"")&lt;&gt;1
    ),
    """",
    IFERROR(TEXTJOIN(CHAR(10),TRUE,FILTER('SUMMARY DATA'!I:I,'SUMMARY DATA'!$D:$D=$C413,'SUMMARY DATA'!$B:$B=""GRP"")),"""")
  )
)"),"")</f>
        <v/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 spans="1:27">
      <c r="A414" s="2" t="s">
        <v>589</v>
      </c>
      <c r="B414" s="15">
        <v>45868</v>
      </c>
      <c r="C414" s="2" t="s">
        <v>590</v>
      </c>
      <c r="D414" s="6">
        <v>20</v>
      </c>
      <c r="E414" s="16" t="str">
        <f>IFERROR(__xludf.DUMMYFUNCTION("IFERROR(
  TEXTJOIN(CHAR(10),TRUE,FILTER('SUMMARY DATA'!E:E,'SUMMARY DATA'!$A:$A=$A414,'SUMMARY DATA'!$C:$C=$B414,'SUMMARY DATA'!$B:$B=""GRP"")),
  IF(
    OR(
      ISNUMBER(SEARCH(""CDM CASH DEPOSIT"",$C414)),
      ISNUMBER(SEARCH(""CASH DEPOSIT"",$C41"&amp;"4)),
      COUNTIFS('SUMMARY DATA'!$D:$D,$C414,'SUMMARY DATA'!$B:$B,""GRP"")&lt;&gt;1
    ),
    """",
    IFERROR(TEXTJOIN(CHAR(10),TRUE,FILTER('SUMMARY DATA'!E:E,'SUMMARY DATA'!$D:$D=$C414,'SUMMARY DATA'!$B:$B=""GRP"")),"""")
  )
)"),"")</f>
        <v/>
      </c>
      <c r="F414" s="17" t="str">
        <f>IFERROR(__xludf.DUMMYFUNCTION("IFERROR(
  TEXTJOIN(CHAR(10),TRUE,FILTER('SUMMARY DATA'!F:F,'SUMMARY DATA'!$A:$A=$A414,'SUMMARY DATA'!$C:$C=$B414,'SUMMARY DATA'!$B:$B=""GRP"")),
  IF(
    OR(
      ISNUMBER(SEARCH(""CDM CASH DEPOSIT"",$C414)),
      ISNUMBER(SEARCH(""CASH DEPOSIT"",$C41"&amp;"4)),
      COUNTIFS('SUMMARY DATA'!$D:$D,$C414,'SUMMARY DATA'!$B:$B,""GRP"")&lt;&gt;1
    ),
    """",
    IFERROR(TEXTJOIN(CHAR(10),TRUE,FILTER('SUMMARY DATA'!F:F,'SUMMARY DATA'!$D:$D=$C414,'SUMMARY DATA'!$B:$B=""GRP"")),"""")
  )
)"),"")</f>
        <v/>
      </c>
      <c r="G414" s="17" t="str">
        <f>IFERROR(__xludf.DUMMYFUNCTION("IFERROR(
  TEXTJOIN(CHAR(10),TRUE,FILTER('SUMMARY DATA'!G:G,'SUMMARY DATA'!$A:$A=$A414,'SUMMARY DATA'!$C:$C=$B414,'SUMMARY DATA'!$B:$B=""GRP"")),
  IF(
    OR(
      ISNUMBER(SEARCH(""CDM CASH DEPOSIT"",$C414)),
      ISNUMBER(SEARCH(""CASH DEPOSIT"",$C41"&amp;"4)),
      COUNTIFS('SUMMARY DATA'!$D:$D,$C414,'SUMMARY DATA'!$B:$B,""GRP"")&lt;&gt;1
    ),
    """",
    IFERROR(TEXTJOIN(CHAR(10),TRUE,FILTER('SUMMARY DATA'!G:G,'SUMMARY DATA'!$D:$D=$C414,'SUMMARY DATA'!$B:$B=""GRP"")),"""")
  )
)"),"")</f>
        <v/>
      </c>
      <c r="H414" s="18" t="str">
        <f>IFERROR(__xludf.DUMMYFUNCTION("IFERROR(
  TEXTJOIN(CHAR(10),TRUE,FILTER('SUMMARY DATA'!H:H,'SUMMARY DATA'!$A:$A=$A414,'SUMMARY DATA'!$C:$C=$B414,'SUMMARY DATA'!$B:$B=""GRP"")),
  IF(
    OR(
      ISNUMBER(SEARCH(""CDM CASH DEPOSIT"",$C414)),
      ISNUMBER(SEARCH(""CASH DEPOSIT"",$C41"&amp;"4)),
      COUNTIFS('SUMMARY DATA'!$D:$D,$C414,'SUMMARY DATA'!$B:$B,""GRP"")&lt;&gt;1
    ),
    """",
    IFERROR(TEXTJOIN(CHAR(10),TRUE,FILTER('SUMMARY DATA'!H:H,'SUMMARY DATA'!$D:$D=$C414,'SUMMARY DATA'!$B:$B=""GRP"")),"""")
  )
)"),"")</f>
        <v/>
      </c>
      <c r="I414" s="18" t="str">
        <f>IFERROR(__xludf.DUMMYFUNCTION("IF(H414="""","""",
SUM(ARRAYFORMULA(VALUE(SPLIT(H414,CHAR(10)))))
)"),"")</f>
        <v/>
      </c>
      <c r="J414" s="17" t="str">
        <f>IFERROR(__xludf.DUMMYFUNCTION("IFERROR(
  TEXTJOIN(CHAR(10),TRUE,FILTER('SUMMARY DATA'!I:I,'SUMMARY DATA'!$A:$A=$A414,'SUMMARY DATA'!$C:$C=$B414,'SUMMARY DATA'!$B:$B=""GRP"")),
  IF(
    OR(
      ISNUMBER(SEARCH(""CDM CASH DEPOSIT"",$C414)),
      ISNUMBER(SEARCH(""CASH DEPOSIT"",$C41"&amp;"4)),
      COUNTIFS('SUMMARY DATA'!$D:$D,$C414,'SUMMARY DATA'!$B:$B,""GRP"")&lt;&gt;1
    ),
    """",
    IFERROR(TEXTJOIN(CHAR(10),TRUE,FILTER('SUMMARY DATA'!I:I,'SUMMARY DATA'!$D:$D=$C414,'SUMMARY DATA'!$B:$B=""GRP"")),"""")
  )
)"),"")</f>
        <v/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 spans="1:27">
      <c r="A415" s="2"/>
      <c r="B415" s="15">
        <v>45868</v>
      </c>
      <c r="C415" s="2" t="s">
        <v>591</v>
      </c>
      <c r="D415" s="6">
        <v>66.9</v>
      </c>
      <c r="E415" s="16" t="str">
        <f>IFERROR(__xludf.DUMMYFUNCTION("IFERROR(
  TEXTJOIN(CHAR(10),TRUE,FILTER('SUMMARY DATA'!E:E,'SUMMARY DATA'!$A:$A=$A415,'SUMMARY DATA'!$C:$C=$B415,'SUMMARY DATA'!$B:$B=""GRP"")),
  IF(
    OR(
      ISNUMBER(SEARCH(""CDM CASH DEPOSIT"",$C415)),
      ISNUMBER(SEARCH(""CASH DEPOSIT"",$C41"&amp;"5)),
      COUNTIFS('SUMMARY DATA'!$D:$D,$C415,'SUMMARY DATA'!$B:$B,""GRP"")&lt;&gt;1
    ),
    """",
    IFERROR(TEXTJOIN(CHAR(10),TRUE,FILTER('SUMMARY DATA'!E:E,'SUMMARY DATA'!$D:$D=$C415,'SUMMARY DATA'!$B:$B=""GRP"")),"""")
  )
)"),"")</f>
        <v/>
      </c>
      <c r="F415" s="17" t="str">
        <f>IFERROR(__xludf.DUMMYFUNCTION("IFERROR(
  TEXTJOIN(CHAR(10),TRUE,FILTER('SUMMARY DATA'!F:F,'SUMMARY DATA'!$A:$A=$A415,'SUMMARY DATA'!$C:$C=$B415,'SUMMARY DATA'!$B:$B=""GRP"")),
  IF(
    OR(
      ISNUMBER(SEARCH(""CDM CASH DEPOSIT"",$C415)),
      ISNUMBER(SEARCH(""CASH DEPOSIT"",$C41"&amp;"5)),
      COUNTIFS('SUMMARY DATA'!$D:$D,$C415,'SUMMARY DATA'!$B:$B,""GRP"")&lt;&gt;1
    ),
    """",
    IFERROR(TEXTJOIN(CHAR(10),TRUE,FILTER('SUMMARY DATA'!F:F,'SUMMARY DATA'!$D:$D=$C415,'SUMMARY DATA'!$B:$B=""GRP"")),"""")
  )
)"),"")</f>
        <v/>
      </c>
      <c r="G415" s="17" t="str">
        <f>IFERROR(__xludf.DUMMYFUNCTION("IFERROR(
  TEXTJOIN(CHAR(10),TRUE,FILTER('SUMMARY DATA'!G:G,'SUMMARY DATA'!$A:$A=$A415,'SUMMARY DATA'!$C:$C=$B415,'SUMMARY DATA'!$B:$B=""GRP"")),
  IF(
    OR(
      ISNUMBER(SEARCH(""CDM CASH DEPOSIT"",$C415)),
      ISNUMBER(SEARCH(""CASH DEPOSIT"",$C41"&amp;"5)),
      COUNTIFS('SUMMARY DATA'!$D:$D,$C415,'SUMMARY DATA'!$B:$B,""GRP"")&lt;&gt;1
    ),
    """",
    IFERROR(TEXTJOIN(CHAR(10),TRUE,FILTER('SUMMARY DATA'!G:G,'SUMMARY DATA'!$D:$D=$C415,'SUMMARY DATA'!$B:$B=""GRP"")),"""")
  )
)"),"")</f>
        <v/>
      </c>
      <c r="H415" s="18" t="str">
        <f>IFERROR(__xludf.DUMMYFUNCTION("IFERROR(
  TEXTJOIN(CHAR(10),TRUE,FILTER('SUMMARY DATA'!H:H,'SUMMARY DATA'!$A:$A=$A415,'SUMMARY DATA'!$C:$C=$B415,'SUMMARY DATA'!$B:$B=""GRP"")),
  IF(
    OR(
      ISNUMBER(SEARCH(""CDM CASH DEPOSIT"",$C415)),
      ISNUMBER(SEARCH(""CASH DEPOSIT"",$C41"&amp;"5)),
      COUNTIFS('SUMMARY DATA'!$D:$D,$C415,'SUMMARY DATA'!$B:$B,""GRP"")&lt;&gt;1
    ),
    """",
    IFERROR(TEXTJOIN(CHAR(10),TRUE,FILTER('SUMMARY DATA'!H:H,'SUMMARY DATA'!$D:$D=$C415,'SUMMARY DATA'!$B:$B=""GRP"")),"""")
  )
)"),"")</f>
        <v/>
      </c>
      <c r="I415" s="18" t="str">
        <f>IFERROR(__xludf.DUMMYFUNCTION("IF(H415="""","""",
SUM(ARRAYFORMULA(VALUE(SPLIT(H415,CHAR(10)))))
)"),"")</f>
        <v/>
      </c>
      <c r="J415" s="17" t="str">
        <f>IFERROR(__xludf.DUMMYFUNCTION("IFERROR(
  TEXTJOIN(CHAR(10),TRUE,FILTER('SUMMARY DATA'!I:I,'SUMMARY DATA'!$A:$A=$A415,'SUMMARY DATA'!$C:$C=$B415,'SUMMARY DATA'!$B:$B=""GRP"")),
  IF(
    OR(
      ISNUMBER(SEARCH(""CDM CASH DEPOSIT"",$C415)),
      ISNUMBER(SEARCH(""CASH DEPOSIT"",$C41"&amp;"5)),
      COUNTIFS('SUMMARY DATA'!$D:$D,$C415,'SUMMARY DATA'!$B:$B,""GRP"")&lt;&gt;1
    ),
    """",
    IFERROR(TEXTJOIN(CHAR(10),TRUE,FILTER('SUMMARY DATA'!I:I,'SUMMARY DATA'!$D:$D=$C415,'SUMMARY DATA'!$B:$B=""GRP"")),"""")
  )
)"),"")</f>
        <v/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 spans="1:27">
      <c r="A416" s="2"/>
      <c r="B416" s="15">
        <v>45868</v>
      </c>
      <c r="C416" s="2" t="s">
        <v>592</v>
      </c>
      <c r="D416" s="6">
        <v>180.24</v>
      </c>
      <c r="E416" s="16" t="str">
        <f>IFERROR(__xludf.DUMMYFUNCTION("IFERROR(
  TEXTJOIN(CHAR(10),TRUE,FILTER('SUMMARY DATA'!E:E,'SUMMARY DATA'!$A:$A=$A416,'SUMMARY DATA'!$C:$C=$B416,'SUMMARY DATA'!$B:$B=""GRP"")),
  IF(
    OR(
      ISNUMBER(SEARCH(""CDM CASH DEPOSIT"",$C416)),
      ISNUMBER(SEARCH(""CASH DEPOSIT"",$C41"&amp;"6)),
      COUNTIFS('SUMMARY DATA'!$D:$D,$C416,'SUMMARY DATA'!$B:$B,""GRP"")&lt;&gt;1
    ),
    """",
    IFERROR(TEXTJOIN(CHAR(10),TRUE,FILTER('SUMMARY DATA'!E:E,'SUMMARY DATA'!$D:$D=$C416,'SUMMARY DATA'!$B:$B=""GRP"")),"""")
  )
)"),"")</f>
        <v/>
      </c>
      <c r="F416" s="17" t="str">
        <f>IFERROR(__xludf.DUMMYFUNCTION("IFERROR(
  TEXTJOIN(CHAR(10),TRUE,FILTER('SUMMARY DATA'!F:F,'SUMMARY DATA'!$A:$A=$A416,'SUMMARY DATA'!$C:$C=$B416,'SUMMARY DATA'!$B:$B=""GRP"")),
  IF(
    OR(
      ISNUMBER(SEARCH(""CDM CASH DEPOSIT"",$C416)),
      ISNUMBER(SEARCH(""CASH DEPOSIT"",$C41"&amp;"6)),
      COUNTIFS('SUMMARY DATA'!$D:$D,$C416,'SUMMARY DATA'!$B:$B,""GRP"")&lt;&gt;1
    ),
    """",
    IFERROR(TEXTJOIN(CHAR(10),TRUE,FILTER('SUMMARY DATA'!F:F,'SUMMARY DATA'!$D:$D=$C416,'SUMMARY DATA'!$B:$B=""GRP"")),"""")
  )
)"),"")</f>
        <v/>
      </c>
      <c r="G416" s="17" t="str">
        <f>IFERROR(__xludf.DUMMYFUNCTION("IFERROR(
  TEXTJOIN(CHAR(10),TRUE,FILTER('SUMMARY DATA'!G:G,'SUMMARY DATA'!$A:$A=$A416,'SUMMARY DATA'!$C:$C=$B416,'SUMMARY DATA'!$B:$B=""GRP"")),
  IF(
    OR(
      ISNUMBER(SEARCH(""CDM CASH DEPOSIT"",$C416)),
      ISNUMBER(SEARCH(""CASH DEPOSIT"",$C41"&amp;"6)),
      COUNTIFS('SUMMARY DATA'!$D:$D,$C416,'SUMMARY DATA'!$B:$B,""GRP"")&lt;&gt;1
    ),
    """",
    IFERROR(TEXTJOIN(CHAR(10),TRUE,FILTER('SUMMARY DATA'!G:G,'SUMMARY DATA'!$D:$D=$C416,'SUMMARY DATA'!$B:$B=""GRP"")),"""")
  )
)"),"")</f>
        <v/>
      </c>
      <c r="H416" s="18" t="str">
        <f>IFERROR(__xludf.DUMMYFUNCTION("IFERROR(
  TEXTJOIN(CHAR(10),TRUE,FILTER('SUMMARY DATA'!H:H,'SUMMARY DATA'!$A:$A=$A416,'SUMMARY DATA'!$C:$C=$B416,'SUMMARY DATA'!$B:$B=""GRP"")),
  IF(
    OR(
      ISNUMBER(SEARCH(""CDM CASH DEPOSIT"",$C416)),
      ISNUMBER(SEARCH(""CASH DEPOSIT"",$C41"&amp;"6)),
      COUNTIFS('SUMMARY DATA'!$D:$D,$C416,'SUMMARY DATA'!$B:$B,""GRP"")&lt;&gt;1
    ),
    """",
    IFERROR(TEXTJOIN(CHAR(10),TRUE,FILTER('SUMMARY DATA'!H:H,'SUMMARY DATA'!$D:$D=$C416,'SUMMARY DATA'!$B:$B=""GRP"")),"""")
  )
)"),"")</f>
        <v/>
      </c>
      <c r="I416" s="18" t="str">
        <f>IFERROR(__xludf.DUMMYFUNCTION("IF(H416="""","""",
SUM(ARRAYFORMULA(VALUE(SPLIT(H416,CHAR(10)))))
)"),"")</f>
        <v/>
      </c>
      <c r="J416" s="17" t="str">
        <f>IFERROR(__xludf.DUMMYFUNCTION("IFERROR(
  TEXTJOIN(CHAR(10),TRUE,FILTER('SUMMARY DATA'!I:I,'SUMMARY DATA'!$A:$A=$A416,'SUMMARY DATA'!$C:$C=$B416,'SUMMARY DATA'!$B:$B=""GRP"")),
  IF(
    OR(
      ISNUMBER(SEARCH(""CDM CASH DEPOSIT"",$C416)),
      ISNUMBER(SEARCH(""CASH DEPOSIT"",$C41"&amp;"6)),
      COUNTIFS('SUMMARY DATA'!$D:$D,$C416,'SUMMARY DATA'!$B:$B,""GRP"")&lt;&gt;1
    ),
    """",
    IFERROR(TEXTJOIN(CHAR(10),TRUE,FILTER('SUMMARY DATA'!I:I,'SUMMARY DATA'!$D:$D=$C416,'SUMMARY DATA'!$B:$B=""GRP"")),"""")
  )
)"),"")</f>
        <v/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 spans="1:27">
      <c r="A417" s="2" t="s">
        <v>593</v>
      </c>
      <c r="B417" s="15">
        <v>45868</v>
      </c>
      <c r="C417" s="2" t="s">
        <v>594</v>
      </c>
      <c r="D417" s="6">
        <v>221.19</v>
      </c>
      <c r="E417" s="16" t="str">
        <f>IFERROR(__xludf.DUMMYFUNCTION("IFERROR(
  TEXTJOIN(CHAR(10),TRUE,FILTER('SUMMARY DATA'!E:E,'SUMMARY DATA'!$A:$A=$A417,'SUMMARY DATA'!$C:$C=$B417,'SUMMARY DATA'!$B:$B=""GRP"")),
  IF(
    OR(
      ISNUMBER(SEARCH(""CDM CASH DEPOSIT"",$C417)),
      ISNUMBER(SEARCH(""CASH DEPOSIT"",$C41"&amp;"7)),
      COUNTIFS('SUMMARY DATA'!$D:$D,$C417,'SUMMARY DATA'!$B:$B,""GRP"")&lt;&gt;1
    ),
    """",
    IFERROR(TEXTJOIN(CHAR(10),TRUE,FILTER('SUMMARY DATA'!E:E,'SUMMARY DATA'!$D:$D=$C417,'SUMMARY DATA'!$B:$B=""GRP"")),"""")
  )
)"),"")</f>
        <v/>
      </c>
      <c r="F417" s="17" t="str">
        <f>IFERROR(__xludf.DUMMYFUNCTION("IFERROR(
  TEXTJOIN(CHAR(10),TRUE,FILTER('SUMMARY DATA'!F:F,'SUMMARY DATA'!$A:$A=$A417,'SUMMARY DATA'!$C:$C=$B417,'SUMMARY DATA'!$B:$B=""GRP"")),
  IF(
    OR(
      ISNUMBER(SEARCH(""CDM CASH DEPOSIT"",$C417)),
      ISNUMBER(SEARCH(""CASH DEPOSIT"",$C41"&amp;"7)),
      COUNTIFS('SUMMARY DATA'!$D:$D,$C417,'SUMMARY DATA'!$B:$B,""GRP"")&lt;&gt;1
    ),
    """",
    IFERROR(TEXTJOIN(CHAR(10),TRUE,FILTER('SUMMARY DATA'!F:F,'SUMMARY DATA'!$D:$D=$C417,'SUMMARY DATA'!$B:$B=""GRP"")),"""")
  )
)"),"")</f>
        <v/>
      </c>
      <c r="G417" s="17" t="str">
        <f>IFERROR(__xludf.DUMMYFUNCTION("IFERROR(
  TEXTJOIN(CHAR(10),TRUE,FILTER('SUMMARY DATA'!G:G,'SUMMARY DATA'!$A:$A=$A417,'SUMMARY DATA'!$C:$C=$B417,'SUMMARY DATA'!$B:$B=""GRP"")),
  IF(
    OR(
      ISNUMBER(SEARCH(""CDM CASH DEPOSIT"",$C417)),
      ISNUMBER(SEARCH(""CASH DEPOSIT"",$C41"&amp;"7)),
      COUNTIFS('SUMMARY DATA'!$D:$D,$C417,'SUMMARY DATA'!$B:$B,""GRP"")&lt;&gt;1
    ),
    """",
    IFERROR(TEXTJOIN(CHAR(10),TRUE,FILTER('SUMMARY DATA'!G:G,'SUMMARY DATA'!$D:$D=$C417,'SUMMARY DATA'!$B:$B=""GRP"")),"""")
  )
)"),"")</f>
        <v/>
      </c>
      <c r="H417" s="18" t="str">
        <f>IFERROR(__xludf.DUMMYFUNCTION("IFERROR(
  TEXTJOIN(CHAR(10),TRUE,FILTER('SUMMARY DATA'!H:H,'SUMMARY DATA'!$A:$A=$A417,'SUMMARY DATA'!$C:$C=$B417,'SUMMARY DATA'!$B:$B=""GRP"")),
  IF(
    OR(
      ISNUMBER(SEARCH(""CDM CASH DEPOSIT"",$C417)),
      ISNUMBER(SEARCH(""CASH DEPOSIT"",$C41"&amp;"7)),
      COUNTIFS('SUMMARY DATA'!$D:$D,$C417,'SUMMARY DATA'!$B:$B,""GRP"")&lt;&gt;1
    ),
    """",
    IFERROR(TEXTJOIN(CHAR(10),TRUE,FILTER('SUMMARY DATA'!H:H,'SUMMARY DATA'!$D:$D=$C417,'SUMMARY DATA'!$B:$B=""GRP"")),"""")
  )
)"),"")</f>
        <v/>
      </c>
      <c r="I417" s="18" t="str">
        <f>IFERROR(__xludf.DUMMYFUNCTION("IF(H417="""","""",
SUM(ARRAYFORMULA(VALUE(SPLIT(H417,CHAR(10)))))
)"),"")</f>
        <v/>
      </c>
      <c r="J417" s="17" t="str">
        <f>IFERROR(__xludf.DUMMYFUNCTION("IFERROR(
  TEXTJOIN(CHAR(10),TRUE,FILTER('SUMMARY DATA'!I:I,'SUMMARY DATA'!$A:$A=$A417,'SUMMARY DATA'!$C:$C=$B417,'SUMMARY DATA'!$B:$B=""GRP"")),
  IF(
    OR(
      ISNUMBER(SEARCH(""CDM CASH DEPOSIT"",$C417)),
      ISNUMBER(SEARCH(""CASH DEPOSIT"",$C41"&amp;"7)),
      COUNTIFS('SUMMARY DATA'!$D:$D,$C417,'SUMMARY DATA'!$B:$B,""GRP"")&lt;&gt;1
    ),
    """",
    IFERROR(TEXTJOIN(CHAR(10),TRUE,FILTER('SUMMARY DATA'!I:I,'SUMMARY DATA'!$D:$D=$C417,'SUMMARY DATA'!$B:$B=""GRP"")),"""")
  )
)"),"")</f>
        <v/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 spans="1:27">
      <c r="A418" s="2"/>
      <c r="B418" s="15">
        <v>45868</v>
      </c>
      <c r="C418" s="2" t="s">
        <v>595</v>
      </c>
      <c r="D418" s="6">
        <v>309.94</v>
      </c>
      <c r="E418" s="16" t="str">
        <f>IFERROR(__xludf.DUMMYFUNCTION("IFERROR(
  TEXTJOIN(CHAR(10),TRUE,FILTER('SUMMARY DATA'!E:E,'SUMMARY DATA'!$A:$A=$A418,'SUMMARY DATA'!$C:$C=$B418,'SUMMARY DATA'!$B:$B=""GRP"")),
  IF(
    OR(
      ISNUMBER(SEARCH(""CDM CASH DEPOSIT"",$C418)),
      ISNUMBER(SEARCH(""CASH DEPOSIT"",$C41"&amp;"8)),
      COUNTIFS('SUMMARY DATA'!$D:$D,$C418,'SUMMARY DATA'!$B:$B,""GRP"")&lt;&gt;1
    ),
    """",
    IFERROR(TEXTJOIN(CHAR(10),TRUE,FILTER('SUMMARY DATA'!E:E,'SUMMARY DATA'!$D:$D=$C418,'SUMMARY DATA'!$B:$B=""GRP"")),"""")
  )
)"),"")</f>
        <v/>
      </c>
      <c r="F418" s="17" t="str">
        <f>IFERROR(__xludf.DUMMYFUNCTION("IFERROR(
  TEXTJOIN(CHAR(10),TRUE,FILTER('SUMMARY DATA'!F:F,'SUMMARY DATA'!$A:$A=$A418,'SUMMARY DATA'!$C:$C=$B418,'SUMMARY DATA'!$B:$B=""GRP"")),
  IF(
    OR(
      ISNUMBER(SEARCH(""CDM CASH DEPOSIT"",$C418)),
      ISNUMBER(SEARCH(""CASH DEPOSIT"",$C41"&amp;"8)),
      COUNTIFS('SUMMARY DATA'!$D:$D,$C418,'SUMMARY DATA'!$B:$B,""GRP"")&lt;&gt;1
    ),
    """",
    IFERROR(TEXTJOIN(CHAR(10),TRUE,FILTER('SUMMARY DATA'!F:F,'SUMMARY DATA'!$D:$D=$C418,'SUMMARY DATA'!$B:$B=""GRP"")),"""")
  )
)"),"")</f>
        <v/>
      </c>
      <c r="G418" s="17" t="str">
        <f>IFERROR(__xludf.DUMMYFUNCTION("IFERROR(
  TEXTJOIN(CHAR(10),TRUE,FILTER('SUMMARY DATA'!G:G,'SUMMARY DATA'!$A:$A=$A418,'SUMMARY DATA'!$C:$C=$B418,'SUMMARY DATA'!$B:$B=""GRP"")),
  IF(
    OR(
      ISNUMBER(SEARCH(""CDM CASH DEPOSIT"",$C418)),
      ISNUMBER(SEARCH(""CASH DEPOSIT"",$C41"&amp;"8)),
      COUNTIFS('SUMMARY DATA'!$D:$D,$C418,'SUMMARY DATA'!$B:$B,""GRP"")&lt;&gt;1
    ),
    """",
    IFERROR(TEXTJOIN(CHAR(10),TRUE,FILTER('SUMMARY DATA'!G:G,'SUMMARY DATA'!$D:$D=$C418,'SUMMARY DATA'!$B:$B=""GRP"")),"""")
  )
)"),"")</f>
        <v/>
      </c>
      <c r="H418" s="18" t="str">
        <f>IFERROR(__xludf.DUMMYFUNCTION("IFERROR(
  TEXTJOIN(CHAR(10),TRUE,FILTER('SUMMARY DATA'!H:H,'SUMMARY DATA'!$A:$A=$A418,'SUMMARY DATA'!$C:$C=$B418,'SUMMARY DATA'!$B:$B=""GRP"")),
  IF(
    OR(
      ISNUMBER(SEARCH(""CDM CASH DEPOSIT"",$C418)),
      ISNUMBER(SEARCH(""CASH DEPOSIT"",$C41"&amp;"8)),
      COUNTIFS('SUMMARY DATA'!$D:$D,$C418,'SUMMARY DATA'!$B:$B,""GRP"")&lt;&gt;1
    ),
    """",
    IFERROR(TEXTJOIN(CHAR(10),TRUE,FILTER('SUMMARY DATA'!H:H,'SUMMARY DATA'!$D:$D=$C418,'SUMMARY DATA'!$B:$B=""GRP"")),"""")
  )
)"),"")</f>
        <v/>
      </c>
      <c r="I418" s="18" t="str">
        <f>IFERROR(__xludf.DUMMYFUNCTION("IF(H418="""","""",
SUM(ARRAYFORMULA(VALUE(SPLIT(H418,CHAR(10)))))
)"),"")</f>
        <v/>
      </c>
      <c r="J418" s="17" t="str">
        <f>IFERROR(__xludf.DUMMYFUNCTION("IFERROR(
  TEXTJOIN(CHAR(10),TRUE,FILTER('SUMMARY DATA'!I:I,'SUMMARY DATA'!$A:$A=$A418,'SUMMARY DATA'!$C:$C=$B418,'SUMMARY DATA'!$B:$B=""GRP"")),
  IF(
    OR(
      ISNUMBER(SEARCH(""CDM CASH DEPOSIT"",$C418)),
      ISNUMBER(SEARCH(""CASH DEPOSIT"",$C41"&amp;"8)),
      COUNTIFS('SUMMARY DATA'!$D:$D,$C418,'SUMMARY DATA'!$B:$B,""GRP"")&lt;&gt;1
    ),
    """",
    IFERROR(TEXTJOIN(CHAR(10),TRUE,FILTER('SUMMARY DATA'!I:I,'SUMMARY DATA'!$D:$D=$C418,'SUMMARY DATA'!$B:$B=""GRP"")),"""")
  )
)"),"")</f>
        <v/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 spans="1:27">
      <c r="A419" s="2"/>
      <c r="B419" s="15">
        <v>45868</v>
      </c>
      <c r="C419" s="2" t="s">
        <v>596</v>
      </c>
      <c r="D419" s="6">
        <v>7</v>
      </c>
      <c r="E419" s="16" t="str">
        <f>IFERROR(__xludf.DUMMYFUNCTION("IFERROR(
  TEXTJOIN(CHAR(10),TRUE,FILTER('SUMMARY DATA'!E:E,'SUMMARY DATA'!$A:$A=$A419,'SUMMARY DATA'!$C:$C=$B419,'SUMMARY DATA'!$B:$B=""GRP"")),
  IF(
    OR(
      ISNUMBER(SEARCH(""CDM CASH DEPOSIT"",$C419)),
      ISNUMBER(SEARCH(""CASH DEPOSIT"",$C41"&amp;"9)),
      COUNTIFS('SUMMARY DATA'!$D:$D,$C419,'SUMMARY DATA'!$B:$B,""GRP"")&lt;&gt;1
    ),
    """",
    IFERROR(TEXTJOIN(CHAR(10),TRUE,FILTER('SUMMARY DATA'!E:E,'SUMMARY DATA'!$D:$D=$C419,'SUMMARY DATA'!$B:$B=""GRP"")),"""")
  )
)"),"")</f>
        <v/>
      </c>
      <c r="F419" s="17" t="str">
        <f>IFERROR(__xludf.DUMMYFUNCTION("IFERROR(
  TEXTJOIN(CHAR(10),TRUE,FILTER('SUMMARY DATA'!F:F,'SUMMARY DATA'!$A:$A=$A419,'SUMMARY DATA'!$C:$C=$B419,'SUMMARY DATA'!$B:$B=""GRP"")),
  IF(
    OR(
      ISNUMBER(SEARCH(""CDM CASH DEPOSIT"",$C419)),
      ISNUMBER(SEARCH(""CASH DEPOSIT"",$C41"&amp;"9)),
      COUNTIFS('SUMMARY DATA'!$D:$D,$C419,'SUMMARY DATA'!$B:$B,""GRP"")&lt;&gt;1
    ),
    """",
    IFERROR(TEXTJOIN(CHAR(10),TRUE,FILTER('SUMMARY DATA'!F:F,'SUMMARY DATA'!$D:$D=$C419,'SUMMARY DATA'!$B:$B=""GRP"")),"""")
  )
)"),"")</f>
        <v/>
      </c>
      <c r="G419" s="17" t="str">
        <f>IFERROR(__xludf.DUMMYFUNCTION("IFERROR(
  TEXTJOIN(CHAR(10),TRUE,FILTER('SUMMARY DATA'!G:G,'SUMMARY DATA'!$A:$A=$A419,'SUMMARY DATA'!$C:$C=$B419,'SUMMARY DATA'!$B:$B=""GRP"")),
  IF(
    OR(
      ISNUMBER(SEARCH(""CDM CASH DEPOSIT"",$C419)),
      ISNUMBER(SEARCH(""CASH DEPOSIT"",$C41"&amp;"9)),
      COUNTIFS('SUMMARY DATA'!$D:$D,$C419,'SUMMARY DATA'!$B:$B,""GRP"")&lt;&gt;1
    ),
    """",
    IFERROR(TEXTJOIN(CHAR(10),TRUE,FILTER('SUMMARY DATA'!G:G,'SUMMARY DATA'!$D:$D=$C419,'SUMMARY DATA'!$B:$B=""GRP"")),"""")
  )
)"),"")</f>
        <v/>
      </c>
      <c r="H419" s="18" t="str">
        <f>IFERROR(__xludf.DUMMYFUNCTION("IFERROR(
  TEXTJOIN(CHAR(10),TRUE,FILTER('SUMMARY DATA'!H:H,'SUMMARY DATA'!$A:$A=$A419,'SUMMARY DATA'!$C:$C=$B419,'SUMMARY DATA'!$B:$B=""GRP"")),
  IF(
    OR(
      ISNUMBER(SEARCH(""CDM CASH DEPOSIT"",$C419)),
      ISNUMBER(SEARCH(""CASH DEPOSIT"",$C41"&amp;"9)),
      COUNTIFS('SUMMARY DATA'!$D:$D,$C419,'SUMMARY DATA'!$B:$B,""GRP"")&lt;&gt;1
    ),
    """",
    IFERROR(TEXTJOIN(CHAR(10),TRUE,FILTER('SUMMARY DATA'!H:H,'SUMMARY DATA'!$D:$D=$C419,'SUMMARY DATA'!$B:$B=""GRP"")),"""")
  )
)"),"")</f>
        <v/>
      </c>
      <c r="I419" s="18" t="str">
        <f>IFERROR(__xludf.DUMMYFUNCTION("IF(H419="""","""",
SUM(ARRAYFORMULA(VALUE(SPLIT(H419,CHAR(10)))))
)"),"")</f>
        <v/>
      </c>
      <c r="J419" s="17" t="str">
        <f>IFERROR(__xludf.DUMMYFUNCTION("IFERROR(
  TEXTJOIN(CHAR(10),TRUE,FILTER('SUMMARY DATA'!I:I,'SUMMARY DATA'!$A:$A=$A419,'SUMMARY DATA'!$C:$C=$B419,'SUMMARY DATA'!$B:$B=""GRP"")),
  IF(
    OR(
      ISNUMBER(SEARCH(""CDM CASH DEPOSIT"",$C419)),
      ISNUMBER(SEARCH(""CASH DEPOSIT"",$C41"&amp;"9)),
      COUNTIFS('SUMMARY DATA'!$D:$D,$C419,'SUMMARY DATA'!$B:$B,""GRP"")&lt;&gt;1
    ),
    """",
    IFERROR(TEXTJOIN(CHAR(10),TRUE,FILTER('SUMMARY DATA'!I:I,'SUMMARY DATA'!$D:$D=$C419,'SUMMARY DATA'!$B:$B=""GRP"")),"""")
  )
)"),"")</f>
        <v/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 spans="1:27">
      <c r="A420" s="2" t="s">
        <v>597</v>
      </c>
      <c r="B420" s="15">
        <v>45867</v>
      </c>
      <c r="C420" s="2" t="s">
        <v>598</v>
      </c>
      <c r="D420" s="6">
        <v>0.8</v>
      </c>
      <c r="E420" s="16" t="str">
        <f>IFERROR(__xludf.DUMMYFUNCTION("IFERROR(
  TEXTJOIN(CHAR(10),TRUE,FILTER('SUMMARY DATA'!E:E,'SUMMARY DATA'!$A:$A=$A420,'SUMMARY DATA'!$C:$C=$B420,'SUMMARY DATA'!$B:$B=""GRP"")),
  IF(
    OR(
      ISNUMBER(SEARCH(""CDM CASH DEPOSIT"",$C420)),
      ISNUMBER(SEARCH(""CASH DEPOSIT"",$C42"&amp;"0)),
      COUNTIFS('SUMMARY DATA'!$D:$D,$C420,'SUMMARY DATA'!$B:$B,""GRP"")&lt;&gt;1
    ),
    """",
    IFERROR(TEXTJOIN(CHAR(10),TRUE,FILTER('SUMMARY DATA'!E:E,'SUMMARY DATA'!$D:$D=$C420,'SUMMARY DATA'!$B:$B=""GRP"")),"""")
  )
)"),"")</f>
        <v/>
      </c>
      <c r="F420" s="17" t="str">
        <f>IFERROR(__xludf.DUMMYFUNCTION("IFERROR(
  TEXTJOIN(CHAR(10),TRUE,FILTER('SUMMARY DATA'!F:F,'SUMMARY DATA'!$A:$A=$A420,'SUMMARY DATA'!$C:$C=$B420,'SUMMARY DATA'!$B:$B=""GRP"")),
  IF(
    OR(
      ISNUMBER(SEARCH(""CDM CASH DEPOSIT"",$C420)),
      ISNUMBER(SEARCH(""CASH DEPOSIT"",$C42"&amp;"0)),
      COUNTIFS('SUMMARY DATA'!$D:$D,$C420,'SUMMARY DATA'!$B:$B,""GRP"")&lt;&gt;1
    ),
    """",
    IFERROR(TEXTJOIN(CHAR(10),TRUE,FILTER('SUMMARY DATA'!F:F,'SUMMARY DATA'!$D:$D=$C420,'SUMMARY DATA'!$B:$B=""GRP"")),"""")
  )
)"),"")</f>
        <v/>
      </c>
      <c r="G420" s="17" t="str">
        <f>IFERROR(__xludf.DUMMYFUNCTION("IFERROR(
  TEXTJOIN(CHAR(10),TRUE,FILTER('SUMMARY DATA'!G:G,'SUMMARY DATA'!$A:$A=$A420,'SUMMARY DATA'!$C:$C=$B420,'SUMMARY DATA'!$B:$B=""GRP"")),
  IF(
    OR(
      ISNUMBER(SEARCH(""CDM CASH DEPOSIT"",$C420)),
      ISNUMBER(SEARCH(""CASH DEPOSIT"",$C42"&amp;"0)),
      COUNTIFS('SUMMARY DATA'!$D:$D,$C420,'SUMMARY DATA'!$B:$B,""GRP"")&lt;&gt;1
    ),
    """",
    IFERROR(TEXTJOIN(CHAR(10),TRUE,FILTER('SUMMARY DATA'!G:G,'SUMMARY DATA'!$D:$D=$C420,'SUMMARY DATA'!$B:$B=""GRP"")),"""")
  )
)"),"")</f>
        <v/>
      </c>
      <c r="H420" s="18" t="str">
        <f>IFERROR(__xludf.DUMMYFUNCTION("IFERROR(
  TEXTJOIN(CHAR(10),TRUE,FILTER('SUMMARY DATA'!H:H,'SUMMARY DATA'!$A:$A=$A420,'SUMMARY DATA'!$C:$C=$B420,'SUMMARY DATA'!$B:$B=""GRP"")),
  IF(
    OR(
      ISNUMBER(SEARCH(""CDM CASH DEPOSIT"",$C420)),
      ISNUMBER(SEARCH(""CASH DEPOSIT"",$C42"&amp;"0)),
      COUNTIFS('SUMMARY DATA'!$D:$D,$C420,'SUMMARY DATA'!$B:$B,""GRP"")&lt;&gt;1
    ),
    """",
    IFERROR(TEXTJOIN(CHAR(10),TRUE,FILTER('SUMMARY DATA'!H:H,'SUMMARY DATA'!$D:$D=$C420,'SUMMARY DATA'!$B:$B=""GRP"")),"""")
  )
)"),"")</f>
        <v/>
      </c>
      <c r="I420" s="18" t="str">
        <f>IFERROR(__xludf.DUMMYFUNCTION("IF(H420="""","""",
SUM(ARRAYFORMULA(VALUE(SPLIT(H420,CHAR(10)))))
)"),"")</f>
        <v/>
      </c>
      <c r="J420" s="17" t="str">
        <f>IFERROR(__xludf.DUMMYFUNCTION("IFERROR(
  TEXTJOIN(CHAR(10),TRUE,FILTER('SUMMARY DATA'!I:I,'SUMMARY DATA'!$A:$A=$A420,'SUMMARY DATA'!$C:$C=$B420,'SUMMARY DATA'!$B:$B=""GRP"")),
  IF(
    OR(
      ISNUMBER(SEARCH(""CDM CASH DEPOSIT"",$C420)),
      ISNUMBER(SEARCH(""CASH DEPOSIT"",$C42"&amp;"0)),
      COUNTIFS('SUMMARY DATA'!$D:$D,$C420,'SUMMARY DATA'!$B:$B,""GRP"")&lt;&gt;1
    ),
    """",
    IFERROR(TEXTJOIN(CHAR(10),TRUE,FILTER('SUMMARY DATA'!I:I,'SUMMARY DATA'!$D:$D=$C420,'SUMMARY DATA'!$B:$B=""GRP"")),"""")
  )
)"),"")</f>
        <v/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 spans="1:27">
      <c r="A421" s="2"/>
      <c r="B421" s="15">
        <v>45867</v>
      </c>
      <c r="C421" s="2" t="s">
        <v>599</v>
      </c>
      <c r="D421" s="6">
        <v>786.9</v>
      </c>
      <c r="E421" s="16" t="str">
        <f>IFERROR(__xludf.DUMMYFUNCTION("IFERROR(
  TEXTJOIN(CHAR(10),TRUE,FILTER('SUMMARY DATA'!E:E,'SUMMARY DATA'!$A:$A=$A421,'SUMMARY DATA'!$C:$C=$B421,'SUMMARY DATA'!$B:$B=""GRP"")),
  IF(
    OR(
      ISNUMBER(SEARCH(""CDM CASH DEPOSIT"",$C421)),
      ISNUMBER(SEARCH(""CASH DEPOSIT"",$C42"&amp;"1)),
      COUNTIFS('SUMMARY DATA'!$D:$D,$C421,'SUMMARY DATA'!$B:$B,""GRP"")&lt;&gt;1
    ),
    """",
    IFERROR(TEXTJOIN(CHAR(10),TRUE,FILTER('SUMMARY DATA'!E:E,'SUMMARY DATA'!$D:$D=$C421,'SUMMARY DATA'!$B:$B=""GRP"")),"""")
  )
)"),"")</f>
        <v/>
      </c>
      <c r="F421" s="17" t="str">
        <f>IFERROR(__xludf.DUMMYFUNCTION("IFERROR(
  TEXTJOIN(CHAR(10),TRUE,FILTER('SUMMARY DATA'!F:F,'SUMMARY DATA'!$A:$A=$A421,'SUMMARY DATA'!$C:$C=$B421,'SUMMARY DATA'!$B:$B=""GRP"")),
  IF(
    OR(
      ISNUMBER(SEARCH(""CDM CASH DEPOSIT"",$C421)),
      ISNUMBER(SEARCH(""CASH DEPOSIT"",$C42"&amp;"1)),
      COUNTIFS('SUMMARY DATA'!$D:$D,$C421,'SUMMARY DATA'!$B:$B,""GRP"")&lt;&gt;1
    ),
    """",
    IFERROR(TEXTJOIN(CHAR(10),TRUE,FILTER('SUMMARY DATA'!F:F,'SUMMARY DATA'!$D:$D=$C421,'SUMMARY DATA'!$B:$B=""GRP"")),"""")
  )
)"),"")</f>
        <v/>
      </c>
      <c r="G421" s="17" t="str">
        <f>IFERROR(__xludf.DUMMYFUNCTION("IFERROR(
  TEXTJOIN(CHAR(10),TRUE,FILTER('SUMMARY DATA'!G:G,'SUMMARY DATA'!$A:$A=$A421,'SUMMARY DATA'!$C:$C=$B421,'SUMMARY DATA'!$B:$B=""GRP"")),
  IF(
    OR(
      ISNUMBER(SEARCH(""CDM CASH DEPOSIT"",$C421)),
      ISNUMBER(SEARCH(""CASH DEPOSIT"",$C42"&amp;"1)),
      COUNTIFS('SUMMARY DATA'!$D:$D,$C421,'SUMMARY DATA'!$B:$B,""GRP"")&lt;&gt;1
    ),
    """",
    IFERROR(TEXTJOIN(CHAR(10),TRUE,FILTER('SUMMARY DATA'!G:G,'SUMMARY DATA'!$D:$D=$C421,'SUMMARY DATA'!$B:$B=""GRP"")),"""")
  )
)"),"")</f>
        <v/>
      </c>
      <c r="H421" s="18" t="str">
        <f>IFERROR(__xludf.DUMMYFUNCTION("IFERROR(
  TEXTJOIN(CHAR(10),TRUE,FILTER('SUMMARY DATA'!H:H,'SUMMARY DATA'!$A:$A=$A421,'SUMMARY DATA'!$C:$C=$B421,'SUMMARY DATA'!$B:$B=""GRP"")),
  IF(
    OR(
      ISNUMBER(SEARCH(""CDM CASH DEPOSIT"",$C421)),
      ISNUMBER(SEARCH(""CASH DEPOSIT"",$C42"&amp;"1)),
      COUNTIFS('SUMMARY DATA'!$D:$D,$C421,'SUMMARY DATA'!$B:$B,""GRP"")&lt;&gt;1
    ),
    """",
    IFERROR(TEXTJOIN(CHAR(10),TRUE,FILTER('SUMMARY DATA'!H:H,'SUMMARY DATA'!$D:$D=$C421,'SUMMARY DATA'!$B:$B=""GRP"")),"""")
  )
)"),"")</f>
        <v/>
      </c>
      <c r="I421" s="18" t="str">
        <f>IFERROR(__xludf.DUMMYFUNCTION("IF(H421="""","""",
SUM(ARRAYFORMULA(VALUE(SPLIT(H421,CHAR(10)))))
)"),"")</f>
        <v/>
      </c>
      <c r="J421" s="17" t="str">
        <f>IFERROR(__xludf.DUMMYFUNCTION("IFERROR(
  TEXTJOIN(CHAR(10),TRUE,FILTER('SUMMARY DATA'!I:I,'SUMMARY DATA'!$A:$A=$A421,'SUMMARY DATA'!$C:$C=$B421,'SUMMARY DATA'!$B:$B=""GRP"")),
  IF(
    OR(
      ISNUMBER(SEARCH(""CDM CASH DEPOSIT"",$C421)),
      ISNUMBER(SEARCH(""CASH DEPOSIT"",$C42"&amp;"1)),
      COUNTIFS('SUMMARY DATA'!$D:$D,$C421,'SUMMARY DATA'!$B:$B,""GRP"")&lt;&gt;1
    ),
    """",
    IFERROR(TEXTJOIN(CHAR(10),TRUE,FILTER('SUMMARY DATA'!I:I,'SUMMARY DATA'!$D:$D=$C421,'SUMMARY DATA'!$B:$B=""GRP"")),"""")
  )
)"),"")</f>
        <v/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 spans="1:27">
      <c r="A422" s="2"/>
      <c r="B422" s="15">
        <v>45867</v>
      </c>
      <c r="C422" s="2" t="s">
        <v>600</v>
      </c>
      <c r="D422" s="6">
        <v>29.8</v>
      </c>
      <c r="E422" s="16" t="str">
        <f>IFERROR(__xludf.DUMMYFUNCTION("IFERROR(
  TEXTJOIN(CHAR(10),TRUE,FILTER('SUMMARY DATA'!E:E,'SUMMARY DATA'!$A:$A=$A422,'SUMMARY DATA'!$C:$C=$B422,'SUMMARY DATA'!$B:$B=""GRP"")),
  IF(
    OR(
      ISNUMBER(SEARCH(""CDM CASH DEPOSIT"",$C422)),
      ISNUMBER(SEARCH(""CASH DEPOSIT"",$C42"&amp;"2)),
      COUNTIFS('SUMMARY DATA'!$D:$D,$C422,'SUMMARY DATA'!$B:$B,""GRP"")&lt;&gt;1
    ),
    """",
    IFERROR(TEXTJOIN(CHAR(10),TRUE,FILTER('SUMMARY DATA'!E:E,'SUMMARY DATA'!$D:$D=$C422,'SUMMARY DATA'!$B:$B=""GRP"")),"""")
  )
)"),"")</f>
        <v/>
      </c>
      <c r="F422" s="17" t="str">
        <f>IFERROR(__xludf.DUMMYFUNCTION("IFERROR(
  TEXTJOIN(CHAR(10),TRUE,FILTER('SUMMARY DATA'!F:F,'SUMMARY DATA'!$A:$A=$A422,'SUMMARY DATA'!$C:$C=$B422,'SUMMARY DATA'!$B:$B=""GRP"")),
  IF(
    OR(
      ISNUMBER(SEARCH(""CDM CASH DEPOSIT"",$C422)),
      ISNUMBER(SEARCH(""CASH DEPOSIT"",$C42"&amp;"2)),
      COUNTIFS('SUMMARY DATA'!$D:$D,$C422,'SUMMARY DATA'!$B:$B,""GRP"")&lt;&gt;1
    ),
    """",
    IFERROR(TEXTJOIN(CHAR(10),TRUE,FILTER('SUMMARY DATA'!F:F,'SUMMARY DATA'!$D:$D=$C422,'SUMMARY DATA'!$B:$B=""GRP"")),"""")
  )
)"),"")</f>
        <v/>
      </c>
      <c r="G422" s="17" t="str">
        <f>IFERROR(__xludf.DUMMYFUNCTION("IFERROR(
  TEXTJOIN(CHAR(10),TRUE,FILTER('SUMMARY DATA'!G:G,'SUMMARY DATA'!$A:$A=$A422,'SUMMARY DATA'!$C:$C=$B422,'SUMMARY DATA'!$B:$B=""GRP"")),
  IF(
    OR(
      ISNUMBER(SEARCH(""CDM CASH DEPOSIT"",$C422)),
      ISNUMBER(SEARCH(""CASH DEPOSIT"",$C42"&amp;"2)),
      COUNTIFS('SUMMARY DATA'!$D:$D,$C422,'SUMMARY DATA'!$B:$B,""GRP"")&lt;&gt;1
    ),
    """",
    IFERROR(TEXTJOIN(CHAR(10),TRUE,FILTER('SUMMARY DATA'!G:G,'SUMMARY DATA'!$D:$D=$C422,'SUMMARY DATA'!$B:$B=""GRP"")),"""")
  )
)"),"")</f>
        <v/>
      </c>
      <c r="H422" s="18" t="str">
        <f>IFERROR(__xludf.DUMMYFUNCTION("IFERROR(
  TEXTJOIN(CHAR(10),TRUE,FILTER('SUMMARY DATA'!H:H,'SUMMARY DATA'!$A:$A=$A422,'SUMMARY DATA'!$C:$C=$B422,'SUMMARY DATA'!$B:$B=""GRP"")),
  IF(
    OR(
      ISNUMBER(SEARCH(""CDM CASH DEPOSIT"",$C422)),
      ISNUMBER(SEARCH(""CASH DEPOSIT"",$C42"&amp;"2)),
      COUNTIFS('SUMMARY DATA'!$D:$D,$C422,'SUMMARY DATA'!$B:$B,""GRP"")&lt;&gt;1
    ),
    """",
    IFERROR(TEXTJOIN(CHAR(10),TRUE,FILTER('SUMMARY DATA'!H:H,'SUMMARY DATA'!$D:$D=$C422,'SUMMARY DATA'!$B:$B=""GRP"")),"""")
  )
)"),"")</f>
        <v/>
      </c>
      <c r="I422" s="18" t="str">
        <f>IFERROR(__xludf.DUMMYFUNCTION("IF(H422="""","""",
SUM(ARRAYFORMULA(VALUE(SPLIT(H422,CHAR(10)))))
)"),"")</f>
        <v/>
      </c>
      <c r="J422" s="17" t="str">
        <f>IFERROR(__xludf.DUMMYFUNCTION("IFERROR(
  TEXTJOIN(CHAR(10),TRUE,FILTER('SUMMARY DATA'!I:I,'SUMMARY DATA'!$A:$A=$A422,'SUMMARY DATA'!$C:$C=$B422,'SUMMARY DATA'!$B:$B=""GRP"")),
  IF(
    OR(
      ISNUMBER(SEARCH(""CDM CASH DEPOSIT"",$C422)),
      ISNUMBER(SEARCH(""CASH DEPOSIT"",$C42"&amp;"2)),
      COUNTIFS('SUMMARY DATA'!$D:$D,$C422,'SUMMARY DATA'!$B:$B,""GRP"")&lt;&gt;1
    ),
    """",
    IFERROR(TEXTJOIN(CHAR(10),TRUE,FILTER('SUMMARY DATA'!I:I,'SUMMARY DATA'!$D:$D=$C422,'SUMMARY DATA'!$B:$B=""GRP"")),"""")
  )
)"),"")</f>
        <v/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 spans="1:27">
      <c r="A423" s="2" t="s">
        <v>601</v>
      </c>
      <c r="B423" s="15">
        <v>45867</v>
      </c>
      <c r="C423" s="2" t="s">
        <v>602</v>
      </c>
      <c r="D423" s="6">
        <v>217.87</v>
      </c>
      <c r="E423" s="16" t="str">
        <f>IFERROR(__xludf.DUMMYFUNCTION("IFERROR(
  TEXTJOIN(CHAR(10),TRUE,FILTER('SUMMARY DATA'!E:E,'SUMMARY DATA'!$A:$A=$A423,'SUMMARY DATA'!$C:$C=$B423,'SUMMARY DATA'!$B:$B=""GRP"")),
  IF(
    OR(
      ISNUMBER(SEARCH(""CDM CASH DEPOSIT"",$C423)),
      ISNUMBER(SEARCH(""CASH DEPOSIT"",$C42"&amp;"3)),
      COUNTIFS('SUMMARY DATA'!$D:$D,$C423,'SUMMARY DATA'!$B:$B,""GRP"")&lt;&gt;1
    ),
    """",
    IFERROR(TEXTJOIN(CHAR(10),TRUE,FILTER('SUMMARY DATA'!E:E,'SUMMARY DATA'!$D:$D=$C423,'SUMMARY DATA'!$B:$B=""GRP"")),"""")
  )
)"),"")</f>
        <v/>
      </c>
      <c r="F423" s="17" t="str">
        <f>IFERROR(__xludf.DUMMYFUNCTION("IFERROR(
  TEXTJOIN(CHAR(10),TRUE,FILTER('SUMMARY DATA'!F:F,'SUMMARY DATA'!$A:$A=$A423,'SUMMARY DATA'!$C:$C=$B423,'SUMMARY DATA'!$B:$B=""GRP"")),
  IF(
    OR(
      ISNUMBER(SEARCH(""CDM CASH DEPOSIT"",$C423)),
      ISNUMBER(SEARCH(""CASH DEPOSIT"",$C42"&amp;"3)),
      COUNTIFS('SUMMARY DATA'!$D:$D,$C423,'SUMMARY DATA'!$B:$B,""GRP"")&lt;&gt;1
    ),
    """",
    IFERROR(TEXTJOIN(CHAR(10),TRUE,FILTER('SUMMARY DATA'!F:F,'SUMMARY DATA'!$D:$D=$C423,'SUMMARY DATA'!$B:$B=""GRP"")),"""")
  )
)"),"")</f>
        <v/>
      </c>
      <c r="G423" s="17" t="str">
        <f>IFERROR(__xludf.DUMMYFUNCTION("IFERROR(
  TEXTJOIN(CHAR(10),TRUE,FILTER('SUMMARY DATA'!G:G,'SUMMARY DATA'!$A:$A=$A423,'SUMMARY DATA'!$C:$C=$B423,'SUMMARY DATA'!$B:$B=""GRP"")),
  IF(
    OR(
      ISNUMBER(SEARCH(""CDM CASH DEPOSIT"",$C423)),
      ISNUMBER(SEARCH(""CASH DEPOSIT"",$C42"&amp;"3)),
      COUNTIFS('SUMMARY DATA'!$D:$D,$C423,'SUMMARY DATA'!$B:$B,""GRP"")&lt;&gt;1
    ),
    """",
    IFERROR(TEXTJOIN(CHAR(10),TRUE,FILTER('SUMMARY DATA'!G:G,'SUMMARY DATA'!$D:$D=$C423,'SUMMARY DATA'!$B:$B=""GRP"")),"""")
  )
)"),"")</f>
        <v/>
      </c>
      <c r="H423" s="18" t="str">
        <f>IFERROR(__xludf.DUMMYFUNCTION("IFERROR(
  TEXTJOIN(CHAR(10),TRUE,FILTER('SUMMARY DATA'!H:H,'SUMMARY DATA'!$A:$A=$A423,'SUMMARY DATA'!$C:$C=$B423,'SUMMARY DATA'!$B:$B=""GRP"")),
  IF(
    OR(
      ISNUMBER(SEARCH(""CDM CASH DEPOSIT"",$C423)),
      ISNUMBER(SEARCH(""CASH DEPOSIT"",$C42"&amp;"3)),
      COUNTIFS('SUMMARY DATA'!$D:$D,$C423,'SUMMARY DATA'!$B:$B,""GRP"")&lt;&gt;1
    ),
    """",
    IFERROR(TEXTJOIN(CHAR(10),TRUE,FILTER('SUMMARY DATA'!H:H,'SUMMARY DATA'!$D:$D=$C423,'SUMMARY DATA'!$B:$B=""GRP"")),"""")
  )
)"),"")</f>
        <v/>
      </c>
      <c r="I423" s="18" t="str">
        <f>IFERROR(__xludf.DUMMYFUNCTION("IF(H423="""","""",
SUM(ARRAYFORMULA(VALUE(SPLIT(H423,CHAR(10)))))
)"),"")</f>
        <v/>
      </c>
      <c r="J423" s="17" t="str">
        <f>IFERROR(__xludf.DUMMYFUNCTION("IFERROR(
  TEXTJOIN(CHAR(10),TRUE,FILTER('SUMMARY DATA'!I:I,'SUMMARY DATA'!$A:$A=$A423,'SUMMARY DATA'!$C:$C=$B423,'SUMMARY DATA'!$B:$B=""GRP"")),
  IF(
    OR(
      ISNUMBER(SEARCH(""CDM CASH DEPOSIT"",$C423)),
      ISNUMBER(SEARCH(""CASH DEPOSIT"",$C42"&amp;"3)),
      COUNTIFS('SUMMARY DATA'!$D:$D,$C423,'SUMMARY DATA'!$B:$B,""GRP"")&lt;&gt;1
    ),
    """",
    IFERROR(TEXTJOIN(CHAR(10),TRUE,FILTER('SUMMARY DATA'!I:I,'SUMMARY DATA'!$D:$D=$C423,'SUMMARY DATA'!$B:$B=""GRP"")),"""")
  )
)"),"")</f>
        <v/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 spans="1:27">
      <c r="A424" s="2"/>
      <c r="B424" s="15">
        <v>45867</v>
      </c>
      <c r="C424" s="2" t="s">
        <v>603</v>
      </c>
      <c r="D424" s="6">
        <v>277.57</v>
      </c>
      <c r="E424" s="16" t="str">
        <f>IFERROR(__xludf.DUMMYFUNCTION("IFERROR(
  TEXTJOIN(CHAR(10),TRUE,FILTER('SUMMARY DATA'!E:E,'SUMMARY DATA'!$A:$A=$A424,'SUMMARY DATA'!$C:$C=$B424,'SUMMARY DATA'!$B:$B=""GRP"")),
  IF(
    OR(
      ISNUMBER(SEARCH(""CDM CASH DEPOSIT"",$C424)),
      ISNUMBER(SEARCH(""CASH DEPOSIT"",$C42"&amp;"4)),
      COUNTIFS('SUMMARY DATA'!$D:$D,$C424,'SUMMARY DATA'!$B:$B,""GRP"")&lt;&gt;1
    ),
    """",
    IFERROR(TEXTJOIN(CHAR(10),TRUE,FILTER('SUMMARY DATA'!E:E,'SUMMARY DATA'!$D:$D=$C424,'SUMMARY DATA'!$B:$B=""GRP"")),"""")
  )
)"),"")</f>
        <v/>
      </c>
      <c r="F424" s="17" t="str">
        <f>IFERROR(__xludf.DUMMYFUNCTION("IFERROR(
  TEXTJOIN(CHAR(10),TRUE,FILTER('SUMMARY DATA'!F:F,'SUMMARY DATA'!$A:$A=$A424,'SUMMARY DATA'!$C:$C=$B424,'SUMMARY DATA'!$B:$B=""GRP"")),
  IF(
    OR(
      ISNUMBER(SEARCH(""CDM CASH DEPOSIT"",$C424)),
      ISNUMBER(SEARCH(""CASH DEPOSIT"",$C42"&amp;"4)),
      COUNTIFS('SUMMARY DATA'!$D:$D,$C424,'SUMMARY DATA'!$B:$B,""GRP"")&lt;&gt;1
    ),
    """",
    IFERROR(TEXTJOIN(CHAR(10),TRUE,FILTER('SUMMARY DATA'!F:F,'SUMMARY DATA'!$D:$D=$C424,'SUMMARY DATA'!$B:$B=""GRP"")),"""")
  )
)"),"")</f>
        <v/>
      </c>
      <c r="G424" s="17" t="str">
        <f>IFERROR(__xludf.DUMMYFUNCTION("IFERROR(
  TEXTJOIN(CHAR(10),TRUE,FILTER('SUMMARY DATA'!G:G,'SUMMARY DATA'!$A:$A=$A424,'SUMMARY DATA'!$C:$C=$B424,'SUMMARY DATA'!$B:$B=""GRP"")),
  IF(
    OR(
      ISNUMBER(SEARCH(""CDM CASH DEPOSIT"",$C424)),
      ISNUMBER(SEARCH(""CASH DEPOSIT"",$C42"&amp;"4)),
      COUNTIFS('SUMMARY DATA'!$D:$D,$C424,'SUMMARY DATA'!$B:$B,""GRP"")&lt;&gt;1
    ),
    """",
    IFERROR(TEXTJOIN(CHAR(10),TRUE,FILTER('SUMMARY DATA'!G:G,'SUMMARY DATA'!$D:$D=$C424,'SUMMARY DATA'!$B:$B=""GRP"")),"""")
  )
)"),"")</f>
        <v/>
      </c>
      <c r="H424" s="18" t="str">
        <f>IFERROR(__xludf.DUMMYFUNCTION("IFERROR(
  TEXTJOIN(CHAR(10),TRUE,FILTER('SUMMARY DATA'!H:H,'SUMMARY DATA'!$A:$A=$A424,'SUMMARY DATA'!$C:$C=$B424,'SUMMARY DATA'!$B:$B=""GRP"")),
  IF(
    OR(
      ISNUMBER(SEARCH(""CDM CASH DEPOSIT"",$C424)),
      ISNUMBER(SEARCH(""CASH DEPOSIT"",$C42"&amp;"4)),
      COUNTIFS('SUMMARY DATA'!$D:$D,$C424,'SUMMARY DATA'!$B:$B,""GRP"")&lt;&gt;1
    ),
    """",
    IFERROR(TEXTJOIN(CHAR(10),TRUE,FILTER('SUMMARY DATA'!H:H,'SUMMARY DATA'!$D:$D=$C424,'SUMMARY DATA'!$B:$B=""GRP"")),"""")
  )
)"),"")</f>
        <v/>
      </c>
      <c r="I424" s="18" t="str">
        <f>IFERROR(__xludf.DUMMYFUNCTION("IF(H424="""","""",
SUM(ARRAYFORMULA(VALUE(SPLIT(H424,CHAR(10)))))
)"),"")</f>
        <v/>
      </c>
      <c r="J424" s="17" t="str">
        <f>IFERROR(__xludf.DUMMYFUNCTION("IFERROR(
  TEXTJOIN(CHAR(10),TRUE,FILTER('SUMMARY DATA'!I:I,'SUMMARY DATA'!$A:$A=$A424,'SUMMARY DATA'!$C:$C=$B424,'SUMMARY DATA'!$B:$B=""GRP"")),
  IF(
    OR(
      ISNUMBER(SEARCH(""CDM CASH DEPOSIT"",$C424)),
      ISNUMBER(SEARCH(""CASH DEPOSIT"",$C42"&amp;"4)),
      COUNTIFS('SUMMARY DATA'!$D:$D,$C424,'SUMMARY DATA'!$B:$B,""GRP"")&lt;&gt;1
    ),
    """",
    IFERROR(TEXTJOIN(CHAR(10),TRUE,FILTER('SUMMARY DATA'!I:I,'SUMMARY DATA'!$D:$D=$C424,'SUMMARY DATA'!$B:$B=""GRP"")),"""")
  )
)"),"")</f>
        <v/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 spans="1:27">
      <c r="A425" s="2" t="s">
        <v>604</v>
      </c>
      <c r="B425" s="15">
        <v>45867</v>
      </c>
      <c r="C425" s="2" t="s">
        <v>605</v>
      </c>
      <c r="D425" s="6">
        <v>367</v>
      </c>
      <c r="E425" s="16" t="str">
        <f>IFERROR(__xludf.DUMMYFUNCTION("IFERROR(
  TEXTJOIN(CHAR(10),TRUE,FILTER('SUMMARY DATA'!E:E,'SUMMARY DATA'!$A:$A=$A425,'SUMMARY DATA'!$C:$C=$B425,'SUMMARY DATA'!$B:$B=""GRP"")),
  IF(
    OR(
      ISNUMBER(SEARCH(""CDM CASH DEPOSIT"",$C425)),
      ISNUMBER(SEARCH(""CASH DEPOSIT"",$C42"&amp;"5)),
      COUNTIFS('SUMMARY DATA'!$D:$D,$C425,'SUMMARY DATA'!$B:$B,""GRP"")&lt;&gt;1
    ),
    """",
    IFERROR(TEXTJOIN(CHAR(10),TRUE,FILTER('SUMMARY DATA'!E:E,'SUMMARY DATA'!$D:$D=$C425,'SUMMARY DATA'!$B:$B=""GRP"")),"""")
  )
)"),"")</f>
        <v/>
      </c>
      <c r="F425" s="17" t="str">
        <f>IFERROR(__xludf.DUMMYFUNCTION("IFERROR(
  TEXTJOIN(CHAR(10),TRUE,FILTER('SUMMARY DATA'!F:F,'SUMMARY DATA'!$A:$A=$A425,'SUMMARY DATA'!$C:$C=$B425,'SUMMARY DATA'!$B:$B=""GRP"")),
  IF(
    OR(
      ISNUMBER(SEARCH(""CDM CASH DEPOSIT"",$C425)),
      ISNUMBER(SEARCH(""CASH DEPOSIT"",$C42"&amp;"5)),
      COUNTIFS('SUMMARY DATA'!$D:$D,$C425,'SUMMARY DATA'!$B:$B,""GRP"")&lt;&gt;1
    ),
    """",
    IFERROR(TEXTJOIN(CHAR(10),TRUE,FILTER('SUMMARY DATA'!F:F,'SUMMARY DATA'!$D:$D=$C425,'SUMMARY DATA'!$B:$B=""GRP"")),"""")
  )
)"),"")</f>
        <v/>
      </c>
      <c r="G425" s="17" t="str">
        <f>IFERROR(__xludf.DUMMYFUNCTION("IFERROR(
  TEXTJOIN(CHAR(10),TRUE,FILTER('SUMMARY DATA'!G:G,'SUMMARY DATA'!$A:$A=$A425,'SUMMARY DATA'!$C:$C=$B425,'SUMMARY DATA'!$B:$B=""GRP"")),
  IF(
    OR(
      ISNUMBER(SEARCH(""CDM CASH DEPOSIT"",$C425)),
      ISNUMBER(SEARCH(""CASH DEPOSIT"",$C42"&amp;"5)),
      COUNTIFS('SUMMARY DATA'!$D:$D,$C425,'SUMMARY DATA'!$B:$B,""GRP"")&lt;&gt;1
    ),
    """",
    IFERROR(TEXTJOIN(CHAR(10),TRUE,FILTER('SUMMARY DATA'!G:G,'SUMMARY DATA'!$D:$D=$C425,'SUMMARY DATA'!$B:$B=""GRP"")),"""")
  )
)"),"")</f>
        <v/>
      </c>
      <c r="H425" s="18" t="str">
        <f>IFERROR(__xludf.DUMMYFUNCTION("IFERROR(
  TEXTJOIN(CHAR(10),TRUE,FILTER('SUMMARY DATA'!H:H,'SUMMARY DATA'!$A:$A=$A425,'SUMMARY DATA'!$C:$C=$B425,'SUMMARY DATA'!$B:$B=""GRP"")),
  IF(
    OR(
      ISNUMBER(SEARCH(""CDM CASH DEPOSIT"",$C425)),
      ISNUMBER(SEARCH(""CASH DEPOSIT"",$C42"&amp;"5)),
      COUNTIFS('SUMMARY DATA'!$D:$D,$C425,'SUMMARY DATA'!$B:$B,""GRP"")&lt;&gt;1
    ),
    """",
    IFERROR(TEXTJOIN(CHAR(10),TRUE,FILTER('SUMMARY DATA'!H:H,'SUMMARY DATA'!$D:$D=$C425,'SUMMARY DATA'!$B:$B=""GRP"")),"""")
  )
)"),"")</f>
        <v/>
      </c>
      <c r="I425" s="18" t="str">
        <f>IFERROR(__xludf.DUMMYFUNCTION("IF(H425="""","""",
SUM(ARRAYFORMULA(VALUE(SPLIT(H425,CHAR(10)))))
)"),"")</f>
        <v/>
      </c>
      <c r="J425" s="17" t="str">
        <f>IFERROR(__xludf.DUMMYFUNCTION("IFERROR(
  TEXTJOIN(CHAR(10),TRUE,FILTER('SUMMARY DATA'!I:I,'SUMMARY DATA'!$A:$A=$A425,'SUMMARY DATA'!$C:$C=$B425,'SUMMARY DATA'!$B:$B=""GRP"")),
  IF(
    OR(
      ISNUMBER(SEARCH(""CDM CASH DEPOSIT"",$C425)),
      ISNUMBER(SEARCH(""CASH DEPOSIT"",$C42"&amp;"5)),
      COUNTIFS('SUMMARY DATA'!$D:$D,$C425,'SUMMARY DATA'!$B:$B,""GRP"")&lt;&gt;1
    ),
    """",
    IFERROR(TEXTJOIN(CHAR(10),TRUE,FILTER('SUMMARY DATA'!I:I,'SUMMARY DATA'!$D:$D=$C425,'SUMMARY DATA'!$B:$B=""GRP"")),"""")
  )
)"),"")</f>
        <v/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 spans="1:27">
      <c r="A426" s="2"/>
      <c r="B426" s="15">
        <v>45867</v>
      </c>
      <c r="C426" s="2" t="s">
        <v>606</v>
      </c>
      <c r="D426" s="6">
        <v>107.96</v>
      </c>
      <c r="E426" s="16" t="str">
        <f>IFERROR(__xludf.DUMMYFUNCTION("IFERROR(
  TEXTJOIN(CHAR(10),TRUE,FILTER('SUMMARY DATA'!E:E,'SUMMARY DATA'!$A:$A=$A426,'SUMMARY DATA'!$C:$C=$B426,'SUMMARY DATA'!$B:$B=""GRP"")),
  IF(
    OR(
      ISNUMBER(SEARCH(""CDM CASH DEPOSIT"",$C426)),
      ISNUMBER(SEARCH(""CASH DEPOSIT"",$C42"&amp;"6)),
      COUNTIFS('SUMMARY DATA'!$D:$D,$C426,'SUMMARY DATA'!$B:$B,""GRP"")&lt;&gt;1
    ),
    """",
    IFERROR(TEXTJOIN(CHAR(10),TRUE,FILTER('SUMMARY DATA'!E:E,'SUMMARY DATA'!$D:$D=$C426,'SUMMARY DATA'!$B:$B=""GRP"")),"""")
  )
)"),"")</f>
        <v/>
      </c>
      <c r="F426" s="17" t="str">
        <f>IFERROR(__xludf.DUMMYFUNCTION("IFERROR(
  TEXTJOIN(CHAR(10),TRUE,FILTER('SUMMARY DATA'!F:F,'SUMMARY DATA'!$A:$A=$A426,'SUMMARY DATA'!$C:$C=$B426,'SUMMARY DATA'!$B:$B=""GRP"")),
  IF(
    OR(
      ISNUMBER(SEARCH(""CDM CASH DEPOSIT"",$C426)),
      ISNUMBER(SEARCH(""CASH DEPOSIT"",$C42"&amp;"6)),
      COUNTIFS('SUMMARY DATA'!$D:$D,$C426,'SUMMARY DATA'!$B:$B,""GRP"")&lt;&gt;1
    ),
    """",
    IFERROR(TEXTJOIN(CHAR(10),TRUE,FILTER('SUMMARY DATA'!F:F,'SUMMARY DATA'!$D:$D=$C426,'SUMMARY DATA'!$B:$B=""GRP"")),"""")
  )
)"),"")</f>
        <v/>
      </c>
      <c r="G426" s="17" t="str">
        <f>IFERROR(__xludf.DUMMYFUNCTION("IFERROR(
  TEXTJOIN(CHAR(10),TRUE,FILTER('SUMMARY DATA'!G:G,'SUMMARY DATA'!$A:$A=$A426,'SUMMARY DATA'!$C:$C=$B426,'SUMMARY DATA'!$B:$B=""GRP"")),
  IF(
    OR(
      ISNUMBER(SEARCH(""CDM CASH DEPOSIT"",$C426)),
      ISNUMBER(SEARCH(""CASH DEPOSIT"",$C42"&amp;"6)),
      COUNTIFS('SUMMARY DATA'!$D:$D,$C426,'SUMMARY DATA'!$B:$B,""GRP"")&lt;&gt;1
    ),
    """",
    IFERROR(TEXTJOIN(CHAR(10),TRUE,FILTER('SUMMARY DATA'!G:G,'SUMMARY DATA'!$D:$D=$C426,'SUMMARY DATA'!$B:$B=""GRP"")),"""")
  )
)"),"")</f>
        <v/>
      </c>
      <c r="H426" s="18" t="str">
        <f>IFERROR(__xludf.DUMMYFUNCTION("IFERROR(
  TEXTJOIN(CHAR(10),TRUE,FILTER('SUMMARY DATA'!H:H,'SUMMARY DATA'!$A:$A=$A426,'SUMMARY DATA'!$C:$C=$B426,'SUMMARY DATA'!$B:$B=""GRP"")),
  IF(
    OR(
      ISNUMBER(SEARCH(""CDM CASH DEPOSIT"",$C426)),
      ISNUMBER(SEARCH(""CASH DEPOSIT"",$C42"&amp;"6)),
      COUNTIFS('SUMMARY DATA'!$D:$D,$C426,'SUMMARY DATA'!$B:$B,""GRP"")&lt;&gt;1
    ),
    """",
    IFERROR(TEXTJOIN(CHAR(10),TRUE,FILTER('SUMMARY DATA'!H:H,'SUMMARY DATA'!$D:$D=$C426,'SUMMARY DATA'!$B:$B=""GRP"")),"""")
  )
)"),"")</f>
        <v/>
      </c>
      <c r="I426" s="18" t="str">
        <f>IFERROR(__xludf.DUMMYFUNCTION("IF(H426="""","""",
SUM(ARRAYFORMULA(VALUE(SPLIT(H426,CHAR(10)))))
)"),"")</f>
        <v/>
      </c>
      <c r="J426" s="17" t="str">
        <f>IFERROR(__xludf.DUMMYFUNCTION("IFERROR(
  TEXTJOIN(CHAR(10),TRUE,FILTER('SUMMARY DATA'!I:I,'SUMMARY DATA'!$A:$A=$A426,'SUMMARY DATA'!$C:$C=$B426,'SUMMARY DATA'!$B:$B=""GRP"")),
  IF(
    OR(
      ISNUMBER(SEARCH(""CDM CASH DEPOSIT"",$C426)),
      ISNUMBER(SEARCH(""CASH DEPOSIT"",$C42"&amp;"6)),
      COUNTIFS('SUMMARY DATA'!$D:$D,$C426,'SUMMARY DATA'!$B:$B,""GRP"")&lt;&gt;1
    ),
    """",
    IFERROR(TEXTJOIN(CHAR(10),TRUE,FILTER('SUMMARY DATA'!I:I,'SUMMARY DATA'!$D:$D=$C426,'SUMMARY DATA'!$B:$B=""GRP"")),"""")
  )
)"),"")</f>
        <v/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 spans="1:27">
      <c r="A427" s="2"/>
      <c r="B427" s="15">
        <v>45867</v>
      </c>
      <c r="C427" s="2" t="s">
        <v>607</v>
      </c>
      <c r="D427" s="6">
        <v>63</v>
      </c>
      <c r="E427" s="16" t="str">
        <f>IFERROR(__xludf.DUMMYFUNCTION("IFERROR(
  TEXTJOIN(CHAR(10),TRUE,FILTER('SUMMARY DATA'!E:E,'SUMMARY DATA'!$A:$A=$A427,'SUMMARY DATA'!$C:$C=$B427,'SUMMARY DATA'!$B:$B=""GRP"")),
  IF(
    OR(
      ISNUMBER(SEARCH(""CDM CASH DEPOSIT"",$C427)),
      ISNUMBER(SEARCH(""CASH DEPOSIT"",$C42"&amp;"7)),
      COUNTIFS('SUMMARY DATA'!$D:$D,$C427,'SUMMARY DATA'!$B:$B,""GRP"")&lt;&gt;1
    ),
    """",
    IFERROR(TEXTJOIN(CHAR(10),TRUE,FILTER('SUMMARY DATA'!E:E,'SUMMARY DATA'!$D:$D=$C427,'SUMMARY DATA'!$B:$B=""GRP"")),"""")
  )
)"),"")</f>
        <v/>
      </c>
      <c r="F427" s="17" t="str">
        <f>IFERROR(__xludf.DUMMYFUNCTION("IFERROR(
  TEXTJOIN(CHAR(10),TRUE,FILTER('SUMMARY DATA'!F:F,'SUMMARY DATA'!$A:$A=$A427,'SUMMARY DATA'!$C:$C=$B427,'SUMMARY DATA'!$B:$B=""GRP"")),
  IF(
    OR(
      ISNUMBER(SEARCH(""CDM CASH DEPOSIT"",$C427)),
      ISNUMBER(SEARCH(""CASH DEPOSIT"",$C42"&amp;"7)),
      COUNTIFS('SUMMARY DATA'!$D:$D,$C427,'SUMMARY DATA'!$B:$B,""GRP"")&lt;&gt;1
    ),
    """",
    IFERROR(TEXTJOIN(CHAR(10),TRUE,FILTER('SUMMARY DATA'!F:F,'SUMMARY DATA'!$D:$D=$C427,'SUMMARY DATA'!$B:$B=""GRP"")),"""")
  )
)"),"")</f>
        <v/>
      </c>
      <c r="G427" s="17" t="str">
        <f>IFERROR(__xludf.DUMMYFUNCTION("IFERROR(
  TEXTJOIN(CHAR(10),TRUE,FILTER('SUMMARY DATA'!G:G,'SUMMARY DATA'!$A:$A=$A427,'SUMMARY DATA'!$C:$C=$B427,'SUMMARY DATA'!$B:$B=""GRP"")),
  IF(
    OR(
      ISNUMBER(SEARCH(""CDM CASH DEPOSIT"",$C427)),
      ISNUMBER(SEARCH(""CASH DEPOSIT"",$C42"&amp;"7)),
      COUNTIFS('SUMMARY DATA'!$D:$D,$C427,'SUMMARY DATA'!$B:$B,""GRP"")&lt;&gt;1
    ),
    """",
    IFERROR(TEXTJOIN(CHAR(10),TRUE,FILTER('SUMMARY DATA'!G:G,'SUMMARY DATA'!$D:$D=$C427,'SUMMARY DATA'!$B:$B=""GRP"")),"""")
  )
)"),"")</f>
        <v/>
      </c>
      <c r="H427" s="18" t="str">
        <f>IFERROR(__xludf.DUMMYFUNCTION("IFERROR(
  TEXTJOIN(CHAR(10),TRUE,FILTER('SUMMARY DATA'!H:H,'SUMMARY DATA'!$A:$A=$A427,'SUMMARY DATA'!$C:$C=$B427,'SUMMARY DATA'!$B:$B=""GRP"")),
  IF(
    OR(
      ISNUMBER(SEARCH(""CDM CASH DEPOSIT"",$C427)),
      ISNUMBER(SEARCH(""CASH DEPOSIT"",$C42"&amp;"7)),
      COUNTIFS('SUMMARY DATA'!$D:$D,$C427,'SUMMARY DATA'!$B:$B,""GRP"")&lt;&gt;1
    ),
    """",
    IFERROR(TEXTJOIN(CHAR(10),TRUE,FILTER('SUMMARY DATA'!H:H,'SUMMARY DATA'!$D:$D=$C427,'SUMMARY DATA'!$B:$B=""GRP"")),"""")
  )
)"),"")</f>
        <v/>
      </c>
      <c r="I427" s="18" t="str">
        <f>IFERROR(__xludf.DUMMYFUNCTION("IF(H427="""","""",
SUM(ARRAYFORMULA(VALUE(SPLIT(H427,CHAR(10)))))
)"),"")</f>
        <v/>
      </c>
      <c r="J427" s="17" t="str">
        <f>IFERROR(__xludf.DUMMYFUNCTION("IFERROR(
  TEXTJOIN(CHAR(10),TRUE,FILTER('SUMMARY DATA'!I:I,'SUMMARY DATA'!$A:$A=$A427,'SUMMARY DATA'!$C:$C=$B427,'SUMMARY DATA'!$B:$B=""GRP"")),
  IF(
    OR(
      ISNUMBER(SEARCH(""CDM CASH DEPOSIT"",$C427)),
      ISNUMBER(SEARCH(""CASH DEPOSIT"",$C42"&amp;"7)),
      COUNTIFS('SUMMARY DATA'!$D:$D,$C427,'SUMMARY DATA'!$B:$B,""GRP"")&lt;&gt;1
    ),
    """",
    IFERROR(TEXTJOIN(CHAR(10),TRUE,FILTER('SUMMARY DATA'!I:I,'SUMMARY DATA'!$D:$D=$C427,'SUMMARY DATA'!$B:$B=""GRP"")),"""")
  )
)"),"")</f>
        <v/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 spans="1:27">
      <c r="A428" s="2" t="s">
        <v>608</v>
      </c>
      <c r="B428" s="15">
        <v>45867</v>
      </c>
      <c r="C428" s="2" t="s">
        <v>609</v>
      </c>
      <c r="D428" s="6">
        <v>15</v>
      </c>
      <c r="E428" s="16" t="str">
        <f>IFERROR(__xludf.DUMMYFUNCTION("IFERROR(
  TEXTJOIN(CHAR(10),TRUE,FILTER('SUMMARY DATA'!E:E,'SUMMARY DATA'!$A:$A=$A428,'SUMMARY DATA'!$C:$C=$B428,'SUMMARY DATA'!$B:$B=""GRP"")),
  IF(
    OR(
      ISNUMBER(SEARCH(""CDM CASH DEPOSIT"",$C428)),
      ISNUMBER(SEARCH(""CASH DEPOSIT"",$C42"&amp;"8)),
      COUNTIFS('SUMMARY DATA'!$D:$D,$C428,'SUMMARY DATA'!$B:$B,""GRP"")&lt;&gt;1
    ),
    """",
    IFERROR(TEXTJOIN(CHAR(10),TRUE,FILTER('SUMMARY DATA'!E:E,'SUMMARY DATA'!$D:$D=$C428,'SUMMARY DATA'!$B:$B=""GRP"")),"""")
  )
)"),"")</f>
        <v/>
      </c>
      <c r="F428" s="17" t="str">
        <f>IFERROR(__xludf.DUMMYFUNCTION("IFERROR(
  TEXTJOIN(CHAR(10),TRUE,FILTER('SUMMARY DATA'!F:F,'SUMMARY DATA'!$A:$A=$A428,'SUMMARY DATA'!$C:$C=$B428,'SUMMARY DATA'!$B:$B=""GRP"")),
  IF(
    OR(
      ISNUMBER(SEARCH(""CDM CASH DEPOSIT"",$C428)),
      ISNUMBER(SEARCH(""CASH DEPOSIT"",$C42"&amp;"8)),
      COUNTIFS('SUMMARY DATA'!$D:$D,$C428,'SUMMARY DATA'!$B:$B,""GRP"")&lt;&gt;1
    ),
    """",
    IFERROR(TEXTJOIN(CHAR(10),TRUE,FILTER('SUMMARY DATA'!F:F,'SUMMARY DATA'!$D:$D=$C428,'SUMMARY DATA'!$B:$B=""GRP"")),"""")
  )
)"),"")</f>
        <v/>
      </c>
      <c r="G428" s="17" t="str">
        <f>IFERROR(__xludf.DUMMYFUNCTION("IFERROR(
  TEXTJOIN(CHAR(10),TRUE,FILTER('SUMMARY DATA'!G:G,'SUMMARY DATA'!$A:$A=$A428,'SUMMARY DATA'!$C:$C=$B428,'SUMMARY DATA'!$B:$B=""GRP"")),
  IF(
    OR(
      ISNUMBER(SEARCH(""CDM CASH DEPOSIT"",$C428)),
      ISNUMBER(SEARCH(""CASH DEPOSIT"",$C42"&amp;"8)),
      COUNTIFS('SUMMARY DATA'!$D:$D,$C428,'SUMMARY DATA'!$B:$B,""GRP"")&lt;&gt;1
    ),
    """",
    IFERROR(TEXTJOIN(CHAR(10),TRUE,FILTER('SUMMARY DATA'!G:G,'SUMMARY DATA'!$D:$D=$C428,'SUMMARY DATA'!$B:$B=""GRP"")),"""")
  )
)"),"")</f>
        <v/>
      </c>
      <c r="H428" s="18" t="str">
        <f>IFERROR(__xludf.DUMMYFUNCTION("IFERROR(
  TEXTJOIN(CHAR(10),TRUE,FILTER('SUMMARY DATA'!H:H,'SUMMARY DATA'!$A:$A=$A428,'SUMMARY DATA'!$C:$C=$B428,'SUMMARY DATA'!$B:$B=""GRP"")),
  IF(
    OR(
      ISNUMBER(SEARCH(""CDM CASH DEPOSIT"",$C428)),
      ISNUMBER(SEARCH(""CASH DEPOSIT"",$C42"&amp;"8)),
      COUNTIFS('SUMMARY DATA'!$D:$D,$C428,'SUMMARY DATA'!$B:$B,""GRP"")&lt;&gt;1
    ),
    """",
    IFERROR(TEXTJOIN(CHAR(10),TRUE,FILTER('SUMMARY DATA'!H:H,'SUMMARY DATA'!$D:$D=$C428,'SUMMARY DATA'!$B:$B=""GRP"")),"""")
  )
)"),"")</f>
        <v/>
      </c>
      <c r="I428" s="18" t="str">
        <f>IFERROR(__xludf.DUMMYFUNCTION("IF(H428="""","""",
SUM(ARRAYFORMULA(VALUE(SPLIT(H428,CHAR(10)))))
)"),"")</f>
        <v/>
      </c>
      <c r="J428" s="17" t="str">
        <f>IFERROR(__xludf.DUMMYFUNCTION("IFERROR(
  TEXTJOIN(CHAR(10),TRUE,FILTER('SUMMARY DATA'!I:I,'SUMMARY DATA'!$A:$A=$A428,'SUMMARY DATA'!$C:$C=$B428,'SUMMARY DATA'!$B:$B=""GRP"")),
  IF(
    OR(
      ISNUMBER(SEARCH(""CDM CASH DEPOSIT"",$C428)),
      ISNUMBER(SEARCH(""CASH DEPOSIT"",$C42"&amp;"8)),
      COUNTIFS('SUMMARY DATA'!$D:$D,$C428,'SUMMARY DATA'!$B:$B,""GRP"")&lt;&gt;1
    ),
    """",
    IFERROR(TEXTJOIN(CHAR(10),TRUE,FILTER('SUMMARY DATA'!I:I,'SUMMARY DATA'!$D:$D=$C428,'SUMMARY DATA'!$B:$B=""GRP"")),"""")
  )
)"),"")</f>
        <v/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 spans="1:27">
      <c r="A429" s="2"/>
      <c r="B429" s="15">
        <v>45867</v>
      </c>
      <c r="C429" s="2" t="s">
        <v>465</v>
      </c>
      <c r="D429" s="6">
        <v>26</v>
      </c>
      <c r="E429" s="16" t="str">
        <f>IFERROR(__xludf.DUMMYFUNCTION("IFERROR(
  TEXTJOIN(CHAR(10),TRUE,FILTER('SUMMARY DATA'!E:E,'SUMMARY DATA'!$A:$A=$A429,'SUMMARY DATA'!$C:$C=$B429,'SUMMARY DATA'!$B:$B=""GRP"")),
  IF(
    OR(
      ISNUMBER(SEARCH(""CDM CASH DEPOSIT"",$C429)),
      ISNUMBER(SEARCH(""CASH DEPOSIT"",$C42"&amp;"9)),
      COUNTIFS('SUMMARY DATA'!$D:$D,$C429,'SUMMARY DATA'!$B:$B,""GRP"")&lt;&gt;1
    ),
    """",
    IFERROR(TEXTJOIN(CHAR(10),TRUE,FILTER('SUMMARY DATA'!E:E,'SUMMARY DATA'!$D:$D=$C429,'SUMMARY DATA'!$B:$B=""GRP"")),"""")
  )
)"),"")</f>
        <v/>
      </c>
      <c r="F429" s="17" t="str">
        <f>IFERROR(__xludf.DUMMYFUNCTION("IFERROR(
  TEXTJOIN(CHAR(10),TRUE,FILTER('SUMMARY DATA'!F:F,'SUMMARY DATA'!$A:$A=$A429,'SUMMARY DATA'!$C:$C=$B429,'SUMMARY DATA'!$B:$B=""GRP"")),
  IF(
    OR(
      ISNUMBER(SEARCH(""CDM CASH DEPOSIT"",$C429)),
      ISNUMBER(SEARCH(""CASH DEPOSIT"",$C42"&amp;"9)),
      COUNTIFS('SUMMARY DATA'!$D:$D,$C429,'SUMMARY DATA'!$B:$B,""GRP"")&lt;&gt;1
    ),
    """",
    IFERROR(TEXTJOIN(CHAR(10),TRUE,FILTER('SUMMARY DATA'!F:F,'SUMMARY DATA'!$D:$D=$C429,'SUMMARY DATA'!$B:$B=""GRP"")),"""")
  )
)"),"")</f>
        <v/>
      </c>
      <c r="G429" s="17" t="str">
        <f>IFERROR(__xludf.DUMMYFUNCTION("IFERROR(
  TEXTJOIN(CHAR(10),TRUE,FILTER('SUMMARY DATA'!G:G,'SUMMARY DATA'!$A:$A=$A429,'SUMMARY DATA'!$C:$C=$B429,'SUMMARY DATA'!$B:$B=""GRP"")),
  IF(
    OR(
      ISNUMBER(SEARCH(""CDM CASH DEPOSIT"",$C429)),
      ISNUMBER(SEARCH(""CASH DEPOSIT"",$C42"&amp;"9)),
      COUNTIFS('SUMMARY DATA'!$D:$D,$C429,'SUMMARY DATA'!$B:$B,""GRP"")&lt;&gt;1
    ),
    """",
    IFERROR(TEXTJOIN(CHAR(10),TRUE,FILTER('SUMMARY DATA'!G:G,'SUMMARY DATA'!$D:$D=$C429,'SUMMARY DATA'!$B:$B=""GRP"")),"""")
  )
)"),"")</f>
        <v/>
      </c>
      <c r="H429" s="18" t="str">
        <f>IFERROR(__xludf.DUMMYFUNCTION("IFERROR(
  TEXTJOIN(CHAR(10),TRUE,FILTER('SUMMARY DATA'!H:H,'SUMMARY DATA'!$A:$A=$A429,'SUMMARY DATA'!$C:$C=$B429,'SUMMARY DATA'!$B:$B=""GRP"")),
  IF(
    OR(
      ISNUMBER(SEARCH(""CDM CASH DEPOSIT"",$C429)),
      ISNUMBER(SEARCH(""CASH DEPOSIT"",$C42"&amp;"9)),
      COUNTIFS('SUMMARY DATA'!$D:$D,$C429,'SUMMARY DATA'!$B:$B,""GRP"")&lt;&gt;1
    ),
    """",
    IFERROR(TEXTJOIN(CHAR(10),TRUE,FILTER('SUMMARY DATA'!H:H,'SUMMARY DATA'!$D:$D=$C429,'SUMMARY DATA'!$B:$B=""GRP"")),"""")
  )
)"),"")</f>
        <v/>
      </c>
      <c r="I429" s="18" t="str">
        <f>IFERROR(__xludf.DUMMYFUNCTION("IF(H429="""","""",
SUM(ARRAYFORMULA(VALUE(SPLIT(H429,CHAR(10)))))
)"),"")</f>
        <v/>
      </c>
      <c r="J429" s="17" t="str">
        <f>IFERROR(__xludf.DUMMYFUNCTION("IFERROR(
  TEXTJOIN(CHAR(10),TRUE,FILTER('SUMMARY DATA'!I:I,'SUMMARY DATA'!$A:$A=$A429,'SUMMARY DATA'!$C:$C=$B429,'SUMMARY DATA'!$B:$B=""GRP"")),
  IF(
    OR(
      ISNUMBER(SEARCH(""CDM CASH DEPOSIT"",$C429)),
      ISNUMBER(SEARCH(""CASH DEPOSIT"",$C42"&amp;"9)),
      COUNTIFS('SUMMARY DATA'!$D:$D,$C429,'SUMMARY DATA'!$B:$B,""GRP"")&lt;&gt;1
    ),
    """",
    IFERROR(TEXTJOIN(CHAR(10),TRUE,FILTER('SUMMARY DATA'!I:I,'SUMMARY DATA'!$D:$D=$C429,'SUMMARY DATA'!$B:$B=""GRP"")),"""")
  )
)"),"")</f>
        <v/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 spans="1:27">
      <c r="A430" s="2"/>
      <c r="B430" s="15">
        <v>45866</v>
      </c>
      <c r="C430" s="2" t="s">
        <v>610</v>
      </c>
      <c r="D430" s="6">
        <v>10.01</v>
      </c>
      <c r="E430" s="16" t="str">
        <f>IFERROR(__xludf.DUMMYFUNCTION("IFERROR(
  TEXTJOIN(CHAR(10),TRUE,FILTER('SUMMARY DATA'!E:E,'SUMMARY DATA'!$A:$A=$A430,'SUMMARY DATA'!$C:$C=$B430,'SUMMARY DATA'!$B:$B=""GRP"")),
  IF(
    OR(
      ISNUMBER(SEARCH(""CDM CASH DEPOSIT"",$C430)),
      ISNUMBER(SEARCH(""CASH DEPOSIT"",$C43"&amp;"0)),
      COUNTIFS('SUMMARY DATA'!$D:$D,$C430,'SUMMARY DATA'!$B:$B,""GRP"")&lt;&gt;1
    ),
    """",
    IFERROR(TEXTJOIN(CHAR(10),TRUE,FILTER('SUMMARY DATA'!E:E,'SUMMARY DATA'!$D:$D=$C430,'SUMMARY DATA'!$B:$B=""GRP"")),"""")
  )
)"),"")</f>
        <v/>
      </c>
      <c r="F430" s="17" t="str">
        <f>IFERROR(__xludf.DUMMYFUNCTION("IFERROR(
  TEXTJOIN(CHAR(10),TRUE,FILTER('SUMMARY DATA'!F:F,'SUMMARY DATA'!$A:$A=$A430,'SUMMARY DATA'!$C:$C=$B430,'SUMMARY DATA'!$B:$B=""GRP"")),
  IF(
    OR(
      ISNUMBER(SEARCH(""CDM CASH DEPOSIT"",$C430)),
      ISNUMBER(SEARCH(""CASH DEPOSIT"",$C43"&amp;"0)),
      COUNTIFS('SUMMARY DATA'!$D:$D,$C430,'SUMMARY DATA'!$B:$B,""GRP"")&lt;&gt;1
    ),
    """",
    IFERROR(TEXTJOIN(CHAR(10),TRUE,FILTER('SUMMARY DATA'!F:F,'SUMMARY DATA'!$D:$D=$C430,'SUMMARY DATA'!$B:$B=""GRP"")),"""")
  )
)"),"")</f>
        <v/>
      </c>
      <c r="G430" s="17" t="str">
        <f>IFERROR(__xludf.DUMMYFUNCTION("IFERROR(
  TEXTJOIN(CHAR(10),TRUE,FILTER('SUMMARY DATA'!G:G,'SUMMARY DATA'!$A:$A=$A430,'SUMMARY DATA'!$C:$C=$B430,'SUMMARY DATA'!$B:$B=""GRP"")),
  IF(
    OR(
      ISNUMBER(SEARCH(""CDM CASH DEPOSIT"",$C430)),
      ISNUMBER(SEARCH(""CASH DEPOSIT"",$C43"&amp;"0)),
      COUNTIFS('SUMMARY DATA'!$D:$D,$C430,'SUMMARY DATA'!$B:$B,""GRP"")&lt;&gt;1
    ),
    """",
    IFERROR(TEXTJOIN(CHAR(10),TRUE,FILTER('SUMMARY DATA'!G:G,'SUMMARY DATA'!$D:$D=$C430,'SUMMARY DATA'!$B:$B=""GRP"")),"""")
  )
)"),"")</f>
        <v/>
      </c>
      <c r="H430" s="18" t="str">
        <f>IFERROR(__xludf.DUMMYFUNCTION("IFERROR(
  TEXTJOIN(CHAR(10),TRUE,FILTER('SUMMARY DATA'!H:H,'SUMMARY DATA'!$A:$A=$A430,'SUMMARY DATA'!$C:$C=$B430,'SUMMARY DATA'!$B:$B=""GRP"")),
  IF(
    OR(
      ISNUMBER(SEARCH(""CDM CASH DEPOSIT"",$C430)),
      ISNUMBER(SEARCH(""CASH DEPOSIT"",$C43"&amp;"0)),
      COUNTIFS('SUMMARY DATA'!$D:$D,$C430,'SUMMARY DATA'!$B:$B,""GRP"")&lt;&gt;1
    ),
    """",
    IFERROR(TEXTJOIN(CHAR(10),TRUE,FILTER('SUMMARY DATA'!H:H,'SUMMARY DATA'!$D:$D=$C430,'SUMMARY DATA'!$B:$B=""GRP"")),"""")
  )
)"),"")</f>
        <v/>
      </c>
      <c r="I430" s="18" t="str">
        <f>IFERROR(__xludf.DUMMYFUNCTION("IF(H430="""","""",
SUM(ARRAYFORMULA(VALUE(SPLIT(H430,CHAR(10)))))
)"),"")</f>
        <v/>
      </c>
      <c r="J430" s="17" t="str">
        <f>IFERROR(__xludf.DUMMYFUNCTION("IFERROR(
  TEXTJOIN(CHAR(10),TRUE,FILTER('SUMMARY DATA'!I:I,'SUMMARY DATA'!$A:$A=$A430,'SUMMARY DATA'!$C:$C=$B430,'SUMMARY DATA'!$B:$B=""GRP"")),
  IF(
    OR(
      ISNUMBER(SEARCH(""CDM CASH DEPOSIT"",$C430)),
      ISNUMBER(SEARCH(""CASH DEPOSIT"",$C43"&amp;"0)),
      COUNTIFS('SUMMARY DATA'!$D:$D,$C430,'SUMMARY DATA'!$B:$B,""GRP"")&lt;&gt;1
    ),
    """",
    IFERROR(TEXTJOIN(CHAR(10),TRUE,FILTER('SUMMARY DATA'!I:I,'SUMMARY DATA'!$D:$D=$C430,'SUMMARY DATA'!$B:$B=""GRP"")),"""")
  )
)"),"")</f>
        <v/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 spans="1:27">
      <c r="A431" s="2" t="s">
        <v>611</v>
      </c>
      <c r="B431" s="15">
        <v>45866</v>
      </c>
      <c r="C431" s="2" t="s">
        <v>612</v>
      </c>
      <c r="D431" s="6">
        <v>10</v>
      </c>
      <c r="E431" s="16" t="str">
        <f>IFERROR(__xludf.DUMMYFUNCTION("IFERROR(
  TEXTJOIN(CHAR(10),TRUE,FILTER('SUMMARY DATA'!E:E,'SUMMARY DATA'!$A:$A=$A431,'SUMMARY DATA'!$C:$C=$B431,'SUMMARY DATA'!$B:$B=""GRP"")),
  IF(
    OR(
      ISNUMBER(SEARCH(""CDM CASH DEPOSIT"",$C431)),
      ISNUMBER(SEARCH(""CASH DEPOSIT"",$C43"&amp;"1)),
      COUNTIFS('SUMMARY DATA'!$D:$D,$C431,'SUMMARY DATA'!$B:$B,""GRP"")&lt;&gt;1
    ),
    """",
    IFERROR(TEXTJOIN(CHAR(10),TRUE,FILTER('SUMMARY DATA'!E:E,'SUMMARY DATA'!$D:$D=$C431,'SUMMARY DATA'!$B:$B=""GRP"")),"""")
  )
)"),"")</f>
        <v/>
      </c>
      <c r="F431" s="17" t="str">
        <f>IFERROR(__xludf.DUMMYFUNCTION("IFERROR(
  TEXTJOIN(CHAR(10),TRUE,FILTER('SUMMARY DATA'!F:F,'SUMMARY DATA'!$A:$A=$A431,'SUMMARY DATA'!$C:$C=$B431,'SUMMARY DATA'!$B:$B=""GRP"")),
  IF(
    OR(
      ISNUMBER(SEARCH(""CDM CASH DEPOSIT"",$C431)),
      ISNUMBER(SEARCH(""CASH DEPOSIT"",$C43"&amp;"1)),
      COUNTIFS('SUMMARY DATA'!$D:$D,$C431,'SUMMARY DATA'!$B:$B,""GRP"")&lt;&gt;1
    ),
    """",
    IFERROR(TEXTJOIN(CHAR(10),TRUE,FILTER('SUMMARY DATA'!F:F,'SUMMARY DATA'!$D:$D=$C431,'SUMMARY DATA'!$B:$B=""GRP"")),"""")
  )
)"),"")</f>
        <v/>
      </c>
      <c r="G431" s="17" t="str">
        <f>IFERROR(__xludf.DUMMYFUNCTION("IFERROR(
  TEXTJOIN(CHAR(10),TRUE,FILTER('SUMMARY DATA'!G:G,'SUMMARY DATA'!$A:$A=$A431,'SUMMARY DATA'!$C:$C=$B431,'SUMMARY DATA'!$B:$B=""GRP"")),
  IF(
    OR(
      ISNUMBER(SEARCH(""CDM CASH DEPOSIT"",$C431)),
      ISNUMBER(SEARCH(""CASH DEPOSIT"",$C43"&amp;"1)),
      COUNTIFS('SUMMARY DATA'!$D:$D,$C431,'SUMMARY DATA'!$B:$B,""GRP"")&lt;&gt;1
    ),
    """",
    IFERROR(TEXTJOIN(CHAR(10),TRUE,FILTER('SUMMARY DATA'!G:G,'SUMMARY DATA'!$D:$D=$C431,'SUMMARY DATA'!$B:$B=""GRP"")),"""")
  )
)"),"")</f>
        <v/>
      </c>
      <c r="H431" s="18" t="str">
        <f>IFERROR(__xludf.DUMMYFUNCTION("IFERROR(
  TEXTJOIN(CHAR(10),TRUE,FILTER('SUMMARY DATA'!H:H,'SUMMARY DATA'!$A:$A=$A431,'SUMMARY DATA'!$C:$C=$B431,'SUMMARY DATA'!$B:$B=""GRP"")),
  IF(
    OR(
      ISNUMBER(SEARCH(""CDM CASH DEPOSIT"",$C431)),
      ISNUMBER(SEARCH(""CASH DEPOSIT"",$C43"&amp;"1)),
      COUNTIFS('SUMMARY DATA'!$D:$D,$C431,'SUMMARY DATA'!$B:$B,""GRP"")&lt;&gt;1
    ),
    """",
    IFERROR(TEXTJOIN(CHAR(10),TRUE,FILTER('SUMMARY DATA'!H:H,'SUMMARY DATA'!$D:$D=$C431,'SUMMARY DATA'!$B:$B=""GRP"")),"""")
  )
)"),"")</f>
        <v/>
      </c>
      <c r="I431" s="18" t="str">
        <f>IFERROR(__xludf.DUMMYFUNCTION("IF(H431="""","""",
SUM(ARRAYFORMULA(VALUE(SPLIT(H431,CHAR(10)))))
)"),"")</f>
        <v/>
      </c>
      <c r="J431" s="17" t="str">
        <f>IFERROR(__xludf.DUMMYFUNCTION("IFERROR(
  TEXTJOIN(CHAR(10),TRUE,FILTER('SUMMARY DATA'!I:I,'SUMMARY DATA'!$A:$A=$A431,'SUMMARY DATA'!$C:$C=$B431,'SUMMARY DATA'!$B:$B=""GRP"")),
  IF(
    OR(
      ISNUMBER(SEARCH(""CDM CASH DEPOSIT"",$C431)),
      ISNUMBER(SEARCH(""CASH DEPOSIT"",$C43"&amp;"1)),
      COUNTIFS('SUMMARY DATA'!$D:$D,$C431,'SUMMARY DATA'!$B:$B,""GRP"")&lt;&gt;1
    ),
    """",
    IFERROR(TEXTJOIN(CHAR(10),TRUE,FILTER('SUMMARY DATA'!I:I,'SUMMARY DATA'!$D:$D=$C431,'SUMMARY DATA'!$B:$B=""GRP"")),"""")
  )
)"),"")</f>
        <v/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 spans="1:27">
      <c r="A432" s="2"/>
      <c r="B432" s="15">
        <v>45866</v>
      </c>
      <c r="C432" s="2" t="s">
        <v>613</v>
      </c>
      <c r="D432" s="6">
        <v>126.64</v>
      </c>
      <c r="E432" s="16" t="str">
        <f>IFERROR(__xludf.DUMMYFUNCTION("IFERROR(
  TEXTJOIN(CHAR(10),TRUE,FILTER('SUMMARY DATA'!E:E,'SUMMARY DATA'!$A:$A=$A432,'SUMMARY DATA'!$C:$C=$B432,'SUMMARY DATA'!$B:$B=""GRP"")),
  IF(
    OR(
      ISNUMBER(SEARCH(""CDM CASH DEPOSIT"",$C432)),
      ISNUMBER(SEARCH(""CASH DEPOSIT"",$C43"&amp;"2)),
      COUNTIFS('SUMMARY DATA'!$D:$D,$C432,'SUMMARY DATA'!$B:$B,""GRP"")&lt;&gt;1
    ),
    """",
    IFERROR(TEXTJOIN(CHAR(10),TRUE,FILTER('SUMMARY DATA'!E:E,'SUMMARY DATA'!$D:$D=$C432,'SUMMARY DATA'!$B:$B=""GRP"")),"""")
  )
)"),"")</f>
        <v/>
      </c>
      <c r="F432" s="17" t="str">
        <f>IFERROR(__xludf.DUMMYFUNCTION("IFERROR(
  TEXTJOIN(CHAR(10),TRUE,FILTER('SUMMARY DATA'!F:F,'SUMMARY DATA'!$A:$A=$A432,'SUMMARY DATA'!$C:$C=$B432,'SUMMARY DATA'!$B:$B=""GRP"")),
  IF(
    OR(
      ISNUMBER(SEARCH(""CDM CASH DEPOSIT"",$C432)),
      ISNUMBER(SEARCH(""CASH DEPOSIT"",$C43"&amp;"2)),
      COUNTIFS('SUMMARY DATA'!$D:$D,$C432,'SUMMARY DATA'!$B:$B,""GRP"")&lt;&gt;1
    ),
    """",
    IFERROR(TEXTJOIN(CHAR(10),TRUE,FILTER('SUMMARY DATA'!F:F,'SUMMARY DATA'!$D:$D=$C432,'SUMMARY DATA'!$B:$B=""GRP"")),"""")
  )
)"),"")</f>
        <v/>
      </c>
      <c r="G432" s="17" t="str">
        <f>IFERROR(__xludf.DUMMYFUNCTION("IFERROR(
  TEXTJOIN(CHAR(10),TRUE,FILTER('SUMMARY DATA'!G:G,'SUMMARY DATA'!$A:$A=$A432,'SUMMARY DATA'!$C:$C=$B432,'SUMMARY DATA'!$B:$B=""GRP"")),
  IF(
    OR(
      ISNUMBER(SEARCH(""CDM CASH DEPOSIT"",$C432)),
      ISNUMBER(SEARCH(""CASH DEPOSIT"",$C43"&amp;"2)),
      COUNTIFS('SUMMARY DATA'!$D:$D,$C432,'SUMMARY DATA'!$B:$B,""GRP"")&lt;&gt;1
    ),
    """",
    IFERROR(TEXTJOIN(CHAR(10),TRUE,FILTER('SUMMARY DATA'!G:G,'SUMMARY DATA'!$D:$D=$C432,'SUMMARY DATA'!$B:$B=""GRP"")),"""")
  )
)"),"")</f>
        <v/>
      </c>
      <c r="H432" s="18" t="str">
        <f>IFERROR(__xludf.DUMMYFUNCTION("IFERROR(
  TEXTJOIN(CHAR(10),TRUE,FILTER('SUMMARY DATA'!H:H,'SUMMARY DATA'!$A:$A=$A432,'SUMMARY DATA'!$C:$C=$B432,'SUMMARY DATA'!$B:$B=""GRP"")),
  IF(
    OR(
      ISNUMBER(SEARCH(""CDM CASH DEPOSIT"",$C432)),
      ISNUMBER(SEARCH(""CASH DEPOSIT"",$C43"&amp;"2)),
      COUNTIFS('SUMMARY DATA'!$D:$D,$C432,'SUMMARY DATA'!$B:$B,""GRP"")&lt;&gt;1
    ),
    """",
    IFERROR(TEXTJOIN(CHAR(10),TRUE,FILTER('SUMMARY DATA'!H:H,'SUMMARY DATA'!$D:$D=$C432,'SUMMARY DATA'!$B:$B=""GRP"")),"""")
  )
)"),"")</f>
        <v/>
      </c>
      <c r="I432" s="18" t="str">
        <f>IFERROR(__xludf.DUMMYFUNCTION("IF(H432="""","""",
SUM(ARRAYFORMULA(VALUE(SPLIT(H432,CHAR(10)))))
)"),"")</f>
        <v/>
      </c>
      <c r="J432" s="17" t="str">
        <f>IFERROR(__xludf.DUMMYFUNCTION("IFERROR(
  TEXTJOIN(CHAR(10),TRUE,FILTER('SUMMARY DATA'!I:I,'SUMMARY DATA'!$A:$A=$A432,'SUMMARY DATA'!$C:$C=$B432,'SUMMARY DATA'!$B:$B=""GRP"")),
  IF(
    OR(
      ISNUMBER(SEARCH(""CDM CASH DEPOSIT"",$C432)),
      ISNUMBER(SEARCH(""CASH DEPOSIT"",$C43"&amp;"2)),
      COUNTIFS('SUMMARY DATA'!$D:$D,$C432,'SUMMARY DATA'!$B:$B,""GRP"")&lt;&gt;1
    ),
    """",
    IFERROR(TEXTJOIN(CHAR(10),TRUE,FILTER('SUMMARY DATA'!I:I,'SUMMARY DATA'!$D:$D=$C432,'SUMMARY DATA'!$B:$B=""GRP"")),"""")
  )
)"),"")</f>
        <v/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 spans="1:27">
      <c r="A433" s="2" t="s">
        <v>614</v>
      </c>
      <c r="B433" s="15">
        <v>45866</v>
      </c>
      <c r="C433" s="2" t="s">
        <v>615</v>
      </c>
      <c r="D433" s="6">
        <v>6</v>
      </c>
      <c r="E433" s="16" t="str">
        <f>IFERROR(__xludf.DUMMYFUNCTION("IFERROR(
  TEXTJOIN(CHAR(10),TRUE,FILTER('SUMMARY DATA'!E:E,'SUMMARY DATA'!$A:$A=$A433,'SUMMARY DATA'!$C:$C=$B433,'SUMMARY DATA'!$B:$B=""GRP"")),
  IF(
    OR(
      ISNUMBER(SEARCH(""CDM CASH DEPOSIT"",$C433)),
      ISNUMBER(SEARCH(""CASH DEPOSIT"",$C43"&amp;"3)),
      COUNTIFS('SUMMARY DATA'!$D:$D,$C433,'SUMMARY DATA'!$B:$B,""GRP"")&lt;&gt;1
    ),
    """",
    IFERROR(TEXTJOIN(CHAR(10),TRUE,FILTER('SUMMARY DATA'!E:E,'SUMMARY DATA'!$D:$D=$C433,'SUMMARY DATA'!$B:$B=""GRP"")),"""")
  )
)"),"")</f>
        <v/>
      </c>
      <c r="F433" s="17" t="str">
        <f>IFERROR(__xludf.DUMMYFUNCTION("IFERROR(
  TEXTJOIN(CHAR(10),TRUE,FILTER('SUMMARY DATA'!F:F,'SUMMARY DATA'!$A:$A=$A433,'SUMMARY DATA'!$C:$C=$B433,'SUMMARY DATA'!$B:$B=""GRP"")),
  IF(
    OR(
      ISNUMBER(SEARCH(""CDM CASH DEPOSIT"",$C433)),
      ISNUMBER(SEARCH(""CASH DEPOSIT"",$C43"&amp;"3)),
      COUNTIFS('SUMMARY DATA'!$D:$D,$C433,'SUMMARY DATA'!$B:$B,""GRP"")&lt;&gt;1
    ),
    """",
    IFERROR(TEXTJOIN(CHAR(10),TRUE,FILTER('SUMMARY DATA'!F:F,'SUMMARY DATA'!$D:$D=$C433,'SUMMARY DATA'!$B:$B=""GRP"")),"""")
  )
)"),"")</f>
        <v/>
      </c>
      <c r="G433" s="17" t="str">
        <f>IFERROR(__xludf.DUMMYFUNCTION("IFERROR(
  TEXTJOIN(CHAR(10),TRUE,FILTER('SUMMARY DATA'!G:G,'SUMMARY DATA'!$A:$A=$A433,'SUMMARY DATA'!$C:$C=$B433,'SUMMARY DATA'!$B:$B=""GRP"")),
  IF(
    OR(
      ISNUMBER(SEARCH(""CDM CASH DEPOSIT"",$C433)),
      ISNUMBER(SEARCH(""CASH DEPOSIT"",$C43"&amp;"3)),
      COUNTIFS('SUMMARY DATA'!$D:$D,$C433,'SUMMARY DATA'!$B:$B,""GRP"")&lt;&gt;1
    ),
    """",
    IFERROR(TEXTJOIN(CHAR(10),TRUE,FILTER('SUMMARY DATA'!G:G,'SUMMARY DATA'!$D:$D=$C433,'SUMMARY DATA'!$B:$B=""GRP"")),"""")
  )
)"),"")</f>
        <v/>
      </c>
      <c r="H433" s="18" t="str">
        <f>IFERROR(__xludf.DUMMYFUNCTION("IFERROR(
  TEXTJOIN(CHAR(10),TRUE,FILTER('SUMMARY DATA'!H:H,'SUMMARY DATA'!$A:$A=$A433,'SUMMARY DATA'!$C:$C=$B433,'SUMMARY DATA'!$B:$B=""GRP"")),
  IF(
    OR(
      ISNUMBER(SEARCH(""CDM CASH DEPOSIT"",$C433)),
      ISNUMBER(SEARCH(""CASH DEPOSIT"",$C43"&amp;"3)),
      COUNTIFS('SUMMARY DATA'!$D:$D,$C433,'SUMMARY DATA'!$B:$B,""GRP"")&lt;&gt;1
    ),
    """",
    IFERROR(TEXTJOIN(CHAR(10),TRUE,FILTER('SUMMARY DATA'!H:H,'SUMMARY DATA'!$D:$D=$C433,'SUMMARY DATA'!$B:$B=""GRP"")),"""")
  )
)"),"")</f>
        <v/>
      </c>
      <c r="I433" s="18" t="str">
        <f>IFERROR(__xludf.DUMMYFUNCTION("IF(H433="""","""",
SUM(ARRAYFORMULA(VALUE(SPLIT(H433,CHAR(10)))))
)"),"")</f>
        <v/>
      </c>
      <c r="J433" s="17" t="str">
        <f>IFERROR(__xludf.DUMMYFUNCTION("IFERROR(
  TEXTJOIN(CHAR(10),TRUE,FILTER('SUMMARY DATA'!I:I,'SUMMARY DATA'!$A:$A=$A433,'SUMMARY DATA'!$C:$C=$B433,'SUMMARY DATA'!$B:$B=""GRP"")),
  IF(
    OR(
      ISNUMBER(SEARCH(""CDM CASH DEPOSIT"",$C433)),
      ISNUMBER(SEARCH(""CASH DEPOSIT"",$C43"&amp;"3)),
      COUNTIFS('SUMMARY DATA'!$D:$D,$C433,'SUMMARY DATA'!$B:$B,""GRP"")&lt;&gt;1
    ),
    """",
    IFERROR(TEXTJOIN(CHAR(10),TRUE,FILTER('SUMMARY DATA'!I:I,'SUMMARY DATA'!$D:$D=$C433,'SUMMARY DATA'!$B:$B=""GRP"")),"""")
  )
)"),"")</f>
        <v/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 spans="1:27">
      <c r="A434" s="2" t="s">
        <v>616</v>
      </c>
      <c r="B434" s="15">
        <v>45866</v>
      </c>
      <c r="C434" s="2" t="s">
        <v>617</v>
      </c>
      <c r="D434" s="6">
        <v>70</v>
      </c>
      <c r="E434" s="16" t="str">
        <f>IFERROR(__xludf.DUMMYFUNCTION("IFERROR(
  TEXTJOIN(CHAR(10),TRUE,FILTER('SUMMARY DATA'!E:E,'SUMMARY DATA'!$A:$A=$A434,'SUMMARY DATA'!$C:$C=$B434,'SUMMARY DATA'!$B:$B=""GRP"")),
  IF(
    OR(
      ISNUMBER(SEARCH(""CDM CASH DEPOSIT"",$C434)),
      ISNUMBER(SEARCH(""CASH DEPOSIT"",$C43"&amp;"4)),
      COUNTIFS('SUMMARY DATA'!$D:$D,$C434,'SUMMARY DATA'!$B:$B,""GRP"")&lt;&gt;1
    ),
    """",
    IFERROR(TEXTJOIN(CHAR(10),TRUE,FILTER('SUMMARY DATA'!E:E,'SUMMARY DATA'!$D:$D=$C434,'SUMMARY DATA'!$B:$B=""GRP"")),"""")
  )
)"),"")</f>
        <v/>
      </c>
      <c r="F434" s="17" t="str">
        <f>IFERROR(__xludf.DUMMYFUNCTION("IFERROR(
  TEXTJOIN(CHAR(10),TRUE,FILTER('SUMMARY DATA'!F:F,'SUMMARY DATA'!$A:$A=$A434,'SUMMARY DATA'!$C:$C=$B434,'SUMMARY DATA'!$B:$B=""GRP"")),
  IF(
    OR(
      ISNUMBER(SEARCH(""CDM CASH DEPOSIT"",$C434)),
      ISNUMBER(SEARCH(""CASH DEPOSIT"",$C43"&amp;"4)),
      COUNTIFS('SUMMARY DATA'!$D:$D,$C434,'SUMMARY DATA'!$B:$B,""GRP"")&lt;&gt;1
    ),
    """",
    IFERROR(TEXTJOIN(CHAR(10),TRUE,FILTER('SUMMARY DATA'!F:F,'SUMMARY DATA'!$D:$D=$C434,'SUMMARY DATA'!$B:$B=""GRP"")),"""")
  )
)"),"")</f>
        <v/>
      </c>
      <c r="G434" s="17" t="str">
        <f>IFERROR(__xludf.DUMMYFUNCTION("IFERROR(
  TEXTJOIN(CHAR(10),TRUE,FILTER('SUMMARY DATA'!G:G,'SUMMARY DATA'!$A:$A=$A434,'SUMMARY DATA'!$C:$C=$B434,'SUMMARY DATA'!$B:$B=""GRP"")),
  IF(
    OR(
      ISNUMBER(SEARCH(""CDM CASH DEPOSIT"",$C434)),
      ISNUMBER(SEARCH(""CASH DEPOSIT"",$C43"&amp;"4)),
      COUNTIFS('SUMMARY DATA'!$D:$D,$C434,'SUMMARY DATA'!$B:$B,""GRP"")&lt;&gt;1
    ),
    """",
    IFERROR(TEXTJOIN(CHAR(10),TRUE,FILTER('SUMMARY DATA'!G:G,'SUMMARY DATA'!$D:$D=$C434,'SUMMARY DATA'!$B:$B=""GRP"")),"""")
  )
)"),"")</f>
        <v/>
      </c>
      <c r="H434" s="18" t="str">
        <f>IFERROR(__xludf.DUMMYFUNCTION("IFERROR(
  TEXTJOIN(CHAR(10),TRUE,FILTER('SUMMARY DATA'!H:H,'SUMMARY DATA'!$A:$A=$A434,'SUMMARY DATA'!$C:$C=$B434,'SUMMARY DATA'!$B:$B=""GRP"")),
  IF(
    OR(
      ISNUMBER(SEARCH(""CDM CASH DEPOSIT"",$C434)),
      ISNUMBER(SEARCH(""CASH DEPOSIT"",$C43"&amp;"4)),
      COUNTIFS('SUMMARY DATA'!$D:$D,$C434,'SUMMARY DATA'!$B:$B,""GRP"")&lt;&gt;1
    ),
    """",
    IFERROR(TEXTJOIN(CHAR(10),TRUE,FILTER('SUMMARY DATA'!H:H,'SUMMARY DATA'!$D:$D=$C434,'SUMMARY DATA'!$B:$B=""GRP"")),"""")
  )
)"),"")</f>
        <v/>
      </c>
      <c r="I434" s="18" t="str">
        <f>IFERROR(__xludf.DUMMYFUNCTION("IF(H434="""","""",
SUM(ARRAYFORMULA(VALUE(SPLIT(H434,CHAR(10)))))
)"),"")</f>
        <v/>
      </c>
      <c r="J434" s="17" t="str">
        <f>IFERROR(__xludf.DUMMYFUNCTION("IFERROR(
  TEXTJOIN(CHAR(10),TRUE,FILTER('SUMMARY DATA'!I:I,'SUMMARY DATA'!$A:$A=$A434,'SUMMARY DATA'!$C:$C=$B434,'SUMMARY DATA'!$B:$B=""GRP"")),
  IF(
    OR(
      ISNUMBER(SEARCH(""CDM CASH DEPOSIT"",$C434)),
      ISNUMBER(SEARCH(""CASH DEPOSIT"",$C43"&amp;"4)),
      COUNTIFS('SUMMARY DATA'!$D:$D,$C434,'SUMMARY DATA'!$B:$B,""GRP"")&lt;&gt;1
    ),
    """",
    IFERROR(TEXTJOIN(CHAR(10),TRUE,FILTER('SUMMARY DATA'!I:I,'SUMMARY DATA'!$D:$D=$C434,'SUMMARY DATA'!$B:$B=""GRP"")),"""")
  )
)"),"")</f>
        <v/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 spans="1:27">
      <c r="A435" s="2"/>
      <c r="B435" s="15">
        <v>45866</v>
      </c>
      <c r="C435" s="2" t="s">
        <v>618</v>
      </c>
      <c r="D435" s="6">
        <v>769.3</v>
      </c>
      <c r="E435" s="16" t="str">
        <f>IFERROR(__xludf.DUMMYFUNCTION("IFERROR(
  TEXTJOIN(CHAR(10),TRUE,FILTER('SUMMARY DATA'!E:E,'SUMMARY DATA'!$A:$A=$A435,'SUMMARY DATA'!$C:$C=$B435,'SUMMARY DATA'!$B:$B=""GRP"")),
  IF(
    OR(
      ISNUMBER(SEARCH(""CDM CASH DEPOSIT"",$C435)),
      ISNUMBER(SEARCH(""CASH DEPOSIT"",$C43"&amp;"5)),
      COUNTIFS('SUMMARY DATA'!$D:$D,$C435,'SUMMARY DATA'!$B:$B,""GRP"")&lt;&gt;1
    ),
    """",
    IFERROR(TEXTJOIN(CHAR(10),TRUE,FILTER('SUMMARY DATA'!E:E,'SUMMARY DATA'!$D:$D=$C435,'SUMMARY DATA'!$B:$B=""GRP"")),"""")
  )
)"),"")</f>
        <v/>
      </c>
      <c r="F435" s="17" t="str">
        <f>IFERROR(__xludf.DUMMYFUNCTION("IFERROR(
  TEXTJOIN(CHAR(10),TRUE,FILTER('SUMMARY DATA'!F:F,'SUMMARY DATA'!$A:$A=$A435,'SUMMARY DATA'!$C:$C=$B435,'SUMMARY DATA'!$B:$B=""GRP"")),
  IF(
    OR(
      ISNUMBER(SEARCH(""CDM CASH DEPOSIT"",$C435)),
      ISNUMBER(SEARCH(""CASH DEPOSIT"",$C43"&amp;"5)),
      COUNTIFS('SUMMARY DATA'!$D:$D,$C435,'SUMMARY DATA'!$B:$B,""GRP"")&lt;&gt;1
    ),
    """",
    IFERROR(TEXTJOIN(CHAR(10),TRUE,FILTER('SUMMARY DATA'!F:F,'SUMMARY DATA'!$D:$D=$C435,'SUMMARY DATA'!$B:$B=""GRP"")),"""")
  )
)"),"")</f>
        <v/>
      </c>
      <c r="G435" s="17" t="str">
        <f>IFERROR(__xludf.DUMMYFUNCTION("IFERROR(
  TEXTJOIN(CHAR(10),TRUE,FILTER('SUMMARY DATA'!G:G,'SUMMARY DATA'!$A:$A=$A435,'SUMMARY DATA'!$C:$C=$B435,'SUMMARY DATA'!$B:$B=""GRP"")),
  IF(
    OR(
      ISNUMBER(SEARCH(""CDM CASH DEPOSIT"",$C435)),
      ISNUMBER(SEARCH(""CASH DEPOSIT"",$C43"&amp;"5)),
      COUNTIFS('SUMMARY DATA'!$D:$D,$C435,'SUMMARY DATA'!$B:$B,""GRP"")&lt;&gt;1
    ),
    """",
    IFERROR(TEXTJOIN(CHAR(10),TRUE,FILTER('SUMMARY DATA'!G:G,'SUMMARY DATA'!$D:$D=$C435,'SUMMARY DATA'!$B:$B=""GRP"")),"""")
  )
)"),"")</f>
        <v/>
      </c>
      <c r="H435" s="18" t="str">
        <f>IFERROR(__xludf.DUMMYFUNCTION("IFERROR(
  TEXTJOIN(CHAR(10),TRUE,FILTER('SUMMARY DATA'!H:H,'SUMMARY DATA'!$A:$A=$A435,'SUMMARY DATA'!$C:$C=$B435,'SUMMARY DATA'!$B:$B=""GRP"")),
  IF(
    OR(
      ISNUMBER(SEARCH(""CDM CASH DEPOSIT"",$C435)),
      ISNUMBER(SEARCH(""CASH DEPOSIT"",$C43"&amp;"5)),
      COUNTIFS('SUMMARY DATA'!$D:$D,$C435,'SUMMARY DATA'!$B:$B,""GRP"")&lt;&gt;1
    ),
    """",
    IFERROR(TEXTJOIN(CHAR(10),TRUE,FILTER('SUMMARY DATA'!H:H,'SUMMARY DATA'!$D:$D=$C435,'SUMMARY DATA'!$B:$B=""GRP"")),"""")
  )
)"),"")</f>
        <v/>
      </c>
      <c r="I435" s="18" t="str">
        <f>IFERROR(__xludf.DUMMYFUNCTION("IF(H435="""","""",
SUM(ARRAYFORMULA(VALUE(SPLIT(H435,CHAR(10)))))
)"),"")</f>
        <v/>
      </c>
      <c r="J435" s="17" t="str">
        <f>IFERROR(__xludf.DUMMYFUNCTION("IFERROR(
  TEXTJOIN(CHAR(10),TRUE,FILTER('SUMMARY DATA'!I:I,'SUMMARY DATA'!$A:$A=$A435,'SUMMARY DATA'!$C:$C=$B435,'SUMMARY DATA'!$B:$B=""GRP"")),
  IF(
    OR(
      ISNUMBER(SEARCH(""CDM CASH DEPOSIT"",$C435)),
      ISNUMBER(SEARCH(""CASH DEPOSIT"",$C43"&amp;"5)),
      COUNTIFS('SUMMARY DATA'!$D:$D,$C435,'SUMMARY DATA'!$B:$B,""GRP"")&lt;&gt;1
    ),
    """",
    IFERROR(TEXTJOIN(CHAR(10),TRUE,FILTER('SUMMARY DATA'!I:I,'SUMMARY DATA'!$D:$D=$C435,'SUMMARY DATA'!$B:$B=""GRP"")),"""")
  )
)"),"")</f>
        <v/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 spans="1:27">
      <c r="A436" s="2" t="s">
        <v>619</v>
      </c>
      <c r="B436" s="15">
        <v>45866</v>
      </c>
      <c r="C436" s="2" t="s">
        <v>620</v>
      </c>
      <c r="D436" s="6">
        <v>418.6</v>
      </c>
      <c r="E436" s="16" t="str">
        <f>IFERROR(__xludf.DUMMYFUNCTION("IFERROR(
  TEXTJOIN(CHAR(10),TRUE,FILTER('SUMMARY DATA'!E:E,'SUMMARY DATA'!$A:$A=$A436,'SUMMARY DATA'!$C:$C=$B436,'SUMMARY DATA'!$B:$B=""GRP"")),
  IF(
    OR(
      ISNUMBER(SEARCH(""CDM CASH DEPOSIT"",$C436)),
      ISNUMBER(SEARCH(""CASH DEPOSIT"",$C43"&amp;"6)),
      COUNTIFS('SUMMARY DATA'!$D:$D,$C436,'SUMMARY DATA'!$B:$B,""GRP"")&lt;&gt;1
    ),
    """",
    IFERROR(TEXTJOIN(CHAR(10),TRUE,FILTER('SUMMARY DATA'!E:E,'SUMMARY DATA'!$D:$D=$C436,'SUMMARY DATA'!$B:$B=""GRP"")),"""")
  )
)"),"")</f>
        <v/>
      </c>
      <c r="F436" s="17" t="str">
        <f>IFERROR(__xludf.DUMMYFUNCTION("IFERROR(
  TEXTJOIN(CHAR(10),TRUE,FILTER('SUMMARY DATA'!F:F,'SUMMARY DATA'!$A:$A=$A436,'SUMMARY DATA'!$C:$C=$B436,'SUMMARY DATA'!$B:$B=""GRP"")),
  IF(
    OR(
      ISNUMBER(SEARCH(""CDM CASH DEPOSIT"",$C436)),
      ISNUMBER(SEARCH(""CASH DEPOSIT"",$C43"&amp;"6)),
      COUNTIFS('SUMMARY DATA'!$D:$D,$C436,'SUMMARY DATA'!$B:$B,""GRP"")&lt;&gt;1
    ),
    """",
    IFERROR(TEXTJOIN(CHAR(10),TRUE,FILTER('SUMMARY DATA'!F:F,'SUMMARY DATA'!$D:$D=$C436,'SUMMARY DATA'!$B:$B=""GRP"")),"""")
  )
)"),"")</f>
        <v/>
      </c>
      <c r="G436" s="17" t="str">
        <f>IFERROR(__xludf.DUMMYFUNCTION("IFERROR(
  TEXTJOIN(CHAR(10),TRUE,FILTER('SUMMARY DATA'!G:G,'SUMMARY DATA'!$A:$A=$A436,'SUMMARY DATA'!$C:$C=$B436,'SUMMARY DATA'!$B:$B=""GRP"")),
  IF(
    OR(
      ISNUMBER(SEARCH(""CDM CASH DEPOSIT"",$C436)),
      ISNUMBER(SEARCH(""CASH DEPOSIT"",$C43"&amp;"6)),
      COUNTIFS('SUMMARY DATA'!$D:$D,$C436,'SUMMARY DATA'!$B:$B,""GRP"")&lt;&gt;1
    ),
    """",
    IFERROR(TEXTJOIN(CHAR(10),TRUE,FILTER('SUMMARY DATA'!G:G,'SUMMARY DATA'!$D:$D=$C436,'SUMMARY DATA'!$B:$B=""GRP"")),"""")
  )
)"),"")</f>
        <v/>
      </c>
      <c r="H436" s="18" t="str">
        <f>IFERROR(__xludf.DUMMYFUNCTION("IFERROR(
  TEXTJOIN(CHAR(10),TRUE,FILTER('SUMMARY DATA'!H:H,'SUMMARY DATA'!$A:$A=$A436,'SUMMARY DATA'!$C:$C=$B436,'SUMMARY DATA'!$B:$B=""GRP"")),
  IF(
    OR(
      ISNUMBER(SEARCH(""CDM CASH DEPOSIT"",$C436)),
      ISNUMBER(SEARCH(""CASH DEPOSIT"",$C43"&amp;"6)),
      COUNTIFS('SUMMARY DATA'!$D:$D,$C436,'SUMMARY DATA'!$B:$B,""GRP"")&lt;&gt;1
    ),
    """",
    IFERROR(TEXTJOIN(CHAR(10),TRUE,FILTER('SUMMARY DATA'!H:H,'SUMMARY DATA'!$D:$D=$C436,'SUMMARY DATA'!$B:$B=""GRP"")),"""")
  )
)"),"")</f>
        <v/>
      </c>
      <c r="I436" s="18" t="str">
        <f>IFERROR(__xludf.DUMMYFUNCTION("IF(H436="""","""",
SUM(ARRAYFORMULA(VALUE(SPLIT(H436,CHAR(10)))))
)"),"")</f>
        <v/>
      </c>
      <c r="J436" s="17" t="str">
        <f>IFERROR(__xludf.DUMMYFUNCTION("IFERROR(
  TEXTJOIN(CHAR(10),TRUE,FILTER('SUMMARY DATA'!I:I,'SUMMARY DATA'!$A:$A=$A436,'SUMMARY DATA'!$C:$C=$B436,'SUMMARY DATA'!$B:$B=""GRP"")),
  IF(
    OR(
      ISNUMBER(SEARCH(""CDM CASH DEPOSIT"",$C436)),
      ISNUMBER(SEARCH(""CASH DEPOSIT"",$C43"&amp;"6)),
      COUNTIFS('SUMMARY DATA'!$D:$D,$C436,'SUMMARY DATA'!$B:$B,""GRP"")&lt;&gt;1
    ),
    """",
    IFERROR(TEXTJOIN(CHAR(10),TRUE,FILTER('SUMMARY DATA'!I:I,'SUMMARY DATA'!$D:$D=$C436,'SUMMARY DATA'!$B:$B=""GRP"")),"""")
  )
)"),"")</f>
        <v/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 spans="1:27">
      <c r="A437" s="2" t="s">
        <v>621</v>
      </c>
      <c r="B437" s="15">
        <v>45865</v>
      </c>
      <c r="C437" s="2" t="s">
        <v>622</v>
      </c>
      <c r="D437" s="6">
        <v>30</v>
      </c>
      <c r="E437" s="16" t="str">
        <f>IFERROR(__xludf.DUMMYFUNCTION("IFERROR(
  TEXTJOIN(CHAR(10),TRUE,FILTER('SUMMARY DATA'!E:E,'SUMMARY DATA'!$A:$A=$A437,'SUMMARY DATA'!$C:$C=$B437,'SUMMARY DATA'!$B:$B=""GRP"")),
  IF(
    OR(
      ISNUMBER(SEARCH(""CDM CASH DEPOSIT"",$C437)),
      ISNUMBER(SEARCH(""CASH DEPOSIT"",$C43"&amp;"7)),
      COUNTIFS('SUMMARY DATA'!$D:$D,$C437,'SUMMARY DATA'!$B:$B,""GRP"")&lt;&gt;1
    ),
    """",
    IFERROR(TEXTJOIN(CHAR(10),TRUE,FILTER('SUMMARY DATA'!E:E,'SUMMARY DATA'!$D:$D=$C437,'SUMMARY DATA'!$B:$B=""GRP"")),"""")
  )
)"),"")</f>
        <v/>
      </c>
      <c r="F437" s="17" t="str">
        <f>IFERROR(__xludf.DUMMYFUNCTION("IFERROR(
  TEXTJOIN(CHAR(10),TRUE,FILTER('SUMMARY DATA'!F:F,'SUMMARY DATA'!$A:$A=$A437,'SUMMARY DATA'!$C:$C=$B437,'SUMMARY DATA'!$B:$B=""GRP"")),
  IF(
    OR(
      ISNUMBER(SEARCH(""CDM CASH DEPOSIT"",$C437)),
      ISNUMBER(SEARCH(""CASH DEPOSIT"",$C43"&amp;"7)),
      COUNTIFS('SUMMARY DATA'!$D:$D,$C437,'SUMMARY DATA'!$B:$B,""GRP"")&lt;&gt;1
    ),
    """",
    IFERROR(TEXTJOIN(CHAR(10),TRUE,FILTER('SUMMARY DATA'!F:F,'SUMMARY DATA'!$D:$D=$C437,'SUMMARY DATA'!$B:$B=""GRP"")),"""")
  )
)"),"")</f>
        <v/>
      </c>
      <c r="G437" s="17" t="str">
        <f>IFERROR(__xludf.DUMMYFUNCTION("IFERROR(
  TEXTJOIN(CHAR(10),TRUE,FILTER('SUMMARY DATA'!G:G,'SUMMARY DATA'!$A:$A=$A437,'SUMMARY DATA'!$C:$C=$B437,'SUMMARY DATA'!$B:$B=""GRP"")),
  IF(
    OR(
      ISNUMBER(SEARCH(""CDM CASH DEPOSIT"",$C437)),
      ISNUMBER(SEARCH(""CASH DEPOSIT"",$C43"&amp;"7)),
      COUNTIFS('SUMMARY DATA'!$D:$D,$C437,'SUMMARY DATA'!$B:$B,""GRP"")&lt;&gt;1
    ),
    """",
    IFERROR(TEXTJOIN(CHAR(10),TRUE,FILTER('SUMMARY DATA'!G:G,'SUMMARY DATA'!$D:$D=$C437,'SUMMARY DATA'!$B:$B=""GRP"")),"""")
  )
)"),"")</f>
        <v/>
      </c>
      <c r="H437" s="18" t="str">
        <f>IFERROR(__xludf.DUMMYFUNCTION("IFERROR(
  TEXTJOIN(CHAR(10),TRUE,FILTER('SUMMARY DATA'!H:H,'SUMMARY DATA'!$A:$A=$A437,'SUMMARY DATA'!$C:$C=$B437,'SUMMARY DATA'!$B:$B=""GRP"")),
  IF(
    OR(
      ISNUMBER(SEARCH(""CDM CASH DEPOSIT"",$C437)),
      ISNUMBER(SEARCH(""CASH DEPOSIT"",$C43"&amp;"7)),
      COUNTIFS('SUMMARY DATA'!$D:$D,$C437,'SUMMARY DATA'!$B:$B,""GRP"")&lt;&gt;1
    ),
    """",
    IFERROR(TEXTJOIN(CHAR(10),TRUE,FILTER('SUMMARY DATA'!H:H,'SUMMARY DATA'!$D:$D=$C437,'SUMMARY DATA'!$B:$B=""GRP"")),"""")
  )
)"),"")</f>
        <v/>
      </c>
      <c r="I437" s="18" t="str">
        <f>IFERROR(__xludf.DUMMYFUNCTION("IF(H437="""","""",
SUM(ARRAYFORMULA(VALUE(SPLIT(H437,CHAR(10)))))
)"),"")</f>
        <v/>
      </c>
      <c r="J437" s="17" t="str">
        <f>IFERROR(__xludf.DUMMYFUNCTION("IFERROR(
  TEXTJOIN(CHAR(10),TRUE,FILTER('SUMMARY DATA'!I:I,'SUMMARY DATA'!$A:$A=$A437,'SUMMARY DATA'!$C:$C=$B437,'SUMMARY DATA'!$B:$B=""GRP"")),
  IF(
    OR(
      ISNUMBER(SEARCH(""CDM CASH DEPOSIT"",$C437)),
      ISNUMBER(SEARCH(""CASH DEPOSIT"",$C43"&amp;"7)),
      COUNTIFS('SUMMARY DATA'!$D:$D,$C437,'SUMMARY DATA'!$B:$B,""GRP"")&lt;&gt;1
    ),
    """",
    IFERROR(TEXTJOIN(CHAR(10),TRUE,FILTER('SUMMARY DATA'!I:I,'SUMMARY DATA'!$D:$D=$C437,'SUMMARY DATA'!$B:$B=""GRP"")),"""")
  )
)"),"")</f>
        <v/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 spans="1:27">
      <c r="A438" s="2" t="s">
        <v>623</v>
      </c>
      <c r="B438" s="15">
        <v>45865</v>
      </c>
      <c r="C438" s="2" t="s">
        <v>624</v>
      </c>
      <c r="D438" s="6">
        <v>76.75</v>
      </c>
      <c r="E438" s="16" t="str">
        <f>IFERROR(__xludf.DUMMYFUNCTION("IFERROR(
  TEXTJOIN(CHAR(10),TRUE,FILTER('SUMMARY DATA'!E:E,'SUMMARY DATA'!$A:$A=$A438,'SUMMARY DATA'!$C:$C=$B438,'SUMMARY DATA'!$B:$B=""GRP"")),
  IF(
    OR(
      ISNUMBER(SEARCH(""CDM CASH DEPOSIT"",$C438)),
      ISNUMBER(SEARCH(""CASH DEPOSIT"",$C43"&amp;"8)),
      COUNTIFS('SUMMARY DATA'!$D:$D,$C438,'SUMMARY DATA'!$B:$B,""GRP"")&lt;&gt;1
    ),
    """",
    IFERROR(TEXTJOIN(CHAR(10),TRUE,FILTER('SUMMARY DATA'!E:E,'SUMMARY DATA'!$D:$D=$C438,'SUMMARY DATA'!$B:$B=""GRP"")),"""")
  )
)"),"")</f>
        <v/>
      </c>
      <c r="F438" s="17" t="str">
        <f>IFERROR(__xludf.DUMMYFUNCTION("IFERROR(
  TEXTJOIN(CHAR(10),TRUE,FILTER('SUMMARY DATA'!F:F,'SUMMARY DATA'!$A:$A=$A438,'SUMMARY DATA'!$C:$C=$B438,'SUMMARY DATA'!$B:$B=""GRP"")),
  IF(
    OR(
      ISNUMBER(SEARCH(""CDM CASH DEPOSIT"",$C438)),
      ISNUMBER(SEARCH(""CASH DEPOSIT"",$C43"&amp;"8)),
      COUNTIFS('SUMMARY DATA'!$D:$D,$C438,'SUMMARY DATA'!$B:$B,""GRP"")&lt;&gt;1
    ),
    """",
    IFERROR(TEXTJOIN(CHAR(10),TRUE,FILTER('SUMMARY DATA'!F:F,'SUMMARY DATA'!$D:$D=$C438,'SUMMARY DATA'!$B:$B=""GRP"")),"""")
  )
)"),"")</f>
        <v/>
      </c>
      <c r="G438" s="17" t="str">
        <f>IFERROR(__xludf.DUMMYFUNCTION("IFERROR(
  TEXTJOIN(CHAR(10),TRUE,FILTER('SUMMARY DATA'!G:G,'SUMMARY DATA'!$A:$A=$A438,'SUMMARY DATA'!$C:$C=$B438,'SUMMARY DATA'!$B:$B=""GRP"")),
  IF(
    OR(
      ISNUMBER(SEARCH(""CDM CASH DEPOSIT"",$C438)),
      ISNUMBER(SEARCH(""CASH DEPOSIT"",$C43"&amp;"8)),
      COUNTIFS('SUMMARY DATA'!$D:$D,$C438,'SUMMARY DATA'!$B:$B,""GRP"")&lt;&gt;1
    ),
    """",
    IFERROR(TEXTJOIN(CHAR(10),TRUE,FILTER('SUMMARY DATA'!G:G,'SUMMARY DATA'!$D:$D=$C438,'SUMMARY DATA'!$B:$B=""GRP"")),"""")
  )
)"),"")</f>
        <v/>
      </c>
      <c r="H438" s="18" t="str">
        <f>IFERROR(__xludf.DUMMYFUNCTION("IFERROR(
  TEXTJOIN(CHAR(10),TRUE,FILTER('SUMMARY DATA'!H:H,'SUMMARY DATA'!$A:$A=$A438,'SUMMARY DATA'!$C:$C=$B438,'SUMMARY DATA'!$B:$B=""GRP"")),
  IF(
    OR(
      ISNUMBER(SEARCH(""CDM CASH DEPOSIT"",$C438)),
      ISNUMBER(SEARCH(""CASH DEPOSIT"",$C43"&amp;"8)),
      COUNTIFS('SUMMARY DATA'!$D:$D,$C438,'SUMMARY DATA'!$B:$B,""GRP"")&lt;&gt;1
    ),
    """",
    IFERROR(TEXTJOIN(CHAR(10),TRUE,FILTER('SUMMARY DATA'!H:H,'SUMMARY DATA'!$D:$D=$C438,'SUMMARY DATA'!$B:$B=""GRP"")),"""")
  )
)"),"")</f>
        <v/>
      </c>
      <c r="I438" s="18" t="str">
        <f>IFERROR(__xludf.DUMMYFUNCTION("IF(H438="""","""",
SUM(ARRAYFORMULA(VALUE(SPLIT(H438,CHAR(10)))))
)"),"")</f>
        <v/>
      </c>
      <c r="J438" s="17" t="str">
        <f>IFERROR(__xludf.DUMMYFUNCTION("IFERROR(
  TEXTJOIN(CHAR(10),TRUE,FILTER('SUMMARY DATA'!I:I,'SUMMARY DATA'!$A:$A=$A438,'SUMMARY DATA'!$C:$C=$B438,'SUMMARY DATA'!$B:$B=""GRP"")),
  IF(
    OR(
      ISNUMBER(SEARCH(""CDM CASH DEPOSIT"",$C438)),
      ISNUMBER(SEARCH(""CASH DEPOSIT"",$C43"&amp;"8)),
      COUNTIFS('SUMMARY DATA'!$D:$D,$C438,'SUMMARY DATA'!$B:$B,""GRP"")&lt;&gt;1
    ),
    """",
    IFERROR(TEXTJOIN(CHAR(10),TRUE,FILTER('SUMMARY DATA'!I:I,'SUMMARY DATA'!$D:$D=$C438,'SUMMARY DATA'!$B:$B=""GRP"")),"""")
  )
)"),"")</f>
        <v/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 spans="1:27">
      <c r="A439" s="2"/>
      <c r="B439" s="15">
        <v>45865</v>
      </c>
      <c r="C439" s="2" t="s">
        <v>625</v>
      </c>
      <c r="D439" s="6">
        <v>83.86</v>
      </c>
      <c r="E439" s="16" t="str">
        <f>IFERROR(__xludf.DUMMYFUNCTION("IFERROR(
  TEXTJOIN(CHAR(10),TRUE,FILTER('SUMMARY DATA'!E:E,'SUMMARY DATA'!$A:$A=$A439,'SUMMARY DATA'!$C:$C=$B439,'SUMMARY DATA'!$B:$B=""GRP"")),
  IF(
    OR(
      ISNUMBER(SEARCH(""CDM CASH DEPOSIT"",$C439)),
      ISNUMBER(SEARCH(""CASH DEPOSIT"",$C43"&amp;"9)),
      COUNTIFS('SUMMARY DATA'!$D:$D,$C439,'SUMMARY DATA'!$B:$B,""GRP"")&lt;&gt;1
    ),
    """",
    IFERROR(TEXTJOIN(CHAR(10),TRUE,FILTER('SUMMARY DATA'!E:E,'SUMMARY DATA'!$D:$D=$C439,'SUMMARY DATA'!$B:$B=""GRP"")),"""")
  )
)"),"")</f>
        <v/>
      </c>
      <c r="F439" s="17" t="str">
        <f>IFERROR(__xludf.DUMMYFUNCTION("IFERROR(
  TEXTJOIN(CHAR(10),TRUE,FILTER('SUMMARY DATA'!F:F,'SUMMARY DATA'!$A:$A=$A439,'SUMMARY DATA'!$C:$C=$B439,'SUMMARY DATA'!$B:$B=""GRP"")),
  IF(
    OR(
      ISNUMBER(SEARCH(""CDM CASH DEPOSIT"",$C439)),
      ISNUMBER(SEARCH(""CASH DEPOSIT"",$C43"&amp;"9)),
      COUNTIFS('SUMMARY DATA'!$D:$D,$C439,'SUMMARY DATA'!$B:$B,""GRP"")&lt;&gt;1
    ),
    """",
    IFERROR(TEXTJOIN(CHAR(10),TRUE,FILTER('SUMMARY DATA'!F:F,'SUMMARY DATA'!$D:$D=$C439,'SUMMARY DATA'!$B:$B=""GRP"")),"""")
  )
)"),"")</f>
        <v/>
      </c>
      <c r="G439" s="17" t="str">
        <f>IFERROR(__xludf.DUMMYFUNCTION("IFERROR(
  TEXTJOIN(CHAR(10),TRUE,FILTER('SUMMARY DATA'!G:G,'SUMMARY DATA'!$A:$A=$A439,'SUMMARY DATA'!$C:$C=$B439,'SUMMARY DATA'!$B:$B=""GRP"")),
  IF(
    OR(
      ISNUMBER(SEARCH(""CDM CASH DEPOSIT"",$C439)),
      ISNUMBER(SEARCH(""CASH DEPOSIT"",$C43"&amp;"9)),
      COUNTIFS('SUMMARY DATA'!$D:$D,$C439,'SUMMARY DATA'!$B:$B,""GRP"")&lt;&gt;1
    ),
    """",
    IFERROR(TEXTJOIN(CHAR(10),TRUE,FILTER('SUMMARY DATA'!G:G,'SUMMARY DATA'!$D:$D=$C439,'SUMMARY DATA'!$B:$B=""GRP"")),"""")
  )
)"),"")</f>
        <v/>
      </c>
      <c r="H439" s="18" t="str">
        <f>IFERROR(__xludf.DUMMYFUNCTION("IFERROR(
  TEXTJOIN(CHAR(10),TRUE,FILTER('SUMMARY DATA'!H:H,'SUMMARY DATA'!$A:$A=$A439,'SUMMARY DATA'!$C:$C=$B439,'SUMMARY DATA'!$B:$B=""GRP"")),
  IF(
    OR(
      ISNUMBER(SEARCH(""CDM CASH DEPOSIT"",$C439)),
      ISNUMBER(SEARCH(""CASH DEPOSIT"",$C43"&amp;"9)),
      COUNTIFS('SUMMARY DATA'!$D:$D,$C439,'SUMMARY DATA'!$B:$B,""GRP"")&lt;&gt;1
    ),
    """",
    IFERROR(TEXTJOIN(CHAR(10),TRUE,FILTER('SUMMARY DATA'!H:H,'SUMMARY DATA'!$D:$D=$C439,'SUMMARY DATA'!$B:$B=""GRP"")),"""")
  )
)"),"")</f>
        <v/>
      </c>
      <c r="I439" s="18" t="str">
        <f>IFERROR(__xludf.DUMMYFUNCTION("IF(H439="""","""",
SUM(ARRAYFORMULA(VALUE(SPLIT(H439,CHAR(10)))))
)"),"")</f>
        <v/>
      </c>
      <c r="J439" s="17" t="str">
        <f>IFERROR(__xludf.DUMMYFUNCTION("IFERROR(
  TEXTJOIN(CHAR(10),TRUE,FILTER('SUMMARY DATA'!I:I,'SUMMARY DATA'!$A:$A=$A439,'SUMMARY DATA'!$C:$C=$B439,'SUMMARY DATA'!$B:$B=""GRP"")),
  IF(
    OR(
      ISNUMBER(SEARCH(""CDM CASH DEPOSIT"",$C439)),
      ISNUMBER(SEARCH(""CASH DEPOSIT"",$C43"&amp;"9)),
      COUNTIFS('SUMMARY DATA'!$D:$D,$C439,'SUMMARY DATA'!$B:$B,""GRP"")&lt;&gt;1
    ),
    """",
    IFERROR(TEXTJOIN(CHAR(10),TRUE,FILTER('SUMMARY DATA'!I:I,'SUMMARY DATA'!$D:$D=$C439,'SUMMARY DATA'!$B:$B=""GRP"")),"""")
  )
)"),"")</f>
        <v/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 spans="1:27">
      <c r="A440" s="2" t="s">
        <v>626</v>
      </c>
      <c r="B440" s="15">
        <v>45865</v>
      </c>
      <c r="C440" s="2" t="s">
        <v>627</v>
      </c>
      <c r="D440" s="6">
        <v>10</v>
      </c>
      <c r="E440" s="16" t="str">
        <f>IFERROR(__xludf.DUMMYFUNCTION("IFERROR(
  TEXTJOIN(CHAR(10),TRUE,FILTER('SUMMARY DATA'!E:E,'SUMMARY DATA'!$A:$A=$A440,'SUMMARY DATA'!$C:$C=$B440,'SUMMARY DATA'!$B:$B=""GRP"")),
  IF(
    OR(
      ISNUMBER(SEARCH(""CDM CASH DEPOSIT"",$C440)),
      ISNUMBER(SEARCH(""CASH DEPOSIT"",$C44"&amp;"0)),
      COUNTIFS('SUMMARY DATA'!$D:$D,$C440,'SUMMARY DATA'!$B:$B,""GRP"")&lt;&gt;1
    ),
    """",
    IFERROR(TEXTJOIN(CHAR(10),TRUE,FILTER('SUMMARY DATA'!E:E,'SUMMARY DATA'!$D:$D=$C440,'SUMMARY DATA'!$B:$B=""GRP"")),"""")
  )
)"),"")</f>
        <v/>
      </c>
      <c r="F440" s="17" t="str">
        <f>IFERROR(__xludf.DUMMYFUNCTION("IFERROR(
  TEXTJOIN(CHAR(10),TRUE,FILTER('SUMMARY DATA'!F:F,'SUMMARY DATA'!$A:$A=$A440,'SUMMARY DATA'!$C:$C=$B440,'SUMMARY DATA'!$B:$B=""GRP"")),
  IF(
    OR(
      ISNUMBER(SEARCH(""CDM CASH DEPOSIT"",$C440)),
      ISNUMBER(SEARCH(""CASH DEPOSIT"",$C44"&amp;"0)),
      COUNTIFS('SUMMARY DATA'!$D:$D,$C440,'SUMMARY DATA'!$B:$B,""GRP"")&lt;&gt;1
    ),
    """",
    IFERROR(TEXTJOIN(CHAR(10),TRUE,FILTER('SUMMARY DATA'!F:F,'SUMMARY DATA'!$D:$D=$C440,'SUMMARY DATA'!$B:$B=""GRP"")),"""")
  )
)"),"")</f>
        <v/>
      </c>
      <c r="G440" s="17" t="str">
        <f>IFERROR(__xludf.DUMMYFUNCTION("IFERROR(
  TEXTJOIN(CHAR(10),TRUE,FILTER('SUMMARY DATA'!G:G,'SUMMARY DATA'!$A:$A=$A440,'SUMMARY DATA'!$C:$C=$B440,'SUMMARY DATA'!$B:$B=""GRP"")),
  IF(
    OR(
      ISNUMBER(SEARCH(""CDM CASH DEPOSIT"",$C440)),
      ISNUMBER(SEARCH(""CASH DEPOSIT"",$C44"&amp;"0)),
      COUNTIFS('SUMMARY DATA'!$D:$D,$C440,'SUMMARY DATA'!$B:$B,""GRP"")&lt;&gt;1
    ),
    """",
    IFERROR(TEXTJOIN(CHAR(10),TRUE,FILTER('SUMMARY DATA'!G:G,'SUMMARY DATA'!$D:$D=$C440,'SUMMARY DATA'!$B:$B=""GRP"")),"""")
  )
)"),"")</f>
        <v/>
      </c>
      <c r="H440" s="18" t="str">
        <f>IFERROR(__xludf.DUMMYFUNCTION("IFERROR(
  TEXTJOIN(CHAR(10),TRUE,FILTER('SUMMARY DATA'!H:H,'SUMMARY DATA'!$A:$A=$A440,'SUMMARY DATA'!$C:$C=$B440,'SUMMARY DATA'!$B:$B=""GRP"")),
  IF(
    OR(
      ISNUMBER(SEARCH(""CDM CASH DEPOSIT"",$C440)),
      ISNUMBER(SEARCH(""CASH DEPOSIT"",$C44"&amp;"0)),
      COUNTIFS('SUMMARY DATA'!$D:$D,$C440,'SUMMARY DATA'!$B:$B,""GRP"")&lt;&gt;1
    ),
    """",
    IFERROR(TEXTJOIN(CHAR(10),TRUE,FILTER('SUMMARY DATA'!H:H,'SUMMARY DATA'!$D:$D=$C440,'SUMMARY DATA'!$B:$B=""GRP"")),"""")
  )
)"),"")</f>
        <v/>
      </c>
      <c r="I440" s="18" t="str">
        <f>IFERROR(__xludf.DUMMYFUNCTION("IF(H440="""","""",
SUM(ARRAYFORMULA(VALUE(SPLIT(H440,CHAR(10)))))
)"),"")</f>
        <v/>
      </c>
      <c r="J440" s="17" t="str">
        <f>IFERROR(__xludf.DUMMYFUNCTION("IFERROR(
  TEXTJOIN(CHAR(10),TRUE,FILTER('SUMMARY DATA'!I:I,'SUMMARY DATA'!$A:$A=$A440,'SUMMARY DATA'!$C:$C=$B440,'SUMMARY DATA'!$B:$B=""GRP"")),
  IF(
    OR(
      ISNUMBER(SEARCH(""CDM CASH DEPOSIT"",$C440)),
      ISNUMBER(SEARCH(""CASH DEPOSIT"",$C44"&amp;"0)),
      COUNTIFS('SUMMARY DATA'!$D:$D,$C440,'SUMMARY DATA'!$B:$B,""GRP"")&lt;&gt;1
    ),
    """",
    IFERROR(TEXTJOIN(CHAR(10),TRUE,FILTER('SUMMARY DATA'!I:I,'SUMMARY DATA'!$D:$D=$C440,'SUMMARY DATA'!$B:$B=""GRP"")),"""")
  )
)"),"")</f>
        <v/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 spans="1:27">
      <c r="A441" s="2"/>
      <c r="B441" s="15">
        <v>45865</v>
      </c>
      <c r="C441" s="2" t="s">
        <v>628</v>
      </c>
      <c r="D441" s="6">
        <v>22.97</v>
      </c>
      <c r="E441" s="16" t="str">
        <f>IFERROR(__xludf.DUMMYFUNCTION("IFERROR(
  TEXTJOIN(CHAR(10),TRUE,FILTER('SUMMARY DATA'!E:E,'SUMMARY DATA'!$A:$A=$A441,'SUMMARY DATA'!$C:$C=$B441,'SUMMARY DATA'!$B:$B=""GRP"")),
  IF(
    OR(
      ISNUMBER(SEARCH(""CDM CASH DEPOSIT"",$C441)),
      ISNUMBER(SEARCH(""CASH DEPOSIT"",$C44"&amp;"1)),
      COUNTIFS('SUMMARY DATA'!$D:$D,$C441,'SUMMARY DATA'!$B:$B,""GRP"")&lt;&gt;1
    ),
    """",
    IFERROR(TEXTJOIN(CHAR(10),TRUE,FILTER('SUMMARY DATA'!E:E,'SUMMARY DATA'!$D:$D=$C441,'SUMMARY DATA'!$B:$B=""GRP"")),"""")
  )
)"),"")</f>
        <v/>
      </c>
      <c r="F441" s="17" t="str">
        <f>IFERROR(__xludf.DUMMYFUNCTION("IFERROR(
  TEXTJOIN(CHAR(10),TRUE,FILTER('SUMMARY DATA'!F:F,'SUMMARY DATA'!$A:$A=$A441,'SUMMARY DATA'!$C:$C=$B441,'SUMMARY DATA'!$B:$B=""GRP"")),
  IF(
    OR(
      ISNUMBER(SEARCH(""CDM CASH DEPOSIT"",$C441)),
      ISNUMBER(SEARCH(""CASH DEPOSIT"",$C44"&amp;"1)),
      COUNTIFS('SUMMARY DATA'!$D:$D,$C441,'SUMMARY DATA'!$B:$B,""GRP"")&lt;&gt;1
    ),
    """",
    IFERROR(TEXTJOIN(CHAR(10),TRUE,FILTER('SUMMARY DATA'!F:F,'SUMMARY DATA'!$D:$D=$C441,'SUMMARY DATA'!$B:$B=""GRP"")),"""")
  )
)"),"")</f>
        <v/>
      </c>
      <c r="G441" s="17" t="str">
        <f>IFERROR(__xludf.DUMMYFUNCTION("IFERROR(
  TEXTJOIN(CHAR(10),TRUE,FILTER('SUMMARY DATA'!G:G,'SUMMARY DATA'!$A:$A=$A441,'SUMMARY DATA'!$C:$C=$B441,'SUMMARY DATA'!$B:$B=""GRP"")),
  IF(
    OR(
      ISNUMBER(SEARCH(""CDM CASH DEPOSIT"",$C441)),
      ISNUMBER(SEARCH(""CASH DEPOSIT"",$C44"&amp;"1)),
      COUNTIFS('SUMMARY DATA'!$D:$D,$C441,'SUMMARY DATA'!$B:$B,""GRP"")&lt;&gt;1
    ),
    """",
    IFERROR(TEXTJOIN(CHAR(10),TRUE,FILTER('SUMMARY DATA'!G:G,'SUMMARY DATA'!$D:$D=$C441,'SUMMARY DATA'!$B:$B=""GRP"")),"""")
  )
)"),"")</f>
        <v/>
      </c>
      <c r="H441" s="18" t="str">
        <f>IFERROR(__xludf.DUMMYFUNCTION("IFERROR(
  TEXTJOIN(CHAR(10),TRUE,FILTER('SUMMARY DATA'!H:H,'SUMMARY DATA'!$A:$A=$A441,'SUMMARY DATA'!$C:$C=$B441,'SUMMARY DATA'!$B:$B=""GRP"")),
  IF(
    OR(
      ISNUMBER(SEARCH(""CDM CASH DEPOSIT"",$C441)),
      ISNUMBER(SEARCH(""CASH DEPOSIT"",$C44"&amp;"1)),
      COUNTIFS('SUMMARY DATA'!$D:$D,$C441,'SUMMARY DATA'!$B:$B,""GRP"")&lt;&gt;1
    ),
    """",
    IFERROR(TEXTJOIN(CHAR(10),TRUE,FILTER('SUMMARY DATA'!H:H,'SUMMARY DATA'!$D:$D=$C441,'SUMMARY DATA'!$B:$B=""GRP"")),"""")
  )
)"),"")</f>
        <v/>
      </c>
      <c r="I441" s="18" t="str">
        <f>IFERROR(__xludf.DUMMYFUNCTION("IF(H441="""","""",
SUM(ARRAYFORMULA(VALUE(SPLIT(H441,CHAR(10)))))
)"),"")</f>
        <v/>
      </c>
      <c r="J441" s="17" t="str">
        <f>IFERROR(__xludf.DUMMYFUNCTION("IFERROR(
  TEXTJOIN(CHAR(10),TRUE,FILTER('SUMMARY DATA'!I:I,'SUMMARY DATA'!$A:$A=$A441,'SUMMARY DATA'!$C:$C=$B441,'SUMMARY DATA'!$B:$B=""GRP"")),
  IF(
    OR(
      ISNUMBER(SEARCH(""CDM CASH DEPOSIT"",$C441)),
      ISNUMBER(SEARCH(""CASH DEPOSIT"",$C44"&amp;"1)),
      COUNTIFS('SUMMARY DATA'!$D:$D,$C441,'SUMMARY DATA'!$B:$B,""GRP"")&lt;&gt;1
    ),
    """",
    IFERROR(TEXTJOIN(CHAR(10),TRUE,FILTER('SUMMARY DATA'!I:I,'SUMMARY DATA'!$D:$D=$C441,'SUMMARY DATA'!$B:$B=""GRP"")),"""")
  )
)"),"")</f>
        <v/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 spans="1:27">
      <c r="A442" s="2"/>
      <c r="B442" s="15">
        <v>45865</v>
      </c>
      <c r="C442" s="2" t="s">
        <v>629</v>
      </c>
      <c r="D442" s="6">
        <v>113.97</v>
      </c>
      <c r="E442" s="16" t="str">
        <f>IFERROR(__xludf.DUMMYFUNCTION("IFERROR(
  TEXTJOIN(CHAR(10),TRUE,FILTER('SUMMARY DATA'!E:E,'SUMMARY DATA'!$A:$A=$A442,'SUMMARY DATA'!$C:$C=$B442,'SUMMARY DATA'!$B:$B=""GRP"")),
  IF(
    OR(
      ISNUMBER(SEARCH(""CDM CASH DEPOSIT"",$C442)),
      ISNUMBER(SEARCH(""CASH DEPOSIT"",$C44"&amp;"2)),
      COUNTIFS('SUMMARY DATA'!$D:$D,$C442,'SUMMARY DATA'!$B:$B,""GRP"")&lt;&gt;1
    ),
    """",
    IFERROR(TEXTJOIN(CHAR(10),TRUE,FILTER('SUMMARY DATA'!E:E,'SUMMARY DATA'!$D:$D=$C442,'SUMMARY DATA'!$B:$B=""GRP"")),"""")
  )
)"),"")</f>
        <v/>
      </c>
      <c r="F442" s="17" t="str">
        <f>IFERROR(__xludf.DUMMYFUNCTION("IFERROR(
  TEXTJOIN(CHAR(10),TRUE,FILTER('SUMMARY DATA'!F:F,'SUMMARY DATA'!$A:$A=$A442,'SUMMARY DATA'!$C:$C=$B442,'SUMMARY DATA'!$B:$B=""GRP"")),
  IF(
    OR(
      ISNUMBER(SEARCH(""CDM CASH DEPOSIT"",$C442)),
      ISNUMBER(SEARCH(""CASH DEPOSIT"",$C44"&amp;"2)),
      COUNTIFS('SUMMARY DATA'!$D:$D,$C442,'SUMMARY DATA'!$B:$B,""GRP"")&lt;&gt;1
    ),
    """",
    IFERROR(TEXTJOIN(CHAR(10),TRUE,FILTER('SUMMARY DATA'!F:F,'SUMMARY DATA'!$D:$D=$C442,'SUMMARY DATA'!$B:$B=""GRP"")),"""")
  )
)"),"")</f>
        <v/>
      </c>
      <c r="G442" s="17" t="str">
        <f>IFERROR(__xludf.DUMMYFUNCTION("IFERROR(
  TEXTJOIN(CHAR(10),TRUE,FILTER('SUMMARY DATA'!G:G,'SUMMARY DATA'!$A:$A=$A442,'SUMMARY DATA'!$C:$C=$B442,'SUMMARY DATA'!$B:$B=""GRP"")),
  IF(
    OR(
      ISNUMBER(SEARCH(""CDM CASH DEPOSIT"",$C442)),
      ISNUMBER(SEARCH(""CASH DEPOSIT"",$C44"&amp;"2)),
      COUNTIFS('SUMMARY DATA'!$D:$D,$C442,'SUMMARY DATA'!$B:$B,""GRP"")&lt;&gt;1
    ),
    """",
    IFERROR(TEXTJOIN(CHAR(10),TRUE,FILTER('SUMMARY DATA'!G:G,'SUMMARY DATA'!$D:$D=$C442,'SUMMARY DATA'!$B:$B=""GRP"")),"""")
  )
)"),"")</f>
        <v/>
      </c>
      <c r="H442" s="18" t="str">
        <f>IFERROR(__xludf.DUMMYFUNCTION("IFERROR(
  TEXTJOIN(CHAR(10),TRUE,FILTER('SUMMARY DATA'!H:H,'SUMMARY DATA'!$A:$A=$A442,'SUMMARY DATA'!$C:$C=$B442,'SUMMARY DATA'!$B:$B=""GRP"")),
  IF(
    OR(
      ISNUMBER(SEARCH(""CDM CASH DEPOSIT"",$C442)),
      ISNUMBER(SEARCH(""CASH DEPOSIT"",$C44"&amp;"2)),
      COUNTIFS('SUMMARY DATA'!$D:$D,$C442,'SUMMARY DATA'!$B:$B,""GRP"")&lt;&gt;1
    ),
    """",
    IFERROR(TEXTJOIN(CHAR(10),TRUE,FILTER('SUMMARY DATA'!H:H,'SUMMARY DATA'!$D:$D=$C442,'SUMMARY DATA'!$B:$B=""GRP"")),"""")
  )
)"),"")</f>
        <v/>
      </c>
      <c r="I442" s="18" t="str">
        <f>IFERROR(__xludf.DUMMYFUNCTION("IF(H442="""","""",
SUM(ARRAYFORMULA(VALUE(SPLIT(H442,CHAR(10)))))
)"),"")</f>
        <v/>
      </c>
      <c r="J442" s="17" t="str">
        <f>IFERROR(__xludf.DUMMYFUNCTION("IFERROR(
  TEXTJOIN(CHAR(10),TRUE,FILTER('SUMMARY DATA'!I:I,'SUMMARY DATA'!$A:$A=$A442,'SUMMARY DATA'!$C:$C=$B442,'SUMMARY DATA'!$B:$B=""GRP"")),
  IF(
    OR(
      ISNUMBER(SEARCH(""CDM CASH DEPOSIT"",$C442)),
      ISNUMBER(SEARCH(""CASH DEPOSIT"",$C44"&amp;"2)),
      COUNTIFS('SUMMARY DATA'!$D:$D,$C442,'SUMMARY DATA'!$B:$B,""GRP"")&lt;&gt;1
    ),
    """",
    IFERROR(TEXTJOIN(CHAR(10),TRUE,FILTER('SUMMARY DATA'!I:I,'SUMMARY DATA'!$D:$D=$C442,'SUMMARY DATA'!$B:$B=""GRP"")),"""")
  )
)"),"")</f>
        <v/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 spans="1:27">
      <c r="A443" s="2"/>
      <c r="B443" s="15">
        <v>45865</v>
      </c>
      <c r="C443" s="2" t="s">
        <v>630</v>
      </c>
      <c r="D443" s="6">
        <v>12.25</v>
      </c>
      <c r="E443" s="16" t="str">
        <f>IFERROR(__xludf.DUMMYFUNCTION("IFERROR(
  TEXTJOIN(CHAR(10),TRUE,FILTER('SUMMARY DATA'!E:E,'SUMMARY DATA'!$A:$A=$A443,'SUMMARY DATA'!$C:$C=$B443,'SUMMARY DATA'!$B:$B=""GRP"")),
  IF(
    OR(
      ISNUMBER(SEARCH(""CDM CASH DEPOSIT"",$C443)),
      ISNUMBER(SEARCH(""CASH DEPOSIT"",$C44"&amp;"3)),
      COUNTIFS('SUMMARY DATA'!$D:$D,$C443,'SUMMARY DATA'!$B:$B,""GRP"")&lt;&gt;1
    ),
    """",
    IFERROR(TEXTJOIN(CHAR(10),TRUE,FILTER('SUMMARY DATA'!E:E,'SUMMARY DATA'!$D:$D=$C443,'SUMMARY DATA'!$B:$B=""GRP"")),"""")
  )
)"),"")</f>
        <v/>
      </c>
      <c r="F443" s="17" t="str">
        <f>IFERROR(__xludf.DUMMYFUNCTION("IFERROR(
  TEXTJOIN(CHAR(10),TRUE,FILTER('SUMMARY DATA'!F:F,'SUMMARY DATA'!$A:$A=$A443,'SUMMARY DATA'!$C:$C=$B443,'SUMMARY DATA'!$B:$B=""GRP"")),
  IF(
    OR(
      ISNUMBER(SEARCH(""CDM CASH DEPOSIT"",$C443)),
      ISNUMBER(SEARCH(""CASH DEPOSIT"",$C44"&amp;"3)),
      COUNTIFS('SUMMARY DATA'!$D:$D,$C443,'SUMMARY DATA'!$B:$B,""GRP"")&lt;&gt;1
    ),
    """",
    IFERROR(TEXTJOIN(CHAR(10),TRUE,FILTER('SUMMARY DATA'!F:F,'SUMMARY DATA'!$D:$D=$C443,'SUMMARY DATA'!$B:$B=""GRP"")),"""")
  )
)"),"")</f>
        <v/>
      </c>
      <c r="G443" s="17" t="str">
        <f>IFERROR(__xludf.DUMMYFUNCTION("IFERROR(
  TEXTJOIN(CHAR(10),TRUE,FILTER('SUMMARY DATA'!G:G,'SUMMARY DATA'!$A:$A=$A443,'SUMMARY DATA'!$C:$C=$B443,'SUMMARY DATA'!$B:$B=""GRP"")),
  IF(
    OR(
      ISNUMBER(SEARCH(""CDM CASH DEPOSIT"",$C443)),
      ISNUMBER(SEARCH(""CASH DEPOSIT"",$C44"&amp;"3)),
      COUNTIFS('SUMMARY DATA'!$D:$D,$C443,'SUMMARY DATA'!$B:$B,""GRP"")&lt;&gt;1
    ),
    """",
    IFERROR(TEXTJOIN(CHAR(10),TRUE,FILTER('SUMMARY DATA'!G:G,'SUMMARY DATA'!$D:$D=$C443,'SUMMARY DATA'!$B:$B=""GRP"")),"""")
  )
)"),"")</f>
        <v/>
      </c>
      <c r="H443" s="18" t="str">
        <f>IFERROR(__xludf.DUMMYFUNCTION("IFERROR(
  TEXTJOIN(CHAR(10),TRUE,FILTER('SUMMARY DATA'!H:H,'SUMMARY DATA'!$A:$A=$A443,'SUMMARY DATA'!$C:$C=$B443,'SUMMARY DATA'!$B:$B=""GRP"")),
  IF(
    OR(
      ISNUMBER(SEARCH(""CDM CASH DEPOSIT"",$C443)),
      ISNUMBER(SEARCH(""CASH DEPOSIT"",$C44"&amp;"3)),
      COUNTIFS('SUMMARY DATA'!$D:$D,$C443,'SUMMARY DATA'!$B:$B,""GRP"")&lt;&gt;1
    ),
    """",
    IFERROR(TEXTJOIN(CHAR(10),TRUE,FILTER('SUMMARY DATA'!H:H,'SUMMARY DATA'!$D:$D=$C443,'SUMMARY DATA'!$B:$B=""GRP"")),"""")
  )
)"),"")</f>
        <v/>
      </c>
      <c r="I443" s="18" t="str">
        <f>IFERROR(__xludf.DUMMYFUNCTION("IF(H443="""","""",
SUM(ARRAYFORMULA(VALUE(SPLIT(H443,CHAR(10)))))
)"),"")</f>
        <v/>
      </c>
      <c r="J443" s="17" t="str">
        <f>IFERROR(__xludf.DUMMYFUNCTION("IFERROR(
  TEXTJOIN(CHAR(10),TRUE,FILTER('SUMMARY DATA'!I:I,'SUMMARY DATA'!$A:$A=$A443,'SUMMARY DATA'!$C:$C=$B443,'SUMMARY DATA'!$B:$B=""GRP"")),
  IF(
    OR(
      ISNUMBER(SEARCH(""CDM CASH DEPOSIT"",$C443)),
      ISNUMBER(SEARCH(""CASH DEPOSIT"",$C44"&amp;"3)),
      COUNTIFS('SUMMARY DATA'!$D:$D,$C443,'SUMMARY DATA'!$B:$B,""GRP"")&lt;&gt;1
    ),
    """",
    IFERROR(TEXTJOIN(CHAR(10),TRUE,FILTER('SUMMARY DATA'!I:I,'SUMMARY DATA'!$D:$D=$C443,'SUMMARY DATA'!$B:$B=""GRP"")),"""")
  )
)"),"")</f>
        <v/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 spans="1:27">
      <c r="A444" s="2" t="s">
        <v>631</v>
      </c>
      <c r="B444" s="15">
        <v>45865</v>
      </c>
      <c r="C444" s="2" t="s">
        <v>632</v>
      </c>
      <c r="D444" s="6">
        <v>59.99</v>
      </c>
      <c r="E444" s="16" t="str">
        <f>IFERROR(__xludf.DUMMYFUNCTION("IFERROR(
  TEXTJOIN(CHAR(10),TRUE,FILTER('SUMMARY DATA'!E:E,'SUMMARY DATA'!$A:$A=$A444,'SUMMARY DATA'!$C:$C=$B444,'SUMMARY DATA'!$B:$B=""GRP"")),
  IF(
    OR(
      ISNUMBER(SEARCH(""CDM CASH DEPOSIT"",$C444)),
      ISNUMBER(SEARCH(""CASH DEPOSIT"",$C44"&amp;"4)),
      COUNTIFS('SUMMARY DATA'!$D:$D,$C444,'SUMMARY DATA'!$B:$B,""GRP"")&lt;&gt;1
    ),
    """",
    IFERROR(TEXTJOIN(CHAR(10),TRUE,FILTER('SUMMARY DATA'!E:E,'SUMMARY DATA'!$D:$D=$C444,'SUMMARY DATA'!$B:$B=""GRP"")),"""")
  )
)"),"")</f>
        <v/>
      </c>
      <c r="F444" s="17" t="str">
        <f>IFERROR(__xludf.DUMMYFUNCTION("IFERROR(
  TEXTJOIN(CHAR(10),TRUE,FILTER('SUMMARY DATA'!F:F,'SUMMARY DATA'!$A:$A=$A444,'SUMMARY DATA'!$C:$C=$B444,'SUMMARY DATA'!$B:$B=""GRP"")),
  IF(
    OR(
      ISNUMBER(SEARCH(""CDM CASH DEPOSIT"",$C444)),
      ISNUMBER(SEARCH(""CASH DEPOSIT"",$C44"&amp;"4)),
      COUNTIFS('SUMMARY DATA'!$D:$D,$C444,'SUMMARY DATA'!$B:$B,""GRP"")&lt;&gt;1
    ),
    """",
    IFERROR(TEXTJOIN(CHAR(10),TRUE,FILTER('SUMMARY DATA'!F:F,'SUMMARY DATA'!$D:$D=$C444,'SUMMARY DATA'!$B:$B=""GRP"")),"""")
  )
)"),"")</f>
        <v/>
      </c>
      <c r="G444" s="17" t="str">
        <f>IFERROR(__xludf.DUMMYFUNCTION("IFERROR(
  TEXTJOIN(CHAR(10),TRUE,FILTER('SUMMARY DATA'!G:G,'SUMMARY DATA'!$A:$A=$A444,'SUMMARY DATA'!$C:$C=$B444,'SUMMARY DATA'!$B:$B=""GRP"")),
  IF(
    OR(
      ISNUMBER(SEARCH(""CDM CASH DEPOSIT"",$C444)),
      ISNUMBER(SEARCH(""CASH DEPOSIT"",$C44"&amp;"4)),
      COUNTIFS('SUMMARY DATA'!$D:$D,$C444,'SUMMARY DATA'!$B:$B,""GRP"")&lt;&gt;1
    ),
    """",
    IFERROR(TEXTJOIN(CHAR(10),TRUE,FILTER('SUMMARY DATA'!G:G,'SUMMARY DATA'!$D:$D=$C444,'SUMMARY DATA'!$B:$B=""GRP"")),"""")
  )
)"),"")</f>
        <v/>
      </c>
      <c r="H444" s="18" t="str">
        <f>IFERROR(__xludf.DUMMYFUNCTION("IFERROR(
  TEXTJOIN(CHAR(10),TRUE,FILTER('SUMMARY DATA'!H:H,'SUMMARY DATA'!$A:$A=$A444,'SUMMARY DATA'!$C:$C=$B444,'SUMMARY DATA'!$B:$B=""GRP"")),
  IF(
    OR(
      ISNUMBER(SEARCH(""CDM CASH DEPOSIT"",$C444)),
      ISNUMBER(SEARCH(""CASH DEPOSIT"",$C44"&amp;"4)),
      COUNTIFS('SUMMARY DATA'!$D:$D,$C444,'SUMMARY DATA'!$B:$B,""GRP"")&lt;&gt;1
    ),
    """",
    IFERROR(TEXTJOIN(CHAR(10),TRUE,FILTER('SUMMARY DATA'!H:H,'SUMMARY DATA'!$D:$D=$C444,'SUMMARY DATA'!$B:$B=""GRP"")),"""")
  )
)"),"")</f>
        <v/>
      </c>
      <c r="I444" s="18" t="str">
        <f>IFERROR(__xludf.DUMMYFUNCTION("IF(H444="""","""",
SUM(ARRAYFORMULA(VALUE(SPLIT(H444,CHAR(10)))))
)"),"")</f>
        <v/>
      </c>
      <c r="J444" s="17" t="str">
        <f>IFERROR(__xludf.DUMMYFUNCTION("IFERROR(
  TEXTJOIN(CHAR(10),TRUE,FILTER('SUMMARY DATA'!I:I,'SUMMARY DATA'!$A:$A=$A444,'SUMMARY DATA'!$C:$C=$B444,'SUMMARY DATA'!$B:$B=""GRP"")),
  IF(
    OR(
      ISNUMBER(SEARCH(""CDM CASH DEPOSIT"",$C444)),
      ISNUMBER(SEARCH(""CASH DEPOSIT"",$C44"&amp;"4)),
      COUNTIFS('SUMMARY DATA'!$D:$D,$C444,'SUMMARY DATA'!$B:$B,""GRP"")&lt;&gt;1
    ),
    """",
    IFERROR(TEXTJOIN(CHAR(10),TRUE,FILTER('SUMMARY DATA'!I:I,'SUMMARY DATA'!$D:$D=$C444,'SUMMARY DATA'!$B:$B=""GRP"")),"""")
  )
)"),"")</f>
        <v/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 spans="1:27">
      <c r="A445" s="2" t="s">
        <v>633</v>
      </c>
      <c r="B445" s="15">
        <v>45865</v>
      </c>
      <c r="C445" s="2" t="s">
        <v>634</v>
      </c>
      <c r="D445" s="6">
        <v>199.59</v>
      </c>
      <c r="E445" s="16" t="str">
        <f>IFERROR(__xludf.DUMMYFUNCTION("IFERROR(
  TEXTJOIN(CHAR(10),TRUE,FILTER('SUMMARY DATA'!E:E,'SUMMARY DATA'!$A:$A=$A445,'SUMMARY DATA'!$C:$C=$B445,'SUMMARY DATA'!$B:$B=""GRP"")),
  IF(
    OR(
      ISNUMBER(SEARCH(""CDM CASH DEPOSIT"",$C445)),
      ISNUMBER(SEARCH(""CASH DEPOSIT"",$C44"&amp;"5)),
      COUNTIFS('SUMMARY DATA'!$D:$D,$C445,'SUMMARY DATA'!$B:$B,""GRP"")&lt;&gt;1
    ),
    """",
    IFERROR(TEXTJOIN(CHAR(10),TRUE,FILTER('SUMMARY DATA'!E:E,'SUMMARY DATA'!$D:$D=$C445,'SUMMARY DATA'!$B:$B=""GRP"")),"""")
  )
)"),"")</f>
        <v/>
      </c>
      <c r="F445" s="17" t="str">
        <f>IFERROR(__xludf.DUMMYFUNCTION("IFERROR(
  TEXTJOIN(CHAR(10),TRUE,FILTER('SUMMARY DATA'!F:F,'SUMMARY DATA'!$A:$A=$A445,'SUMMARY DATA'!$C:$C=$B445,'SUMMARY DATA'!$B:$B=""GRP"")),
  IF(
    OR(
      ISNUMBER(SEARCH(""CDM CASH DEPOSIT"",$C445)),
      ISNUMBER(SEARCH(""CASH DEPOSIT"",$C44"&amp;"5)),
      COUNTIFS('SUMMARY DATA'!$D:$D,$C445,'SUMMARY DATA'!$B:$B,""GRP"")&lt;&gt;1
    ),
    """",
    IFERROR(TEXTJOIN(CHAR(10),TRUE,FILTER('SUMMARY DATA'!F:F,'SUMMARY DATA'!$D:$D=$C445,'SUMMARY DATA'!$B:$B=""GRP"")),"""")
  )
)"),"")</f>
        <v/>
      </c>
      <c r="G445" s="17" t="str">
        <f>IFERROR(__xludf.DUMMYFUNCTION("IFERROR(
  TEXTJOIN(CHAR(10),TRUE,FILTER('SUMMARY DATA'!G:G,'SUMMARY DATA'!$A:$A=$A445,'SUMMARY DATA'!$C:$C=$B445,'SUMMARY DATA'!$B:$B=""GRP"")),
  IF(
    OR(
      ISNUMBER(SEARCH(""CDM CASH DEPOSIT"",$C445)),
      ISNUMBER(SEARCH(""CASH DEPOSIT"",$C44"&amp;"5)),
      COUNTIFS('SUMMARY DATA'!$D:$D,$C445,'SUMMARY DATA'!$B:$B,""GRP"")&lt;&gt;1
    ),
    """",
    IFERROR(TEXTJOIN(CHAR(10),TRUE,FILTER('SUMMARY DATA'!G:G,'SUMMARY DATA'!$D:$D=$C445,'SUMMARY DATA'!$B:$B=""GRP"")),"""")
  )
)"),"")</f>
        <v/>
      </c>
      <c r="H445" s="18" t="str">
        <f>IFERROR(__xludf.DUMMYFUNCTION("IFERROR(
  TEXTJOIN(CHAR(10),TRUE,FILTER('SUMMARY DATA'!H:H,'SUMMARY DATA'!$A:$A=$A445,'SUMMARY DATA'!$C:$C=$B445,'SUMMARY DATA'!$B:$B=""GRP"")),
  IF(
    OR(
      ISNUMBER(SEARCH(""CDM CASH DEPOSIT"",$C445)),
      ISNUMBER(SEARCH(""CASH DEPOSIT"",$C44"&amp;"5)),
      COUNTIFS('SUMMARY DATA'!$D:$D,$C445,'SUMMARY DATA'!$B:$B,""GRP"")&lt;&gt;1
    ),
    """",
    IFERROR(TEXTJOIN(CHAR(10),TRUE,FILTER('SUMMARY DATA'!H:H,'SUMMARY DATA'!$D:$D=$C445,'SUMMARY DATA'!$B:$B=""GRP"")),"""")
  )
)"),"")</f>
        <v/>
      </c>
      <c r="I445" s="18" t="str">
        <f>IFERROR(__xludf.DUMMYFUNCTION("IF(H445="""","""",
SUM(ARRAYFORMULA(VALUE(SPLIT(H445,CHAR(10)))))
)"),"")</f>
        <v/>
      </c>
      <c r="J445" s="17" t="str">
        <f>IFERROR(__xludf.DUMMYFUNCTION("IFERROR(
  TEXTJOIN(CHAR(10),TRUE,FILTER('SUMMARY DATA'!I:I,'SUMMARY DATA'!$A:$A=$A445,'SUMMARY DATA'!$C:$C=$B445,'SUMMARY DATA'!$B:$B=""GRP"")),
  IF(
    OR(
      ISNUMBER(SEARCH(""CDM CASH DEPOSIT"",$C445)),
      ISNUMBER(SEARCH(""CASH DEPOSIT"",$C44"&amp;"5)),
      COUNTIFS('SUMMARY DATA'!$D:$D,$C445,'SUMMARY DATA'!$B:$B,""GRP"")&lt;&gt;1
    ),
    """",
    IFERROR(TEXTJOIN(CHAR(10),TRUE,FILTER('SUMMARY DATA'!I:I,'SUMMARY DATA'!$D:$D=$C445,'SUMMARY DATA'!$B:$B=""GRP"")),"""")
  )
)"),"")</f>
        <v/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 spans="1:27">
      <c r="A446" s="2" t="s">
        <v>635</v>
      </c>
      <c r="B446" s="15">
        <v>45864</v>
      </c>
      <c r="C446" s="2" t="s">
        <v>636</v>
      </c>
      <c r="D446" s="6">
        <v>40</v>
      </c>
      <c r="E446" s="16" t="str">
        <f>IFERROR(__xludf.DUMMYFUNCTION("IFERROR(
  TEXTJOIN(CHAR(10),TRUE,FILTER('SUMMARY DATA'!E:E,'SUMMARY DATA'!$A:$A=$A446,'SUMMARY DATA'!$C:$C=$B446,'SUMMARY DATA'!$B:$B=""GRP"")),
  IF(
    OR(
      ISNUMBER(SEARCH(""CDM CASH DEPOSIT"",$C446)),
      ISNUMBER(SEARCH(""CASH DEPOSIT"",$C44"&amp;"6)),
      COUNTIFS('SUMMARY DATA'!$D:$D,$C446,'SUMMARY DATA'!$B:$B,""GRP"")&lt;&gt;1
    ),
    """",
    IFERROR(TEXTJOIN(CHAR(10),TRUE,FILTER('SUMMARY DATA'!E:E,'SUMMARY DATA'!$D:$D=$C446,'SUMMARY DATA'!$B:$B=""GRP"")),"""")
  )
)"),"")</f>
        <v/>
      </c>
      <c r="F446" s="17" t="str">
        <f>IFERROR(__xludf.DUMMYFUNCTION("IFERROR(
  TEXTJOIN(CHAR(10),TRUE,FILTER('SUMMARY DATA'!F:F,'SUMMARY DATA'!$A:$A=$A446,'SUMMARY DATA'!$C:$C=$B446,'SUMMARY DATA'!$B:$B=""GRP"")),
  IF(
    OR(
      ISNUMBER(SEARCH(""CDM CASH DEPOSIT"",$C446)),
      ISNUMBER(SEARCH(""CASH DEPOSIT"",$C44"&amp;"6)),
      COUNTIFS('SUMMARY DATA'!$D:$D,$C446,'SUMMARY DATA'!$B:$B,""GRP"")&lt;&gt;1
    ),
    """",
    IFERROR(TEXTJOIN(CHAR(10),TRUE,FILTER('SUMMARY DATA'!F:F,'SUMMARY DATA'!$D:$D=$C446,'SUMMARY DATA'!$B:$B=""GRP"")),"""")
  )
)"),"")</f>
        <v/>
      </c>
      <c r="G446" s="17" t="str">
        <f>IFERROR(__xludf.DUMMYFUNCTION("IFERROR(
  TEXTJOIN(CHAR(10),TRUE,FILTER('SUMMARY DATA'!G:G,'SUMMARY DATA'!$A:$A=$A446,'SUMMARY DATA'!$C:$C=$B446,'SUMMARY DATA'!$B:$B=""GRP"")),
  IF(
    OR(
      ISNUMBER(SEARCH(""CDM CASH DEPOSIT"",$C446)),
      ISNUMBER(SEARCH(""CASH DEPOSIT"",$C44"&amp;"6)),
      COUNTIFS('SUMMARY DATA'!$D:$D,$C446,'SUMMARY DATA'!$B:$B,""GRP"")&lt;&gt;1
    ),
    """",
    IFERROR(TEXTJOIN(CHAR(10),TRUE,FILTER('SUMMARY DATA'!G:G,'SUMMARY DATA'!$D:$D=$C446,'SUMMARY DATA'!$B:$B=""GRP"")),"""")
  )
)"),"")</f>
        <v/>
      </c>
      <c r="H446" s="18" t="str">
        <f>IFERROR(__xludf.DUMMYFUNCTION("IFERROR(
  TEXTJOIN(CHAR(10),TRUE,FILTER('SUMMARY DATA'!H:H,'SUMMARY DATA'!$A:$A=$A446,'SUMMARY DATA'!$C:$C=$B446,'SUMMARY DATA'!$B:$B=""GRP"")),
  IF(
    OR(
      ISNUMBER(SEARCH(""CDM CASH DEPOSIT"",$C446)),
      ISNUMBER(SEARCH(""CASH DEPOSIT"",$C44"&amp;"6)),
      COUNTIFS('SUMMARY DATA'!$D:$D,$C446,'SUMMARY DATA'!$B:$B,""GRP"")&lt;&gt;1
    ),
    """",
    IFERROR(TEXTJOIN(CHAR(10),TRUE,FILTER('SUMMARY DATA'!H:H,'SUMMARY DATA'!$D:$D=$C446,'SUMMARY DATA'!$B:$B=""GRP"")),"""")
  )
)"),"")</f>
        <v/>
      </c>
      <c r="I446" s="18" t="str">
        <f>IFERROR(__xludf.DUMMYFUNCTION("IF(H446="""","""",
SUM(ARRAYFORMULA(VALUE(SPLIT(H446,CHAR(10)))))
)"),"")</f>
        <v/>
      </c>
      <c r="J446" s="17" t="str">
        <f>IFERROR(__xludf.DUMMYFUNCTION("IFERROR(
  TEXTJOIN(CHAR(10),TRUE,FILTER('SUMMARY DATA'!I:I,'SUMMARY DATA'!$A:$A=$A446,'SUMMARY DATA'!$C:$C=$B446,'SUMMARY DATA'!$B:$B=""GRP"")),
  IF(
    OR(
      ISNUMBER(SEARCH(""CDM CASH DEPOSIT"",$C446)),
      ISNUMBER(SEARCH(""CASH DEPOSIT"",$C44"&amp;"6)),
      COUNTIFS('SUMMARY DATA'!$D:$D,$C446,'SUMMARY DATA'!$B:$B,""GRP"")&lt;&gt;1
    ),
    """",
    IFERROR(TEXTJOIN(CHAR(10),TRUE,FILTER('SUMMARY DATA'!I:I,'SUMMARY DATA'!$D:$D=$C446,'SUMMARY DATA'!$B:$B=""GRP"")),"""")
  )
)"),"")</f>
        <v/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 spans="1:27">
      <c r="A447" s="2"/>
      <c r="B447" s="15">
        <v>45864</v>
      </c>
      <c r="C447" s="2" t="s">
        <v>637</v>
      </c>
      <c r="D447" s="6">
        <v>129</v>
      </c>
      <c r="E447" s="16" t="str">
        <f>IFERROR(__xludf.DUMMYFUNCTION("IFERROR(
  TEXTJOIN(CHAR(10),TRUE,FILTER('SUMMARY DATA'!E:E,'SUMMARY DATA'!$A:$A=$A447,'SUMMARY DATA'!$C:$C=$B447,'SUMMARY DATA'!$B:$B=""GRP"")),
  IF(
    OR(
      ISNUMBER(SEARCH(""CDM CASH DEPOSIT"",$C447)),
      ISNUMBER(SEARCH(""CASH DEPOSIT"",$C44"&amp;"7)),
      COUNTIFS('SUMMARY DATA'!$D:$D,$C447,'SUMMARY DATA'!$B:$B,""GRP"")&lt;&gt;1
    ),
    """",
    IFERROR(TEXTJOIN(CHAR(10),TRUE,FILTER('SUMMARY DATA'!E:E,'SUMMARY DATA'!$D:$D=$C447,'SUMMARY DATA'!$B:$B=""GRP"")),"""")
  )
)"),"")</f>
        <v/>
      </c>
      <c r="F447" s="17" t="str">
        <f>IFERROR(__xludf.DUMMYFUNCTION("IFERROR(
  TEXTJOIN(CHAR(10),TRUE,FILTER('SUMMARY DATA'!F:F,'SUMMARY DATA'!$A:$A=$A447,'SUMMARY DATA'!$C:$C=$B447,'SUMMARY DATA'!$B:$B=""GRP"")),
  IF(
    OR(
      ISNUMBER(SEARCH(""CDM CASH DEPOSIT"",$C447)),
      ISNUMBER(SEARCH(""CASH DEPOSIT"",$C44"&amp;"7)),
      COUNTIFS('SUMMARY DATA'!$D:$D,$C447,'SUMMARY DATA'!$B:$B,""GRP"")&lt;&gt;1
    ),
    """",
    IFERROR(TEXTJOIN(CHAR(10),TRUE,FILTER('SUMMARY DATA'!F:F,'SUMMARY DATA'!$D:$D=$C447,'SUMMARY DATA'!$B:$B=""GRP"")),"""")
  )
)"),"")</f>
        <v/>
      </c>
      <c r="G447" s="17" t="str">
        <f>IFERROR(__xludf.DUMMYFUNCTION("IFERROR(
  TEXTJOIN(CHAR(10),TRUE,FILTER('SUMMARY DATA'!G:G,'SUMMARY DATA'!$A:$A=$A447,'SUMMARY DATA'!$C:$C=$B447,'SUMMARY DATA'!$B:$B=""GRP"")),
  IF(
    OR(
      ISNUMBER(SEARCH(""CDM CASH DEPOSIT"",$C447)),
      ISNUMBER(SEARCH(""CASH DEPOSIT"",$C44"&amp;"7)),
      COUNTIFS('SUMMARY DATA'!$D:$D,$C447,'SUMMARY DATA'!$B:$B,""GRP"")&lt;&gt;1
    ),
    """",
    IFERROR(TEXTJOIN(CHAR(10),TRUE,FILTER('SUMMARY DATA'!G:G,'SUMMARY DATA'!$D:$D=$C447,'SUMMARY DATA'!$B:$B=""GRP"")),"""")
  )
)"),"")</f>
        <v/>
      </c>
      <c r="H447" s="18" t="str">
        <f>IFERROR(__xludf.DUMMYFUNCTION("IFERROR(
  TEXTJOIN(CHAR(10),TRUE,FILTER('SUMMARY DATA'!H:H,'SUMMARY DATA'!$A:$A=$A447,'SUMMARY DATA'!$C:$C=$B447,'SUMMARY DATA'!$B:$B=""GRP"")),
  IF(
    OR(
      ISNUMBER(SEARCH(""CDM CASH DEPOSIT"",$C447)),
      ISNUMBER(SEARCH(""CASH DEPOSIT"",$C44"&amp;"7)),
      COUNTIFS('SUMMARY DATA'!$D:$D,$C447,'SUMMARY DATA'!$B:$B,""GRP"")&lt;&gt;1
    ),
    """",
    IFERROR(TEXTJOIN(CHAR(10),TRUE,FILTER('SUMMARY DATA'!H:H,'SUMMARY DATA'!$D:$D=$C447,'SUMMARY DATA'!$B:$B=""GRP"")),"""")
  )
)"),"")</f>
        <v/>
      </c>
      <c r="I447" s="18" t="str">
        <f>IFERROR(__xludf.DUMMYFUNCTION("IF(H447="""","""",
SUM(ARRAYFORMULA(VALUE(SPLIT(H447,CHAR(10)))))
)"),"")</f>
        <v/>
      </c>
      <c r="J447" s="17" t="str">
        <f>IFERROR(__xludf.DUMMYFUNCTION("IFERROR(
  TEXTJOIN(CHAR(10),TRUE,FILTER('SUMMARY DATA'!I:I,'SUMMARY DATA'!$A:$A=$A447,'SUMMARY DATA'!$C:$C=$B447,'SUMMARY DATA'!$B:$B=""GRP"")),
  IF(
    OR(
      ISNUMBER(SEARCH(""CDM CASH DEPOSIT"",$C447)),
      ISNUMBER(SEARCH(""CASH DEPOSIT"",$C44"&amp;"7)),
      COUNTIFS('SUMMARY DATA'!$D:$D,$C447,'SUMMARY DATA'!$B:$B,""GRP"")&lt;&gt;1
    ),
    """",
    IFERROR(TEXTJOIN(CHAR(10),TRUE,FILTER('SUMMARY DATA'!I:I,'SUMMARY DATA'!$D:$D=$C447,'SUMMARY DATA'!$B:$B=""GRP"")),"""")
  )
)"),"")</f>
        <v/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 spans="1:27">
      <c r="A448" s="2" t="s">
        <v>638</v>
      </c>
      <c r="B448" s="15">
        <v>45864</v>
      </c>
      <c r="C448" s="2" t="s">
        <v>639</v>
      </c>
      <c r="D448" s="6">
        <v>40</v>
      </c>
      <c r="E448" s="16" t="str">
        <f>IFERROR(__xludf.DUMMYFUNCTION("IFERROR(
  TEXTJOIN(CHAR(10),TRUE,FILTER('SUMMARY DATA'!E:E,'SUMMARY DATA'!$A:$A=$A448,'SUMMARY DATA'!$C:$C=$B448,'SUMMARY DATA'!$B:$B=""GRP"")),
  IF(
    OR(
      ISNUMBER(SEARCH(""CDM CASH DEPOSIT"",$C448)),
      ISNUMBER(SEARCH(""CASH DEPOSIT"",$C44"&amp;"8)),
      COUNTIFS('SUMMARY DATA'!$D:$D,$C448,'SUMMARY DATA'!$B:$B,""GRP"")&lt;&gt;1
    ),
    """",
    IFERROR(TEXTJOIN(CHAR(10),TRUE,FILTER('SUMMARY DATA'!E:E,'SUMMARY DATA'!$D:$D=$C448,'SUMMARY DATA'!$B:$B=""GRP"")),"""")
  )
)"),"")</f>
        <v/>
      </c>
      <c r="F448" s="17" t="str">
        <f>IFERROR(__xludf.DUMMYFUNCTION("IFERROR(
  TEXTJOIN(CHAR(10),TRUE,FILTER('SUMMARY DATA'!F:F,'SUMMARY DATA'!$A:$A=$A448,'SUMMARY DATA'!$C:$C=$B448,'SUMMARY DATA'!$B:$B=""GRP"")),
  IF(
    OR(
      ISNUMBER(SEARCH(""CDM CASH DEPOSIT"",$C448)),
      ISNUMBER(SEARCH(""CASH DEPOSIT"",$C44"&amp;"8)),
      COUNTIFS('SUMMARY DATA'!$D:$D,$C448,'SUMMARY DATA'!$B:$B,""GRP"")&lt;&gt;1
    ),
    """",
    IFERROR(TEXTJOIN(CHAR(10),TRUE,FILTER('SUMMARY DATA'!F:F,'SUMMARY DATA'!$D:$D=$C448,'SUMMARY DATA'!$B:$B=""GRP"")),"""")
  )
)"),"")</f>
        <v/>
      </c>
      <c r="G448" s="17" t="str">
        <f>IFERROR(__xludf.DUMMYFUNCTION("IFERROR(
  TEXTJOIN(CHAR(10),TRUE,FILTER('SUMMARY DATA'!G:G,'SUMMARY DATA'!$A:$A=$A448,'SUMMARY DATA'!$C:$C=$B448,'SUMMARY DATA'!$B:$B=""GRP"")),
  IF(
    OR(
      ISNUMBER(SEARCH(""CDM CASH DEPOSIT"",$C448)),
      ISNUMBER(SEARCH(""CASH DEPOSIT"",$C44"&amp;"8)),
      COUNTIFS('SUMMARY DATA'!$D:$D,$C448,'SUMMARY DATA'!$B:$B,""GRP"")&lt;&gt;1
    ),
    """",
    IFERROR(TEXTJOIN(CHAR(10),TRUE,FILTER('SUMMARY DATA'!G:G,'SUMMARY DATA'!$D:$D=$C448,'SUMMARY DATA'!$B:$B=""GRP"")),"""")
  )
)"),"")</f>
        <v/>
      </c>
      <c r="H448" s="18" t="str">
        <f>IFERROR(__xludf.DUMMYFUNCTION("IFERROR(
  TEXTJOIN(CHAR(10),TRUE,FILTER('SUMMARY DATA'!H:H,'SUMMARY DATA'!$A:$A=$A448,'SUMMARY DATA'!$C:$C=$B448,'SUMMARY DATA'!$B:$B=""GRP"")),
  IF(
    OR(
      ISNUMBER(SEARCH(""CDM CASH DEPOSIT"",$C448)),
      ISNUMBER(SEARCH(""CASH DEPOSIT"",$C44"&amp;"8)),
      COUNTIFS('SUMMARY DATA'!$D:$D,$C448,'SUMMARY DATA'!$B:$B,""GRP"")&lt;&gt;1
    ),
    """",
    IFERROR(TEXTJOIN(CHAR(10),TRUE,FILTER('SUMMARY DATA'!H:H,'SUMMARY DATA'!$D:$D=$C448,'SUMMARY DATA'!$B:$B=""GRP"")),"""")
  )
)"),"")</f>
        <v/>
      </c>
      <c r="I448" s="18" t="str">
        <f>IFERROR(__xludf.DUMMYFUNCTION("IF(H448="""","""",
SUM(ARRAYFORMULA(VALUE(SPLIT(H448,CHAR(10)))))
)"),"")</f>
        <v/>
      </c>
      <c r="J448" s="17" t="str">
        <f>IFERROR(__xludf.DUMMYFUNCTION("IFERROR(
  TEXTJOIN(CHAR(10),TRUE,FILTER('SUMMARY DATA'!I:I,'SUMMARY DATA'!$A:$A=$A448,'SUMMARY DATA'!$C:$C=$B448,'SUMMARY DATA'!$B:$B=""GRP"")),
  IF(
    OR(
      ISNUMBER(SEARCH(""CDM CASH DEPOSIT"",$C448)),
      ISNUMBER(SEARCH(""CASH DEPOSIT"",$C44"&amp;"8)),
      COUNTIFS('SUMMARY DATA'!$D:$D,$C448,'SUMMARY DATA'!$B:$B,""GRP"")&lt;&gt;1
    ),
    """",
    IFERROR(TEXTJOIN(CHAR(10),TRUE,FILTER('SUMMARY DATA'!I:I,'SUMMARY DATA'!$D:$D=$C448,'SUMMARY DATA'!$B:$B=""GRP"")),"""")
  )
)"),"")</f>
        <v/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 spans="1:27">
      <c r="A449" s="2"/>
      <c r="B449" s="15">
        <v>45864</v>
      </c>
      <c r="C449" s="2" t="s">
        <v>640</v>
      </c>
      <c r="D449" s="6">
        <v>678.17</v>
      </c>
      <c r="E449" s="16" t="str">
        <f>IFERROR(__xludf.DUMMYFUNCTION("IFERROR(
  TEXTJOIN(CHAR(10),TRUE,FILTER('SUMMARY DATA'!E:E,'SUMMARY DATA'!$A:$A=$A449,'SUMMARY DATA'!$C:$C=$B449,'SUMMARY DATA'!$B:$B=""GRP"")),
  IF(
    OR(
      ISNUMBER(SEARCH(""CDM CASH DEPOSIT"",$C449)),
      ISNUMBER(SEARCH(""CASH DEPOSIT"",$C44"&amp;"9)),
      COUNTIFS('SUMMARY DATA'!$D:$D,$C449,'SUMMARY DATA'!$B:$B,""GRP"")&lt;&gt;1
    ),
    """",
    IFERROR(TEXTJOIN(CHAR(10),TRUE,FILTER('SUMMARY DATA'!E:E,'SUMMARY DATA'!$D:$D=$C449,'SUMMARY DATA'!$B:$B=""GRP"")),"""")
  )
)"),"")</f>
        <v/>
      </c>
      <c r="F449" s="17" t="str">
        <f>IFERROR(__xludf.DUMMYFUNCTION("IFERROR(
  TEXTJOIN(CHAR(10),TRUE,FILTER('SUMMARY DATA'!F:F,'SUMMARY DATA'!$A:$A=$A449,'SUMMARY DATA'!$C:$C=$B449,'SUMMARY DATA'!$B:$B=""GRP"")),
  IF(
    OR(
      ISNUMBER(SEARCH(""CDM CASH DEPOSIT"",$C449)),
      ISNUMBER(SEARCH(""CASH DEPOSIT"",$C44"&amp;"9)),
      COUNTIFS('SUMMARY DATA'!$D:$D,$C449,'SUMMARY DATA'!$B:$B,""GRP"")&lt;&gt;1
    ),
    """",
    IFERROR(TEXTJOIN(CHAR(10),TRUE,FILTER('SUMMARY DATA'!F:F,'SUMMARY DATA'!$D:$D=$C449,'SUMMARY DATA'!$B:$B=""GRP"")),"""")
  )
)"),"")</f>
        <v/>
      </c>
      <c r="G449" s="17" t="str">
        <f>IFERROR(__xludf.DUMMYFUNCTION("IFERROR(
  TEXTJOIN(CHAR(10),TRUE,FILTER('SUMMARY DATA'!G:G,'SUMMARY DATA'!$A:$A=$A449,'SUMMARY DATA'!$C:$C=$B449,'SUMMARY DATA'!$B:$B=""GRP"")),
  IF(
    OR(
      ISNUMBER(SEARCH(""CDM CASH DEPOSIT"",$C449)),
      ISNUMBER(SEARCH(""CASH DEPOSIT"",$C44"&amp;"9)),
      COUNTIFS('SUMMARY DATA'!$D:$D,$C449,'SUMMARY DATA'!$B:$B,""GRP"")&lt;&gt;1
    ),
    """",
    IFERROR(TEXTJOIN(CHAR(10),TRUE,FILTER('SUMMARY DATA'!G:G,'SUMMARY DATA'!$D:$D=$C449,'SUMMARY DATA'!$B:$B=""GRP"")),"""")
  )
)"),"")</f>
        <v/>
      </c>
      <c r="H449" s="18" t="str">
        <f>IFERROR(__xludf.DUMMYFUNCTION("IFERROR(
  TEXTJOIN(CHAR(10),TRUE,FILTER('SUMMARY DATA'!H:H,'SUMMARY DATA'!$A:$A=$A449,'SUMMARY DATA'!$C:$C=$B449,'SUMMARY DATA'!$B:$B=""GRP"")),
  IF(
    OR(
      ISNUMBER(SEARCH(""CDM CASH DEPOSIT"",$C449)),
      ISNUMBER(SEARCH(""CASH DEPOSIT"",$C44"&amp;"9)),
      COUNTIFS('SUMMARY DATA'!$D:$D,$C449,'SUMMARY DATA'!$B:$B,""GRP"")&lt;&gt;1
    ),
    """",
    IFERROR(TEXTJOIN(CHAR(10),TRUE,FILTER('SUMMARY DATA'!H:H,'SUMMARY DATA'!$D:$D=$C449,'SUMMARY DATA'!$B:$B=""GRP"")),"""")
  )
)"),"")</f>
        <v/>
      </c>
      <c r="I449" s="18" t="str">
        <f>IFERROR(__xludf.DUMMYFUNCTION("IF(H449="""","""",
SUM(ARRAYFORMULA(VALUE(SPLIT(H449,CHAR(10)))))
)"),"")</f>
        <v/>
      </c>
      <c r="J449" s="17" t="str">
        <f>IFERROR(__xludf.DUMMYFUNCTION("IFERROR(
  TEXTJOIN(CHAR(10),TRUE,FILTER('SUMMARY DATA'!I:I,'SUMMARY DATA'!$A:$A=$A449,'SUMMARY DATA'!$C:$C=$B449,'SUMMARY DATA'!$B:$B=""GRP"")),
  IF(
    OR(
      ISNUMBER(SEARCH(""CDM CASH DEPOSIT"",$C449)),
      ISNUMBER(SEARCH(""CASH DEPOSIT"",$C44"&amp;"9)),
      COUNTIFS('SUMMARY DATA'!$D:$D,$C449,'SUMMARY DATA'!$B:$B,""GRP"")&lt;&gt;1
    ),
    """",
    IFERROR(TEXTJOIN(CHAR(10),TRUE,FILTER('SUMMARY DATA'!I:I,'SUMMARY DATA'!$D:$D=$C449,'SUMMARY DATA'!$B:$B=""GRP"")),"""")
  )
)"),"")</f>
        <v/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 spans="1:27">
      <c r="A450" s="2" t="s">
        <v>641</v>
      </c>
      <c r="B450" s="15">
        <v>45864</v>
      </c>
      <c r="C450" s="2" t="s">
        <v>642</v>
      </c>
      <c r="D450" s="6">
        <v>383</v>
      </c>
      <c r="E450" s="16" t="str">
        <f>IFERROR(__xludf.DUMMYFUNCTION("IFERROR(
  TEXTJOIN(CHAR(10),TRUE,FILTER('SUMMARY DATA'!E:E,'SUMMARY DATA'!$A:$A=$A450,'SUMMARY DATA'!$C:$C=$B450,'SUMMARY DATA'!$B:$B=""GRP"")),
  IF(
    OR(
      ISNUMBER(SEARCH(""CDM CASH DEPOSIT"",$C450)),
      ISNUMBER(SEARCH(""CASH DEPOSIT"",$C45"&amp;"0)),
      COUNTIFS('SUMMARY DATA'!$D:$D,$C450,'SUMMARY DATA'!$B:$B,""GRP"")&lt;&gt;1
    ),
    """",
    IFERROR(TEXTJOIN(CHAR(10),TRUE,FILTER('SUMMARY DATA'!E:E,'SUMMARY DATA'!$D:$D=$C450,'SUMMARY DATA'!$B:$B=""GRP"")),"""")
  )
)"),"")</f>
        <v/>
      </c>
      <c r="F450" s="17" t="str">
        <f>IFERROR(__xludf.DUMMYFUNCTION("IFERROR(
  TEXTJOIN(CHAR(10),TRUE,FILTER('SUMMARY DATA'!F:F,'SUMMARY DATA'!$A:$A=$A450,'SUMMARY DATA'!$C:$C=$B450,'SUMMARY DATA'!$B:$B=""GRP"")),
  IF(
    OR(
      ISNUMBER(SEARCH(""CDM CASH DEPOSIT"",$C450)),
      ISNUMBER(SEARCH(""CASH DEPOSIT"",$C45"&amp;"0)),
      COUNTIFS('SUMMARY DATA'!$D:$D,$C450,'SUMMARY DATA'!$B:$B,""GRP"")&lt;&gt;1
    ),
    """",
    IFERROR(TEXTJOIN(CHAR(10),TRUE,FILTER('SUMMARY DATA'!F:F,'SUMMARY DATA'!$D:$D=$C450,'SUMMARY DATA'!$B:$B=""GRP"")),"""")
  )
)"),"")</f>
        <v/>
      </c>
      <c r="G450" s="17" t="str">
        <f>IFERROR(__xludf.DUMMYFUNCTION("IFERROR(
  TEXTJOIN(CHAR(10),TRUE,FILTER('SUMMARY DATA'!G:G,'SUMMARY DATA'!$A:$A=$A450,'SUMMARY DATA'!$C:$C=$B450,'SUMMARY DATA'!$B:$B=""GRP"")),
  IF(
    OR(
      ISNUMBER(SEARCH(""CDM CASH DEPOSIT"",$C450)),
      ISNUMBER(SEARCH(""CASH DEPOSIT"",$C45"&amp;"0)),
      COUNTIFS('SUMMARY DATA'!$D:$D,$C450,'SUMMARY DATA'!$B:$B,""GRP"")&lt;&gt;1
    ),
    """",
    IFERROR(TEXTJOIN(CHAR(10),TRUE,FILTER('SUMMARY DATA'!G:G,'SUMMARY DATA'!$D:$D=$C450,'SUMMARY DATA'!$B:$B=""GRP"")),"""")
  )
)"),"")</f>
        <v/>
      </c>
      <c r="H450" s="18" t="str">
        <f>IFERROR(__xludf.DUMMYFUNCTION("IFERROR(
  TEXTJOIN(CHAR(10),TRUE,FILTER('SUMMARY DATA'!H:H,'SUMMARY DATA'!$A:$A=$A450,'SUMMARY DATA'!$C:$C=$B450,'SUMMARY DATA'!$B:$B=""GRP"")),
  IF(
    OR(
      ISNUMBER(SEARCH(""CDM CASH DEPOSIT"",$C450)),
      ISNUMBER(SEARCH(""CASH DEPOSIT"",$C45"&amp;"0)),
      COUNTIFS('SUMMARY DATA'!$D:$D,$C450,'SUMMARY DATA'!$B:$B,""GRP"")&lt;&gt;1
    ),
    """",
    IFERROR(TEXTJOIN(CHAR(10),TRUE,FILTER('SUMMARY DATA'!H:H,'SUMMARY DATA'!$D:$D=$C450,'SUMMARY DATA'!$B:$B=""GRP"")),"""")
  )
)"),"")</f>
        <v/>
      </c>
      <c r="I450" s="18" t="str">
        <f>IFERROR(__xludf.DUMMYFUNCTION("IF(H450="""","""",
SUM(ARRAYFORMULA(VALUE(SPLIT(H450,CHAR(10)))))
)"),"")</f>
        <v/>
      </c>
      <c r="J450" s="17" t="str">
        <f>IFERROR(__xludf.DUMMYFUNCTION("IFERROR(
  TEXTJOIN(CHAR(10),TRUE,FILTER('SUMMARY DATA'!I:I,'SUMMARY DATA'!$A:$A=$A450,'SUMMARY DATA'!$C:$C=$B450,'SUMMARY DATA'!$B:$B=""GRP"")),
  IF(
    OR(
      ISNUMBER(SEARCH(""CDM CASH DEPOSIT"",$C450)),
      ISNUMBER(SEARCH(""CASH DEPOSIT"",$C45"&amp;"0)),
      COUNTIFS('SUMMARY DATA'!$D:$D,$C450,'SUMMARY DATA'!$B:$B,""GRP"")&lt;&gt;1
    ),
    """",
    IFERROR(TEXTJOIN(CHAR(10),TRUE,FILTER('SUMMARY DATA'!I:I,'SUMMARY DATA'!$D:$D=$C450,'SUMMARY DATA'!$B:$B=""GRP"")),"""")
  )
)"),"")</f>
        <v/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 spans="1:27">
      <c r="A451" s="2" t="s">
        <v>643</v>
      </c>
      <c r="B451" s="15">
        <v>45864</v>
      </c>
      <c r="C451" s="2" t="s">
        <v>644</v>
      </c>
      <c r="D451" s="6">
        <v>27.99</v>
      </c>
      <c r="E451" s="16" t="str">
        <f>IFERROR(__xludf.DUMMYFUNCTION("IFERROR(
  TEXTJOIN(CHAR(10),TRUE,FILTER('SUMMARY DATA'!E:E,'SUMMARY DATA'!$A:$A=$A451,'SUMMARY DATA'!$C:$C=$B451,'SUMMARY DATA'!$B:$B=""GRP"")),
  IF(
    OR(
      ISNUMBER(SEARCH(""CDM CASH DEPOSIT"",$C451)),
      ISNUMBER(SEARCH(""CASH DEPOSIT"",$C45"&amp;"1)),
      COUNTIFS('SUMMARY DATA'!$D:$D,$C451,'SUMMARY DATA'!$B:$B,""GRP"")&lt;&gt;1
    ),
    """",
    IFERROR(TEXTJOIN(CHAR(10),TRUE,FILTER('SUMMARY DATA'!E:E,'SUMMARY DATA'!$D:$D=$C451,'SUMMARY DATA'!$B:$B=""GRP"")),"""")
  )
)"),"")</f>
        <v/>
      </c>
      <c r="F451" s="17" t="str">
        <f>IFERROR(__xludf.DUMMYFUNCTION("IFERROR(
  TEXTJOIN(CHAR(10),TRUE,FILTER('SUMMARY DATA'!F:F,'SUMMARY DATA'!$A:$A=$A451,'SUMMARY DATA'!$C:$C=$B451,'SUMMARY DATA'!$B:$B=""GRP"")),
  IF(
    OR(
      ISNUMBER(SEARCH(""CDM CASH DEPOSIT"",$C451)),
      ISNUMBER(SEARCH(""CASH DEPOSIT"",$C45"&amp;"1)),
      COUNTIFS('SUMMARY DATA'!$D:$D,$C451,'SUMMARY DATA'!$B:$B,""GRP"")&lt;&gt;1
    ),
    """",
    IFERROR(TEXTJOIN(CHAR(10),TRUE,FILTER('SUMMARY DATA'!F:F,'SUMMARY DATA'!$D:$D=$C451,'SUMMARY DATA'!$B:$B=""GRP"")),"""")
  )
)"),"")</f>
        <v/>
      </c>
      <c r="G451" s="17" t="str">
        <f>IFERROR(__xludf.DUMMYFUNCTION("IFERROR(
  TEXTJOIN(CHAR(10),TRUE,FILTER('SUMMARY DATA'!G:G,'SUMMARY DATA'!$A:$A=$A451,'SUMMARY DATA'!$C:$C=$B451,'SUMMARY DATA'!$B:$B=""GRP"")),
  IF(
    OR(
      ISNUMBER(SEARCH(""CDM CASH DEPOSIT"",$C451)),
      ISNUMBER(SEARCH(""CASH DEPOSIT"",$C45"&amp;"1)),
      COUNTIFS('SUMMARY DATA'!$D:$D,$C451,'SUMMARY DATA'!$B:$B,""GRP"")&lt;&gt;1
    ),
    """",
    IFERROR(TEXTJOIN(CHAR(10),TRUE,FILTER('SUMMARY DATA'!G:G,'SUMMARY DATA'!$D:$D=$C451,'SUMMARY DATA'!$B:$B=""GRP"")),"""")
  )
)"),"")</f>
        <v/>
      </c>
      <c r="H451" s="18" t="str">
        <f>IFERROR(__xludf.DUMMYFUNCTION("IFERROR(
  TEXTJOIN(CHAR(10),TRUE,FILTER('SUMMARY DATA'!H:H,'SUMMARY DATA'!$A:$A=$A451,'SUMMARY DATA'!$C:$C=$B451,'SUMMARY DATA'!$B:$B=""GRP"")),
  IF(
    OR(
      ISNUMBER(SEARCH(""CDM CASH DEPOSIT"",$C451)),
      ISNUMBER(SEARCH(""CASH DEPOSIT"",$C45"&amp;"1)),
      COUNTIFS('SUMMARY DATA'!$D:$D,$C451,'SUMMARY DATA'!$B:$B,""GRP"")&lt;&gt;1
    ),
    """",
    IFERROR(TEXTJOIN(CHAR(10),TRUE,FILTER('SUMMARY DATA'!H:H,'SUMMARY DATA'!$D:$D=$C451,'SUMMARY DATA'!$B:$B=""GRP"")),"""")
  )
)"),"")</f>
        <v/>
      </c>
      <c r="I451" s="18" t="str">
        <f>IFERROR(__xludf.DUMMYFUNCTION("IF(H451="""","""",
SUM(ARRAYFORMULA(VALUE(SPLIT(H451,CHAR(10)))))
)"),"")</f>
        <v/>
      </c>
      <c r="J451" s="17" t="str">
        <f>IFERROR(__xludf.DUMMYFUNCTION("IFERROR(
  TEXTJOIN(CHAR(10),TRUE,FILTER('SUMMARY DATA'!I:I,'SUMMARY DATA'!$A:$A=$A451,'SUMMARY DATA'!$C:$C=$B451,'SUMMARY DATA'!$B:$B=""GRP"")),
  IF(
    OR(
      ISNUMBER(SEARCH(""CDM CASH DEPOSIT"",$C451)),
      ISNUMBER(SEARCH(""CASH DEPOSIT"",$C45"&amp;"1)),
      COUNTIFS('SUMMARY DATA'!$D:$D,$C451,'SUMMARY DATA'!$B:$B,""GRP"")&lt;&gt;1
    ),
    """",
    IFERROR(TEXTJOIN(CHAR(10),TRUE,FILTER('SUMMARY DATA'!I:I,'SUMMARY DATA'!$D:$D=$C451,'SUMMARY DATA'!$B:$B=""GRP"")),"""")
  )
)"),"")</f>
        <v/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 spans="1:27">
      <c r="A452" s="2"/>
      <c r="B452" s="15">
        <v>45864</v>
      </c>
      <c r="C452" s="2" t="s">
        <v>645</v>
      </c>
      <c r="D452" s="6">
        <v>47</v>
      </c>
      <c r="E452" s="16" t="str">
        <f>IFERROR(__xludf.DUMMYFUNCTION("IFERROR(
  TEXTJOIN(CHAR(10),TRUE,FILTER('SUMMARY DATA'!E:E,'SUMMARY DATA'!$A:$A=$A452,'SUMMARY DATA'!$C:$C=$B452,'SUMMARY DATA'!$B:$B=""GRP"")),
  IF(
    OR(
      ISNUMBER(SEARCH(""CDM CASH DEPOSIT"",$C452)),
      ISNUMBER(SEARCH(""CASH DEPOSIT"",$C45"&amp;"2)),
      COUNTIFS('SUMMARY DATA'!$D:$D,$C452,'SUMMARY DATA'!$B:$B,""GRP"")&lt;&gt;1
    ),
    """",
    IFERROR(TEXTJOIN(CHAR(10),TRUE,FILTER('SUMMARY DATA'!E:E,'SUMMARY DATA'!$D:$D=$C452,'SUMMARY DATA'!$B:$B=""GRP"")),"""")
  )
)"),"")</f>
        <v/>
      </c>
      <c r="F452" s="17" t="str">
        <f>IFERROR(__xludf.DUMMYFUNCTION("IFERROR(
  TEXTJOIN(CHAR(10),TRUE,FILTER('SUMMARY DATA'!F:F,'SUMMARY DATA'!$A:$A=$A452,'SUMMARY DATA'!$C:$C=$B452,'SUMMARY DATA'!$B:$B=""GRP"")),
  IF(
    OR(
      ISNUMBER(SEARCH(""CDM CASH DEPOSIT"",$C452)),
      ISNUMBER(SEARCH(""CASH DEPOSIT"",$C45"&amp;"2)),
      COUNTIFS('SUMMARY DATA'!$D:$D,$C452,'SUMMARY DATA'!$B:$B,""GRP"")&lt;&gt;1
    ),
    """",
    IFERROR(TEXTJOIN(CHAR(10),TRUE,FILTER('SUMMARY DATA'!F:F,'SUMMARY DATA'!$D:$D=$C452,'SUMMARY DATA'!$B:$B=""GRP"")),"""")
  )
)"),"")</f>
        <v/>
      </c>
      <c r="G452" s="17" t="str">
        <f>IFERROR(__xludf.DUMMYFUNCTION("IFERROR(
  TEXTJOIN(CHAR(10),TRUE,FILTER('SUMMARY DATA'!G:G,'SUMMARY DATA'!$A:$A=$A452,'SUMMARY DATA'!$C:$C=$B452,'SUMMARY DATA'!$B:$B=""GRP"")),
  IF(
    OR(
      ISNUMBER(SEARCH(""CDM CASH DEPOSIT"",$C452)),
      ISNUMBER(SEARCH(""CASH DEPOSIT"",$C45"&amp;"2)),
      COUNTIFS('SUMMARY DATA'!$D:$D,$C452,'SUMMARY DATA'!$B:$B,""GRP"")&lt;&gt;1
    ),
    """",
    IFERROR(TEXTJOIN(CHAR(10),TRUE,FILTER('SUMMARY DATA'!G:G,'SUMMARY DATA'!$D:$D=$C452,'SUMMARY DATA'!$B:$B=""GRP"")),"""")
  )
)"),"")</f>
        <v/>
      </c>
      <c r="H452" s="18" t="str">
        <f>IFERROR(__xludf.DUMMYFUNCTION("IFERROR(
  TEXTJOIN(CHAR(10),TRUE,FILTER('SUMMARY DATA'!H:H,'SUMMARY DATA'!$A:$A=$A452,'SUMMARY DATA'!$C:$C=$B452,'SUMMARY DATA'!$B:$B=""GRP"")),
  IF(
    OR(
      ISNUMBER(SEARCH(""CDM CASH DEPOSIT"",$C452)),
      ISNUMBER(SEARCH(""CASH DEPOSIT"",$C45"&amp;"2)),
      COUNTIFS('SUMMARY DATA'!$D:$D,$C452,'SUMMARY DATA'!$B:$B,""GRP"")&lt;&gt;1
    ),
    """",
    IFERROR(TEXTJOIN(CHAR(10),TRUE,FILTER('SUMMARY DATA'!H:H,'SUMMARY DATA'!$D:$D=$C452,'SUMMARY DATA'!$B:$B=""GRP"")),"""")
  )
)"),"")</f>
        <v/>
      </c>
      <c r="I452" s="18" t="str">
        <f>IFERROR(__xludf.DUMMYFUNCTION("IF(H452="""","""",
SUM(ARRAYFORMULA(VALUE(SPLIT(H452,CHAR(10)))))
)"),"")</f>
        <v/>
      </c>
      <c r="J452" s="17" t="str">
        <f>IFERROR(__xludf.DUMMYFUNCTION("IFERROR(
  TEXTJOIN(CHAR(10),TRUE,FILTER('SUMMARY DATA'!I:I,'SUMMARY DATA'!$A:$A=$A452,'SUMMARY DATA'!$C:$C=$B452,'SUMMARY DATA'!$B:$B=""GRP"")),
  IF(
    OR(
      ISNUMBER(SEARCH(""CDM CASH DEPOSIT"",$C452)),
      ISNUMBER(SEARCH(""CASH DEPOSIT"",$C45"&amp;"2)),
      COUNTIFS('SUMMARY DATA'!$D:$D,$C452,'SUMMARY DATA'!$B:$B,""GRP"")&lt;&gt;1
    ),
    """",
    IFERROR(TEXTJOIN(CHAR(10),TRUE,FILTER('SUMMARY DATA'!I:I,'SUMMARY DATA'!$D:$D=$C452,'SUMMARY DATA'!$B:$B=""GRP"")),"""")
  )
)"),"")</f>
        <v/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 spans="1:27">
      <c r="A453" s="2"/>
      <c r="B453" s="15">
        <v>45864</v>
      </c>
      <c r="C453" s="2" t="s">
        <v>646</v>
      </c>
      <c r="D453" s="6">
        <v>49.99</v>
      </c>
      <c r="E453" s="16" t="str">
        <f>IFERROR(__xludf.DUMMYFUNCTION("IFERROR(
  TEXTJOIN(CHAR(10),TRUE,FILTER('SUMMARY DATA'!E:E,'SUMMARY DATA'!$A:$A=$A453,'SUMMARY DATA'!$C:$C=$B453,'SUMMARY DATA'!$B:$B=""GRP"")),
  IF(
    OR(
      ISNUMBER(SEARCH(""CDM CASH DEPOSIT"",$C453)),
      ISNUMBER(SEARCH(""CASH DEPOSIT"",$C45"&amp;"3)),
      COUNTIFS('SUMMARY DATA'!$D:$D,$C453,'SUMMARY DATA'!$B:$B,""GRP"")&lt;&gt;1
    ),
    """",
    IFERROR(TEXTJOIN(CHAR(10),TRUE,FILTER('SUMMARY DATA'!E:E,'SUMMARY DATA'!$D:$D=$C453,'SUMMARY DATA'!$B:$B=""GRP"")),"""")
  )
)"),"")</f>
        <v/>
      </c>
      <c r="F453" s="17" t="str">
        <f>IFERROR(__xludf.DUMMYFUNCTION("IFERROR(
  TEXTJOIN(CHAR(10),TRUE,FILTER('SUMMARY DATA'!F:F,'SUMMARY DATA'!$A:$A=$A453,'SUMMARY DATA'!$C:$C=$B453,'SUMMARY DATA'!$B:$B=""GRP"")),
  IF(
    OR(
      ISNUMBER(SEARCH(""CDM CASH DEPOSIT"",$C453)),
      ISNUMBER(SEARCH(""CASH DEPOSIT"",$C45"&amp;"3)),
      COUNTIFS('SUMMARY DATA'!$D:$D,$C453,'SUMMARY DATA'!$B:$B,""GRP"")&lt;&gt;1
    ),
    """",
    IFERROR(TEXTJOIN(CHAR(10),TRUE,FILTER('SUMMARY DATA'!F:F,'SUMMARY DATA'!$D:$D=$C453,'SUMMARY DATA'!$B:$B=""GRP"")),"""")
  )
)"),"")</f>
        <v/>
      </c>
      <c r="G453" s="17" t="str">
        <f>IFERROR(__xludf.DUMMYFUNCTION("IFERROR(
  TEXTJOIN(CHAR(10),TRUE,FILTER('SUMMARY DATA'!G:G,'SUMMARY DATA'!$A:$A=$A453,'SUMMARY DATA'!$C:$C=$B453,'SUMMARY DATA'!$B:$B=""GRP"")),
  IF(
    OR(
      ISNUMBER(SEARCH(""CDM CASH DEPOSIT"",$C453)),
      ISNUMBER(SEARCH(""CASH DEPOSIT"",$C45"&amp;"3)),
      COUNTIFS('SUMMARY DATA'!$D:$D,$C453,'SUMMARY DATA'!$B:$B,""GRP"")&lt;&gt;1
    ),
    """",
    IFERROR(TEXTJOIN(CHAR(10),TRUE,FILTER('SUMMARY DATA'!G:G,'SUMMARY DATA'!$D:$D=$C453,'SUMMARY DATA'!$B:$B=""GRP"")),"""")
  )
)"),"")</f>
        <v/>
      </c>
      <c r="H453" s="18" t="str">
        <f>IFERROR(__xludf.DUMMYFUNCTION("IFERROR(
  TEXTJOIN(CHAR(10),TRUE,FILTER('SUMMARY DATA'!H:H,'SUMMARY DATA'!$A:$A=$A453,'SUMMARY DATA'!$C:$C=$B453,'SUMMARY DATA'!$B:$B=""GRP"")),
  IF(
    OR(
      ISNUMBER(SEARCH(""CDM CASH DEPOSIT"",$C453)),
      ISNUMBER(SEARCH(""CASH DEPOSIT"",$C45"&amp;"3)),
      COUNTIFS('SUMMARY DATA'!$D:$D,$C453,'SUMMARY DATA'!$B:$B,""GRP"")&lt;&gt;1
    ),
    """",
    IFERROR(TEXTJOIN(CHAR(10),TRUE,FILTER('SUMMARY DATA'!H:H,'SUMMARY DATA'!$D:$D=$C453,'SUMMARY DATA'!$B:$B=""GRP"")),"""")
  )
)"),"")</f>
        <v/>
      </c>
      <c r="I453" s="18" t="str">
        <f>IFERROR(__xludf.DUMMYFUNCTION("IF(H453="""","""",
SUM(ARRAYFORMULA(VALUE(SPLIT(H453,CHAR(10)))))
)"),"")</f>
        <v/>
      </c>
      <c r="J453" s="17" t="str">
        <f>IFERROR(__xludf.DUMMYFUNCTION("IFERROR(
  TEXTJOIN(CHAR(10),TRUE,FILTER('SUMMARY DATA'!I:I,'SUMMARY DATA'!$A:$A=$A453,'SUMMARY DATA'!$C:$C=$B453,'SUMMARY DATA'!$B:$B=""GRP"")),
  IF(
    OR(
      ISNUMBER(SEARCH(""CDM CASH DEPOSIT"",$C453)),
      ISNUMBER(SEARCH(""CASH DEPOSIT"",$C45"&amp;"3)),
      COUNTIFS('SUMMARY DATA'!$D:$D,$C453,'SUMMARY DATA'!$B:$B,""GRP"")&lt;&gt;1
    ),
    """",
    IFERROR(TEXTJOIN(CHAR(10),TRUE,FILTER('SUMMARY DATA'!I:I,'SUMMARY DATA'!$D:$D=$C453,'SUMMARY DATA'!$B:$B=""GRP"")),"""")
  )
)"),"")</f>
        <v/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 spans="1:27">
      <c r="A454" s="2" t="s">
        <v>647</v>
      </c>
      <c r="B454" s="15">
        <v>45864</v>
      </c>
      <c r="C454" s="2" t="s">
        <v>110</v>
      </c>
      <c r="D454" s="6">
        <v>40</v>
      </c>
      <c r="E454" s="16" t="str">
        <f>IFERROR(__xludf.DUMMYFUNCTION("IFERROR(
  TEXTJOIN(CHAR(10),TRUE,FILTER('SUMMARY DATA'!E:E,'SUMMARY DATA'!$A:$A=$A454,'SUMMARY DATA'!$C:$C=$B454,'SUMMARY DATA'!$B:$B=""GRP"")),
  IF(
    OR(
      ISNUMBER(SEARCH(""CDM CASH DEPOSIT"",$C454)),
      ISNUMBER(SEARCH(""CASH DEPOSIT"",$C45"&amp;"4)),
      COUNTIFS('SUMMARY DATA'!$D:$D,$C454,'SUMMARY DATA'!$B:$B,""GRP"")&lt;&gt;1
    ),
    """",
    IFERROR(TEXTJOIN(CHAR(10),TRUE,FILTER('SUMMARY DATA'!E:E,'SUMMARY DATA'!$D:$D=$C454,'SUMMARY DATA'!$B:$B=""GRP"")),"""")
  )
)"),"")</f>
        <v/>
      </c>
      <c r="F454" s="17" t="str">
        <f>IFERROR(__xludf.DUMMYFUNCTION("IFERROR(
  TEXTJOIN(CHAR(10),TRUE,FILTER('SUMMARY DATA'!F:F,'SUMMARY DATA'!$A:$A=$A454,'SUMMARY DATA'!$C:$C=$B454,'SUMMARY DATA'!$B:$B=""GRP"")),
  IF(
    OR(
      ISNUMBER(SEARCH(""CDM CASH DEPOSIT"",$C454)),
      ISNUMBER(SEARCH(""CASH DEPOSIT"",$C45"&amp;"4)),
      COUNTIFS('SUMMARY DATA'!$D:$D,$C454,'SUMMARY DATA'!$B:$B,""GRP"")&lt;&gt;1
    ),
    """",
    IFERROR(TEXTJOIN(CHAR(10),TRUE,FILTER('SUMMARY DATA'!F:F,'SUMMARY DATA'!$D:$D=$C454,'SUMMARY DATA'!$B:$B=""GRP"")),"""")
  )
)"),"")</f>
        <v/>
      </c>
      <c r="G454" s="17" t="str">
        <f>IFERROR(__xludf.DUMMYFUNCTION("IFERROR(
  TEXTJOIN(CHAR(10),TRUE,FILTER('SUMMARY DATA'!G:G,'SUMMARY DATA'!$A:$A=$A454,'SUMMARY DATA'!$C:$C=$B454,'SUMMARY DATA'!$B:$B=""GRP"")),
  IF(
    OR(
      ISNUMBER(SEARCH(""CDM CASH DEPOSIT"",$C454)),
      ISNUMBER(SEARCH(""CASH DEPOSIT"",$C45"&amp;"4)),
      COUNTIFS('SUMMARY DATA'!$D:$D,$C454,'SUMMARY DATA'!$B:$B,""GRP"")&lt;&gt;1
    ),
    """",
    IFERROR(TEXTJOIN(CHAR(10),TRUE,FILTER('SUMMARY DATA'!G:G,'SUMMARY DATA'!$D:$D=$C454,'SUMMARY DATA'!$B:$B=""GRP"")),"""")
  )
)"),"")</f>
        <v/>
      </c>
      <c r="H454" s="18" t="str">
        <f>IFERROR(__xludf.DUMMYFUNCTION("IFERROR(
  TEXTJOIN(CHAR(10),TRUE,FILTER('SUMMARY DATA'!H:H,'SUMMARY DATA'!$A:$A=$A454,'SUMMARY DATA'!$C:$C=$B454,'SUMMARY DATA'!$B:$B=""GRP"")),
  IF(
    OR(
      ISNUMBER(SEARCH(""CDM CASH DEPOSIT"",$C454)),
      ISNUMBER(SEARCH(""CASH DEPOSIT"",$C45"&amp;"4)),
      COUNTIFS('SUMMARY DATA'!$D:$D,$C454,'SUMMARY DATA'!$B:$B,""GRP"")&lt;&gt;1
    ),
    """",
    IFERROR(TEXTJOIN(CHAR(10),TRUE,FILTER('SUMMARY DATA'!H:H,'SUMMARY DATA'!$D:$D=$C454,'SUMMARY DATA'!$B:$B=""GRP"")),"""")
  )
)"),"")</f>
        <v/>
      </c>
      <c r="I454" s="18" t="str">
        <f>IFERROR(__xludf.DUMMYFUNCTION("IF(H454="""","""",
SUM(ARRAYFORMULA(VALUE(SPLIT(H454,CHAR(10)))))
)"),"")</f>
        <v/>
      </c>
      <c r="J454" s="17" t="str">
        <f>IFERROR(__xludf.DUMMYFUNCTION("IFERROR(
  TEXTJOIN(CHAR(10),TRUE,FILTER('SUMMARY DATA'!I:I,'SUMMARY DATA'!$A:$A=$A454,'SUMMARY DATA'!$C:$C=$B454,'SUMMARY DATA'!$B:$B=""GRP"")),
  IF(
    OR(
      ISNUMBER(SEARCH(""CDM CASH DEPOSIT"",$C454)),
      ISNUMBER(SEARCH(""CASH DEPOSIT"",$C45"&amp;"4)),
      COUNTIFS('SUMMARY DATA'!$D:$D,$C454,'SUMMARY DATA'!$B:$B,""GRP"")&lt;&gt;1
    ),
    """",
    IFERROR(TEXTJOIN(CHAR(10),TRUE,FILTER('SUMMARY DATA'!I:I,'SUMMARY DATA'!$D:$D=$C454,'SUMMARY DATA'!$B:$B=""GRP"")),"""")
  )
)"),"")</f>
        <v/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 spans="1:27">
      <c r="A455" s="2" t="s">
        <v>648</v>
      </c>
      <c r="B455" s="15">
        <v>45863</v>
      </c>
      <c r="C455" s="2" t="s">
        <v>121</v>
      </c>
      <c r="D455" s="6">
        <v>9.13</v>
      </c>
      <c r="E455" s="16" t="str">
        <f>IFERROR(__xludf.DUMMYFUNCTION("IFERROR(
  TEXTJOIN(CHAR(10),TRUE,FILTER('SUMMARY DATA'!E:E,'SUMMARY DATA'!$A:$A=$A455,'SUMMARY DATA'!$C:$C=$B455,'SUMMARY DATA'!$B:$B=""GRP"")),
  IF(
    OR(
      ISNUMBER(SEARCH(""CDM CASH DEPOSIT"",$C455)),
      ISNUMBER(SEARCH(""CASH DEPOSIT"",$C45"&amp;"5)),
      COUNTIFS('SUMMARY DATA'!$D:$D,$C455,'SUMMARY DATA'!$B:$B,""GRP"")&lt;&gt;1
    ),
    """",
    IFERROR(TEXTJOIN(CHAR(10),TRUE,FILTER('SUMMARY DATA'!E:E,'SUMMARY DATA'!$D:$D=$C455,'SUMMARY DATA'!$B:$B=""GRP"")),"""")
  )
)"),"")</f>
        <v/>
      </c>
      <c r="F455" s="17" t="str">
        <f>IFERROR(__xludf.DUMMYFUNCTION("IFERROR(
  TEXTJOIN(CHAR(10),TRUE,FILTER('SUMMARY DATA'!F:F,'SUMMARY DATA'!$A:$A=$A455,'SUMMARY DATA'!$C:$C=$B455,'SUMMARY DATA'!$B:$B=""GRP"")),
  IF(
    OR(
      ISNUMBER(SEARCH(""CDM CASH DEPOSIT"",$C455)),
      ISNUMBER(SEARCH(""CASH DEPOSIT"",$C45"&amp;"5)),
      COUNTIFS('SUMMARY DATA'!$D:$D,$C455,'SUMMARY DATA'!$B:$B,""GRP"")&lt;&gt;1
    ),
    """",
    IFERROR(TEXTJOIN(CHAR(10),TRUE,FILTER('SUMMARY DATA'!F:F,'SUMMARY DATA'!$D:$D=$C455,'SUMMARY DATA'!$B:$B=""GRP"")),"""")
  )
)"),"")</f>
        <v/>
      </c>
      <c r="G455" s="17" t="str">
        <f>IFERROR(__xludf.DUMMYFUNCTION("IFERROR(
  TEXTJOIN(CHAR(10),TRUE,FILTER('SUMMARY DATA'!G:G,'SUMMARY DATA'!$A:$A=$A455,'SUMMARY DATA'!$C:$C=$B455,'SUMMARY DATA'!$B:$B=""GRP"")),
  IF(
    OR(
      ISNUMBER(SEARCH(""CDM CASH DEPOSIT"",$C455)),
      ISNUMBER(SEARCH(""CASH DEPOSIT"",$C45"&amp;"5)),
      COUNTIFS('SUMMARY DATA'!$D:$D,$C455,'SUMMARY DATA'!$B:$B,""GRP"")&lt;&gt;1
    ),
    """",
    IFERROR(TEXTJOIN(CHAR(10),TRUE,FILTER('SUMMARY DATA'!G:G,'SUMMARY DATA'!$D:$D=$C455,'SUMMARY DATA'!$B:$B=""GRP"")),"""")
  )
)"),"")</f>
        <v/>
      </c>
      <c r="H455" s="18" t="str">
        <f>IFERROR(__xludf.DUMMYFUNCTION("IFERROR(
  TEXTJOIN(CHAR(10),TRUE,FILTER('SUMMARY DATA'!H:H,'SUMMARY DATA'!$A:$A=$A455,'SUMMARY DATA'!$C:$C=$B455,'SUMMARY DATA'!$B:$B=""GRP"")),
  IF(
    OR(
      ISNUMBER(SEARCH(""CDM CASH DEPOSIT"",$C455)),
      ISNUMBER(SEARCH(""CASH DEPOSIT"",$C45"&amp;"5)),
      COUNTIFS('SUMMARY DATA'!$D:$D,$C455,'SUMMARY DATA'!$B:$B,""GRP"")&lt;&gt;1
    ),
    """",
    IFERROR(TEXTJOIN(CHAR(10),TRUE,FILTER('SUMMARY DATA'!H:H,'SUMMARY DATA'!$D:$D=$C455,'SUMMARY DATA'!$B:$B=""GRP"")),"""")
  )
)"),"")</f>
        <v/>
      </c>
      <c r="I455" s="18" t="str">
        <f>IFERROR(__xludf.DUMMYFUNCTION("IF(H455="""","""",
SUM(ARRAYFORMULA(VALUE(SPLIT(H455,CHAR(10)))))
)"),"")</f>
        <v/>
      </c>
      <c r="J455" s="17" t="str">
        <f>IFERROR(__xludf.DUMMYFUNCTION("IFERROR(
  TEXTJOIN(CHAR(10),TRUE,FILTER('SUMMARY DATA'!I:I,'SUMMARY DATA'!$A:$A=$A455,'SUMMARY DATA'!$C:$C=$B455,'SUMMARY DATA'!$B:$B=""GRP"")),
  IF(
    OR(
      ISNUMBER(SEARCH(""CDM CASH DEPOSIT"",$C455)),
      ISNUMBER(SEARCH(""CASH DEPOSIT"",$C45"&amp;"5)),
      COUNTIFS('SUMMARY DATA'!$D:$D,$C455,'SUMMARY DATA'!$B:$B,""GRP"")&lt;&gt;1
    ),
    """",
    IFERROR(TEXTJOIN(CHAR(10),TRUE,FILTER('SUMMARY DATA'!I:I,'SUMMARY DATA'!$D:$D=$C455,'SUMMARY DATA'!$B:$B=""GRP"")),"""")
  )
)"),"")</f>
        <v/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 spans="1:27">
      <c r="A456" s="2"/>
      <c r="B456" s="15">
        <v>45863</v>
      </c>
      <c r="C456" s="2" t="s">
        <v>649</v>
      </c>
      <c r="D456" s="6">
        <v>59.98</v>
      </c>
      <c r="E456" s="16" t="str">
        <f>IFERROR(__xludf.DUMMYFUNCTION("IFERROR(
  TEXTJOIN(CHAR(10),TRUE,FILTER('SUMMARY DATA'!E:E,'SUMMARY DATA'!$A:$A=$A456,'SUMMARY DATA'!$C:$C=$B456,'SUMMARY DATA'!$B:$B=""GRP"")),
  IF(
    OR(
      ISNUMBER(SEARCH(""CDM CASH DEPOSIT"",$C456)),
      ISNUMBER(SEARCH(""CASH DEPOSIT"",$C45"&amp;"6)),
      COUNTIFS('SUMMARY DATA'!$D:$D,$C456,'SUMMARY DATA'!$B:$B,""GRP"")&lt;&gt;1
    ),
    """",
    IFERROR(TEXTJOIN(CHAR(10),TRUE,FILTER('SUMMARY DATA'!E:E,'SUMMARY DATA'!$D:$D=$C456,'SUMMARY DATA'!$B:$B=""GRP"")),"""")
  )
)"),"")</f>
        <v/>
      </c>
      <c r="F456" s="17" t="str">
        <f>IFERROR(__xludf.DUMMYFUNCTION("IFERROR(
  TEXTJOIN(CHAR(10),TRUE,FILTER('SUMMARY DATA'!F:F,'SUMMARY DATA'!$A:$A=$A456,'SUMMARY DATA'!$C:$C=$B456,'SUMMARY DATA'!$B:$B=""GRP"")),
  IF(
    OR(
      ISNUMBER(SEARCH(""CDM CASH DEPOSIT"",$C456)),
      ISNUMBER(SEARCH(""CASH DEPOSIT"",$C45"&amp;"6)),
      COUNTIFS('SUMMARY DATA'!$D:$D,$C456,'SUMMARY DATA'!$B:$B,""GRP"")&lt;&gt;1
    ),
    """",
    IFERROR(TEXTJOIN(CHAR(10),TRUE,FILTER('SUMMARY DATA'!F:F,'SUMMARY DATA'!$D:$D=$C456,'SUMMARY DATA'!$B:$B=""GRP"")),"""")
  )
)"),"")</f>
        <v/>
      </c>
      <c r="G456" s="17" t="str">
        <f>IFERROR(__xludf.DUMMYFUNCTION("IFERROR(
  TEXTJOIN(CHAR(10),TRUE,FILTER('SUMMARY DATA'!G:G,'SUMMARY DATA'!$A:$A=$A456,'SUMMARY DATA'!$C:$C=$B456,'SUMMARY DATA'!$B:$B=""GRP"")),
  IF(
    OR(
      ISNUMBER(SEARCH(""CDM CASH DEPOSIT"",$C456)),
      ISNUMBER(SEARCH(""CASH DEPOSIT"",$C45"&amp;"6)),
      COUNTIFS('SUMMARY DATA'!$D:$D,$C456,'SUMMARY DATA'!$B:$B,""GRP"")&lt;&gt;1
    ),
    """",
    IFERROR(TEXTJOIN(CHAR(10),TRUE,FILTER('SUMMARY DATA'!G:G,'SUMMARY DATA'!$D:$D=$C456,'SUMMARY DATA'!$B:$B=""GRP"")),"""")
  )
)"),"")</f>
        <v/>
      </c>
      <c r="H456" s="18" t="str">
        <f>IFERROR(__xludf.DUMMYFUNCTION("IFERROR(
  TEXTJOIN(CHAR(10),TRUE,FILTER('SUMMARY DATA'!H:H,'SUMMARY DATA'!$A:$A=$A456,'SUMMARY DATA'!$C:$C=$B456,'SUMMARY DATA'!$B:$B=""GRP"")),
  IF(
    OR(
      ISNUMBER(SEARCH(""CDM CASH DEPOSIT"",$C456)),
      ISNUMBER(SEARCH(""CASH DEPOSIT"",$C45"&amp;"6)),
      COUNTIFS('SUMMARY DATA'!$D:$D,$C456,'SUMMARY DATA'!$B:$B,""GRP"")&lt;&gt;1
    ),
    """",
    IFERROR(TEXTJOIN(CHAR(10),TRUE,FILTER('SUMMARY DATA'!H:H,'SUMMARY DATA'!$D:$D=$C456,'SUMMARY DATA'!$B:$B=""GRP"")),"""")
  )
)"),"")</f>
        <v/>
      </c>
      <c r="I456" s="18" t="str">
        <f>IFERROR(__xludf.DUMMYFUNCTION("IF(H456="""","""",
SUM(ARRAYFORMULA(VALUE(SPLIT(H456,CHAR(10)))))
)"),"")</f>
        <v/>
      </c>
      <c r="J456" s="17" t="str">
        <f>IFERROR(__xludf.DUMMYFUNCTION("IFERROR(
  TEXTJOIN(CHAR(10),TRUE,FILTER('SUMMARY DATA'!I:I,'SUMMARY DATA'!$A:$A=$A456,'SUMMARY DATA'!$C:$C=$B456,'SUMMARY DATA'!$B:$B=""GRP"")),
  IF(
    OR(
      ISNUMBER(SEARCH(""CDM CASH DEPOSIT"",$C456)),
      ISNUMBER(SEARCH(""CASH DEPOSIT"",$C45"&amp;"6)),
      COUNTIFS('SUMMARY DATA'!$D:$D,$C456,'SUMMARY DATA'!$B:$B,""GRP"")&lt;&gt;1
    ),
    """",
    IFERROR(TEXTJOIN(CHAR(10),TRUE,FILTER('SUMMARY DATA'!I:I,'SUMMARY DATA'!$D:$D=$C456,'SUMMARY DATA'!$B:$B=""GRP"")),"""")
  )
)"),"")</f>
        <v/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 spans="1:27">
      <c r="A457" s="2" t="s">
        <v>650</v>
      </c>
      <c r="B457" s="15">
        <v>45863</v>
      </c>
      <c r="C457" s="2" t="s">
        <v>651</v>
      </c>
      <c r="D457" s="6">
        <v>127.38</v>
      </c>
      <c r="E457" s="16" t="str">
        <f>IFERROR(__xludf.DUMMYFUNCTION("IFERROR(
  TEXTJOIN(CHAR(10),TRUE,FILTER('SUMMARY DATA'!E:E,'SUMMARY DATA'!$A:$A=$A457,'SUMMARY DATA'!$C:$C=$B457,'SUMMARY DATA'!$B:$B=""GRP"")),
  IF(
    OR(
      ISNUMBER(SEARCH(""CDM CASH DEPOSIT"",$C457)),
      ISNUMBER(SEARCH(""CASH DEPOSIT"",$C45"&amp;"7)),
      COUNTIFS('SUMMARY DATA'!$D:$D,$C457,'SUMMARY DATA'!$B:$B,""GRP"")&lt;&gt;1
    ),
    """",
    IFERROR(TEXTJOIN(CHAR(10),TRUE,FILTER('SUMMARY DATA'!E:E,'SUMMARY DATA'!$D:$D=$C457,'SUMMARY DATA'!$B:$B=""GRP"")),"""")
  )
)"),"")</f>
        <v/>
      </c>
      <c r="F457" s="17" t="str">
        <f>IFERROR(__xludf.DUMMYFUNCTION("IFERROR(
  TEXTJOIN(CHAR(10),TRUE,FILTER('SUMMARY DATA'!F:F,'SUMMARY DATA'!$A:$A=$A457,'SUMMARY DATA'!$C:$C=$B457,'SUMMARY DATA'!$B:$B=""GRP"")),
  IF(
    OR(
      ISNUMBER(SEARCH(""CDM CASH DEPOSIT"",$C457)),
      ISNUMBER(SEARCH(""CASH DEPOSIT"",$C45"&amp;"7)),
      COUNTIFS('SUMMARY DATA'!$D:$D,$C457,'SUMMARY DATA'!$B:$B,""GRP"")&lt;&gt;1
    ),
    """",
    IFERROR(TEXTJOIN(CHAR(10),TRUE,FILTER('SUMMARY DATA'!F:F,'SUMMARY DATA'!$D:$D=$C457,'SUMMARY DATA'!$B:$B=""GRP"")),"""")
  )
)"),"")</f>
        <v/>
      </c>
      <c r="G457" s="17" t="str">
        <f>IFERROR(__xludf.DUMMYFUNCTION("IFERROR(
  TEXTJOIN(CHAR(10),TRUE,FILTER('SUMMARY DATA'!G:G,'SUMMARY DATA'!$A:$A=$A457,'SUMMARY DATA'!$C:$C=$B457,'SUMMARY DATA'!$B:$B=""GRP"")),
  IF(
    OR(
      ISNUMBER(SEARCH(""CDM CASH DEPOSIT"",$C457)),
      ISNUMBER(SEARCH(""CASH DEPOSIT"",$C45"&amp;"7)),
      COUNTIFS('SUMMARY DATA'!$D:$D,$C457,'SUMMARY DATA'!$B:$B,""GRP"")&lt;&gt;1
    ),
    """",
    IFERROR(TEXTJOIN(CHAR(10),TRUE,FILTER('SUMMARY DATA'!G:G,'SUMMARY DATA'!$D:$D=$C457,'SUMMARY DATA'!$B:$B=""GRP"")),"""")
  )
)"),"")</f>
        <v/>
      </c>
      <c r="H457" s="18" t="str">
        <f>IFERROR(__xludf.DUMMYFUNCTION("IFERROR(
  TEXTJOIN(CHAR(10),TRUE,FILTER('SUMMARY DATA'!H:H,'SUMMARY DATA'!$A:$A=$A457,'SUMMARY DATA'!$C:$C=$B457,'SUMMARY DATA'!$B:$B=""GRP"")),
  IF(
    OR(
      ISNUMBER(SEARCH(""CDM CASH DEPOSIT"",$C457)),
      ISNUMBER(SEARCH(""CASH DEPOSIT"",$C45"&amp;"7)),
      COUNTIFS('SUMMARY DATA'!$D:$D,$C457,'SUMMARY DATA'!$B:$B,""GRP"")&lt;&gt;1
    ),
    """",
    IFERROR(TEXTJOIN(CHAR(10),TRUE,FILTER('SUMMARY DATA'!H:H,'SUMMARY DATA'!$D:$D=$C457,'SUMMARY DATA'!$B:$B=""GRP"")),"""")
  )
)"),"")</f>
        <v/>
      </c>
      <c r="I457" s="18" t="str">
        <f>IFERROR(__xludf.DUMMYFUNCTION("IF(H457="""","""",
SUM(ARRAYFORMULA(VALUE(SPLIT(H457,CHAR(10)))))
)"),"")</f>
        <v/>
      </c>
      <c r="J457" s="17" t="str">
        <f>IFERROR(__xludf.DUMMYFUNCTION("IFERROR(
  TEXTJOIN(CHAR(10),TRUE,FILTER('SUMMARY DATA'!I:I,'SUMMARY DATA'!$A:$A=$A457,'SUMMARY DATA'!$C:$C=$B457,'SUMMARY DATA'!$B:$B=""GRP"")),
  IF(
    OR(
      ISNUMBER(SEARCH(""CDM CASH DEPOSIT"",$C457)),
      ISNUMBER(SEARCH(""CASH DEPOSIT"",$C45"&amp;"7)),
      COUNTIFS('SUMMARY DATA'!$D:$D,$C457,'SUMMARY DATA'!$B:$B,""GRP"")&lt;&gt;1
    ),
    """",
    IFERROR(TEXTJOIN(CHAR(10),TRUE,FILTER('SUMMARY DATA'!I:I,'SUMMARY DATA'!$D:$D=$C457,'SUMMARY DATA'!$B:$B=""GRP"")),"""")
  )
)"),"")</f>
        <v/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 spans="1:27">
      <c r="A458" s="2"/>
      <c r="B458" s="15">
        <v>45863</v>
      </c>
      <c r="C458" s="2" t="s">
        <v>652</v>
      </c>
      <c r="D458" s="6">
        <v>6.99</v>
      </c>
      <c r="E458" s="16" t="str">
        <f>IFERROR(__xludf.DUMMYFUNCTION("IFERROR(
  TEXTJOIN(CHAR(10),TRUE,FILTER('SUMMARY DATA'!E:E,'SUMMARY DATA'!$A:$A=$A458,'SUMMARY DATA'!$C:$C=$B458,'SUMMARY DATA'!$B:$B=""GRP"")),
  IF(
    OR(
      ISNUMBER(SEARCH(""CDM CASH DEPOSIT"",$C458)),
      ISNUMBER(SEARCH(""CASH DEPOSIT"",$C45"&amp;"8)),
      COUNTIFS('SUMMARY DATA'!$D:$D,$C458,'SUMMARY DATA'!$B:$B,""GRP"")&lt;&gt;1
    ),
    """",
    IFERROR(TEXTJOIN(CHAR(10),TRUE,FILTER('SUMMARY DATA'!E:E,'SUMMARY DATA'!$D:$D=$C458,'SUMMARY DATA'!$B:$B=""GRP"")),"""")
  )
)"),"")</f>
        <v/>
      </c>
      <c r="F458" s="17" t="str">
        <f>IFERROR(__xludf.DUMMYFUNCTION("IFERROR(
  TEXTJOIN(CHAR(10),TRUE,FILTER('SUMMARY DATA'!F:F,'SUMMARY DATA'!$A:$A=$A458,'SUMMARY DATA'!$C:$C=$B458,'SUMMARY DATA'!$B:$B=""GRP"")),
  IF(
    OR(
      ISNUMBER(SEARCH(""CDM CASH DEPOSIT"",$C458)),
      ISNUMBER(SEARCH(""CASH DEPOSIT"",$C45"&amp;"8)),
      COUNTIFS('SUMMARY DATA'!$D:$D,$C458,'SUMMARY DATA'!$B:$B,""GRP"")&lt;&gt;1
    ),
    """",
    IFERROR(TEXTJOIN(CHAR(10),TRUE,FILTER('SUMMARY DATA'!F:F,'SUMMARY DATA'!$D:$D=$C458,'SUMMARY DATA'!$B:$B=""GRP"")),"""")
  )
)"),"")</f>
        <v/>
      </c>
      <c r="G458" s="17" t="str">
        <f>IFERROR(__xludf.DUMMYFUNCTION("IFERROR(
  TEXTJOIN(CHAR(10),TRUE,FILTER('SUMMARY DATA'!G:G,'SUMMARY DATA'!$A:$A=$A458,'SUMMARY DATA'!$C:$C=$B458,'SUMMARY DATA'!$B:$B=""GRP"")),
  IF(
    OR(
      ISNUMBER(SEARCH(""CDM CASH DEPOSIT"",$C458)),
      ISNUMBER(SEARCH(""CASH DEPOSIT"",$C45"&amp;"8)),
      COUNTIFS('SUMMARY DATA'!$D:$D,$C458,'SUMMARY DATA'!$B:$B,""GRP"")&lt;&gt;1
    ),
    """",
    IFERROR(TEXTJOIN(CHAR(10),TRUE,FILTER('SUMMARY DATA'!G:G,'SUMMARY DATA'!$D:$D=$C458,'SUMMARY DATA'!$B:$B=""GRP"")),"""")
  )
)"),"")</f>
        <v/>
      </c>
      <c r="H458" s="18" t="str">
        <f>IFERROR(__xludf.DUMMYFUNCTION("IFERROR(
  TEXTJOIN(CHAR(10),TRUE,FILTER('SUMMARY DATA'!H:H,'SUMMARY DATA'!$A:$A=$A458,'SUMMARY DATA'!$C:$C=$B458,'SUMMARY DATA'!$B:$B=""GRP"")),
  IF(
    OR(
      ISNUMBER(SEARCH(""CDM CASH DEPOSIT"",$C458)),
      ISNUMBER(SEARCH(""CASH DEPOSIT"",$C45"&amp;"8)),
      COUNTIFS('SUMMARY DATA'!$D:$D,$C458,'SUMMARY DATA'!$B:$B,""GRP"")&lt;&gt;1
    ),
    """",
    IFERROR(TEXTJOIN(CHAR(10),TRUE,FILTER('SUMMARY DATA'!H:H,'SUMMARY DATA'!$D:$D=$C458,'SUMMARY DATA'!$B:$B=""GRP"")),"""")
  )
)"),"")</f>
        <v/>
      </c>
      <c r="I458" s="18" t="str">
        <f>IFERROR(__xludf.DUMMYFUNCTION("IF(H458="""","""",
SUM(ARRAYFORMULA(VALUE(SPLIT(H458,CHAR(10)))))
)"),"")</f>
        <v/>
      </c>
      <c r="J458" s="17" t="str">
        <f>IFERROR(__xludf.DUMMYFUNCTION("IFERROR(
  TEXTJOIN(CHAR(10),TRUE,FILTER('SUMMARY DATA'!I:I,'SUMMARY DATA'!$A:$A=$A458,'SUMMARY DATA'!$C:$C=$B458,'SUMMARY DATA'!$B:$B=""GRP"")),
  IF(
    OR(
      ISNUMBER(SEARCH(""CDM CASH DEPOSIT"",$C458)),
      ISNUMBER(SEARCH(""CASH DEPOSIT"",$C45"&amp;"8)),
      COUNTIFS('SUMMARY DATA'!$D:$D,$C458,'SUMMARY DATA'!$B:$B,""GRP"")&lt;&gt;1
    ),
    """",
    IFERROR(TEXTJOIN(CHAR(10),TRUE,FILTER('SUMMARY DATA'!I:I,'SUMMARY DATA'!$D:$D=$C458,'SUMMARY DATA'!$B:$B=""GRP"")),"""")
  )
)"),"")</f>
        <v/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 spans="1:27">
      <c r="A459" s="2" t="s">
        <v>653</v>
      </c>
      <c r="B459" s="15">
        <v>45863</v>
      </c>
      <c r="C459" s="2" t="s">
        <v>654</v>
      </c>
      <c r="D459" s="6">
        <v>20</v>
      </c>
      <c r="E459" s="16" t="str">
        <f>IFERROR(__xludf.DUMMYFUNCTION("IFERROR(
  TEXTJOIN(CHAR(10),TRUE,FILTER('SUMMARY DATA'!E:E,'SUMMARY DATA'!$A:$A=$A459,'SUMMARY DATA'!$C:$C=$B459,'SUMMARY DATA'!$B:$B=""GRP"")),
  IF(
    OR(
      ISNUMBER(SEARCH(""CDM CASH DEPOSIT"",$C459)),
      ISNUMBER(SEARCH(""CASH DEPOSIT"",$C45"&amp;"9)),
      COUNTIFS('SUMMARY DATA'!$D:$D,$C459,'SUMMARY DATA'!$B:$B,""GRP"")&lt;&gt;1
    ),
    """",
    IFERROR(TEXTJOIN(CHAR(10),TRUE,FILTER('SUMMARY DATA'!E:E,'SUMMARY DATA'!$D:$D=$C459,'SUMMARY DATA'!$B:$B=""GRP"")),"""")
  )
)"),"")</f>
        <v/>
      </c>
      <c r="F459" s="17" t="str">
        <f>IFERROR(__xludf.DUMMYFUNCTION("IFERROR(
  TEXTJOIN(CHAR(10),TRUE,FILTER('SUMMARY DATA'!F:F,'SUMMARY DATA'!$A:$A=$A459,'SUMMARY DATA'!$C:$C=$B459,'SUMMARY DATA'!$B:$B=""GRP"")),
  IF(
    OR(
      ISNUMBER(SEARCH(""CDM CASH DEPOSIT"",$C459)),
      ISNUMBER(SEARCH(""CASH DEPOSIT"",$C45"&amp;"9)),
      COUNTIFS('SUMMARY DATA'!$D:$D,$C459,'SUMMARY DATA'!$B:$B,""GRP"")&lt;&gt;1
    ),
    """",
    IFERROR(TEXTJOIN(CHAR(10),TRUE,FILTER('SUMMARY DATA'!F:F,'SUMMARY DATA'!$D:$D=$C459,'SUMMARY DATA'!$B:$B=""GRP"")),"""")
  )
)"),"")</f>
        <v/>
      </c>
      <c r="G459" s="17" t="str">
        <f>IFERROR(__xludf.DUMMYFUNCTION("IFERROR(
  TEXTJOIN(CHAR(10),TRUE,FILTER('SUMMARY DATA'!G:G,'SUMMARY DATA'!$A:$A=$A459,'SUMMARY DATA'!$C:$C=$B459,'SUMMARY DATA'!$B:$B=""GRP"")),
  IF(
    OR(
      ISNUMBER(SEARCH(""CDM CASH DEPOSIT"",$C459)),
      ISNUMBER(SEARCH(""CASH DEPOSIT"",$C45"&amp;"9)),
      COUNTIFS('SUMMARY DATA'!$D:$D,$C459,'SUMMARY DATA'!$B:$B,""GRP"")&lt;&gt;1
    ),
    """",
    IFERROR(TEXTJOIN(CHAR(10),TRUE,FILTER('SUMMARY DATA'!G:G,'SUMMARY DATA'!$D:$D=$C459,'SUMMARY DATA'!$B:$B=""GRP"")),"""")
  )
)"),"")</f>
        <v/>
      </c>
      <c r="H459" s="18" t="str">
        <f>IFERROR(__xludf.DUMMYFUNCTION("IFERROR(
  TEXTJOIN(CHAR(10),TRUE,FILTER('SUMMARY DATA'!H:H,'SUMMARY DATA'!$A:$A=$A459,'SUMMARY DATA'!$C:$C=$B459,'SUMMARY DATA'!$B:$B=""GRP"")),
  IF(
    OR(
      ISNUMBER(SEARCH(""CDM CASH DEPOSIT"",$C459)),
      ISNUMBER(SEARCH(""CASH DEPOSIT"",$C45"&amp;"9)),
      COUNTIFS('SUMMARY DATA'!$D:$D,$C459,'SUMMARY DATA'!$B:$B,""GRP"")&lt;&gt;1
    ),
    """",
    IFERROR(TEXTJOIN(CHAR(10),TRUE,FILTER('SUMMARY DATA'!H:H,'SUMMARY DATA'!$D:$D=$C459,'SUMMARY DATA'!$B:$B=""GRP"")),"""")
  )
)"),"")</f>
        <v/>
      </c>
      <c r="I459" s="18" t="str">
        <f>IFERROR(__xludf.DUMMYFUNCTION("IF(H459="""","""",
SUM(ARRAYFORMULA(VALUE(SPLIT(H459,CHAR(10)))))
)"),"")</f>
        <v/>
      </c>
      <c r="J459" s="17" t="str">
        <f>IFERROR(__xludf.DUMMYFUNCTION("IFERROR(
  TEXTJOIN(CHAR(10),TRUE,FILTER('SUMMARY DATA'!I:I,'SUMMARY DATA'!$A:$A=$A459,'SUMMARY DATA'!$C:$C=$B459,'SUMMARY DATA'!$B:$B=""GRP"")),
  IF(
    OR(
      ISNUMBER(SEARCH(""CDM CASH DEPOSIT"",$C459)),
      ISNUMBER(SEARCH(""CASH DEPOSIT"",$C45"&amp;"9)),
      COUNTIFS('SUMMARY DATA'!$D:$D,$C459,'SUMMARY DATA'!$B:$B,""GRP"")&lt;&gt;1
    ),
    """",
    IFERROR(TEXTJOIN(CHAR(10),TRUE,FILTER('SUMMARY DATA'!I:I,'SUMMARY DATA'!$D:$D=$C459,'SUMMARY DATA'!$B:$B=""GRP"")),"""")
  )
)"),"")</f>
        <v/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 spans="1:27">
      <c r="A460" s="2"/>
      <c r="B460" s="15">
        <v>45863</v>
      </c>
      <c r="C460" s="2" t="s">
        <v>655</v>
      </c>
      <c r="D460" s="6">
        <v>30.8</v>
      </c>
      <c r="E460" s="16" t="str">
        <f>IFERROR(__xludf.DUMMYFUNCTION("IFERROR(
  TEXTJOIN(CHAR(10),TRUE,FILTER('SUMMARY DATA'!E:E,'SUMMARY DATA'!$A:$A=$A460,'SUMMARY DATA'!$C:$C=$B460,'SUMMARY DATA'!$B:$B=""GRP"")),
  IF(
    OR(
      ISNUMBER(SEARCH(""CDM CASH DEPOSIT"",$C460)),
      ISNUMBER(SEARCH(""CASH DEPOSIT"",$C46"&amp;"0)),
      COUNTIFS('SUMMARY DATA'!$D:$D,$C460,'SUMMARY DATA'!$B:$B,""GRP"")&lt;&gt;1
    ),
    """",
    IFERROR(TEXTJOIN(CHAR(10),TRUE,FILTER('SUMMARY DATA'!E:E,'SUMMARY DATA'!$D:$D=$C460,'SUMMARY DATA'!$B:$B=""GRP"")),"""")
  )
)"),"")</f>
        <v/>
      </c>
      <c r="F460" s="17" t="str">
        <f>IFERROR(__xludf.DUMMYFUNCTION("IFERROR(
  TEXTJOIN(CHAR(10),TRUE,FILTER('SUMMARY DATA'!F:F,'SUMMARY DATA'!$A:$A=$A460,'SUMMARY DATA'!$C:$C=$B460,'SUMMARY DATA'!$B:$B=""GRP"")),
  IF(
    OR(
      ISNUMBER(SEARCH(""CDM CASH DEPOSIT"",$C460)),
      ISNUMBER(SEARCH(""CASH DEPOSIT"",$C46"&amp;"0)),
      COUNTIFS('SUMMARY DATA'!$D:$D,$C460,'SUMMARY DATA'!$B:$B,""GRP"")&lt;&gt;1
    ),
    """",
    IFERROR(TEXTJOIN(CHAR(10),TRUE,FILTER('SUMMARY DATA'!F:F,'SUMMARY DATA'!$D:$D=$C460,'SUMMARY DATA'!$B:$B=""GRP"")),"""")
  )
)"),"")</f>
        <v/>
      </c>
      <c r="G460" s="17" t="str">
        <f>IFERROR(__xludf.DUMMYFUNCTION("IFERROR(
  TEXTJOIN(CHAR(10),TRUE,FILTER('SUMMARY DATA'!G:G,'SUMMARY DATA'!$A:$A=$A460,'SUMMARY DATA'!$C:$C=$B460,'SUMMARY DATA'!$B:$B=""GRP"")),
  IF(
    OR(
      ISNUMBER(SEARCH(""CDM CASH DEPOSIT"",$C460)),
      ISNUMBER(SEARCH(""CASH DEPOSIT"",$C46"&amp;"0)),
      COUNTIFS('SUMMARY DATA'!$D:$D,$C460,'SUMMARY DATA'!$B:$B,""GRP"")&lt;&gt;1
    ),
    """",
    IFERROR(TEXTJOIN(CHAR(10),TRUE,FILTER('SUMMARY DATA'!G:G,'SUMMARY DATA'!$D:$D=$C460,'SUMMARY DATA'!$B:$B=""GRP"")),"""")
  )
)"),"")</f>
        <v/>
      </c>
      <c r="H460" s="18" t="str">
        <f>IFERROR(__xludf.DUMMYFUNCTION("IFERROR(
  TEXTJOIN(CHAR(10),TRUE,FILTER('SUMMARY DATA'!H:H,'SUMMARY DATA'!$A:$A=$A460,'SUMMARY DATA'!$C:$C=$B460,'SUMMARY DATA'!$B:$B=""GRP"")),
  IF(
    OR(
      ISNUMBER(SEARCH(""CDM CASH DEPOSIT"",$C460)),
      ISNUMBER(SEARCH(""CASH DEPOSIT"",$C46"&amp;"0)),
      COUNTIFS('SUMMARY DATA'!$D:$D,$C460,'SUMMARY DATA'!$B:$B,""GRP"")&lt;&gt;1
    ),
    """",
    IFERROR(TEXTJOIN(CHAR(10),TRUE,FILTER('SUMMARY DATA'!H:H,'SUMMARY DATA'!$D:$D=$C460,'SUMMARY DATA'!$B:$B=""GRP"")),"""")
  )
)"),"")</f>
        <v/>
      </c>
      <c r="I460" s="18" t="str">
        <f>IFERROR(__xludf.DUMMYFUNCTION("IF(H460="""","""",
SUM(ARRAYFORMULA(VALUE(SPLIT(H460,CHAR(10)))))
)"),"")</f>
        <v/>
      </c>
      <c r="J460" s="17" t="str">
        <f>IFERROR(__xludf.DUMMYFUNCTION("IFERROR(
  TEXTJOIN(CHAR(10),TRUE,FILTER('SUMMARY DATA'!I:I,'SUMMARY DATA'!$A:$A=$A460,'SUMMARY DATA'!$C:$C=$B460,'SUMMARY DATA'!$B:$B=""GRP"")),
  IF(
    OR(
      ISNUMBER(SEARCH(""CDM CASH DEPOSIT"",$C460)),
      ISNUMBER(SEARCH(""CASH DEPOSIT"",$C46"&amp;"0)),
      COUNTIFS('SUMMARY DATA'!$D:$D,$C460,'SUMMARY DATA'!$B:$B,""GRP"")&lt;&gt;1
    ),
    """",
    IFERROR(TEXTJOIN(CHAR(10),TRUE,FILTER('SUMMARY DATA'!I:I,'SUMMARY DATA'!$D:$D=$C460,'SUMMARY DATA'!$B:$B=""GRP"")),"""")
  )
)"),"")</f>
        <v/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 spans="1:27">
      <c r="A461" s="2"/>
      <c r="B461" s="15">
        <v>45863</v>
      </c>
      <c r="C461" s="2" t="s">
        <v>656</v>
      </c>
      <c r="D461" s="6">
        <v>7.7</v>
      </c>
      <c r="E461" s="16" t="str">
        <f>IFERROR(__xludf.DUMMYFUNCTION("IFERROR(
  TEXTJOIN(CHAR(10),TRUE,FILTER('SUMMARY DATA'!E:E,'SUMMARY DATA'!$A:$A=$A461,'SUMMARY DATA'!$C:$C=$B461,'SUMMARY DATA'!$B:$B=""GRP"")),
  IF(
    OR(
      ISNUMBER(SEARCH(""CDM CASH DEPOSIT"",$C461)),
      ISNUMBER(SEARCH(""CASH DEPOSIT"",$C46"&amp;"1)),
      COUNTIFS('SUMMARY DATA'!$D:$D,$C461,'SUMMARY DATA'!$B:$B,""GRP"")&lt;&gt;1
    ),
    """",
    IFERROR(TEXTJOIN(CHAR(10),TRUE,FILTER('SUMMARY DATA'!E:E,'SUMMARY DATA'!$D:$D=$C461,'SUMMARY DATA'!$B:$B=""GRP"")),"""")
  )
)"),"")</f>
        <v/>
      </c>
      <c r="F461" s="17" t="str">
        <f>IFERROR(__xludf.DUMMYFUNCTION("IFERROR(
  TEXTJOIN(CHAR(10),TRUE,FILTER('SUMMARY DATA'!F:F,'SUMMARY DATA'!$A:$A=$A461,'SUMMARY DATA'!$C:$C=$B461,'SUMMARY DATA'!$B:$B=""GRP"")),
  IF(
    OR(
      ISNUMBER(SEARCH(""CDM CASH DEPOSIT"",$C461)),
      ISNUMBER(SEARCH(""CASH DEPOSIT"",$C46"&amp;"1)),
      COUNTIFS('SUMMARY DATA'!$D:$D,$C461,'SUMMARY DATA'!$B:$B,""GRP"")&lt;&gt;1
    ),
    """",
    IFERROR(TEXTJOIN(CHAR(10),TRUE,FILTER('SUMMARY DATA'!F:F,'SUMMARY DATA'!$D:$D=$C461,'SUMMARY DATA'!$B:$B=""GRP"")),"""")
  )
)"),"")</f>
        <v/>
      </c>
      <c r="G461" s="17" t="str">
        <f>IFERROR(__xludf.DUMMYFUNCTION("IFERROR(
  TEXTJOIN(CHAR(10),TRUE,FILTER('SUMMARY DATA'!G:G,'SUMMARY DATA'!$A:$A=$A461,'SUMMARY DATA'!$C:$C=$B461,'SUMMARY DATA'!$B:$B=""GRP"")),
  IF(
    OR(
      ISNUMBER(SEARCH(""CDM CASH DEPOSIT"",$C461)),
      ISNUMBER(SEARCH(""CASH DEPOSIT"",$C46"&amp;"1)),
      COUNTIFS('SUMMARY DATA'!$D:$D,$C461,'SUMMARY DATA'!$B:$B,""GRP"")&lt;&gt;1
    ),
    """",
    IFERROR(TEXTJOIN(CHAR(10),TRUE,FILTER('SUMMARY DATA'!G:G,'SUMMARY DATA'!$D:$D=$C461,'SUMMARY DATA'!$B:$B=""GRP"")),"""")
  )
)"),"")</f>
        <v/>
      </c>
      <c r="H461" s="18" t="str">
        <f>IFERROR(__xludf.DUMMYFUNCTION("IFERROR(
  TEXTJOIN(CHAR(10),TRUE,FILTER('SUMMARY DATA'!H:H,'SUMMARY DATA'!$A:$A=$A461,'SUMMARY DATA'!$C:$C=$B461,'SUMMARY DATA'!$B:$B=""GRP"")),
  IF(
    OR(
      ISNUMBER(SEARCH(""CDM CASH DEPOSIT"",$C461)),
      ISNUMBER(SEARCH(""CASH DEPOSIT"",$C46"&amp;"1)),
      COUNTIFS('SUMMARY DATA'!$D:$D,$C461,'SUMMARY DATA'!$B:$B,""GRP"")&lt;&gt;1
    ),
    """",
    IFERROR(TEXTJOIN(CHAR(10),TRUE,FILTER('SUMMARY DATA'!H:H,'SUMMARY DATA'!$D:$D=$C461,'SUMMARY DATA'!$B:$B=""GRP"")),"""")
  )
)"),"")</f>
        <v/>
      </c>
      <c r="I461" s="18" t="str">
        <f>IFERROR(__xludf.DUMMYFUNCTION("IF(H461="""","""",
SUM(ARRAYFORMULA(VALUE(SPLIT(H461,CHAR(10)))))
)"),"")</f>
        <v/>
      </c>
      <c r="J461" s="17" t="str">
        <f>IFERROR(__xludf.DUMMYFUNCTION("IFERROR(
  TEXTJOIN(CHAR(10),TRUE,FILTER('SUMMARY DATA'!I:I,'SUMMARY DATA'!$A:$A=$A461,'SUMMARY DATA'!$C:$C=$B461,'SUMMARY DATA'!$B:$B=""GRP"")),
  IF(
    OR(
      ISNUMBER(SEARCH(""CDM CASH DEPOSIT"",$C461)),
      ISNUMBER(SEARCH(""CASH DEPOSIT"",$C46"&amp;"1)),
      COUNTIFS('SUMMARY DATA'!$D:$D,$C461,'SUMMARY DATA'!$B:$B,""GRP"")&lt;&gt;1
    ),
    """",
    IFERROR(TEXTJOIN(CHAR(10),TRUE,FILTER('SUMMARY DATA'!I:I,'SUMMARY DATA'!$D:$D=$C461,'SUMMARY DATA'!$B:$B=""GRP"")),"""")
  )
)"),"")</f>
        <v/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 spans="1:27">
      <c r="A462" s="2" t="s">
        <v>657</v>
      </c>
      <c r="B462" s="15">
        <v>45863</v>
      </c>
      <c r="C462" s="2" t="s">
        <v>658</v>
      </c>
      <c r="D462" s="6">
        <v>7.7</v>
      </c>
      <c r="E462" s="16" t="str">
        <f>IFERROR(__xludf.DUMMYFUNCTION("IFERROR(
  TEXTJOIN(CHAR(10),TRUE,FILTER('SUMMARY DATA'!E:E,'SUMMARY DATA'!$A:$A=$A462,'SUMMARY DATA'!$C:$C=$B462,'SUMMARY DATA'!$B:$B=""GRP"")),
  IF(
    OR(
      ISNUMBER(SEARCH(""CDM CASH DEPOSIT"",$C462)),
      ISNUMBER(SEARCH(""CASH DEPOSIT"",$C46"&amp;"2)),
      COUNTIFS('SUMMARY DATA'!$D:$D,$C462,'SUMMARY DATA'!$B:$B,""GRP"")&lt;&gt;1
    ),
    """",
    IFERROR(TEXTJOIN(CHAR(10),TRUE,FILTER('SUMMARY DATA'!E:E,'SUMMARY DATA'!$D:$D=$C462,'SUMMARY DATA'!$B:$B=""GRP"")),"""")
  )
)"),"")</f>
        <v/>
      </c>
      <c r="F462" s="17" t="str">
        <f>IFERROR(__xludf.DUMMYFUNCTION("IFERROR(
  TEXTJOIN(CHAR(10),TRUE,FILTER('SUMMARY DATA'!F:F,'SUMMARY DATA'!$A:$A=$A462,'SUMMARY DATA'!$C:$C=$B462,'SUMMARY DATA'!$B:$B=""GRP"")),
  IF(
    OR(
      ISNUMBER(SEARCH(""CDM CASH DEPOSIT"",$C462)),
      ISNUMBER(SEARCH(""CASH DEPOSIT"",$C46"&amp;"2)),
      COUNTIFS('SUMMARY DATA'!$D:$D,$C462,'SUMMARY DATA'!$B:$B,""GRP"")&lt;&gt;1
    ),
    """",
    IFERROR(TEXTJOIN(CHAR(10),TRUE,FILTER('SUMMARY DATA'!F:F,'SUMMARY DATA'!$D:$D=$C462,'SUMMARY DATA'!$B:$B=""GRP"")),"""")
  )
)"),"")</f>
        <v/>
      </c>
      <c r="G462" s="17" t="str">
        <f>IFERROR(__xludf.DUMMYFUNCTION("IFERROR(
  TEXTJOIN(CHAR(10),TRUE,FILTER('SUMMARY DATA'!G:G,'SUMMARY DATA'!$A:$A=$A462,'SUMMARY DATA'!$C:$C=$B462,'SUMMARY DATA'!$B:$B=""GRP"")),
  IF(
    OR(
      ISNUMBER(SEARCH(""CDM CASH DEPOSIT"",$C462)),
      ISNUMBER(SEARCH(""CASH DEPOSIT"",$C46"&amp;"2)),
      COUNTIFS('SUMMARY DATA'!$D:$D,$C462,'SUMMARY DATA'!$B:$B,""GRP"")&lt;&gt;1
    ),
    """",
    IFERROR(TEXTJOIN(CHAR(10),TRUE,FILTER('SUMMARY DATA'!G:G,'SUMMARY DATA'!$D:$D=$C462,'SUMMARY DATA'!$B:$B=""GRP"")),"""")
  )
)"),"")</f>
        <v/>
      </c>
      <c r="H462" s="18" t="str">
        <f>IFERROR(__xludf.DUMMYFUNCTION("IFERROR(
  TEXTJOIN(CHAR(10),TRUE,FILTER('SUMMARY DATA'!H:H,'SUMMARY DATA'!$A:$A=$A462,'SUMMARY DATA'!$C:$C=$B462,'SUMMARY DATA'!$B:$B=""GRP"")),
  IF(
    OR(
      ISNUMBER(SEARCH(""CDM CASH DEPOSIT"",$C462)),
      ISNUMBER(SEARCH(""CASH DEPOSIT"",$C46"&amp;"2)),
      COUNTIFS('SUMMARY DATA'!$D:$D,$C462,'SUMMARY DATA'!$B:$B,""GRP"")&lt;&gt;1
    ),
    """",
    IFERROR(TEXTJOIN(CHAR(10),TRUE,FILTER('SUMMARY DATA'!H:H,'SUMMARY DATA'!$D:$D=$C462,'SUMMARY DATA'!$B:$B=""GRP"")),"""")
  )
)"),"")</f>
        <v/>
      </c>
      <c r="I462" s="18" t="str">
        <f>IFERROR(__xludf.DUMMYFUNCTION("IF(H462="""","""",
SUM(ARRAYFORMULA(VALUE(SPLIT(H462,CHAR(10)))))
)"),"")</f>
        <v/>
      </c>
      <c r="J462" s="17" t="str">
        <f>IFERROR(__xludf.DUMMYFUNCTION("IFERROR(
  TEXTJOIN(CHAR(10),TRUE,FILTER('SUMMARY DATA'!I:I,'SUMMARY DATA'!$A:$A=$A462,'SUMMARY DATA'!$C:$C=$B462,'SUMMARY DATA'!$B:$B=""GRP"")),
  IF(
    OR(
      ISNUMBER(SEARCH(""CDM CASH DEPOSIT"",$C462)),
      ISNUMBER(SEARCH(""CASH DEPOSIT"",$C46"&amp;"2)),
      COUNTIFS('SUMMARY DATA'!$D:$D,$C462,'SUMMARY DATA'!$B:$B,""GRP"")&lt;&gt;1
    ),
    """",
    IFERROR(TEXTJOIN(CHAR(10),TRUE,FILTER('SUMMARY DATA'!I:I,'SUMMARY DATA'!$D:$D=$C462,'SUMMARY DATA'!$B:$B=""GRP"")),"""")
  )
)"),"")</f>
        <v/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 spans="1:27">
      <c r="A463" s="2" t="s">
        <v>659</v>
      </c>
      <c r="B463" s="15">
        <v>45862</v>
      </c>
      <c r="C463" s="2" t="s">
        <v>660</v>
      </c>
      <c r="D463" s="6">
        <v>200</v>
      </c>
      <c r="E463" s="16" t="str">
        <f>IFERROR(__xludf.DUMMYFUNCTION("IFERROR(
  TEXTJOIN(CHAR(10),TRUE,FILTER('SUMMARY DATA'!E:E,'SUMMARY DATA'!$A:$A=$A463,'SUMMARY DATA'!$C:$C=$B463,'SUMMARY DATA'!$B:$B=""GRP"")),
  IF(
    OR(
      ISNUMBER(SEARCH(""CDM CASH DEPOSIT"",$C463)),
      ISNUMBER(SEARCH(""CASH DEPOSIT"",$C46"&amp;"3)),
      COUNTIFS('SUMMARY DATA'!$D:$D,$C463,'SUMMARY DATA'!$B:$B,""GRP"")&lt;&gt;1
    ),
    """",
    IFERROR(TEXTJOIN(CHAR(10),TRUE,FILTER('SUMMARY DATA'!E:E,'SUMMARY DATA'!$D:$D=$C463,'SUMMARY DATA'!$B:$B=""GRP"")),"""")
  )
)"),"")</f>
        <v/>
      </c>
      <c r="F463" s="17" t="str">
        <f>IFERROR(__xludf.DUMMYFUNCTION("IFERROR(
  TEXTJOIN(CHAR(10),TRUE,FILTER('SUMMARY DATA'!F:F,'SUMMARY DATA'!$A:$A=$A463,'SUMMARY DATA'!$C:$C=$B463,'SUMMARY DATA'!$B:$B=""GRP"")),
  IF(
    OR(
      ISNUMBER(SEARCH(""CDM CASH DEPOSIT"",$C463)),
      ISNUMBER(SEARCH(""CASH DEPOSIT"",$C46"&amp;"3)),
      COUNTIFS('SUMMARY DATA'!$D:$D,$C463,'SUMMARY DATA'!$B:$B,""GRP"")&lt;&gt;1
    ),
    """",
    IFERROR(TEXTJOIN(CHAR(10),TRUE,FILTER('SUMMARY DATA'!F:F,'SUMMARY DATA'!$D:$D=$C463,'SUMMARY DATA'!$B:$B=""GRP"")),"""")
  )
)"),"")</f>
        <v/>
      </c>
      <c r="G463" s="17" t="str">
        <f>IFERROR(__xludf.DUMMYFUNCTION("IFERROR(
  TEXTJOIN(CHAR(10),TRUE,FILTER('SUMMARY DATA'!G:G,'SUMMARY DATA'!$A:$A=$A463,'SUMMARY DATA'!$C:$C=$B463,'SUMMARY DATA'!$B:$B=""GRP"")),
  IF(
    OR(
      ISNUMBER(SEARCH(""CDM CASH DEPOSIT"",$C463)),
      ISNUMBER(SEARCH(""CASH DEPOSIT"",$C46"&amp;"3)),
      COUNTIFS('SUMMARY DATA'!$D:$D,$C463,'SUMMARY DATA'!$B:$B,""GRP"")&lt;&gt;1
    ),
    """",
    IFERROR(TEXTJOIN(CHAR(10),TRUE,FILTER('SUMMARY DATA'!G:G,'SUMMARY DATA'!$D:$D=$C463,'SUMMARY DATA'!$B:$B=""GRP"")),"""")
  )
)"),"")</f>
        <v/>
      </c>
      <c r="H463" s="18" t="str">
        <f>IFERROR(__xludf.DUMMYFUNCTION("IFERROR(
  TEXTJOIN(CHAR(10),TRUE,FILTER('SUMMARY DATA'!H:H,'SUMMARY DATA'!$A:$A=$A463,'SUMMARY DATA'!$C:$C=$B463,'SUMMARY DATA'!$B:$B=""GRP"")),
  IF(
    OR(
      ISNUMBER(SEARCH(""CDM CASH DEPOSIT"",$C463)),
      ISNUMBER(SEARCH(""CASH DEPOSIT"",$C46"&amp;"3)),
      COUNTIFS('SUMMARY DATA'!$D:$D,$C463,'SUMMARY DATA'!$B:$B,""GRP"")&lt;&gt;1
    ),
    """",
    IFERROR(TEXTJOIN(CHAR(10),TRUE,FILTER('SUMMARY DATA'!H:H,'SUMMARY DATA'!$D:$D=$C463,'SUMMARY DATA'!$B:$B=""GRP"")),"""")
  )
)"),"")</f>
        <v/>
      </c>
      <c r="I463" s="18" t="str">
        <f>IFERROR(__xludf.DUMMYFUNCTION("IF(H463="""","""",
SUM(ARRAYFORMULA(VALUE(SPLIT(H463,CHAR(10)))))
)"),"")</f>
        <v/>
      </c>
      <c r="J463" s="17" t="str">
        <f>IFERROR(__xludf.DUMMYFUNCTION("IFERROR(
  TEXTJOIN(CHAR(10),TRUE,FILTER('SUMMARY DATA'!I:I,'SUMMARY DATA'!$A:$A=$A463,'SUMMARY DATA'!$C:$C=$B463,'SUMMARY DATA'!$B:$B=""GRP"")),
  IF(
    OR(
      ISNUMBER(SEARCH(""CDM CASH DEPOSIT"",$C463)),
      ISNUMBER(SEARCH(""CASH DEPOSIT"",$C46"&amp;"3)),
      COUNTIFS('SUMMARY DATA'!$D:$D,$C463,'SUMMARY DATA'!$B:$B,""GRP"")&lt;&gt;1
    ),
    """",
    IFERROR(TEXTJOIN(CHAR(10),TRUE,FILTER('SUMMARY DATA'!I:I,'SUMMARY DATA'!$D:$D=$C463,'SUMMARY DATA'!$B:$B=""GRP"")),"""")
  )
)"),"")</f>
        <v/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 spans="1:27">
      <c r="A464" s="2" t="s">
        <v>661</v>
      </c>
      <c r="B464" s="15">
        <v>45862</v>
      </c>
      <c r="C464" s="2" t="s">
        <v>662</v>
      </c>
      <c r="D464" s="6">
        <v>10</v>
      </c>
      <c r="E464" s="16" t="str">
        <f>IFERROR(__xludf.DUMMYFUNCTION("IFERROR(
  TEXTJOIN(CHAR(10),TRUE,FILTER('SUMMARY DATA'!E:E,'SUMMARY DATA'!$A:$A=$A464,'SUMMARY DATA'!$C:$C=$B464,'SUMMARY DATA'!$B:$B=""GRP"")),
  IF(
    OR(
      ISNUMBER(SEARCH(""CDM CASH DEPOSIT"",$C464)),
      ISNUMBER(SEARCH(""CASH DEPOSIT"",$C46"&amp;"4)),
      COUNTIFS('SUMMARY DATA'!$D:$D,$C464,'SUMMARY DATA'!$B:$B,""GRP"")&lt;&gt;1
    ),
    """",
    IFERROR(TEXTJOIN(CHAR(10),TRUE,FILTER('SUMMARY DATA'!E:E,'SUMMARY DATA'!$D:$D=$C464,'SUMMARY DATA'!$B:$B=""GRP"")),"""")
  )
)"),"")</f>
        <v/>
      </c>
      <c r="F464" s="17" t="str">
        <f>IFERROR(__xludf.DUMMYFUNCTION("IFERROR(
  TEXTJOIN(CHAR(10),TRUE,FILTER('SUMMARY DATA'!F:F,'SUMMARY DATA'!$A:$A=$A464,'SUMMARY DATA'!$C:$C=$B464,'SUMMARY DATA'!$B:$B=""GRP"")),
  IF(
    OR(
      ISNUMBER(SEARCH(""CDM CASH DEPOSIT"",$C464)),
      ISNUMBER(SEARCH(""CASH DEPOSIT"",$C46"&amp;"4)),
      COUNTIFS('SUMMARY DATA'!$D:$D,$C464,'SUMMARY DATA'!$B:$B,""GRP"")&lt;&gt;1
    ),
    """",
    IFERROR(TEXTJOIN(CHAR(10),TRUE,FILTER('SUMMARY DATA'!F:F,'SUMMARY DATA'!$D:$D=$C464,'SUMMARY DATA'!$B:$B=""GRP"")),"""")
  )
)"),"")</f>
        <v/>
      </c>
      <c r="G464" s="17" t="str">
        <f>IFERROR(__xludf.DUMMYFUNCTION("IFERROR(
  TEXTJOIN(CHAR(10),TRUE,FILTER('SUMMARY DATA'!G:G,'SUMMARY DATA'!$A:$A=$A464,'SUMMARY DATA'!$C:$C=$B464,'SUMMARY DATA'!$B:$B=""GRP"")),
  IF(
    OR(
      ISNUMBER(SEARCH(""CDM CASH DEPOSIT"",$C464)),
      ISNUMBER(SEARCH(""CASH DEPOSIT"",$C46"&amp;"4)),
      COUNTIFS('SUMMARY DATA'!$D:$D,$C464,'SUMMARY DATA'!$B:$B,""GRP"")&lt;&gt;1
    ),
    """",
    IFERROR(TEXTJOIN(CHAR(10),TRUE,FILTER('SUMMARY DATA'!G:G,'SUMMARY DATA'!$D:$D=$C464,'SUMMARY DATA'!$B:$B=""GRP"")),"""")
  )
)"),"")</f>
        <v/>
      </c>
      <c r="H464" s="18" t="str">
        <f>IFERROR(__xludf.DUMMYFUNCTION("IFERROR(
  TEXTJOIN(CHAR(10),TRUE,FILTER('SUMMARY DATA'!H:H,'SUMMARY DATA'!$A:$A=$A464,'SUMMARY DATA'!$C:$C=$B464,'SUMMARY DATA'!$B:$B=""GRP"")),
  IF(
    OR(
      ISNUMBER(SEARCH(""CDM CASH DEPOSIT"",$C464)),
      ISNUMBER(SEARCH(""CASH DEPOSIT"",$C46"&amp;"4)),
      COUNTIFS('SUMMARY DATA'!$D:$D,$C464,'SUMMARY DATA'!$B:$B,""GRP"")&lt;&gt;1
    ),
    """",
    IFERROR(TEXTJOIN(CHAR(10),TRUE,FILTER('SUMMARY DATA'!H:H,'SUMMARY DATA'!$D:$D=$C464,'SUMMARY DATA'!$B:$B=""GRP"")),"""")
  )
)"),"")</f>
        <v/>
      </c>
      <c r="I464" s="18" t="str">
        <f>IFERROR(__xludf.DUMMYFUNCTION("IF(H464="""","""",
SUM(ARRAYFORMULA(VALUE(SPLIT(H464,CHAR(10)))))
)"),"")</f>
        <v/>
      </c>
      <c r="J464" s="17" t="str">
        <f>IFERROR(__xludf.DUMMYFUNCTION("IFERROR(
  TEXTJOIN(CHAR(10),TRUE,FILTER('SUMMARY DATA'!I:I,'SUMMARY DATA'!$A:$A=$A464,'SUMMARY DATA'!$C:$C=$B464,'SUMMARY DATA'!$B:$B=""GRP"")),
  IF(
    OR(
      ISNUMBER(SEARCH(""CDM CASH DEPOSIT"",$C464)),
      ISNUMBER(SEARCH(""CASH DEPOSIT"",$C46"&amp;"4)),
      COUNTIFS('SUMMARY DATA'!$D:$D,$C464,'SUMMARY DATA'!$B:$B,""GRP"")&lt;&gt;1
    ),
    """",
    IFERROR(TEXTJOIN(CHAR(10),TRUE,FILTER('SUMMARY DATA'!I:I,'SUMMARY DATA'!$D:$D=$C464,'SUMMARY DATA'!$B:$B=""GRP"")),"""")
  )
)"),"")</f>
        <v/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 spans="1:27">
      <c r="A465" s="2" t="s">
        <v>661</v>
      </c>
      <c r="B465" s="15">
        <v>45862</v>
      </c>
      <c r="C465" s="2" t="s">
        <v>662</v>
      </c>
      <c r="D465" s="6">
        <v>66.88</v>
      </c>
      <c r="E465" s="16" t="str">
        <f>IFERROR(__xludf.DUMMYFUNCTION("IFERROR(
  TEXTJOIN(CHAR(10),TRUE,FILTER('SUMMARY DATA'!E:E,'SUMMARY DATA'!$A:$A=$A465,'SUMMARY DATA'!$C:$C=$B465,'SUMMARY DATA'!$B:$B=""GRP"")),
  IF(
    OR(
      ISNUMBER(SEARCH(""CDM CASH DEPOSIT"",$C465)),
      ISNUMBER(SEARCH(""CASH DEPOSIT"",$C46"&amp;"5)),
      COUNTIFS('SUMMARY DATA'!$D:$D,$C465,'SUMMARY DATA'!$B:$B,""GRP"")&lt;&gt;1
    ),
    """",
    IFERROR(TEXTJOIN(CHAR(10),TRUE,FILTER('SUMMARY DATA'!E:E,'SUMMARY DATA'!$D:$D=$C465,'SUMMARY DATA'!$B:$B=""GRP"")),"""")
  )
)"),"")</f>
        <v/>
      </c>
      <c r="F465" s="17" t="str">
        <f>IFERROR(__xludf.DUMMYFUNCTION("IFERROR(
  TEXTJOIN(CHAR(10),TRUE,FILTER('SUMMARY DATA'!F:F,'SUMMARY DATA'!$A:$A=$A465,'SUMMARY DATA'!$C:$C=$B465,'SUMMARY DATA'!$B:$B=""GRP"")),
  IF(
    OR(
      ISNUMBER(SEARCH(""CDM CASH DEPOSIT"",$C465)),
      ISNUMBER(SEARCH(""CASH DEPOSIT"",$C46"&amp;"5)),
      COUNTIFS('SUMMARY DATA'!$D:$D,$C465,'SUMMARY DATA'!$B:$B,""GRP"")&lt;&gt;1
    ),
    """",
    IFERROR(TEXTJOIN(CHAR(10),TRUE,FILTER('SUMMARY DATA'!F:F,'SUMMARY DATA'!$D:$D=$C465,'SUMMARY DATA'!$B:$B=""GRP"")),"""")
  )
)"),"")</f>
        <v/>
      </c>
      <c r="G465" s="17" t="str">
        <f>IFERROR(__xludf.DUMMYFUNCTION("IFERROR(
  TEXTJOIN(CHAR(10),TRUE,FILTER('SUMMARY DATA'!G:G,'SUMMARY DATA'!$A:$A=$A465,'SUMMARY DATA'!$C:$C=$B465,'SUMMARY DATA'!$B:$B=""GRP"")),
  IF(
    OR(
      ISNUMBER(SEARCH(""CDM CASH DEPOSIT"",$C465)),
      ISNUMBER(SEARCH(""CASH DEPOSIT"",$C46"&amp;"5)),
      COUNTIFS('SUMMARY DATA'!$D:$D,$C465,'SUMMARY DATA'!$B:$B,""GRP"")&lt;&gt;1
    ),
    """",
    IFERROR(TEXTJOIN(CHAR(10),TRUE,FILTER('SUMMARY DATA'!G:G,'SUMMARY DATA'!$D:$D=$C465,'SUMMARY DATA'!$B:$B=""GRP"")),"""")
  )
)"),"")</f>
        <v/>
      </c>
      <c r="H465" s="18" t="str">
        <f>IFERROR(__xludf.DUMMYFUNCTION("IFERROR(
  TEXTJOIN(CHAR(10),TRUE,FILTER('SUMMARY DATA'!H:H,'SUMMARY DATA'!$A:$A=$A465,'SUMMARY DATA'!$C:$C=$B465,'SUMMARY DATA'!$B:$B=""GRP"")),
  IF(
    OR(
      ISNUMBER(SEARCH(""CDM CASH DEPOSIT"",$C465)),
      ISNUMBER(SEARCH(""CASH DEPOSIT"",$C46"&amp;"5)),
      COUNTIFS('SUMMARY DATA'!$D:$D,$C465,'SUMMARY DATA'!$B:$B,""GRP"")&lt;&gt;1
    ),
    """",
    IFERROR(TEXTJOIN(CHAR(10),TRUE,FILTER('SUMMARY DATA'!H:H,'SUMMARY DATA'!$D:$D=$C465,'SUMMARY DATA'!$B:$B=""GRP"")),"""")
  )
)"),"")</f>
        <v/>
      </c>
      <c r="I465" s="18" t="str">
        <f>IFERROR(__xludf.DUMMYFUNCTION("IF(H465="""","""",
SUM(ARRAYFORMULA(VALUE(SPLIT(H465,CHAR(10)))))
)"),"")</f>
        <v/>
      </c>
      <c r="J465" s="17" t="str">
        <f>IFERROR(__xludf.DUMMYFUNCTION("IFERROR(
  TEXTJOIN(CHAR(10),TRUE,FILTER('SUMMARY DATA'!I:I,'SUMMARY DATA'!$A:$A=$A465,'SUMMARY DATA'!$C:$C=$B465,'SUMMARY DATA'!$B:$B=""GRP"")),
  IF(
    OR(
      ISNUMBER(SEARCH(""CDM CASH DEPOSIT"",$C465)),
      ISNUMBER(SEARCH(""CASH DEPOSIT"",$C46"&amp;"5)),
      COUNTIFS('SUMMARY DATA'!$D:$D,$C465,'SUMMARY DATA'!$B:$B,""GRP"")&lt;&gt;1
    ),
    """",
    IFERROR(TEXTJOIN(CHAR(10),TRUE,FILTER('SUMMARY DATA'!I:I,'SUMMARY DATA'!$D:$D=$C465,'SUMMARY DATA'!$B:$B=""GRP"")),"""")
  )
)"),"")</f>
        <v/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 spans="1:27">
      <c r="A466" s="2" t="s">
        <v>663</v>
      </c>
      <c r="B466" s="15">
        <v>45862</v>
      </c>
      <c r="C466" s="2" t="s">
        <v>664</v>
      </c>
      <c r="D466" s="6">
        <v>141.8</v>
      </c>
      <c r="E466" s="16" t="str">
        <f>IFERROR(__xludf.DUMMYFUNCTION("IFERROR(
  TEXTJOIN(CHAR(10),TRUE,FILTER('SUMMARY DATA'!E:E,'SUMMARY DATA'!$A:$A=$A466,'SUMMARY DATA'!$C:$C=$B466,'SUMMARY DATA'!$B:$B=""GRP"")),
  IF(
    OR(
      ISNUMBER(SEARCH(""CDM CASH DEPOSIT"",$C466)),
      ISNUMBER(SEARCH(""CASH DEPOSIT"",$C46"&amp;"6)),
      COUNTIFS('SUMMARY DATA'!$D:$D,$C466,'SUMMARY DATA'!$B:$B,""GRP"")&lt;&gt;1
    ),
    """",
    IFERROR(TEXTJOIN(CHAR(10),TRUE,FILTER('SUMMARY DATA'!E:E,'SUMMARY DATA'!$D:$D=$C466,'SUMMARY DATA'!$B:$B=""GRP"")),"""")
  )
)"),"")</f>
        <v/>
      </c>
      <c r="F466" s="17" t="str">
        <f>IFERROR(__xludf.DUMMYFUNCTION("IFERROR(
  TEXTJOIN(CHAR(10),TRUE,FILTER('SUMMARY DATA'!F:F,'SUMMARY DATA'!$A:$A=$A466,'SUMMARY DATA'!$C:$C=$B466,'SUMMARY DATA'!$B:$B=""GRP"")),
  IF(
    OR(
      ISNUMBER(SEARCH(""CDM CASH DEPOSIT"",$C466)),
      ISNUMBER(SEARCH(""CASH DEPOSIT"",$C46"&amp;"6)),
      COUNTIFS('SUMMARY DATA'!$D:$D,$C466,'SUMMARY DATA'!$B:$B,""GRP"")&lt;&gt;1
    ),
    """",
    IFERROR(TEXTJOIN(CHAR(10),TRUE,FILTER('SUMMARY DATA'!F:F,'SUMMARY DATA'!$D:$D=$C466,'SUMMARY DATA'!$B:$B=""GRP"")),"""")
  )
)"),"")</f>
        <v/>
      </c>
      <c r="G466" s="17" t="str">
        <f>IFERROR(__xludf.DUMMYFUNCTION("IFERROR(
  TEXTJOIN(CHAR(10),TRUE,FILTER('SUMMARY DATA'!G:G,'SUMMARY DATA'!$A:$A=$A466,'SUMMARY DATA'!$C:$C=$B466,'SUMMARY DATA'!$B:$B=""GRP"")),
  IF(
    OR(
      ISNUMBER(SEARCH(""CDM CASH DEPOSIT"",$C466)),
      ISNUMBER(SEARCH(""CASH DEPOSIT"",$C46"&amp;"6)),
      COUNTIFS('SUMMARY DATA'!$D:$D,$C466,'SUMMARY DATA'!$B:$B,""GRP"")&lt;&gt;1
    ),
    """",
    IFERROR(TEXTJOIN(CHAR(10),TRUE,FILTER('SUMMARY DATA'!G:G,'SUMMARY DATA'!$D:$D=$C466,'SUMMARY DATA'!$B:$B=""GRP"")),"""")
  )
)"),"")</f>
        <v/>
      </c>
      <c r="H466" s="18" t="str">
        <f>IFERROR(__xludf.DUMMYFUNCTION("IFERROR(
  TEXTJOIN(CHAR(10),TRUE,FILTER('SUMMARY DATA'!H:H,'SUMMARY DATA'!$A:$A=$A466,'SUMMARY DATA'!$C:$C=$B466,'SUMMARY DATA'!$B:$B=""GRP"")),
  IF(
    OR(
      ISNUMBER(SEARCH(""CDM CASH DEPOSIT"",$C466)),
      ISNUMBER(SEARCH(""CASH DEPOSIT"",$C46"&amp;"6)),
      COUNTIFS('SUMMARY DATA'!$D:$D,$C466,'SUMMARY DATA'!$B:$B,""GRP"")&lt;&gt;1
    ),
    """",
    IFERROR(TEXTJOIN(CHAR(10),TRUE,FILTER('SUMMARY DATA'!H:H,'SUMMARY DATA'!$D:$D=$C466,'SUMMARY DATA'!$B:$B=""GRP"")),"""")
  )
)"),"")</f>
        <v/>
      </c>
      <c r="I466" s="18" t="str">
        <f>IFERROR(__xludf.DUMMYFUNCTION("IF(H466="""","""",
SUM(ARRAYFORMULA(VALUE(SPLIT(H466,CHAR(10)))))
)"),"")</f>
        <v/>
      </c>
      <c r="J466" s="17" t="str">
        <f>IFERROR(__xludf.DUMMYFUNCTION("IFERROR(
  TEXTJOIN(CHAR(10),TRUE,FILTER('SUMMARY DATA'!I:I,'SUMMARY DATA'!$A:$A=$A466,'SUMMARY DATA'!$C:$C=$B466,'SUMMARY DATA'!$B:$B=""GRP"")),
  IF(
    OR(
      ISNUMBER(SEARCH(""CDM CASH DEPOSIT"",$C466)),
      ISNUMBER(SEARCH(""CASH DEPOSIT"",$C46"&amp;"6)),
      COUNTIFS('SUMMARY DATA'!$D:$D,$C466,'SUMMARY DATA'!$B:$B,""GRP"")&lt;&gt;1
    ),
    """",
    IFERROR(TEXTJOIN(CHAR(10),TRUE,FILTER('SUMMARY DATA'!I:I,'SUMMARY DATA'!$D:$D=$C466,'SUMMARY DATA'!$B:$B=""GRP"")),"""")
  )
)"),"")</f>
        <v/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 spans="1:27">
      <c r="A467" s="2" t="s">
        <v>648</v>
      </c>
      <c r="B467" s="15">
        <v>45862</v>
      </c>
      <c r="C467" s="2" t="s">
        <v>665</v>
      </c>
      <c r="D467" s="6">
        <v>54.86</v>
      </c>
      <c r="E467" s="16" t="str">
        <f>IFERROR(__xludf.DUMMYFUNCTION("IFERROR(
  TEXTJOIN(CHAR(10),TRUE,FILTER('SUMMARY DATA'!E:E,'SUMMARY DATA'!$A:$A=$A467,'SUMMARY DATA'!$C:$C=$B467,'SUMMARY DATA'!$B:$B=""GRP"")),
  IF(
    OR(
      ISNUMBER(SEARCH(""CDM CASH DEPOSIT"",$C467)),
      ISNUMBER(SEARCH(""CASH DEPOSIT"",$C46"&amp;"7)),
      COUNTIFS('SUMMARY DATA'!$D:$D,$C467,'SUMMARY DATA'!$B:$B,""GRP"")&lt;&gt;1
    ),
    """",
    IFERROR(TEXTJOIN(CHAR(10),TRUE,FILTER('SUMMARY DATA'!E:E,'SUMMARY DATA'!$D:$D=$C467,'SUMMARY DATA'!$B:$B=""GRP"")),"""")
  )
)"),"")</f>
        <v/>
      </c>
      <c r="F467" s="17" t="str">
        <f>IFERROR(__xludf.DUMMYFUNCTION("IFERROR(
  TEXTJOIN(CHAR(10),TRUE,FILTER('SUMMARY DATA'!F:F,'SUMMARY DATA'!$A:$A=$A467,'SUMMARY DATA'!$C:$C=$B467,'SUMMARY DATA'!$B:$B=""GRP"")),
  IF(
    OR(
      ISNUMBER(SEARCH(""CDM CASH DEPOSIT"",$C467)),
      ISNUMBER(SEARCH(""CASH DEPOSIT"",$C46"&amp;"7)),
      COUNTIFS('SUMMARY DATA'!$D:$D,$C467,'SUMMARY DATA'!$B:$B,""GRP"")&lt;&gt;1
    ),
    """",
    IFERROR(TEXTJOIN(CHAR(10),TRUE,FILTER('SUMMARY DATA'!F:F,'SUMMARY DATA'!$D:$D=$C467,'SUMMARY DATA'!$B:$B=""GRP"")),"""")
  )
)"),"")</f>
        <v/>
      </c>
      <c r="G467" s="17" t="str">
        <f>IFERROR(__xludf.DUMMYFUNCTION("IFERROR(
  TEXTJOIN(CHAR(10),TRUE,FILTER('SUMMARY DATA'!G:G,'SUMMARY DATA'!$A:$A=$A467,'SUMMARY DATA'!$C:$C=$B467,'SUMMARY DATA'!$B:$B=""GRP"")),
  IF(
    OR(
      ISNUMBER(SEARCH(""CDM CASH DEPOSIT"",$C467)),
      ISNUMBER(SEARCH(""CASH DEPOSIT"",$C46"&amp;"7)),
      COUNTIFS('SUMMARY DATA'!$D:$D,$C467,'SUMMARY DATA'!$B:$B,""GRP"")&lt;&gt;1
    ),
    """",
    IFERROR(TEXTJOIN(CHAR(10),TRUE,FILTER('SUMMARY DATA'!G:G,'SUMMARY DATA'!$D:$D=$C467,'SUMMARY DATA'!$B:$B=""GRP"")),"""")
  )
)"),"")</f>
        <v/>
      </c>
      <c r="H467" s="18" t="str">
        <f>IFERROR(__xludf.DUMMYFUNCTION("IFERROR(
  TEXTJOIN(CHAR(10),TRUE,FILTER('SUMMARY DATA'!H:H,'SUMMARY DATA'!$A:$A=$A467,'SUMMARY DATA'!$C:$C=$B467,'SUMMARY DATA'!$B:$B=""GRP"")),
  IF(
    OR(
      ISNUMBER(SEARCH(""CDM CASH DEPOSIT"",$C467)),
      ISNUMBER(SEARCH(""CASH DEPOSIT"",$C46"&amp;"7)),
      COUNTIFS('SUMMARY DATA'!$D:$D,$C467,'SUMMARY DATA'!$B:$B,""GRP"")&lt;&gt;1
    ),
    """",
    IFERROR(TEXTJOIN(CHAR(10),TRUE,FILTER('SUMMARY DATA'!H:H,'SUMMARY DATA'!$D:$D=$C467,'SUMMARY DATA'!$B:$B=""GRP"")),"""")
  )
)"),"")</f>
        <v/>
      </c>
      <c r="I467" s="18" t="str">
        <f>IFERROR(__xludf.DUMMYFUNCTION("IF(H467="""","""",
SUM(ARRAYFORMULA(VALUE(SPLIT(H467,CHAR(10)))))
)"),"")</f>
        <v/>
      </c>
      <c r="J467" s="17" t="str">
        <f>IFERROR(__xludf.DUMMYFUNCTION("IFERROR(
  TEXTJOIN(CHAR(10),TRUE,FILTER('SUMMARY DATA'!I:I,'SUMMARY DATA'!$A:$A=$A467,'SUMMARY DATA'!$C:$C=$B467,'SUMMARY DATA'!$B:$B=""GRP"")),
  IF(
    OR(
      ISNUMBER(SEARCH(""CDM CASH DEPOSIT"",$C467)),
      ISNUMBER(SEARCH(""CASH DEPOSIT"",$C46"&amp;"7)),
      COUNTIFS('SUMMARY DATA'!$D:$D,$C467,'SUMMARY DATA'!$B:$B,""GRP"")&lt;&gt;1
    ),
    """",
    IFERROR(TEXTJOIN(CHAR(10),TRUE,FILTER('SUMMARY DATA'!I:I,'SUMMARY DATA'!$D:$D=$C467,'SUMMARY DATA'!$B:$B=""GRP"")),"""")
  )
)"),"")</f>
        <v/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 spans="1:27">
      <c r="A468" s="2" t="s">
        <v>666</v>
      </c>
      <c r="B468" s="15">
        <v>45862</v>
      </c>
      <c r="C468" s="2" t="s">
        <v>667</v>
      </c>
      <c r="D468" s="6">
        <v>65</v>
      </c>
      <c r="E468" s="16" t="str">
        <f>IFERROR(__xludf.DUMMYFUNCTION("IFERROR(
  TEXTJOIN(CHAR(10),TRUE,FILTER('SUMMARY DATA'!E:E,'SUMMARY DATA'!$A:$A=$A468,'SUMMARY DATA'!$C:$C=$B468,'SUMMARY DATA'!$B:$B=""GRP"")),
  IF(
    OR(
      ISNUMBER(SEARCH(""CDM CASH DEPOSIT"",$C468)),
      ISNUMBER(SEARCH(""CASH DEPOSIT"",$C46"&amp;"8)),
      COUNTIFS('SUMMARY DATA'!$D:$D,$C468,'SUMMARY DATA'!$B:$B,""GRP"")&lt;&gt;1
    ),
    """",
    IFERROR(TEXTJOIN(CHAR(10),TRUE,FILTER('SUMMARY DATA'!E:E,'SUMMARY DATA'!$D:$D=$C468,'SUMMARY DATA'!$B:$B=""GRP"")),"""")
  )
)"),"")</f>
        <v/>
      </c>
      <c r="F468" s="17" t="str">
        <f>IFERROR(__xludf.DUMMYFUNCTION("IFERROR(
  TEXTJOIN(CHAR(10),TRUE,FILTER('SUMMARY DATA'!F:F,'SUMMARY DATA'!$A:$A=$A468,'SUMMARY DATA'!$C:$C=$B468,'SUMMARY DATA'!$B:$B=""GRP"")),
  IF(
    OR(
      ISNUMBER(SEARCH(""CDM CASH DEPOSIT"",$C468)),
      ISNUMBER(SEARCH(""CASH DEPOSIT"",$C46"&amp;"8)),
      COUNTIFS('SUMMARY DATA'!$D:$D,$C468,'SUMMARY DATA'!$B:$B,""GRP"")&lt;&gt;1
    ),
    """",
    IFERROR(TEXTJOIN(CHAR(10),TRUE,FILTER('SUMMARY DATA'!F:F,'SUMMARY DATA'!$D:$D=$C468,'SUMMARY DATA'!$B:$B=""GRP"")),"""")
  )
)"),"")</f>
        <v/>
      </c>
      <c r="G468" s="17" t="str">
        <f>IFERROR(__xludf.DUMMYFUNCTION("IFERROR(
  TEXTJOIN(CHAR(10),TRUE,FILTER('SUMMARY DATA'!G:G,'SUMMARY DATA'!$A:$A=$A468,'SUMMARY DATA'!$C:$C=$B468,'SUMMARY DATA'!$B:$B=""GRP"")),
  IF(
    OR(
      ISNUMBER(SEARCH(""CDM CASH DEPOSIT"",$C468)),
      ISNUMBER(SEARCH(""CASH DEPOSIT"",$C46"&amp;"8)),
      COUNTIFS('SUMMARY DATA'!$D:$D,$C468,'SUMMARY DATA'!$B:$B,""GRP"")&lt;&gt;1
    ),
    """",
    IFERROR(TEXTJOIN(CHAR(10),TRUE,FILTER('SUMMARY DATA'!G:G,'SUMMARY DATA'!$D:$D=$C468,'SUMMARY DATA'!$B:$B=""GRP"")),"""")
  )
)"),"")</f>
        <v/>
      </c>
      <c r="H468" s="18" t="str">
        <f>IFERROR(__xludf.DUMMYFUNCTION("IFERROR(
  TEXTJOIN(CHAR(10),TRUE,FILTER('SUMMARY DATA'!H:H,'SUMMARY DATA'!$A:$A=$A468,'SUMMARY DATA'!$C:$C=$B468,'SUMMARY DATA'!$B:$B=""GRP"")),
  IF(
    OR(
      ISNUMBER(SEARCH(""CDM CASH DEPOSIT"",$C468)),
      ISNUMBER(SEARCH(""CASH DEPOSIT"",$C46"&amp;"8)),
      COUNTIFS('SUMMARY DATA'!$D:$D,$C468,'SUMMARY DATA'!$B:$B,""GRP"")&lt;&gt;1
    ),
    """",
    IFERROR(TEXTJOIN(CHAR(10),TRUE,FILTER('SUMMARY DATA'!H:H,'SUMMARY DATA'!$D:$D=$C468,'SUMMARY DATA'!$B:$B=""GRP"")),"""")
  )
)"),"")</f>
        <v/>
      </c>
      <c r="I468" s="18" t="str">
        <f>IFERROR(__xludf.DUMMYFUNCTION("IF(H468="""","""",
SUM(ARRAYFORMULA(VALUE(SPLIT(H468,CHAR(10)))))
)"),"")</f>
        <v/>
      </c>
      <c r="J468" s="17" t="str">
        <f>IFERROR(__xludf.DUMMYFUNCTION("IFERROR(
  TEXTJOIN(CHAR(10),TRUE,FILTER('SUMMARY DATA'!I:I,'SUMMARY DATA'!$A:$A=$A468,'SUMMARY DATA'!$C:$C=$B468,'SUMMARY DATA'!$B:$B=""GRP"")),
  IF(
    OR(
      ISNUMBER(SEARCH(""CDM CASH DEPOSIT"",$C468)),
      ISNUMBER(SEARCH(""CASH DEPOSIT"",$C46"&amp;"8)),
      COUNTIFS('SUMMARY DATA'!$D:$D,$C468,'SUMMARY DATA'!$B:$B,""GRP"")&lt;&gt;1
    ),
    """",
    IFERROR(TEXTJOIN(CHAR(10),TRUE,FILTER('SUMMARY DATA'!I:I,'SUMMARY DATA'!$D:$D=$C468,'SUMMARY DATA'!$B:$B=""GRP"")),"""")
  )
)"),"")</f>
        <v/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 spans="1:27">
      <c r="A469" s="2" t="s">
        <v>668</v>
      </c>
      <c r="B469" s="15">
        <v>45861</v>
      </c>
      <c r="C469" s="2" t="s">
        <v>669</v>
      </c>
      <c r="D469" s="6">
        <v>293.44</v>
      </c>
      <c r="E469" s="16" t="str">
        <f>IFERROR(__xludf.DUMMYFUNCTION("IFERROR(
  TEXTJOIN(CHAR(10),TRUE,FILTER('SUMMARY DATA'!E:E,'SUMMARY DATA'!$A:$A=$A469,'SUMMARY DATA'!$C:$C=$B469,'SUMMARY DATA'!$B:$B=""GRP"")),
  IF(
    OR(
      ISNUMBER(SEARCH(""CDM CASH DEPOSIT"",$C469)),
      ISNUMBER(SEARCH(""CASH DEPOSIT"",$C46"&amp;"9)),
      COUNTIFS('SUMMARY DATA'!$D:$D,$C469,'SUMMARY DATA'!$B:$B,""GRP"")&lt;&gt;1
    ),
    """",
    IFERROR(TEXTJOIN(CHAR(10),TRUE,FILTER('SUMMARY DATA'!E:E,'SUMMARY DATA'!$D:$D=$C469,'SUMMARY DATA'!$B:$B=""GRP"")),"""")
  )
)"),"")</f>
        <v/>
      </c>
      <c r="F469" s="17" t="str">
        <f>IFERROR(__xludf.DUMMYFUNCTION("IFERROR(
  TEXTJOIN(CHAR(10),TRUE,FILTER('SUMMARY DATA'!F:F,'SUMMARY DATA'!$A:$A=$A469,'SUMMARY DATA'!$C:$C=$B469,'SUMMARY DATA'!$B:$B=""GRP"")),
  IF(
    OR(
      ISNUMBER(SEARCH(""CDM CASH DEPOSIT"",$C469)),
      ISNUMBER(SEARCH(""CASH DEPOSIT"",$C46"&amp;"9)),
      COUNTIFS('SUMMARY DATA'!$D:$D,$C469,'SUMMARY DATA'!$B:$B,""GRP"")&lt;&gt;1
    ),
    """",
    IFERROR(TEXTJOIN(CHAR(10),TRUE,FILTER('SUMMARY DATA'!F:F,'SUMMARY DATA'!$D:$D=$C469,'SUMMARY DATA'!$B:$B=""GRP"")),"""")
  )
)"),"")</f>
        <v/>
      </c>
      <c r="G469" s="17" t="str">
        <f>IFERROR(__xludf.DUMMYFUNCTION("IFERROR(
  TEXTJOIN(CHAR(10),TRUE,FILTER('SUMMARY DATA'!G:G,'SUMMARY DATA'!$A:$A=$A469,'SUMMARY DATA'!$C:$C=$B469,'SUMMARY DATA'!$B:$B=""GRP"")),
  IF(
    OR(
      ISNUMBER(SEARCH(""CDM CASH DEPOSIT"",$C469)),
      ISNUMBER(SEARCH(""CASH DEPOSIT"",$C46"&amp;"9)),
      COUNTIFS('SUMMARY DATA'!$D:$D,$C469,'SUMMARY DATA'!$B:$B,""GRP"")&lt;&gt;1
    ),
    """",
    IFERROR(TEXTJOIN(CHAR(10),TRUE,FILTER('SUMMARY DATA'!G:G,'SUMMARY DATA'!$D:$D=$C469,'SUMMARY DATA'!$B:$B=""GRP"")),"""")
  )
)"),"")</f>
        <v/>
      </c>
      <c r="H469" s="18" t="str">
        <f>IFERROR(__xludf.DUMMYFUNCTION("IFERROR(
  TEXTJOIN(CHAR(10),TRUE,FILTER('SUMMARY DATA'!H:H,'SUMMARY DATA'!$A:$A=$A469,'SUMMARY DATA'!$C:$C=$B469,'SUMMARY DATA'!$B:$B=""GRP"")),
  IF(
    OR(
      ISNUMBER(SEARCH(""CDM CASH DEPOSIT"",$C469)),
      ISNUMBER(SEARCH(""CASH DEPOSIT"",$C46"&amp;"9)),
      COUNTIFS('SUMMARY DATA'!$D:$D,$C469,'SUMMARY DATA'!$B:$B,""GRP"")&lt;&gt;1
    ),
    """",
    IFERROR(TEXTJOIN(CHAR(10),TRUE,FILTER('SUMMARY DATA'!H:H,'SUMMARY DATA'!$D:$D=$C469,'SUMMARY DATA'!$B:$B=""GRP"")),"""")
  )
)"),"")</f>
        <v/>
      </c>
      <c r="I469" s="18" t="str">
        <f>IFERROR(__xludf.DUMMYFUNCTION("IF(H469="""","""",
SUM(ARRAYFORMULA(VALUE(SPLIT(H469,CHAR(10)))))
)"),"")</f>
        <v/>
      </c>
      <c r="J469" s="17" t="str">
        <f>IFERROR(__xludf.DUMMYFUNCTION("IFERROR(
  TEXTJOIN(CHAR(10),TRUE,FILTER('SUMMARY DATA'!I:I,'SUMMARY DATA'!$A:$A=$A469,'SUMMARY DATA'!$C:$C=$B469,'SUMMARY DATA'!$B:$B=""GRP"")),
  IF(
    OR(
      ISNUMBER(SEARCH(""CDM CASH DEPOSIT"",$C469)),
      ISNUMBER(SEARCH(""CASH DEPOSIT"",$C46"&amp;"9)),
      COUNTIFS('SUMMARY DATA'!$D:$D,$C469,'SUMMARY DATA'!$B:$B,""GRP"")&lt;&gt;1
    ),
    """",
    IFERROR(TEXTJOIN(CHAR(10),TRUE,FILTER('SUMMARY DATA'!I:I,'SUMMARY DATA'!$D:$D=$C469,'SUMMARY DATA'!$B:$B=""GRP"")),"""")
  )
)"),"")</f>
        <v/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 spans="1:27">
      <c r="A470" s="2" t="s">
        <v>670</v>
      </c>
      <c r="B470" s="15">
        <v>45861</v>
      </c>
      <c r="C470" s="2" t="s">
        <v>671</v>
      </c>
      <c r="D470" s="6">
        <v>55</v>
      </c>
      <c r="E470" s="16" t="str">
        <f>IFERROR(__xludf.DUMMYFUNCTION("IFERROR(
  TEXTJOIN(CHAR(10),TRUE,FILTER('SUMMARY DATA'!E:E,'SUMMARY DATA'!$A:$A=$A470,'SUMMARY DATA'!$C:$C=$B470,'SUMMARY DATA'!$B:$B=""GRP"")),
  IF(
    OR(
      ISNUMBER(SEARCH(""CDM CASH DEPOSIT"",$C470)),
      ISNUMBER(SEARCH(""CASH DEPOSIT"",$C47"&amp;"0)),
      COUNTIFS('SUMMARY DATA'!$D:$D,$C470,'SUMMARY DATA'!$B:$B,""GRP"")&lt;&gt;1
    ),
    """",
    IFERROR(TEXTJOIN(CHAR(10),TRUE,FILTER('SUMMARY DATA'!E:E,'SUMMARY DATA'!$D:$D=$C470,'SUMMARY DATA'!$B:$B=""GRP"")),"""")
  )
)"),"")</f>
        <v/>
      </c>
      <c r="F470" s="17" t="str">
        <f>IFERROR(__xludf.DUMMYFUNCTION("IFERROR(
  TEXTJOIN(CHAR(10),TRUE,FILTER('SUMMARY DATA'!F:F,'SUMMARY DATA'!$A:$A=$A470,'SUMMARY DATA'!$C:$C=$B470,'SUMMARY DATA'!$B:$B=""GRP"")),
  IF(
    OR(
      ISNUMBER(SEARCH(""CDM CASH DEPOSIT"",$C470)),
      ISNUMBER(SEARCH(""CASH DEPOSIT"",$C47"&amp;"0)),
      COUNTIFS('SUMMARY DATA'!$D:$D,$C470,'SUMMARY DATA'!$B:$B,""GRP"")&lt;&gt;1
    ),
    """",
    IFERROR(TEXTJOIN(CHAR(10),TRUE,FILTER('SUMMARY DATA'!F:F,'SUMMARY DATA'!$D:$D=$C470,'SUMMARY DATA'!$B:$B=""GRP"")),"""")
  )
)"),"")</f>
        <v/>
      </c>
      <c r="G470" s="17" t="str">
        <f>IFERROR(__xludf.DUMMYFUNCTION("IFERROR(
  TEXTJOIN(CHAR(10),TRUE,FILTER('SUMMARY DATA'!G:G,'SUMMARY DATA'!$A:$A=$A470,'SUMMARY DATA'!$C:$C=$B470,'SUMMARY DATA'!$B:$B=""GRP"")),
  IF(
    OR(
      ISNUMBER(SEARCH(""CDM CASH DEPOSIT"",$C470)),
      ISNUMBER(SEARCH(""CASH DEPOSIT"",$C47"&amp;"0)),
      COUNTIFS('SUMMARY DATA'!$D:$D,$C470,'SUMMARY DATA'!$B:$B,""GRP"")&lt;&gt;1
    ),
    """",
    IFERROR(TEXTJOIN(CHAR(10),TRUE,FILTER('SUMMARY DATA'!G:G,'SUMMARY DATA'!$D:$D=$C470,'SUMMARY DATA'!$B:$B=""GRP"")),"""")
  )
)"),"")</f>
        <v/>
      </c>
      <c r="H470" s="18" t="str">
        <f>IFERROR(__xludf.DUMMYFUNCTION("IFERROR(
  TEXTJOIN(CHAR(10),TRUE,FILTER('SUMMARY DATA'!H:H,'SUMMARY DATA'!$A:$A=$A470,'SUMMARY DATA'!$C:$C=$B470,'SUMMARY DATA'!$B:$B=""GRP"")),
  IF(
    OR(
      ISNUMBER(SEARCH(""CDM CASH DEPOSIT"",$C470)),
      ISNUMBER(SEARCH(""CASH DEPOSIT"",$C47"&amp;"0)),
      COUNTIFS('SUMMARY DATA'!$D:$D,$C470,'SUMMARY DATA'!$B:$B,""GRP"")&lt;&gt;1
    ),
    """",
    IFERROR(TEXTJOIN(CHAR(10),TRUE,FILTER('SUMMARY DATA'!H:H,'SUMMARY DATA'!$D:$D=$C470,'SUMMARY DATA'!$B:$B=""GRP"")),"""")
  )
)"),"")</f>
        <v/>
      </c>
      <c r="I470" s="18" t="str">
        <f>IFERROR(__xludf.DUMMYFUNCTION("IF(H470="""","""",
SUM(ARRAYFORMULA(VALUE(SPLIT(H470,CHAR(10)))))
)"),"")</f>
        <v/>
      </c>
      <c r="J470" s="17" t="str">
        <f>IFERROR(__xludf.DUMMYFUNCTION("IFERROR(
  TEXTJOIN(CHAR(10),TRUE,FILTER('SUMMARY DATA'!I:I,'SUMMARY DATA'!$A:$A=$A470,'SUMMARY DATA'!$C:$C=$B470,'SUMMARY DATA'!$B:$B=""GRP"")),
  IF(
    OR(
      ISNUMBER(SEARCH(""CDM CASH DEPOSIT"",$C470)),
      ISNUMBER(SEARCH(""CASH DEPOSIT"",$C47"&amp;"0)),
      COUNTIFS('SUMMARY DATA'!$D:$D,$C470,'SUMMARY DATA'!$B:$B,""GRP"")&lt;&gt;1
    ),
    """",
    IFERROR(TEXTJOIN(CHAR(10),TRUE,FILTER('SUMMARY DATA'!I:I,'SUMMARY DATA'!$D:$D=$C470,'SUMMARY DATA'!$B:$B=""GRP"")),"""")
  )
)"),"")</f>
        <v/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 spans="1:27">
      <c r="A471" s="2"/>
      <c r="B471" s="15">
        <v>45861</v>
      </c>
      <c r="C471" s="2" t="s">
        <v>672</v>
      </c>
      <c r="D471" s="6">
        <v>49.99</v>
      </c>
      <c r="E471" s="16" t="str">
        <f>IFERROR(__xludf.DUMMYFUNCTION("IFERROR(
  TEXTJOIN(CHAR(10),TRUE,FILTER('SUMMARY DATA'!E:E,'SUMMARY DATA'!$A:$A=$A471,'SUMMARY DATA'!$C:$C=$B471,'SUMMARY DATA'!$B:$B=""GRP"")),
  IF(
    OR(
      ISNUMBER(SEARCH(""CDM CASH DEPOSIT"",$C471)),
      ISNUMBER(SEARCH(""CASH DEPOSIT"",$C47"&amp;"1)),
      COUNTIFS('SUMMARY DATA'!$D:$D,$C471,'SUMMARY DATA'!$B:$B,""GRP"")&lt;&gt;1
    ),
    """",
    IFERROR(TEXTJOIN(CHAR(10),TRUE,FILTER('SUMMARY DATA'!E:E,'SUMMARY DATA'!$D:$D=$C471,'SUMMARY DATA'!$B:$B=""GRP"")),"""")
  )
)"),"")</f>
        <v/>
      </c>
      <c r="F471" s="17" t="str">
        <f>IFERROR(__xludf.DUMMYFUNCTION("IFERROR(
  TEXTJOIN(CHAR(10),TRUE,FILTER('SUMMARY DATA'!F:F,'SUMMARY DATA'!$A:$A=$A471,'SUMMARY DATA'!$C:$C=$B471,'SUMMARY DATA'!$B:$B=""GRP"")),
  IF(
    OR(
      ISNUMBER(SEARCH(""CDM CASH DEPOSIT"",$C471)),
      ISNUMBER(SEARCH(""CASH DEPOSIT"",$C47"&amp;"1)),
      COUNTIFS('SUMMARY DATA'!$D:$D,$C471,'SUMMARY DATA'!$B:$B,""GRP"")&lt;&gt;1
    ),
    """",
    IFERROR(TEXTJOIN(CHAR(10),TRUE,FILTER('SUMMARY DATA'!F:F,'SUMMARY DATA'!$D:$D=$C471,'SUMMARY DATA'!$B:$B=""GRP"")),"""")
  )
)"),"")</f>
        <v/>
      </c>
      <c r="G471" s="17" t="str">
        <f>IFERROR(__xludf.DUMMYFUNCTION("IFERROR(
  TEXTJOIN(CHAR(10),TRUE,FILTER('SUMMARY DATA'!G:G,'SUMMARY DATA'!$A:$A=$A471,'SUMMARY DATA'!$C:$C=$B471,'SUMMARY DATA'!$B:$B=""GRP"")),
  IF(
    OR(
      ISNUMBER(SEARCH(""CDM CASH DEPOSIT"",$C471)),
      ISNUMBER(SEARCH(""CASH DEPOSIT"",$C47"&amp;"1)),
      COUNTIFS('SUMMARY DATA'!$D:$D,$C471,'SUMMARY DATA'!$B:$B,""GRP"")&lt;&gt;1
    ),
    """",
    IFERROR(TEXTJOIN(CHAR(10),TRUE,FILTER('SUMMARY DATA'!G:G,'SUMMARY DATA'!$D:$D=$C471,'SUMMARY DATA'!$B:$B=""GRP"")),"""")
  )
)"),"")</f>
        <v/>
      </c>
      <c r="H471" s="18" t="str">
        <f>IFERROR(__xludf.DUMMYFUNCTION("IFERROR(
  TEXTJOIN(CHAR(10),TRUE,FILTER('SUMMARY DATA'!H:H,'SUMMARY DATA'!$A:$A=$A471,'SUMMARY DATA'!$C:$C=$B471,'SUMMARY DATA'!$B:$B=""GRP"")),
  IF(
    OR(
      ISNUMBER(SEARCH(""CDM CASH DEPOSIT"",$C471)),
      ISNUMBER(SEARCH(""CASH DEPOSIT"",$C47"&amp;"1)),
      COUNTIFS('SUMMARY DATA'!$D:$D,$C471,'SUMMARY DATA'!$B:$B,""GRP"")&lt;&gt;1
    ),
    """",
    IFERROR(TEXTJOIN(CHAR(10),TRUE,FILTER('SUMMARY DATA'!H:H,'SUMMARY DATA'!$D:$D=$C471,'SUMMARY DATA'!$B:$B=""GRP"")),"""")
  )
)"),"")</f>
        <v/>
      </c>
      <c r="I471" s="18" t="str">
        <f>IFERROR(__xludf.DUMMYFUNCTION("IF(H471="""","""",
SUM(ARRAYFORMULA(VALUE(SPLIT(H471,CHAR(10)))))
)"),"")</f>
        <v/>
      </c>
      <c r="J471" s="17" t="str">
        <f>IFERROR(__xludf.DUMMYFUNCTION("IFERROR(
  TEXTJOIN(CHAR(10),TRUE,FILTER('SUMMARY DATA'!I:I,'SUMMARY DATA'!$A:$A=$A471,'SUMMARY DATA'!$C:$C=$B471,'SUMMARY DATA'!$B:$B=""GRP"")),
  IF(
    OR(
      ISNUMBER(SEARCH(""CDM CASH DEPOSIT"",$C471)),
      ISNUMBER(SEARCH(""CASH DEPOSIT"",$C47"&amp;"1)),
      COUNTIFS('SUMMARY DATA'!$D:$D,$C471,'SUMMARY DATA'!$B:$B,""GRP"")&lt;&gt;1
    ),
    """",
    IFERROR(TEXTJOIN(CHAR(10),TRUE,FILTER('SUMMARY DATA'!I:I,'SUMMARY DATA'!$D:$D=$C471,'SUMMARY DATA'!$B:$B=""GRP"")),"""")
  )
)"),"")</f>
        <v/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 spans="1:27">
      <c r="A472" s="2"/>
      <c r="B472" s="15">
        <v>45861</v>
      </c>
      <c r="C472" s="2" t="s">
        <v>645</v>
      </c>
      <c r="D472" s="6">
        <v>60.94</v>
      </c>
      <c r="E472" s="16" t="str">
        <f>IFERROR(__xludf.DUMMYFUNCTION("IFERROR(
  TEXTJOIN(CHAR(10),TRUE,FILTER('SUMMARY DATA'!E:E,'SUMMARY DATA'!$A:$A=$A472,'SUMMARY DATA'!$C:$C=$B472,'SUMMARY DATA'!$B:$B=""GRP"")),
  IF(
    OR(
      ISNUMBER(SEARCH(""CDM CASH DEPOSIT"",$C472)),
      ISNUMBER(SEARCH(""CASH DEPOSIT"",$C47"&amp;"2)),
      COUNTIFS('SUMMARY DATA'!$D:$D,$C472,'SUMMARY DATA'!$B:$B,""GRP"")&lt;&gt;1
    ),
    """",
    IFERROR(TEXTJOIN(CHAR(10),TRUE,FILTER('SUMMARY DATA'!E:E,'SUMMARY DATA'!$D:$D=$C472,'SUMMARY DATA'!$B:$B=""GRP"")),"""")
  )
)"),"")</f>
        <v/>
      </c>
      <c r="F472" s="17" t="str">
        <f>IFERROR(__xludf.DUMMYFUNCTION("IFERROR(
  TEXTJOIN(CHAR(10),TRUE,FILTER('SUMMARY DATA'!F:F,'SUMMARY DATA'!$A:$A=$A472,'SUMMARY DATA'!$C:$C=$B472,'SUMMARY DATA'!$B:$B=""GRP"")),
  IF(
    OR(
      ISNUMBER(SEARCH(""CDM CASH DEPOSIT"",$C472)),
      ISNUMBER(SEARCH(""CASH DEPOSIT"",$C47"&amp;"2)),
      COUNTIFS('SUMMARY DATA'!$D:$D,$C472,'SUMMARY DATA'!$B:$B,""GRP"")&lt;&gt;1
    ),
    """",
    IFERROR(TEXTJOIN(CHAR(10),TRUE,FILTER('SUMMARY DATA'!F:F,'SUMMARY DATA'!$D:$D=$C472,'SUMMARY DATA'!$B:$B=""GRP"")),"""")
  )
)"),"")</f>
        <v/>
      </c>
      <c r="G472" s="17" t="str">
        <f>IFERROR(__xludf.DUMMYFUNCTION("IFERROR(
  TEXTJOIN(CHAR(10),TRUE,FILTER('SUMMARY DATA'!G:G,'SUMMARY DATA'!$A:$A=$A472,'SUMMARY DATA'!$C:$C=$B472,'SUMMARY DATA'!$B:$B=""GRP"")),
  IF(
    OR(
      ISNUMBER(SEARCH(""CDM CASH DEPOSIT"",$C472)),
      ISNUMBER(SEARCH(""CASH DEPOSIT"",$C47"&amp;"2)),
      COUNTIFS('SUMMARY DATA'!$D:$D,$C472,'SUMMARY DATA'!$B:$B,""GRP"")&lt;&gt;1
    ),
    """",
    IFERROR(TEXTJOIN(CHAR(10),TRUE,FILTER('SUMMARY DATA'!G:G,'SUMMARY DATA'!$D:$D=$C472,'SUMMARY DATA'!$B:$B=""GRP"")),"""")
  )
)"),"")</f>
        <v/>
      </c>
      <c r="H472" s="18" t="str">
        <f>IFERROR(__xludf.DUMMYFUNCTION("IFERROR(
  TEXTJOIN(CHAR(10),TRUE,FILTER('SUMMARY DATA'!H:H,'SUMMARY DATA'!$A:$A=$A472,'SUMMARY DATA'!$C:$C=$B472,'SUMMARY DATA'!$B:$B=""GRP"")),
  IF(
    OR(
      ISNUMBER(SEARCH(""CDM CASH DEPOSIT"",$C472)),
      ISNUMBER(SEARCH(""CASH DEPOSIT"",$C47"&amp;"2)),
      COUNTIFS('SUMMARY DATA'!$D:$D,$C472,'SUMMARY DATA'!$B:$B,""GRP"")&lt;&gt;1
    ),
    """",
    IFERROR(TEXTJOIN(CHAR(10),TRUE,FILTER('SUMMARY DATA'!H:H,'SUMMARY DATA'!$D:$D=$C472,'SUMMARY DATA'!$B:$B=""GRP"")),"""")
  )
)"),"")</f>
        <v/>
      </c>
      <c r="I472" s="18" t="str">
        <f>IFERROR(__xludf.DUMMYFUNCTION("IF(H472="""","""",
SUM(ARRAYFORMULA(VALUE(SPLIT(H472,CHAR(10)))))
)"),"")</f>
        <v/>
      </c>
      <c r="J472" s="17" t="str">
        <f>IFERROR(__xludf.DUMMYFUNCTION("IFERROR(
  TEXTJOIN(CHAR(10),TRUE,FILTER('SUMMARY DATA'!I:I,'SUMMARY DATA'!$A:$A=$A472,'SUMMARY DATA'!$C:$C=$B472,'SUMMARY DATA'!$B:$B=""GRP"")),
  IF(
    OR(
      ISNUMBER(SEARCH(""CDM CASH DEPOSIT"",$C472)),
      ISNUMBER(SEARCH(""CASH DEPOSIT"",$C47"&amp;"2)),
      COUNTIFS('SUMMARY DATA'!$D:$D,$C472,'SUMMARY DATA'!$B:$B,""GRP"")&lt;&gt;1
    ),
    """",
    IFERROR(TEXTJOIN(CHAR(10),TRUE,FILTER('SUMMARY DATA'!I:I,'SUMMARY DATA'!$D:$D=$C472,'SUMMARY DATA'!$B:$B=""GRP"")),"""")
  )
)"),"")</f>
        <v/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 spans="1:27">
      <c r="A473" s="2" t="s">
        <v>673</v>
      </c>
      <c r="B473" s="15">
        <v>45861</v>
      </c>
      <c r="C473" s="2" t="s">
        <v>674</v>
      </c>
      <c r="D473" s="6">
        <v>21</v>
      </c>
      <c r="E473" s="16" t="str">
        <f>IFERROR(__xludf.DUMMYFUNCTION("IFERROR(
  TEXTJOIN(CHAR(10),TRUE,FILTER('SUMMARY DATA'!E:E,'SUMMARY DATA'!$A:$A=$A473,'SUMMARY DATA'!$C:$C=$B473,'SUMMARY DATA'!$B:$B=""GRP"")),
  IF(
    OR(
      ISNUMBER(SEARCH(""CDM CASH DEPOSIT"",$C473)),
      ISNUMBER(SEARCH(""CASH DEPOSIT"",$C47"&amp;"3)),
      COUNTIFS('SUMMARY DATA'!$D:$D,$C473,'SUMMARY DATA'!$B:$B,""GRP"")&lt;&gt;1
    ),
    """",
    IFERROR(TEXTJOIN(CHAR(10),TRUE,FILTER('SUMMARY DATA'!E:E,'SUMMARY DATA'!$D:$D=$C473,'SUMMARY DATA'!$B:$B=""GRP"")),"""")
  )
)"),"")</f>
        <v/>
      </c>
      <c r="F473" s="17" t="str">
        <f>IFERROR(__xludf.DUMMYFUNCTION("IFERROR(
  TEXTJOIN(CHAR(10),TRUE,FILTER('SUMMARY DATA'!F:F,'SUMMARY DATA'!$A:$A=$A473,'SUMMARY DATA'!$C:$C=$B473,'SUMMARY DATA'!$B:$B=""GRP"")),
  IF(
    OR(
      ISNUMBER(SEARCH(""CDM CASH DEPOSIT"",$C473)),
      ISNUMBER(SEARCH(""CASH DEPOSIT"",$C47"&amp;"3)),
      COUNTIFS('SUMMARY DATA'!$D:$D,$C473,'SUMMARY DATA'!$B:$B,""GRP"")&lt;&gt;1
    ),
    """",
    IFERROR(TEXTJOIN(CHAR(10),TRUE,FILTER('SUMMARY DATA'!F:F,'SUMMARY DATA'!$D:$D=$C473,'SUMMARY DATA'!$B:$B=""GRP"")),"""")
  )
)"),"")</f>
        <v/>
      </c>
      <c r="G473" s="17" t="str">
        <f>IFERROR(__xludf.DUMMYFUNCTION("IFERROR(
  TEXTJOIN(CHAR(10),TRUE,FILTER('SUMMARY DATA'!G:G,'SUMMARY DATA'!$A:$A=$A473,'SUMMARY DATA'!$C:$C=$B473,'SUMMARY DATA'!$B:$B=""GRP"")),
  IF(
    OR(
      ISNUMBER(SEARCH(""CDM CASH DEPOSIT"",$C473)),
      ISNUMBER(SEARCH(""CASH DEPOSIT"",$C47"&amp;"3)),
      COUNTIFS('SUMMARY DATA'!$D:$D,$C473,'SUMMARY DATA'!$B:$B,""GRP"")&lt;&gt;1
    ),
    """",
    IFERROR(TEXTJOIN(CHAR(10),TRUE,FILTER('SUMMARY DATA'!G:G,'SUMMARY DATA'!$D:$D=$C473,'SUMMARY DATA'!$B:$B=""GRP"")),"""")
  )
)"),"")</f>
        <v/>
      </c>
      <c r="H473" s="18" t="str">
        <f>IFERROR(__xludf.DUMMYFUNCTION("IFERROR(
  TEXTJOIN(CHAR(10),TRUE,FILTER('SUMMARY DATA'!H:H,'SUMMARY DATA'!$A:$A=$A473,'SUMMARY DATA'!$C:$C=$B473,'SUMMARY DATA'!$B:$B=""GRP"")),
  IF(
    OR(
      ISNUMBER(SEARCH(""CDM CASH DEPOSIT"",$C473)),
      ISNUMBER(SEARCH(""CASH DEPOSIT"",$C47"&amp;"3)),
      COUNTIFS('SUMMARY DATA'!$D:$D,$C473,'SUMMARY DATA'!$B:$B,""GRP"")&lt;&gt;1
    ),
    """",
    IFERROR(TEXTJOIN(CHAR(10),TRUE,FILTER('SUMMARY DATA'!H:H,'SUMMARY DATA'!$D:$D=$C473,'SUMMARY DATA'!$B:$B=""GRP"")),"""")
  )
)"),"")</f>
        <v/>
      </c>
      <c r="I473" s="18" t="str">
        <f>IFERROR(__xludf.DUMMYFUNCTION("IF(H473="""","""",
SUM(ARRAYFORMULA(VALUE(SPLIT(H473,CHAR(10)))))
)"),"")</f>
        <v/>
      </c>
      <c r="J473" s="17" t="str">
        <f>IFERROR(__xludf.DUMMYFUNCTION("IFERROR(
  TEXTJOIN(CHAR(10),TRUE,FILTER('SUMMARY DATA'!I:I,'SUMMARY DATA'!$A:$A=$A473,'SUMMARY DATA'!$C:$C=$B473,'SUMMARY DATA'!$B:$B=""GRP"")),
  IF(
    OR(
      ISNUMBER(SEARCH(""CDM CASH DEPOSIT"",$C473)),
      ISNUMBER(SEARCH(""CASH DEPOSIT"",$C47"&amp;"3)),
      COUNTIFS('SUMMARY DATA'!$D:$D,$C473,'SUMMARY DATA'!$B:$B,""GRP"")&lt;&gt;1
    ),
    """",
    IFERROR(TEXTJOIN(CHAR(10),TRUE,FILTER('SUMMARY DATA'!I:I,'SUMMARY DATA'!$D:$D=$C473,'SUMMARY DATA'!$B:$B=""GRP"")),"""")
  )
)"),"")</f>
        <v/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 spans="1:27">
      <c r="A474" s="2"/>
      <c r="B474" s="15">
        <v>45861</v>
      </c>
      <c r="C474" s="2" t="s">
        <v>675</v>
      </c>
      <c r="D474" s="6">
        <v>132.46</v>
      </c>
      <c r="E474" s="16" t="str">
        <f>IFERROR(__xludf.DUMMYFUNCTION("IFERROR(
  TEXTJOIN(CHAR(10),TRUE,FILTER('SUMMARY DATA'!E:E,'SUMMARY DATA'!$A:$A=$A474,'SUMMARY DATA'!$C:$C=$B474,'SUMMARY DATA'!$B:$B=""GRP"")),
  IF(
    OR(
      ISNUMBER(SEARCH(""CDM CASH DEPOSIT"",$C474)),
      ISNUMBER(SEARCH(""CASH DEPOSIT"",$C47"&amp;"4)),
      COUNTIFS('SUMMARY DATA'!$D:$D,$C474,'SUMMARY DATA'!$B:$B,""GRP"")&lt;&gt;1
    ),
    """",
    IFERROR(TEXTJOIN(CHAR(10),TRUE,FILTER('SUMMARY DATA'!E:E,'SUMMARY DATA'!$D:$D=$C474,'SUMMARY DATA'!$B:$B=""GRP"")),"""")
  )
)"),"")</f>
        <v/>
      </c>
      <c r="F474" s="17" t="str">
        <f>IFERROR(__xludf.DUMMYFUNCTION("IFERROR(
  TEXTJOIN(CHAR(10),TRUE,FILTER('SUMMARY DATA'!F:F,'SUMMARY DATA'!$A:$A=$A474,'SUMMARY DATA'!$C:$C=$B474,'SUMMARY DATA'!$B:$B=""GRP"")),
  IF(
    OR(
      ISNUMBER(SEARCH(""CDM CASH DEPOSIT"",$C474)),
      ISNUMBER(SEARCH(""CASH DEPOSIT"",$C47"&amp;"4)),
      COUNTIFS('SUMMARY DATA'!$D:$D,$C474,'SUMMARY DATA'!$B:$B,""GRP"")&lt;&gt;1
    ),
    """",
    IFERROR(TEXTJOIN(CHAR(10),TRUE,FILTER('SUMMARY DATA'!F:F,'SUMMARY DATA'!$D:$D=$C474,'SUMMARY DATA'!$B:$B=""GRP"")),"""")
  )
)"),"")</f>
        <v/>
      </c>
      <c r="G474" s="17" t="str">
        <f>IFERROR(__xludf.DUMMYFUNCTION("IFERROR(
  TEXTJOIN(CHAR(10),TRUE,FILTER('SUMMARY DATA'!G:G,'SUMMARY DATA'!$A:$A=$A474,'SUMMARY DATA'!$C:$C=$B474,'SUMMARY DATA'!$B:$B=""GRP"")),
  IF(
    OR(
      ISNUMBER(SEARCH(""CDM CASH DEPOSIT"",$C474)),
      ISNUMBER(SEARCH(""CASH DEPOSIT"",$C47"&amp;"4)),
      COUNTIFS('SUMMARY DATA'!$D:$D,$C474,'SUMMARY DATA'!$B:$B,""GRP"")&lt;&gt;1
    ),
    """",
    IFERROR(TEXTJOIN(CHAR(10),TRUE,FILTER('SUMMARY DATA'!G:G,'SUMMARY DATA'!$D:$D=$C474,'SUMMARY DATA'!$B:$B=""GRP"")),"""")
  )
)"),"")</f>
        <v/>
      </c>
      <c r="H474" s="18" t="str">
        <f>IFERROR(__xludf.DUMMYFUNCTION("IFERROR(
  TEXTJOIN(CHAR(10),TRUE,FILTER('SUMMARY DATA'!H:H,'SUMMARY DATA'!$A:$A=$A474,'SUMMARY DATA'!$C:$C=$B474,'SUMMARY DATA'!$B:$B=""GRP"")),
  IF(
    OR(
      ISNUMBER(SEARCH(""CDM CASH DEPOSIT"",$C474)),
      ISNUMBER(SEARCH(""CASH DEPOSIT"",$C47"&amp;"4)),
      COUNTIFS('SUMMARY DATA'!$D:$D,$C474,'SUMMARY DATA'!$B:$B,""GRP"")&lt;&gt;1
    ),
    """",
    IFERROR(TEXTJOIN(CHAR(10),TRUE,FILTER('SUMMARY DATA'!H:H,'SUMMARY DATA'!$D:$D=$C474,'SUMMARY DATA'!$B:$B=""GRP"")),"""")
  )
)"),"")</f>
        <v/>
      </c>
      <c r="I474" s="18" t="str">
        <f>IFERROR(__xludf.DUMMYFUNCTION("IF(H474="""","""",
SUM(ARRAYFORMULA(VALUE(SPLIT(H474,CHAR(10)))))
)"),"")</f>
        <v/>
      </c>
      <c r="J474" s="17" t="str">
        <f>IFERROR(__xludf.DUMMYFUNCTION("IFERROR(
  TEXTJOIN(CHAR(10),TRUE,FILTER('SUMMARY DATA'!I:I,'SUMMARY DATA'!$A:$A=$A474,'SUMMARY DATA'!$C:$C=$B474,'SUMMARY DATA'!$B:$B=""GRP"")),
  IF(
    OR(
      ISNUMBER(SEARCH(""CDM CASH DEPOSIT"",$C474)),
      ISNUMBER(SEARCH(""CASH DEPOSIT"",$C47"&amp;"4)),
      COUNTIFS('SUMMARY DATA'!$D:$D,$C474,'SUMMARY DATA'!$B:$B,""GRP"")&lt;&gt;1
    ),
    """",
    IFERROR(TEXTJOIN(CHAR(10),TRUE,FILTER('SUMMARY DATA'!I:I,'SUMMARY DATA'!$D:$D=$C474,'SUMMARY DATA'!$B:$B=""GRP"")),"""")
  )
)"),"")</f>
        <v/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 spans="1:27">
      <c r="A475" s="2" t="s">
        <v>676</v>
      </c>
      <c r="B475" s="15">
        <v>45861</v>
      </c>
      <c r="C475" s="2" t="s">
        <v>677</v>
      </c>
      <c r="D475" s="6">
        <v>35.96</v>
      </c>
      <c r="E475" s="16" t="str">
        <f>IFERROR(__xludf.DUMMYFUNCTION("IFERROR(
  TEXTJOIN(CHAR(10),TRUE,FILTER('SUMMARY DATA'!E:E,'SUMMARY DATA'!$A:$A=$A475,'SUMMARY DATA'!$C:$C=$B475,'SUMMARY DATA'!$B:$B=""GRP"")),
  IF(
    OR(
      ISNUMBER(SEARCH(""CDM CASH DEPOSIT"",$C475)),
      ISNUMBER(SEARCH(""CASH DEPOSIT"",$C47"&amp;"5)),
      COUNTIFS('SUMMARY DATA'!$D:$D,$C475,'SUMMARY DATA'!$B:$B,""GRP"")&lt;&gt;1
    ),
    """",
    IFERROR(TEXTJOIN(CHAR(10),TRUE,FILTER('SUMMARY DATA'!E:E,'SUMMARY DATA'!$D:$D=$C475,'SUMMARY DATA'!$B:$B=""GRP"")),"""")
  )
)"),"")</f>
        <v/>
      </c>
      <c r="F475" s="17" t="str">
        <f>IFERROR(__xludf.DUMMYFUNCTION("IFERROR(
  TEXTJOIN(CHAR(10),TRUE,FILTER('SUMMARY DATA'!F:F,'SUMMARY DATA'!$A:$A=$A475,'SUMMARY DATA'!$C:$C=$B475,'SUMMARY DATA'!$B:$B=""GRP"")),
  IF(
    OR(
      ISNUMBER(SEARCH(""CDM CASH DEPOSIT"",$C475)),
      ISNUMBER(SEARCH(""CASH DEPOSIT"",$C47"&amp;"5)),
      COUNTIFS('SUMMARY DATA'!$D:$D,$C475,'SUMMARY DATA'!$B:$B,""GRP"")&lt;&gt;1
    ),
    """",
    IFERROR(TEXTJOIN(CHAR(10),TRUE,FILTER('SUMMARY DATA'!F:F,'SUMMARY DATA'!$D:$D=$C475,'SUMMARY DATA'!$B:$B=""GRP"")),"""")
  )
)"),"")</f>
        <v/>
      </c>
      <c r="G475" s="17" t="str">
        <f>IFERROR(__xludf.DUMMYFUNCTION("IFERROR(
  TEXTJOIN(CHAR(10),TRUE,FILTER('SUMMARY DATA'!G:G,'SUMMARY DATA'!$A:$A=$A475,'SUMMARY DATA'!$C:$C=$B475,'SUMMARY DATA'!$B:$B=""GRP"")),
  IF(
    OR(
      ISNUMBER(SEARCH(""CDM CASH DEPOSIT"",$C475)),
      ISNUMBER(SEARCH(""CASH DEPOSIT"",$C47"&amp;"5)),
      COUNTIFS('SUMMARY DATA'!$D:$D,$C475,'SUMMARY DATA'!$B:$B,""GRP"")&lt;&gt;1
    ),
    """",
    IFERROR(TEXTJOIN(CHAR(10),TRUE,FILTER('SUMMARY DATA'!G:G,'SUMMARY DATA'!$D:$D=$C475,'SUMMARY DATA'!$B:$B=""GRP"")),"""")
  )
)"),"")</f>
        <v/>
      </c>
      <c r="H475" s="18" t="str">
        <f>IFERROR(__xludf.DUMMYFUNCTION("IFERROR(
  TEXTJOIN(CHAR(10),TRUE,FILTER('SUMMARY DATA'!H:H,'SUMMARY DATA'!$A:$A=$A475,'SUMMARY DATA'!$C:$C=$B475,'SUMMARY DATA'!$B:$B=""GRP"")),
  IF(
    OR(
      ISNUMBER(SEARCH(""CDM CASH DEPOSIT"",$C475)),
      ISNUMBER(SEARCH(""CASH DEPOSIT"",$C47"&amp;"5)),
      COUNTIFS('SUMMARY DATA'!$D:$D,$C475,'SUMMARY DATA'!$B:$B,""GRP"")&lt;&gt;1
    ),
    """",
    IFERROR(TEXTJOIN(CHAR(10),TRUE,FILTER('SUMMARY DATA'!H:H,'SUMMARY DATA'!$D:$D=$C475,'SUMMARY DATA'!$B:$B=""GRP"")),"""")
  )
)"),"")</f>
        <v/>
      </c>
      <c r="I475" s="18" t="str">
        <f>IFERROR(__xludf.DUMMYFUNCTION("IF(H475="""","""",
SUM(ARRAYFORMULA(VALUE(SPLIT(H475,CHAR(10)))))
)"),"")</f>
        <v/>
      </c>
      <c r="J475" s="17" t="str">
        <f>IFERROR(__xludf.DUMMYFUNCTION("IFERROR(
  TEXTJOIN(CHAR(10),TRUE,FILTER('SUMMARY DATA'!I:I,'SUMMARY DATA'!$A:$A=$A475,'SUMMARY DATA'!$C:$C=$B475,'SUMMARY DATA'!$B:$B=""GRP"")),
  IF(
    OR(
      ISNUMBER(SEARCH(""CDM CASH DEPOSIT"",$C475)),
      ISNUMBER(SEARCH(""CASH DEPOSIT"",$C47"&amp;"5)),
      COUNTIFS('SUMMARY DATA'!$D:$D,$C475,'SUMMARY DATA'!$B:$B,""GRP"")&lt;&gt;1
    ),
    """",
    IFERROR(TEXTJOIN(CHAR(10),TRUE,FILTER('SUMMARY DATA'!I:I,'SUMMARY DATA'!$D:$D=$C475,'SUMMARY DATA'!$B:$B=""GRP"")),"""")
  )
)"),"")</f>
        <v/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 spans="1:27">
      <c r="A476" s="2"/>
      <c r="B476" s="15">
        <v>45861</v>
      </c>
      <c r="C476" s="2" t="s">
        <v>678</v>
      </c>
      <c r="D476" s="6">
        <v>16</v>
      </c>
      <c r="E476" s="16" t="str">
        <f>IFERROR(__xludf.DUMMYFUNCTION("IFERROR(
  TEXTJOIN(CHAR(10),TRUE,FILTER('SUMMARY DATA'!E:E,'SUMMARY DATA'!$A:$A=$A476,'SUMMARY DATA'!$C:$C=$B476,'SUMMARY DATA'!$B:$B=""GRP"")),
  IF(
    OR(
      ISNUMBER(SEARCH(""CDM CASH DEPOSIT"",$C476)),
      ISNUMBER(SEARCH(""CASH DEPOSIT"",$C47"&amp;"6)),
      COUNTIFS('SUMMARY DATA'!$D:$D,$C476,'SUMMARY DATA'!$B:$B,""GRP"")&lt;&gt;1
    ),
    """",
    IFERROR(TEXTJOIN(CHAR(10),TRUE,FILTER('SUMMARY DATA'!E:E,'SUMMARY DATA'!$D:$D=$C476,'SUMMARY DATA'!$B:$B=""GRP"")),"""")
  )
)"),"")</f>
        <v/>
      </c>
      <c r="F476" s="17" t="str">
        <f>IFERROR(__xludf.DUMMYFUNCTION("IFERROR(
  TEXTJOIN(CHAR(10),TRUE,FILTER('SUMMARY DATA'!F:F,'SUMMARY DATA'!$A:$A=$A476,'SUMMARY DATA'!$C:$C=$B476,'SUMMARY DATA'!$B:$B=""GRP"")),
  IF(
    OR(
      ISNUMBER(SEARCH(""CDM CASH DEPOSIT"",$C476)),
      ISNUMBER(SEARCH(""CASH DEPOSIT"",$C47"&amp;"6)),
      COUNTIFS('SUMMARY DATA'!$D:$D,$C476,'SUMMARY DATA'!$B:$B,""GRP"")&lt;&gt;1
    ),
    """",
    IFERROR(TEXTJOIN(CHAR(10),TRUE,FILTER('SUMMARY DATA'!F:F,'SUMMARY DATA'!$D:$D=$C476,'SUMMARY DATA'!$B:$B=""GRP"")),"""")
  )
)"),"")</f>
        <v/>
      </c>
      <c r="G476" s="17" t="str">
        <f>IFERROR(__xludf.DUMMYFUNCTION("IFERROR(
  TEXTJOIN(CHAR(10),TRUE,FILTER('SUMMARY DATA'!G:G,'SUMMARY DATA'!$A:$A=$A476,'SUMMARY DATA'!$C:$C=$B476,'SUMMARY DATA'!$B:$B=""GRP"")),
  IF(
    OR(
      ISNUMBER(SEARCH(""CDM CASH DEPOSIT"",$C476)),
      ISNUMBER(SEARCH(""CASH DEPOSIT"",$C47"&amp;"6)),
      COUNTIFS('SUMMARY DATA'!$D:$D,$C476,'SUMMARY DATA'!$B:$B,""GRP"")&lt;&gt;1
    ),
    """",
    IFERROR(TEXTJOIN(CHAR(10),TRUE,FILTER('SUMMARY DATA'!G:G,'SUMMARY DATA'!$D:$D=$C476,'SUMMARY DATA'!$B:$B=""GRP"")),"""")
  )
)"),"")</f>
        <v/>
      </c>
      <c r="H476" s="18" t="str">
        <f>IFERROR(__xludf.DUMMYFUNCTION("IFERROR(
  TEXTJOIN(CHAR(10),TRUE,FILTER('SUMMARY DATA'!H:H,'SUMMARY DATA'!$A:$A=$A476,'SUMMARY DATA'!$C:$C=$B476,'SUMMARY DATA'!$B:$B=""GRP"")),
  IF(
    OR(
      ISNUMBER(SEARCH(""CDM CASH DEPOSIT"",$C476)),
      ISNUMBER(SEARCH(""CASH DEPOSIT"",$C47"&amp;"6)),
      COUNTIFS('SUMMARY DATA'!$D:$D,$C476,'SUMMARY DATA'!$B:$B,""GRP"")&lt;&gt;1
    ),
    """",
    IFERROR(TEXTJOIN(CHAR(10),TRUE,FILTER('SUMMARY DATA'!H:H,'SUMMARY DATA'!$D:$D=$C476,'SUMMARY DATA'!$B:$B=""GRP"")),"""")
  )
)"),"")</f>
        <v/>
      </c>
      <c r="I476" s="18" t="str">
        <f>IFERROR(__xludf.DUMMYFUNCTION("IF(H476="""","""",
SUM(ARRAYFORMULA(VALUE(SPLIT(H476,CHAR(10)))))
)"),"")</f>
        <v/>
      </c>
      <c r="J476" s="17" t="str">
        <f>IFERROR(__xludf.DUMMYFUNCTION("IFERROR(
  TEXTJOIN(CHAR(10),TRUE,FILTER('SUMMARY DATA'!I:I,'SUMMARY DATA'!$A:$A=$A476,'SUMMARY DATA'!$C:$C=$B476,'SUMMARY DATA'!$B:$B=""GRP"")),
  IF(
    OR(
      ISNUMBER(SEARCH(""CDM CASH DEPOSIT"",$C476)),
      ISNUMBER(SEARCH(""CASH DEPOSIT"",$C47"&amp;"6)),
      COUNTIFS('SUMMARY DATA'!$D:$D,$C476,'SUMMARY DATA'!$B:$B,""GRP"")&lt;&gt;1
    ),
    """",
    IFERROR(TEXTJOIN(CHAR(10),TRUE,FILTER('SUMMARY DATA'!I:I,'SUMMARY DATA'!$D:$D=$C476,'SUMMARY DATA'!$B:$B=""GRP"")),"""")
  )
)"),"")</f>
        <v/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 spans="1:27">
      <c r="A477" s="2" t="s">
        <v>679</v>
      </c>
      <c r="B477" s="15">
        <v>45861</v>
      </c>
      <c r="C477" s="2" t="s">
        <v>680</v>
      </c>
      <c r="D477" s="6">
        <v>209.96</v>
      </c>
      <c r="E477" s="16" t="str">
        <f>IFERROR(__xludf.DUMMYFUNCTION("IFERROR(
  TEXTJOIN(CHAR(10),TRUE,FILTER('SUMMARY DATA'!E:E,'SUMMARY DATA'!$A:$A=$A477,'SUMMARY DATA'!$C:$C=$B477,'SUMMARY DATA'!$B:$B=""GRP"")),
  IF(
    OR(
      ISNUMBER(SEARCH(""CDM CASH DEPOSIT"",$C477)),
      ISNUMBER(SEARCH(""CASH DEPOSIT"",$C47"&amp;"7)),
      COUNTIFS('SUMMARY DATA'!$D:$D,$C477,'SUMMARY DATA'!$B:$B,""GRP"")&lt;&gt;1
    ),
    """",
    IFERROR(TEXTJOIN(CHAR(10),TRUE,FILTER('SUMMARY DATA'!E:E,'SUMMARY DATA'!$D:$D=$C477,'SUMMARY DATA'!$B:$B=""GRP"")),"""")
  )
)"),"")</f>
        <v/>
      </c>
      <c r="F477" s="17" t="str">
        <f>IFERROR(__xludf.DUMMYFUNCTION("IFERROR(
  TEXTJOIN(CHAR(10),TRUE,FILTER('SUMMARY DATA'!F:F,'SUMMARY DATA'!$A:$A=$A477,'SUMMARY DATA'!$C:$C=$B477,'SUMMARY DATA'!$B:$B=""GRP"")),
  IF(
    OR(
      ISNUMBER(SEARCH(""CDM CASH DEPOSIT"",$C477)),
      ISNUMBER(SEARCH(""CASH DEPOSIT"",$C47"&amp;"7)),
      COUNTIFS('SUMMARY DATA'!$D:$D,$C477,'SUMMARY DATA'!$B:$B,""GRP"")&lt;&gt;1
    ),
    """",
    IFERROR(TEXTJOIN(CHAR(10),TRUE,FILTER('SUMMARY DATA'!F:F,'SUMMARY DATA'!$D:$D=$C477,'SUMMARY DATA'!$B:$B=""GRP"")),"""")
  )
)"),"")</f>
        <v/>
      </c>
      <c r="G477" s="17" t="str">
        <f>IFERROR(__xludf.DUMMYFUNCTION("IFERROR(
  TEXTJOIN(CHAR(10),TRUE,FILTER('SUMMARY DATA'!G:G,'SUMMARY DATA'!$A:$A=$A477,'SUMMARY DATA'!$C:$C=$B477,'SUMMARY DATA'!$B:$B=""GRP"")),
  IF(
    OR(
      ISNUMBER(SEARCH(""CDM CASH DEPOSIT"",$C477)),
      ISNUMBER(SEARCH(""CASH DEPOSIT"",$C47"&amp;"7)),
      COUNTIFS('SUMMARY DATA'!$D:$D,$C477,'SUMMARY DATA'!$B:$B,""GRP"")&lt;&gt;1
    ),
    """",
    IFERROR(TEXTJOIN(CHAR(10),TRUE,FILTER('SUMMARY DATA'!G:G,'SUMMARY DATA'!$D:$D=$C477,'SUMMARY DATA'!$B:$B=""GRP"")),"""")
  )
)"),"")</f>
        <v/>
      </c>
      <c r="H477" s="18" t="str">
        <f>IFERROR(__xludf.DUMMYFUNCTION("IFERROR(
  TEXTJOIN(CHAR(10),TRUE,FILTER('SUMMARY DATA'!H:H,'SUMMARY DATA'!$A:$A=$A477,'SUMMARY DATA'!$C:$C=$B477,'SUMMARY DATA'!$B:$B=""GRP"")),
  IF(
    OR(
      ISNUMBER(SEARCH(""CDM CASH DEPOSIT"",$C477)),
      ISNUMBER(SEARCH(""CASH DEPOSIT"",$C47"&amp;"7)),
      COUNTIFS('SUMMARY DATA'!$D:$D,$C477,'SUMMARY DATA'!$B:$B,""GRP"")&lt;&gt;1
    ),
    """",
    IFERROR(TEXTJOIN(CHAR(10),TRUE,FILTER('SUMMARY DATA'!H:H,'SUMMARY DATA'!$D:$D=$C477,'SUMMARY DATA'!$B:$B=""GRP"")),"""")
  )
)"),"")</f>
        <v/>
      </c>
      <c r="I477" s="18" t="str">
        <f>IFERROR(__xludf.DUMMYFUNCTION("IF(H477="""","""",
SUM(ARRAYFORMULA(VALUE(SPLIT(H477,CHAR(10)))))
)"),"")</f>
        <v/>
      </c>
      <c r="J477" s="17" t="str">
        <f>IFERROR(__xludf.DUMMYFUNCTION("IFERROR(
  TEXTJOIN(CHAR(10),TRUE,FILTER('SUMMARY DATA'!I:I,'SUMMARY DATA'!$A:$A=$A477,'SUMMARY DATA'!$C:$C=$B477,'SUMMARY DATA'!$B:$B=""GRP"")),
  IF(
    OR(
      ISNUMBER(SEARCH(""CDM CASH DEPOSIT"",$C477)),
      ISNUMBER(SEARCH(""CASH DEPOSIT"",$C47"&amp;"7)),
      COUNTIFS('SUMMARY DATA'!$D:$D,$C477,'SUMMARY DATA'!$B:$B,""GRP"")&lt;&gt;1
    ),
    """",
    IFERROR(TEXTJOIN(CHAR(10),TRUE,FILTER('SUMMARY DATA'!I:I,'SUMMARY DATA'!$D:$D=$C477,'SUMMARY DATA'!$B:$B=""GRP"")),"""")
  )
)"),"")</f>
        <v/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 spans="1:27">
      <c r="A478" s="2" t="s">
        <v>681</v>
      </c>
      <c r="B478" s="15">
        <v>45861</v>
      </c>
      <c r="C478" s="2" t="s">
        <v>682</v>
      </c>
      <c r="D478" s="6">
        <v>72.8</v>
      </c>
      <c r="E478" s="16" t="str">
        <f>IFERROR(__xludf.DUMMYFUNCTION("IFERROR(
  TEXTJOIN(CHAR(10),TRUE,FILTER('SUMMARY DATA'!E:E,'SUMMARY DATA'!$A:$A=$A478,'SUMMARY DATA'!$C:$C=$B478,'SUMMARY DATA'!$B:$B=""GRP"")),
  IF(
    OR(
      ISNUMBER(SEARCH(""CDM CASH DEPOSIT"",$C478)),
      ISNUMBER(SEARCH(""CASH DEPOSIT"",$C47"&amp;"8)),
      COUNTIFS('SUMMARY DATA'!$D:$D,$C478,'SUMMARY DATA'!$B:$B,""GRP"")&lt;&gt;1
    ),
    """",
    IFERROR(TEXTJOIN(CHAR(10),TRUE,FILTER('SUMMARY DATA'!E:E,'SUMMARY DATA'!$D:$D=$C478,'SUMMARY DATA'!$B:$B=""GRP"")),"""")
  )
)"),"")</f>
        <v/>
      </c>
      <c r="F478" s="17" t="str">
        <f>IFERROR(__xludf.DUMMYFUNCTION("IFERROR(
  TEXTJOIN(CHAR(10),TRUE,FILTER('SUMMARY DATA'!F:F,'SUMMARY DATA'!$A:$A=$A478,'SUMMARY DATA'!$C:$C=$B478,'SUMMARY DATA'!$B:$B=""GRP"")),
  IF(
    OR(
      ISNUMBER(SEARCH(""CDM CASH DEPOSIT"",$C478)),
      ISNUMBER(SEARCH(""CASH DEPOSIT"",$C47"&amp;"8)),
      COUNTIFS('SUMMARY DATA'!$D:$D,$C478,'SUMMARY DATA'!$B:$B,""GRP"")&lt;&gt;1
    ),
    """",
    IFERROR(TEXTJOIN(CHAR(10),TRUE,FILTER('SUMMARY DATA'!F:F,'SUMMARY DATA'!$D:$D=$C478,'SUMMARY DATA'!$B:$B=""GRP"")),"""")
  )
)"),"")</f>
        <v/>
      </c>
      <c r="G478" s="17" t="str">
        <f>IFERROR(__xludf.DUMMYFUNCTION("IFERROR(
  TEXTJOIN(CHAR(10),TRUE,FILTER('SUMMARY DATA'!G:G,'SUMMARY DATA'!$A:$A=$A478,'SUMMARY DATA'!$C:$C=$B478,'SUMMARY DATA'!$B:$B=""GRP"")),
  IF(
    OR(
      ISNUMBER(SEARCH(""CDM CASH DEPOSIT"",$C478)),
      ISNUMBER(SEARCH(""CASH DEPOSIT"",$C47"&amp;"8)),
      COUNTIFS('SUMMARY DATA'!$D:$D,$C478,'SUMMARY DATA'!$B:$B,""GRP"")&lt;&gt;1
    ),
    """",
    IFERROR(TEXTJOIN(CHAR(10),TRUE,FILTER('SUMMARY DATA'!G:G,'SUMMARY DATA'!$D:$D=$C478,'SUMMARY DATA'!$B:$B=""GRP"")),"""")
  )
)"),"")</f>
        <v/>
      </c>
      <c r="H478" s="18" t="str">
        <f>IFERROR(__xludf.DUMMYFUNCTION("IFERROR(
  TEXTJOIN(CHAR(10),TRUE,FILTER('SUMMARY DATA'!H:H,'SUMMARY DATA'!$A:$A=$A478,'SUMMARY DATA'!$C:$C=$B478,'SUMMARY DATA'!$B:$B=""GRP"")),
  IF(
    OR(
      ISNUMBER(SEARCH(""CDM CASH DEPOSIT"",$C478)),
      ISNUMBER(SEARCH(""CASH DEPOSIT"",$C47"&amp;"8)),
      COUNTIFS('SUMMARY DATA'!$D:$D,$C478,'SUMMARY DATA'!$B:$B,""GRP"")&lt;&gt;1
    ),
    """",
    IFERROR(TEXTJOIN(CHAR(10),TRUE,FILTER('SUMMARY DATA'!H:H,'SUMMARY DATA'!$D:$D=$C478,'SUMMARY DATA'!$B:$B=""GRP"")),"""")
  )
)"),"")</f>
        <v/>
      </c>
      <c r="I478" s="18" t="str">
        <f>IFERROR(__xludf.DUMMYFUNCTION("IF(H478="""","""",
SUM(ARRAYFORMULA(VALUE(SPLIT(H478,CHAR(10)))))
)"),"")</f>
        <v/>
      </c>
      <c r="J478" s="17" t="str">
        <f>IFERROR(__xludf.DUMMYFUNCTION("IFERROR(
  TEXTJOIN(CHAR(10),TRUE,FILTER('SUMMARY DATA'!I:I,'SUMMARY DATA'!$A:$A=$A478,'SUMMARY DATA'!$C:$C=$B478,'SUMMARY DATA'!$B:$B=""GRP"")),
  IF(
    OR(
      ISNUMBER(SEARCH(""CDM CASH DEPOSIT"",$C478)),
      ISNUMBER(SEARCH(""CASH DEPOSIT"",$C47"&amp;"8)),
      COUNTIFS('SUMMARY DATA'!$D:$D,$C478,'SUMMARY DATA'!$B:$B,""GRP"")&lt;&gt;1
    ),
    """",
    IFERROR(TEXTJOIN(CHAR(10),TRUE,FILTER('SUMMARY DATA'!I:I,'SUMMARY DATA'!$D:$D=$C478,'SUMMARY DATA'!$B:$B=""GRP"")),"""")
  )
)"),"")</f>
        <v/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 spans="1:27">
      <c r="A479" s="2"/>
      <c r="B479" s="15">
        <v>45860</v>
      </c>
      <c r="C479" s="2" t="s">
        <v>683</v>
      </c>
      <c r="D479" s="6">
        <v>247.5</v>
      </c>
      <c r="E479" s="16" t="str">
        <f>IFERROR(__xludf.DUMMYFUNCTION("IFERROR(
  TEXTJOIN(CHAR(10),TRUE,FILTER('SUMMARY DATA'!E:E,'SUMMARY DATA'!$A:$A=$A479,'SUMMARY DATA'!$C:$C=$B479,'SUMMARY DATA'!$B:$B=""GRP"")),
  IF(
    OR(
      ISNUMBER(SEARCH(""CDM CASH DEPOSIT"",$C479)),
      ISNUMBER(SEARCH(""CASH DEPOSIT"",$C47"&amp;"9)),
      COUNTIFS('SUMMARY DATA'!$D:$D,$C479,'SUMMARY DATA'!$B:$B,""GRP"")&lt;&gt;1
    ),
    """",
    IFERROR(TEXTJOIN(CHAR(10),TRUE,FILTER('SUMMARY DATA'!E:E,'SUMMARY DATA'!$D:$D=$C479,'SUMMARY DATA'!$B:$B=""GRP"")),"""")
  )
)"),"")</f>
        <v/>
      </c>
      <c r="F479" s="17" t="str">
        <f>IFERROR(__xludf.DUMMYFUNCTION("IFERROR(
  TEXTJOIN(CHAR(10),TRUE,FILTER('SUMMARY DATA'!F:F,'SUMMARY DATA'!$A:$A=$A479,'SUMMARY DATA'!$C:$C=$B479,'SUMMARY DATA'!$B:$B=""GRP"")),
  IF(
    OR(
      ISNUMBER(SEARCH(""CDM CASH DEPOSIT"",$C479)),
      ISNUMBER(SEARCH(""CASH DEPOSIT"",$C47"&amp;"9)),
      COUNTIFS('SUMMARY DATA'!$D:$D,$C479,'SUMMARY DATA'!$B:$B,""GRP"")&lt;&gt;1
    ),
    """",
    IFERROR(TEXTJOIN(CHAR(10),TRUE,FILTER('SUMMARY DATA'!F:F,'SUMMARY DATA'!$D:$D=$C479,'SUMMARY DATA'!$B:$B=""GRP"")),"""")
  )
)"),"")</f>
        <v/>
      </c>
      <c r="G479" s="17" t="str">
        <f>IFERROR(__xludf.DUMMYFUNCTION("IFERROR(
  TEXTJOIN(CHAR(10),TRUE,FILTER('SUMMARY DATA'!G:G,'SUMMARY DATA'!$A:$A=$A479,'SUMMARY DATA'!$C:$C=$B479,'SUMMARY DATA'!$B:$B=""GRP"")),
  IF(
    OR(
      ISNUMBER(SEARCH(""CDM CASH DEPOSIT"",$C479)),
      ISNUMBER(SEARCH(""CASH DEPOSIT"",$C47"&amp;"9)),
      COUNTIFS('SUMMARY DATA'!$D:$D,$C479,'SUMMARY DATA'!$B:$B,""GRP"")&lt;&gt;1
    ),
    """",
    IFERROR(TEXTJOIN(CHAR(10),TRUE,FILTER('SUMMARY DATA'!G:G,'SUMMARY DATA'!$D:$D=$C479,'SUMMARY DATA'!$B:$B=""GRP"")),"""")
  )
)"),"")</f>
        <v/>
      </c>
      <c r="H479" s="18" t="str">
        <f>IFERROR(__xludf.DUMMYFUNCTION("IFERROR(
  TEXTJOIN(CHAR(10),TRUE,FILTER('SUMMARY DATA'!H:H,'SUMMARY DATA'!$A:$A=$A479,'SUMMARY DATA'!$C:$C=$B479,'SUMMARY DATA'!$B:$B=""GRP"")),
  IF(
    OR(
      ISNUMBER(SEARCH(""CDM CASH DEPOSIT"",$C479)),
      ISNUMBER(SEARCH(""CASH DEPOSIT"",$C47"&amp;"9)),
      COUNTIFS('SUMMARY DATA'!$D:$D,$C479,'SUMMARY DATA'!$B:$B,""GRP"")&lt;&gt;1
    ),
    """",
    IFERROR(TEXTJOIN(CHAR(10),TRUE,FILTER('SUMMARY DATA'!H:H,'SUMMARY DATA'!$D:$D=$C479,'SUMMARY DATA'!$B:$B=""GRP"")),"""")
  )
)"),"")</f>
        <v/>
      </c>
      <c r="I479" s="18" t="str">
        <f>IFERROR(__xludf.DUMMYFUNCTION("IF(H479="""","""",
SUM(ARRAYFORMULA(VALUE(SPLIT(H479,CHAR(10)))))
)"),"")</f>
        <v/>
      </c>
      <c r="J479" s="17" t="str">
        <f>IFERROR(__xludf.DUMMYFUNCTION("IFERROR(
  TEXTJOIN(CHAR(10),TRUE,FILTER('SUMMARY DATA'!I:I,'SUMMARY DATA'!$A:$A=$A479,'SUMMARY DATA'!$C:$C=$B479,'SUMMARY DATA'!$B:$B=""GRP"")),
  IF(
    OR(
      ISNUMBER(SEARCH(""CDM CASH DEPOSIT"",$C479)),
      ISNUMBER(SEARCH(""CASH DEPOSIT"",$C47"&amp;"9)),
      COUNTIFS('SUMMARY DATA'!$D:$D,$C479,'SUMMARY DATA'!$B:$B,""GRP"")&lt;&gt;1
    ),
    """",
    IFERROR(TEXTJOIN(CHAR(10),TRUE,FILTER('SUMMARY DATA'!I:I,'SUMMARY DATA'!$D:$D=$C479,'SUMMARY DATA'!$B:$B=""GRP"")),"""")
  )
)"),"")</f>
        <v/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 spans="1:27">
      <c r="A480" s="2" t="s">
        <v>681</v>
      </c>
      <c r="B480" s="15">
        <v>45860</v>
      </c>
      <c r="C480" s="2" t="s">
        <v>110</v>
      </c>
      <c r="D480" s="6">
        <v>2050</v>
      </c>
      <c r="E480" s="16" t="str">
        <f>IFERROR(__xludf.DUMMYFUNCTION("IFERROR(
  TEXTJOIN(CHAR(10),TRUE,FILTER('SUMMARY DATA'!E:E,'SUMMARY DATA'!$A:$A=$A480,'SUMMARY DATA'!$C:$C=$B480,'SUMMARY DATA'!$B:$B=""GRP"")),
  IF(
    OR(
      ISNUMBER(SEARCH(""CDM CASH DEPOSIT"",$C480)),
      ISNUMBER(SEARCH(""CASH DEPOSIT"",$C48"&amp;"0)),
      COUNTIFS('SUMMARY DATA'!$D:$D,$C480,'SUMMARY DATA'!$B:$B,""GRP"")&lt;&gt;1
    ),
    """",
    IFERROR(TEXTJOIN(CHAR(10),TRUE,FILTER('SUMMARY DATA'!E:E,'SUMMARY DATA'!$D:$D=$C480,'SUMMARY DATA'!$B:$B=""GRP"")),"""")
  )
)"),"")</f>
        <v/>
      </c>
      <c r="F480" s="17" t="str">
        <f>IFERROR(__xludf.DUMMYFUNCTION("IFERROR(
  TEXTJOIN(CHAR(10),TRUE,FILTER('SUMMARY DATA'!F:F,'SUMMARY DATA'!$A:$A=$A480,'SUMMARY DATA'!$C:$C=$B480,'SUMMARY DATA'!$B:$B=""GRP"")),
  IF(
    OR(
      ISNUMBER(SEARCH(""CDM CASH DEPOSIT"",$C480)),
      ISNUMBER(SEARCH(""CASH DEPOSIT"",$C48"&amp;"0)),
      COUNTIFS('SUMMARY DATA'!$D:$D,$C480,'SUMMARY DATA'!$B:$B,""GRP"")&lt;&gt;1
    ),
    """",
    IFERROR(TEXTJOIN(CHAR(10),TRUE,FILTER('SUMMARY DATA'!F:F,'SUMMARY DATA'!$D:$D=$C480,'SUMMARY DATA'!$B:$B=""GRP"")),"""")
  )
)"),"")</f>
        <v/>
      </c>
      <c r="G480" s="17" t="str">
        <f>IFERROR(__xludf.DUMMYFUNCTION("IFERROR(
  TEXTJOIN(CHAR(10),TRUE,FILTER('SUMMARY DATA'!G:G,'SUMMARY DATA'!$A:$A=$A480,'SUMMARY DATA'!$C:$C=$B480,'SUMMARY DATA'!$B:$B=""GRP"")),
  IF(
    OR(
      ISNUMBER(SEARCH(""CDM CASH DEPOSIT"",$C480)),
      ISNUMBER(SEARCH(""CASH DEPOSIT"",$C48"&amp;"0)),
      COUNTIFS('SUMMARY DATA'!$D:$D,$C480,'SUMMARY DATA'!$B:$B,""GRP"")&lt;&gt;1
    ),
    """",
    IFERROR(TEXTJOIN(CHAR(10),TRUE,FILTER('SUMMARY DATA'!G:G,'SUMMARY DATA'!$D:$D=$C480,'SUMMARY DATA'!$B:$B=""GRP"")),"""")
  )
)"),"")</f>
        <v/>
      </c>
      <c r="H480" s="18" t="str">
        <f>IFERROR(__xludf.DUMMYFUNCTION("IFERROR(
  TEXTJOIN(CHAR(10),TRUE,FILTER('SUMMARY DATA'!H:H,'SUMMARY DATA'!$A:$A=$A480,'SUMMARY DATA'!$C:$C=$B480,'SUMMARY DATA'!$B:$B=""GRP"")),
  IF(
    OR(
      ISNUMBER(SEARCH(""CDM CASH DEPOSIT"",$C480)),
      ISNUMBER(SEARCH(""CASH DEPOSIT"",$C48"&amp;"0)),
      COUNTIFS('SUMMARY DATA'!$D:$D,$C480,'SUMMARY DATA'!$B:$B,""GRP"")&lt;&gt;1
    ),
    """",
    IFERROR(TEXTJOIN(CHAR(10),TRUE,FILTER('SUMMARY DATA'!H:H,'SUMMARY DATA'!$D:$D=$C480,'SUMMARY DATA'!$B:$B=""GRP"")),"""")
  )
)"),"")</f>
        <v/>
      </c>
      <c r="I480" s="18" t="str">
        <f>IFERROR(__xludf.DUMMYFUNCTION("IF(H480="""","""",
SUM(ARRAYFORMULA(VALUE(SPLIT(H480,CHAR(10)))))
)"),"")</f>
        <v/>
      </c>
      <c r="J480" s="17" t="str">
        <f>IFERROR(__xludf.DUMMYFUNCTION("IFERROR(
  TEXTJOIN(CHAR(10),TRUE,FILTER('SUMMARY DATA'!I:I,'SUMMARY DATA'!$A:$A=$A480,'SUMMARY DATA'!$C:$C=$B480,'SUMMARY DATA'!$B:$B=""GRP"")),
  IF(
    OR(
      ISNUMBER(SEARCH(""CDM CASH DEPOSIT"",$C480)),
      ISNUMBER(SEARCH(""CASH DEPOSIT"",$C48"&amp;"0)),
      COUNTIFS('SUMMARY DATA'!$D:$D,$C480,'SUMMARY DATA'!$B:$B,""GRP"")&lt;&gt;1
    ),
    """",
    IFERROR(TEXTJOIN(CHAR(10),TRUE,FILTER('SUMMARY DATA'!I:I,'SUMMARY DATA'!$D:$D=$C480,'SUMMARY DATA'!$B:$B=""GRP"")),"""")
  )
)"),"")</f>
        <v/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 spans="1:27">
      <c r="A481" s="2" t="s">
        <v>684</v>
      </c>
      <c r="B481" s="15">
        <v>45860</v>
      </c>
      <c r="C481" s="2" t="s">
        <v>685</v>
      </c>
      <c r="D481" s="6">
        <v>393</v>
      </c>
      <c r="E481" s="16" t="str">
        <f>IFERROR(__xludf.DUMMYFUNCTION("IFERROR(
  TEXTJOIN(CHAR(10),TRUE,FILTER('SUMMARY DATA'!E:E,'SUMMARY DATA'!$A:$A=$A481,'SUMMARY DATA'!$C:$C=$B481,'SUMMARY DATA'!$B:$B=""GRP"")),
  IF(
    OR(
      ISNUMBER(SEARCH(""CDM CASH DEPOSIT"",$C481)),
      ISNUMBER(SEARCH(""CASH DEPOSIT"",$C48"&amp;"1)),
      COUNTIFS('SUMMARY DATA'!$D:$D,$C481,'SUMMARY DATA'!$B:$B,""GRP"")&lt;&gt;1
    ),
    """",
    IFERROR(TEXTJOIN(CHAR(10),TRUE,FILTER('SUMMARY DATA'!E:E,'SUMMARY DATA'!$D:$D=$C481,'SUMMARY DATA'!$B:$B=""GRP"")),"""")
  )
)"),"")</f>
        <v/>
      </c>
      <c r="F481" s="17" t="str">
        <f>IFERROR(__xludf.DUMMYFUNCTION("IFERROR(
  TEXTJOIN(CHAR(10),TRUE,FILTER('SUMMARY DATA'!F:F,'SUMMARY DATA'!$A:$A=$A481,'SUMMARY DATA'!$C:$C=$B481,'SUMMARY DATA'!$B:$B=""GRP"")),
  IF(
    OR(
      ISNUMBER(SEARCH(""CDM CASH DEPOSIT"",$C481)),
      ISNUMBER(SEARCH(""CASH DEPOSIT"",$C48"&amp;"1)),
      COUNTIFS('SUMMARY DATA'!$D:$D,$C481,'SUMMARY DATA'!$B:$B,""GRP"")&lt;&gt;1
    ),
    """",
    IFERROR(TEXTJOIN(CHAR(10),TRUE,FILTER('SUMMARY DATA'!F:F,'SUMMARY DATA'!$D:$D=$C481,'SUMMARY DATA'!$B:$B=""GRP"")),"""")
  )
)"),"")</f>
        <v/>
      </c>
      <c r="G481" s="17" t="str">
        <f>IFERROR(__xludf.DUMMYFUNCTION("IFERROR(
  TEXTJOIN(CHAR(10),TRUE,FILTER('SUMMARY DATA'!G:G,'SUMMARY DATA'!$A:$A=$A481,'SUMMARY DATA'!$C:$C=$B481,'SUMMARY DATA'!$B:$B=""GRP"")),
  IF(
    OR(
      ISNUMBER(SEARCH(""CDM CASH DEPOSIT"",$C481)),
      ISNUMBER(SEARCH(""CASH DEPOSIT"",$C48"&amp;"1)),
      COUNTIFS('SUMMARY DATA'!$D:$D,$C481,'SUMMARY DATA'!$B:$B,""GRP"")&lt;&gt;1
    ),
    """",
    IFERROR(TEXTJOIN(CHAR(10),TRUE,FILTER('SUMMARY DATA'!G:G,'SUMMARY DATA'!$D:$D=$C481,'SUMMARY DATA'!$B:$B=""GRP"")),"""")
  )
)"),"")</f>
        <v/>
      </c>
      <c r="H481" s="18" t="str">
        <f>IFERROR(__xludf.DUMMYFUNCTION("IFERROR(
  TEXTJOIN(CHAR(10),TRUE,FILTER('SUMMARY DATA'!H:H,'SUMMARY DATA'!$A:$A=$A481,'SUMMARY DATA'!$C:$C=$B481,'SUMMARY DATA'!$B:$B=""GRP"")),
  IF(
    OR(
      ISNUMBER(SEARCH(""CDM CASH DEPOSIT"",$C481)),
      ISNUMBER(SEARCH(""CASH DEPOSIT"",$C48"&amp;"1)),
      COUNTIFS('SUMMARY DATA'!$D:$D,$C481,'SUMMARY DATA'!$B:$B,""GRP"")&lt;&gt;1
    ),
    """",
    IFERROR(TEXTJOIN(CHAR(10),TRUE,FILTER('SUMMARY DATA'!H:H,'SUMMARY DATA'!$D:$D=$C481,'SUMMARY DATA'!$B:$B=""GRP"")),"""")
  )
)"),"")</f>
        <v/>
      </c>
      <c r="I481" s="18" t="str">
        <f>IFERROR(__xludf.DUMMYFUNCTION("IF(H481="""","""",
SUM(ARRAYFORMULA(VALUE(SPLIT(H481,CHAR(10)))))
)"),"")</f>
        <v/>
      </c>
      <c r="J481" s="17" t="str">
        <f>IFERROR(__xludf.DUMMYFUNCTION("IFERROR(
  TEXTJOIN(CHAR(10),TRUE,FILTER('SUMMARY DATA'!I:I,'SUMMARY DATA'!$A:$A=$A481,'SUMMARY DATA'!$C:$C=$B481,'SUMMARY DATA'!$B:$B=""GRP"")),
  IF(
    OR(
      ISNUMBER(SEARCH(""CDM CASH DEPOSIT"",$C481)),
      ISNUMBER(SEARCH(""CASH DEPOSIT"",$C48"&amp;"1)),
      COUNTIFS('SUMMARY DATA'!$D:$D,$C481,'SUMMARY DATA'!$B:$B,""GRP"")&lt;&gt;1
    ),
    """",
    IFERROR(TEXTJOIN(CHAR(10),TRUE,FILTER('SUMMARY DATA'!I:I,'SUMMARY DATA'!$D:$D=$C481,'SUMMARY DATA'!$B:$B=""GRP"")),"""")
  )
)"),"")</f>
        <v/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 spans="1:27">
      <c r="A482" s="2"/>
      <c r="B482" s="15">
        <v>45860</v>
      </c>
      <c r="C482" s="2" t="s">
        <v>686</v>
      </c>
      <c r="D482" s="6">
        <v>51.55</v>
      </c>
      <c r="E482" s="16" t="str">
        <f>IFERROR(__xludf.DUMMYFUNCTION("IFERROR(
  TEXTJOIN(CHAR(10),TRUE,FILTER('SUMMARY DATA'!E:E,'SUMMARY DATA'!$A:$A=$A482,'SUMMARY DATA'!$C:$C=$B482,'SUMMARY DATA'!$B:$B=""GRP"")),
  IF(
    OR(
      ISNUMBER(SEARCH(""CDM CASH DEPOSIT"",$C482)),
      ISNUMBER(SEARCH(""CASH DEPOSIT"",$C48"&amp;"2)),
      COUNTIFS('SUMMARY DATA'!$D:$D,$C482,'SUMMARY DATA'!$B:$B,""GRP"")&lt;&gt;1
    ),
    """",
    IFERROR(TEXTJOIN(CHAR(10),TRUE,FILTER('SUMMARY DATA'!E:E,'SUMMARY DATA'!$D:$D=$C482,'SUMMARY DATA'!$B:$B=""GRP"")),"""")
  )
)"),"")</f>
        <v/>
      </c>
      <c r="F482" s="17" t="str">
        <f>IFERROR(__xludf.DUMMYFUNCTION("IFERROR(
  TEXTJOIN(CHAR(10),TRUE,FILTER('SUMMARY DATA'!F:F,'SUMMARY DATA'!$A:$A=$A482,'SUMMARY DATA'!$C:$C=$B482,'SUMMARY DATA'!$B:$B=""GRP"")),
  IF(
    OR(
      ISNUMBER(SEARCH(""CDM CASH DEPOSIT"",$C482)),
      ISNUMBER(SEARCH(""CASH DEPOSIT"",$C48"&amp;"2)),
      COUNTIFS('SUMMARY DATA'!$D:$D,$C482,'SUMMARY DATA'!$B:$B,""GRP"")&lt;&gt;1
    ),
    """",
    IFERROR(TEXTJOIN(CHAR(10),TRUE,FILTER('SUMMARY DATA'!F:F,'SUMMARY DATA'!$D:$D=$C482,'SUMMARY DATA'!$B:$B=""GRP"")),"""")
  )
)"),"")</f>
        <v/>
      </c>
      <c r="G482" s="17" t="str">
        <f>IFERROR(__xludf.DUMMYFUNCTION("IFERROR(
  TEXTJOIN(CHAR(10),TRUE,FILTER('SUMMARY DATA'!G:G,'SUMMARY DATA'!$A:$A=$A482,'SUMMARY DATA'!$C:$C=$B482,'SUMMARY DATA'!$B:$B=""GRP"")),
  IF(
    OR(
      ISNUMBER(SEARCH(""CDM CASH DEPOSIT"",$C482)),
      ISNUMBER(SEARCH(""CASH DEPOSIT"",$C48"&amp;"2)),
      COUNTIFS('SUMMARY DATA'!$D:$D,$C482,'SUMMARY DATA'!$B:$B,""GRP"")&lt;&gt;1
    ),
    """",
    IFERROR(TEXTJOIN(CHAR(10),TRUE,FILTER('SUMMARY DATA'!G:G,'SUMMARY DATA'!$D:$D=$C482,'SUMMARY DATA'!$B:$B=""GRP"")),"""")
  )
)"),"")</f>
        <v/>
      </c>
      <c r="H482" s="18" t="str">
        <f>IFERROR(__xludf.DUMMYFUNCTION("IFERROR(
  TEXTJOIN(CHAR(10),TRUE,FILTER('SUMMARY DATA'!H:H,'SUMMARY DATA'!$A:$A=$A482,'SUMMARY DATA'!$C:$C=$B482,'SUMMARY DATA'!$B:$B=""GRP"")),
  IF(
    OR(
      ISNUMBER(SEARCH(""CDM CASH DEPOSIT"",$C482)),
      ISNUMBER(SEARCH(""CASH DEPOSIT"",$C48"&amp;"2)),
      COUNTIFS('SUMMARY DATA'!$D:$D,$C482,'SUMMARY DATA'!$B:$B,""GRP"")&lt;&gt;1
    ),
    """",
    IFERROR(TEXTJOIN(CHAR(10),TRUE,FILTER('SUMMARY DATA'!H:H,'SUMMARY DATA'!$D:$D=$C482,'SUMMARY DATA'!$B:$B=""GRP"")),"""")
  )
)"),"")</f>
        <v/>
      </c>
      <c r="I482" s="18" t="str">
        <f>IFERROR(__xludf.DUMMYFUNCTION("IF(H482="""","""",
SUM(ARRAYFORMULA(VALUE(SPLIT(H482,CHAR(10)))))
)"),"")</f>
        <v/>
      </c>
      <c r="J482" s="17" t="str">
        <f>IFERROR(__xludf.DUMMYFUNCTION("IFERROR(
  TEXTJOIN(CHAR(10),TRUE,FILTER('SUMMARY DATA'!I:I,'SUMMARY DATA'!$A:$A=$A482,'SUMMARY DATA'!$C:$C=$B482,'SUMMARY DATA'!$B:$B=""GRP"")),
  IF(
    OR(
      ISNUMBER(SEARCH(""CDM CASH DEPOSIT"",$C482)),
      ISNUMBER(SEARCH(""CASH DEPOSIT"",$C48"&amp;"2)),
      COUNTIFS('SUMMARY DATA'!$D:$D,$C482,'SUMMARY DATA'!$B:$B,""GRP"")&lt;&gt;1
    ),
    """",
    IFERROR(TEXTJOIN(CHAR(10),TRUE,FILTER('SUMMARY DATA'!I:I,'SUMMARY DATA'!$D:$D=$C482,'SUMMARY DATA'!$B:$B=""GRP"")),"""")
  )
)"),"")</f>
        <v/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 spans="1:27">
      <c r="A483" s="2"/>
      <c r="B483" s="15">
        <v>45860</v>
      </c>
      <c r="C483" s="2" t="s">
        <v>687</v>
      </c>
      <c r="D483" s="6">
        <v>2</v>
      </c>
      <c r="E483" s="16" t="str">
        <f>IFERROR(__xludf.DUMMYFUNCTION("IFERROR(
  TEXTJOIN(CHAR(10),TRUE,FILTER('SUMMARY DATA'!E:E,'SUMMARY DATA'!$A:$A=$A483,'SUMMARY DATA'!$C:$C=$B483,'SUMMARY DATA'!$B:$B=""GRP"")),
  IF(
    OR(
      ISNUMBER(SEARCH(""CDM CASH DEPOSIT"",$C483)),
      ISNUMBER(SEARCH(""CASH DEPOSIT"",$C48"&amp;"3)),
      COUNTIFS('SUMMARY DATA'!$D:$D,$C483,'SUMMARY DATA'!$B:$B,""GRP"")&lt;&gt;1
    ),
    """",
    IFERROR(TEXTJOIN(CHAR(10),TRUE,FILTER('SUMMARY DATA'!E:E,'SUMMARY DATA'!$D:$D=$C483,'SUMMARY DATA'!$B:$B=""GRP"")),"""")
  )
)"),"")</f>
        <v/>
      </c>
      <c r="F483" s="17" t="str">
        <f>IFERROR(__xludf.DUMMYFUNCTION("IFERROR(
  TEXTJOIN(CHAR(10),TRUE,FILTER('SUMMARY DATA'!F:F,'SUMMARY DATA'!$A:$A=$A483,'SUMMARY DATA'!$C:$C=$B483,'SUMMARY DATA'!$B:$B=""GRP"")),
  IF(
    OR(
      ISNUMBER(SEARCH(""CDM CASH DEPOSIT"",$C483)),
      ISNUMBER(SEARCH(""CASH DEPOSIT"",$C48"&amp;"3)),
      COUNTIFS('SUMMARY DATA'!$D:$D,$C483,'SUMMARY DATA'!$B:$B,""GRP"")&lt;&gt;1
    ),
    """",
    IFERROR(TEXTJOIN(CHAR(10),TRUE,FILTER('SUMMARY DATA'!F:F,'SUMMARY DATA'!$D:$D=$C483,'SUMMARY DATA'!$B:$B=""GRP"")),"""")
  )
)"),"")</f>
        <v/>
      </c>
      <c r="G483" s="17" t="str">
        <f>IFERROR(__xludf.DUMMYFUNCTION("IFERROR(
  TEXTJOIN(CHAR(10),TRUE,FILTER('SUMMARY DATA'!G:G,'SUMMARY DATA'!$A:$A=$A483,'SUMMARY DATA'!$C:$C=$B483,'SUMMARY DATA'!$B:$B=""GRP"")),
  IF(
    OR(
      ISNUMBER(SEARCH(""CDM CASH DEPOSIT"",$C483)),
      ISNUMBER(SEARCH(""CASH DEPOSIT"",$C48"&amp;"3)),
      COUNTIFS('SUMMARY DATA'!$D:$D,$C483,'SUMMARY DATA'!$B:$B,""GRP"")&lt;&gt;1
    ),
    """",
    IFERROR(TEXTJOIN(CHAR(10),TRUE,FILTER('SUMMARY DATA'!G:G,'SUMMARY DATA'!$D:$D=$C483,'SUMMARY DATA'!$B:$B=""GRP"")),"""")
  )
)"),"")</f>
        <v/>
      </c>
      <c r="H483" s="18" t="str">
        <f>IFERROR(__xludf.DUMMYFUNCTION("IFERROR(
  TEXTJOIN(CHAR(10),TRUE,FILTER('SUMMARY DATA'!H:H,'SUMMARY DATA'!$A:$A=$A483,'SUMMARY DATA'!$C:$C=$B483,'SUMMARY DATA'!$B:$B=""GRP"")),
  IF(
    OR(
      ISNUMBER(SEARCH(""CDM CASH DEPOSIT"",$C483)),
      ISNUMBER(SEARCH(""CASH DEPOSIT"",$C48"&amp;"3)),
      COUNTIFS('SUMMARY DATA'!$D:$D,$C483,'SUMMARY DATA'!$B:$B,""GRP"")&lt;&gt;1
    ),
    """",
    IFERROR(TEXTJOIN(CHAR(10),TRUE,FILTER('SUMMARY DATA'!H:H,'SUMMARY DATA'!$D:$D=$C483,'SUMMARY DATA'!$B:$B=""GRP"")),"""")
  )
)"),"")</f>
        <v/>
      </c>
      <c r="I483" s="18" t="str">
        <f>IFERROR(__xludf.DUMMYFUNCTION("IF(H483="""","""",
SUM(ARRAYFORMULA(VALUE(SPLIT(H483,CHAR(10)))))
)"),"")</f>
        <v/>
      </c>
      <c r="J483" s="17" t="str">
        <f>IFERROR(__xludf.DUMMYFUNCTION("IFERROR(
  TEXTJOIN(CHAR(10),TRUE,FILTER('SUMMARY DATA'!I:I,'SUMMARY DATA'!$A:$A=$A483,'SUMMARY DATA'!$C:$C=$B483,'SUMMARY DATA'!$B:$B=""GRP"")),
  IF(
    OR(
      ISNUMBER(SEARCH(""CDM CASH DEPOSIT"",$C483)),
      ISNUMBER(SEARCH(""CASH DEPOSIT"",$C48"&amp;"3)),
      COUNTIFS('SUMMARY DATA'!$D:$D,$C483,'SUMMARY DATA'!$B:$B,""GRP"")&lt;&gt;1
    ),
    """",
    IFERROR(TEXTJOIN(CHAR(10),TRUE,FILTER('SUMMARY DATA'!I:I,'SUMMARY DATA'!$D:$D=$C483,'SUMMARY DATA'!$B:$B=""GRP"")),"""")
  )
)"),"")</f>
        <v/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 spans="1:27">
      <c r="A484" s="2"/>
      <c r="B484" s="15">
        <v>45860</v>
      </c>
      <c r="C484" s="2" t="s">
        <v>688</v>
      </c>
      <c r="D484" s="6">
        <v>10</v>
      </c>
      <c r="E484" s="16" t="str">
        <f>IFERROR(__xludf.DUMMYFUNCTION("IFERROR(
  TEXTJOIN(CHAR(10),TRUE,FILTER('SUMMARY DATA'!E:E,'SUMMARY DATA'!$A:$A=$A484,'SUMMARY DATA'!$C:$C=$B484,'SUMMARY DATA'!$B:$B=""GRP"")),
  IF(
    OR(
      ISNUMBER(SEARCH(""CDM CASH DEPOSIT"",$C484)),
      ISNUMBER(SEARCH(""CASH DEPOSIT"",$C48"&amp;"4)),
      COUNTIFS('SUMMARY DATA'!$D:$D,$C484,'SUMMARY DATA'!$B:$B,""GRP"")&lt;&gt;1
    ),
    """",
    IFERROR(TEXTJOIN(CHAR(10),TRUE,FILTER('SUMMARY DATA'!E:E,'SUMMARY DATA'!$D:$D=$C484,'SUMMARY DATA'!$B:$B=""GRP"")),"""")
  )
)"),"")</f>
        <v/>
      </c>
      <c r="F484" s="17" t="str">
        <f>IFERROR(__xludf.DUMMYFUNCTION("IFERROR(
  TEXTJOIN(CHAR(10),TRUE,FILTER('SUMMARY DATA'!F:F,'SUMMARY DATA'!$A:$A=$A484,'SUMMARY DATA'!$C:$C=$B484,'SUMMARY DATA'!$B:$B=""GRP"")),
  IF(
    OR(
      ISNUMBER(SEARCH(""CDM CASH DEPOSIT"",$C484)),
      ISNUMBER(SEARCH(""CASH DEPOSIT"",$C48"&amp;"4)),
      COUNTIFS('SUMMARY DATA'!$D:$D,$C484,'SUMMARY DATA'!$B:$B,""GRP"")&lt;&gt;1
    ),
    """",
    IFERROR(TEXTJOIN(CHAR(10),TRUE,FILTER('SUMMARY DATA'!F:F,'SUMMARY DATA'!$D:$D=$C484,'SUMMARY DATA'!$B:$B=""GRP"")),"""")
  )
)"),"")</f>
        <v/>
      </c>
      <c r="G484" s="17" t="str">
        <f>IFERROR(__xludf.DUMMYFUNCTION("IFERROR(
  TEXTJOIN(CHAR(10),TRUE,FILTER('SUMMARY DATA'!G:G,'SUMMARY DATA'!$A:$A=$A484,'SUMMARY DATA'!$C:$C=$B484,'SUMMARY DATA'!$B:$B=""GRP"")),
  IF(
    OR(
      ISNUMBER(SEARCH(""CDM CASH DEPOSIT"",$C484)),
      ISNUMBER(SEARCH(""CASH DEPOSIT"",$C48"&amp;"4)),
      COUNTIFS('SUMMARY DATA'!$D:$D,$C484,'SUMMARY DATA'!$B:$B,""GRP"")&lt;&gt;1
    ),
    """",
    IFERROR(TEXTJOIN(CHAR(10),TRUE,FILTER('SUMMARY DATA'!G:G,'SUMMARY DATA'!$D:$D=$C484,'SUMMARY DATA'!$B:$B=""GRP"")),"""")
  )
)"),"")</f>
        <v/>
      </c>
      <c r="H484" s="18" t="str">
        <f>IFERROR(__xludf.DUMMYFUNCTION("IFERROR(
  TEXTJOIN(CHAR(10),TRUE,FILTER('SUMMARY DATA'!H:H,'SUMMARY DATA'!$A:$A=$A484,'SUMMARY DATA'!$C:$C=$B484,'SUMMARY DATA'!$B:$B=""GRP"")),
  IF(
    OR(
      ISNUMBER(SEARCH(""CDM CASH DEPOSIT"",$C484)),
      ISNUMBER(SEARCH(""CASH DEPOSIT"",$C48"&amp;"4)),
      COUNTIFS('SUMMARY DATA'!$D:$D,$C484,'SUMMARY DATA'!$B:$B,""GRP"")&lt;&gt;1
    ),
    """",
    IFERROR(TEXTJOIN(CHAR(10),TRUE,FILTER('SUMMARY DATA'!H:H,'SUMMARY DATA'!$D:$D=$C484,'SUMMARY DATA'!$B:$B=""GRP"")),"""")
  )
)"),"")</f>
        <v/>
      </c>
      <c r="I484" s="18" t="str">
        <f>IFERROR(__xludf.DUMMYFUNCTION("IF(H484="""","""",
SUM(ARRAYFORMULA(VALUE(SPLIT(H484,CHAR(10)))))
)"),"")</f>
        <v/>
      </c>
      <c r="J484" s="17" t="str">
        <f>IFERROR(__xludf.DUMMYFUNCTION("IFERROR(
  TEXTJOIN(CHAR(10),TRUE,FILTER('SUMMARY DATA'!I:I,'SUMMARY DATA'!$A:$A=$A484,'SUMMARY DATA'!$C:$C=$B484,'SUMMARY DATA'!$B:$B=""GRP"")),
  IF(
    OR(
      ISNUMBER(SEARCH(""CDM CASH DEPOSIT"",$C484)),
      ISNUMBER(SEARCH(""CASH DEPOSIT"",$C48"&amp;"4)),
      COUNTIFS('SUMMARY DATA'!$D:$D,$C484,'SUMMARY DATA'!$B:$B,""GRP"")&lt;&gt;1
    ),
    """",
    IFERROR(TEXTJOIN(CHAR(10),TRUE,FILTER('SUMMARY DATA'!I:I,'SUMMARY DATA'!$D:$D=$C484,'SUMMARY DATA'!$B:$B=""GRP"")),"""")
  )
)"),"")</f>
        <v/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 spans="1:27">
      <c r="A485" s="2" t="s">
        <v>689</v>
      </c>
      <c r="B485" s="15">
        <v>45859</v>
      </c>
      <c r="C485" s="2" t="s">
        <v>690</v>
      </c>
      <c r="D485" s="6">
        <v>140</v>
      </c>
      <c r="E485" s="16" t="str">
        <f>IFERROR(__xludf.DUMMYFUNCTION("IFERROR(
  TEXTJOIN(CHAR(10),TRUE,FILTER('SUMMARY DATA'!E:E,'SUMMARY DATA'!$A:$A=$A485,'SUMMARY DATA'!$C:$C=$B485,'SUMMARY DATA'!$B:$B=""GRP"")),
  IF(
    OR(
      ISNUMBER(SEARCH(""CDM CASH DEPOSIT"",$C485)),
      ISNUMBER(SEARCH(""CASH DEPOSIT"",$C48"&amp;"5)),
      COUNTIFS('SUMMARY DATA'!$D:$D,$C485,'SUMMARY DATA'!$B:$B,""GRP"")&lt;&gt;1
    ),
    """",
    IFERROR(TEXTJOIN(CHAR(10),TRUE,FILTER('SUMMARY DATA'!E:E,'SUMMARY DATA'!$D:$D=$C485,'SUMMARY DATA'!$B:$B=""GRP"")),"""")
  )
)"),"")</f>
        <v/>
      </c>
      <c r="F485" s="17" t="str">
        <f>IFERROR(__xludf.DUMMYFUNCTION("IFERROR(
  TEXTJOIN(CHAR(10),TRUE,FILTER('SUMMARY DATA'!F:F,'SUMMARY DATA'!$A:$A=$A485,'SUMMARY DATA'!$C:$C=$B485,'SUMMARY DATA'!$B:$B=""GRP"")),
  IF(
    OR(
      ISNUMBER(SEARCH(""CDM CASH DEPOSIT"",$C485)),
      ISNUMBER(SEARCH(""CASH DEPOSIT"",$C48"&amp;"5)),
      COUNTIFS('SUMMARY DATA'!$D:$D,$C485,'SUMMARY DATA'!$B:$B,""GRP"")&lt;&gt;1
    ),
    """",
    IFERROR(TEXTJOIN(CHAR(10),TRUE,FILTER('SUMMARY DATA'!F:F,'SUMMARY DATA'!$D:$D=$C485,'SUMMARY DATA'!$B:$B=""GRP"")),"""")
  )
)"),"")</f>
        <v/>
      </c>
      <c r="G485" s="17" t="str">
        <f>IFERROR(__xludf.DUMMYFUNCTION("IFERROR(
  TEXTJOIN(CHAR(10),TRUE,FILTER('SUMMARY DATA'!G:G,'SUMMARY DATA'!$A:$A=$A485,'SUMMARY DATA'!$C:$C=$B485,'SUMMARY DATA'!$B:$B=""GRP"")),
  IF(
    OR(
      ISNUMBER(SEARCH(""CDM CASH DEPOSIT"",$C485)),
      ISNUMBER(SEARCH(""CASH DEPOSIT"",$C48"&amp;"5)),
      COUNTIFS('SUMMARY DATA'!$D:$D,$C485,'SUMMARY DATA'!$B:$B,""GRP"")&lt;&gt;1
    ),
    """",
    IFERROR(TEXTJOIN(CHAR(10),TRUE,FILTER('SUMMARY DATA'!G:G,'SUMMARY DATA'!$D:$D=$C485,'SUMMARY DATA'!$B:$B=""GRP"")),"""")
  )
)"),"")</f>
        <v/>
      </c>
      <c r="H485" s="18" t="str">
        <f>IFERROR(__xludf.DUMMYFUNCTION("IFERROR(
  TEXTJOIN(CHAR(10),TRUE,FILTER('SUMMARY DATA'!H:H,'SUMMARY DATA'!$A:$A=$A485,'SUMMARY DATA'!$C:$C=$B485,'SUMMARY DATA'!$B:$B=""GRP"")),
  IF(
    OR(
      ISNUMBER(SEARCH(""CDM CASH DEPOSIT"",$C485)),
      ISNUMBER(SEARCH(""CASH DEPOSIT"",$C48"&amp;"5)),
      COUNTIFS('SUMMARY DATA'!$D:$D,$C485,'SUMMARY DATA'!$B:$B,""GRP"")&lt;&gt;1
    ),
    """",
    IFERROR(TEXTJOIN(CHAR(10),TRUE,FILTER('SUMMARY DATA'!H:H,'SUMMARY DATA'!$D:$D=$C485,'SUMMARY DATA'!$B:$B=""GRP"")),"""")
  )
)"),"")</f>
        <v/>
      </c>
      <c r="I485" s="18" t="str">
        <f>IFERROR(__xludf.DUMMYFUNCTION("IF(H485="""","""",
SUM(ARRAYFORMULA(VALUE(SPLIT(H485,CHAR(10)))))
)"),"")</f>
        <v/>
      </c>
      <c r="J485" s="17" t="str">
        <f>IFERROR(__xludf.DUMMYFUNCTION("IFERROR(
  TEXTJOIN(CHAR(10),TRUE,FILTER('SUMMARY DATA'!I:I,'SUMMARY DATA'!$A:$A=$A485,'SUMMARY DATA'!$C:$C=$B485,'SUMMARY DATA'!$B:$B=""GRP"")),
  IF(
    OR(
      ISNUMBER(SEARCH(""CDM CASH DEPOSIT"",$C485)),
      ISNUMBER(SEARCH(""CASH DEPOSIT"",$C48"&amp;"5)),
      COUNTIFS('SUMMARY DATA'!$D:$D,$C485,'SUMMARY DATA'!$B:$B,""GRP"")&lt;&gt;1
    ),
    """",
    IFERROR(TEXTJOIN(CHAR(10),TRUE,FILTER('SUMMARY DATA'!I:I,'SUMMARY DATA'!$D:$D=$C485,'SUMMARY DATA'!$B:$B=""GRP"")),"""")
  )
)"),"")</f>
        <v/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 spans="1:27">
      <c r="A486" s="2" t="s">
        <v>691</v>
      </c>
      <c r="B486" s="15">
        <v>45859</v>
      </c>
      <c r="C486" s="2" t="s">
        <v>692</v>
      </c>
      <c r="D486" s="6">
        <v>20.37</v>
      </c>
      <c r="E486" s="16" t="str">
        <f>IFERROR(__xludf.DUMMYFUNCTION("IFERROR(
  TEXTJOIN(CHAR(10),TRUE,FILTER('SUMMARY DATA'!E:E,'SUMMARY DATA'!$A:$A=$A486,'SUMMARY DATA'!$C:$C=$B486,'SUMMARY DATA'!$B:$B=""GRP"")),
  IF(
    OR(
      ISNUMBER(SEARCH(""CDM CASH DEPOSIT"",$C486)),
      ISNUMBER(SEARCH(""CASH DEPOSIT"",$C48"&amp;"6)),
      COUNTIFS('SUMMARY DATA'!$D:$D,$C486,'SUMMARY DATA'!$B:$B,""GRP"")&lt;&gt;1
    ),
    """",
    IFERROR(TEXTJOIN(CHAR(10),TRUE,FILTER('SUMMARY DATA'!E:E,'SUMMARY DATA'!$D:$D=$C486,'SUMMARY DATA'!$B:$B=""GRP"")),"""")
  )
)"),"")</f>
        <v/>
      </c>
      <c r="F486" s="17" t="str">
        <f>IFERROR(__xludf.DUMMYFUNCTION("IFERROR(
  TEXTJOIN(CHAR(10),TRUE,FILTER('SUMMARY DATA'!F:F,'SUMMARY DATA'!$A:$A=$A486,'SUMMARY DATA'!$C:$C=$B486,'SUMMARY DATA'!$B:$B=""GRP"")),
  IF(
    OR(
      ISNUMBER(SEARCH(""CDM CASH DEPOSIT"",$C486)),
      ISNUMBER(SEARCH(""CASH DEPOSIT"",$C48"&amp;"6)),
      COUNTIFS('SUMMARY DATA'!$D:$D,$C486,'SUMMARY DATA'!$B:$B,""GRP"")&lt;&gt;1
    ),
    """",
    IFERROR(TEXTJOIN(CHAR(10),TRUE,FILTER('SUMMARY DATA'!F:F,'SUMMARY DATA'!$D:$D=$C486,'SUMMARY DATA'!$B:$B=""GRP"")),"""")
  )
)"),"")</f>
        <v/>
      </c>
      <c r="G486" s="17" t="str">
        <f>IFERROR(__xludf.DUMMYFUNCTION("IFERROR(
  TEXTJOIN(CHAR(10),TRUE,FILTER('SUMMARY DATA'!G:G,'SUMMARY DATA'!$A:$A=$A486,'SUMMARY DATA'!$C:$C=$B486,'SUMMARY DATA'!$B:$B=""GRP"")),
  IF(
    OR(
      ISNUMBER(SEARCH(""CDM CASH DEPOSIT"",$C486)),
      ISNUMBER(SEARCH(""CASH DEPOSIT"",$C48"&amp;"6)),
      COUNTIFS('SUMMARY DATA'!$D:$D,$C486,'SUMMARY DATA'!$B:$B,""GRP"")&lt;&gt;1
    ),
    """",
    IFERROR(TEXTJOIN(CHAR(10),TRUE,FILTER('SUMMARY DATA'!G:G,'SUMMARY DATA'!$D:$D=$C486,'SUMMARY DATA'!$B:$B=""GRP"")),"""")
  )
)"),"")</f>
        <v/>
      </c>
      <c r="H486" s="18" t="str">
        <f>IFERROR(__xludf.DUMMYFUNCTION("IFERROR(
  TEXTJOIN(CHAR(10),TRUE,FILTER('SUMMARY DATA'!H:H,'SUMMARY DATA'!$A:$A=$A486,'SUMMARY DATA'!$C:$C=$B486,'SUMMARY DATA'!$B:$B=""GRP"")),
  IF(
    OR(
      ISNUMBER(SEARCH(""CDM CASH DEPOSIT"",$C486)),
      ISNUMBER(SEARCH(""CASH DEPOSIT"",$C48"&amp;"6)),
      COUNTIFS('SUMMARY DATA'!$D:$D,$C486,'SUMMARY DATA'!$B:$B,""GRP"")&lt;&gt;1
    ),
    """",
    IFERROR(TEXTJOIN(CHAR(10),TRUE,FILTER('SUMMARY DATA'!H:H,'SUMMARY DATA'!$D:$D=$C486,'SUMMARY DATA'!$B:$B=""GRP"")),"""")
  )
)"),"")</f>
        <v/>
      </c>
      <c r="I486" s="18" t="str">
        <f>IFERROR(__xludf.DUMMYFUNCTION("IF(H486="""","""",
SUM(ARRAYFORMULA(VALUE(SPLIT(H486,CHAR(10)))))
)"),"")</f>
        <v/>
      </c>
      <c r="J486" s="17" t="str">
        <f>IFERROR(__xludf.DUMMYFUNCTION("IFERROR(
  TEXTJOIN(CHAR(10),TRUE,FILTER('SUMMARY DATA'!I:I,'SUMMARY DATA'!$A:$A=$A486,'SUMMARY DATA'!$C:$C=$B486,'SUMMARY DATA'!$B:$B=""GRP"")),
  IF(
    OR(
      ISNUMBER(SEARCH(""CDM CASH DEPOSIT"",$C486)),
      ISNUMBER(SEARCH(""CASH DEPOSIT"",$C48"&amp;"6)),
      COUNTIFS('SUMMARY DATA'!$D:$D,$C486,'SUMMARY DATA'!$B:$B,""GRP"")&lt;&gt;1
    ),
    """",
    IFERROR(TEXTJOIN(CHAR(10),TRUE,FILTER('SUMMARY DATA'!I:I,'SUMMARY DATA'!$D:$D=$C486,'SUMMARY DATA'!$B:$B=""GRP"")),"""")
  )
)"),"")</f>
        <v/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 spans="1:27">
      <c r="A487" s="2"/>
      <c r="B487" s="15">
        <v>45859</v>
      </c>
      <c r="C487" s="2" t="s">
        <v>110</v>
      </c>
      <c r="D487" s="6">
        <v>370</v>
      </c>
      <c r="E487" s="16" t="str">
        <f>IFERROR(__xludf.DUMMYFUNCTION("IFERROR(
  TEXTJOIN(CHAR(10),TRUE,FILTER('SUMMARY DATA'!E:E,'SUMMARY DATA'!$A:$A=$A487,'SUMMARY DATA'!$C:$C=$B487,'SUMMARY DATA'!$B:$B=""GRP"")),
  IF(
    OR(
      ISNUMBER(SEARCH(""CDM CASH DEPOSIT"",$C487)),
      ISNUMBER(SEARCH(""CASH DEPOSIT"",$C48"&amp;"7)),
      COUNTIFS('SUMMARY DATA'!$D:$D,$C487,'SUMMARY DATA'!$B:$B,""GRP"")&lt;&gt;1
    ),
    """",
    IFERROR(TEXTJOIN(CHAR(10),TRUE,FILTER('SUMMARY DATA'!E:E,'SUMMARY DATA'!$D:$D=$C487,'SUMMARY DATA'!$B:$B=""GRP"")),"""")
  )
)"),"")</f>
        <v/>
      </c>
      <c r="F487" s="17" t="str">
        <f>IFERROR(__xludf.DUMMYFUNCTION("IFERROR(
  TEXTJOIN(CHAR(10),TRUE,FILTER('SUMMARY DATA'!F:F,'SUMMARY DATA'!$A:$A=$A487,'SUMMARY DATA'!$C:$C=$B487,'SUMMARY DATA'!$B:$B=""GRP"")),
  IF(
    OR(
      ISNUMBER(SEARCH(""CDM CASH DEPOSIT"",$C487)),
      ISNUMBER(SEARCH(""CASH DEPOSIT"",$C48"&amp;"7)),
      COUNTIFS('SUMMARY DATA'!$D:$D,$C487,'SUMMARY DATA'!$B:$B,""GRP"")&lt;&gt;1
    ),
    """",
    IFERROR(TEXTJOIN(CHAR(10),TRUE,FILTER('SUMMARY DATA'!F:F,'SUMMARY DATA'!$D:$D=$C487,'SUMMARY DATA'!$B:$B=""GRP"")),"""")
  )
)"),"")</f>
        <v/>
      </c>
      <c r="G487" s="17" t="str">
        <f>IFERROR(__xludf.DUMMYFUNCTION("IFERROR(
  TEXTJOIN(CHAR(10),TRUE,FILTER('SUMMARY DATA'!G:G,'SUMMARY DATA'!$A:$A=$A487,'SUMMARY DATA'!$C:$C=$B487,'SUMMARY DATA'!$B:$B=""GRP"")),
  IF(
    OR(
      ISNUMBER(SEARCH(""CDM CASH DEPOSIT"",$C487)),
      ISNUMBER(SEARCH(""CASH DEPOSIT"",$C48"&amp;"7)),
      COUNTIFS('SUMMARY DATA'!$D:$D,$C487,'SUMMARY DATA'!$B:$B,""GRP"")&lt;&gt;1
    ),
    """",
    IFERROR(TEXTJOIN(CHAR(10),TRUE,FILTER('SUMMARY DATA'!G:G,'SUMMARY DATA'!$D:$D=$C487,'SUMMARY DATA'!$B:$B=""GRP"")),"""")
  )
)"),"")</f>
        <v/>
      </c>
      <c r="H487" s="18" t="str">
        <f>IFERROR(__xludf.DUMMYFUNCTION("IFERROR(
  TEXTJOIN(CHAR(10),TRUE,FILTER('SUMMARY DATA'!H:H,'SUMMARY DATA'!$A:$A=$A487,'SUMMARY DATA'!$C:$C=$B487,'SUMMARY DATA'!$B:$B=""GRP"")),
  IF(
    OR(
      ISNUMBER(SEARCH(""CDM CASH DEPOSIT"",$C487)),
      ISNUMBER(SEARCH(""CASH DEPOSIT"",$C48"&amp;"7)),
      COUNTIFS('SUMMARY DATA'!$D:$D,$C487,'SUMMARY DATA'!$B:$B,""GRP"")&lt;&gt;1
    ),
    """",
    IFERROR(TEXTJOIN(CHAR(10),TRUE,FILTER('SUMMARY DATA'!H:H,'SUMMARY DATA'!$D:$D=$C487,'SUMMARY DATA'!$B:$B=""GRP"")),"""")
  )
)"),"")</f>
        <v/>
      </c>
      <c r="I487" s="18" t="str">
        <f>IFERROR(__xludf.DUMMYFUNCTION("IF(H487="""","""",
SUM(ARRAYFORMULA(VALUE(SPLIT(H487,CHAR(10)))))
)"),"")</f>
        <v/>
      </c>
      <c r="J487" s="17" t="str">
        <f>IFERROR(__xludf.DUMMYFUNCTION("IFERROR(
  TEXTJOIN(CHAR(10),TRUE,FILTER('SUMMARY DATA'!I:I,'SUMMARY DATA'!$A:$A=$A487,'SUMMARY DATA'!$C:$C=$B487,'SUMMARY DATA'!$B:$B=""GRP"")),
  IF(
    OR(
      ISNUMBER(SEARCH(""CDM CASH DEPOSIT"",$C487)),
      ISNUMBER(SEARCH(""CASH DEPOSIT"",$C48"&amp;"7)),
      COUNTIFS('SUMMARY DATA'!$D:$D,$C487,'SUMMARY DATA'!$B:$B,""GRP"")&lt;&gt;1
    ),
    """",
    IFERROR(TEXTJOIN(CHAR(10),TRUE,FILTER('SUMMARY DATA'!I:I,'SUMMARY DATA'!$D:$D=$C487,'SUMMARY DATA'!$B:$B=""GRP"")),"""")
  )
)"),"")</f>
        <v/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 spans="1:27">
      <c r="A488" s="2" t="s">
        <v>693</v>
      </c>
      <c r="B488" s="15">
        <v>45859</v>
      </c>
      <c r="C488" s="2" t="s">
        <v>694</v>
      </c>
      <c r="D488" s="6">
        <v>10</v>
      </c>
      <c r="E488" s="16" t="str">
        <f>IFERROR(__xludf.DUMMYFUNCTION("IFERROR(
  TEXTJOIN(CHAR(10),TRUE,FILTER('SUMMARY DATA'!E:E,'SUMMARY DATA'!$A:$A=$A488,'SUMMARY DATA'!$C:$C=$B488,'SUMMARY DATA'!$B:$B=""GRP"")),
  IF(
    OR(
      ISNUMBER(SEARCH(""CDM CASH DEPOSIT"",$C488)),
      ISNUMBER(SEARCH(""CASH DEPOSIT"",$C48"&amp;"8)),
      COUNTIFS('SUMMARY DATA'!$D:$D,$C488,'SUMMARY DATA'!$B:$B,""GRP"")&lt;&gt;1
    ),
    """",
    IFERROR(TEXTJOIN(CHAR(10),TRUE,FILTER('SUMMARY DATA'!E:E,'SUMMARY DATA'!$D:$D=$C488,'SUMMARY DATA'!$B:$B=""GRP"")),"""")
  )
)"),"")</f>
        <v/>
      </c>
      <c r="F488" s="17" t="str">
        <f>IFERROR(__xludf.DUMMYFUNCTION("IFERROR(
  TEXTJOIN(CHAR(10),TRUE,FILTER('SUMMARY DATA'!F:F,'SUMMARY DATA'!$A:$A=$A488,'SUMMARY DATA'!$C:$C=$B488,'SUMMARY DATA'!$B:$B=""GRP"")),
  IF(
    OR(
      ISNUMBER(SEARCH(""CDM CASH DEPOSIT"",$C488)),
      ISNUMBER(SEARCH(""CASH DEPOSIT"",$C48"&amp;"8)),
      COUNTIFS('SUMMARY DATA'!$D:$D,$C488,'SUMMARY DATA'!$B:$B,""GRP"")&lt;&gt;1
    ),
    """",
    IFERROR(TEXTJOIN(CHAR(10),TRUE,FILTER('SUMMARY DATA'!F:F,'SUMMARY DATA'!$D:$D=$C488,'SUMMARY DATA'!$B:$B=""GRP"")),"""")
  )
)"),"")</f>
        <v/>
      </c>
      <c r="G488" s="17" t="str">
        <f>IFERROR(__xludf.DUMMYFUNCTION("IFERROR(
  TEXTJOIN(CHAR(10),TRUE,FILTER('SUMMARY DATA'!G:G,'SUMMARY DATA'!$A:$A=$A488,'SUMMARY DATA'!$C:$C=$B488,'SUMMARY DATA'!$B:$B=""GRP"")),
  IF(
    OR(
      ISNUMBER(SEARCH(""CDM CASH DEPOSIT"",$C488)),
      ISNUMBER(SEARCH(""CASH DEPOSIT"",$C48"&amp;"8)),
      COUNTIFS('SUMMARY DATA'!$D:$D,$C488,'SUMMARY DATA'!$B:$B,""GRP"")&lt;&gt;1
    ),
    """",
    IFERROR(TEXTJOIN(CHAR(10),TRUE,FILTER('SUMMARY DATA'!G:G,'SUMMARY DATA'!$D:$D=$C488,'SUMMARY DATA'!$B:$B=""GRP"")),"""")
  )
)"),"")</f>
        <v/>
      </c>
      <c r="H488" s="18" t="str">
        <f>IFERROR(__xludf.DUMMYFUNCTION("IFERROR(
  TEXTJOIN(CHAR(10),TRUE,FILTER('SUMMARY DATA'!H:H,'SUMMARY DATA'!$A:$A=$A488,'SUMMARY DATA'!$C:$C=$B488,'SUMMARY DATA'!$B:$B=""GRP"")),
  IF(
    OR(
      ISNUMBER(SEARCH(""CDM CASH DEPOSIT"",$C488)),
      ISNUMBER(SEARCH(""CASH DEPOSIT"",$C48"&amp;"8)),
      COUNTIFS('SUMMARY DATA'!$D:$D,$C488,'SUMMARY DATA'!$B:$B,""GRP"")&lt;&gt;1
    ),
    """",
    IFERROR(TEXTJOIN(CHAR(10),TRUE,FILTER('SUMMARY DATA'!H:H,'SUMMARY DATA'!$D:$D=$C488,'SUMMARY DATA'!$B:$B=""GRP"")),"""")
  )
)"),"")</f>
        <v/>
      </c>
      <c r="I488" s="18" t="str">
        <f>IFERROR(__xludf.DUMMYFUNCTION("IF(H488="""","""",
SUM(ARRAYFORMULA(VALUE(SPLIT(H488,CHAR(10)))))
)"),"")</f>
        <v/>
      </c>
      <c r="J488" s="17" t="str">
        <f>IFERROR(__xludf.DUMMYFUNCTION("IFERROR(
  TEXTJOIN(CHAR(10),TRUE,FILTER('SUMMARY DATA'!I:I,'SUMMARY DATA'!$A:$A=$A488,'SUMMARY DATA'!$C:$C=$B488,'SUMMARY DATA'!$B:$B=""GRP"")),
  IF(
    OR(
      ISNUMBER(SEARCH(""CDM CASH DEPOSIT"",$C488)),
      ISNUMBER(SEARCH(""CASH DEPOSIT"",$C48"&amp;"8)),
      COUNTIFS('SUMMARY DATA'!$D:$D,$C488,'SUMMARY DATA'!$B:$B,""GRP"")&lt;&gt;1
    ),
    """",
    IFERROR(TEXTJOIN(CHAR(10),TRUE,FILTER('SUMMARY DATA'!I:I,'SUMMARY DATA'!$D:$D=$C488,'SUMMARY DATA'!$B:$B=""GRP"")),"""")
  )
)"),"")</f>
        <v/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 spans="1:27">
      <c r="A489" s="2"/>
      <c r="B489" s="15">
        <v>45859</v>
      </c>
      <c r="C489" s="2" t="s">
        <v>695</v>
      </c>
      <c r="D489" s="6">
        <v>10</v>
      </c>
      <c r="E489" s="16" t="str">
        <f>IFERROR(__xludf.DUMMYFUNCTION("IFERROR(
  TEXTJOIN(CHAR(10),TRUE,FILTER('SUMMARY DATA'!E:E,'SUMMARY DATA'!$A:$A=$A489,'SUMMARY DATA'!$C:$C=$B489,'SUMMARY DATA'!$B:$B=""GRP"")),
  IF(
    OR(
      ISNUMBER(SEARCH(""CDM CASH DEPOSIT"",$C489)),
      ISNUMBER(SEARCH(""CASH DEPOSIT"",$C48"&amp;"9)),
      COUNTIFS('SUMMARY DATA'!$D:$D,$C489,'SUMMARY DATA'!$B:$B,""GRP"")&lt;&gt;1
    ),
    """",
    IFERROR(TEXTJOIN(CHAR(10),TRUE,FILTER('SUMMARY DATA'!E:E,'SUMMARY DATA'!$D:$D=$C489,'SUMMARY DATA'!$B:$B=""GRP"")),"""")
  )
)"),"")</f>
        <v/>
      </c>
      <c r="F489" s="17" t="str">
        <f>IFERROR(__xludf.DUMMYFUNCTION("IFERROR(
  TEXTJOIN(CHAR(10),TRUE,FILTER('SUMMARY DATA'!F:F,'SUMMARY DATA'!$A:$A=$A489,'SUMMARY DATA'!$C:$C=$B489,'SUMMARY DATA'!$B:$B=""GRP"")),
  IF(
    OR(
      ISNUMBER(SEARCH(""CDM CASH DEPOSIT"",$C489)),
      ISNUMBER(SEARCH(""CASH DEPOSIT"",$C48"&amp;"9)),
      COUNTIFS('SUMMARY DATA'!$D:$D,$C489,'SUMMARY DATA'!$B:$B,""GRP"")&lt;&gt;1
    ),
    """",
    IFERROR(TEXTJOIN(CHAR(10),TRUE,FILTER('SUMMARY DATA'!F:F,'SUMMARY DATA'!$D:$D=$C489,'SUMMARY DATA'!$B:$B=""GRP"")),"""")
  )
)"),"")</f>
        <v/>
      </c>
      <c r="G489" s="17" t="str">
        <f>IFERROR(__xludf.DUMMYFUNCTION("IFERROR(
  TEXTJOIN(CHAR(10),TRUE,FILTER('SUMMARY DATA'!G:G,'SUMMARY DATA'!$A:$A=$A489,'SUMMARY DATA'!$C:$C=$B489,'SUMMARY DATA'!$B:$B=""GRP"")),
  IF(
    OR(
      ISNUMBER(SEARCH(""CDM CASH DEPOSIT"",$C489)),
      ISNUMBER(SEARCH(""CASH DEPOSIT"",$C48"&amp;"9)),
      COUNTIFS('SUMMARY DATA'!$D:$D,$C489,'SUMMARY DATA'!$B:$B,""GRP"")&lt;&gt;1
    ),
    """",
    IFERROR(TEXTJOIN(CHAR(10),TRUE,FILTER('SUMMARY DATA'!G:G,'SUMMARY DATA'!$D:$D=$C489,'SUMMARY DATA'!$B:$B=""GRP"")),"""")
  )
)"),"")</f>
        <v/>
      </c>
      <c r="H489" s="18" t="str">
        <f>IFERROR(__xludf.DUMMYFUNCTION("IFERROR(
  TEXTJOIN(CHAR(10),TRUE,FILTER('SUMMARY DATA'!H:H,'SUMMARY DATA'!$A:$A=$A489,'SUMMARY DATA'!$C:$C=$B489,'SUMMARY DATA'!$B:$B=""GRP"")),
  IF(
    OR(
      ISNUMBER(SEARCH(""CDM CASH DEPOSIT"",$C489)),
      ISNUMBER(SEARCH(""CASH DEPOSIT"",$C48"&amp;"9)),
      COUNTIFS('SUMMARY DATA'!$D:$D,$C489,'SUMMARY DATA'!$B:$B,""GRP"")&lt;&gt;1
    ),
    """",
    IFERROR(TEXTJOIN(CHAR(10),TRUE,FILTER('SUMMARY DATA'!H:H,'SUMMARY DATA'!$D:$D=$C489,'SUMMARY DATA'!$B:$B=""GRP"")),"""")
  )
)"),"")</f>
        <v/>
      </c>
      <c r="I489" s="18" t="str">
        <f>IFERROR(__xludf.DUMMYFUNCTION("IF(H489="""","""",
SUM(ARRAYFORMULA(VALUE(SPLIT(H489,CHAR(10)))))
)"),"")</f>
        <v/>
      </c>
      <c r="J489" s="17" t="str">
        <f>IFERROR(__xludf.DUMMYFUNCTION("IFERROR(
  TEXTJOIN(CHAR(10),TRUE,FILTER('SUMMARY DATA'!I:I,'SUMMARY DATA'!$A:$A=$A489,'SUMMARY DATA'!$C:$C=$B489,'SUMMARY DATA'!$B:$B=""GRP"")),
  IF(
    OR(
      ISNUMBER(SEARCH(""CDM CASH DEPOSIT"",$C489)),
      ISNUMBER(SEARCH(""CASH DEPOSIT"",$C48"&amp;"9)),
      COUNTIFS('SUMMARY DATA'!$D:$D,$C489,'SUMMARY DATA'!$B:$B,""GRP"")&lt;&gt;1
    ),
    """",
    IFERROR(TEXTJOIN(CHAR(10),TRUE,FILTER('SUMMARY DATA'!I:I,'SUMMARY DATA'!$D:$D=$C489,'SUMMARY DATA'!$B:$B=""GRP"")),"""")
  )
)"),"")</f>
        <v/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 spans="1:27">
      <c r="A490" s="2" t="s">
        <v>696</v>
      </c>
      <c r="B490" s="15">
        <v>45857</v>
      </c>
      <c r="C490" s="2" t="s">
        <v>697</v>
      </c>
      <c r="D490" s="6">
        <v>51</v>
      </c>
      <c r="E490" s="16" t="str">
        <f>IFERROR(__xludf.DUMMYFUNCTION("IFERROR(
  TEXTJOIN(CHAR(10),TRUE,FILTER('SUMMARY DATA'!E:E,'SUMMARY DATA'!$A:$A=$A490,'SUMMARY DATA'!$C:$C=$B490,'SUMMARY DATA'!$B:$B=""GRP"")),
  IF(
    OR(
      ISNUMBER(SEARCH(""CDM CASH DEPOSIT"",$C490)),
      ISNUMBER(SEARCH(""CASH DEPOSIT"",$C49"&amp;"0)),
      COUNTIFS('SUMMARY DATA'!$D:$D,$C490,'SUMMARY DATA'!$B:$B,""GRP"")&lt;&gt;1
    ),
    """",
    IFERROR(TEXTJOIN(CHAR(10),TRUE,FILTER('SUMMARY DATA'!E:E,'SUMMARY DATA'!$D:$D=$C490,'SUMMARY DATA'!$B:$B=""GRP"")),"""")
  )
)"),"")</f>
        <v/>
      </c>
      <c r="F490" s="17" t="str">
        <f>IFERROR(__xludf.DUMMYFUNCTION("IFERROR(
  TEXTJOIN(CHAR(10),TRUE,FILTER('SUMMARY DATA'!F:F,'SUMMARY DATA'!$A:$A=$A490,'SUMMARY DATA'!$C:$C=$B490,'SUMMARY DATA'!$B:$B=""GRP"")),
  IF(
    OR(
      ISNUMBER(SEARCH(""CDM CASH DEPOSIT"",$C490)),
      ISNUMBER(SEARCH(""CASH DEPOSIT"",$C49"&amp;"0)),
      COUNTIFS('SUMMARY DATA'!$D:$D,$C490,'SUMMARY DATA'!$B:$B,""GRP"")&lt;&gt;1
    ),
    """",
    IFERROR(TEXTJOIN(CHAR(10),TRUE,FILTER('SUMMARY DATA'!F:F,'SUMMARY DATA'!$D:$D=$C490,'SUMMARY DATA'!$B:$B=""GRP"")),"""")
  )
)"),"")</f>
        <v/>
      </c>
      <c r="G490" s="17" t="str">
        <f>IFERROR(__xludf.DUMMYFUNCTION("IFERROR(
  TEXTJOIN(CHAR(10),TRUE,FILTER('SUMMARY DATA'!G:G,'SUMMARY DATA'!$A:$A=$A490,'SUMMARY DATA'!$C:$C=$B490,'SUMMARY DATA'!$B:$B=""GRP"")),
  IF(
    OR(
      ISNUMBER(SEARCH(""CDM CASH DEPOSIT"",$C490)),
      ISNUMBER(SEARCH(""CASH DEPOSIT"",$C49"&amp;"0)),
      COUNTIFS('SUMMARY DATA'!$D:$D,$C490,'SUMMARY DATA'!$B:$B,""GRP"")&lt;&gt;1
    ),
    """",
    IFERROR(TEXTJOIN(CHAR(10),TRUE,FILTER('SUMMARY DATA'!G:G,'SUMMARY DATA'!$D:$D=$C490,'SUMMARY DATA'!$B:$B=""GRP"")),"""")
  )
)"),"")</f>
        <v/>
      </c>
      <c r="H490" s="18" t="str">
        <f>IFERROR(__xludf.DUMMYFUNCTION("IFERROR(
  TEXTJOIN(CHAR(10),TRUE,FILTER('SUMMARY DATA'!H:H,'SUMMARY DATA'!$A:$A=$A490,'SUMMARY DATA'!$C:$C=$B490,'SUMMARY DATA'!$B:$B=""GRP"")),
  IF(
    OR(
      ISNUMBER(SEARCH(""CDM CASH DEPOSIT"",$C490)),
      ISNUMBER(SEARCH(""CASH DEPOSIT"",$C49"&amp;"0)),
      COUNTIFS('SUMMARY DATA'!$D:$D,$C490,'SUMMARY DATA'!$B:$B,""GRP"")&lt;&gt;1
    ),
    """",
    IFERROR(TEXTJOIN(CHAR(10),TRUE,FILTER('SUMMARY DATA'!H:H,'SUMMARY DATA'!$D:$D=$C490,'SUMMARY DATA'!$B:$B=""GRP"")),"""")
  )
)"),"")</f>
        <v/>
      </c>
      <c r="I490" s="18" t="str">
        <f>IFERROR(__xludf.DUMMYFUNCTION("IF(H490="""","""",
SUM(ARRAYFORMULA(VALUE(SPLIT(H490,CHAR(10)))))
)"),"")</f>
        <v/>
      </c>
      <c r="J490" s="17" t="str">
        <f>IFERROR(__xludf.DUMMYFUNCTION("IFERROR(
  TEXTJOIN(CHAR(10),TRUE,FILTER('SUMMARY DATA'!I:I,'SUMMARY DATA'!$A:$A=$A490,'SUMMARY DATA'!$C:$C=$B490,'SUMMARY DATA'!$B:$B=""GRP"")),
  IF(
    OR(
      ISNUMBER(SEARCH(""CDM CASH DEPOSIT"",$C490)),
      ISNUMBER(SEARCH(""CASH DEPOSIT"",$C49"&amp;"0)),
      COUNTIFS('SUMMARY DATA'!$D:$D,$C490,'SUMMARY DATA'!$B:$B,""GRP"")&lt;&gt;1
    ),
    """",
    IFERROR(TEXTJOIN(CHAR(10),TRUE,FILTER('SUMMARY DATA'!I:I,'SUMMARY DATA'!$D:$D=$C490,'SUMMARY DATA'!$B:$B=""GRP"")),"""")
  )
)"),"")</f>
        <v/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 spans="1:27">
      <c r="A491" s="2" t="s">
        <v>698</v>
      </c>
      <c r="B491" s="15">
        <v>45857</v>
      </c>
      <c r="C491" s="2" t="s">
        <v>699</v>
      </c>
      <c r="D491" s="6">
        <v>69.99</v>
      </c>
      <c r="E491" s="16" t="str">
        <f>IFERROR(__xludf.DUMMYFUNCTION("IFERROR(
  TEXTJOIN(CHAR(10),TRUE,FILTER('SUMMARY DATA'!E:E,'SUMMARY DATA'!$A:$A=$A491,'SUMMARY DATA'!$C:$C=$B491,'SUMMARY DATA'!$B:$B=""GRP"")),
  IF(
    OR(
      ISNUMBER(SEARCH(""CDM CASH DEPOSIT"",$C491)),
      ISNUMBER(SEARCH(""CASH DEPOSIT"",$C49"&amp;"1)),
      COUNTIFS('SUMMARY DATA'!$D:$D,$C491,'SUMMARY DATA'!$B:$B,""GRP"")&lt;&gt;1
    ),
    """",
    IFERROR(TEXTJOIN(CHAR(10),TRUE,FILTER('SUMMARY DATA'!E:E,'SUMMARY DATA'!$D:$D=$C491,'SUMMARY DATA'!$B:$B=""GRP"")),"""")
  )
)"),"")</f>
        <v/>
      </c>
      <c r="F491" s="17" t="str">
        <f>IFERROR(__xludf.DUMMYFUNCTION("IFERROR(
  TEXTJOIN(CHAR(10),TRUE,FILTER('SUMMARY DATA'!F:F,'SUMMARY DATA'!$A:$A=$A491,'SUMMARY DATA'!$C:$C=$B491,'SUMMARY DATA'!$B:$B=""GRP"")),
  IF(
    OR(
      ISNUMBER(SEARCH(""CDM CASH DEPOSIT"",$C491)),
      ISNUMBER(SEARCH(""CASH DEPOSIT"",$C49"&amp;"1)),
      COUNTIFS('SUMMARY DATA'!$D:$D,$C491,'SUMMARY DATA'!$B:$B,""GRP"")&lt;&gt;1
    ),
    """",
    IFERROR(TEXTJOIN(CHAR(10),TRUE,FILTER('SUMMARY DATA'!F:F,'SUMMARY DATA'!$D:$D=$C491,'SUMMARY DATA'!$B:$B=""GRP"")),"""")
  )
)"),"")</f>
        <v/>
      </c>
      <c r="G491" s="17" t="str">
        <f>IFERROR(__xludf.DUMMYFUNCTION("IFERROR(
  TEXTJOIN(CHAR(10),TRUE,FILTER('SUMMARY DATA'!G:G,'SUMMARY DATA'!$A:$A=$A491,'SUMMARY DATA'!$C:$C=$B491,'SUMMARY DATA'!$B:$B=""GRP"")),
  IF(
    OR(
      ISNUMBER(SEARCH(""CDM CASH DEPOSIT"",$C491)),
      ISNUMBER(SEARCH(""CASH DEPOSIT"",$C49"&amp;"1)),
      COUNTIFS('SUMMARY DATA'!$D:$D,$C491,'SUMMARY DATA'!$B:$B,""GRP"")&lt;&gt;1
    ),
    """",
    IFERROR(TEXTJOIN(CHAR(10),TRUE,FILTER('SUMMARY DATA'!G:G,'SUMMARY DATA'!$D:$D=$C491,'SUMMARY DATA'!$B:$B=""GRP"")),"""")
  )
)"),"")</f>
        <v/>
      </c>
      <c r="H491" s="18" t="str">
        <f>IFERROR(__xludf.DUMMYFUNCTION("IFERROR(
  TEXTJOIN(CHAR(10),TRUE,FILTER('SUMMARY DATA'!H:H,'SUMMARY DATA'!$A:$A=$A491,'SUMMARY DATA'!$C:$C=$B491,'SUMMARY DATA'!$B:$B=""GRP"")),
  IF(
    OR(
      ISNUMBER(SEARCH(""CDM CASH DEPOSIT"",$C491)),
      ISNUMBER(SEARCH(""CASH DEPOSIT"",$C49"&amp;"1)),
      COUNTIFS('SUMMARY DATA'!$D:$D,$C491,'SUMMARY DATA'!$B:$B,""GRP"")&lt;&gt;1
    ),
    """",
    IFERROR(TEXTJOIN(CHAR(10),TRUE,FILTER('SUMMARY DATA'!H:H,'SUMMARY DATA'!$D:$D=$C491,'SUMMARY DATA'!$B:$B=""GRP"")),"""")
  )
)"),"")</f>
        <v/>
      </c>
      <c r="I491" s="18" t="str">
        <f>IFERROR(__xludf.DUMMYFUNCTION("IF(H491="""","""",
SUM(ARRAYFORMULA(VALUE(SPLIT(H491,CHAR(10)))))
)"),"")</f>
        <v/>
      </c>
      <c r="J491" s="17" t="str">
        <f>IFERROR(__xludf.DUMMYFUNCTION("IFERROR(
  TEXTJOIN(CHAR(10),TRUE,FILTER('SUMMARY DATA'!I:I,'SUMMARY DATA'!$A:$A=$A491,'SUMMARY DATA'!$C:$C=$B491,'SUMMARY DATA'!$B:$B=""GRP"")),
  IF(
    OR(
      ISNUMBER(SEARCH(""CDM CASH DEPOSIT"",$C491)),
      ISNUMBER(SEARCH(""CASH DEPOSIT"",$C49"&amp;"1)),
      COUNTIFS('SUMMARY DATA'!$D:$D,$C491,'SUMMARY DATA'!$B:$B,""GRP"")&lt;&gt;1
    ),
    """",
    IFERROR(TEXTJOIN(CHAR(10),TRUE,FILTER('SUMMARY DATA'!I:I,'SUMMARY DATA'!$D:$D=$C491,'SUMMARY DATA'!$B:$B=""GRP"")),"""")
  )
)"),"")</f>
        <v/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 spans="1:27">
      <c r="A492" s="2"/>
      <c r="B492" s="15">
        <v>45857</v>
      </c>
      <c r="C492" s="2" t="s">
        <v>700</v>
      </c>
      <c r="D492" s="6">
        <v>0.1</v>
      </c>
      <c r="E492" s="16" t="str">
        <f>IFERROR(__xludf.DUMMYFUNCTION("IFERROR(
  TEXTJOIN(CHAR(10),TRUE,FILTER('SUMMARY DATA'!E:E,'SUMMARY DATA'!$A:$A=$A492,'SUMMARY DATA'!$C:$C=$B492,'SUMMARY DATA'!$B:$B=""GRP"")),
  IF(
    OR(
      ISNUMBER(SEARCH(""CDM CASH DEPOSIT"",$C492)),
      ISNUMBER(SEARCH(""CASH DEPOSIT"",$C49"&amp;"2)),
      COUNTIFS('SUMMARY DATA'!$D:$D,$C492,'SUMMARY DATA'!$B:$B,""GRP"")&lt;&gt;1
    ),
    """",
    IFERROR(TEXTJOIN(CHAR(10),TRUE,FILTER('SUMMARY DATA'!E:E,'SUMMARY DATA'!$D:$D=$C492,'SUMMARY DATA'!$B:$B=""GRP"")),"""")
  )
)"),"")</f>
        <v/>
      </c>
      <c r="F492" s="17" t="str">
        <f>IFERROR(__xludf.DUMMYFUNCTION("IFERROR(
  TEXTJOIN(CHAR(10),TRUE,FILTER('SUMMARY DATA'!F:F,'SUMMARY DATA'!$A:$A=$A492,'SUMMARY DATA'!$C:$C=$B492,'SUMMARY DATA'!$B:$B=""GRP"")),
  IF(
    OR(
      ISNUMBER(SEARCH(""CDM CASH DEPOSIT"",$C492)),
      ISNUMBER(SEARCH(""CASH DEPOSIT"",$C49"&amp;"2)),
      COUNTIFS('SUMMARY DATA'!$D:$D,$C492,'SUMMARY DATA'!$B:$B,""GRP"")&lt;&gt;1
    ),
    """",
    IFERROR(TEXTJOIN(CHAR(10),TRUE,FILTER('SUMMARY DATA'!F:F,'SUMMARY DATA'!$D:$D=$C492,'SUMMARY DATA'!$B:$B=""GRP"")),"""")
  )
)"),"")</f>
        <v/>
      </c>
      <c r="G492" s="17" t="str">
        <f>IFERROR(__xludf.DUMMYFUNCTION("IFERROR(
  TEXTJOIN(CHAR(10),TRUE,FILTER('SUMMARY DATA'!G:G,'SUMMARY DATA'!$A:$A=$A492,'SUMMARY DATA'!$C:$C=$B492,'SUMMARY DATA'!$B:$B=""GRP"")),
  IF(
    OR(
      ISNUMBER(SEARCH(""CDM CASH DEPOSIT"",$C492)),
      ISNUMBER(SEARCH(""CASH DEPOSIT"",$C49"&amp;"2)),
      COUNTIFS('SUMMARY DATA'!$D:$D,$C492,'SUMMARY DATA'!$B:$B,""GRP"")&lt;&gt;1
    ),
    """",
    IFERROR(TEXTJOIN(CHAR(10),TRUE,FILTER('SUMMARY DATA'!G:G,'SUMMARY DATA'!$D:$D=$C492,'SUMMARY DATA'!$B:$B=""GRP"")),"""")
  )
)"),"")</f>
        <v/>
      </c>
      <c r="H492" s="18" t="str">
        <f>IFERROR(__xludf.DUMMYFUNCTION("IFERROR(
  TEXTJOIN(CHAR(10),TRUE,FILTER('SUMMARY DATA'!H:H,'SUMMARY DATA'!$A:$A=$A492,'SUMMARY DATA'!$C:$C=$B492,'SUMMARY DATA'!$B:$B=""GRP"")),
  IF(
    OR(
      ISNUMBER(SEARCH(""CDM CASH DEPOSIT"",$C492)),
      ISNUMBER(SEARCH(""CASH DEPOSIT"",$C49"&amp;"2)),
      COUNTIFS('SUMMARY DATA'!$D:$D,$C492,'SUMMARY DATA'!$B:$B,""GRP"")&lt;&gt;1
    ),
    """",
    IFERROR(TEXTJOIN(CHAR(10),TRUE,FILTER('SUMMARY DATA'!H:H,'SUMMARY DATA'!$D:$D=$C492,'SUMMARY DATA'!$B:$B=""GRP"")),"""")
  )
)"),"")</f>
        <v/>
      </c>
      <c r="I492" s="18" t="str">
        <f>IFERROR(__xludf.DUMMYFUNCTION("IF(H492="""","""",
SUM(ARRAYFORMULA(VALUE(SPLIT(H492,CHAR(10)))))
)"),"")</f>
        <v/>
      </c>
      <c r="J492" s="17" t="str">
        <f>IFERROR(__xludf.DUMMYFUNCTION("IFERROR(
  TEXTJOIN(CHAR(10),TRUE,FILTER('SUMMARY DATA'!I:I,'SUMMARY DATA'!$A:$A=$A492,'SUMMARY DATA'!$C:$C=$B492,'SUMMARY DATA'!$B:$B=""GRP"")),
  IF(
    OR(
      ISNUMBER(SEARCH(""CDM CASH DEPOSIT"",$C492)),
      ISNUMBER(SEARCH(""CASH DEPOSIT"",$C49"&amp;"2)),
      COUNTIFS('SUMMARY DATA'!$D:$D,$C492,'SUMMARY DATA'!$B:$B,""GRP"")&lt;&gt;1
    ),
    """",
    IFERROR(TEXTJOIN(CHAR(10),TRUE,FILTER('SUMMARY DATA'!I:I,'SUMMARY DATA'!$D:$D=$C492,'SUMMARY DATA'!$B:$B=""GRP"")),"""")
  )
)"),"")</f>
        <v/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 spans="1:27">
      <c r="A493" s="2"/>
      <c r="B493" s="15">
        <v>45857</v>
      </c>
      <c r="C493" s="2" t="s">
        <v>701</v>
      </c>
      <c r="D493" s="6">
        <v>1</v>
      </c>
      <c r="E493" s="16" t="str">
        <f>IFERROR(__xludf.DUMMYFUNCTION("IFERROR(
  TEXTJOIN(CHAR(10),TRUE,FILTER('SUMMARY DATA'!E:E,'SUMMARY DATA'!$A:$A=$A493,'SUMMARY DATA'!$C:$C=$B493,'SUMMARY DATA'!$B:$B=""GRP"")),
  IF(
    OR(
      ISNUMBER(SEARCH(""CDM CASH DEPOSIT"",$C493)),
      ISNUMBER(SEARCH(""CASH DEPOSIT"",$C49"&amp;"3)),
      COUNTIFS('SUMMARY DATA'!$D:$D,$C493,'SUMMARY DATA'!$B:$B,""GRP"")&lt;&gt;1
    ),
    """",
    IFERROR(TEXTJOIN(CHAR(10),TRUE,FILTER('SUMMARY DATA'!E:E,'SUMMARY DATA'!$D:$D=$C493,'SUMMARY DATA'!$B:$B=""GRP"")),"""")
  )
)"),"")</f>
        <v/>
      </c>
      <c r="F493" s="17" t="str">
        <f>IFERROR(__xludf.DUMMYFUNCTION("IFERROR(
  TEXTJOIN(CHAR(10),TRUE,FILTER('SUMMARY DATA'!F:F,'SUMMARY DATA'!$A:$A=$A493,'SUMMARY DATA'!$C:$C=$B493,'SUMMARY DATA'!$B:$B=""GRP"")),
  IF(
    OR(
      ISNUMBER(SEARCH(""CDM CASH DEPOSIT"",$C493)),
      ISNUMBER(SEARCH(""CASH DEPOSIT"",$C49"&amp;"3)),
      COUNTIFS('SUMMARY DATA'!$D:$D,$C493,'SUMMARY DATA'!$B:$B,""GRP"")&lt;&gt;1
    ),
    """",
    IFERROR(TEXTJOIN(CHAR(10),TRUE,FILTER('SUMMARY DATA'!F:F,'SUMMARY DATA'!$D:$D=$C493,'SUMMARY DATA'!$B:$B=""GRP"")),"""")
  )
)"),"")</f>
        <v/>
      </c>
      <c r="G493" s="17" t="str">
        <f>IFERROR(__xludf.DUMMYFUNCTION("IFERROR(
  TEXTJOIN(CHAR(10),TRUE,FILTER('SUMMARY DATA'!G:G,'SUMMARY DATA'!$A:$A=$A493,'SUMMARY DATA'!$C:$C=$B493,'SUMMARY DATA'!$B:$B=""GRP"")),
  IF(
    OR(
      ISNUMBER(SEARCH(""CDM CASH DEPOSIT"",$C493)),
      ISNUMBER(SEARCH(""CASH DEPOSIT"",$C49"&amp;"3)),
      COUNTIFS('SUMMARY DATA'!$D:$D,$C493,'SUMMARY DATA'!$B:$B,""GRP"")&lt;&gt;1
    ),
    """",
    IFERROR(TEXTJOIN(CHAR(10),TRUE,FILTER('SUMMARY DATA'!G:G,'SUMMARY DATA'!$D:$D=$C493,'SUMMARY DATA'!$B:$B=""GRP"")),"""")
  )
)"),"")</f>
        <v/>
      </c>
      <c r="H493" s="18" t="str">
        <f>IFERROR(__xludf.DUMMYFUNCTION("IFERROR(
  TEXTJOIN(CHAR(10),TRUE,FILTER('SUMMARY DATA'!H:H,'SUMMARY DATA'!$A:$A=$A493,'SUMMARY DATA'!$C:$C=$B493,'SUMMARY DATA'!$B:$B=""GRP"")),
  IF(
    OR(
      ISNUMBER(SEARCH(""CDM CASH DEPOSIT"",$C493)),
      ISNUMBER(SEARCH(""CASH DEPOSIT"",$C49"&amp;"3)),
      COUNTIFS('SUMMARY DATA'!$D:$D,$C493,'SUMMARY DATA'!$B:$B,""GRP"")&lt;&gt;1
    ),
    """",
    IFERROR(TEXTJOIN(CHAR(10),TRUE,FILTER('SUMMARY DATA'!H:H,'SUMMARY DATA'!$D:$D=$C493,'SUMMARY DATA'!$B:$B=""GRP"")),"""")
  )
)"),"")</f>
        <v/>
      </c>
      <c r="I493" s="18" t="str">
        <f>IFERROR(__xludf.DUMMYFUNCTION("IF(H493="""","""",
SUM(ARRAYFORMULA(VALUE(SPLIT(H493,CHAR(10)))))
)"),"")</f>
        <v/>
      </c>
      <c r="J493" s="17" t="str">
        <f>IFERROR(__xludf.DUMMYFUNCTION("IFERROR(
  TEXTJOIN(CHAR(10),TRUE,FILTER('SUMMARY DATA'!I:I,'SUMMARY DATA'!$A:$A=$A493,'SUMMARY DATA'!$C:$C=$B493,'SUMMARY DATA'!$B:$B=""GRP"")),
  IF(
    OR(
      ISNUMBER(SEARCH(""CDM CASH DEPOSIT"",$C493)),
      ISNUMBER(SEARCH(""CASH DEPOSIT"",$C49"&amp;"3)),
      COUNTIFS('SUMMARY DATA'!$D:$D,$C493,'SUMMARY DATA'!$B:$B,""GRP"")&lt;&gt;1
    ),
    """",
    IFERROR(TEXTJOIN(CHAR(10),TRUE,FILTER('SUMMARY DATA'!I:I,'SUMMARY DATA'!$D:$D=$C493,'SUMMARY DATA'!$B:$B=""GRP"")),"""")
  )
)"),"")</f>
        <v/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 spans="1:27">
      <c r="A494" s="2"/>
      <c r="B494" s="15">
        <v>45856</v>
      </c>
      <c r="C494" s="2" t="s">
        <v>702</v>
      </c>
      <c r="D494" s="6">
        <v>20</v>
      </c>
      <c r="E494" s="16" t="str">
        <f>IFERROR(__xludf.DUMMYFUNCTION("IFERROR(
  TEXTJOIN(CHAR(10),TRUE,FILTER('SUMMARY DATA'!E:E,'SUMMARY DATA'!$A:$A=$A494,'SUMMARY DATA'!$C:$C=$B494,'SUMMARY DATA'!$B:$B=""GRP"")),
  IF(
    OR(
      ISNUMBER(SEARCH(""CDM CASH DEPOSIT"",$C494)),
      ISNUMBER(SEARCH(""CASH DEPOSIT"",$C49"&amp;"4)),
      COUNTIFS('SUMMARY DATA'!$D:$D,$C494,'SUMMARY DATA'!$B:$B,""GRP"")&lt;&gt;1
    ),
    """",
    IFERROR(TEXTJOIN(CHAR(10),TRUE,FILTER('SUMMARY DATA'!E:E,'SUMMARY DATA'!$D:$D=$C494,'SUMMARY DATA'!$B:$B=""GRP"")),"""")
  )
)"),"")</f>
        <v/>
      </c>
      <c r="F494" s="17" t="str">
        <f>IFERROR(__xludf.DUMMYFUNCTION("IFERROR(
  TEXTJOIN(CHAR(10),TRUE,FILTER('SUMMARY DATA'!F:F,'SUMMARY DATA'!$A:$A=$A494,'SUMMARY DATA'!$C:$C=$B494,'SUMMARY DATA'!$B:$B=""GRP"")),
  IF(
    OR(
      ISNUMBER(SEARCH(""CDM CASH DEPOSIT"",$C494)),
      ISNUMBER(SEARCH(""CASH DEPOSIT"",$C49"&amp;"4)),
      COUNTIFS('SUMMARY DATA'!$D:$D,$C494,'SUMMARY DATA'!$B:$B,""GRP"")&lt;&gt;1
    ),
    """",
    IFERROR(TEXTJOIN(CHAR(10),TRUE,FILTER('SUMMARY DATA'!F:F,'SUMMARY DATA'!$D:$D=$C494,'SUMMARY DATA'!$B:$B=""GRP"")),"""")
  )
)"),"")</f>
        <v/>
      </c>
      <c r="G494" s="17" t="str">
        <f>IFERROR(__xludf.DUMMYFUNCTION("IFERROR(
  TEXTJOIN(CHAR(10),TRUE,FILTER('SUMMARY DATA'!G:G,'SUMMARY DATA'!$A:$A=$A494,'SUMMARY DATA'!$C:$C=$B494,'SUMMARY DATA'!$B:$B=""GRP"")),
  IF(
    OR(
      ISNUMBER(SEARCH(""CDM CASH DEPOSIT"",$C494)),
      ISNUMBER(SEARCH(""CASH DEPOSIT"",$C49"&amp;"4)),
      COUNTIFS('SUMMARY DATA'!$D:$D,$C494,'SUMMARY DATA'!$B:$B,""GRP"")&lt;&gt;1
    ),
    """",
    IFERROR(TEXTJOIN(CHAR(10),TRUE,FILTER('SUMMARY DATA'!G:G,'SUMMARY DATA'!$D:$D=$C494,'SUMMARY DATA'!$B:$B=""GRP"")),"""")
  )
)"),"")</f>
        <v/>
      </c>
      <c r="H494" s="18" t="str">
        <f>IFERROR(__xludf.DUMMYFUNCTION("IFERROR(
  TEXTJOIN(CHAR(10),TRUE,FILTER('SUMMARY DATA'!H:H,'SUMMARY DATA'!$A:$A=$A494,'SUMMARY DATA'!$C:$C=$B494,'SUMMARY DATA'!$B:$B=""GRP"")),
  IF(
    OR(
      ISNUMBER(SEARCH(""CDM CASH DEPOSIT"",$C494)),
      ISNUMBER(SEARCH(""CASH DEPOSIT"",$C49"&amp;"4)),
      COUNTIFS('SUMMARY DATA'!$D:$D,$C494,'SUMMARY DATA'!$B:$B,""GRP"")&lt;&gt;1
    ),
    """",
    IFERROR(TEXTJOIN(CHAR(10),TRUE,FILTER('SUMMARY DATA'!H:H,'SUMMARY DATA'!$D:$D=$C494,'SUMMARY DATA'!$B:$B=""GRP"")),"""")
  )
)"),"")</f>
        <v/>
      </c>
      <c r="I494" s="18" t="str">
        <f>IFERROR(__xludf.DUMMYFUNCTION("IF(H494="""","""",
SUM(ARRAYFORMULA(VALUE(SPLIT(H494,CHAR(10)))))
)"),"")</f>
        <v/>
      </c>
      <c r="J494" s="17" t="str">
        <f>IFERROR(__xludf.DUMMYFUNCTION("IFERROR(
  TEXTJOIN(CHAR(10),TRUE,FILTER('SUMMARY DATA'!I:I,'SUMMARY DATA'!$A:$A=$A494,'SUMMARY DATA'!$C:$C=$B494,'SUMMARY DATA'!$B:$B=""GRP"")),
  IF(
    OR(
      ISNUMBER(SEARCH(""CDM CASH DEPOSIT"",$C494)),
      ISNUMBER(SEARCH(""CASH DEPOSIT"",$C49"&amp;"4)),
      COUNTIFS('SUMMARY DATA'!$D:$D,$C494,'SUMMARY DATA'!$B:$B,""GRP"")&lt;&gt;1
    ),
    """",
    IFERROR(TEXTJOIN(CHAR(10),TRUE,FILTER('SUMMARY DATA'!I:I,'SUMMARY DATA'!$D:$D=$C494,'SUMMARY DATA'!$B:$B=""GRP"")),"""")
  )
)"),"")</f>
        <v/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 spans="1:27">
      <c r="A495" s="2"/>
      <c r="B495" s="15">
        <v>45856</v>
      </c>
      <c r="C495" s="2" t="s">
        <v>610</v>
      </c>
      <c r="D495" s="6">
        <v>14.99</v>
      </c>
      <c r="E495" s="16" t="str">
        <f>IFERROR(__xludf.DUMMYFUNCTION("IFERROR(
  TEXTJOIN(CHAR(10),TRUE,FILTER('SUMMARY DATA'!E:E,'SUMMARY DATA'!$A:$A=$A495,'SUMMARY DATA'!$C:$C=$B495,'SUMMARY DATA'!$B:$B=""GRP"")),
  IF(
    OR(
      ISNUMBER(SEARCH(""CDM CASH DEPOSIT"",$C495)),
      ISNUMBER(SEARCH(""CASH DEPOSIT"",$C49"&amp;"5)),
      COUNTIFS('SUMMARY DATA'!$D:$D,$C495,'SUMMARY DATA'!$B:$B,""GRP"")&lt;&gt;1
    ),
    """",
    IFERROR(TEXTJOIN(CHAR(10),TRUE,FILTER('SUMMARY DATA'!E:E,'SUMMARY DATA'!$D:$D=$C495,'SUMMARY DATA'!$B:$B=""GRP"")),"""")
  )
)"),"")</f>
        <v/>
      </c>
      <c r="F495" s="17" t="str">
        <f>IFERROR(__xludf.DUMMYFUNCTION("IFERROR(
  TEXTJOIN(CHAR(10),TRUE,FILTER('SUMMARY DATA'!F:F,'SUMMARY DATA'!$A:$A=$A495,'SUMMARY DATA'!$C:$C=$B495,'SUMMARY DATA'!$B:$B=""GRP"")),
  IF(
    OR(
      ISNUMBER(SEARCH(""CDM CASH DEPOSIT"",$C495)),
      ISNUMBER(SEARCH(""CASH DEPOSIT"",$C49"&amp;"5)),
      COUNTIFS('SUMMARY DATA'!$D:$D,$C495,'SUMMARY DATA'!$B:$B,""GRP"")&lt;&gt;1
    ),
    """",
    IFERROR(TEXTJOIN(CHAR(10),TRUE,FILTER('SUMMARY DATA'!F:F,'SUMMARY DATA'!$D:$D=$C495,'SUMMARY DATA'!$B:$B=""GRP"")),"""")
  )
)"),"")</f>
        <v/>
      </c>
      <c r="G495" s="17" t="str">
        <f>IFERROR(__xludf.DUMMYFUNCTION("IFERROR(
  TEXTJOIN(CHAR(10),TRUE,FILTER('SUMMARY DATA'!G:G,'SUMMARY DATA'!$A:$A=$A495,'SUMMARY DATA'!$C:$C=$B495,'SUMMARY DATA'!$B:$B=""GRP"")),
  IF(
    OR(
      ISNUMBER(SEARCH(""CDM CASH DEPOSIT"",$C495)),
      ISNUMBER(SEARCH(""CASH DEPOSIT"",$C49"&amp;"5)),
      COUNTIFS('SUMMARY DATA'!$D:$D,$C495,'SUMMARY DATA'!$B:$B,""GRP"")&lt;&gt;1
    ),
    """",
    IFERROR(TEXTJOIN(CHAR(10),TRUE,FILTER('SUMMARY DATA'!G:G,'SUMMARY DATA'!$D:$D=$C495,'SUMMARY DATA'!$B:$B=""GRP"")),"""")
  )
)"),"")</f>
        <v/>
      </c>
      <c r="H495" s="18" t="str">
        <f>IFERROR(__xludf.DUMMYFUNCTION("IFERROR(
  TEXTJOIN(CHAR(10),TRUE,FILTER('SUMMARY DATA'!H:H,'SUMMARY DATA'!$A:$A=$A495,'SUMMARY DATA'!$C:$C=$B495,'SUMMARY DATA'!$B:$B=""GRP"")),
  IF(
    OR(
      ISNUMBER(SEARCH(""CDM CASH DEPOSIT"",$C495)),
      ISNUMBER(SEARCH(""CASH DEPOSIT"",$C49"&amp;"5)),
      COUNTIFS('SUMMARY DATA'!$D:$D,$C495,'SUMMARY DATA'!$B:$B,""GRP"")&lt;&gt;1
    ),
    """",
    IFERROR(TEXTJOIN(CHAR(10),TRUE,FILTER('SUMMARY DATA'!H:H,'SUMMARY DATA'!$D:$D=$C495,'SUMMARY DATA'!$B:$B=""GRP"")),"""")
  )
)"),"")</f>
        <v/>
      </c>
      <c r="I495" s="18" t="str">
        <f>IFERROR(__xludf.DUMMYFUNCTION("IF(H495="""","""",
SUM(ARRAYFORMULA(VALUE(SPLIT(H495,CHAR(10)))))
)"),"")</f>
        <v/>
      </c>
      <c r="J495" s="17" t="str">
        <f>IFERROR(__xludf.DUMMYFUNCTION("IFERROR(
  TEXTJOIN(CHAR(10),TRUE,FILTER('SUMMARY DATA'!I:I,'SUMMARY DATA'!$A:$A=$A495,'SUMMARY DATA'!$C:$C=$B495,'SUMMARY DATA'!$B:$B=""GRP"")),
  IF(
    OR(
      ISNUMBER(SEARCH(""CDM CASH DEPOSIT"",$C495)),
      ISNUMBER(SEARCH(""CASH DEPOSIT"",$C49"&amp;"5)),
      COUNTIFS('SUMMARY DATA'!$D:$D,$C495,'SUMMARY DATA'!$B:$B,""GRP"")&lt;&gt;1
    ),
    """",
    IFERROR(TEXTJOIN(CHAR(10),TRUE,FILTER('SUMMARY DATA'!I:I,'SUMMARY DATA'!$D:$D=$C495,'SUMMARY DATA'!$B:$B=""GRP"")),"""")
  )
)"),"")</f>
        <v/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 spans="1:27">
      <c r="A496" s="2"/>
      <c r="B496" s="15">
        <v>45856</v>
      </c>
      <c r="C496" s="2" t="s">
        <v>703</v>
      </c>
      <c r="D496" s="6">
        <v>2657</v>
      </c>
      <c r="E496" s="16" t="str">
        <f>IFERROR(__xludf.DUMMYFUNCTION("IFERROR(
  TEXTJOIN(CHAR(10),TRUE,FILTER('SUMMARY DATA'!E:E,'SUMMARY DATA'!$A:$A=$A496,'SUMMARY DATA'!$C:$C=$B496,'SUMMARY DATA'!$B:$B=""GRP"")),
  IF(
    OR(
      ISNUMBER(SEARCH(""CDM CASH DEPOSIT"",$C496)),
      ISNUMBER(SEARCH(""CASH DEPOSIT"",$C49"&amp;"6)),
      COUNTIFS('SUMMARY DATA'!$D:$D,$C496,'SUMMARY DATA'!$B:$B,""GRP"")&lt;&gt;1
    ),
    """",
    IFERROR(TEXTJOIN(CHAR(10),TRUE,FILTER('SUMMARY DATA'!E:E,'SUMMARY DATA'!$D:$D=$C496,'SUMMARY DATA'!$B:$B=""GRP"")),"""")
  )
)"),"")</f>
        <v/>
      </c>
      <c r="F496" s="17" t="str">
        <f>IFERROR(__xludf.DUMMYFUNCTION("IFERROR(
  TEXTJOIN(CHAR(10),TRUE,FILTER('SUMMARY DATA'!F:F,'SUMMARY DATA'!$A:$A=$A496,'SUMMARY DATA'!$C:$C=$B496,'SUMMARY DATA'!$B:$B=""GRP"")),
  IF(
    OR(
      ISNUMBER(SEARCH(""CDM CASH DEPOSIT"",$C496)),
      ISNUMBER(SEARCH(""CASH DEPOSIT"",$C49"&amp;"6)),
      COUNTIFS('SUMMARY DATA'!$D:$D,$C496,'SUMMARY DATA'!$B:$B,""GRP"")&lt;&gt;1
    ),
    """",
    IFERROR(TEXTJOIN(CHAR(10),TRUE,FILTER('SUMMARY DATA'!F:F,'SUMMARY DATA'!$D:$D=$C496,'SUMMARY DATA'!$B:$B=""GRP"")),"""")
  )
)"),"")</f>
        <v/>
      </c>
      <c r="G496" s="17" t="str">
        <f>IFERROR(__xludf.DUMMYFUNCTION("IFERROR(
  TEXTJOIN(CHAR(10),TRUE,FILTER('SUMMARY DATA'!G:G,'SUMMARY DATA'!$A:$A=$A496,'SUMMARY DATA'!$C:$C=$B496,'SUMMARY DATA'!$B:$B=""GRP"")),
  IF(
    OR(
      ISNUMBER(SEARCH(""CDM CASH DEPOSIT"",$C496)),
      ISNUMBER(SEARCH(""CASH DEPOSIT"",$C49"&amp;"6)),
      COUNTIFS('SUMMARY DATA'!$D:$D,$C496,'SUMMARY DATA'!$B:$B,""GRP"")&lt;&gt;1
    ),
    """",
    IFERROR(TEXTJOIN(CHAR(10),TRUE,FILTER('SUMMARY DATA'!G:G,'SUMMARY DATA'!$D:$D=$C496,'SUMMARY DATA'!$B:$B=""GRP"")),"""")
  )
)"),"")</f>
        <v/>
      </c>
      <c r="H496" s="18" t="str">
        <f>IFERROR(__xludf.DUMMYFUNCTION("IFERROR(
  TEXTJOIN(CHAR(10),TRUE,FILTER('SUMMARY DATA'!H:H,'SUMMARY DATA'!$A:$A=$A496,'SUMMARY DATA'!$C:$C=$B496,'SUMMARY DATA'!$B:$B=""GRP"")),
  IF(
    OR(
      ISNUMBER(SEARCH(""CDM CASH DEPOSIT"",$C496)),
      ISNUMBER(SEARCH(""CASH DEPOSIT"",$C49"&amp;"6)),
      COUNTIFS('SUMMARY DATA'!$D:$D,$C496,'SUMMARY DATA'!$B:$B,""GRP"")&lt;&gt;1
    ),
    """",
    IFERROR(TEXTJOIN(CHAR(10),TRUE,FILTER('SUMMARY DATA'!H:H,'SUMMARY DATA'!$D:$D=$C496,'SUMMARY DATA'!$B:$B=""GRP"")),"""")
  )
)"),"")</f>
        <v/>
      </c>
      <c r="I496" s="18" t="str">
        <f>IFERROR(__xludf.DUMMYFUNCTION("IF(H496="""","""",
SUM(ARRAYFORMULA(VALUE(SPLIT(H496,CHAR(10)))))
)"),"")</f>
        <v/>
      </c>
      <c r="J496" s="17" t="str">
        <f>IFERROR(__xludf.DUMMYFUNCTION("IFERROR(
  TEXTJOIN(CHAR(10),TRUE,FILTER('SUMMARY DATA'!I:I,'SUMMARY DATA'!$A:$A=$A496,'SUMMARY DATA'!$C:$C=$B496,'SUMMARY DATA'!$B:$B=""GRP"")),
  IF(
    OR(
      ISNUMBER(SEARCH(""CDM CASH DEPOSIT"",$C496)),
      ISNUMBER(SEARCH(""CASH DEPOSIT"",$C49"&amp;"6)),
      COUNTIFS('SUMMARY DATA'!$D:$D,$C496,'SUMMARY DATA'!$B:$B,""GRP"")&lt;&gt;1
    ),
    """",
    IFERROR(TEXTJOIN(CHAR(10),TRUE,FILTER('SUMMARY DATA'!I:I,'SUMMARY DATA'!$D:$D=$C496,'SUMMARY DATA'!$B:$B=""GRP"")),"""")
  )
)"),"")</f>
        <v/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 spans="1:27">
      <c r="A497" s="2"/>
      <c r="B497" s="15">
        <v>45856</v>
      </c>
      <c r="C497" s="2" t="s">
        <v>704</v>
      </c>
      <c r="D497" s="6">
        <v>5</v>
      </c>
      <c r="E497" s="16" t="str">
        <f>IFERROR(__xludf.DUMMYFUNCTION("IFERROR(
  TEXTJOIN(CHAR(10),TRUE,FILTER('SUMMARY DATA'!E:E,'SUMMARY DATA'!$A:$A=$A497,'SUMMARY DATA'!$C:$C=$B497,'SUMMARY DATA'!$B:$B=""GRP"")),
  IF(
    OR(
      ISNUMBER(SEARCH(""CDM CASH DEPOSIT"",$C497)),
      ISNUMBER(SEARCH(""CASH DEPOSIT"",$C49"&amp;"7)),
      COUNTIFS('SUMMARY DATA'!$D:$D,$C497,'SUMMARY DATA'!$B:$B,""GRP"")&lt;&gt;1
    ),
    """",
    IFERROR(TEXTJOIN(CHAR(10),TRUE,FILTER('SUMMARY DATA'!E:E,'SUMMARY DATA'!$D:$D=$C497,'SUMMARY DATA'!$B:$B=""GRP"")),"""")
  )
)"),"")</f>
        <v/>
      </c>
      <c r="F497" s="17" t="str">
        <f>IFERROR(__xludf.DUMMYFUNCTION("IFERROR(
  TEXTJOIN(CHAR(10),TRUE,FILTER('SUMMARY DATA'!F:F,'SUMMARY DATA'!$A:$A=$A497,'SUMMARY DATA'!$C:$C=$B497,'SUMMARY DATA'!$B:$B=""GRP"")),
  IF(
    OR(
      ISNUMBER(SEARCH(""CDM CASH DEPOSIT"",$C497)),
      ISNUMBER(SEARCH(""CASH DEPOSIT"",$C49"&amp;"7)),
      COUNTIFS('SUMMARY DATA'!$D:$D,$C497,'SUMMARY DATA'!$B:$B,""GRP"")&lt;&gt;1
    ),
    """",
    IFERROR(TEXTJOIN(CHAR(10),TRUE,FILTER('SUMMARY DATA'!F:F,'SUMMARY DATA'!$D:$D=$C497,'SUMMARY DATA'!$B:$B=""GRP"")),"""")
  )
)"),"")</f>
        <v/>
      </c>
      <c r="G497" s="17" t="str">
        <f>IFERROR(__xludf.DUMMYFUNCTION("IFERROR(
  TEXTJOIN(CHAR(10),TRUE,FILTER('SUMMARY DATA'!G:G,'SUMMARY DATA'!$A:$A=$A497,'SUMMARY DATA'!$C:$C=$B497,'SUMMARY DATA'!$B:$B=""GRP"")),
  IF(
    OR(
      ISNUMBER(SEARCH(""CDM CASH DEPOSIT"",$C497)),
      ISNUMBER(SEARCH(""CASH DEPOSIT"",$C49"&amp;"7)),
      COUNTIFS('SUMMARY DATA'!$D:$D,$C497,'SUMMARY DATA'!$B:$B,""GRP"")&lt;&gt;1
    ),
    """",
    IFERROR(TEXTJOIN(CHAR(10),TRUE,FILTER('SUMMARY DATA'!G:G,'SUMMARY DATA'!$D:$D=$C497,'SUMMARY DATA'!$B:$B=""GRP"")),"""")
  )
)"),"")</f>
        <v/>
      </c>
      <c r="H497" s="18" t="str">
        <f>IFERROR(__xludf.DUMMYFUNCTION("IFERROR(
  TEXTJOIN(CHAR(10),TRUE,FILTER('SUMMARY DATA'!H:H,'SUMMARY DATA'!$A:$A=$A497,'SUMMARY DATA'!$C:$C=$B497,'SUMMARY DATA'!$B:$B=""GRP"")),
  IF(
    OR(
      ISNUMBER(SEARCH(""CDM CASH DEPOSIT"",$C497)),
      ISNUMBER(SEARCH(""CASH DEPOSIT"",$C49"&amp;"7)),
      COUNTIFS('SUMMARY DATA'!$D:$D,$C497,'SUMMARY DATA'!$B:$B,""GRP"")&lt;&gt;1
    ),
    """",
    IFERROR(TEXTJOIN(CHAR(10),TRUE,FILTER('SUMMARY DATA'!H:H,'SUMMARY DATA'!$D:$D=$C497,'SUMMARY DATA'!$B:$B=""GRP"")),"""")
  )
)"),"")</f>
        <v/>
      </c>
      <c r="I497" s="18" t="str">
        <f>IFERROR(__xludf.DUMMYFUNCTION("IF(H497="""","""",
SUM(ARRAYFORMULA(VALUE(SPLIT(H497,CHAR(10)))))
)"),"")</f>
        <v/>
      </c>
      <c r="J497" s="17" t="str">
        <f>IFERROR(__xludf.DUMMYFUNCTION("IFERROR(
  TEXTJOIN(CHAR(10),TRUE,FILTER('SUMMARY DATA'!I:I,'SUMMARY DATA'!$A:$A=$A497,'SUMMARY DATA'!$C:$C=$B497,'SUMMARY DATA'!$B:$B=""GRP"")),
  IF(
    OR(
      ISNUMBER(SEARCH(""CDM CASH DEPOSIT"",$C497)),
      ISNUMBER(SEARCH(""CASH DEPOSIT"",$C49"&amp;"7)),
      COUNTIFS('SUMMARY DATA'!$D:$D,$C497,'SUMMARY DATA'!$B:$B,""GRP"")&lt;&gt;1
    ),
    """",
    IFERROR(TEXTJOIN(CHAR(10),TRUE,FILTER('SUMMARY DATA'!I:I,'SUMMARY DATA'!$D:$D=$C497,'SUMMARY DATA'!$B:$B=""GRP"")),"""")
  )
)"),"")</f>
        <v/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 spans="1:27">
      <c r="A498" s="2" t="s">
        <v>705</v>
      </c>
      <c r="B498" s="15">
        <v>45856</v>
      </c>
      <c r="C498" s="2" t="s">
        <v>706</v>
      </c>
      <c r="D498" s="6">
        <v>343.76</v>
      </c>
      <c r="E498" s="16" t="str">
        <f>IFERROR(__xludf.DUMMYFUNCTION("IFERROR(
  TEXTJOIN(CHAR(10),TRUE,FILTER('SUMMARY DATA'!E:E,'SUMMARY DATA'!$A:$A=$A498,'SUMMARY DATA'!$C:$C=$B498,'SUMMARY DATA'!$B:$B=""GRP"")),
  IF(
    OR(
      ISNUMBER(SEARCH(""CDM CASH DEPOSIT"",$C498)),
      ISNUMBER(SEARCH(""CASH DEPOSIT"",$C49"&amp;"8)),
      COUNTIFS('SUMMARY DATA'!$D:$D,$C498,'SUMMARY DATA'!$B:$B,""GRP"")&lt;&gt;1
    ),
    """",
    IFERROR(TEXTJOIN(CHAR(10),TRUE,FILTER('SUMMARY DATA'!E:E,'SUMMARY DATA'!$D:$D=$C498,'SUMMARY DATA'!$B:$B=""GRP"")),"""")
  )
)"),"")</f>
        <v/>
      </c>
      <c r="F498" s="17" t="str">
        <f>IFERROR(__xludf.DUMMYFUNCTION("IFERROR(
  TEXTJOIN(CHAR(10),TRUE,FILTER('SUMMARY DATA'!F:F,'SUMMARY DATA'!$A:$A=$A498,'SUMMARY DATA'!$C:$C=$B498,'SUMMARY DATA'!$B:$B=""GRP"")),
  IF(
    OR(
      ISNUMBER(SEARCH(""CDM CASH DEPOSIT"",$C498)),
      ISNUMBER(SEARCH(""CASH DEPOSIT"",$C49"&amp;"8)),
      COUNTIFS('SUMMARY DATA'!$D:$D,$C498,'SUMMARY DATA'!$B:$B,""GRP"")&lt;&gt;1
    ),
    """",
    IFERROR(TEXTJOIN(CHAR(10),TRUE,FILTER('SUMMARY DATA'!F:F,'SUMMARY DATA'!$D:$D=$C498,'SUMMARY DATA'!$B:$B=""GRP"")),"""")
  )
)"),"")</f>
        <v/>
      </c>
      <c r="G498" s="17" t="str">
        <f>IFERROR(__xludf.DUMMYFUNCTION("IFERROR(
  TEXTJOIN(CHAR(10),TRUE,FILTER('SUMMARY DATA'!G:G,'SUMMARY DATA'!$A:$A=$A498,'SUMMARY DATA'!$C:$C=$B498,'SUMMARY DATA'!$B:$B=""GRP"")),
  IF(
    OR(
      ISNUMBER(SEARCH(""CDM CASH DEPOSIT"",$C498)),
      ISNUMBER(SEARCH(""CASH DEPOSIT"",$C49"&amp;"8)),
      COUNTIFS('SUMMARY DATA'!$D:$D,$C498,'SUMMARY DATA'!$B:$B,""GRP"")&lt;&gt;1
    ),
    """",
    IFERROR(TEXTJOIN(CHAR(10),TRUE,FILTER('SUMMARY DATA'!G:G,'SUMMARY DATA'!$D:$D=$C498,'SUMMARY DATA'!$B:$B=""GRP"")),"""")
  )
)"),"")</f>
        <v/>
      </c>
      <c r="H498" s="18" t="str">
        <f>IFERROR(__xludf.DUMMYFUNCTION("IFERROR(
  TEXTJOIN(CHAR(10),TRUE,FILTER('SUMMARY DATA'!H:H,'SUMMARY DATA'!$A:$A=$A498,'SUMMARY DATA'!$C:$C=$B498,'SUMMARY DATA'!$B:$B=""GRP"")),
  IF(
    OR(
      ISNUMBER(SEARCH(""CDM CASH DEPOSIT"",$C498)),
      ISNUMBER(SEARCH(""CASH DEPOSIT"",$C49"&amp;"8)),
      COUNTIFS('SUMMARY DATA'!$D:$D,$C498,'SUMMARY DATA'!$B:$B,""GRP"")&lt;&gt;1
    ),
    """",
    IFERROR(TEXTJOIN(CHAR(10),TRUE,FILTER('SUMMARY DATA'!H:H,'SUMMARY DATA'!$D:$D=$C498,'SUMMARY DATA'!$B:$B=""GRP"")),"""")
  )
)"),"")</f>
        <v/>
      </c>
      <c r="I498" s="18" t="str">
        <f>IFERROR(__xludf.DUMMYFUNCTION("IF(H498="""","""",
SUM(ARRAYFORMULA(VALUE(SPLIT(H498,CHAR(10)))))
)"),"")</f>
        <v/>
      </c>
      <c r="J498" s="17" t="str">
        <f>IFERROR(__xludf.DUMMYFUNCTION("IFERROR(
  TEXTJOIN(CHAR(10),TRUE,FILTER('SUMMARY DATA'!I:I,'SUMMARY DATA'!$A:$A=$A498,'SUMMARY DATA'!$C:$C=$B498,'SUMMARY DATA'!$B:$B=""GRP"")),
  IF(
    OR(
      ISNUMBER(SEARCH(""CDM CASH DEPOSIT"",$C498)),
      ISNUMBER(SEARCH(""CASH DEPOSIT"",$C49"&amp;"8)),
      COUNTIFS('SUMMARY DATA'!$D:$D,$C498,'SUMMARY DATA'!$B:$B,""GRP"")&lt;&gt;1
    ),
    """",
    IFERROR(TEXTJOIN(CHAR(10),TRUE,FILTER('SUMMARY DATA'!I:I,'SUMMARY DATA'!$D:$D=$C498,'SUMMARY DATA'!$B:$B=""GRP"")),"""")
  )
)"),"")</f>
        <v/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 spans="1:27">
      <c r="A499" s="2"/>
      <c r="B499" s="15">
        <v>45855</v>
      </c>
      <c r="C499" s="2" t="s">
        <v>707</v>
      </c>
      <c r="D499" s="6">
        <v>25.4</v>
      </c>
      <c r="E499" s="16" t="str">
        <f>IFERROR(__xludf.DUMMYFUNCTION("IFERROR(
  TEXTJOIN(CHAR(10),TRUE,FILTER('SUMMARY DATA'!E:E,'SUMMARY DATA'!$A:$A=$A499,'SUMMARY DATA'!$C:$C=$B499,'SUMMARY DATA'!$B:$B=""GRP"")),
  IF(
    OR(
      ISNUMBER(SEARCH(""CDM CASH DEPOSIT"",$C499)),
      ISNUMBER(SEARCH(""CASH DEPOSIT"",$C49"&amp;"9)),
      COUNTIFS('SUMMARY DATA'!$D:$D,$C499,'SUMMARY DATA'!$B:$B,""GRP"")&lt;&gt;1
    ),
    """",
    IFERROR(TEXTJOIN(CHAR(10),TRUE,FILTER('SUMMARY DATA'!E:E,'SUMMARY DATA'!$D:$D=$C499,'SUMMARY DATA'!$B:$B=""GRP"")),"""")
  )
)"),"")</f>
        <v/>
      </c>
      <c r="F499" s="17" t="str">
        <f>IFERROR(__xludf.DUMMYFUNCTION("IFERROR(
  TEXTJOIN(CHAR(10),TRUE,FILTER('SUMMARY DATA'!F:F,'SUMMARY DATA'!$A:$A=$A499,'SUMMARY DATA'!$C:$C=$B499,'SUMMARY DATA'!$B:$B=""GRP"")),
  IF(
    OR(
      ISNUMBER(SEARCH(""CDM CASH DEPOSIT"",$C499)),
      ISNUMBER(SEARCH(""CASH DEPOSIT"",$C49"&amp;"9)),
      COUNTIFS('SUMMARY DATA'!$D:$D,$C499,'SUMMARY DATA'!$B:$B,""GRP"")&lt;&gt;1
    ),
    """",
    IFERROR(TEXTJOIN(CHAR(10),TRUE,FILTER('SUMMARY DATA'!F:F,'SUMMARY DATA'!$D:$D=$C499,'SUMMARY DATA'!$B:$B=""GRP"")),"""")
  )
)"),"")</f>
        <v/>
      </c>
      <c r="G499" s="17" t="str">
        <f>IFERROR(__xludf.DUMMYFUNCTION("IFERROR(
  TEXTJOIN(CHAR(10),TRUE,FILTER('SUMMARY DATA'!G:G,'SUMMARY DATA'!$A:$A=$A499,'SUMMARY DATA'!$C:$C=$B499,'SUMMARY DATA'!$B:$B=""GRP"")),
  IF(
    OR(
      ISNUMBER(SEARCH(""CDM CASH DEPOSIT"",$C499)),
      ISNUMBER(SEARCH(""CASH DEPOSIT"",$C49"&amp;"9)),
      COUNTIFS('SUMMARY DATA'!$D:$D,$C499,'SUMMARY DATA'!$B:$B,""GRP"")&lt;&gt;1
    ),
    """",
    IFERROR(TEXTJOIN(CHAR(10),TRUE,FILTER('SUMMARY DATA'!G:G,'SUMMARY DATA'!$D:$D=$C499,'SUMMARY DATA'!$B:$B=""GRP"")),"""")
  )
)"),"")</f>
        <v/>
      </c>
      <c r="H499" s="18" t="str">
        <f>IFERROR(__xludf.DUMMYFUNCTION("IFERROR(
  TEXTJOIN(CHAR(10),TRUE,FILTER('SUMMARY DATA'!H:H,'SUMMARY DATA'!$A:$A=$A499,'SUMMARY DATA'!$C:$C=$B499,'SUMMARY DATA'!$B:$B=""GRP"")),
  IF(
    OR(
      ISNUMBER(SEARCH(""CDM CASH DEPOSIT"",$C499)),
      ISNUMBER(SEARCH(""CASH DEPOSIT"",$C49"&amp;"9)),
      COUNTIFS('SUMMARY DATA'!$D:$D,$C499,'SUMMARY DATA'!$B:$B,""GRP"")&lt;&gt;1
    ),
    """",
    IFERROR(TEXTJOIN(CHAR(10),TRUE,FILTER('SUMMARY DATA'!H:H,'SUMMARY DATA'!$D:$D=$C499,'SUMMARY DATA'!$B:$B=""GRP"")),"""")
  )
)"),"")</f>
        <v/>
      </c>
      <c r="I499" s="18" t="str">
        <f>IFERROR(__xludf.DUMMYFUNCTION("IF(H499="""","""",
SUM(ARRAYFORMULA(VALUE(SPLIT(H499,CHAR(10)))))
)"),"")</f>
        <v/>
      </c>
      <c r="J499" s="17" t="str">
        <f>IFERROR(__xludf.DUMMYFUNCTION("IFERROR(
  TEXTJOIN(CHAR(10),TRUE,FILTER('SUMMARY DATA'!I:I,'SUMMARY DATA'!$A:$A=$A499,'SUMMARY DATA'!$C:$C=$B499,'SUMMARY DATA'!$B:$B=""GRP"")),
  IF(
    OR(
      ISNUMBER(SEARCH(""CDM CASH DEPOSIT"",$C499)),
      ISNUMBER(SEARCH(""CASH DEPOSIT"",$C49"&amp;"9)),
      COUNTIFS('SUMMARY DATA'!$D:$D,$C499,'SUMMARY DATA'!$B:$B,""GRP"")&lt;&gt;1
    ),
    """",
    IFERROR(TEXTJOIN(CHAR(10),TRUE,FILTER('SUMMARY DATA'!I:I,'SUMMARY DATA'!$D:$D=$C499,'SUMMARY DATA'!$B:$B=""GRP"")),"""")
  )
)"),"")</f>
        <v/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 spans="1:27">
      <c r="A500" s="2"/>
      <c r="B500" s="15">
        <v>45855</v>
      </c>
      <c r="C500" s="2" t="s">
        <v>708</v>
      </c>
      <c r="D500" s="6">
        <v>298</v>
      </c>
      <c r="E500" s="16" t="str">
        <f>IFERROR(__xludf.DUMMYFUNCTION("IFERROR(
  TEXTJOIN(CHAR(10),TRUE,FILTER('SUMMARY DATA'!E:E,'SUMMARY DATA'!$A:$A=$A500,'SUMMARY DATA'!$C:$C=$B500,'SUMMARY DATA'!$B:$B=""GRP"")),
  IF(
    OR(
      ISNUMBER(SEARCH(""CDM CASH DEPOSIT"",$C500)),
      ISNUMBER(SEARCH(""CASH DEPOSIT"",$C50"&amp;"0)),
      COUNTIFS('SUMMARY DATA'!$D:$D,$C500,'SUMMARY DATA'!$B:$B,""GRP"")&lt;&gt;1
    ),
    """",
    IFERROR(TEXTJOIN(CHAR(10),TRUE,FILTER('SUMMARY DATA'!E:E,'SUMMARY DATA'!$D:$D=$C500,'SUMMARY DATA'!$B:$B=""GRP"")),"""")
  )
)"),"")</f>
        <v/>
      </c>
      <c r="F500" s="17" t="str">
        <f>IFERROR(__xludf.DUMMYFUNCTION("IFERROR(
  TEXTJOIN(CHAR(10),TRUE,FILTER('SUMMARY DATA'!F:F,'SUMMARY DATA'!$A:$A=$A500,'SUMMARY DATA'!$C:$C=$B500,'SUMMARY DATA'!$B:$B=""GRP"")),
  IF(
    OR(
      ISNUMBER(SEARCH(""CDM CASH DEPOSIT"",$C500)),
      ISNUMBER(SEARCH(""CASH DEPOSIT"",$C50"&amp;"0)),
      COUNTIFS('SUMMARY DATA'!$D:$D,$C500,'SUMMARY DATA'!$B:$B,""GRP"")&lt;&gt;1
    ),
    """",
    IFERROR(TEXTJOIN(CHAR(10),TRUE,FILTER('SUMMARY DATA'!F:F,'SUMMARY DATA'!$D:$D=$C500,'SUMMARY DATA'!$B:$B=""GRP"")),"""")
  )
)"),"")</f>
        <v/>
      </c>
      <c r="G500" s="17" t="str">
        <f>IFERROR(__xludf.DUMMYFUNCTION("IFERROR(
  TEXTJOIN(CHAR(10),TRUE,FILTER('SUMMARY DATA'!G:G,'SUMMARY DATA'!$A:$A=$A500,'SUMMARY DATA'!$C:$C=$B500,'SUMMARY DATA'!$B:$B=""GRP"")),
  IF(
    OR(
      ISNUMBER(SEARCH(""CDM CASH DEPOSIT"",$C500)),
      ISNUMBER(SEARCH(""CASH DEPOSIT"",$C50"&amp;"0)),
      COUNTIFS('SUMMARY DATA'!$D:$D,$C500,'SUMMARY DATA'!$B:$B,""GRP"")&lt;&gt;1
    ),
    """",
    IFERROR(TEXTJOIN(CHAR(10),TRUE,FILTER('SUMMARY DATA'!G:G,'SUMMARY DATA'!$D:$D=$C500,'SUMMARY DATA'!$B:$B=""GRP"")),"""")
  )
)"),"")</f>
        <v/>
      </c>
      <c r="H500" s="18" t="str">
        <f>IFERROR(__xludf.DUMMYFUNCTION("IFERROR(
  TEXTJOIN(CHAR(10),TRUE,FILTER('SUMMARY DATA'!H:H,'SUMMARY DATA'!$A:$A=$A500,'SUMMARY DATA'!$C:$C=$B500,'SUMMARY DATA'!$B:$B=""GRP"")),
  IF(
    OR(
      ISNUMBER(SEARCH(""CDM CASH DEPOSIT"",$C500)),
      ISNUMBER(SEARCH(""CASH DEPOSIT"",$C50"&amp;"0)),
      COUNTIFS('SUMMARY DATA'!$D:$D,$C500,'SUMMARY DATA'!$B:$B,""GRP"")&lt;&gt;1
    ),
    """",
    IFERROR(TEXTJOIN(CHAR(10),TRUE,FILTER('SUMMARY DATA'!H:H,'SUMMARY DATA'!$D:$D=$C500,'SUMMARY DATA'!$B:$B=""GRP"")),"""")
  )
)"),"")</f>
        <v/>
      </c>
      <c r="I500" s="18" t="str">
        <f>IFERROR(__xludf.DUMMYFUNCTION("IF(H500="""","""",
SUM(ARRAYFORMULA(VALUE(SPLIT(H500,CHAR(10)))))
)"),"")</f>
        <v/>
      </c>
      <c r="J500" s="17" t="str">
        <f>IFERROR(__xludf.DUMMYFUNCTION("IFERROR(
  TEXTJOIN(CHAR(10),TRUE,FILTER('SUMMARY DATA'!I:I,'SUMMARY DATA'!$A:$A=$A500,'SUMMARY DATA'!$C:$C=$B500,'SUMMARY DATA'!$B:$B=""GRP"")),
  IF(
    OR(
      ISNUMBER(SEARCH(""CDM CASH DEPOSIT"",$C500)),
      ISNUMBER(SEARCH(""CASH DEPOSIT"",$C50"&amp;"0)),
      COUNTIFS('SUMMARY DATA'!$D:$D,$C500,'SUMMARY DATA'!$B:$B,""GRP"")&lt;&gt;1
    ),
    """",
    IFERROR(TEXTJOIN(CHAR(10),TRUE,FILTER('SUMMARY DATA'!I:I,'SUMMARY DATA'!$D:$D=$C500,'SUMMARY DATA'!$B:$B=""GRP"")),"""")
  )
)"),"")</f>
        <v/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 spans="1:27">
      <c r="A501" s="2" t="s">
        <v>709</v>
      </c>
      <c r="B501" s="15">
        <v>45855</v>
      </c>
      <c r="C501" s="2" t="s">
        <v>710</v>
      </c>
      <c r="D501" s="6">
        <v>76</v>
      </c>
      <c r="E501" s="16" t="str">
        <f>IFERROR(__xludf.DUMMYFUNCTION("IFERROR(
  TEXTJOIN(CHAR(10),TRUE,FILTER('SUMMARY DATA'!E:E,'SUMMARY DATA'!$A:$A=$A501,'SUMMARY DATA'!$C:$C=$B501,'SUMMARY DATA'!$B:$B=""GRP"")),
  IF(
    OR(
      ISNUMBER(SEARCH(""CDM CASH DEPOSIT"",$C501)),
      ISNUMBER(SEARCH(""CASH DEPOSIT"",$C50"&amp;"1)),
      COUNTIFS('SUMMARY DATA'!$D:$D,$C501,'SUMMARY DATA'!$B:$B,""GRP"")&lt;&gt;1
    ),
    """",
    IFERROR(TEXTJOIN(CHAR(10),TRUE,FILTER('SUMMARY DATA'!E:E,'SUMMARY DATA'!$D:$D=$C501,'SUMMARY DATA'!$B:$B=""GRP"")),"""")
  )
)"),"")</f>
        <v/>
      </c>
      <c r="F501" s="17" t="str">
        <f>IFERROR(__xludf.DUMMYFUNCTION("IFERROR(
  TEXTJOIN(CHAR(10),TRUE,FILTER('SUMMARY DATA'!F:F,'SUMMARY DATA'!$A:$A=$A501,'SUMMARY DATA'!$C:$C=$B501,'SUMMARY DATA'!$B:$B=""GRP"")),
  IF(
    OR(
      ISNUMBER(SEARCH(""CDM CASH DEPOSIT"",$C501)),
      ISNUMBER(SEARCH(""CASH DEPOSIT"",$C50"&amp;"1)),
      COUNTIFS('SUMMARY DATA'!$D:$D,$C501,'SUMMARY DATA'!$B:$B,""GRP"")&lt;&gt;1
    ),
    """",
    IFERROR(TEXTJOIN(CHAR(10),TRUE,FILTER('SUMMARY DATA'!F:F,'SUMMARY DATA'!$D:$D=$C501,'SUMMARY DATA'!$B:$B=""GRP"")),"""")
  )
)"),"")</f>
        <v/>
      </c>
      <c r="G501" s="17" t="str">
        <f>IFERROR(__xludf.DUMMYFUNCTION("IFERROR(
  TEXTJOIN(CHAR(10),TRUE,FILTER('SUMMARY DATA'!G:G,'SUMMARY DATA'!$A:$A=$A501,'SUMMARY DATA'!$C:$C=$B501,'SUMMARY DATA'!$B:$B=""GRP"")),
  IF(
    OR(
      ISNUMBER(SEARCH(""CDM CASH DEPOSIT"",$C501)),
      ISNUMBER(SEARCH(""CASH DEPOSIT"",$C50"&amp;"1)),
      COUNTIFS('SUMMARY DATA'!$D:$D,$C501,'SUMMARY DATA'!$B:$B,""GRP"")&lt;&gt;1
    ),
    """",
    IFERROR(TEXTJOIN(CHAR(10),TRUE,FILTER('SUMMARY DATA'!G:G,'SUMMARY DATA'!$D:$D=$C501,'SUMMARY DATA'!$B:$B=""GRP"")),"""")
  )
)"),"")</f>
        <v/>
      </c>
      <c r="H501" s="18" t="str">
        <f>IFERROR(__xludf.DUMMYFUNCTION("IFERROR(
  TEXTJOIN(CHAR(10),TRUE,FILTER('SUMMARY DATA'!H:H,'SUMMARY DATA'!$A:$A=$A501,'SUMMARY DATA'!$C:$C=$B501,'SUMMARY DATA'!$B:$B=""GRP"")),
  IF(
    OR(
      ISNUMBER(SEARCH(""CDM CASH DEPOSIT"",$C501)),
      ISNUMBER(SEARCH(""CASH DEPOSIT"",$C50"&amp;"1)),
      COUNTIFS('SUMMARY DATA'!$D:$D,$C501,'SUMMARY DATA'!$B:$B,""GRP"")&lt;&gt;1
    ),
    """",
    IFERROR(TEXTJOIN(CHAR(10),TRUE,FILTER('SUMMARY DATA'!H:H,'SUMMARY DATA'!$D:$D=$C501,'SUMMARY DATA'!$B:$B=""GRP"")),"""")
  )
)"),"")</f>
        <v/>
      </c>
      <c r="I501" s="18" t="str">
        <f>IFERROR(__xludf.DUMMYFUNCTION("IF(H501="""","""",
SUM(ARRAYFORMULA(VALUE(SPLIT(H501,CHAR(10)))))
)"),"")</f>
        <v/>
      </c>
      <c r="J501" s="17" t="str">
        <f>IFERROR(__xludf.DUMMYFUNCTION("IFERROR(
  TEXTJOIN(CHAR(10),TRUE,FILTER('SUMMARY DATA'!I:I,'SUMMARY DATA'!$A:$A=$A501,'SUMMARY DATA'!$C:$C=$B501,'SUMMARY DATA'!$B:$B=""GRP"")),
  IF(
    OR(
      ISNUMBER(SEARCH(""CDM CASH DEPOSIT"",$C501)),
      ISNUMBER(SEARCH(""CASH DEPOSIT"",$C50"&amp;"1)),
      COUNTIFS('SUMMARY DATA'!$D:$D,$C501,'SUMMARY DATA'!$B:$B,""GRP"")&lt;&gt;1
    ),
    """",
    IFERROR(TEXTJOIN(CHAR(10),TRUE,FILTER('SUMMARY DATA'!I:I,'SUMMARY DATA'!$D:$D=$C501,'SUMMARY DATA'!$B:$B=""GRP"")),"""")
  )
)"),"")</f>
        <v/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 spans="1:27">
      <c r="A502" s="2"/>
      <c r="B502" s="15">
        <v>45854</v>
      </c>
      <c r="C502" s="2" t="s">
        <v>711</v>
      </c>
      <c r="D502" s="6">
        <v>156</v>
      </c>
      <c r="E502" s="16" t="str">
        <f>IFERROR(__xludf.DUMMYFUNCTION("IFERROR(
  TEXTJOIN(CHAR(10),TRUE,FILTER('SUMMARY DATA'!E:E,'SUMMARY DATA'!$A:$A=$A502,'SUMMARY DATA'!$C:$C=$B502,'SUMMARY DATA'!$B:$B=""GRP"")),
  IF(
    OR(
      ISNUMBER(SEARCH(""CDM CASH DEPOSIT"",$C502)),
      ISNUMBER(SEARCH(""CASH DEPOSIT"",$C50"&amp;"2)),
      COUNTIFS('SUMMARY DATA'!$D:$D,$C502,'SUMMARY DATA'!$B:$B,""GRP"")&lt;&gt;1
    ),
    """",
    IFERROR(TEXTJOIN(CHAR(10),TRUE,FILTER('SUMMARY DATA'!E:E,'SUMMARY DATA'!$D:$D=$C502,'SUMMARY DATA'!$B:$B=""GRP"")),"""")
  )
)"),"")</f>
        <v/>
      </c>
      <c r="F502" s="17" t="str">
        <f>IFERROR(__xludf.DUMMYFUNCTION("IFERROR(
  TEXTJOIN(CHAR(10),TRUE,FILTER('SUMMARY DATA'!F:F,'SUMMARY DATA'!$A:$A=$A502,'SUMMARY DATA'!$C:$C=$B502,'SUMMARY DATA'!$B:$B=""GRP"")),
  IF(
    OR(
      ISNUMBER(SEARCH(""CDM CASH DEPOSIT"",$C502)),
      ISNUMBER(SEARCH(""CASH DEPOSIT"",$C50"&amp;"2)),
      COUNTIFS('SUMMARY DATA'!$D:$D,$C502,'SUMMARY DATA'!$B:$B,""GRP"")&lt;&gt;1
    ),
    """",
    IFERROR(TEXTJOIN(CHAR(10),TRUE,FILTER('SUMMARY DATA'!F:F,'SUMMARY DATA'!$D:$D=$C502,'SUMMARY DATA'!$B:$B=""GRP"")),"""")
  )
)"),"")</f>
        <v/>
      </c>
      <c r="G502" s="17" t="str">
        <f>IFERROR(__xludf.DUMMYFUNCTION("IFERROR(
  TEXTJOIN(CHAR(10),TRUE,FILTER('SUMMARY DATA'!G:G,'SUMMARY DATA'!$A:$A=$A502,'SUMMARY DATA'!$C:$C=$B502,'SUMMARY DATA'!$B:$B=""GRP"")),
  IF(
    OR(
      ISNUMBER(SEARCH(""CDM CASH DEPOSIT"",$C502)),
      ISNUMBER(SEARCH(""CASH DEPOSIT"",$C50"&amp;"2)),
      COUNTIFS('SUMMARY DATA'!$D:$D,$C502,'SUMMARY DATA'!$B:$B,""GRP"")&lt;&gt;1
    ),
    """",
    IFERROR(TEXTJOIN(CHAR(10),TRUE,FILTER('SUMMARY DATA'!G:G,'SUMMARY DATA'!$D:$D=$C502,'SUMMARY DATA'!$B:$B=""GRP"")),"""")
  )
)"),"")</f>
        <v/>
      </c>
      <c r="H502" s="18" t="str">
        <f>IFERROR(__xludf.DUMMYFUNCTION("IFERROR(
  TEXTJOIN(CHAR(10),TRUE,FILTER('SUMMARY DATA'!H:H,'SUMMARY DATA'!$A:$A=$A502,'SUMMARY DATA'!$C:$C=$B502,'SUMMARY DATA'!$B:$B=""GRP"")),
  IF(
    OR(
      ISNUMBER(SEARCH(""CDM CASH DEPOSIT"",$C502)),
      ISNUMBER(SEARCH(""CASH DEPOSIT"",$C50"&amp;"2)),
      COUNTIFS('SUMMARY DATA'!$D:$D,$C502,'SUMMARY DATA'!$B:$B,""GRP"")&lt;&gt;1
    ),
    """",
    IFERROR(TEXTJOIN(CHAR(10),TRUE,FILTER('SUMMARY DATA'!H:H,'SUMMARY DATA'!$D:$D=$C502,'SUMMARY DATA'!$B:$B=""GRP"")),"""")
  )
)"),"")</f>
        <v/>
      </c>
      <c r="I502" s="18" t="str">
        <f>IFERROR(__xludf.DUMMYFUNCTION("IF(H502="""","""",
SUM(ARRAYFORMULA(VALUE(SPLIT(H502,CHAR(10)))))
)"),"")</f>
        <v/>
      </c>
      <c r="J502" s="17" t="str">
        <f>IFERROR(__xludf.DUMMYFUNCTION("IFERROR(
  TEXTJOIN(CHAR(10),TRUE,FILTER('SUMMARY DATA'!I:I,'SUMMARY DATA'!$A:$A=$A502,'SUMMARY DATA'!$C:$C=$B502,'SUMMARY DATA'!$B:$B=""GRP"")),
  IF(
    OR(
      ISNUMBER(SEARCH(""CDM CASH DEPOSIT"",$C502)),
      ISNUMBER(SEARCH(""CASH DEPOSIT"",$C50"&amp;"2)),
      COUNTIFS('SUMMARY DATA'!$D:$D,$C502,'SUMMARY DATA'!$B:$B,""GRP"")&lt;&gt;1
    ),
    """",
    IFERROR(TEXTJOIN(CHAR(10),TRUE,FILTER('SUMMARY DATA'!I:I,'SUMMARY DATA'!$D:$D=$C502,'SUMMARY DATA'!$B:$B=""GRP"")),"""")
  )
)"),"")</f>
        <v/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 spans="1:27">
      <c r="A503" s="2" t="s">
        <v>712</v>
      </c>
      <c r="B503" s="15">
        <v>45854</v>
      </c>
      <c r="C503" s="2" t="s">
        <v>713</v>
      </c>
      <c r="D503" s="6">
        <v>45.17</v>
      </c>
      <c r="E503" s="16" t="str">
        <f>IFERROR(__xludf.DUMMYFUNCTION("IFERROR(
  TEXTJOIN(CHAR(10),TRUE,FILTER('SUMMARY DATA'!E:E,'SUMMARY DATA'!$A:$A=$A503,'SUMMARY DATA'!$C:$C=$B503,'SUMMARY DATA'!$B:$B=""GRP"")),
  IF(
    OR(
      ISNUMBER(SEARCH(""CDM CASH DEPOSIT"",$C503)),
      ISNUMBER(SEARCH(""CASH DEPOSIT"",$C50"&amp;"3)),
      COUNTIFS('SUMMARY DATA'!$D:$D,$C503,'SUMMARY DATA'!$B:$B,""GRP"")&lt;&gt;1
    ),
    """",
    IFERROR(TEXTJOIN(CHAR(10),TRUE,FILTER('SUMMARY DATA'!E:E,'SUMMARY DATA'!$D:$D=$C503,'SUMMARY DATA'!$B:$B=""GRP"")),"""")
  )
)"),"")</f>
        <v/>
      </c>
      <c r="F503" s="17" t="str">
        <f>IFERROR(__xludf.DUMMYFUNCTION("IFERROR(
  TEXTJOIN(CHAR(10),TRUE,FILTER('SUMMARY DATA'!F:F,'SUMMARY DATA'!$A:$A=$A503,'SUMMARY DATA'!$C:$C=$B503,'SUMMARY DATA'!$B:$B=""GRP"")),
  IF(
    OR(
      ISNUMBER(SEARCH(""CDM CASH DEPOSIT"",$C503)),
      ISNUMBER(SEARCH(""CASH DEPOSIT"",$C50"&amp;"3)),
      COUNTIFS('SUMMARY DATA'!$D:$D,$C503,'SUMMARY DATA'!$B:$B,""GRP"")&lt;&gt;1
    ),
    """",
    IFERROR(TEXTJOIN(CHAR(10),TRUE,FILTER('SUMMARY DATA'!F:F,'SUMMARY DATA'!$D:$D=$C503,'SUMMARY DATA'!$B:$B=""GRP"")),"""")
  )
)"),"")</f>
        <v/>
      </c>
      <c r="G503" s="17" t="str">
        <f>IFERROR(__xludf.DUMMYFUNCTION("IFERROR(
  TEXTJOIN(CHAR(10),TRUE,FILTER('SUMMARY DATA'!G:G,'SUMMARY DATA'!$A:$A=$A503,'SUMMARY DATA'!$C:$C=$B503,'SUMMARY DATA'!$B:$B=""GRP"")),
  IF(
    OR(
      ISNUMBER(SEARCH(""CDM CASH DEPOSIT"",$C503)),
      ISNUMBER(SEARCH(""CASH DEPOSIT"",$C50"&amp;"3)),
      COUNTIFS('SUMMARY DATA'!$D:$D,$C503,'SUMMARY DATA'!$B:$B,""GRP"")&lt;&gt;1
    ),
    """",
    IFERROR(TEXTJOIN(CHAR(10),TRUE,FILTER('SUMMARY DATA'!G:G,'SUMMARY DATA'!$D:$D=$C503,'SUMMARY DATA'!$B:$B=""GRP"")),"""")
  )
)"),"")</f>
        <v/>
      </c>
      <c r="H503" s="18" t="str">
        <f>IFERROR(__xludf.DUMMYFUNCTION("IFERROR(
  TEXTJOIN(CHAR(10),TRUE,FILTER('SUMMARY DATA'!H:H,'SUMMARY DATA'!$A:$A=$A503,'SUMMARY DATA'!$C:$C=$B503,'SUMMARY DATA'!$B:$B=""GRP"")),
  IF(
    OR(
      ISNUMBER(SEARCH(""CDM CASH DEPOSIT"",$C503)),
      ISNUMBER(SEARCH(""CASH DEPOSIT"",$C50"&amp;"3)),
      COUNTIFS('SUMMARY DATA'!$D:$D,$C503,'SUMMARY DATA'!$B:$B,""GRP"")&lt;&gt;1
    ),
    """",
    IFERROR(TEXTJOIN(CHAR(10),TRUE,FILTER('SUMMARY DATA'!H:H,'SUMMARY DATA'!$D:$D=$C503,'SUMMARY DATA'!$B:$B=""GRP"")),"""")
  )
)"),"")</f>
        <v/>
      </c>
      <c r="I503" s="18" t="str">
        <f>IFERROR(__xludf.DUMMYFUNCTION("IF(H503="""","""",
SUM(ARRAYFORMULA(VALUE(SPLIT(H503,CHAR(10)))))
)"),"")</f>
        <v/>
      </c>
      <c r="J503" s="17" t="str">
        <f>IFERROR(__xludf.DUMMYFUNCTION("IFERROR(
  TEXTJOIN(CHAR(10),TRUE,FILTER('SUMMARY DATA'!I:I,'SUMMARY DATA'!$A:$A=$A503,'SUMMARY DATA'!$C:$C=$B503,'SUMMARY DATA'!$B:$B=""GRP"")),
  IF(
    OR(
      ISNUMBER(SEARCH(""CDM CASH DEPOSIT"",$C503)),
      ISNUMBER(SEARCH(""CASH DEPOSIT"",$C50"&amp;"3)),
      COUNTIFS('SUMMARY DATA'!$D:$D,$C503,'SUMMARY DATA'!$B:$B,""GRP"")&lt;&gt;1
    ),
    """",
    IFERROR(TEXTJOIN(CHAR(10),TRUE,FILTER('SUMMARY DATA'!I:I,'SUMMARY DATA'!$D:$D=$C503,'SUMMARY DATA'!$B:$B=""GRP"")),"""")
  )
)"),"")</f>
        <v/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 spans="1:27">
      <c r="A504" s="2"/>
      <c r="B504" s="15">
        <v>45854</v>
      </c>
      <c r="C504" s="2" t="s">
        <v>714</v>
      </c>
      <c r="D504" s="6">
        <v>119.2</v>
      </c>
      <c r="E504" s="16" t="str">
        <f>IFERROR(__xludf.DUMMYFUNCTION("IFERROR(
  TEXTJOIN(CHAR(10),TRUE,FILTER('SUMMARY DATA'!E:E,'SUMMARY DATA'!$A:$A=$A504,'SUMMARY DATA'!$C:$C=$B504,'SUMMARY DATA'!$B:$B=""GRP"")),
  IF(
    OR(
      ISNUMBER(SEARCH(""CDM CASH DEPOSIT"",$C504)),
      ISNUMBER(SEARCH(""CASH DEPOSIT"",$C50"&amp;"4)),
      COUNTIFS('SUMMARY DATA'!$D:$D,$C504,'SUMMARY DATA'!$B:$B,""GRP"")&lt;&gt;1
    ),
    """",
    IFERROR(TEXTJOIN(CHAR(10),TRUE,FILTER('SUMMARY DATA'!E:E,'SUMMARY DATA'!$D:$D=$C504,'SUMMARY DATA'!$B:$B=""GRP"")),"""")
  )
)"),"")</f>
        <v/>
      </c>
      <c r="F504" s="17" t="str">
        <f>IFERROR(__xludf.DUMMYFUNCTION("IFERROR(
  TEXTJOIN(CHAR(10),TRUE,FILTER('SUMMARY DATA'!F:F,'SUMMARY DATA'!$A:$A=$A504,'SUMMARY DATA'!$C:$C=$B504,'SUMMARY DATA'!$B:$B=""GRP"")),
  IF(
    OR(
      ISNUMBER(SEARCH(""CDM CASH DEPOSIT"",$C504)),
      ISNUMBER(SEARCH(""CASH DEPOSIT"",$C50"&amp;"4)),
      COUNTIFS('SUMMARY DATA'!$D:$D,$C504,'SUMMARY DATA'!$B:$B,""GRP"")&lt;&gt;1
    ),
    """",
    IFERROR(TEXTJOIN(CHAR(10),TRUE,FILTER('SUMMARY DATA'!F:F,'SUMMARY DATA'!$D:$D=$C504,'SUMMARY DATA'!$B:$B=""GRP"")),"""")
  )
)"),"")</f>
        <v/>
      </c>
      <c r="G504" s="17" t="str">
        <f>IFERROR(__xludf.DUMMYFUNCTION("IFERROR(
  TEXTJOIN(CHAR(10),TRUE,FILTER('SUMMARY DATA'!G:G,'SUMMARY DATA'!$A:$A=$A504,'SUMMARY DATA'!$C:$C=$B504,'SUMMARY DATA'!$B:$B=""GRP"")),
  IF(
    OR(
      ISNUMBER(SEARCH(""CDM CASH DEPOSIT"",$C504)),
      ISNUMBER(SEARCH(""CASH DEPOSIT"",$C50"&amp;"4)),
      COUNTIFS('SUMMARY DATA'!$D:$D,$C504,'SUMMARY DATA'!$B:$B,""GRP"")&lt;&gt;1
    ),
    """",
    IFERROR(TEXTJOIN(CHAR(10),TRUE,FILTER('SUMMARY DATA'!G:G,'SUMMARY DATA'!$D:$D=$C504,'SUMMARY DATA'!$B:$B=""GRP"")),"""")
  )
)"),"")</f>
        <v/>
      </c>
      <c r="H504" s="18" t="str">
        <f>IFERROR(__xludf.DUMMYFUNCTION("IFERROR(
  TEXTJOIN(CHAR(10),TRUE,FILTER('SUMMARY DATA'!H:H,'SUMMARY DATA'!$A:$A=$A504,'SUMMARY DATA'!$C:$C=$B504,'SUMMARY DATA'!$B:$B=""GRP"")),
  IF(
    OR(
      ISNUMBER(SEARCH(""CDM CASH DEPOSIT"",$C504)),
      ISNUMBER(SEARCH(""CASH DEPOSIT"",$C50"&amp;"4)),
      COUNTIFS('SUMMARY DATA'!$D:$D,$C504,'SUMMARY DATA'!$B:$B,""GRP"")&lt;&gt;1
    ),
    """",
    IFERROR(TEXTJOIN(CHAR(10),TRUE,FILTER('SUMMARY DATA'!H:H,'SUMMARY DATA'!$D:$D=$C504,'SUMMARY DATA'!$B:$B=""GRP"")),"""")
  )
)"),"")</f>
        <v/>
      </c>
      <c r="I504" s="18" t="str">
        <f>IFERROR(__xludf.DUMMYFUNCTION("IF(H504="""","""",
SUM(ARRAYFORMULA(VALUE(SPLIT(H504,CHAR(10)))))
)"),"")</f>
        <v/>
      </c>
      <c r="J504" s="17" t="str">
        <f>IFERROR(__xludf.DUMMYFUNCTION("IFERROR(
  TEXTJOIN(CHAR(10),TRUE,FILTER('SUMMARY DATA'!I:I,'SUMMARY DATA'!$A:$A=$A504,'SUMMARY DATA'!$C:$C=$B504,'SUMMARY DATA'!$B:$B=""GRP"")),
  IF(
    OR(
      ISNUMBER(SEARCH(""CDM CASH DEPOSIT"",$C504)),
      ISNUMBER(SEARCH(""CASH DEPOSIT"",$C50"&amp;"4)),
      COUNTIFS('SUMMARY DATA'!$D:$D,$C504,'SUMMARY DATA'!$B:$B,""GRP"")&lt;&gt;1
    ),
    """",
    IFERROR(TEXTJOIN(CHAR(10),TRUE,FILTER('SUMMARY DATA'!I:I,'SUMMARY DATA'!$D:$D=$C504,'SUMMARY DATA'!$B:$B=""GRP"")),"""")
  )
)"),"")</f>
        <v/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 spans="1:27">
      <c r="A505" s="2" t="s">
        <v>519</v>
      </c>
      <c r="B505" s="15">
        <v>45854</v>
      </c>
      <c r="C505" s="2" t="s">
        <v>715</v>
      </c>
      <c r="D505" s="6">
        <v>96</v>
      </c>
      <c r="E505" s="16" t="str">
        <f>IFERROR(__xludf.DUMMYFUNCTION("IFERROR(
  TEXTJOIN(CHAR(10),TRUE,FILTER('SUMMARY DATA'!E:E,'SUMMARY DATA'!$A:$A=$A505,'SUMMARY DATA'!$C:$C=$B505,'SUMMARY DATA'!$B:$B=""GRP"")),
  IF(
    OR(
      ISNUMBER(SEARCH(""CDM CASH DEPOSIT"",$C505)),
      ISNUMBER(SEARCH(""CASH DEPOSIT"",$C50"&amp;"5)),
      COUNTIFS('SUMMARY DATA'!$D:$D,$C505,'SUMMARY DATA'!$B:$B,""GRP"")&lt;&gt;1
    ),
    """",
    IFERROR(TEXTJOIN(CHAR(10),TRUE,FILTER('SUMMARY DATA'!E:E,'SUMMARY DATA'!$D:$D=$C505,'SUMMARY DATA'!$B:$B=""GRP"")),"""")
  )
)"),"")</f>
        <v/>
      </c>
      <c r="F505" s="17" t="str">
        <f>IFERROR(__xludf.DUMMYFUNCTION("IFERROR(
  TEXTJOIN(CHAR(10),TRUE,FILTER('SUMMARY DATA'!F:F,'SUMMARY DATA'!$A:$A=$A505,'SUMMARY DATA'!$C:$C=$B505,'SUMMARY DATA'!$B:$B=""GRP"")),
  IF(
    OR(
      ISNUMBER(SEARCH(""CDM CASH DEPOSIT"",$C505)),
      ISNUMBER(SEARCH(""CASH DEPOSIT"",$C50"&amp;"5)),
      COUNTIFS('SUMMARY DATA'!$D:$D,$C505,'SUMMARY DATA'!$B:$B,""GRP"")&lt;&gt;1
    ),
    """",
    IFERROR(TEXTJOIN(CHAR(10),TRUE,FILTER('SUMMARY DATA'!F:F,'SUMMARY DATA'!$D:$D=$C505,'SUMMARY DATA'!$B:$B=""GRP"")),"""")
  )
)"),"")</f>
        <v/>
      </c>
      <c r="G505" s="17" t="str">
        <f>IFERROR(__xludf.DUMMYFUNCTION("IFERROR(
  TEXTJOIN(CHAR(10),TRUE,FILTER('SUMMARY DATA'!G:G,'SUMMARY DATA'!$A:$A=$A505,'SUMMARY DATA'!$C:$C=$B505,'SUMMARY DATA'!$B:$B=""GRP"")),
  IF(
    OR(
      ISNUMBER(SEARCH(""CDM CASH DEPOSIT"",$C505)),
      ISNUMBER(SEARCH(""CASH DEPOSIT"",$C50"&amp;"5)),
      COUNTIFS('SUMMARY DATA'!$D:$D,$C505,'SUMMARY DATA'!$B:$B,""GRP"")&lt;&gt;1
    ),
    """",
    IFERROR(TEXTJOIN(CHAR(10),TRUE,FILTER('SUMMARY DATA'!G:G,'SUMMARY DATA'!$D:$D=$C505,'SUMMARY DATA'!$B:$B=""GRP"")),"""")
  )
)"),"")</f>
        <v/>
      </c>
      <c r="H505" s="18" t="str">
        <f>IFERROR(__xludf.DUMMYFUNCTION("IFERROR(
  TEXTJOIN(CHAR(10),TRUE,FILTER('SUMMARY DATA'!H:H,'SUMMARY DATA'!$A:$A=$A505,'SUMMARY DATA'!$C:$C=$B505,'SUMMARY DATA'!$B:$B=""GRP"")),
  IF(
    OR(
      ISNUMBER(SEARCH(""CDM CASH DEPOSIT"",$C505)),
      ISNUMBER(SEARCH(""CASH DEPOSIT"",$C50"&amp;"5)),
      COUNTIFS('SUMMARY DATA'!$D:$D,$C505,'SUMMARY DATA'!$B:$B,""GRP"")&lt;&gt;1
    ),
    """",
    IFERROR(TEXTJOIN(CHAR(10),TRUE,FILTER('SUMMARY DATA'!H:H,'SUMMARY DATA'!$D:$D=$C505,'SUMMARY DATA'!$B:$B=""GRP"")),"""")
  )
)"),"")</f>
        <v/>
      </c>
      <c r="I505" s="18" t="str">
        <f>IFERROR(__xludf.DUMMYFUNCTION("IF(H505="""","""",
SUM(ARRAYFORMULA(VALUE(SPLIT(H505,CHAR(10)))))
)"),"")</f>
        <v/>
      </c>
      <c r="J505" s="17" t="str">
        <f>IFERROR(__xludf.DUMMYFUNCTION("IFERROR(
  TEXTJOIN(CHAR(10),TRUE,FILTER('SUMMARY DATA'!I:I,'SUMMARY DATA'!$A:$A=$A505,'SUMMARY DATA'!$C:$C=$B505,'SUMMARY DATA'!$B:$B=""GRP"")),
  IF(
    OR(
      ISNUMBER(SEARCH(""CDM CASH DEPOSIT"",$C505)),
      ISNUMBER(SEARCH(""CASH DEPOSIT"",$C50"&amp;"5)),
      COUNTIFS('SUMMARY DATA'!$D:$D,$C505,'SUMMARY DATA'!$B:$B,""GRP"")&lt;&gt;1
    ),
    """",
    IFERROR(TEXTJOIN(CHAR(10),TRUE,FILTER('SUMMARY DATA'!I:I,'SUMMARY DATA'!$D:$D=$C505,'SUMMARY DATA'!$B:$B=""GRP"")),"""")
  )
)"),"")</f>
        <v/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 spans="1:27">
      <c r="A506" s="2" t="s">
        <v>716</v>
      </c>
      <c r="B506" s="15">
        <v>45854</v>
      </c>
      <c r="C506" s="2" t="s">
        <v>717</v>
      </c>
      <c r="D506" s="6">
        <v>10</v>
      </c>
      <c r="E506" s="16" t="str">
        <f>IFERROR(__xludf.DUMMYFUNCTION("IFERROR(
  TEXTJOIN(CHAR(10),TRUE,FILTER('SUMMARY DATA'!E:E,'SUMMARY DATA'!$A:$A=$A506,'SUMMARY DATA'!$C:$C=$B506,'SUMMARY DATA'!$B:$B=""GRP"")),
  IF(
    OR(
      ISNUMBER(SEARCH(""CDM CASH DEPOSIT"",$C506)),
      ISNUMBER(SEARCH(""CASH DEPOSIT"",$C50"&amp;"6)),
      COUNTIFS('SUMMARY DATA'!$D:$D,$C506,'SUMMARY DATA'!$B:$B,""GRP"")&lt;&gt;1
    ),
    """",
    IFERROR(TEXTJOIN(CHAR(10),TRUE,FILTER('SUMMARY DATA'!E:E,'SUMMARY DATA'!$D:$D=$C506,'SUMMARY DATA'!$B:$B=""GRP"")),"""")
  )
)"),"")</f>
        <v/>
      </c>
      <c r="F506" s="17" t="str">
        <f>IFERROR(__xludf.DUMMYFUNCTION("IFERROR(
  TEXTJOIN(CHAR(10),TRUE,FILTER('SUMMARY DATA'!F:F,'SUMMARY DATA'!$A:$A=$A506,'SUMMARY DATA'!$C:$C=$B506,'SUMMARY DATA'!$B:$B=""GRP"")),
  IF(
    OR(
      ISNUMBER(SEARCH(""CDM CASH DEPOSIT"",$C506)),
      ISNUMBER(SEARCH(""CASH DEPOSIT"",$C50"&amp;"6)),
      COUNTIFS('SUMMARY DATA'!$D:$D,$C506,'SUMMARY DATA'!$B:$B,""GRP"")&lt;&gt;1
    ),
    """",
    IFERROR(TEXTJOIN(CHAR(10),TRUE,FILTER('SUMMARY DATA'!F:F,'SUMMARY DATA'!$D:$D=$C506,'SUMMARY DATA'!$B:$B=""GRP"")),"""")
  )
)"),"")</f>
        <v/>
      </c>
      <c r="G506" s="17" t="str">
        <f>IFERROR(__xludf.DUMMYFUNCTION("IFERROR(
  TEXTJOIN(CHAR(10),TRUE,FILTER('SUMMARY DATA'!G:G,'SUMMARY DATA'!$A:$A=$A506,'SUMMARY DATA'!$C:$C=$B506,'SUMMARY DATA'!$B:$B=""GRP"")),
  IF(
    OR(
      ISNUMBER(SEARCH(""CDM CASH DEPOSIT"",$C506)),
      ISNUMBER(SEARCH(""CASH DEPOSIT"",$C50"&amp;"6)),
      COUNTIFS('SUMMARY DATA'!$D:$D,$C506,'SUMMARY DATA'!$B:$B,""GRP"")&lt;&gt;1
    ),
    """",
    IFERROR(TEXTJOIN(CHAR(10),TRUE,FILTER('SUMMARY DATA'!G:G,'SUMMARY DATA'!$D:$D=$C506,'SUMMARY DATA'!$B:$B=""GRP"")),"""")
  )
)"),"")</f>
        <v/>
      </c>
      <c r="H506" s="18" t="str">
        <f>IFERROR(__xludf.DUMMYFUNCTION("IFERROR(
  TEXTJOIN(CHAR(10),TRUE,FILTER('SUMMARY DATA'!H:H,'SUMMARY DATA'!$A:$A=$A506,'SUMMARY DATA'!$C:$C=$B506,'SUMMARY DATA'!$B:$B=""GRP"")),
  IF(
    OR(
      ISNUMBER(SEARCH(""CDM CASH DEPOSIT"",$C506)),
      ISNUMBER(SEARCH(""CASH DEPOSIT"",$C50"&amp;"6)),
      COUNTIFS('SUMMARY DATA'!$D:$D,$C506,'SUMMARY DATA'!$B:$B,""GRP"")&lt;&gt;1
    ),
    """",
    IFERROR(TEXTJOIN(CHAR(10),TRUE,FILTER('SUMMARY DATA'!H:H,'SUMMARY DATA'!$D:$D=$C506,'SUMMARY DATA'!$B:$B=""GRP"")),"""")
  )
)"),"")</f>
        <v/>
      </c>
      <c r="I506" s="18" t="str">
        <f>IFERROR(__xludf.DUMMYFUNCTION("IF(H506="""","""",
SUM(ARRAYFORMULA(VALUE(SPLIT(H506,CHAR(10)))))
)"),"")</f>
        <v/>
      </c>
      <c r="J506" s="17" t="str">
        <f>IFERROR(__xludf.DUMMYFUNCTION("IFERROR(
  TEXTJOIN(CHAR(10),TRUE,FILTER('SUMMARY DATA'!I:I,'SUMMARY DATA'!$A:$A=$A506,'SUMMARY DATA'!$C:$C=$B506,'SUMMARY DATA'!$B:$B=""GRP"")),
  IF(
    OR(
      ISNUMBER(SEARCH(""CDM CASH DEPOSIT"",$C506)),
      ISNUMBER(SEARCH(""CASH DEPOSIT"",$C50"&amp;"6)),
      COUNTIFS('SUMMARY DATA'!$D:$D,$C506,'SUMMARY DATA'!$B:$B,""GRP"")&lt;&gt;1
    ),
    """",
    IFERROR(TEXTJOIN(CHAR(10),TRUE,FILTER('SUMMARY DATA'!I:I,'SUMMARY DATA'!$D:$D=$C506,'SUMMARY DATA'!$B:$B=""GRP"")),"""")
  )
)"),"")</f>
        <v/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 spans="1:27">
      <c r="A507" s="2"/>
      <c r="B507" s="15">
        <v>45853</v>
      </c>
      <c r="C507" s="2" t="s">
        <v>718</v>
      </c>
      <c r="D507" s="6">
        <v>551</v>
      </c>
      <c r="E507" s="16" t="str">
        <f>IFERROR(__xludf.DUMMYFUNCTION("IFERROR(
  TEXTJOIN(CHAR(10),TRUE,FILTER('SUMMARY DATA'!E:E,'SUMMARY DATA'!$A:$A=$A507,'SUMMARY DATA'!$C:$C=$B507,'SUMMARY DATA'!$B:$B=""GRP"")),
  IF(
    OR(
      ISNUMBER(SEARCH(""CDM CASH DEPOSIT"",$C507)),
      ISNUMBER(SEARCH(""CASH DEPOSIT"",$C50"&amp;"7)),
      COUNTIFS('SUMMARY DATA'!$D:$D,$C507,'SUMMARY DATA'!$B:$B,""GRP"")&lt;&gt;1
    ),
    """",
    IFERROR(TEXTJOIN(CHAR(10),TRUE,FILTER('SUMMARY DATA'!E:E,'SUMMARY DATA'!$D:$D=$C507,'SUMMARY DATA'!$B:$B=""GRP"")),"""")
  )
)"),"")</f>
        <v/>
      </c>
      <c r="F507" s="17" t="str">
        <f>IFERROR(__xludf.DUMMYFUNCTION("IFERROR(
  TEXTJOIN(CHAR(10),TRUE,FILTER('SUMMARY DATA'!F:F,'SUMMARY DATA'!$A:$A=$A507,'SUMMARY DATA'!$C:$C=$B507,'SUMMARY DATA'!$B:$B=""GRP"")),
  IF(
    OR(
      ISNUMBER(SEARCH(""CDM CASH DEPOSIT"",$C507)),
      ISNUMBER(SEARCH(""CASH DEPOSIT"",$C50"&amp;"7)),
      COUNTIFS('SUMMARY DATA'!$D:$D,$C507,'SUMMARY DATA'!$B:$B,""GRP"")&lt;&gt;1
    ),
    """",
    IFERROR(TEXTJOIN(CHAR(10),TRUE,FILTER('SUMMARY DATA'!F:F,'SUMMARY DATA'!$D:$D=$C507,'SUMMARY DATA'!$B:$B=""GRP"")),"""")
  )
)"),"")</f>
        <v/>
      </c>
      <c r="G507" s="17" t="str">
        <f>IFERROR(__xludf.DUMMYFUNCTION("IFERROR(
  TEXTJOIN(CHAR(10),TRUE,FILTER('SUMMARY DATA'!G:G,'SUMMARY DATA'!$A:$A=$A507,'SUMMARY DATA'!$C:$C=$B507,'SUMMARY DATA'!$B:$B=""GRP"")),
  IF(
    OR(
      ISNUMBER(SEARCH(""CDM CASH DEPOSIT"",$C507)),
      ISNUMBER(SEARCH(""CASH DEPOSIT"",$C50"&amp;"7)),
      COUNTIFS('SUMMARY DATA'!$D:$D,$C507,'SUMMARY DATA'!$B:$B,""GRP"")&lt;&gt;1
    ),
    """",
    IFERROR(TEXTJOIN(CHAR(10),TRUE,FILTER('SUMMARY DATA'!G:G,'SUMMARY DATA'!$D:$D=$C507,'SUMMARY DATA'!$B:$B=""GRP"")),"""")
  )
)"),"")</f>
        <v/>
      </c>
      <c r="H507" s="18" t="str">
        <f>IFERROR(__xludf.DUMMYFUNCTION("IFERROR(
  TEXTJOIN(CHAR(10),TRUE,FILTER('SUMMARY DATA'!H:H,'SUMMARY DATA'!$A:$A=$A507,'SUMMARY DATA'!$C:$C=$B507,'SUMMARY DATA'!$B:$B=""GRP"")),
  IF(
    OR(
      ISNUMBER(SEARCH(""CDM CASH DEPOSIT"",$C507)),
      ISNUMBER(SEARCH(""CASH DEPOSIT"",$C50"&amp;"7)),
      COUNTIFS('SUMMARY DATA'!$D:$D,$C507,'SUMMARY DATA'!$B:$B,""GRP"")&lt;&gt;1
    ),
    """",
    IFERROR(TEXTJOIN(CHAR(10),TRUE,FILTER('SUMMARY DATA'!H:H,'SUMMARY DATA'!$D:$D=$C507,'SUMMARY DATA'!$B:$B=""GRP"")),"""")
  )
)"),"")</f>
        <v/>
      </c>
      <c r="I507" s="18" t="str">
        <f>IFERROR(__xludf.DUMMYFUNCTION("IF(H507="""","""",
SUM(ARRAYFORMULA(VALUE(SPLIT(H507,CHAR(10)))))
)"),"")</f>
        <v/>
      </c>
      <c r="J507" s="17" t="str">
        <f>IFERROR(__xludf.DUMMYFUNCTION("IFERROR(
  TEXTJOIN(CHAR(10),TRUE,FILTER('SUMMARY DATA'!I:I,'SUMMARY DATA'!$A:$A=$A507,'SUMMARY DATA'!$C:$C=$B507,'SUMMARY DATA'!$B:$B=""GRP"")),
  IF(
    OR(
      ISNUMBER(SEARCH(""CDM CASH DEPOSIT"",$C507)),
      ISNUMBER(SEARCH(""CASH DEPOSIT"",$C50"&amp;"7)),
      COUNTIFS('SUMMARY DATA'!$D:$D,$C507,'SUMMARY DATA'!$B:$B,""GRP"")&lt;&gt;1
    ),
    """",
    IFERROR(TEXTJOIN(CHAR(10),TRUE,FILTER('SUMMARY DATA'!I:I,'SUMMARY DATA'!$D:$D=$C507,'SUMMARY DATA'!$B:$B=""GRP"")),"""")
  )
)"),"")</f>
        <v/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 spans="1:27">
      <c r="A508" s="2"/>
      <c r="B508" s="15">
        <v>45853</v>
      </c>
      <c r="C508" s="2" t="s">
        <v>719</v>
      </c>
      <c r="D508" s="6">
        <v>241.98</v>
      </c>
      <c r="E508" s="16" t="str">
        <f>IFERROR(__xludf.DUMMYFUNCTION("IFERROR(
  TEXTJOIN(CHAR(10),TRUE,FILTER('SUMMARY DATA'!E:E,'SUMMARY DATA'!$A:$A=$A508,'SUMMARY DATA'!$C:$C=$B508,'SUMMARY DATA'!$B:$B=""GRP"")),
  IF(
    OR(
      ISNUMBER(SEARCH(""CDM CASH DEPOSIT"",$C508)),
      ISNUMBER(SEARCH(""CASH DEPOSIT"",$C50"&amp;"8)),
      COUNTIFS('SUMMARY DATA'!$D:$D,$C508,'SUMMARY DATA'!$B:$B,""GRP"")&lt;&gt;1
    ),
    """",
    IFERROR(TEXTJOIN(CHAR(10),TRUE,FILTER('SUMMARY DATA'!E:E,'SUMMARY DATA'!$D:$D=$C508,'SUMMARY DATA'!$B:$B=""GRP"")),"""")
  )
)"),"")</f>
        <v/>
      </c>
      <c r="F508" s="17" t="str">
        <f>IFERROR(__xludf.DUMMYFUNCTION("IFERROR(
  TEXTJOIN(CHAR(10),TRUE,FILTER('SUMMARY DATA'!F:F,'SUMMARY DATA'!$A:$A=$A508,'SUMMARY DATA'!$C:$C=$B508,'SUMMARY DATA'!$B:$B=""GRP"")),
  IF(
    OR(
      ISNUMBER(SEARCH(""CDM CASH DEPOSIT"",$C508)),
      ISNUMBER(SEARCH(""CASH DEPOSIT"",$C50"&amp;"8)),
      COUNTIFS('SUMMARY DATA'!$D:$D,$C508,'SUMMARY DATA'!$B:$B,""GRP"")&lt;&gt;1
    ),
    """",
    IFERROR(TEXTJOIN(CHAR(10),TRUE,FILTER('SUMMARY DATA'!F:F,'SUMMARY DATA'!$D:$D=$C508,'SUMMARY DATA'!$B:$B=""GRP"")),"""")
  )
)"),"")</f>
        <v/>
      </c>
      <c r="G508" s="17" t="str">
        <f>IFERROR(__xludf.DUMMYFUNCTION("IFERROR(
  TEXTJOIN(CHAR(10),TRUE,FILTER('SUMMARY DATA'!G:G,'SUMMARY DATA'!$A:$A=$A508,'SUMMARY DATA'!$C:$C=$B508,'SUMMARY DATA'!$B:$B=""GRP"")),
  IF(
    OR(
      ISNUMBER(SEARCH(""CDM CASH DEPOSIT"",$C508)),
      ISNUMBER(SEARCH(""CASH DEPOSIT"",$C50"&amp;"8)),
      COUNTIFS('SUMMARY DATA'!$D:$D,$C508,'SUMMARY DATA'!$B:$B,""GRP"")&lt;&gt;1
    ),
    """",
    IFERROR(TEXTJOIN(CHAR(10),TRUE,FILTER('SUMMARY DATA'!G:G,'SUMMARY DATA'!$D:$D=$C508,'SUMMARY DATA'!$B:$B=""GRP"")),"""")
  )
)"),"")</f>
        <v/>
      </c>
      <c r="H508" s="18" t="str">
        <f>IFERROR(__xludf.DUMMYFUNCTION("IFERROR(
  TEXTJOIN(CHAR(10),TRUE,FILTER('SUMMARY DATA'!H:H,'SUMMARY DATA'!$A:$A=$A508,'SUMMARY DATA'!$C:$C=$B508,'SUMMARY DATA'!$B:$B=""GRP"")),
  IF(
    OR(
      ISNUMBER(SEARCH(""CDM CASH DEPOSIT"",$C508)),
      ISNUMBER(SEARCH(""CASH DEPOSIT"",$C50"&amp;"8)),
      COUNTIFS('SUMMARY DATA'!$D:$D,$C508,'SUMMARY DATA'!$B:$B,""GRP"")&lt;&gt;1
    ),
    """",
    IFERROR(TEXTJOIN(CHAR(10),TRUE,FILTER('SUMMARY DATA'!H:H,'SUMMARY DATA'!$D:$D=$C508,'SUMMARY DATA'!$B:$B=""GRP"")),"""")
  )
)"),"")</f>
        <v/>
      </c>
      <c r="I508" s="18" t="str">
        <f>IFERROR(__xludf.DUMMYFUNCTION("IF(H508="""","""",
SUM(ARRAYFORMULA(VALUE(SPLIT(H508,CHAR(10)))))
)"),"")</f>
        <v/>
      </c>
      <c r="J508" s="17" t="str">
        <f>IFERROR(__xludf.DUMMYFUNCTION("IFERROR(
  TEXTJOIN(CHAR(10),TRUE,FILTER('SUMMARY DATA'!I:I,'SUMMARY DATA'!$A:$A=$A508,'SUMMARY DATA'!$C:$C=$B508,'SUMMARY DATA'!$B:$B=""GRP"")),
  IF(
    OR(
      ISNUMBER(SEARCH(""CDM CASH DEPOSIT"",$C508)),
      ISNUMBER(SEARCH(""CASH DEPOSIT"",$C50"&amp;"8)),
      COUNTIFS('SUMMARY DATA'!$D:$D,$C508,'SUMMARY DATA'!$B:$B,""GRP"")&lt;&gt;1
    ),
    """",
    IFERROR(TEXTJOIN(CHAR(10),TRUE,FILTER('SUMMARY DATA'!I:I,'SUMMARY DATA'!$D:$D=$C508,'SUMMARY DATA'!$B:$B=""GRP"")),"""")
  )
)"),"")</f>
        <v/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 spans="1:27">
      <c r="A509" s="2" t="s">
        <v>720</v>
      </c>
      <c r="B509" s="15">
        <v>45853</v>
      </c>
      <c r="C509" s="2" t="s">
        <v>721</v>
      </c>
      <c r="D509" s="6">
        <v>58.6</v>
      </c>
      <c r="E509" s="16" t="str">
        <f>IFERROR(__xludf.DUMMYFUNCTION("IFERROR(
  TEXTJOIN(CHAR(10),TRUE,FILTER('SUMMARY DATA'!E:E,'SUMMARY DATA'!$A:$A=$A509,'SUMMARY DATA'!$C:$C=$B509,'SUMMARY DATA'!$B:$B=""GRP"")),
  IF(
    OR(
      ISNUMBER(SEARCH(""CDM CASH DEPOSIT"",$C509)),
      ISNUMBER(SEARCH(""CASH DEPOSIT"",$C50"&amp;"9)),
      COUNTIFS('SUMMARY DATA'!$D:$D,$C509,'SUMMARY DATA'!$B:$B,""GRP"")&lt;&gt;1
    ),
    """",
    IFERROR(TEXTJOIN(CHAR(10),TRUE,FILTER('SUMMARY DATA'!E:E,'SUMMARY DATA'!$D:$D=$C509,'SUMMARY DATA'!$B:$B=""GRP"")),"""")
  )
)"),"")</f>
        <v/>
      </c>
      <c r="F509" s="17" t="str">
        <f>IFERROR(__xludf.DUMMYFUNCTION("IFERROR(
  TEXTJOIN(CHAR(10),TRUE,FILTER('SUMMARY DATA'!F:F,'SUMMARY DATA'!$A:$A=$A509,'SUMMARY DATA'!$C:$C=$B509,'SUMMARY DATA'!$B:$B=""GRP"")),
  IF(
    OR(
      ISNUMBER(SEARCH(""CDM CASH DEPOSIT"",$C509)),
      ISNUMBER(SEARCH(""CASH DEPOSIT"",$C50"&amp;"9)),
      COUNTIFS('SUMMARY DATA'!$D:$D,$C509,'SUMMARY DATA'!$B:$B,""GRP"")&lt;&gt;1
    ),
    """",
    IFERROR(TEXTJOIN(CHAR(10),TRUE,FILTER('SUMMARY DATA'!F:F,'SUMMARY DATA'!$D:$D=$C509,'SUMMARY DATA'!$B:$B=""GRP"")),"""")
  )
)"),"")</f>
        <v/>
      </c>
      <c r="G509" s="17" t="str">
        <f>IFERROR(__xludf.DUMMYFUNCTION("IFERROR(
  TEXTJOIN(CHAR(10),TRUE,FILTER('SUMMARY DATA'!G:G,'SUMMARY DATA'!$A:$A=$A509,'SUMMARY DATA'!$C:$C=$B509,'SUMMARY DATA'!$B:$B=""GRP"")),
  IF(
    OR(
      ISNUMBER(SEARCH(""CDM CASH DEPOSIT"",$C509)),
      ISNUMBER(SEARCH(""CASH DEPOSIT"",$C50"&amp;"9)),
      COUNTIFS('SUMMARY DATA'!$D:$D,$C509,'SUMMARY DATA'!$B:$B,""GRP"")&lt;&gt;1
    ),
    """",
    IFERROR(TEXTJOIN(CHAR(10),TRUE,FILTER('SUMMARY DATA'!G:G,'SUMMARY DATA'!$D:$D=$C509,'SUMMARY DATA'!$B:$B=""GRP"")),"""")
  )
)"),"")</f>
        <v/>
      </c>
      <c r="H509" s="18" t="str">
        <f>IFERROR(__xludf.DUMMYFUNCTION("IFERROR(
  TEXTJOIN(CHAR(10),TRUE,FILTER('SUMMARY DATA'!H:H,'SUMMARY DATA'!$A:$A=$A509,'SUMMARY DATA'!$C:$C=$B509,'SUMMARY DATA'!$B:$B=""GRP"")),
  IF(
    OR(
      ISNUMBER(SEARCH(""CDM CASH DEPOSIT"",$C509)),
      ISNUMBER(SEARCH(""CASH DEPOSIT"",$C50"&amp;"9)),
      COUNTIFS('SUMMARY DATA'!$D:$D,$C509,'SUMMARY DATA'!$B:$B,""GRP"")&lt;&gt;1
    ),
    """",
    IFERROR(TEXTJOIN(CHAR(10),TRUE,FILTER('SUMMARY DATA'!H:H,'SUMMARY DATA'!$D:$D=$C509,'SUMMARY DATA'!$B:$B=""GRP"")),"""")
  )
)"),"")</f>
        <v/>
      </c>
      <c r="I509" s="18" t="str">
        <f>IFERROR(__xludf.DUMMYFUNCTION("IF(H509="""","""",
SUM(ARRAYFORMULA(VALUE(SPLIT(H509,CHAR(10)))))
)"),"")</f>
        <v/>
      </c>
      <c r="J509" s="17" t="str">
        <f>IFERROR(__xludf.DUMMYFUNCTION("IFERROR(
  TEXTJOIN(CHAR(10),TRUE,FILTER('SUMMARY DATA'!I:I,'SUMMARY DATA'!$A:$A=$A509,'SUMMARY DATA'!$C:$C=$B509,'SUMMARY DATA'!$B:$B=""GRP"")),
  IF(
    OR(
      ISNUMBER(SEARCH(""CDM CASH DEPOSIT"",$C509)),
      ISNUMBER(SEARCH(""CASH DEPOSIT"",$C50"&amp;"9)),
      COUNTIFS('SUMMARY DATA'!$D:$D,$C509,'SUMMARY DATA'!$B:$B,""GRP"")&lt;&gt;1
    ),
    """",
    IFERROR(TEXTJOIN(CHAR(10),TRUE,FILTER('SUMMARY DATA'!I:I,'SUMMARY DATA'!$D:$D=$C509,'SUMMARY DATA'!$B:$B=""GRP"")),"""")
  )
)"),"")</f>
        <v/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 spans="1:27">
      <c r="A510" s="2" t="s">
        <v>722</v>
      </c>
      <c r="B510" s="15">
        <v>45853</v>
      </c>
      <c r="C510" s="2" t="s">
        <v>723</v>
      </c>
      <c r="D510" s="6">
        <v>150</v>
      </c>
      <c r="E510" s="16" t="str">
        <f>IFERROR(__xludf.DUMMYFUNCTION("IFERROR(
  TEXTJOIN(CHAR(10),TRUE,FILTER('SUMMARY DATA'!E:E,'SUMMARY DATA'!$A:$A=$A510,'SUMMARY DATA'!$C:$C=$B510,'SUMMARY DATA'!$B:$B=""GRP"")),
  IF(
    OR(
      ISNUMBER(SEARCH(""CDM CASH DEPOSIT"",$C510)),
      ISNUMBER(SEARCH(""CASH DEPOSIT"",$C51"&amp;"0)),
      COUNTIFS('SUMMARY DATA'!$D:$D,$C510,'SUMMARY DATA'!$B:$B,""GRP"")&lt;&gt;1
    ),
    """",
    IFERROR(TEXTJOIN(CHAR(10),TRUE,FILTER('SUMMARY DATA'!E:E,'SUMMARY DATA'!$D:$D=$C510,'SUMMARY DATA'!$B:$B=""GRP"")),"""")
  )
)"),"")</f>
        <v/>
      </c>
      <c r="F510" s="17" t="str">
        <f>IFERROR(__xludf.DUMMYFUNCTION("IFERROR(
  TEXTJOIN(CHAR(10),TRUE,FILTER('SUMMARY DATA'!F:F,'SUMMARY DATA'!$A:$A=$A510,'SUMMARY DATA'!$C:$C=$B510,'SUMMARY DATA'!$B:$B=""GRP"")),
  IF(
    OR(
      ISNUMBER(SEARCH(""CDM CASH DEPOSIT"",$C510)),
      ISNUMBER(SEARCH(""CASH DEPOSIT"",$C51"&amp;"0)),
      COUNTIFS('SUMMARY DATA'!$D:$D,$C510,'SUMMARY DATA'!$B:$B,""GRP"")&lt;&gt;1
    ),
    """",
    IFERROR(TEXTJOIN(CHAR(10),TRUE,FILTER('SUMMARY DATA'!F:F,'SUMMARY DATA'!$D:$D=$C510,'SUMMARY DATA'!$B:$B=""GRP"")),"""")
  )
)"),"")</f>
        <v/>
      </c>
      <c r="G510" s="17" t="str">
        <f>IFERROR(__xludf.DUMMYFUNCTION("IFERROR(
  TEXTJOIN(CHAR(10),TRUE,FILTER('SUMMARY DATA'!G:G,'SUMMARY DATA'!$A:$A=$A510,'SUMMARY DATA'!$C:$C=$B510,'SUMMARY DATA'!$B:$B=""GRP"")),
  IF(
    OR(
      ISNUMBER(SEARCH(""CDM CASH DEPOSIT"",$C510)),
      ISNUMBER(SEARCH(""CASH DEPOSIT"",$C51"&amp;"0)),
      COUNTIFS('SUMMARY DATA'!$D:$D,$C510,'SUMMARY DATA'!$B:$B,""GRP"")&lt;&gt;1
    ),
    """",
    IFERROR(TEXTJOIN(CHAR(10),TRUE,FILTER('SUMMARY DATA'!G:G,'SUMMARY DATA'!$D:$D=$C510,'SUMMARY DATA'!$B:$B=""GRP"")),"""")
  )
)"),"")</f>
        <v/>
      </c>
      <c r="H510" s="18" t="str">
        <f>IFERROR(__xludf.DUMMYFUNCTION("IFERROR(
  TEXTJOIN(CHAR(10),TRUE,FILTER('SUMMARY DATA'!H:H,'SUMMARY DATA'!$A:$A=$A510,'SUMMARY DATA'!$C:$C=$B510,'SUMMARY DATA'!$B:$B=""GRP"")),
  IF(
    OR(
      ISNUMBER(SEARCH(""CDM CASH DEPOSIT"",$C510)),
      ISNUMBER(SEARCH(""CASH DEPOSIT"",$C51"&amp;"0)),
      COUNTIFS('SUMMARY DATA'!$D:$D,$C510,'SUMMARY DATA'!$B:$B,""GRP"")&lt;&gt;1
    ),
    """",
    IFERROR(TEXTJOIN(CHAR(10),TRUE,FILTER('SUMMARY DATA'!H:H,'SUMMARY DATA'!$D:$D=$C510,'SUMMARY DATA'!$B:$B=""GRP"")),"""")
  )
)"),"")</f>
        <v/>
      </c>
      <c r="I510" s="18" t="str">
        <f>IFERROR(__xludf.DUMMYFUNCTION("IF(H510="""","""",
SUM(ARRAYFORMULA(VALUE(SPLIT(H510,CHAR(10)))))
)"),"")</f>
        <v/>
      </c>
      <c r="J510" s="17" t="str">
        <f>IFERROR(__xludf.DUMMYFUNCTION("IFERROR(
  TEXTJOIN(CHAR(10),TRUE,FILTER('SUMMARY DATA'!I:I,'SUMMARY DATA'!$A:$A=$A510,'SUMMARY DATA'!$C:$C=$B510,'SUMMARY DATA'!$B:$B=""GRP"")),
  IF(
    OR(
      ISNUMBER(SEARCH(""CDM CASH DEPOSIT"",$C510)),
      ISNUMBER(SEARCH(""CASH DEPOSIT"",$C51"&amp;"0)),
      COUNTIFS('SUMMARY DATA'!$D:$D,$C510,'SUMMARY DATA'!$B:$B,""GRP"")&lt;&gt;1
    ),
    """",
    IFERROR(TEXTJOIN(CHAR(10),TRUE,FILTER('SUMMARY DATA'!I:I,'SUMMARY DATA'!$D:$D=$C510,'SUMMARY DATA'!$B:$B=""GRP"")),"""")
  )
)"),"")</f>
        <v/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 spans="1:27">
      <c r="A511" s="2"/>
      <c r="B511" s="15">
        <v>45853</v>
      </c>
      <c r="C511" s="2" t="s">
        <v>724</v>
      </c>
      <c r="D511" s="6">
        <v>10</v>
      </c>
      <c r="E511" s="16" t="str">
        <f>IFERROR(__xludf.DUMMYFUNCTION("IFERROR(
  TEXTJOIN(CHAR(10),TRUE,FILTER('SUMMARY DATA'!E:E,'SUMMARY DATA'!$A:$A=$A511,'SUMMARY DATA'!$C:$C=$B511,'SUMMARY DATA'!$B:$B=""GRP"")),
  IF(
    OR(
      ISNUMBER(SEARCH(""CDM CASH DEPOSIT"",$C511)),
      ISNUMBER(SEARCH(""CASH DEPOSIT"",$C51"&amp;"1)),
      COUNTIFS('SUMMARY DATA'!$D:$D,$C511,'SUMMARY DATA'!$B:$B,""GRP"")&lt;&gt;1
    ),
    """",
    IFERROR(TEXTJOIN(CHAR(10),TRUE,FILTER('SUMMARY DATA'!E:E,'SUMMARY DATA'!$D:$D=$C511,'SUMMARY DATA'!$B:$B=""GRP"")),"""")
  )
)"),"")</f>
        <v/>
      </c>
      <c r="F511" s="17" t="str">
        <f>IFERROR(__xludf.DUMMYFUNCTION("IFERROR(
  TEXTJOIN(CHAR(10),TRUE,FILTER('SUMMARY DATA'!F:F,'SUMMARY DATA'!$A:$A=$A511,'SUMMARY DATA'!$C:$C=$B511,'SUMMARY DATA'!$B:$B=""GRP"")),
  IF(
    OR(
      ISNUMBER(SEARCH(""CDM CASH DEPOSIT"",$C511)),
      ISNUMBER(SEARCH(""CASH DEPOSIT"",$C51"&amp;"1)),
      COUNTIFS('SUMMARY DATA'!$D:$D,$C511,'SUMMARY DATA'!$B:$B,""GRP"")&lt;&gt;1
    ),
    """",
    IFERROR(TEXTJOIN(CHAR(10),TRUE,FILTER('SUMMARY DATA'!F:F,'SUMMARY DATA'!$D:$D=$C511,'SUMMARY DATA'!$B:$B=""GRP"")),"""")
  )
)"),"")</f>
        <v/>
      </c>
      <c r="G511" s="17" t="str">
        <f>IFERROR(__xludf.DUMMYFUNCTION("IFERROR(
  TEXTJOIN(CHAR(10),TRUE,FILTER('SUMMARY DATA'!G:G,'SUMMARY DATA'!$A:$A=$A511,'SUMMARY DATA'!$C:$C=$B511,'SUMMARY DATA'!$B:$B=""GRP"")),
  IF(
    OR(
      ISNUMBER(SEARCH(""CDM CASH DEPOSIT"",$C511)),
      ISNUMBER(SEARCH(""CASH DEPOSIT"",$C51"&amp;"1)),
      COUNTIFS('SUMMARY DATA'!$D:$D,$C511,'SUMMARY DATA'!$B:$B,""GRP"")&lt;&gt;1
    ),
    """",
    IFERROR(TEXTJOIN(CHAR(10),TRUE,FILTER('SUMMARY DATA'!G:G,'SUMMARY DATA'!$D:$D=$C511,'SUMMARY DATA'!$B:$B=""GRP"")),"""")
  )
)"),"")</f>
        <v/>
      </c>
      <c r="H511" s="18" t="str">
        <f>IFERROR(__xludf.DUMMYFUNCTION("IFERROR(
  TEXTJOIN(CHAR(10),TRUE,FILTER('SUMMARY DATA'!H:H,'SUMMARY DATA'!$A:$A=$A511,'SUMMARY DATA'!$C:$C=$B511,'SUMMARY DATA'!$B:$B=""GRP"")),
  IF(
    OR(
      ISNUMBER(SEARCH(""CDM CASH DEPOSIT"",$C511)),
      ISNUMBER(SEARCH(""CASH DEPOSIT"",$C51"&amp;"1)),
      COUNTIFS('SUMMARY DATA'!$D:$D,$C511,'SUMMARY DATA'!$B:$B,""GRP"")&lt;&gt;1
    ),
    """",
    IFERROR(TEXTJOIN(CHAR(10),TRUE,FILTER('SUMMARY DATA'!H:H,'SUMMARY DATA'!$D:$D=$C511,'SUMMARY DATA'!$B:$B=""GRP"")),"""")
  )
)"),"")</f>
        <v/>
      </c>
      <c r="I511" s="18" t="str">
        <f>IFERROR(__xludf.DUMMYFUNCTION("IF(H511="""","""",
SUM(ARRAYFORMULA(VALUE(SPLIT(H511,CHAR(10)))))
)"),"")</f>
        <v/>
      </c>
      <c r="J511" s="17" t="str">
        <f>IFERROR(__xludf.DUMMYFUNCTION("IFERROR(
  TEXTJOIN(CHAR(10),TRUE,FILTER('SUMMARY DATA'!I:I,'SUMMARY DATA'!$A:$A=$A511,'SUMMARY DATA'!$C:$C=$B511,'SUMMARY DATA'!$B:$B=""GRP"")),
  IF(
    OR(
      ISNUMBER(SEARCH(""CDM CASH DEPOSIT"",$C511)),
      ISNUMBER(SEARCH(""CASH DEPOSIT"",$C51"&amp;"1)),
      COUNTIFS('SUMMARY DATA'!$D:$D,$C511,'SUMMARY DATA'!$B:$B,""GRP"")&lt;&gt;1
    ),
    """",
    IFERROR(TEXTJOIN(CHAR(10),TRUE,FILTER('SUMMARY DATA'!I:I,'SUMMARY DATA'!$D:$D=$C511,'SUMMARY DATA'!$B:$B=""GRP"")),"""")
  )
)"),"")</f>
        <v/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 spans="1:27">
      <c r="A512" s="2"/>
      <c r="B512" s="15">
        <v>45853</v>
      </c>
      <c r="C512" s="2" t="s">
        <v>495</v>
      </c>
      <c r="D512" s="6">
        <v>10</v>
      </c>
      <c r="E512" s="16" t="str">
        <f>IFERROR(__xludf.DUMMYFUNCTION("IFERROR(
  TEXTJOIN(CHAR(10),TRUE,FILTER('SUMMARY DATA'!E:E,'SUMMARY DATA'!$A:$A=$A512,'SUMMARY DATA'!$C:$C=$B512,'SUMMARY DATA'!$B:$B=""GRP"")),
  IF(
    OR(
      ISNUMBER(SEARCH(""CDM CASH DEPOSIT"",$C512)),
      ISNUMBER(SEARCH(""CASH DEPOSIT"",$C51"&amp;"2)),
      COUNTIFS('SUMMARY DATA'!$D:$D,$C512,'SUMMARY DATA'!$B:$B,""GRP"")&lt;&gt;1
    ),
    """",
    IFERROR(TEXTJOIN(CHAR(10),TRUE,FILTER('SUMMARY DATA'!E:E,'SUMMARY DATA'!$D:$D=$C512,'SUMMARY DATA'!$B:$B=""GRP"")),"""")
  )
)"),"")</f>
        <v/>
      </c>
      <c r="F512" s="17" t="str">
        <f>IFERROR(__xludf.DUMMYFUNCTION("IFERROR(
  TEXTJOIN(CHAR(10),TRUE,FILTER('SUMMARY DATA'!F:F,'SUMMARY DATA'!$A:$A=$A512,'SUMMARY DATA'!$C:$C=$B512,'SUMMARY DATA'!$B:$B=""GRP"")),
  IF(
    OR(
      ISNUMBER(SEARCH(""CDM CASH DEPOSIT"",$C512)),
      ISNUMBER(SEARCH(""CASH DEPOSIT"",$C51"&amp;"2)),
      COUNTIFS('SUMMARY DATA'!$D:$D,$C512,'SUMMARY DATA'!$B:$B,""GRP"")&lt;&gt;1
    ),
    """",
    IFERROR(TEXTJOIN(CHAR(10),TRUE,FILTER('SUMMARY DATA'!F:F,'SUMMARY DATA'!$D:$D=$C512,'SUMMARY DATA'!$B:$B=""GRP"")),"""")
  )
)"),"")</f>
        <v/>
      </c>
      <c r="G512" s="17" t="str">
        <f>IFERROR(__xludf.DUMMYFUNCTION("IFERROR(
  TEXTJOIN(CHAR(10),TRUE,FILTER('SUMMARY DATA'!G:G,'SUMMARY DATA'!$A:$A=$A512,'SUMMARY DATA'!$C:$C=$B512,'SUMMARY DATA'!$B:$B=""GRP"")),
  IF(
    OR(
      ISNUMBER(SEARCH(""CDM CASH DEPOSIT"",$C512)),
      ISNUMBER(SEARCH(""CASH DEPOSIT"",$C51"&amp;"2)),
      COUNTIFS('SUMMARY DATA'!$D:$D,$C512,'SUMMARY DATA'!$B:$B,""GRP"")&lt;&gt;1
    ),
    """",
    IFERROR(TEXTJOIN(CHAR(10),TRUE,FILTER('SUMMARY DATA'!G:G,'SUMMARY DATA'!$D:$D=$C512,'SUMMARY DATA'!$B:$B=""GRP"")),"""")
  )
)"),"")</f>
        <v/>
      </c>
      <c r="H512" s="18" t="str">
        <f>IFERROR(__xludf.DUMMYFUNCTION("IFERROR(
  TEXTJOIN(CHAR(10),TRUE,FILTER('SUMMARY DATA'!H:H,'SUMMARY DATA'!$A:$A=$A512,'SUMMARY DATA'!$C:$C=$B512,'SUMMARY DATA'!$B:$B=""GRP"")),
  IF(
    OR(
      ISNUMBER(SEARCH(""CDM CASH DEPOSIT"",$C512)),
      ISNUMBER(SEARCH(""CASH DEPOSIT"",$C51"&amp;"2)),
      COUNTIFS('SUMMARY DATA'!$D:$D,$C512,'SUMMARY DATA'!$B:$B,""GRP"")&lt;&gt;1
    ),
    """",
    IFERROR(TEXTJOIN(CHAR(10),TRUE,FILTER('SUMMARY DATA'!H:H,'SUMMARY DATA'!$D:$D=$C512,'SUMMARY DATA'!$B:$B=""GRP"")),"""")
  )
)"),"")</f>
        <v/>
      </c>
      <c r="I512" s="18" t="str">
        <f>IFERROR(__xludf.DUMMYFUNCTION("IF(H512="""","""",
SUM(ARRAYFORMULA(VALUE(SPLIT(H512,CHAR(10)))))
)"),"")</f>
        <v/>
      </c>
      <c r="J512" s="17" t="str">
        <f>IFERROR(__xludf.DUMMYFUNCTION("IFERROR(
  TEXTJOIN(CHAR(10),TRUE,FILTER('SUMMARY DATA'!I:I,'SUMMARY DATA'!$A:$A=$A512,'SUMMARY DATA'!$C:$C=$B512,'SUMMARY DATA'!$B:$B=""GRP"")),
  IF(
    OR(
      ISNUMBER(SEARCH(""CDM CASH DEPOSIT"",$C512)),
      ISNUMBER(SEARCH(""CASH DEPOSIT"",$C51"&amp;"2)),
      COUNTIFS('SUMMARY DATA'!$D:$D,$C512,'SUMMARY DATA'!$B:$B,""GRP"")&lt;&gt;1
    ),
    """",
    IFERROR(TEXTJOIN(CHAR(10),TRUE,FILTER('SUMMARY DATA'!I:I,'SUMMARY DATA'!$D:$D=$C512,'SUMMARY DATA'!$B:$B=""GRP"")),"""")
  )
)"),"")</f>
        <v/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 spans="1:27">
      <c r="A513" s="2"/>
      <c r="B513" s="15">
        <v>45853</v>
      </c>
      <c r="C513" s="2" t="s">
        <v>725</v>
      </c>
      <c r="D513" s="6">
        <v>27.99</v>
      </c>
      <c r="E513" s="16" t="str">
        <f>IFERROR(__xludf.DUMMYFUNCTION("IFERROR(
  TEXTJOIN(CHAR(10),TRUE,FILTER('SUMMARY DATA'!E:E,'SUMMARY DATA'!$A:$A=$A513,'SUMMARY DATA'!$C:$C=$B513,'SUMMARY DATA'!$B:$B=""GRP"")),
  IF(
    OR(
      ISNUMBER(SEARCH(""CDM CASH DEPOSIT"",$C513)),
      ISNUMBER(SEARCH(""CASH DEPOSIT"",$C51"&amp;"3)),
      COUNTIFS('SUMMARY DATA'!$D:$D,$C513,'SUMMARY DATA'!$B:$B,""GRP"")&lt;&gt;1
    ),
    """",
    IFERROR(TEXTJOIN(CHAR(10),TRUE,FILTER('SUMMARY DATA'!E:E,'SUMMARY DATA'!$D:$D=$C513,'SUMMARY DATA'!$B:$B=""GRP"")),"""")
  )
)"),"")</f>
        <v/>
      </c>
      <c r="F513" s="17" t="str">
        <f>IFERROR(__xludf.DUMMYFUNCTION("IFERROR(
  TEXTJOIN(CHAR(10),TRUE,FILTER('SUMMARY DATA'!F:F,'SUMMARY DATA'!$A:$A=$A513,'SUMMARY DATA'!$C:$C=$B513,'SUMMARY DATA'!$B:$B=""GRP"")),
  IF(
    OR(
      ISNUMBER(SEARCH(""CDM CASH DEPOSIT"",$C513)),
      ISNUMBER(SEARCH(""CASH DEPOSIT"",$C51"&amp;"3)),
      COUNTIFS('SUMMARY DATA'!$D:$D,$C513,'SUMMARY DATA'!$B:$B,""GRP"")&lt;&gt;1
    ),
    """",
    IFERROR(TEXTJOIN(CHAR(10),TRUE,FILTER('SUMMARY DATA'!F:F,'SUMMARY DATA'!$D:$D=$C513,'SUMMARY DATA'!$B:$B=""GRP"")),"""")
  )
)"),"")</f>
        <v/>
      </c>
      <c r="G513" s="17" t="str">
        <f>IFERROR(__xludf.DUMMYFUNCTION("IFERROR(
  TEXTJOIN(CHAR(10),TRUE,FILTER('SUMMARY DATA'!G:G,'SUMMARY DATA'!$A:$A=$A513,'SUMMARY DATA'!$C:$C=$B513,'SUMMARY DATA'!$B:$B=""GRP"")),
  IF(
    OR(
      ISNUMBER(SEARCH(""CDM CASH DEPOSIT"",$C513)),
      ISNUMBER(SEARCH(""CASH DEPOSIT"",$C51"&amp;"3)),
      COUNTIFS('SUMMARY DATA'!$D:$D,$C513,'SUMMARY DATA'!$B:$B,""GRP"")&lt;&gt;1
    ),
    """",
    IFERROR(TEXTJOIN(CHAR(10),TRUE,FILTER('SUMMARY DATA'!G:G,'SUMMARY DATA'!$D:$D=$C513,'SUMMARY DATA'!$B:$B=""GRP"")),"""")
  )
)"),"")</f>
        <v/>
      </c>
      <c r="H513" s="18" t="str">
        <f>IFERROR(__xludf.DUMMYFUNCTION("IFERROR(
  TEXTJOIN(CHAR(10),TRUE,FILTER('SUMMARY DATA'!H:H,'SUMMARY DATA'!$A:$A=$A513,'SUMMARY DATA'!$C:$C=$B513,'SUMMARY DATA'!$B:$B=""GRP"")),
  IF(
    OR(
      ISNUMBER(SEARCH(""CDM CASH DEPOSIT"",$C513)),
      ISNUMBER(SEARCH(""CASH DEPOSIT"",$C51"&amp;"3)),
      COUNTIFS('SUMMARY DATA'!$D:$D,$C513,'SUMMARY DATA'!$B:$B,""GRP"")&lt;&gt;1
    ),
    """",
    IFERROR(TEXTJOIN(CHAR(10),TRUE,FILTER('SUMMARY DATA'!H:H,'SUMMARY DATA'!$D:$D=$C513,'SUMMARY DATA'!$B:$B=""GRP"")),"""")
  )
)"),"")</f>
        <v/>
      </c>
      <c r="I513" s="18" t="str">
        <f>IFERROR(__xludf.DUMMYFUNCTION("IF(H513="""","""",
SUM(ARRAYFORMULA(VALUE(SPLIT(H513,CHAR(10)))))
)"),"")</f>
        <v/>
      </c>
      <c r="J513" s="17" t="str">
        <f>IFERROR(__xludf.DUMMYFUNCTION("IFERROR(
  TEXTJOIN(CHAR(10),TRUE,FILTER('SUMMARY DATA'!I:I,'SUMMARY DATA'!$A:$A=$A513,'SUMMARY DATA'!$C:$C=$B513,'SUMMARY DATA'!$B:$B=""GRP"")),
  IF(
    OR(
      ISNUMBER(SEARCH(""CDM CASH DEPOSIT"",$C513)),
      ISNUMBER(SEARCH(""CASH DEPOSIT"",$C51"&amp;"3)),
      COUNTIFS('SUMMARY DATA'!$D:$D,$C513,'SUMMARY DATA'!$B:$B,""GRP"")&lt;&gt;1
    ),
    """",
    IFERROR(TEXTJOIN(CHAR(10),TRUE,FILTER('SUMMARY DATA'!I:I,'SUMMARY DATA'!$D:$D=$C513,'SUMMARY DATA'!$B:$B=""GRP"")),"""")
  )
)"),"")</f>
        <v/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 spans="1:27">
      <c r="A514" s="2"/>
      <c r="B514" s="15">
        <v>45852</v>
      </c>
      <c r="C514" s="2" t="s">
        <v>726</v>
      </c>
      <c r="D514" s="6">
        <v>70</v>
      </c>
      <c r="E514" s="16" t="str">
        <f>IFERROR(__xludf.DUMMYFUNCTION("IFERROR(
  TEXTJOIN(CHAR(10),TRUE,FILTER('SUMMARY DATA'!E:E,'SUMMARY DATA'!$A:$A=$A514,'SUMMARY DATA'!$C:$C=$B514,'SUMMARY DATA'!$B:$B=""GRP"")),
  IF(
    OR(
      ISNUMBER(SEARCH(""CDM CASH DEPOSIT"",$C514)),
      ISNUMBER(SEARCH(""CASH DEPOSIT"",$C51"&amp;"4)),
      COUNTIFS('SUMMARY DATA'!$D:$D,$C514,'SUMMARY DATA'!$B:$B,""GRP"")&lt;&gt;1
    ),
    """",
    IFERROR(TEXTJOIN(CHAR(10),TRUE,FILTER('SUMMARY DATA'!E:E,'SUMMARY DATA'!$D:$D=$C514,'SUMMARY DATA'!$B:$B=""GRP"")),"""")
  )
)"),"")</f>
        <v/>
      </c>
      <c r="F514" s="17" t="str">
        <f>IFERROR(__xludf.DUMMYFUNCTION("IFERROR(
  TEXTJOIN(CHAR(10),TRUE,FILTER('SUMMARY DATA'!F:F,'SUMMARY DATA'!$A:$A=$A514,'SUMMARY DATA'!$C:$C=$B514,'SUMMARY DATA'!$B:$B=""GRP"")),
  IF(
    OR(
      ISNUMBER(SEARCH(""CDM CASH DEPOSIT"",$C514)),
      ISNUMBER(SEARCH(""CASH DEPOSIT"",$C51"&amp;"4)),
      COUNTIFS('SUMMARY DATA'!$D:$D,$C514,'SUMMARY DATA'!$B:$B,""GRP"")&lt;&gt;1
    ),
    """",
    IFERROR(TEXTJOIN(CHAR(10),TRUE,FILTER('SUMMARY DATA'!F:F,'SUMMARY DATA'!$D:$D=$C514,'SUMMARY DATA'!$B:$B=""GRP"")),"""")
  )
)"),"")</f>
        <v/>
      </c>
      <c r="G514" s="17" t="str">
        <f>IFERROR(__xludf.DUMMYFUNCTION("IFERROR(
  TEXTJOIN(CHAR(10),TRUE,FILTER('SUMMARY DATA'!G:G,'SUMMARY DATA'!$A:$A=$A514,'SUMMARY DATA'!$C:$C=$B514,'SUMMARY DATA'!$B:$B=""GRP"")),
  IF(
    OR(
      ISNUMBER(SEARCH(""CDM CASH DEPOSIT"",$C514)),
      ISNUMBER(SEARCH(""CASH DEPOSIT"",$C51"&amp;"4)),
      COUNTIFS('SUMMARY DATA'!$D:$D,$C514,'SUMMARY DATA'!$B:$B,""GRP"")&lt;&gt;1
    ),
    """",
    IFERROR(TEXTJOIN(CHAR(10),TRUE,FILTER('SUMMARY DATA'!G:G,'SUMMARY DATA'!$D:$D=$C514,'SUMMARY DATA'!$B:$B=""GRP"")),"""")
  )
)"),"")</f>
        <v/>
      </c>
      <c r="H514" s="18" t="str">
        <f>IFERROR(__xludf.DUMMYFUNCTION("IFERROR(
  TEXTJOIN(CHAR(10),TRUE,FILTER('SUMMARY DATA'!H:H,'SUMMARY DATA'!$A:$A=$A514,'SUMMARY DATA'!$C:$C=$B514,'SUMMARY DATA'!$B:$B=""GRP"")),
  IF(
    OR(
      ISNUMBER(SEARCH(""CDM CASH DEPOSIT"",$C514)),
      ISNUMBER(SEARCH(""CASH DEPOSIT"",$C51"&amp;"4)),
      COUNTIFS('SUMMARY DATA'!$D:$D,$C514,'SUMMARY DATA'!$B:$B,""GRP"")&lt;&gt;1
    ),
    """",
    IFERROR(TEXTJOIN(CHAR(10),TRUE,FILTER('SUMMARY DATA'!H:H,'SUMMARY DATA'!$D:$D=$C514,'SUMMARY DATA'!$B:$B=""GRP"")),"""")
  )
)"),"")</f>
        <v/>
      </c>
      <c r="I514" s="18" t="str">
        <f>IFERROR(__xludf.DUMMYFUNCTION("IF(H514="""","""",
SUM(ARRAYFORMULA(VALUE(SPLIT(H514,CHAR(10)))))
)"),"")</f>
        <v/>
      </c>
      <c r="J514" s="17" t="str">
        <f>IFERROR(__xludf.DUMMYFUNCTION("IFERROR(
  TEXTJOIN(CHAR(10),TRUE,FILTER('SUMMARY DATA'!I:I,'SUMMARY DATA'!$A:$A=$A514,'SUMMARY DATA'!$C:$C=$B514,'SUMMARY DATA'!$B:$B=""GRP"")),
  IF(
    OR(
      ISNUMBER(SEARCH(""CDM CASH DEPOSIT"",$C514)),
      ISNUMBER(SEARCH(""CASH DEPOSIT"",$C51"&amp;"4)),
      COUNTIFS('SUMMARY DATA'!$D:$D,$C514,'SUMMARY DATA'!$B:$B,""GRP"")&lt;&gt;1
    ),
    """",
    IFERROR(TEXTJOIN(CHAR(10),TRUE,FILTER('SUMMARY DATA'!I:I,'SUMMARY DATA'!$D:$D=$C514,'SUMMARY DATA'!$B:$B=""GRP"")),"""")
  )
)"),"")</f>
        <v/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 spans="1:27">
      <c r="A515" s="2"/>
      <c r="B515" s="15">
        <v>45852</v>
      </c>
      <c r="C515" s="2" t="s">
        <v>727</v>
      </c>
      <c r="D515" s="6">
        <v>10</v>
      </c>
      <c r="E515" s="16" t="str">
        <f>IFERROR(__xludf.DUMMYFUNCTION("IFERROR(
  TEXTJOIN(CHAR(10),TRUE,FILTER('SUMMARY DATA'!E:E,'SUMMARY DATA'!$A:$A=$A515,'SUMMARY DATA'!$C:$C=$B515,'SUMMARY DATA'!$B:$B=""GRP"")),
  IF(
    OR(
      ISNUMBER(SEARCH(""CDM CASH DEPOSIT"",$C515)),
      ISNUMBER(SEARCH(""CASH DEPOSIT"",$C51"&amp;"5)),
      COUNTIFS('SUMMARY DATA'!$D:$D,$C515,'SUMMARY DATA'!$B:$B,""GRP"")&lt;&gt;1
    ),
    """",
    IFERROR(TEXTJOIN(CHAR(10),TRUE,FILTER('SUMMARY DATA'!E:E,'SUMMARY DATA'!$D:$D=$C515,'SUMMARY DATA'!$B:$B=""GRP"")),"""")
  )
)"),"")</f>
        <v/>
      </c>
      <c r="F515" s="17" t="str">
        <f>IFERROR(__xludf.DUMMYFUNCTION("IFERROR(
  TEXTJOIN(CHAR(10),TRUE,FILTER('SUMMARY DATA'!F:F,'SUMMARY DATA'!$A:$A=$A515,'SUMMARY DATA'!$C:$C=$B515,'SUMMARY DATA'!$B:$B=""GRP"")),
  IF(
    OR(
      ISNUMBER(SEARCH(""CDM CASH DEPOSIT"",$C515)),
      ISNUMBER(SEARCH(""CASH DEPOSIT"",$C51"&amp;"5)),
      COUNTIFS('SUMMARY DATA'!$D:$D,$C515,'SUMMARY DATA'!$B:$B,""GRP"")&lt;&gt;1
    ),
    """",
    IFERROR(TEXTJOIN(CHAR(10),TRUE,FILTER('SUMMARY DATA'!F:F,'SUMMARY DATA'!$D:$D=$C515,'SUMMARY DATA'!$B:$B=""GRP"")),"""")
  )
)"),"")</f>
        <v/>
      </c>
      <c r="G515" s="17" t="str">
        <f>IFERROR(__xludf.DUMMYFUNCTION("IFERROR(
  TEXTJOIN(CHAR(10),TRUE,FILTER('SUMMARY DATA'!G:G,'SUMMARY DATA'!$A:$A=$A515,'SUMMARY DATA'!$C:$C=$B515,'SUMMARY DATA'!$B:$B=""GRP"")),
  IF(
    OR(
      ISNUMBER(SEARCH(""CDM CASH DEPOSIT"",$C515)),
      ISNUMBER(SEARCH(""CASH DEPOSIT"",$C51"&amp;"5)),
      COUNTIFS('SUMMARY DATA'!$D:$D,$C515,'SUMMARY DATA'!$B:$B,""GRP"")&lt;&gt;1
    ),
    """",
    IFERROR(TEXTJOIN(CHAR(10),TRUE,FILTER('SUMMARY DATA'!G:G,'SUMMARY DATA'!$D:$D=$C515,'SUMMARY DATA'!$B:$B=""GRP"")),"""")
  )
)"),"")</f>
        <v/>
      </c>
      <c r="H515" s="18" t="str">
        <f>IFERROR(__xludf.DUMMYFUNCTION("IFERROR(
  TEXTJOIN(CHAR(10),TRUE,FILTER('SUMMARY DATA'!H:H,'SUMMARY DATA'!$A:$A=$A515,'SUMMARY DATA'!$C:$C=$B515,'SUMMARY DATA'!$B:$B=""GRP"")),
  IF(
    OR(
      ISNUMBER(SEARCH(""CDM CASH DEPOSIT"",$C515)),
      ISNUMBER(SEARCH(""CASH DEPOSIT"",$C51"&amp;"5)),
      COUNTIFS('SUMMARY DATA'!$D:$D,$C515,'SUMMARY DATA'!$B:$B,""GRP"")&lt;&gt;1
    ),
    """",
    IFERROR(TEXTJOIN(CHAR(10),TRUE,FILTER('SUMMARY DATA'!H:H,'SUMMARY DATA'!$D:$D=$C515,'SUMMARY DATA'!$B:$B=""GRP"")),"""")
  )
)"),"")</f>
        <v/>
      </c>
      <c r="I515" s="18" t="str">
        <f>IFERROR(__xludf.DUMMYFUNCTION("IF(H515="""","""",
SUM(ARRAYFORMULA(VALUE(SPLIT(H515,CHAR(10)))))
)"),"")</f>
        <v/>
      </c>
      <c r="J515" s="17" t="str">
        <f>IFERROR(__xludf.DUMMYFUNCTION("IFERROR(
  TEXTJOIN(CHAR(10),TRUE,FILTER('SUMMARY DATA'!I:I,'SUMMARY DATA'!$A:$A=$A515,'SUMMARY DATA'!$C:$C=$B515,'SUMMARY DATA'!$B:$B=""GRP"")),
  IF(
    OR(
      ISNUMBER(SEARCH(""CDM CASH DEPOSIT"",$C515)),
      ISNUMBER(SEARCH(""CASH DEPOSIT"",$C51"&amp;"5)),
      COUNTIFS('SUMMARY DATA'!$D:$D,$C515,'SUMMARY DATA'!$B:$B,""GRP"")&lt;&gt;1
    ),
    """",
    IFERROR(TEXTJOIN(CHAR(10),TRUE,FILTER('SUMMARY DATA'!I:I,'SUMMARY DATA'!$D:$D=$C515,'SUMMARY DATA'!$B:$B=""GRP"")),"""")
  )
)"),"")</f>
        <v/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 spans="1:27">
      <c r="A516" s="2"/>
      <c r="B516" s="15">
        <v>45852</v>
      </c>
      <c r="C516" s="2" t="s">
        <v>727</v>
      </c>
      <c r="D516" s="6">
        <v>10</v>
      </c>
      <c r="E516" s="16" t="str">
        <f>IFERROR(__xludf.DUMMYFUNCTION("IFERROR(
  TEXTJOIN(CHAR(10),TRUE,FILTER('SUMMARY DATA'!E:E,'SUMMARY DATA'!$A:$A=$A516,'SUMMARY DATA'!$C:$C=$B516,'SUMMARY DATA'!$B:$B=""GRP"")),
  IF(
    OR(
      ISNUMBER(SEARCH(""CDM CASH DEPOSIT"",$C516)),
      ISNUMBER(SEARCH(""CASH DEPOSIT"",$C51"&amp;"6)),
      COUNTIFS('SUMMARY DATA'!$D:$D,$C516,'SUMMARY DATA'!$B:$B,""GRP"")&lt;&gt;1
    ),
    """",
    IFERROR(TEXTJOIN(CHAR(10),TRUE,FILTER('SUMMARY DATA'!E:E,'SUMMARY DATA'!$D:$D=$C516,'SUMMARY DATA'!$B:$B=""GRP"")),"""")
  )
)"),"")</f>
        <v/>
      </c>
      <c r="F516" s="17" t="str">
        <f>IFERROR(__xludf.DUMMYFUNCTION("IFERROR(
  TEXTJOIN(CHAR(10),TRUE,FILTER('SUMMARY DATA'!F:F,'SUMMARY DATA'!$A:$A=$A516,'SUMMARY DATA'!$C:$C=$B516,'SUMMARY DATA'!$B:$B=""GRP"")),
  IF(
    OR(
      ISNUMBER(SEARCH(""CDM CASH DEPOSIT"",$C516)),
      ISNUMBER(SEARCH(""CASH DEPOSIT"",$C51"&amp;"6)),
      COUNTIFS('SUMMARY DATA'!$D:$D,$C516,'SUMMARY DATA'!$B:$B,""GRP"")&lt;&gt;1
    ),
    """",
    IFERROR(TEXTJOIN(CHAR(10),TRUE,FILTER('SUMMARY DATA'!F:F,'SUMMARY DATA'!$D:$D=$C516,'SUMMARY DATA'!$B:$B=""GRP"")),"""")
  )
)"),"")</f>
        <v/>
      </c>
      <c r="G516" s="17" t="str">
        <f>IFERROR(__xludf.DUMMYFUNCTION("IFERROR(
  TEXTJOIN(CHAR(10),TRUE,FILTER('SUMMARY DATA'!G:G,'SUMMARY DATA'!$A:$A=$A516,'SUMMARY DATA'!$C:$C=$B516,'SUMMARY DATA'!$B:$B=""GRP"")),
  IF(
    OR(
      ISNUMBER(SEARCH(""CDM CASH DEPOSIT"",$C516)),
      ISNUMBER(SEARCH(""CASH DEPOSIT"",$C51"&amp;"6)),
      COUNTIFS('SUMMARY DATA'!$D:$D,$C516,'SUMMARY DATA'!$B:$B,""GRP"")&lt;&gt;1
    ),
    """",
    IFERROR(TEXTJOIN(CHAR(10),TRUE,FILTER('SUMMARY DATA'!G:G,'SUMMARY DATA'!$D:$D=$C516,'SUMMARY DATA'!$B:$B=""GRP"")),"""")
  )
)"),"")</f>
        <v/>
      </c>
      <c r="H516" s="18" t="str">
        <f>IFERROR(__xludf.DUMMYFUNCTION("IFERROR(
  TEXTJOIN(CHAR(10),TRUE,FILTER('SUMMARY DATA'!H:H,'SUMMARY DATA'!$A:$A=$A516,'SUMMARY DATA'!$C:$C=$B516,'SUMMARY DATA'!$B:$B=""GRP"")),
  IF(
    OR(
      ISNUMBER(SEARCH(""CDM CASH DEPOSIT"",$C516)),
      ISNUMBER(SEARCH(""CASH DEPOSIT"",$C51"&amp;"6)),
      COUNTIFS('SUMMARY DATA'!$D:$D,$C516,'SUMMARY DATA'!$B:$B,""GRP"")&lt;&gt;1
    ),
    """",
    IFERROR(TEXTJOIN(CHAR(10),TRUE,FILTER('SUMMARY DATA'!H:H,'SUMMARY DATA'!$D:$D=$C516,'SUMMARY DATA'!$B:$B=""GRP"")),"""")
  )
)"),"")</f>
        <v/>
      </c>
      <c r="I516" s="18" t="str">
        <f>IFERROR(__xludf.DUMMYFUNCTION("IF(H516="""","""",
SUM(ARRAYFORMULA(VALUE(SPLIT(H516,CHAR(10)))))
)"),"")</f>
        <v/>
      </c>
      <c r="J516" s="17" t="str">
        <f>IFERROR(__xludf.DUMMYFUNCTION("IFERROR(
  TEXTJOIN(CHAR(10),TRUE,FILTER('SUMMARY DATA'!I:I,'SUMMARY DATA'!$A:$A=$A516,'SUMMARY DATA'!$C:$C=$B516,'SUMMARY DATA'!$B:$B=""GRP"")),
  IF(
    OR(
      ISNUMBER(SEARCH(""CDM CASH DEPOSIT"",$C516)),
      ISNUMBER(SEARCH(""CASH DEPOSIT"",$C51"&amp;"6)),
      COUNTIFS('SUMMARY DATA'!$D:$D,$C516,'SUMMARY DATA'!$B:$B,""GRP"")&lt;&gt;1
    ),
    """",
    IFERROR(TEXTJOIN(CHAR(10),TRUE,FILTER('SUMMARY DATA'!I:I,'SUMMARY DATA'!$D:$D=$C516,'SUMMARY DATA'!$B:$B=""GRP"")),"""")
  )
)"),"")</f>
        <v/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 spans="1:27">
      <c r="A517" s="2" t="s">
        <v>728</v>
      </c>
      <c r="B517" s="15">
        <v>45851</v>
      </c>
      <c r="C517" s="2" t="s">
        <v>729</v>
      </c>
      <c r="D517" s="6">
        <v>10</v>
      </c>
      <c r="E517" s="16" t="str">
        <f>IFERROR(__xludf.DUMMYFUNCTION("IFERROR(
  TEXTJOIN(CHAR(10),TRUE,FILTER('SUMMARY DATA'!E:E,'SUMMARY DATA'!$A:$A=$A517,'SUMMARY DATA'!$C:$C=$B517,'SUMMARY DATA'!$B:$B=""GRP"")),
  IF(
    OR(
      ISNUMBER(SEARCH(""CDM CASH DEPOSIT"",$C517)),
      ISNUMBER(SEARCH(""CASH DEPOSIT"",$C51"&amp;"7)),
      COUNTIFS('SUMMARY DATA'!$D:$D,$C517,'SUMMARY DATA'!$B:$B,""GRP"")&lt;&gt;1
    ),
    """",
    IFERROR(TEXTJOIN(CHAR(10),TRUE,FILTER('SUMMARY DATA'!E:E,'SUMMARY DATA'!$D:$D=$C517,'SUMMARY DATA'!$B:$B=""GRP"")),"""")
  )
)"),"")</f>
        <v/>
      </c>
      <c r="F517" s="17" t="str">
        <f>IFERROR(__xludf.DUMMYFUNCTION("IFERROR(
  TEXTJOIN(CHAR(10),TRUE,FILTER('SUMMARY DATA'!F:F,'SUMMARY DATA'!$A:$A=$A517,'SUMMARY DATA'!$C:$C=$B517,'SUMMARY DATA'!$B:$B=""GRP"")),
  IF(
    OR(
      ISNUMBER(SEARCH(""CDM CASH DEPOSIT"",$C517)),
      ISNUMBER(SEARCH(""CASH DEPOSIT"",$C51"&amp;"7)),
      COUNTIFS('SUMMARY DATA'!$D:$D,$C517,'SUMMARY DATA'!$B:$B,""GRP"")&lt;&gt;1
    ),
    """",
    IFERROR(TEXTJOIN(CHAR(10),TRUE,FILTER('SUMMARY DATA'!F:F,'SUMMARY DATA'!$D:$D=$C517,'SUMMARY DATA'!$B:$B=""GRP"")),"""")
  )
)"),"")</f>
        <v/>
      </c>
      <c r="G517" s="17" t="str">
        <f>IFERROR(__xludf.DUMMYFUNCTION("IFERROR(
  TEXTJOIN(CHAR(10),TRUE,FILTER('SUMMARY DATA'!G:G,'SUMMARY DATA'!$A:$A=$A517,'SUMMARY DATA'!$C:$C=$B517,'SUMMARY DATA'!$B:$B=""GRP"")),
  IF(
    OR(
      ISNUMBER(SEARCH(""CDM CASH DEPOSIT"",$C517)),
      ISNUMBER(SEARCH(""CASH DEPOSIT"",$C51"&amp;"7)),
      COUNTIFS('SUMMARY DATA'!$D:$D,$C517,'SUMMARY DATA'!$B:$B,""GRP"")&lt;&gt;1
    ),
    """",
    IFERROR(TEXTJOIN(CHAR(10),TRUE,FILTER('SUMMARY DATA'!G:G,'SUMMARY DATA'!$D:$D=$C517,'SUMMARY DATA'!$B:$B=""GRP"")),"""")
  )
)"),"")</f>
        <v/>
      </c>
      <c r="H517" s="18" t="str">
        <f>IFERROR(__xludf.DUMMYFUNCTION("IFERROR(
  TEXTJOIN(CHAR(10),TRUE,FILTER('SUMMARY DATA'!H:H,'SUMMARY DATA'!$A:$A=$A517,'SUMMARY DATA'!$C:$C=$B517,'SUMMARY DATA'!$B:$B=""GRP"")),
  IF(
    OR(
      ISNUMBER(SEARCH(""CDM CASH DEPOSIT"",$C517)),
      ISNUMBER(SEARCH(""CASH DEPOSIT"",$C51"&amp;"7)),
      COUNTIFS('SUMMARY DATA'!$D:$D,$C517,'SUMMARY DATA'!$B:$B,""GRP"")&lt;&gt;1
    ),
    """",
    IFERROR(TEXTJOIN(CHAR(10),TRUE,FILTER('SUMMARY DATA'!H:H,'SUMMARY DATA'!$D:$D=$C517,'SUMMARY DATA'!$B:$B=""GRP"")),"""")
  )
)"),"")</f>
        <v/>
      </c>
      <c r="I517" s="18" t="str">
        <f>IFERROR(__xludf.DUMMYFUNCTION("IF(H517="""","""",
SUM(ARRAYFORMULA(VALUE(SPLIT(H517,CHAR(10)))))
)"),"")</f>
        <v/>
      </c>
      <c r="J517" s="17" t="str">
        <f>IFERROR(__xludf.DUMMYFUNCTION("IFERROR(
  TEXTJOIN(CHAR(10),TRUE,FILTER('SUMMARY DATA'!I:I,'SUMMARY DATA'!$A:$A=$A517,'SUMMARY DATA'!$C:$C=$B517,'SUMMARY DATA'!$B:$B=""GRP"")),
  IF(
    OR(
      ISNUMBER(SEARCH(""CDM CASH DEPOSIT"",$C517)),
      ISNUMBER(SEARCH(""CASH DEPOSIT"",$C51"&amp;"7)),
      COUNTIFS('SUMMARY DATA'!$D:$D,$C517,'SUMMARY DATA'!$B:$B,""GRP"")&lt;&gt;1
    ),
    """",
    IFERROR(TEXTJOIN(CHAR(10),TRUE,FILTER('SUMMARY DATA'!I:I,'SUMMARY DATA'!$D:$D=$C517,'SUMMARY DATA'!$B:$B=""GRP"")),"""")
  )
)"),"")</f>
        <v/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 spans="1:27">
      <c r="A518" s="2" t="s">
        <v>730</v>
      </c>
      <c r="B518" s="15">
        <v>45851</v>
      </c>
      <c r="C518" s="2" t="s">
        <v>731</v>
      </c>
      <c r="D518" s="6">
        <v>79</v>
      </c>
      <c r="E518" s="16" t="str">
        <f>IFERROR(__xludf.DUMMYFUNCTION("IFERROR(
  TEXTJOIN(CHAR(10),TRUE,FILTER('SUMMARY DATA'!E:E,'SUMMARY DATA'!$A:$A=$A518,'SUMMARY DATA'!$C:$C=$B518,'SUMMARY DATA'!$B:$B=""GRP"")),
  IF(
    OR(
      ISNUMBER(SEARCH(""CDM CASH DEPOSIT"",$C518)),
      ISNUMBER(SEARCH(""CASH DEPOSIT"",$C51"&amp;"8)),
      COUNTIFS('SUMMARY DATA'!$D:$D,$C518,'SUMMARY DATA'!$B:$B,""GRP"")&lt;&gt;1
    ),
    """",
    IFERROR(TEXTJOIN(CHAR(10),TRUE,FILTER('SUMMARY DATA'!E:E,'SUMMARY DATA'!$D:$D=$C518,'SUMMARY DATA'!$B:$B=""GRP"")),"""")
  )
)"),"")</f>
        <v/>
      </c>
      <c r="F518" s="17" t="str">
        <f>IFERROR(__xludf.DUMMYFUNCTION("IFERROR(
  TEXTJOIN(CHAR(10),TRUE,FILTER('SUMMARY DATA'!F:F,'SUMMARY DATA'!$A:$A=$A518,'SUMMARY DATA'!$C:$C=$B518,'SUMMARY DATA'!$B:$B=""GRP"")),
  IF(
    OR(
      ISNUMBER(SEARCH(""CDM CASH DEPOSIT"",$C518)),
      ISNUMBER(SEARCH(""CASH DEPOSIT"",$C51"&amp;"8)),
      COUNTIFS('SUMMARY DATA'!$D:$D,$C518,'SUMMARY DATA'!$B:$B,""GRP"")&lt;&gt;1
    ),
    """",
    IFERROR(TEXTJOIN(CHAR(10),TRUE,FILTER('SUMMARY DATA'!F:F,'SUMMARY DATA'!$D:$D=$C518,'SUMMARY DATA'!$B:$B=""GRP"")),"""")
  )
)"),"")</f>
        <v/>
      </c>
      <c r="G518" s="17" t="str">
        <f>IFERROR(__xludf.DUMMYFUNCTION("IFERROR(
  TEXTJOIN(CHAR(10),TRUE,FILTER('SUMMARY DATA'!G:G,'SUMMARY DATA'!$A:$A=$A518,'SUMMARY DATA'!$C:$C=$B518,'SUMMARY DATA'!$B:$B=""GRP"")),
  IF(
    OR(
      ISNUMBER(SEARCH(""CDM CASH DEPOSIT"",$C518)),
      ISNUMBER(SEARCH(""CASH DEPOSIT"",$C51"&amp;"8)),
      COUNTIFS('SUMMARY DATA'!$D:$D,$C518,'SUMMARY DATA'!$B:$B,""GRP"")&lt;&gt;1
    ),
    """",
    IFERROR(TEXTJOIN(CHAR(10),TRUE,FILTER('SUMMARY DATA'!G:G,'SUMMARY DATA'!$D:$D=$C518,'SUMMARY DATA'!$B:$B=""GRP"")),"""")
  )
)"),"")</f>
        <v/>
      </c>
      <c r="H518" s="18" t="str">
        <f>IFERROR(__xludf.DUMMYFUNCTION("IFERROR(
  TEXTJOIN(CHAR(10),TRUE,FILTER('SUMMARY DATA'!H:H,'SUMMARY DATA'!$A:$A=$A518,'SUMMARY DATA'!$C:$C=$B518,'SUMMARY DATA'!$B:$B=""GRP"")),
  IF(
    OR(
      ISNUMBER(SEARCH(""CDM CASH DEPOSIT"",$C518)),
      ISNUMBER(SEARCH(""CASH DEPOSIT"",$C51"&amp;"8)),
      COUNTIFS('SUMMARY DATA'!$D:$D,$C518,'SUMMARY DATA'!$B:$B,""GRP"")&lt;&gt;1
    ),
    """",
    IFERROR(TEXTJOIN(CHAR(10),TRUE,FILTER('SUMMARY DATA'!H:H,'SUMMARY DATA'!$D:$D=$C518,'SUMMARY DATA'!$B:$B=""GRP"")),"""")
  )
)"),"")</f>
        <v/>
      </c>
      <c r="I518" s="18" t="str">
        <f>IFERROR(__xludf.DUMMYFUNCTION("IF(H518="""","""",
SUM(ARRAYFORMULA(VALUE(SPLIT(H518,CHAR(10)))))
)"),"")</f>
        <v/>
      </c>
      <c r="J518" s="17" t="str">
        <f>IFERROR(__xludf.DUMMYFUNCTION("IFERROR(
  TEXTJOIN(CHAR(10),TRUE,FILTER('SUMMARY DATA'!I:I,'SUMMARY DATA'!$A:$A=$A518,'SUMMARY DATA'!$C:$C=$B518,'SUMMARY DATA'!$B:$B=""GRP"")),
  IF(
    OR(
      ISNUMBER(SEARCH(""CDM CASH DEPOSIT"",$C518)),
      ISNUMBER(SEARCH(""CASH DEPOSIT"",$C51"&amp;"8)),
      COUNTIFS('SUMMARY DATA'!$D:$D,$C518,'SUMMARY DATA'!$B:$B,""GRP"")&lt;&gt;1
    ),
    """",
    IFERROR(TEXTJOIN(CHAR(10),TRUE,FILTER('SUMMARY DATA'!I:I,'SUMMARY DATA'!$D:$D=$C518,'SUMMARY DATA'!$B:$B=""GRP"")),"""")
  )
)"),"")</f>
        <v/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 spans="1:27">
      <c r="A519" s="2"/>
      <c r="B519" s="15">
        <v>45851</v>
      </c>
      <c r="C519" s="2" t="s">
        <v>732</v>
      </c>
      <c r="D519" s="6">
        <v>355</v>
      </c>
      <c r="E519" s="16" t="str">
        <f>IFERROR(__xludf.DUMMYFUNCTION("IFERROR(
  TEXTJOIN(CHAR(10),TRUE,FILTER('SUMMARY DATA'!E:E,'SUMMARY DATA'!$A:$A=$A519,'SUMMARY DATA'!$C:$C=$B519,'SUMMARY DATA'!$B:$B=""GRP"")),
  IF(
    OR(
      ISNUMBER(SEARCH(""CDM CASH DEPOSIT"",$C519)),
      ISNUMBER(SEARCH(""CASH DEPOSIT"",$C51"&amp;"9)),
      COUNTIFS('SUMMARY DATA'!$D:$D,$C519,'SUMMARY DATA'!$B:$B,""GRP"")&lt;&gt;1
    ),
    """",
    IFERROR(TEXTJOIN(CHAR(10),TRUE,FILTER('SUMMARY DATA'!E:E,'SUMMARY DATA'!$D:$D=$C519,'SUMMARY DATA'!$B:$B=""GRP"")),"""")
  )
)"),"")</f>
        <v/>
      </c>
      <c r="F519" s="17" t="str">
        <f>IFERROR(__xludf.DUMMYFUNCTION("IFERROR(
  TEXTJOIN(CHAR(10),TRUE,FILTER('SUMMARY DATA'!F:F,'SUMMARY DATA'!$A:$A=$A519,'SUMMARY DATA'!$C:$C=$B519,'SUMMARY DATA'!$B:$B=""GRP"")),
  IF(
    OR(
      ISNUMBER(SEARCH(""CDM CASH DEPOSIT"",$C519)),
      ISNUMBER(SEARCH(""CASH DEPOSIT"",$C51"&amp;"9)),
      COUNTIFS('SUMMARY DATA'!$D:$D,$C519,'SUMMARY DATA'!$B:$B,""GRP"")&lt;&gt;1
    ),
    """",
    IFERROR(TEXTJOIN(CHAR(10),TRUE,FILTER('SUMMARY DATA'!F:F,'SUMMARY DATA'!$D:$D=$C519,'SUMMARY DATA'!$B:$B=""GRP"")),"""")
  )
)"),"")</f>
        <v/>
      </c>
      <c r="G519" s="17" t="str">
        <f>IFERROR(__xludf.DUMMYFUNCTION("IFERROR(
  TEXTJOIN(CHAR(10),TRUE,FILTER('SUMMARY DATA'!G:G,'SUMMARY DATA'!$A:$A=$A519,'SUMMARY DATA'!$C:$C=$B519,'SUMMARY DATA'!$B:$B=""GRP"")),
  IF(
    OR(
      ISNUMBER(SEARCH(""CDM CASH DEPOSIT"",$C519)),
      ISNUMBER(SEARCH(""CASH DEPOSIT"",$C51"&amp;"9)),
      COUNTIFS('SUMMARY DATA'!$D:$D,$C519,'SUMMARY DATA'!$B:$B,""GRP"")&lt;&gt;1
    ),
    """",
    IFERROR(TEXTJOIN(CHAR(10),TRUE,FILTER('SUMMARY DATA'!G:G,'SUMMARY DATA'!$D:$D=$C519,'SUMMARY DATA'!$B:$B=""GRP"")),"""")
  )
)"),"")</f>
        <v/>
      </c>
      <c r="H519" s="18" t="str">
        <f>IFERROR(__xludf.DUMMYFUNCTION("IFERROR(
  TEXTJOIN(CHAR(10),TRUE,FILTER('SUMMARY DATA'!H:H,'SUMMARY DATA'!$A:$A=$A519,'SUMMARY DATA'!$C:$C=$B519,'SUMMARY DATA'!$B:$B=""GRP"")),
  IF(
    OR(
      ISNUMBER(SEARCH(""CDM CASH DEPOSIT"",$C519)),
      ISNUMBER(SEARCH(""CASH DEPOSIT"",$C51"&amp;"9)),
      COUNTIFS('SUMMARY DATA'!$D:$D,$C519,'SUMMARY DATA'!$B:$B,""GRP"")&lt;&gt;1
    ),
    """",
    IFERROR(TEXTJOIN(CHAR(10),TRUE,FILTER('SUMMARY DATA'!H:H,'SUMMARY DATA'!$D:$D=$C519,'SUMMARY DATA'!$B:$B=""GRP"")),"""")
  )
)"),"")</f>
        <v/>
      </c>
      <c r="I519" s="18" t="str">
        <f>IFERROR(__xludf.DUMMYFUNCTION("IF(H519="""","""",
SUM(ARRAYFORMULA(VALUE(SPLIT(H519,CHAR(10)))))
)"),"")</f>
        <v/>
      </c>
      <c r="J519" s="17" t="str">
        <f>IFERROR(__xludf.DUMMYFUNCTION("IFERROR(
  TEXTJOIN(CHAR(10),TRUE,FILTER('SUMMARY DATA'!I:I,'SUMMARY DATA'!$A:$A=$A519,'SUMMARY DATA'!$C:$C=$B519,'SUMMARY DATA'!$B:$B=""GRP"")),
  IF(
    OR(
      ISNUMBER(SEARCH(""CDM CASH DEPOSIT"",$C519)),
      ISNUMBER(SEARCH(""CASH DEPOSIT"",$C51"&amp;"9)),
      COUNTIFS('SUMMARY DATA'!$D:$D,$C519,'SUMMARY DATA'!$B:$B,""GRP"")&lt;&gt;1
    ),
    """",
    IFERROR(TEXTJOIN(CHAR(10),TRUE,FILTER('SUMMARY DATA'!I:I,'SUMMARY DATA'!$D:$D=$C519,'SUMMARY DATA'!$B:$B=""GRP"")),"""")
  )
)"),"")</f>
        <v/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 spans="1:27">
      <c r="A520" s="2" t="s">
        <v>733</v>
      </c>
      <c r="B520" s="15">
        <v>45851</v>
      </c>
      <c r="C520" s="2" t="s">
        <v>734</v>
      </c>
      <c r="D520" s="6">
        <v>36</v>
      </c>
      <c r="E520" s="16" t="str">
        <f>IFERROR(__xludf.DUMMYFUNCTION("IFERROR(
  TEXTJOIN(CHAR(10),TRUE,FILTER('SUMMARY DATA'!E:E,'SUMMARY DATA'!$A:$A=$A520,'SUMMARY DATA'!$C:$C=$B520,'SUMMARY DATA'!$B:$B=""GRP"")),
  IF(
    OR(
      ISNUMBER(SEARCH(""CDM CASH DEPOSIT"",$C520)),
      ISNUMBER(SEARCH(""CASH DEPOSIT"",$C52"&amp;"0)),
      COUNTIFS('SUMMARY DATA'!$D:$D,$C520,'SUMMARY DATA'!$B:$B,""GRP"")&lt;&gt;1
    ),
    """",
    IFERROR(TEXTJOIN(CHAR(10),TRUE,FILTER('SUMMARY DATA'!E:E,'SUMMARY DATA'!$D:$D=$C520,'SUMMARY DATA'!$B:$B=""GRP"")),"""")
  )
)"),"")</f>
        <v/>
      </c>
      <c r="F520" s="17" t="str">
        <f>IFERROR(__xludf.DUMMYFUNCTION("IFERROR(
  TEXTJOIN(CHAR(10),TRUE,FILTER('SUMMARY DATA'!F:F,'SUMMARY DATA'!$A:$A=$A520,'SUMMARY DATA'!$C:$C=$B520,'SUMMARY DATA'!$B:$B=""GRP"")),
  IF(
    OR(
      ISNUMBER(SEARCH(""CDM CASH DEPOSIT"",$C520)),
      ISNUMBER(SEARCH(""CASH DEPOSIT"",$C52"&amp;"0)),
      COUNTIFS('SUMMARY DATA'!$D:$D,$C520,'SUMMARY DATA'!$B:$B,""GRP"")&lt;&gt;1
    ),
    """",
    IFERROR(TEXTJOIN(CHAR(10),TRUE,FILTER('SUMMARY DATA'!F:F,'SUMMARY DATA'!$D:$D=$C520,'SUMMARY DATA'!$B:$B=""GRP"")),"""")
  )
)"),"")</f>
        <v/>
      </c>
      <c r="G520" s="17" t="str">
        <f>IFERROR(__xludf.DUMMYFUNCTION("IFERROR(
  TEXTJOIN(CHAR(10),TRUE,FILTER('SUMMARY DATA'!G:G,'SUMMARY DATA'!$A:$A=$A520,'SUMMARY DATA'!$C:$C=$B520,'SUMMARY DATA'!$B:$B=""GRP"")),
  IF(
    OR(
      ISNUMBER(SEARCH(""CDM CASH DEPOSIT"",$C520)),
      ISNUMBER(SEARCH(""CASH DEPOSIT"",$C52"&amp;"0)),
      COUNTIFS('SUMMARY DATA'!$D:$D,$C520,'SUMMARY DATA'!$B:$B,""GRP"")&lt;&gt;1
    ),
    """",
    IFERROR(TEXTJOIN(CHAR(10),TRUE,FILTER('SUMMARY DATA'!G:G,'SUMMARY DATA'!$D:$D=$C520,'SUMMARY DATA'!$B:$B=""GRP"")),"""")
  )
)"),"")</f>
        <v/>
      </c>
      <c r="H520" s="18" t="str">
        <f>IFERROR(__xludf.DUMMYFUNCTION("IFERROR(
  TEXTJOIN(CHAR(10),TRUE,FILTER('SUMMARY DATA'!H:H,'SUMMARY DATA'!$A:$A=$A520,'SUMMARY DATA'!$C:$C=$B520,'SUMMARY DATA'!$B:$B=""GRP"")),
  IF(
    OR(
      ISNUMBER(SEARCH(""CDM CASH DEPOSIT"",$C520)),
      ISNUMBER(SEARCH(""CASH DEPOSIT"",$C52"&amp;"0)),
      COUNTIFS('SUMMARY DATA'!$D:$D,$C520,'SUMMARY DATA'!$B:$B,""GRP"")&lt;&gt;1
    ),
    """",
    IFERROR(TEXTJOIN(CHAR(10),TRUE,FILTER('SUMMARY DATA'!H:H,'SUMMARY DATA'!$D:$D=$C520,'SUMMARY DATA'!$B:$B=""GRP"")),"""")
  )
)"),"")</f>
        <v/>
      </c>
      <c r="I520" s="18" t="str">
        <f>IFERROR(__xludf.DUMMYFUNCTION("IF(H520="""","""",
SUM(ARRAYFORMULA(VALUE(SPLIT(H520,CHAR(10)))))
)"),"")</f>
        <v/>
      </c>
      <c r="J520" s="17" t="str">
        <f>IFERROR(__xludf.DUMMYFUNCTION("IFERROR(
  TEXTJOIN(CHAR(10),TRUE,FILTER('SUMMARY DATA'!I:I,'SUMMARY DATA'!$A:$A=$A520,'SUMMARY DATA'!$C:$C=$B520,'SUMMARY DATA'!$B:$B=""GRP"")),
  IF(
    OR(
      ISNUMBER(SEARCH(""CDM CASH DEPOSIT"",$C520)),
      ISNUMBER(SEARCH(""CASH DEPOSIT"",$C52"&amp;"0)),
      COUNTIFS('SUMMARY DATA'!$D:$D,$C520,'SUMMARY DATA'!$B:$B,""GRP"")&lt;&gt;1
    ),
    """",
    IFERROR(TEXTJOIN(CHAR(10),TRUE,FILTER('SUMMARY DATA'!I:I,'SUMMARY DATA'!$D:$D=$C520,'SUMMARY DATA'!$B:$B=""GRP"")),"""")
  )
)"),"")</f>
        <v/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 spans="1:27">
      <c r="A521" s="2" t="s">
        <v>735</v>
      </c>
      <c r="B521" s="15">
        <v>45850</v>
      </c>
      <c r="C521" s="2" t="s">
        <v>736</v>
      </c>
      <c r="D521" s="6">
        <v>20</v>
      </c>
      <c r="E521" s="16" t="str">
        <f>IFERROR(__xludf.DUMMYFUNCTION("IFERROR(
  TEXTJOIN(CHAR(10),TRUE,FILTER('SUMMARY DATA'!E:E,'SUMMARY DATA'!$A:$A=$A521,'SUMMARY DATA'!$C:$C=$B521,'SUMMARY DATA'!$B:$B=""GRP"")),
  IF(
    OR(
      ISNUMBER(SEARCH(""CDM CASH DEPOSIT"",$C521)),
      ISNUMBER(SEARCH(""CASH DEPOSIT"",$C52"&amp;"1)),
      COUNTIFS('SUMMARY DATA'!$D:$D,$C521,'SUMMARY DATA'!$B:$B,""GRP"")&lt;&gt;1
    ),
    """",
    IFERROR(TEXTJOIN(CHAR(10),TRUE,FILTER('SUMMARY DATA'!E:E,'SUMMARY DATA'!$D:$D=$C521,'SUMMARY DATA'!$B:$B=""GRP"")),"""")
  )
)"),"")</f>
        <v/>
      </c>
      <c r="F521" s="17" t="str">
        <f>IFERROR(__xludf.DUMMYFUNCTION("IFERROR(
  TEXTJOIN(CHAR(10),TRUE,FILTER('SUMMARY DATA'!F:F,'SUMMARY DATA'!$A:$A=$A521,'SUMMARY DATA'!$C:$C=$B521,'SUMMARY DATA'!$B:$B=""GRP"")),
  IF(
    OR(
      ISNUMBER(SEARCH(""CDM CASH DEPOSIT"",$C521)),
      ISNUMBER(SEARCH(""CASH DEPOSIT"",$C52"&amp;"1)),
      COUNTIFS('SUMMARY DATA'!$D:$D,$C521,'SUMMARY DATA'!$B:$B,""GRP"")&lt;&gt;1
    ),
    """",
    IFERROR(TEXTJOIN(CHAR(10),TRUE,FILTER('SUMMARY DATA'!F:F,'SUMMARY DATA'!$D:$D=$C521,'SUMMARY DATA'!$B:$B=""GRP"")),"""")
  )
)"),"")</f>
        <v/>
      </c>
      <c r="G521" s="17" t="str">
        <f>IFERROR(__xludf.DUMMYFUNCTION("IFERROR(
  TEXTJOIN(CHAR(10),TRUE,FILTER('SUMMARY DATA'!G:G,'SUMMARY DATA'!$A:$A=$A521,'SUMMARY DATA'!$C:$C=$B521,'SUMMARY DATA'!$B:$B=""GRP"")),
  IF(
    OR(
      ISNUMBER(SEARCH(""CDM CASH DEPOSIT"",$C521)),
      ISNUMBER(SEARCH(""CASH DEPOSIT"",$C52"&amp;"1)),
      COUNTIFS('SUMMARY DATA'!$D:$D,$C521,'SUMMARY DATA'!$B:$B,""GRP"")&lt;&gt;1
    ),
    """",
    IFERROR(TEXTJOIN(CHAR(10),TRUE,FILTER('SUMMARY DATA'!G:G,'SUMMARY DATA'!$D:$D=$C521,'SUMMARY DATA'!$B:$B=""GRP"")),"""")
  )
)"),"")</f>
        <v/>
      </c>
      <c r="H521" s="18" t="str">
        <f>IFERROR(__xludf.DUMMYFUNCTION("IFERROR(
  TEXTJOIN(CHAR(10),TRUE,FILTER('SUMMARY DATA'!H:H,'SUMMARY DATA'!$A:$A=$A521,'SUMMARY DATA'!$C:$C=$B521,'SUMMARY DATA'!$B:$B=""GRP"")),
  IF(
    OR(
      ISNUMBER(SEARCH(""CDM CASH DEPOSIT"",$C521)),
      ISNUMBER(SEARCH(""CASH DEPOSIT"",$C52"&amp;"1)),
      COUNTIFS('SUMMARY DATA'!$D:$D,$C521,'SUMMARY DATA'!$B:$B,""GRP"")&lt;&gt;1
    ),
    """",
    IFERROR(TEXTJOIN(CHAR(10),TRUE,FILTER('SUMMARY DATA'!H:H,'SUMMARY DATA'!$D:$D=$C521,'SUMMARY DATA'!$B:$B=""GRP"")),"""")
  )
)"),"")</f>
        <v/>
      </c>
      <c r="I521" s="18" t="str">
        <f>IFERROR(__xludf.DUMMYFUNCTION("IF(H521="""","""",
SUM(ARRAYFORMULA(VALUE(SPLIT(H521,CHAR(10)))))
)"),"")</f>
        <v/>
      </c>
      <c r="J521" s="17" t="str">
        <f>IFERROR(__xludf.DUMMYFUNCTION("IFERROR(
  TEXTJOIN(CHAR(10),TRUE,FILTER('SUMMARY DATA'!I:I,'SUMMARY DATA'!$A:$A=$A521,'SUMMARY DATA'!$C:$C=$B521,'SUMMARY DATA'!$B:$B=""GRP"")),
  IF(
    OR(
      ISNUMBER(SEARCH(""CDM CASH DEPOSIT"",$C521)),
      ISNUMBER(SEARCH(""CASH DEPOSIT"",$C52"&amp;"1)),
      COUNTIFS('SUMMARY DATA'!$D:$D,$C521,'SUMMARY DATA'!$B:$B,""GRP"")&lt;&gt;1
    ),
    """",
    IFERROR(TEXTJOIN(CHAR(10),TRUE,FILTER('SUMMARY DATA'!I:I,'SUMMARY DATA'!$D:$D=$C521,'SUMMARY DATA'!$B:$B=""GRP"")),"""")
  )
)"),"")</f>
        <v/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 spans="1:27">
      <c r="A522" s="2"/>
      <c r="B522" s="15">
        <v>45850</v>
      </c>
      <c r="C522" s="2" t="s">
        <v>737</v>
      </c>
      <c r="D522" s="6">
        <v>229</v>
      </c>
      <c r="E522" s="16" t="str">
        <f>IFERROR(__xludf.DUMMYFUNCTION("IFERROR(
  TEXTJOIN(CHAR(10),TRUE,FILTER('SUMMARY DATA'!E:E,'SUMMARY DATA'!$A:$A=$A522,'SUMMARY DATA'!$C:$C=$B522,'SUMMARY DATA'!$B:$B=""GRP"")),
  IF(
    OR(
      ISNUMBER(SEARCH(""CDM CASH DEPOSIT"",$C522)),
      ISNUMBER(SEARCH(""CASH DEPOSIT"",$C52"&amp;"2)),
      COUNTIFS('SUMMARY DATA'!$D:$D,$C522,'SUMMARY DATA'!$B:$B,""GRP"")&lt;&gt;1
    ),
    """",
    IFERROR(TEXTJOIN(CHAR(10),TRUE,FILTER('SUMMARY DATA'!E:E,'SUMMARY DATA'!$D:$D=$C522,'SUMMARY DATA'!$B:$B=""GRP"")),"""")
  )
)"),"")</f>
        <v/>
      </c>
      <c r="F522" s="17" t="str">
        <f>IFERROR(__xludf.DUMMYFUNCTION("IFERROR(
  TEXTJOIN(CHAR(10),TRUE,FILTER('SUMMARY DATA'!F:F,'SUMMARY DATA'!$A:$A=$A522,'SUMMARY DATA'!$C:$C=$B522,'SUMMARY DATA'!$B:$B=""GRP"")),
  IF(
    OR(
      ISNUMBER(SEARCH(""CDM CASH DEPOSIT"",$C522)),
      ISNUMBER(SEARCH(""CASH DEPOSIT"",$C52"&amp;"2)),
      COUNTIFS('SUMMARY DATA'!$D:$D,$C522,'SUMMARY DATA'!$B:$B,""GRP"")&lt;&gt;1
    ),
    """",
    IFERROR(TEXTJOIN(CHAR(10),TRUE,FILTER('SUMMARY DATA'!F:F,'SUMMARY DATA'!$D:$D=$C522,'SUMMARY DATA'!$B:$B=""GRP"")),"""")
  )
)"),"")</f>
        <v/>
      </c>
      <c r="G522" s="17" t="str">
        <f>IFERROR(__xludf.DUMMYFUNCTION("IFERROR(
  TEXTJOIN(CHAR(10),TRUE,FILTER('SUMMARY DATA'!G:G,'SUMMARY DATA'!$A:$A=$A522,'SUMMARY DATA'!$C:$C=$B522,'SUMMARY DATA'!$B:$B=""GRP"")),
  IF(
    OR(
      ISNUMBER(SEARCH(""CDM CASH DEPOSIT"",$C522)),
      ISNUMBER(SEARCH(""CASH DEPOSIT"",$C52"&amp;"2)),
      COUNTIFS('SUMMARY DATA'!$D:$D,$C522,'SUMMARY DATA'!$B:$B,""GRP"")&lt;&gt;1
    ),
    """",
    IFERROR(TEXTJOIN(CHAR(10),TRUE,FILTER('SUMMARY DATA'!G:G,'SUMMARY DATA'!$D:$D=$C522,'SUMMARY DATA'!$B:$B=""GRP"")),"""")
  )
)"),"")</f>
        <v/>
      </c>
      <c r="H522" s="18" t="str">
        <f>IFERROR(__xludf.DUMMYFUNCTION("IFERROR(
  TEXTJOIN(CHAR(10),TRUE,FILTER('SUMMARY DATA'!H:H,'SUMMARY DATA'!$A:$A=$A522,'SUMMARY DATA'!$C:$C=$B522,'SUMMARY DATA'!$B:$B=""GRP"")),
  IF(
    OR(
      ISNUMBER(SEARCH(""CDM CASH DEPOSIT"",$C522)),
      ISNUMBER(SEARCH(""CASH DEPOSIT"",$C52"&amp;"2)),
      COUNTIFS('SUMMARY DATA'!$D:$D,$C522,'SUMMARY DATA'!$B:$B,""GRP"")&lt;&gt;1
    ),
    """",
    IFERROR(TEXTJOIN(CHAR(10),TRUE,FILTER('SUMMARY DATA'!H:H,'SUMMARY DATA'!$D:$D=$C522,'SUMMARY DATA'!$B:$B=""GRP"")),"""")
  )
)"),"")</f>
        <v/>
      </c>
      <c r="I522" s="18" t="str">
        <f>IFERROR(__xludf.DUMMYFUNCTION("IF(H522="""","""",
SUM(ARRAYFORMULA(VALUE(SPLIT(H522,CHAR(10)))))
)"),"")</f>
        <v/>
      </c>
      <c r="J522" s="17" t="str">
        <f>IFERROR(__xludf.DUMMYFUNCTION("IFERROR(
  TEXTJOIN(CHAR(10),TRUE,FILTER('SUMMARY DATA'!I:I,'SUMMARY DATA'!$A:$A=$A522,'SUMMARY DATA'!$C:$C=$B522,'SUMMARY DATA'!$B:$B=""GRP"")),
  IF(
    OR(
      ISNUMBER(SEARCH(""CDM CASH DEPOSIT"",$C522)),
      ISNUMBER(SEARCH(""CASH DEPOSIT"",$C52"&amp;"2)),
      COUNTIFS('SUMMARY DATA'!$D:$D,$C522,'SUMMARY DATA'!$B:$B,""GRP"")&lt;&gt;1
    ),
    """",
    IFERROR(TEXTJOIN(CHAR(10),TRUE,FILTER('SUMMARY DATA'!I:I,'SUMMARY DATA'!$D:$D=$C522,'SUMMARY DATA'!$B:$B=""GRP"")),"""")
  )
)"),"")</f>
        <v/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 spans="1:27">
      <c r="A523" s="2" t="s">
        <v>738</v>
      </c>
      <c r="B523" s="15">
        <v>45850</v>
      </c>
      <c r="C523" s="2" t="s">
        <v>739</v>
      </c>
      <c r="D523" s="6">
        <v>760</v>
      </c>
      <c r="E523" s="16" t="str">
        <f>IFERROR(__xludf.DUMMYFUNCTION("IFERROR(
  TEXTJOIN(CHAR(10),TRUE,FILTER('SUMMARY DATA'!E:E,'SUMMARY DATA'!$A:$A=$A523,'SUMMARY DATA'!$C:$C=$B523,'SUMMARY DATA'!$B:$B=""GRP"")),
  IF(
    OR(
      ISNUMBER(SEARCH(""CDM CASH DEPOSIT"",$C523)),
      ISNUMBER(SEARCH(""CASH DEPOSIT"",$C52"&amp;"3)),
      COUNTIFS('SUMMARY DATA'!$D:$D,$C523,'SUMMARY DATA'!$B:$B,""GRP"")&lt;&gt;1
    ),
    """",
    IFERROR(TEXTJOIN(CHAR(10),TRUE,FILTER('SUMMARY DATA'!E:E,'SUMMARY DATA'!$D:$D=$C523,'SUMMARY DATA'!$B:$B=""GRP"")),"""")
  )
)"),"")</f>
        <v/>
      </c>
      <c r="F523" s="17" t="str">
        <f>IFERROR(__xludf.DUMMYFUNCTION("IFERROR(
  TEXTJOIN(CHAR(10),TRUE,FILTER('SUMMARY DATA'!F:F,'SUMMARY DATA'!$A:$A=$A523,'SUMMARY DATA'!$C:$C=$B523,'SUMMARY DATA'!$B:$B=""GRP"")),
  IF(
    OR(
      ISNUMBER(SEARCH(""CDM CASH DEPOSIT"",$C523)),
      ISNUMBER(SEARCH(""CASH DEPOSIT"",$C52"&amp;"3)),
      COUNTIFS('SUMMARY DATA'!$D:$D,$C523,'SUMMARY DATA'!$B:$B,""GRP"")&lt;&gt;1
    ),
    """",
    IFERROR(TEXTJOIN(CHAR(10),TRUE,FILTER('SUMMARY DATA'!F:F,'SUMMARY DATA'!$D:$D=$C523,'SUMMARY DATA'!$B:$B=""GRP"")),"""")
  )
)"),"")</f>
        <v/>
      </c>
      <c r="G523" s="17" t="str">
        <f>IFERROR(__xludf.DUMMYFUNCTION("IFERROR(
  TEXTJOIN(CHAR(10),TRUE,FILTER('SUMMARY DATA'!G:G,'SUMMARY DATA'!$A:$A=$A523,'SUMMARY DATA'!$C:$C=$B523,'SUMMARY DATA'!$B:$B=""GRP"")),
  IF(
    OR(
      ISNUMBER(SEARCH(""CDM CASH DEPOSIT"",$C523)),
      ISNUMBER(SEARCH(""CASH DEPOSIT"",$C52"&amp;"3)),
      COUNTIFS('SUMMARY DATA'!$D:$D,$C523,'SUMMARY DATA'!$B:$B,""GRP"")&lt;&gt;1
    ),
    """",
    IFERROR(TEXTJOIN(CHAR(10),TRUE,FILTER('SUMMARY DATA'!G:G,'SUMMARY DATA'!$D:$D=$C523,'SUMMARY DATA'!$B:$B=""GRP"")),"""")
  )
)"),"")</f>
        <v/>
      </c>
      <c r="H523" s="18" t="str">
        <f>IFERROR(__xludf.DUMMYFUNCTION("IFERROR(
  TEXTJOIN(CHAR(10),TRUE,FILTER('SUMMARY DATA'!H:H,'SUMMARY DATA'!$A:$A=$A523,'SUMMARY DATA'!$C:$C=$B523,'SUMMARY DATA'!$B:$B=""GRP"")),
  IF(
    OR(
      ISNUMBER(SEARCH(""CDM CASH DEPOSIT"",$C523)),
      ISNUMBER(SEARCH(""CASH DEPOSIT"",$C52"&amp;"3)),
      COUNTIFS('SUMMARY DATA'!$D:$D,$C523,'SUMMARY DATA'!$B:$B,""GRP"")&lt;&gt;1
    ),
    """",
    IFERROR(TEXTJOIN(CHAR(10),TRUE,FILTER('SUMMARY DATA'!H:H,'SUMMARY DATA'!$D:$D=$C523,'SUMMARY DATA'!$B:$B=""GRP"")),"""")
  )
)"),"")</f>
        <v/>
      </c>
      <c r="I523" s="18" t="str">
        <f>IFERROR(__xludf.DUMMYFUNCTION("IF(H523="""","""",
SUM(ARRAYFORMULA(VALUE(SPLIT(H523,CHAR(10)))))
)"),"")</f>
        <v/>
      </c>
      <c r="J523" s="17" t="str">
        <f>IFERROR(__xludf.DUMMYFUNCTION("IFERROR(
  TEXTJOIN(CHAR(10),TRUE,FILTER('SUMMARY DATA'!I:I,'SUMMARY DATA'!$A:$A=$A523,'SUMMARY DATA'!$C:$C=$B523,'SUMMARY DATA'!$B:$B=""GRP"")),
  IF(
    OR(
      ISNUMBER(SEARCH(""CDM CASH DEPOSIT"",$C523)),
      ISNUMBER(SEARCH(""CASH DEPOSIT"",$C52"&amp;"3)),
      COUNTIFS('SUMMARY DATA'!$D:$D,$C523,'SUMMARY DATA'!$B:$B,""GRP"")&lt;&gt;1
    ),
    """",
    IFERROR(TEXTJOIN(CHAR(10),TRUE,FILTER('SUMMARY DATA'!I:I,'SUMMARY DATA'!$D:$D=$C523,'SUMMARY DATA'!$B:$B=""GRP"")),"""")
  )
)"),"")</f>
        <v/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 spans="1:27">
      <c r="A524" s="2"/>
      <c r="B524" s="15">
        <v>45850</v>
      </c>
      <c r="C524" s="2" t="s">
        <v>740</v>
      </c>
      <c r="D524" s="3">
        <v>477</v>
      </c>
      <c r="E524" s="16" t="str">
        <f>IFERROR(__xludf.DUMMYFUNCTION("IFERROR(
  TEXTJOIN(CHAR(10),TRUE,FILTER('SUMMARY DATA'!E:E,'SUMMARY DATA'!$A:$A=$A524,'SUMMARY DATA'!$C:$C=$B524,'SUMMARY DATA'!$B:$B=""GRP"")),
  IF(
    OR(
      ISNUMBER(SEARCH(""CDM CASH DEPOSIT"",$C524)),
      ISNUMBER(SEARCH(""CASH DEPOSIT"",$C52"&amp;"4)),
      COUNTIFS('SUMMARY DATA'!$D:$D,$C524,'SUMMARY DATA'!$B:$B,""GRP"")&lt;&gt;1
    ),
    """",
    IFERROR(TEXTJOIN(CHAR(10),TRUE,FILTER('SUMMARY DATA'!E:E,'SUMMARY DATA'!$D:$D=$C524,'SUMMARY DATA'!$B:$B=""GRP"")),"""")
  )
)"),"")</f>
        <v/>
      </c>
      <c r="F524" s="17" t="str">
        <f>IFERROR(__xludf.DUMMYFUNCTION("IFERROR(
  TEXTJOIN(CHAR(10),TRUE,FILTER('SUMMARY DATA'!F:F,'SUMMARY DATA'!$A:$A=$A524,'SUMMARY DATA'!$C:$C=$B524,'SUMMARY DATA'!$B:$B=""GRP"")),
  IF(
    OR(
      ISNUMBER(SEARCH(""CDM CASH DEPOSIT"",$C524)),
      ISNUMBER(SEARCH(""CASH DEPOSIT"",$C52"&amp;"4)),
      COUNTIFS('SUMMARY DATA'!$D:$D,$C524,'SUMMARY DATA'!$B:$B,""GRP"")&lt;&gt;1
    ),
    """",
    IFERROR(TEXTJOIN(CHAR(10),TRUE,FILTER('SUMMARY DATA'!F:F,'SUMMARY DATA'!$D:$D=$C524,'SUMMARY DATA'!$B:$B=""GRP"")),"""")
  )
)"),"")</f>
        <v/>
      </c>
      <c r="G524" s="17" t="str">
        <f>IFERROR(__xludf.DUMMYFUNCTION("IFERROR(
  TEXTJOIN(CHAR(10),TRUE,FILTER('SUMMARY DATA'!G:G,'SUMMARY DATA'!$A:$A=$A524,'SUMMARY DATA'!$C:$C=$B524,'SUMMARY DATA'!$B:$B=""GRP"")),
  IF(
    OR(
      ISNUMBER(SEARCH(""CDM CASH DEPOSIT"",$C524)),
      ISNUMBER(SEARCH(""CASH DEPOSIT"",$C52"&amp;"4)),
      COUNTIFS('SUMMARY DATA'!$D:$D,$C524,'SUMMARY DATA'!$B:$B,""GRP"")&lt;&gt;1
    ),
    """",
    IFERROR(TEXTJOIN(CHAR(10),TRUE,FILTER('SUMMARY DATA'!G:G,'SUMMARY DATA'!$D:$D=$C524,'SUMMARY DATA'!$B:$B=""GRP"")),"""")
  )
)"),"")</f>
        <v/>
      </c>
      <c r="H524" s="18" t="str">
        <f>IFERROR(__xludf.DUMMYFUNCTION("IFERROR(
  TEXTJOIN(CHAR(10),TRUE,FILTER('SUMMARY DATA'!H:H,'SUMMARY DATA'!$A:$A=$A524,'SUMMARY DATA'!$C:$C=$B524,'SUMMARY DATA'!$B:$B=""GRP"")),
  IF(
    OR(
      ISNUMBER(SEARCH(""CDM CASH DEPOSIT"",$C524)),
      ISNUMBER(SEARCH(""CASH DEPOSIT"",$C52"&amp;"4)),
      COUNTIFS('SUMMARY DATA'!$D:$D,$C524,'SUMMARY DATA'!$B:$B,""GRP"")&lt;&gt;1
    ),
    """",
    IFERROR(TEXTJOIN(CHAR(10),TRUE,FILTER('SUMMARY DATA'!H:H,'SUMMARY DATA'!$D:$D=$C524,'SUMMARY DATA'!$B:$B=""GRP"")),"""")
  )
)"),"")</f>
        <v/>
      </c>
      <c r="I524" s="18" t="str">
        <f>IFERROR(__xludf.DUMMYFUNCTION("IF(H524="""","""",
SUM(ARRAYFORMULA(VALUE(SPLIT(H524,CHAR(10)))))
)"),"")</f>
        <v/>
      </c>
      <c r="J524" s="17" t="str">
        <f>IFERROR(__xludf.DUMMYFUNCTION("IFERROR(
  TEXTJOIN(CHAR(10),TRUE,FILTER('SUMMARY DATA'!I:I,'SUMMARY DATA'!$A:$A=$A524,'SUMMARY DATA'!$C:$C=$B524,'SUMMARY DATA'!$B:$B=""GRP"")),
  IF(
    OR(
      ISNUMBER(SEARCH(""CDM CASH DEPOSIT"",$C524)),
      ISNUMBER(SEARCH(""CASH DEPOSIT"",$C52"&amp;"4)),
      COUNTIFS('SUMMARY DATA'!$D:$D,$C524,'SUMMARY DATA'!$B:$B,""GRP"")&lt;&gt;1
    ),
    """",
    IFERROR(TEXTJOIN(CHAR(10),TRUE,FILTER('SUMMARY DATA'!I:I,'SUMMARY DATA'!$D:$D=$C524,'SUMMARY DATA'!$B:$B=""GRP"")),"""")
  )
)"),"")</f>
        <v/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 spans="1:27">
      <c r="A525" s="2"/>
      <c r="B525" s="15">
        <v>45849</v>
      </c>
      <c r="C525" s="2" t="s">
        <v>741</v>
      </c>
      <c r="D525" s="3">
        <v>411.29</v>
      </c>
      <c r="E525" s="16" t="str">
        <f>IFERROR(__xludf.DUMMYFUNCTION("IFERROR(
  TEXTJOIN(CHAR(10),TRUE,FILTER('SUMMARY DATA'!E:E,'SUMMARY DATA'!$A:$A=$A525,'SUMMARY DATA'!$C:$C=$B525,'SUMMARY DATA'!$B:$B=""GRP"")),
  IF(
    OR(
      ISNUMBER(SEARCH(""CDM CASH DEPOSIT"",$C525)),
      ISNUMBER(SEARCH(""CASH DEPOSIT"",$C52"&amp;"5)),
      COUNTIFS('SUMMARY DATA'!$D:$D,$C525,'SUMMARY DATA'!$B:$B,""GRP"")&lt;&gt;1
    ),
    """",
    IFERROR(TEXTJOIN(CHAR(10),TRUE,FILTER('SUMMARY DATA'!E:E,'SUMMARY DATA'!$D:$D=$C525,'SUMMARY DATA'!$B:$B=""GRP"")),"""")
  )
)"),"")</f>
        <v/>
      </c>
      <c r="F525" s="17" t="str">
        <f>IFERROR(__xludf.DUMMYFUNCTION("IFERROR(
  TEXTJOIN(CHAR(10),TRUE,FILTER('SUMMARY DATA'!F:F,'SUMMARY DATA'!$A:$A=$A525,'SUMMARY DATA'!$C:$C=$B525,'SUMMARY DATA'!$B:$B=""GRP"")),
  IF(
    OR(
      ISNUMBER(SEARCH(""CDM CASH DEPOSIT"",$C525)),
      ISNUMBER(SEARCH(""CASH DEPOSIT"",$C52"&amp;"5)),
      COUNTIFS('SUMMARY DATA'!$D:$D,$C525,'SUMMARY DATA'!$B:$B,""GRP"")&lt;&gt;1
    ),
    """",
    IFERROR(TEXTJOIN(CHAR(10),TRUE,FILTER('SUMMARY DATA'!F:F,'SUMMARY DATA'!$D:$D=$C525,'SUMMARY DATA'!$B:$B=""GRP"")),"""")
  )
)"),"")</f>
        <v/>
      </c>
      <c r="G525" s="17" t="str">
        <f>IFERROR(__xludf.DUMMYFUNCTION("IFERROR(
  TEXTJOIN(CHAR(10),TRUE,FILTER('SUMMARY DATA'!G:G,'SUMMARY DATA'!$A:$A=$A525,'SUMMARY DATA'!$C:$C=$B525,'SUMMARY DATA'!$B:$B=""GRP"")),
  IF(
    OR(
      ISNUMBER(SEARCH(""CDM CASH DEPOSIT"",$C525)),
      ISNUMBER(SEARCH(""CASH DEPOSIT"",$C52"&amp;"5)),
      COUNTIFS('SUMMARY DATA'!$D:$D,$C525,'SUMMARY DATA'!$B:$B,""GRP"")&lt;&gt;1
    ),
    """",
    IFERROR(TEXTJOIN(CHAR(10),TRUE,FILTER('SUMMARY DATA'!G:G,'SUMMARY DATA'!$D:$D=$C525,'SUMMARY DATA'!$B:$B=""GRP"")),"""")
  )
)"),"")</f>
        <v/>
      </c>
      <c r="H525" s="18" t="str">
        <f>IFERROR(__xludf.DUMMYFUNCTION("IFERROR(
  TEXTJOIN(CHAR(10),TRUE,FILTER('SUMMARY DATA'!H:H,'SUMMARY DATA'!$A:$A=$A525,'SUMMARY DATA'!$C:$C=$B525,'SUMMARY DATA'!$B:$B=""GRP"")),
  IF(
    OR(
      ISNUMBER(SEARCH(""CDM CASH DEPOSIT"",$C525)),
      ISNUMBER(SEARCH(""CASH DEPOSIT"",$C52"&amp;"5)),
      COUNTIFS('SUMMARY DATA'!$D:$D,$C525,'SUMMARY DATA'!$B:$B,""GRP"")&lt;&gt;1
    ),
    """",
    IFERROR(TEXTJOIN(CHAR(10),TRUE,FILTER('SUMMARY DATA'!H:H,'SUMMARY DATA'!$D:$D=$C525,'SUMMARY DATA'!$B:$B=""GRP"")),"""")
  )
)"),"")</f>
        <v/>
      </c>
      <c r="I525" s="18" t="str">
        <f>IFERROR(__xludf.DUMMYFUNCTION("IF(H525="""","""",
SUM(ARRAYFORMULA(VALUE(SPLIT(H525,CHAR(10)))))
)"),"")</f>
        <v/>
      </c>
      <c r="J525" s="17" t="str">
        <f>IFERROR(__xludf.DUMMYFUNCTION("IFERROR(
  TEXTJOIN(CHAR(10),TRUE,FILTER('SUMMARY DATA'!I:I,'SUMMARY DATA'!$A:$A=$A525,'SUMMARY DATA'!$C:$C=$B525,'SUMMARY DATA'!$B:$B=""GRP"")),
  IF(
    OR(
      ISNUMBER(SEARCH(""CDM CASH DEPOSIT"",$C525)),
      ISNUMBER(SEARCH(""CASH DEPOSIT"",$C52"&amp;"5)),
      COUNTIFS('SUMMARY DATA'!$D:$D,$C525,'SUMMARY DATA'!$B:$B,""GRP"")&lt;&gt;1
    ),
    """",
    IFERROR(TEXTJOIN(CHAR(10),TRUE,FILTER('SUMMARY DATA'!I:I,'SUMMARY DATA'!$D:$D=$C525,'SUMMARY DATA'!$B:$B=""GRP"")),"""")
  )
)"),"")</f>
        <v/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 spans="1:27">
      <c r="A526" s="2" t="s">
        <v>742</v>
      </c>
      <c r="B526" s="15">
        <v>45849</v>
      </c>
      <c r="C526" s="2" t="s">
        <v>110</v>
      </c>
      <c r="D526" s="3">
        <v>10</v>
      </c>
      <c r="E526" s="16" t="str">
        <f>IFERROR(__xludf.DUMMYFUNCTION("IFERROR(
  TEXTJOIN(CHAR(10),TRUE,FILTER('SUMMARY DATA'!E:E,'SUMMARY DATA'!$A:$A=$A526,'SUMMARY DATA'!$C:$C=$B526,'SUMMARY DATA'!$B:$B=""GRP"")),
  IF(
    OR(
      ISNUMBER(SEARCH(""CDM CASH DEPOSIT"",$C526)),
      ISNUMBER(SEARCH(""CASH DEPOSIT"",$C52"&amp;"6)),
      COUNTIFS('SUMMARY DATA'!$D:$D,$C526,'SUMMARY DATA'!$B:$B,""GRP"")&lt;&gt;1
    ),
    """",
    IFERROR(TEXTJOIN(CHAR(10),TRUE,FILTER('SUMMARY DATA'!E:E,'SUMMARY DATA'!$D:$D=$C526,'SUMMARY DATA'!$B:$B=""GRP"")),"""")
  )
)"),"")</f>
        <v/>
      </c>
      <c r="F526" s="17" t="str">
        <f>IFERROR(__xludf.DUMMYFUNCTION("IFERROR(
  TEXTJOIN(CHAR(10),TRUE,FILTER('SUMMARY DATA'!F:F,'SUMMARY DATA'!$A:$A=$A526,'SUMMARY DATA'!$C:$C=$B526,'SUMMARY DATA'!$B:$B=""GRP"")),
  IF(
    OR(
      ISNUMBER(SEARCH(""CDM CASH DEPOSIT"",$C526)),
      ISNUMBER(SEARCH(""CASH DEPOSIT"",$C52"&amp;"6)),
      COUNTIFS('SUMMARY DATA'!$D:$D,$C526,'SUMMARY DATA'!$B:$B,""GRP"")&lt;&gt;1
    ),
    """",
    IFERROR(TEXTJOIN(CHAR(10),TRUE,FILTER('SUMMARY DATA'!F:F,'SUMMARY DATA'!$D:$D=$C526,'SUMMARY DATA'!$B:$B=""GRP"")),"""")
  )
)"),"")</f>
        <v/>
      </c>
      <c r="G526" s="17" t="str">
        <f>IFERROR(__xludf.DUMMYFUNCTION("IFERROR(
  TEXTJOIN(CHAR(10),TRUE,FILTER('SUMMARY DATA'!G:G,'SUMMARY DATA'!$A:$A=$A526,'SUMMARY DATA'!$C:$C=$B526,'SUMMARY DATA'!$B:$B=""GRP"")),
  IF(
    OR(
      ISNUMBER(SEARCH(""CDM CASH DEPOSIT"",$C526)),
      ISNUMBER(SEARCH(""CASH DEPOSIT"",$C52"&amp;"6)),
      COUNTIFS('SUMMARY DATA'!$D:$D,$C526,'SUMMARY DATA'!$B:$B,""GRP"")&lt;&gt;1
    ),
    """",
    IFERROR(TEXTJOIN(CHAR(10),TRUE,FILTER('SUMMARY DATA'!G:G,'SUMMARY DATA'!$D:$D=$C526,'SUMMARY DATA'!$B:$B=""GRP"")),"""")
  )
)"),"")</f>
        <v/>
      </c>
      <c r="H526" s="18" t="str">
        <f>IFERROR(__xludf.DUMMYFUNCTION("IFERROR(
  TEXTJOIN(CHAR(10),TRUE,FILTER('SUMMARY DATA'!H:H,'SUMMARY DATA'!$A:$A=$A526,'SUMMARY DATA'!$C:$C=$B526,'SUMMARY DATA'!$B:$B=""GRP"")),
  IF(
    OR(
      ISNUMBER(SEARCH(""CDM CASH DEPOSIT"",$C526)),
      ISNUMBER(SEARCH(""CASH DEPOSIT"",$C52"&amp;"6)),
      COUNTIFS('SUMMARY DATA'!$D:$D,$C526,'SUMMARY DATA'!$B:$B,""GRP"")&lt;&gt;1
    ),
    """",
    IFERROR(TEXTJOIN(CHAR(10),TRUE,FILTER('SUMMARY DATA'!H:H,'SUMMARY DATA'!$D:$D=$C526,'SUMMARY DATA'!$B:$B=""GRP"")),"""")
  )
)"),"")</f>
        <v/>
      </c>
      <c r="I526" s="18" t="str">
        <f>IFERROR(__xludf.DUMMYFUNCTION("IF(H526="""","""",
SUM(ARRAYFORMULA(VALUE(SPLIT(H526,CHAR(10)))))
)"),"")</f>
        <v/>
      </c>
      <c r="J526" s="17" t="str">
        <f>IFERROR(__xludf.DUMMYFUNCTION("IFERROR(
  TEXTJOIN(CHAR(10),TRUE,FILTER('SUMMARY DATA'!I:I,'SUMMARY DATA'!$A:$A=$A526,'SUMMARY DATA'!$C:$C=$B526,'SUMMARY DATA'!$B:$B=""GRP"")),
  IF(
    OR(
      ISNUMBER(SEARCH(""CDM CASH DEPOSIT"",$C526)),
      ISNUMBER(SEARCH(""CASH DEPOSIT"",$C52"&amp;"6)),
      COUNTIFS('SUMMARY DATA'!$D:$D,$C526,'SUMMARY DATA'!$B:$B,""GRP"")&lt;&gt;1
    ),
    """",
    IFERROR(TEXTJOIN(CHAR(10),TRUE,FILTER('SUMMARY DATA'!I:I,'SUMMARY DATA'!$D:$D=$C526,'SUMMARY DATA'!$B:$B=""GRP"")),"""")
  )
)"),"")</f>
        <v/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 spans="1:27">
      <c r="A527" s="2" t="s">
        <v>743</v>
      </c>
      <c r="B527" s="15">
        <v>45849</v>
      </c>
      <c r="C527" s="2" t="s">
        <v>744</v>
      </c>
      <c r="D527" s="3">
        <v>40</v>
      </c>
      <c r="E527" s="16" t="str">
        <f>IFERROR(__xludf.DUMMYFUNCTION("IFERROR(
  TEXTJOIN(CHAR(10),TRUE,FILTER('SUMMARY DATA'!E:E,'SUMMARY DATA'!$A:$A=$A527,'SUMMARY DATA'!$C:$C=$B527,'SUMMARY DATA'!$B:$B=""GRP"")),
  IF(
    OR(
      ISNUMBER(SEARCH(""CDM CASH DEPOSIT"",$C527)),
      ISNUMBER(SEARCH(""CASH DEPOSIT"",$C52"&amp;"7)),
      COUNTIFS('SUMMARY DATA'!$D:$D,$C527,'SUMMARY DATA'!$B:$B,""GRP"")&lt;&gt;1
    ),
    """",
    IFERROR(TEXTJOIN(CHAR(10),TRUE,FILTER('SUMMARY DATA'!E:E,'SUMMARY DATA'!$D:$D=$C527,'SUMMARY DATA'!$B:$B=""GRP"")),"""")
  )
)"),"")</f>
        <v/>
      </c>
      <c r="F527" s="17" t="str">
        <f>IFERROR(__xludf.DUMMYFUNCTION("IFERROR(
  TEXTJOIN(CHAR(10),TRUE,FILTER('SUMMARY DATA'!F:F,'SUMMARY DATA'!$A:$A=$A527,'SUMMARY DATA'!$C:$C=$B527,'SUMMARY DATA'!$B:$B=""GRP"")),
  IF(
    OR(
      ISNUMBER(SEARCH(""CDM CASH DEPOSIT"",$C527)),
      ISNUMBER(SEARCH(""CASH DEPOSIT"",$C52"&amp;"7)),
      COUNTIFS('SUMMARY DATA'!$D:$D,$C527,'SUMMARY DATA'!$B:$B,""GRP"")&lt;&gt;1
    ),
    """",
    IFERROR(TEXTJOIN(CHAR(10),TRUE,FILTER('SUMMARY DATA'!F:F,'SUMMARY DATA'!$D:$D=$C527,'SUMMARY DATA'!$B:$B=""GRP"")),"""")
  )
)"),"")</f>
        <v/>
      </c>
      <c r="G527" s="17" t="str">
        <f>IFERROR(__xludf.DUMMYFUNCTION("IFERROR(
  TEXTJOIN(CHAR(10),TRUE,FILTER('SUMMARY DATA'!G:G,'SUMMARY DATA'!$A:$A=$A527,'SUMMARY DATA'!$C:$C=$B527,'SUMMARY DATA'!$B:$B=""GRP"")),
  IF(
    OR(
      ISNUMBER(SEARCH(""CDM CASH DEPOSIT"",$C527)),
      ISNUMBER(SEARCH(""CASH DEPOSIT"",$C52"&amp;"7)),
      COUNTIFS('SUMMARY DATA'!$D:$D,$C527,'SUMMARY DATA'!$B:$B,""GRP"")&lt;&gt;1
    ),
    """",
    IFERROR(TEXTJOIN(CHAR(10),TRUE,FILTER('SUMMARY DATA'!G:G,'SUMMARY DATA'!$D:$D=$C527,'SUMMARY DATA'!$B:$B=""GRP"")),"""")
  )
)"),"")</f>
        <v/>
      </c>
      <c r="H527" s="18" t="str">
        <f>IFERROR(__xludf.DUMMYFUNCTION("IFERROR(
  TEXTJOIN(CHAR(10),TRUE,FILTER('SUMMARY DATA'!H:H,'SUMMARY DATA'!$A:$A=$A527,'SUMMARY DATA'!$C:$C=$B527,'SUMMARY DATA'!$B:$B=""GRP"")),
  IF(
    OR(
      ISNUMBER(SEARCH(""CDM CASH DEPOSIT"",$C527)),
      ISNUMBER(SEARCH(""CASH DEPOSIT"",$C52"&amp;"7)),
      COUNTIFS('SUMMARY DATA'!$D:$D,$C527,'SUMMARY DATA'!$B:$B,""GRP"")&lt;&gt;1
    ),
    """",
    IFERROR(TEXTJOIN(CHAR(10),TRUE,FILTER('SUMMARY DATA'!H:H,'SUMMARY DATA'!$D:$D=$C527,'SUMMARY DATA'!$B:$B=""GRP"")),"""")
  )
)"),"")</f>
        <v/>
      </c>
      <c r="I527" s="18" t="str">
        <f>IFERROR(__xludf.DUMMYFUNCTION("IF(H527="""","""",
SUM(ARRAYFORMULA(VALUE(SPLIT(H527,CHAR(10)))))
)"),"")</f>
        <v/>
      </c>
      <c r="J527" s="17" t="str">
        <f>IFERROR(__xludf.DUMMYFUNCTION("IFERROR(
  TEXTJOIN(CHAR(10),TRUE,FILTER('SUMMARY DATA'!I:I,'SUMMARY DATA'!$A:$A=$A527,'SUMMARY DATA'!$C:$C=$B527,'SUMMARY DATA'!$B:$B=""GRP"")),
  IF(
    OR(
      ISNUMBER(SEARCH(""CDM CASH DEPOSIT"",$C527)),
      ISNUMBER(SEARCH(""CASH DEPOSIT"",$C52"&amp;"7)),
      COUNTIFS('SUMMARY DATA'!$D:$D,$C527,'SUMMARY DATA'!$B:$B,""GRP"")&lt;&gt;1
    ),
    """",
    IFERROR(TEXTJOIN(CHAR(10),TRUE,FILTER('SUMMARY DATA'!I:I,'SUMMARY DATA'!$D:$D=$C527,'SUMMARY DATA'!$B:$B=""GRP"")),"""")
  )
)"),"")</f>
        <v/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 spans="1:27">
      <c r="A528" s="2"/>
      <c r="B528" s="15">
        <v>45849</v>
      </c>
      <c r="C528" s="2" t="s">
        <v>745</v>
      </c>
      <c r="D528" s="3">
        <v>78.99</v>
      </c>
      <c r="E528" s="16" t="str">
        <f>IFERROR(__xludf.DUMMYFUNCTION("IFERROR(
  TEXTJOIN(CHAR(10),TRUE,FILTER('SUMMARY DATA'!E:E,'SUMMARY DATA'!$A:$A=$A528,'SUMMARY DATA'!$C:$C=$B528,'SUMMARY DATA'!$B:$B=""GRP"")),
  IF(
    OR(
      ISNUMBER(SEARCH(""CDM CASH DEPOSIT"",$C528)),
      ISNUMBER(SEARCH(""CASH DEPOSIT"",$C52"&amp;"8)),
      COUNTIFS('SUMMARY DATA'!$D:$D,$C528,'SUMMARY DATA'!$B:$B,""GRP"")&lt;&gt;1
    ),
    """",
    IFERROR(TEXTJOIN(CHAR(10),TRUE,FILTER('SUMMARY DATA'!E:E,'SUMMARY DATA'!$D:$D=$C528,'SUMMARY DATA'!$B:$B=""GRP"")),"""")
  )
)"),"")</f>
        <v/>
      </c>
      <c r="F528" s="17" t="str">
        <f>IFERROR(__xludf.DUMMYFUNCTION("IFERROR(
  TEXTJOIN(CHAR(10),TRUE,FILTER('SUMMARY DATA'!F:F,'SUMMARY DATA'!$A:$A=$A528,'SUMMARY DATA'!$C:$C=$B528,'SUMMARY DATA'!$B:$B=""GRP"")),
  IF(
    OR(
      ISNUMBER(SEARCH(""CDM CASH DEPOSIT"",$C528)),
      ISNUMBER(SEARCH(""CASH DEPOSIT"",$C52"&amp;"8)),
      COUNTIFS('SUMMARY DATA'!$D:$D,$C528,'SUMMARY DATA'!$B:$B,""GRP"")&lt;&gt;1
    ),
    """",
    IFERROR(TEXTJOIN(CHAR(10),TRUE,FILTER('SUMMARY DATA'!F:F,'SUMMARY DATA'!$D:$D=$C528,'SUMMARY DATA'!$B:$B=""GRP"")),"""")
  )
)"),"")</f>
        <v/>
      </c>
      <c r="G528" s="17" t="str">
        <f>IFERROR(__xludf.DUMMYFUNCTION("IFERROR(
  TEXTJOIN(CHAR(10),TRUE,FILTER('SUMMARY DATA'!G:G,'SUMMARY DATA'!$A:$A=$A528,'SUMMARY DATA'!$C:$C=$B528,'SUMMARY DATA'!$B:$B=""GRP"")),
  IF(
    OR(
      ISNUMBER(SEARCH(""CDM CASH DEPOSIT"",$C528)),
      ISNUMBER(SEARCH(""CASH DEPOSIT"",$C52"&amp;"8)),
      COUNTIFS('SUMMARY DATA'!$D:$D,$C528,'SUMMARY DATA'!$B:$B,""GRP"")&lt;&gt;1
    ),
    """",
    IFERROR(TEXTJOIN(CHAR(10),TRUE,FILTER('SUMMARY DATA'!G:G,'SUMMARY DATA'!$D:$D=$C528,'SUMMARY DATA'!$B:$B=""GRP"")),"""")
  )
)"),"")</f>
        <v/>
      </c>
      <c r="H528" s="18" t="str">
        <f>IFERROR(__xludf.DUMMYFUNCTION("IFERROR(
  TEXTJOIN(CHAR(10),TRUE,FILTER('SUMMARY DATA'!H:H,'SUMMARY DATA'!$A:$A=$A528,'SUMMARY DATA'!$C:$C=$B528,'SUMMARY DATA'!$B:$B=""GRP"")),
  IF(
    OR(
      ISNUMBER(SEARCH(""CDM CASH DEPOSIT"",$C528)),
      ISNUMBER(SEARCH(""CASH DEPOSIT"",$C52"&amp;"8)),
      COUNTIFS('SUMMARY DATA'!$D:$D,$C528,'SUMMARY DATA'!$B:$B,""GRP"")&lt;&gt;1
    ),
    """",
    IFERROR(TEXTJOIN(CHAR(10),TRUE,FILTER('SUMMARY DATA'!H:H,'SUMMARY DATA'!$D:$D=$C528,'SUMMARY DATA'!$B:$B=""GRP"")),"""")
  )
)"),"")</f>
        <v/>
      </c>
      <c r="I528" s="18" t="str">
        <f>IFERROR(__xludf.DUMMYFUNCTION("IF(H528="""","""",
SUM(ARRAYFORMULA(VALUE(SPLIT(H528,CHAR(10)))))
)"),"")</f>
        <v/>
      </c>
      <c r="J528" s="17" t="str">
        <f>IFERROR(__xludf.DUMMYFUNCTION("IFERROR(
  TEXTJOIN(CHAR(10),TRUE,FILTER('SUMMARY DATA'!I:I,'SUMMARY DATA'!$A:$A=$A528,'SUMMARY DATA'!$C:$C=$B528,'SUMMARY DATA'!$B:$B=""GRP"")),
  IF(
    OR(
      ISNUMBER(SEARCH(""CDM CASH DEPOSIT"",$C528)),
      ISNUMBER(SEARCH(""CASH DEPOSIT"",$C52"&amp;"8)),
      COUNTIFS('SUMMARY DATA'!$D:$D,$C528,'SUMMARY DATA'!$B:$B,""GRP"")&lt;&gt;1
    ),
    """",
    IFERROR(TEXTJOIN(CHAR(10),TRUE,FILTER('SUMMARY DATA'!I:I,'SUMMARY DATA'!$D:$D=$C528,'SUMMARY DATA'!$B:$B=""GRP"")),"""")
  )
)"),"")</f>
        <v/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 spans="1:27">
      <c r="A529" s="2" t="s">
        <v>746</v>
      </c>
      <c r="B529" s="15">
        <v>45849</v>
      </c>
      <c r="C529" s="2" t="s">
        <v>747</v>
      </c>
      <c r="D529" s="3">
        <v>35</v>
      </c>
      <c r="E529" s="16" t="str">
        <f>IFERROR(__xludf.DUMMYFUNCTION("IFERROR(
  TEXTJOIN(CHAR(10),TRUE,FILTER('SUMMARY DATA'!E:E,'SUMMARY DATA'!$A:$A=$A529,'SUMMARY DATA'!$C:$C=$B529,'SUMMARY DATA'!$B:$B=""GRP"")),
  IF(
    OR(
      ISNUMBER(SEARCH(""CDM CASH DEPOSIT"",$C529)),
      ISNUMBER(SEARCH(""CASH DEPOSIT"",$C52"&amp;"9)),
      COUNTIFS('SUMMARY DATA'!$D:$D,$C529,'SUMMARY DATA'!$B:$B,""GRP"")&lt;&gt;1
    ),
    """",
    IFERROR(TEXTJOIN(CHAR(10),TRUE,FILTER('SUMMARY DATA'!E:E,'SUMMARY DATA'!$D:$D=$C529,'SUMMARY DATA'!$B:$B=""GRP"")),"""")
  )
)"),"")</f>
        <v/>
      </c>
      <c r="F529" s="17" t="str">
        <f>IFERROR(__xludf.DUMMYFUNCTION("IFERROR(
  TEXTJOIN(CHAR(10),TRUE,FILTER('SUMMARY DATA'!F:F,'SUMMARY DATA'!$A:$A=$A529,'SUMMARY DATA'!$C:$C=$B529,'SUMMARY DATA'!$B:$B=""GRP"")),
  IF(
    OR(
      ISNUMBER(SEARCH(""CDM CASH DEPOSIT"",$C529)),
      ISNUMBER(SEARCH(""CASH DEPOSIT"",$C52"&amp;"9)),
      COUNTIFS('SUMMARY DATA'!$D:$D,$C529,'SUMMARY DATA'!$B:$B,""GRP"")&lt;&gt;1
    ),
    """",
    IFERROR(TEXTJOIN(CHAR(10),TRUE,FILTER('SUMMARY DATA'!F:F,'SUMMARY DATA'!$D:$D=$C529,'SUMMARY DATA'!$B:$B=""GRP"")),"""")
  )
)"),"")</f>
        <v/>
      </c>
      <c r="G529" s="17" t="str">
        <f>IFERROR(__xludf.DUMMYFUNCTION("IFERROR(
  TEXTJOIN(CHAR(10),TRUE,FILTER('SUMMARY DATA'!G:G,'SUMMARY DATA'!$A:$A=$A529,'SUMMARY DATA'!$C:$C=$B529,'SUMMARY DATA'!$B:$B=""GRP"")),
  IF(
    OR(
      ISNUMBER(SEARCH(""CDM CASH DEPOSIT"",$C529)),
      ISNUMBER(SEARCH(""CASH DEPOSIT"",$C52"&amp;"9)),
      COUNTIFS('SUMMARY DATA'!$D:$D,$C529,'SUMMARY DATA'!$B:$B,""GRP"")&lt;&gt;1
    ),
    """",
    IFERROR(TEXTJOIN(CHAR(10),TRUE,FILTER('SUMMARY DATA'!G:G,'SUMMARY DATA'!$D:$D=$C529,'SUMMARY DATA'!$B:$B=""GRP"")),"""")
  )
)"),"")</f>
        <v/>
      </c>
      <c r="H529" s="18" t="str">
        <f>IFERROR(__xludf.DUMMYFUNCTION("IFERROR(
  TEXTJOIN(CHAR(10),TRUE,FILTER('SUMMARY DATA'!H:H,'SUMMARY DATA'!$A:$A=$A529,'SUMMARY DATA'!$C:$C=$B529,'SUMMARY DATA'!$B:$B=""GRP"")),
  IF(
    OR(
      ISNUMBER(SEARCH(""CDM CASH DEPOSIT"",$C529)),
      ISNUMBER(SEARCH(""CASH DEPOSIT"",$C52"&amp;"9)),
      COUNTIFS('SUMMARY DATA'!$D:$D,$C529,'SUMMARY DATA'!$B:$B,""GRP"")&lt;&gt;1
    ),
    """",
    IFERROR(TEXTJOIN(CHAR(10),TRUE,FILTER('SUMMARY DATA'!H:H,'SUMMARY DATA'!$D:$D=$C529,'SUMMARY DATA'!$B:$B=""GRP"")),"""")
  )
)"),"")</f>
        <v/>
      </c>
      <c r="I529" s="18" t="str">
        <f>IFERROR(__xludf.DUMMYFUNCTION("IF(H529="""","""",
SUM(ARRAYFORMULA(VALUE(SPLIT(H529,CHAR(10)))))
)"),"")</f>
        <v/>
      </c>
      <c r="J529" s="17" t="str">
        <f>IFERROR(__xludf.DUMMYFUNCTION("IFERROR(
  TEXTJOIN(CHAR(10),TRUE,FILTER('SUMMARY DATA'!I:I,'SUMMARY DATA'!$A:$A=$A529,'SUMMARY DATA'!$C:$C=$B529,'SUMMARY DATA'!$B:$B=""GRP"")),
  IF(
    OR(
      ISNUMBER(SEARCH(""CDM CASH DEPOSIT"",$C529)),
      ISNUMBER(SEARCH(""CASH DEPOSIT"",$C52"&amp;"9)),
      COUNTIFS('SUMMARY DATA'!$D:$D,$C529,'SUMMARY DATA'!$B:$B,""GRP"")&lt;&gt;1
    ),
    """",
    IFERROR(TEXTJOIN(CHAR(10),TRUE,FILTER('SUMMARY DATA'!I:I,'SUMMARY DATA'!$D:$D=$C529,'SUMMARY DATA'!$B:$B=""GRP"")),"""")
  )
)"),"")</f>
        <v/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 spans="1:27">
      <c r="A530" s="2" t="s">
        <v>748</v>
      </c>
      <c r="B530" s="15">
        <v>45848</v>
      </c>
      <c r="C530" s="2" t="s">
        <v>749</v>
      </c>
      <c r="D530" s="3">
        <v>10</v>
      </c>
      <c r="E530" s="16" t="str">
        <f>IFERROR(__xludf.DUMMYFUNCTION("IFERROR(
  TEXTJOIN(CHAR(10),TRUE,FILTER('SUMMARY DATA'!E:E,'SUMMARY DATA'!$A:$A=$A530,'SUMMARY DATA'!$C:$C=$B530,'SUMMARY DATA'!$B:$B=""GRP"")),
  IF(
    OR(
      ISNUMBER(SEARCH(""CDM CASH DEPOSIT"",$C530)),
      ISNUMBER(SEARCH(""CASH DEPOSIT"",$C53"&amp;"0)),
      COUNTIFS('SUMMARY DATA'!$D:$D,$C530,'SUMMARY DATA'!$B:$B,""GRP"")&lt;&gt;1
    ),
    """",
    IFERROR(TEXTJOIN(CHAR(10),TRUE,FILTER('SUMMARY DATA'!E:E,'SUMMARY DATA'!$D:$D=$C530,'SUMMARY DATA'!$B:$B=""GRP"")),"""")
  )
)"),"")</f>
        <v/>
      </c>
      <c r="F530" s="17" t="str">
        <f>IFERROR(__xludf.DUMMYFUNCTION("IFERROR(
  TEXTJOIN(CHAR(10),TRUE,FILTER('SUMMARY DATA'!F:F,'SUMMARY DATA'!$A:$A=$A530,'SUMMARY DATA'!$C:$C=$B530,'SUMMARY DATA'!$B:$B=""GRP"")),
  IF(
    OR(
      ISNUMBER(SEARCH(""CDM CASH DEPOSIT"",$C530)),
      ISNUMBER(SEARCH(""CASH DEPOSIT"",$C53"&amp;"0)),
      COUNTIFS('SUMMARY DATA'!$D:$D,$C530,'SUMMARY DATA'!$B:$B,""GRP"")&lt;&gt;1
    ),
    """",
    IFERROR(TEXTJOIN(CHAR(10),TRUE,FILTER('SUMMARY DATA'!F:F,'SUMMARY DATA'!$D:$D=$C530,'SUMMARY DATA'!$B:$B=""GRP"")),"""")
  )
)"),"")</f>
        <v/>
      </c>
      <c r="G530" s="17" t="str">
        <f>IFERROR(__xludf.DUMMYFUNCTION("IFERROR(
  TEXTJOIN(CHAR(10),TRUE,FILTER('SUMMARY DATA'!G:G,'SUMMARY DATA'!$A:$A=$A530,'SUMMARY DATA'!$C:$C=$B530,'SUMMARY DATA'!$B:$B=""GRP"")),
  IF(
    OR(
      ISNUMBER(SEARCH(""CDM CASH DEPOSIT"",$C530)),
      ISNUMBER(SEARCH(""CASH DEPOSIT"",$C53"&amp;"0)),
      COUNTIFS('SUMMARY DATA'!$D:$D,$C530,'SUMMARY DATA'!$B:$B,""GRP"")&lt;&gt;1
    ),
    """",
    IFERROR(TEXTJOIN(CHAR(10),TRUE,FILTER('SUMMARY DATA'!G:G,'SUMMARY DATA'!$D:$D=$C530,'SUMMARY DATA'!$B:$B=""GRP"")),"""")
  )
)"),"")</f>
        <v/>
      </c>
      <c r="H530" s="18" t="str">
        <f>IFERROR(__xludf.DUMMYFUNCTION("IFERROR(
  TEXTJOIN(CHAR(10),TRUE,FILTER('SUMMARY DATA'!H:H,'SUMMARY DATA'!$A:$A=$A530,'SUMMARY DATA'!$C:$C=$B530,'SUMMARY DATA'!$B:$B=""GRP"")),
  IF(
    OR(
      ISNUMBER(SEARCH(""CDM CASH DEPOSIT"",$C530)),
      ISNUMBER(SEARCH(""CASH DEPOSIT"",$C53"&amp;"0)),
      COUNTIFS('SUMMARY DATA'!$D:$D,$C530,'SUMMARY DATA'!$B:$B,""GRP"")&lt;&gt;1
    ),
    """",
    IFERROR(TEXTJOIN(CHAR(10),TRUE,FILTER('SUMMARY DATA'!H:H,'SUMMARY DATA'!$D:$D=$C530,'SUMMARY DATA'!$B:$B=""GRP"")),"""")
  )
)"),"")</f>
        <v/>
      </c>
      <c r="I530" s="18" t="str">
        <f>IFERROR(__xludf.DUMMYFUNCTION("IF(H530="""","""",
SUM(ARRAYFORMULA(VALUE(SPLIT(H530,CHAR(10)))))
)"),"")</f>
        <v/>
      </c>
      <c r="J530" s="17" t="str">
        <f>IFERROR(__xludf.DUMMYFUNCTION("IFERROR(
  TEXTJOIN(CHAR(10),TRUE,FILTER('SUMMARY DATA'!I:I,'SUMMARY DATA'!$A:$A=$A530,'SUMMARY DATA'!$C:$C=$B530,'SUMMARY DATA'!$B:$B=""GRP"")),
  IF(
    OR(
      ISNUMBER(SEARCH(""CDM CASH DEPOSIT"",$C530)),
      ISNUMBER(SEARCH(""CASH DEPOSIT"",$C53"&amp;"0)),
      COUNTIFS('SUMMARY DATA'!$D:$D,$C530,'SUMMARY DATA'!$B:$B,""GRP"")&lt;&gt;1
    ),
    """",
    IFERROR(TEXTJOIN(CHAR(10),TRUE,FILTER('SUMMARY DATA'!I:I,'SUMMARY DATA'!$D:$D=$C530,'SUMMARY DATA'!$B:$B=""GRP"")),"""")
  )
)"),"")</f>
        <v/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 spans="1:27">
      <c r="A531" s="2" t="s">
        <v>750</v>
      </c>
      <c r="B531" s="15">
        <v>45848</v>
      </c>
      <c r="C531" s="2" t="s">
        <v>751</v>
      </c>
      <c r="D531" s="3">
        <v>2198</v>
      </c>
      <c r="E531" s="16" t="str">
        <f>IFERROR(__xludf.DUMMYFUNCTION("IFERROR(
  TEXTJOIN(CHAR(10),TRUE,FILTER('SUMMARY DATA'!E:E,'SUMMARY DATA'!$A:$A=$A531,'SUMMARY DATA'!$C:$C=$B531,'SUMMARY DATA'!$B:$B=""GRP"")),
  IF(
    OR(
      ISNUMBER(SEARCH(""CDM CASH DEPOSIT"",$C531)),
      ISNUMBER(SEARCH(""CASH DEPOSIT"",$C53"&amp;"1)),
      COUNTIFS('SUMMARY DATA'!$D:$D,$C531,'SUMMARY DATA'!$B:$B,""GRP"")&lt;&gt;1
    ),
    """",
    IFERROR(TEXTJOIN(CHAR(10),TRUE,FILTER('SUMMARY DATA'!E:E,'SUMMARY DATA'!$D:$D=$C531,'SUMMARY DATA'!$B:$B=""GRP"")),"""")
  )
)"),"")</f>
        <v/>
      </c>
      <c r="F531" s="17" t="str">
        <f>IFERROR(__xludf.DUMMYFUNCTION("IFERROR(
  TEXTJOIN(CHAR(10),TRUE,FILTER('SUMMARY DATA'!F:F,'SUMMARY DATA'!$A:$A=$A531,'SUMMARY DATA'!$C:$C=$B531,'SUMMARY DATA'!$B:$B=""GRP"")),
  IF(
    OR(
      ISNUMBER(SEARCH(""CDM CASH DEPOSIT"",$C531)),
      ISNUMBER(SEARCH(""CASH DEPOSIT"",$C53"&amp;"1)),
      COUNTIFS('SUMMARY DATA'!$D:$D,$C531,'SUMMARY DATA'!$B:$B,""GRP"")&lt;&gt;1
    ),
    """",
    IFERROR(TEXTJOIN(CHAR(10),TRUE,FILTER('SUMMARY DATA'!F:F,'SUMMARY DATA'!$D:$D=$C531,'SUMMARY DATA'!$B:$B=""GRP"")),"""")
  )
)"),"")</f>
        <v/>
      </c>
      <c r="G531" s="17" t="str">
        <f>IFERROR(__xludf.DUMMYFUNCTION("IFERROR(
  TEXTJOIN(CHAR(10),TRUE,FILTER('SUMMARY DATA'!G:G,'SUMMARY DATA'!$A:$A=$A531,'SUMMARY DATA'!$C:$C=$B531,'SUMMARY DATA'!$B:$B=""GRP"")),
  IF(
    OR(
      ISNUMBER(SEARCH(""CDM CASH DEPOSIT"",$C531)),
      ISNUMBER(SEARCH(""CASH DEPOSIT"",$C53"&amp;"1)),
      COUNTIFS('SUMMARY DATA'!$D:$D,$C531,'SUMMARY DATA'!$B:$B,""GRP"")&lt;&gt;1
    ),
    """",
    IFERROR(TEXTJOIN(CHAR(10),TRUE,FILTER('SUMMARY DATA'!G:G,'SUMMARY DATA'!$D:$D=$C531,'SUMMARY DATA'!$B:$B=""GRP"")),"""")
  )
)"),"")</f>
        <v/>
      </c>
      <c r="H531" s="18" t="str">
        <f>IFERROR(__xludf.DUMMYFUNCTION("IFERROR(
  TEXTJOIN(CHAR(10),TRUE,FILTER('SUMMARY DATA'!H:H,'SUMMARY DATA'!$A:$A=$A531,'SUMMARY DATA'!$C:$C=$B531,'SUMMARY DATA'!$B:$B=""GRP"")),
  IF(
    OR(
      ISNUMBER(SEARCH(""CDM CASH DEPOSIT"",$C531)),
      ISNUMBER(SEARCH(""CASH DEPOSIT"",$C53"&amp;"1)),
      COUNTIFS('SUMMARY DATA'!$D:$D,$C531,'SUMMARY DATA'!$B:$B,""GRP"")&lt;&gt;1
    ),
    """",
    IFERROR(TEXTJOIN(CHAR(10),TRUE,FILTER('SUMMARY DATA'!H:H,'SUMMARY DATA'!$D:$D=$C531,'SUMMARY DATA'!$B:$B=""GRP"")),"""")
  )
)"),"")</f>
        <v/>
      </c>
      <c r="I531" s="18" t="str">
        <f>IFERROR(__xludf.DUMMYFUNCTION("IF(H531="""","""",
SUM(ARRAYFORMULA(VALUE(SPLIT(H531,CHAR(10)))))
)"),"")</f>
        <v/>
      </c>
      <c r="J531" s="17" t="str">
        <f>IFERROR(__xludf.DUMMYFUNCTION("IFERROR(
  TEXTJOIN(CHAR(10),TRUE,FILTER('SUMMARY DATA'!I:I,'SUMMARY DATA'!$A:$A=$A531,'SUMMARY DATA'!$C:$C=$B531,'SUMMARY DATA'!$B:$B=""GRP"")),
  IF(
    OR(
      ISNUMBER(SEARCH(""CDM CASH DEPOSIT"",$C531)),
      ISNUMBER(SEARCH(""CASH DEPOSIT"",$C53"&amp;"1)),
      COUNTIFS('SUMMARY DATA'!$D:$D,$C531,'SUMMARY DATA'!$B:$B,""GRP"")&lt;&gt;1
    ),
    """",
    IFERROR(TEXTJOIN(CHAR(10),TRUE,FILTER('SUMMARY DATA'!I:I,'SUMMARY DATA'!$D:$D=$C531,'SUMMARY DATA'!$B:$B=""GRP"")),"""")
  )
)"),"")</f>
        <v/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 spans="1:27">
      <c r="A532" s="2" t="s">
        <v>752</v>
      </c>
      <c r="B532" s="15">
        <v>45848</v>
      </c>
      <c r="C532" s="2" t="s">
        <v>753</v>
      </c>
      <c r="D532" s="3">
        <v>25</v>
      </c>
      <c r="E532" s="16" t="str">
        <f>IFERROR(__xludf.DUMMYFUNCTION("IFERROR(
  TEXTJOIN(CHAR(10),TRUE,FILTER('SUMMARY DATA'!E:E,'SUMMARY DATA'!$A:$A=$A532,'SUMMARY DATA'!$C:$C=$B532,'SUMMARY DATA'!$B:$B=""GRP"")),
  IF(
    OR(
      ISNUMBER(SEARCH(""CDM CASH DEPOSIT"",$C532)),
      ISNUMBER(SEARCH(""CASH DEPOSIT"",$C53"&amp;"2)),
      COUNTIFS('SUMMARY DATA'!$D:$D,$C532,'SUMMARY DATA'!$B:$B,""GRP"")&lt;&gt;1
    ),
    """",
    IFERROR(TEXTJOIN(CHAR(10),TRUE,FILTER('SUMMARY DATA'!E:E,'SUMMARY DATA'!$D:$D=$C532,'SUMMARY DATA'!$B:$B=""GRP"")),"""")
  )
)"),"")</f>
        <v/>
      </c>
      <c r="F532" s="17" t="str">
        <f>IFERROR(__xludf.DUMMYFUNCTION("IFERROR(
  TEXTJOIN(CHAR(10),TRUE,FILTER('SUMMARY DATA'!F:F,'SUMMARY DATA'!$A:$A=$A532,'SUMMARY DATA'!$C:$C=$B532,'SUMMARY DATA'!$B:$B=""GRP"")),
  IF(
    OR(
      ISNUMBER(SEARCH(""CDM CASH DEPOSIT"",$C532)),
      ISNUMBER(SEARCH(""CASH DEPOSIT"",$C53"&amp;"2)),
      COUNTIFS('SUMMARY DATA'!$D:$D,$C532,'SUMMARY DATA'!$B:$B,""GRP"")&lt;&gt;1
    ),
    """",
    IFERROR(TEXTJOIN(CHAR(10),TRUE,FILTER('SUMMARY DATA'!F:F,'SUMMARY DATA'!$D:$D=$C532,'SUMMARY DATA'!$B:$B=""GRP"")),"""")
  )
)"),"")</f>
        <v/>
      </c>
      <c r="G532" s="17" t="str">
        <f>IFERROR(__xludf.DUMMYFUNCTION("IFERROR(
  TEXTJOIN(CHAR(10),TRUE,FILTER('SUMMARY DATA'!G:G,'SUMMARY DATA'!$A:$A=$A532,'SUMMARY DATA'!$C:$C=$B532,'SUMMARY DATA'!$B:$B=""GRP"")),
  IF(
    OR(
      ISNUMBER(SEARCH(""CDM CASH DEPOSIT"",$C532)),
      ISNUMBER(SEARCH(""CASH DEPOSIT"",$C53"&amp;"2)),
      COUNTIFS('SUMMARY DATA'!$D:$D,$C532,'SUMMARY DATA'!$B:$B,""GRP"")&lt;&gt;1
    ),
    """",
    IFERROR(TEXTJOIN(CHAR(10),TRUE,FILTER('SUMMARY DATA'!G:G,'SUMMARY DATA'!$D:$D=$C532,'SUMMARY DATA'!$B:$B=""GRP"")),"""")
  )
)"),"")</f>
        <v/>
      </c>
      <c r="H532" s="18" t="str">
        <f>IFERROR(__xludf.DUMMYFUNCTION("IFERROR(
  TEXTJOIN(CHAR(10),TRUE,FILTER('SUMMARY DATA'!H:H,'SUMMARY DATA'!$A:$A=$A532,'SUMMARY DATA'!$C:$C=$B532,'SUMMARY DATA'!$B:$B=""GRP"")),
  IF(
    OR(
      ISNUMBER(SEARCH(""CDM CASH DEPOSIT"",$C532)),
      ISNUMBER(SEARCH(""CASH DEPOSIT"",$C53"&amp;"2)),
      COUNTIFS('SUMMARY DATA'!$D:$D,$C532,'SUMMARY DATA'!$B:$B,""GRP"")&lt;&gt;1
    ),
    """",
    IFERROR(TEXTJOIN(CHAR(10),TRUE,FILTER('SUMMARY DATA'!H:H,'SUMMARY DATA'!$D:$D=$C532,'SUMMARY DATA'!$B:$B=""GRP"")),"""")
  )
)"),"")</f>
        <v/>
      </c>
      <c r="I532" s="18" t="str">
        <f>IFERROR(__xludf.DUMMYFUNCTION("IF(H532="""","""",
SUM(ARRAYFORMULA(VALUE(SPLIT(H532,CHAR(10)))))
)"),"")</f>
        <v/>
      </c>
      <c r="J532" s="17" t="str">
        <f>IFERROR(__xludf.DUMMYFUNCTION("IFERROR(
  TEXTJOIN(CHAR(10),TRUE,FILTER('SUMMARY DATA'!I:I,'SUMMARY DATA'!$A:$A=$A532,'SUMMARY DATA'!$C:$C=$B532,'SUMMARY DATA'!$B:$B=""GRP"")),
  IF(
    OR(
      ISNUMBER(SEARCH(""CDM CASH DEPOSIT"",$C532)),
      ISNUMBER(SEARCH(""CASH DEPOSIT"",$C53"&amp;"2)),
      COUNTIFS('SUMMARY DATA'!$D:$D,$C532,'SUMMARY DATA'!$B:$B,""GRP"")&lt;&gt;1
    ),
    """",
    IFERROR(TEXTJOIN(CHAR(10),TRUE,FILTER('SUMMARY DATA'!I:I,'SUMMARY DATA'!$D:$D=$C532,'SUMMARY DATA'!$B:$B=""GRP"")),"""")
  )
)"),"")</f>
        <v/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 spans="1:27">
      <c r="A533" s="2" t="s">
        <v>754</v>
      </c>
      <c r="B533" s="15">
        <v>45847</v>
      </c>
      <c r="C533" s="2" t="s">
        <v>755</v>
      </c>
      <c r="D533" s="3">
        <v>214.97</v>
      </c>
      <c r="E533" s="16" t="str">
        <f>IFERROR(__xludf.DUMMYFUNCTION("IFERROR(
  TEXTJOIN(CHAR(10),TRUE,FILTER('SUMMARY DATA'!E:E,'SUMMARY DATA'!$A:$A=$A533,'SUMMARY DATA'!$C:$C=$B533,'SUMMARY DATA'!$B:$B=""GRP"")),
  IF(
    OR(
      ISNUMBER(SEARCH(""CDM CASH DEPOSIT"",$C533)),
      ISNUMBER(SEARCH(""CASH DEPOSIT"",$C53"&amp;"3)),
      COUNTIFS('SUMMARY DATA'!$D:$D,$C533,'SUMMARY DATA'!$B:$B,""GRP"")&lt;&gt;1
    ),
    """",
    IFERROR(TEXTJOIN(CHAR(10),TRUE,FILTER('SUMMARY DATA'!E:E,'SUMMARY DATA'!$D:$D=$C533,'SUMMARY DATA'!$B:$B=""GRP"")),"""")
  )
)"),"")</f>
        <v/>
      </c>
      <c r="F533" s="17" t="str">
        <f>IFERROR(__xludf.DUMMYFUNCTION("IFERROR(
  TEXTJOIN(CHAR(10),TRUE,FILTER('SUMMARY DATA'!F:F,'SUMMARY DATA'!$A:$A=$A533,'SUMMARY DATA'!$C:$C=$B533,'SUMMARY DATA'!$B:$B=""GRP"")),
  IF(
    OR(
      ISNUMBER(SEARCH(""CDM CASH DEPOSIT"",$C533)),
      ISNUMBER(SEARCH(""CASH DEPOSIT"",$C53"&amp;"3)),
      COUNTIFS('SUMMARY DATA'!$D:$D,$C533,'SUMMARY DATA'!$B:$B,""GRP"")&lt;&gt;1
    ),
    """",
    IFERROR(TEXTJOIN(CHAR(10),TRUE,FILTER('SUMMARY DATA'!F:F,'SUMMARY DATA'!$D:$D=$C533,'SUMMARY DATA'!$B:$B=""GRP"")),"""")
  )
)"),"")</f>
        <v/>
      </c>
      <c r="G533" s="17" t="str">
        <f>IFERROR(__xludf.DUMMYFUNCTION("IFERROR(
  TEXTJOIN(CHAR(10),TRUE,FILTER('SUMMARY DATA'!G:G,'SUMMARY DATA'!$A:$A=$A533,'SUMMARY DATA'!$C:$C=$B533,'SUMMARY DATA'!$B:$B=""GRP"")),
  IF(
    OR(
      ISNUMBER(SEARCH(""CDM CASH DEPOSIT"",$C533)),
      ISNUMBER(SEARCH(""CASH DEPOSIT"",$C53"&amp;"3)),
      COUNTIFS('SUMMARY DATA'!$D:$D,$C533,'SUMMARY DATA'!$B:$B,""GRP"")&lt;&gt;1
    ),
    """",
    IFERROR(TEXTJOIN(CHAR(10),TRUE,FILTER('SUMMARY DATA'!G:G,'SUMMARY DATA'!$D:$D=$C533,'SUMMARY DATA'!$B:$B=""GRP"")),"""")
  )
)"),"")</f>
        <v/>
      </c>
      <c r="H533" s="18" t="str">
        <f>IFERROR(__xludf.DUMMYFUNCTION("IFERROR(
  TEXTJOIN(CHAR(10),TRUE,FILTER('SUMMARY DATA'!H:H,'SUMMARY DATA'!$A:$A=$A533,'SUMMARY DATA'!$C:$C=$B533,'SUMMARY DATA'!$B:$B=""GRP"")),
  IF(
    OR(
      ISNUMBER(SEARCH(""CDM CASH DEPOSIT"",$C533)),
      ISNUMBER(SEARCH(""CASH DEPOSIT"",$C53"&amp;"3)),
      COUNTIFS('SUMMARY DATA'!$D:$D,$C533,'SUMMARY DATA'!$B:$B,""GRP"")&lt;&gt;1
    ),
    """",
    IFERROR(TEXTJOIN(CHAR(10),TRUE,FILTER('SUMMARY DATA'!H:H,'SUMMARY DATA'!$D:$D=$C533,'SUMMARY DATA'!$B:$B=""GRP"")),"""")
  )
)"),"")</f>
        <v/>
      </c>
      <c r="I533" s="18" t="str">
        <f>IFERROR(__xludf.DUMMYFUNCTION("IF(H533="""","""",
SUM(ARRAYFORMULA(VALUE(SPLIT(H533,CHAR(10)))))
)"),"")</f>
        <v/>
      </c>
      <c r="J533" s="17" t="str">
        <f>IFERROR(__xludf.DUMMYFUNCTION("IFERROR(
  TEXTJOIN(CHAR(10),TRUE,FILTER('SUMMARY DATA'!I:I,'SUMMARY DATA'!$A:$A=$A533,'SUMMARY DATA'!$C:$C=$B533,'SUMMARY DATA'!$B:$B=""GRP"")),
  IF(
    OR(
      ISNUMBER(SEARCH(""CDM CASH DEPOSIT"",$C533)),
      ISNUMBER(SEARCH(""CASH DEPOSIT"",$C53"&amp;"3)),
      COUNTIFS('SUMMARY DATA'!$D:$D,$C533,'SUMMARY DATA'!$B:$B,""GRP"")&lt;&gt;1
    ),
    """",
    IFERROR(TEXTJOIN(CHAR(10),TRUE,FILTER('SUMMARY DATA'!I:I,'SUMMARY DATA'!$D:$D=$C533,'SUMMARY DATA'!$B:$B=""GRP"")),"""")
  )
)"),"")</f>
        <v/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 spans="1:27">
      <c r="A534" s="2" t="s">
        <v>756</v>
      </c>
      <c r="B534" s="15">
        <v>45847</v>
      </c>
      <c r="C534" s="2" t="s">
        <v>727</v>
      </c>
      <c r="D534" s="3">
        <v>40</v>
      </c>
      <c r="E534" s="16" t="str">
        <f>IFERROR(__xludf.DUMMYFUNCTION("IFERROR(
  TEXTJOIN(CHAR(10),TRUE,FILTER('SUMMARY DATA'!E:E,'SUMMARY DATA'!$A:$A=$A534,'SUMMARY DATA'!$C:$C=$B534,'SUMMARY DATA'!$B:$B=""GRP"")),
  IF(
    OR(
      ISNUMBER(SEARCH(""CDM CASH DEPOSIT"",$C534)),
      ISNUMBER(SEARCH(""CASH DEPOSIT"",$C53"&amp;"4)),
      COUNTIFS('SUMMARY DATA'!$D:$D,$C534,'SUMMARY DATA'!$B:$B,""GRP"")&lt;&gt;1
    ),
    """",
    IFERROR(TEXTJOIN(CHAR(10),TRUE,FILTER('SUMMARY DATA'!E:E,'SUMMARY DATA'!$D:$D=$C534,'SUMMARY DATA'!$B:$B=""GRP"")),"""")
  )
)"),"")</f>
        <v/>
      </c>
      <c r="F534" s="17" t="str">
        <f>IFERROR(__xludf.DUMMYFUNCTION("IFERROR(
  TEXTJOIN(CHAR(10),TRUE,FILTER('SUMMARY DATA'!F:F,'SUMMARY DATA'!$A:$A=$A534,'SUMMARY DATA'!$C:$C=$B534,'SUMMARY DATA'!$B:$B=""GRP"")),
  IF(
    OR(
      ISNUMBER(SEARCH(""CDM CASH DEPOSIT"",$C534)),
      ISNUMBER(SEARCH(""CASH DEPOSIT"",$C53"&amp;"4)),
      COUNTIFS('SUMMARY DATA'!$D:$D,$C534,'SUMMARY DATA'!$B:$B,""GRP"")&lt;&gt;1
    ),
    """",
    IFERROR(TEXTJOIN(CHAR(10),TRUE,FILTER('SUMMARY DATA'!F:F,'SUMMARY DATA'!$D:$D=$C534,'SUMMARY DATA'!$B:$B=""GRP"")),"""")
  )
)"),"")</f>
        <v/>
      </c>
      <c r="G534" s="17" t="str">
        <f>IFERROR(__xludf.DUMMYFUNCTION("IFERROR(
  TEXTJOIN(CHAR(10),TRUE,FILTER('SUMMARY DATA'!G:G,'SUMMARY DATA'!$A:$A=$A534,'SUMMARY DATA'!$C:$C=$B534,'SUMMARY DATA'!$B:$B=""GRP"")),
  IF(
    OR(
      ISNUMBER(SEARCH(""CDM CASH DEPOSIT"",$C534)),
      ISNUMBER(SEARCH(""CASH DEPOSIT"",$C53"&amp;"4)),
      COUNTIFS('SUMMARY DATA'!$D:$D,$C534,'SUMMARY DATA'!$B:$B,""GRP"")&lt;&gt;1
    ),
    """",
    IFERROR(TEXTJOIN(CHAR(10),TRUE,FILTER('SUMMARY DATA'!G:G,'SUMMARY DATA'!$D:$D=$C534,'SUMMARY DATA'!$B:$B=""GRP"")),"""")
  )
)"),"")</f>
        <v/>
      </c>
      <c r="H534" s="18" t="str">
        <f>IFERROR(__xludf.DUMMYFUNCTION("IFERROR(
  TEXTJOIN(CHAR(10),TRUE,FILTER('SUMMARY DATA'!H:H,'SUMMARY DATA'!$A:$A=$A534,'SUMMARY DATA'!$C:$C=$B534,'SUMMARY DATA'!$B:$B=""GRP"")),
  IF(
    OR(
      ISNUMBER(SEARCH(""CDM CASH DEPOSIT"",$C534)),
      ISNUMBER(SEARCH(""CASH DEPOSIT"",$C53"&amp;"4)),
      COUNTIFS('SUMMARY DATA'!$D:$D,$C534,'SUMMARY DATA'!$B:$B,""GRP"")&lt;&gt;1
    ),
    """",
    IFERROR(TEXTJOIN(CHAR(10),TRUE,FILTER('SUMMARY DATA'!H:H,'SUMMARY DATA'!$D:$D=$C534,'SUMMARY DATA'!$B:$B=""GRP"")),"""")
  )
)"),"")</f>
        <v/>
      </c>
      <c r="I534" s="18" t="str">
        <f>IFERROR(__xludf.DUMMYFUNCTION("IF(H534="""","""",
SUM(ARRAYFORMULA(VALUE(SPLIT(H534,CHAR(10)))))
)"),"")</f>
        <v/>
      </c>
      <c r="J534" s="17" t="str">
        <f>IFERROR(__xludf.DUMMYFUNCTION("IFERROR(
  TEXTJOIN(CHAR(10),TRUE,FILTER('SUMMARY DATA'!I:I,'SUMMARY DATA'!$A:$A=$A534,'SUMMARY DATA'!$C:$C=$B534,'SUMMARY DATA'!$B:$B=""GRP"")),
  IF(
    OR(
      ISNUMBER(SEARCH(""CDM CASH DEPOSIT"",$C534)),
      ISNUMBER(SEARCH(""CASH DEPOSIT"",$C53"&amp;"4)),
      COUNTIFS('SUMMARY DATA'!$D:$D,$C534,'SUMMARY DATA'!$B:$B,""GRP"")&lt;&gt;1
    ),
    """",
    IFERROR(TEXTJOIN(CHAR(10),TRUE,FILTER('SUMMARY DATA'!I:I,'SUMMARY DATA'!$D:$D=$C534,'SUMMARY DATA'!$B:$B=""GRP"")),"""")
  )
)"),"")</f>
        <v/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 spans="1:27">
      <c r="A535" s="2" t="s">
        <v>757</v>
      </c>
      <c r="B535" s="15">
        <v>45847</v>
      </c>
      <c r="C535" s="2" t="s">
        <v>758</v>
      </c>
      <c r="D535" s="3">
        <v>214.88</v>
      </c>
      <c r="E535" s="16" t="str">
        <f>IFERROR(__xludf.DUMMYFUNCTION("IFERROR(
  TEXTJOIN(CHAR(10),TRUE,FILTER('SUMMARY DATA'!E:E,'SUMMARY DATA'!$A:$A=$A535,'SUMMARY DATA'!$C:$C=$B535,'SUMMARY DATA'!$B:$B=""GRP"")),
  IF(
    OR(
      ISNUMBER(SEARCH(""CDM CASH DEPOSIT"",$C535)),
      ISNUMBER(SEARCH(""CASH DEPOSIT"",$C53"&amp;"5)),
      COUNTIFS('SUMMARY DATA'!$D:$D,$C535,'SUMMARY DATA'!$B:$B,""GRP"")&lt;&gt;1
    ),
    """",
    IFERROR(TEXTJOIN(CHAR(10),TRUE,FILTER('SUMMARY DATA'!E:E,'SUMMARY DATA'!$D:$D=$C535,'SUMMARY DATA'!$B:$B=""GRP"")),"""")
  )
)"),"")</f>
        <v/>
      </c>
      <c r="F535" s="17" t="str">
        <f>IFERROR(__xludf.DUMMYFUNCTION("IFERROR(
  TEXTJOIN(CHAR(10),TRUE,FILTER('SUMMARY DATA'!F:F,'SUMMARY DATA'!$A:$A=$A535,'SUMMARY DATA'!$C:$C=$B535,'SUMMARY DATA'!$B:$B=""GRP"")),
  IF(
    OR(
      ISNUMBER(SEARCH(""CDM CASH DEPOSIT"",$C535)),
      ISNUMBER(SEARCH(""CASH DEPOSIT"",$C53"&amp;"5)),
      COUNTIFS('SUMMARY DATA'!$D:$D,$C535,'SUMMARY DATA'!$B:$B,""GRP"")&lt;&gt;1
    ),
    """",
    IFERROR(TEXTJOIN(CHAR(10),TRUE,FILTER('SUMMARY DATA'!F:F,'SUMMARY DATA'!$D:$D=$C535,'SUMMARY DATA'!$B:$B=""GRP"")),"""")
  )
)"),"")</f>
        <v/>
      </c>
      <c r="G535" s="17" t="str">
        <f>IFERROR(__xludf.DUMMYFUNCTION("IFERROR(
  TEXTJOIN(CHAR(10),TRUE,FILTER('SUMMARY DATA'!G:G,'SUMMARY DATA'!$A:$A=$A535,'SUMMARY DATA'!$C:$C=$B535,'SUMMARY DATA'!$B:$B=""GRP"")),
  IF(
    OR(
      ISNUMBER(SEARCH(""CDM CASH DEPOSIT"",$C535)),
      ISNUMBER(SEARCH(""CASH DEPOSIT"",$C53"&amp;"5)),
      COUNTIFS('SUMMARY DATA'!$D:$D,$C535,'SUMMARY DATA'!$B:$B,""GRP"")&lt;&gt;1
    ),
    """",
    IFERROR(TEXTJOIN(CHAR(10),TRUE,FILTER('SUMMARY DATA'!G:G,'SUMMARY DATA'!$D:$D=$C535,'SUMMARY DATA'!$B:$B=""GRP"")),"""")
  )
)"),"")</f>
        <v/>
      </c>
      <c r="H535" s="18" t="str">
        <f>IFERROR(__xludf.DUMMYFUNCTION("IFERROR(
  TEXTJOIN(CHAR(10),TRUE,FILTER('SUMMARY DATA'!H:H,'SUMMARY DATA'!$A:$A=$A535,'SUMMARY DATA'!$C:$C=$B535,'SUMMARY DATA'!$B:$B=""GRP"")),
  IF(
    OR(
      ISNUMBER(SEARCH(""CDM CASH DEPOSIT"",$C535)),
      ISNUMBER(SEARCH(""CASH DEPOSIT"",$C53"&amp;"5)),
      COUNTIFS('SUMMARY DATA'!$D:$D,$C535,'SUMMARY DATA'!$B:$B,""GRP"")&lt;&gt;1
    ),
    """",
    IFERROR(TEXTJOIN(CHAR(10),TRUE,FILTER('SUMMARY DATA'!H:H,'SUMMARY DATA'!$D:$D=$C535,'SUMMARY DATA'!$B:$B=""GRP"")),"""")
  )
)"),"")</f>
        <v/>
      </c>
      <c r="I535" s="18" t="str">
        <f>IFERROR(__xludf.DUMMYFUNCTION("IF(H535="""","""",
SUM(ARRAYFORMULA(VALUE(SPLIT(H535,CHAR(10)))))
)"),"")</f>
        <v/>
      </c>
      <c r="J535" s="17" t="str">
        <f>IFERROR(__xludf.DUMMYFUNCTION("IFERROR(
  TEXTJOIN(CHAR(10),TRUE,FILTER('SUMMARY DATA'!I:I,'SUMMARY DATA'!$A:$A=$A535,'SUMMARY DATA'!$C:$C=$B535,'SUMMARY DATA'!$B:$B=""GRP"")),
  IF(
    OR(
      ISNUMBER(SEARCH(""CDM CASH DEPOSIT"",$C535)),
      ISNUMBER(SEARCH(""CASH DEPOSIT"",$C53"&amp;"5)),
      COUNTIFS('SUMMARY DATA'!$D:$D,$C535,'SUMMARY DATA'!$B:$B,""GRP"")&lt;&gt;1
    ),
    """",
    IFERROR(TEXTJOIN(CHAR(10),TRUE,FILTER('SUMMARY DATA'!I:I,'SUMMARY DATA'!$D:$D=$C535,'SUMMARY DATA'!$B:$B=""GRP"")),"""")
  )
)"),"")</f>
        <v/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 spans="1:27">
      <c r="A536" s="2" t="s">
        <v>759</v>
      </c>
      <c r="B536" s="15">
        <v>45846</v>
      </c>
      <c r="C536" s="2" t="s">
        <v>760</v>
      </c>
      <c r="D536" s="3">
        <v>10</v>
      </c>
      <c r="E536" s="16" t="str">
        <f>IFERROR(__xludf.DUMMYFUNCTION("IFERROR(
  TEXTJOIN(CHAR(10),TRUE,FILTER('SUMMARY DATA'!E:E,'SUMMARY DATA'!$A:$A=$A536,'SUMMARY DATA'!$C:$C=$B536,'SUMMARY DATA'!$B:$B=""GRP"")),
  IF(
    OR(
      ISNUMBER(SEARCH(""CDM CASH DEPOSIT"",$C536)),
      ISNUMBER(SEARCH(""CASH DEPOSIT"",$C53"&amp;"6)),
      COUNTIFS('SUMMARY DATA'!$D:$D,$C536,'SUMMARY DATA'!$B:$B,""GRP"")&lt;&gt;1
    ),
    """",
    IFERROR(TEXTJOIN(CHAR(10),TRUE,FILTER('SUMMARY DATA'!E:E,'SUMMARY DATA'!$D:$D=$C536,'SUMMARY DATA'!$B:$B=""GRP"")),"""")
  )
)"),"")</f>
        <v/>
      </c>
      <c r="F536" s="17" t="str">
        <f>IFERROR(__xludf.DUMMYFUNCTION("IFERROR(
  TEXTJOIN(CHAR(10),TRUE,FILTER('SUMMARY DATA'!F:F,'SUMMARY DATA'!$A:$A=$A536,'SUMMARY DATA'!$C:$C=$B536,'SUMMARY DATA'!$B:$B=""GRP"")),
  IF(
    OR(
      ISNUMBER(SEARCH(""CDM CASH DEPOSIT"",$C536)),
      ISNUMBER(SEARCH(""CASH DEPOSIT"",$C53"&amp;"6)),
      COUNTIFS('SUMMARY DATA'!$D:$D,$C536,'SUMMARY DATA'!$B:$B,""GRP"")&lt;&gt;1
    ),
    """",
    IFERROR(TEXTJOIN(CHAR(10),TRUE,FILTER('SUMMARY DATA'!F:F,'SUMMARY DATA'!$D:$D=$C536,'SUMMARY DATA'!$B:$B=""GRP"")),"""")
  )
)"),"")</f>
        <v/>
      </c>
      <c r="G536" s="17" t="str">
        <f>IFERROR(__xludf.DUMMYFUNCTION("IFERROR(
  TEXTJOIN(CHAR(10),TRUE,FILTER('SUMMARY DATA'!G:G,'SUMMARY DATA'!$A:$A=$A536,'SUMMARY DATA'!$C:$C=$B536,'SUMMARY DATA'!$B:$B=""GRP"")),
  IF(
    OR(
      ISNUMBER(SEARCH(""CDM CASH DEPOSIT"",$C536)),
      ISNUMBER(SEARCH(""CASH DEPOSIT"",$C53"&amp;"6)),
      COUNTIFS('SUMMARY DATA'!$D:$D,$C536,'SUMMARY DATA'!$B:$B,""GRP"")&lt;&gt;1
    ),
    """",
    IFERROR(TEXTJOIN(CHAR(10),TRUE,FILTER('SUMMARY DATA'!G:G,'SUMMARY DATA'!$D:$D=$C536,'SUMMARY DATA'!$B:$B=""GRP"")),"""")
  )
)"),"")</f>
        <v/>
      </c>
      <c r="H536" s="18" t="str">
        <f>IFERROR(__xludf.DUMMYFUNCTION("IFERROR(
  TEXTJOIN(CHAR(10),TRUE,FILTER('SUMMARY DATA'!H:H,'SUMMARY DATA'!$A:$A=$A536,'SUMMARY DATA'!$C:$C=$B536,'SUMMARY DATA'!$B:$B=""GRP"")),
  IF(
    OR(
      ISNUMBER(SEARCH(""CDM CASH DEPOSIT"",$C536)),
      ISNUMBER(SEARCH(""CASH DEPOSIT"",$C53"&amp;"6)),
      COUNTIFS('SUMMARY DATA'!$D:$D,$C536,'SUMMARY DATA'!$B:$B,""GRP"")&lt;&gt;1
    ),
    """",
    IFERROR(TEXTJOIN(CHAR(10),TRUE,FILTER('SUMMARY DATA'!H:H,'SUMMARY DATA'!$D:$D=$C536,'SUMMARY DATA'!$B:$B=""GRP"")),"""")
  )
)"),"")</f>
        <v/>
      </c>
      <c r="I536" s="18" t="str">
        <f>IFERROR(__xludf.DUMMYFUNCTION("IF(H536="""","""",
SUM(ARRAYFORMULA(VALUE(SPLIT(H536,CHAR(10)))))
)"),"")</f>
        <v/>
      </c>
      <c r="J536" s="17" t="str">
        <f>IFERROR(__xludf.DUMMYFUNCTION("IFERROR(
  TEXTJOIN(CHAR(10),TRUE,FILTER('SUMMARY DATA'!I:I,'SUMMARY DATA'!$A:$A=$A536,'SUMMARY DATA'!$C:$C=$B536,'SUMMARY DATA'!$B:$B=""GRP"")),
  IF(
    OR(
      ISNUMBER(SEARCH(""CDM CASH DEPOSIT"",$C536)),
      ISNUMBER(SEARCH(""CASH DEPOSIT"",$C53"&amp;"6)),
      COUNTIFS('SUMMARY DATA'!$D:$D,$C536,'SUMMARY DATA'!$B:$B,""GRP"")&lt;&gt;1
    ),
    """",
    IFERROR(TEXTJOIN(CHAR(10),TRUE,FILTER('SUMMARY DATA'!I:I,'SUMMARY DATA'!$D:$D=$C536,'SUMMARY DATA'!$B:$B=""GRP"")),"""")
  )
)"),"")</f>
        <v/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 spans="1:27">
      <c r="A537" s="2"/>
      <c r="B537" s="15">
        <v>45846</v>
      </c>
      <c r="C537" s="2" t="s">
        <v>761</v>
      </c>
      <c r="D537" s="3">
        <v>114.2</v>
      </c>
      <c r="E537" s="16" t="str">
        <f>IFERROR(__xludf.DUMMYFUNCTION("IFERROR(
  TEXTJOIN(CHAR(10),TRUE,FILTER('SUMMARY DATA'!E:E,'SUMMARY DATA'!$A:$A=$A537,'SUMMARY DATA'!$C:$C=$B537,'SUMMARY DATA'!$B:$B=""GRP"")),
  IF(
    OR(
      ISNUMBER(SEARCH(""CDM CASH DEPOSIT"",$C537)),
      ISNUMBER(SEARCH(""CASH DEPOSIT"",$C53"&amp;"7)),
      COUNTIFS('SUMMARY DATA'!$D:$D,$C537,'SUMMARY DATA'!$B:$B,""GRP"")&lt;&gt;1
    ),
    """",
    IFERROR(TEXTJOIN(CHAR(10),TRUE,FILTER('SUMMARY DATA'!E:E,'SUMMARY DATA'!$D:$D=$C537,'SUMMARY DATA'!$B:$B=""GRP"")),"""")
  )
)"),"")</f>
        <v/>
      </c>
      <c r="F537" s="17" t="str">
        <f>IFERROR(__xludf.DUMMYFUNCTION("IFERROR(
  TEXTJOIN(CHAR(10),TRUE,FILTER('SUMMARY DATA'!F:F,'SUMMARY DATA'!$A:$A=$A537,'SUMMARY DATA'!$C:$C=$B537,'SUMMARY DATA'!$B:$B=""GRP"")),
  IF(
    OR(
      ISNUMBER(SEARCH(""CDM CASH DEPOSIT"",$C537)),
      ISNUMBER(SEARCH(""CASH DEPOSIT"",$C53"&amp;"7)),
      COUNTIFS('SUMMARY DATA'!$D:$D,$C537,'SUMMARY DATA'!$B:$B,""GRP"")&lt;&gt;1
    ),
    """",
    IFERROR(TEXTJOIN(CHAR(10),TRUE,FILTER('SUMMARY DATA'!F:F,'SUMMARY DATA'!$D:$D=$C537,'SUMMARY DATA'!$B:$B=""GRP"")),"""")
  )
)"),"")</f>
        <v/>
      </c>
      <c r="G537" s="17" t="str">
        <f>IFERROR(__xludf.DUMMYFUNCTION("IFERROR(
  TEXTJOIN(CHAR(10),TRUE,FILTER('SUMMARY DATA'!G:G,'SUMMARY DATA'!$A:$A=$A537,'SUMMARY DATA'!$C:$C=$B537,'SUMMARY DATA'!$B:$B=""GRP"")),
  IF(
    OR(
      ISNUMBER(SEARCH(""CDM CASH DEPOSIT"",$C537)),
      ISNUMBER(SEARCH(""CASH DEPOSIT"",$C53"&amp;"7)),
      COUNTIFS('SUMMARY DATA'!$D:$D,$C537,'SUMMARY DATA'!$B:$B,""GRP"")&lt;&gt;1
    ),
    """",
    IFERROR(TEXTJOIN(CHAR(10),TRUE,FILTER('SUMMARY DATA'!G:G,'SUMMARY DATA'!$D:$D=$C537,'SUMMARY DATA'!$B:$B=""GRP"")),"""")
  )
)"),"")</f>
        <v/>
      </c>
      <c r="H537" s="18" t="str">
        <f>IFERROR(__xludf.DUMMYFUNCTION("IFERROR(
  TEXTJOIN(CHAR(10),TRUE,FILTER('SUMMARY DATA'!H:H,'SUMMARY DATA'!$A:$A=$A537,'SUMMARY DATA'!$C:$C=$B537,'SUMMARY DATA'!$B:$B=""GRP"")),
  IF(
    OR(
      ISNUMBER(SEARCH(""CDM CASH DEPOSIT"",$C537)),
      ISNUMBER(SEARCH(""CASH DEPOSIT"",$C53"&amp;"7)),
      COUNTIFS('SUMMARY DATA'!$D:$D,$C537,'SUMMARY DATA'!$B:$B,""GRP"")&lt;&gt;1
    ),
    """",
    IFERROR(TEXTJOIN(CHAR(10),TRUE,FILTER('SUMMARY DATA'!H:H,'SUMMARY DATA'!$D:$D=$C537,'SUMMARY DATA'!$B:$B=""GRP"")),"""")
  )
)"),"")</f>
        <v/>
      </c>
      <c r="I537" s="18" t="str">
        <f>IFERROR(__xludf.DUMMYFUNCTION("IF(H537="""","""",
SUM(ARRAYFORMULA(VALUE(SPLIT(H537,CHAR(10)))))
)"),"")</f>
        <v/>
      </c>
      <c r="J537" s="17" t="str">
        <f>IFERROR(__xludf.DUMMYFUNCTION("IFERROR(
  TEXTJOIN(CHAR(10),TRUE,FILTER('SUMMARY DATA'!I:I,'SUMMARY DATA'!$A:$A=$A537,'SUMMARY DATA'!$C:$C=$B537,'SUMMARY DATA'!$B:$B=""GRP"")),
  IF(
    OR(
      ISNUMBER(SEARCH(""CDM CASH DEPOSIT"",$C537)),
      ISNUMBER(SEARCH(""CASH DEPOSIT"",$C53"&amp;"7)),
      COUNTIFS('SUMMARY DATA'!$D:$D,$C537,'SUMMARY DATA'!$B:$B,""GRP"")&lt;&gt;1
    ),
    """",
    IFERROR(TEXTJOIN(CHAR(10),TRUE,FILTER('SUMMARY DATA'!I:I,'SUMMARY DATA'!$D:$D=$C537,'SUMMARY DATA'!$B:$B=""GRP"")),"""")
  )
)"),"")</f>
        <v/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 spans="1:27">
      <c r="A538" s="2"/>
      <c r="B538" s="15">
        <v>45846</v>
      </c>
      <c r="C538" s="2" t="s">
        <v>309</v>
      </c>
      <c r="D538" s="3">
        <v>1193.17</v>
      </c>
      <c r="E538" s="16" t="str">
        <f>IFERROR(__xludf.DUMMYFUNCTION("IFERROR(
  TEXTJOIN(CHAR(10),TRUE,FILTER('SUMMARY DATA'!E:E,'SUMMARY DATA'!$A:$A=$A538,'SUMMARY DATA'!$C:$C=$B538,'SUMMARY DATA'!$B:$B=""GRP"")),
  IF(
    OR(
      ISNUMBER(SEARCH(""CDM CASH DEPOSIT"",$C538)),
      ISNUMBER(SEARCH(""CASH DEPOSIT"",$C53"&amp;"8)),
      COUNTIFS('SUMMARY DATA'!$D:$D,$C538,'SUMMARY DATA'!$B:$B,""GRP"")&lt;&gt;1
    ),
    """",
    IFERROR(TEXTJOIN(CHAR(10),TRUE,FILTER('SUMMARY DATA'!E:E,'SUMMARY DATA'!$D:$D=$C538,'SUMMARY DATA'!$B:$B=""GRP"")),"""")
  )
)"),"")</f>
        <v/>
      </c>
      <c r="F538" s="17" t="str">
        <f>IFERROR(__xludf.DUMMYFUNCTION("IFERROR(
  TEXTJOIN(CHAR(10),TRUE,FILTER('SUMMARY DATA'!F:F,'SUMMARY DATA'!$A:$A=$A538,'SUMMARY DATA'!$C:$C=$B538,'SUMMARY DATA'!$B:$B=""GRP"")),
  IF(
    OR(
      ISNUMBER(SEARCH(""CDM CASH DEPOSIT"",$C538)),
      ISNUMBER(SEARCH(""CASH DEPOSIT"",$C53"&amp;"8)),
      COUNTIFS('SUMMARY DATA'!$D:$D,$C538,'SUMMARY DATA'!$B:$B,""GRP"")&lt;&gt;1
    ),
    """",
    IFERROR(TEXTJOIN(CHAR(10),TRUE,FILTER('SUMMARY DATA'!F:F,'SUMMARY DATA'!$D:$D=$C538,'SUMMARY DATA'!$B:$B=""GRP"")),"""")
  )
)"),"")</f>
        <v/>
      </c>
      <c r="G538" s="17" t="str">
        <f>IFERROR(__xludf.DUMMYFUNCTION("IFERROR(
  TEXTJOIN(CHAR(10),TRUE,FILTER('SUMMARY DATA'!G:G,'SUMMARY DATA'!$A:$A=$A538,'SUMMARY DATA'!$C:$C=$B538,'SUMMARY DATA'!$B:$B=""GRP"")),
  IF(
    OR(
      ISNUMBER(SEARCH(""CDM CASH DEPOSIT"",$C538)),
      ISNUMBER(SEARCH(""CASH DEPOSIT"",$C53"&amp;"8)),
      COUNTIFS('SUMMARY DATA'!$D:$D,$C538,'SUMMARY DATA'!$B:$B,""GRP"")&lt;&gt;1
    ),
    """",
    IFERROR(TEXTJOIN(CHAR(10),TRUE,FILTER('SUMMARY DATA'!G:G,'SUMMARY DATA'!$D:$D=$C538,'SUMMARY DATA'!$B:$B=""GRP"")),"""")
  )
)"),"")</f>
        <v/>
      </c>
      <c r="H538" s="18" t="str">
        <f>IFERROR(__xludf.DUMMYFUNCTION("IFERROR(
  TEXTJOIN(CHAR(10),TRUE,FILTER('SUMMARY DATA'!H:H,'SUMMARY DATA'!$A:$A=$A538,'SUMMARY DATA'!$C:$C=$B538,'SUMMARY DATA'!$B:$B=""GRP"")),
  IF(
    OR(
      ISNUMBER(SEARCH(""CDM CASH DEPOSIT"",$C538)),
      ISNUMBER(SEARCH(""CASH DEPOSIT"",$C53"&amp;"8)),
      COUNTIFS('SUMMARY DATA'!$D:$D,$C538,'SUMMARY DATA'!$B:$B,""GRP"")&lt;&gt;1
    ),
    """",
    IFERROR(TEXTJOIN(CHAR(10),TRUE,FILTER('SUMMARY DATA'!H:H,'SUMMARY DATA'!$D:$D=$C538,'SUMMARY DATA'!$B:$B=""GRP"")),"""")
  )
)"),"")</f>
        <v/>
      </c>
      <c r="I538" s="18" t="str">
        <f>IFERROR(__xludf.DUMMYFUNCTION("IF(H538="""","""",
SUM(ARRAYFORMULA(VALUE(SPLIT(H538,CHAR(10)))))
)"),"")</f>
        <v/>
      </c>
      <c r="J538" s="17" t="str">
        <f>IFERROR(__xludf.DUMMYFUNCTION("IFERROR(
  TEXTJOIN(CHAR(10),TRUE,FILTER('SUMMARY DATA'!I:I,'SUMMARY DATA'!$A:$A=$A538,'SUMMARY DATA'!$C:$C=$B538,'SUMMARY DATA'!$B:$B=""GRP"")),
  IF(
    OR(
      ISNUMBER(SEARCH(""CDM CASH DEPOSIT"",$C538)),
      ISNUMBER(SEARCH(""CASH DEPOSIT"",$C53"&amp;"8)),
      COUNTIFS('SUMMARY DATA'!$D:$D,$C538,'SUMMARY DATA'!$B:$B,""GRP"")&lt;&gt;1
    ),
    """",
    IFERROR(TEXTJOIN(CHAR(10),TRUE,FILTER('SUMMARY DATA'!I:I,'SUMMARY DATA'!$D:$D=$C538,'SUMMARY DATA'!$B:$B=""GRP"")),"""")
  )
)"),"")</f>
        <v/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 spans="1:27">
      <c r="A539" s="2"/>
      <c r="B539" s="15">
        <v>45846</v>
      </c>
      <c r="C539" s="2" t="s">
        <v>762</v>
      </c>
      <c r="D539" s="3">
        <v>38.88</v>
      </c>
      <c r="E539" s="16" t="str">
        <f>IFERROR(__xludf.DUMMYFUNCTION("IFERROR(
  TEXTJOIN(CHAR(10),TRUE,FILTER('SUMMARY DATA'!E:E,'SUMMARY DATA'!$A:$A=$A539,'SUMMARY DATA'!$C:$C=$B539,'SUMMARY DATA'!$B:$B=""GRP"")),
  IF(
    OR(
      ISNUMBER(SEARCH(""CDM CASH DEPOSIT"",$C539)),
      ISNUMBER(SEARCH(""CASH DEPOSIT"",$C53"&amp;"9)),
      COUNTIFS('SUMMARY DATA'!$D:$D,$C539,'SUMMARY DATA'!$B:$B,""GRP"")&lt;&gt;1
    ),
    """",
    IFERROR(TEXTJOIN(CHAR(10),TRUE,FILTER('SUMMARY DATA'!E:E,'SUMMARY DATA'!$D:$D=$C539,'SUMMARY DATA'!$B:$B=""GRP"")),"""")
  )
)"),"")</f>
        <v/>
      </c>
      <c r="F539" s="17" t="str">
        <f>IFERROR(__xludf.DUMMYFUNCTION("IFERROR(
  TEXTJOIN(CHAR(10),TRUE,FILTER('SUMMARY DATA'!F:F,'SUMMARY DATA'!$A:$A=$A539,'SUMMARY DATA'!$C:$C=$B539,'SUMMARY DATA'!$B:$B=""GRP"")),
  IF(
    OR(
      ISNUMBER(SEARCH(""CDM CASH DEPOSIT"",$C539)),
      ISNUMBER(SEARCH(""CASH DEPOSIT"",$C53"&amp;"9)),
      COUNTIFS('SUMMARY DATA'!$D:$D,$C539,'SUMMARY DATA'!$B:$B,""GRP"")&lt;&gt;1
    ),
    """",
    IFERROR(TEXTJOIN(CHAR(10),TRUE,FILTER('SUMMARY DATA'!F:F,'SUMMARY DATA'!$D:$D=$C539,'SUMMARY DATA'!$B:$B=""GRP"")),"""")
  )
)"),"")</f>
        <v/>
      </c>
      <c r="G539" s="17" t="str">
        <f>IFERROR(__xludf.DUMMYFUNCTION("IFERROR(
  TEXTJOIN(CHAR(10),TRUE,FILTER('SUMMARY DATA'!G:G,'SUMMARY DATA'!$A:$A=$A539,'SUMMARY DATA'!$C:$C=$B539,'SUMMARY DATA'!$B:$B=""GRP"")),
  IF(
    OR(
      ISNUMBER(SEARCH(""CDM CASH DEPOSIT"",$C539)),
      ISNUMBER(SEARCH(""CASH DEPOSIT"",$C53"&amp;"9)),
      COUNTIFS('SUMMARY DATA'!$D:$D,$C539,'SUMMARY DATA'!$B:$B,""GRP"")&lt;&gt;1
    ),
    """",
    IFERROR(TEXTJOIN(CHAR(10),TRUE,FILTER('SUMMARY DATA'!G:G,'SUMMARY DATA'!$D:$D=$C539,'SUMMARY DATA'!$B:$B=""GRP"")),"""")
  )
)"),"")</f>
        <v/>
      </c>
      <c r="H539" s="18" t="str">
        <f>IFERROR(__xludf.DUMMYFUNCTION("IFERROR(
  TEXTJOIN(CHAR(10),TRUE,FILTER('SUMMARY DATA'!H:H,'SUMMARY DATA'!$A:$A=$A539,'SUMMARY DATA'!$C:$C=$B539,'SUMMARY DATA'!$B:$B=""GRP"")),
  IF(
    OR(
      ISNUMBER(SEARCH(""CDM CASH DEPOSIT"",$C539)),
      ISNUMBER(SEARCH(""CASH DEPOSIT"",$C53"&amp;"9)),
      COUNTIFS('SUMMARY DATA'!$D:$D,$C539,'SUMMARY DATA'!$B:$B,""GRP"")&lt;&gt;1
    ),
    """",
    IFERROR(TEXTJOIN(CHAR(10),TRUE,FILTER('SUMMARY DATA'!H:H,'SUMMARY DATA'!$D:$D=$C539,'SUMMARY DATA'!$B:$B=""GRP"")),"""")
  )
)"),"")</f>
        <v/>
      </c>
      <c r="I539" s="18" t="str">
        <f>IFERROR(__xludf.DUMMYFUNCTION("IF(H539="""","""",
SUM(ARRAYFORMULA(VALUE(SPLIT(H539,CHAR(10)))))
)"),"")</f>
        <v/>
      </c>
      <c r="J539" s="17" t="str">
        <f>IFERROR(__xludf.DUMMYFUNCTION("IFERROR(
  TEXTJOIN(CHAR(10),TRUE,FILTER('SUMMARY DATA'!I:I,'SUMMARY DATA'!$A:$A=$A539,'SUMMARY DATA'!$C:$C=$B539,'SUMMARY DATA'!$B:$B=""GRP"")),
  IF(
    OR(
      ISNUMBER(SEARCH(""CDM CASH DEPOSIT"",$C539)),
      ISNUMBER(SEARCH(""CASH DEPOSIT"",$C53"&amp;"9)),
      COUNTIFS('SUMMARY DATA'!$D:$D,$C539,'SUMMARY DATA'!$B:$B,""GRP"")&lt;&gt;1
    ),
    """",
    IFERROR(TEXTJOIN(CHAR(10),TRUE,FILTER('SUMMARY DATA'!I:I,'SUMMARY DATA'!$D:$D=$C539,'SUMMARY DATA'!$B:$B=""GRP"")),"""")
  )
)"),"")</f>
        <v/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 spans="1:27">
      <c r="A540" s="2" t="s">
        <v>763</v>
      </c>
      <c r="B540" s="15">
        <v>45846</v>
      </c>
      <c r="C540" s="2" t="s">
        <v>764</v>
      </c>
      <c r="D540" s="3">
        <v>254</v>
      </c>
      <c r="E540" s="16" t="str">
        <f>IFERROR(__xludf.DUMMYFUNCTION("IFERROR(
  TEXTJOIN(CHAR(10),TRUE,FILTER('SUMMARY DATA'!E:E,'SUMMARY DATA'!$A:$A=$A540,'SUMMARY DATA'!$C:$C=$B540,'SUMMARY DATA'!$B:$B=""GRP"")),
  IF(
    OR(
      ISNUMBER(SEARCH(""CDM CASH DEPOSIT"",$C540)),
      ISNUMBER(SEARCH(""CASH DEPOSIT"",$C54"&amp;"0)),
      COUNTIFS('SUMMARY DATA'!$D:$D,$C540,'SUMMARY DATA'!$B:$B,""GRP"")&lt;&gt;1
    ),
    """",
    IFERROR(TEXTJOIN(CHAR(10),TRUE,FILTER('SUMMARY DATA'!E:E,'SUMMARY DATA'!$D:$D=$C540,'SUMMARY DATA'!$B:$B=""GRP"")),"""")
  )
)"),"")</f>
        <v/>
      </c>
      <c r="F540" s="17" t="str">
        <f>IFERROR(__xludf.DUMMYFUNCTION("IFERROR(
  TEXTJOIN(CHAR(10),TRUE,FILTER('SUMMARY DATA'!F:F,'SUMMARY DATA'!$A:$A=$A540,'SUMMARY DATA'!$C:$C=$B540,'SUMMARY DATA'!$B:$B=""GRP"")),
  IF(
    OR(
      ISNUMBER(SEARCH(""CDM CASH DEPOSIT"",$C540)),
      ISNUMBER(SEARCH(""CASH DEPOSIT"",$C54"&amp;"0)),
      COUNTIFS('SUMMARY DATA'!$D:$D,$C540,'SUMMARY DATA'!$B:$B,""GRP"")&lt;&gt;1
    ),
    """",
    IFERROR(TEXTJOIN(CHAR(10),TRUE,FILTER('SUMMARY DATA'!F:F,'SUMMARY DATA'!$D:$D=$C540,'SUMMARY DATA'!$B:$B=""GRP"")),"""")
  )
)"),"")</f>
        <v/>
      </c>
      <c r="G540" s="17" t="str">
        <f>IFERROR(__xludf.DUMMYFUNCTION("IFERROR(
  TEXTJOIN(CHAR(10),TRUE,FILTER('SUMMARY DATA'!G:G,'SUMMARY DATA'!$A:$A=$A540,'SUMMARY DATA'!$C:$C=$B540,'SUMMARY DATA'!$B:$B=""GRP"")),
  IF(
    OR(
      ISNUMBER(SEARCH(""CDM CASH DEPOSIT"",$C540)),
      ISNUMBER(SEARCH(""CASH DEPOSIT"",$C54"&amp;"0)),
      COUNTIFS('SUMMARY DATA'!$D:$D,$C540,'SUMMARY DATA'!$B:$B,""GRP"")&lt;&gt;1
    ),
    """",
    IFERROR(TEXTJOIN(CHAR(10),TRUE,FILTER('SUMMARY DATA'!G:G,'SUMMARY DATA'!$D:$D=$C540,'SUMMARY DATA'!$B:$B=""GRP"")),"""")
  )
)"),"")</f>
        <v/>
      </c>
      <c r="H540" s="18" t="str">
        <f>IFERROR(__xludf.DUMMYFUNCTION("IFERROR(
  TEXTJOIN(CHAR(10),TRUE,FILTER('SUMMARY DATA'!H:H,'SUMMARY DATA'!$A:$A=$A540,'SUMMARY DATA'!$C:$C=$B540,'SUMMARY DATA'!$B:$B=""GRP"")),
  IF(
    OR(
      ISNUMBER(SEARCH(""CDM CASH DEPOSIT"",$C540)),
      ISNUMBER(SEARCH(""CASH DEPOSIT"",$C54"&amp;"0)),
      COUNTIFS('SUMMARY DATA'!$D:$D,$C540,'SUMMARY DATA'!$B:$B,""GRP"")&lt;&gt;1
    ),
    """",
    IFERROR(TEXTJOIN(CHAR(10),TRUE,FILTER('SUMMARY DATA'!H:H,'SUMMARY DATA'!$D:$D=$C540,'SUMMARY DATA'!$B:$B=""GRP"")),"""")
  )
)"),"")</f>
        <v/>
      </c>
      <c r="I540" s="18" t="str">
        <f>IFERROR(__xludf.DUMMYFUNCTION("IF(H540="""","""",
SUM(ARRAYFORMULA(VALUE(SPLIT(H540,CHAR(10)))))
)"),"")</f>
        <v/>
      </c>
      <c r="J540" s="17" t="str">
        <f>IFERROR(__xludf.DUMMYFUNCTION("IFERROR(
  TEXTJOIN(CHAR(10),TRUE,FILTER('SUMMARY DATA'!I:I,'SUMMARY DATA'!$A:$A=$A540,'SUMMARY DATA'!$C:$C=$B540,'SUMMARY DATA'!$B:$B=""GRP"")),
  IF(
    OR(
      ISNUMBER(SEARCH(""CDM CASH DEPOSIT"",$C540)),
      ISNUMBER(SEARCH(""CASH DEPOSIT"",$C54"&amp;"0)),
      COUNTIFS('SUMMARY DATA'!$D:$D,$C540,'SUMMARY DATA'!$B:$B,""GRP"")&lt;&gt;1
    ),
    """",
    IFERROR(TEXTJOIN(CHAR(10),TRUE,FILTER('SUMMARY DATA'!I:I,'SUMMARY DATA'!$D:$D=$C540,'SUMMARY DATA'!$B:$B=""GRP"")),"""")
  )
)"),"")</f>
        <v/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 spans="1:27">
      <c r="A541" s="2" t="s">
        <v>765</v>
      </c>
      <c r="B541" s="15">
        <v>45846</v>
      </c>
      <c r="C541" s="2" t="s">
        <v>766</v>
      </c>
      <c r="D541" s="3">
        <v>419.98</v>
      </c>
      <c r="E541" s="16" t="str">
        <f>IFERROR(__xludf.DUMMYFUNCTION("IFERROR(
  TEXTJOIN(CHAR(10),TRUE,FILTER('SUMMARY DATA'!E:E,'SUMMARY DATA'!$A:$A=$A541,'SUMMARY DATA'!$C:$C=$B541,'SUMMARY DATA'!$B:$B=""GRP"")),
  IF(
    OR(
      ISNUMBER(SEARCH(""CDM CASH DEPOSIT"",$C541)),
      ISNUMBER(SEARCH(""CASH DEPOSIT"",$C54"&amp;"1)),
      COUNTIFS('SUMMARY DATA'!$D:$D,$C541,'SUMMARY DATA'!$B:$B,""GRP"")&lt;&gt;1
    ),
    """",
    IFERROR(TEXTJOIN(CHAR(10),TRUE,FILTER('SUMMARY DATA'!E:E,'SUMMARY DATA'!$D:$D=$C541,'SUMMARY DATA'!$B:$B=""GRP"")),"""")
  )
)"),"")</f>
        <v/>
      </c>
      <c r="F541" s="17" t="str">
        <f>IFERROR(__xludf.DUMMYFUNCTION("IFERROR(
  TEXTJOIN(CHAR(10),TRUE,FILTER('SUMMARY DATA'!F:F,'SUMMARY DATA'!$A:$A=$A541,'SUMMARY DATA'!$C:$C=$B541,'SUMMARY DATA'!$B:$B=""GRP"")),
  IF(
    OR(
      ISNUMBER(SEARCH(""CDM CASH DEPOSIT"",$C541)),
      ISNUMBER(SEARCH(""CASH DEPOSIT"",$C54"&amp;"1)),
      COUNTIFS('SUMMARY DATA'!$D:$D,$C541,'SUMMARY DATA'!$B:$B,""GRP"")&lt;&gt;1
    ),
    """",
    IFERROR(TEXTJOIN(CHAR(10),TRUE,FILTER('SUMMARY DATA'!F:F,'SUMMARY DATA'!$D:$D=$C541,'SUMMARY DATA'!$B:$B=""GRP"")),"""")
  )
)"),"")</f>
        <v/>
      </c>
      <c r="G541" s="17" t="str">
        <f>IFERROR(__xludf.DUMMYFUNCTION("IFERROR(
  TEXTJOIN(CHAR(10),TRUE,FILTER('SUMMARY DATA'!G:G,'SUMMARY DATA'!$A:$A=$A541,'SUMMARY DATA'!$C:$C=$B541,'SUMMARY DATA'!$B:$B=""GRP"")),
  IF(
    OR(
      ISNUMBER(SEARCH(""CDM CASH DEPOSIT"",$C541)),
      ISNUMBER(SEARCH(""CASH DEPOSIT"",$C54"&amp;"1)),
      COUNTIFS('SUMMARY DATA'!$D:$D,$C541,'SUMMARY DATA'!$B:$B,""GRP"")&lt;&gt;1
    ),
    """",
    IFERROR(TEXTJOIN(CHAR(10),TRUE,FILTER('SUMMARY DATA'!G:G,'SUMMARY DATA'!$D:$D=$C541,'SUMMARY DATA'!$B:$B=""GRP"")),"""")
  )
)"),"")</f>
        <v/>
      </c>
      <c r="H541" s="18" t="str">
        <f>IFERROR(__xludf.DUMMYFUNCTION("IFERROR(
  TEXTJOIN(CHAR(10),TRUE,FILTER('SUMMARY DATA'!H:H,'SUMMARY DATA'!$A:$A=$A541,'SUMMARY DATA'!$C:$C=$B541,'SUMMARY DATA'!$B:$B=""GRP"")),
  IF(
    OR(
      ISNUMBER(SEARCH(""CDM CASH DEPOSIT"",$C541)),
      ISNUMBER(SEARCH(""CASH DEPOSIT"",$C54"&amp;"1)),
      COUNTIFS('SUMMARY DATA'!$D:$D,$C541,'SUMMARY DATA'!$B:$B,""GRP"")&lt;&gt;1
    ),
    """",
    IFERROR(TEXTJOIN(CHAR(10),TRUE,FILTER('SUMMARY DATA'!H:H,'SUMMARY DATA'!$D:$D=$C541,'SUMMARY DATA'!$B:$B=""GRP"")),"""")
  )
)"),"")</f>
        <v/>
      </c>
      <c r="I541" s="18" t="str">
        <f>IFERROR(__xludf.DUMMYFUNCTION("IF(H541="""","""",
SUM(ARRAYFORMULA(VALUE(SPLIT(H541,CHAR(10)))))
)"),"")</f>
        <v/>
      </c>
      <c r="J541" s="17" t="str">
        <f>IFERROR(__xludf.DUMMYFUNCTION("IFERROR(
  TEXTJOIN(CHAR(10),TRUE,FILTER('SUMMARY DATA'!I:I,'SUMMARY DATA'!$A:$A=$A541,'SUMMARY DATA'!$C:$C=$B541,'SUMMARY DATA'!$B:$B=""GRP"")),
  IF(
    OR(
      ISNUMBER(SEARCH(""CDM CASH DEPOSIT"",$C541)),
      ISNUMBER(SEARCH(""CASH DEPOSIT"",$C54"&amp;"1)),
      COUNTIFS('SUMMARY DATA'!$D:$D,$C541,'SUMMARY DATA'!$B:$B,""GRP"")&lt;&gt;1
    ),
    """",
    IFERROR(TEXTJOIN(CHAR(10),TRUE,FILTER('SUMMARY DATA'!I:I,'SUMMARY DATA'!$D:$D=$C541,'SUMMARY DATA'!$B:$B=""GRP"")),"""")
  )
)"),"")</f>
        <v/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 spans="1:27">
      <c r="A542" s="2"/>
      <c r="B542" s="15">
        <v>45846</v>
      </c>
      <c r="C542" s="2" t="s">
        <v>767</v>
      </c>
      <c r="D542" s="3">
        <v>7.99</v>
      </c>
      <c r="E542" s="16" t="str">
        <f>IFERROR(__xludf.DUMMYFUNCTION("IFERROR(
  TEXTJOIN(CHAR(10),TRUE,FILTER('SUMMARY DATA'!E:E,'SUMMARY DATA'!$A:$A=$A542,'SUMMARY DATA'!$C:$C=$B542,'SUMMARY DATA'!$B:$B=""GRP"")),
  IF(
    OR(
      ISNUMBER(SEARCH(""CDM CASH DEPOSIT"",$C542)),
      ISNUMBER(SEARCH(""CASH DEPOSIT"",$C54"&amp;"2)),
      COUNTIFS('SUMMARY DATA'!$D:$D,$C542,'SUMMARY DATA'!$B:$B,""GRP"")&lt;&gt;1
    ),
    """",
    IFERROR(TEXTJOIN(CHAR(10),TRUE,FILTER('SUMMARY DATA'!E:E,'SUMMARY DATA'!$D:$D=$C542,'SUMMARY DATA'!$B:$B=""GRP"")),"""")
  )
)"),"")</f>
        <v/>
      </c>
      <c r="F542" s="17" t="str">
        <f>IFERROR(__xludf.DUMMYFUNCTION("IFERROR(
  TEXTJOIN(CHAR(10),TRUE,FILTER('SUMMARY DATA'!F:F,'SUMMARY DATA'!$A:$A=$A542,'SUMMARY DATA'!$C:$C=$B542,'SUMMARY DATA'!$B:$B=""GRP"")),
  IF(
    OR(
      ISNUMBER(SEARCH(""CDM CASH DEPOSIT"",$C542)),
      ISNUMBER(SEARCH(""CASH DEPOSIT"",$C54"&amp;"2)),
      COUNTIFS('SUMMARY DATA'!$D:$D,$C542,'SUMMARY DATA'!$B:$B,""GRP"")&lt;&gt;1
    ),
    """",
    IFERROR(TEXTJOIN(CHAR(10),TRUE,FILTER('SUMMARY DATA'!F:F,'SUMMARY DATA'!$D:$D=$C542,'SUMMARY DATA'!$B:$B=""GRP"")),"""")
  )
)"),"")</f>
        <v/>
      </c>
      <c r="G542" s="17" t="str">
        <f>IFERROR(__xludf.DUMMYFUNCTION("IFERROR(
  TEXTJOIN(CHAR(10),TRUE,FILTER('SUMMARY DATA'!G:G,'SUMMARY DATA'!$A:$A=$A542,'SUMMARY DATA'!$C:$C=$B542,'SUMMARY DATA'!$B:$B=""GRP"")),
  IF(
    OR(
      ISNUMBER(SEARCH(""CDM CASH DEPOSIT"",$C542)),
      ISNUMBER(SEARCH(""CASH DEPOSIT"",$C54"&amp;"2)),
      COUNTIFS('SUMMARY DATA'!$D:$D,$C542,'SUMMARY DATA'!$B:$B,""GRP"")&lt;&gt;1
    ),
    """",
    IFERROR(TEXTJOIN(CHAR(10),TRUE,FILTER('SUMMARY DATA'!G:G,'SUMMARY DATA'!$D:$D=$C542,'SUMMARY DATA'!$B:$B=""GRP"")),"""")
  )
)"),"")</f>
        <v/>
      </c>
      <c r="H542" s="18" t="str">
        <f>IFERROR(__xludf.DUMMYFUNCTION("IFERROR(
  TEXTJOIN(CHAR(10),TRUE,FILTER('SUMMARY DATA'!H:H,'SUMMARY DATA'!$A:$A=$A542,'SUMMARY DATA'!$C:$C=$B542,'SUMMARY DATA'!$B:$B=""GRP"")),
  IF(
    OR(
      ISNUMBER(SEARCH(""CDM CASH DEPOSIT"",$C542)),
      ISNUMBER(SEARCH(""CASH DEPOSIT"",$C54"&amp;"2)),
      COUNTIFS('SUMMARY DATA'!$D:$D,$C542,'SUMMARY DATA'!$B:$B,""GRP"")&lt;&gt;1
    ),
    """",
    IFERROR(TEXTJOIN(CHAR(10),TRUE,FILTER('SUMMARY DATA'!H:H,'SUMMARY DATA'!$D:$D=$C542,'SUMMARY DATA'!$B:$B=""GRP"")),"""")
  )
)"),"")</f>
        <v/>
      </c>
      <c r="I542" s="18" t="str">
        <f>IFERROR(__xludf.DUMMYFUNCTION("IF(H542="""","""",
SUM(ARRAYFORMULA(VALUE(SPLIT(H542,CHAR(10)))))
)"),"")</f>
        <v/>
      </c>
      <c r="J542" s="17" t="str">
        <f>IFERROR(__xludf.DUMMYFUNCTION("IFERROR(
  TEXTJOIN(CHAR(10),TRUE,FILTER('SUMMARY DATA'!I:I,'SUMMARY DATA'!$A:$A=$A542,'SUMMARY DATA'!$C:$C=$B542,'SUMMARY DATA'!$B:$B=""GRP"")),
  IF(
    OR(
      ISNUMBER(SEARCH(""CDM CASH DEPOSIT"",$C542)),
      ISNUMBER(SEARCH(""CASH DEPOSIT"",$C54"&amp;"2)),
      COUNTIFS('SUMMARY DATA'!$D:$D,$C542,'SUMMARY DATA'!$B:$B,""GRP"")&lt;&gt;1
    ),
    """",
    IFERROR(TEXTJOIN(CHAR(10),TRUE,FILTER('SUMMARY DATA'!I:I,'SUMMARY DATA'!$D:$D=$C542,'SUMMARY DATA'!$B:$B=""GRP"")),"""")
  )
)"),"")</f>
        <v/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 spans="1:27">
      <c r="A543" s="2"/>
      <c r="B543" s="15">
        <v>45845</v>
      </c>
      <c r="C543" s="2" t="s">
        <v>768</v>
      </c>
      <c r="D543" s="3">
        <v>149.97</v>
      </c>
      <c r="E543" s="16" t="str">
        <f>IFERROR(__xludf.DUMMYFUNCTION("IFERROR(
  TEXTJOIN(CHAR(10),TRUE,FILTER('SUMMARY DATA'!E:E,'SUMMARY DATA'!$A:$A=$A543,'SUMMARY DATA'!$C:$C=$B543,'SUMMARY DATA'!$B:$B=""GRP"")),
  IF(
    OR(
      ISNUMBER(SEARCH(""CDM CASH DEPOSIT"",$C543)),
      ISNUMBER(SEARCH(""CASH DEPOSIT"",$C54"&amp;"3)),
      COUNTIFS('SUMMARY DATA'!$D:$D,$C543,'SUMMARY DATA'!$B:$B,""GRP"")&lt;&gt;1
    ),
    """",
    IFERROR(TEXTJOIN(CHAR(10),TRUE,FILTER('SUMMARY DATA'!E:E,'SUMMARY DATA'!$D:$D=$C543,'SUMMARY DATA'!$B:$B=""GRP"")),"""")
  )
)"),"")</f>
        <v/>
      </c>
      <c r="F543" s="17" t="str">
        <f>IFERROR(__xludf.DUMMYFUNCTION("IFERROR(
  TEXTJOIN(CHAR(10),TRUE,FILTER('SUMMARY DATA'!F:F,'SUMMARY DATA'!$A:$A=$A543,'SUMMARY DATA'!$C:$C=$B543,'SUMMARY DATA'!$B:$B=""GRP"")),
  IF(
    OR(
      ISNUMBER(SEARCH(""CDM CASH DEPOSIT"",$C543)),
      ISNUMBER(SEARCH(""CASH DEPOSIT"",$C54"&amp;"3)),
      COUNTIFS('SUMMARY DATA'!$D:$D,$C543,'SUMMARY DATA'!$B:$B,""GRP"")&lt;&gt;1
    ),
    """",
    IFERROR(TEXTJOIN(CHAR(10),TRUE,FILTER('SUMMARY DATA'!F:F,'SUMMARY DATA'!$D:$D=$C543,'SUMMARY DATA'!$B:$B=""GRP"")),"""")
  )
)"),"")</f>
        <v/>
      </c>
      <c r="G543" s="17" t="str">
        <f>IFERROR(__xludf.DUMMYFUNCTION("IFERROR(
  TEXTJOIN(CHAR(10),TRUE,FILTER('SUMMARY DATA'!G:G,'SUMMARY DATA'!$A:$A=$A543,'SUMMARY DATA'!$C:$C=$B543,'SUMMARY DATA'!$B:$B=""GRP"")),
  IF(
    OR(
      ISNUMBER(SEARCH(""CDM CASH DEPOSIT"",$C543)),
      ISNUMBER(SEARCH(""CASH DEPOSIT"",$C54"&amp;"3)),
      COUNTIFS('SUMMARY DATA'!$D:$D,$C543,'SUMMARY DATA'!$B:$B,""GRP"")&lt;&gt;1
    ),
    """",
    IFERROR(TEXTJOIN(CHAR(10),TRUE,FILTER('SUMMARY DATA'!G:G,'SUMMARY DATA'!$D:$D=$C543,'SUMMARY DATA'!$B:$B=""GRP"")),"""")
  )
)"),"")</f>
        <v/>
      </c>
      <c r="H543" s="18" t="str">
        <f>IFERROR(__xludf.DUMMYFUNCTION("IFERROR(
  TEXTJOIN(CHAR(10),TRUE,FILTER('SUMMARY DATA'!H:H,'SUMMARY DATA'!$A:$A=$A543,'SUMMARY DATA'!$C:$C=$B543,'SUMMARY DATA'!$B:$B=""GRP"")),
  IF(
    OR(
      ISNUMBER(SEARCH(""CDM CASH DEPOSIT"",$C543)),
      ISNUMBER(SEARCH(""CASH DEPOSIT"",$C54"&amp;"3)),
      COUNTIFS('SUMMARY DATA'!$D:$D,$C543,'SUMMARY DATA'!$B:$B,""GRP"")&lt;&gt;1
    ),
    """",
    IFERROR(TEXTJOIN(CHAR(10),TRUE,FILTER('SUMMARY DATA'!H:H,'SUMMARY DATA'!$D:$D=$C543,'SUMMARY DATA'!$B:$B=""GRP"")),"""")
  )
)"),"")</f>
        <v/>
      </c>
      <c r="I543" s="18" t="str">
        <f>IFERROR(__xludf.DUMMYFUNCTION("IF(H543="""","""",
SUM(ARRAYFORMULA(VALUE(SPLIT(H543,CHAR(10)))))
)"),"")</f>
        <v/>
      </c>
      <c r="J543" s="17" t="str">
        <f>IFERROR(__xludf.DUMMYFUNCTION("IFERROR(
  TEXTJOIN(CHAR(10),TRUE,FILTER('SUMMARY DATA'!I:I,'SUMMARY DATA'!$A:$A=$A543,'SUMMARY DATA'!$C:$C=$B543,'SUMMARY DATA'!$B:$B=""GRP"")),
  IF(
    OR(
      ISNUMBER(SEARCH(""CDM CASH DEPOSIT"",$C543)),
      ISNUMBER(SEARCH(""CASH DEPOSIT"",$C54"&amp;"3)),
      COUNTIFS('SUMMARY DATA'!$D:$D,$C543,'SUMMARY DATA'!$B:$B,""GRP"")&lt;&gt;1
    ),
    """",
    IFERROR(TEXTJOIN(CHAR(10),TRUE,FILTER('SUMMARY DATA'!I:I,'SUMMARY DATA'!$D:$D=$C543,'SUMMARY DATA'!$B:$B=""GRP"")),"""")
  )
)"),"")</f>
        <v/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 spans="1:27">
      <c r="A544" s="2" t="s">
        <v>769</v>
      </c>
      <c r="B544" s="15">
        <v>45845</v>
      </c>
      <c r="C544" s="2" t="s">
        <v>770</v>
      </c>
      <c r="D544" s="3">
        <v>27.76</v>
      </c>
      <c r="E544" s="16" t="str">
        <f>IFERROR(__xludf.DUMMYFUNCTION("IFERROR(
  TEXTJOIN(CHAR(10),TRUE,FILTER('SUMMARY DATA'!E:E,'SUMMARY DATA'!$A:$A=$A544,'SUMMARY DATA'!$C:$C=$B544,'SUMMARY DATA'!$B:$B=""GRP"")),
  IF(
    OR(
      ISNUMBER(SEARCH(""CDM CASH DEPOSIT"",$C544)),
      ISNUMBER(SEARCH(""CASH DEPOSIT"",$C54"&amp;"4)),
      COUNTIFS('SUMMARY DATA'!$D:$D,$C544,'SUMMARY DATA'!$B:$B,""GRP"")&lt;&gt;1
    ),
    """",
    IFERROR(TEXTJOIN(CHAR(10),TRUE,FILTER('SUMMARY DATA'!E:E,'SUMMARY DATA'!$D:$D=$C544,'SUMMARY DATA'!$B:$B=""GRP"")),"""")
  )
)"),"")</f>
        <v/>
      </c>
      <c r="F544" s="17" t="str">
        <f>IFERROR(__xludf.DUMMYFUNCTION("IFERROR(
  TEXTJOIN(CHAR(10),TRUE,FILTER('SUMMARY DATA'!F:F,'SUMMARY DATA'!$A:$A=$A544,'SUMMARY DATA'!$C:$C=$B544,'SUMMARY DATA'!$B:$B=""GRP"")),
  IF(
    OR(
      ISNUMBER(SEARCH(""CDM CASH DEPOSIT"",$C544)),
      ISNUMBER(SEARCH(""CASH DEPOSIT"",$C54"&amp;"4)),
      COUNTIFS('SUMMARY DATA'!$D:$D,$C544,'SUMMARY DATA'!$B:$B,""GRP"")&lt;&gt;1
    ),
    """",
    IFERROR(TEXTJOIN(CHAR(10),TRUE,FILTER('SUMMARY DATA'!F:F,'SUMMARY DATA'!$D:$D=$C544,'SUMMARY DATA'!$B:$B=""GRP"")),"""")
  )
)"),"")</f>
        <v/>
      </c>
      <c r="G544" s="17" t="str">
        <f>IFERROR(__xludf.DUMMYFUNCTION("IFERROR(
  TEXTJOIN(CHAR(10),TRUE,FILTER('SUMMARY DATA'!G:G,'SUMMARY DATA'!$A:$A=$A544,'SUMMARY DATA'!$C:$C=$B544,'SUMMARY DATA'!$B:$B=""GRP"")),
  IF(
    OR(
      ISNUMBER(SEARCH(""CDM CASH DEPOSIT"",$C544)),
      ISNUMBER(SEARCH(""CASH DEPOSIT"",$C54"&amp;"4)),
      COUNTIFS('SUMMARY DATA'!$D:$D,$C544,'SUMMARY DATA'!$B:$B,""GRP"")&lt;&gt;1
    ),
    """",
    IFERROR(TEXTJOIN(CHAR(10),TRUE,FILTER('SUMMARY DATA'!G:G,'SUMMARY DATA'!$D:$D=$C544,'SUMMARY DATA'!$B:$B=""GRP"")),"""")
  )
)"),"")</f>
        <v/>
      </c>
      <c r="H544" s="18" t="str">
        <f>IFERROR(__xludf.DUMMYFUNCTION("IFERROR(
  TEXTJOIN(CHAR(10),TRUE,FILTER('SUMMARY DATA'!H:H,'SUMMARY DATA'!$A:$A=$A544,'SUMMARY DATA'!$C:$C=$B544,'SUMMARY DATA'!$B:$B=""GRP"")),
  IF(
    OR(
      ISNUMBER(SEARCH(""CDM CASH DEPOSIT"",$C544)),
      ISNUMBER(SEARCH(""CASH DEPOSIT"",$C54"&amp;"4)),
      COUNTIFS('SUMMARY DATA'!$D:$D,$C544,'SUMMARY DATA'!$B:$B,""GRP"")&lt;&gt;1
    ),
    """",
    IFERROR(TEXTJOIN(CHAR(10),TRUE,FILTER('SUMMARY DATA'!H:H,'SUMMARY DATA'!$D:$D=$C544,'SUMMARY DATA'!$B:$B=""GRP"")),"""")
  )
)"),"")</f>
        <v/>
      </c>
      <c r="I544" s="18" t="str">
        <f>IFERROR(__xludf.DUMMYFUNCTION("IF(H544="""","""",
SUM(ARRAYFORMULA(VALUE(SPLIT(H544,CHAR(10)))))
)"),"")</f>
        <v/>
      </c>
      <c r="J544" s="17" t="str">
        <f>IFERROR(__xludf.DUMMYFUNCTION("IFERROR(
  TEXTJOIN(CHAR(10),TRUE,FILTER('SUMMARY DATA'!I:I,'SUMMARY DATA'!$A:$A=$A544,'SUMMARY DATA'!$C:$C=$B544,'SUMMARY DATA'!$B:$B=""GRP"")),
  IF(
    OR(
      ISNUMBER(SEARCH(""CDM CASH DEPOSIT"",$C544)),
      ISNUMBER(SEARCH(""CASH DEPOSIT"",$C54"&amp;"4)),
      COUNTIFS('SUMMARY DATA'!$D:$D,$C544,'SUMMARY DATA'!$B:$B,""GRP"")&lt;&gt;1
    ),
    """",
    IFERROR(TEXTJOIN(CHAR(10),TRUE,FILTER('SUMMARY DATA'!I:I,'SUMMARY DATA'!$D:$D=$C544,'SUMMARY DATA'!$B:$B=""GRP"")),"""")
  )
)"),"")</f>
        <v/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 spans="1:27">
      <c r="A545" s="2" t="s">
        <v>771</v>
      </c>
      <c r="B545" s="15">
        <v>45845</v>
      </c>
      <c r="C545" s="2" t="s">
        <v>772</v>
      </c>
      <c r="D545" s="3">
        <v>68.98</v>
      </c>
      <c r="E545" s="16" t="str">
        <f>IFERROR(__xludf.DUMMYFUNCTION("IFERROR(
  TEXTJOIN(CHAR(10),TRUE,FILTER('SUMMARY DATA'!E:E,'SUMMARY DATA'!$A:$A=$A545,'SUMMARY DATA'!$C:$C=$B545,'SUMMARY DATA'!$B:$B=""GRP"")),
  IF(
    OR(
      ISNUMBER(SEARCH(""CDM CASH DEPOSIT"",$C545)),
      ISNUMBER(SEARCH(""CASH DEPOSIT"",$C54"&amp;"5)),
      COUNTIFS('SUMMARY DATA'!$D:$D,$C545,'SUMMARY DATA'!$B:$B,""GRP"")&lt;&gt;1
    ),
    """",
    IFERROR(TEXTJOIN(CHAR(10),TRUE,FILTER('SUMMARY DATA'!E:E,'SUMMARY DATA'!$D:$D=$C545,'SUMMARY DATA'!$B:$B=""GRP"")),"""")
  )
)"),"")</f>
        <v/>
      </c>
      <c r="F545" s="17" t="str">
        <f>IFERROR(__xludf.DUMMYFUNCTION("IFERROR(
  TEXTJOIN(CHAR(10),TRUE,FILTER('SUMMARY DATA'!F:F,'SUMMARY DATA'!$A:$A=$A545,'SUMMARY DATA'!$C:$C=$B545,'SUMMARY DATA'!$B:$B=""GRP"")),
  IF(
    OR(
      ISNUMBER(SEARCH(""CDM CASH DEPOSIT"",$C545)),
      ISNUMBER(SEARCH(""CASH DEPOSIT"",$C54"&amp;"5)),
      COUNTIFS('SUMMARY DATA'!$D:$D,$C545,'SUMMARY DATA'!$B:$B,""GRP"")&lt;&gt;1
    ),
    """",
    IFERROR(TEXTJOIN(CHAR(10),TRUE,FILTER('SUMMARY DATA'!F:F,'SUMMARY DATA'!$D:$D=$C545,'SUMMARY DATA'!$B:$B=""GRP"")),"""")
  )
)"),"")</f>
        <v/>
      </c>
      <c r="G545" s="17" t="str">
        <f>IFERROR(__xludf.DUMMYFUNCTION("IFERROR(
  TEXTJOIN(CHAR(10),TRUE,FILTER('SUMMARY DATA'!G:G,'SUMMARY DATA'!$A:$A=$A545,'SUMMARY DATA'!$C:$C=$B545,'SUMMARY DATA'!$B:$B=""GRP"")),
  IF(
    OR(
      ISNUMBER(SEARCH(""CDM CASH DEPOSIT"",$C545)),
      ISNUMBER(SEARCH(""CASH DEPOSIT"",$C54"&amp;"5)),
      COUNTIFS('SUMMARY DATA'!$D:$D,$C545,'SUMMARY DATA'!$B:$B,""GRP"")&lt;&gt;1
    ),
    """",
    IFERROR(TEXTJOIN(CHAR(10),TRUE,FILTER('SUMMARY DATA'!G:G,'SUMMARY DATA'!$D:$D=$C545,'SUMMARY DATA'!$B:$B=""GRP"")),"""")
  )
)"),"")</f>
        <v/>
      </c>
      <c r="H545" s="18" t="str">
        <f>IFERROR(__xludf.DUMMYFUNCTION("IFERROR(
  TEXTJOIN(CHAR(10),TRUE,FILTER('SUMMARY DATA'!H:H,'SUMMARY DATA'!$A:$A=$A545,'SUMMARY DATA'!$C:$C=$B545,'SUMMARY DATA'!$B:$B=""GRP"")),
  IF(
    OR(
      ISNUMBER(SEARCH(""CDM CASH DEPOSIT"",$C545)),
      ISNUMBER(SEARCH(""CASH DEPOSIT"",$C54"&amp;"5)),
      COUNTIFS('SUMMARY DATA'!$D:$D,$C545,'SUMMARY DATA'!$B:$B,""GRP"")&lt;&gt;1
    ),
    """",
    IFERROR(TEXTJOIN(CHAR(10),TRUE,FILTER('SUMMARY DATA'!H:H,'SUMMARY DATA'!$D:$D=$C545,'SUMMARY DATA'!$B:$B=""GRP"")),"""")
  )
)"),"")</f>
        <v/>
      </c>
      <c r="I545" s="18" t="str">
        <f>IFERROR(__xludf.DUMMYFUNCTION("IF(H545="""","""",
SUM(ARRAYFORMULA(VALUE(SPLIT(H545,CHAR(10)))))
)"),"")</f>
        <v/>
      </c>
      <c r="J545" s="17" t="str">
        <f>IFERROR(__xludf.DUMMYFUNCTION("IFERROR(
  TEXTJOIN(CHAR(10),TRUE,FILTER('SUMMARY DATA'!I:I,'SUMMARY DATA'!$A:$A=$A545,'SUMMARY DATA'!$C:$C=$B545,'SUMMARY DATA'!$B:$B=""GRP"")),
  IF(
    OR(
      ISNUMBER(SEARCH(""CDM CASH DEPOSIT"",$C545)),
      ISNUMBER(SEARCH(""CASH DEPOSIT"",$C54"&amp;"5)),
      COUNTIFS('SUMMARY DATA'!$D:$D,$C545,'SUMMARY DATA'!$B:$B,""GRP"")&lt;&gt;1
    ),
    """",
    IFERROR(TEXTJOIN(CHAR(10),TRUE,FILTER('SUMMARY DATA'!I:I,'SUMMARY DATA'!$D:$D=$C545,'SUMMARY DATA'!$B:$B=""GRP"")),"""")
  )
)"),"")</f>
        <v/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 spans="1:27">
      <c r="A546" s="2" t="s">
        <v>773</v>
      </c>
      <c r="B546" s="15">
        <v>45845</v>
      </c>
      <c r="C546" s="2" t="s">
        <v>774</v>
      </c>
      <c r="D546" s="3">
        <v>161.64</v>
      </c>
      <c r="E546" s="16" t="str">
        <f>IFERROR(__xludf.DUMMYFUNCTION("IFERROR(
  TEXTJOIN(CHAR(10),TRUE,FILTER('SUMMARY DATA'!E:E,'SUMMARY DATA'!$A:$A=$A546,'SUMMARY DATA'!$C:$C=$B546,'SUMMARY DATA'!$B:$B=""GRP"")),
  IF(
    OR(
      ISNUMBER(SEARCH(""CDM CASH DEPOSIT"",$C546)),
      ISNUMBER(SEARCH(""CASH DEPOSIT"",$C54"&amp;"6)),
      COUNTIFS('SUMMARY DATA'!$D:$D,$C546,'SUMMARY DATA'!$B:$B,""GRP"")&lt;&gt;1
    ),
    """",
    IFERROR(TEXTJOIN(CHAR(10),TRUE,FILTER('SUMMARY DATA'!E:E,'SUMMARY DATA'!$D:$D=$C546,'SUMMARY DATA'!$B:$B=""GRP"")),"""")
  )
)"),"")</f>
        <v/>
      </c>
      <c r="F546" s="17" t="str">
        <f>IFERROR(__xludf.DUMMYFUNCTION("IFERROR(
  TEXTJOIN(CHAR(10),TRUE,FILTER('SUMMARY DATA'!F:F,'SUMMARY DATA'!$A:$A=$A546,'SUMMARY DATA'!$C:$C=$B546,'SUMMARY DATA'!$B:$B=""GRP"")),
  IF(
    OR(
      ISNUMBER(SEARCH(""CDM CASH DEPOSIT"",$C546)),
      ISNUMBER(SEARCH(""CASH DEPOSIT"",$C54"&amp;"6)),
      COUNTIFS('SUMMARY DATA'!$D:$D,$C546,'SUMMARY DATA'!$B:$B,""GRP"")&lt;&gt;1
    ),
    """",
    IFERROR(TEXTJOIN(CHAR(10),TRUE,FILTER('SUMMARY DATA'!F:F,'SUMMARY DATA'!$D:$D=$C546,'SUMMARY DATA'!$B:$B=""GRP"")),"""")
  )
)"),"")</f>
        <v/>
      </c>
      <c r="G546" s="17" t="str">
        <f>IFERROR(__xludf.DUMMYFUNCTION("IFERROR(
  TEXTJOIN(CHAR(10),TRUE,FILTER('SUMMARY DATA'!G:G,'SUMMARY DATA'!$A:$A=$A546,'SUMMARY DATA'!$C:$C=$B546,'SUMMARY DATA'!$B:$B=""GRP"")),
  IF(
    OR(
      ISNUMBER(SEARCH(""CDM CASH DEPOSIT"",$C546)),
      ISNUMBER(SEARCH(""CASH DEPOSIT"",$C54"&amp;"6)),
      COUNTIFS('SUMMARY DATA'!$D:$D,$C546,'SUMMARY DATA'!$B:$B,""GRP"")&lt;&gt;1
    ),
    """",
    IFERROR(TEXTJOIN(CHAR(10),TRUE,FILTER('SUMMARY DATA'!G:G,'SUMMARY DATA'!$D:$D=$C546,'SUMMARY DATA'!$B:$B=""GRP"")),"""")
  )
)"),"")</f>
        <v/>
      </c>
      <c r="H546" s="18" t="str">
        <f>IFERROR(__xludf.DUMMYFUNCTION("IFERROR(
  TEXTJOIN(CHAR(10),TRUE,FILTER('SUMMARY DATA'!H:H,'SUMMARY DATA'!$A:$A=$A546,'SUMMARY DATA'!$C:$C=$B546,'SUMMARY DATA'!$B:$B=""GRP"")),
  IF(
    OR(
      ISNUMBER(SEARCH(""CDM CASH DEPOSIT"",$C546)),
      ISNUMBER(SEARCH(""CASH DEPOSIT"",$C54"&amp;"6)),
      COUNTIFS('SUMMARY DATA'!$D:$D,$C546,'SUMMARY DATA'!$B:$B,""GRP"")&lt;&gt;1
    ),
    """",
    IFERROR(TEXTJOIN(CHAR(10),TRUE,FILTER('SUMMARY DATA'!H:H,'SUMMARY DATA'!$D:$D=$C546,'SUMMARY DATA'!$B:$B=""GRP"")),"""")
  )
)"),"")</f>
        <v/>
      </c>
      <c r="I546" s="18" t="str">
        <f>IFERROR(__xludf.DUMMYFUNCTION("IF(H546="""","""",
SUM(ARRAYFORMULA(VALUE(SPLIT(H546,CHAR(10)))))
)"),"")</f>
        <v/>
      </c>
      <c r="J546" s="17" t="str">
        <f>IFERROR(__xludf.DUMMYFUNCTION("IFERROR(
  TEXTJOIN(CHAR(10),TRUE,FILTER('SUMMARY DATA'!I:I,'SUMMARY DATA'!$A:$A=$A546,'SUMMARY DATA'!$C:$C=$B546,'SUMMARY DATA'!$B:$B=""GRP"")),
  IF(
    OR(
      ISNUMBER(SEARCH(""CDM CASH DEPOSIT"",$C546)),
      ISNUMBER(SEARCH(""CASH DEPOSIT"",$C54"&amp;"6)),
      COUNTIFS('SUMMARY DATA'!$D:$D,$C546,'SUMMARY DATA'!$B:$B,""GRP"")&lt;&gt;1
    ),
    """",
    IFERROR(TEXTJOIN(CHAR(10),TRUE,FILTER('SUMMARY DATA'!I:I,'SUMMARY DATA'!$D:$D=$C546,'SUMMARY DATA'!$B:$B=""GRP"")),"""")
  )
)"),"")</f>
        <v/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 spans="1:27">
      <c r="A547" s="2" t="s">
        <v>775</v>
      </c>
      <c r="B547" s="15">
        <v>45844</v>
      </c>
      <c r="C547" s="2" t="s">
        <v>776</v>
      </c>
      <c r="D547" s="3">
        <v>80</v>
      </c>
      <c r="E547" s="16" t="str">
        <f>IFERROR(__xludf.DUMMYFUNCTION("IFERROR(
  TEXTJOIN(CHAR(10),TRUE,FILTER('SUMMARY DATA'!E:E,'SUMMARY DATA'!$A:$A=$A547,'SUMMARY DATA'!$C:$C=$B547,'SUMMARY DATA'!$B:$B=""GRP"")),
  IF(
    OR(
      ISNUMBER(SEARCH(""CDM CASH DEPOSIT"",$C547)),
      ISNUMBER(SEARCH(""CASH DEPOSIT"",$C54"&amp;"7)),
      COUNTIFS('SUMMARY DATA'!$D:$D,$C547,'SUMMARY DATA'!$B:$B,""GRP"")&lt;&gt;1
    ),
    """",
    IFERROR(TEXTJOIN(CHAR(10),TRUE,FILTER('SUMMARY DATA'!E:E,'SUMMARY DATA'!$D:$D=$C547,'SUMMARY DATA'!$B:$B=""GRP"")),"""")
  )
)"),"")</f>
        <v/>
      </c>
      <c r="F547" s="17" t="str">
        <f>IFERROR(__xludf.DUMMYFUNCTION("IFERROR(
  TEXTJOIN(CHAR(10),TRUE,FILTER('SUMMARY DATA'!F:F,'SUMMARY DATA'!$A:$A=$A547,'SUMMARY DATA'!$C:$C=$B547,'SUMMARY DATA'!$B:$B=""GRP"")),
  IF(
    OR(
      ISNUMBER(SEARCH(""CDM CASH DEPOSIT"",$C547)),
      ISNUMBER(SEARCH(""CASH DEPOSIT"",$C54"&amp;"7)),
      COUNTIFS('SUMMARY DATA'!$D:$D,$C547,'SUMMARY DATA'!$B:$B,""GRP"")&lt;&gt;1
    ),
    """",
    IFERROR(TEXTJOIN(CHAR(10),TRUE,FILTER('SUMMARY DATA'!F:F,'SUMMARY DATA'!$D:$D=$C547,'SUMMARY DATA'!$B:$B=""GRP"")),"""")
  )
)"),"")</f>
        <v/>
      </c>
      <c r="G547" s="17" t="str">
        <f>IFERROR(__xludf.DUMMYFUNCTION("IFERROR(
  TEXTJOIN(CHAR(10),TRUE,FILTER('SUMMARY DATA'!G:G,'SUMMARY DATA'!$A:$A=$A547,'SUMMARY DATA'!$C:$C=$B547,'SUMMARY DATA'!$B:$B=""GRP"")),
  IF(
    OR(
      ISNUMBER(SEARCH(""CDM CASH DEPOSIT"",$C547)),
      ISNUMBER(SEARCH(""CASH DEPOSIT"",$C54"&amp;"7)),
      COUNTIFS('SUMMARY DATA'!$D:$D,$C547,'SUMMARY DATA'!$B:$B,""GRP"")&lt;&gt;1
    ),
    """",
    IFERROR(TEXTJOIN(CHAR(10),TRUE,FILTER('SUMMARY DATA'!G:G,'SUMMARY DATA'!$D:$D=$C547,'SUMMARY DATA'!$B:$B=""GRP"")),"""")
  )
)"),"")</f>
        <v/>
      </c>
      <c r="H547" s="18" t="str">
        <f>IFERROR(__xludf.DUMMYFUNCTION("IFERROR(
  TEXTJOIN(CHAR(10),TRUE,FILTER('SUMMARY DATA'!H:H,'SUMMARY DATA'!$A:$A=$A547,'SUMMARY DATA'!$C:$C=$B547,'SUMMARY DATA'!$B:$B=""GRP"")),
  IF(
    OR(
      ISNUMBER(SEARCH(""CDM CASH DEPOSIT"",$C547)),
      ISNUMBER(SEARCH(""CASH DEPOSIT"",$C54"&amp;"7)),
      COUNTIFS('SUMMARY DATA'!$D:$D,$C547,'SUMMARY DATA'!$B:$B,""GRP"")&lt;&gt;1
    ),
    """",
    IFERROR(TEXTJOIN(CHAR(10),TRUE,FILTER('SUMMARY DATA'!H:H,'SUMMARY DATA'!$D:$D=$C547,'SUMMARY DATA'!$B:$B=""GRP"")),"""")
  )
)"),"")</f>
        <v/>
      </c>
      <c r="I547" s="18" t="str">
        <f>IFERROR(__xludf.DUMMYFUNCTION("IF(H547="""","""",
SUM(ARRAYFORMULA(VALUE(SPLIT(H547,CHAR(10)))))
)"),"")</f>
        <v/>
      </c>
      <c r="J547" s="17" t="str">
        <f>IFERROR(__xludf.DUMMYFUNCTION("IFERROR(
  TEXTJOIN(CHAR(10),TRUE,FILTER('SUMMARY DATA'!I:I,'SUMMARY DATA'!$A:$A=$A547,'SUMMARY DATA'!$C:$C=$B547,'SUMMARY DATA'!$B:$B=""GRP"")),
  IF(
    OR(
      ISNUMBER(SEARCH(""CDM CASH DEPOSIT"",$C547)),
      ISNUMBER(SEARCH(""CASH DEPOSIT"",$C54"&amp;"7)),
      COUNTIFS('SUMMARY DATA'!$D:$D,$C547,'SUMMARY DATA'!$B:$B,""GRP"")&lt;&gt;1
    ),
    """",
    IFERROR(TEXTJOIN(CHAR(10),TRUE,FILTER('SUMMARY DATA'!I:I,'SUMMARY DATA'!$D:$D=$C547,'SUMMARY DATA'!$B:$B=""GRP"")),"""")
  )
)"),"")</f>
        <v/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 spans="1:27">
      <c r="A548" s="2"/>
      <c r="B548" s="15">
        <v>45844</v>
      </c>
      <c r="C548" s="2" t="s">
        <v>777</v>
      </c>
      <c r="D548" s="3">
        <v>299</v>
      </c>
      <c r="E548" s="16" t="str">
        <f>IFERROR(__xludf.DUMMYFUNCTION("IFERROR(
  TEXTJOIN(CHAR(10),TRUE,FILTER('SUMMARY DATA'!E:E,'SUMMARY DATA'!$A:$A=$A548,'SUMMARY DATA'!$C:$C=$B548,'SUMMARY DATA'!$B:$B=""GRP"")),
  IF(
    OR(
      ISNUMBER(SEARCH(""CDM CASH DEPOSIT"",$C548)),
      ISNUMBER(SEARCH(""CASH DEPOSIT"",$C54"&amp;"8)),
      COUNTIFS('SUMMARY DATA'!$D:$D,$C548,'SUMMARY DATA'!$B:$B,""GRP"")&lt;&gt;1
    ),
    """",
    IFERROR(TEXTJOIN(CHAR(10),TRUE,FILTER('SUMMARY DATA'!E:E,'SUMMARY DATA'!$D:$D=$C548,'SUMMARY DATA'!$B:$B=""GRP"")),"""")
  )
)"),"")</f>
        <v/>
      </c>
      <c r="F548" s="17" t="str">
        <f>IFERROR(__xludf.DUMMYFUNCTION("IFERROR(
  TEXTJOIN(CHAR(10),TRUE,FILTER('SUMMARY DATA'!F:F,'SUMMARY DATA'!$A:$A=$A548,'SUMMARY DATA'!$C:$C=$B548,'SUMMARY DATA'!$B:$B=""GRP"")),
  IF(
    OR(
      ISNUMBER(SEARCH(""CDM CASH DEPOSIT"",$C548)),
      ISNUMBER(SEARCH(""CASH DEPOSIT"",$C54"&amp;"8)),
      COUNTIFS('SUMMARY DATA'!$D:$D,$C548,'SUMMARY DATA'!$B:$B,""GRP"")&lt;&gt;1
    ),
    """",
    IFERROR(TEXTJOIN(CHAR(10),TRUE,FILTER('SUMMARY DATA'!F:F,'SUMMARY DATA'!$D:$D=$C548,'SUMMARY DATA'!$B:$B=""GRP"")),"""")
  )
)"),"")</f>
        <v/>
      </c>
      <c r="G548" s="17" t="str">
        <f>IFERROR(__xludf.DUMMYFUNCTION("IFERROR(
  TEXTJOIN(CHAR(10),TRUE,FILTER('SUMMARY DATA'!G:G,'SUMMARY DATA'!$A:$A=$A548,'SUMMARY DATA'!$C:$C=$B548,'SUMMARY DATA'!$B:$B=""GRP"")),
  IF(
    OR(
      ISNUMBER(SEARCH(""CDM CASH DEPOSIT"",$C548)),
      ISNUMBER(SEARCH(""CASH DEPOSIT"",$C54"&amp;"8)),
      COUNTIFS('SUMMARY DATA'!$D:$D,$C548,'SUMMARY DATA'!$B:$B,""GRP"")&lt;&gt;1
    ),
    """",
    IFERROR(TEXTJOIN(CHAR(10),TRUE,FILTER('SUMMARY DATA'!G:G,'SUMMARY DATA'!$D:$D=$C548,'SUMMARY DATA'!$B:$B=""GRP"")),"""")
  )
)"),"")</f>
        <v/>
      </c>
      <c r="H548" s="18" t="str">
        <f>IFERROR(__xludf.DUMMYFUNCTION("IFERROR(
  TEXTJOIN(CHAR(10),TRUE,FILTER('SUMMARY DATA'!H:H,'SUMMARY DATA'!$A:$A=$A548,'SUMMARY DATA'!$C:$C=$B548,'SUMMARY DATA'!$B:$B=""GRP"")),
  IF(
    OR(
      ISNUMBER(SEARCH(""CDM CASH DEPOSIT"",$C548)),
      ISNUMBER(SEARCH(""CASH DEPOSIT"",$C54"&amp;"8)),
      COUNTIFS('SUMMARY DATA'!$D:$D,$C548,'SUMMARY DATA'!$B:$B,""GRP"")&lt;&gt;1
    ),
    """",
    IFERROR(TEXTJOIN(CHAR(10),TRUE,FILTER('SUMMARY DATA'!H:H,'SUMMARY DATA'!$D:$D=$C548,'SUMMARY DATA'!$B:$B=""GRP"")),"""")
  )
)"),"")</f>
        <v/>
      </c>
      <c r="I548" s="18" t="str">
        <f>IFERROR(__xludf.DUMMYFUNCTION("IF(H548="""","""",
SUM(ARRAYFORMULA(VALUE(SPLIT(H548,CHAR(10)))))
)"),"")</f>
        <v/>
      </c>
      <c r="J548" s="17" t="str">
        <f>IFERROR(__xludf.DUMMYFUNCTION("IFERROR(
  TEXTJOIN(CHAR(10),TRUE,FILTER('SUMMARY DATA'!I:I,'SUMMARY DATA'!$A:$A=$A548,'SUMMARY DATA'!$C:$C=$B548,'SUMMARY DATA'!$B:$B=""GRP"")),
  IF(
    OR(
      ISNUMBER(SEARCH(""CDM CASH DEPOSIT"",$C548)),
      ISNUMBER(SEARCH(""CASH DEPOSIT"",$C54"&amp;"8)),
      COUNTIFS('SUMMARY DATA'!$D:$D,$C548,'SUMMARY DATA'!$B:$B,""GRP"")&lt;&gt;1
    ),
    """",
    IFERROR(TEXTJOIN(CHAR(10),TRUE,FILTER('SUMMARY DATA'!I:I,'SUMMARY DATA'!$D:$D=$C548,'SUMMARY DATA'!$B:$B=""GRP"")),"""")
  )
)"),"")</f>
        <v/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 spans="1:27">
      <c r="A549" s="2"/>
      <c r="B549" s="15">
        <v>45844</v>
      </c>
      <c r="C549" s="2" t="s">
        <v>778</v>
      </c>
      <c r="D549" s="3">
        <v>103</v>
      </c>
      <c r="E549" s="16" t="str">
        <f>IFERROR(__xludf.DUMMYFUNCTION("IFERROR(
  TEXTJOIN(CHAR(10),TRUE,FILTER('SUMMARY DATA'!E:E,'SUMMARY DATA'!$A:$A=$A549,'SUMMARY DATA'!$C:$C=$B549,'SUMMARY DATA'!$B:$B=""GRP"")),
  IF(
    OR(
      ISNUMBER(SEARCH(""CDM CASH DEPOSIT"",$C549)),
      ISNUMBER(SEARCH(""CASH DEPOSIT"",$C54"&amp;"9)),
      COUNTIFS('SUMMARY DATA'!$D:$D,$C549,'SUMMARY DATA'!$B:$B,""GRP"")&lt;&gt;1
    ),
    """",
    IFERROR(TEXTJOIN(CHAR(10),TRUE,FILTER('SUMMARY DATA'!E:E,'SUMMARY DATA'!$D:$D=$C549,'SUMMARY DATA'!$B:$B=""GRP"")),"""")
  )
)"),"")</f>
        <v/>
      </c>
      <c r="F549" s="17" t="str">
        <f>IFERROR(__xludf.DUMMYFUNCTION("IFERROR(
  TEXTJOIN(CHAR(10),TRUE,FILTER('SUMMARY DATA'!F:F,'SUMMARY DATA'!$A:$A=$A549,'SUMMARY DATA'!$C:$C=$B549,'SUMMARY DATA'!$B:$B=""GRP"")),
  IF(
    OR(
      ISNUMBER(SEARCH(""CDM CASH DEPOSIT"",$C549)),
      ISNUMBER(SEARCH(""CASH DEPOSIT"",$C54"&amp;"9)),
      COUNTIFS('SUMMARY DATA'!$D:$D,$C549,'SUMMARY DATA'!$B:$B,""GRP"")&lt;&gt;1
    ),
    """",
    IFERROR(TEXTJOIN(CHAR(10),TRUE,FILTER('SUMMARY DATA'!F:F,'SUMMARY DATA'!$D:$D=$C549,'SUMMARY DATA'!$B:$B=""GRP"")),"""")
  )
)"),"")</f>
        <v/>
      </c>
      <c r="G549" s="17" t="str">
        <f>IFERROR(__xludf.DUMMYFUNCTION("IFERROR(
  TEXTJOIN(CHAR(10),TRUE,FILTER('SUMMARY DATA'!G:G,'SUMMARY DATA'!$A:$A=$A549,'SUMMARY DATA'!$C:$C=$B549,'SUMMARY DATA'!$B:$B=""GRP"")),
  IF(
    OR(
      ISNUMBER(SEARCH(""CDM CASH DEPOSIT"",$C549)),
      ISNUMBER(SEARCH(""CASH DEPOSIT"",$C54"&amp;"9)),
      COUNTIFS('SUMMARY DATA'!$D:$D,$C549,'SUMMARY DATA'!$B:$B,""GRP"")&lt;&gt;1
    ),
    """",
    IFERROR(TEXTJOIN(CHAR(10),TRUE,FILTER('SUMMARY DATA'!G:G,'SUMMARY DATA'!$D:$D=$C549,'SUMMARY DATA'!$B:$B=""GRP"")),"""")
  )
)"),"")</f>
        <v/>
      </c>
      <c r="H549" s="18" t="str">
        <f>IFERROR(__xludf.DUMMYFUNCTION("IFERROR(
  TEXTJOIN(CHAR(10),TRUE,FILTER('SUMMARY DATA'!H:H,'SUMMARY DATA'!$A:$A=$A549,'SUMMARY DATA'!$C:$C=$B549,'SUMMARY DATA'!$B:$B=""GRP"")),
  IF(
    OR(
      ISNUMBER(SEARCH(""CDM CASH DEPOSIT"",$C549)),
      ISNUMBER(SEARCH(""CASH DEPOSIT"",$C54"&amp;"9)),
      COUNTIFS('SUMMARY DATA'!$D:$D,$C549,'SUMMARY DATA'!$B:$B,""GRP"")&lt;&gt;1
    ),
    """",
    IFERROR(TEXTJOIN(CHAR(10),TRUE,FILTER('SUMMARY DATA'!H:H,'SUMMARY DATA'!$D:$D=$C549,'SUMMARY DATA'!$B:$B=""GRP"")),"""")
  )
)"),"")</f>
        <v/>
      </c>
      <c r="I549" s="18" t="str">
        <f>IFERROR(__xludf.DUMMYFUNCTION("IF(H549="""","""",
SUM(ARRAYFORMULA(VALUE(SPLIT(H549,CHAR(10)))))
)"),"")</f>
        <v/>
      </c>
      <c r="J549" s="17" t="str">
        <f>IFERROR(__xludf.DUMMYFUNCTION("IFERROR(
  TEXTJOIN(CHAR(10),TRUE,FILTER('SUMMARY DATA'!I:I,'SUMMARY DATA'!$A:$A=$A549,'SUMMARY DATA'!$C:$C=$B549,'SUMMARY DATA'!$B:$B=""GRP"")),
  IF(
    OR(
      ISNUMBER(SEARCH(""CDM CASH DEPOSIT"",$C549)),
      ISNUMBER(SEARCH(""CASH DEPOSIT"",$C54"&amp;"9)),
      COUNTIFS('SUMMARY DATA'!$D:$D,$C549,'SUMMARY DATA'!$B:$B,""GRP"")&lt;&gt;1
    ),
    """",
    IFERROR(TEXTJOIN(CHAR(10),TRUE,FILTER('SUMMARY DATA'!I:I,'SUMMARY DATA'!$D:$D=$C549,'SUMMARY DATA'!$B:$B=""GRP"")),"""")
  )
)"),"")</f>
        <v/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 spans="1:27">
      <c r="A550" s="2" t="s">
        <v>779</v>
      </c>
      <c r="B550" s="15">
        <v>45844</v>
      </c>
      <c r="C550" s="2" t="s">
        <v>780</v>
      </c>
      <c r="D550" s="3">
        <v>68.68</v>
      </c>
      <c r="E550" s="16" t="str">
        <f>IFERROR(__xludf.DUMMYFUNCTION("IFERROR(
  TEXTJOIN(CHAR(10),TRUE,FILTER('SUMMARY DATA'!E:E,'SUMMARY DATA'!$A:$A=$A550,'SUMMARY DATA'!$C:$C=$B550,'SUMMARY DATA'!$B:$B=""GRP"")),
  IF(
    OR(
      ISNUMBER(SEARCH(""CDM CASH DEPOSIT"",$C550)),
      ISNUMBER(SEARCH(""CASH DEPOSIT"",$C55"&amp;"0)),
      COUNTIFS('SUMMARY DATA'!$D:$D,$C550,'SUMMARY DATA'!$B:$B,""GRP"")&lt;&gt;1
    ),
    """",
    IFERROR(TEXTJOIN(CHAR(10),TRUE,FILTER('SUMMARY DATA'!E:E,'SUMMARY DATA'!$D:$D=$C550,'SUMMARY DATA'!$B:$B=""GRP"")),"""")
  )
)"),"")</f>
        <v/>
      </c>
      <c r="F550" s="17" t="str">
        <f>IFERROR(__xludf.DUMMYFUNCTION("IFERROR(
  TEXTJOIN(CHAR(10),TRUE,FILTER('SUMMARY DATA'!F:F,'SUMMARY DATA'!$A:$A=$A550,'SUMMARY DATA'!$C:$C=$B550,'SUMMARY DATA'!$B:$B=""GRP"")),
  IF(
    OR(
      ISNUMBER(SEARCH(""CDM CASH DEPOSIT"",$C550)),
      ISNUMBER(SEARCH(""CASH DEPOSIT"",$C55"&amp;"0)),
      COUNTIFS('SUMMARY DATA'!$D:$D,$C550,'SUMMARY DATA'!$B:$B,""GRP"")&lt;&gt;1
    ),
    """",
    IFERROR(TEXTJOIN(CHAR(10),TRUE,FILTER('SUMMARY DATA'!F:F,'SUMMARY DATA'!$D:$D=$C550,'SUMMARY DATA'!$B:$B=""GRP"")),"""")
  )
)"),"")</f>
        <v/>
      </c>
      <c r="G550" s="17" t="str">
        <f>IFERROR(__xludf.DUMMYFUNCTION("IFERROR(
  TEXTJOIN(CHAR(10),TRUE,FILTER('SUMMARY DATA'!G:G,'SUMMARY DATA'!$A:$A=$A550,'SUMMARY DATA'!$C:$C=$B550,'SUMMARY DATA'!$B:$B=""GRP"")),
  IF(
    OR(
      ISNUMBER(SEARCH(""CDM CASH DEPOSIT"",$C550)),
      ISNUMBER(SEARCH(""CASH DEPOSIT"",$C55"&amp;"0)),
      COUNTIFS('SUMMARY DATA'!$D:$D,$C550,'SUMMARY DATA'!$B:$B,""GRP"")&lt;&gt;1
    ),
    """",
    IFERROR(TEXTJOIN(CHAR(10),TRUE,FILTER('SUMMARY DATA'!G:G,'SUMMARY DATA'!$D:$D=$C550,'SUMMARY DATA'!$B:$B=""GRP"")),"""")
  )
)"),"")</f>
        <v/>
      </c>
      <c r="H550" s="18" t="str">
        <f>IFERROR(__xludf.DUMMYFUNCTION("IFERROR(
  TEXTJOIN(CHAR(10),TRUE,FILTER('SUMMARY DATA'!H:H,'SUMMARY DATA'!$A:$A=$A550,'SUMMARY DATA'!$C:$C=$B550,'SUMMARY DATA'!$B:$B=""GRP"")),
  IF(
    OR(
      ISNUMBER(SEARCH(""CDM CASH DEPOSIT"",$C550)),
      ISNUMBER(SEARCH(""CASH DEPOSIT"",$C55"&amp;"0)),
      COUNTIFS('SUMMARY DATA'!$D:$D,$C550,'SUMMARY DATA'!$B:$B,""GRP"")&lt;&gt;1
    ),
    """",
    IFERROR(TEXTJOIN(CHAR(10),TRUE,FILTER('SUMMARY DATA'!H:H,'SUMMARY DATA'!$D:$D=$C550,'SUMMARY DATA'!$B:$B=""GRP"")),"""")
  )
)"),"")</f>
        <v/>
      </c>
      <c r="I550" s="18" t="str">
        <f>IFERROR(__xludf.DUMMYFUNCTION("IF(H550="""","""",
SUM(ARRAYFORMULA(VALUE(SPLIT(H550,CHAR(10)))))
)"),"")</f>
        <v/>
      </c>
      <c r="J550" s="17" t="str">
        <f>IFERROR(__xludf.DUMMYFUNCTION("IFERROR(
  TEXTJOIN(CHAR(10),TRUE,FILTER('SUMMARY DATA'!I:I,'SUMMARY DATA'!$A:$A=$A550,'SUMMARY DATA'!$C:$C=$B550,'SUMMARY DATA'!$B:$B=""GRP"")),
  IF(
    OR(
      ISNUMBER(SEARCH(""CDM CASH DEPOSIT"",$C550)),
      ISNUMBER(SEARCH(""CASH DEPOSIT"",$C55"&amp;"0)),
      COUNTIFS('SUMMARY DATA'!$D:$D,$C550,'SUMMARY DATA'!$B:$B,""GRP"")&lt;&gt;1
    ),
    """",
    IFERROR(TEXTJOIN(CHAR(10),TRUE,FILTER('SUMMARY DATA'!I:I,'SUMMARY DATA'!$D:$D=$C550,'SUMMARY DATA'!$B:$B=""GRP"")),"""")
  )
)"),"")</f>
        <v/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 spans="1:27">
      <c r="A551" s="2"/>
      <c r="B551" s="15">
        <v>45843</v>
      </c>
      <c r="C551" s="2" t="s">
        <v>781</v>
      </c>
      <c r="D551" s="3">
        <v>15</v>
      </c>
      <c r="E551" s="16" t="str">
        <f>IFERROR(__xludf.DUMMYFUNCTION("IFERROR(
  TEXTJOIN(CHAR(10),TRUE,FILTER('SUMMARY DATA'!E:E,'SUMMARY DATA'!$A:$A=$A551,'SUMMARY DATA'!$C:$C=$B551,'SUMMARY DATA'!$B:$B=""GRP"")),
  IF(
    OR(
      ISNUMBER(SEARCH(""CDM CASH DEPOSIT"",$C551)),
      ISNUMBER(SEARCH(""CASH DEPOSIT"",$C55"&amp;"1)),
      COUNTIFS('SUMMARY DATA'!$D:$D,$C551,'SUMMARY DATA'!$B:$B,""GRP"")&lt;&gt;1
    ),
    """",
    IFERROR(TEXTJOIN(CHAR(10),TRUE,FILTER('SUMMARY DATA'!E:E,'SUMMARY DATA'!$D:$D=$C551,'SUMMARY DATA'!$B:$B=""GRP"")),"""")
  )
)"),"")</f>
        <v/>
      </c>
      <c r="F551" s="17" t="str">
        <f>IFERROR(__xludf.DUMMYFUNCTION("IFERROR(
  TEXTJOIN(CHAR(10),TRUE,FILTER('SUMMARY DATA'!F:F,'SUMMARY DATA'!$A:$A=$A551,'SUMMARY DATA'!$C:$C=$B551,'SUMMARY DATA'!$B:$B=""GRP"")),
  IF(
    OR(
      ISNUMBER(SEARCH(""CDM CASH DEPOSIT"",$C551)),
      ISNUMBER(SEARCH(""CASH DEPOSIT"",$C55"&amp;"1)),
      COUNTIFS('SUMMARY DATA'!$D:$D,$C551,'SUMMARY DATA'!$B:$B,""GRP"")&lt;&gt;1
    ),
    """",
    IFERROR(TEXTJOIN(CHAR(10),TRUE,FILTER('SUMMARY DATA'!F:F,'SUMMARY DATA'!$D:$D=$C551,'SUMMARY DATA'!$B:$B=""GRP"")),"""")
  )
)"),"")</f>
        <v/>
      </c>
      <c r="G551" s="17" t="str">
        <f>IFERROR(__xludf.DUMMYFUNCTION("IFERROR(
  TEXTJOIN(CHAR(10),TRUE,FILTER('SUMMARY DATA'!G:G,'SUMMARY DATA'!$A:$A=$A551,'SUMMARY DATA'!$C:$C=$B551,'SUMMARY DATA'!$B:$B=""GRP"")),
  IF(
    OR(
      ISNUMBER(SEARCH(""CDM CASH DEPOSIT"",$C551)),
      ISNUMBER(SEARCH(""CASH DEPOSIT"",$C55"&amp;"1)),
      COUNTIFS('SUMMARY DATA'!$D:$D,$C551,'SUMMARY DATA'!$B:$B,""GRP"")&lt;&gt;1
    ),
    """",
    IFERROR(TEXTJOIN(CHAR(10),TRUE,FILTER('SUMMARY DATA'!G:G,'SUMMARY DATA'!$D:$D=$C551,'SUMMARY DATA'!$B:$B=""GRP"")),"""")
  )
)"),"")</f>
        <v/>
      </c>
      <c r="H551" s="18" t="str">
        <f>IFERROR(__xludf.DUMMYFUNCTION("IFERROR(
  TEXTJOIN(CHAR(10),TRUE,FILTER('SUMMARY DATA'!H:H,'SUMMARY DATA'!$A:$A=$A551,'SUMMARY DATA'!$C:$C=$B551,'SUMMARY DATA'!$B:$B=""GRP"")),
  IF(
    OR(
      ISNUMBER(SEARCH(""CDM CASH DEPOSIT"",$C551)),
      ISNUMBER(SEARCH(""CASH DEPOSIT"",$C55"&amp;"1)),
      COUNTIFS('SUMMARY DATA'!$D:$D,$C551,'SUMMARY DATA'!$B:$B,""GRP"")&lt;&gt;1
    ),
    """",
    IFERROR(TEXTJOIN(CHAR(10),TRUE,FILTER('SUMMARY DATA'!H:H,'SUMMARY DATA'!$D:$D=$C551,'SUMMARY DATA'!$B:$B=""GRP"")),"""")
  )
)"),"")</f>
        <v/>
      </c>
      <c r="I551" s="18" t="str">
        <f>IFERROR(__xludf.DUMMYFUNCTION("IF(H551="""","""",
SUM(ARRAYFORMULA(VALUE(SPLIT(H551,CHAR(10)))))
)"),"")</f>
        <v/>
      </c>
      <c r="J551" s="17" t="str">
        <f>IFERROR(__xludf.DUMMYFUNCTION("IFERROR(
  TEXTJOIN(CHAR(10),TRUE,FILTER('SUMMARY DATA'!I:I,'SUMMARY DATA'!$A:$A=$A551,'SUMMARY DATA'!$C:$C=$B551,'SUMMARY DATA'!$B:$B=""GRP"")),
  IF(
    OR(
      ISNUMBER(SEARCH(""CDM CASH DEPOSIT"",$C551)),
      ISNUMBER(SEARCH(""CASH DEPOSIT"",$C55"&amp;"1)),
      COUNTIFS('SUMMARY DATA'!$D:$D,$C551,'SUMMARY DATA'!$B:$B,""GRP"")&lt;&gt;1
    ),
    """",
    IFERROR(TEXTJOIN(CHAR(10),TRUE,FILTER('SUMMARY DATA'!I:I,'SUMMARY DATA'!$D:$D=$C551,'SUMMARY DATA'!$B:$B=""GRP"")),"""")
  )
)"),"")</f>
        <v/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 spans="1:27">
      <c r="A552" s="2"/>
      <c r="B552" s="15">
        <v>45843</v>
      </c>
      <c r="C552" s="2" t="s">
        <v>782</v>
      </c>
      <c r="D552" s="3">
        <v>89.98</v>
      </c>
      <c r="E552" s="16" t="str">
        <f>IFERROR(__xludf.DUMMYFUNCTION("IFERROR(
  TEXTJOIN(CHAR(10),TRUE,FILTER('SUMMARY DATA'!E:E,'SUMMARY DATA'!$A:$A=$A552,'SUMMARY DATA'!$C:$C=$B552,'SUMMARY DATA'!$B:$B=""GRP"")),
  IF(
    OR(
      ISNUMBER(SEARCH(""CDM CASH DEPOSIT"",$C552)),
      ISNUMBER(SEARCH(""CASH DEPOSIT"",$C55"&amp;"2)),
      COUNTIFS('SUMMARY DATA'!$D:$D,$C552,'SUMMARY DATA'!$B:$B,""GRP"")&lt;&gt;1
    ),
    """",
    IFERROR(TEXTJOIN(CHAR(10),TRUE,FILTER('SUMMARY DATA'!E:E,'SUMMARY DATA'!$D:$D=$C552,'SUMMARY DATA'!$B:$B=""GRP"")),"""")
  )
)"),"")</f>
        <v/>
      </c>
      <c r="F552" s="17" t="str">
        <f>IFERROR(__xludf.DUMMYFUNCTION("IFERROR(
  TEXTJOIN(CHAR(10),TRUE,FILTER('SUMMARY DATA'!F:F,'SUMMARY DATA'!$A:$A=$A552,'SUMMARY DATA'!$C:$C=$B552,'SUMMARY DATA'!$B:$B=""GRP"")),
  IF(
    OR(
      ISNUMBER(SEARCH(""CDM CASH DEPOSIT"",$C552)),
      ISNUMBER(SEARCH(""CASH DEPOSIT"",$C55"&amp;"2)),
      COUNTIFS('SUMMARY DATA'!$D:$D,$C552,'SUMMARY DATA'!$B:$B,""GRP"")&lt;&gt;1
    ),
    """",
    IFERROR(TEXTJOIN(CHAR(10),TRUE,FILTER('SUMMARY DATA'!F:F,'SUMMARY DATA'!$D:$D=$C552,'SUMMARY DATA'!$B:$B=""GRP"")),"""")
  )
)"),"")</f>
        <v/>
      </c>
      <c r="G552" s="17" t="str">
        <f>IFERROR(__xludf.DUMMYFUNCTION("IFERROR(
  TEXTJOIN(CHAR(10),TRUE,FILTER('SUMMARY DATA'!G:G,'SUMMARY DATA'!$A:$A=$A552,'SUMMARY DATA'!$C:$C=$B552,'SUMMARY DATA'!$B:$B=""GRP"")),
  IF(
    OR(
      ISNUMBER(SEARCH(""CDM CASH DEPOSIT"",$C552)),
      ISNUMBER(SEARCH(""CASH DEPOSIT"",$C55"&amp;"2)),
      COUNTIFS('SUMMARY DATA'!$D:$D,$C552,'SUMMARY DATA'!$B:$B,""GRP"")&lt;&gt;1
    ),
    """",
    IFERROR(TEXTJOIN(CHAR(10),TRUE,FILTER('SUMMARY DATA'!G:G,'SUMMARY DATA'!$D:$D=$C552,'SUMMARY DATA'!$B:$B=""GRP"")),"""")
  )
)"),"")</f>
        <v/>
      </c>
      <c r="H552" s="18" t="str">
        <f>IFERROR(__xludf.DUMMYFUNCTION("IFERROR(
  TEXTJOIN(CHAR(10),TRUE,FILTER('SUMMARY DATA'!H:H,'SUMMARY DATA'!$A:$A=$A552,'SUMMARY DATA'!$C:$C=$B552,'SUMMARY DATA'!$B:$B=""GRP"")),
  IF(
    OR(
      ISNUMBER(SEARCH(""CDM CASH DEPOSIT"",$C552)),
      ISNUMBER(SEARCH(""CASH DEPOSIT"",$C55"&amp;"2)),
      COUNTIFS('SUMMARY DATA'!$D:$D,$C552,'SUMMARY DATA'!$B:$B,""GRP"")&lt;&gt;1
    ),
    """",
    IFERROR(TEXTJOIN(CHAR(10),TRUE,FILTER('SUMMARY DATA'!H:H,'SUMMARY DATA'!$D:$D=$C552,'SUMMARY DATA'!$B:$B=""GRP"")),"""")
  )
)"),"")</f>
        <v/>
      </c>
      <c r="I552" s="18" t="str">
        <f>IFERROR(__xludf.DUMMYFUNCTION("IF(H552="""","""",
SUM(ARRAYFORMULA(VALUE(SPLIT(H552,CHAR(10)))))
)"),"")</f>
        <v/>
      </c>
      <c r="J552" s="17" t="str">
        <f>IFERROR(__xludf.DUMMYFUNCTION("IFERROR(
  TEXTJOIN(CHAR(10),TRUE,FILTER('SUMMARY DATA'!I:I,'SUMMARY DATA'!$A:$A=$A552,'SUMMARY DATA'!$C:$C=$B552,'SUMMARY DATA'!$B:$B=""GRP"")),
  IF(
    OR(
      ISNUMBER(SEARCH(""CDM CASH DEPOSIT"",$C552)),
      ISNUMBER(SEARCH(""CASH DEPOSIT"",$C55"&amp;"2)),
      COUNTIFS('SUMMARY DATA'!$D:$D,$C552,'SUMMARY DATA'!$B:$B,""GRP"")&lt;&gt;1
    ),
    """",
    IFERROR(TEXTJOIN(CHAR(10),TRUE,FILTER('SUMMARY DATA'!I:I,'SUMMARY DATA'!$D:$D=$C552,'SUMMARY DATA'!$B:$B=""GRP"")),"""")
  )
)"),"")</f>
        <v/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 spans="1:27">
      <c r="A553" s="2" t="s">
        <v>783</v>
      </c>
      <c r="B553" s="15">
        <v>45843</v>
      </c>
      <c r="C553" s="2" t="s">
        <v>784</v>
      </c>
      <c r="D553" s="3">
        <v>35</v>
      </c>
      <c r="E553" s="16" t="str">
        <f>IFERROR(__xludf.DUMMYFUNCTION("IFERROR(
  TEXTJOIN(CHAR(10),TRUE,FILTER('SUMMARY DATA'!E:E,'SUMMARY DATA'!$A:$A=$A553,'SUMMARY DATA'!$C:$C=$B553,'SUMMARY DATA'!$B:$B=""GRP"")),
  IF(
    OR(
      ISNUMBER(SEARCH(""CDM CASH DEPOSIT"",$C553)),
      ISNUMBER(SEARCH(""CASH DEPOSIT"",$C55"&amp;"3)),
      COUNTIFS('SUMMARY DATA'!$D:$D,$C553,'SUMMARY DATA'!$B:$B,""GRP"")&lt;&gt;1
    ),
    """",
    IFERROR(TEXTJOIN(CHAR(10),TRUE,FILTER('SUMMARY DATA'!E:E,'SUMMARY DATA'!$D:$D=$C553,'SUMMARY DATA'!$B:$B=""GRP"")),"""")
  )
)"),"")</f>
        <v/>
      </c>
      <c r="F553" s="17" t="str">
        <f>IFERROR(__xludf.DUMMYFUNCTION("IFERROR(
  TEXTJOIN(CHAR(10),TRUE,FILTER('SUMMARY DATA'!F:F,'SUMMARY DATA'!$A:$A=$A553,'SUMMARY DATA'!$C:$C=$B553,'SUMMARY DATA'!$B:$B=""GRP"")),
  IF(
    OR(
      ISNUMBER(SEARCH(""CDM CASH DEPOSIT"",$C553)),
      ISNUMBER(SEARCH(""CASH DEPOSIT"",$C55"&amp;"3)),
      COUNTIFS('SUMMARY DATA'!$D:$D,$C553,'SUMMARY DATA'!$B:$B,""GRP"")&lt;&gt;1
    ),
    """",
    IFERROR(TEXTJOIN(CHAR(10),TRUE,FILTER('SUMMARY DATA'!F:F,'SUMMARY DATA'!$D:$D=$C553,'SUMMARY DATA'!$B:$B=""GRP"")),"""")
  )
)"),"")</f>
        <v/>
      </c>
      <c r="G553" s="17" t="str">
        <f>IFERROR(__xludf.DUMMYFUNCTION("IFERROR(
  TEXTJOIN(CHAR(10),TRUE,FILTER('SUMMARY DATA'!G:G,'SUMMARY DATA'!$A:$A=$A553,'SUMMARY DATA'!$C:$C=$B553,'SUMMARY DATA'!$B:$B=""GRP"")),
  IF(
    OR(
      ISNUMBER(SEARCH(""CDM CASH DEPOSIT"",$C553)),
      ISNUMBER(SEARCH(""CASH DEPOSIT"",$C55"&amp;"3)),
      COUNTIFS('SUMMARY DATA'!$D:$D,$C553,'SUMMARY DATA'!$B:$B,""GRP"")&lt;&gt;1
    ),
    """",
    IFERROR(TEXTJOIN(CHAR(10),TRUE,FILTER('SUMMARY DATA'!G:G,'SUMMARY DATA'!$D:$D=$C553,'SUMMARY DATA'!$B:$B=""GRP"")),"""")
  )
)"),"")</f>
        <v/>
      </c>
      <c r="H553" s="18" t="str">
        <f>IFERROR(__xludf.DUMMYFUNCTION("IFERROR(
  TEXTJOIN(CHAR(10),TRUE,FILTER('SUMMARY DATA'!H:H,'SUMMARY DATA'!$A:$A=$A553,'SUMMARY DATA'!$C:$C=$B553,'SUMMARY DATA'!$B:$B=""GRP"")),
  IF(
    OR(
      ISNUMBER(SEARCH(""CDM CASH DEPOSIT"",$C553)),
      ISNUMBER(SEARCH(""CASH DEPOSIT"",$C55"&amp;"3)),
      COUNTIFS('SUMMARY DATA'!$D:$D,$C553,'SUMMARY DATA'!$B:$B,""GRP"")&lt;&gt;1
    ),
    """",
    IFERROR(TEXTJOIN(CHAR(10),TRUE,FILTER('SUMMARY DATA'!H:H,'SUMMARY DATA'!$D:$D=$C553,'SUMMARY DATA'!$B:$B=""GRP"")),"""")
  )
)"),"")</f>
        <v/>
      </c>
      <c r="I553" s="18" t="str">
        <f>IFERROR(__xludf.DUMMYFUNCTION("IF(H553="""","""",
SUM(ARRAYFORMULA(VALUE(SPLIT(H553,CHAR(10)))))
)"),"")</f>
        <v/>
      </c>
      <c r="J553" s="17" t="str">
        <f>IFERROR(__xludf.DUMMYFUNCTION("IFERROR(
  TEXTJOIN(CHAR(10),TRUE,FILTER('SUMMARY DATA'!I:I,'SUMMARY DATA'!$A:$A=$A553,'SUMMARY DATA'!$C:$C=$B553,'SUMMARY DATA'!$B:$B=""GRP"")),
  IF(
    OR(
      ISNUMBER(SEARCH(""CDM CASH DEPOSIT"",$C553)),
      ISNUMBER(SEARCH(""CASH DEPOSIT"",$C55"&amp;"3)),
      COUNTIFS('SUMMARY DATA'!$D:$D,$C553,'SUMMARY DATA'!$B:$B,""GRP"")&lt;&gt;1
    ),
    """",
    IFERROR(TEXTJOIN(CHAR(10),TRUE,FILTER('SUMMARY DATA'!I:I,'SUMMARY DATA'!$D:$D=$C553,'SUMMARY DATA'!$B:$B=""GRP"")),"""")
  )
)"),"")</f>
        <v/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 spans="1:27">
      <c r="A554" s="2" t="s">
        <v>785</v>
      </c>
      <c r="B554" s="15">
        <v>45843</v>
      </c>
      <c r="C554" s="2" t="s">
        <v>786</v>
      </c>
      <c r="D554" s="3">
        <v>159.96</v>
      </c>
      <c r="E554" s="16" t="str">
        <f>IFERROR(__xludf.DUMMYFUNCTION("IFERROR(
  TEXTJOIN(CHAR(10),TRUE,FILTER('SUMMARY DATA'!E:E,'SUMMARY DATA'!$A:$A=$A554,'SUMMARY DATA'!$C:$C=$B554,'SUMMARY DATA'!$B:$B=""GRP"")),
  IF(
    OR(
      ISNUMBER(SEARCH(""CDM CASH DEPOSIT"",$C554)),
      ISNUMBER(SEARCH(""CASH DEPOSIT"",$C55"&amp;"4)),
      COUNTIFS('SUMMARY DATA'!$D:$D,$C554,'SUMMARY DATA'!$B:$B,""GRP"")&lt;&gt;1
    ),
    """",
    IFERROR(TEXTJOIN(CHAR(10),TRUE,FILTER('SUMMARY DATA'!E:E,'SUMMARY DATA'!$D:$D=$C554,'SUMMARY DATA'!$B:$B=""GRP"")),"""")
  )
)"),"")</f>
        <v/>
      </c>
      <c r="F554" s="17" t="str">
        <f>IFERROR(__xludf.DUMMYFUNCTION("IFERROR(
  TEXTJOIN(CHAR(10),TRUE,FILTER('SUMMARY DATA'!F:F,'SUMMARY DATA'!$A:$A=$A554,'SUMMARY DATA'!$C:$C=$B554,'SUMMARY DATA'!$B:$B=""GRP"")),
  IF(
    OR(
      ISNUMBER(SEARCH(""CDM CASH DEPOSIT"",$C554)),
      ISNUMBER(SEARCH(""CASH DEPOSIT"",$C55"&amp;"4)),
      COUNTIFS('SUMMARY DATA'!$D:$D,$C554,'SUMMARY DATA'!$B:$B,""GRP"")&lt;&gt;1
    ),
    """",
    IFERROR(TEXTJOIN(CHAR(10),TRUE,FILTER('SUMMARY DATA'!F:F,'SUMMARY DATA'!$D:$D=$C554,'SUMMARY DATA'!$B:$B=""GRP"")),"""")
  )
)"),"")</f>
        <v/>
      </c>
      <c r="G554" s="17" t="str">
        <f>IFERROR(__xludf.DUMMYFUNCTION("IFERROR(
  TEXTJOIN(CHAR(10),TRUE,FILTER('SUMMARY DATA'!G:G,'SUMMARY DATA'!$A:$A=$A554,'SUMMARY DATA'!$C:$C=$B554,'SUMMARY DATA'!$B:$B=""GRP"")),
  IF(
    OR(
      ISNUMBER(SEARCH(""CDM CASH DEPOSIT"",$C554)),
      ISNUMBER(SEARCH(""CASH DEPOSIT"",$C55"&amp;"4)),
      COUNTIFS('SUMMARY DATA'!$D:$D,$C554,'SUMMARY DATA'!$B:$B,""GRP"")&lt;&gt;1
    ),
    """",
    IFERROR(TEXTJOIN(CHAR(10),TRUE,FILTER('SUMMARY DATA'!G:G,'SUMMARY DATA'!$D:$D=$C554,'SUMMARY DATA'!$B:$B=""GRP"")),"""")
  )
)"),"")</f>
        <v/>
      </c>
      <c r="H554" s="18" t="str">
        <f>IFERROR(__xludf.DUMMYFUNCTION("IFERROR(
  TEXTJOIN(CHAR(10),TRUE,FILTER('SUMMARY DATA'!H:H,'SUMMARY DATA'!$A:$A=$A554,'SUMMARY DATA'!$C:$C=$B554,'SUMMARY DATA'!$B:$B=""GRP"")),
  IF(
    OR(
      ISNUMBER(SEARCH(""CDM CASH DEPOSIT"",$C554)),
      ISNUMBER(SEARCH(""CASH DEPOSIT"",$C55"&amp;"4)),
      COUNTIFS('SUMMARY DATA'!$D:$D,$C554,'SUMMARY DATA'!$B:$B,""GRP"")&lt;&gt;1
    ),
    """",
    IFERROR(TEXTJOIN(CHAR(10),TRUE,FILTER('SUMMARY DATA'!H:H,'SUMMARY DATA'!$D:$D=$C554,'SUMMARY DATA'!$B:$B=""GRP"")),"""")
  )
)"),"")</f>
        <v/>
      </c>
      <c r="I554" s="18" t="str">
        <f>IFERROR(__xludf.DUMMYFUNCTION("IF(H554="""","""",
SUM(ARRAYFORMULA(VALUE(SPLIT(H554,CHAR(10)))))
)"),"")</f>
        <v/>
      </c>
      <c r="J554" s="17" t="str">
        <f>IFERROR(__xludf.DUMMYFUNCTION("IFERROR(
  TEXTJOIN(CHAR(10),TRUE,FILTER('SUMMARY DATA'!I:I,'SUMMARY DATA'!$A:$A=$A554,'SUMMARY DATA'!$C:$C=$B554,'SUMMARY DATA'!$B:$B=""GRP"")),
  IF(
    OR(
      ISNUMBER(SEARCH(""CDM CASH DEPOSIT"",$C554)),
      ISNUMBER(SEARCH(""CASH DEPOSIT"",$C55"&amp;"4)),
      COUNTIFS('SUMMARY DATA'!$D:$D,$C554,'SUMMARY DATA'!$B:$B,""GRP"")&lt;&gt;1
    ),
    """",
    IFERROR(TEXTJOIN(CHAR(10),TRUE,FILTER('SUMMARY DATA'!I:I,'SUMMARY DATA'!$D:$D=$C554,'SUMMARY DATA'!$B:$B=""GRP"")),"""")
  )
)"),"")</f>
        <v/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 spans="1:27">
      <c r="A555" s="2" t="s">
        <v>787</v>
      </c>
      <c r="B555" s="15">
        <v>45842</v>
      </c>
      <c r="C555" s="2" t="s">
        <v>788</v>
      </c>
      <c r="D555" s="3">
        <v>25</v>
      </c>
      <c r="E555" s="16" t="str">
        <f>IFERROR(__xludf.DUMMYFUNCTION("IFERROR(
  TEXTJOIN(CHAR(10),TRUE,FILTER('SUMMARY DATA'!E:E,'SUMMARY DATA'!$A:$A=$A555,'SUMMARY DATA'!$C:$C=$B555,'SUMMARY DATA'!$B:$B=""GRP"")),
  IF(
    OR(
      ISNUMBER(SEARCH(""CDM CASH DEPOSIT"",$C555)),
      ISNUMBER(SEARCH(""CASH DEPOSIT"",$C55"&amp;"5)),
      COUNTIFS('SUMMARY DATA'!$D:$D,$C555,'SUMMARY DATA'!$B:$B,""GRP"")&lt;&gt;1
    ),
    """",
    IFERROR(TEXTJOIN(CHAR(10),TRUE,FILTER('SUMMARY DATA'!E:E,'SUMMARY DATA'!$D:$D=$C555,'SUMMARY DATA'!$B:$B=""GRP"")),"""")
  )
)"),"")</f>
        <v/>
      </c>
      <c r="F555" s="17" t="str">
        <f>IFERROR(__xludf.DUMMYFUNCTION("IFERROR(
  TEXTJOIN(CHAR(10),TRUE,FILTER('SUMMARY DATA'!F:F,'SUMMARY DATA'!$A:$A=$A555,'SUMMARY DATA'!$C:$C=$B555,'SUMMARY DATA'!$B:$B=""GRP"")),
  IF(
    OR(
      ISNUMBER(SEARCH(""CDM CASH DEPOSIT"",$C555)),
      ISNUMBER(SEARCH(""CASH DEPOSIT"",$C55"&amp;"5)),
      COUNTIFS('SUMMARY DATA'!$D:$D,$C555,'SUMMARY DATA'!$B:$B,""GRP"")&lt;&gt;1
    ),
    """",
    IFERROR(TEXTJOIN(CHAR(10),TRUE,FILTER('SUMMARY DATA'!F:F,'SUMMARY DATA'!$D:$D=$C555,'SUMMARY DATA'!$B:$B=""GRP"")),"""")
  )
)"),"")</f>
        <v/>
      </c>
      <c r="G555" s="17" t="str">
        <f>IFERROR(__xludf.DUMMYFUNCTION("IFERROR(
  TEXTJOIN(CHAR(10),TRUE,FILTER('SUMMARY DATA'!G:G,'SUMMARY DATA'!$A:$A=$A555,'SUMMARY DATA'!$C:$C=$B555,'SUMMARY DATA'!$B:$B=""GRP"")),
  IF(
    OR(
      ISNUMBER(SEARCH(""CDM CASH DEPOSIT"",$C555)),
      ISNUMBER(SEARCH(""CASH DEPOSIT"",$C55"&amp;"5)),
      COUNTIFS('SUMMARY DATA'!$D:$D,$C555,'SUMMARY DATA'!$B:$B,""GRP"")&lt;&gt;1
    ),
    """",
    IFERROR(TEXTJOIN(CHAR(10),TRUE,FILTER('SUMMARY DATA'!G:G,'SUMMARY DATA'!$D:$D=$C555,'SUMMARY DATA'!$B:$B=""GRP"")),"""")
  )
)"),"")</f>
        <v/>
      </c>
      <c r="H555" s="18" t="str">
        <f>IFERROR(__xludf.DUMMYFUNCTION("IFERROR(
  TEXTJOIN(CHAR(10),TRUE,FILTER('SUMMARY DATA'!H:H,'SUMMARY DATA'!$A:$A=$A555,'SUMMARY DATA'!$C:$C=$B555,'SUMMARY DATA'!$B:$B=""GRP"")),
  IF(
    OR(
      ISNUMBER(SEARCH(""CDM CASH DEPOSIT"",$C555)),
      ISNUMBER(SEARCH(""CASH DEPOSIT"",$C55"&amp;"5)),
      COUNTIFS('SUMMARY DATA'!$D:$D,$C555,'SUMMARY DATA'!$B:$B,""GRP"")&lt;&gt;1
    ),
    """",
    IFERROR(TEXTJOIN(CHAR(10),TRUE,FILTER('SUMMARY DATA'!H:H,'SUMMARY DATA'!$D:$D=$C555,'SUMMARY DATA'!$B:$B=""GRP"")),"""")
  )
)"),"")</f>
        <v/>
      </c>
      <c r="I555" s="18" t="str">
        <f>IFERROR(__xludf.DUMMYFUNCTION("IF(H555="""","""",
SUM(ARRAYFORMULA(VALUE(SPLIT(H555,CHAR(10)))))
)"),"")</f>
        <v/>
      </c>
      <c r="J555" s="17" t="str">
        <f>IFERROR(__xludf.DUMMYFUNCTION("IFERROR(
  TEXTJOIN(CHAR(10),TRUE,FILTER('SUMMARY DATA'!I:I,'SUMMARY DATA'!$A:$A=$A555,'SUMMARY DATA'!$C:$C=$B555,'SUMMARY DATA'!$B:$B=""GRP"")),
  IF(
    OR(
      ISNUMBER(SEARCH(""CDM CASH DEPOSIT"",$C555)),
      ISNUMBER(SEARCH(""CASH DEPOSIT"",$C55"&amp;"5)),
      COUNTIFS('SUMMARY DATA'!$D:$D,$C555,'SUMMARY DATA'!$B:$B,""GRP"")&lt;&gt;1
    ),
    """",
    IFERROR(TEXTJOIN(CHAR(10),TRUE,FILTER('SUMMARY DATA'!I:I,'SUMMARY DATA'!$D:$D=$C555,'SUMMARY DATA'!$B:$B=""GRP"")),"""")
  )
)"),"")</f>
        <v/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 spans="1:27">
      <c r="A556" s="2" t="s">
        <v>88</v>
      </c>
      <c r="B556" s="15">
        <v>45842</v>
      </c>
      <c r="C556" s="2" t="s">
        <v>789</v>
      </c>
      <c r="D556" s="3">
        <v>10</v>
      </c>
      <c r="E556" s="16" t="str">
        <f>IFERROR(__xludf.DUMMYFUNCTION("IFERROR(
  TEXTJOIN(CHAR(10),TRUE,FILTER('SUMMARY DATA'!E:E,'SUMMARY DATA'!$A:$A=$A556,'SUMMARY DATA'!$C:$C=$B556,'SUMMARY DATA'!$B:$B=""GRP"")),
  IF(
    OR(
      ISNUMBER(SEARCH(""CDM CASH DEPOSIT"",$C556)),
      ISNUMBER(SEARCH(""CASH DEPOSIT"",$C55"&amp;"6)),
      COUNTIFS('SUMMARY DATA'!$D:$D,$C556,'SUMMARY DATA'!$B:$B,""GRP"")&lt;&gt;1
    ),
    """",
    IFERROR(TEXTJOIN(CHAR(10),TRUE,FILTER('SUMMARY DATA'!E:E,'SUMMARY DATA'!$D:$D=$C556,'SUMMARY DATA'!$B:$B=""GRP"")),"""")
  )
)"),"")</f>
        <v/>
      </c>
      <c r="F556" s="17" t="str">
        <f>IFERROR(__xludf.DUMMYFUNCTION("IFERROR(
  TEXTJOIN(CHAR(10),TRUE,FILTER('SUMMARY DATA'!F:F,'SUMMARY DATA'!$A:$A=$A556,'SUMMARY DATA'!$C:$C=$B556,'SUMMARY DATA'!$B:$B=""GRP"")),
  IF(
    OR(
      ISNUMBER(SEARCH(""CDM CASH DEPOSIT"",$C556)),
      ISNUMBER(SEARCH(""CASH DEPOSIT"",$C55"&amp;"6)),
      COUNTIFS('SUMMARY DATA'!$D:$D,$C556,'SUMMARY DATA'!$B:$B,""GRP"")&lt;&gt;1
    ),
    """",
    IFERROR(TEXTJOIN(CHAR(10),TRUE,FILTER('SUMMARY DATA'!F:F,'SUMMARY DATA'!$D:$D=$C556,'SUMMARY DATA'!$B:$B=""GRP"")),"""")
  )
)"),"")</f>
        <v/>
      </c>
      <c r="G556" s="17" t="str">
        <f>IFERROR(__xludf.DUMMYFUNCTION("IFERROR(
  TEXTJOIN(CHAR(10),TRUE,FILTER('SUMMARY DATA'!G:G,'SUMMARY DATA'!$A:$A=$A556,'SUMMARY DATA'!$C:$C=$B556,'SUMMARY DATA'!$B:$B=""GRP"")),
  IF(
    OR(
      ISNUMBER(SEARCH(""CDM CASH DEPOSIT"",$C556)),
      ISNUMBER(SEARCH(""CASH DEPOSIT"",$C55"&amp;"6)),
      COUNTIFS('SUMMARY DATA'!$D:$D,$C556,'SUMMARY DATA'!$B:$B,""GRP"")&lt;&gt;1
    ),
    """",
    IFERROR(TEXTJOIN(CHAR(10),TRUE,FILTER('SUMMARY DATA'!G:G,'SUMMARY DATA'!$D:$D=$C556,'SUMMARY DATA'!$B:$B=""GRP"")),"""")
  )
)"),"")</f>
        <v/>
      </c>
      <c r="H556" s="18" t="str">
        <f>IFERROR(__xludf.DUMMYFUNCTION("IFERROR(
  TEXTJOIN(CHAR(10),TRUE,FILTER('SUMMARY DATA'!H:H,'SUMMARY DATA'!$A:$A=$A556,'SUMMARY DATA'!$C:$C=$B556,'SUMMARY DATA'!$B:$B=""GRP"")),
  IF(
    OR(
      ISNUMBER(SEARCH(""CDM CASH DEPOSIT"",$C556)),
      ISNUMBER(SEARCH(""CASH DEPOSIT"",$C55"&amp;"6)),
      COUNTIFS('SUMMARY DATA'!$D:$D,$C556,'SUMMARY DATA'!$B:$B,""GRP"")&lt;&gt;1
    ),
    """",
    IFERROR(TEXTJOIN(CHAR(10),TRUE,FILTER('SUMMARY DATA'!H:H,'SUMMARY DATA'!$D:$D=$C556,'SUMMARY DATA'!$B:$B=""GRP"")),"""")
  )
)"),"")</f>
        <v/>
      </c>
      <c r="I556" s="18" t="str">
        <f>IFERROR(__xludf.DUMMYFUNCTION("IF(H556="""","""",
SUM(ARRAYFORMULA(VALUE(SPLIT(H556,CHAR(10)))))
)"),"")</f>
        <v/>
      </c>
      <c r="J556" s="17" t="str">
        <f>IFERROR(__xludf.DUMMYFUNCTION("IFERROR(
  TEXTJOIN(CHAR(10),TRUE,FILTER('SUMMARY DATA'!I:I,'SUMMARY DATA'!$A:$A=$A556,'SUMMARY DATA'!$C:$C=$B556,'SUMMARY DATA'!$B:$B=""GRP"")),
  IF(
    OR(
      ISNUMBER(SEARCH(""CDM CASH DEPOSIT"",$C556)),
      ISNUMBER(SEARCH(""CASH DEPOSIT"",$C55"&amp;"6)),
      COUNTIFS('SUMMARY DATA'!$D:$D,$C556,'SUMMARY DATA'!$B:$B,""GRP"")&lt;&gt;1
    ),
    """",
    IFERROR(TEXTJOIN(CHAR(10),TRUE,FILTER('SUMMARY DATA'!I:I,'SUMMARY DATA'!$D:$D=$C556,'SUMMARY DATA'!$B:$B=""GRP"")),"""")
  )
)"),"")</f>
        <v/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 spans="1:27">
      <c r="A557" s="2" t="s">
        <v>790</v>
      </c>
      <c r="B557" s="15">
        <v>45842</v>
      </c>
      <c r="C557" s="2" t="s">
        <v>791</v>
      </c>
      <c r="D557" s="3">
        <v>63.9</v>
      </c>
      <c r="E557" s="16" t="str">
        <f>IFERROR(__xludf.DUMMYFUNCTION("IFERROR(
  TEXTJOIN(CHAR(10),TRUE,FILTER('SUMMARY DATA'!E:E,'SUMMARY DATA'!$A:$A=$A557,'SUMMARY DATA'!$C:$C=$B557,'SUMMARY DATA'!$B:$B=""GRP"")),
  IF(
    OR(
      ISNUMBER(SEARCH(""CDM CASH DEPOSIT"",$C557)),
      ISNUMBER(SEARCH(""CASH DEPOSIT"",$C55"&amp;"7)),
      COUNTIFS('SUMMARY DATA'!$D:$D,$C557,'SUMMARY DATA'!$B:$B,""GRP"")&lt;&gt;1
    ),
    """",
    IFERROR(TEXTJOIN(CHAR(10),TRUE,FILTER('SUMMARY DATA'!E:E,'SUMMARY DATA'!$D:$D=$C557,'SUMMARY DATA'!$B:$B=""GRP"")),"""")
  )
)"),"")</f>
        <v/>
      </c>
      <c r="F557" s="17" t="str">
        <f>IFERROR(__xludf.DUMMYFUNCTION("IFERROR(
  TEXTJOIN(CHAR(10),TRUE,FILTER('SUMMARY DATA'!F:F,'SUMMARY DATA'!$A:$A=$A557,'SUMMARY DATA'!$C:$C=$B557,'SUMMARY DATA'!$B:$B=""GRP"")),
  IF(
    OR(
      ISNUMBER(SEARCH(""CDM CASH DEPOSIT"",$C557)),
      ISNUMBER(SEARCH(""CASH DEPOSIT"",$C55"&amp;"7)),
      COUNTIFS('SUMMARY DATA'!$D:$D,$C557,'SUMMARY DATA'!$B:$B,""GRP"")&lt;&gt;1
    ),
    """",
    IFERROR(TEXTJOIN(CHAR(10),TRUE,FILTER('SUMMARY DATA'!F:F,'SUMMARY DATA'!$D:$D=$C557,'SUMMARY DATA'!$B:$B=""GRP"")),"""")
  )
)"),"")</f>
        <v/>
      </c>
      <c r="G557" s="17" t="str">
        <f>IFERROR(__xludf.DUMMYFUNCTION("IFERROR(
  TEXTJOIN(CHAR(10),TRUE,FILTER('SUMMARY DATA'!G:G,'SUMMARY DATA'!$A:$A=$A557,'SUMMARY DATA'!$C:$C=$B557,'SUMMARY DATA'!$B:$B=""GRP"")),
  IF(
    OR(
      ISNUMBER(SEARCH(""CDM CASH DEPOSIT"",$C557)),
      ISNUMBER(SEARCH(""CASH DEPOSIT"",$C55"&amp;"7)),
      COUNTIFS('SUMMARY DATA'!$D:$D,$C557,'SUMMARY DATA'!$B:$B,""GRP"")&lt;&gt;1
    ),
    """",
    IFERROR(TEXTJOIN(CHAR(10),TRUE,FILTER('SUMMARY DATA'!G:G,'SUMMARY DATA'!$D:$D=$C557,'SUMMARY DATA'!$B:$B=""GRP"")),"""")
  )
)"),"")</f>
        <v/>
      </c>
      <c r="H557" s="18" t="str">
        <f>IFERROR(__xludf.DUMMYFUNCTION("IFERROR(
  TEXTJOIN(CHAR(10),TRUE,FILTER('SUMMARY DATA'!H:H,'SUMMARY DATA'!$A:$A=$A557,'SUMMARY DATA'!$C:$C=$B557,'SUMMARY DATA'!$B:$B=""GRP"")),
  IF(
    OR(
      ISNUMBER(SEARCH(""CDM CASH DEPOSIT"",$C557)),
      ISNUMBER(SEARCH(""CASH DEPOSIT"",$C55"&amp;"7)),
      COUNTIFS('SUMMARY DATA'!$D:$D,$C557,'SUMMARY DATA'!$B:$B,""GRP"")&lt;&gt;1
    ),
    """",
    IFERROR(TEXTJOIN(CHAR(10),TRUE,FILTER('SUMMARY DATA'!H:H,'SUMMARY DATA'!$D:$D=$C557,'SUMMARY DATA'!$B:$B=""GRP"")),"""")
  )
)"),"")</f>
        <v/>
      </c>
      <c r="I557" s="18" t="str">
        <f>IFERROR(__xludf.DUMMYFUNCTION("IF(H557="""","""",
SUM(ARRAYFORMULA(VALUE(SPLIT(H557,CHAR(10)))))
)"),"")</f>
        <v/>
      </c>
      <c r="J557" s="17" t="str">
        <f>IFERROR(__xludf.DUMMYFUNCTION("IFERROR(
  TEXTJOIN(CHAR(10),TRUE,FILTER('SUMMARY DATA'!I:I,'SUMMARY DATA'!$A:$A=$A557,'SUMMARY DATA'!$C:$C=$B557,'SUMMARY DATA'!$B:$B=""GRP"")),
  IF(
    OR(
      ISNUMBER(SEARCH(""CDM CASH DEPOSIT"",$C557)),
      ISNUMBER(SEARCH(""CASH DEPOSIT"",$C55"&amp;"7)),
      COUNTIFS('SUMMARY DATA'!$D:$D,$C557,'SUMMARY DATA'!$B:$B,""GRP"")&lt;&gt;1
    ),
    """",
    IFERROR(TEXTJOIN(CHAR(10),TRUE,FILTER('SUMMARY DATA'!I:I,'SUMMARY DATA'!$D:$D=$C557,'SUMMARY DATA'!$B:$B=""GRP"")),"""")
  )
)"),"")</f>
        <v/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 spans="1:27">
      <c r="A558" s="2"/>
      <c r="B558" s="15">
        <v>45842</v>
      </c>
      <c r="C558" s="2" t="s">
        <v>792</v>
      </c>
      <c r="D558" s="3">
        <v>177</v>
      </c>
      <c r="E558" s="16" t="str">
        <f>IFERROR(__xludf.DUMMYFUNCTION("IFERROR(
  TEXTJOIN(CHAR(10),TRUE,FILTER('SUMMARY DATA'!E:E,'SUMMARY DATA'!$A:$A=$A558,'SUMMARY DATA'!$C:$C=$B558,'SUMMARY DATA'!$B:$B=""GRP"")),
  IF(
    OR(
      ISNUMBER(SEARCH(""CDM CASH DEPOSIT"",$C558)),
      ISNUMBER(SEARCH(""CASH DEPOSIT"",$C55"&amp;"8)),
      COUNTIFS('SUMMARY DATA'!$D:$D,$C558,'SUMMARY DATA'!$B:$B,""GRP"")&lt;&gt;1
    ),
    """",
    IFERROR(TEXTJOIN(CHAR(10),TRUE,FILTER('SUMMARY DATA'!E:E,'SUMMARY DATA'!$D:$D=$C558,'SUMMARY DATA'!$B:$B=""GRP"")),"""")
  )
)"),"")</f>
        <v/>
      </c>
      <c r="F558" s="17" t="str">
        <f>IFERROR(__xludf.DUMMYFUNCTION("IFERROR(
  TEXTJOIN(CHAR(10),TRUE,FILTER('SUMMARY DATA'!F:F,'SUMMARY DATA'!$A:$A=$A558,'SUMMARY DATA'!$C:$C=$B558,'SUMMARY DATA'!$B:$B=""GRP"")),
  IF(
    OR(
      ISNUMBER(SEARCH(""CDM CASH DEPOSIT"",$C558)),
      ISNUMBER(SEARCH(""CASH DEPOSIT"",$C55"&amp;"8)),
      COUNTIFS('SUMMARY DATA'!$D:$D,$C558,'SUMMARY DATA'!$B:$B,""GRP"")&lt;&gt;1
    ),
    """",
    IFERROR(TEXTJOIN(CHAR(10),TRUE,FILTER('SUMMARY DATA'!F:F,'SUMMARY DATA'!$D:$D=$C558,'SUMMARY DATA'!$B:$B=""GRP"")),"""")
  )
)"),"")</f>
        <v/>
      </c>
      <c r="G558" s="17" t="str">
        <f>IFERROR(__xludf.DUMMYFUNCTION("IFERROR(
  TEXTJOIN(CHAR(10),TRUE,FILTER('SUMMARY DATA'!G:G,'SUMMARY DATA'!$A:$A=$A558,'SUMMARY DATA'!$C:$C=$B558,'SUMMARY DATA'!$B:$B=""GRP"")),
  IF(
    OR(
      ISNUMBER(SEARCH(""CDM CASH DEPOSIT"",$C558)),
      ISNUMBER(SEARCH(""CASH DEPOSIT"",$C55"&amp;"8)),
      COUNTIFS('SUMMARY DATA'!$D:$D,$C558,'SUMMARY DATA'!$B:$B,""GRP"")&lt;&gt;1
    ),
    """",
    IFERROR(TEXTJOIN(CHAR(10),TRUE,FILTER('SUMMARY DATA'!G:G,'SUMMARY DATA'!$D:$D=$C558,'SUMMARY DATA'!$B:$B=""GRP"")),"""")
  )
)"),"")</f>
        <v/>
      </c>
      <c r="H558" s="18" t="str">
        <f>IFERROR(__xludf.DUMMYFUNCTION("IFERROR(
  TEXTJOIN(CHAR(10),TRUE,FILTER('SUMMARY DATA'!H:H,'SUMMARY DATA'!$A:$A=$A558,'SUMMARY DATA'!$C:$C=$B558,'SUMMARY DATA'!$B:$B=""GRP"")),
  IF(
    OR(
      ISNUMBER(SEARCH(""CDM CASH DEPOSIT"",$C558)),
      ISNUMBER(SEARCH(""CASH DEPOSIT"",$C55"&amp;"8)),
      COUNTIFS('SUMMARY DATA'!$D:$D,$C558,'SUMMARY DATA'!$B:$B,""GRP"")&lt;&gt;1
    ),
    """",
    IFERROR(TEXTJOIN(CHAR(10),TRUE,FILTER('SUMMARY DATA'!H:H,'SUMMARY DATA'!$D:$D=$C558,'SUMMARY DATA'!$B:$B=""GRP"")),"""")
  )
)"),"")</f>
        <v/>
      </c>
      <c r="I558" s="18" t="str">
        <f>IFERROR(__xludf.DUMMYFUNCTION("IF(H558="""","""",
SUM(ARRAYFORMULA(VALUE(SPLIT(H558,CHAR(10)))))
)"),"")</f>
        <v/>
      </c>
      <c r="J558" s="17" t="str">
        <f>IFERROR(__xludf.DUMMYFUNCTION("IFERROR(
  TEXTJOIN(CHAR(10),TRUE,FILTER('SUMMARY DATA'!I:I,'SUMMARY DATA'!$A:$A=$A558,'SUMMARY DATA'!$C:$C=$B558,'SUMMARY DATA'!$B:$B=""GRP"")),
  IF(
    OR(
      ISNUMBER(SEARCH(""CDM CASH DEPOSIT"",$C558)),
      ISNUMBER(SEARCH(""CASH DEPOSIT"",$C55"&amp;"8)),
      COUNTIFS('SUMMARY DATA'!$D:$D,$C558,'SUMMARY DATA'!$B:$B,""GRP"")&lt;&gt;1
    ),
    """",
    IFERROR(TEXTJOIN(CHAR(10),TRUE,FILTER('SUMMARY DATA'!I:I,'SUMMARY DATA'!$D:$D=$C558,'SUMMARY DATA'!$B:$B=""GRP"")),"""")
  )
)"),"")</f>
        <v/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 spans="1:27">
      <c r="A559" s="2" t="s">
        <v>793</v>
      </c>
      <c r="B559" s="15">
        <v>45841</v>
      </c>
      <c r="C559" s="2" t="s">
        <v>794</v>
      </c>
      <c r="D559" s="3">
        <v>119.97</v>
      </c>
      <c r="E559" s="16" t="str">
        <f>IFERROR(__xludf.DUMMYFUNCTION("IFERROR(
  TEXTJOIN(CHAR(10),TRUE,FILTER('SUMMARY DATA'!E:E,'SUMMARY DATA'!$A:$A=$A559,'SUMMARY DATA'!$C:$C=$B559,'SUMMARY DATA'!$B:$B=""GRP"")),
  IF(
    OR(
      ISNUMBER(SEARCH(""CDM CASH DEPOSIT"",$C559)),
      ISNUMBER(SEARCH(""CASH DEPOSIT"",$C55"&amp;"9)),
      COUNTIFS('SUMMARY DATA'!$D:$D,$C559,'SUMMARY DATA'!$B:$B,""GRP"")&lt;&gt;1
    ),
    """",
    IFERROR(TEXTJOIN(CHAR(10),TRUE,FILTER('SUMMARY DATA'!E:E,'SUMMARY DATA'!$D:$D=$C559,'SUMMARY DATA'!$B:$B=""GRP"")),"""")
  )
)"),"")</f>
        <v/>
      </c>
      <c r="F559" s="17" t="str">
        <f>IFERROR(__xludf.DUMMYFUNCTION("IFERROR(
  TEXTJOIN(CHAR(10),TRUE,FILTER('SUMMARY DATA'!F:F,'SUMMARY DATA'!$A:$A=$A559,'SUMMARY DATA'!$C:$C=$B559,'SUMMARY DATA'!$B:$B=""GRP"")),
  IF(
    OR(
      ISNUMBER(SEARCH(""CDM CASH DEPOSIT"",$C559)),
      ISNUMBER(SEARCH(""CASH DEPOSIT"",$C55"&amp;"9)),
      COUNTIFS('SUMMARY DATA'!$D:$D,$C559,'SUMMARY DATA'!$B:$B,""GRP"")&lt;&gt;1
    ),
    """",
    IFERROR(TEXTJOIN(CHAR(10),TRUE,FILTER('SUMMARY DATA'!F:F,'SUMMARY DATA'!$D:$D=$C559,'SUMMARY DATA'!$B:$B=""GRP"")),"""")
  )
)"),"")</f>
        <v/>
      </c>
      <c r="G559" s="17" t="str">
        <f>IFERROR(__xludf.DUMMYFUNCTION("IFERROR(
  TEXTJOIN(CHAR(10),TRUE,FILTER('SUMMARY DATA'!G:G,'SUMMARY DATA'!$A:$A=$A559,'SUMMARY DATA'!$C:$C=$B559,'SUMMARY DATA'!$B:$B=""GRP"")),
  IF(
    OR(
      ISNUMBER(SEARCH(""CDM CASH DEPOSIT"",$C559)),
      ISNUMBER(SEARCH(""CASH DEPOSIT"",$C55"&amp;"9)),
      COUNTIFS('SUMMARY DATA'!$D:$D,$C559,'SUMMARY DATA'!$B:$B,""GRP"")&lt;&gt;1
    ),
    """",
    IFERROR(TEXTJOIN(CHAR(10),TRUE,FILTER('SUMMARY DATA'!G:G,'SUMMARY DATA'!$D:$D=$C559,'SUMMARY DATA'!$B:$B=""GRP"")),"""")
  )
)"),"")</f>
        <v/>
      </c>
      <c r="H559" s="18" t="str">
        <f>IFERROR(__xludf.DUMMYFUNCTION("IFERROR(
  TEXTJOIN(CHAR(10),TRUE,FILTER('SUMMARY DATA'!H:H,'SUMMARY DATA'!$A:$A=$A559,'SUMMARY DATA'!$C:$C=$B559,'SUMMARY DATA'!$B:$B=""GRP"")),
  IF(
    OR(
      ISNUMBER(SEARCH(""CDM CASH DEPOSIT"",$C559)),
      ISNUMBER(SEARCH(""CASH DEPOSIT"",$C55"&amp;"9)),
      COUNTIFS('SUMMARY DATA'!$D:$D,$C559,'SUMMARY DATA'!$B:$B,""GRP"")&lt;&gt;1
    ),
    """",
    IFERROR(TEXTJOIN(CHAR(10),TRUE,FILTER('SUMMARY DATA'!H:H,'SUMMARY DATA'!$D:$D=$C559,'SUMMARY DATA'!$B:$B=""GRP"")),"""")
  )
)"),"")</f>
        <v/>
      </c>
      <c r="I559" s="18" t="str">
        <f>IFERROR(__xludf.DUMMYFUNCTION("IF(H559="""","""",
SUM(ARRAYFORMULA(VALUE(SPLIT(H559,CHAR(10)))))
)"),"")</f>
        <v/>
      </c>
      <c r="J559" s="17" t="str">
        <f>IFERROR(__xludf.DUMMYFUNCTION("IFERROR(
  TEXTJOIN(CHAR(10),TRUE,FILTER('SUMMARY DATA'!I:I,'SUMMARY DATA'!$A:$A=$A559,'SUMMARY DATA'!$C:$C=$B559,'SUMMARY DATA'!$B:$B=""GRP"")),
  IF(
    OR(
      ISNUMBER(SEARCH(""CDM CASH DEPOSIT"",$C559)),
      ISNUMBER(SEARCH(""CASH DEPOSIT"",$C55"&amp;"9)),
      COUNTIFS('SUMMARY DATA'!$D:$D,$C559,'SUMMARY DATA'!$B:$B,""GRP"")&lt;&gt;1
    ),
    """",
    IFERROR(TEXTJOIN(CHAR(10),TRUE,FILTER('SUMMARY DATA'!I:I,'SUMMARY DATA'!$D:$D=$C559,'SUMMARY DATA'!$B:$B=""GRP"")),"""")
  )
)"),"")</f>
        <v/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 spans="1:27">
      <c r="A560" s="2" t="s">
        <v>795</v>
      </c>
      <c r="B560" s="15">
        <v>45841</v>
      </c>
      <c r="C560" s="2" t="s">
        <v>796</v>
      </c>
      <c r="D560" s="3">
        <v>50</v>
      </c>
      <c r="E560" s="16" t="str">
        <f>IFERROR(__xludf.DUMMYFUNCTION("IFERROR(
  TEXTJOIN(CHAR(10),TRUE,FILTER('SUMMARY DATA'!E:E,'SUMMARY DATA'!$A:$A=$A560,'SUMMARY DATA'!$C:$C=$B560,'SUMMARY DATA'!$B:$B=""GRP"")),
  IF(
    OR(
      ISNUMBER(SEARCH(""CDM CASH DEPOSIT"",$C560)),
      ISNUMBER(SEARCH(""CASH DEPOSIT"",$C56"&amp;"0)),
      COUNTIFS('SUMMARY DATA'!$D:$D,$C560,'SUMMARY DATA'!$B:$B,""GRP"")&lt;&gt;1
    ),
    """",
    IFERROR(TEXTJOIN(CHAR(10),TRUE,FILTER('SUMMARY DATA'!E:E,'SUMMARY DATA'!$D:$D=$C560,'SUMMARY DATA'!$B:$B=""GRP"")),"""")
  )
)"),"")</f>
        <v/>
      </c>
      <c r="F560" s="17" t="str">
        <f>IFERROR(__xludf.DUMMYFUNCTION("IFERROR(
  TEXTJOIN(CHAR(10),TRUE,FILTER('SUMMARY DATA'!F:F,'SUMMARY DATA'!$A:$A=$A560,'SUMMARY DATA'!$C:$C=$B560,'SUMMARY DATA'!$B:$B=""GRP"")),
  IF(
    OR(
      ISNUMBER(SEARCH(""CDM CASH DEPOSIT"",$C560)),
      ISNUMBER(SEARCH(""CASH DEPOSIT"",$C56"&amp;"0)),
      COUNTIFS('SUMMARY DATA'!$D:$D,$C560,'SUMMARY DATA'!$B:$B,""GRP"")&lt;&gt;1
    ),
    """",
    IFERROR(TEXTJOIN(CHAR(10),TRUE,FILTER('SUMMARY DATA'!F:F,'SUMMARY DATA'!$D:$D=$C560,'SUMMARY DATA'!$B:$B=""GRP"")),"""")
  )
)"),"")</f>
        <v/>
      </c>
      <c r="G560" s="17" t="str">
        <f>IFERROR(__xludf.DUMMYFUNCTION("IFERROR(
  TEXTJOIN(CHAR(10),TRUE,FILTER('SUMMARY DATA'!G:G,'SUMMARY DATA'!$A:$A=$A560,'SUMMARY DATA'!$C:$C=$B560,'SUMMARY DATA'!$B:$B=""GRP"")),
  IF(
    OR(
      ISNUMBER(SEARCH(""CDM CASH DEPOSIT"",$C560)),
      ISNUMBER(SEARCH(""CASH DEPOSIT"",$C56"&amp;"0)),
      COUNTIFS('SUMMARY DATA'!$D:$D,$C560,'SUMMARY DATA'!$B:$B,""GRP"")&lt;&gt;1
    ),
    """",
    IFERROR(TEXTJOIN(CHAR(10),TRUE,FILTER('SUMMARY DATA'!G:G,'SUMMARY DATA'!$D:$D=$C560,'SUMMARY DATA'!$B:$B=""GRP"")),"""")
  )
)"),"")</f>
        <v/>
      </c>
      <c r="H560" s="18" t="str">
        <f>IFERROR(__xludf.DUMMYFUNCTION("IFERROR(
  TEXTJOIN(CHAR(10),TRUE,FILTER('SUMMARY DATA'!H:H,'SUMMARY DATA'!$A:$A=$A560,'SUMMARY DATA'!$C:$C=$B560,'SUMMARY DATA'!$B:$B=""GRP"")),
  IF(
    OR(
      ISNUMBER(SEARCH(""CDM CASH DEPOSIT"",$C560)),
      ISNUMBER(SEARCH(""CASH DEPOSIT"",$C56"&amp;"0)),
      COUNTIFS('SUMMARY DATA'!$D:$D,$C560,'SUMMARY DATA'!$B:$B,""GRP"")&lt;&gt;1
    ),
    """",
    IFERROR(TEXTJOIN(CHAR(10),TRUE,FILTER('SUMMARY DATA'!H:H,'SUMMARY DATA'!$D:$D=$C560,'SUMMARY DATA'!$B:$B=""GRP"")),"""")
  )
)"),"")</f>
        <v/>
      </c>
      <c r="I560" s="18" t="str">
        <f>IFERROR(__xludf.DUMMYFUNCTION("IF(H560="""","""",
SUM(ARRAYFORMULA(VALUE(SPLIT(H560,CHAR(10)))))
)"),"")</f>
        <v/>
      </c>
      <c r="J560" s="17" t="str">
        <f>IFERROR(__xludf.DUMMYFUNCTION("IFERROR(
  TEXTJOIN(CHAR(10),TRUE,FILTER('SUMMARY DATA'!I:I,'SUMMARY DATA'!$A:$A=$A560,'SUMMARY DATA'!$C:$C=$B560,'SUMMARY DATA'!$B:$B=""GRP"")),
  IF(
    OR(
      ISNUMBER(SEARCH(""CDM CASH DEPOSIT"",$C560)),
      ISNUMBER(SEARCH(""CASH DEPOSIT"",$C56"&amp;"0)),
      COUNTIFS('SUMMARY DATA'!$D:$D,$C560,'SUMMARY DATA'!$B:$B,""GRP"")&lt;&gt;1
    ),
    """",
    IFERROR(TEXTJOIN(CHAR(10),TRUE,FILTER('SUMMARY DATA'!I:I,'SUMMARY DATA'!$D:$D=$C560,'SUMMARY DATA'!$B:$B=""GRP"")),"""")
  )
)"),"")</f>
        <v/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 spans="1:27">
      <c r="A561" s="2" t="s">
        <v>797</v>
      </c>
      <c r="B561" s="15">
        <v>45841</v>
      </c>
      <c r="C561" s="2" t="s">
        <v>798</v>
      </c>
      <c r="D561" s="3">
        <v>20</v>
      </c>
      <c r="E561" s="16" t="str">
        <f>IFERROR(__xludf.DUMMYFUNCTION("IFERROR(
  TEXTJOIN(CHAR(10),TRUE,FILTER('SUMMARY DATA'!E:E,'SUMMARY DATA'!$A:$A=$A561,'SUMMARY DATA'!$C:$C=$B561,'SUMMARY DATA'!$B:$B=""GRP"")),
  IF(
    OR(
      ISNUMBER(SEARCH(""CDM CASH DEPOSIT"",$C561)),
      ISNUMBER(SEARCH(""CASH DEPOSIT"",$C56"&amp;"1)),
      COUNTIFS('SUMMARY DATA'!$D:$D,$C561,'SUMMARY DATA'!$B:$B,""GRP"")&lt;&gt;1
    ),
    """",
    IFERROR(TEXTJOIN(CHAR(10),TRUE,FILTER('SUMMARY DATA'!E:E,'SUMMARY DATA'!$D:$D=$C561,'SUMMARY DATA'!$B:$B=""GRP"")),"""")
  )
)"),"")</f>
        <v/>
      </c>
      <c r="F561" s="17" t="str">
        <f>IFERROR(__xludf.DUMMYFUNCTION("IFERROR(
  TEXTJOIN(CHAR(10),TRUE,FILTER('SUMMARY DATA'!F:F,'SUMMARY DATA'!$A:$A=$A561,'SUMMARY DATA'!$C:$C=$B561,'SUMMARY DATA'!$B:$B=""GRP"")),
  IF(
    OR(
      ISNUMBER(SEARCH(""CDM CASH DEPOSIT"",$C561)),
      ISNUMBER(SEARCH(""CASH DEPOSIT"",$C56"&amp;"1)),
      COUNTIFS('SUMMARY DATA'!$D:$D,$C561,'SUMMARY DATA'!$B:$B,""GRP"")&lt;&gt;1
    ),
    """",
    IFERROR(TEXTJOIN(CHAR(10),TRUE,FILTER('SUMMARY DATA'!F:F,'SUMMARY DATA'!$D:$D=$C561,'SUMMARY DATA'!$B:$B=""GRP"")),"""")
  )
)"),"")</f>
        <v/>
      </c>
      <c r="G561" s="17" t="str">
        <f>IFERROR(__xludf.DUMMYFUNCTION("IFERROR(
  TEXTJOIN(CHAR(10),TRUE,FILTER('SUMMARY DATA'!G:G,'SUMMARY DATA'!$A:$A=$A561,'SUMMARY DATA'!$C:$C=$B561,'SUMMARY DATA'!$B:$B=""GRP"")),
  IF(
    OR(
      ISNUMBER(SEARCH(""CDM CASH DEPOSIT"",$C561)),
      ISNUMBER(SEARCH(""CASH DEPOSIT"",$C56"&amp;"1)),
      COUNTIFS('SUMMARY DATA'!$D:$D,$C561,'SUMMARY DATA'!$B:$B,""GRP"")&lt;&gt;1
    ),
    """",
    IFERROR(TEXTJOIN(CHAR(10),TRUE,FILTER('SUMMARY DATA'!G:G,'SUMMARY DATA'!$D:$D=$C561,'SUMMARY DATA'!$B:$B=""GRP"")),"""")
  )
)"),"")</f>
        <v/>
      </c>
      <c r="H561" s="18" t="str">
        <f>IFERROR(__xludf.DUMMYFUNCTION("IFERROR(
  TEXTJOIN(CHAR(10),TRUE,FILTER('SUMMARY DATA'!H:H,'SUMMARY DATA'!$A:$A=$A561,'SUMMARY DATA'!$C:$C=$B561,'SUMMARY DATA'!$B:$B=""GRP"")),
  IF(
    OR(
      ISNUMBER(SEARCH(""CDM CASH DEPOSIT"",$C561)),
      ISNUMBER(SEARCH(""CASH DEPOSIT"",$C56"&amp;"1)),
      COUNTIFS('SUMMARY DATA'!$D:$D,$C561,'SUMMARY DATA'!$B:$B,""GRP"")&lt;&gt;1
    ),
    """",
    IFERROR(TEXTJOIN(CHAR(10),TRUE,FILTER('SUMMARY DATA'!H:H,'SUMMARY DATA'!$D:$D=$C561,'SUMMARY DATA'!$B:$B=""GRP"")),"""")
  )
)"),"")</f>
        <v/>
      </c>
      <c r="I561" s="18" t="str">
        <f>IFERROR(__xludf.DUMMYFUNCTION("IF(H561="""","""",
SUM(ARRAYFORMULA(VALUE(SPLIT(H561,CHAR(10)))))
)"),"")</f>
        <v/>
      </c>
      <c r="J561" s="17" t="str">
        <f>IFERROR(__xludf.DUMMYFUNCTION("IFERROR(
  TEXTJOIN(CHAR(10),TRUE,FILTER('SUMMARY DATA'!I:I,'SUMMARY DATA'!$A:$A=$A561,'SUMMARY DATA'!$C:$C=$B561,'SUMMARY DATA'!$B:$B=""GRP"")),
  IF(
    OR(
      ISNUMBER(SEARCH(""CDM CASH DEPOSIT"",$C561)),
      ISNUMBER(SEARCH(""CASH DEPOSIT"",$C56"&amp;"1)),
      COUNTIFS('SUMMARY DATA'!$D:$D,$C561,'SUMMARY DATA'!$B:$B,""GRP"")&lt;&gt;1
    ),
    """",
    IFERROR(TEXTJOIN(CHAR(10),TRUE,FILTER('SUMMARY DATA'!I:I,'SUMMARY DATA'!$D:$D=$C561,'SUMMARY DATA'!$B:$B=""GRP"")),"""")
  )
)"),"")</f>
        <v/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 spans="1:27">
      <c r="A562" s="2" t="s">
        <v>88</v>
      </c>
      <c r="B562" s="15">
        <v>45840</v>
      </c>
      <c r="C562" s="2" t="s">
        <v>799</v>
      </c>
      <c r="D562" s="3">
        <v>10</v>
      </c>
      <c r="E562" s="16" t="str">
        <f>IFERROR(__xludf.DUMMYFUNCTION("IFERROR(
  TEXTJOIN(CHAR(10),TRUE,FILTER('SUMMARY DATA'!E:E,'SUMMARY DATA'!$A:$A=$A562,'SUMMARY DATA'!$C:$C=$B562,'SUMMARY DATA'!$B:$B=""GRP"")),
  IF(
    OR(
      ISNUMBER(SEARCH(""CDM CASH DEPOSIT"",$C562)),
      ISNUMBER(SEARCH(""CASH DEPOSIT"",$C56"&amp;"2)),
      COUNTIFS('SUMMARY DATA'!$D:$D,$C562,'SUMMARY DATA'!$B:$B,""GRP"")&lt;&gt;1
    ),
    """",
    IFERROR(TEXTJOIN(CHAR(10),TRUE,FILTER('SUMMARY DATA'!E:E,'SUMMARY DATA'!$D:$D=$C562,'SUMMARY DATA'!$B:$B=""GRP"")),"""")
  )
)"),"")</f>
        <v/>
      </c>
      <c r="F562" s="17" t="str">
        <f>IFERROR(__xludf.DUMMYFUNCTION("IFERROR(
  TEXTJOIN(CHAR(10),TRUE,FILTER('SUMMARY DATA'!F:F,'SUMMARY DATA'!$A:$A=$A562,'SUMMARY DATA'!$C:$C=$B562,'SUMMARY DATA'!$B:$B=""GRP"")),
  IF(
    OR(
      ISNUMBER(SEARCH(""CDM CASH DEPOSIT"",$C562)),
      ISNUMBER(SEARCH(""CASH DEPOSIT"",$C56"&amp;"2)),
      COUNTIFS('SUMMARY DATA'!$D:$D,$C562,'SUMMARY DATA'!$B:$B,""GRP"")&lt;&gt;1
    ),
    """",
    IFERROR(TEXTJOIN(CHAR(10),TRUE,FILTER('SUMMARY DATA'!F:F,'SUMMARY DATA'!$D:$D=$C562,'SUMMARY DATA'!$B:$B=""GRP"")),"""")
  )
)"),"")</f>
        <v/>
      </c>
      <c r="G562" s="17" t="str">
        <f>IFERROR(__xludf.DUMMYFUNCTION("IFERROR(
  TEXTJOIN(CHAR(10),TRUE,FILTER('SUMMARY DATA'!G:G,'SUMMARY DATA'!$A:$A=$A562,'SUMMARY DATA'!$C:$C=$B562,'SUMMARY DATA'!$B:$B=""GRP"")),
  IF(
    OR(
      ISNUMBER(SEARCH(""CDM CASH DEPOSIT"",$C562)),
      ISNUMBER(SEARCH(""CASH DEPOSIT"",$C56"&amp;"2)),
      COUNTIFS('SUMMARY DATA'!$D:$D,$C562,'SUMMARY DATA'!$B:$B,""GRP"")&lt;&gt;1
    ),
    """",
    IFERROR(TEXTJOIN(CHAR(10),TRUE,FILTER('SUMMARY DATA'!G:G,'SUMMARY DATA'!$D:$D=$C562,'SUMMARY DATA'!$B:$B=""GRP"")),"""")
  )
)"),"")</f>
        <v/>
      </c>
      <c r="H562" s="18" t="str">
        <f>IFERROR(__xludf.DUMMYFUNCTION("IFERROR(
  TEXTJOIN(CHAR(10),TRUE,FILTER('SUMMARY DATA'!H:H,'SUMMARY DATA'!$A:$A=$A562,'SUMMARY DATA'!$C:$C=$B562,'SUMMARY DATA'!$B:$B=""GRP"")),
  IF(
    OR(
      ISNUMBER(SEARCH(""CDM CASH DEPOSIT"",$C562)),
      ISNUMBER(SEARCH(""CASH DEPOSIT"",$C56"&amp;"2)),
      COUNTIFS('SUMMARY DATA'!$D:$D,$C562,'SUMMARY DATA'!$B:$B,""GRP"")&lt;&gt;1
    ),
    """",
    IFERROR(TEXTJOIN(CHAR(10),TRUE,FILTER('SUMMARY DATA'!H:H,'SUMMARY DATA'!$D:$D=$C562,'SUMMARY DATA'!$B:$B=""GRP"")),"""")
  )
)"),"")</f>
        <v/>
      </c>
      <c r="I562" s="18" t="str">
        <f>IFERROR(__xludf.DUMMYFUNCTION("IF(H562="""","""",
SUM(ARRAYFORMULA(VALUE(SPLIT(H562,CHAR(10)))))
)"),"")</f>
        <v/>
      </c>
      <c r="J562" s="17" t="str">
        <f>IFERROR(__xludf.DUMMYFUNCTION("IFERROR(
  TEXTJOIN(CHAR(10),TRUE,FILTER('SUMMARY DATA'!I:I,'SUMMARY DATA'!$A:$A=$A562,'SUMMARY DATA'!$C:$C=$B562,'SUMMARY DATA'!$B:$B=""GRP"")),
  IF(
    OR(
      ISNUMBER(SEARCH(""CDM CASH DEPOSIT"",$C562)),
      ISNUMBER(SEARCH(""CASH DEPOSIT"",$C56"&amp;"2)),
      COUNTIFS('SUMMARY DATA'!$D:$D,$C562,'SUMMARY DATA'!$B:$B,""GRP"")&lt;&gt;1
    ),
    """",
    IFERROR(TEXTJOIN(CHAR(10),TRUE,FILTER('SUMMARY DATA'!I:I,'SUMMARY DATA'!$D:$D=$C562,'SUMMARY DATA'!$B:$B=""GRP"")),"""")
  )
)"),"")</f>
        <v/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 spans="1:27">
      <c r="A563" s="2" t="s">
        <v>800</v>
      </c>
      <c r="B563" s="15">
        <v>45840</v>
      </c>
      <c r="C563" s="2" t="s">
        <v>801</v>
      </c>
      <c r="D563" s="3">
        <v>638</v>
      </c>
      <c r="E563" s="16" t="str">
        <f>IFERROR(__xludf.DUMMYFUNCTION("IFERROR(
  TEXTJOIN(CHAR(10),TRUE,FILTER('SUMMARY DATA'!E:E,'SUMMARY DATA'!$A:$A=$A563,'SUMMARY DATA'!$C:$C=$B563,'SUMMARY DATA'!$B:$B=""GRP"")),
  IF(
    OR(
      ISNUMBER(SEARCH(""CDM CASH DEPOSIT"",$C563)),
      ISNUMBER(SEARCH(""CASH DEPOSIT"",$C56"&amp;"3)),
      COUNTIFS('SUMMARY DATA'!$D:$D,$C563,'SUMMARY DATA'!$B:$B,""GRP"")&lt;&gt;1
    ),
    """",
    IFERROR(TEXTJOIN(CHAR(10),TRUE,FILTER('SUMMARY DATA'!E:E,'SUMMARY DATA'!$D:$D=$C563,'SUMMARY DATA'!$B:$B=""GRP"")),"""")
  )
)"),"")</f>
        <v/>
      </c>
      <c r="F563" s="17" t="str">
        <f>IFERROR(__xludf.DUMMYFUNCTION("IFERROR(
  TEXTJOIN(CHAR(10),TRUE,FILTER('SUMMARY DATA'!F:F,'SUMMARY DATA'!$A:$A=$A563,'SUMMARY DATA'!$C:$C=$B563,'SUMMARY DATA'!$B:$B=""GRP"")),
  IF(
    OR(
      ISNUMBER(SEARCH(""CDM CASH DEPOSIT"",$C563)),
      ISNUMBER(SEARCH(""CASH DEPOSIT"",$C56"&amp;"3)),
      COUNTIFS('SUMMARY DATA'!$D:$D,$C563,'SUMMARY DATA'!$B:$B,""GRP"")&lt;&gt;1
    ),
    """",
    IFERROR(TEXTJOIN(CHAR(10),TRUE,FILTER('SUMMARY DATA'!F:F,'SUMMARY DATA'!$D:$D=$C563,'SUMMARY DATA'!$B:$B=""GRP"")),"""")
  )
)"),"")</f>
        <v/>
      </c>
      <c r="G563" s="17" t="str">
        <f>IFERROR(__xludf.DUMMYFUNCTION("IFERROR(
  TEXTJOIN(CHAR(10),TRUE,FILTER('SUMMARY DATA'!G:G,'SUMMARY DATA'!$A:$A=$A563,'SUMMARY DATA'!$C:$C=$B563,'SUMMARY DATA'!$B:$B=""GRP"")),
  IF(
    OR(
      ISNUMBER(SEARCH(""CDM CASH DEPOSIT"",$C563)),
      ISNUMBER(SEARCH(""CASH DEPOSIT"",$C56"&amp;"3)),
      COUNTIFS('SUMMARY DATA'!$D:$D,$C563,'SUMMARY DATA'!$B:$B,""GRP"")&lt;&gt;1
    ),
    """",
    IFERROR(TEXTJOIN(CHAR(10),TRUE,FILTER('SUMMARY DATA'!G:G,'SUMMARY DATA'!$D:$D=$C563,'SUMMARY DATA'!$B:$B=""GRP"")),"""")
  )
)"),"")</f>
        <v/>
      </c>
      <c r="H563" s="18" t="str">
        <f>IFERROR(__xludf.DUMMYFUNCTION("IFERROR(
  TEXTJOIN(CHAR(10),TRUE,FILTER('SUMMARY DATA'!H:H,'SUMMARY DATA'!$A:$A=$A563,'SUMMARY DATA'!$C:$C=$B563,'SUMMARY DATA'!$B:$B=""GRP"")),
  IF(
    OR(
      ISNUMBER(SEARCH(""CDM CASH DEPOSIT"",$C563)),
      ISNUMBER(SEARCH(""CASH DEPOSIT"",$C56"&amp;"3)),
      COUNTIFS('SUMMARY DATA'!$D:$D,$C563,'SUMMARY DATA'!$B:$B,""GRP"")&lt;&gt;1
    ),
    """",
    IFERROR(TEXTJOIN(CHAR(10),TRUE,FILTER('SUMMARY DATA'!H:H,'SUMMARY DATA'!$D:$D=$C563,'SUMMARY DATA'!$B:$B=""GRP"")),"""")
  )
)"),"")</f>
        <v/>
      </c>
      <c r="I563" s="18" t="str">
        <f>IFERROR(__xludf.DUMMYFUNCTION("IF(H563="""","""",
SUM(ARRAYFORMULA(VALUE(SPLIT(H563,CHAR(10)))))
)"),"")</f>
        <v/>
      </c>
      <c r="J563" s="17" t="str">
        <f>IFERROR(__xludf.DUMMYFUNCTION("IFERROR(
  TEXTJOIN(CHAR(10),TRUE,FILTER('SUMMARY DATA'!I:I,'SUMMARY DATA'!$A:$A=$A563,'SUMMARY DATA'!$C:$C=$B563,'SUMMARY DATA'!$B:$B=""GRP"")),
  IF(
    OR(
      ISNUMBER(SEARCH(""CDM CASH DEPOSIT"",$C563)),
      ISNUMBER(SEARCH(""CASH DEPOSIT"",$C56"&amp;"3)),
      COUNTIFS('SUMMARY DATA'!$D:$D,$C563,'SUMMARY DATA'!$B:$B,""GRP"")&lt;&gt;1
    ),
    """",
    IFERROR(TEXTJOIN(CHAR(10),TRUE,FILTER('SUMMARY DATA'!I:I,'SUMMARY DATA'!$D:$D=$C563,'SUMMARY DATA'!$B:$B=""GRP"")),"""")
  )
)"),"")</f>
        <v/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 spans="1:27">
      <c r="A564" s="2"/>
      <c r="B564" s="15">
        <v>45840</v>
      </c>
      <c r="C564" s="2" t="s">
        <v>802</v>
      </c>
      <c r="D564" s="3">
        <v>555.19</v>
      </c>
      <c r="E564" s="16" t="str">
        <f>IFERROR(__xludf.DUMMYFUNCTION("IFERROR(
  TEXTJOIN(CHAR(10),TRUE,FILTER('SUMMARY DATA'!E:E,'SUMMARY DATA'!$A:$A=$A564,'SUMMARY DATA'!$C:$C=$B564,'SUMMARY DATA'!$B:$B=""GRP"")),
  IF(
    OR(
      ISNUMBER(SEARCH(""CDM CASH DEPOSIT"",$C564)),
      ISNUMBER(SEARCH(""CASH DEPOSIT"",$C56"&amp;"4)),
      COUNTIFS('SUMMARY DATA'!$D:$D,$C564,'SUMMARY DATA'!$B:$B,""GRP"")&lt;&gt;1
    ),
    """",
    IFERROR(TEXTJOIN(CHAR(10),TRUE,FILTER('SUMMARY DATA'!E:E,'SUMMARY DATA'!$D:$D=$C564,'SUMMARY DATA'!$B:$B=""GRP"")),"""")
  )
)"),"")</f>
        <v/>
      </c>
      <c r="F564" s="17" t="str">
        <f>IFERROR(__xludf.DUMMYFUNCTION("IFERROR(
  TEXTJOIN(CHAR(10),TRUE,FILTER('SUMMARY DATA'!F:F,'SUMMARY DATA'!$A:$A=$A564,'SUMMARY DATA'!$C:$C=$B564,'SUMMARY DATA'!$B:$B=""GRP"")),
  IF(
    OR(
      ISNUMBER(SEARCH(""CDM CASH DEPOSIT"",$C564)),
      ISNUMBER(SEARCH(""CASH DEPOSIT"",$C56"&amp;"4)),
      COUNTIFS('SUMMARY DATA'!$D:$D,$C564,'SUMMARY DATA'!$B:$B,""GRP"")&lt;&gt;1
    ),
    """",
    IFERROR(TEXTJOIN(CHAR(10),TRUE,FILTER('SUMMARY DATA'!F:F,'SUMMARY DATA'!$D:$D=$C564,'SUMMARY DATA'!$B:$B=""GRP"")),"""")
  )
)"),"")</f>
        <v/>
      </c>
      <c r="G564" s="17" t="str">
        <f>IFERROR(__xludf.DUMMYFUNCTION("IFERROR(
  TEXTJOIN(CHAR(10),TRUE,FILTER('SUMMARY DATA'!G:G,'SUMMARY DATA'!$A:$A=$A564,'SUMMARY DATA'!$C:$C=$B564,'SUMMARY DATA'!$B:$B=""GRP"")),
  IF(
    OR(
      ISNUMBER(SEARCH(""CDM CASH DEPOSIT"",$C564)),
      ISNUMBER(SEARCH(""CASH DEPOSIT"",$C56"&amp;"4)),
      COUNTIFS('SUMMARY DATA'!$D:$D,$C564,'SUMMARY DATA'!$B:$B,""GRP"")&lt;&gt;1
    ),
    """",
    IFERROR(TEXTJOIN(CHAR(10),TRUE,FILTER('SUMMARY DATA'!G:G,'SUMMARY DATA'!$D:$D=$C564,'SUMMARY DATA'!$B:$B=""GRP"")),"""")
  )
)"),"")</f>
        <v/>
      </c>
      <c r="H564" s="18" t="str">
        <f>IFERROR(__xludf.DUMMYFUNCTION("IFERROR(
  TEXTJOIN(CHAR(10),TRUE,FILTER('SUMMARY DATA'!H:H,'SUMMARY DATA'!$A:$A=$A564,'SUMMARY DATA'!$C:$C=$B564,'SUMMARY DATA'!$B:$B=""GRP"")),
  IF(
    OR(
      ISNUMBER(SEARCH(""CDM CASH DEPOSIT"",$C564)),
      ISNUMBER(SEARCH(""CASH DEPOSIT"",$C56"&amp;"4)),
      COUNTIFS('SUMMARY DATA'!$D:$D,$C564,'SUMMARY DATA'!$B:$B,""GRP"")&lt;&gt;1
    ),
    """",
    IFERROR(TEXTJOIN(CHAR(10),TRUE,FILTER('SUMMARY DATA'!H:H,'SUMMARY DATA'!$D:$D=$C564,'SUMMARY DATA'!$B:$B=""GRP"")),"""")
  )
)"),"")</f>
        <v/>
      </c>
      <c r="I564" s="18" t="str">
        <f>IFERROR(__xludf.DUMMYFUNCTION("IF(H564="""","""",
SUM(ARRAYFORMULA(VALUE(SPLIT(H564,CHAR(10)))))
)"),"")</f>
        <v/>
      </c>
      <c r="J564" s="17" t="str">
        <f>IFERROR(__xludf.DUMMYFUNCTION("IFERROR(
  TEXTJOIN(CHAR(10),TRUE,FILTER('SUMMARY DATA'!I:I,'SUMMARY DATA'!$A:$A=$A564,'SUMMARY DATA'!$C:$C=$B564,'SUMMARY DATA'!$B:$B=""GRP"")),
  IF(
    OR(
      ISNUMBER(SEARCH(""CDM CASH DEPOSIT"",$C564)),
      ISNUMBER(SEARCH(""CASH DEPOSIT"",$C56"&amp;"4)),
      COUNTIFS('SUMMARY DATA'!$D:$D,$C564,'SUMMARY DATA'!$B:$B,""GRP"")&lt;&gt;1
    ),
    """",
    IFERROR(TEXTJOIN(CHAR(10),TRUE,FILTER('SUMMARY DATA'!I:I,'SUMMARY DATA'!$D:$D=$C564,'SUMMARY DATA'!$B:$B=""GRP"")),"""")
  )
)"),"")</f>
        <v/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 spans="1:27">
      <c r="A565" s="2" t="s">
        <v>803</v>
      </c>
      <c r="B565" s="15">
        <v>45840</v>
      </c>
      <c r="C565" s="2" t="s">
        <v>804</v>
      </c>
      <c r="D565" s="3">
        <v>576.03</v>
      </c>
      <c r="E565" s="16" t="str">
        <f>IFERROR(__xludf.DUMMYFUNCTION("IFERROR(
  TEXTJOIN(CHAR(10),TRUE,FILTER('SUMMARY DATA'!E:E,'SUMMARY DATA'!$A:$A=$A565,'SUMMARY DATA'!$C:$C=$B565,'SUMMARY DATA'!$B:$B=""GRP"")),
  IF(
    OR(
      ISNUMBER(SEARCH(""CDM CASH DEPOSIT"",$C565)),
      ISNUMBER(SEARCH(""CASH DEPOSIT"",$C56"&amp;"5)),
      COUNTIFS('SUMMARY DATA'!$D:$D,$C565,'SUMMARY DATA'!$B:$B,""GRP"")&lt;&gt;1
    ),
    """",
    IFERROR(TEXTJOIN(CHAR(10),TRUE,FILTER('SUMMARY DATA'!E:E,'SUMMARY DATA'!$D:$D=$C565,'SUMMARY DATA'!$B:$B=""GRP"")),"""")
  )
)"),"")</f>
        <v/>
      </c>
      <c r="F565" s="17" t="str">
        <f>IFERROR(__xludf.DUMMYFUNCTION("IFERROR(
  TEXTJOIN(CHAR(10),TRUE,FILTER('SUMMARY DATA'!F:F,'SUMMARY DATA'!$A:$A=$A565,'SUMMARY DATA'!$C:$C=$B565,'SUMMARY DATA'!$B:$B=""GRP"")),
  IF(
    OR(
      ISNUMBER(SEARCH(""CDM CASH DEPOSIT"",$C565)),
      ISNUMBER(SEARCH(""CASH DEPOSIT"",$C56"&amp;"5)),
      COUNTIFS('SUMMARY DATA'!$D:$D,$C565,'SUMMARY DATA'!$B:$B,""GRP"")&lt;&gt;1
    ),
    """",
    IFERROR(TEXTJOIN(CHAR(10),TRUE,FILTER('SUMMARY DATA'!F:F,'SUMMARY DATA'!$D:$D=$C565,'SUMMARY DATA'!$B:$B=""GRP"")),"""")
  )
)"),"")</f>
        <v/>
      </c>
      <c r="G565" s="17" t="str">
        <f>IFERROR(__xludf.DUMMYFUNCTION("IFERROR(
  TEXTJOIN(CHAR(10),TRUE,FILTER('SUMMARY DATA'!G:G,'SUMMARY DATA'!$A:$A=$A565,'SUMMARY DATA'!$C:$C=$B565,'SUMMARY DATA'!$B:$B=""GRP"")),
  IF(
    OR(
      ISNUMBER(SEARCH(""CDM CASH DEPOSIT"",$C565)),
      ISNUMBER(SEARCH(""CASH DEPOSIT"",$C56"&amp;"5)),
      COUNTIFS('SUMMARY DATA'!$D:$D,$C565,'SUMMARY DATA'!$B:$B,""GRP"")&lt;&gt;1
    ),
    """",
    IFERROR(TEXTJOIN(CHAR(10),TRUE,FILTER('SUMMARY DATA'!G:G,'SUMMARY DATA'!$D:$D=$C565,'SUMMARY DATA'!$B:$B=""GRP"")),"""")
  )
)"),"")</f>
        <v/>
      </c>
      <c r="H565" s="18" t="str">
        <f>IFERROR(__xludf.DUMMYFUNCTION("IFERROR(
  TEXTJOIN(CHAR(10),TRUE,FILTER('SUMMARY DATA'!H:H,'SUMMARY DATA'!$A:$A=$A565,'SUMMARY DATA'!$C:$C=$B565,'SUMMARY DATA'!$B:$B=""GRP"")),
  IF(
    OR(
      ISNUMBER(SEARCH(""CDM CASH DEPOSIT"",$C565)),
      ISNUMBER(SEARCH(""CASH DEPOSIT"",$C56"&amp;"5)),
      COUNTIFS('SUMMARY DATA'!$D:$D,$C565,'SUMMARY DATA'!$B:$B,""GRP"")&lt;&gt;1
    ),
    """",
    IFERROR(TEXTJOIN(CHAR(10),TRUE,FILTER('SUMMARY DATA'!H:H,'SUMMARY DATA'!$D:$D=$C565,'SUMMARY DATA'!$B:$B=""GRP"")),"""")
  )
)"),"")</f>
        <v/>
      </c>
      <c r="I565" s="18" t="str">
        <f>IFERROR(__xludf.DUMMYFUNCTION("IF(H565="""","""",
SUM(ARRAYFORMULA(VALUE(SPLIT(H565,CHAR(10)))))
)"),"")</f>
        <v/>
      </c>
      <c r="J565" s="17" t="str">
        <f>IFERROR(__xludf.DUMMYFUNCTION("IFERROR(
  TEXTJOIN(CHAR(10),TRUE,FILTER('SUMMARY DATA'!I:I,'SUMMARY DATA'!$A:$A=$A565,'SUMMARY DATA'!$C:$C=$B565,'SUMMARY DATA'!$B:$B=""GRP"")),
  IF(
    OR(
      ISNUMBER(SEARCH(""CDM CASH DEPOSIT"",$C565)),
      ISNUMBER(SEARCH(""CASH DEPOSIT"",$C56"&amp;"5)),
      COUNTIFS('SUMMARY DATA'!$D:$D,$C565,'SUMMARY DATA'!$B:$B,""GRP"")&lt;&gt;1
    ),
    """",
    IFERROR(TEXTJOIN(CHAR(10),TRUE,FILTER('SUMMARY DATA'!I:I,'SUMMARY DATA'!$D:$D=$C565,'SUMMARY DATA'!$B:$B=""GRP"")),"""")
  )
)"),"")</f>
        <v/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 spans="1:27">
      <c r="A566" s="2" t="s">
        <v>805</v>
      </c>
      <c r="B566" s="15">
        <v>45840</v>
      </c>
      <c r="C566" s="2" t="s">
        <v>85</v>
      </c>
      <c r="D566" s="3">
        <v>56.64</v>
      </c>
      <c r="E566" s="16" t="str">
        <f>IFERROR(__xludf.DUMMYFUNCTION("IFERROR(
  TEXTJOIN(CHAR(10),TRUE,FILTER('SUMMARY DATA'!E:E,'SUMMARY DATA'!$A:$A=$A566,'SUMMARY DATA'!$C:$C=$B566,'SUMMARY DATA'!$B:$B=""GRP"")),
  IF(
    OR(
      ISNUMBER(SEARCH(""CDM CASH DEPOSIT"",$C566)),
      ISNUMBER(SEARCH(""CASH DEPOSIT"",$C56"&amp;"6)),
      COUNTIFS('SUMMARY DATA'!$D:$D,$C566,'SUMMARY DATA'!$B:$B,""GRP"")&lt;&gt;1
    ),
    """",
    IFERROR(TEXTJOIN(CHAR(10),TRUE,FILTER('SUMMARY DATA'!E:E,'SUMMARY DATA'!$D:$D=$C566,'SUMMARY DATA'!$B:$B=""GRP"")),"""")
  )
)"),"")</f>
        <v/>
      </c>
      <c r="F566" s="17" t="str">
        <f>IFERROR(__xludf.DUMMYFUNCTION("IFERROR(
  TEXTJOIN(CHAR(10),TRUE,FILTER('SUMMARY DATA'!F:F,'SUMMARY DATA'!$A:$A=$A566,'SUMMARY DATA'!$C:$C=$B566,'SUMMARY DATA'!$B:$B=""GRP"")),
  IF(
    OR(
      ISNUMBER(SEARCH(""CDM CASH DEPOSIT"",$C566)),
      ISNUMBER(SEARCH(""CASH DEPOSIT"",$C56"&amp;"6)),
      COUNTIFS('SUMMARY DATA'!$D:$D,$C566,'SUMMARY DATA'!$B:$B,""GRP"")&lt;&gt;1
    ),
    """",
    IFERROR(TEXTJOIN(CHAR(10),TRUE,FILTER('SUMMARY DATA'!F:F,'SUMMARY DATA'!$D:$D=$C566,'SUMMARY DATA'!$B:$B=""GRP"")),"""")
  )
)"),"")</f>
        <v/>
      </c>
      <c r="G566" s="17" t="str">
        <f>IFERROR(__xludf.DUMMYFUNCTION("IFERROR(
  TEXTJOIN(CHAR(10),TRUE,FILTER('SUMMARY DATA'!G:G,'SUMMARY DATA'!$A:$A=$A566,'SUMMARY DATA'!$C:$C=$B566,'SUMMARY DATA'!$B:$B=""GRP"")),
  IF(
    OR(
      ISNUMBER(SEARCH(""CDM CASH DEPOSIT"",$C566)),
      ISNUMBER(SEARCH(""CASH DEPOSIT"",$C56"&amp;"6)),
      COUNTIFS('SUMMARY DATA'!$D:$D,$C566,'SUMMARY DATA'!$B:$B,""GRP"")&lt;&gt;1
    ),
    """",
    IFERROR(TEXTJOIN(CHAR(10),TRUE,FILTER('SUMMARY DATA'!G:G,'SUMMARY DATA'!$D:$D=$C566,'SUMMARY DATA'!$B:$B=""GRP"")),"""")
  )
)"),"")</f>
        <v/>
      </c>
      <c r="H566" s="18" t="str">
        <f>IFERROR(__xludf.DUMMYFUNCTION("IFERROR(
  TEXTJOIN(CHAR(10),TRUE,FILTER('SUMMARY DATA'!H:H,'SUMMARY DATA'!$A:$A=$A566,'SUMMARY DATA'!$C:$C=$B566,'SUMMARY DATA'!$B:$B=""GRP"")),
  IF(
    OR(
      ISNUMBER(SEARCH(""CDM CASH DEPOSIT"",$C566)),
      ISNUMBER(SEARCH(""CASH DEPOSIT"",$C56"&amp;"6)),
      COUNTIFS('SUMMARY DATA'!$D:$D,$C566,'SUMMARY DATA'!$B:$B,""GRP"")&lt;&gt;1
    ),
    """",
    IFERROR(TEXTJOIN(CHAR(10),TRUE,FILTER('SUMMARY DATA'!H:H,'SUMMARY DATA'!$D:$D=$C566,'SUMMARY DATA'!$B:$B=""GRP"")),"""")
  )
)"),"")</f>
        <v/>
      </c>
      <c r="I566" s="18" t="str">
        <f>IFERROR(__xludf.DUMMYFUNCTION("IF(H566="""","""",
SUM(ARRAYFORMULA(VALUE(SPLIT(H566,CHAR(10)))))
)"),"")</f>
        <v/>
      </c>
      <c r="J566" s="17" t="str">
        <f>IFERROR(__xludf.DUMMYFUNCTION("IFERROR(
  TEXTJOIN(CHAR(10),TRUE,FILTER('SUMMARY DATA'!I:I,'SUMMARY DATA'!$A:$A=$A566,'SUMMARY DATA'!$C:$C=$B566,'SUMMARY DATA'!$B:$B=""GRP"")),
  IF(
    OR(
      ISNUMBER(SEARCH(""CDM CASH DEPOSIT"",$C566)),
      ISNUMBER(SEARCH(""CASH DEPOSIT"",$C56"&amp;"6)),
      COUNTIFS('SUMMARY DATA'!$D:$D,$C566,'SUMMARY DATA'!$B:$B,""GRP"")&lt;&gt;1
    ),
    """",
    IFERROR(TEXTJOIN(CHAR(10),TRUE,FILTER('SUMMARY DATA'!I:I,'SUMMARY DATA'!$D:$D=$C566,'SUMMARY DATA'!$B:$B=""GRP"")),"""")
  )
)"),"")</f>
        <v/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 spans="1:27">
      <c r="A567" s="2"/>
      <c r="B567" s="15">
        <v>45840</v>
      </c>
      <c r="C567" s="2" t="s">
        <v>806</v>
      </c>
      <c r="D567" s="3">
        <v>48</v>
      </c>
      <c r="E567" s="16" t="str">
        <f>IFERROR(__xludf.DUMMYFUNCTION("IFERROR(
  TEXTJOIN(CHAR(10),TRUE,FILTER('SUMMARY DATA'!E:E,'SUMMARY DATA'!$A:$A=$A567,'SUMMARY DATA'!$C:$C=$B567,'SUMMARY DATA'!$B:$B=""GRP"")),
  IF(
    OR(
      ISNUMBER(SEARCH(""CDM CASH DEPOSIT"",$C567)),
      ISNUMBER(SEARCH(""CASH DEPOSIT"",$C56"&amp;"7)),
      COUNTIFS('SUMMARY DATA'!$D:$D,$C567,'SUMMARY DATA'!$B:$B,""GRP"")&lt;&gt;1
    ),
    """",
    IFERROR(TEXTJOIN(CHAR(10),TRUE,FILTER('SUMMARY DATA'!E:E,'SUMMARY DATA'!$D:$D=$C567,'SUMMARY DATA'!$B:$B=""GRP"")),"""")
  )
)"),"")</f>
        <v/>
      </c>
      <c r="F567" s="17" t="str">
        <f>IFERROR(__xludf.DUMMYFUNCTION("IFERROR(
  TEXTJOIN(CHAR(10),TRUE,FILTER('SUMMARY DATA'!F:F,'SUMMARY DATA'!$A:$A=$A567,'SUMMARY DATA'!$C:$C=$B567,'SUMMARY DATA'!$B:$B=""GRP"")),
  IF(
    OR(
      ISNUMBER(SEARCH(""CDM CASH DEPOSIT"",$C567)),
      ISNUMBER(SEARCH(""CASH DEPOSIT"",$C56"&amp;"7)),
      COUNTIFS('SUMMARY DATA'!$D:$D,$C567,'SUMMARY DATA'!$B:$B,""GRP"")&lt;&gt;1
    ),
    """",
    IFERROR(TEXTJOIN(CHAR(10),TRUE,FILTER('SUMMARY DATA'!F:F,'SUMMARY DATA'!$D:$D=$C567,'SUMMARY DATA'!$B:$B=""GRP"")),"""")
  )
)"),"")</f>
        <v/>
      </c>
      <c r="G567" s="17" t="str">
        <f>IFERROR(__xludf.DUMMYFUNCTION("IFERROR(
  TEXTJOIN(CHAR(10),TRUE,FILTER('SUMMARY DATA'!G:G,'SUMMARY DATA'!$A:$A=$A567,'SUMMARY DATA'!$C:$C=$B567,'SUMMARY DATA'!$B:$B=""GRP"")),
  IF(
    OR(
      ISNUMBER(SEARCH(""CDM CASH DEPOSIT"",$C567)),
      ISNUMBER(SEARCH(""CASH DEPOSIT"",$C56"&amp;"7)),
      COUNTIFS('SUMMARY DATA'!$D:$D,$C567,'SUMMARY DATA'!$B:$B,""GRP"")&lt;&gt;1
    ),
    """",
    IFERROR(TEXTJOIN(CHAR(10),TRUE,FILTER('SUMMARY DATA'!G:G,'SUMMARY DATA'!$D:$D=$C567,'SUMMARY DATA'!$B:$B=""GRP"")),"""")
  )
)"),"")</f>
        <v/>
      </c>
      <c r="H567" s="18" t="str">
        <f>IFERROR(__xludf.DUMMYFUNCTION("IFERROR(
  TEXTJOIN(CHAR(10),TRUE,FILTER('SUMMARY DATA'!H:H,'SUMMARY DATA'!$A:$A=$A567,'SUMMARY DATA'!$C:$C=$B567,'SUMMARY DATA'!$B:$B=""GRP"")),
  IF(
    OR(
      ISNUMBER(SEARCH(""CDM CASH DEPOSIT"",$C567)),
      ISNUMBER(SEARCH(""CASH DEPOSIT"",$C56"&amp;"7)),
      COUNTIFS('SUMMARY DATA'!$D:$D,$C567,'SUMMARY DATA'!$B:$B,""GRP"")&lt;&gt;1
    ),
    """",
    IFERROR(TEXTJOIN(CHAR(10),TRUE,FILTER('SUMMARY DATA'!H:H,'SUMMARY DATA'!$D:$D=$C567,'SUMMARY DATA'!$B:$B=""GRP"")),"""")
  )
)"),"")</f>
        <v/>
      </c>
      <c r="I567" s="18" t="str">
        <f>IFERROR(__xludf.DUMMYFUNCTION("IF(H567="""","""",
SUM(ARRAYFORMULA(VALUE(SPLIT(H567,CHAR(10)))))
)"),"")</f>
        <v/>
      </c>
      <c r="J567" s="17" t="str">
        <f>IFERROR(__xludf.DUMMYFUNCTION("IFERROR(
  TEXTJOIN(CHAR(10),TRUE,FILTER('SUMMARY DATA'!I:I,'SUMMARY DATA'!$A:$A=$A567,'SUMMARY DATA'!$C:$C=$B567,'SUMMARY DATA'!$B:$B=""GRP"")),
  IF(
    OR(
      ISNUMBER(SEARCH(""CDM CASH DEPOSIT"",$C567)),
      ISNUMBER(SEARCH(""CASH DEPOSIT"",$C56"&amp;"7)),
      COUNTIFS('SUMMARY DATA'!$D:$D,$C567,'SUMMARY DATA'!$B:$B,""GRP"")&lt;&gt;1
    ),
    """",
    IFERROR(TEXTJOIN(CHAR(10),TRUE,FILTER('SUMMARY DATA'!I:I,'SUMMARY DATA'!$D:$D=$C567,'SUMMARY DATA'!$B:$B=""GRP"")),"""")
  )
)"),"")</f>
        <v/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 spans="1:27">
      <c r="A568" s="2"/>
      <c r="B568" s="15">
        <v>45840</v>
      </c>
      <c r="C568" s="2" t="s">
        <v>807</v>
      </c>
      <c r="D568" s="3">
        <v>20</v>
      </c>
      <c r="E568" s="16" t="str">
        <f>IFERROR(__xludf.DUMMYFUNCTION("IFERROR(
  TEXTJOIN(CHAR(10),TRUE,FILTER('SUMMARY DATA'!E:E,'SUMMARY DATA'!$A:$A=$A568,'SUMMARY DATA'!$C:$C=$B568,'SUMMARY DATA'!$B:$B=""GRP"")),
  IF(
    OR(
      ISNUMBER(SEARCH(""CDM CASH DEPOSIT"",$C568)),
      ISNUMBER(SEARCH(""CASH DEPOSIT"",$C56"&amp;"8)),
      COUNTIFS('SUMMARY DATA'!$D:$D,$C568,'SUMMARY DATA'!$B:$B,""GRP"")&lt;&gt;1
    ),
    """",
    IFERROR(TEXTJOIN(CHAR(10),TRUE,FILTER('SUMMARY DATA'!E:E,'SUMMARY DATA'!$D:$D=$C568,'SUMMARY DATA'!$B:$B=""GRP"")),"""")
  )
)"),"")</f>
        <v/>
      </c>
      <c r="F568" s="17" t="str">
        <f>IFERROR(__xludf.DUMMYFUNCTION("IFERROR(
  TEXTJOIN(CHAR(10),TRUE,FILTER('SUMMARY DATA'!F:F,'SUMMARY DATA'!$A:$A=$A568,'SUMMARY DATA'!$C:$C=$B568,'SUMMARY DATA'!$B:$B=""GRP"")),
  IF(
    OR(
      ISNUMBER(SEARCH(""CDM CASH DEPOSIT"",$C568)),
      ISNUMBER(SEARCH(""CASH DEPOSIT"",$C56"&amp;"8)),
      COUNTIFS('SUMMARY DATA'!$D:$D,$C568,'SUMMARY DATA'!$B:$B,""GRP"")&lt;&gt;1
    ),
    """",
    IFERROR(TEXTJOIN(CHAR(10),TRUE,FILTER('SUMMARY DATA'!F:F,'SUMMARY DATA'!$D:$D=$C568,'SUMMARY DATA'!$B:$B=""GRP"")),"""")
  )
)"),"")</f>
        <v/>
      </c>
      <c r="G568" s="17" t="str">
        <f>IFERROR(__xludf.DUMMYFUNCTION("IFERROR(
  TEXTJOIN(CHAR(10),TRUE,FILTER('SUMMARY DATA'!G:G,'SUMMARY DATA'!$A:$A=$A568,'SUMMARY DATA'!$C:$C=$B568,'SUMMARY DATA'!$B:$B=""GRP"")),
  IF(
    OR(
      ISNUMBER(SEARCH(""CDM CASH DEPOSIT"",$C568)),
      ISNUMBER(SEARCH(""CASH DEPOSIT"",$C56"&amp;"8)),
      COUNTIFS('SUMMARY DATA'!$D:$D,$C568,'SUMMARY DATA'!$B:$B,""GRP"")&lt;&gt;1
    ),
    """",
    IFERROR(TEXTJOIN(CHAR(10),TRUE,FILTER('SUMMARY DATA'!G:G,'SUMMARY DATA'!$D:$D=$C568,'SUMMARY DATA'!$B:$B=""GRP"")),"""")
  )
)"),"")</f>
        <v/>
      </c>
      <c r="H568" s="18" t="str">
        <f>IFERROR(__xludf.DUMMYFUNCTION("IFERROR(
  TEXTJOIN(CHAR(10),TRUE,FILTER('SUMMARY DATA'!H:H,'SUMMARY DATA'!$A:$A=$A568,'SUMMARY DATA'!$C:$C=$B568,'SUMMARY DATA'!$B:$B=""GRP"")),
  IF(
    OR(
      ISNUMBER(SEARCH(""CDM CASH DEPOSIT"",$C568)),
      ISNUMBER(SEARCH(""CASH DEPOSIT"",$C56"&amp;"8)),
      COUNTIFS('SUMMARY DATA'!$D:$D,$C568,'SUMMARY DATA'!$B:$B,""GRP"")&lt;&gt;1
    ),
    """",
    IFERROR(TEXTJOIN(CHAR(10),TRUE,FILTER('SUMMARY DATA'!H:H,'SUMMARY DATA'!$D:$D=$C568,'SUMMARY DATA'!$B:$B=""GRP"")),"""")
  )
)"),"")</f>
        <v/>
      </c>
      <c r="I568" s="18" t="str">
        <f>IFERROR(__xludf.DUMMYFUNCTION("IF(H568="""","""",
SUM(ARRAYFORMULA(VALUE(SPLIT(H568,CHAR(10)))))
)"),"")</f>
        <v/>
      </c>
      <c r="J568" s="17" t="str">
        <f>IFERROR(__xludf.DUMMYFUNCTION("IFERROR(
  TEXTJOIN(CHAR(10),TRUE,FILTER('SUMMARY DATA'!I:I,'SUMMARY DATA'!$A:$A=$A568,'SUMMARY DATA'!$C:$C=$B568,'SUMMARY DATA'!$B:$B=""GRP"")),
  IF(
    OR(
      ISNUMBER(SEARCH(""CDM CASH DEPOSIT"",$C568)),
      ISNUMBER(SEARCH(""CASH DEPOSIT"",$C56"&amp;"8)),
      COUNTIFS('SUMMARY DATA'!$D:$D,$C568,'SUMMARY DATA'!$B:$B,""GRP"")&lt;&gt;1
    ),
    """",
    IFERROR(TEXTJOIN(CHAR(10),TRUE,FILTER('SUMMARY DATA'!I:I,'SUMMARY DATA'!$D:$D=$C568,'SUMMARY DATA'!$B:$B=""GRP"")),"""")
  )
)"),"")</f>
        <v/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 spans="1:27">
      <c r="A569" s="2"/>
      <c r="B569" s="15">
        <v>45840</v>
      </c>
      <c r="C569" s="2" t="s">
        <v>808</v>
      </c>
      <c r="D569" s="3">
        <v>270.02</v>
      </c>
      <c r="E569" s="16" t="str">
        <f>IFERROR(__xludf.DUMMYFUNCTION("IFERROR(
  TEXTJOIN(CHAR(10),TRUE,FILTER('SUMMARY DATA'!E:E,'SUMMARY DATA'!$A:$A=$A569,'SUMMARY DATA'!$C:$C=$B569,'SUMMARY DATA'!$B:$B=""GRP"")),
  IF(
    OR(
      ISNUMBER(SEARCH(""CDM CASH DEPOSIT"",$C569)),
      ISNUMBER(SEARCH(""CASH DEPOSIT"",$C56"&amp;"9)),
      COUNTIFS('SUMMARY DATA'!$D:$D,$C569,'SUMMARY DATA'!$B:$B,""GRP"")&lt;&gt;1
    ),
    """",
    IFERROR(TEXTJOIN(CHAR(10),TRUE,FILTER('SUMMARY DATA'!E:E,'SUMMARY DATA'!$D:$D=$C569,'SUMMARY DATA'!$B:$B=""GRP"")),"""")
  )
)"),"")</f>
        <v/>
      </c>
      <c r="F569" s="17" t="str">
        <f>IFERROR(__xludf.DUMMYFUNCTION("IFERROR(
  TEXTJOIN(CHAR(10),TRUE,FILTER('SUMMARY DATA'!F:F,'SUMMARY DATA'!$A:$A=$A569,'SUMMARY DATA'!$C:$C=$B569,'SUMMARY DATA'!$B:$B=""GRP"")),
  IF(
    OR(
      ISNUMBER(SEARCH(""CDM CASH DEPOSIT"",$C569)),
      ISNUMBER(SEARCH(""CASH DEPOSIT"",$C56"&amp;"9)),
      COUNTIFS('SUMMARY DATA'!$D:$D,$C569,'SUMMARY DATA'!$B:$B,""GRP"")&lt;&gt;1
    ),
    """",
    IFERROR(TEXTJOIN(CHAR(10),TRUE,FILTER('SUMMARY DATA'!F:F,'SUMMARY DATA'!$D:$D=$C569,'SUMMARY DATA'!$B:$B=""GRP"")),"""")
  )
)"),"")</f>
        <v/>
      </c>
      <c r="G569" s="17" t="str">
        <f>IFERROR(__xludf.DUMMYFUNCTION("IFERROR(
  TEXTJOIN(CHAR(10),TRUE,FILTER('SUMMARY DATA'!G:G,'SUMMARY DATA'!$A:$A=$A569,'SUMMARY DATA'!$C:$C=$B569,'SUMMARY DATA'!$B:$B=""GRP"")),
  IF(
    OR(
      ISNUMBER(SEARCH(""CDM CASH DEPOSIT"",$C569)),
      ISNUMBER(SEARCH(""CASH DEPOSIT"",$C56"&amp;"9)),
      COUNTIFS('SUMMARY DATA'!$D:$D,$C569,'SUMMARY DATA'!$B:$B,""GRP"")&lt;&gt;1
    ),
    """",
    IFERROR(TEXTJOIN(CHAR(10),TRUE,FILTER('SUMMARY DATA'!G:G,'SUMMARY DATA'!$D:$D=$C569,'SUMMARY DATA'!$B:$B=""GRP"")),"""")
  )
)"),"")</f>
        <v/>
      </c>
      <c r="H569" s="18" t="str">
        <f>IFERROR(__xludf.DUMMYFUNCTION("IFERROR(
  TEXTJOIN(CHAR(10),TRUE,FILTER('SUMMARY DATA'!H:H,'SUMMARY DATA'!$A:$A=$A569,'SUMMARY DATA'!$C:$C=$B569,'SUMMARY DATA'!$B:$B=""GRP"")),
  IF(
    OR(
      ISNUMBER(SEARCH(""CDM CASH DEPOSIT"",$C569)),
      ISNUMBER(SEARCH(""CASH DEPOSIT"",$C56"&amp;"9)),
      COUNTIFS('SUMMARY DATA'!$D:$D,$C569,'SUMMARY DATA'!$B:$B,""GRP"")&lt;&gt;1
    ),
    """",
    IFERROR(TEXTJOIN(CHAR(10),TRUE,FILTER('SUMMARY DATA'!H:H,'SUMMARY DATA'!$D:$D=$C569,'SUMMARY DATA'!$B:$B=""GRP"")),"""")
  )
)"),"")</f>
        <v/>
      </c>
      <c r="I569" s="18" t="str">
        <f>IFERROR(__xludf.DUMMYFUNCTION("IF(H569="""","""",
SUM(ARRAYFORMULA(VALUE(SPLIT(H569,CHAR(10)))))
)"),"")</f>
        <v/>
      </c>
      <c r="J569" s="17" t="str">
        <f>IFERROR(__xludf.DUMMYFUNCTION("IFERROR(
  TEXTJOIN(CHAR(10),TRUE,FILTER('SUMMARY DATA'!I:I,'SUMMARY DATA'!$A:$A=$A569,'SUMMARY DATA'!$C:$C=$B569,'SUMMARY DATA'!$B:$B=""GRP"")),
  IF(
    OR(
      ISNUMBER(SEARCH(""CDM CASH DEPOSIT"",$C569)),
      ISNUMBER(SEARCH(""CASH DEPOSIT"",$C56"&amp;"9)),
      COUNTIFS('SUMMARY DATA'!$D:$D,$C569,'SUMMARY DATA'!$B:$B,""GRP"")&lt;&gt;1
    ),
    """",
    IFERROR(TEXTJOIN(CHAR(10),TRUE,FILTER('SUMMARY DATA'!I:I,'SUMMARY DATA'!$D:$D=$C569,'SUMMARY DATA'!$B:$B=""GRP"")),"""")
  )
)"),"")</f>
        <v/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 spans="1:27">
      <c r="A570" s="2" t="s">
        <v>809</v>
      </c>
      <c r="B570" s="15">
        <v>45840</v>
      </c>
      <c r="C570" s="2" t="s">
        <v>199</v>
      </c>
      <c r="D570" s="3">
        <v>649.7</v>
      </c>
      <c r="E570" s="16" t="str">
        <f>IFERROR(__xludf.DUMMYFUNCTION("IFERROR(
  TEXTJOIN(CHAR(10),TRUE,FILTER('SUMMARY DATA'!E:E,'SUMMARY DATA'!$A:$A=$A570,'SUMMARY DATA'!$C:$C=$B570,'SUMMARY DATA'!$B:$B=""GRP"")),
  IF(
    OR(
      ISNUMBER(SEARCH(""CDM CASH DEPOSIT"",$C570)),
      ISNUMBER(SEARCH(""CASH DEPOSIT"",$C57"&amp;"0)),
      COUNTIFS('SUMMARY DATA'!$D:$D,$C570,'SUMMARY DATA'!$B:$B,""GRP"")&lt;&gt;1
    ),
    """",
    IFERROR(TEXTJOIN(CHAR(10),TRUE,FILTER('SUMMARY DATA'!E:E,'SUMMARY DATA'!$D:$D=$C570,'SUMMARY DATA'!$B:$B=""GRP"")),"""")
  )
)"),"")</f>
        <v/>
      </c>
      <c r="F570" s="17" t="str">
        <f>IFERROR(__xludf.DUMMYFUNCTION("IFERROR(
  TEXTJOIN(CHAR(10),TRUE,FILTER('SUMMARY DATA'!F:F,'SUMMARY DATA'!$A:$A=$A570,'SUMMARY DATA'!$C:$C=$B570,'SUMMARY DATA'!$B:$B=""GRP"")),
  IF(
    OR(
      ISNUMBER(SEARCH(""CDM CASH DEPOSIT"",$C570)),
      ISNUMBER(SEARCH(""CASH DEPOSIT"",$C57"&amp;"0)),
      COUNTIFS('SUMMARY DATA'!$D:$D,$C570,'SUMMARY DATA'!$B:$B,""GRP"")&lt;&gt;1
    ),
    """",
    IFERROR(TEXTJOIN(CHAR(10),TRUE,FILTER('SUMMARY DATA'!F:F,'SUMMARY DATA'!$D:$D=$C570,'SUMMARY DATA'!$B:$B=""GRP"")),"""")
  )
)"),"")</f>
        <v/>
      </c>
      <c r="G570" s="17" t="str">
        <f>IFERROR(__xludf.DUMMYFUNCTION("IFERROR(
  TEXTJOIN(CHAR(10),TRUE,FILTER('SUMMARY DATA'!G:G,'SUMMARY DATA'!$A:$A=$A570,'SUMMARY DATA'!$C:$C=$B570,'SUMMARY DATA'!$B:$B=""GRP"")),
  IF(
    OR(
      ISNUMBER(SEARCH(""CDM CASH DEPOSIT"",$C570)),
      ISNUMBER(SEARCH(""CASH DEPOSIT"",$C57"&amp;"0)),
      COUNTIFS('SUMMARY DATA'!$D:$D,$C570,'SUMMARY DATA'!$B:$B,""GRP"")&lt;&gt;1
    ),
    """",
    IFERROR(TEXTJOIN(CHAR(10),TRUE,FILTER('SUMMARY DATA'!G:G,'SUMMARY DATA'!$D:$D=$C570,'SUMMARY DATA'!$B:$B=""GRP"")),"""")
  )
)"),"")</f>
        <v/>
      </c>
      <c r="H570" s="18" t="str">
        <f>IFERROR(__xludf.DUMMYFUNCTION("IFERROR(
  TEXTJOIN(CHAR(10),TRUE,FILTER('SUMMARY DATA'!H:H,'SUMMARY DATA'!$A:$A=$A570,'SUMMARY DATA'!$C:$C=$B570,'SUMMARY DATA'!$B:$B=""GRP"")),
  IF(
    OR(
      ISNUMBER(SEARCH(""CDM CASH DEPOSIT"",$C570)),
      ISNUMBER(SEARCH(""CASH DEPOSIT"",$C57"&amp;"0)),
      COUNTIFS('SUMMARY DATA'!$D:$D,$C570,'SUMMARY DATA'!$B:$B,""GRP"")&lt;&gt;1
    ),
    """",
    IFERROR(TEXTJOIN(CHAR(10),TRUE,FILTER('SUMMARY DATA'!H:H,'SUMMARY DATA'!$D:$D=$C570,'SUMMARY DATA'!$B:$B=""GRP"")),"""")
  )
)"),"")</f>
        <v/>
      </c>
      <c r="I570" s="18" t="str">
        <f>IFERROR(__xludf.DUMMYFUNCTION("IF(H570="""","""",
SUM(ARRAYFORMULA(VALUE(SPLIT(H570,CHAR(10)))))
)"),"")</f>
        <v/>
      </c>
      <c r="J570" s="17" t="str">
        <f>IFERROR(__xludf.DUMMYFUNCTION("IFERROR(
  TEXTJOIN(CHAR(10),TRUE,FILTER('SUMMARY DATA'!I:I,'SUMMARY DATA'!$A:$A=$A570,'SUMMARY DATA'!$C:$C=$B570,'SUMMARY DATA'!$B:$B=""GRP"")),
  IF(
    OR(
      ISNUMBER(SEARCH(""CDM CASH DEPOSIT"",$C570)),
      ISNUMBER(SEARCH(""CASH DEPOSIT"",$C57"&amp;"0)),
      COUNTIFS('SUMMARY DATA'!$D:$D,$C570,'SUMMARY DATA'!$B:$B,""GRP"")&lt;&gt;1
    ),
    """",
    IFERROR(TEXTJOIN(CHAR(10),TRUE,FILTER('SUMMARY DATA'!I:I,'SUMMARY DATA'!$D:$D=$C570,'SUMMARY DATA'!$B:$B=""GRP"")),"""")
  )
)"),"")</f>
        <v/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 spans="1:27">
      <c r="A571" s="2"/>
      <c r="B571" s="15">
        <v>45839</v>
      </c>
      <c r="C571" s="2" t="s">
        <v>810</v>
      </c>
      <c r="D571" s="3">
        <v>49</v>
      </c>
      <c r="E571" s="16" t="str">
        <f>IFERROR(__xludf.DUMMYFUNCTION("IFERROR(
  TEXTJOIN(CHAR(10),TRUE,FILTER('SUMMARY DATA'!E:E,'SUMMARY DATA'!$A:$A=$A571,'SUMMARY DATA'!$C:$C=$B571,'SUMMARY DATA'!$B:$B=""GRP"")),
  IF(
    OR(
      ISNUMBER(SEARCH(""CDM CASH DEPOSIT"",$C571)),
      ISNUMBER(SEARCH(""CASH DEPOSIT"",$C57"&amp;"1)),
      COUNTIFS('SUMMARY DATA'!$D:$D,$C571,'SUMMARY DATA'!$B:$B,""GRP"")&lt;&gt;1
    ),
    """",
    IFERROR(TEXTJOIN(CHAR(10),TRUE,FILTER('SUMMARY DATA'!E:E,'SUMMARY DATA'!$D:$D=$C571,'SUMMARY DATA'!$B:$B=""GRP"")),"""")
  )
)"),"")</f>
        <v/>
      </c>
      <c r="F571" s="17" t="str">
        <f>IFERROR(__xludf.DUMMYFUNCTION("IFERROR(
  TEXTJOIN(CHAR(10),TRUE,FILTER('SUMMARY DATA'!F:F,'SUMMARY DATA'!$A:$A=$A571,'SUMMARY DATA'!$C:$C=$B571,'SUMMARY DATA'!$B:$B=""GRP"")),
  IF(
    OR(
      ISNUMBER(SEARCH(""CDM CASH DEPOSIT"",$C571)),
      ISNUMBER(SEARCH(""CASH DEPOSIT"",$C57"&amp;"1)),
      COUNTIFS('SUMMARY DATA'!$D:$D,$C571,'SUMMARY DATA'!$B:$B,""GRP"")&lt;&gt;1
    ),
    """",
    IFERROR(TEXTJOIN(CHAR(10),TRUE,FILTER('SUMMARY DATA'!F:F,'SUMMARY DATA'!$D:$D=$C571,'SUMMARY DATA'!$B:$B=""GRP"")),"""")
  )
)"),"")</f>
        <v/>
      </c>
      <c r="G571" s="17" t="str">
        <f>IFERROR(__xludf.DUMMYFUNCTION("IFERROR(
  TEXTJOIN(CHAR(10),TRUE,FILTER('SUMMARY DATA'!G:G,'SUMMARY DATA'!$A:$A=$A571,'SUMMARY DATA'!$C:$C=$B571,'SUMMARY DATA'!$B:$B=""GRP"")),
  IF(
    OR(
      ISNUMBER(SEARCH(""CDM CASH DEPOSIT"",$C571)),
      ISNUMBER(SEARCH(""CASH DEPOSIT"",$C57"&amp;"1)),
      COUNTIFS('SUMMARY DATA'!$D:$D,$C571,'SUMMARY DATA'!$B:$B,""GRP"")&lt;&gt;1
    ),
    """",
    IFERROR(TEXTJOIN(CHAR(10),TRUE,FILTER('SUMMARY DATA'!G:G,'SUMMARY DATA'!$D:$D=$C571,'SUMMARY DATA'!$B:$B=""GRP"")),"""")
  )
)"),"")</f>
        <v/>
      </c>
      <c r="H571" s="18" t="str">
        <f>IFERROR(__xludf.DUMMYFUNCTION("IFERROR(
  TEXTJOIN(CHAR(10),TRUE,FILTER('SUMMARY DATA'!H:H,'SUMMARY DATA'!$A:$A=$A571,'SUMMARY DATA'!$C:$C=$B571,'SUMMARY DATA'!$B:$B=""GRP"")),
  IF(
    OR(
      ISNUMBER(SEARCH(""CDM CASH DEPOSIT"",$C571)),
      ISNUMBER(SEARCH(""CASH DEPOSIT"",$C57"&amp;"1)),
      COUNTIFS('SUMMARY DATA'!$D:$D,$C571,'SUMMARY DATA'!$B:$B,""GRP"")&lt;&gt;1
    ),
    """",
    IFERROR(TEXTJOIN(CHAR(10),TRUE,FILTER('SUMMARY DATA'!H:H,'SUMMARY DATA'!$D:$D=$C571,'SUMMARY DATA'!$B:$B=""GRP"")),"""")
  )
)"),"")</f>
        <v/>
      </c>
      <c r="I571" s="18" t="str">
        <f>IFERROR(__xludf.DUMMYFUNCTION("IF(H571="""","""",
SUM(ARRAYFORMULA(VALUE(SPLIT(H571,CHAR(10)))))
)"),"")</f>
        <v/>
      </c>
      <c r="J571" s="17" t="str">
        <f>IFERROR(__xludf.DUMMYFUNCTION("IFERROR(
  TEXTJOIN(CHAR(10),TRUE,FILTER('SUMMARY DATA'!I:I,'SUMMARY DATA'!$A:$A=$A571,'SUMMARY DATA'!$C:$C=$B571,'SUMMARY DATA'!$B:$B=""GRP"")),
  IF(
    OR(
      ISNUMBER(SEARCH(""CDM CASH DEPOSIT"",$C571)),
      ISNUMBER(SEARCH(""CASH DEPOSIT"",$C57"&amp;"1)),
      COUNTIFS('SUMMARY DATA'!$D:$D,$C571,'SUMMARY DATA'!$B:$B,""GRP"")&lt;&gt;1
    ),
    """",
    IFERROR(TEXTJOIN(CHAR(10),TRUE,FILTER('SUMMARY DATA'!I:I,'SUMMARY DATA'!$D:$D=$C571,'SUMMARY DATA'!$B:$B=""GRP"")),"""")
  )
)"),"")</f>
        <v/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 spans="1:27">
      <c r="A572" s="2" t="s">
        <v>811</v>
      </c>
      <c r="B572" s="15">
        <v>45839</v>
      </c>
      <c r="C572" s="2" t="s">
        <v>812</v>
      </c>
      <c r="D572" s="3">
        <v>300</v>
      </c>
      <c r="E572" s="16" t="str">
        <f>IFERROR(__xludf.DUMMYFUNCTION("IFERROR(
  TEXTJOIN(CHAR(10),TRUE,FILTER('SUMMARY DATA'!E:E,'SUMMARY DATA'!$A:$A=$A572,'SUMMARY DATA'!$C:$C=$B572,'SUMMARY DATA'!$B:$B=""GRP"")),
  IF(
    OR(
      ISNUMBER(SEARCH(""CDM CASH DEPOSIT"",$C572)),
      ISNUMBER(SEARCH(""CASH DEPOSIT"",$C57"&amp;"2)),
      COUNTIFS('SUMMARY DATA'!$D:$D,$C572,'SUMMARY DATA'!$B:$B,""GRP"")&lt;&gt;1
    ),
    """",
    IFERROR(TEXTJOIN(CHAR(10),TRUE,FILTER('SUMMARY DATA'!E:E,'SUMMARY DATA'!$D:$D=$C572,'SUMMARY DATA'!$B:$B=""GRP"")),"""")
  )
)"),"")</f>
        <v/>
      </c>
      <c r="F572" s="17" t="str">
        <f>IFERROR(__xludf.DUMMYFUNCTION("IFERROR(
  TEXTJOIN(CHAR(10),TRUE,FILTER('SUMMARY DATA'!F:F,'SUMMARY DATA'!$A:$A=$A572,'SUMMARY DATA'!$C:$C=$B572,'SUMMARY DATA'!$B:$B=""GRP"")),
  IF(
    OR(
      ISNUMBER(SEARCH(""CDM CASH DEPOSIT"",$C572)),
      ISNUMBER(SEARCH(""CASH DEPOSIT"",$C57"&amp;"2)),
      COUNTIFS('SUMMARY DATA'!$D:$D,$C572,'SUMMARY DATA'!$B:$B,""GRP"")&lt;&gt;1
    ),
    """",
    IFERROR(TEXTJOIN(CHAR(10),TRUE,FILTER('SUMMARY DATA'!F:F,'SUMMARY DATA'!$D:$D=$C572,'SUMMARY DATA'!$B:$B=""GRP"")),"""")
  )
)"),"")</f>
        <v/>
      </c>
      <c r="G572" s="17" t="str">
        <f>IFERROR(__xludf.DUMMYFUNCTION("IFERROR(
  TEXTJOIN(CHAR(10),TRUE,FILTER('SUMMARY DATA'!G:G,'SUMMARY DATA'!$A:$A=$A572,'SUMMARY DATA'!$C:$C=$B572,'SUMMARY DATA'!$B:$B=""GRP"")),
  IF(
    OR(
      ISNUMBER(SEARCH(""CDM CASH DEPOSIT"",$C572)),
      ISNUMBER(SEARCH(""CASH DEPOSIT"",$C57"&amp;"2)),
      COUNTIFS('SUMMARY DATA'!$D:$D,$C572,'SUMMARY DATA'!$B:$B,""GRP"")&lt;&gt;1
    ),
    """",
    IFERROR(TEXTJOIN(CHAR(10),TRUE,FILTER('SUMMARY DATA'!G:G,'SUMMARY DATA'!$D:$D=$C572,'SUMMARY DATA'!$B:$B=""GRP"")),"""")
  )
)"),"")</f>
        <v/>
      </c>
      <c r="H572" s="18" t="str">
        <f>IFERROR(__xludf.DUMMYFUNCTION("IFERROR(
  TEXTJOIN(CHAR(10),TRUE,FILTER('SUMMARY DATA'!H:H,'SUMMARY DATA'!$A:$A=$A572,'SUMMARY DATA'!$C:$C=$B572,'SUMMARY DATA'!$B:$B=""GRP"")),
  IF(
    OR(
      ISNUMBER(SEARCH(""CDM CASH DEPOSIT"",$C572)),
      ISNUMBER(SEARCH(""CASH DEPOSIT"",$C57"&amp;"2)),
      COUNTIFS('SUMMARY DATA'!$D:$D,$C572,'SUMMARY DATA'!$B:$B,""GRP"")&lt;&gt;1
    ),
    """",
    IFERROR(TEXTJOIN(CHAR(10),TRUE,FILTER('SUMMARY DATA'!H:H,'SUMMARY DATA'!$D:$D=$C572,'SUMMARY DATA'!$B:$B=""GRP"")),"""")
  )
)"),"")</f>
        <v/>
      </c>
      <c r="I572" s="18" t="str">
        <f>IFERROR(__xludf.DUMMYFUNCTION("IF(H572="""","""",
SUM(ARRAYFORMULA(VALUE(SPLIT(H572,CHAR(10)))))
)"),"")</f>
        <v/>
      </c>
      <c r="J572" s="17" t="str">
        <f>IFERROR(__xludf.DUMMYFUNCTION("IFERROR(
  TEXTJOIN(CHAR(10),TRUE,FILTER('SUMMARY DATA'!I:I,'SUMMARY DATA'!$A:$A=$A572,'SUMMARY DATA'!$C:$C=$B572,'SUMMARY DATA'!$B:$B=""GRP"")),
  IF(
    OR(
      ISNUMBER(SEARCH(""CDM CASH DEPOSIT"",$C572)),
      ISNUMBER(SEARCH(""CASH DEPOSIT"",$C57"&amp;"2)),
      COUNTIFS('SUMMARY DATA'!$D:$D,$C572,'SUMMARY DATA'!$B:$B,""GRP"")&lt;&gt;1
    ),
    """",
    IFERROR(TEXTJOIN(CHAR(10),TRUE,FILTER('SUMMARY DATA'!I:I,'SUMMARY DATA'!$D:$D=$C572,'SUMMARY DATA'!$B:$B=""GRP"")),"""")
  )
)"),"")</f>
        <v/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 spans="1:27">
      <c r="A573" s="2"/>
      <c r="B573" s="15">
        <v>45839</v>
      </c>
      <c r="C573" s="2" t="s">
        <v>178</v>
      </c>
      <c r="D573" s="3">
        <v>20</v>
      </c>
      <c r="E573" s="16" t="str">
        <f>IFERROR(__xludf.DUMMYFUNCTION("IFERROR(
  TEXTJOIN(CHAR(10),TRUE,FILTER('SUMMARY DATA'!E:E,'SUMMARY DATA'!$A:$A=$A573,'SUMMARY DATA'!$C:$C=$B573,'SUMMARY DATA'!$B:$B=""GRP"")),
  IF(
    OR(
      ISNUMBER(SEARCH(""CDM CASH DEPOSIT"",$C573)),
      ISNUMBER(SEARCH(""CASH DEPOSIT"",$C57"&amp;"3)),
      COUNTIFS('SUMMARY DATA'!$D:$D,$C573,'SUMMARY DATA'!$B:$B,""GRP"")&lt;&gt;1
    ),
    """",
    IFERROR(TEXTJOIN(CHAR(10),TRUE,FILTER('SUMMARY DATA'!E:E,'SUMMARY DATA'!$D:$D=$C573,'SUMMARY DATA'!$B:$B=""GRP"")),"""")
  )
)"),"")</f>
        <v/>
      </c>
      <c r="F573" s="17" t="str">
        <f>IFERROR(__xludf.DUMMYFUNCTION("IFERROR(
  TEXTJOIN(CHAR(10),TRUE,FILTER('SUMMARY DATA'!F:F,'SUMMARY DATA'!$A:$A=$A573,'SUMMARY DATA'!$C:$C=$B573,'SUMMARY DATA'!$B:$B=""GRP"")),
  IF(
    OR(
      ISNUMBER(SEARCH(""CDM CASH DEPOSIT"",$C573)),
      ISNUMBER(SEARCH(""CASH DEPOSIT"",$C57"&amp;"3)),
      COUNTIFS('SUMMARY DATA'!$D:$D,$C573,'SUMMARY DATA'!$B:$B,""GRP"")&lt;&gt;1
    ),
    """",
    IFERROR(TEXTJOIN(CHAR(10),TRUE,FILTER('SUMMARY DATA'!F:F,'SUMMARY DATA'!$D:$D=$C573,'SUMMARY DATA'!$B:$B=""GRP"")),"""")
  )
)"),"")</f>
        <v/>
      </c>
      <c r="G573" s="17" t="str">
        <f>IFERROR(__xludf.DUMMYFUNCTION("IFERROR(
  TEXTJOIN(CHAR(10),TRUE,FILTER('SUMMARY DATA'!G:G,'SUMMARY DATA'!$A:$A=$A573,'SUMMARY DATA'!$C:$C=$B573,'SUMMARY DATA'!$B:$B=""GRP"")),
  IF(
    OR(
      ISNUMBER(SEARCH(""CDM CASH DEPOSIT"",$C573)),
      ISNUMBER(SEARCH(""CASH DEPOSIT"",$C57"&amp;"3)),
      COUNTIFS('SUMMARY DATA'!$D:$D,$C573,'SUMMARY DATA'!$B:$B,""GRP"")&lt;&gt;1
    ),
    """",
    IFERROR(TEXTJOIN(CHAR(10),TRUE,FILTER('SUMMARY DATA'!G:G,'SUMMARY DATA'!$D:$D=$C573,'SUMMARY DATA'!$B:$B=""GRP"")),"""")
  )
)"),"")</f>
        <v/>
      </c>
      <c r="H573" s="18" t="str">
        <f>IFERROR(__xludf.DUMMYFUNCTION("IFERROR(
  TEXTJOIN(CHAR(10),TRUE,FILTER('SUMMARY DATA'!H:H,'SUMMARY DATA'!$A:$A=$A573,'SUMMARY DATA'!$C:$C=$B573,'SUMMARY DATA'!$B:$B=""GRP"")),
  IF(
    OR(
      ISNUMBER(SEARCH(""CDM CASH DEPOSIT"",$C573)),
      ISNUMBER(SEARCH(""CASH DEPOSIT"",$C57"&amp;"3)),
      COUNTIFS('SUMMARY DATA'!$D:$D,$C573,'SUMMARY DATA'!$B:$B,""GRP"")&lt;&gt;1
    ),
    """",
    IFERROR(TEXTJOIN(CHAR(10),TRUE,FILTER('SUMMARY DATA'!H:H,'SUMMARY DATA'!$D:$D=$C573,'SUMMARY DATA'!$B:$B=""GRP"")),"""")
  )
)"),"")</f>
        <v/>
      </c>
      <c r="I573" s="18" t="str">
        <f>IFERROR(__xludf.DUMMYFUNCTION("IF(H573="""","""",
SUM(ARRAYFORMULA(VALUE(SPLIT(H573,CHAR(10)))))
)"),"")</f>
        <v/>
      </c>
      <c r="J573" s="17" t="str">
        <f>IFERROR(__xludf.DUMMYFUNCTION("IFERROR(
  TEXTJOIN(CHAR(10),TRUE,FILTER('SUMMARY DATA'!I:I,'SUMMARY DATA'!$A:$A=$A573,'SUMMARY DATA'!$C:$C=$B573,'SUMMARY DATA'!$B:$B=""GRP"")),
  IF(
    OR(
      ISNUMBER(SEARCH(""CDM CASH DEPOSIT"",$C573)),
      ISNUMBER(SEARCH(""CASH DEPOSIT"",$C57"&amp;"3)),
      COUNTIFS('SUMMARY DATA'!$D:$D,$C573,'SUMMARY DATA'!$B:$B,""GRP"")&lt;&gt;1
    ),
    """",
    IFERROR(TEXTJOIN(CHAR(10),TRUE,FILTER('SUMMARY DATA'!I:I,'SUMMARY DATA'!$D:$D=$C573,'SUMMARY DATA'!$B:$B=""GRP"")),"""")
  )
)"),"")</f>
        <v/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 spans="1:27">
      <c r="A574" s="2"/>
      <c r="B574" s="15">
        <v>45839</v>
      </c>
      <c r="C574" s="2" t="s">
        <v>813</v>
      </c>
      <c r="D574" s="3">
        <v>20</v>
      </c>
      <c r="E574" s="16" t="str">
        <f>IFERROR(__xludf.DUMMYFUNCTION("IFERROR(
  TEXTJOIN(CHAR(10),TRUE,FILTER('SUMMARY DATA'!E:E,'SUMMARY DATA'!$A:$A=$A574,'SUMMARY DATA'!$C:$C=$B574,'SUMMARY DATA'!$B:$B=""GRP"")),
  IF(
    OR(
      ISNUMBER(SEARCH(""CDM CASH DEPOSIT"",$C574)),
      ISNUMBER(SEARCH(""CASH DEPOSIT"",$C57"&amp;"4)),
      COUNTIFS('SUMMARY DATA'!$D:$D,$C574,'SUMMARY DATA'!$B:$B,""GRP"")&lt;&gt;1
    ),
    """",
    IFERROR(TEXTJOIN(CHAR(10),TRUE,FILTER('SUMMARY DATA'!E:E,'SUMMARY DATA'!$D:$D=$C574,'SUMMARY DATA'!$B:$B=""GRP"")),"""")
  )
)"),"")</f>
        <v/>
      </c>
      <c r="F574" s="17" t="str">
        <f>IFERROR(__xludf.DUMMYFUNCTION("IFERROR(
  TEXTJOIN(CHAR(10),TRUE,FILTER('SUMMARY DATA'!F:F,'SUMMARY DATA'!$A:$A=$A574,'SUMMARY DATA'!$C:$C=$B574,'SUMMARY DATA'!$B:$B=""GRP"")),
  IF(
    OR(
      ISNUMBER(SEARCH(""CDM CASH DEPOSIT"",$C574)),
      ISNUMBER(SEARCH(""CASH DEPOSIT"",$C57"&amp;"4)),
      COUNTIFS('SUMMARY DATA'!$D:$D,$C574,'SUMMARY DATA'!$B:$B,""GRP"")&lt;&gt;1
    ),
    """",
    IFERROR(TEXTJOIN(CHAR(10),TRUE,FILTER('SUMMARY DATA'!F:F,'SUMMARY DATA'!$D:$D=$C574,'SUMMARY DATA'!$B:$B=""GRP"")),"""")
  )
)"),"")</f>
        <v/>
      </c>
      <c r="G574" s="17" t="str">
        <f>IFERROR(__xludf.DUMMYFUNCTION("IFERROR(
  TEXTJOIN(CHAR(10),TRUE,FILTER('SUMMARY DATA'!G:G,'SUMMARY DATA'!$A:$A=$A574,'SUMMARY DATA'!$C:$C=$B574,'SUMMARY DATA'!$B:$B=""GRP"")),
  IF(
    OR(
      ISNUMBER(SEARCH(""CDM CASH DEPOSIT"",$C574)),
      ISNUMBER(SEARCH(""CASH DEPOSIT"",$C57"&amp;"4)),
      COUNTIFS('SUMMARY DATA'!$D:$D,$C574,'SUMMARY DATA'!$B:$B,""GRP"")&lt;&gt;1
    ),
    """",
    IFERROR(TEXTJOIN(CHAR(10),TRUE,FILTER('SUMMARY DATA'!G:G,'SUMMARY DATA'!$D:$D=$C574,'SUMMARY DATA'!$B:$B=""GRP"")),"""")
  )
)"),"")</f>
        <v/>
      </c>
      <c r="H574" s="18" t="str">
        <f>IFERROR(__xludf.DUMMYFUNCTION("IFERROR(
  TEXTJOIN(CHAR(10),TRUE,FILTER('SUMMARY DATA'!H:H,'SUMMARY DATA'!$A:$A=$A574,'SUMMARY DATA'!$C:$C=$B574,'SUMMARY DATA'!$B:$B=""GRP"")),
  IF(
    OR(
      ISNUMBER(SEARCH(""CDM CASH DEPOSIT"",$C574)),
      ISNUMBER(SEARCH(""CASH DEPOSIT"",$C57"&amp;"4)),
      COUNTIFS('SUMMARY DATA'!$D:$D,$C574,'SUMMARY DATA'!$B:$B,""GRP"")&lt;&gt;1
    ),
    """",
    IFERROR(TEXTJOIN(CHAR(10),TRUE,FILTER('SUMMARY DATA'!H:H,'SUMMARY DATA'!$D:$D=$C574,'SUMMARY DATA'!$B:$B=""GRP"")),"""")
  )
)"),"")</f>
        <v/>
      </c>
      <c r="I574" s="18" t="str">
        <f>IFERROR(__xludf.DUMMYFUNCTION("IF(H574="""","""",
SUM(ARRAYFORMULA(VALUE(SPLIT(H574,CHAR(10)))))
)"),"")</f>
        <v/>
      </c>
      <c r="J574" s="17" t="str">
        <f>IFERROR(__xludf.DUMMYFUNCTION("IFERROR(
  TEXTJOIN(CHAR(10),TRUE,FILTER('SUMMARY DATA'!I:I,'SUMMARY DATA'!$A:$A=$A574,'SUMMARY DATA'!$C:$C=$B574,'SUMMARY DATA'!$B:$B=""GRP"")),
  IF(
    OR(
      ISNUMBER(SEARCH(""CDM CASH DEPOSIT"",$C574)),
      ISNUMBER(SEARCH(""CASH DEPOSIT"",$C57"&amp;"4)),
      COUNTIFS('SUMMARY DATA'!$D:$D,$C574,'SUMMARY DATA'!$B:$B,""GRP"")&lt;&gt;1
    ),
    """",
    IFERROR(TEXTJOIN(CHAR(10),TRUE,FILTER('SUMMARY DATA'!I:I,'SUMMARY DATA'!$D:$D=$C574,'SUMMARY DATA'!$B:$B=""GRP"")),"""")
  )
)"),"")</f>
        <v/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 spans="1:27">
      <c r="A575" s="2"/>
      <c r="B575" s="15">
        <v>45839</v>
      </c>
      <c r="C575" s="2" t="s">
        <v>813</v>
      </c>
      <c r="D575" s="3">
        <v>20</v>
      </c>
      <c r="E575" s="16" t="str">
        <f>IFERROR(__xludf.DUMMYFUNCTION("IFERROR(
  TEXTJOIN(CHAR(10),TRUE,FILTER('SUMMARY DATA'!E:E,'SUMMARY DATA'!$A:$A=$A575,'SUMMARY DATA'!$C:$C=$B575,'SUMMARY DATA'!$B:$B=""GRP"")),
  IF(
    OR(
      ISNUMBER(SEARCH(""CDM CASH DEPOSIT"",$C575)),
      ISNUMBER(SEARCH(""CASH DEPOSIT"",$C57"&amp;"5)),
      COUNTIFS('SUMMARY DATA'!$D:$D,$C575,'SUMMARY DATA'!$B:$B,""GRP"")&lt;&gt;1
    ),
    """",
    IFERROR(TEXTJOIN(CHAR(10),TRUE,FILTER('SUMMARY DATA'!E:E,'SUMMARY DATA'!$D:$D=$C575,'SUMMARY DATA'!$B:$B=""GRP"")),"""")
  )
)"),"")</f>
        <v/>
      </c>
      <c r="F575" s="17" t="str">
        <f>IFERROR(__xludf.DUMMYFUNCTION("IFERROR(
  TEXTJOIN(CHAR(10),TRUE,FILTER('SUMMARY DATA'!F:F,'SUMMARY DATA'!$A:$A=$A575,'SUMMARY DATA'!$C:$C=$B575,'SUMMARY DATA'!$B:$B=""GRP"")),
  IF(
    OR(
      ISNUMBER(SEARCH(""CDM CASH DEPOSIT"",$C575)),
      ISNUMBER(SEARCH(""CASH DEPOSIT"",$C57"&amp;"5)),
      COUNTIFS('SUMMARY DATA'!$D:$D,$C575,'SUMMARY DATA'!$B:$B,""GRP"")&lt;&gt;1
    ),
    """",
    IFERROR(TEXTJOIN(CHAR(10),TRUE,FILTER('SUMMARY DATA'!F:F,'SUMMARY DATA'!$D:$D=$C575,'SUMMARY DATA'!$B:$B=""GRP"")),"""")
  )
)"),"")</f>
        <v/>
      </c>
      <c r="G575" s="17" t="str">
        <f>IFERROR(__xludf.DUMMYFUNCTION("IFERROR(
  TEXTJOIN(CHAR(10),TRUE,FILTER('SUMMARY DATA'!G:G,'SUMMARY DATA'!$A:$A=$A575,'SUMMARY DATA'!$C:$C=$B575,'SUMMARY DATA'!$B:$B=""GRP"")),
  IF(
    OR(
      ISNUMBER(SEARCH(""CDM CASH DEPOSIT"",$C575)),
      ISNUMBER(SEARCH(""CASH DEPOSIT"",$C57"&amp;"5)),
      COUNTIFS('SUMMARY DATA'!$D:$D,$C575,'SUMMARY DATA'!$B:$B,""GRP"")&lt;&gt;1
    ),
    """",
    IFERROR(TEXTJOIN(CHAR(10),TRUE,FILTER('SUMMARY DATA'!G:G,'SUMMARY DATA'!$D:$D=$C575,'SUMMARY DATA'!$B:$B=""GRP"")),"""")
  )
)"),"")</f>
        <v/>
      </c>
      <c r="H575" s="18" t="str">
        <f>IFERROR(__xludf.DUMMYFUNCTION("IFERROR(
  TEXTJOIN(CHAR(10),TRUE,FILTER('SUMMARY DATA'!H:H,'SUMMARY DATA'!$A:$A=$A575,'SUMMARY DATA'!$C:$C=$B575,'SUMMARY DATA'!$B:$B=""GRP"")),
  IF(
    OR(
      ISNUMBER(SEARCH(""CDM CASH DEPOSIT"",$C575)),
      ISNUMBER(SEARCH(""CASH DEPOSIT"",$C57"&amp;"5)),
      COUNTIFS('SUMMARY DATA'!$D:$D,$C575,'SUMMARY DATA'!$B:$B,""GRP"")&lt;&gt;1
    ),
    """",
    IFERROR(TEXTJOIN(CHAR(10),TRUE,FILTER('SUMMARY DATA'!H:H,'SUMMARY DATA'!$D:$D=$C575,'SUMMARY DATA'!$B:$B=""GRP"")),"""")
  )
)"),"")</f>
        <v/>
      </c>
      <c r="I575" s="18" t="str">
        <f>IFERROR(__xludf.DUMMYFUNCTION("IF(H575="""","""",
SUM(ARRAYFORMULA(VALUE(SPLIT(H575,CHAR(10)))))
)"),"")</f>
        <v/>
      </c>
      <c r="J575" s="17" t="str">
        <f>IFERROR(__xludf.DUMMYFUNCTION("IFERROR(
  TEXTJOIN(CHAR(10),TRUE,FILTER('SUMMARY DATA'!I:I,'SUMMARY DATA'!$A:$A=$A575,'SUMMARY DATA'!$C:$C=$B575,'SUMMARY DATA'!$B:$B=""GRP"")),
  IF(
    OR(
      ISNUMBER(SEARCH(""CDM CASH DEPOSIT"",$C575)),
      ISNUMBER(SEARCH(""CASH DEPOSIT"",$C57"&amp;"5)),
      COUNTIFS('SUMMARY DATA'!$D:$D,$C575,'SUMMARY DATA'!$B:$B,""GRP"")&lt;&gt;1
    ),
    """",
    IFERROR(TEXTJOIN(CHAR(10),TRUE,FILTER('SUMMARY DATA'!I:I,'SUMMARY DATA'!$D:$D=$C575,'SUMMARY DATA'!$B:$B=""GRP"")),"""")
  )
)"),"")</f>
        <v/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 spans="1:27">
      <c r="A576" s="2"/>
      <c r="B576" s="15">
        <v>45839</v>
      </c>
      <c r="C576" s="2" t="s">
        <v>814</v>
      </c>
      <c r="D576" s="3">
        <v>10</v>
      </c>
      <c r="E576" s="16" t="str">
        <f>IFERROR(__xludf.DUMMYFUNCTION("IFERROR(
  TEXTJOIN(CHAR(10),TRUE,FILTER('SUMMARY DATA'!E:E,'SUMMARY DATA'!$A:$A=$A576,'SUMMARY DATA'!$C:$C=$B576,'SUMMARY DATA'!$B:$B=""GRP"")),
  IF(
    OR(
      ISNUMBER(SEARCH(""CDM CASH DEPOSIT"",$C576)),
      ISNUMBER(SEARCH(""CASH DEPOSIT"",$C57"&amp;"6)),
      COUNTIFS('SUMMARY DATA'!$D:$D,$C576,'SUMMARY DATA'!$B:$B,""GRP"")&lt;&gt;1
    ),
    """",
    IFERROR(TEXTJOIN(CHAR(10),TRUE,FILTER('SUMMARY DATA'!E:E,'SUMMARY DATA'!$D:$D=$C576,'SUMMARY DATA'!$B:$B=""GRP"")),"""")
  )
)"),"")</f>
        <v/>
      </c>
      <c r="F576" s="17" t="str">
        <f>IFERROR(__xludf.DUMMYFUNCTION("IFERROR(
  TEXTJOIN(CHAR(10),TRUE,FILTER('SUMMARY DATA'!F:F,'SUMMARY DATA'!$A:$A=$A576,'SUMMARY DATA'!$C:$C=$B576,'SUMMARY DATA'!$B:$B=""GRP"")),
  IF(
    OR(
      ISNUMBER(SEARCH(""CDM CASH DEPOSIT"",$C576)),
      ISNUMBER(SEARCH(""CASH DEPOSIT"",$C57"&amp;"6)),
      COUNTIFS('SUMMARY DATA'!$D:$D,$C576,'SUMMARY DATA'!$B:$B,""GRP"")&lt;&gt;1
    ),
    """",
    IFERROR(TEXTJOIN(CHAR(10),TRUE,FILTER('SUMMARY DATA'!F:F,'SUMMARY DATA'!$D:$D=$C576,'SUMMARY DATA'!$B:$B=""GRP"")),"""")
  )
)"),"")</f>
        <v/>
      </c>
      <c r="G576" s="17" t="str">
        <f>IFERROR(__xludf.DUMMYFUNCTION("IFERROR(
  TEXTJOIN(CHAR(10),TRUE,FILTER('SUMMARY DATA'!G:G,'SUMMARY DATA'!$A:$A=$A576,'SUMMARY DATA'!$C:$C=$B576,'SUMMARY DATA'!$B:$B=""GRP"")),
  IF(
    OR(
      ISNUMBER(SEARCH(""CDM CASH DEPOSIT"",$C576)),
      ISNUMBER(SEARCH(""CASH DEPOSIT"",$C57"&amp;"6)),
      COUNTIFS('SUMMARY DATA'!$D:$D,$C576,'SUMMARY DATA'!$B:$B,""GRP"")&lt;&gt;1
    ),
    """",
    IFERROR(TEXTJOIN(CHAR(10),TRUE,FILTER('SUMMARY DATA'!G:G,'SUMMARY DATA'!$D:$D=$C576,'SUMMARY DATA'!$B:$B=""GRP"")),"""")
  )
)"),"")</f>
        <v/>
      </c>
      <c r="H576" s="18" t="str">
        <f>IFERROR(__xludf.DUMMYFUNCTION("IFERROR(
  TEXTJOIN(CHAR(10),TRUE,FILTER('SUMMARY DATA'!H:H,'SUMMARY DATA'!$A:$A=$A576,'SUMMARY DATA'!$C:$C=$B576,'SUMMARY DATA'!$B:$B=""GRP"")),
  IF(
    OR(
      ISNUMBER(SEARCH(""CDM CASH DEPOSIT"",$C576)),
      ISNUMBER(SEARCH(""CASH DEPOSIT"",$C57"&amp;"6)),
      COUNTIFS('SUMMARY DATA'!$D:$D,$C576,'SUMMARY DATA'!$B:$B,""GRP"")&lt;&gt;1
    ),
    """",
    IFERROR(TEXTJOIN(CHAR(10),TRUE,FILTER('SUMMARY DATA'!H:H,'SUMMARY DATA'!$D:$D=$C576,'SUMMARY DATA'!$B:$B=""GRP"")),"""")
  )
)"),"")</f>
        <v/>
      </c>
      <c r="I576" s="18" t="str">
        <f>IFERROR(__xludf.DUMMYFUNCTION("IF(H576="""","""",
SUM(ARRAYFORMULA(VALUE(SPLIT(H576,CHAR(10)))))
)"),"")</f>
        <v/>
      </c>
      <c r="J576" s="17" t="str">
        <f>IFERROR(__xludf.DUMMYFUNCTION("IFERROR(
  TEXTJOIN(CHAR(10),TRUE,FILTER('SUMMARY DATA'!I:I,'SUMMARY DATA'!$A:$A=$A576,'SUMMARY DATA'!$C:$C=$B576,'SUMMARY DATA'!$B:$B=""GRP"")),
  IF(
    OR(
      ISNUMBER(SEARCH(""CDM CASH DEPOSIT"",$C576)),
      ISNUMBER(SEARCH(""CASH DEPOSIT"",$C57"&amp;"6)),
      COUNTIFS('SUMMARY DATA'!$D:$D,$C576,'SUMMARY DATA'!$B:$B,""GRP"")&lt;&gt;1
    ),
    """",
    IFERROR(TEXTJOIN(CHAR(10),TRUE,FILTER('SUMMARY DATA'!I:I,'SUMMARY DATA'!$D:$D=$C576,'SUMMARY DATA'!$B:$B=""GRP"")),"""")
  )
)"),"")</f>
        <v/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 spans="1:27">
      <c r="A577" s="2" t="s">
        <v>815</v>
      </c>
      <c r="B577" s="15">
        <v>45839</v>
      </c>
      <c r="C577" s="2" t="s">
        <v>816</v>
      </c>
      <c r="D577" s="3">
        <v>310</v>
      </c>
      <c r="E577" s="16" t="str">
        <f>IFERROR(__xludf.DUMMYFUNCTION("IFERROR(
  TEXTJOIN(CHAR(10),TRUE,FILTER('SUMMARY DATA'!E:E,'SUMMARY DATA'!$A:$A=$A577,'SUMMARY DATA'!$C:$C=$B577,'SUMMARY DATA'!$B:$B=""GRP"")),
  IF(
    OR(
      ISNUMBER(SEARCH(""CDM CASH DEPOSIT"",$C577)),
      ISNUMBER(SEARCH(""CASH DEPOSIT"",$C57"&amp;"7)),
      COUNTIFS('SUMMARY DATA'!$D:$D,$C577,'SUMMARY DATA'!$B:$B,""GRP"")&lt;&gt;1
    ),
    """",
    IFERROR(TEXTJOIN(CHAR(10),TRUE,FILTER('SUMMARY DATA'!E:E,'SUMMARY DATA'!$D:$D=$C577,'SUMMARY DATA'!$B:$B=""GRP"")),"""")
  )
)"),"")</f>
        <v/>
      </c>
      <c r="F577" s="17" t="str">
        <f>IFERROR(__xludf.DUMMYFUNCTION("IFERROR(
  TEXTJOIN(CHAR(10),TRUE,FILTER('SUMMARY DATA'!F:F,'SUMMARY DATA'!$A:$A=$A577,'SUMMARY DATA'!$C:$C=$B577,'SUMMARY DATA'!$B:$B=""GRP"")),
  IF(
    OR(
      ISNUMBER(SEARCH(""CDM CASH DEPOSIT"",$C577)),
      ISNUMBER(SEARCH(""CASH DEPOSIT"",$C57"&amp;"7)),
      COUNTIFS('SUMMARY DATA'!$D:$D,$C577,'SUMMARY DATA'!$B:$B,""GRP"")&lt;&gt;1
    ),
    """",
    IFERROR(TEXTJOIN(CHAR(10),TRUE,FILTER('SUMMARY DATA'!F:F,'SUMMARY DATA'!$D:$D=$C577,'SUMMARY DATA'!$B:$B=""GRP"")),"""")
  )
)"),"")</f>
        <v/>
      </c>
      <c r="G577" s="17" t="str">
        <f>IFERROR(__xludf.DUMMYFUNCTION("IFERROR(
  TEXTJOIN(CHAR(10),TRUE,FILTER('SUMMARY DATA'!G:G,'SUMMARY DATA'!$A:$A=$A577,'SUMMARY DATA'!$C:$C=$B577,'SUMMARY DATA'!$B:$B=""GRP"")),
  IF(
    OR(
      ISNUMBER(SEARCH(""CDM CASH DEPOSIT"",$C577)),
      ISNUMBER(SEARCH(""CASH DEPOSIT"",$C57"&amp;"7)),
      COUNTIFS('SUMMARY DATA'!$D:$D,$C577,'SUMMARY DATA'!$B:$B,""GRP"")&lt;&gt;1
    ),
    """",
    IFERROR(TEXTJOIN(CHAR(10),TRUE,FILTER('SUMMARY DATA'!G:G,'SUMMARY DATA'!$D:$D=$C577,'SUMMARY DATA'!$B:$B=""GRP"")),"""")
  )
)"),"")</f>
        <v/>
      </c>
      <c r="H577" s="18" t="str">
        <f>IFERROR(__xludf.DUMMYFUNCTION("IFERROR(
  TEXTJOIN(CHAR(10),TRUE,FILTER('SUMMARY DATA'!H:H,'SUMMARY DATA'!$A:$A=$A577,'SUMMARY DATA'!$C:$C=$B577,'SUMMARY DATA'!$B:$B=""GRP"")),
  IF(
    OR(
      ISNUMBER(SEARCH(""CDM CASH DEPOSIT"",$C577)),
      ISNUMBER(SEARCH(""CASH DEPOSIT"",$C57"&amp;"7)),
      COUNTIFS('SUMMARY DATA'!$D:$D,$C577,'SUMMARY DATA'!$B:$B,""GRP"")&lt;&gt;1
    ),
    """",
    IFERROR(TEXTJOIN(CHAR(10),TRUE,FILTER('SUMMARY DATA'!H:H,'SUMMARY DATA'!$D:$D=$C577,'SUMMARY DATA'!$B:$B=""GRP"")),"""")
  )
)"),"")</f>
        <v/>
      </c>
      <c r="I577" s="18" t="str">
        <f>IFERROR(__xludf.DUMMYFUNCTION("IF(H577="""","""",
SUM(ARRAYFORMULA(VALUE(SPLIT(H577,CHAR(10)))))
)"),"")</f>
        <v/>
      </c>
      <c r="J577" s="17" t="str">
        <f>IFERROR(__xludf.DUMMYFUNCTION("IFERROR(
  TEXTJOIN(CHAR(10),TRUE,FILTER('SUMMARY DATA'!I:I,'SUMMARY DATA'!$A:$A=$A577,'SUMMARY DATA'!$C:$C=$B577,'SUMMARY DATA'!$B:$B=""GRP"")),
  IF(
    OR(
      ISNUMBER(SEARCH(""CDM CASH DEPOSIT"",$C577)),
      ISNUMBER(SEARCH(""CASH DEPOSIT"",$C57"&amp;"7)),
      COUNTIFS('SUMMARY DATA'!$D:$D,$C577,'SUMMARY DATA'!$B:$B,""GRP"")&lt;&gt;1
    ),
    """",
    IFERROR(TEXTJOIN(CHAR(10),TRUE,FILTER('SUMMARY DATA'!I:I,'SUMMARY DATA'!$D:$D=$C577,'SUMMARY DATA'!$B:$B=""GRP"")),"""")
  )
)"),"")</f>
        <v/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 spans="1:27">
      <c r="A578" s="2" t="s">
        <v>88</v>
      </c>
      <c r="B578" s="15">
        <v>45839</v>
      </c>
      <c r="C578" s="2" t="s">
        <v>817</v>
      </c>
      <c r="D578" s="3">
        <v>129.8</v>
      </c>
      <c r="E578" s="16" t="str">
        <f>IFERROR(__xludf.DUMMYFUNCTION("IFERROR(
  TEXTJOIN(CHAR(10),TRUE,FILTER('SUMMARY DATA'!E:E,'SUMMARY DATA'!$A:$A=$A578,'SUMMARY DATA'!$C:$C=$B578,'SUMMARY DATA'!$B:$B=""GRP"")),
  IF(
    OR(
      ISNUMBER(SEARCH(""CDM CASH DEPOSIT"",$C578)),
      ISNUMBER(SEARCH(""CASH DEPOSIT"",$C57"&amp;"8)),
      COUNTIFS('SUMMARY DATA'!$D:$D,$C578,'SUMMARY DATA'!$B:$B,""GRP"")&lt;&gt;1
    ),
    """",
    IFERROR(TEXTJOIN(CHAR(10),TRUE,FILTER('SUMMARY DATA'!E:E,'SUMMARY DATA'!$D:$D=$C578,'SUMMARY DATA'!$B:$B=""GRP"")),"""")
  )
)"),"")</f>
        <v/>
      </c>
      <c r="F578" s="17" t="str">
        <f>IFERROR(__xludf.DUMMYFUNCTION("IFERROR(
  TEXTJOIN(CHAR(10),TRUE,FILTER('SUMMARY DATA'!F:F,'SUMMARY DATA'!$A:$A=$A578,'SUMMARY DATA'!$C:$C=$B578,'SUMMARY DATA'!$B:$B=""GRP"")),
  IF(
    OR(
      ISNUMBER(SEARCH(""CDM CASH DEPOSIT"",$C578)),
      ISNUMBER(SEARCH(""CASH DEPOSIT"",$C57"&amp;"8)),
      COUNTIFS('SUMMARY DATA'!$D:$D,$C578,'SUMMARY DATA'!$B:$B,""GRP"")&lt;&gt;1
    ),
    """",
    IFERROR(TEXTJOIN(CHAR(10),TRUE,FILTER('SUMMARY DATA'!F:F,'SUMMARY DATA'!$D:$D=$C578,'SUMMARY DATA'!$B:$B=""GRP"")),"""")
  )
)"),"")</f>
        <v/>
      </c>
      <c r="G578" s="17" t="str">
        <f>IFERROR(__xludf.DUMMYFUNCTION("IFERROR(
  TEXTJOIN(CHAR(10),TRUE,FILTER('SUMMARY DATA'!G:G,'SUMMARY DATA'!$A:$A=$A578,'SUMMARY DATA'!$C:$C=$B578,'SUMMARY DATA'!$B:$B=""GRP"")),
  IF(
    OR(
      ISNUMBER(SEARCH(""CDM CASH DEPOSIT"",$C578)),
      ISNUMBER(SEARCH(""CASH DEPOSIT"",$C57"&amp;"8)),
      COUNTIFS('SUMMARY DATA'!$D:$D,$C578,'SUMMARY DATA'!$B:$B,""GRP"")&lt;&gt;1
    ),
    """",
    IFERROR(TEXTJOIN(CHAR(10),TRUE,FILTER('SUMMARY DATA'!G:G,'SUMMARY DATA'!$D:$D=$C578,'SUMMARY DATA'!$B:$B=""GRP"")),"""")
  )
)"),"")</f>
        <v/>
      </c>
      <c r="H578" s="18" t="str">
        <f>IFERROR(__xludf.DUMMYFUNCTION("IFERROR(
  TEXTJOIN(CHAR(10),TRUE,FILTER('SUMMARY DATA'!H:H,'SUMMARY DATA'!$A:$A=$A578,'SUMMARY DATA'!$C:$C=$B578,'SUMMARY DATA'!$B:$B=""GRP"")),
  IF(
    OR(
      ISNUMBER(SEARCH(""CDM CASH DEPOSIT"",$C578)),
      ISNUMBER(SEARCH(""CASH DEPOSIT"",$C57"&amp;"8)),
      COUNTIFS('SUMMARY DATA'!$D:$D,$C578,'SUMMARY DATA'!$B:$B,""GRP"")&lt;&gt;1
    ),
    """",
    IFERROR(TEXTJOIN(CHAR(10),TRUE,FILTER('SUMMARY DATA'!H:H,'SUMMARY DATA'!$D:$D=$C578,'SUMMARY DATA'!$B:$B=""GRP"")),"""")
  )
)"),"")</f>
        <v/>
      </c>
      <c r="I578" s="18" t="str">
        <f>IFERROR(__xludf.DUMMYFUNCTION("IF(H578="""","""",
SUM(ARRAYFORMULA(VALUE(SPLIT(H578,CHAR(10)))))
)"),"")</f>
        <v/>
      </c>
      <c r="J578" s="17" t="str">
        <f>IFERROR(__xludf.DUMMYFUNCTION("IFERROR(
  TEXTJOIN(CHAR(10),TRUE,FILTER('SUMMARY DATA'!I:I,'SUMMARY DATA'!$A:$A=$A578,'SUMMARY DATA'!$C:$C=$B578,'SUMMARY DATA'!$B:$B=""GRP"")),
  IF(
    OR(
      ISNUMBER(SEARCH(""CDM CASH DEPOSIT"",$C578)),
      ISNUMBER(SEARCH(""CASH DEPOSIT"",$C57"&amp;"8)),
      COUNTIFS('SUMMARY DATA'!$D:$D,$C578,'SUMMARY DATA'!$B:$B,""GRP"")&lt;&gt;1
    ),
    """",
    IFERROR(TEXTJOIN(CHAR(10),TRUE,FILTER('SUMMARY DATA'!I:I,'SUMMARY DATA'!$D:$D=$C578,'SUMMARY DATA'!$B:$B=""GRP"")),"""")
  )
)"),"")</f>
        <v/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 spans="1:27">
      <c r="A579" s="2" t="s">
        <v>88</v>
      </c>
      <c r="B579" s="15">
        <v>45839</v>
      </c>
      <c r="C579" s="2" t="s">
        <v>818</v>
      </c>
      <c r="D579" s="3">
        <v>10</v>
      </c>
      <c r="E579" s="16" t="str">
        <f>IFERROR(__xludf.DUMMYFUNCTION("IFERROR(
  TEXTJOIN(CHAR(10),TRUE,FILTER('SUMMARY DATA'!E:E,'SUMMARY DATA'!$A:$A=$A579,'SUMMARY DATA'!$C:$C=$B579,'SUMMARY DATA'!$B:$B=""GRP"")),
  IF(
    OR(
      ISNUMBER(SEARCH(""CDM CASH DEPOSIT"",$C579)),
      ISNUMBER(SEARCH(""CASH DEPOSIT"",$C57"&amp;"9)),
      COUNTIFS('SUMMARY DATA'!$D:$D,$C579,'SUMMARY DATA'!$B:$B,""GRP"")&lt;&gt;1
    ),
    """",
    IFERROR(TEXTJOIN(CHAR(10),TRUE,FILTER('SUMMARY DATA'!E:E,'SUMMARY DATA'!$D:$D=$C579,'SUMMARY DATA'!$B:$B=""GRP"")),"""")
  )
)"),"")</f>
        <v/>
      </c>
      <c r="F579" s="17" t="str">
        <f>IFERROR(__xludf.DUMMYFUNCTION("IFERROR(
  TEXTJOIN(CHAR(10),TRUE,FILTER('SUMMARY DATA'!F:F,'SUMMARY DATA'!$A:$A=$A579,'SUMMARY DATA'!$C:$C=$B579,'SUMMARY DATA'!$B:$B=""GRP"")),
  IF(
    OR(
      ISNUMBER(SEARCH(""CDM CASH DEPOSIT"",$C579)),
      ISNUMBER(SEARCH(""CASH DEPOSIT"",$C57"&amp;"9)),
      COUNTIFS('SUMMARY DATA'!$D:$D,$C579,'SUMMARY DATA'!$B:$B,""GRP"")&lt;&gt;1
    ),
    """",
    IFERROR(TEXTJOIN(CHAR(10),TRUE,FILTER('SUMMARY DATA'!F:F,'SUMMARY DATA'!$D:$D=$C579,'SUMMARY DATA'!$B:$B=""GRP"")),"""")
  )
)"),"")</f>
        <v/>
      </c>
      <c r="G579" s="17" t="str">
        <f>IFERROR(__xludf.DUMMYFUNCTION("IFERROR(
  TEXTJOIN(CHAR(10),TRUE,FILTER('SUMMARY DATA'!G:G,'SUMMARY DATA'!$A:$A=$A579,'SUMMARY DATA'!$C:$C=$B579,'SUMMARY DATA'!$B:$B=""GRP"")),
  IF(
    OR(
      ISNUMBER(SEARCH(""CDM CASH DEPOSIT"",$C579)),
      ISNUMBER(SEARCH(""CASH DEPOSIT"",$C57"&amp;"9)),
      COUNTIFS('SUMMARY DATA'!$D:$D,$C579,'SUMMARY DATA'!$B:$B,""GRP"")&lt;&gt;1
    ),
    """",
    IFERROR(TEXTJOIN(CHAR(10),TRUE,FILTER('SUMMARY DATA'!G:G,'SUMMARY DATA'!$D:$D=$C579,'SUMMARY DATA'!$B:$B=""GRP"")),"""")
  )
)"),"")</f>
        <v/>
      </c>
      <c r="H579" s="18" t="str">
        <f>IFERROR(__xludf.DUMMYFUNCTION("IFERROR(
  TEXTJOIN(CHAR(10),TRUE,FILTER('SUMMARY DATA'!H:H,'SUMMARY DATA'!$A:$A=$A579,'SUMMARY DATA'!$C:$C=$B579,'SUMMARY DATA'!$B:$B=""GRP"")),
  IF(
    OR(
      ISNUMBER(SEARCH(""CDM CASH DEPOSIT"",$C579)),
      ISNUMBER(SEARCH(""CASH DEPOSIT"",$C57"&amp;"9)),
      COUNTIFS('SUMMARY DATA'!$D:$D,$C579,'SUMMARY DATA'!$B:$B,""GRP"")&lt;&gt;1
    ),
    """",
    IFERROR(TEXTJOIN(CHAR(10),TRUE,FILTER('SUMMARY DATA'!H:H,'SUMMARY DATA'!$D:$D=$C579,'SUMMARY DATA'!$B:$B=""GRP"")),"""")
  )
)"),"")</f>
        <v/>
      </c>
      <c r="I579" s="18" t="str">
        <f>IFERROR(__xludf.DUMMYFUNCTION("IF(H579="""","""",
SUM(ARRAYFORMULA(VALUE(SPLIT(H579,CHAR(10)))))
)"),"")</f>
        <v/>
      </c>
      <c r="J579" s="17" t="str">
        <f>IFERROR(__xludf.DUMMYFUNCTION("IFERROR(
  TEXTJOIN(CHAR(10),TRUE,FILTER('SUMMARY DATA'!I:I,'SUMMARY DATA'!$A:$A=$A579,'SUMMARY DATA'!$C:$C=$B579,'SUMMARY DATA'!$B:$B=""GRP"")),
  IF(
    OR(
      ISNUMBER(SEARCH(""CDM CASH DEPOSIT"",$C579)),
      ISNUMBER(SEARCH(""CASH DEPOSIT"",$C57"&amp;"9)),
      COUNTIFS('SUMMARY DATA'!$D:$D,$C579,'SUMMARY DATA'!$B:$B,""GRP"")&lt;&gt;1
    ),
    """",
    IFERROR(TEXTJOIN(CHAR(10),TRUE,FILTER('SUMMARY DATA'!I:I,'SUMMARY DATA'!$D:$D=$C579,'SUMMARY DATA'!$B:$B=""GRP"")),"""")
  )
)"),"")</f>
        <v/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 spans="1:27">
      <c r="A580" s="2" t="s">
        <v>88</v>
      </c>
      <c r="B580" s="15">
        <v>45839</v>
      </c>
      <c r="C580" s="2" t="s">
        <v>819</v>
      </c>
      <c r="D580" s="3">
        <v>22</v>
      </c>
      <c r="E580" s="16" t="str">
        <f>IFERROR(__xludf.DUMMYFUNCTION("IFERROR(
  TEXTJOIN(CHAR(10),TRUE,FILTER('SUMMARY DATA'!E:E,'SUMMARY DATA'!$A:$A=$A580,'SUMMARY DATA'!$C:$C=$B580,'SUMMARY DATA'!$B:$B=""GRP"")),
  IF(
    OR(
      ISNUMBER(SEARCH(""CDM CASH DEPOSIT"",$C580)),
      ISNUMBER(SEARCH(""CASH DEPOSIT"",$C58"&amp;"0)),
      COUNTIFS('SUMMARY DATA'!$D:$D,$C580,'SUMMARY DATA'!$B:$B,""GRP"")&lt;&gt;1
    ),
    """",
    IFERROR(TEXTJOIN(CHAR(10),TRUE,FILTER('SUMMARY DATA'!E:E,'SUMMARY DATA'!$D:$D=$C580,'SUMMARY DATA'!$B:$B=""GRP"")),"""")
  )
)"),"")</f>
        <v/>
      </c>
      <c r="F580" s="17" t="str">
        <f>IFERROR(__xludf.DUMMYFUNCTION("IFERROR(
  TEXTJOIN(CHAR(10),TRUE,FILTER('SUMMARY DATA'!F:F,'SUMMARY DATA'!$A:$A=$A580,'SUMMARY DATA'!$C:$C=$B580,'SUMMARY DATA'!$B:$B=""GRP"")),
  IF(
    OR(
      ISNUMBER(SEARCH(""CDM CASH DEPOSIT"",$C580)),
      ISNUMBER(SEARCH(""CASH DEPOSIT"",$C58"&amp;"0)),
      COUNTIFS('SUMMARY DATA'!$D:$D,$C580,'SUMMARY DATA'!$B:$B,""GRP"")&lt;&gt;1
    ),
    """",
    IFERROR(TEXTJOIN(CHAR(10),TRUE,FILTER('SUMMARY DATA'!F:F,'SUMMARY DATA'!$D:$D=$C580,'SUMMARY DATA'!$B:$B=""GRP"")),"""")
  )
)"),"")</f>
        <v/>
      </c>
      <c r="G580" s="17" t="str">
        <f>IFERROR(__xludf.DUMMYFUNCTION("IFERROR(
  TEXTJOIN(CHAR(10),TRUE,FILTER('SUMMARY DATA'!G:G,'SUMMARY DATA'!$A:$A=$A580,'SUMMARY DATA'!$C:$C=$B580,'SUMMARY DATA'!$B:$B=""GRP"")),
  IF(
    OR(
      ISNUMBER(SEARCH(""CDM CASH DEPOSIT"",$C580)),
      ISNUMBER(SEARCH(""CASH DEPOSIT"",$C58"&amp;"0)),
      COUNTIFS('SUMMARY DATA'!$D:$D,$C580,'SUMMARY DATA'!$B:$B,""GRP"")&lt;&gt;1
    ),
    """",
    IFERROR(TEXTJOIN(CHAR(10),TRUE,FILTER('SUMMARY DATA'!G:G,'SUMMARY DATA'!$D:$D=$C580,'SUMMARY DATA'!$B:$B=""GRP"")),"""")
  )
)"),"")</f>
        <v/>
      </c>
      <c r="H580" s="18" t="str">
        <f>IFERROR(__xludf.DUMMYFUNCTION("IFERROR(
  TEXTJOIN(CHAR(10),TRUE,FILTER('SUMMARY DATA'!H:H,'SUMMARY DATA'!$A:$A=$A580,'SUMMARY DATA'!$C:$C=$B580,'SUMMARY DATA'!$B:$B=""GRP"")),
  IF(
    OR(
      ISNUMBER(SEARCH(""CDM CASH DEPOSIT"",$C580)),
      ISNUMBER(SEARCH(""CASH DEPOSIT"",$C58"&amp;"0)),
      COUNTIFS('SUMMARY DATA'!$D:$D,$C580,'SUMMARY DATA'!$B:$B,""GRP"")&lt;&gt;1
    ),
    """",
    IFERROR(TEXTJOIN(CHAR(10),TRUE,FILTER('SUMMARY DATA'!H:H,'SUMMARY DATA'!$D:$D=$C580,'SUMMARY DATA'!$B:$B=""GRP"")),"""")
  )
)"),"")</f>
        <v/>
      </c>
      <c r="I580" s="18" t="str">
        <f>IFERROR(__xludf.DUMMYFUNCTION("IF(H580="""","""",
SUM(ARRAYFORMULA(VALUE(SPLIT(H580,CHAR(10)))))
)"),"")</f>
        <v/>
      </c>
      <c r="J580" s="17" t="str">
        <f>IFERROR(__xludf.DUMMYFUNCTION("IFERROR(
  TEXTJOIN(CHAR(10),TRUE,FILTER('SUMMARY DATA'!I:I,'SUMMARY DATA'!$A:$A=$A580,'SUMMARY DATA'!$C:$C=$B580,'SUMMARY DATA'!$B:$B=""GRP"")),
  IF(
    OR(
      ISNUMBER(SEARCH(""CDM CASH DEPOSIT"",$C580)),
      ISNUMBER(SEARCH(""CASH DEPOSIT"",$C58"&amp;"0)),
      COUNTIFS('SUMMARY DATA'!$D:$D,$C580,'SUMMARY DATA'!$B:$B,""GRP"")&lt;&gt;1
    ),
    """",
    IFERROR(TEXTJOIN(CHAR(10),TRUE,FILTER('SUMMARY DATA'!I:I,'SUMMARY DATA'!$D:$D=$C580,'SUMMARY DATA'!$B:$B=""GRP"")),"""")
  )
)"),"")</f>
        <v/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 spans="1:27">
      <c r="A581" s="2"/>
      <c r="B581" s="15">
        <v>45839</v>
      </c>
      <c r="C581" s="2" t="s">
        <v>820</v>
      </c>
      <c r="D581" s="3">
        <v>100</v>
      </c>
      <c r="E581" s="16" t="str">
        <f>IFERROR(__xludf.DUMMYFUNCTION("IFERROR(
  TEXTJOIN(CHAR(10),TRUE,FILTER('SUMMARY DATA'!E:E,'SUMMARY DATA'!$A:$A=$A581,'SUMMARY DATA'!$C:$C=$B581,'SUMMARY DATA'!$B:$B=""GRP"")),
  IF(
    OR(
      ISNUMBER(SEARCH(""CDM CASH DEPOSIT"",$C581)),
      ISNUMBER(SEARCH(""CASH DEPOSIT"",$C58"&amp;"1)),
      COUNTIFS('SUMMARY DATA'!$D:$D,$C581,'SUMMARY DATA'!$B:$B,""GRP"")&lt;&gt;1
    ),
    """",
    IFERROR(TEXTJOIN(CHAR(10),TRUE,FILTER('SUMMARY DATA'!E:E,'SUMMARY DATA'!$D:$D=$C581,'SUMMARY DATA'!$B:$B=""GRP"")),"""")
  )
)"),"")</f>
        <v/>
      </c>
      <c r="F581" s="17" t="str">
        <f>IFERROR(__xludf.DUMMYFUNCTION("IFERROR(
  TEXTJOIN(CHAR(10),TRUE,FILTER('SUMMARY DATA'!F:F,'SUMMARY DATA'!$A:$A=$A581,'SUMMARY DATA'!$C:$C=$B581,'SUMMARY DATA'!$B:$B=""GRP"")),
  IF(
    OR(
      ISNUMBER(SEARCH(""CDM CASH DEPOSIT"",$C581)),
      ISNUMBER(SEARCH(""CASH DEPOSIT"",$C58"&amp;"1)),
      COUNTIFS('SUMMARY DATA'!$D:$D,$C581,'SUMMARY DATA'!$B:$B,""GRP"")&lt;&gt;1
    ),
    """",
    IFERROR(TEXTJOIN(CHAR(10),TRUE,FILTER('SUMMARY DATA'!F:F,'SUMMARY DATA'!$D:$D=$C581,'SUMMARY DATA'!$B:$B=""GRP"")),"""")
  )
)"),"")</f>
        <v/>
      </c>
      <c r="G581" s="17" t="str">
        <f>IFERROR(__xludf.DUMMYFUNCTION("IFERROR(
  TEXTJOIN(CHAR(10),TRUE,FILTER('SUMMARY DATA'!G:G,'SUMMARY DATA'!$A:$A=$A581,'SUMMARY DATA'!$C:$C=$B581,'SUMMARY DATA'!$B:$B=""GRP"")),
  IF(
    OR(
      ISNUMBER(SEARCH(""CDM CASH DEPOSIT"",$C581)),
      ISNUMBER(SEARCH(""CASH DEPOSIT"",$C58"&amp;"1)),
      COUNTIFS('SUMMARY DATA'!$D:$D,$C581,'SUMMARY DATA'!$B:$B,""GRP"")&lt;&gt;1
    ),
    """",
    IFERROR(TEXTJOIN(CHAR(10),TRUE,FILTER('SUMMARY DATA'!G:G,'SUMMARY DATA'!$D:$D=$C581,'SUMMARY DATA'!$B:$B=""GRP"")),"""")
  )
)"),"")</f>
        <v/>
      </c>
      <c r="H581" s="18" t="str">
        <f>IFERROR(__xludf.DUMMYFUNCTION("IFERROR(
  TEXTJOIN(CHAR(10),TRUE,FILTER('SUMMARY DATA'!H:H,'SUMMARY DATA'!$A:$A=$A581,'SUMMARY DATA'!$C:$C=$B581,'SUMMARY DATA'!$B:$B=""GRP"")),
  IF(
    OR(
      ISNUMBER(SEARCH(""CDM CASH DEPOSIT"",$C581)),
      ISNUMBER(SEARCH(""CASH DEPOSIT"",$C58"&amp;"1)),
      COUNTIFS('SUMMARY DATA'!$D:$D,$C581,'SUMMARY DATA'!$B:$B,""GRP"")&lt;&gt;1
    ),
    """",
    IFERROR(TEXTJOIN(CHAR(10),TRUE,FILTER('SUMMARY DATA'!H:H,'SUMMARY DATA'!$D:$D=$C581,'SUMMARY DATA'!$B:$B=""GRP"")),"""")
  )
)"),"")</f>
        <v/>
      </c>
      <c r="I581" s="18" t="str">
        <f>IFERROR(__xludf.DUMMYFUNCTION("IF(H581="""","""",
SUM(ARRAYFORMULA(VALUE(SPLIT(H581,CHAR(10)))))
)"),"")</f>
        <v/>
      </c>
      <c r="J581" s="17" t="str">
        <f>IFERROR(__xludf.DUMMYFUNCTION("IFERROR(
  TEXTJOIN(CHAR(10),TRUE,FILTER('SUMMARY DATA'!I:I,'SUMMARY DATA'!$A:$A=$A581,'SUMMARY DATA'!$C:$C=$B581,'SUMMARY DATA'!$B:$B=""GRP"")),
  IF(
    OR(
      ISNUMBER(SEARCH(""CDM CASH DEPOSIT"",$C581)),
      ISNUMBER(SEARCH(""CASH DEPOSIT"",$C58"&amp;"1)),
      COUNTIFS('SUMMARY DATA'!$D:$D,$C581,'SUMMARY DATA'!$B:$B,""GRP"")&lt;&gt;1
    ),
    """",
    IFERROR(TEXTJOIN(CHAR(10),TRUE,FILTER('SUMMARY DATA'!I:I,'SUMMARY DATA'!$D:$D=$C581,'SUMMARY DATA'!$B:$B=""GRP"")),"""")
  )
)"),"")</f>
        <v/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 spans="1:27">
      <c r="A582" s="2"/>
      <c r="B582" s="15">
        <v>45839</v>
      </c>
      <c r="C582" s="2" t="s">
        <v>23</v>
      </c>
      <c r="D582" s="3">
        <v>157</v>
      </c>
      <c r="E582" s="16" t="str">
        <f>IFERROR(__xludf.DUMMYFUNCTION("IFERROR(
  TEXTJOIN(CHAR(10),TRUE,FILTER('SUMMARY DATA'!E:E,'SUMMARY DATA'!$A:$A=$A582,'SUMMARY DATA'!$C:$C=$B582,'SUMMARY DATA'!$B:$B=""GRP"")),
  IF(
    OR(
      ISNUMBER(SEARCH(""CDM CASH DEPOSIT"",$C582)),
      ISNUMBER(SEARCH(""CASH DEPOSIT"",$C58"&amp;"2)),
      COUNTIFS('SUMMARY DATA'!$D:$D,$C582,'SUMMARY DATA'!$B:$B,""GRP"")&lt;&gt;1
    ),
    """",
    IFERROR(TEXTJOIN(CHAR(10),TRUE,FILTER('SUMMARY DATA'!E:E,'SUMMARY DATA'!$D:$D=$C582,'SUMMARY DATA'!$B:$B=""GRP"")),"""")
  )
)"),"")</f>
        <v/>
      </c>
      <c r="F582" s="17" t="str">
        <f>IFERROR(__xludf.DUMMYFUNCTION("IFERROR(
  TEXTJOIN(CHAR(10),TRUE,FILTER('SUMMARY DATA'!F:F,'SUMMARY DATA'!$A:$A=$A582,'SUMMARY DATA'!$C:$C=$B582,'SUMMARY DATA'!$B:$B=""GRP"")),
  IF(
    OR(
      ISNUMBER(SEARCH(""CDM CASH DEPOSIT"",$C582)),
      ISNUMBER(SEARCH(""CASH DEPOSIT"",$C58"&amp;"2)),
      COUNTIFS('SUMMARY DATA'!$D:$D,$C582,'SUMMARY DATA'!$B:$B,""GRP"")&lt;&gt;1
    ),
    """",
    IFERROR(TEXTJOIN(CHAR(10),TRUE,FILTER('SUMMARY DATA'!F:F,'SUMMARY DATA'!$D:$D=$C582,'SUMMARY DATA'!$B:$B=""GRP"")),"""")
  )
)"),"")</f>
        <v/>
      </c>
      <c r="G582" s="17" t="str">
        <f>IFERROR(__xludf.DUMMYFUNCTION("IFERROR(
  TEXTJOIN(CHAR(10),TRUE,FILTER('SUMMARY DATA'!G:G,'SUMMARY DATA'!$A:$A=$A582,'SUMMARY DATA'!$C:$C=$B582,'SUMMARY DATA'!$B:$B=""GRP"")),
  IF(
    OR(
      ISNUMBER(SEARCH(""CDM CASH DEPOSIT"",$C582)),
      ISNUMBER(SEARCH(""CASH DEPOSIT"",$C58"&amp;"2)),
      COUNTIFS('SUMMARY DATA'!$D:$D,$C582,'SUMMARY DATA'!$B:$B,""GRP"")&lt;&gt;1
    ),
    """",
    IFERROR(TEXTJOIN(CHAR(10),TRUE,FILTER('SUMMARY DATA'!G:G,'SUMMARY DATA'!$D:$D=$C582,'SUMMARY DATA'!$B:$B=""GRP"")),"""")
  )
)"),"")</f>
        <v/>
      </c>
      <c r="H582" s="18" t="str">
        <f>IFERROR(__xludf.DUMMYFUNCTION("IFERROR(
  TEXTJOIN(CHAR(10),TRUE,FILTER('SUMMARY DATA'!H:H,'SUMMARY DATA'!$A:$A=$A582,'SUMMARY DATA'!$C:$C=$B582,'SUMMARY DATA'!$B:$B=""GRP"")),
  IF(
    OR(
      ISNUMBER(SEARCH(""CDM CASH DEPOSIT"",$C582)),
      ISNUMBER(SEARCH(""CASH DEPOSIT"",$C58"&amp;"2)),
      COUNTIFS('SUMMARY DATA'!$D:$D,$C582,'SUMMARY DATA'!$B:$B,""GRP"")&lt;&gt;1
    ),
    """",
    IFERROR(TEXTJOIN(CHAR(10),TRUE,FILTER('SUMMARY DATA'!H:H,'SUMMARY DATA'!$D:$D=$C582,'SUMMARY DATA'!$B:$B=""GRP"")),"""")
  )
)"),"")</f>
        <v/>
      </c>
      <c r="I582" s="18" t="str">
        <f>IFERROR(__xludf.DUMMYFUNCTION("IF(H582="""","""",
SUM(ARRAYFORMULA(VALUE(SPLIT(H582,CHAR(10)))))
)"),"")</f>
        <v/>
      </c>
      <c r="J582" s="17" t="str">
        <f>IFERROR(__xludf.DUMMYFUNCTION("IFERROR(
  TEXTJOIN(CHAR(10),TRUE,FILTER('SUMMARY DATA'!I:I,'SUMMARY DATA'!$A:$A=$A582,'SUMMARY DATA'!$C:$C=$B582,'SUMMARY DATA'!$B:$B=""GRP"")),
  IF(
    OR(
      ISNUMBER(SEARCH(""CDM CASH DEPOSIT"",$C582)),
      ISNUMBER(SEARCH(""CASH DEPOSIT"",$C58"&amp;"2)),
      COUNTIFS('SUMMARY DATA'!$D:$D,$C582,'SUMMARY DATA'!$B:$B,""GRP"")&lt;&gt;1
    ),
    """",
    IFERROR(TEXTJOIN(CHAR(10),TRUE,FILTER('SUMMARY DATA'!I:I,'SUMMARY DATA'!$D:$D=$C582,'SUMMARY DATA'!$B:$B=""GRP"")),"""")
  )
)"),"")</f>
        <v/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 spans="1:27">
      <c r="A583" s="2"/>
      <c r="B583" s="15">
        <v>45900</v>
      </c>
      <c r="C583" s="2" t="s">
        <v>821</v>
      </c>
      <c r="D583" s="3">
        <v>4.99</v>
      </c>
      <c r="E583" s="16" t="str">
        <f>IFERROR(__xludf.DUMMYFUNCTION("IFERROR(
  TEXTJOIN(CHAR(10),TRUE,FILTER('SUMMARY DATA'!E:E,'SUMMARY DATA'!$A:$A=$A583,'SUMMARY DATA'!$C:$C=$B583,'SUMMARY DATA'!$B:$B=""GRP"")),
  IF(
    OR(
      ISNUMBER(SEARCH(""CDM CASH DEPOSIT"",$C583)),
      ISNUMBER(SEARCH(""CASH DEPOSIT"",$C58"&amp;"3)),
      COUNTIFS('SUMMARY DATA'!$D:$D,$C583,'SUMMARY DATA'!$B:$B,""GRP"")&lt;&gt;1
    ),
    """",
    IFERROR(TEXTJOIN(CHAR(10),TRUE,FILTER('SUMMARY DATA'!E:E,'SUMMARY DATA'!$D:$D=$C583,'SUMMARY DATA'!$B:$B=""GRP"")),"""")
  )
)"),"")</f>
        <v/>
      </c>
      <c r="F583" s="17" t="str">
        <f>IFERROR(__xludf.DUMMYFUNCTION("IFERROR(
  TEXTJOIN(CHAR(10),TRUE,FILTER('SUMMARY DATA'!F:F,'SUMMARY DATA'!$A:$A=$A583,'SUMMARY DATA'!$C:$C=$B583,'SUMMARY DATA'!$B:$B=""GRP"")),
  IF(
    OR(
      ISNUMBER(SEARCH(""CDM CASH DEPOSIT"",$C583)),
      ISNUMBER(SEARCH(""CASH DEPOSIT"",$C58"&amp;"3)),
      COUNTIFS('SUMMARY DATA'!$D:$D,$C583,'SUMMARY DATA'!$B:$B,""GRP"")&lt;&gt;1
    ),
    """",
    IFERROR(TEXTJOIN(CHAR(10),TRUE,FILTER('SUMMARY DATA'!F:F,'SUMMARY DATA'!$D:$D=$C583,'SUMMARY DATA'!$B:$B=""GRP"")),"""")
  )
)"),"")</f>
        <v/>
      </c>
      <c r="G583" s="17" t="str">
        <f>IFERROR(__xludf.DUMMYFUNCTION("IFERROR(
  TEXTJOIN(CHAR(10),TRUE,FILTER('SUMMARY DATA'!G:G,'SUMMARY DATA'!$A:$A=$A583,'SUMMARY DATA'!$C:$C=$B583,'SUMMARY DATA'!$B:$B=""GRP"")),
  IF(
    OR(
      ISNUMBER(SEARCH(""CDM CASH DEPOSIT"",$C583)),
      ISNUMBER(SEARCH(""CASH DEPOSIT"",$C58"&amp;"3)),
      COUNTIFS('SUMMARY DATA'!$D:$D,$C583,'SUMMARY DATA'!$B:$B,""GRP"")&lt;&gt;1
    ),
    """",
    IFERROR(TEXTJOIN(CHAR(10),TRUE,FILTER('SUMMARY DATA'!G:G,'SUMMARY DATA'!$D:$D=$C583,'SUMMARY DATA'!$B:$B=""GRP"")),"""")
  )
)"),"")</f>
        <v/>
      </c>
      <c r="H583" s="18" t="str">
        <f>IFERROR(__xludf.DUMMYFUNCTION("IFERROR(
  TEXTJOIN(CHAR(10),TRUE,FILTER('SUMMARY DATA'!H:H,'SUMMARY DATA'!$A:$A=$A583,'SUMMARY DATA'!$C:$C=$B583,'SUMMARY DATA'!$B:$B=""GRP"")),
  IF(
    OR(
      ISNUMBER(SEARCH(""CDM CASH DEPOSIT"",$C583)),
      ISNUMBER(SEARCH(""CASH DEPOSIT"",$C58"&amp;"3)),
      COUNTIFS('SUMMARY DATA'!$D:$D,$C583,'SUMMARY DATA'!$B:$B,""GRP"")&lt;&gt;1
    ),
    """",
    IFERROR(TEXTJOIN(CHAR(10),TRUE,FILTER('SUMMARY DATA'!H:H,'SUMMARY DATA'!$D:$D=$C583,'SUMMARY DATA'!$B:$B=""GRP"")),"""")
  )
)"),"")</f>
        <v/>
      </c>
      <c r="I583" s="18" t="str">
        <f>IFERROR(__xludf.DUMMYFUNCTION("IF(H583="""","""",
SUM(ARRAYFORMULA(VALUE(SPLIT(H583,CHAR(10)))))
)"),"")</f>
        <v/>
      </c>
      <c r="J583" s="17" t="str">
        <f>IFERROR(__xludf.DUMMYFUNCTION("IFERROR(
  TEXTJOIN(CHAR(10),TRUE,FILTER('SUMMARY DATA'!I:I,'SUMMARY DATA'!$A:$A=$A583,'SUMMARY DATA'!$C:$C=$B583,'SUMMARY DATA'!$B:$B=""GRP"")),
  IF(
    OR(
      ISNUMBER(SEARCH(""CDM CASH DEPOSIT"",$C583)),
      ISNUMBER(SEARCH(""CASH DEPOSIT"",$C58"&amp;"3)),
      COUNTIFS('SUMMARY DATA'!$D:$D,$C583,'SUMMARY DATA'!$B:$B,""GRP"")&lt;&gt;1
    ),
    """",
    IFERROR(TEXTJOIN(CHAR(10),TRUE,FILTER('SUMMARY DATA'!I:I,'SUMMARY DATA'!$D:$D=$C583,'SUMMARY DATA'!$B:$B=""GRP"")),"""")
  )
)"),"")</f>
        <v/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 spans="1:27">
      <c r="A584" s="2" t="s">
        <v>822</v>
      </c>
      <c r="B584" s="15">
        <v>45900</v>
      </c>
      <c r="C584" s="2" t="s">
        <v>823</v>
      </c>
      <c r="D584" s="3">
        <v>169.96</v>
      </c>
      <c r="E584" s="16" t="str">
        <f>IFERROR(__xludf.DUMMYFUNCTION("IFERROR(
  TEXTJOIN(CHAR(10),TRUE,FILTER('SUMMARY DATA'!E:E,'SUMMARY DATA'!$A:$A=$A584,'SUMMARY DATA'!$C:$C=$B584,'SUMMARY DATA'!$B:$B=""GRP"")),
  IF(
    OR(
      ISNUMBER(SEARCH(""CDM CASH DEPOSIT"",$C584)),
      ISNUMBER(SEARCH(""CASH DEPOSIT"",$C58"&amp;"4)),
      COUNTIFS('SUMMARY DATA'!$D:$D,$C584,'SUMMARY DATA'!$B:$B,""GRP"")&lt;&gt;1
    ),
    """",
    IFERROR(TEXTJOIN(CHAR(10),TRUE,FILTER('SUMMARY DATA'!E:E,'SUMMARY DATA'!$D:$D=$C584,'SUMMARY DATA'!$B:$B=""GRP"")),"""")
  )
)"),"")</f>
        <v/>
      </c>
      <c r="F584" s="17" t="str">
        <f>IFERROR(__xludf.DUMMYFUNCTION("IFERROR(
  TEXTJOIN(CHAR(10),TRUE,FILTER('SUMMARY DATA'!F:F,'SUMMARY DATA'!$A:$A=$A584,'SUMMARY DATA'!$C:$C=$B584,'SUMMARY DATA'!$B:$B=""GRP"")),
  IF(
    OR(
      ISNUMBER(SEARCH(""CDM CASH DEPOSIT"",$C584)),
      ISNUMBER(SEARCH(""CASH DEPOSIT"",$C58"&amp;"4)),
      COUNTIFS('SUMMARY DATA'!$D:$D,$C584,'SUMMARY DATA'!$B:$B,""GRP"")&lt;&gt;1
    ),
    """",
    IFERROR(TEXTJOIN(CHAR(10),TRUE,FILTER('SUMMARY DATA'!F:F,'SUMMARY DATA'!$D:$D=$C584,'SUMMARY DATA'!$B:$B=""GRP"")),"""")
  )
)"),"")</f>
        <v/>
      </c>
      <c r="G584" s="17" t="str">
        <f>IFERROR(__xludf.DUMMYFUNCTION("IFERROR(
  TEXTJOIN(CHAR(10),TRUE,FILTER('SUMMARY DATA'!G:G,'SUMMARY DATA'!$A:$A=$A584,'SUMMARY DATA'!$C:$C=$B584,'SUMMARY DATA'!$B:$B=""GRP"")),
  IF(
    OR(
      ISNUMBER(SEARCH(""CDM CASH DEPOSIT"",$C584)),
      ISNUMBER(SEARCH(""CASH DEPOSIT"",$C58"&amp;"4)),
      COUNTIFS('SUMMARY DATA'!$D:$D,$C584,'SUMMARY DATA'!$B:$B,""GRP"")&lt;&gt;1
    ),
    """",
    IFERROR(TEXTJOIN(CHAR(10),TRUE,FILTER('SUMMARY DATA'!G:G,'SUMMARY DATA'!$D:$D=$C584,'SUMMARY DATA'!$B:$B=""GRP"")),"""")
  )
)"),"")</f>
        <v/>
      </c>
      <c r="H584" s="18" t="str">
        <f>IFERROR(__xludf.DUMMYFUNCTION("IFERROR(
  TEXTJOIN(CHAR(10),TRUE,FILTER('SUMMARY DATA'!H:H,'SUMMARY DATA'!$A:$A=$A584,'SUMMARY DATA'!$C:$C=$B584,'SUMMARY DATA'!$B:$B=""GRP"")),
  IF(
    OR(
      ISNUMBER(SEARCH(""CDM CASH DEPOSIT"",$C584)),
      ISNUMBER(SEARCH(""CASH DEPOSIT"",$C58"&amp;"4)),
      COUNTIFS('SUMMARY DATA'!$D:$D,$C584,'SUMMARY DATA'!$B:$B,""GRP"")&lt;&gt;1
    ),
    """",
    IFERROR(TEXTJOIN(CHAR(10),TRUE,FILTER('SUMMARY DATA'!H:H,'SUMMARY DATA'!$D:$D=$C584,'SUMMARY DATA'!$B:$B=""GRP"")),"""")
  )
)"),"")</f>
        <v/>
      </c>
      <c r="I584" s="18" t="str">
        <f>IFERROR(__xludf.DUMMYFUNCTION("IF(H584="""","""",
SUM(ARRAYFORMULA(VALUE(SPLIT(H584,CHAR(10)))))
)"),"")</f>
        <v/>
      </c>
      <c r="J584" s="17" t="str">
        <f>IFERROR(__xludf.DUMMYFUNCTION("IFERROR(
  TEXTJOIN(CHAR(10),TRUE,FILTER('SUMMARY DATA'!I:I,'SUMMARY DATA'!$A:$A=$A584,'SUMMARY DATA'!$C:$C=$B584,'SUMMARY DATA'!$B:$B=""GRP"")),
  IF(
    OR(
      ISNUMBER(SEARCH(""CDM CASH DEPOSIT"",$C584)),
      ISNUMBER(SEARCH(""CASH DEPOSIT"",$C58"&amp;"4)),
      COUNTIFS('SUMMARY DATA'!$D:$D,$C584,'SUMMARY DATA'!$B:$B,""GRP"")&lt;&gt;1
    ),
    """",
    IFERROR(TEXTJOIN(CHAR(10),TRUE,FILTER('SUMMARY DATA'!I:I,'SUMMARY DATA'!$D:$D=$C584,'SUMMARY DATA'!$B:$B=""GRP"")),"""")
  )
)"),"")</f>
        <v/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 spans="1:27">
      <c r="A585" s="2"/>
      <c r="B585" s="15">
        <v>45899</v>
      </c>
      <c r="C585" s="2" t="s">
        <v>824</v>
      </c>
      <c r="D585" s="3">
        <v>68.3</v>
      </c>
      <c r="E585" s="16" t="str">
        <f>IFERROR(__xludf.DUMMYFUNCTION("IFERROR(
  TEXTJOIN(CHAR(10),TRUE,FILTER('SUMMARY DATA'!E:E,'SUMMARY DATA'!$A:$A=$A585,'SUMMARY DATA'!$C:$C=$B585,'SUMMARY DATA'!$B:$B=""GRP"")),
  IF(
    OR(
      ISNUMBER(SEARCH(""CDM CASH DEPOSIT"",$C585)),
      ISNUMBER(SEARCH(""CASH DEPOSIT"",$C58"&amp;"5)),
      COUNTIFS('SUMMARY DATA'!$D:$D,$C585,'SUMMARY DATA'!$B:$B,""GRP"")&lt;&gt;1
    ),
    """",
    IFERROR(TEXTJOIN(CHAR(10),TRUE,FILTER('SUMMARY DATA'!E:E,'SUMMARY DATA'!$D:$D=$C585,'SUMMARY DATA'!$B:$B=""GRP"")),"""")
  )
)"),"")</f>
        <v/>
      </c>
      <c r="F585" s="17" t="str">
        <f>IFERROR(__xludf.DUMMYFUNCTION("IFERROR(
  TEXTJOIN(CHAR(10),TRUE,FILTER('SUMMARY DATA'!F:F,'SUMMARY DATA'!$A:$A=$A585,'SUMMARY DATA'!$C:$C=$B585,'SUMMARY DATA'!$B:$B=""GRP"")),
  IF(
    OR(
      ISNUMBER(SEARCH(""CDM CASH DEPOSIT"",$C585)),
      ISNUMBER(SEARCH(""CASH DEPOSIT"",$C58"&amp;"5)),
      COUNTIFS('SUMMARY DATA'!$D:$D,$C585,'SUMMARY DATA'!$B:$B,""GRP"")&lt;&gt;1
    ),
    """",
    IFERROR(TEXTJOIN(CHAR(10),TRUE,FILTER('SUMMARY DATA'!F:F,'SUMMARY DATA'!$D:$D=$C585,'SUMMARY DATA'!$B:$B=""GRP"")),"""")
  )
)"),"")</f>
        <v/>
      </c>
      <c r="G585" s="17" t="str">
        <f>IFERROR(__xludf.DUMMYFUNCTION("IFERROR(
  TEXTJOIN(CHAR(10),TRUE,FILTER('SUMMARY DATA'!G:G,'SUMMARY DATA'!$A:$A=$A585,'SUMMARY DATA'!$C:$C=$B585,'SUMMARY DATA'!$B:$B=""GRP"")),
  IF(
    OR(
      ISNUMBER(SEARCH(""CDM CASH DEPOSIT"",$C585)),
      ISNUMBER(SEARCH(""CASH DEPOSIT"",$C58"&amp;"5)),
      COUNTIFS('SUMMARY DATA'!$D:$D,$C585,'SUMMARY DATA'!$B:$B,""GRP"")&lt;&gt;1
    ),
    """",
    IFERROR(TEXTJOIN(CHAR(10),TRUE,FILTER('SUMMARY DATA'!G:G,'SUMMARY DATA'!$D:$D=$C585,'SUMMARY DATA'!$B:$B=""GRP"")),"""")
  )
)"),"")</f>
        <v/>
      </c>
      <c r="H585" s="18" t="str">
        <f>IFERROR(__xludf.DUMMYFUNCTION("IFERROR(
  TEXTJOIN(CHAR(10),TRUE,FILTER('SUMMARY DATA'!H:H,'SUMMARY DATA'!$A:$A=$A585,'SUMMARY DATA'!$C:$C=$B585,'SUMMARY DATA'!$B:$B=""GRP"")),
  IF(
    OR(
      ISNUMBER(SEARCH(""CDM CASH DEPOSIT"",$C585)),
      ISNUMBER(SEARCH(""CASH DEPOSIT"",$C58"&amp;"5)),
      COUNTIFS('SUMMARY DATA'!$D:$D,$C585,'SUMMARY DATA'!$B:$B,""GRP"")&lt;&gt;1
    ),
    """",
    IFERROR(TEXTJOIN(CHAR(10),TRUE,FILTER('SUMMARY DATA'!H:H,'SUMMARY DATA'!$D:$D=$C585,'SUMMARY DATA'!$B:$B=""GRP"")),"""")
  )
)"),"")</f>
        <v/>
      </c>
      <c r="I585" s="18" t="str">
        <f>IFERROR(__xludf.DUMMYFUNCTION("IF(H585="""","""",
SUM(ARRAYFORMULA(VALUE(SPLIT(H585,CHAR(10)))))
)"),"")</f>
        <v/>
      </c>
      <c r="J585" s="17" t="str">
        <f>IFERROR(__xludf.DUMMYFUNCTION("IFERROR(
  TEXTJOIN(CHAR(10),TRUE,FILTER('SUMMARY DATA'!I:I,'SUMMARY DATA'!$A:$A=$A585,'SUMMARY DATA'!$C:$C=$B585,'SUMMARY DATA'!$B:$B=""GRP"")),
  IF(
    OR(
      ISNUMBER(SEARCH(""CDM CASH DEPOSIT"",$C585)),
      ISNUMBER(SEARCH(""CASH DEPOSIT"",$C58"&amp;"5)),
      COUNTIFS('SUMMARY DATA'!$D:$D,$C585,'SUMMARY DATA'!$B:$B,""GRP"")&lt;&gt;1
    ),
    """",
    IFERROR(TEXTJOIN(CHAR(10),TRUE,FILTER('SUMMARY DATA'!I:I,'SUMMARY DATA'!$D:$D=$C585,'SUMMARY DATA'!$B:$B=""GRP"")),"""")
  )
)"),"")</f>
        <v/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 spans="1:27">
      <c r="A586" s="2" t="s">
        <v>825</v>
      </c>
      <c r="B586" s="15">
        <v>45899</v>
      </c>
      <c r="C586" s="2" t="s">
        <v>826</v>
      </c>
      <c r="D586" s="3">
        <v>10</v>
      </c>
      <c r="E586" s="16" t="str">
        <f>IFERROR(__xludf.DUMMYFUNCTION("IFERROR(
  TEXTJOIN(CHAR(10),TRUE,FILTER('SUMMARY DATA'!E:E,'SUMMARY DATA'!$A:$A=$A586,'SUMMARY DATA'!$C:$C=$B586,'SUMMARY DATA'!$B:$B=""GRP"")),
  IF(
    OR(
      ISNUMBER(SEARCH(""CDM CASH DEPOSIT"",$C586)),
      ISNUMBER(SEARCH(""CASH DEPOSIT"",$C58"&amp;"6)),
      COUNTIFS('SUMMARY DATA'!$D:$D,$C586,'SUMMARY DATA'!$B:$B,""GRP"")&lt;&gt;1
    ),
    """",
    IFERROR(TEXTJOIN(CHAR(10),TRUE,FILTER('SUMMARY DATA'!E:E,'SUMMARY DATA'!$D:$D=$C586,'SUMMARY DATA'!$B:$B=""GRP"")),"""")
  )
)"),"")</f>
        <v/>
      </c>
      <c r="F586" s="17" t="str">
        <f>IFERROR(__xludf.DUMMYFUNCTION("IFERROR(
  TEXTJOIN(CHAR(10),TRUE,FILTER('SUMMARY DATA'!F:F,'SUMMARY DATA'!$A:$A=$A586,'SUMMARY DATA'!$C:$C=$B586,'SUMMARY DATA'!$B:$B=""GRP"")),
  IF(
    OR(
      ISNUMBER(SEARCH(""CDM CASH DEPOSIT"",$C586)),
      ISNUMBER(SEARCH(""CASH DEPOSIT"",$C58"&amp;"6)),
      COUNTIFS('SUMMARY DATA'!$D:$D,$C586,'SUMMARY DATA'!$B:$B,""GRP"")&lt;&gt;1
    ),
    """",
    IFERROR(TEXTJOIN(CHAR(10),TRUE,FILTER('SUMMARY DATA'!F:F,'SUMMARY DATA'!$D:$D=$C586,'SUMMARY DATA'!$B:$B=""GRP"")),"""")
  )
)"),"")</f>
        <v/>
      </c>
      <c r="G586" s="17" t="str">
        <f>IFERROR(__xludf.DUMMYFUNCTION("IFERROR(
  TEXTJOIN(CHAR(10),TRUE,FILTER('SUMMARY DATA'!G:G,'SUMMARY DATA'!$A:$A=$A586,'SUMMARY DATA'!$C:$C=$B586,'SUMMARY DATA'!$B:$B=""GRP"")),
  IF(
    OR(
      ISNUMBER(SEARCH(""CDM CASH DEPOSIT"",$C586)),
      ISNUMBER(SEARCH(""CASH DEPOSIT"",$C58"&amp;"6)),
      COUNTIFS('SUMMARY DATA'!$D:$D,$C586,'SUMMARY DATA'!$B:$B,""GRP"")&lt;&gt;1
    ),
    """",
    IFERROR(TEXTJOIN(CHAR(10),TRUE,FILTER('SUMMARY DATA'!G:G,'SUMMARY DATA'!$D:$D=$C586,'SUMMARY DATA'!$B:$B=""GRP"")),"""")
  )
)"),"")</f>
        <v/>
      </c>
      <c r="H586" s="18" t="str">
        <f>IFERROR(__xludf.DUMMYFUNCTION("IFERROR(
  TEXTJOIN(CHAR(10),TRUE,FILTER('SUMMARY DATA'!H:H,'SUMMARY DATA'!$A:$A=$A586,'SUMMARY DATA'!$C:$C=$B586,'SUMMARY DATA'!$B:$B=""GRP"")),
  IF(
    OR(
      ISNUMBER(SEARCH(""CDM CASH DEPOSIT"",$C586)),
      ISNUMBER(SEARCH(""CASH DEPOSIT"",$C58"&amp;"6)),
      COUNTIFS('SUMMARY DATA'!$D:$D,$C586,'SUMMARY DATA'!$B:$B,""GRP"")&lt;&gt;1
    ),
    """",
    IFERROR(TEXTJOIN(CHAR(10),TRUE,FILTER('SUMMARY DATA'!H:H,'SUMMARY DATA'!$D:$D=$C586,'SUMMARY DATA'!$B:$B=""GRP"")),"""")
  )
)"),"")</f>
        <v/>
      </c>
      <c r="I586" s="18" t="str">
        <f>IFERROR(__xludf.DUMMYFUNCTION("IF(H586="""","""",
SUM(ARRAYFORMULA(VALUE(SPLIT(H586,CHAR(10)))))
)"),"")</f>
        <v/>
      </c>
      <c r="J586" s="17" t="str">
        <f>IFERROR(__xludf.DUMMYFUNCTION("IFERROR(
  TEXTJOIN(CHAR(10),TRUE,FILTER('SUMMARY DATA'!I:I,'SUMMARY DATA'!$A:$A=$A586,'SUMMARY DATA'!$C:$C=$B586,'SUMMARY DATA'!$B:$B=""GRP"")),
  IF(
    OR(
      ISNUMBER(SEARCH(""CDM CASH DEPOSIT"",$C586)),
      ISNUMBER(SEARCH(""CASH DEPOSIT"",$C58"&amp;"6)),
      COUNTIFS('SUMMARY DATA'!$D:$D,$C586,'SUMMARY DATA'!$B:$B,""GRP"")&lt;&gt;1
    ),
    """",
    IFERROR(TEXTJOIN(CHAR(10),TRUE,FILTER('SUMMARY DATA'!I:I,'SUMMARY DATA'!$D:$D=$C586,'SUMMARY DATA'!$B:$B=""GRP"")),"""")
  )
)"),"")</f>
        <v/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 spans="1:27">
      <c r="A587" s="2"/>
      <c r="B587" s="15">
        <v>45899</v>
      </c>
      <c r="C587" s="2" t="s">
        <v>827</v>
      </c>
      <c r="D587" s="3">
        <v>52.35</v>
      </c>
      <c r="E587" s="16" t="str">
        <f>IFERROR(__xludf.DUMMYFUNCTION("IFERROR(
  TEXTJOIN(CHAR(10),TRUE,FILTER('SUMMARY DATA'!E:E,'SUMMARY DATA'!$A:$A=$A587,'SUMMARY DATA'!$C:$C=$B587,'SUMMARY DATA'!$B:$B=""GRP"")),
  IF(
    OR(
      ISNUMBER(SEARCH(""CDM CASH DEPOSIT"",$C587)),
      ISNUMBER(SEARCH(""CASH DEPOSIT"",$C58"&amp;"7)),
      COUNTIFS('SUMMARY DATA'!$D:$D,$C587,'SUMMARY DATA'!$B:$B,""GRP"")&lt;&gt;1
    ),
    """",
    IFERROR(TEXTJOIN(CHAR(10),TRUE,FILTER('SUMMARY DATA'!E:E,'SUMMARY DATA'!$D:$D=$C587,'SUMMARY DATA'!$B:$B=""GRP"")),"""")
  )
)"),"")</f>
        <v/>
      </c>
      <c r="F587" s="17" t="str">
        <f>IFERROR(__xludf.DUMMYFUNCTION("IFERROR(
  TEXTJOIN(CHAR(10),TRUE,FILTER('SUMMARY DATA'!F:F,'SUMMARY DATA'!$A:$A=$A587,'SUMMARY DATA'!$C:$C=$B587,'SUMMARY DATA'!$B:$B=""GRP"")),
  IF(
    OR(
      ISNUMBER(SEARCH(""CDM CASH DEPOSIT"",$C587)),
      ISNUMBER(SEARCH(""CASH DEPOSIT"",$C58"&amp;"7)),
      COUNTIFS('SUMMARY DATA'!$D:$D,$C587,'SUMMARY DATA'!$B:$B,""GRP"")&lt;&gt;1
    ),
    """",
    IFERROR(TEXTJOIN(CHAR(10),TRUE,FILTER('SUMMARY DATA'!F:F,'SUMMARY DATA'!$D:$D=$C587,'SUMMARY DATA'!$B:$B=""GRP"")),"""")
  )
)"),"")</f>
        <v/>
      </c>
      <c r="G587" s="17" t="str">
        <f>IFERROR(__xludf.DUMMYFUNCTION("IFERROR(
  TEXTJOIN(CHAR(10),TRUE,FILTER('SUMMARY DATA'!G:G,'SUMMARY DATA'!$A:$A=$A587,'SUMMARY DATA'!$C:$C=$B587,'SUMMARY DATA'!$B:$B=""GRP"")),
  IF(
    OR(
      ISNUMBER(SEARCH(""CDM CASH DEPOSIT"",$C587)),
      ISNUMBER(SEARCH(""CASH DEPOSIT"",$C58"&amp;"7)),
      COUNTIFS('SUMMARY DATA'!$D:$D,$C587,'SUMMARY DATA'!$B:$B,""GRP"")&lt;&gt;1
    ),
    """",
    IFERROR(TEXTJOIN(CHAR(10),TRUE,FILTER('SUMMARY DATA'!G:G,'SUMMARY DATA'!$D:$D=$C587,'SUMMARY DATA'!$B:$B=""GRP"")),"""")
  )
)"),"")</f>
        <v/>
      </c>
      <c r="H587" s="18" t="str">
        <f>IFERROR(__xludf.DUMMYFUNCTION("IFERROR(
  TEXTJOIN(CHAR(10),TRUE,FILTER('SUMMARY DATA'!H:H,'SUMMARY DATA'!$A:$A=$A587,'SUMMARY DATA'!$C:$C=$B587,'SUMMARY DATA'!$B:$B=""GRP"")),
  IF(
    OR(
      ISNUMBER(SEARCH(""CDM CASH DEPOSIT"",$C587)),
      ISNUMBER(SEARCH(""CASH DEPOSIT"",$C58"&amp;"7)),
      COUNTIFS('SUMMARY DATA'!$D:$D,$C587,'SUMMARY DATA'!$B:$B,""GRP"")&lt;&gt;1
    ),
    """",
    IFERROR(TEXTJOIN(CHAR(10),TRUE,FILTER('SUMMARY DATA'!H:H,'SUMMARY DATA'!$D:$D=$C587,'SUMMARY DATA'!$B:$B=""GRP"")),"""")
  )
)"),"")</f>
        <v/>
      </c>
      <c r="I587" s="18" t="str">
        <f>IFERROR(__xludf.DUMMYFUNCTION("IF(H587="""","""",
SUM(ARRAYFORMULA(VALUE(SPLIT(H587,CHAR(10)))))
)"),"")</f>
        <v/>
      </c>
      <c r="J587" s="17" t="str">
        <f>IFERROR(__xludf.DUMMYFUNCTION("IFERROR(
  TEXTJOIN(CHAR(10),TRUE,FILTER('SUMMARY DATA'!I:I,'SUMMARY DATA'!$A:$A=$A587,'SUMMARY DATA'!$C:$C=$B587,'SUMMARY DATA'!$B:$B=""GRP"")),
  IF(
    OR(
      ISNUMBER(SEARCH(""CDM CASH DEPOSIT"",$C587)),
      ISNUMBER(SEARCH(""CASH DEPOSIT"",$C58"&amp;"7)),
      COUNTIFS('SUMMARY DATA'!$D:$D,$C587,'SUMMARY DATA'!$B:$B,""GRP"")&lt;&gt;1
    ),
    """",
    IFERROR(TEXTJOIN(CHAR(10),TRUE,FILTER('SUMMARY DATA'!I:I,'SUMMARY DATA'!$D:$D=$C587,'SUMMARY DATA'!$B:$B=""GRP"")),"""")
  )
)"),"")</f>
        <v/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 spans="1:27">
      <c r="A588" s="2"/>
      <c r="B588" s="15">
        <v>45899</v>
      </c>
      <c r="C588" s="2" t="s">
        <v>399</v>
      </c>
      <c r="D588" s="3">
        <v>30</v>
      </c>
      <c r="E588" s="16" t="str">
        <f>IFERROR(__xludf.DUMMYFUNCTION("IFERROR(
  TEXTJOIN(CHAR(10),TRUE,FILTER('SUMMARY DATA'!E:E,'SUMMARY DATA'!$A:$A=$A588,'SUMMARY DATA'!$C:$C=$B588,'SUMMARY DATA'!$B:$B=""GRP"")),
  IF(
    OR(
      ISNUMBER(SEARCH(""CDM CASH DEPOSIT"",$C588)),
      ISNUMBER(SEARCH(""CASH DEPOSIT"",$C58"&amp;"8)),
      COUNTIFS('SUMMARY DATA'!$D:$D,$C588,'SUMMARY DATA'!$B:$B,""GRP"")&lt;&gt;1
    ),
    """",
    IFERROR(TEXTJOIN(CHAR(10),TRUE,FILTER('SUMMARY DATA'!E:E,'SUMMARY DATA'!$D:$D=$C588,'SUMMARY DATA'!$B:$B=""GRP"")),"""")
  )
)"),"")</f>
        <v/>
      </c>
      <c r="F588" s="17" t="str">
        <f>IFERROR(__xludf.DUMMYFUNCTION("IFERROR(
  TEXTJOIN(CHAR(10),TRUE,FILTER('SUMMARY DATA'!F:F,'SUMMARY DATA'!$A:$A=$A588,'SUMMARY DATA'!$C:$C=$B588,'SUMMARY DATA'!$B:$B=""GRP"")),
  IF(
    OR(
      ISNUMBER(SEARCH(""CDM CASH DEPOSIT"",$C588)),
      ISNUMBER(SEARCH(""CASH DEPOSIT"",$C58"&amp;"8)),
      COUNTIFS('SUMMARY DATA'!$D:$D,$C588,'SUMMARY DATA'!$B:$B,""GRP"")&lt;&gt;1
    ),
    """",
    IFERROR(TEXTJOIN(CHAR(10),TRUE,FILTER('SUMMARY DATA'!F:F,'SUMMARY DATA'!$D:$D=$C588,'SUMMARY DATA'!$B:$B=""GRP"")),"""")
  )
)"),"")</f>
        <v/>
      </c>
      <c r="G588" s="17" t="str">
        <f>IFERROR(__xludf.DUMMYFUNCTION("IFERROR(
  TEXTJOIN(CHAR(10),TRUE,FILTER('SUMMARY DATA'!G:G,'SUMMARY DATA'!$A:$A=$A588,'SUMMARY DATA'!$C:$C=$B588,'SUMMARY DATA'!$B:$B=""GRP"")),
  IF(
    OR(
      ISNUMBER(SEARCH(""CDM CASH DEPOSIT"",$C588)),
      ISNUMBER(SEARCH(""CASH DEPOSIT"",$C58"&amp;"8)),
      COUNTIFS('SUMMARY DATA'!$D:$D,$C588,'SUMMARY DATA'!$B:$B,""GRP"")&lt;&gt;1
    ),
    """",
    IFERROR(TEXTJOIN(CHAR(10),TRUE,FILTER('SUMMARY DATA'!G:G,'SUMMARY DATA'!$D:$D=$C588,'SUMMARY DATA'!$B:$B=""GRP"")),"""")
  )
)"),"")</f>
        <v/>
      </c>
      <c r="H588" s="18" t="str">
        <f>IFERROR(__xludf.DUMMYFUNCTION("IFERROR(
  TEXTJOIN(CHAR(10),TRUE,FILTER('SUMMARY DATA'!H:H,'SUMMARY DATA'!$A:$A=$A588,'SUMMARY DATA'!$C:$C=$B588,'SUMMARY DATA'!$B:$B=""GRP"")),
  IF(
    OR(
      ISNUMBER(SEARCH(""CDM CASH DEPOSIT"",$C588)),
      ISNUMBER(SEARCH(""CASH DEPOSIT"",$C58"&amp;"8)),
      COUNTIFS('SUMMARY DATA'!$D:$D,$C588,'SUMMARY DATA'!$B:$B,""GRP"")&lt;&gt;1
    ),
    """",
    IFERROR(TEXTJOIN(CHAR(10),TRUE,FILTER('SUMMARY DATA'!H:H,'SUMMARY DATA'!$D:$D=$C588,'SUMMARY DATA'!$B:$B=""GRP"")),"""")
  )
)"),"")</f>
        <v/>
      </c>
      <c r="I588" s="18" t="str">
        <f>IFERROR(__xludf.DUMMYFUNCTION("IF(H588="""","""",
SUM(ARRAYFORMULA(VALUE(SPLIT(H588,CHAR(10)))))
)"),"")</f>
        <v/>
      </c>
      <c r="J588" s="17" t="str">
        <f>IFERROR(__xludf.DUMMYFUNCTION("IFERROR(
  TEXTJOIN(CHAR(10),TRUE,FILTER('SUMMARY DATA'!I:I,'SUMMARY DATA'!$A:$A=$A588,'SUMMARY DATA'!$C:$C=$B588,'SUMMARY DATA'!$B:$B=""GRP"")),
  IF(
    OR(
      ISNUMBER(SEARCH(""CDM CASH DEPOSIT"",$C588)),
      ISNUMBER(SEARCH(""CASH DEPOSIT"",$C58"&amp;"8)),
      COUNTIFS('SUMMARY DATA'!$D:$D,$C588,'SUMMARY DATA'!$B:$B,""GRP"")&lt;&gt;1
    ),
    """",
    IFERROR(TEXTJOIN(CHAR(10),TRUE,FILTER('SUMMARY DATA'!I:I,'SUMMARY DATA'!$D:$D=$C588,'SUMMARY DATA'!$B:$B=""GRP"")),"""")
  )
)"),"")</f>
        <v/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 spans="1:27">
      <c r="A589" s="2" t="s">
        <v>828</v>
      </c>
      <c r="B589" s="15">
        <v>45898</v>
      </c>
      <c r="C589" s="2" t="s">
        <v>69</v>
      </c>
      <c r="D589" s="3">
        <v>57</v>
      </c>
      <c r="E589" s="16" t="str">
        <f>IFERROR(__xludf.DUMMYFUNCTION("IFERROR(
  TEXTJOIN(CHAR(10),TRUE,FILTER('SUMMARY DATA'!E:E,'SUMMARY DATA'!$A:$A=$A589,'SUMMARY DATA'!$C:$C=$B589,'SUMMARY DATA'!$B:$B=""GRP"")),
  IF(
    OR(
      ISNUMBER(SEARCH(""CDM CASH DEPOSIT"",$C589)),
      ISNUMBER(SEARCH(""CASH DEPOSIT"",$C58"&amp;"9)),
      COUNTIFS('SUMMARY DATA'!$D:$D,$C589,'SUMMARY DATA'!$B:$B,""GRP"")&lt;&gt;1
    ),
    """",
    IFERROR(TEXTJOIN(CHAR(10),TRUE,FILTER('SUMMARY DATA'!E:E,'SUMMARY DATA'!$D:$D=$C589,'SUMMARY DATA'!$B:$B=""GRP"")),"""")
  )
)"),"")</f>
        <v/>
      </c>
      <c r="F589" s="17" t="str">
        <f>IFERROR(__xludf.DUMMYFUNCTION("IFERROR(
  TEXTJOIN(CHAR(10),TRUE,FILTER('SUMMARY DATA'!F:F,'SUMMARY DATA'!$A:$A=$A589,'SUMMARY DATA'!$C:$C=$B589,'SUMMARY DATA'!$B:$B=""GRP"")),
  IF(
    OR(
      ISNUMBER(SEARCH(""CDM CASH DEPOSIT"",$C589)),
      ISNUMBER(SEARCH(""CASH DEPOSIT"",$C58"&amp;"9)),
      COUNTIFS('SUMMARY DATA'!$D:$D,$C589,'SUMMARY DATA'!$B:$B,""GRP"")&lt;&gt;1
    ),
    """",
    IFERROR(TEXTJOIN(CHAR(10),TRUE,FILTER('SUMMARY DATA'!F:F,'SUMMARY DATA'!$D:$D=$C589,'SUMMARY DATA'!$B:$B=""GRP"")),"""")
  )
)"),"")</f>
        <v/>
      </c>
      <c r="G589" s="17" t="str">
        <f>IFERROR(__xludf.DUMMYFUNCTION("IFERROR(
  TEXTJOIN(CHAR(10),TRUE,FILTER('SUMMARY DATA'!G:G,'SUMMARY DATA'!$A:$A=$A589,'SUMMARY DATA'!$C:$C=$B589,'SUMMARY DATA'!$B:$B=""GRP"")),
  IF(
    OR(
      ISNUMBER(SEARCH(""CDM CASH DEPOSIT"",$C589)),
      ISNUMBER(SEARCH(""CASH DEPOSIT"",$C58"&amp;"9)),
      COUNTIFS('SUMMARY DATA'!$D:$D,$C589,'SUMMARY DATA'!$B:$B,""GRP"")&lt;&gt;1
    ),
    """",
    IFERROR(TEXTJOIN(CHAR(10),TRUE,FILTER('SUMMARY DATA'!G:G,'SUMMARY DATA'!$D:$D=$C589,'SUMMARY DATA'!$B:$B=""GRP"")),"""")
  )
)"),"")</f>
        <v/>
      </c>
      <c r="H589" s="18" t="str">
        <f>IFERROR(__xludf.DUMMYFUNCTION("IFERROR(
  TEXTJOIN(CHAR(10),TRUE,FILTER('SUMMARY DATA'!H:H,'SUMMARY DATA'!$A:$A=$A589,'SUMMARY DATA'!$C:$C=$B589,'SUMMARY DATA'!$B:$B=""GRP"")),
  IF(
    OR(
      ISNUMBER(SEARCH(""CDM CASH DEPOSIT"",$C589)),
      ISNUMBER(SEARCH(""CASH DEPOSIT"",$C58"&amp;"9)),
      COUNTIFS('SUMMARY DATA'!$D:$D,$C589,'SUMMARY DATA'!$B:$B,""GRP"")&lt;&gt;1
    ),
    """",
    IFERROR(TEXTJOIN(CHAR(10),TRUE,FILTER('SUMMARY DATA'!H:H,'SUMMARY DATA'!$D:$D=$C589,'SUMMARY DATA'!$B:$B=""GRP"")),"""")
  )
)"),"")</f>
        <v/>
      </c>
      <c r="I589" s="18" t="str">
        <f>IFERROR(__xludf.DUMMYFUNCTION("IF(H589="""","""",
SUM(ARRAYFORMULA(VALUE(SPLIT(H589,CHAR(10)))))
)"),"")</f>
        <v/>
      </c>
      <c r="J589" s="17" t="str">
        <f>IFERROR(__xludf.DUMMYFUNCTION("IFERROR(
  TEXTJOIN(CHAR(10),TRUE,FILTER('SUMMARY DATA'!I:I,'SUMMARY DATA'!$A:$A=$A589,'SUMMARY DATA'!$C:$C=$B589,'SUMMARY DATA'!$B:$B=""GRP"")),
  IF(
    OR(
      ISNUMBER(SEARCH(""CDM CASH DEPOSIT"",$C589)),
      ISNUMBER(SEARCH(""CASH DEPOSIT"",$C58"&amp;"9)),
      COUNTIFS('SUMMARY DATA'!$D:$D,$C589,'SUMMARY DATA'!$B:$B,""GRP"")&lt;&gt;1
    ),
    """",
    IFERROR(TEXTJOIN(CHAR(10),TRUE,FILTER('SUMMARY DATA'!I:I,'SUMMARY DATA'!$D:$D=$C589,'SUMMARY DATA'!$B:$B=""GRP"")),"""")
  )
)"),"")</f>
        <v/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 spans="1:27">
      <c r="A590" s="2" t="s">
        <v>829</v>
      </c>
      <c r="B590" s="15">
        <v>45898</v>
      </c>
      <c r="C590" s="2" t="s">
        <v>830</v>
      </c>
      <c r="D590" s="3">
        <v>94.03</v>
      </c>
      <c r="E590" s="16" t="str">
        <f>IFERROR(__xludf.DUMMYFUNCTION("IFERROR(
  TEXTJOIN(CHAR(10),TRUE,FILTER('SUMMARY DATA'!E:E,'SUMMARY DATA'!$A:$A=$A590,'SUMMARY DATA'!$C:$C=$B590,'SUMMARY DATA'!$B:$B=""GRP"")),
  IF(
    OR(
      ISNUMBER(SEARCH(""CDM CASH DEPOSIT"",$C590)),
      ISNUMBER(SEARCH(""CASH DEPOSIT"",$C59"&amp;"0)),
      COUNTIFS('SUMMARY DATA'!$D:$D,$C590,'SUMMARY DATA'!$B:$B,""GRP"")&lt;&gt;1
    ),
    """",
    IFERROR(TEXTJOIN(CHAR(10),TRUE,FILTER('SUMMARY DATA'!E:E,'SUMMARY DATA'!$D:$D=$C590,'SUMMARY DATA'!$B:$B=""GRP"")),"""")
  )
)"),"")</f>
        <v/>
      </c>
      <c r="F590" s="17" t="str">
        <f>IFERROR(__xludf.DUMMYFUNCTION("IFERROR(
  TEXTJOIN(CHAR(10),TRUE,FILTER('SUMMARY DATA'!F:F,'SUMMARY DATA'!$A:$A=$A590,'SUMMARY DATA'!$C:$C=$B590,'SUMMARY DATA'!$B:$B=""GRP"")),
  IF(
    OR(
      ISNUMBER(SEARCH(""CDM CASH DEPOSIT"",$C590)),
      ISNUMBER(SEARCH(""CASH DEPOSIT"",$C59"&amp;"0)),
      COUNTIFS('SUMMARY DATA'!$D:$D,$C590,'SUMMARY DATA'!$B:$B,""GRP"")&lt;&gt;1
    ),
    """",
    IFERROR(TEXTJOIN(CHAR(10),TRUE,FILTER('SUMMARY DATA'!F:F,'SUMMARY DATA'!$D:$D=$C590,'SUMMARY DATA'!$B:$B=""GRP"")),"""")
  )
)"),"")</f>
        <v/>
      </c>
      <c r="G590" s="17" t="str">
        <f>IFERROR(__xludf.DUMMYFUNCTION("IFERROR(
  TEXTJOIN(CHAR(10),TRUE,FILTER('SUMMARY DATA'!G:G,'SUMMARY DATA'!$A:$A=$A590,'SUMMARY DATA'!$C:$C=$B590,'SUMMARY DATA'!$B:$B=""GRP"")),
  IF(
    OR(
      ISNUMBER(SEARCH(""CDM CASH DEPOSIT"",$C590)),
      ISNUMBER(SEARCH(""CASH DEPOSIT"",$C59"&amp;"0)),
      COUNTIFS('SUMMARY DATA'!$D:$D,$C590,'SUMMARY DATA'!$B:$B,""GRP"")&lt;&gt;1
    ),
    """",
    IFERROR(TEXTJOIN(CHAR(10),TRUE,FILTER('SUMMARY DATA'!G:G,'SUMMARY DATA'!$D:$D=$C590,'SUMMARY DATA'!$B:$B=""GRP"")),"""")
  )
)"),"")</f>
        <v/>
      </c>
      <c r="H590" s="18" t="str">
        <f>IFERROR(__xludf.DUMMYFUNCTION("IFERROR(
  TEXTJOIN(CHAR(10),TRUE,FILTER('SUMMARY DATA'!H:H,'SUMMARY DATA'!$A:$A=$A590,'SUMMARY DATA'!$C:$C=$B590,'SUMMARY DATA'!$B:$B=""GRP"")),
  IF(
    OR(
      ISNUMBER(SEARCH(""CDM CASH DEPOSIT"",$C590)),
      ISNUMBER(SEARCH(""CASH DEPOSIT"",$C59"&amp;"0)),
      COUNTIFS('SUMMARY DATA'!$D:$D,$C590,'SUMMARY DATA'!$B:$B,""GRP"")&lt;&gt;1
    ),
    """",
    IFERROR(TEXTJOIN(CHAR(10),TRUE,FILTER('SUMMARY DATA'!H:H,'SUMMARY DATA'!$D:$D=$C590,'SUMMARY DATA'!$B:$B=""GRP"")),"""")
  )
)"),"")</f>
        <v/>
      </c>
      <c r="I590" s="18" t="str">
        <f>IFERROR(__xludf.DUMMYFUNCTION("IF(H590="""","""",
SUM(ARRAYFORMULA(VALUE(SPLIT(H590,CHAR(10)))))
)"),"")</f>
        <v/>
      </c>
      <c r="J590" s="17" t="str">
        <f>IFERROR(__xludf.DUMMYFUNCTION("IFERROR(
  TEXTJOIN(CHAR(10),TRUE,FILTER('SUMMARY DATA'!I:I,'SUMMARY DATA'!$A:$A=$A590,'SUMMARY DATA'!$C:$C=$B590,'SUMMARY DATA'!$B:$B=""GRP"")),
  IF(
    OR(
      ISNUMBER(SEARCH(""CDM CASH DEPOSIT"",$C590)),
      ISNUMBER(SEARCH(""CASH DEPOSIT"",$C59"&amp;"0)),
      COUNTIFS('SUMMARY DATA'!$D:$D,$C590,'SUMMARY DATA'!$B:$B,""GRP"")&lt;&gt;1
    ),
    """",
    IFERROR(TEXTJOIN(CHAR(10),TRUE,FILTER('SUMMARY DATA'!I:I,'SUMMARY DATA'!$D:$D=$C590,'SUMMARY DATA'!$B:$B=""GRP"")),"""")
  )
)"),"")</f>
        <v/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 spans="1:27">
      <c r="A591" s="2"/>
      <c r="B591" s="15">
        <v>45897</v>
      </c>
      <c r="C591" s="2" t="s">
        <v>831</v>
      </c>
      <c r="D591" s="3">
        <v>182.99</v>
      </c>
      <c r="E591" s="16" t="str">
        <f>IFERROR(__xludf.DUMMYFUNCTION("IFERROR(
  TEXTJOIN(CHAR(10),TRUE,FILTER('SUMMARY DATA'!E:E,'SUMMARY DATA'!$A:$A=$A591,'SUMMARY DATA'!$C:$C=$B591,'SUMMARY DATA'!$B:$B=""GRP"")),
  IF(
    OR(
      ISNUMBER(SEARCH(""CDM CASH DEPOSIT"",$C591)),
      ISNUMBER(SEARCH(""CASH DEPOSIT"",$C59"&amp;"1)),
      COUNTIFS('SUMMARY DATA'!$D:$D,$C591,'SUMMARY DATA'!$B:$B,""GRP"")&lt;&gt;1
    ),
    """",
    IFERROR(TEXTJOIN(CHAR(10),TRUE,FILTER('SUMMARY DATA'!E:E,'SUMMARY DATA'!$D:$D=$C591,'SUMMARY DATA'!$B:$B=""GRP"")),"""")
  )
)"),"")</f>
        <v/>
      </c>
      <c r="F591" s="17" t="str">
        <f>IFERROR(__xludf.DUMMYFUNCTION("IFERROR(
  TEXTJOIN(CHAR(10),TRUE,FILTER('SUMMARY DATA'!F:F,'SUMMARY DATA'!$A:$A=$A591,'SUMMARY DATA'!$C:$C=$B591,'SUMMARY DATA'!$B:$B=""GRP"")),
  IF(
    OR(
      ISNUMBER(SEARCH(""CDM CASH DEPOSIT"",$C591)),
      ISNUMBER(SEARCH(""CASH DEPOSIT"",$C59"&amp;"1)),
      COUNTIFS('SUMMARY DATA'!$D:$D,$C591,'SUMMARY DATA'!$B:$B,""GRP"")&lt;&gt;1
    ),
    """",
    IFERROR(TEXTJOIN(CHAR(10),TRUE,FILTER('SUMMARY DATA'!F:F,'SUMMARY DATA'!$D:$D=$C591,'SUMMARY DATA'!$B:$B=""GRP"")),"""")
  )
)"),"")</f>
        <v/>
      </c>
      <c r="G591" s="17" t="str">
        <f>IFERROR(__xludf.DUMMYFUNCTION("IFERROR(
  TEXTJOIN(CHAR(10),TRUE,FILTER('SUMMARY DATA'!G:G,'SUMMARY DATA'!$A:$A=$A591,'SUMMARY DATA'!$C:$C=$B591,'SUMMARY DATA'!$B:$B=""GRP"")),
  IF(
    OR(
      ISNUMBER(SEARCH(""CDM CASH DEPOSIT"",$C591)),
      ISNUMBER(SEARCH(""CASH DEPOSIT"",$C59"&amp;"1)),
      COUNTIFS('SUMMARY DATA'!$D:$D,$C591,'SUMMARY DATA'!$B:$B,""GRP"")&lt;&gt;1
    ),
    """",
    IFERROR(TEXTJOIN(CHAR(10),TRUE,FILTER('SUMMARY DATA'!G:G,'SUMMARY DATA'!$D:$D=$C591,'SUMMARY DATA'!$B:$B=""GRP"")),"""")
  )
)"),"")</f>
        <v/>
      </c>
      <c r="H591" s="18" t="str">
        <f>IFERROR(__xludf.DUMMYFUNCTION("IFERROR(
  TEXTJOIN(CHAR(10),TRUE,FILTER('SUMMARY DATA'!H:H,'SUMMARY DATA'!$A:$A=$A591,'SUMMARY DATA'!$C:$C=$B591,'SUMMARY DATA'!$B:$B=""GRP"")),
  IF(
    OR(
      ISNUMBER(SEARCH(""CDM CASH DEPOSIT"",$C591)),
      ISNUMBER(SEARCH(""CASH DEPOSIT"",$C59"&amp;"1)),
      COUNTIFS('SUMMARY DATA'!$D:$D,$C591,'SUMMARY DATA'!$B:$B,""GRP"")&lt;&gt;1
    ),
    """",
    IFERROR(TEXTJOIN(CHAR(10),TRUE,FILTER('SUMMARY DATA'!H:H,'SUMMARY DATA'!$D:$D=$C591,'SUMMARY DATA'!$B:$B=""GRP"")),"""")
  )
)"),"")</f>
        <v/>
      </c>
      <c r="I591" s="18" t="str">
        <f>IFERROR(__xludf.DUMMYFUNCTION("IF(H591="""","""",
SUM(ARRAYFORMULA(VALUE(SPLIT(H591,CHAR(10)))))
)"),"")</f>
        <v/>
      </c>
      <c r="J591" s="17" t="str">
        <f>IFERROR(__xludf.DUMMYFUNCTION("IFERROR(
  TEXTJOIN(CHAR(10),TRUE,FILTER('SUMMARY DATA'!I:I,'SUMMARY DATA'!$A:$A=$A591,'SUMMARY DATA'!$C:$C=$B591,'SUMMARY DATA'!$B:$B=""GRP"")),
  IF(
    OR(
      ISNUMBER(SEARCH(""CDM CASH DEPOSIT"",$C591)),
      ISNUMBER(SEARCH(""CASH DEPOSIT"",$C59"&amp;"1)),
      COUNTIFS('SUMMARY DATA'!$D:$D,$C591,'SUMMARY DATA'!$B:$B,""GRP"")&lt;&gt;1
    ),
    """",
    IFERROR(TEXTJOIN(CHAR(10),TRUE,FILTER('SUMMARY DATA'!I:I,'SUMMARY DATA'!$D:$D=$C591,'SUMMARY DATA'!$B:$B=""GRP"")),"""")
  )
)"),"")</f>
        <v/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 spans="1:27">
      <c r="A592" s="2" t="s">
        <v>832</v>
      </c>
      <c r="B592" s="15">
        <v>45897</v>
      </c>
      <c r="C592" s="2" t="s">
        <v>110</v>
      </c>
      <c r="D592" s="3">
        <v>20</v>
      </c>
      <c r="E592" s="16" t="str">
        <f>IFERROR(__xludf.DUMMYFUNCTION("IFERROR(
  TEXTJOIN(CHAR(10),TRUE,FILTER('SUMMARY DATA'!E:E,'SUMMARY DATA'!$A:$A=$A592,'SUMMARY DATA'!$C:$C=$B592,'SUMMARY DATA'!$B:$B=""GRP"")),
  IF(
    OR(
      ISNUMBER(SEARCH(""CDM CASH DEPOSIT"",$C592)),
      ISNUMBER(SEARCH(""CASH DEPOSIT"",$C59"&amp;"2)),
      COUNTIFS('SUMMARY DATA'!$D:$D,$C592,'SUMMARY DATA'!$B:$B,""GRP"")&lt;&gt;1
    ),
    """",
    IFERROR(TEXTJOIN(CHAR(10),TRUE,FILTER('SUMMARY DATA'!E:E,'SUMMARY DATA'!$D:$D=$C592,'SUMMARY DATA'!$B:$B=""GRP"")),"""")
  )
)"),"")</f>
        <v/>
      </c>
      <c r="F592" s="17" t="str">
        <f>IFERROR(__xludf.DUMMYFUNCTION("IFERROR(
  TEXTJOIN(CHAR(10),TRUE,FILTER('SUMMARY DATA'!F:F,'SUMMARY DATA'!$A:$A=$A592,'SUMMARY DATA'!$C:$C=$B592,'SUMMARY DATA'!$B:$B=""GRP"")),
  IF(
    OR(
      ISNUMBER(SEARCH(""CDM CASH DEPOSIT"",$C592)),
      ISNUMBER(SEARCH(""CASH DEPOSIT"",$C59"&amp;"2)),
      COUNTIFS('SUMMARY DATA'!$D:$D,$C592,'SUMMARY DATA'!$B:$B,""GRP"")&lt;&gt;1
    ),
    """",
    IFERROR(TEXTJOIN(CHAR(10),TRUE,FILTER('SUMMARY DATA'!F:F,'SUMMARY DATA'!$D:$D=$C592,'SUMMARY DATA'!$B:$B=""GRP"")),"""")
  )
)"),"")</f>
        <v/>
      </c>
      <c r="G592" s="17" t="str">
        <f>IFERROR(__xludf.DUMMYFUNCTION("IFERROR(
  TEXTJOIN(CHAR(10),TRUE,FILTER('SUMMARY DATA'!G:G,'SUMMARY DATA'!$A:$A=$A592,'SUMMARY DATA'!$C:$C=$B592,'SUMMARY DATA'!$B:$B=""GRP"")),
  IF(
    OR(
      ISNUMBER(SEARCH(""CDM CASH DEPOSIT"",$C592)),
      ISNUMBER(SEARCH(""CASH DEPOSIT"",$C59"&amp;"2)),
      COUNTIFS('SUMMARY DATA'!$D:$D,$C592,'SUMMARY DATA'!$B:$B,""GRP"")&lt;&gt;1
    ),
    """",
    IFERROR(TEXTJOIN(CHAR(10),TRUE,FILTER('SUMMARY DATA'!G:G,'SUMMARY DATA'!$D:$D=$C592,'SUMMARY DATA'!$B:$B=""GRP"")),"""")
  )
)"),"")</f>
        <v/>
      </c>
      <c r="H592" s="18" t="str">
        <f>IFERROR(__xludf.DUMMYFUNCTION("IFERROR(
  TEXTJOIN(CHAR(10),TRUE,FILTER('SUMMARY DATA'!H:H,'SUMMARY DATA'!$A:$A=$A592,'SUMMARY DATA'!$C:$C=$B592,'SUMMARY DATA'!$B:$B=""GRP"")),
  IF(
    OR(
      ISNUMBER(SEARCH(""CDM CASH DEPOSIT"",$C592)),
      ISNUMBER(SEARCH(""CASH DEPOSIT"",$C59"&amp;"2)),
      COUNTIFS('SUMMARY DATA'!$D:$D,$C592,'SUMMARY DATA'!$B:$B,""GRP"")&lt;&gt;1
    ),
    """",
    IFERROR(TEXTJOIN(CHAR(10),TRUE,FILTER('SUMMARY DATA'!H:H,'SUMMARY DATA'!$D:$D=$C592,'SUMMARY DATA'!$B:$B=""GRP"")),"""")
  )
)"),"")</f>
        <v/>
      </c>
      <c r="I592" s="18" t="str">
        <f>IFERROR(__xludf.DUMMYFUNCTION("IF(H592="""","""",
SUM(ARRAYFORMULA(VALUE(SPLIT(H592,CHAR(10)))))
)"),"")</f>
        <v/>
      </c>
      <c r="J592" s="17" t="str">
        <f>IFERROR(__xludf.DUMMYFUNCTION("IFERROR(
  TEXTJOIN(CHAR(10),TRUE,FILTER('SUMMARY DATA'!I:I,'SUMMARY DATA'!$A:$A=$A592,'SUMMARY DATA'!$C:$C=$B592,'SUMMARY DATA'!$B:$B=""GRP"")),
  IF(
    OR(
      ISNUMBER(SEARCH(""CDM CASH DEPOSIT"",$C592)),
      ISNUMBER(SEARCH(""CASH DEPOSIT"",$C59"&amp;"2)),
      COUNTIFS('SUMMARY DATA'!$D:$D,$C592,'SUMMARY DATA'!$B:$B,""GRP"")&lt;&gt;1
    ),
    """",
    IFERROR(TEXTJOIN(CHAR(10),TRUE,FILTER('SUMMARY DATA'!I:I,'SUMMARY DATA'!$D:$D=$C592,'SUMMARY DATA'!$B:$B=""GRP"")),"""")
  )
)"),"")</f>
        <v/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 spans="1:27">
      <c r="A593" s="2"/>
      <c r="B593" s="15">
        <v>45897</v>
      </c>
      <c r="C593" s="2" t="s">
        <v>833</v>
      </c>
      <c r="D593" s="3">
        <v>208</v>
      </c>
      <c r="E593" s="16" t="str">
        <f>IFERROR(__xludf.DUMMYFUNCTION("IFERROR(
  TEXTJOIN(CHAR(10),TRUE,FILTER('SUMMARY DATA'!E:E,'SUMMARY DATA'!$A:$A=$A593,'SUMMARY DATA'!$C:$C=$B593,'SUMMARY DATA'!$B:$B=""GRP"")),
  IF(
    OR(
      ISNUMBER(SEARCH(""CDM CASH DEPOSIT"",$C593)),
      ISNUMBER(SEARCH(""CASH DEPOSIT"",$C59"&amp;"3)),
      COUNTIFS('SUMMARY DATA'!$D:$D,$C593,'SUMMARY DATA'!$B:$B,""GRP"")&lt;&gt;1
    ),
    """",
    IFERROR(TEXTJOIN(CHAR(10),TRUE,FILTER('SUMMARY DATA'!E:E,'SUMMARY DATA'!$D:$D=$C593,'SUMMARY DATA'!$B:$B=""GRP"")),"""")
  )
)"),"")</f>
        <v/>
      </c>
      <c r="F593" s="17" t="str">
        <f>IFERROR(__xludf.DUMMYFUNCTION("IFERROR(
  TEXTJOIN(CHAR(10),TRUE,FILTER('SUMMARY DATA'!F:F,'SUMMARY DATA'!$A:$A=$A593,'SUMMARY DATA'!$C:$C=$B593,'SUMMARY DATA'!$B:$B=""GRP"")),
  IF(
    OR(
      ISNUMBER(SEARCH(""CDM CASH DEPOSIT"",$C593)),
      ISNUMBER(SEARCH(""CASH DEPOSIT"",$C59"&amp;"3)),
      COUNTIFS('SUMMARY DATA'!$D:$D,$C593,'SUMMARY DATA'!$B:$B,""GRP"")&lt;&gt;1
    ),
    """",
    IFERROR(TEXTJOIN(CHAR(10),TRUE,FILTER('SUMMARY DATA'!F:F,'SUMMARY DATA'!$D:$D=$C593,'SUMMARY DATA'!$B:$B=""GRP"")),"""")
  )
)"),"")</f>
        <v/>
      </c>
      <c r="G593" s="17" t="str">
        <f>IFERROR(__xludf.DUMMYFUNCTION("IFERROR(
  TEXTJOIN(CHAR(10),TRUE,FILTER('SUMMARY DATA'!G:G,'SUMMARY DATA'!$A:$A=$A593,'SUMMARY DATA'!$C:$C=$B593,'SUMMARY DATA'!$B:$B=""GRP"")),
  IF(
    OR(
      ISNUMBER(SEARCH(""CDM CASH DEPOSIT"",$C593)),
      ISNUMBER(SEARCH(""CASH DEPOSIT"",$C59"&amp;"3)),
      COUNTIFS('SUMMARY DATA'!$D:$D,$C593,'SUMMARY DATA'!$B:$B,""GRP"")&lt;&gt;1
    ),
    """",
    IFERROR(TEXTJOIN(CHAR(10),TRUE,FILTER('SUMMARY DATA'!G:G,'SUMMARY DATA'!$D:$D=$C593,'SUMMARY DATA'!$B:$B=""GRP"")),"""")
  )
)"),"")</f>
        <v/>
      </c>
      <c r="H593" s="18" t="str">
        <f>IFERROR(__xludf.DUMMYFUNCTION("IFERROR(
  TEXTJOIN(CHAR(10),TRUE,FILTER('SUMMARY DATA'!H:H,'SUMMARY DATA'!$A:$A=$A593,'SUMMARY DATA'!$C:$C=$B593,'SUMMARY DATA'!$B:$B=""GRP"")),
  IF(
    OR(
      ISNUMBER(SEARCH(""CDM CASH DEPOSIT"",$C593)),
      ISNUMBER(SEARCH(""CASH DEPOSIT"",$C59"&amp;"3)),
      COUNTIFS('SUMMARY DATA'!$D:$D,$C593,'SUMMARY DATA'!$B:$B,""GRP"")&lt;&gt;1
    ),
    """",
    IFERROR(TEXTJOIN(CHAR(10),TRUE,FILTER('SUMMARY DATA'!H:H,'SUMMARY DATA'!$D:$D=$C593,'SUMMARY DATA'!$B:$B=""GRP"")),"""")
  )
)"),"")</f>
        <v/>
      </c>
      <c r="I593" s="18" t="str">
        <f>IFERROR(__xludf.DUMMYFUNCTION("IF(H593="""","""",
SUM(ARRAYFORMULA(VALUE(SPLIT(H593,CHAR(10)))))
)"),"")</f>
        <v/>
      </c>
      <c r="J593" s="17" t="str">
        <f>IFERROR(__xludf.DUMMYFUNCTION("IFERROR(
  TEXTJOIN(CHAR(10),TRUE,FILTER('SUMMARY DATA'!I:I,'SUMMARY DATA'!$A:$A=$A593,'SUMMARY DATA'!$C:$C=$B593,'SUMMARY DATA'!$B:$B=""GRP"")),
  IF(
    OR(
      ISNUMBER(SEARCH(""CDM CASH DEPOSIT"",$C593)),
      ISNUMBER(SEARCH(""CASH DEPOSIT"",$C59"&amp;"3)),
      COUNTIFS('SUMMARY DATA'!$D:$D,$C593,'SUMMARY DATA'!$B:$B,""GRP"")&lt;&gt;1
    ),
    """",
    IFERROR(TEXTJOIN(CHAR(10),TRUE,FILTER('SUMMARY DATA'!I:I,'SUMMARY DATA'!$D:$D=$C593,'SUMMARY DATA'!$B:$B=""GRP"")),"""")
  )
)"),"")</f>
        <v/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 spans="1:27">
      <c r="A594" s="2" t="s">
        <v>834</v>
      </c>
      <c r="B594" s="15">
        <v>45897</v>
      </c>
      <c r="C594" s="2" t="s">
        <v>835</v>
      </c>
      <c r="D594" s="3">
        <v>125.8</v>
      </c>
      <c r="E594" s="16" t="str">
        <f>IFERROR(__xludf.DUMMYFUNCTION("IFERROR(
  TEXTJOIN(CHAR(10),TRUE,FILTER('SUMMARY DATA'!E:E,'SUMMARY DATA'!$A:$A=$A594,'SUMMARY DATA'!$C:$C=$B594,'SUMMARY DATA'!$B:$B=""GRP"")),
  IF(
    OR(
      ISNUMBER(SEARCH(""CDM CASH DEPOSIT"",$C594)),
      ISNUMBER(SEARCH(""CASH DEPOSIT"",$C59"&amp;"4)),
      COUNTIFS('SUMMARY DATA'!$D:$D,$C594,'SUMMARY DATA'!$B:$B,""GRP"")&lt;&gt;1
    ),
    """",
    IFERROR(TEXTJOIN(CHAR(10),TRUE,FILTER('SUMMARY DATA'!E:E,'SUMMARY DATA'!$D:$D=$C594,'SUMMARY DATA'!$B:$B=""GRP"")),"""")
  )
)"),"")</f>
        <v/>
      </c>
      <c r="F594" s="17" t="str">
        <f>IFERROR(__xludf.DUMMYFUNCTION("IFERROR(
  TEXTJOIN(CHAR(10),TRUE,FILTER('SUMMARY DATA'!F:F,'SUMMARY DATA'!$A:$A=$A594,'SUMMARY DATA'!$C:$C=$B594,'SUMMARY DATA'!$B:$B=""GRP"")),
  IF(
    OR(
      ISNUMBER(SEARCH(""CDM CASH DEPOSIT"",$C594)),
      ISNUMBER(SEARCH(""CASH DEPOSIT"",$C59"&amp;"4)),
      COUNTIFS('SUMMARY DATA'!$D:$D,$C594,'SUMMARY DATA'!$B:$B,""GRP"")&lt;&gt;1
    ),
    """",
    IFERROR(TEXTJOIN(CHAR(10),TRUE,FILTER('SUMMARY DATA'!F:F,'SUMMARY DATA'!$D:$D=$C594,'SUMMARY DATA'!$B:$B=""GRP"")),"""")
  )
)"),"")</f>
        <v/>
      </c>
      <c r="G594" s="17" t="str">
        <f>IFERROR(__xludf.DUMMYFUNCTION("IFERROR(
  TEXTJOIN(CHAR(10),TRUE,FILTER('SUMMARY DATA'!G:G,'SUMMARY DATA'!$A:$A=$A594,'SUMMARY DATA'!$C:$C=$B594,'SUMMARY DATA'!$B:$B=""GRP"")),
  IF(
    OR(
      ISNUMBER(SEARCH(""CDM CASH DEPOSIT"",$C594)),
      ISNUMBER(SEARCH(""CASH DEPOSIT"",$C59"&amp;"4)),
      COUNTIFS('SUMMARY DATA'!$D:$D,$C594,'SUMMARY DATA'!$B:$B,""GRP"")&lt;&gt;1
    ),
    """",
    IFERROR(TEXTJOIN(CHAR(10),TRUE,FILTER('SUMMARY DATA'!G:G,'SUMMARY DATA'!$D:$D=$C594,'SUMMARY DATA'!$B:$B=""GRP"")),"""")
  )
)"),"")</f>
        <v/>
      </c>
      <c r="H594" s="18" t="str">
        <f>IFERROR(__xludf.DUMMYFUNCTION("IFERROR(
  TEXTJOIN(CHAR(10),TRUE,FILTER('SUMMARY DATA'!H:H,'SUMMARY DATA'!$A:$A=$A594,'SUMMARY DATA'!$C:$C=$B594,'SUMMARY DATA'!$B:$B=""GRP"")),
  IF(
    OR(
      ISNUMBER(SEARCH(""CDM CASH DEPOSIT"",$C594)),
      ISNUMBER(SEARCH(""CASH DEPOSIT"",$C59"&amp;"4)),
      COUNTIFS('SUMMARY DATA'!$D:$D,$C594,'SUMMARY DATA'!$B:$B,""GRP"")&lt;&gt;1
    ),
    """",
    IFERROR(TEXTJOIN(CHAR(10),TRUE,FILTER('SUMMARY DATA'!H:H,'SUMMARY DATA'!$D:$D=$C594,'SUMMARY DATA'!$B:$B=""GRP"")),"""")
  )
)"),"")</f>
        <v/>
      </c>
      <c r="I594" s="18" t="str">
        <f>IFERROR(__xludf.DUMMYFUNCTION("IF(H594="""","""",
SUM(ARRAYFORMULA(VALUE(SPLIT(H594,CHAR(10)))))
)"),"")</f>
        <v/>
      </c>
      <c r="J594" s="17" t="str">
        <f>IFERROR(__xludf.DUMMYFUNCTION("IFERROR(
  TEXTJOIN(CHAR(10),TRUE,FILTER('SUMMARY DATA'!I:I,'SUMMARY DATA'!$A:$A=$A594,'SUMMARY DATA'!$C:$C=$B594,'SUMMARY DATA'!$B:$B=""GRP"")),
  IF(
    OR(
      ISNUMBER(SEARCH(""CDM CASH DEPOSIT"",$C594)),
      ISNUMBER(SEARCH(""CASH DEPOSIT"",$C59"&amp;"4)),
      COUNTIFS('SUMMARY DATA'!$D:$D,$C594,'SUMMARY DATA'!$B:$B,""GRP"")&lt;&gt;1
    ),
    """",
    IFERROR(TEXTJOIN(CHAR(10),TRUE,FILTER('SUMMARY DATA'!I:I,'SUMMARY DATA'!$D:$D=$C594,'SUMMARY DATA'!$B:$B=""GRP"")),"""")
  )
)"),"")</f>
        <v/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 spans="1:27">
      <c r="A595" s="2"/>
      <c r="B595" s="15">
        <v>45897</v>
      </c>
      <c r="C595" s="2" t="s">
        <v>836</v>
      </c>
      <c r="D595" s="3">
        <v>57.97</v>
      </c>
      <c r="E595" s="16" t="str">
        <f>IFERROR(__xludf.DUMMYFUNCTION("IFERROR(
  TEXTJOIN(CHAR(10),TRUE,FILTER('SUMMARY DATA'!E:E,'SUMMARY DATA'!$A:$A=$A595,'SUMMARY DATA'!$C:$C=$B595,'SUMMARY DATA'!$B:$B=""GRP"")),
  IF(
    OR(
      ISNUMBER(SEARCH(""CDM CASH DEPOSIT"",$C595)),
      ISNUMBER(SEARCH(""CASH DEPOSIT"",$C59"&amp;"5)),
      COUNTIFS('SUMMARY DATA'!$D:$D,$C595,'SUMMARY DATA'!$B:$B,""GRP"")&lt;&gt;1
    ),
    """",
    IFERROR(TEXTJOIN(CHAR(10),TRUE,FILTER('SUMMARY DATA'!E:E,'SUMMARY DATA'!$D:$D=$C595,'SUMMARY DATA'!$B:$B=""GRP"")),"""")
  )
)"),"")</f>
        <v/>
      </c>
      <c r="F595" s="17" t="str">
        <f>IFERROR(__xludf.DUMMYFUNCTION("IFERROR(
  TEXTJOIN(CHAR(10),TRUE,FILTER('SUMMARY DATA'!F:F,'SUMMARY DATA'!$A:$A=$A595,'SUMMARY DATA'!$C:$C=$B595,'SUMMARY DATA'!$B:$B=""GRP"")),
  IF(
    OR(
      ISNUMBER(SEARCH(""CDM CASH DEPOSIT"",$C595)),
      ISNUMBER(SEARCH(""CASH DEPOSIT"",$C59"&amp;"5)),
      COUNTIFS('SUMMARY DATA'!$D:$D,$C595,'SUMMARY DATA'!$B:$B,""GRP"")&lt;&gt;1
    ),
    """",
    IFERROR(TEXTJOIN(CHAR(10),TRUE,FILTER('SUMMARY DATA'!F:F,'SUMMARY DATA'!$D:$D=$C595,'SUMMARY DATA'!$B:$B=""GRP"")),"""")
  )
)"),"")</f>
        <v/>
      </c>
      <c r="G595" s="17" t="str">
        <f>IFERROR(__xludf.DUMMYFUNCTION("IFERROR(
  TEXTJOIN(CHAR(10),TRUE,FILTER('SUMMARY DATA'!G:G,'SUMMARY DATA'!$A:$A=$A595,'SUMMARY DATA'!$C:$C=$B595,'SUMMARY DATA'!$B:$B=""GRP"")),
  IF(
    OR(
      ISNUMBER(SEARCH(""CDM CASH DEPOSIT"",$C595)),
      ISNUMBER(SEARCH(""CASH DEPOSIT"",$C59"&amp;"5)),
      COUNTIFS('SUMMARY DATA'!$D:$D,$C595,'SUMMARY DATA'!$B:$B,""GRP"")&lt;&gt;1
    ),
    """",
    IFERROR(TEXTJOIN(CHAR(10),TRUE,FILTER('SUMMARY DATA'!G:G,'SUMMARY DATA'!$D:$D=$C595,'SUMMARY DATA'!$B:$B=""GRP"")),"""")
  )
)"),"")</f>
        <v/>
      </c>
      <c r="H595" s="18" t="str">
        <f>IFERROR(__xludf.DUMMYFUNCTION("IFERROR(
  TEXTJOIN(CHAR(10),TRUE,FILTER('SUMMARY DATA'!H:H,'SUMMARY DATA'!$A:$A=$A595,'SUMMARY DATA'!$C:$C=$B595,'SUMMARY DATA'!$B:$B=""GRP"")),
  IF(
    OR(
      ISNUMBER(SEARCH(""CDM CASH DEPOSIT"",$C595)),
      ISNUMBER(SEARCH(""CASH DEPOSIT"",$C59"&amp;"5)),
      COUNTIFS('SUMMARY DATA'!$D:$D,$C595,'SUMMARY DATA'!$B:$B,""GRP"")&lt;&gt;1
    ),
    """",
    IFERROR(TEXTJOIN(CHAR(10),TRUE,FILTER('SUMMARY DATA'!H:H,'SUMMARY DATA'!$D:$D=$C595,'SUMMARY DATA'!$B:$B=""GRP"")),"""")
  )
)"),"")</f>
        <v/>
      </c>
      <c r="I595" s="18" t="str">
        <f>IFERROR(__xludf.DUMMYFUNCTION("IF(H595="""","""",
SUM(ARRAYFORMULA(VALUE(SPLIT(H595,CHAR(10)))))
)"),"")</f>
        <v/>
      </c>
      <c r="J595" s="17" t="str">
        <f>IFERROR(__xludf.DUMMYFUNCTION("IFERROR(
  TEXTJOIN(CHAR(10),TRUE,FILTER('SUMMARY DATA'!I:I,'SUMMARY DATA'!$A:$A=$A595,'SUMMARY DATA'!$C:$C=$B595,'SUMMARY DATA'!$B:$B=""GRP"")),
  IF(
    OR(
      ISNUMBER(SEARCH(""CDM CASH DEPOSIT"",$C595)),
      ISNUMBER(SEARCH(""CASH DEPOSIT"",$C59"&amp;"5)),
      COUNTIFS('SUMMARY DATA'!$D:$D,$C595,'SUMMARY DATA'!$B:$B,""GRP"")&lt;&gt;1
    ),
    """",
    IFERROR(TEXTJOIN(CHAR(10),TRUE,FILTER('SUMMARY DATA'!I:I,'SUMMARY DATA'!$D:$D=$C595,'SUMMARY DATA'!$B:$B=""GRP"")),"""")
  )
)"),"")</f>
        <v/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 spans="1:27">
      <c r="A596" s="2"/>
      <c r="B596" s="15">
        <v>45897</v>
      </c>
      <c r="C596" s="2" t="s">
        <v>837</v>
      </c>
      <c r="D596" s="3">
        <v>194.43</v>
      </c>
      <c r="E596" s="16" t="str">
        <f>IFERROR(__xludf.DUMMYFUNCTION("IFERROR(
  TEXTJOIN(CHAR(10),TRUE,FILTER('SUMMARY DATA'!E:E,'SUMMARY DATA'!$A:$A=$A596,'SUMMARY DATA'!$C:$C=$B596,'SUMMARY DATA'!$B:$B=""GRP"")),
  IF(
    OR(
      ISNUMBER(SEARCH(""CDM CASH DEPOSIT"",$C596)),
      ISNUMBER(SEARCH(""CASH DEPOSIT"",$C59"&amp;"6)),
      COUNTIFS('SUMMARY DATA'!$D:$D,$C596,'SUMMARY DATA'!$B:$B,""GRP"")&lt;&gt;1
    ),
    """",
    IFERROR(TEXTJOIN(CHAR(10),TRUE,FILTER('SUMMARY DATA'!E:E,'SUMMARY DATA'!$D:$D=$C596,'SUMMARY DATA'!$B:$B=""GRP"")),"""")
  )
)"),"")</f>
        <v/>
      </c>
      <c r="F596" s="17" t="str">
        <f>IFERROR(__xludf.DUMMYFUNCTION("IFERROR(
  TEXTJOIN(CHAR(10),TRUE,FILTER('SUMMARY DATA'!F:F,'SUMMARY DATA'!$A:$A=$A596,'SUMMARY DATA'!$C:$C=$B596,'SUMMARY DATA'!$B:$B=""GRP"")),
  IF(
    OR(
      ISNUMBER(SEARCH(""CDM CASH DEPOSIT"",$C596)),
      ISNUMBER(SEARCH(""CASH DEPOSIT"",$C59"&amp;"6)),
      COUNTIFS('SUMMARY DATA'!$D:$D,$C596,'SUMMARY DATA'!$B:$B,""GRP"")&lt;&gt;1
    ),
    """",
    IFERROR(TEXTJOIN(CHAR(10),TRUE,FILTER('SUMMARY DATA'!F:F,'SUMMARY DATA'!$D:$D=$C596,'SUMMARY DATA'!$B:$B=""GRP"")),"""")
  )
)"),"")</f>
        <v/>
      </c>
      <c r="G596" s="17" t="str">
        <f>IFERROR(__xludf.DUMMYFUNCTION("IFERROR(
  TEXTJOIN(CHAR(10),TRUE,FILTER('SUMMARY DATA'!G:G,'SUMMARY DATA'!$A:$A=$A596,'SUMMARY DATA'!$C:$C=$B596,'SUMMARY DATA'!$B:$B=""GRP"")),
  IF(
    OR(
      ISNUMBER(SEARCH(""CDM CASH DEPOSIT"",$C596)),
      ISNUMBER(SEARCH(""CASH DEPOSIT"",$C59"&amp;"6)),
      COUNTIFS('SUMMARY DATA'!$D:$D,$C596,'SUMMARY DATA'!$B:$B,""GRP"")&lt;&gt;1
    ),
    """",
    IFERROR(TEXTJOIN(CHAR(10),TRUE,FILTER('SUMMARY DATA'!G:G,'SUMMARY DATA'!$D:$D=$C596,'SUMMARY DATA'!$B:$B=""GRP"")),"""")
  )
)"),"")</f>
        <v/>
      </c>
      <c r="H596" s="18" t="str">
        <f>IFERROR(__xludf.DUMMYFUNCTION("IFERROR(
  TEXTJOIN(CHAR(10),TRUE,FILTER('SUMMARY DATA'!H:H,'SUMMARY DATA'!$A:$A=$A596,'SUMMARY DATA'!$C:$C=$B596,'SUMMARY DATA'!$B:$B=""GRP"")),
  IF(
    OR(
      ISNUMBER(SEARCH(""CDM CASH DEPOSIT"",$C596)),
      ISNUMBER(SEARCH(""CASH DEPOSIT"",$C59"&amp;"6)),
      COUNTIFS('SUMMARY DATA'!$D:$D,$C596,'SUMMARY DATA'!$B:$B,""GRP"")&lt;&gt;1
    ),
    """",
    IFERROR(TEXTJOIN(CHAR(10),TRUE,FILTER('SUMMARY DATA'!H:H,'SUMMARY DATA'!$D:$D=$C596,'SUMMARY DATA'!$B:$B=""GRP"")),"""")
  )
)"),"")</f>
        <v/>
      </c>
      <c r="I596" s="18" t="str">
        <f>IFERROR(__xludf.DUMMYFUNCTION("IF(H596="""","""",
SUM(ARRAYFORMULA(VALUE(SPLIT(H596,CHAR(10)))))
)"),"")</f>
        <v/>
      </c>
      <c r="J596" s="17" t="str">
        <f>IFERROR(__xludf.DUMMYFUNCTION("IFERROR(
  TEXTJOIN(CHAR(10),TRUE,FILTER('SUMMARY DATA'!I:I,'SUMMARY DATA'!$A:$A=$A596,'SUMMARY DATA'!$C:$C=$B596,'SUMMARY DATA'!$B:$B=""GRP"")),
  IF(
    OR(
      ISNUMBER(SEARCH(""CDM CASH DEPOSIT"",$C596)),
      ISNUMBER(SEARCH(""CASH DEPOSIT"",$C59"&amp;"6)),
      COUNTIFS('SUMMARY DATA'!$D:$D,$C596,'SUMMARY DATA'!$B:$B,""GRP"")&lt;&gt;1
    ),
    """",
    IFERROR(TEXTJOIN(CHAR(10),TRUE,FILTER('SUMMARY DATA'!I:I,'SUMMARY DATA'!$D:$D=$C596,'SUMMARY DATA'!$B:$B=""GRP"")),"""")
  )
)"),"")</f>
        <v/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 spans="1:27">
      <c r="A597" s="2"/>
      <c r="B597" s="15">
        <v>45896</v>
      </c>
      <c r="C597" s="2" t="s">
        <v>838</v>
      </c>
      <c r="D597" s="3">
        <v>130</v>
      </c>
      <c r="E597" s="16" t="str">
        <f>IFERROR(__xludf.DUMMYFUNCTION("IFERROR(
  TEXTJOIN(CHAR(10),TRUE,FILTER('SUMMARY DATA'!E:E,'SUMMARY DATA'!$A:$A=$A597,'SUMMARY DATA'!$C:$C=$B597,'SUMMARY DATA'!$B:$B=""GRP"")),
  IF(
    OR(
      ISNUMBER(SEARCH(""CDM CASH DEPOSIT"",$C597)),
      ISNUMBER(SEARCH(""CASH DEPOSIT"",$C59"&amp;"7)),
      COUNTIFS('SUMMARY DATA'!$D:$D,$C597,'SUMMARY DATA'!$B:$B,""GRP"")&lt;&gt;1
    ),
    """",
    IFERROR(TEXTJOIN(CHAR(10),TRUE,FILTER('SUMMARY DATA'!E:E,'SUMMARY DATA'!$D:$D=$C597,'SUMMARY DATA'!$B:$B=""GRP"")),"""")
  )
)"),"")</f>
        <v/>
      </c>
      <c r="F597" s="17" t="str">
        <f>IFERROR(__xludf.DUMMYFUNCTION("IFERROR(
  TEXTJOIN(CHAR(10),TRUE,FILTER('SUMMARY DATA'!F:F,'SUMMARY DATA'!$A:$A=$A597,'SUMMARY DATA'!$C:$C=$B597,'SUMMARY DATA'!$B:$B=""GRP"")),
  IF(
    OR(
      ISNUMBER(SEARCH(""CDM CASH DEPOSIT"",$C597)),
      ISNUMBER(SEARCH(""CASH DEPOSIT"",$C59"&amp;"7)),
      COUNTIFS('SUMMARY DATA'!$D:$D,$C597,'SUMMARY DATA'!$B:$B,""GRP"")&lt;&gt;1
    ),
    """",
    IFERROR(TEXTJOIN(CHAR(10),TRUE,FILTER('SUMMARY DATA'!F:F,'SUMMARY DATA'!$D:$D=$C597,'SUMMARY DATA'!$B:$B=""GRP"")),"""")
  )
)"),"")</f>
        <v/>
      </c>
      <c r="G597" s="17" t="str">
        <f>IFERROR(__xludf.DUMMYFUNCTION("IFERROR(
  TEXTJOIN(CHAR(10),TRUE,FILTER('SUMMARY DATA'!G:G,'SUMMARY DATA'!$A:$A=$A597,'SUMMARY DATA'!$C:$C=$B597,'SUMMARY DATA'!$B:$B=""GRP"")),
  IF(
    OR(
      ISNUMBER(SEARCH(""CDM CASH DEPOSIT"",$C597)),
      ISNUMBER(SEARCH(""CASH DEPOSIT"",$C59"&amp;"7)),
      COUNTIFS('SUMMARY DATA'!$D:$D,$C597,'SUMMARY DATA'!$B:$B,""GRP"")&lt;&gt;1
    ),
    """",
    IFERROR(TEXTJOIN(CHAR(10),TRUE,FILTER('SUMMARY DATA'!G:G,'SUMMARY DATA'!$D:$D=$C597,'SUMMARY DATA'!$B:$B=""GRP"")),"""")
  )
)"),"")</f>
        <v/>
      </c>
      <c r="H597" s="18" t="str">
        <f>IFERROR(__xludf.DUMMYFUNCTION("IFERROR(
  TEXTJOIN(CHAR(10),TRUE,FILTER('SUMMARY DATA'!H:H,'SUMMARY DATA'!$A:$A=$A597,'SUMMARY DATA'!$C:$C=$B597,'SUMMARY DATA'!$B:$B=""GRP"")),
  IF(
    OR(
      ISNUMBER(SEARCH(""CDM CASH DEPOSIT"",$C597)),
      ISNUMBER(SEARCH(""CASH DEPOSIT"",$C59"&amp;"7)),
      COUNTIFS('SUMMARY DATA'!$D:$D,$C597,'SUMMARY DATA'!$B:$B,""GRP"")&lt;&gt;1
    ),
    """",
    IFERROR(TEXTJOIN(CHAR(10),TRUE,FILTER('SUMMARY DATA'!H:H,'SUMMARY DATA'!$D:$D=$C597,'SUMMARY DATA'!$B:$B=""GRP"")),"""")
  )
)"),"")</f>
        <v/>
      </c>
      <c r="I597" s="18" t="str">
        <f>IFERROR(__xludf.DUMMYFUNCTION("IF(H597="""","""",
SUM(ARRAYFORMULA(VALUE(SPLIT(H597,CHAR(10)))))
)"),"")</f>
        <v/>
      </c>
      <c r="J597" s="17" t="str">
        <f>IFERROR(__xludf.DUMMYFUNCTION("IFERROR(
  TEXTJOIN(CHAR(10),TRUE,FILTER('SUMMARY DATA'!I:I,'SUMMARY DATA'!$A:$A=$A597,'SUMMARY DATA'!$C:$C=$B597,'SUMMARY DATA'!$B:$B=""GRP"")),
  IF(
    OR(
      ISNUMBER(SEARCH(""CDM CASH DEPOSIT"",$C597)),
      ISNUMBER(SEARCH(""CASH DEPOSIT"",$C59"&amp;"7)),
      COUNTIFS('SUMMARY DATA'!$D:$D,$C597,'SUMMARY DATA'!$B:$B,""GRP"")&lt;&gt;1
    ),
    """",
    IFERROR(TEXTJOIN(CHAR(10),TRUE,FILTER('SUMMARY DATA'!I:I,'SUMMARY DATA'!$D:$D=$C597,'SUMMARY DATA'!$B:$B=""GRP"")),"""")
  )
)"),"")</f>
        <v/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 spans="1:27">
      <c r="A598" s="2" t="s">
        <v>638</v>
      </c>
      <c r="B598" s="15">
        <v>45896</v>
      </c>
      <c r="C598" s="2" t="s">
        <v>639</v>
      </c>
      <c r="D598" s="3">
        <v>34</v>
      </c>
      <c r="E598" s="16" t="str">
        <f>IFERROR(__xludf.DUMMYFUNCTION("IFERROR(
  TEXTJOIN(CHAR(10),TRUE,FILTER('SUMMARY DATA'!E:E,'SUMMARY DATA'!$A:$A=$A598,'SUMMARY DATA'!$C:$C=$B598,'SUMMARY DATA'!$B:$B=""GRP"")),
  IF(
    OR(
      ISNUMBER(SEARCH(""CDM CASH DEPOSIT"",$C598)),
      ISNUMBER(SEARCH(""CASH DEPOSIT"",$C59"&amp;"8)),
      COUNTIFS('SUMMARY DATA'!$D:$D,$C598,'SUMMARY DATA'!$B:$B,""GRP"")&lt;&gt;1
    ),
    """",
    IFERROR(TEXTJOIN(CHAR(10),TRUE,FILTER('SUMMARY DATA'!E:E,'SUMMARY DATA'!$D:$D=$C598,'SUMMARY DATA'!$B:$B=""GRP"")),"""")
  )
)"),"")</f>
        <v/>
      </c>
      <c r="F598" s="17" t="str">
        <f>IFERROR(__xludf.DUMMYFUNCTION("IFERROR(
  TEXTJOIN(CHAR(10),TRUE,FILTER('SUMMARY DATA'!F:F,'SUMMARY DATA'!$A:$A=$A598,'SUMMARY DATA'!$C:$C=$B598,'SUMMARY DATA'!$B:$B=""GRP"")),
  IF(
    OR(
      ISNUMBER(SEARCH(""CDM CASH DEPOSIT"",$C598)),
      ISNUMBER(SEARCH(""CASH DEPOSIT"",$C59"&amp;"8)),
      COUNTIFS('SUMMARY DATA'!$D:$D,$C598,'SUMMARY DATA'!$B:$B,""GRP"")&lt;&gt;1
    ),
    """",
    IFERROR(TEXTJOIN(CHAR(10),TRUE,FILTER('SUMMARY DATA'!F:F,'SUMMARY DATA'!$D:$D=$C598,'SUMMARY DATA'!$B:$B=""GRP"")),"""")
  )
)"),"")</f>
        <v/>
      </c>
      <c r="G598" s="17" t="str">
        <f>IFERROR(__xludf.DUMMYFUNCTION("IFERROR(
  TEXTJOIN(CHAR(10),TRUE,FILTER('SUMMARY DATA'!G:G,'SUMMARY DATA'!$A:$A=$A598,'SUMMARY DATA'!$C:$C=$B598,'SUMMARY DATA'!$B:$B=""GRP"")),
  IF(
    OR(
      ISNUMBER(SEARCH(""CDM CASH DEPOSIT"",$C598)),
      ISNUMBER(SEARCH(""CASH DEPOSIT"",$C59"&amp;"8)),
      COUNTIFS('SUMMARY DATA'!$D:$D,$C598,'SUMMARY DATA'!$B:$B,""GRP"")&lt;&gt;1
    ),
    """",
    IFERROR(TEXTJOIN(CHAR(10),TRUE,FILTER('SUMMARY DATA'!G:G,'SUMMARY DATA'!$D:$D=$C598,'SUMMARY DATA'!$B:$B=""GRP"")),"""")
  )
)"),"")</f>
        <v/>
      </c>
      <c r="H598" s="18" t="str">
        <f>IFERROR(__xludf.DUMMYFUNCTION("IFERROR(
  TEXTJOIN(CHAR(10),TRUE,FILTER('SUMMARY DATA'!H:H,'SUMMARY DATA'!$A:$A=$A598,'SUMMARY DATA'!$C:$C=$B598,'SUMMARY DATA'!$B:$B=""GRP"")),
  IF(
    OR(
      ISNUMBER(SEARCH(""CDM CASH DEPOSIT"",$C598)),
      ISNUMBER(SEARCH(""CASH DEPOSIT"",$C59"&amp;"8)),
      COUNTIFS('SUMMARY DATA'!$D:$D,$C598,'SUMMARY DATA'!$B:$B,""GRP"")&lt;&gt;1
    ),
    """",
    IFERROR(TEXTJOIN(CHAR(10),TRUE,FILTER('SUMMARY DATA'!H:H,'SUMMARY DATA'!$D:$D=$C598,'SUMMARY DATA'!$B:$B=""GRP"")),"""")
  )
)"),"")</f>
        <v/>
      </c>
      <c r="I598" s="18" t="str">
        <f>IFERROR(__xludf.DUMMYFUNCTION("IF(H598="""","""",
SUM(ARRAYFORMULA(VALUE(SPLIT(H598,CHAR(10)))))
)"),"")</f>
        <v/>
      </c>
      <c r="J598" s="17" t="str">
        <f>IFERROR(__xludf.DUMMYFUNCTION("IFERROR(
  TEXTJOIN(CHAR(10),TRUE,FILTER('SUMMARY DATA'!I:I,'SUMMARY DATA'!$A:$A=$A598,'SUMMARY DATA'!$C:$C=$B598,'SUMMARY DATA'!$B:$B=""GRP"")),
  IF(
    OR(
      ISNUMBER(SEARCH(""CDM CASH DEPOSIT"",$C598)),
      ISNUMBER(SEARCH(""CASH DEPOSIT"",$C59"&amp;"8)),
      COUNTIFS('SUMMARY DATA'!$D:$D,$C598,'SUMMARY DATA'!$B:$B,""GRP"")&lt;&gt;1
    ),
    """",
    IFERROR(TEXTJOIN(CHAR(10),TRUE,FILTER('SUMMARY DATA'!I:I,'SUMMARY DATA'!$D:$D=$C598,'SUMMARY DATA'!$B:$B=""GRP"")),"""")
  )
)"),"")</f>
        <v/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 spans="1:27">
      <c r="A599" s="2" t="s">
        <v>839</v>
      </c>
      <c r="B599" s="15">
        <v>45896</v>
      </c>
      <c r="C599" s="2" t="s">
        <v>840</v>
      </c>
      <c r="D599" s="3">
        <v>45</v>
      </c>
      <c r="E599" s="16" t="str">
        <f>IFERROR(__xludf.DUMMYFUNCTION("IFERROR(
  TEXTJOIN(CHAR(10),TRUE,FILTER('SUMMARY DATA'!E:E,'SUMMARY DATA'!$A:$A=$A599,'SUMMARY DATA'!$C:$C=$B599,'SUMMARY DATA'!$B:$B=""GRP"")),
  IF(
    OR(
      ISNUMBER(SEARCH(""CDM CASH DEPOSIT"",$C599)),
      ISNUMBER(SEARCH(""CASH DEPOSIT"",$C59"&amp;"9)),
      COUNTIFS('SUMMARY DATA'!$D:$D,$C599,'SUMMARY DATA'!$B:$B,""GRP"")&lt;&gt;1
    ),
    """",
    IFERROR(TEXTJOIN(CHAR(10),TRUE,FILTER('SUMMARY DATA'!E:E,'SUMMARY DATA'!$D:$D=$C599,'SUMMARY DATA'!$B:$B=""GRP"")),"""")
  )
)"),"")</f>
        <v/>
      </c>
      <c r="F599" s="17" t="str">
        <f>IFERROR(__xludf.DUMMYFUNCTION("IFERROR(
  TEXTJOIN(CHAR(10),TRUE,FILTER('SUMMARY DATA'!F:F,'SUMMARY DATA'!$A:$A=$A599,'SUMMARY DATA'!$C:$C=$B599,'SUMMARY DATA'!$B:$B=""GRP"")),
  IF(
    OR(
      ISNUMBER(SEARCH(""CDM CASH DEPOSIT"",$C599)),
      ISNUMBER(SEARCH(""CASH DEPOSIT"",$C59"&amp;"9)),
      COUNTIFS('SUMMARY DATA'!$D:$D,$C599,'SUMMARY DATA'!$B:$B,""GRP"")&lt;&gt;1
    ),
    """",
    IFERROR(TEXTJOIN(CHAR(10),TRUE,FILTER('SUMMARY DATA'!F:F,'SUMMARY DATA'!$D:$D=$C599,'SUMMARY DATA'!$B:$B=""GRP"")),"""")
  )
)"),"")</f>
        <v/>
      </c>
      <c r="G599" s="17" t="str">
        <f>IFERROR(__xludf.DUMMYFUNCTION("IFERROR(
  TEXTJOIN(CHAR(10),TRUE,FILTER('SUMMARY DATA'!G:G,'SUMMARY DATA'!$A:$A=$A599,'SUMMARY DATA'!$C:$C=$B599,'SUMMARY DATA'!$B:$B=""GRP"")),
  IF(
    OR(
      ISNUMBER(SEARCH(""CDM CASH DEPOSIT"",$C599)),
      ISNUMBER(SEARCH(""CASH DEPOSIT"",$C59"&amp;"9)),
      COUNTIFS('SUMMARY DATA'!$D:$D,$C599,'SUMMARY DATA'!$B:$B,""GRP"")&lt;&gt;1
    ),
    """",
    IFERROR(TEXTJOIN(CHAR(10),TRUE,FILTER('SUMMARY DATA'!G:G,'SUMMARY DATA'!$D:$D=$C599,'SUMMARY DATA'!$B:$B=""GRP"")),"""")
  )
)"),"")</f>
        <v/>
      </c>
      <c r="H599" s="18" t="str">
        <f>IFERROR(__xludf.DUMMYFUNCTION("IFERROR(
  TEXTJOIN(CHAR(10),TRUE,FILTER('SUMMARY DATA'!H:H,'SUMMARY DATA'!$A:$A=$A599,'SUMMARY DATA'!$C:$C=$B599,'SUMMARY DATA'!$B:$B=""GRP"")),
  IF(
    OR(
      ISNUMBER(SEARCH(""CDM CASH DEPOSIT"",$C599)),
      ISNUMBER(SEARCH(""CASH DEPOSIT"",$C59"&amp;"9)),
      COUNTIFS('SUMMARY DATA'!$D:$D,$C599,'SUMMARY DATA'!$B:$B,""GRP"")&lt;&gt;1
    ),
    """",
    IFERROR(TEXTJOIN(CHAR(10),TRUE,FILTER('SUMMARY DATA'!H:H,'SUMMARY DATA'!$D:$D=$C599,'SUMMARY DATA'!$B:$B=""GRP"")),"""")
  )
)"),"")</f>
        <v/>
      </c>
      <c r="I599" s="18" t="str">
        <f>IFERROR(__xludf.DUMMYFUNCTION("IF(H599="""","""",
SUM(ARRAYFORMULA(VALUE(SPLIT(H599,CHAR(10)))))
)"),"")</f>
        <v/>
      </c>
      <c r="J599" s="17" t="str">
        <f>IFERROR(__xludf.DUMMYFUNCTION("IFERROR(
  TEXTJOIN(CHAR(10),TRUE,FILTER('SUMMARY DATA'!I:I,'SUMMARY DATA'!$A:$A=$A599,'SUMMARY DATA'!$C:$C=$B599,'SUMMARY DATA'!$B:$B=""GRP"")),
  IF(
    OR(
      ISNUMBER(SEARCH(""CDM CASH DEPOSIT"",$C599)),
      ISNUMBER(SEARCH(""CASH DEPOSIT"",$C59"&amp;"9)),
      COUNTIFS('SUMMARY DATA'!$D:$D,$C599,'SUMMARY DATA'!$B:$B,""GRP"")&lt;&gt;1
    ),
    """",
    IFERROR(TEXTJOIN(CHAR(10),TRUE,FILTER('SUMMARY DATA'!I:I,'SUMMARY DATA'!$D:$D=$C599,'SUMMARY DATA'!$B:$B=""GRP"")),"""")
  )
)"),"")</f>
        <v/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 spans="1:27">
      <c r="A600" s="2" t="s">
        <v>841</v>
      </c>
      <c r="B600" s="15">
        <v>45896</v>
      </c>
      <c r="C600" s="2" t="s">
        <v>842</v>
      </c>
      <c r="D600" s="3">
        <v>169.48</v>
      </c>
      <c r="E600" s="16" t="str">
        <f>IFERROR(__xludf.DUMMYFUNCTION("IFERROR(
  TEXTJOIN(CHAR(10),TRUE,FILTER('SUMMARY DATA'!E:E,'SUMMARY DATA'!$A:$A=$A600,'SUMMARY DATA'!$C:$C=$B600,'SUMMARY DATA'!$B:$B=""GRP"")),
  IF(
    OR(
      ISNUMBER(SEARCH(""CDM CASH DEPOSIT"",$C600)),
      ISNUMBER(SEARCH(""CASH DEPOSIT"",$C60"&amp;"0)),
      COUNTIFS('SUMMARY DATA'!$D:$D,$C600,'SUMMARY DATA'!$B:$B,""GRP"")&lt;&gt;1
    ),
    """",
    IFERROR(TEXTJOIN(CHAR(10),TRUE,FILTER('SUMMARY DATA'!E:E,'SUMMARY DATA'!$D:$D=$C600,'SUMMARY DATA'!$B:$B=""GRP"")),"""")
  )
)"),"")</f>
        <v/>
      </c>
      <c r="F600" s="17" t="str">
        <f>IFERROR(__xludf.DUMMYFUNCTION("IFERROR(
  TEXTJOIN(CHAR(10),TRUE,FILTER('SUMMARY DATA'!F:F,'SUMMARY DATA'!$A:$A=$A600,'SUMMARY DATA'!$C:$C=$B600,'SUMMARY DATA'!$B:$B=""GRP"")),
  IF(
    OR(
      ISNUMBER(SEARCH(""CDM CASH DEPOSIT"",$C600)),
      ISNUMBER(SEARCH(""CASH DEPOSIT"",$C60"&amp;"0)),
      COUNTIFS('SUMMARY DATA'!$D:$D,$C600,'SUMMARY DATA'!$B:$B,""GRP"")&lt;&gt;1
    ),
    """",
    IFERROR(TEXTJOIN(CHAR(10),TRUE,FILTER('SUMMARY DATA'!F:F,'SUMMARY DATA'!$D:$D=$C600,'SUMMARY DATA'!$B:$B=""GRP"")),"""")
  )
)"),"")</f>
        <v/>
      </c>
      <c r="G600" s="17" t="str">
        <f>IFERROR(__xludf.DUMMYFUNCTION("IFERROR(
  TEXTJOIN(CHAR(10),TRUE,FILTER('SUMMARY DATA'!G:G,'SUMMARY DATA'!$A:$A=$A600,'SUMMARY DATA'!$C:$C=$B600,'SUMMARY DATA'!$B:$B=""GRP"")),
  IF(
    OR(
      ISNUMBER(SEARCH(""CDM CASH DEPOSIT"",$C600)),
      ISNUMBER(SEARCH(""CASH DEPOSIT"",$C60"&amp;"0)),
      COUNTIFS('SUMMARY DATA'!$D:$D,$C600,'SUMMARY DATA'!$B:$B,""GRP"")&lt;&gt;1
    ),
    """",
    IFERROR(TEXTJOIN(CHAR(10),TRUE,FILTER('SUMMARY DATA'!G:G,'SUMMARY DATA'!$D:$D=$C600,'SUMMARY DATA'!$B:$B=""GRP"")),"""")
  )
)"),"")</f>
        <v/>
      </c>
      <c r="H600" s="18" t="str">
        <f>IFERROR(__xludf.DUMMYFUNCTION("IFERROR(
  TEXTJOIN(CHAR(10),TRUE,FILTER('SUMMARY DATA'!H:H,'SUMMARY DATA'!$A:$A=$A600,'SUMMARY DATA'!$C:$C=$B600,'SUMMARY DATA'!$B:$B=""GRP"")),
  IF(
    OR(
      ISNUMBER(SEARCH(""CDM CASH DEPOSIT"",$C600)),
      ISNUMBER(SEARCH(""CASH DEPOSIT"",$C60"&amp;"0)),
      COUNTIFS('SUMMARY DATA'!$D:$D,$C600,'SUMMARY DATA'!$B:$B,""GRP"")&lt;&gt;1
    ),
    """",
    IFERROR(TEXTJOIN(CHAR(10),TRUE,FILTER('SUMMARY DATA'!H:H,'SUMMARY DATA'!$D:$D=$C600,'SUMMARY DATA'!$B:$B=""GRP"")),"""")
  )
)"),"")</f>
        <v/>
      </c>
      <c r="I600" s="18" t="str">
        <f>IFERROR(__xludf.DUMMYFUNCTION("IF(H600="""","""",
SUM(ARRAYFORMULA(VALUE(SPLIT(H600,CHAR(10)))))
)"),"")</f>
        <v/>
      </c>
      <c r="J600" s="17" t="str">
        <f>IFERROR(__xludf.DUMMYFUNCTION("IFERROR(
  TEXTJOIN(CHAR(10),TRUE,FILTER('SUMMARY DATA'!I:I,'SUMMARY DATA'!$A:$A=$A600,'SUMMARY DATA'!$C:$C=$B600,'SUMMARY DATA'!$B:$B=""GRP"")),
  IF(
    OR(
      ISNUMBER(SEARCH(""CDM CASH DEPOSIT"",$C600)),
      ISNUMBER(SEARCH(""CASH DEPOSIT"",$C60"&amp;"0)),
      COUNTIFS('SUMMARY DATA'!$D:$D,$C600,'SUMMARY DATA'!$B:$B,""GRP"")&lt;&gt;1
    ),
    """",
    IFERROR(TEXTJOIN(CHAR(10),TRUE,FILTER('SUMMARY DATA'!I:I,'SUMMARY DATA'!$D:$D=$C600,'SUMMARY DATA'!$B:$B=""GRP"")),"""")
  )
)"),"")</f>
        <v/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 spans="1:27">
      <c r="A601" s="2" t="s">
        <v>843</v>
      </c>
      <c r="B601" s="15">
        <v>45895</v>
      </c>
      <c r="C601" s="2" t="s">
        <v>844</v>
      </c>
      <c r="D601" s="3">
        <v>25</v>
      </c>
      <c r="E601" s="16" t="str">
        <f>IFERROR(__xludf.DUMMYFUNCTION("IFERROR(
  TEXTJOIN(CHAR(10),TRUE,FILTER('SUMMARY DATA'!E:E,'SUMMARY DATA'!$A:$A=$A601,'SUMMARY DATA'!$C:$C=$B601,'SUMMARY DATA'!$B:$B=""GRP"")),
  IF(
    OR(
      ISNUMBER(SEARCH(""CDM CASH DEPOSIT"",$C601)),
      ISNUMBER(SEARCH(""CASH DEPOSIT"",$C60"&amp;"1)),
      COUNTIFS('SUMMARY DATA'!$D:$D,$C601,'SUMMARY DATA'!$B:$B,""GRP"")&lt;&gt;1
    ),
    """",
    IFERROR(TEXTJOIN(CHAR(10),TRUE,FILTER('SUMMARY DATA'!E:E,'SUMMARY DATA'!$D:$D=$C601,'SUMMARY DATA'!$B:$B=""GRP"")),"""")
  )
)"),"")</f>
        <v/>
      </c>
      <c r="F601" s="17" t="str">
        <f>IFERROR(__xludf.DUMMYFUNCTION("IFERROR(
  TEXTJOIN(CHAR(10),TRUE,FILTER('SUMMARY DATA'!F:F,'SUMMARY DATA'!$A:$A=$A601,'SUMMARY DATA'!$C:$C=$B601,'SUMMARY DATA'!$B:$B=""GRP"")),
  IF(
    OR(
      ISNUMBER(SEARCH(""CDM CASH DEPOSIT"",$C601)),
      ISNUMBER(SEARCH(""CASH DEPOSIT"",$C60"&amp;"1)),
      COUNTIFS('SUMMARY DATA'!$D:$D,$C601,'SUMMARY DATA'!$B:$B,""GRP"")&lt;&gt;1
    ),
    """",
    IFERROR(TEXTJOIN(CHAR(10),TRUE,FILTER('SUMMARY DATA'!F:F,'SUMMARY DATA'!$D:$D=$C601,'SUMMARY DATA'!$B:$B=""GRP"")),"""")
  )
)"),"")</f>
        <v/>
      </c>
      <c r="G601" s="17" t="str">
        <f>IFERROR(__xludf.DUMMYFUNCTION("IFERROR(
  TEXTJOIN(CHAR(10),TRUE,FILTER('SUMMARY DATA'!G:G,'SUMMARY DATA'!$A:$A=$A601,'SUMMARY DATA'!$C:$C=$B601,'SUMMARY DATA'!$B:$B=""GRP"")),
  IF(
    OR(
      ISNUMBER(SEARCH(""CDM CASH DEPOSIT"",$C601)),
      ISNUMBER(SEARCH(""CASH DEPOSIT"",$C60"&amp;"1)),
      COUNTIFS('SUMMARY DATA'!$D:$D,$C601,'SUMMARY DATA'!$B:$B,""GRP"")&lt;&gt;1
    ),
    """",
    IFERROR(TEXTJOIN(CHAR(10),TRUE,FILTER('SUMMARY DATA'!G:G,'SUMMARY DATA'!$D:$D=$C601,'SUMMARY DATA'!$B:$B=""GRP"")),"""")
  )
)"),"")</f>
        <v/>
      </c>
      <c r="H601" s="18" t="str">
        <f>IFERROR(__xludf.DUMMYFUNCTION("IFERROR(
  TEXTJOIN(CHAR(10),TRUE,FILTER('SUMMARY DATA'!H:H,'SUMMARY DATA'!$A:$A=$A601,'SUMMARY DATA'!$C:$C=$B601,'SUMMARY DATA'!$B:$B=""GRP"")),
  IF(
    OR(
      ISNUMBER(SEARCH(""CDM CASH DEPOSIT"",$C601)),
      ISNUMBER(SEARCH(""CASH DEPOSIT"",$C60"&amp;"1)),
      COUNTIFS('SUMMARY DATA'!$D:$D,$C601,'SUMMARY DATA'!$B:$B,""GRP"")&lt;&gt;1
    ),
    """",
    IFERROR(TEXTJOIN(CHAR(10),TRUE,FILTER('SUMMARY DATA'!H:H,'SUMMARY DATA'!$D:$D=$C601,'SUMMARY DATA'!$B:$B=""GRP"")),"""")
  )
)"),"")</f>
        <v/>
      </c>
      <c r="I601" s="18" t="str">
        <f>IFERROR(__xludf.DUMMYFUNCTION("IF(H601="""","""",
SUM(ARRAYFORMULA(VALUE(SPLIT(H601,CHAR(10)))))
)"),"")</f>
        <v/>
      </c>
      <c r="J601" s="17" t="str">
        <f>IFERROR(__xludf.DUMMYFUNCTION("IFERROR(
  TEXTJOIN(CHAR(10),TRUE,FILTER('SUMMARY DATA'!I:I,'SUMMARY DATA'!$A:$A=$A601,'SUMMARY DATA'!$C:$C=$B601,'SUMMARY DATA'!$B:$B=""GRP"")),
  IF(
    OR(
      ISNUMBER(SEARCH(""CDM CASH DEPOSIT"",$C601)),
      ISNUMBER(SEARCH(""CASH DEPOSIT"",$C60"&amp;"1)),
      COUNTIFS('SUMMARY DATA'!$D:$D,$C601,'SUMMARY DATA'!$B:$B,""GRP"")&lt;&gt;1
    ),
    """",
    IFERROR(TEXTJOIN(CHAR(10),TRUE,FILTER('SUMMARY DATA'!I:I,'SUMMARY DATA'!$D:$D=$C601,'SUMMARY DATA'!$B:$B=""GRP"")),"""")
  )
)"),"")</f>
        <v/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 spans="1:27">
      <c r="A602" s="2" t="s">
        <v>845</v>
      </c>
      <c r="B602" s="15">
        <v>45895</v>
      </c>
      <c r="C602" s="2" t="s">
        <v>846</v>
      </c>
      <c r="D602" s="3">
        <v>45.97</v>
      </c>
      <c r="E602" s="16" t="str">
        <f>IFERROR(__xludf.DUMMYFUNCTION("IFERROR(
  TEXTJOIN(CHAR(10),TRUE,FILTER('SUMMARY DATA'!E:E,'SUMMARY DATA'!$A:$A=$A602,'SUMMARY DATA'!$C:$C=$B602,'SUMMARY DATA'!$B:$B=""GRP"")),
  IF(
    OR(
      ISNUMBER(SEARCH(""CDM CASH DEPOSIT"",$C602)),
      ISNUMBER(SEARCH(""CASH DEPOSIT"",$C60"&amp;"2)),
      COUNTIFS('SUMMARY DATA'!$D:$D,$C602,'SUMMARY DATA'!$B:$B,""GRP"")&lt;&gt;1
    ),
    """",
    IFERROR(TEXTJOIN(CHAR(10),TRUE,FILTER('SUMMARY DATA'!E:E,'SUMMARY DATA'!$D:$D=$C602,'SUMMARY DATA'!$B:$B=""GRP"")),"""")
  )
)"),"")</f>
        <v/>
      </c>
      <c r="F602" s="17" t="str">
        <f>IFERROR(__xludf.DUMMYFUNCTION("IFERROR(
  TEXTJOIN(CHAR(10),TRUE,FILTER('SUMMARY DATA'!F:F,'SUMMARY DATA'!$A:$A=$A602,'SUMMARY DATA'!$C:$C=$B602,'SUMMARY DATA'!$B:$B=""GRP"")),
  IF(
    OR(
      ISNUMBER(SEARCH(""CDM CASH DEPOSIT"",$C602)),
      ISNUMBER(SEARCH(""CASH DEPOSIT"",$C60"&amp;"2)),
      COUNTIFS('SUMMARY DATA'!$D:$D,$C602,'SUMMARY DATA'!$B:$B,""GRP"")&lt;&gt;1
    ),
    """",
    IFERROR(TEXTJOIN(CHAR(10),TRUE,FILTER('SUMMARY DATA'!F:F,'SUMMARY DATA'!$D:$D=$C602,'SUMMARY DATA'!$B:$B=""GRP"")),"""")
  )
)"),"")</f>
        <v/>
      </c>
      <c r="G602" s="17" t="str">
        <f>IFERROR(__xludf.DUMMYFUNCTION("IFERROR(
  TEXTJOIN(CHAR(10),TRUE,FILTER('SUMMARY DATA'!G:G,'SUMMARY DATA'!$A:$A=$A602,'SUMMARY DATA'!$C:$C=$B602,'SUMMARY DATA'!$B:$B=""GRP"")),
  IF(
    OR(
      ISNUMBER(SEARCH(""CDM CASH DEPOSIT"",$C602)),
      ISNUMBER(SEARCH(""CASH DEPOSIT"",$C60"&amp;"2)),
      COUNTIFS('SUMMARY DATA'!$D:$D,$C602,'SUMMARY DATA'!$B:$B,""GRP"")&lt;&gt;1
    ),
    """",
    IFERROR(TEXTJOIN(CHAR(10),TRUE,FILTER('SUMMARY DATA'!G:G,'SUMMARY DATA'!$D:$D=$C602,'SUMMARY DATA'!$B:$B=""GRP"")),"""")
  )
)"),"")</f>
        <v/>
      </c>
      <c r="H602" s="18" t="str">
        <f>IFERROR(__xludf.DUMMYFUNCTION("IFERROR(
  TEXTJOIN(CHAR(10),TRUE,FILTER('SUMMARY DATA'!H:H,'SUMMARY DATA'!$A:$A=$A602,'SUMMARY DATA'!$C:$C=$B602,'SUMMARY DATA'!$B:$B=""GRP"")),
  IF(
    OR(
      ISNUMBER(SEARCH(""CDM CASH DEPOSIT"",$C602)),
      ISNUMBER(SEARCH(""CASH DEPOSIT"",$C60"&amp;"2)),
      COUNTIFS('SUMMARY DATA'!$D:$D,$C602,'SUMMARY DATA'!$B:$B,""GRP"")&lt;&gt;1
    ),
    """",
    IFERROR(TEXTJOIN(CHAR(10),TRUE,FILTER('SUMMARY DATA'!H:H,'SUMMARY DATA'!$D:$D=$C602,'SUMMARY DATA'!$B:$B=""GRP"")),"""")
  )
)"),"")</f>
        <v/>
      </c>
      <c r="I602" s="18" t="str">
        <f>IFERROR(__xludf.DUMMYFUNCTION("IF(H602="""","""",
SUM(ARRAYFORMULA(VALUE(SPLIT(H602,CHAR(10)))))
)"),"")</f>
        <v/>
      </c>
      <c r="J602" s="17" t="str">
        <f>IFERROR(__xludf.DUMMYFUNCTION("IFERROR(
  TEXTJOIN(CHAR(10),TRUE,FILTER('SUMMARY DATA'!I:I,'SUMMARY DATA'!$A:$A=$A602,'SUMMARY DATA'!$C:$C=$B602,'SUMMARY DATA'!$B:$B=""GRP"")),
  IF(
    OR(
      ISNUMBER(SEARCH(""CDM CASH DEPOSIT"",$C602)),
      ISNUMBER(SEARCH(""CASH DEPOSIT"",$C60"&amp;"2)),
      COUNTIFS('SUMMARY DATA'!$D:$D,$C602,'SUMMARY DATA'!$B:$B,""GRP"")&lt;&gt;1
    ),
    """",
    IFERROR(TEXTJOIN(CHAR(10),TRUE,FILTER('SUMMARY DATA'!I:I,'SUMMARY DATA'!$D:$D=$C602,'SUMMARY DATA'!$B:$B=""GRP"")),"""")
  )
)"),"")</f>
        <v/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 spans="1:27">
      <c r="A603" s="2" t="s">
        <v>847</v>
      </c>
      <c r="B603" s="15">
        <v>45895</v>
      </c>
      <c r="C603" s="2" t="s">
        <v>848</v>
      </c>
      <c r="D603" s="3">
        <v>208.06</v>
      </c>
      <c r="E603" s="16" t="str">
        <f>IFERROR(__xludf.DUMMYFUNCTION("IFERROR(
  TEXTJOIN(CHAR(10),TRUE,FILTER('SUMMARY DATA'!E:E,'SUMMARY DATA'!$A:$A=$A603,'SUMMARY DATA'!$C:$C=$B603,'SUMMARY DATA'!$B:$B=""GRP"")),
  IF(
    OR(
      ISNUMBER(SEARCH(""CDM CASH DEPOSIT"",$C603)),
      ISNUMBER(SEARCH(""CASH DEPOSIT"",$C60"&amp;"3)),
      COUNTIFS('SUMMARY DATA'!$D:$D,$C603,'SUMMARY DATA'!$B:$B,""GRP"")&lt;&gt;1
    ),
    """",
    IFERROR(TEXTJOIN(CHAR(10),TRUE,FILTER('SUMMARY DATA'!E:E,'SUMMARY DATA'!$D:$D=$C603,'SUMMARY DATA'!$B:$B=""GRP"")),"""")
  )
)"),"")</f>
        <v/>
      </c>
      <c r="F603" s="17" t="str">
        <f>IFERROR(__xludf.DUMMYFUNCTION("IFERROR(
  TEXTJOIN(CHAR(10),TRUE,FILTER('SUMMARY DATA'!F:F,'SUMMARY DATA'!$A:$A=$A603,'SUMMARY DATA'!$C:$C=$B603,'SUMMARY DATA'!$B:$B=""GRP"")),
  IF(
    OR(
      ISNUMBER(SEARCH(""CDM CASH DEPOSIT"",$C603)),
      ISNUMBER(SEARCH(""CASH DEPOSIT"",$C60"&amp;"3)),
      COUNTIFS('SUMMARY DATA'!$D:$D,$C603,'SUMMARY DATA'!$B:$B,""GRP"")&lt;&gt;1
    ),
    """",
    IFERROR(TEXTJOIN(CHAR(10),TRUE,FILTER('SUMMARY DATA'!F:F,'SUMMARY DATA'!$D:$D=$C603,'SUMMARY DATA'!$B:$B=""GRP"")),"""")
  )
)"),"")</f>
        <v/>
      </c>
      <c r="G603" s="17" t="str">
        <f>IFERROR(__xludf.DUMMYFUNCTION("IFERROR(
  TEXTJOIN(CHAR(10),TRUE,FILTER('SUMMARY DATA'!G:G,'SUMMARY DATA'!$A:$A=$A603,'SUMMARY DATA'!$C:$C=$B603,'SUMMARY DATA'!$B:$B=""GRP"")),
  IF(
    OR(
      ISNUMBER(SEARCH(""CDM CASH DEPOSIT"",$C603)),
      ISNUMBER(SEARCH(""CASH DEPOSIT"",$C60"&amp;"3)),
      COUNTIFS('SUMMARY DATA'!$D:$D,$C603,'SUMMARY DATA'!$B:$B,""GRP"")&lt;&gt;1
    ),
    """",
    IFERROR(TEXTJOIN(CHAR(10),TRUE,FILTER('SUMMARY DATA'!G:G,'SUMMARY DATA'!$D:$D=$C603,'SUMMARY DATA'!$B:$B=""GRP"")),"""")
  )
)"),"")</f>
        <v/>
      </c>
      <c r="H603" s="18" t="str">
        <f>IFERROR(__xludf.DUMMYFUNCTION("IFERROR(
  TEXTJOIN(CHAR(10),TRUE,FILTER('SUMMARY DATA'!H:H,'SUMMARY DATA'!$A:$A=$A603,'SUMMARY DATA'!$C:$C=$B603,'SUMMARY DATA'!$B:$B=""GRP"")),
  IF(
    OR(
      ISNUMBER(SEARCH(""CDM CASH DEPOSIT"",$C603)),
      ISNUMBER(SEARCH(""CASH DEPOSIT"",$C60"&amp;"3)),
      COUNTIFS('SUMMARY DATA'!$D:$D,$C603,'SUMMARY DATA'!$B:$B,""GRP"")&lt;&gt;1
    ),
    """",
    IFERROR(TEXTJOIN(CHAR(10),TRUE,FILTER('SUMMARY DATA'!H:H,'SUMMARY DATA'!$D:$D=$C603,'SUMMARY DATA'!$B:$B=""GRP"")),"""")
  )
)"),"")</f>
        <v/>
      </c>
      <c r="I603" s="18" t="str">
        <f>IFERROR(__xludf.DUMMYFUNCTION("IF(H603="""","""",
SUM(ARRAYFORMULA(VALUE(SPLIT(H603,CHAR(10)))))
)"),"")</f>
        <v/>
      </c>
      <c r="J603" s="17" t="str">
        <f>IFERROR(__xludf.DUMMYFUNCTION("IFERROR(
  TEXTJOIN(CHAR(10),TRUE,FILTER('SUMMARY DATA'!I:I,'SUMMARY DATA'!$A:$A=$A603,'SUMMARY DATA'!$C:$C=$B603,'SUMMARY DATA'!$B:$B=""GRP"")),
  IF(
    OR(
      ISNUMBER(SEARCH(""CDM CASH DEPOSIT"",$C603)),
      ISNUMBER(SEARCH(""CASH DEPOSIT"",$C60"&amp;"3)),
      COUNTIFS('SUMMARY DATA'!$D:$D,$C603,'SUMMARY DATA'!$B:$B,""GRP"")&lt;&gt;1
    ),
    """",
    IFERROR(TEXTJOIN(CHAR(10),TRUE,FILTER('SUMMARY DATA'!I:I,'SUMMARY DATA'!$D:$D=$C603,'SUMMARY DATA'!$B:$B=""GRP"")),"""")
  )
)"),"")</f>
        <v/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 spans="1:27">
      <c r="A604" s="2" t="s">
        <v>849</v>
      </c>
      <c r="B604" s="15">
        <v>45895</v>
      </c>
      <c r="C604" s="2" t="s">
        <v>850</v>
      </c>
      <c r="D604" s="3">
        <v>30</v>
      </c>
      <c r="E604" s="16" t="str">
        <f>IFERROR(__xludf.DUMMYFUNCTION("IFERROR(
  TEXTJOIN(CHAR(10),TRUE,FILTER('SUMMARY DATA'!E:E,'SUMMARY DATA'!$A:$A=$A604,'SUMMARY DATA'!$C:$C=$B604,'SUMMARY DATA'!$B:$B=""GRP"")),
  IF(
    OR(
      ISNUMBER(SEARCH(""CDM CASH DEPOSIT"",$C604)),
      ISNUMBER(SEARCH(""CASH DEPOSIT"",$C60"&amp;"4)),
      COUNTIFS('SUMMARY DATA'!$D:$D,$C604,'SUMMARY DATA'!$B:$B,""GRP"")&lt;&gt;1
    ),
    """",
    IFERROR(TEXTJOIN(CHAR(10),TRUE,FILTER('SUMMARY DATA'!E:E,'SUMMARY DATA'!$D:$D=$C604,'SUMMARY DATA'!$B:$B=""GRP"")),"""")
  )
)"),"")</f>
        <v/>
      </c>
      <c r="F604" s="17" t="str">
        <f>IFERROR(__xludf.DUMMYFUNCTION("IFERROR(
  TEXTJOIN(CHAR(10),TRUE,FILTER('SUMMARY DATA'!F:F,'SUMMARY DATA'!$A:$A=$A604,'SUMMARY DATA'!$C:$C=$B604,'SUMMARY DATA'!$B:$B=""GRP"")),
  IF(
    OR(
      ISNUMBER(SEARCH(""CDM CASH DEPOSIT"",$C604)),
      ISNUMBER(SEARCH(""CASH DEPOSIT"",$C60"&amp;"4)),
      COUNTIFS('SUMMARY DATA'!$D:$D,$C604,'SUMMARY DATA'!$B:$B,""GRP"")&lt;&gt;1
    ),
    """",
    IFERROR(TEXTJOIN(CHAR(10),TRUE,FILTER('SUMMARY DATA'!F:F,'SUMMARY DATA'!$D:$D=$C604,'SUMMARY DATA'!$B:$B=""GRP"")),"""")
  )
)"),"")</f>
        <v/>
      </c>
      <c r="G604" s="17" t="str">
        <f>IFERROR(__xludf.DUMMYFUNCTION("IFERROR(
  TEXTJOIN(CHAR(10),TRUE,FILTER('SUMMARY DATA'!G:G,'SUMMARY DATA'!$A:$A=$A604,'SUMMARY DATA'!$C:$C=$B604,'SUMMARY DATA'!$B:$B=""GRP"")),
  IF(
    OR(
      ISNUMBER(SEARCH(""CDM CASH DEPOSIT"",$C604)),
      ISNUMBER(SEARCH(""CASH DEPOSIT"",$C60"&amp;"4)),
      COUNTIFS('SUMMARY DATA'!$D:$D,$C604,'SUMMARY DATA'!$B:$B,""GRP"")&lt;&gt;1
    ),
    """",
    IFERROR(TEXTJOIN(CHAR(10),TRUE,FILTER('SUMMARY DATA'!G:G,'SUMMARY DATA'!$D:$D=$C604,'SUMMARY DATA'!$B:$B=""GRP"")),"""")
  )
)"),"")</f>
        <v/>
      </c>
      <c r="H604" s="18" t="str">
        <f>IFERROR(__xludf.DUMMYFUNCTION("IFERROR(
  TEXTJOIN(CHAR(10),TRUE,FILTER('SUMMARY DATA'!H:H,'SUMMARY DATA'!$A:$A=$A604,'SUMMARY DATA'!$C:$C=$B604,'SUMMARY DATA'!$B:$B=""GRP"")),
  IF(
    OR(
      ISNUMBER(SEARCH(""CDM CASH DEPOSIT"",$C604)),
      ISNUMBER(SEARCH(""CASH DEPOSIT"",$C60"&amp;"4)),
      COUNTIFS('SUMMARY DATA'!$D:$D,$C604,'SUMMARY DATA'!$B:$B,""GRP"")&lt;&gt;1
    ),
    """",
    IFERROR(TEXTJOIN(CHAR(10),TRUE,FILTER('SUMMARY DATA'!H:H,'SUMMARY DATA'!$D:$D=$C604,'SUMMARY DATA'!$B:$B=""GRP"")),"""")
  )
)"),"")</f>
        <v/>
      </c>
      <c r="I604" s="18" t="str">
        <f>IFERROR(__xludf.DUMMYFUNCTION("IF(H604="""","""",
SUM(ARRAYFORMULA(VALUE(SPLIT(H604,CHAR(10)))))
)"),"")</f>
        <v/>
      </c>
      <c r="J604" s="17" t="str">
        <f>IFERROR(__xludf.DUMMYFUNCTION("IFERROR(
  TEXTJOIN(CHAR(10),TRUE,FILTER('SUMMARY DATA'!I:I,'SUMMARY DATA'!$A:$A=$A604,'SUMMARY DATA'!$C:$C=$B604,'SUMMARY DATA'!$B:$B=""GRP"")),
  IF(
    OR(
      ISNUMBER(SEARCH(""CDM CASH DEPOSIT"",$C604)),
      ISNUMBER(SEARCH(""CASH DEPOSIT"",$C60"&amp;"4)),
      COUNTIFS('SUMMARY DATA'!$D:$D,$C604,'SUMMARY DATA'!$B:$B,""GRP"")&lt;&gt;1
    ),
    """",
    IFERROR(TEXTJOIN(CHAR(10),TRUE,FILTER('SUMMARY DATA'!I:I,'SUMMARY DATA'!$D:$D=$C604,'SUMMARY DATA'!$B:$B=""GRP"")),"""")
  )
)"),"")</f>
        <v/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 spans="1:27">
      <c r="A605" s="2"/>
      <c r="B605" s="15">
        <v>45895</v>
      </c>
      <c r="C605" s="2" t="s">
        <v>851</v>
      </c>
      <c r="D605" s="3">
        <v>10</v>
      </c>
      <c r="E605" s="16" t="str">
        <f>IFERROR(__xludf.DUMMYFUNCTION("IFERROR(
  TEXTJOIN(CHAR(10),TRUE,FILTER('SUMMARY DATA'!E:E,'SUMMARY DATA'!$A:$A=$A605,'SUMMARY DATA'!$C:$C=$B605,'SUMMARY DATA'!$B:$B=""GRP"")),
  IF(
    OR(
      ISNUMBER(SEARCH(""CDM CASH DEPOSIT"",$C605)),
      ISNUMBER(SEARCH(""CASH DEPOSIT"",$C60"&amp;"5)),
      COUNTIFS('SUMMARY DATA'!$D:$D,$C605,'SUMMARY DATA'!$B:$B,""GRP"")&lt;&gt;1
    ),
    """",
    IFERROR(TEXTJOIN(CHAR(10),TRUE,FILTER('SUMMARY DATA'!E:E,'SUMMARY DATA'!$D:$D=$C605,'SUMMARY DATA'!$B:$B=""GRP"")),"""")
  )
)"),"")</f>
        <v/>
      </c>
      <c r="F605" s="17" t="str">
        <f>IFERROR(__xludf.DUMMYFUNCTION("IFERROR(
  TEXTJOIN(CHAR(10),TRUE,FILTER('SUMMARY DATA'!F:F,'SUMMARY DATA'!$A:$A=$A605,'SUMMARY DATA'!$C:$C=$B605,'SUMMARY DATA'!$B:$B=""GRP"")),
  IF(
    OR(
      ISNUMBER(SEARCH(""CDM CASH DEPOSIT"",$C605)),
      ISNUMBER(SEARCH(""CASH DEPOSIT"",$C60"&amp;"5)),
      COUNTIFS('SUMMARY DATA'!$D:$D,$C605,'SUMMARY DATA'!$B:$B,""GRP"")&lt;&gt;1
    ),
    """",
    IFERROR(TEXTJOIN(CHAR(10),TRUE,FILTER('SUMMARY DATA'!F:F,'SUMMARY DATA'!$D:$D=$C605,'SUMMARY DATA'!$B:$B=""GRP"")),"""")
  )
)"),"")</f>
        <v/>
      </c>
      <c r="G605" s="17" t="str">
        <f>IFERROR(__xludf.DUMMYFUNCTION("IFERROR(
  TEXTJOIN(CHAR(10),TRUE,FILTER('SUMMARY DATA'!G:G,'SUMMARY DATA'!$A:$A=$A605,'SUMMARY DATA'!$C:$C=$B605,'SUMMARY DATA'!$B:$B=""GRP"")),
  IF(
    OR(
      ISNUMBER(SEARCH(""CDM CASH DEPOSIT"",$C605)),
      ISNUMBER(SEARCH(""CASH DEPOSIT"",$C60"&amp;"5)),
      COUNTIFS('SUMMARY DATA'!$D:$D,$C605,'SUMMARY DATA'!$B:$B,""GRP"")&lt;&gt;1
    ),
    """",
    IFERROR(TEXTJOIN(CHAR(10),TRUE,FILTER('SUMMARY DATA'!G:G,'SUMMARY DATA'!$D:$D=$C605,'SUMMARY DATA'!$B:$B=""GRP"")),"""")
  )
)"),"")</f>
        <v/>
      </c>
      <c r="H605" s="18" t="str">
        <f>IFERROR(__xludf.DUMMYFUNCTION("IFERROR(
  TEXTJOIN(CHAR(10),TRUE,FILTER('SUMMARY DATA'!H:H,'SUMMARY DATA'!$A:$A=$A605,'SUMMARY DATA'!$C:$C=$B605,'SUMMARY DATA'!$B:$B=""GRP"")),
  IF(
    OR(
      ISNUMBER(SEARCH(""CDM CASH DEPOSIT"",$C605)),
      ISNUMBER(SEARCH(""CASH DEPOSIT"",$C60"&amp;"5)),
      COUNTIFS('SUMMARY DATA'!$D:$D,$C605,'SUMMARY DATA'!$B:$B,""GRP"")&lt;&gt;1
    ),
    """",
    IFERROR(TEXTJOIN(CHAR(10),TRUE,FILTER('SUMMARY DATA'!H:H,'SUMMARY DATA'!$D:$D=$C605,'SUMMARY DATA'!$B:$B=""GRP"")),"""")
  )
)"),"")</f>
        <v/>
      </c>
      <c r="I605" s="18" t="str">
        <f>IFERROR(__xludf.DUMMYFUNCTION("IF(H605="""","""",
SUM(ARRAYFORMULA(VALUE(SPLIT(H605,CHAR(10)))))
)"),"")</f>
        <v/>
      </c>
      <c r="J605" s="17" t="str">
        <f>IFERROR(__xludf.DUMMYFUNCTION("IFERROR(
  TEXTJOIN(CHAR(10),TRUE,FILTER('SUMMARY DATA'!I:I,'SUMMARY DATA'!$A:$A=$A605,'SUMMARY DATA'!$C:$C=$B605,'SUMMARY DATA'!$B:$B=""GRP"")),
  IF(
    OR(
      ISNUMBER(SEARCH(""CDM CASH DEPOSIT"",$C605)),
      ISNUMBER(SEARCH(""CASH DEPOSIT"",$C60"&amp;"5)),
      COUNTIFS('SUMMARY DATA'!$D:$D,$C605,'SUMMARY DATA'!$B:$B,""GRP"")&lt;&gt;1
    ),
    """",
    IFERROR(TEXTJOIN(CHAR(10),TRUE,FILTER('SUMMARY DATA'!I:I,'SUMMARY DATA'!$D:$D=$C605,'SUMMARY DATA'!$B:$B=""GRP"")),"""")
  )
)"),"")</f>
        <v/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 spans="1:27">
      <c r="A606" s="2"/>
      <c r="B606" s="15">
        <v>45895</v>
      </c>
      <c r="C606" s="2" t="s">
        <v>852</v>
      </c>
      <c r="D606" s="3">
        <v>83.64</v>
      </c>
      <c r="E606" s="16" t="str">
        <f>IFERROR(__xludf.DUMMYFUNCTION("IFERROR(
  TEXTJOIN(CHAR(10),TRUE,FILTER('SUMMARY DATA'!E:E,'SUMMARY DATA'!$A:$A=$A606,'SUMMARY DATA'!$C:$C=$B606,'SUMMARY DATA'!$B:$B=""GRP"")),
  IF(
    OR(
      ISNUMBER(SEARCH(""CDM CASH DEPOSIT"",$C606)),
      ISNUMBER(SEARCH(""CASH DEPOSIT"",$C60"&amp;"6)),
      COUNTIFS('SUMMARY DATA'!$D:$D,$C606,'SUMMARY DATA'!$B:$B,""GRP"")&lt;&gt;1
    ),
    """",
    IFERROR(TEXTJOIN(CHAR(10),TRUE,FILTER('SUMMARY DATA'!E:E,'SUMMARY DATA'!$D:$D=$C606,'SUMMARY DATA'!$B:$B=""GRP"")),"""")
  )
)"),"")</f>
        <v/>
      </c>
      <c r="F606" s="17" t="str">
        <f>IFERROR(__xludf.DUMMYFUNCTION("IFERROR(
  TEXTJOIN(CHAR(10),TRUE,FILTER('SUMMARY DATA'!F:F,'SUMMARY DATA'!$A:$A=$A606,'SUMMARY DATA'!$C:$C=$B606,'SUMMARY DATA'!$B:$B=""GRP"")),
  IF(
    OR(
      ISNUMBER(SEARCH(""CDM CASH DEPOSIT"",$C606)),
      ISNUMBER(SEARCH(""CASH DEPOSIT"",$C60"&amp;"6)),
      COUNTIFS('SUMMARY DATA'!$D:$D,$C606,'SUMMARY DATA'!$B:$B,""GRP"")&lt;&gt;1
    ),
    """",
    IFERROR(TEXTJOIN(CHAR(10),TRUE,FILTER('SUMMARY DATA'!F:F,'SUMMARY DATA'!$D:$D=$C606,'SUMMARY DATA'!$B:$B=""GRP"")),"""")
  )
)"),"")</f>
        <v/>
      </c>
      <c r="G606" s="17" t="str">
        <f>IFERROR(__xludf.DUMMYFUNCTION("IFERROR(
  TEXTJOIN(CHAR(10),TRUE,FILTER('SUMMARY DATA'!G:G,'SUMMARY DATA'!$A:$A=$A606,'SUMMARY DATA'!$C:$C=$B606,'SUMMARY DATA'!$B:$B=""GRP"")),
  IF(
    OR(
      ISNUMBER(SEARCH(""CDM CASH DEPOSIT"",$C606)),
      ISNUMBER(SEARCH(""CASH DEPOSIT"",$C60"&amp;"6)),
      COUNTIFS('SUMMARY DATA'!$D:$D,$C606,'SUMMARY DATA'!$B:$B,""GRP"")&lt;&gt;1
    ),
    """",
    IFERROR(TEXTJOIN(CHAR(10),TRUE,FILTER('SUMMARY DATA'!G:G,'SUMMARY DATA'!$D:$D=$C606,'SUMMARY DATA'!$B:$B=""GRP"")),"""")
  )
)"),"")</f>
        <v/>
      </c>
      <c r="H606" s="18" t="str">
        <f>IFERROR(__xludf.DUMMYFUNCTION("IFERROR(
  TEXTJOIN(CHAR(10),TRUE,FILTER('SUMMARY DATA'!H:H,'SUMMARY DATA'!$A:$A=$A606,'SUMMARY DATA'!$C:$C=$B606,'SUMMARY DATA'!$B:$B=""GRP"")),
  IF(
    OR(
      ISNUMBER(SEARCH(""CDM CASH DEPOSIT"",$C606)),
      ISNUMBER(SEARCH(""CASH DEPOSIT"",$C60"&amp;"6)),
      COUNTIFS('SUMMARY DATA'!$D:$D,$C606,'SUMMARY DATA'!$B:$B,""GRP"")&lt;&gt;1
    ),
    """",
    IFERROR(TEXTJOIN(CHAR(10),TRUE,FILTER('SUMMARY DATA'!H:H,'SUMMARY DATA'!$D:$D=$C606,'SUMMARY DATA'!$B:$B=""GRP"")),"""")
  )
)"),"")</f>
        <v/>
      </c>
      <c r="I606" s="18" t="str">
        <f>IFERROR(__xludf.DUMMYFUNCTION("IF(H606="""","""",
SUM(ARRAYFORMULA(VALUE(SPLIT(H606,CHAR(10)))))
)"),"")</f>
        <v/>
      </c>
      <c r="J606" s="17" t="str">
        <f>IFERROR(__xludf.DUMMYFUNCTION("IFERROR(
  TEXTJOIN(CHAR(10),TRUE,FILTER('SUMMARY DATA'!I:I,'SUMMARY DATA'!$A:$A=$A606,'SUMMARY DATA'!$C:$C=$B606,'SUMMARY DATA'!$B:$B=""GRP"")),
  IF(
    OR(
      ISNUMBER(SEARCH(""CDM CASH DEPOSIT"",$C606)),
      ISNUMBER(SEARCH(""CASH DEPOSIT"",$C60"&amp;"6)),
      COUNTIFS('SUMMARY DATA'!$D:$D,$C606,'SUMMARY DATA'!$B:$B,""GRP"")&lt;&gt;1
    ),
    """",
    IFERROR(TEXTJOIN(CHAR(10),TRUE,FILTER('SUMMARY DATA'!I:I,'SUMMARY DATA'!$D:$D=$C606,'SUMMARY DATA'!$B:$B=""GRP"")),"""")
  )
)"),"")</f>
        <v/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 spans="1:27">
      <c r="A607" s="2"/>
      <c r="B607" s="15">
        <v>45895</v>
      </c>
      <c r="C607" s="2" t="s">
        <v>853</v>
      </c>
      <c r="D607" s="3">
        <v>206</v>
      </c>
      <c r="E607" s="16" t="str">
        <f>IFERROR(__xludf.DUMMYFUNCTION("IFERROR(
  TEXTJOIN(CHAR(10),TRUE,FILTER('SUMMARY DATA'!E:E,'SUMMARY DATA'!$A:$A=$A607,'SUMMARY DATA'!$C:$C=$B607,'SUMMARY DATA'!$B:$B=""GRP"")),
  IF(
    OR(
      ISNUMBER(SEARCH(""CDM CASH DEPOSIT"",$C607)),
      ISNUMBER(SEARCH(""CASH DEPOSIT"",$C60"&amp;"7)),
      COUNTIFS('SUMMARY DATA'!$D:$D,$C607,'SUMMARY DATA'!$B:$B,""GRP"")&lt;&gt;1
    ),
    """",
    IFERROR(TEXTJOIN(CHAR(10),TRUE,FILTER('SUMMARY DATA'!E:E,'SUMMARY DATA'!$D:$D=$C607,'SUMMARY DATA'!$B:$B=""GRP"")),"""")
  )
)"),"")</f>
        <v/>
      </c>
      <c r="F607" s="17" t="str">
        <f>IFERROR(__xludf.DUMMYFUNCTION("IFERROR(
  TEXTJOIN(CHAR(10),TRUE,FILTER('SUMMARY DATA'!F:F,'SUMMARY DATA'!$A:$A=$A607,'SUMMARY DATA'!$C:$C=$B607,'SUMMARY DATA'!$B:$B=""GRP"")),
  IF(
    OR(
      ISNUMBER(SEARCH(""CDM CASH DEPOSIT"",$C607)),
      ISNUMBER(SEARCH(""CASH DEPOSIT"",$C60"&amp;"7)),
      COUNTIFS('SUMMARY DATA'!$D:$D,$C607,'SUMMARY DATA'!$B:$B,""GRP"")&lt;&gt;1
    ),
    """",
    IFERROR(TEXTJOIN(CHAR(10),TRUE,FILTER('SUMMARY DATA'!F:F,'SUMMARY DATA'!$D:$D=$C607,'SUMMARY DATA'!$B:$B=""GRP"")),"""")
  )
)"),"")</f>
        <v/>
      </c>
      <c r="G607" s="17" t="str">
        <f>IFERROR(__xludf.DUMMYFUNCTION("IFERROR(
  TEXTJOIN(CHAR(10),TRUE,FILTER('SUMMARY DATA'!G:G,'SUMMARY DATA'!$A:$A=$A607,'SUMMARY DATA'!$C:$C=$B607,'SUMMARY DATA'!$B:$B=""GRP"")),
  IF(
    OR(
      ISNUMBER(SEARCH(""CDM CASH DEPOSIT"",$C607)),
      ISNUMBER(SEARCH(""CASH DEPOSIT"",$C60"&amp;"7)),
      COUNTIFS('SUMMARY DATA'!$D:$D,$C607,'SUMMARY DATA'!$B:$B,""GRP"")&lt;&gt;1
    ),
    """",
    IFERROR(TEXTJOIN(CHAR(10),TRUE,FILTER('SUMMARY DATA'!G:G,'SUMMARY DATA'!$D:$D=$C607,'SUMMARY DATA'!$B:$B=""GRP"")),"""")
  )
)"),"")</f>
        <v/>
      </c>
      <c r="H607" s="18" t="str">
        <f>IFERROR(__xludf.DUMMYFUNCTION("IFERROR(
  TEXTJOIN(CHAR(10),TRUE,FILTER('SUMMARY DATA'!H:H,'SUMMARY DATA'!$A:$A=$A607,'SUMMARY DATA'!$C:$C=$B607,'SUMMARY DATA'!$B:$B=""GRP"")),
  IF(
    OR(
      ISNUMBER(SEARCH(""CDM CASH DEPOSIT"",$C607)),
      ISNUMBER(SEARCH(""CASH DEPOSIT"",$C60"&amp;"7)),
      COUNTIFS('SUMMARY DATA'!$D:$D,$C607,'SUMMARY DATA'!$B:$B,""GRP"")&lt;&gt;1
    ),
    """",
    IFERROR(TEXTJOIN(CHAR(10),TRUE,FILTER('SUMMARY DATA'!H:H,'SUMMARY DATA'!$D:$D=$C607,'SUMMARY DATA'!$B:$B=""GRP"")),"""")
  )
)"),"")</f>
        <v/>
      </c>
      <c r="I607" s="18" t="str">
        <f>IFERROR(__xludf.DUMMYFUNCTION("IF(H607="""","""",
SUM(ARRAYFORMULA(VALUE(SPLIT(H607,CHAR(10)))))
)"),"")</f>
        <v/>
      </c>
      <c r="J607" s="17" t="str">
        <f>IFERROR(__xludf.DUMMYFUNCTION("IFERROR(
  TEXTJOIN(CHAR(10),TRUE,FILTER('SUMMARY DATA'!I:I,'SUMMARY DATA'!$A:$A=$A607,'SUMMARY DATA'!$C:$C=$B607,'SUMMARY DATA'!$B:$B=""GRP"")),
  IF(
    OR(
      ISNUMBER(SEARCH(""CDM CASH DEPOSIT"",$C607)),
      ISNUMBER(SEARCH(""CASH DEPOSIT"",$C60"&amp;"7)),
      COUNTIFS('SUMMARY DATA'!$D:$D,$C607,'SUMMARY DATA'!$B:$B,""GRP"")&lt;&gt;1
    ),
    """",
    IFERROR(TEXTJOIN(CHAR(10),TRUE,FILTER('SUMMARY DATA'!I:I,'SUMMARY DATA'!$D:$D=$C607,'SUMMARY DATA'!$B:$B=""GRP"")),"""")
  )
)"),"")</f>
        <v/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 spans="1:27">
      <c r="A608" s="2" t="s">
        <v>854</v>
      </c>
      <c r="B608" s="15">
        <v>45894</v>
      </c>
      <c r="C608" s="2" t="s">
        <v>855</v>
      </c>
      <c r="D608" s="3">
        <v>64</v>
      </c>
      <c r="E608" s="16" t="str">
        <f>IFERROR(__xludf.DUMMYFUNCTION("IFERROR(
  TEXTJOIN(CHAR(10),TRUE,FILTER('SUMMARY DATA'!E:E,'SUMMARY DATA'!$A:$A=$A608,'SUMMARY DATA'!$C:$C=$B608,'SUMMARY DATA'!$B:$B=""GRP"")),
  IF(
    OR(
      ISNUMBER(SEARCH(""CDM CASH DEPOSIT"",$C608)),
      ISNUMBER(SEARCH(""CASH DEPOSIT"",$C60"&amp;"8)),
      COUNTIFS('SUMMARY DATA'!$D:$D,$C608,'SUMMARY DATA'!$B:$B,""GRP"")&lt;&gt;1
    ),
    """",
    IFERROR(TEXTJOIN(CHAR(10),TRUE,FILTER('SUMMARY DATA'!E:E,'SUMMARY DATA'!$D:$D=$C608,'SUMMARY DATA'!$B:$B=""GRP"")),"""")
  )
)"),"")</f>
        <v/>
      </c>
      <c r="F608" s="17" t="str">
        <f>IFERROR(__xludf.DUMMYFUNCTION("IFERROR(
  TEXTJOIN(CHAR(10),TRUE,FILTER('SUMMARY DATA'!F:F,'SUMMARY DATA'!$A:$A=$A608,'SUMMARY DATA'!$C:$C=$B608,'SUMMARY DATA'!$B:$B=""GRP"")),
  IF(
    OR(
      ISNUMBER(SEARCH(""CDM CASH DEPOSIT"",$C608)),
      ISNUMBER(SEARCH(""CASH DEPOSIT"",$C60"&amp;"8)),
      COUNTIFS('SUMMARY DATA'!$D:$D,$C608,'SUMMARY DATA'!$B:$B,""GRP"")&lt;&gt;1
    ),
    """",
    IFERROR(TEXTJOIN(CHAR(10),TRUE,FILTER('SUMMARY DATA'!F:F,'SUMMARY DATA'!$D:$D=$C608,'SUMMARY DATA'!$B:$B=""GRP"")),"""")
  )
)"),"")</f>
        <v/>
      </c>
      <c r="G608" s="17" t="str">
        <f>IFERROR(__xludf.DUMMYFUNCTION("IFERROR(
  TEXTJOIN(CHAR(10),TRUE,FILTER('SUMMARY DATA'!G:G,'SUMMARY DATA'!$A:$A=$A608,'SUMMARY DATA'!$C:$C=$B608,'SUMMARY DATA'!$B:$B=""GRP"")),
  IF(
    OR(
      ISNUMBER(SEARCH(""CDM CASH DEPOSIT"",$C608)),
      ISNUMBER(SEARCH(""CASH DEPOSIT"",$C60"&amp;"8)),
      COUNTIFS('SUMMARY DATA'!$D:$D,$C608,'SUMMARY DATA'!$B:$B,""GRP"")&lt;&gt;1
    ),
    """",
    IFERROR(TEXTJOIN(CHAR(10),TRUE,FILTER('SUMMARY DATA'!G:G,'SUMMARY DATA'!$D:$D=$C608,'SUMMARY DATA'!$B:$B=""GRP"")),"""")
  )
)"),"")</f>
        <v/>
      </c>
      <c r="H608" s="18" t="str">
        <f>IFERROR(__xludf.DUMMYFUNCTION("IFERROR(
  TEXTJOIN(CHAR(10),TRUE,FILTER('SUMMARY DATA'!H:H,'SUMMARY DATA'!$A:$A=$A608,'SUMMARY DATA'!$C:$C=$B608,'SUMMARY DATA'!$B:$B=""GRP"")),
  IF(
    OR(
      ISNUMBER(SEARCH(""CDM CASH DEPOSIT"",$C608)),
      ISNUMBER(SEARCH(""CASH DEPOSIT"",$C60"&amp;"8)),
      COUNTIFS('SUMMARY DATA'!$D:$D,$C608,'SUMMARY DATA'!$B:$B,""GRP"")&lt;&gt;1
    ),
    """",
    IFERROR(TEXTJOIN(CHAR(10),TRUE,FILTER('SUMMARY DATA'!H:H,'SUMMARY DATA'!$D:$D=$C608,'SUMMARY DATA'!$B:$B=""GRP"")),"""")
  )
)"),"")</f>
        <v/>
      </c>
      <c r="I608" s="18" t="str">
        <f>IFERROR(__xludf.DUMMYFUNCTION("IF(H608="""","""",
SUM(ARRAYFORMULA(VALUE(SPLIT(H608,CHAR(10)))))
)"),"")</f>
        <v/>
      </c>
      <c r="J608" s="17" t="str">
        <f>IFERROR(__xludf.DUMMYFUNCTION("IFERROR(
  TEXTJOIN(CHAR(10),TRUE,FILTER('SUMMARY DATA'!I:I,'SUMMARY DATA'!$A:$A=$A608,'SUMMARY DATA'!$C:$C=$B608,'SUMMARY DATA'!$B:$B=""GRP"")),
  IF(
    OR(
      ISNUMBER(SEARCH(""CDM CASH DEPOSIT"",$C608)),
      ISNUMBER(SEARCH(""CASH DEPOSIT"",$C60"&amp;"8)),
      COUNTIFS('SUMMARY DATA'!$D:$D,$C608,'SUMMARY DATA'!$B:$B,""GRP"")&lt;&gt;1
    ),
    """",
    IFERROR(TEXTJOIN(CHAR(10),TRUE,FILTER('SUMMARY DATA'!I:I,'SUMMARY DATA'!$D:$D=$C608,'SUMMARY DATA'!$B:$B=""GRP"")),"""")
  )
)"),"")</f>
        <v/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 spans="1:27">
      <c r="A609" s="2"/>
      <c r="B609" s="15">
        <v>45894</v>
      </c>
      <c r="C609" s="2" t="s">
        <v>856</v>
      </c>
      <c r="D609" s="3">
        <v>38</v>
      </c>
      <c r="E609" s="16" t="str">
        <f>IFERROR(__xludf.DUMMYFUNCTION("IFERROR(
  TEXTJOIN(CHAR(10),TRUE,FILTER('SUMMARY DATA'!E:E,'SUMMARY DATA'!$A:$A=$A609,'SUMMARY DATA'!$C:$C=$B609,'SUMMARY DATA'!$B:$B=""GRP"")),
  IF(
    OR(
      ISNUMBER(SEARCH(""CDM CASH DEPOSIT"",$C609)),
      ISNUMBER(SEARCH(""CASH DEPOSIT"",$C60"&amp;"9)),
      COUNTIFS('SUMMARY DATA'!$D:$D,$C609,'SUMMARY DATA'!$B:$B,""GRP"")&lt;&gt;1
    ),
    """",
    IFERROR(TEXTJOIN(CHAR(10),TRUE,FILTER('SUMMARY DATA'!E:E,'SUMMARY DATA'!$D:$D=$C609,'SUMMARY DATA'!$B:$B=""GRP"")),"""")
  )
)"),"")</f>
        <v/>
      </c>
      <c r="F609" s="17" t="str">
        <f>IFERROR(__xludf.DUMMYFUNCTION("IFERROR(
  TEXTJOIN(CHAR(10),TRUE,FILTER('SUMMARY DATA'!F:F,'SUMMARY DATA'!$A:$A=$A609,'SUMMARY DATA'!$C:$C=$B609,'SUMMARY DATA'!$B:$B=""GRP"")),
  IF(
    OR(
      ISNUMBER(SEARCH(""CDM CASH DEPOSIT"",$C609)),
      ISNUMBER(SEARCH(""CASH DEPOSIT"",$C60"&amp;"9)),
      COUNTIFS('SUMMARY DATA'!$D:$D,$C609,'SUMMARY DATA'!$B:$B,""GRP"")&lt;&gt;1
    ),
    """",
    IFERROR(TEXTJOIN(CHAR(10),TRUE,FILTER('SUMMARY DATA'!F:F,'SUMMARY DATA'!$D:$D=$C609,'SUMMARY DATA'!$B:$B=""GRP"")),"""")
  )
)"),"")</f>
        <v/>
      </c>
      <c r="G609" s="17" t="str">
        <f>IFERROR(__xludf.DUMMYFUNCTION("IFERROR(
  TEXTJOIN(CHAR(10),TRUE,FILTER('SUMMARY DATA'!G:G,'SUMMARY DATA'!$A:$A=$A609,'SUMMARY DATA'!$C:$C=$B609,'SUMMARY DATA'!$B:$B=""GRP"")),
  IF(
    OR(
      ISNUMBER(SEARCH(""CDM CASH DEPOSIT"",$C609)),
      ISNUMBER(SEARCH(""CASH DEPOSIT"",$C60"&amp;"9)),
      COUNTIFS('SUMMARY DATA'!$D:$D,$C609,'SUMMARY DATA'!$B:$B,""GRP"")&lt;&gt;1
    ),
    """",
    IFERROR(TEXTJOIN(CHAR(10),TRUE,FILTER('SUMMARY DATA'!G:G,'SUMMARY DATA'!$D:$D=$C609,'SUMMARY DATA'!$B:$B=""GRP"")),"""")
  )
)"),"")</f>
        <v/>
      </c>
      <c r="H609" s="18" t="str">
        <f>IFERROR(__xludf.DUMMYFUNCTION("IFERROR(
  TEXTJOIN(CHAR(10),TRUE,FILTER('SUMMARY DATA'!H:H,'SUMMARY DATA'!$A:$A=$A609,'SUMMARY DATA'!$C:$C=$B609,'SUMMARY DATA'!$B:$B=""GRP"")),
  IF(
    OR(
      ISNUMBER(SEARCH(""CDM CASH DEPOSIT"",$C609)),
      ISNUMBER(SEARCH(""CASH DEPOSIT"",$C60"&amp;"9)),
      COUNTIFS('SUMMARY DATA'!$D:$D,$C609,'SUMMARY DATA'!$B:$B,""GRP"")&lt;&gt;1
    ),
    """",
    IFERROR(TEXTJOIN(CHAR(10),TRUE,FILTER('SUMMARY DATA'!H:H,'SUMMARY DATA'!$D:$D=$C609,'SUMMARY DATA'!$B:$B=""GRP"")),"""")
  )
)"),"")</f>
        <v/>
      </c>
      <c r="I609" s="18" t="str">
        <f>IFERROR(__xludf.DUMMYFUNCTION("IF(H609="""","""",
SUM(ARRAYFORMULA(VALUE(SPLIT(H609,CHAR(10)))))
)"),"")</f>
        <v/>
      </c>
      <c r="J609" s="17" t="str">
        <f>IFERROR(__xludf.DUMMYFUNCTION("IFERROR(
  TEXTJOIN(CHAR(10),TRUE,FILTER('SUMMARY DATA'!I:I,'SUMMARY DATA'!$A:$A=$A609,'SUMMARY DATA'!$C:$C=$B609,'SUMMARY DATA'!$B:$B=""GRP"")),
  IF(
    OR(
      ISNUMBER(SEARCH(""CDM CASH DEPOSIT"",$C609)),
      ISNUMBER(SEARCH(""CASH DEPOSIT"",$C60"&amp;"9)),
      COUNTIFS('SUMMARY DATA'!$D:$D,$C609,'SUMMARY DATA'!$B:$B,""GRP"")&lt;&gt;1
    ),
    """",
    IFERROR(TEXTJOIN(CHAR(10),TRUE,FILTER('SUMMARY DATA'!I:I,'SUMMARY DATA'!$D:$D=$C609,'SUMMARY DATA'!$B:$B=""GRP"")),"""")
  )
)"),"")</f>
        <v/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 spans="1:27">
      <c r="A610" s="2"/>
      <c r="B610" s="15">
        <v>45894</v>
      </c>
      <c r="C610" s="2" t="s">
        <v>857</v>
      </c>
      <c r="D610" s="3">
        <v>165.9</v>
      </c>
      <c r="E610" s="16" t="str">
        <f>IFERROR(__xludf.DUMMYFUNCTION("IFERROR(
  TEXTJOIN(CHAR(10),TRUE,FILTER('SUMMARY DATA'!E:E,'SUMMARY DATA'!$A:$A=$A610,'SUMMARY DATA'!$C:$C=$B610,'SUMMARY DATA'!$B:$B=""GRP"")),
  IF(
    OR(
      ISNUMBER(SEARCH(""CDM CASH DEPOSIT"",$C610)),
      ISNUMBER(SEARCH(""CASH DEPOSIT"",$C61"&amp;"0)),
      COUNTIFS('SUMMARY DATA'!$D:$D,$C610,'SUMMARY DATA'!$B:$B,""GRP"")&lt;&gt;1
    ),
    """",
    IFERROR(TEXTJOIN(CHAR(10),TRUE,FILTER('SUMMARY DATA'!E:E,'SUMMARY DATA'!$D:$D=$C610,'SUMMARY DATA'!$B:$B=""GRP"")),"""")
  )
)"),"")</f>
        <v/>
      </c>
      <c r="F610" s="17" t="str">
        <f>IFERROR(__xludf.DUMMYFUNCTION("IFERROR(
  TEXTJOIN(CHAR(10),TRUE,FILTER('SUMMARY DATA'!F:F,'SUMMARY DATA'!$A:$A=$A610,'SUMMARY DATA'!$C:$C=$B610,'SUMMARY DATA'!$B:$B=""GRP"")),
  IF(
    OR(
      ISNUMBER(SEARCH(""CDM CASH DEPOSIT"",$C610)),
      ISNUMBER(SEARCH(""CASH DEPOSIT"",$C61"&amp;"0)),
      COUNTIFS('SUMMARY DATA'!$D:$D,$C610,'SUMMARY DATA'!$B:$B,""GRP"")&lt;&gt;1
    ),
    """",
    IFERROR(TEXTJOIN(CHAR(10),TRUE,FILTER('SUMMARY DATA'!F:F,'SUMMARY DATA'!$D:$D=$C610,'SUMMARY DATA'!$B:$B=""GRP"")),"""")
  )
)"),"")</f>
        <v/>
      </c>
      <c r="G610" s="17" t="str">
        <f>IFERROR(__xludf.DUMMYFUNCTION("IFERROR(
  TEXTJOIN(CHAR(10),TRUE,FILTER('SUMMARY DATA'!G:G,'SUMMARY DATA'!$A:$A=$A610,'SUMMARY DATA'!$C:$C=$B610,'SUMMARY DATA'!$B:$B=""GRP"")),
  IF(
    OR(
      ISNUMBER(SEARCH(""CDM CASH DEPOSIT"",$C610)),
      ISNUMBER(SEARCH(""CASH DEPOSIT"",$C61"&amp;"0)),
      COUNTIFS('SUMMARY DATA'!$D:$D,$C610,'SUMMARY DATA'!$B:$B,""GRP"")&lt;&gt;1
    ),
    """",
    IFERROR(TEXTJOIN(CHAR(10),TRUE,FILTER('SUMMARY DATA'!G:G,'SUMMARY DATA'!$D:$D=$C610,'SUMMARY DATA'!$B:$B=""GRP"")),"""")
  )
)"),"")</f>
        <v/>
      </c>
      <c r="H610" s="18" t="str">
        <f>IFERROR(__xludf.DUMMYFUNCTION("IFERROR(
  TEXTJOIN(CHAR(10),TRUE,FILTER('SUMMARY DATA'!H:H,'SUMMARY DATA'!$A:$A=$A610,'SUMMARY DATA'!$C:$C=$B610,'SUMMARY DATA'!$B:$B=""GRP"")),
  IF(
    OR(
      ISNUMBER(SEARCH(""CDM CASH DEPOSIT"",$C610)),
      ISNUMBER(SEARCH(""CASH DEPOSIT"",$C61"&amp;"0)),
      COUNTIFS('SUMMARY DATA'!$D:$D,$C610,'SUMMARY DATA'!$B:$B,""GRP"")&lt;&gt;1
    ),
    """",
    IFERROR(TEXTJOIN(CHAR(10),TRUE,FILTER('SUMMARY DATA'!H:H,'SUMMARY DATA'!$D:$D=$C610,'SUMMARY DATA'!$B:$B=""GRP"")),"""")
  )
)"),"")</f>
        <v/>
      </c>
      <c r="I610" s="18" t="str">
        <f>IFERROR(__xludf.DUMMYFUNCTION("IF(H610="""","""",
SUM(ARRAYFORMULA(VALUE(SPLIT(H610,CHAR(10)))))
)"),"")</f>
        <v/>
      </c>
      <c r="J610" s="17" t="str">
        <f>IFERROR(__xludf.DUMMYFUNCTION("IFERROR(
  TEXTJOIN(CHAR(10),TRUE,FILTER('SUMMARY DATA'!I:I,'SUMMARY DATA'!$A:$A=$A610,'SUMMARY DATA'!$C:$C=$B610,'SUMMARY DATA'!$B:$B=""GRP"")),
  IF(
    OR(
      ISNUMBER(SEARCH(""CDM CASH DEPOSIT"",$C610)),
      ISNUMBER(SEARCH(""CASH DEPOSIT"",$C61"&amp;"0)),
      COUNTIFS('SUMMARY DATA'!$D:$D,$C610,'SUMMARY DATA'!$B:$B,""GRP"")&lt;&gt;1
    ),
    """",
    IFERROR(TEXTJOIN(CHAR(10),TRUE,FILTER('SUMMARY DATA'!I:I,'SUMMARY DATA'!$D:$D=$C610,'SUMMARY DATA'!$B:$B=""GRP"")),"""")
  )
)"),"")</f>
        <v/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 spans="1:27">
      <c r="A611" s="2"/>
      <c r="B611" s="15">
        <v>45894</v>
      </c>
      <c r="C611" s="2" t="s">
        <v>858</v>
      </c>
      <c r="D611" s="3">
        <v>327.19</v>
      </c>
      <c r="E611" s="16" t="str">
        <f>IFERROR(__xludf.DUMMYFUNCTION("IFERROR(
  TEXTJOIN(CHAR(10),TRUE,FILTER('SUMMARY DATA'!E:E,'SUMMARY DATA'!$A:$A=$A611,'SUMMARY DATA'!$C:$C=$B611,'SUMMARY DATA'!$B:$B=""GRP"")),
  IF(
    OR(
      ISNUMBER(SEARCH(""CDM CASH DEPOSIT"",$C611)),
      ISNUMBER(SEARCH(""CASH DEPOSIT"",$C61"&amp;"1)),
      COUNTIFS('SUMMARY DATA'!$D:$D,$C611,'SUMMARY DATA'!$B:$B,""GRP"")&lt;&gt;1
    ),
    """",
    IFERROR(TEXTJOIN(CHAR(10),TRUE,FILTER('SUMMARY DATA'!E:E,'SUMMARY DATA'!$D:$D=$C611,'SUMMARY DATA'!$B:$B=""GRP"")),"""")
  )
)"),"")</f>
        <v/>
      </c>
      <c r="F611" s="17" t="str">
        <f>IFERROR(__xludf.DUMMYFUNCTION("IFERROR(
  TEXTJOIN(CHAR(10),TRUE,FILTER('SUMMARY DATA'!F:F,'SUMMARY DATA'!$A:$A=$A611,'SUMMARY DATA'!$C:$C=$B611,'SUMMARY DATA'!$B:$B=""GRP"")),
  IF(
    OR(
      ISNUMBER(SEARCH(""CDM CASH DEPOSIT"",$C611)),
      ISNUMBER(SEARCH(""CASH DEPOSIT"",$C61"&amp;"1)),
      COUNTIFS('SUMMARY DATA'!$D:$D,$C611,'SUMMARY DATA'!$B:$B,""GRP"")&lt;&gt;1
    ),
    """",
    IFERROR(TEXTJOIN(CHAR(10),TRUE,FILTER('SUMMARY DATA'!F:F,'SUMMARY DATA'!$D:$D=$C611,'SUMMARY DATA'!$B:$B=""GRP"")),"""")
  )
)"),"")</f>
        <v/>
      </c>
      <c r="G611" s="17" t="str">
        <f>IFERROR(__xludf.DUMMYFUNCTION("IFERROR(
  TEXTJOIN(CHAR(10),TRUE,FILTER('SUMMARY DATA'!G:G,'SUMMARY DATA'!$A:$A=$A611,'SUMMARY DATA'!$C:$C=$B611,'SUMMARY DATA'!$B:$B=""GRP"")),
  IF(
    OR(
      ISNUMBER(SEARCH(""CDM CASH DEPOSIT"",$C611)),
      ISNUMBER(SEARCH(""CASH DEPOSIT"",$C61"&amp;"1)),
      COUNTIFS('SUMMARY DATA'!$D:$D,$C611,'SUMMARY DATA'!$B:$B,""GRP"")&lt;&gt;1
    ),
    """",
    IFERROR(TEXTJOIN(CHAR(10),TRUE,FILTER('SUMMARY DATA'!G:G,'SUMMARY DATA'!$D:$D=$C611,'SUMMARY DATA'!$B:$B=""GRP"")),"""")
  )
)"),"")</f>
        <v/>
      </c>
      <c r="H611" s="18" t="str">
        <f>IFERROR(__xludf.DUMMYFUNCTION("IFERROR(
  TEXTJOIN(CHAR(10),TRUE,FILTER('SUMMARY DATA'!H:H,'SUMMARY DATA'!$A:$A=$A611,'SUMMARY DATA'!$C:$C=$B611,'SUMMARY DATA'!$B:$B=""GRP"")),
  IF(
    OR(
      ISNUMBER(SEARCH(""CDM CASH DEPOSIT"",$C611)),
      ISNUMBER(SEARCH(""CASH DEPOSIT"",$C61"&amp;"1)),
      COUNTIFS('SUMMARY DATA'!$D:$D,$C611,'SUMMARY DATA'!$B:$B,""GRP"")&lt;&gt;1
    ),
    """",
    IFERROR(TEXTJOIN(CHAR(10),TRUE,FILTER('SUMMARY DATA'!H:H,'SUMMARY DATA'!$D:$D=$C611,'SUMMARY DATA'!$B:$B=""GRP"")),"""")
  )
)"),"")</f>
        <v/>
      </c>
      <c r="I611" s="18" t="str">
        <f>IFERROR(__xludf.DUMMYFUNCTION("IF(H611="""","""",
SUM(ARRAYFORMULA(VALUE(SPLIT(H611,CHAR(10)))))
)"),"")</f>
        <v/>
      </c>
      <c r="J611" s="17" t="str">
        <f>IFERROR(__xludf.DUMMYFUNCTION("IFERROR(
  TEXTJOIN(CHAR(10),TRUE,FILTER('SUMMARY DATA'!I:I,'SUMMARY DATA'!$A:$A=$A611,'SUMMARY DATA'!$C:$C=$B611,'SUMMARY DATA'!$B:$B=""GRP"")),
  IF(
    OR(
      ISNUMBER(SEARCH(""CDM CASH DEPOSIT"",$C611)),
      ISNUMBER(SEARCH(""CASH DEPOSIT"",$C61"&amp;"1)),
      COUNTIFS('SUMMARY DATA'!$D:$D,$C611,'SUMMARY DATA'!$B:$B,""GRP"")&lt;&gt;1
    ),
    """",
    IFERROR(TEXTJOIN(CHAR(10),TRUE,FILTER('SUMMARY DATA'!I:I,'SUMMARY DATA'!$D:$D=$C611,'SUMMARY DATA'!$B:$B=""GRP"")),"""")
  )
)"),"")</f>
        <v/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 spans="1:27">
      <c r="A612" s="2" t="s">
        <v>859</v>
      </c>
      <c r="B612" s="15">
        <v>45894</v>
      </c>
      <c r="C612" s="2" t="s">
        <v>860</v>
      </c>
      <c r="D612" s="3">
        <v>692.68</v>
      </c>
      <c r="E612" s="16" t="str">
        <f>IFERROR(__xludf.DUMMYFUNCTION("IFERROR(
  TEXTJOIN(CHAR(10),TRUE,FILTER('SUMMARY DATA'!E:E,'SUMMARY DATA'!$A:$A=$A612,'SUMMARY DATA'!$C:$C=$B612,'SUMMARY DATA'!$B:$B=""GRP"")),
  IF(
    OR(
      ISNUMBER(SEARCH(""CDM CASH DEPOSIT"",$C612)),
      ISNUMBER(SEARCH(""CASH DEPOSIT"",$C61"&amp;"2)),
      COUNTIFS('SUMMARY DATA'!$D:$D,$C612,'SUMMARY DATA'!$B:$B,""GRP"")&lt;&gt;1
    ),
    """",
    IFERROR(TEXTJOIN(CHAR(10),TRUE,FILTER('SUMMARY DATA'!E:E,'SUMMARY DATA'!$D:$D=$C612,'SUMMARY DATA'!$B:$B=""GRP"")),"""")
  )
)"),"")</f>
        <v/>
      </c>
      <c r="F612" s="17" t="str">
        <f>IFERROR(__xludf.DUMMYFUNCTION("IFERROR(
  TEXTJOIN(CHAR(10),TRUE,FILTER('SUMMARY DATA'!F:F,'SUMMARY DATA'!$A:$A=$A612,'SUMMARY DATA'!$C:$C=$B612,'SUMMARY DATA'!$B:$B=""GRP"")),
  IF(
    OR(
      ISNUMBER(SEARCH(""CDM CASH DEPOSIT"",$C612)),
      ISNUMBER(SEARCH(""CASH DEPOSIT"",$C61"&amp;"2)),
      COUNTIFS('SUMMARY DATA'!$D:$D,$C612,'SUMMARY DATA'!$B:$B,""GRP"")&lt;&gt;1
    ),
    """",
    IFERROR(TEXTJOIN(CHAR(10),TRUE,FILTER('SUMMARY DATA'!F:F,'SUMMARY DATA'!$D:$D=$C612,'SUMMARY DATA'!$B:$B=""GRP"")),"""")
  )
)"),"")</f>
        <v/>
      </c>
      <c r="G612" s="17" t="str">
        <f>IFERROR(__xludf.DUMMYFUNCTION("IFERROR(
  TEXTJOIN(CHAR(10),TRUE,FILTER('SUMMARY DATA'!G:G,'SUMMARY DATA'!$A:$A=$A612,'SUMMARY DATA'!$C:$C=$B612,'SUMMARY DATA'!$B:$B=""GRP"")),
  IF(
    OR(
      ISNUMBER(SEARCH(""CDM CASH DEPOSIT"",$C612)),
      ISNUMBER(SEARCH(""CASH DEPOSIT"",$C61"&amp;"2)),
      COUNTIFS('SUMMARY DATA'!$D:$D,$C612,'SUMMARY DATA'!$B:$B,""GRP"")&lt;&gt;1
    ),
    """",
    IFERROR(TEXTJOIN(CHAR(10),TRUE,FILTER('SUMMARY DATA'!G:G,'SUMMARY DATA'!$D:$D=$C612,'SUMMARY DATA'!$B:$B=""GRP"")),"""")
  )
)"),"")</f>
        <v/>
      </c>
      <c r="H612" s="18" t="str">
        <f>IFERROR(__xludf.DUMMYFUNCTION("IFERROR(
  TEXTJOIN(CHAR(10),TRUE,FILTER('SUMMARY DATA'!H:H,'SUMMARY DATA'!$A:$A=$A612,'SUMMARY DATA'!$C:$C=$B612,'SUMMARY DATA'!$B:$B=""GRP"")),
  IF(
    OR(
      ISNUMBER(SEARCH(""CDM CASH DEPOSIT"",$C612)),
      ISNUMBER(SEARCH(""CASH DEPOSIT"",$C61"&amp;"2)),
      COUNTIFS('SUMMARY DATA'!$D:$D,$C612,'SUMMARY DATA'!$B:$B,""GRP"")&lt;&gt;1
    ),
    """",
    IFERROR(TEXTJOIN(CHAR(10),TRUE,FILTER('SUMMARY DATA'!H:H,'SUMMARY DATA'!$D:$D=$C612,'SUMMARY DATA'!$B:$B=""GRP"")),"""")
  )
)"),"")</f>
        <v/>
      </c>
      <c r="I612" s="18" t="str">
        <f>IFERROR(__xludf.DUMMYFUNCTION("IF(H612="""","""",
SUM(ARRAYFORMULA(VALUE(SPLIT(H612,CHAR(10)))))
)"),"")</f>
        <v/>
      </c>
      <c r="J612" s="17" t="str">
        <f>IFERROR(__xludf.DUMMYFUNCTION("IFERROR(
  TEXTJOIN(CHAR(10),TRUE,FILTER('SUMMARY DATA'!I:I,'SUMMARY DATA'!$A:$A=$A612,'SUMMARY DATA'!$C:$C=$B612,'SUMMARY DATA'!$B:$B=""GRP"")),
  IF(
    OR(
      ISNUMBER(SEARCH(""CDM CASH DEPOSIT"",$C612)),
      ISNUMBER(SEARCH(""CASH DEPOSIT"",$C61"&amp;"2)),
      COUNTIFS('SUMMARY DATA'!$D:$D,$C612,'SUMMARY DATA'!$B:$B,""GRP"")&lt;&gt;1
    ),
    """",
    IFERROR(TEXTJOIN(CHAR(10),TRUE,FILTER('SUMMARY DATA'!I:I,'SUMMARY DATA'!$D:$D=$C612,'SUMMARY DATA'!$B:$B=""GRP"")),"""")
  )
)"),"")</f>
        <v/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 spans="1:27">
      <c r="A613" s="2" t="s">
        <v>861</v>
      </c>
      <c r="B613" s="15">
        <v>45893</v>
      </c>
      <c r="C613" s="2" t="s">
        <v>862</v>
      </c>
      <c r="D613" s="3">
        <v>70</v>
      </c>
      <c r="E613" s="16" t="str">
        <f>IFERROR(__xludf.DUMMYFUNCTION("IFERROR(
  TEXTJOIN(CHAR(10),TRUE,FILTER('SUMMARY DATA'!E:E,'SUMMARY DATA'!$A:$A=$A613,'SUMMARY DATA'!$C:$C=$B613,'SUMMARY DATA'!$B:$B=""GRP"")),
  IF(
    OR(
      ISNUMBER(SEARCH(""CDM CASH DEPOSIT"",$C613)),
      ISNUMBER(SEARCH(""CASH DEPOSIT"",$C61"&amp;"3)),
      COUNTIFS('SUMMARY DATA'!$D:$D,$C613,'SUMMARY DATA'!$B:$B,""GRP"")&lt;&gt;1
    ),
    """",
    IFERROR(TEXTJOIN(CHAR(10),TRUE,FILTER('SUMMARY DATA'!E:E,'SUMMARY DATA'!$D:$D=$C613,'SUMMARY DATA'!$B:$B=""GRP"")),"""")
  )
)"),"")</f>
        <v/>
      </c>
      <c r="F613" s="17" t="str">
        <f>IFERROR(__xludf.DUMMYFUNCTION("IFERROR(
  TEXTJOIN(CHAR(10),TRUE,FILTER('SUMMARY DATA'!F:F,'SUMMARY DATA'!$A:$A=$A613,'SUMMARY DATA'!$C:$C=$B613,'SUMMARY DATA'!$B:$B=""GRP"")),
  IF(
    OR(
      ISNUMBER(SEARCH(""CDM CASH DEPOSIT"",$C613)),
      ISNUMBER(SEARCH(""CASH DEPOSIT"",$C61"&amp;"3)),
      COUNTIFS('SUMMARY DATA'!$D:$D,$C613,'SUMMARY DATA'!$B:$B,""GRP"")&lt;&gt;1
    ),
    """",
    IFERROR(TEXTJOIN(CHAR(10),TRUE,FILTER('SUMMARY DATA'!F:F,'SUMMARY DATA'!$D:$D=$C613,'SUMMARY DATA'!$B:$B=""GRP"")),"""")
  )
)"),"")</f>
        <v/>
      </c>
      <c r="G613" s="17" t="str">
        <f>IFERROR(__xludf.DUMMYFUNCTION("IFERROR(
  TEXTJOIN(CHAR(10),TRUE,FILTER('SUMMARY DATA'!G:G,'SUMMARY DATA'!$A:$A=$A613,'SUMMARY DATA'!$C:$C=$B613,'SUMMARY DATA'!$B:$B=""GRP"")),
  IF(
    OR(
      ISNUMBER(SEARCH(""CDM CASH DEPOSIT"",$C613)),
      ISNUMBER(SEARCH(""CASH DEPOSIT"",$C61"&amp;"3)),
      COUNTIFS('SUMMARY DATA'!$D:$D,$C613,'SUMMARY DATA'!$B:$B,""GRP"")&lt;&gt;1
    ),
    """",
    IFERROR(TEXTJOIN(CHAR(10),TRUE,FILTER('SUMMARY DATA'!G:G,'SUMMARY DATA'!$D:$D=$C613,'SUMMARY DATA'!$B:$B=""GRP"")),"""")
  )
)"),"")</f>
        <v/>
      </c>
      <c r="H613" s="18" t="str">
        <f>IFERROR(__xludf.DUMMYFUNCTION("IFERROR(
  TEXTJOIN(CHAR(10),TRUE,FILTER('SUMMARY DATA'!H:H,'SUMMARY DATA'!$A:$A=$A613,'SUMMARY DATA'!$C:$C=$B613,'SUMMARY DATA'!$B:$B=""GRP"")),
  IF(
    OR(
      ISNUMBER(SEARCH(""CDM CASH DEPOSIT"",$C613)),
      ISNUMBER(SEARCH(""CASH DEPOSIT"",$C61"&amp;"3)),
      COUNTIFS('SUMMARY DATA'!$D:$D,$C613,'SUMMARY DATA'!$B:$B,""GRP"")&lt;&gt;1
    ),
    """",
    IFERROR(TEXTJOIN(CHAR(10),TRUE,FILTER('SUMMARY DATA'!H:H,'SUMMARY DATA'!$D:$D=$C613,'SUMMARY DATA'!$B:$B=""GRP"")),"""")
  )
)"),"")</f>
        <v/>
      </c>
      <c r="I613" s="18" t="str">
        <f>IFERROR(__xludf.DUMMYFUNCTION("IF(H613="""","""",
SUM(ARRAYFORMULA(VALUE(SPLIT(H613,CHAR(10)))))
)"),"")</f>
        <v/>
      </c>
      <c r="J613" s="17" t="str">
        <f>IFERROR(__xludf.DUMMYFUNCTION("IFERROR(
  TEXTJOIN(CHAR(10),TRUE,FILTER('SUMMARY DATA'!I:I,'SUMMARY DATA'!$A:$A=$A613,'SUMMARY DATA'!$C:$C=$B613,'SUMMARY DATA'!$B:$B=""GRP"")),
  IF(
    OR(
      ISNUMBER(SEARCH(""CDM CASH DEPOSIT"",$C613)),
      ISNUMBER(SEARCH(""CASH DEPOSIT"",$C61"&amp;"3)),
      COUNTIFS('SUMMARY DATA'!$D:$D,$C613,'SUMMARY DATA'!$B:$B,""GRP"")&lt;&gt;1
    ),
    """",
    IFERROR(TEXTJOIN(CHAR(10),TRUE,FILTER('SUMMARY DATA'!I:I,'SUMMARY DATA'!$D:$D=$C613,'SUMMARY DATA'!$B:$B=""GRP"")),"""")
  )
)"),"")</f>
        <v/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 spans="1:27">
      <c r="A614" s="2"/>
      <c r="B614" s="15">
        <v>45893</v>
      </c>
      <c r="C614" s="2" t="s">
        <v>863</v>
      </c>
      <c r="D614" s="3">
        <v>27.99</v>
      </c>
      <c r="E614" s="16" t="str">
        <f>IFERROR(__xludf.DUMMYFUNCTION("IFERROR(
  TEXTJOIN(CHAR(10),TRUE,FILTER('SUMMARY DATA'!E:E,'SUMMARY DATA'!$A:$A=$A614,'SUMMARY DATA'!$C:$C=$B614,'SUMMARY DATA'!$B:$B=""GRP"")),
  IF(
    OR(
      ISNUMBER(SEARCH(""CDM CASH DEPOSIT"",$C614)),
      ISNUMBER(SEARCH(""CASH DEPOSIT"",$C61"&amp;"4)),
      COUNTIFS('SUMMARY DATA'!$D:$D,$C614,'SUMMARY DATA'!$B:$B,""GRP"")&lt;&gt;1
    ),
    """",
    IFERROR(TEXTJOIN(CHAR(10),TRUE,FILTER('SUMMARY DATA'!E:E,'SUMMARY DATA'!$D:$D=$C614,'SUMMARY DATA'!$B:$B=""GRP"")),"""")
  )
)"),"")</f>
        <v/>
      </c>
      <c r="F614" s="17" t="str">
        <f>IFERROR(__xludf.DUMMYFUNCTION("IFERROR(
  TEXTJOIN(CHAR(10),TRUE,FILTER('SUMMARY DATA'!F:F,'SUMMARY DATA'!$A:$A=$A614,'SUMMARY DATA'!$C:$C=$B614,'SUMMARY DATA'!$B:$B=""GRP"")),
  IF(
    OR(
      ISNUMBER(SEARCH(""CDM CASH DEPOSIT"",$C614)),
      ISNUMBER(SEARCH(""CASH DEPOSIT"",$C61"&amp;"4)),
      COUNTIFS('SUMMARY DATA'!$D:$D,$C614,'SUMMARY DATA'!$B:$B,""GRP"")&lt;&gt;1
    ),
    """",
    IFERROR(TEXTJOIN(CHAR(10),TRUE,FILTER('SUMMARY DATA'!F:F,'SUMMARY DATA'!$D:$D=$C614,'SUMMARY DATA'!$B:$B=""GRP"")),"""")
  )
)"),"")</f>
        <v/>
      </c>
      <c r="G614" s="17" t="str">
        <f>IFERROR(__xludf.DUMMYFUNCTION("IFERROR(
  TEXTJOIN(CHAR(10),TRUE,FILTER('SUMMARY DATA'!G:G,'SUMMARY DATA'!$A:$A=$A614,'SUMMARY DATA'!$C:$C=$B614,'SUMMARY DATA'!$B:$B=""GRP"")),
  IF(
    OR(
      ISNUMBER(SEARCH(""CDM CASH DEPOSIT"",$C614)),
      ISNUMBER(SEARCH(""CASH DEPOSIT"",$C61"&amp;"4)),
      COUNTIFS('SUMMARY DATA'!$D:$D,$C614,'SUMMARY DATA'!$B:$B,""GRP"")&lt;&gt;1
    ),
    """",
    IFERROR(TEXTJOIN(CHAR(10),TRUE,FILTER('SUMMARY DATA'!G:G,'SUMMARY DATA'!$D:$D=$C614,'SUMMARY DATA'!$B:$B=""GRP"")),"""")
  )
)"),"")</f>
        <v/>
      </c>
      <c r="H614" s="18" t="str">
        <f>IFERROR(__xludf.DUMMYFUNCTION("IFERROR(
  TEXTJOIN(CHAR(10),TRUE,FILTER('SUMMARY DATA'!H:H,'SUMMARY DATA'!$A:$A=$A614,'SUMMARY DATA'!$C:$C=$B614,'SUMMARY DATA'!$B:$B=""GRP"")),
  IF(
    OR(
      ISNUMBER(SEARCH(""CDM CASH DEPOSIT"",$C614)),
      ISNUMBER(SEARCH(""CASH DEPOSIT"",$C61"&amp;"4)),
      COUNTIFS('SUMMARY DATA'!$D:$D,$C614,'SUMMARY DATA'!$B:$B,""GRP"")&lt;&gt;1
    ),
    """",
    IFERROR(TEXTJOIN(CHAR(10),TRUE,FILTER('SUMMARY DATA'!H:H,'SUMMARY DATA'!$D:$D=$C614,'SUMMARY DATA'!$B:$B=""GRP"")),"""")
  )
)"),"")</f>
        <v/>
      </c>
      <c r="I614" s="18" t="str">
        <f>IFERROR(__xludf.DUMMYFUNCTION("IF(H614="""","""",
SUM(ARRAYFORMULA(VALUE(SPLIT(H614,CHAR(10)))))
)"),"")</f>
        <v/>
      </c>
      <c r="J614" s="17" t="str">
        <f>IFERROR(__xludf.DUMMYFUNCTION("IFERROR(
  TEXTJOIN(CHAR(10),TRUE,FILTER('SUMMARY DATA'!I:I,'SUMMARY DATA'!$A:$A=$A614,'SUMMARY DATA'!$C:$C=$B614,'SUMMARY DATA'!$B:$B=""GRP"")),
  IF(
    OR(
      ISNUMBER(SEARCH(""CDM CASH DEPOSIT"",$C614)),
      ISNUMBER(SEARCH(""CASH DEPOSIT"",$C61"&amp;"4)),
      COUNTIFS('SUMMARY DATA'!$D:$D,$C614,'SUMMARY DATA'!$B:$B,""GRP"")&lt;&gt;1
    ),
    """",
    IFERROR(TEXTJOIN(CHAR(10),TRUE,FILTER('SUMMARY DATA'!I:I,'SUMMARY DATA'!$D:$D=$C614,'SUMMARY DATA'!$B:$B=""GRP"")),"""")
  )
)"),"")</f>
        <v/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 spans="1:27">
      <c r="A615" s="2" t="s">
        <v>864</v>
      </c>
      <c r="B615" s="15">
        <v>45893</v>
      </c>
      <c r="C615" s="2" t="s">
        <v>865</v>
      </c>
      <c r="D615" s="3">
        <v>244</v>
      </c>
      <c r="E615" s="16" t="str">
        <f>IFERROR(__xludf.DUMMYFUNCTION("IFERROR(
  TEXTJOIN(CHAR(10),TRUE,FILTER('SUMMARY DATA'!E:E,'SUMMARY DATA'!$A:$A=$A615,'SUMMARY DATA'!$C:$C=$B615,'SUMMARY DATA'!$B:$B=""GRP"")),
  IF(
    OR(
      ISNUMBER(SEARCH(""CDM CASH DEPOSIT"",$C615)),
      ISNUMBER(SEARCH(""CASH DEPOSIT"",$C61"&amp;"5)),
      COUNTIFS('SUMMARY DATA'!$D:$D,$C615,'SUMMARY DATA'!$B:$B,""GRP"")&lt;&gt;1
    ),
    """",
    IFERROR(TEXTJOIN(CHAR(10),TRUE,FILTER('SUMMARY DATA'!E:E,'SUMMARY DATA'!$D:$D=$C615,'SUMMARY DATA'!$B:$B=""GRP"")),"""")
  )
)"),"")</f>
        <v/>
      </c>
      <c r="F615" s="17" t="str">
        <f>IFERROR(__xludf.DUMMYFUNCTION("IFERROR(
  TEXTJOIN(CHAR(10),TRUE,FILTER('SUMMARY DATA'!F:F,'SUMMARY DATA'!$A:$A=$A615,'SUMMARY DATA'!$C:$C=$B615,'SUMMARY DATA'!$B:$B=""GRP"")),
  IF(
    OR(
      ISNUMBER(SEARCH(""CDM CASH DEPOSIT"",$C615)),
      ISNUMBER(SEARCH(""CASH DEPOSIT"",$C61"&amp;"5)),
      COUNTIFS('SUMMARY DATA'!$D:$D,$C615,'SUMMARY DATA'!$B:$B,""GRP"")&lt;&gt;1
    ),
    """",
    IFERROR(TEXTJOIN(CHAR(10),TRUE,FILTER('SUMMARY DATA'!F:F,'SUMMARY DATA'!$D:$D=$C615,'SUMMARY DATA'!$B:$B=""GRP"")),"""")
  )
)"),"")</f>
        <v/>
      </c>
      <c r="G615" s="17" t="str">
        <f>IFERROR(__xludf.DUMMYFUNCTION("IFERROR(
  TEXTJOIN(CHAR(10),TRUE,FILTER('SUMMARY DATA'!G:G,'SUMMARY DATA'!$A:$A=$A615,'SUMMARY DATA'!$C:$C=$B615,'SUMMARY DATA'!$B:$B=""GRP"")),
  IF(
    OR(
      ISNUMBER(SEARCH(""CDM CASH DEPOSIT"",$C615)),
      ISNUMBER(SEARCH(""CASH DEPOSIT"",$C61"&amp;"5)),
      COUNTIFS('SUMMARY DATA'!$D:$D,$C615,'SUMMARY DATA'!$B:$B,""GRP"")&lt;&gt;1
    ),
    """",
    IFERROR(TEXTJOIN(CHAR(10),TRUE,FILTER('SUMMARY DATA'!G:G,'SUMMARY DATA'!$D:$D=$C615,'SUMMARY DATA'!$B:$B=""GRP"")),"""")
  )
)"),"")</f>
        <v/>
      </c>
      <c r="H615" s="18" t="str">
        <f>IFERROR(__xludf.DUMMYFUNCTION("IFERROR(
  TEXTJOIN(CHAR(10),TRUE,FILTER('SUMMARY DATA'!H:H,'SUMMARY DATA'!$A:$A=$A615,'SUMMARY DATA'!$C:$C=$B615,'SUMMARY DATA'!$B:$B=""GRP"")),
  IF(
    OR(
      ISNUMBER(SEARCH(""CDM CASH DEPOSIT"",$C615)),
      ISNUMBER(SEARCH(""CASH DEPOSIT"",$C61"&amp;"5)),
      COUNTIFS('SUMMARY DATA'!$D:$D,$C615,'SUMMARY DATA'!$B:$B,""GRP"")&lt;&gt;1
    ),
    """",
    IFERROR(TEXTJOIN(CHAR(10),TRUE,FILTER('SUMMARY DATA'!H:H,'SUMMARY DATA'!$D:$D=$C615,'SUMMARY DATA'!$B:$B=""GRP"")),"""")
  )
)"),"")</f>
        <v/>
      </c>
      <c r="I615" s="18" t="str">
        <f>IFERROR(__xludf.DUMMYFUNCTION("IF(H615="""","""",
SUM(ARRAYFORMULA(VALUE(SPLIT(H615,CHAR(10)))))
)"),"")</f>
        <v/>
      </c>
      <c r="J615" s="17" t="str">
        <f>IFERROR(__xludf.DUMMYFUNCTION("IFERROR(
  TEXTJOIN(CHAR(10),TRUE,FILTER('SUMMARY DATA'!I:I,'SUMMARY DATA'!$A:$A=$A615,'SUMMARY DATA'!$C:$C=$B615,'SUMMARY DATA'!$B:$B=""GRP"")),
  IF(
    OR(
      ISNUMBER(SEARCH(""CDM CASH DEPOSIT"",$C615)),
      ISNUMBER(SEARCH(""CASH DEPOSIT"",$C61"&amp;"5)),
      COUNTIFS('SUMMARY DATA'!$D:$D,$C615,'SUMMARY DATA'!$B:$B,""GRP"")&lt;&gt;1
    ),
    """",
    IFERROR(TEXTJOIN(CHAR(10),TRUE,FILTER('SUMMARY DATA'!I:I,'SUMMARY DATA'!$D:$D=$C615,'SUMMARY DATA'!$B:$B=""GRP"")),"""")
  )
)"),"")</f>
        <v/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 spans="1:27">
      <c r="A616" s="2" t="s">
        <v>866</v>
      </c>
      <c r="B616" s="15">
        <v>45892</v>
      </c>
      <c r="C616" s="2" t="s">
        <v>867</v>
      </c>
      <c r="D616" s="3">
        <v>44.9</v>
      </c>
      <c r="E616" s="16" t="str">
        <f>IFERROR(__xludf.DUMMYFUNCTION("IFERROR(
  TEXTJOIN(CHAR(10),TRUE,FILTER('SUMMARY DATA'!E:E,'SUMMARY DATA'!$A:$A=$A616,'SUMMARY DATA'!$C:$C=$B616,'SUMMARY DATA'!$B:$B=""GRP"")),
  IF(
    OR(
      ISNUMBER(SEARCH(""CDM CASH DEPOSIT"",$C616)),
      ISNUMBER(SEARCH(""CASH DEPOSIT"",$C61"&amp;"6)),
      COUNTIFS('SUMMARY DATA'!$D:$D,$C616,'SUMMARY DATA'!$B:$B,""GRP"")&lt;&gt;1
    ),
    """",
    IFERROR(TEXTJOIN(CHAR(10),TRUE,FILTER('SUMMARY DATA'!E:E,'SUMMARY DATA'!$D:$D=$C616,'SUMMARY DATA'!$B:$B=""GRP"")),"""")
  )
)"),"")</f>
        <v/>
      </c>
      <c r="F616" s="17" t="str">
        <f>IFERROR(__xludf.DUMMYFUNCTION("IFERROR(
  TEXTJOIN(CHAR(10),TRUE,FILTER('SUMMARY DATA'!F:F,'SUMMARY DATA'!$A:$A=$A616,'SUMMARY DATA'!$C:$C=$B616,'SUMMARY DATA'!$B:$B=""GRP"")),
  IF(
    OR(
      ISNUMBER(SEARCH(""CDM CASH DEPOSIT"",$C616)),
      ISNUMBER(SEARCH(""CASH DEPOSIT"",$C61"&amp;"6)),
      COUNTIFS('SUMMARY DATA'!$D:$D,$C616,'SUMMARY DATA'!$B:$B,""GRP"")&lt;&gt;1
    ),
    """",
    IFERROR(TEXTJOIN(CHAR(10),TRUE,FILTER('SUMMARY DATA'!F:F,'SUMMARY DATA'!$D:$D=$C616,'SUMMARY DATA'!$B:$B=""GRP"")),"""")
  )
)"),"")</f>
        <v/>
      </c>
      <c r="G616" s="17" t="str">
        <f>IFERROR(__xludf.DUMMYFUNCTION("IFERROR(
  TEXTJOIN(CHAR(10),TRUE,FILTER('SUMMARY DATA'!G:G,'SUMMARY DATA'!$A:$A=$A616,'SUMMARY DATA'!$C:$C=$B616,'SUMMARY DATA'!$B:$B=""GRP"")),
  IF(
    OR(
      ISNUMBER(SEARCH(""CDM CASH DEPOSIT"",$C616)),
      ISNUMBER(SEARCH(""CASH DEPOSIT"",$C61"&amp;"6)),
      COUNTIFS('SUMMARY DATA'!$D:$D,$C616,'SUMMARY DATA'!$B:$B,""GRP"")&lt;&gt;1
    ),
    """",
    IFERROR(TEXTJOIN(CHAR(10),TRUE,FILTER('SUMMARY DATA'!G:G,'SUMMARY DATA'!$D:$D=$C616,'SUMMARY DATA'!$B:$B=""GRP"")),"""")
  )
)"),"")</f>
        <v/>
      </c>
      <c r="H616" s="18" t="str">
        <f>IFERROR(__xludf.DUMMYFUNCTION("IFERROR(
  TEXTJOIN(CHAR(10),TRUE,FILTER('SUMMARY DATA'!H:H,'SUMMARY DATA'!$A:$A=$A616,'SUMMARY DATA'!$C:$C=$B616,'SUMMARY DATA'!$B:$B=""GRP"")),
  IF(
    OR(
      ISNUMBER(SEARCH(""CDM CASH DEPOSIT"",$C616)),
      ISNUMBER(SEARCH(""CASH DEPOSIT"",$C61"&amp;"6)),
      COUNTIFS('SUMMARY DATA'!$D:$D,$C616,'SUMMARY DATA'!$B:$B,""GRP"")&lt;&gt;1
    ),
    """",
    IFERROR(TEXTJOIN(CHAR(10),TRUE,FILTER('SUMMARY DATA'!H:H,'SUMMARY DATA'!$D:$D=$C616,'SUMMARY DATA'!$B:$B=""GRP"")),"""")
  )
)"),"")</f>
        <v/>
      </c>
      <c r="I616" s="18" t="str">
        <f>IFERROR(__xludf.DUMMYFUNCTION("IF(H616="""","""",
SUM(ARRAYFORMULA(VALUE(SPLIT(H616,CHAR(10)))))
)"),"")</f>
        <v/>
      </c>
      <c r="J616" s="17" t="str">
        <f>IFERROR(__xludf.DUMMYFUNCTION("IFERROR(
  TEXTJOIN(CHAR(10),TRUE,FILTER('SUMMARY DATA'!I:I,'SUMMARY DATA'!$A:$A=$A616,'SUMMARY DATA'!$C:$C=$B616,'SUMMARY DATA'!$B:$B=""GRP"")),
  IF(
    OR(
      ISNUMBER(SEARCH(""CDM CASH DEPOSIT"",$C616)),
      ISNUMBER(SEARCH(""CASH DEPOSIT"",$C61"&amp;"6)),
      COUNTIFS('SUMMARY DATA'!$D:$D,$C616,'SUMMARY DATA'!$B:$B,""GRP"")&lt;&gt;1
    ),
    """",
    IFERROR(TEXTJOIN(CHAR(10),TRUE,FILTER('SUMMARY DATA'!I:I,'SUMMARY DATA'!$D:$D=$C616,'SUMMARY DATA'!$B:$B=""GRP"")),"""")
  )
)"),"")</f>
        <v/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 spans="1:27">
      <c r="A617" s="2"/>
      <c r="B617" s="15">
        <v>45892</v>
      </c>
      <c r="C617" s="2" t="s">
        <v>868</v>
      </c>
      <c r="D617" s="3">
        <v>101.62</v>
      </c>
      <c r="E617" s="16" t="str">
        <f>IFERROR(__xludf.DUMMYFUNCTION("IFERROR(
  TEXTJOIN(CHAR(10),TRUE,FILTER('SUMMARY DATA'!E:E,'SUMMARY DATA'!$A:$A=$A617,'SUMMARY DATA'!$C:$C=$B617,'SUMMARY DATA'!$B:$B=""GRP"")),
  IF(
    OR(
      ISNUMBER(SEARCH(""CDM CASH DEPOSIT"",$C617)),
      ISNUMBER(SEARCH(""CASH DEPOSIT"",$C61"&amp;"7)),
      COUNTIFS('SUMMARY DATA'!$D:$D,$C617,'SUMMARY DATA'!$B:$B,""GRP"")&lt;&gt;1
    ),
    """",
    IFERROR(TEXTJOIN(CHAR(10),TRUE,FILTER('SUMMARY DATA'!E:E,'SUMMARY DATA'!$D:$D=$C617,'SUMMARY DATA'!$B:$B=""GRP"")),"""")
  )
)"),"")</f>
        <v/>
      </c>
      <c r="F617" s="17" t="str">
        <f>IFERROR(__xludf.DUMMYFUNCTION("IFERROR(
  TEXTJOIN(CHAR(10),TRUE,FILTER('SUMMARY DATA'!F:F,'SUMMARY DATA'!$A:$A=$A617,'SUMMARY DATA'!$C:$C=$B617,'SUMMARY DATA'!$B:$B=""GRP"")),
  IF(
    OR(
      ISNUMBER(SEARCH(""CDM CASH DEPOSIT"",$C617)),
      ISNUMBER(SEARCH(""CASH DEPOSIT"",$C61"&amp;"7)),
      COUNTIFS('SUMMARY DATA'!$D:$D,$C617,'SUMMARY DATA'!$B:$B,""GRP"")&lt;&gt;1
    ),
    """",
    IFERROR(TEXTJOIN(CHAR(10),TRUE,FILTER('SUMMARY DATA'!F:F,'SUMMARY DATA'!$D:$D=$C617,'SUMMARY DATA'!$B:$B=""GRP"")),"""")
  )
)"),"")</f>
        <v/>
      </c>
      <c r="G617" s="17" t="str">
        <f>IFERROR(__xludf.DUMMYFUNCTION("IFERROR(
  TEXTJOIN(CHAR(10),TRUE,FILTER('SUMMARY DATA'!G:G,'SUMMARY DATA'!$A:$A=$A617,'SUMMARY DATA'!$C:$C=$B617,'SUMMARY DATA'!$B:$B=""GRP"")),
  IF(
    OR(
      ISNUMBER(SEARCH(""CDM CASH DEPOSIT"",$C617)),
      ISNUMBER(SEARCH(""CASH DEPOSIT"",$C61"&amp;"7)),
      COUNTIFS('SUMMARY DATA'!$D:$D,$C617,'SUMMARY DATA'!$B:$B,""GRP"")&lt;&gt;1
    ),
    """",
    IFERROR(TEXTJOIN(CHAR(10),TRUE,FILTER('SUMMARY DATA'!G:G,'SUMMARY DATA'!$D:$D=$C617,'SUMMARY DATA'!$B:$B=""GRP"")),"""")
  )
)"),"")</f>
        <v/>
      </c>
      <c r="H617" s="18" t="str">
        <f>IFERROR(__xludf.DUMMYFUNCTION("IFERROR(
  TEXTJOIN(CHAR(10),TRUE,FILTER('SUMMARY DATA'!H:H,'SUMMARY DATA'!$A:$A=$A617,'SUMMARY DATA'!$C:$C=$B617,'SUMMARY DATA'!$B:$B=""GRP"")),
  IF(
    OR(
      ISNUMBER(SEARCH(""CDM CASH DEPOSIT"",$C617)),
      ISNUMBER(SEARCH(""CASH DEPOSIT"",$C61"&amp;"7)),
      COUNTIFS('SUMMARY DATA'!$D:$D,$C617,'SUMMARY DATA'!$B:$B,""GRP"")&lt;&gt;1
    ),
    """",
    IFERROR(TEXTJOIN(CHAR(10),TRUE,FILTER('SUMMARY DATA'!H:H,'SUMMARY DATA'!$D:$D=$C617,'SUMMARY DATA'!$B:$B=""GRP"")),"""")
  )
)"),"")</f>
        <v/>
      </c>
      <c r="I617" s="18" t="str">
        <f>IFERROR(__xludf.DUMMYFUNCTION("IF(H617="""","""",
SUM(ARRAYFORMULA(VALUE(SPLIT(H617,CHAR(10)))))
)"),"")</f>
        <v/>
      </c>
      <c r="J617" s="17" t="str">
        <f>IFERROR(__xludf.DUMMYFUNCTION("IFERROR(
  TEXTJOIN(CHAR(10),TRUE,FILTER('SUMMARY DATA'!I:I,'SUMMARY DATA'!$A:$A=$A617,'SUMMARY DATA'!$C:$C=$B617,'SUMMARY DATA'!$B:$B=""GRP"")),
  IF(
    OR(
      ISNUMBER(SEARCH(""CDM CASH DEPOSIT"",$C617)),
      ISNUMBER(SEARCH(""CASH DEPOSIT"",$C61"&amp;"7)),
      COUNTIFS('SUMMARY DATA'!$D:$D,$C617,'SUMMARY DATA'!$B:$B,""GRP"")&lt;&gt;1
    ),
    """",
    IFERROR(TEXTJOIN(CHAR(10),TRUE,FILTER('SUMMARY DATA'!I:I,'SUMMARY DATA'!$D:$D=$C617,'SUMMARY DATA'!$B:$B=""GRP"")),"""")
  )
)"),"")</f>
        <v/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 spans="1:27">
      <c r="A618" s="2" t="s">
        <v>869</v>
      </c>
      <c r="B618" s="15">
        <v>45892</v>
      </c>
      <c r="C618" s="2" t="s">
        <v>870</v>
      </c>
      <c r="D618" s="3">
        <v>362.81</v>
      </c>
      <c r="E618" s="16" t="str">
        <f>IFERROR(__xludf.DUMMYFUNCTION("IFERROR(
  TEXTJOIN(CHAR(10),TRUE,FILTER('SUMMARY DATA'!E:E,'SUMMARY DATA'!$A:$A=$A618,'SUMMARY DATA'!$C:$C=$B618,'SUMMARY DATA'!$B:$B=""GRP"")),
  IF(
    OR(
      ISNUMBER(SEARCH(""CDM CASH DEPOSIT"",$C618)),
      ISNUMBER(SEARCH(""CASH DEPOSIT"",$C61"&amp;"8)),
      COUNTIFS('SUMMARY DATA'!$D:$D,$C618,'SUMMARY DATA'!$B:$B,""GRP"")&lt;&gt;1
    ),
    """",
    IFERROR(TEXTJOIN(CHAR(10),TRUE,FILTER('SUMMARY DATA'!E:E,'SUMMARY DATA'!$D:$D=$C618,'SUMMARY DATA'!$B:$B=""GRP"")),"""")
  )
)"),"")</f>
        <v/>
      </c>
      <c r="F618" s="17" t="str">
        <f>IFERROR(__xludf.DUMMYFUNCTION("IFERROR(
  TEXTJOIN(CHAR(10),TRUE,FILTER('SUMMARY DATA'!F:F,'SUMMARY DATA'!$A:$A=$A618,'SUMMARY DATA'!$C:$C=$B618,'SUMMARY DATA'!$B:$B=""GRP"")),
  IF(
    OR(
      ISNUMBER(SEARCH(""CDM CASH DEPOSIT"",$C618)),
      ISNUMBER(SEARCH(""CASH DEPOSIT"",$C61"&amp;"8)),
      COUNTIFS('SUMMARY DATA'!$D:$D,$C618,'SUMMARY DATA'!$B:$B,""GRP"")&lt;&gt;1
    ),
    """",
    IFERROR(TEXTJOIN(CHAR(10),TRUE,FILTER('SUMMARY DATA'!F:F,'SUMMARY DATA'!$D:$D=$C618,'SUMMARY DATA'!$B:$B=""GRP"")),"""")
  )
)"),"")</f>
        <v/>
      </c>
      <c r="G618" s="17" t="str">
        <f>IFERROR(__xludf.DUMMYFUNCTION("IFERROR(
  TEXTJOIN(CHAR(10),TRUE,FILTER('SUMMARY DATA'!G:G,'SUMMARY DATA'!$A:$A=$A618,'SUMMARY DATA'!$C:$C=$B618,'SUMMARY DATA'!$B:$B=""GRP"")),
  IF(
    OR(
      ISNUMBER(SEARCH(""CDM CASH DEPOSIT"",$C618)),
      ISNUMBER(SEARCH(""CASH DEPOSIT"",$C61"&amp;"8)),
      COUNTIFS('SUMMARY DATA'!$D:$D,$C618,'SUMMARY DATA'!$B:$B,""GRP"")&lt;&gt;1
    ),
    """",
    IFERROR(TEXTJOIN(CHAR(10),TRUE,FILTER('SUMMARY DATA'!G:G,'SUMMARY DATA'!$D:$D=$C618,'SUMMARY DATA'!$B:$B=""GRP"")),"""")
  )
)"),"")</f>
        <v/>
      </c>
      <c r="H618" s="18" t="str">
        <f>IFERROR(__xludf.DUMMYFUNCTION("IFERROR(
  TEXTJOIN(CHAR(10),TRUE,FILTER('SUMMARY DATA'!H:H,'SUMMARY DATA'!$A:$A=$A618,'SUMMARY DATA'!$C:$C=$B618,'SUMMARY DATA'!$B:$B=""GRP"")),
  IF(
    OR(
      ISNUMBER(SEARCH(""CDM CASH DEPOSIT"",$C618)),
      ISNUMBER(SEARCH(""CASH DEPOSIT"",$C61"&amp;"8)),
      COUNTIFS('SUMMARY DATA'!$D:$D,$C618,'SUMMARY DATA'!$B:$B,""GRP"")&lt;&gt;1
    ),
    """",
    IFERROR(TEXTJOIN(CHAR(10),TRUE,FILTER('SUMMARY DATA'!H:H,'SUMMARY DATA'!$D:$D=$C618,'SUMMARY DATA'!$B:$B=""GRP"")),"""")
  )
)"),"")</f>
        <v/>
      </c>
      <c r="I618" s="18" t="str">
        <f>IFERROR(__xludf.DUMMYFUNCTION("IF(H618="""","""",
SUM(ARRAYFORMULA(VALUE(SPLIT(H618,CHAR(10)))))
)"),"")</f>
        <v/>
      </c>
      <c r="J618" s="17" t="str">
        <f>IFERROR(__xludf.DUMMYFUNCTION("IFERROR(
  TEXTJOIN(CHAR(10),TRUE,FILTER('SUMMARY DATA'!I:I,'SUMMARY DATA'!$A:$A=$A618,'SUMMARY DATA'!$C:$C=$B618,'SUMMARY DATA'!$B:$B=""GRP"")),
  IF(
    OR(
      ISNUMBER(SEARCH(""CDM CASH DEPOSIT"",$C618)),
      ISNUMBER(SEARCH(""CASH DEPOSIT"",$C61"&amp;"8)),
      COUNTIFS('SUMMARY DATA'!$D:$D,$C618,'SUMMARY DATA'!$B:$B,""GRP"")&lt;&gt;1
    ),
    """",
    IFERROR(TEXTJOIN(CHAR(10),TRUE,FILTER('SUMMARY DATA'!I:I,'SUMMARY DATA'!$D:$D=$C618,'SUMMARY DATA'!$B:$B=""GRP"")),"""")
  )
)"),"")</f>
        <v/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 spans="1:27">
      <c r="A619" s="2"/>
      <c r="B619" s="15">
        <v>45892</v>
      </c>
      <c r="C619" s="2" t="s">
        <v>871</v>
      </c>
      <c r="D619" s="3">
        <v>83.21</v>
      </c>
      <c r="E619" s="16" t="str">
        <f>IFERROR(__xludf.DUMMYFUNCTION("IFERROR(
  TEXTJOIN(CHAR(10),TRUE,FILTER('SUMMARY DATA'!E:E,'SUMMARY DATA'!$A:$A=$A619,'SUMMARY DATA'!$C:$C=$B619,'SUMMARY DATA'!$B:$B=""GRP"")),
  IF(
    OR(
      ISNUMBER(SEARCH(""CDM CASH DEPOSIT"",$C619)),
      ISNUMBER(SEARCH(""CASH DEPOSIT"",$C61"&amp;"9)),
      COUNTIFS('SUMMARY DATA'!$D:$D,$C619,'SUMMARY DATA'!$B:$B,""GRP"")&lt;&gt;1
    ),
    """",
    IFERROR(TEXTJOIN(CHAR(10),TRUE,FILTER('SUMMARY DATA'!E:E,'SUMMARY DATA'!$D:$D=$C619,'SUMMARY DATA'!$B:$B=""GRP"")),"""")
  )
)"),"")</f>
        <v/>
      </c>
      <c r="F619" s="17" t="str">
        <f>IFERROR(__xludf.DUMMYFUNCTION("IFERROR(
  TEXTJOIN(CHAR(10),TRUE,FILTER('SUMMARY DATA'!F:F,'SUMMARY DATA'!$A:$A=$A619,'SUMMARY DATA'!$C:$C=$B619,'SUMMARY DATA'!$B:$B=""GRP"")),
  IF(
    OR(
      ISNUMBER(SEARCH(""CDM CASH DEPOSIT"",$C619)),
      ISNUMBER(SEARCH(""CASH DEPOSIT"",$C61"&amp;"9)),
      COUNTIFS('SUMMARY DATA'!$D:$D,$C619,'SUMMARY DATA'!$B:$B,""GRP"")&lt;&gt;1
    ),
    """",
    IFERROR(TEXTJOIN(CHAR(10),TRUE,FILTER('SUMMARY DATA'!F:F,'SUMMARY DATA'!$D:$D=$C619,'SUMMARY DATA'!$B:$B=""GRP"")),"""")
  )
)"),"")</f>
        <v/>
      </c>
      <c r="G619" s="17" t="str">
        <f>IFERROR(__xludf.DUMMYFUNCTION("IFERROR(
  TEXTJOIN(CHAR(10),TRUE,FILTER('SUMMARY DATA'!G:G,'SUMMARY DATA'!$A:$A=$A619,'SUMMARY DATA'!$C:$C=$B619,'SUMMARY DATA'!$B:$B=""GRP"")),
  IF(
    OR(
      ISNUMBER(SEARCH(""CDM CASH DEPOSIT"",$C619)),
      ISNUMBER(SEARCH(""CASH DEPOSIT"",$C61"&amp;"9)),
      COUNTIFS('SUMMARY DATA'!$D:$D,$C619,'SUMMARY DATA'!$B:$B,""GRP"")&lt;&gt;1
    ),
    """",
    IFERROR(TEXTJOIN(CHAR(10),TRUE,FILTER('SUMMARY DATA'!G:G,'SUMMARY DATA'!$D:$D=$C619,'SUMMARY DATA'!$B:$B=""GRP"")),"""")
  )
)"),"")</f>
        <v/>
      </c>
      <c r="H619" s="18" t="str">
        <f>IFERROR(__xludf.DUMMYFUNCTION("IFERROR(
  TEXTJOIN(CHAR(10),TRUE,FILTER('SUMMARY DATA'!H:H,'SUMMARY DATA'!$A:$A=$A619,'SUMMARY DATA'!$C:$C=$B619,'SUMMARY DATA'!$B:$B=""GRP"")),
  IF(
    OR(
      ISNUMBER(SEARCH(""CDM CASH DEPOSIT"",$C619)),
      ISNUMBER(SEARCH(""CASH DEPOSIT"",$C61"&amp;"9)),
      COUNTIFS('SUMMARY DATA'!$D:$D,$C619,'SUMMARY DATA'!$B:$B,""GRP"")&lt;&gt;1
    ),
    """",
    IFERROR(TEXTJOIN(CHAR(10),TRUE,FILTER('SUMMARY DATA'!H:H,'SUMMARY DATA'!$D:$D=$C619,'SUMMARY DATA'!$B:$B=""GRP"")),"""")
  )
)"),"")</f>
        <v/>
      </c>
      <c r="I619" s="18" t="str">
        <f>IFERROR(__xludf.DUMMYFUNCTION("IF(H619="""","""",
SUM(ARRAYFORMULA(VALUE(SPLIT(H619,CHAR(10)))))
)"),"")</f>
        <v/>
      </c>
      <c r="J619" s="17" t="str">
        <f>IFERROR(__xludf.DUMMYFUNCTION("IFERROR(
  TEXTJOIN(CHAR(10),TRUE,FILTER('SUMMARY DATA'!I:I,'SUMMARY DATA'!$A:$A=$A619,'SUMMARY DATA'!$C:$C=$B619,'SUMMARY DATA'!$B:$B=""GRP"")),
  IF(
    OR(
      ISNUMBER(SEARCH(""CDM CASH DEPOSIT"",$C619)),
      ISNUMBER(SEARCH(""CASH DEPOSIT"",$C61"&amp;"9)),
      COUNTIFS('SUMMARY DATA'!$D:$D,$C619,'SUMMARY DATA'!$B:$B,""GRP"")&lt;&gt;1
    ),
    """",
    IFERROR(TEXTJOIN(CHAR(10),TRUE,FILTER('SUMMARY DATA'!I:I,'SUMMARY DATA'!$D:$D=$C619,'SUMMARY DATA'!$B:$B=""GRP"")),"""")
  )
)"),"")</f>
        <v/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 spans="1:27">
      <c r="A620" s="2" t="s">
        <v>872</v>
      </c>
      <c r="B620" s="15">
        <v>45892</v>
      </c>
      <c r="C620" s="2" t="s">
        <v>873</v>
      </c>
      <c r="D620" s="3">
        <v>1</v>
      </c>
      <c r="E620" s="16" t="str">
        <f>IFERROR(__xludf.DUMMYFUNCTION("IFERROR(
  TEXTJOIN(CHAR(10),TRUE,FILTER('SUMMARY DATA'!E:E,'SUMMARY DATA'!$A:$A=$A620,'SUMMARY DATA'!$C:$C=$B620,'SUMMARY DATA'!$B:$B=""GRP"")),
  IF(
    OR(
      ISNUMBER(SEARCH(""CDM CASH DEPOSIT"",$C620)),
      ISNUMBER(SEARCH(""CASH DEPOSIT"",$C62"&amp;"0)),
      COUNTIFS('SUMMARY DATA'!$D:$D,$C620,'SUMMARY DATA'!$B:$B,""GRP"")&lt;&gt;1
    ),
    """",
    IFERROR(TEXTJOIN(CHAR(10),TRUE,FILTER('SUMMARY DATA'!E:E,'SUMMARY DATA'!$D:$D=$C620,'SUMMARY DATA'!$B:$B=""GRP"")),"""")
  )
)"),"")</f>
        <v/>
      </c>
      <c r="F620" s="17" t="str">
        <f>IFERROR(__xludf.DUMMYFUNCTION("IFERROR(
  TEXTJOIN(CHAR(10),TRUE,FILTER('SUMMARY DATA'!F:F,'SUMMARY DATA'!$A:$A=$A620,'SUMMARY DATA'!$C:$C=$B620,'SUMMARY DATA'!$B:$B=""GRP"")),
  IF(
    OR(
      ISNUMBER(SEARCH(""CDM CASH DEPOSIT"",$C620)),
      ISNUMBER(SEARCH(""CASH DEPOSIT"",$C62"&amp;"0)),
      COUNTIFS('SUMMARY DATA'!$D:$D,$C620,'SUMMARY DATA'!$B:$B,""GRP"")&lt;&gt;1
    ),
    """",
    IFERROR(TEXTJOIN(CHAR(10),TRUE,FILTER('SUMMARY DATA'!F:F,'SUMMARY DATA'!$D:$D=$C620,'SUMMARY DATA'!$B:$B=""GRP"")),"""")
  )
)"),"")</f>
        <v/>
      </c>
      <c r="G620" s="17" t="str">
        <f>IFERROR(__xludf.DUMMYFUNCTION("IFERROR(
  TEXTJOIN(CHAR(10),TRUE,FILTER('SUMMARY DATA'!G:G,'SUMMARY DATA'!$A:$A=$A620,'SUMMARY DATA'!$C:$C=$B620,'SUMMARY DATA'!$B:$B=""GRP"")),
  IF(
    OR(
      ISNUMBER(SEARCH(""CDM CASH DEPOSIT"",$C620)),
      ISNUMBER(SEARCH(""CASH DEPOSIT"",$C62"&amp;"0)),
      COUNTIFS('SUMMARY DATA'!$D:$D,$C620,'SUMMARY DATA'!$B:$B,""GRP"")&lt;&gt;1
    ),
    """",
    IFERROR(TEXTJOIN(CHAR(10),TRUE,FILTER('SUMMARY DATA'!G:G,'SUMMARY DATA'!$D:$D=$C620,'SUMMARY DATA'!$B:$B=""GRP"")),"""")
  )
)"),"")</f>
        <v/>
      </c>
      <c r="H620" s="18" t="str">
        <f>IFERROR(__xludf.DUMMYFUNCTION("IFERROR(
  TEXTJOIN(CHAR(10),TRUE,FILTER('SUMMARY DATA'!H:H,'SUMMARY DATA'!$A:$A=$A620,'SUMMARY DATA'!$C:$C=$B620,'SUMMARY DATA'!$B:$B=""GRP"")),
  IF(
    OR(
      ISNUMBER(SEARCH(""CDM CASH DEPOSIT"",$C620)),
      ISNUMBER(SEARCH(""CASH DEPOSIT"",$C62"&amp;"0)),
      COUNTIFS('SUMMARY DATA'!$D:$D,$C620,'SUMMARY DATA'!$B:$B,""GRP"")&lt;&gt;1
    ),
    """",
    IFERROR(TEXTJOIN(CHAR(10),TRUE,FILTER('SUMMARY DATA'!H:H,'SUMMARY DATA'!$D:$D=$C620,'SUMMARY DATA'!$B:$B=""GRP"")),"""")
  )
)"),"")</f>
        <v/>
      </c>
      <c r="I620" s="18" t="str">
        <f>IFERROR(__xludf.DUMMYFUNCTION("IF(H620="""","""",
SUM(ARRAYFORMULA(VALUE(SPLIT(H620,CHAR(10)))))
)"),"")</f>
        <v/>
      </c>
      <c r="J620" s="17" t="str">
        <f>IFERROR(__xludf.DUMMYFUNCTION("IFERROR(
  TEXTJOIN(CHAR(10),TRUE,FILTER('SUMMARY DATA'!I:I,'SUMMARY DATA'!$A:$A=$A620,'SUMMARY DATA'!$C:$C=$B620,'SUMMARY DATA'!$B:$B=""GRP"")),
  IF(
    OR(
      ISNUMBER(SEARCH(""CDM CASH DEPOSIT"",$C620)),
      ISNUMBER(SEARCH(""CASH DEPOSIT"",$C62"&amp;"0)),
      COUNTIFS('SUMMARY DATA'!$D:$D,$C620,'SUMMARY DATA'!$B:$B,""GRP"")&lt;&gt;1
    ),
    """",
    IFERROR(TEXTJOIN(CHAR(10),TRUE,FILTER('SUMMARY DATA'!I:I,'SUMMARY DATA'!$D:$D=$C620,'SUMMARY DATA'!$B:$B=""GRP"")),"""")
  )
)"),"")</f>
        <v/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 spans="1:27">
      <c r="A621" s="2" t="s">
        <v>874</v>
      </c>
      <c r="B621" s="15">
        <v>45891</v>
      </c>
      <c r="C621" s="2" t="s">
        <v>875</v>
      </c>
      <c r="D621" s="3">
        <v>15.94</v>
      </c>
      <c r="E621" s="16" t="str">
        <f>IFERROR(__xludf.DUMMYFUNCTION("IFERROR(
  TEXTJOIN(CHAR(10),TRUE,FILTER('SUMMARY DATA'!E:E,'SUMMARY DATA'!$A:$A=$A621,'SUMMARY DATA'!$C:$C=$B621,'SUMMARY DATA'!$B:$B=""GRP"")),
  IF(
    OR(
      ISNUMBER(SEARCH(""CDM CASH DEPOSIT"",$C621)),
      ISNUMBER(SEARCH(""CASH DEPOSIT"",$C62"&amp;"1)),
      COUNTIFS('SUMMARY DATA'!$D:$D,$C621,'SUMMARY DATA'!$B:$B,""GRP"")&lt;&gt;1
    ),
    """",
    IFERROR(TEXTJOIN(CHAR(10),TRUE,FILTER('SUMMARY DATA'!E:E,'SUMMARY DATA'!$D:$D=$C621,'SUMMARY DATA'!$B:$B=""GRP"")),"""")
  )
)"),"")</f>
        <v/>
      </c>
      <c r="F621" s="17" t="str">
        <f>IFERROR(__xludf.DUMMYFUNCTION("IFERROR(
  TEXTJOIN(CHAR(10),TRUE,FILTER('SUMMARY DATA'!F:F,'SUMMARY DATA'!$A:$A=$A621,'SUMMARY DATA'!$C:$C=$B621,'SUMMARY DATA'!$B:$B=""GRP"")),
  IF(
    OR(
      ISNUMBER(SEARCH(""CDM CASH DEPOSIT"",$C621)),
      ISNUMBER(SEARCH(""CASH DEPOSIT"",$C62"&amp;"1)),
      COUNTIFS('SUMMARY DATA'!$D:$D,$C621,'SUMMARY DATA'!$B:$B,""GRP"")&lt;&gt;1
    ),
    """",
    IFERROR(TEXTJOIN(CHAR(10),TRUE,FILTER('SUMMARY DATA'!F:F,'SUMMARY DATA'!$D:$D=$C621,'SUMMARY DATA'!$B:$B=""GRP"")),"""")
  )
)"),"")</f>
        <v/>
      </c>
      <c r="G621" s="17" t="str">
        <f>IFERROR(__xludf.DUMMYFUNCTION("IFERROR(
  TEXTJOIN(CHAR(10),TRUE,FILTER('SUMMARY DATA'!G:G,'SUMMARY DATA'!$A:$A=$A621,'SUMMARY DATA'!$C:$C=$B621,'SUMMARY DATA'!$B:$B=""GRP"")),
  IF(
    OR(
      ISNUMBER(SEARCH(""CDM CASH DEPOSIT"",$C621)),
      ISNUMBER(SEARCH(""CASH DEPOSIT"",$C62"&amp;"1)),
      COUNTIFS('SUMMARY DATA'!$D:$D,$C621,'SUMMARY DATA'!$B:$B,""GRP"")&lt;&gt;1
    ),
    """",
    IFERROR(TEXTJOIN(CHAR(10),TRUE,FILTER('SUMMARY DATA'!G:G,'SUMMARY DATA'!$D:$D=$C621,'SUMMARY DATA'!$B:$B=""GRP"")),"""")
  )
)"),"")</f>
        <v/>
      </c>
      <c r="H621" s="18" t="str">
        <f>IFERROR(__xludf.DUMMYFUNCTION("IFERROR(
  TEXTJOIN(CHAR(10),TRUE,FILTER('SUMMARY DATA'!H:H,'SUMMARY DATA'!$A:$A=$A621,'SUMMARY DATA'!$C:$C=$B621,'SUMMARY DATA'!$B:$B=""GRP"")),
  IF(
    OR(
      ISNUMBER(SEARCH(""CDM CASH DEPOSIT"",$C621)),
      ISNUMBER(SEARCH(""CASH DEPOSIT"",$C62"&amp;"1)),
      COUNTIFS('SUMMARY DATA'!$D:$D,$C621,'SUMMARY DATA'!$B:$B,""GRP"")&lt;&gt;1
    ),
    """",
    IFERROR(TEXTJOIN(CHAR(10),TRUE,FILTER('SUMMARY DATA'!H:H,'SUMMARY DATA'!$D:$D=$C621,'SUMMARY DATA'!$B:$B=""GRP"")),"""")
  )
)"),"")</f>
        <v/>
      </c>
      <c r="I621" s="18" t="str">
        <f>IFERROR(__xludf.DUMMYFUNCTION("IF(H621="""","""",
SUM(ARRAYFORMULA(VALUE(SPLIT(H621,CHAR(10)))))
)"),"")</f>
        <v/>
      </c>
      <c r="J621" s="17" t="str">
        <f>IFERROR(__xludf.DUMMYFUNCTION("IFERROR(
  TEXTJOIN(CHAR(10),TRUE,FILTER('SUMMARY DATA'!I:I,'SUMMARY DATA'!$A:$A=$A621,'SUMMARY DATA'!$C:$C=$B621,'SUMMARY DATA'!$B:$B=""GRP"")),
  IF(
    OR(
      ISNUMBER(SEARCH(""CDM CASH DEPOSIT"",$C621)),
      ISNUMBER(SEARCH(""CASH DEPOSIT"",$C62"&amp;"1)),
      COUNTIFS('SUMMARY DATA'!$D:$D,$C621,'SUMMARY DATA'!$B:$B,""GRP"")&lt;&gt;1
    ),
    """",
    IFERROR(TEXTJOIN(CHAR(10),TRUE,FILTER('SUMMARY DATA'!I:I,'SUMMARY DATA'!$D:$D=$C621,'SUMMARY DATA'!$B:$B=""GRP"")),"""")
  )
)"),"")</f>
        <v/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 spans="1:27">
      <c r="A622" s="2"/>
      <c r="B622" s="15">
        <v>45891</v>
      </c>
      <c r="C622" s="2" t="s">
        <v>876</v>
      </c>
      <c r="D622" s="3">
        <v>45.88</v>
      </c>
      <c r="E622" s="16" t="str">
        <f>IFERROR(__xludf.DUMMYFUNCTION("IFERROR(
  TEXTJOIN(CHAR(10),TRUE,FILTER('SUMMARY DATA'!E:E,'SUMMARY DATA'!$A:$A=$A622,'SUMMARY DATA'!$C:$C=$B622,'SUMMARY DATA'!$B:$B=""GRP"")),
  IF(
    OR(
      ISNUMBER(SEARCH(""CDM CASH DEPOSIT"",$C622)),
      ISNUMBER(SEARCH(""CASH DEPOSIT"",$C62"&amp;"2)),
      COUNTIFS('SUMMARY DATA'!$D:$D,$C622,'SUMMARY DATA'!$B:$B,""GRP"")&lt;&gt;1
    ),
    """",
    IFERROR(TEXTJOIN(CHAR(10),TRUE,FILTER('SUMMARY DATA'!E:E,'SUMMARY DATA'!$D:$D=$C622,'SUMMARY DATA'!$B:$B=""GRP"")),"""")
  )
)"),"")</f>
        <v/>
      </c>
      <c r="F622" s="17" t="str">
        <f>IFERROR(__xludf.DUMMYFUNCTION("IFERROR(
  TEXTJOIN(CHAR(10),TRUE,FILTER('SUMMARY DATA'!F:F,'SUMMARY DATA'!$A:$A=$A622,'SUMMARY DATA'!$C:$C=$B622,'SUMMARY DATA'!$B:$B=""GRP"")),
  IF(
    OR(
      ISNUMBER(SEARCH(""CDM CASH DEPOSIT"",$C622)),
      ISNUMBER(SEARCH(""CASH DEPOSIT"",$C62"&amp;"2)),
      COUNTIFS('SUMMARY DATA'!$D:$D,$C622,'SUMMARY DATA'!$B:$B,""GRP"")&lt;&gt;1
    ),
    """",
    IFERROR(TEXTJOIN(CHAR(10),TRUE,FILTER('SUMMARY DATA'!F:F,'SUMMARY DATA'!$D:$D=$C622,'SUMMARY DATA'!$B:$B=""GRP"")),"""")
  )
)"),"")</f>
        <v/>
      </c>
      <c r="G622" s="17" t="str">
        <f>IFERROR(__xludf.DUMMYFUNCTION("IFERROR(
  TEXTJOIN(CHAR(10),TRUE,FILTER('SUMMARY DATA'!G:G,'SUMMARY DATA'!$A:$A=$A622,'SUMMARY DATA'!$C:$C=$B622,'SUMMARY DATA'!$B:$B=""GRP"")),
  IF(
    OR(
      ISNUMBER(SEARCH(""CDM CASH DEPOSIT"",$C622)),
      ISNUMBER(SEARCH(""CASH DEPOSIT"",$C62"&amp;"2)),
      COUNTIFS('SUMMARY DATA'!$D:$D,$C622,'SUMMARY DATA'!$B:$B,""GRP"")&lt;&gt;1
    ),
    """",
    IFERROR(TEXTJOIN(CHAR(10),TRUE,FILTER('SUMMARY DATA'!G:G,'SUMMARY DATA'!$D:$D=$C622,'SUMMARY DATA'!$B:$B=""GRP"")),"""")
  )
)"),"")</f>
        <v/>
      </c>
      <c r="H622" s="18" t="str">
        <f>IFERROR(__xludf.DUMMYFUNCTION("IFERROR(
  TEXTJOIN(CHAR(10),TRUE,FILTER('SUMMARY DATA'!H:H,'SUMMARY DATA'!$A:$A=$A622,'SUMMARY DATA'!$C:$C=$B622,'SUMMARY DATA'!$B:$B=""GRP"")),
  IF(
    OR(
      ISNUMBER(SEARCH(""CDM CASH DEPOSIT"",$C622)),
      ISNUMBER(SEARCH(""CASH DEPOSIT"",$C62"&amp;"2)),
      COUNTIFS('SUMMARY DATA'!$D:$D,$C622,'SUMMARY DATA'!$B:$B,""GRP"")&lt;&gt;1
    ),
    """",
    IFERROR(TEXTJOIN(CHAR(10),TRUE,FILTER('SUMMARY DATA'!H:H,'SUMMARY DATA'!$D:$D=$C622,'SUMMARY DATA'!$B:$B=""GRP"")),"""")
  )
)"),"")</f>
        <v/>
      </c>
      <c r="I622" s="18" t="str">
        <f>IFERROR(__xludf.DUMMYFUNCTION("IF(H622="""","""",
SUM(ARRAYFORMULA(VALUE(SPLIT(H622,CHAR(10)))))
)"),"")</f>
        <v/>
      </c>
      <c r="J622" s="17" t="str">
        <f>IFERROR(__xludf.DUMMYFUNCTION("IFERROR(
  TEXTJOIN(CHAR(10),TRUE,FILTER('SUMMARY DATA'!I:I,'SUMMARY DATA'!$A:$A=$A622,'SUMMARY DATA'!$C:$C=$B622,'SUMMARY DATA'!$B:$B=""GRP"")),
  IF(
    OR(
      ISNUMBER(SEARCH(""CDM CASH DEPOSIT"",$C622)),
      ISNUMBER(SEARCH(""CASH DEPOSIT"",$C62"&amp;"2)),
      COUNTIFS('SUMMARY DATA'!$D:$D,$C622,'SUMMARY DATA'!$B:$B,""GRP"")&lt;&gt;1
    ),
    """",
    IFERROR(TEXTJOIN(CHAR(10),TRUE,FILTER('SUMMARY DATA'!I:I,'SUMMARY DATA'!$D:$D=$C622,'SUMMARY DATA'!$B:$B=""GRP"")),"""")
  )
)"),"")</f>
        <v/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 spans="1:27">
      <c r="A623" s="2" t="s">
        <v>877</v>
      </c>
      <c r="B623" s="15">
        <v>45891</v>
      </c>
      <c r="C623" s="2" t="s">
        <v>878</v>
      </c>
      <c r="D623" s="3">
        <v>6</v>
      </c>
      <c r="E623" s="16" t="str">
        <f>IFERROR(__xludf.DUMMYFUNCTION("IFERROR(
  TEXTJOIN(CHAR(10),TRUE,FILTER('SUMMARY DATA'!E:E,'SUMMARY DATA'!$A:$A=$A623,'SUMMARY DATA'!$C:$C=$B623,'SUMMARY DATA'!$B:$B=""GRP"")),
  IF(
    OR(
      ISNUMBER(SEARCH(""CDM CASH DEPOSIT"",$C623)),
      ISNUMBER(SEARCH(""CASH DEPOSIT"",$C62"&amp;"3)),
      COUNTIFS('SUMMARY DATA'!$D:$D,$C623,'SUMMARY DATA'!$B:$B,""GRP"")&lt;&gt;1
    ),
    """",
    IFERROR(TEXTJOIN(CHAR(10),TRUE,FILTER('SUMMARY DATA'!E:E,'SUMMARY DATA'!$D:$D=$C623,'SUMMARY DATA'!$B:$B=""GRP"")),"""")
  )
)"),"")</f>
        <v/>
      </c>
      <c r="F623" s="17" t="str">
        <f>IFERROR(__xludf.DUMMYFUNCTION("IFERROR(
  TEXTJOIN(CHAR(10),TRUE,FILTER('SUMMARY DATA'!F:F,'SUMMARY DATA'!$A:$A=$A623,'SUMMARY DATA'!$C:$C=$B623,'SUMMARY DATA'!$B:$B=""GRP"")),
  IF(
    OR(
      ISNUMBER(SEARCH(""CDM CASH DEPOSIT"",$C623)),
      ISNUMBER(SEARCH(""CASH DEPOSIT"",$C62"&amp;"3)),
      COUNTIFS('SUMMARY DATA'!$D:$D,$C623,'SUMMARY DATA'!$B:$B,""GRP"")&lt;&gt;1
    ),
    """",
    IFERROR(TEXTJOIN(CHAR(10),TRUE,FILTER('SUMMARY DATA'!F:F,'SUMMARY DATA'!$D:$D=$C623,'SUMMARY DATA'!$B:$B=""GRP"")),"""")
  )
)"),"")</f>
        <v/>
      </c>
      <c r="G623" s="17" t="str">
        <f>IFERROR(__xludf.DUMMYFUNCTION("IFERROR(
  TEXTJOIN(CHAR(10),TRUE,FILTER('SUMMARY DATA'!G:G,'SUMMARY DATA'!$A:$A=$A623,'SUMMARY DATA'!$C:$C=$B623,'SUMMARY DATA'!$B:$B=""GRP"")),
  IF(
    OR(
      ISNUMBER(SEARCH(""CDM CASH DEPOSIT"",$C623)),
      ISNUMBER(SEARCH(""CASH DEPOSIT"",$C62"&amp;"3)),
      COUNTIFS('SUMMARY DATA'!$D:$D,$C623,'SUMMARY DATA'!$B:$B,""GRP"")&lt;&gt;1
    ),
    """",
    IFERROR(TEXTJOIN(CHAR(10),TRUE,FILTER('SUMMARY DATA'!G:G,'SUMMARY DATA'!$D:$D=$C623,'SUMMARY DATA'!$B:$B=""GRP"")),"""")
  )
)"),"")</f>
        <v/>
      </c>
      <c r="H623" s="18" t="str">
        <f>IFERROR(__xludf.DUMMYFUNCTION("IFERROR(
  TEXTJOIN(CHAR(10),TRUE,FILTER('SUMMARY DATA'!H:H,'SUMMARY DATA'!$A:$A=$A623,'SUMMARY DATA'!$C:$C=$B623,'SUMMARY DATA'!$B:$B=""GRP"")),
  IF(
    OR(
      ISNUMBER(SEARCH(""CDM CASH DEPOSIT"",$C623)),
      ISNUMBER(SEARCH(""CASH DEPOSIT"",$C62"&amp;"3)),
      COUNTIFS('SUMMARY DATA'!$D:$D,$C623,'SUMMARY DATA'!$B:$B,""GRP"")&lt;&gt;1
    ),
    """",
    IFERROR(TEXTJOIN(CHAR(10),TRUE,FILTER('SUMMARY DATA'!H:H,'SUMMARY DATA'!$D:$D=$C623,'SUMMARY DATA'!$B:$B=""GRP"")),"""")
  )
)"),"")</f>
        <v/>
      </c>
      <c r="I623" s="18" t="str">
        <f>IFERROR(__xludf.DUMMYFUNCTION("IF(H623="""","""",
SUM(ARRAYFORMULA(VALUE(SPLIT(H623,CHAR(10)))))
)"),"")</f>
        <v/>
      </c>
      <c r="J623" s="17" t="str">
        <f>IFERROR(__xludf.DUMMYFUNCTION("IFERROR(
  TEXTJOIN(CHAR(10),TRUE,FILTER('SUMMARY DATA'!I:I,'SUMMARY DATA'!$A:$A=$A623,'SUMMARY DATA'!$C:$C=$B623,'SUMMARY DATA'!$B:$B=""GRP"")),
  IF(
    OR(
      ISNUMBER(SEARCH(""CDM CASH DEPOSIT"",$C623)),
      ISNUMBER(SEARCH(""CASH DEPOSIT"",$C62"&amp;"3)),
      COUNTIFS('SUMMARY DATA'!$D:$D,$C623,'SUMMARY DATA'!$B:$B,""GRP"")&lt;&gt;1
    ),
    """",
    IFERROR(TEXTJOIN(CHAR(10),TRUE,FILTER('SUMMARY DATA'!I:I,'SUMMARY DATA'!$D:$D=$C623,'SUMMARY DATA'!$B:$B=""GRP"")),"""")
  )
)"),"")</f>
        <v/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 spans="1:27">
      <c r="A624" s="2"/>
      <c r="B624" s="15">
        <v>45891</v>
      </c>
      <c r="C624" s="2" t="s">
        <v>879</v>
      </c>
      <c r="D624" s="3">
        <v>400</v>
      </c>
      <c r="E624" s="16" t="str">
        <f>IFERROR(__xludf.DUMMYFUNCTION("IFERROR(
  TEXTJOIN(CHAR(10),TRUE,FILTER('SUMMARY DATA'!E:E,'SUMMARY DATA'!$A:$A=$A624,'SUMMARY DATA'!$C:$C=$B624,'SUMMARY DATA'!$B:$B=""GRP"")),
  IF(
    OR(
      ISNUMBER(SEARCH(""CDM CASH DEPOSIT"",$C624)),
      ISNUMBER(SEARCH(""CASH DEPOSIT"",$C62"&amp;"4)),
      COUNTIFS('SUMMARY DATA'!$D:$D,$C624,'SUMMARY DATA'!$B:$B,""GRP"")&lt;&gt;1
    ),
    """",
    IFERROR(TEXTJOIN(CHAR(10),TRUE,FILTER('SUMMARY DATA'!E:E,'SUMMARY DATA'!$D:$D=$C624,'SUMMARY DATA'!$B:$B=""GRP"")),"""")
  )
)"),"")</f>
        <v/>
      </c>
      <c r="F624" s="17" t="str">
        <f>IFERROR(__xludf.DUMMYFUNCTION("IFERROR(
  TEXTJOIN(CHAR(10),TRUE,FILTER('SUMMARY DATA'!F:F,'SUMMARY DATA'!$A:$A=$A624,'SUMMARY DATA'!$C:$C=$B624,'SUMMARY DATA'!$B:$B=""GRP"")),
  IF(
    OR(
      ISNUMBER(SEARCH(""CDM CASH DEPOSIT"",$C624)),
      ISNUMBER(SEARCH(""CASH DEPOSIT"",$C62"&amp;"4)),
      COUNTIFS('SUMMARY DATA'!$D:$D,$C624,'SUMMARY DATA'!$B:$B,""GRP"")&lt;&gt;1
    ),
    """",
    IFERROR(TEXTJOIN(CHAR(10),TRUE,FILTER('SUMMARY DATA'!F:F,'SUMMARY DATA'!$D:$D=$C624,'SUMMARY DATA'!$B:$B=""GRP"")),"""")
  )
)"),"")</f>
        <v/>
      </c>
      <c r="G624" s="17" t="str">
        <f>IFERROR(__xludf.DUMMYFUNCTION("IFERROR(
  TEXTJOIN(CHAR(10),TRUE,FILTER('SUMMARY DATA'!G:G,'SUMMARY DATA'!$A:$A=$A624,'SUMMARY DATA'!$C:$C=$B624,'SUMMARY DATA'!$B:$B=""GRP"")),
  IF(
    OR(
      ISNUMBER(SEARCH(""CDM CASH DEPOSIT"",$C624)),
      ISNUMBER(SEARCH(""CASH DEPOSIT"",$C62"&amp;"4)),
      COUNTIFS('SUMMARY DATA'!$D:$D,$C624,'SUMMARY DATA'!$B:$B,""GRP"")&lt;&gt;1
    ),
    """",
    IFERROR(TEXTJOIN(CHAR(10),TRUE,FILTER('SUMMARY DATA'!G:G,'SUMMARY DATA'!$D:$D=$C624,'SUMMARY DATA'!$B:$B=""GRP"")),"""")
  )
)"),"")</f>
        <v/>
      </c>
      <c r="H624" s="18" t="str">
        <f>IFERROR(__xludf.DUMMYFUNCTION("IFERROR(
  TEXTJOIN(CHAR(10),TRUE,FILTER('SUMMARY DATA'!H:H,'SUMMARY DATA'!$A:$A=$A624,'SUMMARY DATA'!$C:$C=$B624,'SUMMARY DATA'!$B:$B=""GRP"")),
  IF(
    OR(
      ISNUMBER(SEARCH(""CDM CASH DEPOSIT"",$C624)),
      ISNUMBER(SEARCH(""CASH DEPOSIT"",$C62"&amp;"4)),
      COUNTIFS('SUMMARY DATA'!$D:$D,$C624,'SUMMARY DATA'!$B:$B,""GRP"")&lt;&gt;1
    ),
    """",
    IFERROR(TEXTJOIN(CHAR(10),TRUE,FILTER('SUMMARY DATA'!H:H,'SUMMARY DATA'!$D:$D=$C624,'SUMMARY DATA'!$B:$B=""GRP"")),"""")
  )
)"),"")</f>
        <v/>
      </c>
      <c r="I624" s="18" t="str">
        <f>IFERROR(__xludf.DUMMYFUNCTION("IF(H624="""","""",
SUM(ARRAYFORMULA(VALUE(SPLIT(H624,CHAR(10)))))
)"),"")</f>
        <v/>
      </c>
      <c r="J624" s="17" t="str">
        <f>IFERROR(__xludf.DUMMYFUNCTION("IFERROR(
  TEXTJOIN(CHAR(10),TRUE,FILTER('SUMMARY DATA'!I:I,'SUMMARY DATA'!$A:$A=$A624,'SUMMARY DATA'!$C:$C=$B624,'SUMMARY DATA'!$B:$B=""GRP"")),
  IF(
    OR(
      ISNUMBER(SEARCH(""CDM CASH DEPOSIT"",$C624)),
      ISNUMBER(SEARCH(""CASH DEPOSIT"",$C62"&amp;"4)),
      COUNTIFS('SUMMARY DATA'!$D:$D,$C624,'SUMMARY DATA'!$B:$B,""GRP"")&lt;&gt;1
    ),
    """",
    IFERROR(TEXTJOIN(CHAR(10),TRUE,FILTER('SUMMARY DATA'!I:I,'SUMMARY DATA'!$D:$D=$C624,'SUMMARY DATA'!$B:$B=""GRP"")),"""")
  )
)"),"")</f>
        <v/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 spans="1:27">
      <c r="A625" s="2" t="s">
        <v>880</v>
      </c>
      <c r="B625" s="15">
        <v>45891</v>
      </c>
      <c r="C625" s="2" t="s">
        <v>881</v>
      </c>
      <c r="D625" s="3">
        <v>10</v>
      </c>
      <c r="E625" s="16" t="str">
        <f>IFERROR(__xludf.DUMMYFUNCTION("IFERROR(
  TEXTJOIN(CHAR(10),TRUE,FILTER('SUMMARY DATA'!E:E,'SUMMARY DATA'!$A:$A=$A625,'SUMMARY DATA'!$C:$C=$B625,'SUMMARY DATA'!$B:$B=""GRP"")),
  IF(
    OR(
      ISNUMBER(SEARCH(""CDM CASH DEPOSIT"",$C625)),
      ISNUMBER(SEARCH(""CASH DEPOSIT"",$C62"&amp;"5)),
      COUNTIFS('SUMMARY DATA'!$D:$D,$C625,'SUMMARY DATA'!$B:$B,""GRP"")&lt;&gt;1
    ),
    """",
    IFERROR(TEXTJOIN(CHAR(10),TRUE,FILTER('SUMMARY DATA'!E:E,'SUMMARY DATA'!$D:$D=$C625,'SUMMARY DATA'!$B:$B=""GRP"")),"""")
  )
)"),"")</f>
        <v/>
      </c>
      <c r="F625" s="17" t="str">
        <f>IFERROR(__xludf.DUMMYFUNCTION("IFERROR(
  TEXTJOIN(CHAR(10),TRUE,FILTER('SUMMARY DATA'!F:F,'SUMMARY DATA'!$A:$A=$A625,'SUMMARY DATA'!$C:$C=$B625,'SUMMARY DATA'!$B:$B=""GRP"")),
  IF(
    OR(
      ISNUMBER(SEARCH(""CDM CASH DEPOSIT"",$C625)),
      ISNUMBER(SEARCH(""CASH DEPOSIT"",$C62"&amp;"5)),
      COUNTIFS('SUMMARY DATA'!$D:$D,$C625,'SUMMARY DATA'!$B:$B,""GRP"")&lt;&gt;1
    ),
    """",
    IFERROR(TEXTJOIN(CHAR(10),TRUE,FILTER('SUMMARY DATA'!F:F,'SUMMARY DATA'!$D:$D=$C625,'SUMMARY DATA'!$B:$B=""GRP"")),"""")
  )
)"),"")</f>
        <v/>
      </c>
      <c r="G625" s="17" t="str">
        <f>IFERROR(__xludf.DUMMYFUNCTION("IFERROR(
  TEXTJOIN(CHAR(10),TRUE,FILTER('SUMMARY DATA'!G:G,'SUMMARY DATA'!$A:$A=$A625,'SUMMARY DATA'!$C:$C=$B625,'SUMMARY DATA'!$B:$B=""GRP"")),
  IF(
    OR(
      ISNUMBER(SEARCH(""CDM CASH DEPOSIT"",$C625)),
      ISNUMBER(SEARCH(""CASH DEPOSIT"",$C62"&amp;"5)),
      COUNTIFS('SUMMARY DATA'!$D:$D,$C625,'SUMMARY DATA'!$B:$B,""GRP"")&lt;&gt;1
    ),
    """",
    IFERROR(TEXTJOIN(CHAR(10),TRUE,FILTER('SUMMARY DATA'!G:G,'SUMMARY DATA'!$D:$D=$C625,'SUMMARY DATA'!$B:$B=""GRP"")),"""")
  )
)"),"")</f>
        <v/>
      </c>
      <c r="H625" s="18" t="str">
        <f>IFERROR(__xludf.DUMMYFUNCTION("IFERROR(
  TEXTJOIN(CHAR(10),TRUE,FILTER('SUMMARY DATA'!H:H,'SUMMARY DATA'!$A:$A=$A625,'SUMMARY DATA'!$C:$C=$B625,'SUMMARY DATA'!$B:$B=""GRP"")),
  IF(
    OR(
      ISNUMBER(SEARCH(""CDM CASH DEPOSIT"",$C625)),
      ISNUMBER(SEARCH(""CASH DEPOSIT"",$C62"&amp;"5)),
      COUNTIFS('SUMMARY DATA'!$D:$D,$C625,'SUMMARY DATA'!$B:$B,""GRP"")&lt;&gt;1
    ),
    """",
    IFERROR(TEXTJOIN(CHAR(10),TRUE,FILTER('SUMMARY DATA'!H:H,'SUMMARY DATA'!$D:$D=$C625,'SUMMARY DATA'!$B:$B=""GRP"")),"""")
  )
)"),"")</f>
        <v/>
      </c>
      <c r="I625" s="18" t="str">
        <f>IFERROR(__xludf.DUMMYFUNCTION("IF(H625="""","""",
SUM(ARRAYFORMULA(VALUE(SPLIT(H625,CHAR(10)))))
)"),"")</f>
        <v/>
      </c>
      <c r="J625" s="17" t="str">
        <f>IFERROR(__xludf.DUMMYFUNCTION("IFERROR(
  TEXTJOIN(CHAR(10),TRUE,FILTER('SUMMARY DATA'!I:I,'SUMMARY DATA'!$A:$A=$A625,'SUMMARY DATA'!$C:$C=$B625,'SUMMARY DATA'!$B:$B=""GRP"")),
  IF(
    OR(
      ISNUMBER(SEARCH(""CDM CASH DEPOSIT"",$C625)),
      ISNUMBER(SEARCH(""CASH DEPOSIT"",$C62"&amp;"5)),
      COUNTIFS('SUMMARY DATA'!$D:$D,$C625,'SUMMARY DATA'!$B:$B,""GRP"")&lt;&gt;1
    ),
    """",
    IFERROR(TEXTJOIN(CHAR(10),TRUE,FILTER('SUMMARY DATA'!I:I,'SUMMARY DATA'!$D:$D=$C625,'SUMMARY DATA'!$B:$B=""GRP"")),"""")
  )
)"),"")</f>
        <v/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 spans="1:27">
      <c r="A626" s="2"/>
      <c r="B626" s="15">
        <v>45891</v>
      </c>
      <c r="C626" s="2" t="s">
        <v>882</v>
      </c>
      <c r="D626" s="3">
        <v>1.08</v>
      </c>
      <c r="E626" s="16" t="str">
        <f>IFERROR(__xludf.DUMMYFUNCTION("IFERROR(
  TEXTJOIN(CHAR(10),TRUE,FILTER('SUMMARY DATA'!E:E,'SUMMARY DATA'!$A:$A=$A626,'SUMMARY DATA'!$C:$C=$B626,'SUMMARY DATA'!$B:$B=""GRP"")),
  IF(
    OR(
      ISNUMBER(SEARCH(""CDM CASH DEPOSIT"",$C626)),
      ISNUMBER(SEARCH(""CASH DEPOSIT"",$C62"&amp;"6)),
      COUNTIFS('SUMMARY DATA'!$D:$D,$C626,'SUMMARY DATA'!$B:$B,""GRP"")&lt;&gt;1
    ),
    """",
    IFERROR(TEXTJOIN(CHAR(10),TRUE,FILTER('SUMMARY DATA'!E:E,'SUMMARY DATA'!$D:$D=$C626,'SUMMARY DATA'!$B:$B=""GRP"")),"""")
  )
)"),"")</f>
        <v/>
      </c>
      <c r="F626" s="17" t="str">
        <f>IFERROR(__xludf.DUMMYFUNCTION("IFERROR(
  TEXTJOIN(CHAR(10),TRUE,FILTER('SUMMARY DATA'!F:F,'SUMMARY DATA'!$A:$A=$A626,'SUMMARY DATA'!$C:$C=$B626,'SUMMARY DATA'!$B:$B=""GRP"")),
  IF(
    OR(
      ISNUMBER(SEARCH(""CDM CASH DEPOSIT"",$C626)),
      ISNUMBER(SEARCH(""CASH DEPOSIT"",$C62"&amp;"6)),
      COUNTIFS('SUMMARY DATA'!$D:$D,$C626,'SUMMARY DATA'!$B:$B,""GRP"")&lt;&gt;1
    ),
    """",
    IFERROR(TEXTJOIN(CHAR(10),TRUE,FILTER('SUMMARY DATA'!F:F,'SUMMARY DATA'!$D:$D=$C626,'SUMMARY DATA'!$B:$B=""GRP"")),"""")
  )
)"),"")</f>
        <v/>
      </c>
      <c r="G626" s="17" t="str">
        <f>IFERROR(__xludf.DUMMYFUNCTION("IFERROR(
  TEXTJOIN(CHAR(10),TRUE,FILTER('SUMMARY DATA'!G:G,'SUMMARY DATA'!$A:$A=$A626,'SUMMARY DATA'!$C:$C=$B626,'SUMMARY DATA'!$B:$B=""GRP"")),
  IF(
    OR(
      ISNUMBER(SEARCH(""CDM CASH DEPOSIT"",$C626)),
      ISNUMBER(SEARCH(""CASH DEPOSIT"",$C62"&amp;"6)),
      COUNTIFS('SUMMARY DATA'!$D:$D,$C626,'SUMMARY DATA'!$B:$B,""GRP"")&lt;&gt;1
    ),
    """",
    IFERROR(TEXTJOIN(CHAR(10),TRUE,FILTER('SUMMARY DATA'!G:G,'SUMMARY DATA'!$D:$D=$C626,'SUMMARY DATA'!$B:$B=""GRP"")),"""")
  )
)"),"")</f>
        <v/>
      </c>
      <c r="H626" s="18" t="str">
        <f>IFERROR(__xludf.DUMMYFUNCTION("IFERROR(
  TEXTJOIN(CHAR(10),TRUE,FILTER('SUMMARY DATA'!H:H,'SUMMARY DATA'!$A:$A=$A626,'SUMMARY DATA'!$C:$C=$B626,'SUMMARY DATA'!$B:$B=""GRP"")),
  IF(
    OR(
      ISNUMBER(SEARCH(""CDM CASH DEPOSIT"",$C626)),
      ISNUMBER(SEARCH(""CASH DEPOSIT"",$C62"&amp;"6)),
      COUNTIFS('SUMMARY DATA'!$D:$D,$C626,'SUMMARY DATA'!$B:$B,""GRP"")&lt;&gt;1
    ),
    """",
    IFERROR(TEXTJOIN(CHAR(10),TRUE,FILTER('SUMMARY DATA'!H:H,'SUMMARY DATA'!$D:$D=$C626,'SUMMARY DATA'!$B:$B=""GRP"")),"""")
  )
)"),"")</f>
        <v/>
      </c>
      <c r="I626" s="18" t="str">
        <f>IFERROR(__xludf.DUMMYFUNCTION("IF(H626="""","""",
SUM(ARRAYFORMULA(VALUE(SPLIT(H626,CHAR(10)))))
)"),"")</f>
        <v/>
      </c>
      <c r="J626" s="17" t="str">
        <f>IFERROR(__xludf.DUMMYFUNCTION("IFERROR(
  TEXTJOIN(CHAR(10),TRUE,FILTER('SUMMARY DATA'!I:I,'SUMMARY DATA'!$A:$A=$A626,'SUMMARY DATA'!$C:$C=$B626,'SUMMARY DATA'!$B:$B=""GRP"")),
  IF(
    OR(
      ISNUMBER(SEARCH(""CDM CASH DEPOSIT"",$C626)),
      ISNUMBER(SEARCH(""CASH DEPOSIT"",$C62"&amp;"6)),
      COUNTIFS('SUMMARY DATA'!$D:$D,$C626,'SUMMARY DATA'!$B:$B,""GRP"")&lt;&gt;1
    ),
    """",
    IFERROR(TEXTJOIN(CHAR(10),TRUE,FILTER('SUMMARY DATA'!I:I,'SUMMARY DATA'!$D:$D=$C626,'SUMMARY DATA'!$B:$B=""GRP"")),"""")
  )
)"),"")</f>
        <v/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 spans="1:27">
      <c r="A627" s="2" t="s">
        <v>883</v>
      </c>
      <c r="B627" s="15">
        <v>45891</v>
      </c>
      <c r="C627" s="2" t="s">
        <v>884</v>
      </c>
      <c r="D627" s="3">
        <v>24</v>
      </c>
      <c r="E627" s="16" t="str">
        <f>IFERROR(__xludf.DUMMYFUNCTION("IFERROR(
  TEXTJOIN(CHAR(10),TRUE,FILTER('SUMMARY DATA'!E:E,'SUMMARY DATA'!$A:$A=$A627,'SUMMARY DATA'!$C:$C=$B627,'SUMMARY DATA'!$B:$B=""GRP"")),
  IF(
    OR(
      ISNUMBER(SEARCH(""CDM CASH DEPOSIT"",$C627)),
      ISNUMBER(SEARCH(""CASH DEPOSIT"",$C62"&amp;"7)),
      COUNTIFS('SUMMARY DATA'!$D:$D,$C627,'SUMMARY DATA'!$B:$B,""GRP"")&lt;&gt;1
    ),
    """",
    IFERROR(TEXTJOIN(CHAR(10),TRUE,FILTER('SUMMARY DATA'!E:E,'SUMMARY DATA'!$D:$D=$C627,'SUMMARY DATA'!$B:$B=""GRP"")),"""")
  )
)"),"")</f>
        <v/>
      </c>
      <c r="F627" s="17" t="str">
        <f>IFERROR(__xludf.DUMMYFUNCTION("IFERROR(
  TEXTJOIN(CHAR(10),TRUE,FILTER('SUMMARY DATA'!F:F,'SUMMARY DATA'!$A:$A=$A627,'SUMMARY DATA'!$C:$C=$B627,'SUMMARY DATA'!$B:$B=""GRP"")),
  IF(
    OR(
      ISNUMBER(SEARCH(""CDM CASH DEPOSIT"",$C627)),
      ISNUMBER(SEARCH(""CASH DEPOSIT"",$C62"&amp;"7)),
      COUNTIFS('SUMMARY DATA'!$D:$D,$C627,'SUMMARY DATA'!$B:$B,""GRP"")&lt;&gt;1
    ),
    """",
    IFERROR(TEXTJOIN(CHAR(10),TRUE,FILTER('SUMMARY DATA'!F:F,'SUMMARY DATA'!$D:$D=$C627,'SUMMARY DATA'!$B:$B=""GRP"")),"""")
  )
)"),"")</f>
        <v/>
      </c>
      <c r="G627" s="17" t="str">
        <f>IFERROR(__xludf.DUMMYFUNCTION("IFERROR(
  TEXTJOIN(CHAR(10),TRUE,FILTER('SUMMARY DATA'!G:G,'SUMMARY DATA'!$A:$A=$A627,'SUMMARY DATA'!$C:$C=$B627,'SUMMARY DATA'!$B:$B=""GRP"")),
  IF(
    OR(
      ISNUMBER(SEARCH(""CDM CASH DEPOSIT"",$C627)),
      ISNUMBER(SEARCH(""CASH DEPOSIT"",$C62"&amp;"7)),
      COUNTIFS('SUMMARY DATA'!$D:$D,$C627,'SUMMARY DATA'!$B:$B,""GRP"")&lt;&gt;1
    ),
    """",
    IFERROR(TEXTJOIN(CHAR(10),TRUE,FILTER('SUMMARY DATA'!G:G,'SUMMARY DATA'!$D:$D=$C627,'SUMMARY DATA'!$B:$B=""GRP"")),"""")
  )
)"),"")</f>
        <v/>
      </c>
      <c r="H627" s="18" t="str">
        <f>IFERROR(__xludf.DUMMYFUNCTION("IFERROR(
  TEXTJOIN(CHAR(10),TRUE,FILTER('SUMMARY DATA'!H:H,'SUMMARY DATA'!$A:$A=$A627,'SUMMARY DATA'!$C:$C=$B627,'SUMMARY DATA'!$B:$B=""GRP"")),
  IF(
    OR(
      ISNUMBER(SEARCH(""CDM CASH DEPOSIT"",$C627)),
      ISNUMBER(SEARCH(""CASH DEPOSIT"",$C62"&amp;"7)),
      COUNTIFS('SUMMARY DATA'!$D:$D,$C627,'SUMMARY DATA'!$B:$B,""GRP"")&lt;&gt;1
    ),
    """",
    IFERROR(TEXTJOIN(CHAR(10),TRUE,FILTER('SUMMARY DATA'!H:H,'SUMMARY DATA'!$D:$D=$C627,'SUMMARY DATA'!$B:$B=""GRP"")),"""")
  )
)"),"")</f>
        <v/>
      </c>
      <c r="I627" s="18" t="str">
        <f>IFERROR(__xludf.DUMMYFUNCTION("IF(H627="""","""",
SUM(ARRAYFORMULA(VALUE(SPLIT(H627,CHAR(10)))))
)"),"")</f>
        <v/>
      </c>
      <c r="J627" s="17" t="str">
        <f>IFERROR(__xludf.DUMMYFUNCTION("IFERROR(
  TEXTJOIN(CHAR(10),TRUE,FILTER('SUMMARY DATA'!I:I,'SUMMARY DATA'!$A:$A=$A627,'SUMMARY DATA'!$C:$C=$B627,'SUMMARY DATA'!$B:$B=""GRP"")),
  IF(
    OR(
      ISNUMBER(SEARCH(""CDM CASH DEPOSIT"",$C627)),
      ISNUMBER(SEARCH(""CASH DEPOSIT"",$C62"&amp;"7)),
      COUNTIFS('SUMMARY DATA'!$D:$D,$C627,'SUMMARY DATA'!$B:$B,""GRP"")&lt;&gt;1
    ),
    """",
    IFERROR(TEXTJOIN(CHAR(10),TRUE,FILTER('SUMMARY DATA'!I:I,'SUMMARY DATA'!$D:$D=$C627,'SUMMARY DATA'!$B:$B=""GRP"")),"""")
  )
)"),"")</f>
        <v/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 spans="1:27">
      <c r="A628" s="2" t="s">
        <v>885</v>
      </c>
      <c r="B628" s="15">
        <v>45890</v>
      </c>
      <c r="C628" s="2" t="s">
        <v>886</v>
      </c>
      <c r="D628" s="3">
        <v>860.65</v>
      </c>
      <c r="E628" s="16" t="str">
        <f>IFERROR(__xludf.DUMMYFUNCTION("IFERROR(
  TEXTJOIN(CHAR(10),TRUE,FILTER('SUMMARY DATA'!E:E,'SUMMARY DATA'!$A:$A=$A628,'SUMMARY DATA'!$C:$C=$B628,'SUMMARY DATA'!$B:$B=""GRP"")),
  IF(
    OR(
      ISNUMBER(SEARCH(""CDM CASH DEPOSIT"",$C628)),
      ISNUMBER(SEARCH(""CASH DEPOSIT"",$C62"&amp;"8)),
      COUNTIFS('SUMMARY DATA'!$D:$D,$C628,'SUMMARY DATA'!$B:$B,""GRP"")&lt;&gt;1
    ),
    """",
    IFERROR(TEXTJOIN(CHAR(10),TRUE,FILTER('SUMMARY DATA'!E:E,'SUMMARY DATA'!$D:$D=$C628,'SUMMARY DATA'!$B:$B=""GRP"")),"""")
  )
)"),"")</f>
        <v/>
      </c>
      <c r="F628" s="17" t="str">
        <f>IFERROR(__xludf.DUMMYFUNCTION("IFERROR(
  TEXTJOIN(CHAR(10),TRUE,FILTER('SUMMARY DATA'!F:F,'SUMMARY DATA'!$A:$A=$A628,'SUMMARY DATA'!$C:$C=$B628,'SUMMARY DATA'!$B:$B=""GRP"")),
  IF(
    OR(
      ISNUMBER(SEARCH(""CDM CASH DEPOSIT"",$C628)),
      ISNUMBER(SEARCH(""CASH DEPOSIT"",$C62"&amp;"8)),
      COUNTIFS('SUMMARY DATA'!$D:$D,$C628,'SUMMARY DATA'!$B:$B,""GRP"")&lt;&gt;1
    ),
    """",
    IFERROR(TEXTJOIN(CHAR(10),TRUE,FILTER('SUMMARY DATA'!F:F,'SUMMARY DATA'!$D:$D=$C628,'SUMMARY DATA'!$B:$B=""GRP"")),"""")
  )
)"),"")</f>
        <v/>
      </c>
      <c r="G628" s="17" t="str">
        <f>IFERROR(__xludf.DUMMYFUNCTION("IFERROR(
  TEXTJOIN(CHAR(10),TRUE,FILTER('SUMMARY DATA'!G:G,'SUMMARY DATA'!$A:$A=$A628,'SUMMARY DATA'!$C:$C=$B628,'SUMMARY DATA'!$B:$B=""GRP"")),
  IF(
    OR(
      ISNUMBER(SEARCH(""CDM CASH DEPOSIT"",$C628)),
      ISNUMBER(SEARCH(""CASH DEPOSIT"",$C62"&amp;"8)),
      COUNTIFS('SUMMARY DATA'!$D:$D,$C628,'SUMMARY DATA'!$B:$B,""GRP"")&lt;&gt;1
    ),
    """",
    IFERROR(TEXTJOIN(CHAR(10),TRUE,FILTER('SUMMARY DATA'!G:G,'SUMMARY DATA'!$D:$D=$C628,'SUMMARY DATA'!$B:$B=""GRP"")),"""")
  )
)"),"")</f>
        <v/>
      </c>
      <c r="H628" s="18" t="str">
        <f>IFERROR(__xludf.DUMMYFUNCTION("IFERROR(
  TEXTJOIN(CHAR(10),TRUE,FILTER('SUMMARY DATA'!H:H,'SUMMARY DATA'!$A:$A=$A628,'SUMMARY DATA'!$C:$C=$B628,'SUMMARY DATA'!$B:$B=""GRP"")),
  IF(
    OR(
      ISNUMBER(SEARCH(""CDM CASH DEPOSIT"",$C628)),
      ISNUMBER(SEARCH(""CASH DEPOSIT"",$C62"&amp;"8)),
      COUNTIFS('SUMMARY DATA'!$D:$D,$C628,'SUMMARY DATA'!$B:$B,""GRP"")&lt;&gt;1
    ),
    """",
    IFERROR(TEXTJOIN(CHAR(10),TRUE,FILTER('SUMMARY DATA'!H:H,'SUMMARY DATA'!$D:$D=$C628,'SUMMARY DATA'!$B:$B=""GRP"")),"""")
  )
)"),"")</f>
        <v/>
      </c>
      <c r="I628" s="18" t="str">
        <f>IFERROR(__xludf.DUMMYFUNCTION("IF(H628="""","""",
SUM(ARRAYFORMULA(VALUE(SPLIT(H628,CHAR(10)))))
)"),"")</f>
        <v/>
      </c>
      <c r="J628" s="17" t="str">
        <f>IFERROR(__xludf.DUMMYFUNCTION("IFERROR(
  TEXTJOIN(CHAR(10),TRUE,FILTER('SUMMARY DATA'!I:I,'SUMMARY DATA'!$A:$A=$A628,'SUMMARY DATA'!$C:$C=$B628,'SUMMARY DATA'!$B:$B=""GRP"")),
  IF(
    OR(
      ISNUMBER(SEARCH(""CDM CASH DEPOSIT"",$C628)),
      ISNUMBER(SEARCH(""CASH DEPOSIT"",$C62"&amp;"8)),
      COUNTIFS('SUMMARY DATA'!$D:$D,$C628,'SUMMARY DATA'!$B:$B,""GRP"")&lt;&gt;1
    ),
    """",
    IFERROR(TEXTJOIN(CHAR(10),TRUE,FILTER('SUMMARY DATA'!I:I,'SUMMARY DATA'!$D:$D=$C628,'SUMMARY DATA'!$B:$B=""GRP"")),"""")
  )
)"),"")</f>
        <v/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 spans="1:27">
      <c r="A629" s="2"/>
      <c r="B629" s="15">
        <v>45890</v>
      </c>
      <c r="C629" s="2" t="s">
        <v>887</v>
      </c>
      <c r="D629" s="3">
        <v>184.93</v>
      </c>
      <c r="E629" s="16" t="str">
        <f>IFERROR(__xludf.DUMMYFUNCTION("IFERROR(
  TEXTJOIN(CHAR(10),TRUE,FILTER('SUMMARY DATA'!E:E,'SUMMARY DATA'!$A:$A=$A629,'SUMMARY DATA'!$C:$C=$B629,'SUMMARY DATA'!$B:$B=""GRP"")),
  IF(
    OR(
      ISNUMBER(SEARCH(""CDM CASH DEPOSIT"",$C629)),
      ISNUMBER(SEARCH(""CASH DEPOSIT"",$C62"&amp;"9)),
      COUNTIFS('SUMMARY DATA'!$D:$D,$C629,'SUMMARY DATA'!$B:$B,""GRP"")&lt;&gt;1
    ),
    """",
    IFERROR(TEXTJOIN(CHAR(10),TRUE,FILTER('SUMMARY DATA'!E:E,'SUMMARY DATA'!$D:$D=$C629,'SUMMARY DATA'!$B:$B=""GRP"")),"""")
  )
)"),"")</f>
        <v/>
      </c>
      <c r="F629" s="17" t="str">
        <f>IFERROR(__xludf.DUMMYFUNCTION("IFERROR(
  TEXTJOIN(CHAR(10),TRUE,FILTER('SUMMARY DATA'!F:F,'SUMMARY DATA'!$A:$A=$A629,'SUMMARY DATA'!$C:$C=$B629,'SUMMARY DATA'!$B:$B=""GRP"")),
  IF(
    OR(
      ISNUMBER(SEARCH(""CDM CASH DEPOSIT"",$C629)),
      ISNUMBER(SEARCH(""CASH DEPOSIT"",$C62"&amp;"9)),
      COUNTIFS('SUMMARY DATA'!$D:$D,$C629,'SUMMARY DATA'!$B:$B,""GRP"")&lt;&gt;1
    ),
    """",
    IFERROR(TEXTJOIN(CHAR(10),TRUE,FILTER('SUMMARY DATA'!F:F,'SUMMARY DATA'!$D:$D=$C629,'SUMMARY DATA'!$B:$B=""GRP"")),"""")
  )
)"),"")</f>
        <v/>
      </c>
      <c r="G629" s="17" t="str">
        <f>IFERROR(__xludf.DUMMYFUNCTION("IFERROR(
  TEXTJOIN(CHAR(10),TRUE,FILTER('SUMMARY DATA'!G:G,'SUMMARY DATA'!$A:$A=$A629,'SUMMARY DATA'!$C:$C=$B629,'SUMMARY DATA'!$B:$B=""GRP"")),
  IF(
    OR(
      ISNUMBER(SEARCH(""CDM CASH DEPOSIT"",$C629)),
      ISNUMBER(SEARCH(""CASH DEPOSIT"",$C62"&amp;"9)),
      COUNTIFS('SUMMARY DATA'!$D:$D,$C629,'SUMMARY DATA'!$B:$B,""GRP"")&lt;&gt;1
    ),
    """",
    IFERROR(TEXTJOIN(CHAR(10),TRUE,FILTER('SUMMARY DATA'!G:G,'SUMMARY DATA'!$D:$D=$C629,'SUMMARY DATA'!$B:$B=""GRP"")),"""")
  )
)"),"")</f>
        <v/>
      </c>
      <c r="H629" s="18" t="str">
        <f>IFERROR(__xludf.DUMMYFUNCTION("IFERROR(
  TEXTJOIN(CHAR(10),TRUE,FILTER('SUMMARY DATA'!H:H,'SUMMARY DATA'!$A:$A=$A629,'SUMMARY DATA'!$C:$C=$B629,'SUMMARY DATA'!$B:$B=""GRP"")),
  IF(
    OR(
      ISNUMBER(SEARCH(""CDM CASH DEPOSIT"",$C629)),
      ISNUMBER(SEARCH(""CASH DEPOSIT"",$C62"&amp;"9)),
      COUNTIFS('SUMMARY DATA'!$D:$D,$C629,'SUMMARY DATA'!$B:$B,""GRP"")&lt;&gt;1
    ),
    """",
    IFERROR(TEXTJOIN(CHAR(10),TRUE,FILTER('SUMMARY DATA'!H:H,'SUMMARY DATA'!$D:$D=$C629,'SUMMARY DATA'!$B:$B=""GRP"")),"""")
  )
)"),"")</f>
        <v/>
      </c>
      <c r="I629" s="18" t="str">
        <f>IFERROR(__xludf.DUMMYFUNCTION("IF(H629="""","""",
SUM(ARRAYFORMULA(VALUE(SPLIT(H629,CHAR(10)))))
)"),"")</f>
        <v/>
      </c>
      <c r="J629" s="17" t="str">
        <f>IFERROR(__xludf.DUMMYFUNCTION("IFERROR(
  TEXTJOIN(CHAR(10),TRUE,FILTER('SUMMARY DATA'!I:I,'SUMMARY DATA'!$A:$A=$A629,'SUMMARY DATA'!$C:$C=$B629,'SUMMARY DATA'!$B:$B=""GRP"")),
  IF(
    OR(
      ISNUMBER(SEARCH(""CDM CASH DEPOSIT"",$C629)),
      ISNUMBER(SEARCH(""CASH DEPOSIT"",$C62"&amp;"9)),
      COUNTIFS('SUMMARY DATA'!$D:$D,$C629,'SUMMARY DATA'!$B:$B,""GRP"")&lt;&gt;1
    ),
    """",
    IFERROR(TEXTJOIN(CHAR(10),TRUE,FILTER('SUMMARY DATA'!I:I,'SUMMARY DATA'!$D:$D=$C629,'SUMMARY DATA'!$B:$B=""GRP"")),"""")
  )
)"),"")</f>
        <v/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 spans="1:27">
      <c r="A630" s="2" t="s">
        <v>888</v>
      </c>
      <c r="B630" s="15">
        <v>45890</v>
      </c>
      <c r="C630" s="2" t="s">
        <v>889</v>
      </c>
      <c r="D630" s="3">
        <v>100</v>
      </c>
      <c r="E630" s="16" t="str">
        <f>IFERROR(__xludf.DUMMYFUNCTION("IFERROR(
  TEXTJOIN(CHAR(10),TRUE,FILTER('SUMMARY DATA'!E:E,'SUMMARY DATA'!$A:$A=$A630,'SUMMARY DATA'!$C:$C=$B630,'SUMMARY DATA'!$B:$B=""GRP"")),
  IF(
    OR(
      ISNUMBER(SEARCH(""CDM CASH DEPOSIT"",$C630)),
      ISNUMBER(SEARCH(""CASH DEPOSIT"",$C63"&amp;"0)),
      COUNTIFS('SUMMARY DATA'!$D:$D,$C630,'SUMMARY DATA'!$B:$B,""GRP"")&lt;&gt;1
    ),
    """",
    IFERROR(TEXTJOIN(CHAR(10),TRUE,FILTER('SUMMARY DATA'!E:E,'SUMMARY DATA'!$D:$D=$C630,'SUMMARY DATA'!$B:$B=""GRP"")),"""")
  )
)"),"")</f>
        <v/>
      </c>
      <c r="F630" s="17" t="str">
        <f>IFERROR(__xludf.DUMMYFUNCTION("IFERROR(
  TEXTJOIN(CHAR(10),TRUE,FILTER('SUMMARY DATA'!F:F,'SUMMARY DATA'!$A:$A=$A630,'SUMMARY DATA'!$C:$C=$B630,'SUMMARY DATA'!$B:$B=""GRP"")),
  IF(
    OR(
      ISNUMBER(SEARCH(""CDM CASH DEPOSIT"",$C630)),
      ISNUMBER(SEARCH(""CASH DEPOSIT"",$C63"&amp;"0)),
      COUNTIFS('SUMMARY DATA'!$D:$D,$C630,'SUMMARY DATA'!$B:$B,""GRP"")&lt;&gt;1
    ),
    """",
    IFERROR(TEXTJOIN(CHAR(10),TRUE,FILTER('SUMMARY DATA'!F:F,'SUMMARY DATA'!$D:$D=$C630,'SUMMARY DATA'!$B:$B=""GRP"")),"""")
  )
)"),"")</f>
        <v/>
      </c>
      <c r="G630" s="17" t="str">
        <f>IFERROR(__xludf.DUMMYFUNCTION("IFERROR(
  TEXTJOIN(CHAR(10),TRUE,FILTER('SUMMARY DATA'!G:G,'SUMMARY DATA'!$A:$A=$A630,'SUMMARY DATA'!$C:$C=$B630,'SUMMARY DATA'!$B:$B=""GRP"")),
  IF(
    OR(
      ISNUMBER(SEARCH(""CDM CASH DEPOSIT"",$C630)),
      ISNUMBER(SEARCH(""CASH DEPOSIT"",$C63"&amp;"0)),
      COUNTIFS('SUMMARY DATA'!$D:$D,$C630,'SUMMARY DATA'!$B:$B,""GRP"")&lt;&gt;1
    ),
    """",
    IFERROR(TEXTJOIN(CHAR(10),TRUE,FILTER('SUMMARY DATA'!G:G,'SUMMARY DATA'!$D:$D=$C630,'SUMMARY DATA'!$B:$B=""GRP"")),"""")
  )
)"),"")</f>
        <v/>
      </c>
      <c r="H630" s="18" t="str">
        <f>IFERROR(__xludf.DUMMYFUNCTION("IFERROR(
  TEXTJOIN(CHAR(10),TRUE,FILTER('SUMMARY DATA'!H:H,'SUMMARY DATA'!$A:$A=$A630,'SUMMARY DATA'!$C:$C=$B630,'SUMMARY DATA'!$B:$B=""GRP"")),
  IF(
    OR(
      ISNUMBER(SEARCH(""CDM CASH DEPOSIT"",$C630)),
      ISNUMBER(SEARCH(""CASH DEPOSIT"",$C63"&amp;"0)),
      COUNTIFS('SUMMARY DATA'!$D:$D,$C630,'SUMMARY DATA'!$B:$B,""GRP"")&lt;&gt;1
    ),
    """",
    IFERROR(TEXTJOIN(CHAR(10),TRUE,FILTER('SUMMARY DATA'!H:H,'SUMMARY DATA'!$D:$D=$C630,'SUMMARY DATA'!$B:$B=""GRP"")),"""")
  )
)"),"")</f>
        <v/>
      </c>
      <c r="I630" s="18" t="str">
        <f>IFERROR(__xludf.DUMMYFUNCTION("IF(H630="""","""",
SUM(ARRAYFORMULA(VALUE(SPLIT(H630,CHAR(10)))))
)"),"")</f>
        <v/>
      </c>
      <c r="J630" s="17" t="str">
        <f>IFERROR(__xludf.DUMMYFUNCTION("IFERROR(
  TEXTJOIN(CHAR(10),TRUE,FILTER('SUMMARY DATA'!I:I,'SUMMARY DATA'!$A:$A=$A630,'SUMMARY DATA'!$C:$C=$B630,'SUMMARY DATA'!$B:$B=""GRP"")),
  IF(
    OR(
      ISNUMBER(SEARCH(""CDM CASH DEPOSIT"",$C630)),
      ISNUMBER(SEARCH(""CASH DEPOSIT"",$C63"&amp;"0)),
      COUNTIFS('SUMMARY DATA'!$D:$D,$C630,'SUMMARY DATA'!$B:$B,""GRP"")&lt;&gt;1
    ),
    """",
    IFERROR(TEXTJOIN(CHAR(10),TRUE,FILTER('SUMMARY DATA'!I:I,'SUMMARY DATA'!$D:$D=$C630,'SUMMARY DATA'!$B:$B=""GRP"")),"""")
  )
)"),"")</f>
        <v/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 spans="1:27">
      <c r="A631" s="2" t="s">
        <v>890</v>
      </c>
      <c r="B631" s="15">
        <v>45890</v>
      </c>
      <c r="C631" s="2" t="s">
        <v>891</v>
      </c>
      <c r="D631" s="3">
        <v>38</v>
      </c>
      <c r="E631" s="16" t="str">
        <f>IFERROR(__xludf.DUMMYFUNCTION("IFERROR(
  TEXTJOIN(CHAR(10),TRUE,FILTER('SUMMARY DATA'!E:E,'SUMMARY DATA'!$A:$A=$A631,'SUMMARY DATA'!$C:$C=$B631,'SUMMARY DATA'!$B:$B=""GRP"")),
  IF(
    OR(
      ISNUMBER(SEARCH(""CDM CASH DEPOSIT"",$C631)),
      ISNUMBER(SEARCH(""CASH DEPOSIT"",$C63"&amp;"1)),
      COUNTIFS('SUMMARY DATA'!$D:$D,$C631,'SUMMARY DATA'!$B:$B,""GRP"")&lt;&gt;1
    ),
    """",
    IFERROR(TEXTJOIN(CHAR(10),TRUE,FILTER('SUMMARY DATA'!E:E,'SUMMARY DATA'!$D:$D=$C631,'SUMMARY DATA'!$B:$B=""GRP"")),"""")
  )
)"),"")</f>
        <v/>
      </c>
      <c r="F631" s="17" t="str">
        <f>IFERROR(__xludf.DUMMYFUNCTION("IFERROR(
  TEXTJOIN(CHAR(10),TRUE,FILTER('SUMMARY DATA'!F:F,'SUMMARY DATA'!$A:$A=$A631,'SUMMARY DATA'!$C:$C=$B631,'SUMMARY DATA'!$B:$B=""GRP"")),
  IF(
    OR(
      ISNUMBER(SEARCH(""CDM CASH DEPOSIT"",$C631)),
      ISNUMBER(SEARCH(""CASH DEPOSIT"",$C63"&amp;"1)),
      COUNTIFS('SUMMARY DATA'!$D:$D,$C631,'SUMMARY DATA'!$B:$B,""GRP"")&lt;&gt;1
    ),
    """",
    IFERROR(TEXTJOIN(CHAR(10),TRUE,FILTER('SUMMARY DATA'!F:F,'SUMMARY DATA'!$D:$D=$C631,'SUMMARY DATA'!$B:$B=""GRP"")),"""")
  )
)"),"")</f>
        <v/>
      </c>
      <c r="G631" s="17" t="str">
        <f>IFERROR(__xludf.DUMMYFUNCTION("IFERROR(
  TEXTJOIN(CHAR(10),TRUE,FILTER('SUMMARY DATA'!G:G,'SUMMARY DATA'!$A:$A=$A631,'SUMMARY DATA'!$C:$C=$B631,'SUMMARY DATA'!$B:$B=""GRP"")),
  IF(
    OR(
      ISNUMBER(SEARCH(""CDM CASH DEPOSIT"",$C631)),
      ISNUMBER(SEARCH(""CASH DEPOSIT"",$C63"&amp;"1)),
      COUNTIFS('SUMMARY DATA'!$D:$D,$C631,'SUMMARY DATA'!$B:$B,""GRP"")&lt;&gt;1
    ),
    """",
    IFERROR(TEXTJOIN(CHAR(10),TRUE,FILTER('SUMMARY DATA'!G:G,'SUMMARY DATA'!$D:$D=$C631,'SUMMARY DATA'!$B:$B=""GRP"")),"""")
  )
)"),"")</f>
        <v/>
      </c>
      <c r="H631" s="18" t="str">
        <f>IFERROR(__xludf.DUMMYFUNCTION("IFERROR(
  TEXTJOIN(CHAR(10),TRUE,FILTER('SUMMARY DATA'!H:H,'SUMMARY DATA'!$A:$A=$A631,'SUMMARY DATA'!$C:$C=$B631,'SUMMARY DATA'!$B:$B=""GRP"")),
  IF(
    OR(
      ISNUMBER(SEARCH(""CDM CASH DEPOSIT"",$C631)),
      ISNUMBER(SEARCH(""CASH DEPOSIT"",$C63"&amp;"1)),
      COUNTIFS('SUMMARY DATA'!$D:$D,$C631,'SUMMARY DATA'!$B:$B,""GRP"")&lt;&gt;1
    ),
    """",
    IFERROR(TEXTJOIN(CHAR(10),TRUE,FILTER('SUMMARY DATA'!H:H,'SUMMARY DATA'!$D:$D=$C631,'SUMMARY DATA'!$B:$B=""GRP"")),"""")
  )
)"),"")</f>
        <v/>
      </c>
      <c r="I631" s="18" t="str">
        <f>IFERROR(__xludf.DUMMYFUNCTION("IF(H631="""","""",
SUM(ARRAYFORMULA(VALUE(SPLIT(H631,CHAR(10)))))
)"),"")</f>
        <v/>
      </c>
      <c r="J631" s="17" t="str">
        <f>IFERROR(__xludf.DUMMYFUNCTION("IFERROR(
  TEXTJOIN(CHAR(10),TRUE,FILTER('SUMMARY DATA'!I:I,'SUMMARY DATA'!$A:$A=$A631,'SUMMARY DATA'!$C:$C=$B631,'SUMMARY DATA'!$B:$B=""GRP"")),
  IF(
    OR(
      ISNUMBER(SEARCH(""CDM CASH DEPOSIT"",$C631)),
      ISNUMBER(SEARCH(""CASH DEPOSIT"",$C63"&amp;"1)),
      COUNTIFS('SUMMARY DATA'!$D:$D,$C631,'SUMMARY DATA'!$B:$B,""GRP"")&lt;&gt;1
    ),
    """",
    IFERROR(TEXTJOIN(CHAR(10),TRUE,FILTER('SUMMARY DATA'!I:I,'SUMMARY DATA'!$D:$D=$C631,'SUMMARY DATA'!$B:$B=""GRP"")),"""")
  )
)"),"")</f>
        <v/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 spans="1:27">
      <c r="A632" s="2"/>
      <c r="B632" s="15">
        <v>45890</v>
      </c>
      <c r="C632" s="2" t="s">
        <v>892</v>
      </c>
      <c r="D632" s="3">
        <v>66</v>
      </c>
      <c r="E632" s="16" t="str">
        <f>IFERROR(__xludf.DUMMYFUNCTION("IFERROR(
  TEXTJOIN(CHAR(10),TRUE,FILTER('SUMMARY DATA'!E:E,'SUMMARY DATA'!$A:$A=$A632,'SUMMARY DATA'!$C:$C=$B632,'SUMMARY DATA'!$B:$B=""GRP"")),
  IF(
    OR(
      ISNUMBER(SEARCH(""CDM CASH DEPOSIT"",$C632)),
      ISNUMBER(SEARCH(""CASH DEPOSIT"",$C63"&amp;"2)),
      COUNTIFS('SUMMARY DATA'!$D:$D,$C632,'SUMMARY DATA'!$B:$B,""GRP"")&lt;&gt;1
    ),
    """",
    IFERROR(TEXTJOIN(CHAR(10),TRUE,FILTER('SUMMARY DATA'!E:E,'SUMMARY DATA'!$D:$D=$C632,'SUMMARY DATA'!$B:$B=""GRP"")),"""")
  )
)"),"")</f>
        <v/>
      </c>
      <c r="F632" s="17" t="str">
        <f>IFERROR(__xludf.DUMMYFUNCTION("IFERROR(
  TEXTJOIN(CHAR(10),TRUE,FILTER('SUMMARY DATA'!F:F,'SUMMARY DATA'!$A:$A=$A632,'SUMMARY DATA'!$C:$C=$B632,'SUMMARY DATA'!$B:$B=""GRP"")),
  IF(
    OR(
      ISNUMBER(SEARCH(""CDM CASH DEPOSIT"",$C632)),
      ISNUMBER(SEARCH(""CASH DEPOSIT"",$C63"&amp;"2)),
      COUNTIFS('SUMMARY DATA'!$D:$D,$C632,'SUMMARY DATA'!$B:$B,""GRP"")&lt;&gt;1
    ),
    """",
    IFERROR(TEXTJOIN(CHAR(10),TRUE,FILTER('SUMMARY DATA'!F:F,'SUMMARY DATA'!$D:$D=$C632,'SUMMARY DATA'!$B:$B=""GRP"")),"""")
  )
)"),"")</f>
        <v/>
      </c>
      <c r="G632" s="17" t="str">
        <f>IFERROR(__xludf.DUMMYFUNCTION("IFERROR(
  TEXTJOIN(CHAR(10),TRUE,FILTER('SUMMARY DATA'!G:G,'SUMMARY DATA'!$A:$A=$A632,'SUMMARY DATA'!$C:$C=$B632,'SUMMARY DATA'!$B:$B=""GRP"")),
  IF(
    OR(
      ISNUMBER(SEARCH(""CDM CASH DEPOSIT"",$C632)),
      ISNUMBER(SEARCH(""CASH DEPOSIT"",$C63"&amp;"2)),
      COUNTIFS('SUMMARY DATA'!$D:$D,$C632,'SUMMARY DATA'!$B:$B,""GRP"")&lt;&gt;1
    ),
    """",
    IFERROR(TEXTJOIN(CHAR(10),TRUE,FILTER('SUMMARY DATA'!G:G,'SUMMARY DATA'!$D:$D=$C632,'SUMMARY DATA'!$B:$B=""GRP"")),"""")
  )
)"),"")</f>
        <v/>
      </c>
      <c r="H632" s="18" t="str">
        <f>IFERROR(__xludf.DUMMYFUNCTION("IFERROR(
  TEXTJOIN(CHAR(10),TRUE,FILTER('SUMMARY DATA'!H:H,'SUMMARY DATA'!$A:$A=$A632,'SUMMARY DATA'!$C:$C=$B632,'SUMMARY DATA'!$B:$B=""GRP"")),
  IF(
    OR(
      ISNUMBER(SEARCH(""CDM CASH DEPOSIT"",$C632)),
      ISNUMBER(SEARCH(""CASH DEPOSIT"",$C63"&amp;"2)),
      COUNTIFS('SUMMARY DATA'!$D:$D,$C632,'SUMMARY DATA'!$B:$B,""GRP"")&lt;&gt;1
    ),
    """",
    IFERROR(TEXTJOIN(CHAR(10),TRUE,FILTER('SUMMARY DATA'!H:H,'SUMMARY DATA'!$D:$D=$C632,'SUMMARY DATA'!$B:$B=""GRP"")),"""")
  )
)"),"")</f>
        <v/>
      </c>
      <c r="I632" s="18" t="str">
        <f>IFERROR(__xludf.DUMMYFUNCTION("IF(H632="""","""",
SUM(ARRAYFORMULA(VALUE(SPLIT(H632,CHAR(10)))))
)"),"")</f>
        <v/>
      </c>
      <c r="J632" s="17" t="str">
        <f>IFERROR(__xludf.DUMMYFUNCTION("IFERROR(
  TEXTJOIN(CHAR(10),TRUE,FILTER('SUMMARY DATA'!I:I,'SUMMARY DATA'!$A:$A=$A632,'SUMMARY DATA'!$C:$C=$B632,'SUMMARY DATA'!$B:$B=""GRP"")),
  IF(
    OR(
      ISNUMBER(SEARCH(""CDM CASH DEPOSIT"",$C632)),
      ISNUMBER(SEARCH(""CASH DEPOSIT"",$C63"&amp;"2)),
      COUNTIFS('SUMMARY DATA'!$D:$D,$C632,'SUMMARY DATA'!$B:$B,""GRP"")&lt;&gt;1
    ),
    """",
    IFERROR(TEXTJOIN(CHAR(10),TRUE,FILTER('SUMMARY DATA'!I:I,'SUMMARY DATA'!$D:$D=$C632,'SUMMARY DATA'!$B:$B=""GRP"")),"""")
  )
)"),"")</f>
        <v/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 spans="1:27">
      <c r="A633" s="2" t="s">
        <v>893</v>
      </c>
      <c r="B633" s="15">
        <v>45890</v>
      </c>
      <c r="C633" s="2" t="s">
        <v>894</v>
      </c>
      <c r="D633" s="3">
        <v>147.4</v>
      </c>
      <c r="E633" s="16" t="str">
        <f>IFERROR(__xludf.DUMMYFUNCTION("IFERROR(
  TEXTJOIN(CHAR(10),TRUE,FILTER('SUMMARY DATA'!E:E,'SUMMARY DATA'!$A:$A=$A633,'SUMMARY DATA'!$C:$C=$B633,'SUMMARY DATA'!$B:$B=""GRP"")),
  IF(
    OR(
      ISNUMBER(SEARCH(""CDM CASH DEPOSIT"",$C633)),
      ISNUMBER(SEARCH(""CASH DEPOSIT"",$C63"&amp;"3)),
      COUNTIFS('SUMMARY DATA'!$D:$D,$C633,'SUMMARY DATA'!$B:$B,""GRP"")&lt;&gt;1
    ),
    """",
    IFERROR(TEXTJOIN(CHAR(10),TRUE,FILTER('SUMMARY DATA'!E:E,'SUMMARY DATA'!$D:$D=$C633,'SUMMARY DATA'!$B:$B=""GRP"")),"""")
  )
)"),"")</f>
        <v/>
      </c>
      <c r="F633" s="17" t="str">
        <f>IFERROR(__xludf.DUMMYFUNCTION("IFERROR(
  TEXTJOIN(CHAR(10),TRUE,FILTER('SUMMARY DATA'!F:F,'SUMMARY DATA'!$A:$A=$A633,'SUMMARY DATA'!$C:$C=$B633,'SUMMARY DATA'!$B:$B=""GRP"")),
  IF(
    OR(
      ISNUMBER(SEARCH(""CDM CASH DEPOSIT"",$C633)),
      ISNUMBER(SEARCH(""CASH DEPOSIT"",$C63"&amp;"3)),
      COUNTIFS('SUMMARY DATA'!$D:$D,$C633,'SUMMARY DATA'!$B:$B,""GRP"")&lt;&gt;1
    ),
    """",
    IFERROR(TEXTJOIN(CHAR(10),TRUE,FILTER('SUMMARY DATA'!F:F,'SUMMARY DATA'!$D:$D=$C633,'SUMMARY DATA'!$B:$B=""GRP"")),"""")
  )
)"),"")</f>
        <v/>
      </c>
      <c r="G633" s="17" t="str">
        <f>IFERROR(__xludf.DUMMYFUNCTION("IFERROR(
  TEXTJOIN(CHAR(10),TRUE,FILTER('SUMMARY DATA'!G:G,'SUMMARY DATA'!$A:$A=$A633,'SUMMARY DATA'!$C:$C=$B633,'SUMMARY DATA'!$B:$B=""GRP"")),
  IF(
    OR(
      ISNUMBER(SEARCH(""CDM CASH DEPOSIT"",$C633)),
      ISNUMBER(SEARCH(""CASH DEPOSIT"",$C63"&amp;"3)),
      COUNTIFS('SUMMARY DATA'!$D:$D,$C633,'SUMMARY DATA'!$B:$B,""GRP"")&lt;&gt;1
    ),
    """",
    IFERROR(TEXTJOIN(CHAR(10),TRUE,FILTER('SUMMARY DATA'!G:G,'SUMMARY DATA'!$D:$D=$C633,'SUMMARY DATA'!$B:$B=""GRP"")),"""")
  )
)"),"")</f>
        <v/>
      </c>
      <c r="H633" s="18" t="str">
        <f>IFERROR(__xludf.DUMMYFUNCTION("IFERROR(
  TEXTJOIN(CHAR(10),TRUE,FILTER('SUMMARY DATA'!H:H,'SUMMARY DATA'!$A:$A=$A633,'SUMMARY DATA'!$C:$C=$B633,'SUMMARY DATA'!$B:$B=""GRP"")),
  IF(
    OR(
      ISNUMBER(SEARCH(""CDM CASH DEPOSIT"",$C633)),
      ISNUMBER(SEARCH(""CASH DEPOSIT"",$C63"&amp;"3)),
      COUNTIFS('SUMMARY DATA'!$D:$D,$C633,'SUMMARY DATA'!$B:$B,""GRP"")&lt;&gt;1
    ),
    """",
    IFERROR(TEXTJOIN(CHAR(10),TRUE,FILTER('SUMMARY DATA'!H:H,'SUMMARY DATA'!$D:$D=$C633,'SUMMARY DATA'!$B:$B=""GRP"")),"""")
  )
)"),"")</f>
        <v/>
      </c>
      <c r="I633" s="18" t="str">
        <f>IFERROR(__xludf.DUMMYFUNCTION("IF(H633="""","""",
SUM(ARRAYFORMULA(VALUE(SPLIT(H633,CHAR(10)))))
)"),"")</f>
        <v/>
      </c>
      <c r="J633" s="17" t="str">
        <f>IFERROR(__xludf.DUMMYFUNCTION("IFERROR(
  TEXTJOIN(CHAR(10),TRUE,FILTER('SUMMARY DATA'!I:I,'SUMMARY DATA'!$A:$A=$A633,'SUMMARY DATA'!$C:$C=$B633,'SUMMARY DATA'!$B:$B=""GRP"")),
  IF(
    OR(
      ISNUMBER(SEARCH(""CDM CASH DEPOSIT"",$C633)),
      ISNUMBER(SEARCH(""CASH DEPOSIT"",$C63"&amp;"3)),
      COUNTIFS('SUMMARY DATA'!$D:$D,$C633,'SUMMARY DATA'!$B:$B,""GRP"")&lt;&gt;1
    ),
    """",
    IFERROR(TEXTJOIN(CHAR(10),TRUE,FILTER('SUMMARY DATA'!I:I,'SUMMARY DATA'!$D:$D=$C633,'SUMMARY DATA'!$B:$B=""GRP"")),"""")
  )
)"),"")</f>
        <v/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 spans="1:27">
      <c r="A634" s="2"/>
      <c r="B634" s="15">
        <v>45890</v>
      </c>
      <c r="C634" s="2" t="s">
        <v>895</v>
      </c>
      <c r="D634" s="3">
        <v>224</v>
      </c>
      <c r="E634" s="16" t="str">
        <f>IFERROR(__xludf.DUMMYFUNCTION("IFERROR(
  TEXTJOIN(CHAR(10),TRUE,FILTER('SUMMARY DATA'!E:E,'SUMMARY DATA'!$A:$A=$A634,'SUMMARY DATA'!$C:$C=$B634,'SUMMARY DATA'!$B:$B=""GRP"")),
  IF(
    OR(
      ISNUMBER(SEARCH(""CDM CASH DEPOSIT"",$C634)),
      ISNUMBER(SEARCH(""CASH DEPOSIT"",$C63"&amp;"4)),
      COUNTIFS('SUMMARY DATA'!$D:$D,$C634,'SUMMARY DATA'!$B:$B,""GRP"")&lt;&gt;1
    ),
    """",
    IFERROR(TEXTJOIN(CHAR(10),TRUE,FILTER('SUMMARY DATA'!E:E,'SUMMARY DATA'!$D:$D=$C634,'SUMMARY DATA'!$B:$B=""GRP"")),"""")
  )
)"),"")</f>
        <v/>
      </c>
      <c r="F634" s="17" t="str">
        <f>IFERROR(__xludf.DUMMYFUNCTION("IFERROR(
  TEXTJOIN(CHAR(10),TRUE,FILTER('SUMMARY DATA'!F:F,'SUMMARY DATA'!$A:$A=$A634,'SUMMARY DATA'!$C:$C=$B634,'SUMMARY DATA'!$B:$B=""GRP"")),
  IF(
    OR(
      ISNUMBER(SEARCH(""CDM CASH DEPOSIT"",$C634)),
      ISNUMBER(SEARCH(""CASH DEPOSIT"",$C63"&amp;"4)),
      COUNTIFS('SUMMARY DATA'!$D:$D,$C634,'SUMMARY DATA'!$B:$B,""GRP"")&lt;&gt;1
    ),
    """",
    IFERROR(TEXTJOIN(CHAR(10),TRUE,FILTER('SUMMARY DATA'!F:F,'SUMMARY DATA'!$D:$D=$C634,'SUMMARY DATA'!$B:$B=""GRP"")),"""")
  )
)"),"")</f>
        <v/>
      </c>
      <c r="G634" s="17" t="str">
        <f>IFERROR(__xludf.DUMMYFUNCTION("IFERROR(
  TEXTJOIN(CHAR(10),TRUE,FILTER('SUMMARY DATA'!G:G,'SUMMARY DATA'!$A:$A=$A634,'SUMMARY DATA'!$C:$C=$B634,'SUMMARY DATA'!$B:$B=""GRP"")),
  IF(
    OR(
      ISNUMBER(SEARCH(""CDM CASH DEPOSIT"",$C634)),
      ISNUMBER(SEARCH(""CASH DEPOSIT"",$C63"&amp;"4)),
      COUNTIFS('SUMMARY DATA'!$D:$D,$C634,'SUMMARY DATA'!$B:$B,""GRP"")&lt;&gt;1
    ),
    """",
    IFERROR(TEXTJOIN(CHAR(10),TRUE,FILTER('SUMMARY DATA'!G:G,'SUMMARY DATA'!$D:$D=$C634,'SUMMARY DATA'!$B:$B=""GRP"")),"""")
  )
)"),"")</f>
        <v/>
      </c>
      <c r="H634" s="18" t="str">
        <f>IFERROR(__xludf.DUMMYFUNCTION("IFERROR(
  TEXTJOIN(CHAR(10),TRUE,FILTER('SUMMARY DATA'!H:H,'SUMMARY DATA'!$A:$A=$A634,'SUMMARY DATA'!$C:$C=$B634,'SUMMARY DATA'!$B:$B=""GRP"")),
  IF(
    OR(
      ISNUMBER(SEARCH(""CDM CASH DEPOSIT"",$C634)),
      ISNUMBER(SEARCH(""CASH DEPOSIT"",$C63"&amp;"4)),
      COUNTIFS('SUMMARY DATA'!$D:$D,$C634,'SUMMARY DATA'!$B:$B,""GRP"")&lt;&gt;1
    ),
    """",
    IFERROR(TEXTJOIN(CHAR(10),TRUE,FILTER('SUMMARY DATA'!H:H,'SUMMARY DATA'!$D:$D=$C634,'SUMMARY DATA'!$B:$B=""GRP"")),"""")
  )
)"),"")</f>
        <v/>
      </c>
      <c r="I634" s="18" t="str">
        <f>IFERROR(__xludf.DUMMYFUNCTION("IF(H634="""","""",
SUM(ARRAYFORMULA(VALUE(SPLIT(H634,CHAR(10)))))
)"),"")</f>
        <v/>
      </c>
      <c r="J634" s="17" t="str">
        <f>IFERROR(__xludf.DUMMYFUNCTION("IFERROR(
  TEXTJOIN(CHAR(10),TRUE,FILTER('SUMMARY DATA'!I:I,'SUMMARY DATA'!$A:$A=$A634,'SUMMARY DATA'!$C:$C=$B634,'SUMMARY DATA'!$B:$B=""GRP"")),
  IF(
    OR(
      ISNUMBER(SEARCH(""CDM CASH DEPOSIT"",$C634)),
      ISNUMBER(SEARCH(""CASH DEPOSIT"",$C63"&amp;"4)),
      COUNTIFS('SUMMARY DATA'!$D:$D,$C634,'SUMMARY DATA'!$B:$B,""GRP"")&lt;&gt;1
    ),
    """",
    IFERROR(TEXTJOIN(CHAR(10),TRUE,FILTER('SUMMARY DATA'!I:I,'SUMMARY DATA'!$D:$D=$C634,'SUMMARY DATA'!$B:$B=""GRP"")),"""")
  )
)"),"")</f>
        <v/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 spans="1:27">
      <c r="A635" s="2" t="s">
        <v>896</v>
      </c>
      <c r="B635" s="15">
        <v>45890</v>
      </c>
      <c r="C635" s="2" t="s">
        <v>897</v>
      </c>
      <c r="D635" s="3">
        <v>272.46</v>
      </c>
      <c r="E635" s="16" t="str">
        <f>IFERROR(__xludf.DUMMYFUNCTION("IFERROR(
  TEXTJOIN(CHAR(10),TRUE,FILTER('SUMMARY DATA'!E:E,'SUMMARY DATA'!$A:$A=$A635,'SUMMARY DATA'!$C:$C=$B635,'SUMMARY DATA'!$B:$B=""GRP"")),
  IF(
    OR(
      ISNUMBER(SEARCH(""CDM CASH DEPOSIT"",$C635)),
      ISNUMBER(SEARCH(""CASH DEPOSIT"",$C63"&amp;"5)),
      COUNTIFS('SUMMARY DATA'!$D:$D,$C635,'SUMMARY DATA'!$B:$B,""GRP"")&lt;&gt;1
    ),
    """",
    IFERROR(TEXTJOIN(CHAR(10),TRUE,FILTER('SUMMARY DATA'!E:E,'SUMMARY DATA'!$D:$D=$C635,'SUMMARY DATA'!$B:$B=""GRP"")),"""")
  )
)"),"")</f>
        <v/>
      </c>
      <c r="F635" s="17" t="str">
        <f>IFERROR(__xludf.DUMMYFUNCTION("IFERROR(
  TEXTJOIN(CHAR(10),TRUE,FILTER('SUMMARY DATA'!F:F,'SUMMARY DATA'!$A:$A=$A635,'SUMMARY DATA'!$C:$C=$B635,'SUMMARY DATA'!$B:$B=""GRP"")),
  IF(
    OR(
      ISNUMBER(SEARCH(""CDM CASH DEPOSIT"",$C635)),
      ISNUMBER(SEARCH(""CASH DEPOSIT"",$C63"&amp;"5)),
      COUNTIFS('SUMMARY DATA'!$D:$D,$C635,'SUMMARY DATA'!$B:$B,""GRP"")&lt;&gt;1
    ),
    """",
    IFERROR(TEXTJOIN(CHAR(10),TRUE,FILTER('SUMMARY DATA'!F:F,'SUMMARY DATA'!$D:$D=$C635,'SUMMARY DATA'!$B:$B=""GRP"")),"""")
  )
)"),"")</f>
        <v/>
      </c>
      <c r="G635" s="17" t="str">
        <f>IFERROR(__xludf.DUMMYFUNCTION("IFERROR(
  TEXTJOIN(CHAR(10),TRUE,FILTER('SUMMARY DATA'!G:G,'SUMMARY DATA'!$A:$A=$A635,'SUMMARY DATA'!$C:$C=$B635,'SUMMARY DATA'!$B:$B=""GRP"")),
  IF(
    OR(
      ISNUMBER(SEARCH(""CDM CASH DEPOSIT"",$C635)),
      ISNUMBER(SEARCH(""CASH DEPOSIT"",$C63"&amp;"5)),
      COUNTIFS('SUMMARY DATA'!$D:$D,$C635,'SUMMARY DATA'!$B:$B,""GRP"")&lt;&gt;1
    ),
    """",
    IFERROR(TEXTJOIN(CHAR(10),TRUE,FILTER('SUMMARY DATA'!G:G,'SUMMARY DATA'!$D:$D=$C635,'SUMMARY DATA'!$B:$B=""GRP"")),"""")
  )
)"),"")</f>
        <v/>
      </c>
      <c r="H635" s="18" t="str">
        <f>IFERROR(__xludf.DUMMYFUNCTION("IFERROR(
  TEXTJOIN(CHAR(10),TRUE,FILTER('SUMMARY DATA'!H:H,'SUMMARY DATA'!$A:$A=$A635,'SUMMARY DATA'!$C:$C=$B635,'SUMMARY DATA'!$B:$B=""GRP"")),
  IF(
    OR(
      ISNUMBER(SEARCH(""CDM CASH DEPOSIT"",$C635)),
      ISNUMBER(SEARCH(""CASH DEPOSIT"",$C63"&amp;"5)),
      COUNTIFS('SUMMARY DATA'!$D:$D,$C635,'SUMMARY DATA'!$B:$B,""GRP"")&lt;&gt;1
    ),
    """",
    IFERROR(TEXTJOIN(CHAR(10),TRUE,FILTER('SUMMARY DATA'!H:H,'SUMMARY DATA'!$D:$D=$C635,'SUMMARY DATA'!$B:$B=""GRP"")),"""")
  )
)"),"")</f>
        <v/>
      </c>
      <c r="I635" s="18" t="str">
        <f>IFERROR(__xludf.DUMMYFUNCTION("IF(H635="""","""",
SUM(ARRAYFORMULA(VALUE(SPLIT(H635,CHAR(10)))))
)"),"")</f>
        <v/>
      </c>
      <c r="J635" s="17" t="str">
        <f>IFERROR(__xludf.DUMMYFUNCTION("IFERROR(
  TEXTJOIN(CHAR(10),TRUE,FILTER('SUMMARY DATA'!I:I,'SUMMARY DATA'!$A:$A=$A635,'SUMMARY DATA'!$C:$C=$B635,'SUMMARY DATA'!$B:$B=""GRP"")),
  IF(
    OR(
      ISNUMBER(SEARCH(""CDM CASH DEPOSIT"",$C635)),
      ISNUMBER(SEARCH(""CASH DEPOSIT"",$C63"&amp;"5)),
      COUNTIFS('SUMMARY DATA'!$D:$D,$C635,'SUMMARY DATA'!$B:$B,""GRP"")&lt;&gt;1
    ),
    """",
    IFERROR(TEXTJOIN(CHAR(10),TRUE,FILTER('SUMMARY DATA'!I:I,'SUMMARY DATA'!$D:$D=$C635,'SUMMARY DATA'!$B:$B=""GRP"")),"""")
  )
)"),"")</f>
        <v/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 spans="1:27">
      <c r="A636" s="2" t="s">
        <v>898</v>
      </c>
      <c r="B636" s="15">
        <v>45890</v>
      </c>
      <c r="C636" s="2" t="s">
        <v>899</v>
      </c>
      <c r="D636" s="3">
        <v>108</v>
      </c>
      <c r="E636" s="16" t="str">
        <f>IFERROR(__xludf.DUMMYFUNCTION("IFERROR(
  TEXTJOIN(CHAR(10),TRUE,FILTER('SUMMARY DATA'!E:E,'SUMMARY DATA'!$A:$A=$A636,'SUMMARY DATA'!$C:$C=$B636,'SUMMARY DATA'!$B:$B=""GRP"")),
  IF(
    OR(
      ISNUMBER(SEARCH(""CDM CASH DEPOSIT"",$C636)),
      ISNUMBER(SEARCH(""CASH DEPOSIT"",$C63"&amp;"6)),
      COUNTIFS('SUMMARY DATA'!$D:$D,$C636,'SUMMARY DATA'!$B:$B,""GRP"")&lt;&gt;1
    ),
    """",
    IFERROR(TEXTJOIN(CHAR(10),TRUE,FILTER('SUMMARY DATA'!E:E,'SUMMARY DATA'!$D:$D=$C636,'SUMMARY DATA'!$B:$B=""GRP"")),"""")
  )
)"),"")</f>
        <v/>
      </c>
      <c r="F636" s="17" t="str">
        <f>IFERROR(__xludf.DUMMYFUNCTION("IFERROR(
  TEXTJOIN(CHAR(10),TRUE,FILTER('SUMMARY DATA'!F:F,'SUMMARY DATA'!$A:$A=$A636,'SUMMARY DATA'!$C:$C=$B636,'SUMMARY DATA'!$B:$B=""GRP"")),
  IF(
    OR(
      ISNUMBER(SEARCH(""CDM CASH DEPOSIT"",$C636)),
      ISNUMBER(SEARCH(""CASH DEPOSIT"",$C63"&amp;"6)),
      COUNTIFS('SUMMARY DATA'!$D:$D,$C636,'SUMMARY DATA'!$B:$B,""GRP"")&lt;&gt;1
    ),
    """",
    IFERROR(TEXTJOIN(CHAR(10),TRUE,FILTER('SUMMARY DATA'!F:F,'SUMMARY DATA'!$D:$D=$C636,'SUMMARY DATA'!$B:$B=""GRP"")),"""")
  )
)"),"")</f>
        <v/>
      </c>
      <c r="G636" s="17" t="str">
        <f>IFERROR(__xludf.DUMMYFUNCTION("IFERROR(
  TEXTJOIN(CHAR(10),TRUE,FILTER('SUMMARY DATA'!G:G,'SUMMARY DATA'!$A:$A=$A636,'SUMMARY DATA'!$C:$C=$B636,'SUMMARY DATA'!$B:$B=""GRP"")),
  IF(
    OR(
      ISNUMBER(SEARCH(""CDM CASH DEPOSIT"",$C636)),
      ISNUMBER(SEARCH(""CASH DEPOSIT"",$C63"&amp;"6)),
      COUNTIFS('SUMMARY DATA'!$D:$D,$C636,'SUMMARY DATA'!$B:$B,""GRP"")&lt;&gt;1
    ),
    """",
    IFERROR(TEXTJOIN(CHAR(10),TRUE,FILTER('SUMMARY DATA'!G:G,'SUMMARY DATA'!$D:$D=$C636,'SUMMARY DATA'!$B:$B=""GRP"")),"""")
  )
)"),"")</f>
        <v/>
      </c>
      <c r="H636" s="18" t="str">
        <f>IFERROR(__xludf.DUMMYFUNCTION("IFERROR(
  TEXTJOIN(CHAR(10),TRUE,FILTER('SUMMARY DATA'!H:H,'SUMMARY DATA'!$A:$A=$A636,'SUMMARY DATA'!$C:$C=$B636,'SUMMARY DATA'!$B:$B=""GRP"")),
  IF(
    OR(
      ISNUMBER(SEARCH(""CDM CASH DEPOSIT"",$C636)),
      ISNUMBER(SEARCH(""CASH DEPOSIT"",$C63"&amp;"6)),
      COUNTIFS('SUMMARY DATA'!$D:$D,$C636,'SUMMARY DATA'!$B:$B,""GRP"")&lt;&gt;1
    ),
    """",
    IFERROR(TEXTJOIN(CHAR(10),TRUE,FILTER('SUMMARY DATA'!H:H,'SUMMARY DATA'!$D:$D=$C636,'SUMMARY DATA'!$B:$B=""GRP"")),"""")
  )
)"),"")</f>
        <v/>
      </c>
      <c r="I636" s="18" t="str">
        <f>IFERROR(__xludf.DUMMYFUNCTION("IF(H636="""","""",
SUM(ARRAYFORMULA(VALUE(SPLIT(H636,CHAR(10)))))
)"),"")</f>
        <v/>
      </c>
      <c r="J636" s="17" t="str">
        <f>IFERROR(__xludf.DUMMYFUNCTION("IFERROR(
  TEXTJOIN(CHAR(10),TRUE,FILTER('SUMMARY DATA'!I:I,'SUMMARY DATA'!$A:$A=$A636,'SUMMARY DATA'!$C:$C=$B636,'SUMMARY DATA'!$B:$B=""GRP"")),
  IF(
    OR(
      ISNUMBER(SEARCH(""CDM CASH DEPOSIT"",$C636)),
      ISNUMBER(SEARCH(""CASH DEPOSIT"",$C63"&amp;"6)),
      COUNTIFS('SUMMARY DATA'!$D:$D,$C636,'SUMMARY DATA'!$B:$B,""GRP"")&lt;&gt;1
    ),
    """",
    IFERROR(TEXTJOIN(CHAR(10),TRUE,FILTER('SUMMARY DATA'!I:I,'SUMMARY DATA'!$D:$D=$C636,'SUMMARY DATA'!$B:$B=""GRP"")),"""")
  )
)"),"")</f>
        <v/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 spans="1:27">
      <c r="A637" s="2" t="s">
        <v>900</v>
      </c>
      <c r="B637" s="15">
        <v>45890</v>
      </c>
      <c r="C637" s="2" t="s">
        <v>901</v>
      </c>
      <c r="D637" s="3">
        <v>129</v>
      </c>
      <c r="E637" s="16" t="str">
        <f>IFERROR(__xludf.DUMMYFUNCTION("IFERROR(
  TEXTJOIN(CHAR(10),TRUE,FILTER('SUMMARY DATA'!E:E,'SUMMARY DATA'!$A:$A=$A637,'SUMMARY DATA'!$C:$C=$B637,'SUMMARY DATA'!$B:$B=""GRP"")),
  IF(
    OR(
      ISNUMBER(SEARCH(""CDM CASH DEPOSIT"",$C637)),
      ISNUMBER(SEARCH(""CASH DEPOSIT"",$C63"&amp;"7)),
      COUNTIFS('SUMMARY DATA'!$D:$D,$C637,'SUMMARY DATA'!$B:$B,""GRP"")&lt;&gt;1
    ),
    """",
    IFERROR(TEXTJOIN(CHAR(10),TRUE,FILTER('SUMMARY DATA'!E:E,'SUMMARY DATA'!$D:$D=$C637,'SUMMARY DATA'!$B:$B=""GRP"")),"""")
  )
)"),"")</f>
        <v/>
      </c>
      <c r="F637" s="17" t="str">
        <f>IFERROR(__xludf.DUMMYFUNCTION("IFERROR(
  TEXTJOIN(CHAR(10),TRUE,FILTER('SUMMARY DATA'!F:F,'SUMMARY DATA'!$A:$A=$A637,'SUMMARY DATA'!$C:$C=$B637,'SUMMARY DATA'!$B:$B=""GRP"")),
  IF(
    OR(
      ISNUMBER(SEARCH(""CDM CASH DEPOSIT"",$C637)),
      ISNUMBER(SEARCH(""CASH DEPOSIT"",$C63"&amp;"7)),
      COUNTIFS('SUMMARY DATA'!$D:$D,$C637,'SUMMARY DATA'!$B:$B,""GRP"")&lt;&gt;1
    ),
    """",
    IFERROR(TEXTJOIN(CHAR(10),TRUE,FILTER('SUMMARY DATA'!F:F,'SUMMARY DATA'!$D:$D=$C637,'SUMMARY DATA'!$B:$B=""GRP"")),"""")
  )
)"),"")</f>
        <v/>
      </c>
      <c r="G637" s="17" t="str">
        <f>IFERROR(__xludf.DUMMYFUNCTION("IFERROR(
  TEXTJOIN(CHAR(10),TRUE,FILTER('SUMMARY DATA'!G:G,'SUMMARY DATA'!$A:$A=$A637,'SUMMARY DATA'!$C:$C=$B637,'SUMMARY DATA'!$B:$B=""GRP"")),
  IF(
    OR(
      ISNUMBER(SEARCH(""CDM CASH DEPOSIT"",$C637)),
      ISNUMBER(SEARCH(""CASH DEPOSIT"",$C63"&amp;"7)),
      COUNTIFS('SUMMARY DATA'!$D:$D,$C637,'SUMMARY DATA'!$B:$B,""GRP"")&lt;&gt;1
    ),
    """",
    IFERROR(TEXTJOIN(CHAR(10),TRUE,FILTER('SUMMARY DATA'!G:G,'SUMMARY DATA'!$D:$D=$C637,'SUMMARY DATA'!$B:$B=""GRP"")),"""")
  )
)"),"")</f>
        <v/>
      </c>
      <c r="H637" s="18" t="str">
        <f>IFERROR(__xludf.DUMMYFUNCTION("IFERROR(
  TEXTJOIN(CHAR(10),TRUE,FILTER('SUMMARY DATA'!H:H,'SUMMARY DATA'!$A:$A=$A637,'SUMMARY DATA'!$C:$C=$B637,'SUMMARY DATA'!$B:$B=""GRP"")),
  IF(
    OR(
      ISNUMBER(SEARCH(""CDM CASH DEPOSIT"",$C637)),
      ISNUMBER(SEARCH(""CASH DEPOSIT"",$C63"&amp;"7)),
      COUNTIFS('SUMMARY DATA'!$D:$D,$C637,'SUMMARY DATA'!$B:$B,""GRP"")&lt;&gt;1
    ),
    """",
    IFERROR(TEXTJOIN(CHAR(10),TRUE,FILTER('SUMMARY DATA'!H:H,'SUMMARY DATA'!$D:$D=$C637,'SUMMARY DATA'!$B:$B=""GRP"")),"""")
  )
)"),"")</f>
        <v/>
      </c>
      <c r="I637" s="18" t="str">
        <f>IFERROR(__xludf.DUMMYFUNCTION("IF(H637="""","""",
SUM(ARRAYFORMULA(VALUE(SPLIT(H637,CHAR(10)))))
)"),"")</f>
        <v/>
      </c>
      <c r="J637" s="17" t="str">
        <f>IFERROR(__xludf.DUMMYFUNCTION("IFERROR(
  TEXTJOIN(CHAR(10),TRUE,FILTER('SUMMARY DATA'!I:I,'SUMMARY DATA'!$A:$A=$A637,'SUMMARY DATA'!$C:$C=$B637,'SUMMARY DATA'!$B:$B=""GRP"")),
  IF(
    OR(
      ISNUMBER(SEARCH(""CDM CASH DEPOSIT"",$C637)),
      ISNUMBER(SEARCH(""CASH DEPOSIT"",$C63"&amp;"7)),
      COUNTIFS('SUMMARY DATA'!$D:$D,$C637,'SUMMARY DATA'!$B:$B,""GRP"")&lt;&gt;1
    ),
    """",
    IFERROR(TEXTJOIN(CHAR(10),TRUE,FILTER('SUMMARY DATA'!I:I,'SUMMARY DATA'!$D:$D=$C637,'SUMMARY DATA'!$B:$B=""GRP"")),"""")
  )
)"),"")</f>
        <v/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 spans="1:27">
      <c r="A638" s="2" t="s">
        <v>902</v>
      </c>
      <c r="B638" s="15">
        <v>45890</v>
      </c>
      <c r="C638" s="2" t="s">
        <v>903</v>
      </c>
      <c r="D638" s="3">
        <v>6</v>
      </c>
      <c r="E638" s="16" t="str">
        <f>IFERROR(__xludf.DUMMYFUNCTION("IFERROR(
  TEXTJOIN(CHAR(10),TRUE,FILTER('SUMMARY DATA'!E:E,'SUMMARY DATA'!$A:$A=$A638,'SUMMARY DATA'!$C:$C=$B638,'SUMMARY DATA'!$B:$B=""GRP"")),
  IF(
    OR(
      ISNUMBER(SEARCH(""CDM CASH DEPOSIT"",$C638)),
      ISNUMBER(SEARCH(""CASH DEPOSIT"",$C63"&amp;"8)),
      COUNTIFS('SUMMARY DATA'!$D:$D,$C638,'SUMMARY DATA'!$B:$B,""GRP"")&lt;&gt;1
    ),
    """",
    IFERROR(TEXTJOIN(CHAR(10),TRUE,FILTER('SUMMARY DATA'!E:E,'SUMMARY DATA'!$D:$D=$C638,'SUMMARY DATA'!$B:$B=""GRP"")),"""")
  )
)"),"")</f>
        <v/>
      </c>
      <c r="F638" s="17" t="str">
        <f>IFERROR(__xludf.DUMMYFUNCTION("IFERROR(
  TEXTJOIN(CHAR(10),TRUE,FILTER('SUMMARY DATA'!F:F,'SUMMARY DATA'!$A:$A=$A638,'SUMMARY DATA'!$C:$C=$B638,'SUMMARY DATA'!$B:$B=""GRP"")),
  IF(
    OR(
      ISNUMBER(SEARCH(""CDM CASH DEPOSIT"",$C638)),
      ISNUMBER(SEARCH(""CASH DEPOSIT"",$C63"&amp;"8)),
      COUNTIFS('SUMMARY DATA'!$D:$D,$C638,'SUMMARY DATA'!$B:$B,""GRP"")&lt;&gt;1
    ),
    """",
    IFERROR(TEXTJOIN(CHAR(10),TRUE,FILTER('SUMMARY DATA'!F:F,'SUMMARY DATA'!$D:$D=$C638,'SUMMARY DATA'!$B:$B=""GRP"")),"""")
  )
)"),"")</f>
        <v/>
      </c>
      <c r="G638" s="17" t="str">
        <f>IFERROR(__xludf.DUMMYFUNCTION("IFERROR(
  TEXTJOIN(CHAR(10),TRUE,FILTER('SUMMARY DATA'!G:G,'SUMMARY DATA'!$A:$A=$A638,'SUMMARY DATA'!$C:$C=$B638,'SUMMARY DATA'!$B:$B=""GRP"")),
  IF(
    OR(
      ISNUMBER(SEARCH(""CDM CASH DEPOSIT"",$C638)),
      ISNUMBER(SEARCH(""CASH DEPOSIT"",$C63"&amp;"8)),
      COUNTIFS('SUMMARY DATA'!$D:$D,$C638,'SUMMARY DATA'!$B:$B,""GRP"")&lt;&gt;1
    ),
    """",
    IFERROR(TEXTJOIN(CHAR(10),TRUE,FILTER('SUMMARY DATA'!G:G,'SUMMARY DATA'!$D:$D=$C638,'SUMMARY DATA'!$B:$B=""GRP"")),"""")
  )
)"),"")</f>
        <v/>
      </c>
      <c r="H638" s="18" t="str">
        <f>IFERROR(__xludf.DUMMYFUNCTION("IFERROR(
  TEXTJOIN(CHAR(10),TRUE,FILTER('SUMMARY DATA'!H:H,'SUMMARY DATA'!$A:$A=$A638,'SUMMARY DATA'!$C:$C=$B638,'SUMMARY DATA'!$B:$B=""GRP"")),
  IF(
    OR(
      ISNUMBER(SEARCH(""CDM CASH DEPOSIT"",$C638)),
      ISNUMBER(SEARCH(""CASH DEPOSIT"",$C63"&amp;"8)),
      COUNTIFS('SUMMARY DATA'!$D:$D,$C638,'SUMMARY DATA'!$B:$B,""GRP"")&lt;&gt;1
    ),
    """",
    IFERROR(TEXTJOIN(CHAR(10),TRUE,FILTER('SUMMARY DATA'!H:H,'SUMMARY DATA'!$D:$D=$C638,'SUMMARY DATA'!$B:$B=""GRP"")),"""")
  )
)"),"")</f>
        <v/>
      </c>
      <c r="I638" s="18" t="str">
        <f>IFERROR(__xludf.DUMMYFUNCTION("IF(H638="""","""",
SUM(ARRAYFORMULA(VALUE(SPLIT(H638,CHAR(10)))))
)"),"")</f>
        <v/>
      </c>
      <c r="J638" s="17" t="str">
        <f>IFERROR(__xludf.DUMMYFUNCTION("IFERROR(
  TEXTJOIN(CHAR(10),TRUE,FILTER('SUMMARY DATA'!I:I,'SUMMARY DATA'!$A:$A=$A638,'SUMMARY DATA'!$C:$C=$B638,'SUMMARY DATA'!$B:$B=""GRP"")),
  IF(
    OR(
      ISNUMBER(SEARCH(""CDM CASH DEPOSIT"",$C638)),
      ISNUMBER(SEARCH(""CASH DEPOSIT"",$C63"&amp;"8)),
      COUNTIFS('SUMMARY DATA'!$D:$D,$C638,'SUMMARY DATA'!$B:$B,""GRP"")&lt;&gt;1
    ),
    """",
    IFERROR(TEXTJOIN(CHAR(10),TRUE,FILTER('SUMMARY DATA'!I:I,'SUMMARY DATA'!$D:$D=$C638,'SUMMARY DATA'!$B:$B=""GRP"")),"""")
  )
)"),"")</f>
        <v/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 spans="1:27">
      <c r="A639" s="2" t="s">
        <v>904</v>
      </c>
      <c r="B639" s="15">
        <v>45890</v>
      </c>
      <c r="C639" s="2" t="s">
        <v>905</v>
      </c>
      <c r="D639" s="3">
        <v>59.9</v>
      </c>
      <c r="E639" s="16" t="str">
        <f>IFERROR(__xludf.DUMMYFUNCTION("IFERROR(
  TEXTJOIN(CHAR(10),TRUE,FILTER('SUMMARY DATA'!E:E,'SUMMARY DATA'!$A:$A=$A639,'SUMMARY DATA'!$C:$C=$B639,'SUMMARY DATA'!$B:$B=""GRP"")),
  IF(
    OR(
      ISNUMBER(SEARCH(""CDM CASH DEPOSIT"",$C639)),
      ISNUMBER(SEARCH(""CASH DEPOSIT"",$C63"&amp;"9)),
      COUNTIFS('SUMMARY DATA'!$D:$D,$C639,'SUMMARY DATA'!$B:$B,""GRP"")&lt;&gt;1
    ),
    """",
    IFERROR(TEXTJOIN(CHAR(10),TRUE,FILTER('SUMMARY DATA'!E:E,'SUMMARY DATA'!$D:$D=$C639,'SUMMARY DATA'!$B:$B=""GRP"")),"""")
  )
)"),"")</f>
        <v/>
      </c>
      <c r="F639" s="17" t="str">
        <f>IFERROR(__xludf.DUMMYFUNCTION("IFERROR(
  TEXTJOIN(CHAR(10),TRUE,FILTER('SUMMARY DATA'!F:F,'SUMMARY DATA'!$A:$A=$A639,'SUMMARY DATA'!$C:$C=$B639,'SUMMARY DATA'!$B:$B=""GRP"")),
  IF(
    OR(
      ISNUMBER(SEARCH(""CDM CASH DEPOSIT"",$C639)),
      ISNUMBER(SEARCH(""CASH DEPOSIT"",$C63"&amp;"9)),
      COUNTIFS('SUMMARY DATA'!$D:$D,$C639,'SUMMARY DATA'!$B:$B,""GRP"")&lt;&gt;1
    ),
    """",
    IFERROR(TEXTJOIN(CHAR(10),TRUE,FILTER('SUMMARY DATA'!F:F,'SUMMARY DATA'!$D:$D=$C639,'SUMMARY DATA'!$B:$B=""GRP"")),"""")
  )
)"),"")</f>
        <v/>
      </c>
      <c r="G639" s="17" t="str">
        <f>IFERROR(__xludf.DUMMYFUNCTION("IFERROR(
  TEXTJOIN(CHAR(10),TRUE,FILTER('SUMMARY DATA'!G:G,'SUMMARY DATA'!$A:$A=$A639,'SUMMARY DATA'!$C:$C=$B639,'SUMMARY DATA'!$B:$B=""GRP"")),
  IF(
    OR(
      ISNUMBER(SEARCH(""CDM CASH DEPOSIT"",$C639)),
      ISNUMBER(SEARCH(""CASH DEPOSIT"",$C63"&amp;"9)),
      COUNTIFS('SUMMARY DATA'!$D:$D,$C639,'SUMMARY DATA'!$B:$B,""GRP"")&lt;&gt;1
    ),
    """",
    IFERROR(TEXTJOIN(CHAR(10),TRUE,FILTER('SUMMARY DATA'!G:G,'SUMMARY DATA'!$D:$D=$C639,'SUMMARY DATA'!$B:$B=""GRP"")),"""")
  )
)"),"")</f>
        <v/>
      </c>
      <c r="H639" s="18" t="str">
        <f>IFERROR(__xludf.DUMMYFUNCTION("IFERROR(
  TEXTJOIN(CHAR(10),TRUE,FILTER('SUMMARY DATA'!H:H,'SUMMARY DATA'!$A:$A=$A639,'SUMMARY DATA'!$C:$C=$B639,'SUMMARY DATA'!$B:$B=""GRP"")),
  IF(
    OR(
      ISNUMBER(SEARCH(""CDM CASH DEPOSIT"",$C639)),
      ISNUMBER(SEARCH(""CASH DEPOSIT"",$C63"&amp;"9)),
      COUNTIFS('SUMMARY DATA'!$D:$D,$C639,'SUMMARY DATA'!$B:$B,""GRP"")&lt;&gt;1
    ),
    """",
    IFERROR(TEXTJOIN(CHAR(10),TRUE,FILTER('SUMMARY DATA'!H:H,'SUMMARY DATA'!$D:$D=$C639,'SUMMARY DATA'!$B:$B=""GRP"")),"""")
  )
)"),"")</f>
        <v/>
      </c>
      <c r="I639" s="18" t="str">
        <f>IFERROR(__xludf.DUMMYFUNCTION("IF(H639="""","""",
SUM(ARRAYFORMULA(VALUE(SPLIT(H639,CHAR(10)))))
)"),"")</f>
        <v/>
      </c>
      <c r="J639" s="17" t="str">
        <f>IFERROR(__xludf.DUMMYFUNCTION("IFERROR(
  TEXTJOIN(CHAR(10),TRUE,FILTER('SUMMARY DATA'!I:I,'SUMMARY DATA'!$A:$A=$A639,'SUMMARY DATA'!$C:$C=$B639,'SUMMARY DATA'!$B:$B=""GRP"")),
  IF(
    OR(
      ISNUMBER(SEARCH(""CDM CASH DEPOSIT"",$C639)),
      ISNUMBER(SEARCH(""CASH DEPOSIT"",$C63"&amp;"9)),
      COUNTIFS('SUMMARY DATA'!$D:$D,$C639,'SUMMARY DATA'!$B:$B,""GRP"")&lt;&gt;1
    ),
    """",
    IFERROR(TEXTJOIN(CHAR(10),TRUE,FILTER('SUMMARY DATA'!I:I,'SUMMARY DATA'!$D:$D=$C639,'SUMMARY DATA'!$B:$B=""GRP"")),"""")
  )
)"),"")</f>
        <v/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 spans="1:27">
      <c r="A640" s="2" t="s">
        <v>906</v>
      </c>
      <c r="B640" s="15">
        <v>45889</v>
      </c>
      <c r="C640" s="2" t="s">
        <v>907</v>
      </c>
      <c r="D640" s="3">
        <v>90</v>
      </c>
      <c r="E640" s="16" t="str">
        <f>IFERROR(__xludf.DUMMYFUNCTION("IFERROR(
  TEXTJOIN(CHAR(10),TRUE,FILTER('SUMMARY DATA'!E:E,'SUMMARY DATA'!$A:$A=$A640,'SUMMARY DATA'!$C:$C=$B640,'SUMMARY DATA'!$B:$B=""GRP"")),
  IF(
    OR(
      ISNUMBER(SEARCH(""CDM CASH DEPOSIT"",$C640)),
      ISNUMBER(SEARCH(""CASH DEPOSIT"",$C64"&amp;"0)),
      COUNTIFS('SUMMARY DATA'!$D:$D,$C640,'SUMMARY DATA'!$B:$B,""GRP"")&lt;&gt;1
    ),
    """",
    IFERROR(TEXTJOIN(CHAR(10),TRUE,FILTER('SUMMARY DATA'!E:E,'SUMMARY DATA'!$D:$D=$C640,'SUMMARY DATA'!$B:$B=""GRP"")),"""")
  )
)"),"")</f>
        <v/>
      </c>
      <c r="F640" s="17" t="str">
        <f>IFERROR(__xludf.DUMMYFUNCTION("IFERROR(
  TEXTJOIN(CHAR(10),TRUE,FILTER('SUMMARY DATA'!F:F,'SUMMARY DATA'!$A:$A=$A640,'SUMMARY DATA'!$C:$C=$B640,'SUMMARY DATA'!$B:$B=""GRP"")),
  IF(
    OR(
      ISNUMBER(SEARCH(""CDM CASH DEPOSIT"",$C640)),
      ISNUMBER(SEARCH(""CASH DEPOSIT"",$C64"&amp;"0)),
      COUNTIFS('SUMMARY DATA'!$D:$D,$C640,'SUMMARY DATA'!$B:$B,""GRP"")&lt;&gt;1
    ),
    """",
    IFERROR(TEXTJOIN(CHAR(10),TRUE,FILTER('SUMMARY DATA'!F:F,'SUMMARY DATA'!$D:$D=$C640,'SUMMARY DATA'!$B:$B=""GRP"")),"""")
  )
)"),"")</f>
        <v/>
      </c>
      <c r="G640" s="17" t="str">
        <f>IFERROR(__xludf.DUMMYFUNCTION("IFERROR(
  TEXTJOIN(CHAR(10),TRUE,FILTER('SUMMARY DATA'!G:G,'SUMMARY DATA'!$A:$A=$A640,'SUMMARY DATA'!$C:$C=$B640,'SUMMARY DATA'!$B:$B=""GRP"")),
  IF(
    OR(
      ISNUMBER(SEARCH(""CDM CASH DEPOSIT"",$C640)),
      ISNUMBER(SEARCH(""CASH DEPOSIT"",$C64"&amp;"0)),
      COUNTIFS('SUMMARY DATA'!$D:$D,$C640,'SUMMARY DATA'!$B:$B,""GRP"")&lt;&gt;1
    ),
    """",
    IFERROR(TEXTJOIN(CHAR(10),TRUE,FILTER('SUMMARY DATA'!G:G,'SUMMARY DATA'!$D:$D=$C640,'SUMMARY DATA'!$B:$B=""GRP"")),"""")
  )
)"),"")</f>
        <v/>
      </c>
      <c r="H640" s="18" t="str">
        <f>IFERROR(__xludf.DUMMYFUNCTION("IFERROR(
  TEXTJOIN(CHAR(10),TRUE,FILTER('SUMMARY DATA'!H:H,'SUMMARY DATA'!$A:$A=$A640,'SUMMARY DATA'!$C:$C=$B640,'SUMMARY DATA'!$B:$B=""GRP"")),
  IF(
    OR(
      ISNUMBER(SEARCH(""CDM CASH DEPOSIT"",$C640)),
      ISNUMBER(SEARCH(""CASH DEPOSIT"",$C64"&amp;"0)),
      COUNTIFS('SUMMARY DATA'!$D:$D,$C640,'SUMMARY DATA'!$B:$B,""GRP"")&lt;&gt;1
    ),
    """",
    IFERROR(TEXTJOIN(CHAR(10),TRUE,FILTER('SUMMARY DATA'!H:H,'SUMMARY DATA'!$D:$D=$C640,'SUMMARY DATA'!$B:$B=""GRP"")),"""")
  )
)"),"")</f>
        <v/>
      </c>
      <c r="I640" s="18" t="str">
        <f>IFERROR(__xludf.DUMMYFUNCTION("IF(H640="""","""",
SUM(ARRAYFORMULA(VALUE(SPLIT(H640,CHAR(10)))))
)"),"")</f>
        <v/>
      </c>
      <c r="J640" s="17" t="str">
        <f>IFERROR(__xludf.DUMMYFUNCTION("IFERROR(
  TEXTJOIN(CHAR(10),TRUE,FILTER('SUMMARY DATA'!I:I,'SUMMARY DATA'!$A:$A=$A640,'SUMMARY DATA'!$C:$C=$B640,'SUMMARY DATA'!$B:$B=""GRP"")),
  IF(
    OR(
      ISNUMBER(SEARCH(""CDM CASH DEPOSIT"",$C640)),
      ISNUMBER(SEARCH(""CASH DEPOSIT"",$C64"&amp;"0)),
      COUNTIFS('SUMMARY DATA'!$D:$D,$C640,'SUMMARY DATA'!$B:$B,""GRP"")&lt;&gt;1
    ),
    """",
    IFERROR(TEXTJOIN(CHAR(10),TRUE,FILTER('SUMMARY DATA'!I:I,'SUMMARY DATA'!$D:$D=$C640,'SUMMARY DATA'!$B:$B=""GRP"")),"""")
  )
)"),"")</f>
        <v/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 spans="1:27">
      <c r="A641" s="2" t="s">
        <v>908</v>
      </c>
      <c r="B641" s="15">
        <v>45889</v>
      </c>
      <c r="C641" s="2" t="s">
        <v>909</v>
      </c>
      <c r="D641" s="3">
        <v>54</v>
      </c>
      <c r="E641" s="16" t="str">
        <f>IFERROR(__xludf.DUMMYFUNCTION("IFERROR(
  TEXTJOIN(CHAR(10),TRUE,FILTER('SUMMARY DATA'!E:E,'SUMMARY DATA'!$A:$A=$A641,'SUMMARY DATA'!$C:$C=$B641,'SUMMARY DATA'!$B:$B=""GRP"")),
  IF(
    OR(
      ISNUMBER(SEARCH(""CDM CASH DEPOSIT"",$C641)),
      ISNUMBER(SEARCH(""CASH DEPOSIT"",$C64"&amp;"1)),
      COUNTIFS('SUMMARY DATA'!$D:$D,$C641,'SUMMARY DATA'!$B:$B,""GRP"")&lt;&gt;1
    ),
    """",
    IFERROR(TEXTJOIN(CHAR(10),TRUE,FILTER('SUMMARY DATA'!E:E,'SUMMARY DATA'!$D:$D=$C641,'SUMMARY DATA'!$B:$B=""GRP"")),"""")
  )
)"),"")</f>
        <v/>
      </c>
      <c r="F641" s="17" t="str">
        <f>IFERROR(__xludf.DUMMYFUNCTION("IFERROR(
  TEXTJOIN(CHAR(10),TRUE,FILTER('SUMMARY DATA'!F:F,'SUMMARY DATA'!$A:$A=$A641,'SUMMARY DATA'!$C:$C=$B641,'SUMMARY DATA'!$B:$B=""GRP"")),
  IF(
    OR(
      ISNUMBER(SEARCH(""CDM CASH DEPOSIT"",$C641)),
      ISNUMBER(SEARCH(""CASH DEPOSIT"",$C64"&amp;"1)),
      COUNTIFS('SUMMARY DATA'!$D:$D,$C641,'SUMMARY DATA'!$B:$B,""GRP"")&lt;&gt;1
    ),
    """",
    IFERROR(TEXTJOIN(CHAR(10),TRUE,FILTER('SUMMARY DATA'!F:F,'SUMMARY DATA'!$D:$D=$C641,'SUMMARY DATA'!$B:$B=""GRP"")),"""")
  )
)"),"")</f>
        <v/>
      </c>
      <c r="G641" s="17" t="str">
        <f>IFERROR(__xludf.DUMMYFUNCTION("IFERROR(
  TEXTJOIN(CHAR(10),TRUE,FILTER('SUMMARY DATA'!G:G,'SUMMARY DATA'!$A:$A=$A641,'SUMMARY DATA'!$C:$C=$B641,'SUMMARY DATA'!$B:$B=""GRP"")),
  IF(
    OR(
      ISNUMBER(SEARCH(""CDM CASH DEPOSIT"",$C641)),
      ISNUMBER(SEARCH(""CASH DEPOSIT"",$C64"&amp;"1)),
      COUNTIFS('SUMMARY DATA'!$D:$D,$C641,'SUMMARY DATA'!$B:$B,""GRP"")&lt;&gt;1
    ),
    """",
    IFERROR(TEXTJOIN(CHAR(10),TRUE,FILTER('SUMMARY DATA'!G:G,'SUMMARY DATA'!$D:$D=$C641,'SUMMARY DATA'!$B:$B=""GRP"")),"""")
  )
)"),"")</f>
        <v/>
      </c>
      <c r="H641" s="18" t="str">
        <f>IFERROR(__xludf.DUMMYFUNCTION("IFERROR(
  TEXTJOIN(CHAR(10),TRUE,FILTER('SUMMARY DATA'!H:H,'SUMMARY DATA'!$A:$A=$A641,'SUMMARY DATA'!$C:$C=$B641,'SUMMARY DATA'!$B:$B=""GRP"")),
  IF(
    OR(
      ISNUMBER(SEARCH(""CDM CASH DEPOSIT"",$C641)),
      ISNUMBER(SEARCH(""CASH DEPOSIT"",$C64"&amp;"1)),
      COUNTIFS('SUMMARY DATA'!$D:$D,$C641,'SUMMARY DATA'!$B:$B,""GRP"")&lt;&gt;1
    ),
    """",
    IFERROR(TEXTJOIN(CHAR(10),TRUE,FILTER('SUMMARY DATA'!H:H,'SUMMARY DATA'!$D:$D=$C641,'SUMMARY DATA'!$B:$B=""GRP"")),"""")
  )
)"),"")</f>
        <v/>
      </c>
      <c r="I641" s="18" t="str">
        <f>IFERROR(__xludf.DUMMYFUNCTION("IF(H641="""","""",
SUM(ARRAYFORMULA(VALUE(SPLIT(H641,CHAR(10)))))
)"),"")</f>
        <v/>
      </c>
      <c r="J641" s="17" t="str">
        <f>IFERROR(__xludf.DUMMYFUNCTION("IFERROR(
  TEXTJOIN(CHAR(10),TRUE,FILTER('SUMMARY DATA'!I:I,'SUMMARY DATA'!$A:$A=$A641,'SUMMARY DATA'!$C:$C=$B641,'SUMMARY DATA'!$B:$B=""GRP"")),
  IF(
    OR(
      ISNUMBER(SEARCH(""CDM CASH DEPOSIT"",$C641)),
      ISNUMBER(SEARCH(""CASH DEPOSIT"",$C64"&amp;"1)),
      COUNTIFS('SUMMARY DATA'!$D:$D,$C641,'SUMMARY DATA'!$B:$B,""GRP"")&lt;&gt;1
    ),
    """",
    IFERROR(TEXTJOIN(CHAR(10),TRUE,FILTER('SUMMARY DATA'!I:I,'SUMMARY DATA'!$D:$D=$C641,'SUMMARY DATA'!$B:$B=""GRP"")),"""")
  )
)"),"")</f>
        <v/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 spans="1:27">
      <c r="A642" s="2" t="s">
        <v>910</v>
      </c>
      <c r="B642" s="15">
        <v>45889</v>
      </c>
      <c r="C642" s="2" t="s">
        <v>911</v>
      </c>
      <c r="D642" s="3">
        <v>82.02</v>
      </c>
      <c r="E642" s="16" t="str">
        <f>IFERROR(__xludf.DUMMYFUNCTION("IFERROR(
  TEXTJOIN(CHAR(10),TRUE,FILTER('SUMMARY DATA'!E:E,'SUMMARY DATA'!$A:$A=$A642,'SUMMARY DATA'!$C:$C=$B642,'SUMMARY DATA'!$B:$B=""GRP"")),
  IF(
    OR(
      ISNUMBER(SEARCH(""CDM CASH DEPOSIT"",$C642)),
      ISNUMBER(SEARCH(""CASH DEPOSIT"",$C64"&amp;"2)),
      COUNTIFS('SUMMARY DATA'!$D:$D,$C642,'SUMMARY DATA'!$B:$B,""GRP"")&lt;&gt;1
    ),
    """",
    IFERROR(TEXTJOIN(CHAR(10),TRUE,FILTER('SUMMARY DATA'!E:E,'SUMMARY DATA'!$D:$D=$C642,'SUMMARY DATA'!$B:$B=""GRP"")),"""")
  )
)"),"")</f>
        <v/>
      </c>
      <c r="F642" s="17" t="str">
        <f>IFERROR(__xludf.DUMMYFUNCTION("IFERROR(
  TEXTJOIN(CHAR(10),TRUE,FILTER('SUMMARY DATA'!F:F,'SUMMARY DATA'!$A:$A=$A642,'SUMMARY DATA'!$C:$C=$B642,'SUMMARY DATA'!$B:$B=""GRP"")),
  IF(
    OR(
      ISNUMBER(SEARCH(""CDM CASH DEPOSIT"",$C642)),
      ISNUMBER(SEARCH(""CASH DEPOSIT"",$C64"&amp;"2)),
      COUNTIFS('SUMMARY DATA'!$D:$D,$C642,'SUMMARY DATA'!$B:$B,""GRP"")&lt;&gt;1
    ),
    """",
    IFERROR(TEXTJOIN(CHAR(10),TRUE,FILTER('SUMMARY DATA'!F:F,'SUMMARY DATA'!$D:$D=$C642,'SUMMARY DATA'!$B:$B=""GRP"")),"""")
  )
)"),"")</f>
        <v/>
      </c>
      <c r="G642" s="17" t="str">
        <f>IFERROR(__xludf.DUMMYFUNCTION("IFERROR(
  TEXTJOIN(CHAR(10),TRUE,FILTER('SUMMARY DATA'!G:G,'SUMMARY DATA'!$A:$A=$A642,'SUMMARY DATA'!$C:$C=$B642,'SUMMARY DATA'!$B:$B=""GRP"")),
  IF(
    OR(
      ISNUMBER(SEARCH(""CDM CASH DEPOSIT"",$C642)),
      ISNUMBER(SEARCH(""CASH DEPOSIT"",$C64"&amp;"2)),
      COUNTIFS('SUMMARY DATA'!$D:$D,$C642,'SUMMARY DATA'!$B:$B,""GRP"")&lt;&gt;1
    ),
    """",
    IFERROR(TEXTJOIN(CHAR(10),TRUE,FILTER('SUMMARY DATA'!G:G,'SUMMARY DATA'!$D:$D=$C642,'SUMMARY DATA'!$B:$B=""GRP"")),"""")
  )
)"),"")</f>
        <v/>
      </c>
      <c r="H642" s="18" t="str">
        <f>IFERROR(__xludf.DUMMYFUNCTION("IFERROR(
  TEXTJOIN(CHAR(10),TRUE,FILTER('SUMMARY DATA'!H:H,'SUMMARY DATA'!$A:$A=$A642,'SUMMARY DATA'!$C:$C=$B642,'SUMMARY DATA'!$B:$B=""GRP"")),
  IF(
    OR(
      ISNUMBER(SEARCH(""CDM CASH DEPOSIT"",$C642)),
      ISNUMBER(SEARCH(""CASH DEPOSIT"",$C64"&amp;"2)),
      COUNTIFS('SUMMARY DATA'!$D:$D,$C642,'SUMMARY DATA'!$B:$B,""GRP"")&lt;&gt;1
    ),
    """",
    IFERROR(TEXTJOIN(CHAR(10),TRUE,FILTER('SUMMARY DATA'!H:H,'SUMMARY DATA'!$D:$D=$C642,'SUMMARY DATA'!$B:$B=""GRP"")),"""")
  )
)"),"")</f>
        <v/>
      </c>
      <c r="I642" s="18" t="str">
        <f>IFERROR(__xludf.DUMMYFUNCTION("IF(H642="""","""",
SUM(ARRAYFORMULA(VALUE(SPLIT(H642,CHAR(10)))))
)"),"")</f>
        <v/>
      </c>
      <c r="J642" s="17" t="str">
        <f>IFERROR(__xludf.DUMMYFUNCTION("IFERROR(
  TEXTJOIN(CHAR(10),TRUE,FILTER('SUMMARY DATA'!I:I,'SUMMARY DATA'!$A:$A=$A642,'SUMMARY DATA'!$C:$C=$B642,'SUMMARY DATA'!$B:$B=""GRP"")),
  IF(
    OR(
      ISNUMBER(SEARCH(""CDM CASH DEPOSIT"",$C642)),
      ISNUMBER(SEARCH(""CASH DEPOSIT"",$C64"&amp;"2)),
      COUNTIFS('SUMMARY DATA'!$D:$D,$C642,'SUMMARY DATA'!$B:$B,""GRP"")&lt;&gt;1
    ),
    """",
    IFERROR(TEXTJOIN(CHAR(10),TRUE,FILTER('SUMMARY DATA'!I:I,'SUMMARY DATA'!$D:$D=$C642,'SUMMARY DATA'!$B:$B=""GRP"")),"""")
  )
)"),"")</f>
        <v/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 spans="1:27">
      <c r="A643" s="2"/>
      <c r="B643" s="15">
        <v>45889</v>
      </c>
      <c r="C643" s="2" t="s">
        <v>912</v>
      </c>
      <c r="D643" s="3">
        <v>110.22</v>
      </c>
      <c r="E643" s="16" t="str">
        <f>IFERROR(__xludf.DUMMYFUNCTION("IFERROR(
  TEXTJOIN(CHAR(10),TRUE,FILTER('SUMMARY DATA'!E:E,'SUMMARY DATA'!$A:$A=$A643,'SUMMARY DATA'!$C:$C=$B643,'SUMMARY DATA'!$B:$B=""GRP"")),
  IF(
    OR(
      ISNUMBER(SEARCH(""CDM CASH DEPOSIT"",$C643)),
      ISNUMBER(SEARCH(""CASH DEPOSIT"",$C64"&amp;"3)),
      COUNTIFS('SUMMARY DATA'!$D:$D,$C643,'SUMMARY DATA'!$B:$B,""GRP"")&lt;&gt;1
    ),
    """",
    IFERROR(TEXTJOIN(CHAR(10),TRUE,FILTER('SUMMARY DATA'!E:E,'SUMMARY DATA'!$D:$D=$C643,'SUMMARY DATA'!$B:$B=""GRP"")),"""")
  )
)"),"")</f>
        <v/>
      </c>
      <c r="F643" s="17" t="str">
        <f>IFERROR(__xludf.DUMMYFUNCTION("IFERROR(
  TEXTJOIN(CHAR(10),TRUE,FILTER('SUMMARY DATA'!F:F,'SUMMARY DATA'!$A:$A=$A643,'SUMMARY DATA'!$C:$C=$B643,'SUMMARY DATA'!$B:$B=""GRP"")),
  IF(
    OR(
      ISNUMBER(SEARCH(""CDM CASH DEPOSIT"",$C643)),
      ISNUMBER(SEARCH(""CASH DEPOSIT"",$C64"&amp;"3)),
      COUNTIFS('SUMMARY DATA'!$D:$D,$C643,'SUMMARY DATA'!$B:$B,""GRP"")&lt;&gt;1
    ),
    """",
    IFERROR(TEXTJOIN(CHAR(10),TRUE,FILTER('SUMMARY DATA'!F:F,'SUMMARY DATA'!$D:$D=$C643,'SUMMARY DATA'!$B:$B=""GRP"")),"""")
  )
)"),"")</f>
        <v/>
      </c>
      <c r="G643" s="17" t="str">
        <f>IFERROR(__xludf.DUMMYFUNCTION("IFERROR(
  TEXTJOIN(CHAR(10),TRUE,FILTER('SUMMARY DATA'!G:G,'SUMMARY DATA'!$A:$A=$A643,'SUMMARY DATA'!$C:$C=$B643,'SUMMARY DATA'!$B:$B=""GRP"")),
  IF(
    OR(
      ISNUMBER(SEARCH(""CDM CASH DEPOSIT"",$C643)),
      ISNUMBER(SEARCH(""CASH DEPOSIT"",$C64"&amp;"3)),
      COUNTIFS('SUMMARY DATA'!$D:$D,$C643,'SUMMARY DATA'!$B:$B,""GRP"")&lt;&gt;1
    ),
    """",
    IFERROR(TEXTJOIN(CHAR(10),TRUE,FILTER('SUMMARY DATA'!G:G,'SUMMARY DATA'!$D:$D=$C643,'SUMMARY DATA'!$B:$B=""GRP"")),"""")
  )
)"),"")</f>
        <v/>
      </c>
      <c r="H643" s="18" t="str">
        <f>IFERROR(__xludf.DUMMYFUNCTION("IFERROR(
  TEXTJOIN(CHAR(10),TRUE,FILTER('SUMMARY DATA'!H:H,'SUMMARY DATA'!$A:$A=$A643,'SUMMARY DATA'!$C:$C=$B643,'SUMMARY DATA'!$B:$B=""GRP"")),
  IF(
    OR(
      ISNUMBER(SEARCH(""CDM CASH DEPOSIT"",$C643)),
      ISNUMBER(SEARCH(""CASH DEPOSIT"",$C64"&amp;"3)),
      COUNTIFS('SUMMARY DATA'!$D:$D,$C643,'SUMMARY DATA'!$B:$B,""GRP"")&lt;&gt;1
    ),
    """",
    IFERROR(TEXTJOIN(CHAR(10),TRUE,FILTER('SUMMARY DATA'!H:H,'SUMMARY DATA'!$D:$D=$C643,'SUMMARY DATA'!$B:$B=""GRP"")),"""")
  )
)"),"")</f>
        <v/>
      </c>
      <c r="I643" s="18" t="str">
        <f>IFERROR(__xludf.DUMMYFUNCTION("IF(H643="""","""",
SUM(ARRAYFORMULA(VALUE(SPLIT(H643,CHAR(10)))))
)"),"")</f>
        <v/>
      </c>
      <c r="J643" s="17" t="str">
        <f>IFERROR(__xludf.DUMMYFUNCTION("IFERROR(
  TEXTJOIN(CHAR(10),TRUE,FILTER('SUMMARY DATA'!I:I,'SUMMARY DATA'!$A:$A=$A643,'SUMMARY DATA'!$C:$C=$B643,'SUMMARY DATA'!$B:$B=""GRP"")),
  IF(
    OR(
      ISNUMBER(SEARCH(""CDM CASH DEPOSIT"",$C643)),
      ISNUMBER(SEARCH(""CASH DEPOSIT"",$C64"&amp;"3)),
      COUNTIFS('SUMMARY DATA'!$D:$D,$C643,'SUMMARY DATA'!$B:$B,""GRP"")&lt;&gt;1
    ),
    """",
    IFERROR(TEXTJOIN(CHAR(10),TRUE,FILTER('SUMMARY DATA'!I:I,'SUMMARY DATA'!$D:$D=$C643,'SUMMARY DATA'!$B:$B=""GRP"")),"""")
  )
)"),"")</f>
        <v/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 spans="1:27">
      <c r="A644" s="2" t="s">
        <v>913</v>
      </c>
      <c r="B644" s="32">
        <v>45889</v>
      </c>
      <c r="C644" s="2" t="s">
        <v>914</v>
      </c>
      <c r="D644" s="3">
        <v>388.9</v>
      </c>
      <c r="E644" s="16" t="str">
        <f>IFERROR(__xludf.DUMMYFUNCTION("IFERROR(
  TEXTJOIN(CHAR(10),TRUE,FILTER('SUMMARY DATA'!E:E,'SUMMARY DATA'!$A:$A=$A644,'SUMMARY DATA'!$C:$C=$B644,'SUMMARY DATA'!$B:$B=""GRP"")),
  IF(
    OR(
      ISNUMBER(SEARCH(""CDM CASH DEPOSIT"",$C644)),
      ISNUMBER(SEARCH(""CASH DEPOSIT"",$C64"&amp;"4)),
      COUNTIFS('SUMMARY DATA'!$D:$D,$C644,'SUMMARY DATA'!$B:$B,""GRP"")&lt;&gt;1
    ),
    """",
    IFERROR(TEXTJOIN(CHAR(10),TRUE,FILTER('SUMMARY DATA'!E:E,'SUMMARY DATA'!$D:$D=$C644,'SUMMARY DATA'!$B:$B=""GRP"")),"""")
  )
)"),"")</f>
        <v/>
      </c>
      <c r="F644" s="17" t="str">
        <f>IFERROR(__xludf.DUMMYFUNCTION("IFERROR(
  TEXTJOIN(CHAR(10),TRUE,FILTER('SUMMARY DATA'!F:F,'SUMMARY DATA'!$A:$A=$A644,'SUMMARY DATA'!$C:$C=$B644,'SUMMARY DATA'!$B:$B=""GRP"")),
  IF(
    OR(
      ISNUMBER(SEARCH(""CDM CASH DEPOSIT"",$C644)),
      ISNUMBER(SEARCH(""CASH DEPOSIT"",$C64"&amp;"4)),
      COUNTIFS('SUMMARY DATA'!$D:$D,$C644,'SUMMARY DATA'!$B:$B,""GRP"")&lt;&gt;1
    ),
    """",
    IFERROR(TEXTJOIN(CHAR(10),TRUE,FILTER('SUMMARY DATA'!F:F,'SUMMARY DATA'!$D:$D=$C644,'SUMMARY DATA'!$B:$B=""GRP"")),"""")
  )
)"),"")</f>
        <v/>
      </c>
      <c r="G644" s="17" t="str">
        <f>IFERROR(__xludf.DUMMYFUNCTION("IFERROR(
  TEXTJOIN(CHAR(10),TRUE,FILTER('SUMMARY DATA'!G:G,'SUMMARY DATA'!$A:$A=$A644,'SUMMARY DATA'!$C:$C=$B644,'SUMMARY DATA'!$B:$B=""GRP"")),
  IF(
    OR(
      ISNUMBER(SEARCH(""CDM CASH DEPOSIT"",$C644)),
      ISNUMBER(SEARCH(""CASH DEPOSIT"",$C64"&amp;"4)),
      COUNTIFS('SUMMARY DATA'!$D:$D,$C644,'SUMMARY DATA'!$B:$B,""GRP"")&lt;&gt;1
    ),
    """",
    IFERROR(TEXTJOIN(CHAR(10),TRUE,FILTER('SUMMARY DATA'!G:G,'SUMMARY DATA'!$D:$D=$C644,'SUMMARY DATA'!$B:$B=""GRP"")),"""")
  )
)"),"")</f>
        <v/>
      </c>
      <c r="H644" s="18" t="str">
        <f>IFERROR(__xludf.DUMMYFUNCTION("IFERROR(
  TEXTJOIN(CHAR(10),TRUE,FILTER('SUMMARY DATA'!H:H,'SUMMARY DATA'!$A:$A=$A644,'SUMMARY DATA'!$C:$C=$B644,'SUMMARY DATA'!$B:$B=""GRP"")),
  IF(
    OR(
      ISNUMBER(SEARCH(""CDM CASH DEPOSIT"",$C644)),
      ISNUMBER(SEARCH(""CASH DEPOSIT"",$C64"&amp;"4)),
      COUNTIFS('SUMMARY DATA'!$D:$D,$C644,'SUMMARY DATA'!$B:$B,""GRP"")&lt;&gt;1
    ),
    """",
    IFERROR(TEXTJOIN(CHAR(10),TRUE,FILTER('SUMMARY DATA'!H:H,'SUMMARY DATA'!$D:$D=$C644,'SUMMARY DATA'!$B:$B=""GRP"")),"""")
  )
)"),"")</f>
        <v/>
      </c>
      <c r="I644" s="18" t="str">
        <f>IFERROR(__xludf.DUMMYFUNCTION("IF(H644="""","""",
SUM(ARRAYFORMULA(VALUE(SPLIT(H644,CHAR(10)))))
)"),"")</f>
        <v/>
      </c>
      <c r="J644" s="17" t="str">
        <f>IFERROR(__xludf.DUMMYFUNCTION("IFERROR(
  TEXTJOIN(CHAR(10),TRUE,FILTER('SUMMARY DATA'!I:I,'SUMMARY DATA'!$A:$A=$A644,'SUMMARY DATA'!$C:$C=$B644,'SUMMARY DATA'!$B:$B=""GRP"")),
  IF(
    OR(
      ISNUMBER(SEARCH(""CDM CASH DEPOSIT"",$C644)),
      ISNUMBER(SEARCH(""CASH DEPOSIT"",$C64"&amp;"4)),
      COUNTIFS('SUMMARY DATA'!$D:$D,$C644,'SUMMARY DATA'!$B:$B,""GRP"")&lt;&gt;1
    ),
    """",
    IFERROR(TEXTJOIN(CHAR(10),TRUE,FILTER('SUMMARY DATA'!I:I,'SUMMARY DATA'!$D:$D=$C644,'SUMMARY DATA'!$B:$B=""GRP"")),"""")
  )
)"),"")</f>
        <v/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 spans="1:27">
      <c r="A645" s="2"/>
      <c r="B645" s="32">
        <v>45888</v>
      </c>
      <c r="C645" s="2" t="s">
        <v>915</v>
      </c>
      <c r="D645" s="3">
        <v>91.47</v>
      </c>
      <c r="E645" s="16" t="str">
        <f>IFERROR(__xludf.DUMMYFUNCTION("IFERROR(
  TEXTJOIN(CHAR(10),TRUE,FILTER('SUMMARY DATA'!E:E,'SUMMARY DATA'!$A:$A=$A645,'SUMMARY DATA'!$C:$C=$B645,'SUMMARY DATA'!$B:$B=""GRP"")),
  IF(
    OR(
      ISNUMBER(SEARCH(""CDM CASH DEPOSIT"",$C645)),
      ISNUMBER(SEARCH(""CASH DEPOSIT"",$C64"&amp;"5)),
      COUNTIFS('SUMMARY DATA'!$D:$D,$C645,'SUMMARY DATA'!$B:$B,""GRP"")&lt;&gt;1
    ),
    """",
    IFERROR(TEXTJOIN(CHAR(10),TRUE,FILTER('SUMMARY DATA'!E:E,'SUMMARY DATA'!$D:$D=$C645,'SUMMARY DATA'!$B:$B=""GRP"")),"""")
  )
)"),"")</f>
        <v/>
      </c>
      <c r="F645" s="17" t="str">
        <f>IFERROR(__xludf.DUMMYFUNCTION("IFERROR(
  TEXTJOIN(CHAR(10),TRUE,FILTER('SUMMARY DATA'!F:F,'SUMMARY DATA'!$A:$A=$A645,'SUMMARY DATA'!$C:$C=$B645,'SUMMARY DATA'!$B:$B=""GRP"")),
  IF(
    OR(
      ISNUMBER(SEARCH(""CDM CASH DEPOSIT"",$C645)),
      ISNUMBER(SEARCH(""CASH DEPOSIT"",$C64"&amp;"5)),
      COUNTIFS('SUMMARY DATA'!$D:$D,$C645,'SUMMARY DATA'!$B:$B,""GRP"")&lt;&gt;1
    ),
    """",
    IFERROR(TEXTJOIN(CHAR(10),TRUE,FILTER('SUMMARY DATA'!F:F,'SUMMARY DATA'!$D:$D=$C645,'SUMMARY DATA'!$B:$B=""GRP"")),"""")
  )
)"),"")</f>
        <v/>
      </c>
      <c r="G645" s="17" t="str">
        <f>IFERROR(__xludf.DUMMYFUNCTION("IFERROR(
  TEXTJOIN(CHAR(10),TRUE,FILTER('SUMMARY DATA'!G:G,'SUMMARY DATA'!$A:$A=$A645,'SUMMARY DATA'!$C:$C=$B645,'SUMMARY DATA'!$B:$B=""GRP"")),
  IF(
    OR(
      ISNUMBER(SEARCH(""CDM CASH DEPOSIT"",$C645)),
      ISNUMBER(SEARCH(""CASH DEPOSIT"",$C64"&amp;"5)),
      COUNTIFS('SUMMARY DATA'!$D:$D,$C645,'SUMMARY DATA'!$B:$B,""GRP"")&lt;&gt;1
    ),
    """",
    IFERROR(TEXTJOIN(CHAR(10),TRUE,FILTER('SUMMARY DATA'!G:G,'SUMMARY DATA'!$D:$D=$C645,'SUMMARY DATA'!$B:$B=""GRP"")),"""")
  )
)"),"")</f>
        <v/>
      </c>
      <c r="H645" s="18" t="str">
        <f>IFERROR(__xludf.DUMMYFUNCTION("IFERROR(
  TEXTJOIN(CHAR(10),TRUE,FILTER('SUMMARY DATA'!H:H,'SUMMARY DATA'!$A:$A=$A645,'SUMMARY DATA'!$C:$C=$B645,'SUMMARY DATA'!$B:$B=""GRP"")),
  IF(
    OR(
      ISNUMBER(SEARCH(""CDM CASH DEPOSIT"",$C645)),
      ISNUMBER(SEARCH(""CASH DEPOSIT"",$C64"&amp;"5)),
      COUNTIFS('SUMMARY DATA'!$D:$D,$C645,'SUMMARY DATA'!$B:$B,""GRP"")&lt;&gt;1
    ),
    """",
    IFERROR(TEXTJOIN(CHAR(10),TRUE,FILTER('SUMMARY DATA'!H:H,'SUMMARY DATA'!$D:$D=$C645,'SUMMARY DATA'!$B:$B=""GRP"")),"""")
  )
)"),"")</f>
        <v/>
      </c>
      <c r="I645" s="18" t="str">
        <f>IFERROR(__xludf.DUMMYFUNCTION("IF(H645="""","""",
SUM(ARRAYFORMULA(VALUE(SPLIT(H645,CHAR(10)))))
)"),"")</f>
        <v/>
      </c>
      <c r="J645" s="17" t="str">
        <f>IFERROR(__xludf.DUMMYFUNCTION("IFERROR(
  TEXTJOIN(CHAR(10),TRUE,FILTER('SUMMARY DATA'!I:I,'SUMMARY DATA'!$A:$A=$A645,'SUMMARY DATA'!$C:$C=$B645,'SUMMARY DATA'!$B:$B=""GRP"")),
  IF(
    OR(
      ISNUMBER(SEARCH(""CDM CASH DEPOSIT"",$C645)),
      ISNUMBER(SEARCH(""CASH DEPOSIT"",$C64"&amp;"5)),
      COUNTIFS('SUMMARY DATA'!$D:$D,$C645,'SUMMARY DATA'!$B:$B,""GRP"")&lt;&gt;1
    ),
    """",
    IFERROR(TEXTJOIN(CHAR(10),TRUE,FILTER('SUMMARY DATA'!I:I,'SUMMARY DATA'!$D:$D=$C645,'SUMMARY DATA'!$B:$B=""GRP"")),"""")
  )
)"),"")</f>
        <v/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 spans="1:27">
      <c r="A646" s="2" t="s">
        <v>916</v>
      </c>
      <c r="B646" s="32">
        <v>45887</v>
      </c>
      <c r="C646" s="2" t="s">
        <v>917</v>
      </c>
      <c r="D646" s="3">
        <v>6</v>
      </c>
      <c r="E646" s="16" t="str">
        <f>IFERROR(__xludf.DUMMYFUNCTION("IFERROR(
  TEXTJOIN(CHAR(10),TRUE,FILTER('SUMMARY DATA'!E:E,'SUMMARY DATA'!$A:$A=$A646,'SUMMARY DATA'!$C:$C=$B646,'SUMMARY DATA'!$B:$B=""GRP"")),
  IF(
    OR(
      ISNUMBER(SEARCH(""CDM CASH DEPOSIT"",$C646)),
      ISNUMBER(SEARCH(""CASH DEPOSIT"",$C64"&amp;"6)),
      COUNTIFS('SUMMARY DATA'!$D:$D,$C646,'SUMMARY DATA'!$B:$B,""GRP"")&lt;&gt;1
    ),
    """",
    IFERROR(TEXTJOIN(CHAR(10),TRUE,FILTER('SUMMARY DATA'!E:E,'SUMMARY DATA'!$D:$D=$C646,'SUMMARY DATA'!$B:$B=""GRP"")),"""")
  )
)"),"")</f>
        <v/>
      </c>
      <c r="F646" s="17" t="str">
        <f>IFERROR(__xludf.DUMMYFUNCTION("IFERROR(
  TEXTJOIN(CHAR(10),TRUE,FILTER('SUMMARY DATA'!F:F,'SUMMARY DATA'!$A:$A=$A646,'SUMMARY DATA'!$C:$C=$B646,'SUMMARY DATA'!$B:$B=""GRP"")),
  IF(
    OR(
      ISNUMBER(SEARCH(""CDM CASH DEPOSIT"",$C646)),
      ISNUMBER(SEARCH(""CASH DEPOSIT"",$C64"&amp;"6)),
      COUNTIFS('SUMMARY DATA'!$D:$D,$C646,'SUMMARY DATA'!$B:$B,""GRP"")&lt;&gt;1
    ),
    """",
    IFERROR(TEXTJOIN(CHAR(10),TRUE,FILTER('SUMMARY DATA'!F:F,'SUMMARY DATA'!$D:$D=$C646,'SUMMARY DATA'!$B:$B=""GRP"")),"""")
  )
)"),"")</f>
        <v/>
      </c>
      <c r="G646" s="17" t="str">
        <f>IFERROR(__xludf.DUMMYFUNCTION("IFERROR(
  TEXTJOIN(CHAR(10),TRUE,FILTER('SUMMARY DATA'!G:G,'SUMMARY DATA'!$A:$A=$A646,'SUMMARY DATA'!$C:$C=$B646,'SUMMARY DATA'!$B:$B=""GRP"")),
  IF(
    OR(
      ISNUMBER(SEARCH(""CDM CASH DEPOSIT"",$C646)),
      ISNUMBER(SEARCH(""CASH DEPOSIT"",$C64"&amp;"6)),
      COUNTIFS('SUMMARY DATA'!$D:$D,$C646,'SUMMARY DATA'!$B:$B,""GRP"")&lt;&gt;1
    ),
    """",
    IFERROR(TEXTJOIN(CHAR(10),TRUE,FILTER('SUMMARY DATA'!G:G,'SUMMARY DATA'!$D:$D=$C646,'SUMMARY DATA'!$B:$B=""GRP"")),"""")
  )
)"),"")</f>
        <v/>
      </c>
      <c r="H646" s="18" t="str">
        <f>IFERROR(__xludf.DUMMYFUNCTION("IFERROR(
  TEXTJOIN(CHAR(10),TRUE,FILTER('SUMMARY DATA'!H:H,'SUMMARY DATA'!$A:$A=$A646,'SUMMARY DATA'!$C:$C=$B646,'SUMMARY DATA'!$B:$B=""GRP"")),
  IF(
    OR(
      ISNUMBER(SEARCH(""CDM CASH DEPOSIT"",$C646)),
      ISNUMBER(SEARCH(""CASH DEPOSIT"",$C64"&amp;"6)),
      COUNTIFS('SUMMARY DATA'!$D:$D,$C646,'SUMMARY DATA'!$B:$B,""GRP"")&lt;&gt;1
    ),
    """",
    IFERROR(TEXTJOIN(CHAR(10),TRUE,FILTER('SUMMARY DATA'!H:H,'SUMMARY DATA'!$D:$D=$C646,'SUMMARY DATA'!$B:$B=""GRP"")),"""")
  )
)"),"")</f>
        <v/>
      </c>
      <c r="I646" s="18" t="str">
        <f>IFERROR(__xludf.DUMMYFUNCTION("IF(H646="""","""",
SUM(ARRAYFORMULA(VALUE(SPLIT(H646,CHAR(10)))))
)"),"")</f>
        <v/>
      </c>
      <c r="J646" s="17" t="str">
        <f>IFERROR(__xludf.DUMMYFUNCTION("IFERROR(
  TEXTJOIN(CHAR(10),TRUE,FILTER('SUMMARY DATA'!I:I,'SUMMARY DATA'!$A:$A=$A646,'SUMMARY DATA'!$C:$C=$B646,'SUMMARY DATA'!$B:$B=""GRP"")),
  IF(
    OR(
      ISNUMBER(SEARCH(""CDM CASH DEPOSIT"",$C646)),
      ISNUMBER(SEARCH(""CASH DEPOSIT"",$C64"&amp;"6)),
      COUNTIFS('SUMMARY DATA'!$D:$D,$C646,'SUMMARY DATA'!$B:$B,""GRP"")&lt;&gt;1
    ),
    """",
    IFERROR(TEXTJOIN(CHAR(10),TRUE,FILTER('SUMMARY DATA'!I:I,'SUMMARY DATA'!$D:$D=$C646,'SUMMARY DATA'!$B:$B=""GRP"")),"""")
  )
)"),"")</f>
        <v/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 spans="1:27">
      <c r="A647" s="2"/>
      <c r="B647" s="32">
        <v>45887</v>
      </c>
      <c r="C647" s="2" t="s">
        <v>918</v>
      </c>
      <c r="D647" s="3">
        <v>29.9</v>
      </c>
      <c r="E647" s="16" t="str">
        <f>IFERROR(__xludf.DUMMYFUNCTION("IFERROR(
  TEXTJOIN(CHAR(10),TRUE,FILTER('SUMMARY DATA'!E:E,'SUMMARY DATA'!$A:$A=$A647,'SUMMARY DATA'!$C:$C=$B647,'SUMMARY DATA'!$B:$B=""GRP"")),
  IF(
    OR(
      ISNUMBER(SEARCH(""CDM CASH DEPOSIT"",$C647)),
      ISNUMBER(SEARCH(""CASH DEPOSIT"",$C64"&amp;"7)),
      COUNTIFS('SUMMARY DATA'!$D:$D,$C647,'SUMMARY DATA'!$B:$B,""GRP"")&lt;&gt;1
    ),
    """",
    IFERROR(TEXTJOIN(CHAR(10),TRUE,FILTER('SUMMARY DATA'!E:E,'SUMMARY DATA'!$D:$D=$C647,'SUMMARY DATA'!$B:$B=""GRP"")),"""")
  )
)"),"")</f>
        <v/>
      </c>
      <c r="F647" s="17" t="str">
        <f>IFERROR(__xludf.DUMMYFUNCTION("IFERROR(
  TEXTJOIN(CHAR(10),TRUE,FILTER('SUMMARY DATA'!F:F,'SUMMARY DATA'!$A:$A=$A647,'SUMMARY DATA'!$C:$C=$B647,'SUMMARY DATA'!$B:$B=""GRP"")),
  IF(
    OR(
      ISNUMBER(SEARCH(""CDM CASH DEPOSIT"",$C647)),
      ISNUMBER(SEARCH(""CASH DEPOSIT"",$C64"&amp;"7)),
      COUNTIFS('SUMMARY DATA'!$D:$D,$C647,'SUMMARY DATA'!$B:$B,""GRP"")&lt;&gt;1
    ),
    """",
    IFERROR(TEXTJOIN(CHAR(10),TRUE,FILTER('SUMMARY DATA'!F:F,'SUMMARY DATA'!$D:$D=$C647,'SUMMARY DATA'!$B:$B=""GRP"")),"""")
  )
)"),"")</f>
        <v/>
      </c>
      <c r="G647" s="17" t="str">
        <f>IFERROR(__xludf.DUMMYFUNCTION("IFERROR(
  TEXTJOIN(CHAR(10),TRUE,FILTER('SUMMARY DATA'!G:G,'SUMMARY DATA'!$A:$A=$A647,'SUMMARY DATA'!$C:$C=$B647,'SUMMARY DATA'!$B:$B=""GRP"")),
  IF(
    OR(
      ISNUMBER(SEARCH(""CDM CASH DEPOSIT"",$C647)),
      ISNUMBER(SEARCH(""CASH DEPOSIT"",$C64"&amp;"7)),
      COUNTIFS('SUMMARY DATA'!$D:$D,$C647,'SUMMARY DATA'!$B:$B,""GRP"")&lt;&gt;1
    ),
    """",
    IFERROR(TEXTJOIN(CHAR(10),TRUE,FILTER('SUMMARY DATA'!G:G,'SUMMARY DATA'!$D:$D=$C647,'SUMMARY DATA'!$B:$B=""GRP"")),"""")
  )
)"),"")</f>
        <v/>
      </c>
      <c r="H647" s="18" t="str">
        <f>IFERROR(__xludf.DUMMYFUNCTION("IFERROR(
  TEXTJOIN(CHAR(10),TRUE,FILTER('SUMMARY DATA'!H:H,'SUMMARY DATA'!$A:$A=$A647,'SUMMARY DATA'!$C:$C=$B647,'SUMMARY DATA'!$B:$B=""GRP"")),
  IF(
    OR(
      ISNUMBER(SEARCH(""CDM CASH DEPOSIT"",$C647)),
      ISNUMBER(SEARCH(""CASH DEPOSIT"",$C64"&amp;"7)),
      COUNTIFS('SUMMARY DATA'!$D:$D,$C647,'SUMMARY DATA'!$B:$B,""GRP"")&lt;&gt;1
    ),
    """",
    IFERROR(TEXTJOIN(CHAR(10),TRUE,FILTER('SUMMARY DATA'!H:H,'SUMMARY DATA'!$D:$D=$C647,'SUMMARY DATA'!$B:$B=""GRP"")),"""")
  )
)"),"")</f>
        <v/>
      </c>
      <c r="I647" s="18" t="str">
        <f>IFERROR(__xludf.DUMMYFUNCTION("IF(H647="""","""",
SUM(ARRAYFORMULA(VALUE(SPLIT(H647,CHAR(10)))))
)"),"")</f>
        <v/>
      </c>
      <c r="J647" s="17" t="str">
        <f>IFERROR(__xludf.DUMMYFUNCTION("IFERROR(
  TEXTJOIN(CHAR(10),TRUE,FILTER('SUMMARY DATA'!I:I,'SUMMARY DATA'!$A:$A=$A647,'SUMMARY DATA'!$C:$C=$B647,'SUMMARY DATA'!$B:$B=""GRP"")),
  IF(
    OR(
      ISNUMBER(SEARCH(""CDM CASH DEPOSIT"",$C647)),
      ISNUMBER(SEARCH(""CASH DEPOSIT"",$C64"&amp;"7)),
      COUNTIFS('SUMMARY DATA'!$D:$D,$C647,'SUMMARY DATA'!$B:$B,""GRP"")&lt;&gt;1
    ),
    """",
    IFERROR(TEXTJOIN(CHAR(10),TRUE,FILTER('SUMMARY DATA'!I:I,'SUMMARY DATA'!$D:$D=$C647,'SUMMARY DATA'!$B:$B=""GRP"")),"""")
  )
)"),"")</f>
        <v/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 spans="1:27">
      <c r="A648" s="2" t="s">
        <v>919</v>
      </c>
      <c r="B648" s="32">
        <v>45887</v>
      </c>
      <c r="C648" s="2" t="s">
        <v>920</v>
      </c>
      <c r="D648" s="3">
        <v>1140.22</v>
      </c>
      <c r="E648" s="16" t="str">
        <f>IFERROR(__xludf.DUMMYFUNCTION("IFERROR(
  TEXTJOIN(CHAR(10),TRUE,FILTER('SUMMARY DATA'!E:E,'SUMMARY DATA'!$A:$A=$A648,'SUMMARY DATA'!$C:$C=$B648,'SUMMARY DATA'!$B:$B=""GRP"")),
  IF(
    OR(
      ISNUMBER(SEARCH(""CDM CASH DEPOSIT"",$C648)),
      ISNUMBER(SEARCH(""CASH DEPOSIT"",$C64"&amp;"8)),
      COUNTIFS('SUMMARY DATA'!$D:$D,$C648,'SUMMARY DATA'!$B:$B,""GRP"")&lt;&gt;1
    ),
    """",
    IFERROR(TEXTJOIN(CHAR(10),TRUE,FILTER('SUMMARY DATA'!E:E,'SUMMARY DATA'!$D:$D=$C648,'SUMMARY DATA'!$B:$B=""GRP"")),"""")
  )
)"),"")</f>
        <v/>
      </c>
      <c r="F648" s="17" t="str">
        <f>IFERROR(__xludf.DUMMYFUNCTION("IFERROR(
  TEXTJOIN(CHAR(10),TRUE,FILTER('SUMMARY DATA'!F:F,'SUMMARY DATA'!$A:$A=$A648,'SUMMARY DATA'!$C:$C=$B648,'SUMMARY DATA'!$B:$B=""GRP"")),
  IF(
    OR(
      ISNUMBER(SEARCH(""CDM CASH DEPOSIT"",$C648)),
      ISNUMBER(SEARCH(""CASH DEPOSIT"",$C64"&amp;"8)),
      COUNTIFS('SUMMARY DATA'!$D:$D,$C648,'SUMMARY DATA'!$B:$B,""GRP"")&lt;&gt;1
    ),
    """",
    IFERROR(TEXTJOIN(CHAR(10),TRUE,FILTER('SUMMARY DATA'!F:F,'SUMMARY DATA'!$D:$D=$C648,'SUMMARY DATA'!$B:$B=""GRP"")),"""")
  )
)"),"")</f>
        <v/>
      </c>
      <c r="G648" s="17" t="str">
        <f>IFERROR(__xludf.DUMMYFUNCTION("IFERROR(
  TEXTJOIN(CHAR(10),TRUE,FILTER('SUMMARY DATA'!G:G,'SUMMARY DATA'!$A:$A=$A648,'SUMMARY DATA'!$C:$C=$B648,'SUMMARY DATA'!$B:$B=""GRP"")),
  IF(
    OR(
      ISNUMBER(SEARCH(""CDM CASH DEPOSIT"",$C648)),
      ISNUMBER(SEARCH(""CASH DEPOSIT"",$C64"&amp;"8)),
      COUNTIFS('SUMMARY DATA'!$D:$D,$C648,'SUMMARY DATA'!$B:$B,""GRP"")&lt;&gt;1
    ),
    """",
    IFERROR(TEXTJOIN(CHAR(10),TRUE,FILTER('SUMMARY DATA'!G:G,'SUMMARY DATA'!$D:$D=$C648,'SUMMARY DATA'!$B:$B=""GRP"")),"""")
  )
)"),"")</f>
        <v/>
      </c>
      <c r="H648" s="18" t="str">
        <f>IFERROR(__xludf.DUMMYFUNCTION("IFERROR(
  TEXTJOIN(CHAR(10),TRUE,FILTER('SUMMARY DATA'!H:H,'SUMMARY DATA'!$A:$A=$A648,'SUMMARY DATA'!$C:$C=$B648,'SUMMARY DATA'!$B:$B=""GRP"")),
  IF(
    OR(
      ISNUMBER(SEARCH(""CDM CASH DEPOSIT"",$C648)),
      ISNUMBER(SEARCH(""CASH DEPOSIT"",$C64"&amp;"8)),
      COUNTIFS('SUMMARY DATA'!$D:$D,$C648,'SUMMARY DATA'!$B:$B,""GRP"")&lt;&gt;1
    ),
    """",
    IFERROR(TEXTJOIN(CHAR(10),TRUE,FILTER('SUMMARY DATA'!H:H,'SUMMARY DATA'!$D:$D=$C648,'SUMMARY DATA'!$B:$B=""GRP"")),"""")
  )
)"),"")</f>
        <v/>
      </c>
      <c r="I648" s="18" t="str">
        <f>IFERROR(__xludf.DUMMYFUNCTION("IF(H648="""","""",
SUM(ARRAYFORMULA(VALUE(SPLIT(H648,CHAR(10)))))
)"),"")</f>
        <v/>
      </c>
      <c r="J648" s="17" t="str">
        <f>IFERROR(__xludf.DUMMYFUNCTION("IFERROR(
  TEXTJOIN(CHAR(10),TRUE,FILTER('SUMMARY DATA'!I:I,'SUMMARY DATA'!$A:$A=$A648,'SUMMARY DATA'!$C:$C=$B648,'SUMMARY DATA'!$B:$B=""GRP"")),
  IF(
    OR(
      ISNUMBER(SEARCH(""CDM CASH DEPOSIT"",$C648)),
      ISNUMBER(SEARCH(""CASH DEPOSIT"",$C64"&amp;"8)),
      COUNTIFS('SUMMARY DATA'!$D:$D,$C648,'SUMMARY DATA'!$B:$B,""GRP"")&lt;&gt;1
    ),
    """",
    IFERROR(TEXTJOIN(CHAR(10),TRUE,FILTER('SUMMARY DATA'!I:I,'SUMMARY DATA'!$D:$D=$C648,'SUMMARY DATA'!$B:$B=""GRP"")),"""")
  )
)"),"")</f>
        <v/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 spans="1:27">
      <c r="A649" s="2"/>
      <c r="B649" s="32">
        <v>45887</v>
      </c>
      <c r="C649" s="2" t="s">
        <v>921</v>
      </c>
      <c r="D649" s="3">
        <v>47.92</v>
      </c>
      <c r="E649" s="16" t="str">
        <f>IFERROR(__xludf.DUMMYFUNCTION("IFERROR(
  TEXTJOIN(CHAR(10),TRUE,FILTER('SUMMARY DATA'!E:E,'SUMMARY DATA'!$A:$A=$A649,'SUMMARY DATA'!$C:$C=$B649,'SUMMARY DATA'!$B:$B=""GRP"")),
  IF(
    OR(
      ISNUMBER(SEARCH(""CDM CASH DEPOSIT"",$C649)),
      ISNUMBER(SEARCH(""CASH DEPOSIT"",$C64"&amp;"9)),
      COUNTIFS('SUMMARY DATA'!$D:$D,$C649,'SUMMARY DATA'!$B:$B,""GRP"")&lt;&gt;1
    ),
    """",
    IFERROR(TEXTJOIN(CHAR(10),TRUE,FILTER('SUMMARY DATA'!E:E,'SUMMARY DATA'!$D:$D=$C649,'SUMMARY DATA'!$B:$B=""GRP"")),"""")
  )
)"),"")</f>
        <v/>
      </c>
      <c r="F649" s="17" t="str">
        <f>IFERROR(__xludf.DUMMYFUNCTION("IFERROR(
  TEXTJOIN(CHAR(10),TRUE,FILTER('SUMMARY DATA'!F:F,'SUMMARY DATA'!$A:$A=$A649,'SUMMARY DATA'!$C:$C=$B649,'SUMMARY DATA'!$B:$B=""GRP"")),
  IF(
    OR(
      ISNUMBER(SEARCH(""CDM CASH DEPOSIT"",$C649)),
      ISNUMBER(SEARCH(""CASH DEPOSIT"",$C64"&amp;"9)),
      COUNTIFS('SUMMARY DATA'!$D:$D,$C649,'SUMMARY DATA'!$B:$B,""GRP"")&lt;&gt;1
    ),
    """",
    IFERROR(TEXTJOIN(CHAR(10),TRUE,FILTER('SUMMARY DATA'!F:F,'SUMMARY DATA'!$D:$D=$C649,'SUMMARY DATA'!$B:$B=""GRP"")),"""")
  )
)"),"")</f>
        <v/>
      </c>
      <c r="G649" s="17" t="str">
        <f>IFERROR(__xludf.DUMMYFUNCTION("IFERROR(
  TEXTJOIN(CHAR(10),TRUE,FILTER('SUMMARY DATA'!G:G,'SUMMARY DATA'!$A:$A=$A649,'SUMMARY DATA'!$C:$C=$B649,'SUMMARY DATA'!$B:$B=""GRP"")),
  IF(
    OR(
      ISNUMBER(SEARCH(""CDM CASH DEPOSIT"",$C649)),
      ISNUMBER(SEARCH(""CASH DEPOSIT"",$C64"&amp;"9)),
      COUNTIFS('SUMMARY DATA'!$D:$D,$C649,'SUMMARY DATA'!$B:$B,""GRP"")&lt;&gt;1
    ),
    """",
    IFERROR(TEXTJOIN(CHAR(10),TRUE,FILTER('SUMMARY DATA'!G:G,'SUMMARY DATA'!$D:$D=$C649,'SUMMARY DATA'!$B:$B=""GRP"")),"""")
  )
)"),"")</f>
        <v/>
      </c>
      <c r="H649" s="18" t="str">
        <f>IFERROR(__xludf.DUMMYFUNCTION("IFERROR(
  TEXTJOIN(CHAR(10),TRUE,FILTER('SUMMARY DATA'!H:H,'SUMMARY DATA'!$A:$A=$A649,'SUMMARY DATA'!$C:$C=$B649,'SUMMARY DATA'!$B:$B=""GRP"")),
  IF(
    OR(
      ISNUMBER(SEARCH(""CDM CASH DEPOSIT"",$C649)),
      ISNUMBER(SEARCH(""CASH DEPOSIT"",$C64"&amp;"9)),
      COUNTIFS('SUMMARY DATA'!$D:$D,$C649,'SUMMARY DATA'!$B:$B,""GRP"")&lt;&gt;1
    ),
    """",
    IFERROR(TEXTJOIN(CHAR(10),TRUE,FILTER('SUMMARY DATA'!H:H,'SUMMARY DATA'!$D:$D=$C649,'SUMMARY DATA'!$B:$B=""GRP"")),"""")
  )
)"),"")</f>
        <v/>
      </c>
      <c r="I649" s="18" t="str">
        <f>IFERROR(__xludf.DUMMYFUNCTION("IF(H649="""","""",
SUM(ARRAYFORMULA(VALUE(SPLIT(H649,CHAR(10)))))
)"),"")</f>
        <v/>
      </c>
      <c r="J649" s="17" t="str">
        <f>IFERROR(__xludf.DUMMYFUNCTION("IFERROR(
  TEXTJOIN(CHAR(10),TRUE,FILTER('SUMMARY DATA'!I:I,'SUMMARY DATA'!$A:$A=$A649,'SUMMARY DATA'!$C:$C=$B649,'SUMMARY DATA'!$B:$B=""GRP"")),
  IF(
    OR(
      ISNUMBER(SEARCH(""CDM CASH DEPOSIT"",$C649)),
      ISNUMBER(SEARCH(""CASH DEPOSIT"",$C64"&amp;"9)),
      COUNTIFS('SUMMARY DATA'!$D:$D,$C649,'SUMMARY DATA'!$B:$B,""GRP"")&lt;&gt;1
    ),
    """",
    IFERROR(TEXTJOIN(CHAR(10),TRUE,FILTER('SUMMARY DATA'!I:I,'SUMMARY DATA'!$D:$D=$C649,'SUMMARY DATA'!$B:$B=""GRP"")),"""")
  )
)"),"")</f>
        <v/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 spans="1:27">
      <c r="A650" s="2" t="s">
        <v>922</v>
      </c>
      <c r="B650" s="32">
        <v>45887</v>
      </c>
      <c r="C650" s="2" t="s">
        <v>923</v>
      </c>
      <c r="D650" s="3">
        <v>255.27</v>
      </c>
      <c r="E650" s="16" t="str">
        <f>IFERROR(__xludf.DUMMYFUNCTION("IFERROR(
  TEXTJOIN(CHAR(10),TRUE,FILTER('SUMMARY DATA'!E:E,'SUMMARY DATA'!$A:$A=$A650,'SUMMARY DATA'!$C:$C=$B650,'SUMMARY DATA'!$B:$B=""GRP"")),
  IF(
    OR(
      ISNUMBER(SEARCH(""CDM CASH DEPOSIT"",$C650)),
      ISNUMBER(SEARCH(""CASH DEPOSIT"",$C65"&amp;"0)),
      COUNTIFS('SUMMARY DATA'!$D:$D,$C650,'SUMMARY DATA'!$B:$B,""GRP"")&lt;&gt;1
    ),
    """",
    IFERROR(TEXTJOIN(CHAR(10),TRUE,FILTER('SUMMARY DATA'!E:E,'SUMMARY DATA'!$D:$D=$C650,'SUMMARY DATA'!$B:$B=""GRP"")),"""")
  )
)"),"")</f>
        <v/>
      </c>
      <c r="F650" s="17" t="str">
        <f>IFERROR(__xludf.DUMMYFUNCTION("IFERROR(
  TEXTJOIN(CHAR(10),TRUE,FILTER('SUMMARY DATA'!F:F,'SUMMARY DATA'!$A:$A=$A650,'SUMMARY DATA'!$C:$C=$B650,'SUMMARY DATA'!$B:$B=""GRP"")),
  IF(
    OR(
      ISNUMBER(SEARCH(""CDM CASH DEPOSIT"",$C650)),
      ISNUMBER(SEARCH(""CASH DEPOSIT"",$C65"&amp;"0)),
      COUNTIFS('SUMMARY DATA'!$D:$D,$C650,'SUMMARY DATA'!$B:$B,""GRP"")&lt;&gt;1
    ),
    """",
    IFERROR(TEXTJOIN(CHAR(10),TRUE,FILTER('SUMMARY DATA'!F:F,'SUMMARY DATA'!$D:$D=$C650,'SUMMARY DATA'!$B:$B=""GRP"")),"""")
  )
)"),"")</f>
        <v/>
      </c>
      <c r="G650" s="17" t="str">
        <f>IFERROR(__xludf.DUMMYFUNCTION("IFERROR(
  TEXTJOIN(CHAR(10),TRUE,FILTER('SUMMARY DATA'!G:G,'SUMMARY DATA'!$A:$A=$A650,'SUMMARY DATA'!$C:$C=$B650,'SUMMARY DATA'!$B:$B=""GRP"")),
  IF(
    OR(
      ISNUMBER(SEARCH(""CDM CASH DEPOSIT"",$C650)),
      ISNUMBER(SEARCH(""CASH DEPOSIT"",$C65"&amp;"0)),
      COUNTIFS('SUMMARY DATA'!$D:$D,$C650,'SUMMARY DATA'!$B:$B,""GRP"")&lt;&gt;1
    ),
    """",
    IFERROR(TEXTJOIN(CHAR(10),TRUE,FILTER('SUMMARY DATA'!G:G,'SUMMARY DATA'!$D:$D=$C650,'SUMMARY DATA'!$B:$B=""GRP"")),"""")
  )
)"),"")</f>
        <v/>
      </c>
      <c r="H650" s="18" t="str">
        <f>IFERROR(__xludf.DUMMYFUNCTION("IFERROR(
  TEXTJOIN(CHAR(10),TRUE,FILTER('SUMMARY DATA'!H:H,'SUMMARY DATA'!$A:$A=$A650,'SUMMARY DATA'!$C:$C=$B650,'SUMMARY DATA'!$B:$B=""GRP"")),
  IF(
    OR(
      ISNUMBER(SEARCH(""CDM CASH DEPOSIT"",$C650)),
      ISNUMBER(SEARCH(""CASH DEPOSIT"",$C65"&amp;"0)),
      COUNTIFS('SUMMARY DATA'!$D:$D,$C650,'SUMMARY DATA'!$B:$B,""GRP"")&lt;&gt;1
    ),
    """",
    IFERROR(TEXTJOIN(CHAR(10),TRUE,FILTER('SUMMARY DATA'!H:H,'SUMMARY DATA'!$D:$D=$C650,'SUMMARY DATA'!$B:$B=""GRP"")),"""")
  )
)"),"")</f>
        <v/>
      </c>
      <c r="I650" s="18" t="str">
        <f>IFERROR(__xludf.DUMMYFUNCTION("IF(H650="""","""",
SUM(ARRAYFORMULA(VALUE(SPLIT(H650,CHAR(10)))))
)"),"")</f>
        <v/>
      </c>
      <c r="J650" s="17" t="str">
        <f>IFERROR(__xludf.DUMMYFUNCTION("IFERROR(
  TEXTJOIN(CHAR(10),TRUE,FILTER('SUMMARY DATA'!I:I,'SUMMARY DATA'!$A:$A=$A650,'SUMMARY DATA'!$C:$C=$B650,'SUMMARY DATA'!$B:$B=""GRP"")),
  IF(
    OR(
      ISNUMBER(SEARCH(""CDM CASH DEPOSIT"",$C650)),
      ISNUMBER(SEARCH(""CASH DEPOSIT"",$C65"&amp;"0)),
      COUNTIFS('SUMMARY DATA'!$D:$D,$C650,'SUMMARY DATA'!$B:$B,""GRP"")&lt;&gt;1
    ),
    """",
    IFERROR(TEXTJOIN(CHAR(10),TRUE,FILTER('SUMMARY DATA'!I:I,'SUMMARY DATA'!$D:$D=$C650,'SUMMARY DATA'!$B:$B=""GRP"")),"""")
  )
)"),"")</f>
        <v/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 spans="1:27">
      <c r="A651" s="2" t="s">
        <v>924</v>
      </c>
      <c r="B651" s="32">
        <v>45886</v>
      </c>
      <c r="C651" s="2" t="s">
        <v>925</v>
      </c>
      <c r="D651" s="3">
        <v>25.8</v>
      </c>
      <c r="E651" s="16" t="str">
        <f>IFERROR(__xludf.DUMMYFUNCTION("IFERROR(
  TEXTJOIN(CHAR(10),TRUE,FILTER('SUMMARY DATA'!E:E,'SUMMARY DATA'!$A:$A=$A651,'SUMMARY DATA'!$C:$C=$B651,'SUMMARY DATA'!$B:$B=""GRP"")),
  IF(
    OR(
      ISNUMBER(SEARCH(""CDM CASH DEPOSIT"",$C651)),
      ISNUMBER(SEARCH(""CASH DEPOSIT"",$C65"&amp;"1)),
      COUNTIFS('SUMMARY DATA'!$D:$D,$C651,'SUMMARY DATA'!$B:$B,""GRP"")&lt;&gt;1
    ),
    """",
    IFERROR(TEXTJOIN(CHAR(10),TRUE,FILTER('SUMMARY DATA'!E:E,'SUMMARY DATA'!$D:$D=$C651,'SUMMARY DATA'!$B:$B=""GRP"")),"""")
  )
)"),"")</f>
        <v/>
      </c>
      <c r="F651" s="17" t="str">
        <f>IFERROR(__xludf.DUMMYFUNCTION("IFERROR(
  TEXTJOIN(CHAR(10),TRUE,FILTER('SUMMARY DATA'!F:F,'SUMMARY DATA'!$A:$A=$A651,'SUMMARY DATA'!$C:$C=$B651,'SUMMARY DATA'!$B:$B=""GRP"")),
  IF(
    OR(
      ISNUMBER(SEARCH(""CDM CASH DEPOSIT"",$C651)),
      ISNUMBER(SEARCH(""CASH DEPOSIT"",$C65"&amp;"1)),
      COUNTIFS('SUMMARY DATA'!$D:$D,$C651,'SUMMARY DATA'!$B:$B,""GRP"")&lt;&gt;1
    ),
    """",
    IFERROR(TEXTJOIN(CHAR(10),TRUE,FILTER('SUMMARY DATA'!F:F,'SUMMARY DATA'!$D:$D=$C651,'SUMMARY DATA'!$B:$B=""GRP"")),"""")
  )
)"),"")</f>
        <v/>
      </c>
      <c r="G651" s="17" t="str">
        <f>IFERROR(__xludf.DUMMYFUNCTION("IFERROR(
  TEXTJOIN(CHAR(10),TRUE,FILTER('SUMMARY DATA'!G:G,'SUMMARY DATA'!$A:$A=$A651,'SUMMARY DATA'!$C:$C=$B651,'SUMMARY DATA'!$B:$B=""GRP"")),
  IF(
    OR(
      ISNUMBER(SEARCH(""CDM CASH DEPOSIT"",$C651)),
      ISNUMBER(SEARCH(""CASH DEPOSIT"",$C65"&amp;"1)),
      COUNTIFS('SUMMARY DATA'!$D:$D,$C651,'SUMMARY DATA'!$B:$B,""GRP"")&lt;&gt;1
    ),
    """",
    IFERROR(TEXTJOIN(CHAR(10),TRUE,FILTER('SUMMARY DATA'!G:G,'SUMMARY DATA'!$D:$D=$C651,'SUMMARY DATA'!$B:$B=""GRP"")),"""")
  )
)"),"")</f>
        <v/>
      </c>
      <c r="H651" s="18" t="str">
        <f>IFERROR(__xludf.DUMMYFUNCTION("IFERROR(
  TEXTJOIN(CHAR(10),TRUE,FILTER('SUMMARY DATA'!H:H,'SUMMARY DATA'!$A:$A=$A651,'SUMMARY DATA'!$C:$C=$B651,'SUMMARY DATA'!$B:$B=""GRP"")),
  IF(
    OR(
      ISNUMBER(SEARCH(""CDM CASH DEPOSIT"",$C651)),
      ISNUMBER(SEARCH(""CASH DEPOSIT"",$C65"&amp;"1)),
      COUNTIFS('SUMMARY DATA'!$D:$D,$C651,'SUMMARY DATA'!$B:$B,""GRP"")&lt;&gt;1
    ),
    """",
    IFERROR(TEXTJOIN(CHAR(10),TRUE,FILTER('SUMMARY DATA'!H:H,'SUMMARY DATA'!$D:$D=$C651,'SUMMARY DATA'!$B:$B=""GRP"")),"""")
  )
)"),"")</f>
        <v/>
      </c>
      <c r="I651" s="18" t="str">
        <f>IFERROR(__xludf.DUMMYFUNCTION("IF(H651="""","""",
SUM(ARRAYFORMULA(VALUE(SPLIT(H651,CHAR(10)))))
)"),"")</f>
        <v/>
      </c>
      <c r="J651" s="17" t="str">
        <f>IFERROR(__xludf.DUMMYFUNCTION("IFERROR(
  TEXTJOIN(CHAR(10),TRUE,FILTER('SUMMARY DATA'!I:I,'SUMMARY DATA'!$A:$A=$A651,'SUMMARY DATA'!$C:$C=$B651,'SUMMARY DATA'!$B:$B=""GRP"")),
  IF(
    OR(
      ISNUMBER(SEARCH(""CDM CASH DEPOSIT"",$C651)),
      ISNUMBER(SEARCH(""CASH DEPOSIT"",$C65"&amp;"1)),
      COUNTIFS('SUMMARY DATA'!$D:$D,$C651,'SUMMARY DATA'!$B:$B,""GRP"")&lt;&gt;1
    ),
    """",
    IFERROR(TEXTJOIN(CHAR(10),TRUE,FILTER('SUMMARY DATA'!I:I,'SUMMARY DATA'!$D:$D=$C651,'SUMMARY DATA'!$B:$B=""GRP"")),"""")
  )
)"),"")</f>
        <v/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 spans="1:27">
      <c r="A652" s="2"/>
      <c r="B652" s="32">
        <v>45886</v>
      </c>
      <c r="C652" s="2" t="s">
        <v>926</v>
      </c>
      <c r="D652" s="3">
        <v>216</v>
      </c>
      <c r="E652" s="16" t="str">
        <f>IFERROR(__xludf.DUMMYFUNCTION("IFERROR(
  TEXTJOIN(CHAR(10),TRUE,FILTER('SUMMARY DATA'!E:E,'SUMMARY DATA'!$A:$A=$A652,'SUMMARY DATA'!$C:$C=$B652,'SUMMARY DATA'!$B:$B=""GRP"")),
  IF(
    OR(
      ISNUMBER(SEARCH(""CDM CASH DEPOSIT"",$C652)),
      ISNUMBER(SEARCH(""CASH DEPOSIT"",$C65"&amp;"2)),
      COUNTIFS('SUMMARY DATA'!$D:$D,$C652,'SUMMARY DATA'!$B:$B,""GRP"")&lt;&gt;1
    ),
    """",
    IFERROR(TEXTJOIN(CHAR(10),TRUE,FILTER('SUMMARY DATA'!E:E,'SUMMARY DATA'!$D:$D=$C652,'SUMMARY DATA'!$B:$B=""GRP"")),"""")
  )
)"),"")</f>
        <v/>
      </c>
      <c r="F652" s="17" t="str">
        <f>IFERROR(__xludf.DUMMYFUNCTION("IFERROR(
  TEXTJOIN(CHAR(10),TRUE,FILTER('SUMMARY DATA'!F:F,'SUMMARY DATA'!$A:$A=$A652,'SUMMARY DATA'!$C:$C=$B652,'SUMMARY DATA'!$B:$B=""GRP"")),
  IF(
    OR(
      ISNUMBER(SEARCH(""CDM CASH DEPOSIT"",$C652)),
      ISNUMBER(SEARCH(""CASH DEPOSIT"",$C65"&amp;"2)),
      COUNTIFS('SUMMARY DATA'!$D:$D,$C652,'SUMMARY DATA'!$B:$B,""GRP"")&lt;&gt;1
    ),
    """",
    IFERROR(TEXTJOIN(CHAR(10),TRUE,FILTER('SUMMARY DATA'!F:F,'SUMMARY DATA'!$D:$D=$C652,'SUMMARY DATA'!$B:$B=""GRP"")),"""")
  )
)"),"")</f>
        <v/>
      </c>
      <c r="G652" s="17" t="str">
        <f>IFERROR(__xludf.DUMMYFUNCTION("IFERROR(
  TEXTJOIN(CHAR(10),TRUE,FILTER('SUMMARY DATA'!G:G,'SUMMARY DATA'!$A:$A=$A652,'SUMMARY DATA'!$C:$C=$B652,'SUMMARY DATA'!$B:$B=""GRP"")),
  IF(
    OR(
      ISNUMBER(SEARCH(""CDM CASH DEPOSIT"",$C652)),
      ISNUMBER(SEARCH(""CASH DEPOSIT"",$C65"&amp;"2)),
      COUNTIFS('SUMMARY DATA'!$D:$D,$C652,'SUMMARY DATA'!$B:$B,""GRP"")&lt;&gt;1
    ),
    """",
    IFERROR(TEXTJOIN(CHAR(10),TRUE,FILTER('SUMMARY DATA'!G:G,'SUMMARY DATA'!$D:$D=$C652,'SUMMARY DATA'!$B:$B=""GRP"")),"""")
  )
)"),"")</f>
        <v/>
      </c>
      <c r="H652" s="18" t="str">
        <f>IFERROR(__xludf.DUMMYFUNCTION("IFERROR(
  TEXTJOIN(CHAR(10),TRUE,FILTER('SUMMARY DATA'!H:H,'SUMMARY DATA'!$A:$A=$A652,'SUMMARY DATA'!$C:$C=$B652,'SUMMARY DATA'!$B:$B=""GRP"")),
  IF(
    OR(
      ISNUMBER(SEARCH(""CDM CASH DEPOSIT"",$C652)),
      ISNUMBER(SEARCH(""CASH DEPOSIT"",$C65"&amp;"2)),
      COUNTIFS('SUMMARY DATA'!$D:$D,$C652,'SUMMARY DATA'!$B:$B,""GRP"")&lt;&gt;1
    ),
    """",
    IFERROR(TEXTJOIN(CHAR(10),TRUE,FILTER('SUMMARY DATA'!H:H,'SUMMARY DATA'!$D:$D=$C652,'SUMMARY DATA'!$B:$B=""GRP"")),"""")
  )
)"),"")</f>
        <v/>
      </c>
      <c r="I652" s="18" t="str">
        <f>IFERROR(__xludf.DUMMYFUNCTION("IF(H652="""","""",
SUM(ARRAYFORMULA(VALUE(SPLIT(H652,CHAR(10)))))
)"),"")</f>
        <v/>
      </c>
      <c r="J652" s="17" t="str">
        <f>IFERROR(__xludf.DUMMYFUNCTION("IFERROR(
  TEXTJOIN(CHAR(10),TRUE,FILTER('SUMMARY DATA'!I:I,'SUMMARY DATA'!$A:$A=$A652,'SUMMARY DATA'!$C:$C=$B652,'SUMMARY DATA'!$B:$B=""GRP"")),
  IF(
    OR(
      ISNUMBER(SEARCH(""CDM CASH DEPOSIT"",$C652)),
      ISNUMBER(SEARCH(""CASH DEPOSIT"",$C65"&amp;"2)),
      COUNTIFS('SUMMARY DATA'!$D:$D,$C652,'SUMMARY DATA'!$B:$B,""GRP"")&lt;&gt;1
    ),
    """",
    IFERROR(TEXTJOIN(CHAR(10),TRUE,FILTER('SUMMARY DATA'!I:I,'SUMMARY DATA'!$D:$D=$C652,'SUMMARY DATA'!$B:$B=""GRP"")),"""")
  )
)"),"")</f>
        <v/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 spans="1:27">
      <c r="A653" s="2" t="s">
        <v>927</v>
      </c>
      <c r="B653" s="32">
        <v>45886</v>
      </c>
      <c r="C653" s="2" t="s">
        <v>110</v>
      </c>
      <c r="D653" s="3">
        <v>520</v>
      </c>
      <c r="E653" s="16" t="str">
        <f>IFERROR(__xludf.DUMMYFUNCTION("IFERROR(
  TEXTJOIN(CHAR(10),TRUE,FILTER('SUMMARY DATA'!E:E,'SUMMARY DATA'!$A:$A=$A653,'SUMMARY DATA'!$C:$C=$B653,'SUMMARY DATA'!$B:$B=""GRP"")),
  IF(
    OR(
      ISNUMBER(SEARCH(""CDM CASH DEPOSIT"",$C653)),
      ISNUMBER(SEARCH(""CASH DEPOSIT"",$C65"&amp;"3)),
      COUNTIFS('SUMMARY DATA'!$D:$D,$C653,'SUMMARY DATA'!$B:$B,""GRP"")&lt;&gt;1
    ),
    """",
    IFERROR(TEXTJOIN(CHAR(10),TRUE,FILTER('SUMMARY DATA'!E:E,'SUMMARY DATA'!$D:$D=$C653,'SUMMARY DATA'!$B:$B=""GRP"")),"""")
  )
)"),"")</f>
        <v/>
      </c>
      <c r="F653" s="17" t="str">
        <f>IFERROR(__xludf.DUMMYFUNCTION("IFERROR(
  TEXTJOIN(CHAR(10),TRUE,FILTER('SUMMARY DATA'!F:F,'SUMMARY DATA'!$A:$A=$A653,'SUMMARY DATA'!$C:$C=$B653,'SUMMARY DATA'!$B:$B=""GRP"")),
  IF(
    OR(
      ISNUMBER(SEARCH(""CDM CASH DEPOSIT"",$C653)),
      ISNUMBER(SEARCH(""CASH DEPOSIT"",$C65"&amp;"3)),
      COUNTIFS('SUMMARY DATA'!$D:$D,$C653,'SUMMARY DATA'!$B:$B,""GRP"")&lt;&gt;1
    ),
    """",
    IFERROR(TEXTJOIN(CHAR(10),TRUE,FILTER('SUMMARY DATA'!F:F,'SUMMARY DATA'!$D:$D=$C653,'SUMMARY DATA'!$B:$B=""GRP"")),"""")
  )
)"),"")</f>
        <v/>
      </c>
      <c r="G653" s="17" t="str">
        <f>IFERROR(__xludf.DUMMYFUNCTION("IFERROR(
  TEXTJOIN(CHAR(10),TRUE,FILTER('SUMMARY DATA'!G:G,'SUMMARY DATA'!$A:$A=$A653,'SUMMARY DATA'!$C:$C=$B653,'SUMMARY DATA'!$B:$B=""GRP"")),
  IF(
    OR(
      ISNUMBER(SEARCH(""CDM CASH DEPOSIT"",$C653)),
      ISNUMBER(SEARCH(""CASH DEPOSIT"",$C65"&amp;"3)),
      COUNTIFS('SUMMARY DATA'!$D:$D,$C653,'SUMMARY DATA'!$B:$B,""GRP"")&lt;&gt;1
    ),
    """",
    IFERROR(TEXTJOIN(CHAR(10),TRUE,FILTER('SUMMARY DATA'!G:G,'SUMMARY DATA'!$D:$D=$C653,'SUMMARY DATA'!$B:$B=""GRP"")),"""")
  )
)"),"")</f>
        <v/>
      </c>
      <c r="H653" s="18" t="str">
        <f>IFERROR(__xludf.DUMMYFUNCTION("IFERROR(
  TEXTJOIN(CHAR(10),TRUE,FILTER('SUMMARY DATA'!H:H,'SUMMARY DATA'!$A:$A=$A653,'SUMMARY DATA'!$C:$C=$B653,'SUMMARY DATA'!$B:$B=""GRP"")),
  IF(
    OR(
      ISNUMBER(SEARCH(""CDM CASH DEPOSIT"",$C653)),
      ISNUMBER(SEARCH(""CASH DEPOSIT"",$C65"&amp;"3)),
      COUNTIFS('SUMMARY DATA'!$D:$D,$C653,'SUMMARY DATA'!$B:$B,""GRP"")&lt;&gt;1
    ),
    """",
    IFERROR(TEXTJOIN(CHAR(10),TRUE,FILTER('SUMMARY DATA'!H:H,'SUMMARY DATA'!$D:$D=$C653,'SUMMARY DATA'!$B:$B=""GRP"")),"""")
  )
)"),"")</f>
        <v/>
      </c>
      <c r="I653" s="18" t="str">
        <f>IFERROR(__xludf.DUMMYFUNCTION("IF(H653="""","""",
SUM(ARRAYFORMULA(VALUE(SPLIT(H653,CHAR(10)))))
)"),"")</f>
        <v/>
      </c>
      <c r="J653" s="17" t="str">
        <f>IFERROR(__xludf.DUMMYFUNCTION("IFERROR(
  TEXTJOIN(CHAR(10),TRUE,FILTER('SUMMARY DATA'!I:I,'SUMMARY DATA'!$A:$A=$A653,'SUMMARY DATA'!$C:$C=$B653,'SUMMARY DATA'!$B:$B=""GRP"")),
  IF(
    OR(
      ISNUMBER(SEARCH(""CDM CASH DEPOSIT"",$C653)),
      ISNUMBER(SEARCH(""CASH DEPOSIT"",$C65"&amp;"3)),
      COUNTIFS('SUMMARY DATA'!$D:$D,$C653,'SUMMARY DATA'!$B:$B,""GRP"")&lt;&gt;1
    ),
    """",
    IFERROR(TEXTJOIN(CHAR(10),TRUE,FILTER('SUMMARY DATA'!I:I,'SUMMARY DATA'!$D:$D=$C653,'SUMMARY DATA'!$B:$B=""GRP"")),"""")
  )
)"),"")</f>
        <v/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 spans="1:27">
      <c r="A654" s="2"/>
      <c r="B654" s="32">
        <v>45886</v>
      </c>
      <c r="C654" s="2" t="s">
        <v>928</v>
      </c>
      <c r="D654" s="3">
        <v>17.96</v>
      </c>
      <c r="E654" s="16" t="str">
        <f>IFERROR(__xludf.DUMMYFUNCTION("IFERROR(
  TEXTJOIN(CHAR(10),TRUE,FILTER('SUMMARY DATA'!E:E,'SUMMARY DATA'!$A:$A=$A654,'SUMMARY DATA'!$C:$C=$B654,'SUMMARY DATA'!$B:$B=""GRP"")),
  IF(
    OR(
      ISNUMBER(SEARCH(""CDM CASH DEPOSIT"",$C654)),
      ISNUMBER(SEARCH(""CASH DEPOSIT"",$C65"&amp;"4)),
      COUNTIFS('SUMMARY DATA'!$D:$D,$C654,'SUMMARY DATA'!$B:$B,""GRP"")&lt;&gt;1
    ),
    """",
    IFERROR(TEXTJOIN(CHAR(10),TRUE,FILTER('SUMMARY DATA'!E:E,'SUMMARY DATA'!$D:$D=$C654,'SUMMARY DATA'!$B:$B=""GRP"")),"""")
  )
)"),"")</f>
        <v/>
      </c>
      <c r="F654" s="17" t="str">
        <f>IFERROR(__xludf.DUMMYFUNCTION("IFERROR(
  TEXTJOIN(CHAR(10),TRUE,FILTER('SUMMARY DATA'!F:F,'SUMMARY DATA'!$A:$A=$A654,'SUMMARY DATA'!$C:$C=$B654,'SUMMARY DATA'!$B:$B=""GRP"")),
  IF(
    OR(
      ISNUMBER(SEARCH(""CDM CASH DEPOSIT"",$C654)),
      ISNUMBER(SEARCH(""CASH DEPOSIT"",$C65"&amp;"4)),
      COUNTIFS('SUMMARY DATA'!$D:$D,$C654,'SUMMARY DATA'!$B:$B,""GRP"")&lt;&gt;1
    ),
    """",
    IFERROR(TEXTJOIN(CHAR(10),TRUE,FILTER('SUMMARY DATA'!F:F,'SUMMARY DATA'!$D:$D=$C654,'SUMMARY DATA'!$B:$B=""GRP"")),"""")
  )
)"),"")</f>
        <v/>
      </c>
      <c r="G654" s="17" t="str">
        <f>IFERROR(__xludf.DUMMYFUNCTION("IFERROR(
  TEXTJOIN(CHAR(10),TRUE,FILTER('SUMMARY DATA'!G:G,'SUMMARY DATA'!$A:$A=$A654,'SUMMARY DATA'!$C:$C=$B654,'SUMMARY DATA'!$B:$B=""GRP"")),
  IF(
    OR(
      ISNUMBER(SEARCH(""CDM CASH DEPOSIT"",$C654)),
      ISNUMBER(SEARCH(""CASH DEPOSIT"",$C65"&amp;"4)),
      COUNTIFS('SUMMARY DATA'!$D:$D,$C654,'SUMMARY DATA'!$B:$B,""GRP"")&lt;&gt;1
    ),
    """",
    IFERROR(TEXTJOIN(CHAR(10),TRUE,FILTER('SUMMARY DATA'!G:G,'SUMMARY DATA'!$D:$D=$C654,'SUMMARY DATA'!$B:$B=""GRP"")),"""")
  )
)"),"")</f>
        <v/>
      </c>
      <c r="H654" s="18" t="str">
        <f>IFERROR(__xludf.DUMMYFUNCTION("IFERROR(
  TEXTJOIN(CHAR(10),TRUE,FILTER('SUMMARY DATA'!H:H,'SUMMARY DATA'!$A:$A=$A654,'SUMMARY DATA'!$C:$C=$B654,'SUMMARY DATA'!$B:$B=""GRP"")),
  IF(
    OR(
      ISNUMBER(SEARCH(""CDM CASH DEPOSIT"",$C654)),
      ISNUMBER(SEARCH(""CASH DEPOSIT"",$C65"&amp;"4)),
      COUNTIFS('SUMMARY DATA'!$D:$D,$C654,'SUMMARY DATA'!$B:$B,""GRP"")&lt;&gt;1
    ),
    """",
    IFERROR(TEXTJOIN(CHAR(10),TRUE,FILTER('SUMMARY DATA'!H:H,'SUMMARY DATA'!$D:$D=$C654,'SUMMARY DATA'!$B:$B=""GRP"")),"""")
  )
)"),"")</f>
        <v/>
      </c>
      <c r="I654" s="18" t="str">
        <f>IFERROR(__xludf.DUMMYFUNCTION("IF(H654="""","""",
SUM(ARRAYFORMULA(VALUE(SPLIT(H654,CHAR(10)))))
)"),"")</f>
        <v/>
      </c>
      <c r="J654" s="17" t="str">
        <f>IFERROR(__xludf.DUMMYFUNCTION("IFERROR(
  TEXTJOIN(CHAR(10),TRUE,FILTER('SUMMARY DATA'!I:I,'SUMMARY DATA'!$A:$A=$A654,'SUMMARY DATA'!$C:$C=$B654,'SUMMARY DATA'!$B:$B=""GRP"")),
  IF(
    OR(
      ISNUMBER(SEARCH(""CDM CASH DEPOSIT"",$C654)),
      ISNUMBER(SEARCH(""CASH DEPOSIT"",$C65"&amp;"4)),
      COUNTIFS('SUMMARY DATA'!$D:$D,$C654,'SUMMARY DATA'!$B:$B,""GRP"")&lt;&gt;1
    ),
    """",
    IFERROR(TEXTJOIN(CHAR(10),TRUE,FILTER('SUMMARY DATA'!I:I,'SUMMARY DATA'!$D:$D=$C654,'SUMMARY DATA'!$B:$B=""GRP"")),"""")
  )
)"),"")</f>
        <v/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 spans="1:27">
      <c r="A655" s="2" t="s">
        <v>929</v>
      </c>
      <c r="B655" s="32">
        <v>45886</v>
      </c>
      <c r="C655" s="2" t="s">
        <v>930</v>
      </c>
      <c r="D655" s="3">
        <v>57.27</v>
      </c>
      <c r="E655" s="16" t="str">
        <f>IFERROR(__xludf.DUMMYFUNCTION("IFERROR(
  TEXTJOIN(CHAR(10),TRUE,FILTER('SUMMARY DATA'!E:E,'SUMMARY DATA'!$A:$A=$A655,'SUMMARY DATA'!$C:$C=$B655,'SUMMARY DATA'!$B:$B=""GRP"")),
  IF(
    OR(
      ISNUMBER(SEARCH(""CDM CASH DEPOSIT"",$C655)),
      ISNUMBER(SEARCH(""CASH DEPOSIT"",$C65"&amp;"5)),
      COUNTIFS('SUMMARY DATA'!$D:$D,$C655,'SUMMARY DATA'!$B:$B,""GRP"")&lt;&gt;1
    ),
    """",
    IFERROR(TEXTJOIN(CHAR(10),TRUE,FILTER('SUMMARY DATA'!E:E,'SUMMARY DATA'!$D:$D=$C655,'SUMMARY DATA'!$B:$B=""GRP"")),"""")
  )
)"),"")</f>
        <v/>
      </c>
      <c r="F655" s="17" t="str">
        <f>IFERROR(__xludf.DUMMYFUNCTION("IFERROR(
  TEXTJOIN(CHAR(10),TRUE,FILTER('SUMMARY DATA'!F:F,'SUMMARY DATA'!$A:$A=$A655,'SUMMARY DATA'!$C:$C=$B655,'SUMMARY DATA'!$B:$B=""GRP"")),
  IF(
    OR(
      ISNUMBER(SEARCH(""CDM CASH DEPOSIT"",$C655)),
      ISNUMBER(SEARCH(""CASH DEPOSIT"",$C65"&amp;"5)),
      COUNTIFS('SUMMARY DATA'!$D:$D,$C655,'SUMMARY DATA'!$B:$B,""GRP"")&lt;&gt;1
    ),
    """",
    IFERROR(TEXTJOIN(CHAR(10),TRUE,FILTER('SUMMARY DATA'!F:F,'SUMMARY DATA'!$D:$D=$C655,'SUMMARY DATA'!$B:$B=""GRP"")),"""")
  )
)"),"")</f>
        <v/>
      </c>
      <c r="G655" s="17" t="str">
        <f>IFERROR(__xludf.DUMMYFUNCTION("IFERROR(
  TEXTJOIN(CHAR(10),TRUE,FILTER('SUMMARY DATA'!G:G,'SUMMARY DATA'!$A:$A=$A655,'SUMMARY DATA'!$C:$C=$B655,'SUMMARY DATA'!$B:$B=""GRP"")),
  IF(
    OR(
      ISNUMBER(SEARCH(""CDM CASH DEPOSIT"",$C655)),
      ISNUMBER(SEARCH(""CASH DEPOSIT"",$C65"&amp;"5)),
      COUNTIFS('SUMMARY DATA'!$D:$D,$C655,'SUMMARY DATA'!$B:$B,""GRP"")&lt;&gt;1
    ),
    """",
    IFERROR(TEXTJOIN(CHAR(10),TRUE,FILTER('SUMMARY DATA'!G:G,'SUMMARY DATA'!$D:$D=$C655,'SUMMARY DATA'!$B:$B=""GRP"")),"""")
  )
)"),"")</f>
        <v/>
      </c>
      <c r="H655" s="18" t="str">
        <f>IFERROR(__xludf.DUMMYFUNCTION("IFERROR(
  TEXTJOIN(CHAR(10),TRUE,FILTER('SUMMARY DATA'!H:H,'SUMMARY DATA'!$A:$A=$A655,'SUMMARY DATA'!$C:$C=$B655,'SUMMARY DATA'!$B:$B=""GRP"")),
  IF(
    OR(
      ISNUMBER(SEARCH(""CDM CASH DEPOSIT"",$C655)),
      ISNUMBER(SEARCH(""CASH DEPOSIT"",$C65"&amp;"5)),
      COUNTIFS('SUMMARY DATA'!$D:$D,$C655,'SUMMARY DATA'!$B:$B,""GRP"")&lt;&gt;1
    ),
    """",
    IFERROR(TEXTJOIN(CHAR(10),TRUE,FILTER('SUMMARY DATA'!H:H,'SUMMARY DATA'!$D:$D=$C655,'SUMMARY DATA'!$B:$B=""GRP"")),"""")
  )
)"),"")</f>
        <v/>
      </c>
      <c r="I655" s="18" t="str">
        <f>IFERROR(__xludf.DUMMYFUNCTION("IF(H655="""","""",
SUM(ARRAYFORMULA(VALUE(SPLIT(H655,CHAR(10)))))
)"),"")</f>
        <v/>
      </c>
      <c r="J655" s="17" t="str">
        <f>IFERROR(__xludf.DUMMYFUNCTION("IFERROR(
  TEXTJOIN(CHAR(10),TRUE,FILTER('SUMMARY DATA'!I:I,'SUMMARY DATA'!$A:$A=$A655,'SUMMARY DATA'!$C:$C=$B655,'SUMMARY DATA'!$B:$B=""GRP"")),
  IF(
    OR(
      ISNUMBER(SEARCH(""CDM CASH DEPOSIT"",$C655)),
      ISNUMBER(SEARCH(""CASH DEPOSIT"",$C65"&amp;"5)),
      COUNTIFS('SUMMARY DATA'!$D:$D,$C655,'SUMMARY DATA'!$B:$B,""GRP"")&lt;&gt;1
    ),
    """",
    IFERROR(TEXTJOIN(CHAR(10),TRUE,FILTER('SUMMARY DATA'!I:I,'SUMMARY DATA'!$D:$D=$C655,'SUMMARY DATA'!$B:$B=""GRP"")),"""")
  )
)"),"")</f>
        <v/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 spans="1:27">
      <c r="A656" s="2"/>
      <c r="B656" s="32">
        <v>45886</v>
      </c>
      <c r="C656" s="2" t="s">
        <v>931</v>
      </c>
      <c r="D656" s="3">
        <v>161.4</v>
      </c>
      <c r="E656" s="16" t="str">
        <f>IFERROR(__xludf.DUMMYFUNCTION("IFERROR(
  TEXTJOIN(CHAR(10),TRUE,FILTER('SUMMARY DATA'!E:E,'SUMMARY DATA'!$A:$A=$A656,'SUMMARY DATA'!$C:$C=$B656,'SUMMARY DATA'!$B:$B=""GRP"")),
  IF(
    OR(
      ISNUMBER(SEARCH(""CDM CASH DEPOSIT"",$C656)),
      ISNUMBER(SEARCH(""CASH DEPOSIT"",$C65"&amp;"6)),
      COUNTIFS('SUMMARY DATA'!$D:$D,$C656,'SUMMARY DATA'!$B:$B,""GRP"")&lt;&gt;1
    ),
    """",
    IFERROR(TEXTJOIN(CHAR(10),TRUE,FILTER('SUMMARY DATA'!E:E,'SUMMARY DATA'!$D:$D=$C656,'SUMMARY DATA'!$B:$B=""GRP"")),"""")
  )
)"),"")</f>
        <v/>
      </c>
      <c r="F656" s="17" t="str">
        <f>IFERROR(__xludf.DUMMYFUNCTION("IFERROR(
  TEXTJOIN(CHAR(10),TRUE,FILTER('SUMMARY DATA'!F:F,'SUMMARY DATA'!$A:$A=$A656,'SUMMARY DATA'!$C:$C=$B656,'SUMMARY DATA'!$B:$B=""GRP"")),
  IF(
    OR(
      ISNUMBER(SEARCH(""CDM CASH DEPOSIT"",$C656)),
      ISNUMBER(SEARCH(""CASH DEPOSIT"",$C65"&amp;"6)),
      COUNTIFS('SUMMARY DATA'!$D:$D,$C656,'SUMMARY DATA'!$B:$B,""GRP"")&lt;&gt;1
    ),
    """",
    IFERROR(TEXTJOIN(CHAR(10),TRUE,FILTER('SUMMARY DATA'!F:F,'SUMMARY DATA'!$D:$D=$C656,'SUMMARY DATA'!$B:$B=""GRP"")),"""")
  )
)"),"")</f>
        <v/>
      </c>
      <c r="G656" s="17" t="str">
        <f>IFERROR(__xludf.DUMMYFUNCTION("IFERROR(
  TEXTJOIN(CHAR(10),TRUE,FILTER('SUMMARY DATA'!G:G,'SUMMARY DATA'!$A:$A=$A656,'SUMMARY DATA'!$C:$C=$B656,'SUMMARY DATA'!$B:$B=""GRP"")),
  IF(
    OR(
      ISNUMBER(SEARCH(""CDM CASH DEPOSIT"",$C656)),
      ISNUMBER(SEARCH(""CASH DEPOSIT"",$C65"&amp;"6)),
      COUNTIFS('SUMMARY DATA'!$D:$D,$C656,'SUMMARY DATA'!$B:$B,""GRP"")&lt;&gt;1
    ),
    """",
    IFERROR(TEXTJOIN(CHAR(10),TRUE,FILTER('SUMMARY DATA'!G:G,'SUMMARY DATA'!$D:$D=$C656,'SUMMARY DATA'!$B:$B=""GRP"")),"""")
  )
)"),"")</f>
        <v/>
      </c>
      <c r="H656" s="18" t="str">
        <f>IFERROR(__xludf.DUMMYFUNCTION("IFERROR(
  TEXTJOIN(CHAR(10),TRUE,FILTER('SUMMARY DATA'!H:H,'SUMMARY DATA'!$A:$A=$A656,'SUMMARY DATA'!$C:$C=$B656,'SUMMARY DATA'!$B:$B=""GRP"")),
  IF(
    OR(
      ISNUMBER(SEARCH(""CDM CASH DEPOSIT"",$C656)),
      ISNUMBER(SEARCH(""CASH DEPOSIT"",$C65"&amp;"6)),
      COUNTIFS('SUMMARY DATA'!$D:$D,$C656,'SUMMARY DATA'!$B:$B,""GRP"")&lt;&gt;1
    ),
    """",
    IFERROR(TEXTJOIN(CHAR(10),TRUE,FILTER('SUMMARY DATA'!H:H,'SUMMARY DATA'!$D:$D=$C656,'SUMMARY DATA'!$B:$B=""GRP"")),"""")
  )
)"),"")</f>
        <v/>
      </c>
      <c r="I656" s="18" t="str">
        <f>IFERROR(__xludf.DUMMYFUNCTION("IF(H656="""","""",
SUM(ARRAYFORMULA(VALUE(SPLIT(H656,CHAR(10)))))
)"),"")</f>
        <v/>
      </c>
      <c r="J656" s="17" t="str">
        <f>IFERROR(__xludf.DUMMYFUNCTION("IFERROR(
  TEXTJOIN(CHAR(10),TRUE,FILTER('SUMMARY DATA'!I:I,'SUMMARY DATA'!$A:$A=$A656,'SUMMARY DATA'!$C:$C=$B656,'SUMMARY DATA'!$B:$B=""GRP"")),
  IF(
    OR(
      ISNUMBER(SEARCH(""CDM CASH DEPOSIT"",$C656)),
      ISNUMBER(SEARCH(""CASH DEPOSIT"",$C65"&amp;"6)),
      COUNTIFS('SUMMARY DATA'!$D:$D,$C656,'SUMMARY DATA'!$B:$B,""GRP"")&lt;&gt;1
    ),
    """",
    IFERROR(TEXTJOIN(CHAR(10),TRUE,FILTER('SUMMARY DATA'!I:I,'SUMMARY DATA'!$D:$D=$C656,'SUMMARY DATA'!$B:$B=""GRP"")),"""")
  )
)"),"")</f>
        <v/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 spans="1:27">
      <c r="A657" s="2" t="s">
        <v>932</v>
      </c>
      <c r="B657" s="32">
        <v>45886</v>
      </c>
      <c r="C657" s="2" t="s">
        <v>933</v>
      </c>
      <c r="D657" s="3">
        <v>10</v>
      </c>
      <c r="E657" s="16" t="str">
        <f>IFERROR(__xludf.DUMMYFUNCTION("IFERROR(
  TEXTJOIN(CHAR(10),TRUE,FILTER('SUMMARY DATA'!E:E,'SUMMARY DATA'!$A:$A=$A657,'SUMMARY DATA'!$C:$C=$B657,'SUMMARY DATA'!$B:$B=""GRP"")),
  IF(
    OR(
      ISNUMBER(SEARCH(""CDM CASH DEPOSIT"",$C657)),
      ISNUMBER(SEARCH(""CASH DEPOSIT"",$C65"&amp;"7)),
      COUNTIFS('SUMMARY DATA'!$D:$D,$C657,'SUMMARY DATA'!$B:$B,""GRP"")&lt;&gt;1
    ),
    """",
    IFERROR(TEXTJOIN(CHAR(10),TRUE,FILTER('SUMMARY DATA'!E:E,'SUMMARY DATA'!$D:$D=$C657,'SUMMARY DATA'!$B:$B=""GRP"")),"""")
  )
)"),"")</f>
        <v/>
      </c>
      <c r="F657" s="17" t="str">
        <f>IFERROR(__xludf.DUMMYFUNCTION("IFERROR(
  TEXTJOIN(CHAR(10),TRUE,FILTER('SUMMARY DATA'!F:F,'SUMMARY DATA'!$A:$A=$A657,'SUMMARY DATA'!$C:$C=$B657,'SUMMARY DATA'!$B:$B=""GRP"")),
  IF(
    OR(
      ISNUMBER(SEARCH(""CDM CASH DEPOSIT"",$C657)),
      ISNUMBER(SEARCH(""CASH DEPOSIT"",$C65"&amp;"7)),
      COUNTIFS('SUMMARY DATA'!$D:$D,$C657,'SUMMARY DATA'!$B:$B,""GRP"")&lt;&gt;1
    ),
    """",
    IFERROR(TEXTJOIN(CHAR(10),TRUE,FILTER('SUMMARY DATA'!F:F,'SUMMARY DATA'!$D:$D=$C657,'SUMMARY DATA'!$B:$B=""GRP"")),"""")
  )
)"),"")</f>
        <v/>
      </c>
      <c r="G657" s="17" t="str">
        <f>IFERROR(__xludf.DUMMYFUNCTION("IFERROR(
  TEXTJOIN(CHAR(10),TRUE,FILTER('SUMMARY DATA'!G:G,'SUMMARY DATA'!$A:$A=$A657,'SUMMARY DATA'!$C:$C=$B657,'SUMMARY DATA'!$B:$B=""GRP"")),
  IF(
    OR(
      ISNUMBER(SEARCH(""CDM CASH DEPOSIT"",$C657)),
      ISNUMBER(SEARCH(""CASH DEPOSIT"",$C65"&amp;"7)),
      COUNTIFS('SUMMARY DATA'!$D:$D,$C657,'SUMMARY DATA'!$B:$B,""GRP"")&lt;&gt;1
    ),
    """",
    IFERROR(TEXTJOIN(CHAR(10),TRUE,FILTER('SUMMARY DATA'!G:G,'SUMMARY DATA'!$D:$D=$C657,'SUMMARY DATA'!$B:$B=""GRP"")),"""")
  )
)"),"")</f>
        <v/>
      </c>
      <c r="H657" s="18" t="str">
        <f>IFERROR(__xludf.DUMMYFUNCTION("IFERROR(
  TEXTJOIN(CHAR(10),TRUE,FILTER('SUMMARY DATA'!H:H,'SUMMARY DATA'!$A:$A=$A657,'SUMMARY DATA'!$C:$C=$B657,'SUMMARY DATA'!$B:$B=""GRP"")),
  IF(
    OR(
      ISNUMBER(SEARCH(""CDM CASH DEPOSIT"",$C657)),
      ISNUMBER(SEARCH(""CASH DEPOSIT"",$C65"&amp;"7)),
      COUNTIFS('SUMMARY DATA'!$D:$D,$C657,'SUMMARY DATA'!$B:$B,""GRP"")&lt;&gt;1
    ),
    """",
    IFERROR(TEXTJOIN(CHAR(10),TRUE,FILTER('SUMMARY DATA'!H:H,'SUMMARY DATA'!$D:$D=$C657,'SUMMARY DATA'!$B:$B=""GRP"")),"""")
  )
)"),"")</f>
        <v/>
      </c>
      <c r="I657" s="18" t="str">
        <f>IFERROR(__xludf.DUMMYFUNCTION("IF(H657="""","""",
SUM(ARRAYFORMULA(VALUE(SPLIT(H657,CHAR(10)))))
)"),"")</f>
        <v/>
      </c>
      <c r="J657" s="17" t="str">
        <f>IFERROR(__xludf.DUMMYFUNCTION("IFERROR(
  TEXTJOIN(CHAR(10),TRUE,FILTER('SUMMARY DATA'!I:I,'SUMMARY DATA'!$A:$A=$A657,'SUMMARY DATA'!$C:$C=$B657,'SUMMARY DATA'!$B:$B=""GRP"")),
  IF(
    OR(
      ISNUMBER(SEARCH(""CDM CASH DEPOSIT"",$C657)),
      ISNUMBER(SEARCH(""CASH DEPOSIT"",$C65"&amp;"7)),
      COUNTIFS('SUMMARY DATA'!$D:$D,$C657,'SUMMARY DATA'!$B:$B,""GRP"")&lt;&gt;1
    ),
    """",
    IFERROR(TEXTJOIN(CHAR(10),TRUE,FILTER('SUMMARY DATA'!I:I,'SUMMARY DATA'!$D:$D=$C657,'SUMMARY DATA'!$B:$B=""GRP"")),"""")
  )
)"),"")</f>
        <v/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 spans="1:27">
      <c r="A658" s="2" t="s">
        <v>934</v>
      </c>
      <c r="B658" s="32">
        <v>45886</v>
      </c>
      <c r="C658" s="2" t="s">
        <v>935</v>
      </c>
      <c r="D658" s="3">
        <v>320.86</v>
      </c>
      <c r="E658" s="16" t="str">
        <f>IFERROR(__xludf.DUMMYFUNCTION("IFERROR(
  TEXTJOIN(CHAR(10),TRUE,FILTER('SUMMARY DATA'!E:E,'SUMMARY DATA'!$A:$A=$A658,'SUMMARY DATA'!$C:$C=$B658,'SUMMARY DATA'!$B:$B=""GRP"")),
  IF(
    OR(
      ISNUMBER(SEARCH(""CDM CASH DEPOSIT"",$C658)),
      ISNUMBER(SEARCH(""CASH DEPOSIT"",$C65"&amp;"8)),
      COUNTIFS('SUMMARY DATA'!$D:$D,$C658,'SUMMARY DATA'!$B:$B,""GRP"")&lt;&gt;1
    ),
    """",
    IFERROR(TEXTJOIN(CHAR(10),TRUE,FILTER('SUMMARY DATA'!E:E,'SUMMARY DATA'!$D:$D=$C658,'SUMMARY DATA'!$B:$B=""GRP"")),"""")
  )
)"),"")</f>
        <v/>
      </c>
      <c r="F658" s="17" t="str">
        <f>IFERROR(__xludf.DUMMYFUNCTION("IFERROR(
  TEXTJOIN(CHAR(10),TRUE,FILTER('SUMMARY DATA'!F:F,'SUMMARY DATA'!$A:$A=$A658,'SUMMARY DATA'!$C:$C=$B658,'SUMMARY DATA'!$B:$B=""GRP"")),
  IF(
    OR(
      ISNUMBER(SEARCH(""CDM CASH DEPOSIT"",$C658)),
      ISNUMBER(SEARCH(""CASH DEPOSIT"",$C65"&amp;"8)),
      COUNTIFS('SUMMARY DATA'!$D:$D,$C658,'SUMMARY DATA'!$B:$B,""GRP"")&lt;&gt;1
    ),
    """",
    IFERROR(TEXTJOIN(CHAR(10),TRUE,FILTER('SUMMARY DATA'!F:F,'SUMMARY DATA'!$D:$D=$C658,'SUMMARY DATA'!$B:$B=""GRP"")),"""")
  )
)"),"")</f>
        <v/>
      </c>
      <c r="G658" s="17" t="str">
        <f>IFERROR(__xludf.DUMMYFUNCTION("IFERROR(
  TEXTJOIN(CHAR(10),TRUE,FILTER('SUMMARY DATA'!G:G,'SUMMARY DATA'!$A:$A=$A658,'SUMMARY DATA'!$C:$C=$B658,'SUMMARY DATA'!$B:$B=""GRP"")),
  IF(
    OR(
      ISNUMBER(SEARCH(""CDM CASH DEPOSIT"",$C658)),
      ISNUMBER(SEARCH(""CASH DEPOSIT"",$C65"&amp;"8)),
      COUNTIFS('SUMMARY DATA'!$D:$D,$C658,'SUMMARY DATA'!$B:$B,""GRP"")&lt;&gt;1
    ),
    """",
    IFERROR(TEXTJOIN(CHAR(10),TRUE,FILTER('SUMMARY DATA'!G:G,'SUMMARY DATA'!$D:$D=$C658,'SUMMARY DATA'!$B:$B=""GRP"")),"""")
  )
)"),"")</f>
        <v/>
      </c>
      <c r="H658" s="18" t="str">
        <f>IFERROR(__xludf.DUMMYFUNCTION("IFERROR(
  TEXTJOIN(CHAR(10),TRUE,FILTER('SUMMARY DATA'!H:H,'SUMMARY DATA'!$A:$A=$A658,'SUMMARY DATA'!$C:$C=$B658,'SUMMARY DATA'!$B:$B=""GRP"")),
  IF(
    OR(
      ISNUMBER(SEARCH(""CDM CASH DEPOSIT"",$C658)),
      ISNUMBER(SEARCH(""CASH DEPOSIT"",$C65"&amp;"8)),
      COUNTIFS('SUMMARY DATA'!$D:$D,$C658,'SUMMARY DATA'!$B:$B,""GRP"")&lt;&gt;1
    ),
    """",
    IFERROR(TEXTJOIN(CHAR(10),TRUE,FILTER('SUMMARY DATA'!H:H,'SUMMARY DATA'!$D:$D=$C658,'SUMMARY DATA'!$B:$B=""GRP"")),"""")
  )
)"),"")</f>
        <v/>
      </c>
      <c r="I658" s="18" t="str">
        <f>IFERROR(__xludf.DUMMYFUNCTION("IF(H658="""","""",
SUM(ARRAYFORMULA(VALUE(SPLIT(H658,CHAR(10)))))
)"),"")</f>
        <v/>
      </c>
      <c r="J658" s="17" t="str">
        <f>IFERROR(__xludf.DUMMYFUNCTION("IFERROR(
  TEXTJOIN(CHAR(10),TRUE,FILTER('SUMMARY DATA'!I:I,'SUMMARY DATA'!$A:$A=$A658,'SUMMARY DATA'!$C:$C=$B658,'SUMMARY DATA'!$B:$B=""GRP"")),
  IF(
    OR(
      ISNUMBER(SEARCH(""CDM CASH DEPOSIT"",$C658)),
      ISNUMBER(SEARCH(""CASH DEPOSIT"",$C65"&amp;"8)),
      COUNTIFS('SUMMARY DATA'!$D:$D,$C658,'SUMMARY DATA'!$B:$B,""GRP"")&lt;&gt;1
    ),
    """",
    IFERROR(TEXTJOIN(CHAR(10),TRUE,FILTER('SUMMARY DATA'!I:I,'SUMMARY DATA'!$D:$D=$C658,'SUMMARY DATA'!$B:$B=""GRP"")),"""")
  )
)"),"")</f>
        <v/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 spans="1:27">
      <c r="A659" s="2"/>
      <c r="B659" s="32">
        <v>45886</v>
      </c>
      <c r="C659" s="2" t="s">
        <v>936</v>
      </c>
      <c r="D659" s="3">
        <v>36.58</v>
      </c>
      <c r="E659" s="16" t="str">
        <f>IFERROR(__xludf.DUMMYFUNCTION("IFERROR(
  TEXTJOIN(CHAR(10),TRUE,FILTER('SUMMARY DATA'!E:E,'SUMMARY DATA'!$A:$A=$A659,'SUMMARY DATA'!$C:$C=$B659,'SUMMARY DATA'!$B:$B=""GRP"")),
  IF(
    OR(
      ISNUMBER(SEARCH(""CDM CASH DEPOSIT"",$C659)),
      ISNUMBER(SEARCH(""CASH DEPOSIT"",$C65"&amp;"9)),
      COUNTIFS('SUMMARY DATA'!$D:$D,$C659,'SUMMARY DATA'!$B:$B,""GRP"")&lt;&gt;1
    ),
    """",
    IFERROR(TEXTJOIN(CHAR(10),TRUE,FILTER('SUMMARY DATA'!E:E,'SUMMARY DATA'!$D:$D=$C659,'SUMMARY DATA'!$B:$B=""GRP"")),"""")
  )
)"),"")</f>
        <v/>
      </c>
      <c r="F659" s="17" t="str">
        <f>IFERROR(__xludf.DUMMYFUNCTION("IFERROR(
  TEXTJOIN(CHAR(10),TRUE,FILTER('SUMMARY DATA'!F:F,'SUMMARY DATA'!$A:$A=$A659,'SUMMARY DATA'!$C:$C=$B659,'SUMMARY DATA'!$B:$B=""GRP"")),
  IF(
    OR(
      ISNUMBER(SEARCH(""CDM CASH DEPOSIT"",$C659)),
      ISNUMBER(SEARCH(""CASH DEPOSIT"",$C65"&amp;"9)),
      COUNTIFS('SUMMARY DATA'!$D:$D,$C659,'SUMMARY DATA'!$B:$B,""GRP"")&lt;&gt;1
    ),
    """",
    IFERROR(TEXTJOIN(CHAR(10),TRUE,FILTER('SUMMARY DATA'!F:F,'SUMMARY DATA'!$D:$D=$C659,'SUMMARY DATA'!$B:$B=""GRP"")),"""")
  )
)"),"")</f>
        <v/>
      </c>
      <c r="G659" s="17" t="str">
        <f>IFERROR(__xludf.DUMMYFUNCTION("IFERROR(
  TEXTJOIN(CHAR(10),TRUE,FILTER('SUMMARY DATA'!G:G,'SUMMARY DATA'!$A:$A=$A659,'SUMMARY DATA'!$C:$C=$B659,'SUMMARY DATA'!$B:$B=""GRP"")),
  IF(
    OR(
      ISNUMBER(SEARCH(""CDM CASH DEPOSIT"",$C659)),
      ISNUMBER(SEARCH(""CASH DEPOSIT"",$C65"&amp;"9)),
      COUNTIFS('SUMMARY DATA'!$D:$D,$C659,'SUMMARY DATA'!$B:$B,""GRP"")&lt;&gt;1
    ),
    """",
    IFERROR(TEXTJOIN(CHAR(10),TRUE,FILTER('SUMMARY DATA'!G:G,'SUMMARY DATA'!$D:$D=$C659,'SUMMARY DATA'!$B:$B=""GRP"")),"""")
  )
)"),"")</f>
        <v/>
      </c>
      <c r="H659" s="18" t="str">
        <f>IFERROR(__xludf.DUMMYFUNCTION("IFERROR(
  TEXTJOIN(CHAR(10),TRUE,FILTER('SUMMARY DATA'!H:H,'SUMMARY DATA'!$A:$A=$A659,'SUMMARY DATA'!$C:$C=$B659,'SUMMARY DATA'!$B:$B=""GRP"")),
  IF(
    OR(
      ISNUMBER(SEARCH(""CDM CASH DEPOSIT"",$C659)),
      ISNUMBER(SEARCH(""CASH DEPOSIT"",$C65"&amp;"9)),
      COUNTIFS('SUMMARY DATA'!$D:$D,$C659,'SUMMARY DATA'!$B:$B,""GRP"")&lt;&gt;1
    ),
    """",
    IFERROR(TEXTJOIN(CHAR(10),TRUE,FILTER('SUMMARY DATA'!H:H,'SUMMARY DATA'!$D:$D=$C659,'SUMMARY DATA'!$B:$B=""GRP"")),"""")
  )
)"),"")</f>
        <v/>
      </c>
      <c r="I659" s="18" t="str">
        <f>IFERROR(__xludf.DUMMYFUNCTION("IF(H659="""","""",
SUM(ARRAYFORMULA(VALUE(SPLIT(H659,CHAR(10)))))
)"),"")</f>
        <v/>
      </c>
      <c r="J659" s="17" t="str">
        <f>IFERROR(__xludf.DUMMYFUNCTION("IFERROR(
  TEXTJOIN(CHAR(10),TRUE,FILTER('SUMMARY DATA'!I:I,'SUMMARY DATA'!$A:$A=$A659,'SUMMARY DATA'!$C:$C=$B659,'SUMMARY DATA'!$B:$B=""GRP"")),
  IF(
    OR(
      ISNUMBER(SEARCH(""CDM CASH DEPOSIT"",$C659)),
      ISNUMBER(SEARCH(""CASH DEPOSIT"",$C65"&amp;"9)),
      COUNTIFS('SUMMARY DATA'!$D:$D,$C659,'SUMMARY DATA'!$B:$B,""GRP"")&lt;&gt;1
    ),
    """",
    IFERROR(TEXTJOIN(CHAR(10),TRUE,FILTER('SUMMARY DATA'!I:I,'SUMMARY DATA'!$D:$D=$C659,'SUMMARY DATA'!$B:$B=""GRP"")),"""")
  )
)"),"")</f>
        <v/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 spans="1:27">
      <c r="A660" s="2"/>
      <c r="B660" s="32">
        <v>45885</v>
      </c>
      <c r="C660" s="2" t="s">
        <v>937</v>
      </c>
      <c r="D660" s="3">
        <v>140</v>
      </c>
      <c r="E660" s="16" t="str">
        <f>IFERROR(__xludf.DUMMYFUNCTION("IFERROR(
  TEXTJOIN(CHAR(10),TRUE,FILTER('SUMMARY DATA'!E:E,'SUMMARY DATA'!$A:$A=$A660,'SUMMARY DATA'!$C:$C=$B660,'SUMMARY DATA'!$B:$B=""GRP"")),
  IF(
    OR(
      ISNUMBER(SEARCH(""CDM CASH DEPOSIT"",$C660)),
      ISNUMBER(SEARCH(""CASH DEPOSIT"",$C66"&amp;"0)),
      COUNTIFS('SUMMARY DATA'!$D:$D,$C660,'SUMMARY DATA'!$B:$B,""GRP"")&lt;&gt;1
    ),
    """",
    IFERROR(TEXTJOIN(CHAR(10),TRUE,FILTER('SUMMARY DATA'!E:E,'SUMMARY DATA'!$D:$D=$C660,'SUMMARY DATA'!$B:$B=""GRP"")),"""")
  )
)"),"")</f>
        <v/>
      </c>
      <c r="F660" s="17" t="str">
        <f>IFERROR(__xludf.DUMMYFUNCTION("IFERROR(
  TEXTJOIN(CHAR(10),TRUE,FILTER('SUMMARY DATA'!F:F,'SUMMARY DATA'!$A:$A=$A660,'SUMMARY DATA'!$C:$C=$B660,'SUMMARY DATA'!$B:$B=""GRP"")),
  IF(
    OR(
      ISNUMBER(SEARCH(""CDM CASH DEPOSIT"",$C660)),
      ISNUMBER(SEARCH(""CASH DEPOSIT"",$C66"&amp;"0)),
      COUNTIFS('SUMMARY DATA'!$D:$D,$C660,'SUMMARY DATA'!$B:$B,""GRP"")&lt;&gt;1
    ),
    """",
    IFERROR(TEXTJOIN(CHAR(10),TRUE,FILTER('SUMMARY DATA'!F:F,'SUMMARY DATA'!$D:$D=$C660,'SUMMARY DATA'!$B:$B=""GRP"")),"""")
  )
)"),"")</f>
        <v/>
      </c>
      <c r="G660" s="17" t="str">
        <f>IFERROR(__xludf.DUMMYFUNCTION("IFERROR(
  TEXTJOIN(CHAR(10),TRUE,FILTER('SUMMARY DATA'!G:G,'SUMMARY DATA'!$A:$A=$A660,'SUMMARY DATA'!$C:$C=$B660,'SUMMARY DATA'!$B:$B=""GRP"")),
  IF(
    OR(
      ISNUMBER(SEARCH(""CDM CASH DEPOSIT"",$C660)),
      ISNUMBER(SEARCH(""CASH DEPOSIT"",$C66"&amp;"0)),
      COUNTIFS('SUMMARY DATA'!$D:$D,$C660,'SUMMARY DATA'!$B:$B,""GRP"")&lt;&gt;1
    ),
    """",
    IFERROR(TEXTJOIN(CHAR(10),TRUE,FILTER('SUMMARY DATA'!G:G,'SUMMARY DATA'!$D:$D=$C660,'SUMMARY DATA'!$B:$B=""GRP"")),"""")
  )
)"),"")</f>
        <v/>
      </c>
      <c r="H660" s="18" t="str">
        <f>IFERROR(__xludf.DUMMYFUNCTION("IFERROR(
  TEXTJOIN(CHAR(10),TRUE,FILTER('SUMMARY DATA'!H:H,'SUMMARY DATA'!$A:$A=$A660,'SUMMARY DATA'!$C:$C=$B660,'SUMMARY DATA'!$B:$B=""GRP"")),
  IF(
    OR(
      ISNUMBER(SEARCH(""CDM CASH DEPOSIT"",$C660)),
      ISNUMBER(SEARCH(""CASH DEPOSIT"",$C66"&amp;"0)),
      COUNTIFS('SUMMARY DATA'!$D:$D,$C660,'SUMMARY DATA'!$B:$B,""GRP"")&lt;&gt;1
    ),
    """",
    IFERROR(TEXTJOIN(CHAR(10),TRUE,FILTER('SUMMARY DATA'!H:H,'SUMMARY DATA'!$D:$D=$C660,'SUMMARY DATA'!$B:$B=""GRP"")),"""")
  )
)"),"")</f>
        <v/>
      </c>
      <c r="I660" s="18" t="str">
        <f>IFERROR(__xludf.DUMMYFUNCTION("IF(H660="""","""",
SUM(ARRAYFORMULA(VALUE(SPLIT(H660,CHAR(10)))))
)"),"")</f>
        <v/>
      </c>
      <c r="J660" s="17" t="str">
        <f>IFERROR(__xludf.DUMMYFUNCTION("IFERROR(
  TEXTJOIN(CHAR(10),TRUE,FILTER('SUMMARY DATA'!I:I,'SUMMARY DATA'!$A:$A=$A660,'SUMMARY DATA'!$C:$C=$B660,'SUMMARY DATA'!$B:$B=""GRP"")),
  IF(
    OR(
      ISNUMBER(SEARCH(""CDM CASH DEPOSIT"",$C660)),
      ISNUMBER(SEARCH(""CASH DEPOSIT"",$C66"&amp;"0)),
      COUNTIFS('SUMMARY DATA'!$D:$D,$C660,'SUMMARY DATA'!$B:$B,""GRP"")&lt;&gt;1
    ),
    """",
    IFERROR(TEXTJOIN(CHAR(10),TRUE,FILTER('SUMMARY DATA'!I:I,'SUMMARY DATA'!$D:$D=$C660,'SUMMARY DATA'!$B:$B=""GRP"")),"""")
  )
)"),"")</f>
        <v/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 spans="1:27">
      <c r="A661" s="2"/>
      <c r="B661" s="32">
        <v>45885</v>
      </c>
      <c r="C661" s="2" t="s">
        <v>938</v>
      </c>
      <c r="D661" s="3">
        <v>97.45</v>
      </c>
      <c r="E661" s="16" t="str">
        <f>IFERROR(__xludf.DUMMYFUNCTION("IFERROR(
  TEXTJOIN(CHAR(10),TRUE,FILTER('SUMMARY DATA'!E:E,'SUMMARY DATA'!$A:$A=$A661,'SUMMARY DATA'!$C:$C=$B661,'SUMMARY DATA'!$B:$B=""GRP"")),
  IF(
    OR(
      ISNUMBER(SEARCH(""CDM CASH DEPOSIT"",$C661)),
      ISNUMBER(SEARCH(""CASH DEPOSIT"",$C66"&amp;"1)),
      COUNTIFS('SUMMARY DATA'!$D:$D,$C661,'SUMMARY DATA'!$B:$B,""GRP"")&lt;&gt;1
    ),
    """",
    IFERROR(TEXTJOIN(CHAR(10),TRUE,FILTER('SUMMARY DATA'!E:E,'SUMMARY DATA'!$D:$D=$C661,'SUMMARY DATA'!$B:$B=""GRP"")),"""")
  )
)"),"")</f>
        <v/>
      </c>
      <c r="F661" s="17" t="str">
        <f>IFERROR(__xludf.DUMMYFUNCTION("IFERROR(
  TEXTJOIN(CHAR(10),TRUE,FILTER('SUMMARY DATA'!F:F,'SUMMARY DATA'!$A:$A=$A661,'SUMMARY DATA'!$C:$C=$B661,'SUMMARY DATA'!$B:$B=""GRP"")),
  IF(
    OR(
      ISNUMBER(SEARCH(""CDM CASH DEPOSIT"",$C661)),
      ISNUMBER(SEARCH(""CASH DEPOSIT"",$C66"&amp;"1)),
      COUNTIFS('SUMMARY DATA'!$D:$D,$C661,'SUMMARY DATA'!$B:$B,""GRP"")&lt;&gt;1
    ),
    """",
    IFERROR(TEXTJOIN(CHAR(10),TRUE,FILTER('SUMMARY DATA'!F:F,'SUMMARY DATA'!$D:$D=$C661,'SUMMARY DATA'!$B:$B=""GRP"")),"""")
  )
)"),"")</f>
        <v/>
      </c>
      <c r="G661" s="17" t="str">
        <f>IFERROR(__xludf.DUMMYFUNCTION("IFERROR(
  TEXTJOIN(CHAR(10),TRUE,FILTER('SUMMARY DATA'!G:G,'SUMMARY DATA'!$A:$A=$A661,'SUMMARY DATA'!$C:$C=$B661,'SUMMARY DATA'!$B:$B=""GRP"")),
  IF(
    OR(
      ISNUMBER(SEARCH(""CDM CASH DEPOSIT"",$C661)),
      ISNUMBER(SEARCH(""CASH DEPOSIT"",$C66"&amp;"1)),
      COUNTIFS('SUMMARY DATA'!$D:$D,$C661,'SUMMARY DATA'!$B:$B,""GRP"")&lt;&gt;1
    ),
    """",
    IFERROR(TEXTJOIN(CHAR(10),TRUE,FILTER('SUMMARY DATA'!G:G,'SUMMARY DATA'!$D:$D=$C661,'SUMMARY DATA'!$B:$B=""GRP"")),"""")
  )
)"),"")</f>
        <v/>
      </c>
      <c r="H661" s="18" t="str">
        <f>IFERROR(__xludf.DUMMYFUNCTION("IFERROR(
  TEXTJOIN(CHAR(10),TRUE,FILTER('SUMMARY DATA'!H:H,'SUMMARY DATA'!$A:$A=$A661,'SUMMARY DATA'!$C:$C=$B661,'SUMMARY DATA'!$B:$B=""GRP"")),
  IF(
    OR(
      ISNUMBER(SEARCH(""CDM CASH DEPOSIT"",$C661)),
      ISNUMBER(SEARCH(""CASH DEPOSIT"",$C66"&amp;"1)),
      COUNTIFS('SUMMARY DATA'!$D:$D,$C661,'SUMMARY DATA'!$B:$B,""GRP"")&lt;&gt;1
    ),
    """",
    IFERROR(TEXTJOIN(CHAR(10),TRUE,FILTER('SUMMARY DATA'!H:H,'SUMMARY DATA'!$D:$D=$C661,'SUMMARY DATA'!$B:$B=""GRP"")),"""")
  )
)"),"")</f>
        <v/>
      </c>
      <c r="I661" s="18" t="str">
        <f>IFERROR(__xludf.DUMMYFUNCTION("IF(H661="""","""",
SUM(ARRAYFORMULA(VALUE(SPLIT(H661,CHAR(10)))))
)"),"")</f>
        <v/>
      </c>
      <c r="J661" s="17" t="str">
        <f>IFERROR(__xludf.DUMMYFUNCTION("IFERROR(
  TEXTJOIN(CHAR(10),TRUE,FILTER('SUMMARY DATA'!I:I,'SUMMARY DATA'!$A:$A=$A661,'SUMMARY DATA'!$C:$C=$B661,'SUMMARY DATA'!$B:$B=""GRP"")),
  IF(
    OR(
      ISNUMBER(SEARCH(""CDM CASH DEPOSIT"",$C661)),
      ISNUMBER(SEARCH(""CASH DEPOSIT"",$C66"&amp;"1)),
      COUNTIFS('SUMMARY DATA'!$D:$D,$C661,'SUMMARY DATA'!$B:$B,""GRP"")&lt;&gt;1
    ),
    """",
    IFERROR(TEXTJOIN(CHAR(10),TRUE,FILTER('SUMMARY DATA'!I:I,'SUMMARY DATA'!$D:$D=$C661,'SUMMARY DATA'!$B:$B=""GRP"")),"""")
  )
)"),"")</f>
        <v/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 spans="1:27">
      <c r="A662" s="2"/>
      <c r="B662" s="32">
        <v>45885</v>
      </c>
      <c r="C662" s="2" t="s">
        <v>939</v>
      </c>
      <c r="D662" s="3">
        <v>7.89</v>
      </c>
      <c r="E662" s="16" t="str">
        <f>IFERROR(__xludf.DUMMYFUNCTION("IFERROR(
  TEXTJOIN(CHAR(10),TRUE,FILTER('SUMMARY DATA'!E:E,'SUMMARY DATA'!$A:$A=$A662,'SUMMARY DATA'!$C:$C=$B662,'SUMMARY DATA'!$B:$B=""GRP"")),
  IF(
    OR(
      ISNUMBER(SEARCH(""CDM CASH DEPOSIT"",$C662)),
      ISNUMBER(SEARCH(""CASH DEPOSIT"",$C66"&amp;"2)),
      COUNTIFS('SUMMARY DATA'!$D:$D,$C662,'SUMMARY DATA'!$B:$B,""GRP"")&lt;&gt;1
    ),
    """",
    IFERROR(TEXTJOIN(CHAR(10),TRUE,FILTER('SUMMARY DATA'!E:E,'SUMMARY DATA'!$D:$D=$C662,'SUMMARY DATA'!$B:$B=""GRP"")),"""")
  )
)"),"")</f>
        <v/>
      </c>
      <c r="F662" s="17" t="str">
        <f>IFERROR(__xludf.DUMMYFUNCTION("IFERROR(
  TEXTJOIN(CHAR(10),TRUE,FILTER('SUMMARY DATA'!F:F,'SUMMARY DATA'!$A:$A=$A662,'SUMMARY DATA'!$C:$C=$B662,'SUMMARY DATA'!$B:$B=""GRP"")),
  IF(
    OR(
      ISNUMBER(SEARCH(""CDM CASH DEPOSIT"",$C662)),
      ISNUMBER(SEARCH(""CASH DEPOSIT"",$C66"&amp;"2)),
      COUNTIFS('SUMMARY DATA'!$D:$D,$C662,'SUMMARY DATA'!$B:$B,""GRP"")&lt;&gt;1
    ),
    """",
    IFERROR(TEXTJOIN(CHAR(10),TRUE,FILTER('SUMMARY DATA'!F:F,'SUMMARY DATA'!$D:$D=$C662,'SUMMARY DATA'!$B:$B=""GRP"")),"""")
  )
)"),"")</f>
        <v/>
      </c>
      <c r="G662" s="17" t="str">
        <f>IFERROR(__xludf.DUMMYFUNCTION("IFERROR(
  TEXTJOIN(CHAR(10),TRUE,FILTER('SUMMARY DATA'!G:G,'SUMMARY DATA'!$A:$A=$A662,'SUMMARY DATA'!$C:$C=$B662,'SUMMARY DATA'!$B:$B=""GRP"")),
  IF(
    OR(
      ISNUMBER(SEARCH(""CDM CASH DEPOSIT"",$C662)),
      ISNUMBER(SEARCH(""CASH DEPOSIT"",$C66"&amp;"2)),
      COUNTIFS('SUMMARY DATA'!$D:$D,$C662,'SUMMARY DATA'!$B:$B,""GRP"")&lt;&gt;1
    ),
    """",
    IFERROR(TEXTJOIN(CHAR(10),TRUE,FILTER('SUMMARY DATA'!G:G,'SUMMARY DATA'!$D:$D=$C662,'SUMMARY DATA'!$B:$B=""GRP"")),"""")
  )
)"),"")</f>
        <v/>
      </c>
      <c r="H662" s="18" t="str">
        <f>IFERROR(__xludf.DUMMYFUNCTION("IFERROR(
  TEXTJOIN(CHAR(10),TRUE,FILTER('SUMMARY DATA'!H:H,'SUMMARY DATA'!$A:$A=$A662,'SUMMARY DATA'!$C:$C=$B662,'SUMMARY DATA'!$B:$B=""GRP"")),
  IF(
    OR(
      ISNUMBER(SEARCH(""CDM CASH DEPOSIT"",$C662)),
      ISNUMBER(SEARCH(""CASH DEPOSIT"",$C66"&amp;"2)),
      COUNTIFS('SUMMARY DATA'!$D:$D,$C662,'SUMMARY DATA'!$B:$B,""GRP"")&lt;&gt;1
    ),
    """",
    IFERROR(TEXTJOIN(CHAR(10),TRUE,FILTER('SUMMARY DATA'!H:H,'SUMMARY DATA'!$D:$D=$C662,'SUMMARY DATA'!$B:$B=""GRP"")),"""")
  )
)"),"")</f>
        <v/>
      </c>
      <c r="I662" s="18" t="str">
        <f>IFERROR(__xludf.DUMMYFUNCTION("IF(H662="""","""",
SUM(ARRAYFORMULA(VALUE(SPLIT(H662,CHAR(10)))))
)"),"")</f>
        <v/>
      </c>
      <c r="J662" s="17" t="str">
        <f>IFERROR(__xludf.DUMMYFUNCTION("IFERROR(
  TEXTJOIN(CHAR(10),TRUE,FILTER('SUMMARY DATA'!I:I,'SUMMARY DATA'!$A:$A=$A662,'SUMMARY DATA'!$C:$C=$B662,'SUMMARY DATA'!$B:$B=""GRP"")),
  IF(
    OR(
      ISNUMBER(SEARCH(""CDM CASH DEPOSIT"",$C662)),
      ISNUMBER(SEARCH(""CASH DEPOSIT"",$C66"&amp;"2)),
      COUNTIFS('SUMMARY DATA'!$D:$D,$C662,'SUMMARY DATA'!$B:$B,""GRP"")&lt;&gt;1
    ),
    """",
    IFERROR(TEXTJOIN(CHAR(10),TRUE,FILTER('SUMMARY DATA'!I:I,'SUMMARY DATA'!$D:$D=$C662,'SUMMARY DATA'!$B:$B=""GRP"")),"""")
  )
)"),"")</f>
        <v/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 spans="1:27">
      <c r="A663" s="2"/>
      <c r="B663" s="32">
        <v>45884</v>
      </c>
      <c r="C663" s="2" t="s">
        <v>940</v>
      </c>
      <c r="D663" s="3">
        <v>328.52</v>
      </c>
      <c r="E663" s="16" t="str">
        <f>IFERROR(__xludf.DUMMYFUNCTION("IFERROR(
  TEXTJOIN(CHAR(10),TRUE,FILTER('SUMMARY DATA'!E:E,'SUMMARY DATA'!$A:$A=$A663,'SUMMARY DATA'!$C:$C=$B663,'SUMMARY DATA'!$B:$B=""GRP"")),
  IF(
    OR(
      ISNUMBER(SEARCH(""CDM CASH DEPOSIT"",$C663)),
      ISNUMBER(SEARCH(""CASH DEPOSIT"",$C66"&amp;"3)),
      COUNTIFS('SUMMARY DATA'!$D:$D,$C663,'SUMMARY DATA'!$B:$B,""GRP"")&lt;&gt;1
    ),
    """",
    IFERROR(TEXTJOIN(CHAR(10),TRUE,FILTER('SUMMARY DATA'!E:E,'SUMMARY DATA'!$D:$D=$C663,'SUMMARY DATA'!$B:$B=""GRP"")),"""")
  )
)"),"")</f>
        <v/>
      </c>
      <c r="F663" s="17" t="str">
        <f>IFERROR(__xludf.DUMMYFUNCTION("IFERROR(
  TEXTJOIN(CHAR(10),TRUE,FILTER('SUMMARY DATA'!F:F,'SUMMARY DATA'!$A:$A=$A663,'SUMMARY DATA'!$C:$C=$B663,'SUMMARY DATA'!$B:$B=""GRP"")),
  IF(
    OR(
      ISNUMBER(SEARCH(""CDM CASH DEPOSIT"",$C663)),
      ISNUMBER(SEARCH(""CASH DEPOSIT"",$C66"&amp;"3)),
      COUNTIFS('SUMMARY DATA'!$D:$D,$C663,'SUMMARY DATA'!$B:$B,""GRP"")&lt;&gt;1
    ),
    """",
    IFERROR(TEXTJOIN(CHAR(10),TRUE,FILTER('SUMMARY DATA'!F:F,'SUMMARY DATA'!$D:$D=$C663,'SUMMARY DATA'!$B:$B=""GRP"")),"""")
  )
)"),"")</f>
        <v/>
      </c>
      <c r="G663" s="17" t="str">
        <f>IFERROR(__xludf.DUMMYFUNCTION("IFERROR(
  TEXTJOIN(CHAR(10),TRUE,FILTER('SUMMARY DATA'!G:G,'SUMMARY DATA'!$A:$A=$A663,'SUMMARY DATA'!$C:$C=$B663,'SUMMARY DATA'!$B:$B=""GRP"")),
  IF(
    OR(
      ISNUMBER(SEARCH(""CDM CASH DEPOSIT"",$C663)),
      ISNUMBER(SEARCH(""CASH DEPOSIT"",$C66"&amp;"3)),
      COUNTIFS('SUMMARY DATA'!$D:$D,$C663,'SUMMARY DATA'!$B:$B,""GRP"")&lt;&gt;1
    ),
    """",
    IFERROR(TEXTJOIN(CHAR(10),TRUE,FILTER('SUMMARY DATA'!G:G,'SUMMARY DATA'!$D:$D=$C663,'SUMMARY DATA'!$B:$B=""GRP"")),"""")
  )
)"),"")</f>
        <v/>
      </c>
      <c r="H663" s="18" t="str">
        <f>IFERROR(__xludf.DUMMYFUNCTION("IFERROR(
  TEXTJOIN(CHAR(10),TRUE,FILTER('SUMMARY DATA'!H:H,'SUMMARY DATA'!$A:$A=$A663,'SUMMARY DATA'!$C:$C=$B663,'SUMMARY DATA'!$B:$B=""GRP"")),
  IF(
    OR(
      ISNUMBER(SEARCH(""CDM CASH DEPOSIT"",$C663)),
      ISNUMBER(SEARCH(""CASH DEPOSIT"",$C66"&amp;"3)),
      COUNTIFS('SUMMARY DATA'!$D:$D,$C663,'SUMMARY DATA'!$B:$B,""GRP"")&lt;&gt;1
    ),
    """",
    IFERROR(TEXTJOIN(CHAR(10),TRUE,FILTER('SUMMARY DATA'!H:H,'SUMMARY DATA'!$D:$D=$C663,'SUMMARY DATA'!$B:$B=""GRP"")),"""")
  )
)"),"")</f>
        <v/>
      </c>
      <c r="I663" s="18" t="str">
        <f>IFERROR(__xludf.DUMMYFUNCTION("IF(H663="""","""",
SUM(ARRAYFORMULA(VALUE(SPLIT(H663,CHAR(10)))))
)"),"")</f>
        <v/>
      </c>
      <c r="J663" s="17" t="str">
        <f>IFERROR(__xludf.DUMMYFUNCTION("IFERROR(
  TEXTJOIN(CHAR(10),TRUE,FILTER('SUMMARY DATA'!I:I,'SUMMARY DATA'!$A:$A=$A663,'SUMMARY DATA'!$C:$C=$B663,'SUMMARY DATA'!$B:$B=""GRP"")),
  IF(
    OR(
      ISNUMBER(SEARCH(""CDM CASH DEPOSIT"",$C663)),
      ISNUMBER(SEARCH(""CASH DEPOSIT"",$C66"&amp;"3)),
      COUNTIFS('SUMMARY DATA'!$D:$D,$C663,'SUMMARY DATA'!$B:$B,""GRP"")&lt;&gt;1
    ),
    """",
    IFERROR(TEXTJOIN(CHAR(10),TRUE,FILTER('SUMMARY DATA'!I:I,'SUMMARY DATA'!$D:$D=$C663,'SUMMARY DATA'!$B:$B=""GRP"")),"""")
  )
)"),"")</f>
        <v/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 spans="1:27">
      <c r="A664" s="2" t="s">
        <v>941</v>
      </c>
      <c r="B664" s="32">
        <v>45884</v>
      </c>
      <c r="C664" s="2" t="s">
        <v>942</v>
      </c>
      <c r="D664" s="3">
        <v>289</v>
      </c>
      <c r="E664" s="16" t="str">
        <f>IFERROR(__xludf.DUMMYFUNCTION("IFERROR(
  TEXTJOIN(CHAR(10),TRUE,FILTER('SUMMARY DATA'!E:E,'SUMMARY DATA'!$A:$A=$A664,'SUMMARY DATA'!$C:$C=$B664,'SUMMARY DATA'!$B:$B=""GRP"")),
  IF(
    OR(
      ISNUMBER(SEARCH(""CDM CASH DEPOSIT"",$C664)),
      ISNUMBER(SEARCH(""CASH DEPOSIT"",$C66"&amp;"4)),
      COUNTIFS('SUMMARY DATA'!$D:$D,$C664,'SUMMARY DATA'!$B:$B,""GRP"")&lt;&gt;1
    ),
    """",
    IFERROR(TEXTJOIN(CHAR(10),TRUE,FILTER('SUMMARY DATA'!E:E,'SUMMARY DATA'!$D:$D=$C664,'SUMMARY DATA'!$B:$B=""GRP"")),"""")
  )
)"),"")</f>
        <v/>
      </c>
      <c r="F664" s="17" t="str">
        <f>IFERROR(__xludf.DUMMYFUNCTION("IFERROR(
  TEXTJOIN(CHAR(10),TRUE,FILTER('SUMMARY DATA'!F:F,'SUMMARY DATA'!$A:$A=$A664,'SUMMARY DATA'!$C:$C=$B664,'SUMMARY DATA'!$B:$B=""GRP"")),
  IF(
    OR(
      ISNUMBER(SEARCH(""CDM CASH DEPOSIT"",$C664)),
      ISNUMBER(SEARCH(""CASH DEPOSIT"",$C66"&amp;"4)),
      COUNTIFS('SUMMARY DATA'!$D:$D,$C664,'SUMMARY DATA'!$B:$B,""GRP"")&lt;&gt;1
    ),
    """",
    IFERROR(TEXTJOIN(CHAR(10),TRUE,FILTER('SUMMARY DATA'!F:F,'SUMMARY DATA'!$D:$D=$C664,'SUMMARY DATA'!$B:$B=""GRP"")),"""")
  )
)"),"")</f>
        <v/>
      </c>
      <c r="G664" s="17" t="str">
        <f>IFERROR(__xludf.DUMMYFUNCTION("IFERROR(
  TEXTJOIN(CHAR(10),TRUE,FILTER('SUMMARY DATA'!G:G,'SUMMARY DATA'!$A:$A=$A664,'SUMMARY DATA'!$C:$C=$B664,'SUMMARY DATA'!$B:$B=""GRP"")),
  IF(
    OR(
      ISNUMBER(SEARCH(""CDM CASH DEPOSIT"",$C664)),
      ISNUMBER(SEARCH(""CASH DEPOSIT"",$C66"&amp;"4)),
      COUNTIFS('SUMMARY DATA'!$D:$D,$C664,'SUMMARY DATA'!$B:$B,""GRP"")&lt;&gt;1
    ),
    """",
    IFERROR(TEXTJOIN(CHAR(10),TRUE,FILTER('SUMMARY DATA'!G:G,'SUMMARY DATA'!$D:$D=$C664,'SUMMARY DATA'!$B:$B=""GRP"")),"""")
  )
)"),"")</f>
        <v/>
      </c>
      <c r="H664" s="18" t="str">
        <f>IFERROR(__xludf.DUMMYFUNCTION("IFERROR(
  TEXTJOIN(CHAR(10),TRUE,FILTER('SUMMARY DATA'!H:H,'SUMMARY DATA'!$A:$A=$A664,'SUMMARY DATA'!$C:$C=$B664,'SUMMARY DATA'!$B:$B=""GRP"")),
  IF(
    OR(
      ISNUMBER(SEARCH(""CDM CASH DEPOSIT"",$C664)),
      ISNUMBER(SEARCH(""CASH DEPOSIT"",$C66"&amp;"4)),
      COUNTIFS('SUMMARY DATA'!$D:$D,$C664,'SUMMARY DATA'!$B:$B,""GRP"")&lt;&gt;1
    ),
    """",
    IFERROR(TEXTJOIN(CHAR(10),TRUE,FILTER('SUMMARY DATA'!H:H,'SUMMARY DATA'!$D:$D=$C664,'SUMMARY DATA'!$B:$B=""GRP"")),"""")
  )
)"),"")</f>
        <v/>
      </c>
      <c r="I664" s="18" t="str">
        <f>IFERROR(__xludf.DUMMYFUNCTION("IF(H664="""","""",
SUM(ARRAYFORMULA(VALUE(SPLIT(H664,CHAR(10)))))
)"),"")</f>
        <v/>
      </c>
      <c r="J664" s="17" t="str">
        <f>IFERROR(__xludf.DUMMYFUNCTION("IFERROR(
  TEXTJOIN(CHAR(10),TRUE,FILTER('SUMMARY DATA'!I:I,'SUMMARY DATA'!$A:$A=$A664,'SUMMARY DATA'!$C:$C=$B664,'SUMMARY DATA'!$B:$B=""GRP"")),
  IF(
    OR(
      ISNUMBER(SEARCH(""CDM CASH DEPOSIT"",$C664)),
      ISNUMBER(SEARCH(""CASH DEPOSIT"",$C66"&amp;"4)),
      COUNTIFS('SUMMARY DATA'!$D:$D,$C664,'SUMMARY DATA'!$B:$B,""GRP"")&lt;&gt;1
    ),
    """",
    IFERROR(TEXTJOIN(CHAR(10),TRUE,FILTER('SUMMARY DATA'!I:I,'SUMMARY DATA'!$D:$D=$C664,'SUMMARY DATA'!$B:$B=""GRP"")),"""")
  )
)"),"")</f>
        <v/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 spans="1:27">
      <c r="A665" s="2" t="s">
        <v>943</v>
      </c>
      <c r="B665" s="32">
        <v>45883</v>
      </c>
      <c r="C665" s="2" t="s">
        <v>944</v>
      </c>
      <c r="D665" s="3">
        <v>175.04</v>
      </c>
      <c r="E665" s="16" t="str">
        <f>IFERROR(__xludf.DUMMYFUNCTION("IFERROR(
  TEXTJOIN(CHAR(10),TRUE,FILTER('SUMMARY DATA'!E:E,'SUMMARY DATA'!$A:$A=$A665,'SUMMARY DATA'!$C:$C=$B665,'SUMMARY DATA'!$B:$B=""GRP"")),
  IF(
    OR(
      ISNUMBER(SEARCH(""CDM CASH DEPOSIT"",$C665)),
      ISNUMBER(SEARCH(""CASH DEPOSIT"",$C66"&amp;"5)),
      COUNTIFS('SUMMARY DATA'!$D:$D,$C665,'SUMMARY DATA'!$B:$B,""GRP"")&lt;&gt;1
    ),
    """",
    IFERROR(TEXTJOIN(CHAR(10),TRUE,FILTER('SUMMARY DATA'!E:E,'SUMMARY DATA'!$D:$D=$C665,'SUMMARY DATA'!$B:$B=""GRP"")),"""")
  )
)"),"")</f>
        <v/>
      </c>
      <c r="F665" s="17" t="str">
        <f>IFERROR(__xludf.DUMMYFUNCTION("IFERROR(
  TEXTJOIN(CHAR(10),TRUE,FILTER('SUMMARY DATA'!F:F,'SUMMARY DATA'!$A:$A=$A665,'SUMMARY DATA'!$C:$C=$B665,'SUMMARY DATA'!$B:$B=""GRP"")),
  IF(
    OR(
      ISNUMBER(SEARCH(""CDM CASH DEPOSIT"",$C665)),
      ISNUMBER(SEARCH(""CASH DEPOSIT"",$C66"&amp;"5)),
      COUNTIFS('SUMMARY DATA'!$D:$D,$C665,'SUMMARY DATA'!$B:$B,""GRP"")&lt;&gt;1
    ),
    """",
    IFERROR(TEXTJOIN(CHAR(10),TRUE,FILTER('SUMMARY DATA'!F:F,'SUMMARY DATA'!$D:$D=$C665,'SUMMARY DATA'!$B:$B=""GRP"")),"""")
  )
)"),"")</f>
        <v/>
      </c>
      <c r="G665" s="17" t="str">
        <f>IFERROR(__xludf.DUMMYFUNCTION("IFERROR(
  TEXTJOIN(CHAR(10),TRUE,FILTER('SUMMARY DATA'!G:G,'SUMMARY DATA'!$A:$A=$A665,'SUMMARY DATA'!$C:$C=$B665,'SUMMARY DATA'!$B:$B=""GRP"")),
  IF(
    OR(
      ISNUMBER(SEARCH(""CDM CASH DEPOSIT"",$C665)),
      ISNUMBER(SEARCH(""CASH DEPOSIT"",$C66"&amp;"5)),
      COUNTIFS('SUMMARY DATA'!$D:$D,$C665,'SUMMARY DATA'!$B:$B,""GRP"")&lt;&gt;1
    ),
    """",
    IFERROR(TEXTJOIN(CHAR(10),TRUE,FILTER('SUMMARY DATA'!G:G,'SUMMARY DATA'!$D:$D=$C665,'SUMMARY DATA'!$B:$B=""GRP"")),"""")
  )
)"),"")</f>
        <v/>
      </c>
      <c r="H665" s="18" t="str">
        <f>IFERROR(__xludf.DUMMYFUNCTION("IFERROR(
  TEXTJOIN(CHAR(10),TRUE,FILTER('SUMMARY DATA'!H:H,'SUMMARY DATA'!$A:$A=$A665,'SUMMARY DATA'!$C:$C=$B665,'SUMMARY DATA'!$B:$B=""GRP"")),
  IF(
    OR(
      ISNUMBER(SEARCH(""CDM CASH DEPOSIT"",$C665)),
      ISNUMBER(SEARCH(""CASH DEPOSIT"",$C66"&amp;"5)),
      COUNTIFS('SUMMARY DATA'!$D:$D,$C665,'SUMMARY DATA'!$B:$B,""GRP"")&lt;&gt;1
    ),
    """",
    IFERROR(TEXTJOIN(CHAR(10),TRUE,FILTER('SUMMARY DATA'!H:H,'SUMMARY DATA'!$D:$D=$C665,'SUMMARY DATA'!$B:$B=""GRP"")),"""")
  )
)"),"")</f>
        <v/>
      </c>
      <c r="I665" s="18" t="str">
        <f>IFERROR(__xludf.DUMMYFUNCTION("IF(H665="""","""",
SUM(ARRAYFORMULA(VALUE(SPLIT(H665,CHAR(10)))))
)"),"")</f>
        <v/>
      </c>
      <c r="J665" s="17" t="str">
        <f>IFERROR(__xludf.DUMMYFUNCTION("IFERROR(
  TEXTJOIN(CHAR(10),TRUE,FILTER('SUMMARY DATA'!I:I,'SUMMARY DATA'!$A:$A=$A665,'SUMMARY DATA'!$C:$C=$B665,'SUMMARY DATA'!$B:$B=""GRP"")),
  IF(
    OR(
      ISNUMBER(SEARCH(""CDM CASH DEPOSIT"",$C665)),
      ISNUMBER(SEARCH(""CASH DEPOSIT"",$C66"&amp;"5)),
      COUNTIFS('SUMMARY DATA'!$D:$D,$C665,'SUMMARY DATA'!$B:$B,""GRP"")&lt;&gt;1
    ),
    """",
    IFERROR(TEXTJOIN(CHAR(10),TRUE,FILTER('SUMMARY DATA'!I:I,'SUMMARY DATA'!$D:$D=$C665,'SUMMARY DATA'!$B:$B=""GRP"")),"""")
  )
)"),"")</f>
        <v/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 spans="1:27">
      <c r="A666" s="2" t="s">
        <v>945</v>
      </c>
      <c r="B666" s="32">
        <v>45883</v>
      </c>
      <c r="C666" s="2" t="s">
        <v>946</v>
      </c>
      <c r="D666" s="3">
        <v>63.88</v>
      </c>
      <c r="E666" s="16" t="str">
        <f>IFERROR(__xludf.DUMMYFUNCTION("IFERROR(
  TEXTJOIN(CHAR(10),TRUE,FILTER('SUMMARY DATA'!E:E,'SUMMARY DATA'!$A:$A=$A666,'SUMMARY DATA'!$C:$C=$B666,'SUMMARY DATA'!$B:$B=""GRP"")),
  IF(
    OR(
      ISNUMBER(SEARCH(""CDM CASH DEPOSIT"",$C666)),
      ISNUMBER(SEARCH(""CASH DEPOSIT"",$C66"&amp;"6)),
      COUNTIFS('SUMMARY DATA'!$D:$D,$C666,'SUMMARY DATA'!$B:$B,""GRP"")&lt;&gt;1
    ),
    """",
    IFERROR(TEXTJOIN(CHAR(10),TRUE,FILTER('SUMMARY DATA'!E:E,'SUMMARY DATA'!$D:$D=$C666,'SUMMARY DATA'!$B:$B=""GRP"")),"""")
  )
)"),"")</f>
        <v/>
      </c>
      <c r="F666" s="17" t="str">
        <f>IFERROR(__xludf.DUMMYFUNCTION("IFERROR(
  TEXTJOIN(CHAR(10),TRUE,FILTER('SUMMARY DATA'!F:F,'SUMMARY DATA'!$A:$A=$A666,'SUMMARY DATA'!$C:$C=$B666,'SUMMARY DATA'!$B:$B=""GRP"")),
  IF(
    OR(
      ISNUMBER(SEARCH(""CDM CASH DEPOSIT"",$C666)),
      ISNUMBER(SEARCH(""CASH DEPOSIT"",$C66"&amp;"6)),
      COUNTIFS('SUMMARY DATA'!$D:$D,$C666,'SUMMARY DATA'!$B:$B,""GRP"")&lt;&gt;1
    ),
    """",
    IFERROR(TEXTJOIN(CHAR(10),TRUE,FILTER('SUMMARY DATA'!F:F,'SUMMARY DATA'!$D:$D=$C666,'SUMMARY DATA'!$B:$B=""GRP"")),"""")
  )
)"),"")</f>
        <v/>
      </c>
      <c r="G666" s="17" t="str">
        <f>IFERROR(__xludf.DUMMYFUNCTION("IFERROR(
  TEXTJOIN(CHAR(10),TRUE,FILTER('SUMMARY DATA'!G:G,'SUMMARY DATA'!$A:$A=$A666,'SUMMARY DATA'!$C:$C=$B666,'SUMMARY DATA'!$B:$B=""GRP"")),
  IF(
    OR(
      ISNUMBER(SEARCH(""CDM CASH DEPOSIT"",$C666)),
      ISNUMBER(SEARCH(""CASH DEPOSIT"",$C66"&amp;"6)),
      COUNTIFS('SUMMARY DATA'!$D:$D,$C666,'SUMMARY DATA'!$B:$B,""GRP"")&lt;&gt;1
    ),
    """",
    IFERROR(TEXTJOIN(CHAR(10),TRUE,FILTER('SUMMARY DATA'!G:G,'SUMMARY DATA'!$D:$D=$C666,'SUMMARY DATA'!$B:$B=""GRP"")),"""")
  )
)"),"")</f>
        <v/>
      </c>
      <c r="H666" s="18" t="str">
        <f>IFERROR(__xludf.DUMMYFUNCTION("IFERROR(
  TEXTJOIN(CHAR(10),TRUE,FILTER('SUMMARY DATA'!H:H,'SUMMARY DATA'!$A:$A=$A666,'SUMMARY DATA'!$C:$C=$B666,'SUMMARY DATA'!$B:$B=""GRP"")),
  IF(
    OR(
      ISNUMBER(SEARCH(""CDM CASH DEPOSIT"",$C666)),
      ISNUMBER(SEARCH(""CASH DEPOSIT"",$C66"&amp;"6)),
      COUNTIFS('SUMMARY DATA'!$D:$D,$C666,'SUMMARY DATA'!$B:$B,""GRP"")&lt;&gt;1
    ),
    """",
    IFERROR(TEXTJOIN(CHAR(10),TRUE,FILTER('SUMMARY DATA'!H:H,'SUMMARY DATA'!$D:$D=$C666,'SUMMARY DATA'!$B:$B=""GRP"")),"""")
  )
)"),"")</f>
        <v/>
      </c>
      <c r="I666" s="18" t="str">
        <f>IFERROR(__xludf.DUMMYFUNCTION("IF(H666="""","""",
SUM(ARRAYFORMULA(VALUE(SPLIT(H666,CHAR(10)))))
)"),"")</f>
        <v/>
      </c>
      <c r="J666" s="17" t="str">
        <f>IFERROR(__xludf.DUMMYFUNCTION("IFERROR(
  TEXTJOIN(CHAR(10),TRUE,FILTER('SUMMARY DATA'!I:I,'SUMMARY DATA'!$A:$A=$A666,'SUMMARY DATA'!$C:$C=$B666,'SUMMARY DATA'!$B:$B=""GRP"")),
  IF(
    OR(
      ISNUMBER(SEARCH(""CDM CASH DEPOSIT"",$C666)),
      ISNUMBER(SEARCH(""CASH DEPOSIT"",$C66"&amp;"6)),
      COUNTIFS('SUMMARY DATA'!$D:$D,$C666,'SUMMARY DATA'!$B:$B,""GRP"")&lt;&gt;1
    ),
    """",
    IFERROR(TEXTJOIN(CHAR(10),TRUE,FILTER('SUMMARY DATA'!I:I,'SUMMARY DATA'!$D:$D=$C666,'SUMMARY DATA'!$B:$B=""GRP"")),"""")
  )
)"),"")</f>
        <v/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 spans="1:27">
      <c r="A667" s="2" t="s">
        <v>947</v>
      </c>
      <c r="B667" s="32">
        <v>45883</v>
      </c>
      <c r="C667" s="2" t="s">
        <v>948</v>
      </c>
      <c r="D667" s="3">
        <v>10</v>
      </c>
      <c r="E667" s="16" t="str">
        <f>IFERROR(__xludf.DUMMYFUNCTION("IFERROR(
  TEXTJOIN(CHAR(10),TRUE,FILTER('SUMMARY DATA'!E:E,'SUMMARY DATA'!$A:$A=$A667,'SUMMARY DATA'!$C:$C=$B667,'SUMMARY DATA'!$B:$B=""GRP"")),
  IF(
    OR(
      ISNUMBER(SEARCH(""CDM CASH DEPOSIT"",$C667)),
      ISNUMBER(SEARCH(""CASH DEPOSIT"",$C66"&amp;"7)),
      COUNTIFS('SUMMARY DATA'!$D:$D,$C667,'SUMMARY DATA'!$B:$B,""GRP"")&lt;&gt;1
    ),
    """",
    IFERROR(TEXTJOIN(CHAR(10),TRUE,FILTER('SUMMARY DATA'!E:E,'SUMMARY DATA'!$D:$D=$C667,'SUMMARY DATA'!$B:$B=""GRP"")),"""")
  )
)"),"")</f>
        <v/>
      </c>
      <c r="F667" s="17" t="str">
        <f>IFERROR(__xludf.DUMMYFUNCTION("IFERROR(
  TEXTJOIN(CHAR(10),TRUE,FILTER('SUMMARY DATA'!F:F,'SUMMARY DATA'!$A:$A=$A667,'SUMMARY DATA'!$C:$C=$B667,'SUMMARY DATA'!$B:$B=""GRP"")),
  IF(
    OR(
      ISNUMBER(SEARCH(""CDM CASH DEPOSIT"",$C667)),
      ISNUMBER(SEARCH(""CASH DEPOSIT"",$C66"&amp;"7)),
      COUNTIFS('SUMMARY DATA'!$D:$D,$C667,'SUMMARY DATA'!$B:$B,""GRP"")&lt;&gt;1
    ),
    """",
    IFERROR(TEXTJOIN(CHAR(10),TRUE,FILTER('SUMMARY DATA'!F:F,'SUMMARY DATA'!$D:$D=$C667,'SUMMARY DATA'!$B:$B=""GRP"")),"""")
  )
)"),"")</f>
        <v/>
      </c>
      <c r="G667" s="17" t="str">
        <f>IFERROR(__xludf.DUMMYFUNCTION("IFERROR(
  TEXTJOIN(CHAR(10),TRUE,FILTER('SUMMARY DATA'!G:G,'SUMMARY DATA'!$A:$A=$A667,'SUMMARY DATA'!$C:$C=$B667,'SUMMARY DATA'!$B:$B=""GRP"")),
  IF(
    OR(
      ISNUMBER(SEARCH(""CDM CASH DEPOSIT"",$C667)),
      ISNUMBER(SEARCH(""CASH DEPOSIT"",$C66"&amp;"7)),
      COUNTIFS('SUMMARY DATA'!$D:$D,$C667,'SUMMARY DATA'!$B:$B,""GRP"")&lt;&gt;1
    ),
    """",
    IFERROR(TEXTJOIN(CHAR(10),TRUE,FILTER('SUMMARY DATA'!G:G,'SUMMARY DATA'!$D:$D=$C667,'SUMMARY DATA'!$B:$B=""GRP"")),"""")
  )
)"),"")</f>
        <v/>
      </c>
      <c r="H667" s="18" t="str">
        <f>IFERROR(__xludf.DUMMYFUNCTION("IFERROR(
  TEXTJOIN(CHAR(10),TRUE,FILTER('SUMMARY DATA'!H:H,'SUMMARY DATA'!$A:$A=$A667,'SUMMARY DATA'!$C:$C=$B667,'SUMMARY DATA'!$B:$B=""GRP"")),
  IF(
    OR(
      ISNUMBER(SEARCH(""CDM CASH DEPOSIT"",$C667)),
      ISNUMBER(SEARCH(""CASH DEPOSIT"",$C66"&amp;"7)),
      COUNTIFS('SUMMARY DATA'!$D:$D,$C667,'SUMMARY DATA'!$B:$B,""GRP"")&lt;&gt;1
    ),
    """",
    IFERROR(TEXTJOIN(CHAR(10),TRUE,FILTER('SUMMARY DATA'!H:H,'SUMMARY DATA'!$D:$D=$C667,'SUMMARY DATA'!$B:$B=""GRP"")),"""")
  )
)"),"")</f>
        <v/>
      </c>
      <c r="I667" s="18" t="str">
        <f>IFERROR(__xludf.DUMMYFUNCTION("IF(H667="""","""",
SUM(ARRAYFORMULA(VALUE(SPLIT(H667,CHAR(10)))))
)"),"")</f>
        <v/>
      </c>
      <c r="J667" s="17" t="str">
        <f>IFERROR(__xludf.DUMMYFUNCTION("IFERROR(
  TEXTJOIN(CHAR(10),TRUE,FILTER('SUMMARY DATA'!I:I,'SUMMARY DATA'!$A:$A=$A667,'SUMMARY DATA'!$C:$C=$B667,'SUMMARY DATA'!$B:$B=""GRP"")),
  IF(
    OR(
      ISNUMBER(SEARCH(""CDM CASH DEPOSIT"",$C667)),
      ISNUMBER(SEARCH(""CASH DEPOSIT"",$C66"&amp;"7)),
      COUNTIFS('SUMMARY DATA'!$D:$D,$C667,'SUMMARY DATA'!$B:$B,""GRP"")&lt;&gt;1
    ),
    """",
    IFERROR(TEXTJOIN(CHAR(10),TRUE,FILTER('SUMMARY DATA'!I:I,'SUMMARY DATA'!$D:$D=$C667,'SUMMARY DATA'!$B:$B=""GRP"")),"""")
  )
)"),"")</f>
        <v/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 spans="1:27">
      <c r="A668" s="2"/>
      <c r="B668" s="32">
        <v>45883</v>
      </c>
      <c r="C668" s="2" t="s">
        <v>949</v>
      </c>
      <c r="D668" s="3">
        <v>7.5</v>
      </c>
      <c r="E668" s="16" t="str">
        <f>IFERROR(__xludf.DUMMYFUNCTION("IFERROR(
  TEXTJOIN(CHAR(10),TRUE,FILTER('SUMMARY DATA'!E:E,'SUMMARY DATA'!$A:$A=$A668,'SUMMARY DATA'!$C:$C=$B668,'SUMMARY DATA'!$B:$B=""GRP"")),
  IF(
    OR(
      ISNUMBER(SEARCH(""CDM CASH DEPOSIT"",$C668)),
      ISNUMBER(SEARCH(""CASH DEPOSIT"",$C66"&amp;"8)),
      COUNTIFS('SUMMARY DATA'!$D:$D,$C668,'SUMMARY DATA'!$B:$B,""GRP"")&lt;&gt;1
    ),
    """",
    IFERROR(TEXTJOIN(CHAR(10),TRUE,FILTER('SUMMARY DATA'!E:E,'SUMMARY DATA'!$D:$D=$C668,'SUMMARY DATA'!$B:$B=""GRP"")),"""")
  )
)"),"")</f>
        <v/>
      </c>
      <c r="F668" s="17" t="str">
        <f>IFERROR(__xludf.DUMMYFUNCTION("IFERROR(
  TEXTJOIN(CHAR(10),TRUE,FILTER('SUMMARY DATA'!F:F,'SUMMARY DATA'!$A:$A=$A668,'SUMMARY DATA'!$C:$C=$B668,'SUMMARY DATA'!$B:$B=""GRP"")),
  IF(
    OR(
      ISNUMBER(SEARCH(""CDM CASH DEPOSIT"",$C668)),
      ISNUMBER(SEARCH(""CASH DEPOSIT"",$C66"&amp;"8)),
      COUNTIFS('SUMMARY DATA'!$D:$D,$C668,'SUMMARY DATA'!$B:$B,""GRP"")&lt;&gt;1
    ),
    """",
    IFERROR(TEXTJOIN(CHAR(10),TRUE,FILTER('SUMMARY DATA'!F:F,'SUMMARY DATA'!$D:$D=$C668,'SUMMARY DATA'!$B:$B=""GRP"")),"""")
  )
)"),"")</f>
        <v/>
      </c>
      <c r="G668" s="17" t="str">
        <f>IFERROR(__xludf.DUMMYFUNCTION("IFERROR(
  TEXTJOIN(CHAR(10),TRUE,FILTER('SUMMARY DATA'!G:G,'SUMMARY DATA'!$A:$A=$A668,'SUMMARY DATA'!$C:$C=$B668,'SUMMARY DATA'!$B:$B=""GRP"")),
  IF(
    OR(
      ISNUMBER(SEARCH(""CDM CASH DEPOSIT"",$C668)),
      ISNUMBER(SEARCH(""CASH DEPOSIT"",$C66"&amp;"8)),
      COUNTIFS('SUMMARY DATA'!$D:$D,$C668,'SUMMARY DATA'!$B:$B,""GRP"")&lt;&gt;1
    ),
    """",
    IFERROR(TEXTJOIN(CHAR(10),TRUE,FILTER('SUMMARY DATA'!G:G,'SUMMARY DATA'!$D:$D=$C668,'SUMMARY DATA'!$B:$B=""GRP"")),"""")
  )
)"),"")</f>
        <v/>
      </c>
      <c r="H668" s="18" t="str">
        <f>IFERROR(__xludf.DUMMYFUNCTION("IFERROR(
  TEXTJOIN(CHAR(10),TRUE,FILTER('SUMMARY DATA'!H:H,'SUMMARY DATA'!$A:$A=$A668,'SUMMARY DATA'!$C:$C=$B668,'SUMMARY DATA'!$B:$B=""GRP"")),
  IF(
    OR(
      ISNUMBER(SEARCH(""CDM CASH DEPOSIT"",$C668)),
      ISNUMBER(SEARCH(""CASH DEPOSIT"",$C66"&amp;"8)),
      COUNTIFS('SUMMARY DATA'!$D:$D,$C668,'SUMMARY DATA'!$B:$B,""GRP"")&lt;&gt;1
    ),
    """",
    IFERROR(TEXTJOIN(CHAR(10),TRUE,FILTER('SUMMARY DATA'!H:H,'SUMMARY DATA'!$D:$D=$C668,'SUMMARY DATA'!$B:$B=""GRP"")),"""")
  )
)"),"")</f>
        <v/>
      </c>
      <c r="I668" s="18" t="str">
        <f>IFERROR(__xludf.DUMMYFUNCTION("IF(H668="""","""",
SUM(ARRAYFORMULA(VALUE(SPLIT(H668,CHAR(10)))))
)"),"")</f>
        <v/>
      </c>
      <c r="J668" s="17" t="str">
        <f>IFERROR(__xludf.DUMMYFUNCTION("IFERROR(
  TEXTJOIN(CHAR(10),TRUE,FILTER('SUMMARY DATA'!I:I,'SUMMARY DATA'!$A:$A=$A668,'SUMMARY DATA'!$C:$C=$B668,'SUMMARY DATA'!$B:$B=""GRP"")),
  IF(
    OR(
      ISNUMBER(SEARCH(""CDM CASH DEPOSIT"",$C668)),
      ISNUMBER(SEARCH(""CASH DEPOSIT"",$C66"&amp;"8)),
      COUNTIFS('SUMMARY DATA'!$D:$D,$C668,'SUMMARY DATA'!$B:$B,""GRP"")&lt;&gt;1
    ),
    """",
    IFERROR(TEXTJOIN(CHAR(10),TRUE,FILTER('SUMMARY DATA'!I:I,'SUMMARY DATA'!$D:$D=$C668,'SUMMARY DATA'!$B:$B=""GRP"")),"""")
  )
)"),"")</f>
        <v/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 spans="1:27">
      <c r="A669" s="2"/>
      <c r="B669" s="32">
        <v>45882</v>
      </c>
      <c r="C669" s="2" t="s">
        <v>950</v>
      </c>
      <c r="D669" s="3">
        <v>5</v>
      </c>
      <c r="E669" s="16" t="str">
        <f>IFERROR(__xludf.DUMMYFUNCTION("IFERROR(
  TEXTJOIN(CHAR(10),TRUE,FILTER('SUMMARY DATA'!E:E,'SUMMARY DATA'!$A:$A=$A669,'SUMMARY DATA'!$C:$C=$B669,'SUMMARY DATA'!$B:$B=""GRP"")),
  IF(
    OR(
      ISNUMBER(SEARCH(""CDM CASH DEPOSIT"",$C669)),
      ISNUMBER(SEARCH(""CASH DEPOSIT"",$C66"&amp;"9)),
      COUNTIFS('SUMMARY DATA'!$D:$D,$C669,'SUMMARY DATA'!$B:$B,""GRP"")&lt;&gt;1
    ),
    """",
    IFERROR(TEXTJOIN(CHAR(10),TRUE,FILTER('SUMMARY DATA'!E:E,'SUMMARY DATA'!$D:$D=$C669,'SUMMARY DATA'!$B:$B=""GRP"")),"""")
  )
)"),"")</f>
        <v/>
      </c>
      <c r="F669" s="17" t="str">
        <f>IFERROR(__xludf.DUMMYFUNCTION("IFERROR(
  TEXTJOIN(CHAR(10),TRUE,FILTER('SUMMARY DATA'!F:F,'SUMMARY DATA'!$A:$A=$A669,'SUMMARY DATA'!$C:$C=$B669,'SUMMARY DATA'!$B:$B=""GRP"")),
  IF(
    OR(
      ISNUMBER(SEARCH(""CDM CASH DEPOSIT"",$C669)),
      ISNUMBER(SEARCH(""CASH DEPOSIT"",$C66"&amp;"9)),
      COUNTIFS('SUMMARY DATA'!$D:$D,$C669,'SUMMARY DATA'!$B:$B,""GRP"")&lt;&gt;1
    ),
    """",
    IFERROR(TEXTJOIN(CHAR(10),TRUE,FILTER('SUMMARY DATA'!F:F,'SUMMARY DATA'!$D:$D=$C669,'SUMMARY DATA'!$B:$B=""GRP"")),"""")
  )
)"),"")</f>
        <v/>
      </c>
      <c r="G669" s="17" t="str">
        <f>IFERROR(__xludf.DUMMYFUNCTION("IFERROR(
  TEXTJOIN(CHAR(10),TRUE,FILTER('SUMMARY DATA'!G:G,'SUMMARY DATA'!$A:$A=$A669,'SUMMARY DATA'!$C:$C=$B669,'SUMMARY DATA'!$B:$B=""GRP"")),
  IF(
    OR(
      ISNUMBER(SEARCH(""CDM CASH DEPOSIT"",$C669)),
      ISNUMBER(SEARCH(""CASH DEPOSIT"",$C66"&amp;"9)),
      COUNTIFS('SUMMARY DATA'!$D:$D,$C669,'SUMMARY DATA'!$B:$B,""GRP"")&lt;&gt;1
    ),
    """",
    IFERROR(TEXTJOIN(CHAR(10),TRUE,FILTER('SUMMARY DATA'!G:G,'SUMMARY DATA'!$D:$D=$C669,'SUMMARY DATA'!$B:$B=""GRP"")),"""")
  )
)"),"")</f>
        <v/>
      </c>
      <c r="H669" s="18" t="str">
        <f>IFERROR(__xludf.DUMMYFUNCTION("IFERROR(
  TEXTJOIN(CHAR(10),TRUE,FILTER('SUMMARY DATA'!H:H,'SUMMARY DATA'!$A:$A=$A669,'SUMMARY DATA'!$C:$C=$B669,'SUMMARY DATA'!$B:$B=""GRP"")),
  IF(
    OR(
      ISNUMBER(SEARCH(""CDM CASH DEPOSIT"",$C669)),
      ISNUMBER(SEARCH(""CASH DEPOSIT"",$C66"&amp;"9)),
      COUNTIFS('SUMMARY DATA'!$D:$D,$C669,'SUMMARY DATA'!$B:$B,""GRP"")&lt;&gt;1
    ),
    """",
    IFERROR(TEXTJOIN(CHAR(10),TRUE,FILTER('SUMMARY DATA'!H:H,'SUMMARY DATA'!$D:$D=$C669,'SUMMARY DATA'!$B:$B=""GRP"")),"""")
  )
)"),"")</f>
        <v/>
      </c>
      <c r="I669" s="18" t="str">
        <f>IFERROR(__xludf.DUMMYFUNCTION("IF(H669="""","""",
SUM(ARRAYFORMULA(VALUE(SPLIT(H669,CHAR(10)))))
)"),"")</f>
        <v/>
      </c>
      <c r="J669" s="17" t="str">
        <f>IFERROR(__xludf.DUMMYFUNCTION("IFERROR(
  TEXTJOIN(CHAR(10),TRUE,FILTER('SUMMARY DATA'!I:I,'SUMMARY DATA'!$A:$A=$A669,'SUMMARY DATA'!$C:$C=$B669,'SUMMARY DATA'!$B:$B=""GRP"")),
  IF(
    OR(
      ISNUMBER(SEARCH(""CDM CASH DEPOSIT"",$C669)),
      ISNUMBER(SEARCH(""CASH DEPOSIT"",$C66"&amp;"9)),
      COUNTIFS('SUMMARY DATA'!$D:$D,$C669,'SUMMARY DATA'!$B:$B,""GRP"")&lt;&gt;1
    ),
    """",
    IFERROR(TEXTJOIN(CHAR(10),TRUE,FILTER('SUMMARY DATA'!I:I,'SUMMARY DATA'!$D:$D=$C669,'SUMMARY DATA'!$B:$B=""GRP"")),"""")
  )
)"),"")</f>
        <v/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 spans="1:27">
      <c r="A670" s="2" t="s">
        <v>951</v>
      </c>
      <c r="B670" s="32">
        <v>45882</v>
      </c>
      <c r="C670" s="2" t="s">
        <v>952</v>
      </c>
      <c r="D670" s="3">
        <v>481.82</v>
      </c>
      <c r="E670" s="16" t="str">
        <f>IFERROR(__xludf.DUMMYFUNCTION("IFERROR(
  TEXTJOIN(CHAR(10),TRUE,FILTER('SUMMARY DATA'!E:E,'SUMMARY DATA'!$A:$A=$A670,'SUMMARY DATA'!$C:$C=$B670,'SUMMARY DATA'!$B:$B=""GRP"")),
  IF(
    OR(
      ISNUMBER(SEARCH(""CDM CASH DEPOSIT"",$C670)),
      ISNUMBER(SEARCH(""CASH DEPOSIT"",$C67"&amp;"0)),
      COUNTIFS('SUMMARY DATA'!$D:$D,$C670,'SUMMARY DATA'!$B:$B,""GRP"")&lt;&gt;1
    ),
    """",
    IFERROR(TEXTJOIN(CHAR(10),TRUE,FILTER('SUMMARY DATA'!E:E,'SUMMARY DATA'!$D:$D=$C670,'SUMMARY DATA'!$B:$B=""GRP"")),"""")
  )
)"),"")</f>
        <v/>
      </c>
      <c r="F670" s="17" t="str">
        <f>IFERROR(__xludf.DUMMYFUNCTION("IFERROR(
  TEXTJOIN(CHAR(10),TRUE,FILTER('SUMMARY DATA'!F:F,'SUMMARY DATA'!$A:$A=$A670,'SUMMARY DATA'!$C:$C=$B670,'SUMMARY DATA'!$B:$B=""GRP"")),
  IF(
    OR(
      ISNUMBER(SEARCH(""CDM CASH DEPOSIT"",$C670)),
      ISNUMBER(SEARCH(""CASH DEPOSIT"",$C67"&amp;"0)),
      COUNTIFS('SUMMARY DATA'!$D:$D,$C670,'SUMMARY DATA'!$B:$B,""GRP"")&lt;&gt;1
    ),
    """",
    IFERROR(TEXTJOIN(CHAR(10),TRUE,FILTER('SUMMARY DATA'!F:F,'SUMMARY DATA'!$D:$D=$C670,'SUMMARY DATA'!$B:$B=""GRP"")),"""")
  )
)"),"")</f>
        <v/>
      </c>
      <c r="G670" s="17" t="str">
        <f>IFERROR(__xludf.DUMMYFUNCTION("IFERROR(
  TEXTJOIN(CHAR(10),TRUE,FILTER('SUMMARY DATA'!G:G,'SUMMARY DATA'!$A:$A=$A670,'SUMMARY DATA'!$C:$C=$B670,'SUMMARY DATA'!$B:$B=""GRP"")),
  IF(
    OR(
      ISNUMBER(SEARCH(""CDM CASH DEPOSIT"",$C670)),
      ISNUMBER(SEARCH(""CASH DEPOSIT"",$C67"&amp;"0)),
      COUNTIFS('SUMMARY DATA'!$D:$D,$C670,'SUMMARY DATA'!$B:$B,""GRP"")&lt;&gt;1
    ),
    """",
    IFERROR(TEXTJOIN(CHAR(10),TRUE,FILTER('SUMMARY DATA'!G:G,'SUMMARY DATA'!$D:$D=$C670,'SUMMARY DATA'!$B:$B=""GRP"")),"""")
  )
)"),"")</f>
        <v/>
      </c>
      <c r="H670" s="18" t="str">
        <f>IFERROR(__xludf.DUMMYFUNCTION("IFERROR(
  TEXTJOIN(CHAR(10),TRUE,FILTER('SUMMARY DATA'!H:H,'SUMMARY DATA'!$A:$A=$A670,'SUMMARY DATA'!$C:$C=$B670,'SUMMARY DATA'!$B:$B=""GRP"")),
  IF(
    OR(
      ISNUMBER(SEARCH(""CDM CASH DEPOSIT"",$C670)),
      ISNUMBER(SEARCH(""CASH DEPOSIT"",$C67"&amp;"0)),
      COUNTIFS('SUMMARY DATA'!$D:$D,$C670,'SUMMARY DATA'!$B:$B,""GRP"")&lt;&gt;1
    ),
    """",
    IFERROR(TEXTJOIN(CHAR(10),TRUE,FILTER('SUMMARY DATA'!H:H,'SUMMARY DATA'!$D:$D=$C670,'SUMMARY DATA'!$B:$B=""GRP"")),"""")
  )
)"),"")</f>
        <v/>
      </c>
      <c r="I670" s="18" t="str">
        <f>IFERROR(__xludf.DUMMYFUNCTION("IF(H670="""","""",
SUM(ARRAYFORMULA(VALUE(SPLIT(H670,CHAR(10)))))
)"),"")</f>
        <v/>
      </c>
      <c r="J670" s="17" t="str">
        <f>IFERROR(__xludf.DUMMYFUNCTION("IFERROR(
  TEXTJOIN(CHAR(10),TRUE,FILTER('SUMMARY DATA'!I:I,'SUMMARY DATA'!$A:$A=$A670,'SUMMARY DATA'!$C:$C=$B670,'SUMMARY DATA'!$B:$B=""GRP"")),
  IF(
    OR(
      ISNUMBER(SEARCH(""CDM CASH DEPOSIT"",$C670)),
      ISNUMBER(SEARCH(""CASH DEPOSIT"",$C67"&amp;"0)),
      COUNTIFS('SUMMARY DATA'!$D:$D,$C670,'SUMMARY DATA'!$B:$B,""GRP"")&lt;&gt;1
    ),
    """",
    IFERROR(TEXTJOIN(CHAR(10),TRUE,FILTER('SUMMARY DATA'!I:I,'SUMMARY DATA'!$D:$D=$C670,'SUMMARY DATA'!$B:$B=""GRP"")),"""")
  )
)"),"")</f>
        <v/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 spans="1:27">
      <c r="A671" s="2" t="s">
        <v>953</v>
      </c>
      <c r="B671" s="32">
        <v>45882</v>
      </c>
      <c r="C671" s="2" t="s">
        <v>954</v>
      </c>
      <c r="D671" s="3">
        <v>304.91</v>
      </c>
      <c r="E671" s="16" t="str">
        <f>IFERROR(__xludf.DUMMYFUNCTION("IFERROR(
  TEXTJOIN(CHAR(10),TRUE,FILTER('SUMMARY DATA'!E:E,'SUMMARY DATA'!$A:$A=$A671,'SUMMARY DATA'!$C:$C=$B671,'SUMMARY DATA'!$B:$B=""GRP"")),
  IF(
    OR(
      ISNUMBER(SEARCH(""CDM CASH DEPOSIT"",$C671)),
      ISNUMBER(SEARCH(""CASH DEPOSIT"",$C67"&amp;"1)),
      COUNTIFS('SUMMARY DATA'!$D:$D,$C671,'SUMMARY DATA'!$B:$B,""GRP"")&lt;&gt;1
    ),
    """",
    IFERROR(TEXTJOIN(CHAR(10),TRUE,FILTER('SUMMARY DATA'!E:E,'SUMMARY DATA'!$D:$D=$C671,'SUMMARY DATA'!$B:$B=""GRP"")),"""")
  )
)"),"")</f>
        <v/>
      </c>
      <c r="F671" s="17" t="str">
        <f>IFERROR(__xludf.DUMMYFUNCTION("IFERROR(
  TEXTJOIN(CHAR(10),TRUE,FILTER('SUMMARY DATA'!F:F,'SUMMARY DATA'!$A:$A=$A671,'SUMMARY DATA'!$C:$C=$B671,'SUMMARY DATA'!$B:$B=""GRP"")),
  IF(
    OR(
      ISNUMBER(SEARCH(""CDM CASH DEPOSIT"",$C671)),
      ISNUMBER(SEARCH(""CASH DEPOSIT"",$C67"&amp;"1)),
      COUNTIFS('SUMMARY DATA'!$D:$D,$C671,'SUMMARY DATA'!$B:$B,""GRP"")&lt;&gt;1
    ),
    """",
    IFERROR(TEXTJOIN(CHAR(10),TRUE,FILTER('SUMMARY DATA'!F:F,'SUMMARY DATA'!$D:$D=$C671,'SUMMARY DATA'!$B:$B=""GRP"")),"""")
  )
)"),"")</f>
        <v/>
      </c>
      <c r="G671" s="17" t="str">
        <f>IFERROR(__xludf.DUMMYFUNCTION("IFERROR(
  TEXTJOIN(CHAR(10),TRUE,FILTER('SUMMARY DATA'!G:G,'SUMMARY DATA'!$A:$A=$A671,'SUMMARY DATA'!$C:$C=$B671,'SUMMARY DATA'!$B:$B=""GRP"")),
  IF(
    OR(
      ISNUMBER(SEARCH(""CDM CASH DEPOSIT"",$C671)),
      ISNUMBER(SEARCH(""CASH DEPOSIT"",$C67"&amp;"1)),
      COUNTIFS('SUMMARY DATA'!$D:$D,$C671,'SUMMARY DATA'!$B:$B,""GRP"")&lt;&gt;1
    ),
    """",
    IFERROR(TEXTJOIN(CHAR(10),TRUE,FILTER('SUMMARY DATA'!G:G,'SUMMARY DATA'!$D:$D=$C671,'SUMMARY DATA'!$B:$B=""GRP"")),"""")
  )
)"),"")</f>
        <v/>
      </c>
      <c r="H671" s="18" t="str">
        <f>IFERROR(__xludf.DUMMYFUNCTION("IFERROR(
  TEXTJOIN(CHAR(10),TRUE,FILTER('SUMMARY DATA'!H:H,'SUMMARY DATA'!$A:$A=$A671,'SUMMARY DATA'!$C:$C=$B671,'SUMMARY DATA'!$B:$B=""GRP"")),
  IF(
    OR(
      ISNUMBER(SEARCH(""CDM CASH DEPOSIT"",$C671)),
      ISNUMBER(SEARCH(""CASH DEPOSIT"",$C67"&amp;"1)),
      COUNTIFS('SUMMARY DATA'!$D:$D,$C671,'SUMMARY DATA'!$B:$B,""GRP"")&lt;&gt;1
    ),
    """",
    IFERROR(TEXTJOIN(CHAR(10),TRUE,FILTER('SUMMARY DATA'!H:H,'SUMMARY DATA'!$D:$D=$C671,'SUMMARY DATA'!$B:$B=""GRP"")),"""")
  )
)"),"")</f>
        <v/>
      </c>
      <c r="I671" s="18" t="str">
        <f>IFERROR(__xludf.DUMMYFUNCTION("IF(H671="""","""",
SUM(ARRAYFORMULA(VALUE(SPLIT(H671,CHAR(10)))))
)"),"")</f>
        <v/>
      </c>
      <c r="J671" s="17" t="str">
        <f>IFERROR(__xludf.DUMMYFUNCTION("IFERROR(
  TEXTJOIN(CHAR(10),TRUE,FILTER('SUMMARY DATA'!I:I,'SUMMARY DATA'!$A:$A=$A671,'SUMMARY DATA'!$C:$C=$B671,'SUMMARY DATA'!$B:$B=""GRP"")),
  IF(
    OR(
      ISNUMBER(SEARCH(""CDM CASH DEPOSIT"",$C671)),
      ISNUMBER(SEARCH(""CASH DEPOSIT"",$C67"&amp;"1)),
      COUNTIFS('SUMMARY DATA'!$D:$D,$C671,'SUMMARY DATA'!$B:$B,""GRP"")&lt;&gt;1
    ),
    """",
    IFERROR(TEXTJOIN(CHAR(10),TRUE,FILTER('SUMMARY DATA'!I:I,'SUMMARY DATA'!$D:$D=$C671,'SUMMARY DATA'!$B:$B=""GRP"")),"""")
  )
)"),"")</f>
        <v/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 spans="1:27">
      <c r="A672" s="2" t="s">
        <v>955</v>
      </c>
      <c r="B672" s="32">
        <v>45882</v>
      </c>
      <c r="C672" s="2" t="s">
        <v>956</v>
      </c>
      <c r="D672" s="3">
        <v>134.99</v>
      </c>
      <c r="E672" s="16" t="str">
        <f>IFERROR(__xludf.DUMMYFUNCTION("IFERROR(
  TEXTJOIN(CHAR(10),TRUE,FILTER('SUMMARY DATA'!E:E,'SUMMARY DATA'!$A:$A=$A672,'SUMMARY DATA'!$C:$C=$B672,'SUMMARY DATA'!$B:$B=""GRP"")),
  IF(
    OR(
      ISNUMBER(SEARCH(""CDM CASH DEPOSIT"",$C672)),
      ISNUMBER(SEARCH(""CASH DEPOSIT"",$C67"&amp;"2)),
      COUNTIFS('SUMMARY DATA'!$D:$D,$C672,'SUMMARY DATA'!$B:$B,""GRP"")&lt;&gt;1
    ),
    """",
    IFERROR(TEXTJOIN(CHAR(10),TRUE,FILTER('SUMMARY DATA'!E:E,'SUMMARY DATA'!$D:$D=$C672,'SUMMARY DATA'!$B:$B=""GRP"")),"""")
  )
)"),"")</f>
        <v/>
      </c>
      <c r="F672" s="17" t="str">
        <f>IFERROR(__xludf.DUMMYFUNCTION("IFERROR(
  TEXTJOIN(CHAR(10),TRUE,FILTER('SUMMARY DATA'!F:F,'SUMMARY DATA'!$A:$A=$A672,'SUMMARY DATA'!$C:$C=$B672,'SUMMARY DATA'!$B:$B=""GRP"")),
  IF(
    OR(
      ISNUMBER(SEARCH(""CDM CASH DEPOSIT"",$C672)),
      ISNUMBER(SEARCH(""CASH DEPOSIT"",$C67"&amp;"2)),
      COUNTIFS('SUMMARY DATA'!$D:$D,$C672,'SUMMARY DATA'!$B:$B,""GRP"")&lt;&gt;1
    ),
    """",
    IFERROR(TEXTJOIN(CHAR(10),TRUE,FILTER('SUMMARY DATA'!F:F,'SUMMARY DATA'!$D:$D=$C672,'SUMMARY DATA'!$B:$B=""GRP"")),"""")
  )
)"),"")</f>
        <v/>
      </c>
      <c r="G672" s="17" t="str">
        <f>IFERROR(__xludf.DUMMYFUNCTION("IFERROR(
  TEXTJOIN(CHAR(10),TRUE,FILTER('SUMMARY DATA'!G:G,'SUMMARY DATA'!$A:$A=$A672,'SUMMARY DATA'!$C:$C=$B672,'SUMMARY DATA'!$B:$B=""GRP"")),
  IF(
    OR(
      ISNUMBER(SEARCH(""CDM CASH DEPOSIT"",$C672)),
      ISNUMBER(SEARCH(""CASH DEPOSIT"",$C67"&amp;"2)),
      COUNTIFS('SUMMARY DATA'!$D:$D,$C672,'SUMMARY DATA'!$B:$B,""GRP"")&lt;&gt;1
    ),
    """",
    IFERROR(TEXTJOIN(CHAR(10),TRUE,FILTER('SUMMARY DATA'!G:G,'SUMMARY DATA'!$D:$D=$C672,'SUMMARY DATA'!$B:$B=""GRP"")),"""")
  )
)"),"")</f>
        <v/>
      </c>
      <c r="H672" s="18" t="str">
        <f>IFERROR(__xludf.DUMMYFUNCTION("IFERROR(
  TEXTJOIN(CHAR(10),TRUE,FILTER('SUMMARY DATA'!H:H,'SUMMARY DATA'!$A:$A=$A672,'SUMMARY DATA'!$C:$C=$B672,'SUMMARY DATA'!$B:$B=""GRP"")),
  IF(
    OR(
      ISNUMBER(SEARCH(""CDM CASH DEPOSIT"",$C672)),
      ISNUMBER(SEARCH(""CASH DEPOSIT"",$C67"&amp;"2)),
      COUNTIFS('SUMMARY DATA'!$D:$D,$C672,'SUMMARY DATA'!$B:$B,""GRP"")&lt;&gt;1
    ),
    """",
    IFERROR(TEXTJOIN(CHAR(10),TRUE,FILTER('SUMMARY DATA'!H:H,'SUMMARY DATA'!$D:$D=$C672,'SUMMARY DATA'!$B:$B=""GRP"")),"""")
  )
)"),"")</f>
        <v/>
      </c>
      <c r="I672" s="18" t="str">
        <f>IFERROR(__xludf.DUMMYFUNCTION("IF(H672="""","""",
SUM(ARRAYFORMULA(VALUE(SPLIT(H672,CHAR(10)))))
)"),"")</f>
        <v/>
      </c>
      <c r="J672" s="17" t="str">
        <f>IFERROR(__xludf.DUMMYFUNCTION("IFERROR(
  TEXTJOIN(CHAR(10),TRUE,FILTER('SUMMARY DATA'!I:I,'SUMMARY DATA'!$A:$A=$A672,'SUMMARY DATA'!$C:$C=$B672,'SUMMARY DATA'!$B:$B=""GRP"")),
  IF(
    OR(
      ISNUMBER(SEARCH(""CDM CASH DEPOSIT"",$C672)),
      ISNUMBER(SEARCH(""CASH DEPOSIT"",$C67"&amp;"2)),
      COUNTIFS('SUMMARY DATA'!$D:$D,$C672,'SUMMARY DATA'!$B:$B,""GRP"")&lt;&gt;1
    ),
    """",
    IFERROR(TEXTJOIN(CHAR(10),TRUE,FILTER('SUMMARY DATA'!I:I,'SUMMARY DATA'!$D:$D=$C672,'SUMMARY DATA'!$B:$B=""GRP"")),"""")
  )
)"),"")</f>
        <v/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 spans="1:27">
      <c r="A673" s="2"/>
      <c r="B673" s="32">
        <v>45882</v>
      </c>
      <c r="C673" s="2" t="s">
        <v>957</v>
      </c>
      <c r="D673" s="3">
        <v>45.48</v>
      </c>
      <c r="E673" s="16" t="str">
        <f>IFERROR(__xludf.DUMMYFUNCTION("IFERROR(
  TEXTJOIN(CHAR(10),TRUE,FILTER('SUMMARY DATA'!E:E,'SUMMARY DATA'!$A:$A=$A673,'SUMMARY DATA'!$C:$C=$B673,'SUMMARY DATA'!$B:$B=""GRP"")),
  IF(
    OR(
      ISNUMBER(SEARCH(""CDM CASH DEPOSIT"",$C673)),
      ISNUMBER(SEARCH(""CASH DEPOSIT"",$C67"&amp;"3)),
      COUNTIFS('SUMMARY DATA'!$D:$D,$C673,'SUMMARY DATA'!$B:$B,""GRP"")&lt;&gt;1
    ),
    """",
    IFERROR(TEXTJOIN(CHAR(10),TRUE,FILTER('SUMMARY DATA'!E:E,'SUMMARY DATA'!$D:$D=$C673,'SUMMARY DATA'!$B:$B=""GRP"")),"""")
  )
)"),"")</f>
        <v/>
      </c>
      <c r="F673" s="17" t="str">
        <f>IFERROR(__xludf.DUMMYFUNCTION("IFERROR(
  TEXTJOIN(CHAR(10),TRUE,FILTER('SUMMARY DATA'!F:F,'SUMMARY DATA'!$A:$A=$A673,'SUMMARY DATA'!$C:$C=$B673,'SUMMARY DATA'!$B:$B=""GRP"")),
  IF(
    OR(
      ISNUMBER(SEARCH(""CDM CASH DEPOSIT"",$C673)),
      ISNUMBER(SEARCH(""CASH DEPOSIT"",$C67"&amp;"3)),
      COUNTIFS('SUMMARY DATA'!$D:$D,$C673,'SUMMARY DATA'!$B:$B,""GRP"")&lt;&gt;1
    ),
    """",
    IFERROR(TEXTJOIN(CHAR(10),TRUE,FILTER('SUMMARY DATA'!F:F,'SUMMARY DATA'!$D:$D=$C673,'SUMMARY DATA'!$B:$B=""GRP"")),"""")
  )
)"),"")</f>
        <v/>
      </c>
      <c r="G673" s="17" t="str">
        <f>IFERROR(__xludf.DUMMYFUNCTION("IFERROR(
  TEXTJOIN(CHAR(10),TRUE,FILTER('SUMMARY DATA'!G:G,'SUMMARY DATA'!$A:$A=$A673,'SUMMARY DATA'!$C:$C=$B673,'SUMMARY DATA'!$B:$B=""GRP"")),
  IF(
    OR(
      ISNUMBER(SEARCH(""CDM CASH DEPOSIT"",$C673)),
      ISNUMBER(SEARCH(""CASH DEPOSIT"",$C67"&amp;"3)),
      COUNTIFS('SUMMARY DATA'!$D:$D,$C673,'SUMMARY DATA'!$B:$B,""GRP"")&lt;&gt;1
    ),
    """",
    IFERROR(TEXTJOIN(CHAR(10),TRUE,FILTER('SUMMARY DATA'!G:G,'SUMMARY DATA'!$D:$D=$C673,'SUMMARY DATA'!$B:$B=""GRP"")),"""")
  )
)"),"")</f>
        <v/>
      </c>
      <c r="H673" s="18" t="str">
        <f>IFERROR(__xludf.DUMMYFUNCTION("IFERROR(
  TEXTJOIN(CHAR(10),TRUE,FILTER('SUMMARY DATA'!H:H,'SUMMARY DATA'!$A:$A=$A673,'SUMMARY DATA'!$C:$C=$B673,'SUMMARY DATA'!$B:$B=""GRP"")),
  IF(
    OR(
      ISNUMBER(SEARCH(""CDM CASH DEPOSIT"",$C673)),
      ISNUMBER(SEARCH(""CASH DEPOSIT"",$C67"&amp;"3)),
      COUNTIFS('SUMMARY DATA'!$D:$D,$C673,'SUMMARY DATA'!$B:$B,""GRP"")&lt;&gt;1
    ),
    """",
    IFERROR(TEXTJOIN(CHAR(10),TRUE,FILTER('SUMMARY DATA'!H:H,'SUMMARY DATA'!$D:$D=$C673,'SUMMARY DATA'!$B:$B=""GRP"")),"""")
  )
)"),"")</f>
        <v/>
      </c>
      <c r="I673" s="18" t="str">
        <f>IFERROR(__xludf.DUMMYFUNCTION("IF(H673="""","""",
SUM(ARRAYFORMULA(VALUE(SPLIT(H673,CHAR(10)))))
)"),"")</f>
        <v/>
      </c>
      <c r="J673" s="17" t="str">
        <f>IFERROR(__xludf.DUMMYFUNCTION("IFERROR(
  TEXTJOIN(CHAR(10),TRUE,FILTER('SUMMARY DATA'!I:I,'SUMMARY DATA'!$A:$A=$A673,'SUMMARY DATA'!$C:$C=$B673,'SUMMARY DATA'!$B:$B=""GRP"")),
  IF(
    OR(
      ISNUMBER(SEARCH(""CDM CASH DEPOSIT"",$C673)),
      ISNUMBER(SEARCH(""CASH DEPOSIT"",$C67"&amp;"3)),
      COUNTIFS('SUMMARY DATA'!$D:$D,$C673,'SUMMARY DATA'!$B:$B,""GRP"")&lt;&gt;1
    ),
    """",
    IFERROR(TEXTJOIN(CHAR(10),TRUE,FILTER('SUMMARY DATA'!I:I,'SUMMARY DATA'!$D:$D=$C673,'SUMMARY DATA'!$B:$B=""GRP"")),"""")
  )
)"),"")</f>
        <v/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 spans="1:27">
      <c r="A674" s="2"/>
      <c r="B674" s="32">
        <v>45882</v>
      </c>
      <c r="C674" s="2" t="s">
        <v>958</v>
      </c>
      <c r="D674" s="3">
        <v>10</v>
      </c>
      <c r="E674" s="16" t="str">
        <f>IFERROR(__xludf.DUMMYFUNCTION("IFERROR(
  TEXTJOIN(CHAR(10),TRUE,FILTER('SUMMARY DATA'!E:E,'SUMMARY DATA'!$A:$A=$A674,'SUMMARY DATA'!$C:$C=$B674,'SUMMARY DATA'!$B:$B=""GRP"")),
  IF(
    OR(
      ISNUMBER(SEARCH(""CDM CASH DEPOSIT"",$C674)),
      ISNUMBER(SEARCH(""CASH DEPOSIT"",$C67"&amp;"4)),
      COUNTIFS('SUMMARY DATA'!$D:$D,$C674,'SUMMARY DATA'!$B:$B,""GRP"")&lt;&gt;1
    ),
    """",
    IFERROR(TEXTJOIN(CHAR(10),TRUE,FILTER('SUMMARY DATA'!E:E,'SUMMARY DATA'!$D:$D=$C674,'SUMMARY DATA'!$B:$B=""GRP"")),"""")
  )
)"),"")</f>
        <v/>
      </c>
      <c r="F674" s="17" t="str">
        <f>IFERROR(__xludf.DUMMYFUNCTION("IFERROR(
  TEXTJOIN(CHAR(10),TRUE,FILTER('SUMMARY DATA'!F:F,'SUMMARY DATA'!$A:$A=$A674,'SUMMARY DATA'!$C:$C=$B674,'SUMMARY DATA'!$B:$B=""GRP"")),
  IF(
    OR(
      ISNUMBER(SEARCH(""CDM CASH DEPOSIT"",$C674)),
      ISNUMBER(SEARCH(""CASH DEPOSIT"",$C67"&amp;"4)),
      COUNTIFS('SUMMARY DATA'!$D:$D,$C674,'SUMMARY DATA'!$B:$B,""GRP"")&lt;&gt;1
    ),
    """",
    IFERROR(TEXTJOIN(CHAR(10),TRUE,FILTER('SUMMARY DATA'!F:F,'SUMMARY DATA'!$D:$D=$C674,'SUMMARY DATA'!$B:$B=""GRP"")),"""")
  )
)"),"")</f>
        <v/>
      </c>
      <c r="G674" s="17" t="str">
        <f>IFERROR(__xludf.DUMMYFUNCTION("IFERROR(
  TEXTJOIN(CHAR(10),TRUE,FILTER('SUMMARY DATA'!G:G,'SUMMARY DATA'!$A:$A=$A674,'SUMMARY DATA'!$C:$C=$B674,'SUMMARY DATA'!$B:$B=""GRP"")),
  IF(
    OR(
      ISNUMBER(SEARCH(""CDM CASH DEPOSIT"",$C674)),
      ISNUMBER(SEARCH(""CASH DEPOSIT"",$C67"&amp;"4)),
      COUNTIFS('SUMMARY DATA'!$D:$D,$C674,'SUMMARY DATA'!$B:$B,""GRP"")&lt;&gt;1
    ),
    """",
    IFERROR(TEXTJOIN(CHAR(10),TRUE,FILTER('SUMMARY DATA'!G:G,'SUMMARY DATA'!$D:$D=$C674,'SUMMARY DATA'!$B:$B=""GRP"")),"""")
  )
)"),"")</f>
        <v/>
      </c>
      <c r="H674" s="18" t="str">
        <f>IFERROR(__xludf.DUMMYFUNCTION("IFERROR(
  TEXTJOIN(CHAR(10),TRUE,FILTER('SUMMARY DATA'!H:H,'SUMMARY DATA'!$A:$A=$A674,'SUMMARY DATA'!$C:$C=$B674,'SUMMARY DATA'!$B:$B=""GRP"")),
  IF(
    OR(
      ISNUMBER(SEARCH(""CDM CASH DEPOSIT"",$C674)),
      ISNUMBER(SEARCH(""CASH DEPOSIT"",$C67"&amp;"4)),
      COUNTIFS('SUMMARY DATA'!$D:$D,$C674,'SUMMARY DATA'!$B:$B,""GRP"")&lt;&gt;1
    ),
    """",
    IFERROR(TEXTJOIN(CHAR(10),TRUE,FILTER('SUMMARY DATA'!H:H,'SUMMARY DATA'!$D:$D=$C674,'SUMMARY DATA'!$B:$B=""GRP"")),"""")
  )
)"),"")</f>
        <v/>
      </c>
      <c r="I674" s="18" t="str">
        <f>IFERROR(__xludf.DUMMYFUNCTION("IF(H674="""","""",
SUM(ARRAYFORMULA(VALUE(SPLIT(H674,CHAR(10)))))
)"),"")</f>
        <v/>
      </c>
      <c r="J674" s="17" t="str">
        <f>IFERROR(__xludf.DUMMYFUNCTION("IFERROR(
  TEXTJOIN(CHAR(10),TRUE,FILTER('SUMMARY DATA'!I:I,'SUMMARY DATA'!$A:$A=$A674,'SUMMARY DATA'!$C:$C=$B674,'SUMMARY DATA'!$B:$B=""GRP"")),
  IF(
    OR(
      ISNUMBER(SEARCH(""CDM CASH DEPOSIT"",$C674)),
      ISNUMBER(SEARCH(""CASH DEPOSIT"",$C67"&amp;"4)),
      COUNTIFS('SUMMARY DATA'!$D:$D,$C674,'SUMMARY DATA'!$B:$B,""GRP"")&lt;&gt;1
    ),
    """",
    IFERROR(TEXTJOIN(CHAR(10),TRUE,FILTER('SUMMARY DATA'!I:I,'SUMMARY DATA'!$D:$D=$C674,'SUMMARY DATA'!$B:$B=""GRP"")),"""")
  )
)"),"")</f>
        <v/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 spans="1:27">
      <c r="A675" s="2" t="s">
        <v>959</v>
      </c>
      <c r="B675" s="32">
        <v>45882</v>
      </c>
      <c r="C675" s="2" t="s">
        <v>960</v>
      </c>
      <c r="D675" s="3">
        <v>10</v>
      </c>
      <c r="E675" s="16" t="str">
        <f>IFERROR(__xludf.DUMMYFUNCTION("IFERROR(
  TEXTJOIN(CHAR(10),TRUE,FILTER('SUMMARY DATA'!E:E,'SUMMARY DATA'!$A:$A=$A675,'SUMMARY DATA'!$C:$C=$B675,'SUMMARY DATA'!$B:$B=""GRP"")),
  IF(
    OR(
      ISNUMBER(SEARCH(""CDM CASH DEPOSIT"",$C675)),
      ISNUMBER(SEARCH(""CASH DEPOSIT"",$C67"&amp;"5)),
      COUNTIFS('SUMMARY DATA'!$D:$D,$C675,'SUMMARY DATA'!$B:$B,""GRP"")&lt;&gt;1
    ),
    """",
    IFERROR(TEXTJOIN(CHAR(10),TRUE,FILTER('SUMMARY DATA'!E:E,'SUMMARY DATA'!$D:$D=$C675,'SUMMARY DATA'!$B:$B=""GRP"")),"""")
  )
)"),"")</f>
        <v/>
      </c>
      <c r="F675" s="17" t="str">
        <f>IFERROR(__xludf.DUMMYFUNCTION("IFERROR(
  TEXTJOIN(CHAR(10),TRUE,FILTER('SUMMARY DATA'!F:F,'SUMMARY DATA'!$A:$A=$A675,'SUMMARY DATA'!$C:$C=$B675,'SUMMARY DATA'!$B:$B=""GRP"")),
  IF(
    OR(
      ISNUMBER(SEARCH(""CDM CASH DEPOSIT"",$C675)),
      ISNUMBER(SEARCH(""CASH DEPOSIT"",$C67"&amp;"5)),
      COUNTIFS('SUMMARY DATA'!$D:$D,$C675,'SUMMARY DATA'!$B:$B,""GRP"")&lt;&gt;1
    ),
    """",
    IFERROR(TEXTJOIN(CHAR(10),TRUE,FILTER('SUMMARY DATA'!F:F,'SUMMARY DATA'!$D:$D=$C675,'SUMMARY DATA'!$B:$B=""GRP"")),"""")
  )
)"),"")</f>
        <v/>
      </c>
      <c r="G675" s="17" t="str">
        <f>IFERROR(__xludf.DUMMYFUNCTION("IFERROR(
  TEXTJOIN(CHAR(10),TRUE,FILTER('SUMMARY DATA'!G:G,'SUMMARY DATA'!$A:$A=$A675,'SUMMARY DATA'!$C:$C=$B675,'SUMMARY DATA'!$B:$B=""GRP"")),
  IF(
    OR(
      ISNUMBER(SEARCH(""CDM CASH DEPOSIT"",$C675)),
      ISNUMBER(SEARCH(""CASH DEPOSIT"",$C67"&amp;"5)),
      COUNTIFS('SUMMARY DATA'!$D:$D,$C675,'SUMMARY DATA'!$B:$B,""GRP"")&lt;&gt;1
    ),
    """",
    IFERROR(TEXTJOIN(CHAR(10),TRUE,FILTER('SUMMARY DATA'!G:G,'SUMMARY DATA'!$D:$D=$C675,'SUMMARY DATA'!$B:$B=""GRP"")),"""")
  )
)"),"")</f>
        <v/>
      </c>
      <c r="H675" s="18" t="str">
        <f>IFERROR(__xludf.DUMMYFUNCTION("IFERROR(
  TEXTJOIN(CHAR(10),TRUE,FILTER('SUMMARY DATA'!H:H,'SUMMARY DATA'!$A:$A=$A675,'SUMMARY DATA'!$C:$C=$B675,'SUMMARY DATA'!$B:$B=""GRP"")),
  IF(
    OR(
      ISNUMBER(SEARCH(""CDM CASH DEPOSIT"",$C675)),
      ISNUMBER(SEARCH(""CASH DEPOSIT"",$C67"&amp;"5)),
      COUNTIFS('SUMMARY DATA'!$D:$D,$C675,'SUMMARY DATA'!$B:$B,""GRP"")&lt;&gt;1
    ),
    """",
    IFERROR(TEXTJOIN(CHAR(10),TRUE,FILTER('SUMMARY DATA'!H:H,'SUMMARY DATA'!$D:$D=$C675,'SUMMARY DATA'!$B:$B=""GRP"")),"""")
  )
)"),"")</f>
        <v/>
      </c>
      <c r="I675" s="18" t="str">
        <f>IFERROR(__xludf.DUMMYFUNCTION("IF(H675="""","""",
SUM(ARRAYFORMULA(VALUE(SPLIT(H675,CHAR(10)))))
)"),"")</f>
        <v/>
      </c>
      <c r="J675" s="17" t="str">
        <f>IFERROR(__xludf.DUMMYFUNCTION("IFERROR(
  TEXTJOIN(CHAR(10),TRUE,FILTER('SUMMARY DATA'!I:I,'SUMMARY DATA'!$A:$A=$A675,'SUMMARY DATA'!$C:$C=$B675,'SUMMARY DATA'!$B:$B=""GRP"")),
  IF(
    OR(
      ISNUMBER(SEARCH(""CDM CASH DEPOSIT"",$C675)),
      ISNUMBER(SEARCH(""CASH DEPOSIT"",$C67"&amp;"5)),
      COUNTIFS('SUMMARY DATA'!$D:$D,$C675,'SUMMARY DATA'!$B:$B,""GRP"")&lt;&gt;1
    ),
    """",
    IFERROR(TEXTJOIN(CHAR(10),TRUE,FILTER('SUMMARY DATA'!I:I,'SUMMARY DATA'!$D:$D=$C675,'SUMMARY DATA'!$B:$B=""GRP"")),"""")
  )
)"),"")</f>
        <v/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 spans="1:27">
      <c r="A676" s="2"/>
      <c r="B676" s="32">
        <v>45882</v>
      </c>
      <c r="C676" s="2" t="s">
        <v>490</v>
      </c>
      <c r="D676" s="3">
        <v>15.96</v>
      </c>
      <c r="E676" s="16" t="str">
        <f>IFERROR(__xludf.DUMMYFUNCTION("IFERROR(
  TEXTJOIN(CHAR(10),TRUE,FILTER('SUMMARY DATA'!E:E,'SUMMARY DATA'!$A:$A=$A676,'SUMMARY DATA'!$C:$C=$B676,'SUMMARY DATA'!$B:$B=""GRP"")),
  IF(
    OR(
      ISNUMBER(SEARCH(""CDM CASH DEPOSIT"",$C676)),
      ISNUMBER(SEARCH(""CASH DEPOSIT"",$C67"&amp;"6)),
      COUNTIFS('SUMMARY DATA'!$D:$D,$C676,'SUMMARY DATA'!$B:$B,""GRP"")&lt;&gt;1
    ),
    """",
    IFERROR(TEXTJOIN(CHAR(10),TRUE,FILTER('SUMMARY DATA'!E:E,'SUMMARY DATA'!$D:$D=$C676,'SUMMARY DATA'!$B:$B=""GRP"")),"""")
  )
)"),"")</f>
        <v/>
      </c>
      <c r="F676" s="17" t="str">
        <f>IFERROR(__xludf.DUMMYFUNCTION("IFERROR(
  TEXTJOIN(CHAR(10),TRUE,FILTER('SUMMARY DATA'!F:F,'SUMMARY DATA'!$A:$A=$A676,'SUMMARY DATA'!$C:$C=$B676,'SUMMARY DATA'!$B:$B=""GRP"")),
  IF(
    OR(
      ISNUMBER(SEARCH(""CDM CASH DEPOSIT"",$C676)),
      ISNUMBER(SEARCH(""CASH DEPOSIT"",$C67"&amp;"6)),
      COUNTIFS('SUMMARY DATA'!$D:$D,$C676,'SUMMARY DATA'!$B:$B,""GRP"")&lt;&gt;1
    ),
    """",
    IFERROR(TEXTJOIN(CHAR(10),TRUE,FILTER('SUMMARY DATA'!F:F,'SUMMARY DATA'!$D:$D=$C676,'SUMMARY DATA'!$B:$B=""GRP"")),"""")
  )
)"),"")</f>
        <v/>
      </c>
      <c r="G676" s="17" t="str">
        <f>IFERROR(__xludf.DUMMYFUNCTION("IFERROR(
  TEXTJOIN(CHAR(10),TRUE,FILTER('SUMMARY DATA'!G:G,'SUMMARY DATA'!$A:$A=$A676,'SUMMARY DATA'!$C:$C=$B676,'SUMMARY DATA'!$B:$B=""GRP"")),
  IF(
    OR(
      ISNUMBER(SEARCH(""CDM CASH DEPOSIT"",$C676)),
      ISNUMBER(SEARCH(""CASH DEPOSIT"",$C67"&amp;"6)),
      COUNTIFS('SUMMARY DATA'!$D:$D,$C676,'SUMMARY DATA'!$B:$B,""GRP"")&lt;&gt;1
    ),
    """",
    IFERROR(TEXTJOIN(CHAR(10),TRUE,FILTER('SUMMARY DATA'!G:G,'SUMMARY DATA'!$D:$D=$C676,'SUMMARY DATA'!$B:$B=""GRP"")),"""")
  )
)"),"")</f>
        <v/>
      </c>
      <c r="H676" s="18" t="str">
        <f>IFERROR(__xludf.DUMMYFUNCTION("IFERROR(
  TEXTJOIN(CHAR(10),TRUE,FILTER('SUMMARY DATA'!H:H,'SUMMARY DATA'!$A:$A=$A676,'SUMMARY DATA'!$C:$C=$B676,'SUMMARY DATA'!$B:$B=""GRP"")),
  IF(
    OR(
      ISNUMBER(SEARCH(""CDM CASH DEPOSIT"",$C676)),
      ISNUMBER(SEARCH(""CASH DEPOSIT"",$C67"&amp;"6)),
      COUNTIFS('SUMMARY DATA'!$D:$D,$C676,'SUMMARY DATA'!$B:$B,""GRP"")&lt;&gt;1
    ),
    """",
    IFERROR(TEXTJOIN(CHAR(10),TRUE,FILTER('SUMMARY DATA'!H:H,'SUMMARY DATA'!$D:$D=$C676,'SUMMARY DATA'!$B:$B=""GRP"")),"""")
  )
)"),"")</f>
        <v/>
      </c>
      <c r="I676" s="18" t="str">
        <f>IFERROR(__xludf.DUMMYFUNCTION("IF(H676="""","""",
SUM(ARRAYFORMULA(VALUE(SPLIT(H676,CHAR(10)))))
)"),"")</f>
        <v/>
      </c>
      <c r="J676" s="17" t="str">
        <f>IFERROR(__xludf.DUMMYFUNCTION("IFERROR(
  TEXTJOIN(CHAR(10),TRUE,FILTER('SUMMARY DATA'!I:I,'SUMMARY DATA'!$A:$A=$A676,'SUMMARY DATA'!$C:$C=$B676,'SUMMARY DATA'!$B:$B=""GRP"")),
  IF(
    OR(
      ISNUMBER(SEARCH(""CDM CASH DEPOSIT"",$C676)),
      ISNUMBER(SEARCH(""CASH DEPOSIT"",$C67"&amp;"6)),
      COUNTIFS('SUMMARY DATA'!$D:$D,$C676,'SUMMARY DATA'!$B:$B,""GRP"")&lt;&gt;1
    ),
    """",
    IFERROR(TEXTJOIN(CHAR(10),TRUE,FILTER('SUMMARY DATA'!I:I,'SUMMARY DATA'!$D:$D=$C676,'SUMMARY DATA'!$B:$B=""GRP"")),"""")
  )
)"),"")</f>
        <v/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 spans="1:27">
      <c r="A677" s="2"/>
      <c r="B677" s="32">
        <v>45882</v>
      </c>
      <c r="C677" s="2" t="s">
        <v>121</v>
      </c>
      <c r="D677" s="3">
        <v>36</v>
      </c>
      <c r="E677" s="16" t="str">
        <f>IFERROR(__xludf.DUMMYFUNCTION("IFERROR(
  TEXTJOIN(CHAR(10),TRUE,FILTER('SUMMARY DATA'!E:E,'SUMMARY DATA'!$A:$A=$A677,'SUMMARY DATA'!$C:$C=$B677,'SUMMARY DATA'!$B:$B=""GRP"")),
  IF(
    OR(
      ISNUMBER(SEARCH(""CDM CASH DEPOSIT"",$C677)),
      ISNUMBER(SEARCH(""CASH DEPOSIT"",$C67"&amp;"7)),
      COUNTIFS('SUMMARY DATA'!$D:$D,$C677,'SUMMARY DATA'!$B:$B,""GRP"")&lt;&gt;1
    ),
    """",
    IFERROR(TEXTJOIN(CHAR(10),TRUE,FILTER('SUMMARY DATA'!E:E,'SUMMARY DATA'!$D:$D=$C677,'SUMMARY DATA'!$B:$B=""GRP"")),"""")
  )
)"),"")</f>
        <v/>
      </c>
      <c r="F677" s="17" t="str">
        <f>IFERROR(__xludf.DUMMYFUNCTION("IFERROR(
  TEXTJOIN(CHAR(10),TRUE,FILTER('SUMMARY DATA'!F:F,'SUMMARY DATA'!$A:$A=$A677,'SUMMARY DATA'!$C:$C=$B677,'SUMMARY DATA'!$B:$B=""GRP"")),
  IF(
    OR(
      ISNUMBER(SEARCH(""CDM CASH DEPOSIT"",$C677)),
      ISNUMBER(SEARCH(""CASH DEPOSIT"",$C67"&amp;"7)),
      COUNTIFS('SUMMARY DATA'!$D:$D,$C677,'SUMMARY DATA'!$B:$B,""GRP"")&lt;&gt;1
    ),
    """",
    IFERROR(TEXTJOIN(CHAR(10),TRUE,FILTER('SUMMARY DATA'!F:F,'SUMMARY DATA'!$D:$D=$C677,'SUMMARY DATA'!$B:$B=""GRP"")),"""")
  )
)"),"")</f>
        <v/>
      </c>
      <c r="G677" s="17" t="str">
        <f>IFERROR(__xludf.DUMMYFUNCTION("IFERROR(
  TEXTJOIN(CHAR(10),TRUE,FILTER('SUMMARY DATA'!G:G,'SUMMARY DATA'!$A:$A=$A677,'SUMMARY DATA'!$C:$C=$B677,'SUMMARY DATA'!$B:$B=""GRP"")),
  IF(
    OR(
      ISNUMBER(SEARCH(""CDM CASH DEPOSIT"",$C677)),
      ISNUMBER(SEARCH(""CASH DEPOSIT"",$C67"&amp;"7)),
      COUNTIFS('SUMMARY DATA'!$D:$D,$C677,'SUMMARY DATA'!$B:$B,""GRP"")&lt;&gt;1
    ),
    """",
    IFERROR(TEXTJOIN(CHAR(10),TRUE,FILTER('SUMMARY DATA'!G:G,'SUMMARY DATA'!$D:$D=$C677,'SUMMARY DATA'!$B:$B=""GRP"")),"""")
  )
)"),"")</f>
        <v/>
      </c>
      <c r="H677" s="18" t="str">
        <f>IFERROR(__xludf.DUMMYFUNCTION("IFERROR(
  TEXTJOIN(CHAR(10),TRUE,FILTER('SUMMARY DATA'!H:H,'SUMMARY DATA'!$A:$A=$A677,'SUMMARY DATA'!$C:$C=$B677,'SUMMARY DATA'!$B:$B=""GRP"")),
  IF(
    OR(
      ISNUMBER(SEARCH(""CDM CASH DEPOSIT"",$C677)),
      ISNUMBER(SEARCH(""CASH DEPOSIT"",$C67"&amp;"7)),
      COUNTIFS('SUMMARY DATA'!$D:$D,$C677,'SUMMARY DATA'!$B:$B,""GRP"")&lt;&gt;1
    ),
    """",
    IFERROR(TEXTJOIN(CHAR(10),TRUE,FILTER('SUMMARY DATA'!H:H,'SUMMARY DATA'!$D:$D=$C677,'SUMMARY DATA'!$B:$B=""GRP"")),"""")
  )
)"),"")</f>
        <v/>
      </c>
      <c r="I677" s="18" t="str">
        <f>IFERROR(__xludf.DUMMYFUNCTION("IF(H677="""","""",
SUM(ARRAYFORMULA(VALUE(SPLIT(H677,CHAR(10)))))
)"),"")</f>
        <v/>
      </c>
      <c r="J677" s="17" t="str">
        <f>IFERROR(__xludf.DUMMYFUNCTION("IFERROR(
  TEXTJOIN(CHAR(10),TRUE,FILTER('SUMMARY DATA'!I:I,'SUMMARY DATA'!$A:$A=$A677,'SUMMARY DATA'!$C:$C=$B677,'SUMMARY DATA'!$B:$B=""GRP"")),
  IF(
    OR(
      ISNUMBER(SEARCH(""CDM CASH DEPOSIT"",$C677)),
      ISNUMBER(SEARCH(""CASH DEPOSIT"",$C67"&amp;"7)),
      COUNTIFS('SUMMARY DATA'!$D:$D,$C677,'SUMMARY DATA'!$B:$B,""GRP"")&lt;&gt;1
    ),
    """",
    IFERROR(TEXTJOIN(CHAR(10),TRUE,FILTER('SUMMARY DATA'!I:I,'SUMMARY DATA'!$D:$D=$C677,'SUMMARY DATA'!$B:$B=""GRP"")),"""")
  )
)"),"")</f>
        <v/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 spans="1:27">
      <c r="A678" s="2"/>
      <c r="B678" s="32">
        <v>45882</v>
      </c>
      <c r="C678" s="2" t="s">
        <v>961</v>
      </c>
      <c r="D678" s="3">
        <v>9.97</v>
      </c>
      <c r="E678" s="16" t="str">
        <f>IFERROR(__xludf.DUMMYFUNCTION("IFERROR(
  TEXTJOIN(CHAR(10),TRUE,FILTER('SUMMARY DATA'!E:E,'SUMMARY DATA'!$A:$A=$A678,'SUMMARY DATA'!$C:$C=$B678,'SUMMARY DATA'!$B:$B=""GRP"")),
  IF(
    OR(
      ISNUMBER(SEARCH(""CDM CASH DEPOSIT"",$C678)),
      ISNUMBER(SEARCH(""CASH DEPOSIT"",$C67"&amp;"8)),
      COUNTIFS('SUMMARY DATA'!$D:$D,$C678,'SUMMARY DATA'!$B:$B,""GRP"")&lt;&gt;1
    ),
    """",
    IFERROR(TEXTJOIN(CHAR(10),TRUE,FILTER('SUMMARY DATA'!E:E,'SUMMARY DATA'!$D:$D=$C678,'SUMMARY DATA'!$B:$B=""GRP"")),"""")
  )
)"),"")</f>
        <v/>
      </c>
      <c r="F678" s="17" t="str">
        <f>IFERROR(__xludf.DUMMYFUNCTION("IFERROR(
  TEXTJOIN(CHAR(10),TRUE,FILTER('SUMMARY DATA'!F:F,'SUMMARY DATA'!$A:$A=$A678,'SUMMARY DATA'!$C:$C=$B678,'SUMMARY DATA'!$B:$B=""GRP"")),
  IF(
    OR(
      ISNUMBER(SEARCH(""CDM CASH DEPOSIT"",$C678)),
      ISNUMBER(SEARCH(""CASH DEPOSIT"",$C67"&amp;"8)),
      COUNTIFS('SUMMARY DATA'!$D:$D,$C678,'SUMMARY DATA'!$B:$B,""GRP"")&lt;&gt;1
    ),
    """",
    IFERROR(TEXTJOIN(CHAR(10),TRUE,FILTER('SUMMARY DATA'!F:F,'SUMMARY DATA'!$D:$D=$C678,'SUMMARY DATA'!$B:$B=""GRP"")),"""")
  )
)"),"")</f>
        <v/>
      </c>
      <c r="G678" s="17" t="str">
        <f>IFERROR(__xludf.DUMMYFUNCTION("IFERROR(
  TEXTJOIN(CHAR(10),TRUE,FILTER('SUMMARY DATA'!G:G,'SUMMARY DATA'!$A:$A=$A678,'SUMMARY DATA'!$C:$C=$B678,'SUMMARY DATA'!$B:$B=""GRP"")),
  IF(
    OR(
      ISNUMBER(SEARCH(""CDM CASH DEPOSIT"",$C678)),
      ISNUMBER(SEARCH(""CASH DEPOSIT"",$C67"&amp;"8)),
      COUNTIFS('SUMMARY DATA'!$D:$D,$C678,'SUMMARY DATA'!$B:$B,""GRP"")&lt;&gt;1
    ),
    """",
    IFERROR(TEXTJOIN(CHAR(10),TRUE,FILTER('SUMMARY DATA'!G:G,'SUMMARY DATA'!$D:$D=$C678,'SUMMARY DATA'!$B:$B=""GRP"")),"""")
  )
)"),"")</f>
        <v/>
      </c>
      <c r="H678" s="18" t="str">
        <f>IFERROR(__xludf.DUMMYFUNCTION("IFERROR(
  TEXTJOIN(CHAR(10),TRUE,FILTER('SUMMARY DATA'!H:H,'SUMMARY DATA'!$A:$A=$A678,'SUMMARY DATA'!$C:$C=$B678,'SUMMARY DATA'!$B:$B=""GRP"")),
  IF(
    OR(
      ISNUMBER(SEARCH(""CDM CASH DEPOSIT"",$C678)),
      ISNUMBER(SEARCH(""CASH DEPOSIT"",$C67"&amp;"8)),
      COUNTIFS('SUMMARY DATA'!$D:$D,$C678,'SUMMARY DATA'!$B:$B,""GRP"")&lt;&gt;1
    ),
    """",
    IFERROR(TEXTJOIN(CHAR(10),TRUE,FILTER('SUMMARY DATA'!H:H,'SUMMARY DATA'!$D:$D=$C678,'SUMMARY DATA'!$B:$B=""GRP"")),"""")
  )
)"),"")</f>
        <v/>
      </c>
      <c r="I678" s="18" t="str">
        <f>IFERROR(__xludf.DUMMYFUNCTION("IF(H678="""","""",
SUM(ARRAYFORMULA(VALUE(SPLIT(H678,CHAR(10)))))
)"),"")</f>
        <v/>
      </c>
      <c r="J678" s="17" t="str">
        <f>IFERROR(__xludf.DUMMYFUNCTION("IFERROR(
  TEXTJOIN(CHAR(10),TRUE,FILTER('SUMMARY DATA'!I:I,'SUMMARY DATA'!$A:$A=$A678,'SUMMARY DATA'!$C:$C=$B678,'SUMMARY DATA'!$B:$B=""GRP"")),
  IF(
    OR(
      ISNUMBER(SEARCH(""CDM CASH DEPOSIT"",$C678)),
      ISNUMBER(SEARCH(""CASH DEPOSIT"",$C67"&amp;"8)),
      COUNTIFS('SUMMARY DATA'!$D:$D,$C678,'SUMMARY DATA'!$B:$B,""GRP"")&lt;&gt;1
    ),
    """",
    IFERROR(TEXTJOIN(CHAR(10),TRUE,FILTER('SUMMARY DATA'!I:I,'SUMMARY DATA'!$D:$D=$C678,'SUMMARY DATA'!$B:$B=""GRP"")),"""")
  )
)"),"")</f>
        <v/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 spans="1:27">
      <c r="A679" s="2"/>
      <c r="B679" s="32">
        <v>45882</v>
      </c>
      <c r="C679" s="2" t="s">
        <v>962</v>
      </c>
      <c r="D679" s="3">
        <v>266.39</v>
      </c>
      <c r="E679" s="16" t="str">
        <f>IFERROR(__xludf.DUMMYFUNCTION("IFERROR(
  TEXTJOIN(CHAR(10),TRUE,FILTER('SUMMARY DATA'!E:E,'SUMMARY DATA'!$A:$A=$A679,'SUMMARY DATA'!$C:$C=$B679,'SUMMARY DATA'!$B:$B=""GRP"")),
  IF(
    OR(
      ISNUMBER(SEARCH(""CDM CASH DEPOSIT"",$C679)),
      ISNUMBER(SEARCH(""CASH DEPOSIT"",$C67"&amp;"9)),
      COUNTIFS('SUMMARY DATA'!$D:$D,$C679,'SUMMARY DATA'!$B:$B,""GRP"")&lt;&gt;1
    ),
    """",
    IFERROR(TEXTJOIN(CHAR(10),TRUE,FILTER('SUMMARY DATA'!E:E,'SUMMARY DATA'!$D:$D=$C679,'SUMMARY DATA'!$B:$B=""GRP"")),"""")
  )
)"),"")</f>
        <v/>
      </c>
      <c r="F679" s="17" t="str">
        <f>IFERROR(__xludf.DUMMYFUNCTION("IFERROR(
  TEXTJOIN(CHAR(10),TRUE,FILTER('SUMMARY DATA'!F:F,'SUMMARY DATA'!$A:$A=$A679,'SUMMARY DATA'!$C:$C=$B679,'SUMMARY DATA'!$B:$B=""GRP"")),
  IF(
    OR(
      ISNUMBER(SEARCH(""CDM CASH DEPOSIT"",$C679)),
      ISNUMBER(SEARCH(""CASH DEPOSIT"",$C67"&amp;"9)),
      COUNTIFS('SUMMARY DATA'!$D:$D,$C679,'SUMMARY DATA'!$B:$B,""GRP"")&lt;&gt;1
    ),
    """",
    IFERROR(TEXTJOIN(CHAR(10),TRUE,FILTER('SUMMARY DATA'!F:F,'SUMMARY DATA'!$D:$D=$C679,'SUMMARY DATA'!$B:$B=""GRP"")),"""")
  )
)"),"")</f>
        <v/>
      </c>
      <c r="G679" s="17" t="str">
        <f>IFERROR(__xludf.DUMMYFUNCTION("IFERROR(
  TEXTJOIN(CHAR(10),TRUE,FILTER('SUMMARY DATA'!G:G,'SUMMARY DATA'!$A:$A=$A679,'SUMMARY DATA'!$C:$C=$B679,'SUMMARY DATA'!$B:$B=""GRP"")),
  IF(
    OR(
      ISNUMBER(SEARCH(""CDM CASH DEPOSIT"",$C679)),
      ISNUMBER(SEARCH(""CASH DEPOSIT"",$C67"&amp;"9)),
      COUNTIFS('SUMMARY DATA'!$D:$D,$C679,'SUMMARY DATA'!$B:$B,""GRP"")&lt;&gt;1
    ),
    """",
    IFERROR(TEXTJOIN(CHAR(10),TRUE,FILTER('SUMMARY DATA'!G:G,'SUMMARY DATA'!$D:$D=$C679,'SUMMARY DATA'!$B:$B=""GRP"")),"""")
  )
)"),"")</f>
        <v/>
      </c>
      <c r="H679" s="18" t="str">
        <f>IFERROR(__xludf.DUMMYFUNCTION("IFERROR(
  TEXTJOIN(CHAR(10),TRUE,FILTER('SUMMARY DATA'!H:H,'SUMMARY DATA'!$A:$A=$A679,'SUMMARY DATA'!$C:$C=$B679,'SUMMARY DATA'!$B:$B=""GRP"")),
  IF(
    OR(
      ISNUMBER(SEARCH(""CDM CASH DEPOSIT"",$C679)),
      ISNUMBER(SEARCH(""CASH DEPOSIT"",$C67"&amp;"9)),
      COUNTIFS('SUMMARY DATA'!$D:$D,$C679,'SUMMARY DATA'!$B:$B,""GRP"")&lt;&gt;1
    ),
    """",
    IFERROR(TEXTJOIN(CHAR(10),TRUE,FILTER('SUMMARY DATA'!H:H,'SUMMARY DATA'!$D:$D=$C679,'SUMMARY DATA'!$B:$B=""GRP"")),"""")
  )
)"),"")</f>
        <v/>
      </c>
      <c r="I679" s="18" t="str">
        <f>IFERROR(__xludf.DUMMYFUNCTION("IF(H679="""","""",
SUM(ARRAYFORMULA(VALUE(SPLIT(H679,CHAR(10)))))
)"),"")</f>
        <v/>
      </c>
      <c r="J679" s="17" t="str">
        <f>IFERROR(__xludf.DUMMYFUNCTION("IFERROR(
  TEXTJOIN(CHAR(10),TRUE,FILTER('SUMMARY DATA'!I:I,'SUMMARY DATA'!$A:$A=$A679,'SUMMARY DATA'!$C:$C=$B679,'SUMMARY DATA'!$B:$B=""GRP"")),
  IF(
    OR(
      ISNUMBER(SEARCH(""CDM CASH DEPOSIT"",$C679)),
      ISNUMBER(SEARCH(""CASH DEPOSIT"",$C67"&amp;"9)),
      COUNTIFS('SUMMARY DATA'!$D:$D,$C679,'SUMMARY DATA'!$B:$B,""GRP"")&lt;&gt;1
    ),
    """",
    IFERROR(TEXTJOIN(CHAR(10),TRUE,FILTER('SUMMARY DATA'!I:I,'SUMMARY DATA'!$D:$D=$C679,'SUMMARY DATA'!$B:$B=""GRP"")),"""")
  )
)"),"")</f>
        <v/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 spans="1:27">
      <c r="A680" s="2" t="s">
        <v>963</v>
      </c>
      <c r="B680" s="32">
        <v>45882</v>
      </c>
      <c r="C680" s="2" t="s">
        <v>110</v>
      </c>
      <c r="D680" s="3">
        <v>160</v>
      </c>
      <c r="E680" s="16" t="str">
        <f>IFERROR(__xludf.DUMMYFUNCTION("IFERROR(
  TEXTJOIN(CHAR(10),TRUE,FILTER('SUMMARY DATA'!E:E,'SUMMARY DATA'!$A:$A=$A680,'SUMMARY DATA'!$C:$C=$B680,'SUMMARY DATA'!$B:$B=""GRP"")),
  IF(
    OR(
      ISNUMBER(SEARCH(""CDM CASH DEPOSIT"",$C680)),
      ISNUMBER(SEARCH(""CASH DEPOSIT"",$C68"&amp;"0)),
      COUNTIFS('SUMMARY DATA'!$D:$D,$C680,'SUMMARY DATA'!$B:$B,""GRP"")&lt;&gt;1
    ),
    """",
    IFERROR(TEXTJOIN(CHAR(10),TRUE,FILTER('SUMMARY DATA'!E:E,'SUMMARY DATA'!$D:$D=$C680,'SUMMARY DATA'!$B:$B=""GRP"")),"""")
  )
)"),"")</f>
        <v/>
      </c>
      <c r="F680" s="17" t="str">
        <f>IFERROR(__xludf.DUMMYFUNCTION("IFERROR(
  TEXTJOIN(CHAR(10),TRUE,FILTER('SUMMARY DATA'!F:F,'SUMMARY DATA'!$A:$A=$A680,'SUMMARY DATA'!$C:$C=$B680,'SUMMARY DATA'!$B:$B=""GRP"")),
  IF(
    OR(
      ISNUMBER(SEARCH(""CDM CASH DEPOSIT"",$C680)),
      ISNUMBER(SEARCH(""CASH DEPOSIT"",$C68"&amp;"0)),
      COUNTIFS('SUMMARY DATA'!$D:$D,$C680,'SUMMARY DATA'!$B:$B,""GRP"")&lt;&gt;1
    ),
    """",
    IFERROR(TEXTJOIN(CHAR(10),TRUE,FILTER('SUMMARY DATA'!F:F,'SUMMARY DATA'!$D:$D=$C680,'SUMMARY DATA'!$B:$B=""GRP"")),"""")
  )
)"),"")</f>
        <v/>
      </c>
      <c r="G680" s="17" t="str">
        <f>IFERROR(__xludf.DUMMYFUNCTION("IFERROR(
  TEXTJOIN(CHAR(10),TRUE,FILTER('SUMMARY DATA'!G:G,'SUMMARY DATA'!$A:$A=$A680,'SUMMARY DATA'!$C:$C=$B680,'SUMMARY DATA'!$B:$B=""GRP"")),
  IF(
    OR(
      ISNUMBER(SEARCH(""CDM CASH DEPOSIT"",$C680)),
      ISNUMBER(SEARCH(""CASH DEPOSIT"",$C68"&amp;"0)),
      COUNTIFS('SUMMARY DATA'!$D:$D,$C680,'SUMMARY DATA'!$B:$B,""GRP"")&lt;&gt;1
    ),
    """",
    IFERROR(TEXTJOIN(CHAR(10),TRUE,FILTER('SUMMARY DATA'!G:G,'SUMMARY DATA'!$D:$D=$C680,'SUMMARY DATA'!$B:$B=""GRP"")),"""")
  )
)"),"")</f>
        <v/>
      </c>
      <c r="H680" s="18" t="str">
        <f>IFERROR(__xludf.DUMMYFUNCTION("IFERROR(
  TEXTJOIN(CHAR(10),TRUE,FILTER('SUMMARY DATA'!H:H,'SUMMARY DATA'!$A:$A=$A680,'SUMMARY DATA'!$C:$C=$B680,'SUMMARY DATA'!$B:$B=""GRP"")),
  IF(
    OR(
      ISNUMBER(SEARCH(""CDM CASH DEPOSIT"",$C680)),
      ISNUMBER(SEARCH(""CASH DEPOSIT"",$C68"&amp;"0)),
      COUNTIFS('SUMMARY DATA'!$D:$D,$C680,'SUMMARY DATA'!$B:$B,""GRP"")&lt;&gt;1
    ),
    """",
    IFERROR(TEXTJOIN(CHAR(10),TRUE,FILTER('SUMMARY DATA'!H:H,'SUMMARY DATA'!$D:$D=$C680,'SUMMARY DATA'!$B:$B=""GRP"")),"""")
  )
)"),"")</f>
        <v/>
      </c>
      <c r="I680" s="18" t="str">
        <f>IFERROR(__xludf.DUMMYFUNCTION("IF(H680="""","""",
SUM(ARRAYFORMULA(VALUE(SPLIT(H680,CHAR(10)))))
)"),"")</f>
        <v/>
      </c>
      <c r="J680" s="17" t="str">
        <f>IFERROR(__xludf.DUMMYFUNCTION("IFERROR(
  TEXTJOIN(CHAR(10),TRUE,FILTER('SUMMARY DATA'!I:I,'SUMMARY DATA'!$A:$A=$A680,'SUMMARY DATA'!$C:$C=$B680,'SUMMARY DATA'!$B:$B=""GRP"")),
  IF(
    OR(
      ISNUMBER(SEARCH(""CDM CASH DEPOSIT"",$C680)),
      ISNUMBER(SEARCH(""CASH DEPOSIT"",$C68"&amp;"0)),
      COUNTIFS('SUMMARY DATA'!$D:$D,$C680,'SUMMARY DATA'!$B:$B,""GRP"")&lt;&gt;1
    ),
    """",
    IFERROR(TEXTJOIN(CHAR(10),TRUE,FILTER('SUMMARY DATA'!I:I,'SUMMARY DATA'!$D:$D=$C680,'SUMMARY DATA'!$B:$B=""GRP"")),"""")
  )
)"),"")</f>
        <v/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 spans="1:27">
      <c r="A681" s="2" t="s">
        <v>964</v>
      </c>
      <c r="B681" s="32">
        <v>45882</v>
      </c>
      <c r="C681" s="2" t="s">
        <v>965</v>
      </c>
      <c r="D681" s="3">
        <v>10</v>
      </c>
      <c r="E681" s="16" t="str">
        <f>IFERROR(__xludf.DUMMYFUNCTION("IFERROR(
  TEXTJOIN(CHAR(10),TRUE,FILTER('SUMMARY DATA'!E:E,'SUMMARY DATA'!$A:$A=$A681,'SUMMARY DATA'!$C:$C=$B681,'SUMMARY DATA'!$B:$B=""GRP"")),
  IF(
    OR(
      ISNUMBER(SEARCH(""CDM CASH DEPOSIT"",$C681)),
      ISNUMBER(SEARCH(""CASH DEPOSIT"",$C68"&amp;"1)),
      COUNTIFS('SUMMARY DATA'!$D:$D,$C681,'SUMMARY DATA'!$B:$B,""GRP"")&lt;&gt;1
    ),
    """",
    IFERROR(TEXTJOIN(CHAR(10),TRUE,FILTER('SUMMARY DATA'!E:E,'SUMMARY DATA'!$D:$D=$C681,'SUMMARY DATA'!$B:$B=""GRP"")),"""")
  )
)"),"")</f>
        <v/>
      </c>
      <c r="F681" s="17" t="str">
        <f>IFERROR(__xludf.DUMMYFUNCTION("IFERROR(
  TEXTJOIN(CHAR(10),TRUE,FILTER('SUMMARY DATA'!F:F,'SUMMARY DATA'!$A:$A=$A681,'SUMMARY DATA'!$C:$C=$B681,'SUMMARY DATA'!$B:$B=""GRP"")),
  IF(
    OR(
      ISNUMBER(SEARCH(""CDM CASH DEPOSIT"",$C681)),
      ISNUMBER(SEARCH(""CASH DEPOSIT"",$C68"&amp;"1)),
      COUNTIFS('SUMMARY DATA'!$D:$D,$C681,'SUMMARY DATA'!$B:$B,""GRP"")&lt;&gt;1
    ),
    """",
    IFERROR(TEXTJOIN(CHAR(10),TRUE,FILTER('SUMMARY DATA'!F:F,'SUMMARY DATA'!$D:$D=$C681,'SUMMARY DATA'!$B:$B=""GRP"")),"""")
  )
)"),"")</f>
        <v/>
      </c>
      <c r="G681" s="17" t="str">
        <f>IFERROR(__xludf.DUMMYFUNCTION("IFERROR(
  TEXTJOIN(CHAR(10),TRUE,FILTER('SUMMARY DATA'!G:G,'SUMMARY DATA'!$A:$A=$A681,'SUMMARY DATA'!$C:$C=$B681,'SUMMARY DATA'!$B:$B=""GRP"")),
  IF(
    OR(
      ISNUMBER(SEARCH(""CDM CASH DEPOSIT"",$C681)),
      ISNUMBER(SEARCH(""CASH DEPOSIT"",$C68"&amp;"1)),
      COUNTIFS('SUMMARY DATA'!$D:$D,$C681,'SUMMARY DATA'!$B:$B,""GRP"")&lt;&gt;1
    ),
    """",
    IFERROR(TEXTJOIN(CHAR(10),TRUE,FILTER('SUMMARY DATA'!G:G,'SUMMARY DATA'!$D:$D=$C681,'SUMMARY DATA'!$B:$B=""GRP"")),"""")
  )
)"),"")</f>
        <v/>
      </c>
      <c r="H681" s="18" t="str">
        <f>IFERROR(__xludf.DUMMYFUNCTION("IFERROR(
  TEXTJOIN(CHAR(10),TRUE,FILTER('SUMMARY DATA'!H:H,'SUMMARY DATA'!$A:$A=$A681,'SUMMARY DATA'!$C:$C=$B681,'SUMMARY DATA'!$B:$B=""GRP"")),
  IF(
    OR(
      ISNUMBER(SEARCH(""CDM CASH DEPOSIT"",$C681)),
      ISNUMBER(SEARCH(""CASH DEPOSIT"",$C68"&amp;"1)),
      COUNTIFS('SUMMARY DATA'!$D:$D,$C681,'SUMMARY DATA'!$B:$B,""GRP"")&lt;&gt;1
    ),
    """",
    IFERROR(TEXTJOIN(CHAR(10),TRUE,FILTER('SUMMARY DATA'!H:H,'SUMMARY DATA'!$D:$D=$C681,'SUMMARY DATA'!$B:$B=""GRP"")),"""")
  )
)"),"")</f>
        <v/>
      </c>
      <c r="I681" s="18" t="str">
        <f>IFERROR(__xludf.DUMMYFUNCTION("IF(H681="""","""",
SUM(ARRAYFORMULA(VALUE(SPLIT(H681,CHAR(10)))))
)"),"")</f>
        <v/>
      </c>
      <c r="J681" s="17" t="str">
        <f>IFERROR(__xludf.DUMMYFUNCTION("IFERROR(
  TEXTJOIN(CHAR(10),TRUE,FILTER('SUMMARY DATA'!I:I,'SUMMARY DATA'!$A:$A=$A681,'SUMMARY DATA'!$C:$C=$B681,'SUMMARY DATA'!$B:$B=""GRP"")),
  IF(
    OR(
      ISNUMBER(SEARCH(""CDM CASH DEPOSIT"",$C681)),
      ISNUMBER(SEARCH(""CASH DEPOSIT"",$C68"&amp;"1)),
      COUNTIFS('SUMMARY DATA'!$D:$D,$C681,'SUMMARY DATA'!$B:$B,""GRP"")&lt;&gt;1
    ),
    """",
    IFERROR(TEXTJOIN(CHAR(10),TRUE,FILTER('SUMMARY DATA'!I:I,'SUMMARY DATA'!$D:$D=$C681,'SUMMARY DATA'!$B:$B=""GRP"")),"""")
  )
)"),"")</f>
        <v/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 spans="1:27">
      <c r="A682" s="2" t="s">
        <v>966</v>
      </c>
      <c r="B682" s="32">
        <v>45881</v>
      </c>
      <c r="C682" s="2" t="s">
        <v>967</v>
      </c>
      <c r="D682" s="3">
        <v>216.6</v>
      </c>
      <c r="E682" s="16" t="str">
        <f>IFERROR(__xludf.DUMMYFUNCTION("IFERROR(
  TEXTJOIN(CHAR(10),TRUE,FILTER('SUMMARY DATA'!E:E,'SUMMARY DATA'!$A:$A=$A682,'SUMMARY DATA'!$C:$C=$B682,'SUMMARY DATA'!$B:$B=""GRP"")),
  IF(
    OR(
      ISNUMBER(SEARCH(""CDM CASH DEPOSIT"",$C682)),
      ISNUMBER(SEARCH(""CASH DEPOSIT"",$C68"&amp;"2)),
      COUNTIFS('SUMMARY DATA'!$D:$D,$C682,'SUMMARY DATA'!$B:$B,""GRP"")&lt;&gt;1
    ),
    """",
    IFERROR(TEXTJOIN(CHAR(10),TRUE,FILTER('SUMMARY DATA'!E:E,'SUMMARY DATA'!$D:$D=$C682,'SUMMARY DATA'!$B:$B=""GRP"")),"""")
  )
)"),"")</f>
        <v/>
      </c>
      <c r="F682" s="17" t="str">
        <f>IFERROR(__xludf.DUMMYFUNCTION("IFERROR(
  TEXTJOIN(CHAR(10),TRUE,FILTER('SUMMARY DATA'!F:F,'SUMMARY DATA'!$A:$A=$A682,'SUMMARY DATA'!$C:$C=$B682,'SUMMARY DATA'!$B:$B=""GRP"")),
  IF(
    OR(
      ISNUMBER(SEARCH(""CDM CASH DEPOSIT"",$C682)),
      ISNUMBER(SEARCH(""CASH DEPOSIT"",$C68"&amp;"2)),
      COUNTIFS('SUMMARY DATA'!$D:$D,$C682,'SUMMARY DATA'!$B:$B,""GRP"")&lt;&gt;1
    ),
    """",
    IFERROR(TEXTJOIN(CHAR(10),TRUE,FILTER('SUMMARY DATA'!F:F,'SUMMARY DATA'!$D:$D=$C682,'SUMMARY DATA'!$B:$B=""GRP"")),"""")
  )
)"),"")</f>
        <v/>
      </c>
      <c r="G682" s="17" t="str">
        <f>IFERROR(__xludf.DUMMYFUNCTION("IFERROR(
  TEXTJOIN(CHAR(10),TRUE,FILTER('SUMMARY DATA'!G:G,'SUMMARY DATA'!$A:$A=$A682,'SUMMARY DATA'!$C:$C=$B682,'SUMMARY DATA'!$B:$B=""GRP"")),
  IF(
    OR(
      ISNUMBER(SEARCH(""CDM CASH DEPOSIT"",$C682)),
      ISNUMBER(SEARCH(""CASH DEPOSIT"",$C68"&amp;"2)),
      COUNTIFS('SUMMARY DATA'!$D:$D,$C682,'SUMMARY DATA'!$B:$B,""GRP"")&lt;&gt;1
    ),
    """",
    IFERROR(TEXTJOIN(CHAR(10),TRUE,FILTER('SUMMARY DATA'!G:G,'SUMMARY DATA'!$D:$D=$C682,'SUMMARY DATA'!$B:$B=""GRP"")),"""")
  )
)"),"")</f>
        <v/>
      </c>
      <c r="H682" s="18" t="str">
        <f>IFERROR(__xludf.DUMMYFUNCTION("IFERROR(
  TEXTJOIN(CHAR(10),TRUE,FILTER('SUMMARY DATA'!H:H,'SUMMARY DATA'!$A:$A=$A682,'SUMMARY DATA'!$C:$C=$B682,'SUMMARY DATA'!$B:$B=""GRP"")),
  IF(
    OR(
      ISNUMBER(SEARCH(""CDM CASH DEPOSIT"",$C682)),
      ISNUMBER(SEARCH(""CASH DEPOSIT"",$C68"&amp;"2)),
      COUNTIFS('SUMMARY DATA'!$D:$D,$C682,'SUMMARY DATA'!$B:$B,""GRP"")&lt;&gt;1
    ),
    """",
    IFERROR(TEXTJOIN(CHAR(10),TRUE,FILTER('SUMMARY DATA'!H:H,'SUMMARY DATA'!$D:$D=$C682,'SUMMARY DATA'!$B:$B=""GRP"")),"""")
  )
)"),"")</f>
        <v/>
      </c>
      <c r="I682" s="18" t="str">
        <f>IFERROR(__xludf.DUMMYFUNCTION("IF(H682="""","""",
SUM(ARRAYFORMULA(VALUE(SPLIT(H682,CHAR(10)))))
)"),"")</f>
        <v/>
      </c>
      <c r="J682" s="17" t="str">
        <f>IFERROR(__xludf.DUMMYFUNCTION("IFERROR(
  TEXTJOIN(CHAR(10),TRUE,FILTER('SUMMARY DATA'!I:I,'SUMMARY DATA'!$A:$A=$A682,'SUMMARY DATA'!$C:$C=$B682,'SUMMARY DATA'!$B:$B=""GRP"")),
  IF(
    OR(
      ISNUMBER(SEARCH(""CDM CASH DEPOSIT"",$C682)),
      ISNUMBER(SEARCH(""CASH DEPOSIT"",$C68"&amp;"2)),
      COUNTIFS('SUMMARY DATA'!$D:$D,$C682,'SUMMARY DATA'!$B:$B,""GRP"")&lt;&gt;1
    ),
    """",
    IFERROR(TEXTJOIN(CHAR(10),TRUE,FILTER('SUMMARY DATA'!I:I,'SUMMARY DATA'!$D:$D=$C682,'SUMMARY DATA'!$B:$B=""GRP"")),"""")
  )
)"),"")</f>
        <v/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 spans="1:27">
      <c r="A683" s="2" t="s">
        <v>968</v>
      </c>
      <c r="B683" s="32">
        <v>45881</v>
      </c>
      <c r="C683" s="2" t="s">
        <v>969</v>
      </c>
      <c r="D683" s="3">
        <v>3.99</v>
      </c>
      <c r="E683" s="16" t="str">
        <f>IFERROR(__xludf.DUMMYFUNCTION("IFERROR(
  TEXTJOIN(CHAR(10),TRUE,FILTER('SUMMARY DATA'!E:E,'SUMMARY DATA'!$A:$A=$A683,'SUMMARY DATA'!$C:$C=$B683,'SUMMARY DATA'!$B:$B=""GRP"")),
  IF(
    OR(
      ISNUMBER(SEARCH(""CDM CASH DEPOSIT"",$C683)),
      ISNUMBER(SEARCH(""CASH DEPOSIT"",$C68"&amp;"3)),
      COUNTIFS('SUMMARY DATA'!$D:$D,$C683,'SUMMARY DATA'!$B:$B,""GRP"")&lt;&gt;1
    ),
    """",
    IFERROR(TEXTJOIN(CHAR(10),TRUE,FILTER('SUMMARY DATA'!E:E,'SUMMARY DATA'!$D:$D=$C683,'SUMMARY DATA'!$B:$B=""GRP"")),"""")
  )
)"),"")</f>
        <v/>
      </c>
      <c r="F683" s="17" t="str">
        <f>IFERROR(__xludf.DUMMYFUNCTION("IFERROR(
  TEXTJOIN(CHAR(10),TRUE,FILTER('SUMMARY DATA'!F:F,'SUMMARY DATA'!$A:$A=$A683,'SUMMARY DATA'!$C:$C=$B683,'SUMMARY DATA'!$B:$B=""GRP"")),
  IF(
    OR(
      ISNUMBER(SEARCH(""CDM CASH DEPOSIT"",$C683)),
      ISNUMBER(SEARCH(""CASH DEPOSIT"",$C68"&amp;"3)),
      COUNTIFS('SUMMARY DATA'!$D:$D,$C683,'SUMMARY DATA'!$B:$B,""GRP"")&lt;&gt;1
    ),
    """",
    IFERROR(TEXTJOIN(CHAR(10),TRUE,FILTER('SUMMARY DATA'!F:F,'SUMMARY DATA'!$D:$D=$C683,'SUMMARY DATA'!$B:$B=""GRP"")),"""")
  )
)"),"")</f>
        <v/>
      </c>
      <c r="G683" s="17" t="str">
        <f>IFERROR(__xludf.DUMMYFUNCTION("IFERROR(
  TEXTJOIN(CHAR(10),TRUE,FILTER('SUMMARY DATA'!G:G,'SUMMARY DATA'!$A:$A=$A683,'SUMMARY DATA'!$C:$C=$B683,'SUMMARY DATA'!$B:$B=""GRP"")),
  IF(
    OR(
      ISNUMBER(SEARCH(""CDM CASH DEPOSIT"",$C683)),
      ISNUMBER(SEARCH(""CASH DEPOSIT"",$C68"&amp;"3)),
      COUNTIFS('SUMMARY DATA'!$D:$D,$C683,'SUMMARY DATA'!$B:$B,""GRP"")&lt;&gt;1
    ),
    """",
    IFERROR(TEXTJOIN(CHAR(10),TRUE,FILTER('SUMMARY DATA'!G:G,'SUMMARY DATA'!$D:$D=$C683,'SUMMARY DATA'!$B:$B=""GRP"")),"""")
  )
)"),"")</f>
        <v/>
      </c>
      <c r="H683" s="18" t="str">
        <f>IFERROR(__xludf.DUMMYFUNCTION("IFERROR(
  TEXTJOIN(CHAR(10),TRUE,FILTER('SUMMARY DATA'!H:H,'SUMMARY DATA'!$A:$A=$A683,'SUMMARY DATA'!$C:$C=$B683,'SUMMARY DATA'!$B:$B=""GRP"")),
  IF(
    OR(
      ISNUMBER(SEARCH(""CDM CASH DEPOSIT"",$C683)),
      ISNUMBER(SEARCH(""CASH DEPOSIT"",$C68"&amp;"3)),
      COUNTIFS('SUMMARY DATA'!$D:$D,$C683,'SUMMARY DATA'!$B:$B,""GRP"")&lt;&gt;1
    ),
    """",
    IFERROR(TEXTJOIN(CHAR(10),TRUE,FILTER('SUMMARY DATA'!H:H,'SUMMARY DATA'!$D:$D=$C683,'SUMMARY DATA'!$B:$B=""GRP"")),"""")
  )
)"),"")</f>
        <v/>
      </c>
      <c r="I683" s="18" t="str">
        <f>IFERROR(__xludf.DUMMYFUNCTION("IF(H683="""","""",
SUM(ARRAYFORMULA(VALUE(SPLIT(H683,CHAR(10)))))
)"),"")</f>
        <v/>
      </c>
      <c r="J683" s="17" t="str">
        <f>IFERROR(__xludf.DUMMYFUNCTION("IFERROR(
  TEXTJOIN(CHAR(10),TRUE,FILTER('SUMMARY DATA'!I:I,'SUMMARY DATA'!$A:$A=$A683,'SUMMARY DATA'!$C:$C=$B683,'SUMMARY DATA'!$B:$B=""GRP"")),
  IF(
    OR(
      ISNUMBER(SEARCH(""CDM CASH DEPOSIT"",$C683)),
      ISNUMBER(SEARCH(""CASH DEPOSIT"",$C68"&amp;"3)),
      COUNTIFS('SUMMARY DATA'!$D:$D,$C683,'SUMMARY DATA'!$B:$B,""GRP"")&lt;&gt;1
    ),
    """",
    IFERROR(TEXTJOIN(CHAR(10),TRUE,FILTER('SUMMARY DATA'!I:I,'SUMMARY DATA'!$D:$D=$C683,'SUMMARY DATA'!$B:$B=""GRP"")),"""")
  )
)"),"")</f>
        <v/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 spans="1:27">
      <c r="A684" s="2" t="s">
        <v>970</v>
      </c>
      <c r="B684" s="32">
        <v>45881</v>
      </c>
      <c r="C684" s="2" t="s">
        <v>971</v>
      </c>
      <c r="D684" s="3">
        <v>10</v>
      </c>
      <c r="E684" s="16" t="str">
        <f>IFERROR(__xludf.DUMMYFUNCTION("IFERROR(
  TEXTJOIN(CHAR(10),TRUE,FILTER('SUMMARY DATA'!E:E,'SUMMARY DATA'!$A:$A=$A684,'SUMMARY DATA'!$C:$C=$B684,'SUMMARY DATA'!$B:$B=""GRP"")),
  IF(
    OR(
      ISNUMBER(SEARCH(""CDM CASH DEPOSIT"",$C684)),
      ISNUMBER(SEARCH(""CASH DEPOSIT"",$C68"&amp;"4)),
      COUNTIFS('SUMMARY DATA'!$D:$D,$C684,'SUMMARY DATA'!$B:$B,""GRP"")&lt;&gt;1
    ),
    """",
    IFERROR(TEXTJOIN(CHAR(10),TRUE,FILTER('SUMMARY DATA'!E:E,'SUMMARY DATA'!$D:$D=$C684,'SUMMARY DATA'!$B:$B=""GRP"")),"""")
  )
)"),"")</f>
        <v/>
      </c>
      <c r="F684" s="17" t="str">
        <f>IFERROR(__xludf.DUMMYFUNCTION("IFERROR(
  TEXTJOIN(CHAR(10),TRUE,FILTER('SUMMARY DATA'!F:F,'SUMMARY DATA'!$A:$A=$A684,'SUMMARY DATA'!$C:$C=$B684,'SUMMARY DATA'!$B:$B=""GRP"")),
  IF(
    OR(
      ISNUMBER(SEARCH(""CDM CASH DEPOSIT"",$C684)),
      ISNUMBER(SEARCH(""CASH DEPOSIT"",$C68"&amp;"4)),
      COUNTIFS('SUMMARY DATA'!$D:$D,$C684,'SUMMARY DATA'!$B:$B,""GRP"")&lt;&gt;1
    ),
    """",
    IFERROR(TEXTJOIN(CHAR(10),TRUE,FILTER('SUMMARY DATA'!F:F,'SUMMARY DATA'!$D:$D=$C684,'SUMMARY DATA'!$B:$B=""GRP"")),"""")
  )
)"),"")</f>
        <v/>
      </c>
      <c r="G684" s="17" t="str">
        <f>IFERROR(__xludf.DUMMYFUNCTION("IFERROR(
  TEXTJOIN(CHAR(10),TRUE,FILTER('SUMMARY DATA'!G:G,'SUMMARY DATA'!$A:$A=$A684,'SUMMARY DATA'!$C:$C=$B684,'SUMMARY DATA'!$B:$B=""GRP"")),
  IF(
    OR(
      ISNUMBER(SEARCH(""CDM CASH DEPOSIT"",$C684)),
      ISNUMBER(SEARCH(""CASH DEPOSIT"",$C68"&amp;"4)),
      COUNTIFS('SUMMARY DATA'!$D:$D,$C684,'SUMMARY DATA'!$B:$B,""GRP"")&lt;&gt;1
    ),
    """",
    IFERROR(TEXTJOIN(CHAR(10),TRUE,FILTER('SUMMARY DATA'!G:G,'SUMMARY DATA'!$D:$D=$C684,'SUMMARY DATA'!$B:$B=""GRP"")),"""")
  )
)"),"")</f>
        <v/>
      </c>
      <c r="H684" s="18" t="str">
        <f>IFERROR(__xludf.DUMMYFUNCTION("IFERROR(
  TEXTJOIN(CHAR(10),TRUE,FILTER('SUMMARY DATA'!H:H,'SUMMARY DATA'!$A:$A=$A684,'SUMMARY DATA'!$C:$C=$B684,'SUMMARY DATA'!$B:$B=""GRP"")),
  IF(
    OR(
      ISNUMBER(SEARCH(""CDM CASH DEPOSIT"",$C684)),
      ISNUMBER(SEARCH(""CASH DEPOSIT"",$C68"&amp;"4)),
      COUNTIFS('SUMMARY DATA'!$D:$D,$C684,'SUMMARY DATA'!$B:$B,""GRP"")&lt;&gt;1
    ),
    """",
    IFERROR(TEXTJOIN(CHAR(10),TRUE,FILTER('SUMMARY DATA'!H:H,'SUMMARY DATA'!$D:$D=$C684,'SUMMARY DATA'!$B:$B=""GRP"")),"""")
  )
)"),"")</f>
        <v/>
      </c>
      <c r="I684" s="18" t="str">
        <f>IFERROR(__xludf.DUMMYFUNCTION("IF(H684="""","""",
SUM(ARRAYFORMULA(VALUE(SPLIT(H684,CHAR(10)))))
)"),"")</f>
        <v/>
      </c>
      <c r="J684" s="17" t="str">
        <f>IFERROR(__xludf.DUMMYFUNCTION("IFERROR(
  TEXTJOIN(CHAR(10),TRUE,FILTER('SUMMARY DATA'!I:I,'SUMMARY DATA'!$A:$A=$A684,'SUMMARY DATA'!$C:$C=$B684,'SUMMARY DATA'!$B:$B=""GRP"")),
  IF(
    OR(
      ISNUMBER(SEARCH(""CDM CASH DEPOSIT"",$C684)),
      ISNUMBER(SEARCH(""CASH DEPOSIT"",$C68"&amp;"4)),
      COUNTIFS('SUMMARY DATA'!$D:$D,$C684,'SUMMARY DATA'!$B:$B,""GRP"")&lt;&gt;1
    ),
    """",
    IFERROR(TEXTJOIN(CHAR(10),TRUE,FILTER('SUMMARY DATA'!I:I,'SUMMARY DATA'!$D:$D=$C684,'SUMMARY DATA'!$B:$B=""GRP"")),"""")
  )
)"),"")</f>
        <v/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 spans="1:27">
      <c r="A685" s="2" t="s">
        <v>972</v>
      </c>
      <c r="B685" s="32">
        <v>45881</v>
      </c>
      <c r="C685" s="2" t="s">
        <v>973</v>
      </c>
      <c r="D685" s="3">
        <v>110.52</v>
      </c>
      <c r="E685" s="16" t="str">
        <f>IFERROR(__xludf.DUMMYFUNCTION("IFERROR(
  TEXTJOIN(CHAR(10),TRUE,FILTER('SUMMARY DATA'!E:E,'SUMMARY DATA'!$A:$A=$A685,'SUMMARY DATA'!$C:$C=$B685,'SUMMARY DATA'!$B:$B=""GRP"")),
  IF(
    OR(
      ISNUMBER(SEARCH(""CDM CASH DEPOSIT"",$C685)),
      ISNUMBER(SEARCH(""CASH DEPOSIT"",$C68"&amp;"5)),
      COUNTIFS('SUMMARY DATA'!$D:$D,$C685,'SUMMARY DATA'!$B:$B,""GRP"")&lt;&gt;1
    ),
    """",
    IFERROR(TEXTJOIN(CHAR(10),TRUE,FILTER('SUMMARY DATA'!E:E,'SUMMARY DATA'!$D:$D=$C685,'SUMMARY DATA'!$B:$B=""GRP"")),"""")
  )
)"),"")</f>
        <v/>
      </c>
      <c r="F685" s="17" t="str">
        <f>IFERROR(__xludf.DUMMYFUNCTION("IFERROR(
  TEXTJOIN(CHAR(10),TRUE,FILTER('SUMMARY DATA'!F:F,'SUMMARY DATA'!$A:$A=$A685,'SUMMARY DATA'!$C:$C=$B685,'SUMMARY DATA'!$B:$B=""GRP"")),
  IF(
    OR(
      ISNUMBER(SEARCH(""CDM CASH DEPOSIT"",$C685)),
      ISNUMBER(SEARCH(""CASH DEPOSIT"",$C68"&amp;"5)),
      COUNTIFS('SUMMARY DATA'!$D:$D,$C685,'SUMMARY DATA'!$B:$B,""GRP"")&lt;&gt;1
    ),
    """",
    IFERROR(TEXTJOIN(CHAR(10),TRUE,FILTER('SUMMARY DATA'!F:F,'SUMMARY DATA'!$D:$D=$C685,'SUMMARY DATA'!$B:$B=""GRP"")),"""")
  )
)"),"")</f>
        <v/>
      </c>
      <c r="G685" s="17" t="str">
        <f>IFERROR(__xludf.DUMMYFUNCTION("IFERROR(
  TEXTJOIN(CHAR(10),TRUE,FILTER('SUMMARY DATA'!G:G,'SUMMARY DATA'!$A:$A=$A685,'SUMMARY DATA'!$C:$C=$B685,'SUMMARY DATA'!$B:$B=""GRP"")),
  IF(
    OR(
      ISNUMBER(SEARCH(""CDM CASH DEPOSIT"",$C685)),
      ISNUMBER(SEARCH(""CASH DEPOSIT"",$C68"&amp;"5)),
      COUNTIFS('SUMMARY DATA'!$D:$D,$C685,'SUMMARY DATA'!$B:$B,""GRP"")&lt;&gt;1
    ),
    """",
    IFERROR(TEXTJOIN(CHAR(10),TRUE,FILTER('SUMMARY DATA'!G:G,'SUMMARY DATA'!$D:$D=$C685,'SUMMARY DATA'!$B:$B=""GRP"")),"""")
  )
)"),"")</f>
        <v/>
      </c>
      <c r="H685" s="18" t="str">
        <f>IFERROR(__xludf.DUMMYFUNCTION("IFERROR(
  TEXTJOIN(CHAR(10),TRUE,FILTER('SUMMARY DATA'!H:H,'SUMMARY DATA'!$A:$A=$A685,'SUMMARY DATA'!$C:$C=$B685,'SUMMARY DATA'!$B:$B=""GRP"")),
  IF(
    OR(
      ISNUMBER(SEARCH(""CDM CASH DEPOSIT"",$C685)),
      ISNUMBER(SEARCH(""CASH DEPOSIT"",$C68"&amp;"5)),
      COUNTIFS('SUMMARY DATA'!$D:$D,$C685,'SUMMARY DATA'!$B:$B,""GRP"")&lt;&gt;1
    ),
    """",
    IFERROR(TEXTJOIN(CHAR(10),TRUE,FILTER('SUMMARY DATA'!H:H,'SUMMARY DATA'!$D:$D=$C685,'SUMMARY DATA'!$B:$B=""GRP"")),"""")
  )
)"),"")</f>
        <v/>
      </c>
      <c r="I685" s="18" t="str">
        <f>IFERROR(__xludf.DUMMYFUNCTION("IF(H685="""","""",
SUM(ARRAYFORMULA(VALUE(SPLIT(H685,CHAR(10)))))
)"),"")</f>
        <v/>
      </c>
      <c r="J685" s="17" t="str">
        <f>IFERROR(__xludf.DUMMYFUNCTION("IFERROR(
  TEXTJOIN(CHAR(10),TRUE,FILTER('SUMMARY DATA'!I:I,'SUMMARY DATA'!$A:$A=$A685,'SUMMARY DATA'!$C:$C=$B685,'SUMMARY DATA'!$B:$B=""GRP"")),
  IF(
    OR(
      ISNUMBER(SEARCH(""CDM CASH DEPOSIT"",$C685)),
      ISNUMBER(SEARCH(""CASH DEPOSIT"",$C68"&amp;"5)),
      COUNTIFS('SUMMARY DATA'!$D:$D,$C685,'SUMMARY DATA'!$B:$B,""GRP"")&lt;&gt;1
    ),
    """",
    IFERROR(TEXTJOIN(CHAR(10),TRUE,FILTER('SUMMARY DATA'!I:I,'SUMMARY DATA'!$D:$D=$C685,'SUMMARY DATA'!$B:$B=""GRP"")),"""")
  )
)"),"")</f>
        <v/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 spans="1:27">
      <c r="A686" s="2" t="s">
        <v>974</v>
      </c>
      <c r="B686" s="32">
        <v>45881</v>
      </c>
      <c r="C686" s="2" t="s">
        <v>975</v>
      </c>
      <c r="D686" s="3">
        <v>139</v>
      </c>
      <c r="E686" s="16" t="str">
        <f>IFERROR(__xludf.DUMMYFUNCTION("IFERROR(
  TEXTJOIN(CHAR(10),TRUE,FILTER('SUMMARY DATA'!E:E,'SUMMARY DATA'!$A:$A=$A686,'SUMMARY DATA'!$C:$C=$B686,'SUMMARY DATA'!$B:$B=""GRP"")),
  IF(
    OR(
      ISNUMBER(SEARCH(""CDM CASH DEPOSIT"",$C686)),
      ISNUMBER(SEARCH(""CASH DEPOSIT"",$C68"&amp;"6)),
      COUNTIFS('SUMMARY DATA'!$D:$D,$C686,'SUMMARY DATA'!$B:$B,""GRP"")&lt;&gt;1
    ),
    """",
    IFERROR(TEXTJOIN(CHAR(10),TRUE,FILTER('SUMMARY DATA'!E:E,'SUMMARY DATA'!$D:$D=$C686,'SUMMARY DATA'!$B:$B=""GRP"")),"""")
  )
)"),"")</f>
        <v/>
      </c>
      <c r="F686" s="17" t="str">
        <f>IFERROR(__xludf.DUMMYFUNCTION("IFERROR(
  TEXTJOIN(CHAR(10),TRUE,FILTER('SUMMARY DATA'!F:F,'SUMMARY DATA'!$A:$A=$A686,'SUMMARY DATA'!$C:$C=$B686,'SUMMARY DATA'!$B:$B=""GRP"")),
  IF(
    OR(
      ISNUMBER(SEARCH(""CDM CASH DEPOSIT"",$C686)),
      ISNUMBER(SEARCH(""CASH DEPOSIT"",$C68"&amp;"6)),
      COUNTIFS('SUMMARY DATA'!$D:$D,$C686,'SUMMARY DATA'!$B:$B,""GRP"")&lt;&gt;1
    ),
    """",
    IFERROR(TEXTJOIN(CHAR(10),TRUE,FILTER('SUMMARY DATA'!F:F,'SUMMARY DATA'!$D:$D=$C686,'SUMMARY DATA'!$B:$B=""GRP"")),"""")
  )
)"),"")</f>
        <v/>
      </c>
      <c r="G686" s="17" t="str">
        <f>IFERROR(__xludf.DUMMYFUNCTION("IFERROR(
  TEXTJOIN(CHAR(10),TRUE,FILTER('SUMMARY DATA'!G:G,'SUMMARY DATA'!$A:$A=$A686,'SUMMARY DATA'!$C:$C=$B686,'SUMMARY DATA'!$B:$B=""GRP"")),
  IF(
    OR(
      ISNUMBER(SEARCH(""CDM CASH DEPOSIT"",$C686)),
      ISNUMBER(SEARCH(""CASH DEPOSIT"",$C68"&amp;"6)),
      COUNTIFS('SUMMARY DATA'!$D:$D,$C686,'SUMMARY DATA'!$B:$B,""GRP"")&lt;&gt;1
    ),
    """",
    IFERROR(TEXTJOIN(CHAR(10),TRUE,FILTER('SUMMARY DATA'!G:G,'SUMMARY DATA'!$D:$D=$C686,'SUMMARY DATA'!$B:$B=""GRP"")),"""")
  )
)"),"")</f>
        <v/>
      </c>
      <c r="H686" s="18" t="str">
        <f>IFERROR(__xludf.DUMMYFUNCTION("IFERROR(
  TEXTJOIN(CHAR(10),TRUE,FILTER('SUMMARY DATA'!H:H,'SUMMARY DATA'!$A:$A=$A686,'SUMMARY DATA'!$C:$C=$B686,'SUMMARY DATA'!$B:$B=""GRP"")),
  IF(
    OR(
      ISNUMBER(SEARCH(""CDM CASH DEPOSIT"",$C686)),
      ISNUMBER(SEARCH(""CASH DEPOSIT"",$C68"&amp;"6)),
      COUNTIFS('SUMMARY DATA'!$D:$D,$C686,'SUMMARY DATA'!$B:$B,""GRP"")&lt;&gt;1
    ),
    """",
    IFERROR(TEXTJOIN(CHAR(10),TRUE,FILTER('SUMMARY DATA'!H:H,'SUMMARY DATA'!$D:$D=$C686,'SUMMARY DATA'!$B:$B=""GRP"")),"""")
  )
)"),"")</f>
        <v/>
      </c>
      <c r="I686" s="18" t="str">
        <f>IFERROR(__xludf.DUMMYFUNCTION("IF(H686="""","""",
SUM(ARRAYFORMULA(VALUE(SPLIT(H686,CHAR(10)))))
)"),"")</f>
        <v/>
      </c>
      <c r="J686" s="17" t="str">
        <f>IFERROR(__xludf.DUMMYFUNCTION("IFERROR(
  TEXTJOIN(CHAR(10),TRUE,FILTER('SUMMARY DATA'!I:I,'SUMMARY DATA'!$A:$A=$A686,'SUMMARY DATA'!$C:$C=$B686,'SUMMARY DATA'!$B:$B=""GRP"")),
  IF(
    OR(
      ISNUMBER(SEARCH(""CDM CASH DEPOSIT"",$C686)),
      ISNUMBER(SEARCH(""CASH DEPOSIT"",$C68"&amp;"6)),
      COUNTIFS('SUMMARY DATA'!$D:$D,$C686,'SUMMARY DATA'!$B:$B,""GRP"")&lt;&gt;1
    ),
    """",
    IFERROR(TEXTJOIN(CHAR(10),TRUE,FILTER('SUMMARY DATA'!I:I,'SUMMARY DATA'!$D:$D=$C686,'SUMMARY DATA'!$B:$B=""GRP"")),"""")
  )
)"),"")</f>
        <v/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 spans="1:27">
      <c r="A687" s="2" t="s">
        <v>976</v>
      </c>
      <c r="B687" s="32">
        <v>45881</v>
      </c>
      <c r="C687" s="2" t="s">
        <v>478</v>
      </c>
      <c r="D687" s="3">
        <v>26.87</v>
      </c>
      <c r="E687" s="16" t="str">
        <f>IFERROR(__xludf.DUMMYFUNCTION("IFERROR(
  TEXTJOIN(CHAR(10),TRUE,FILTER('SUMMARY DATA'!E:E,'SUMMARY DATA'!$A:$A=$A687,'SUMMARY DATA'!$C:$C=$B687,'SUMMARY DATA'!$B:$B=""GRP"")),
  IF(
    OR(
      ISNUMBER(SEARCH(""CDM CASH DEPOSIT"",$C687)),
      ISNUMBER(SEARCH(""CASH DEPOSIT"",$C68"&amp;"7)),
      COUNTIFS('SUMMARY DATA'!$D:$D,$C687,'SUMMARY DATA'!$B:$B,""GRP"")&lt;&gt;1
    ),
    """",
    IFERROR(TEXTJOIN(CHAR(10),TRUE,FILTER('SUMMARY DATA'!E:E,'SUMMARY DATA'!$D:$D=$C687,'SUMMARY DATA'!$B:$B=""GRP"")),"""")
  )
)"),"")</f>
        <v/>
      </c>
      <c r="F687" s="17" t="str">
        <f>IFERROR(__xludf.DUMMYFUNCTION("IFERROR(
  TEXTJOIN(CHAR(10),TRUE,FILTER('SUMMARY DATA'!F:F,'SUMMARY DATA'!$A:$A=$A687,'SUMMARY DATA'!$C:$C=$B687,'SUMMARY DATA'!$B:$B=""GRP"")),
  IF(
    OR(
      ISNUMBER(SEARCH(""CDM CASH DEPOSIT"",$C687)),
      ISNUMBER(SEARCH(""CASH DEPOSIT"",$C68"&amp;"7)),
      COUNTIFS('SUMMARY DATA'!$D:$D,$C687,'SUMMARY DATA'!$B:$B,""GRP"")&lt;&gt;1
    ),
    """",
    IFERROR(TEXTJOIN(CHAR(10),TRUE,FILTER('SUMMARY DATA'!F:F,'SUMMARY DATA'!$D:$D=$C687,'SUMMARY DATA'!$B:$B=""GRP"")),"""")
  )
)"),"")</f>
        <v/>
      </c>
      <c r="G687" s="17" t="str">
        <f>IFERROR(__xludf.DUMMYFUNCTION("IFERROR(
  TEXTJOIN(CHAR(10),TRUE,FILTER('SUMMARY DATA'!G:G,'SUMMARY DATA'!$A:$A=$A687,'SUMMARY DATA'!$C:$C=$B687,'SUMMARY DATA'!$B:$B=""GRP"")),
  IF(
    OR(
      ISNUMBER(SEARCH(""CDM CASH DEPOSIT"",$C687)),
      ISNUMBER(SEARCH(""CASH DEPOSIT"",$C68"&amp;"7)),
      COUNTIFS('SUMMARY DATA'!$D:$D,$C687,'SUMMARY DATA'!$B:$B,""GRP"")&lt;&gt;1
    ),
    """",
    IFERROR(TEXTJOIN(CHAR(10),TRUE,FILTER('SUMMARY DATA'!G:G,'SUMMARY DATA'!$D:$D=$C687,'SUMMARY DATA'!$B:$B=""GRP"")),"""")
  )
)"),"")</f>
        <v/>
      </c>
      <c r="H687" s="18" t="str">
        <f>IFERROR(__xludf.DUMMYFUNCTION("IFERROR(
  TEXTJOIN(CHAR(10),TRUE,FILTER('SUMMARY DATA'!H:H,'SUMMARY DATA'!$A:$A=$A687,'SUMMARY DATA'!$C:$C=$B687,'SUMMARY DATA'!$B:$B=""GRP"")),
  IF(
    OR(
      ISNUMBER(SEARCH(""CDM CASH DEPOSIT"",$C687)),
      ISNUMBER(SEARCH(""CASH DEPOSIT"",$C68"&amp;"7)),
      COUNTIFS('SUMMARY DATA'!$D:$D,$C687,'SUMMARY DATA'!$B:$B,""GRP"")&lt;&gt;1
    ),
    """",
    IFERROR(TEXTJOIN(CHAR(10),TRUE,FILTER('SUMMARY DATA'!H:H,'SUMMARY DATA'!$D:$D=$C687,'SUMMARY DATA'!$B:$B=""GRP"")),"""")
  )
)"),"")</f>
        <v/>
      </c>
      <c r="I687" s="18" t="str">
        <f>IFERROR(__xludf.DUMMYFUNCTION("IF(H687="""","""",
SUM(ARRAYFORMULA(VALUE(SPLIT(H687,CHAR(10)))))
)"),"")</f>
        <v/>
      </c>
      <c r="J687" s="17" t="str">
        <f>IFERROR(__xludf.DUMMYFUNCTION("IFERROR(
  TEXTJOIN(CHAR(10),TRUE,FILTER('SUMMARY DATA'!I:I,'SUMMARY DATA'!$A:$A=$A687,'SUMMARY DATA'!$C:$C=$B687,'SUMMARY DATA'!$B:$B=""GRP"")),
  IF(
    OR(
      ISNUMBER(SEARCH(""CDM CASH DEPOSIT"",$C687)),
      ISNUMBER(SEARCH(""CASH DEPOSIT"",$C68"&amp;"7)),
      COUNTIFS('SUMMARY DATA'!$D:$D,$C687,'SUMMARY DATA'!$B:$B,""GRP"")&lt;&gt;1
    ),
    """",
    IFERROR(TEXTJOIN(CHAR(10),TRUE,FILTER('SUMMARY DATA'!I:I,'SUMMARY DATA'!$D:$D=$C687,'SUMMARY DATA'!$B:$B=""GRP"")),"""")
  )
)"),"")</f>
        <v/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 spans="1:27">
      <c r="A688" s="2"/>
      <c r="B688" s="32">
        <v>45880</v>
      </c>
      <c r="C688" s="2" t="s">
        <v>977</v>
      </c>
      <c r="D688" s="3">
        <v>61.23</v>
      </c>
      <c r="E688" s="16" t="str">
        <f>IFERROR(__xludf.DUMMYFUNCTION("IFERROR(
  TEXTJOIN(CHAR(10),TRUE,FILTER('SUMMARY DATA'!E:E,'SUMMARY DATA'!$A:$A=$A688,'SUMMARY DATA'!$C:$C=$B688,'SUMMARY DATA'!$B:$B=""GRP"")),
  IF(
    OR(
      ISNUMBER(SEARCH(""CDM CASH DEPOSIT"",$C688)),
      ISNUMBER(SEARCH(""CASH DEPOSIT"",$C68"&amp;"8)),
      COUNTIFS('SUMMARY DATA'!$D:$D,$C688,'SUMMARY DATA'!$B:$B,""GRP"")&lt;&gt;1
    ),
    """",
    IFERROR(TEXTJOIN(CHAR(10),TRUE,FILTER('SUMMARY DATA'!E:E,'SUMMARY DATA'!$D:$D=$C688,'SUMMARY DATA'!$B:$B=""GRP"")),"""")
  )
)"),"")</f>
        <v/>
      </c>
      <c r="F688" s="17" t="str">
        <f>IFERROR(__xludf.DUMMYFUNCTION("IFERROR(
  TEXTJOIN(CHAR(10),TRUE,FILTER('SUMMARY DATA'!F:F,'SUMMARY DATA'!$A:$A=$A688,'SUMMARY DATA'!$C:$C=$B688,'SUMMARY DATA'!$B:$B=""GRP"")),
  IF(
    OR(
      ISNUMBER(SEARCH(""CDM CASH DEPOSIT"",$C688)),
      ISNUMBER(SEARCH(""CASH DEPOSIT"",$C68"&amp;"8)),
      COUNTIFS('SUMMARY DATA'!$D:$D,$C688,'SUMMARY DATA'!$B:$B,""GRP"")&lt;&gt;1
    ),
    """",
    IFERROR(TEXTJOIN(CHAR(10),TRUE,FILTER('SUMMARY DATA'!F:F,'SUMMARY DATA'!$D:$D=$C688,'SUMMARY DATA'!$B:$B=""GRP"")),"""")
  )
)"),"")</f>
        <v/>
      </c>
      <c r="G688" s="17" t="str">
        <f>IFERROR(__xludf.DUMMYFUNCTION("IFERROR(
  TEXTJOIN(CHAR(10),TRUE,FILTER('SUMMARY DATA'!G:G,'SUMMARY DATA'!$A:$A=$A688,'SUMMARY DATA'!$C:$C=$B688,'SUMMARY DATA'!$B:$B=""GRP"")),
  IF(
    OR(
      ISNUMBER(SEARCH(""CDM CASH DEPOSIT"",$C688)),
      ISNUMBER(SEARCH(""CASH DEPOSIT"",$C68"&amp;"8)),
      COUNTIFS('SUMMARY DATA'!$D:$D,$C688,'SUMMARY DATA'!$B:$B,""GRP"")&lt;&gt;1
    ),
    """",
    IFERROR(TEXTJOIN(CHAR(10),TRUE,FILTER('SUMMARY DATA'!G:G,'SUMMARY DATA'!$D:$D=$C688,'SUMMARY DATA'!$B:$B=""GRP"")),"""")
  )
)"),"")</f>
        <v/>
      </c>
      <c r="H688" s="18" t="str">
        <f>IFERROR(__xludf.DUMMYFUNCTION("IFERROR(
  TEXTJOIN(CHAR(10),TRUE,FILTER('SUMMARY DATA'!H:H,'SUMMARY DATA'!$A:$A=$A688,'SUMMARY DATA'!$C:$C=$B688,'SUMMARY DATA'!$B:$B=""GRP"")),
  IF(
    OR(
      ISNUMBER(SEARCH(""CDM CASH DEPOSIT"",$C688)),
      ISNUMBER(SEARCH(""CASH DEPOSIT"",$C68"&amp;"8)),
      COUNTIFS('SUMMARY DATA'!$D:$D,$C688,'SUMMARY DATA'!$B:$B,""GRP"")&lt;&gt;1
    ),
    """",
    IFERROR(TEXTJOIN(CHAR(10),TRUE,FILTER('SUMMARY DATA'!H:H,'SUMMARY DATA'!$D:$D=$C688,'SUMMARY DATA'!$B:$B=""GRP"")),"""")
  )
)"),"")</f>
        <v/>
      </c>
      <c r="I688" s="18" t="str">
        <f>IFERROR(__xludf.DUMMYFUNCTION("IF(H688="""","""",
SUM(ARRAYFORMULA(VALUE(SPLIT(H688,CHAR(10)))))
)"),"")</f>
        <v/>
      </c>
      <c r="J688" s="17" t="str">
        <f>IFERROR(__xludf.DUMMYFUNCTION("IFERROR(
  TEXTJOIN(CHAR(10),TRUE,FILTER('SUMMARY DATA'!I:I,'SUMMARY DATA'!$A:$A=$A688,'SUMMARY DATA'!$C:$C=$B688,'SUMMARY DATA'!$B:$B=""GRP"")),
  IF(
    OR(
      ISNUMBER(SEARCH(""CDM CASH DEPOSIT"",$C688)),
      ISNUMBER(SEARCH(""CASH DEPOSIT"",$C68"&amp;"8)),
      COUNTIFS('SUMMARY DATA'!$D:$D,$C688,'SUMMARY DATA'!$B:$B,""GRP"")&lt;&gt;1
    ),
    """",
    IFERROR(TEXTJOIN(CHAR(10),TRUE,FILTER('SUMMARY DATA'!I:I,'SUMMARY DATA'!$D:$D=$C688,'SUMMARY DATA'!$B:$B=""GRP"")),"""")
  )
)"),"")</f>
        <v/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 spans="1:27">
      <c r="A689" s="2" t="s">
        <v>978</v>
      </c>
      <c r="B689" s="32">
        <v>45880</v>
      </c>
      <c r="C689" s="2" t="s">
        <v>979</v>
      </c>
      <c r="D689" s="3">
        <v>42.88</v>
      </c>
      <c r="E689" s="16" t="str">
        <f>IFERROR(__xludf.DUMMYFUNCTION("IFERROR(
  TEXTJOIN(CHAR(10),TRUE,FILTER('SUMMARY DATA'!E:E,'SUMMARY DATA'!$A:$A=$A689,'SUMMARY DATA'!$C:$C=$B689,'SUMMARY DATA'!$B:$B=""GRP"")),
  IF(
    OR(
      ISNUMBER(SEARCH(""CDM CASH DEPOSIT"",$C689)),
      ISNUMBER(SEARCH(""CASH DEPOSIT"",$C68"&amp;"9)),
      COUNTIFS('SUMMARY DATA'!$D:$D,$C689,'SUMMARY DATA'!$B:$B,""GRP"")&lt;&gt;1
    ),
    """",
    IFERROR(TEXTJOIN(CHAR(10),TRUE,FILTER('SUMMARY DATA'!E:E,'SUMMARY DATA'!$D:$D=$C689,'SUMMARY DATA'!$B:$B=""GRP"")),"""")
  )
)"),"")</f>
        <v/>
      </c>
      <c r="F689" s="17" t="str">
        <f>IFERROR(__xludf.DUMMYFUNCTION("IFERROR(
  TEXTJOIN(CHAR(10),TRUE,FILTER('SUMMARY DATA'!F:F,'SUMMARY DATA'!$A:$A=$A689,'SUMMARY DATA'!$C:$C=$B689,'SUMMARY DATA'!$B:$B=""GRP"")),
  IF(
    OR(
      ISNUMBER(SEARCH(""CDM CASH DEPOSIT"",$C689)),
      ISNUMBER(SEARCH(""CASH DEPOSIT"",$C68"&amp;"9)),
      COUNTIFS('SUMMARY DATA'!$D:$D,$C689,'SUMMARY DATA'!$B:$B,""GRP"")&lt;&gt;1
    ),
    """",
    IFERROR(TEXTJOIN(CHAR(10),TRUE,FILTER('SUMMARY DATA'!F:F,'SUMMARY DATA'!$D:$D=$C689,'SUMMARY DATA'!$B:$B=""GRP"")),"""")
  )
)"),"")</f>
        <v/>
      </c>
      <c r="G689" s="17" t="str">
        <f>IFERROR(__xludf.DUMMYFUNCTION("IFERROR(
  TEXTJOIN(CHAR(10),TRUE,FILTER('SUMMARY DATA'!G:G,'SUMMARY DATA'!$A:$A=$A689,'SUMMARY DATA'!$C:$C=$B689,'SUMMARY DATA'!$B:$B=""GRP"")),
  IF(
    OR(
      ISNUMBER(SEARCH(""CDM CASH DEPOSIT"",$C689)),
      ISNUMBER(SEARCH(""CASH DEPOSIT"",$C68"&amp;"9)),
      COUNTIFS('SUMMARY DATA'!$D:$D,$C689,'SUMMARY DATA'!$B:$B,""GRP"")&lt;&gt;1
    ),
    """",
    IFERROR(TEXTJOIN(CHAR(10),TRUE,FILTER('SUMMARY DATA'!G:G,'SUMMARY DATA'!$D:$D=$C689,'SUMMARY DATA'!$B:$B=""GRP"")),"""")
  )
)"),"")</f>
        <v/>
      </c>
      <c r="H689" s="18" t="str">
        <f>IFERROR(__xludf.DUMMYFUNCTION("IFERROR(
  TEXTJOIN(CHAR(10),TRUE,FILTER('SUMMARY DATA'!H:H,'SUMMARY DATA'!$A:$A=$A689,'SUMMARY DATA'!$C:$C=$B689,'SUMMARY DATA'!$B:$B=""GRP"")),
  IF(
    OR(
      ISNUMBER(SEARCH(""CDM CASH DEPOSIT"",$C689)),
      ISNUMBER(SEARCH(""CASH DEPOSIT"",$C68"&amp;"9)),
      COUNTIFS('SUMMARY DATA'!$D:$D,$C689,'SUMMARY DATA'!$B:$B,""GRP"")&lt;&gt;1
    ),
    """",
    IFERROR(TEXTJOIN(CHAR(10),TRUE,FILTER('SUMMARY DATA'!H:H,'SUMMARY DATA'!$D:$D=$C689,'SUMMARY DATA'!$B:$B=""GRP"")),"""")
  )
)"),"")</f>
        <v/>
      </c>
      <c r="I689" s="18" t="str">
        <f>IFERROR(__xludf.DUMMYFUNCTION("IF(H689="""","""",
SUM(ARRAYFORMULA(VALUE(SPLIT(H689,CHAR(10)))))
)"),"")</f>
        <v/>
      </c>
      <c r="J689" s="17" t="str">
        <f>IFERROR(__xludf.DUMMYFUNCTION("IFERROR(
  TEXTJOIN(CHAR(10),TRUE,FILTER('SUMMARY DATA'!I:I,'SUMMARY DATA'!$A:$A=$A689,'SUMMARY DATA'!$C:$C=$B689,'SUMMARY DATA'!$B:$B=""GRP"")),
  IF(
    OR(
      ISNUMBER(SEARCH(""CDM CASH DEPOSIT"",$C689)),
      ISNUMBER(SEARCH(""CASH DEPOSIT"",$C68"&amp;"9)),
      COUNTIFS('SUMMARY DATA'!$D:$D,$C689,'SUMMARY DATA'!$B:$B,""GRP"")&lt;&gt;1
    ),
    """",
    IFERROR(TEXTJOIN(CHAR(10),TRUE,FILTER('SUMMARY DATA'!I:I,'SUMMARY DATA'!$D:$D=$C689,'SUMMARY DATA'!$B:$B=""GRP"")),"""")
  )
)"),"")</f>
        <v/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 spans="1:27">
      <c r="A690" s="2" t="s">
        <v>980</v>
      </c>
      <c r="B690" s="32">
        <v>45880</v>
      </c>
      <c r="C690" s="2" t="s">
        <v>981</v>
      </c>
      <c r="D690" s="3">
        <v>264.98</v>
      </c>
      <c r="E690" s="16" t="str">
        <f>IFERROR(__xludf.DUMMYFUNCTION("IFERROR(
  TEXTJOIN(CHAR(10),TRUE,FILTER('SUMMARY DATA'!E:E,'SUMMARY DATA'!$A:$A=$A690,'SUMMARY DATA'!$C:$C=$B690,'SUMMARY DATA'!$B:$B=""GRP"")),
  IF(
    OR(
      ISNUMBER(SEARCH(""CDM CASH DEPOSIT"",$C690)),
      ISNUMBER(SEARCH(""CASH DEPOSIT"",$C69"&amp;"0)),
      COUNTIFS('SUMMARY DATA'!$D:$D,$C690,'SUMMARY DATA'!$B:$B,""GRP"")&lt;&gt;1
    ),
    """",
    IFERROR(TEXTJOIN(CHAR(10),TRUE,FILTER('SUMMARY DATA'!E:E,'SUMMARY DATA'!$D:$D=$C690,'SUMMARY DATA'!$B:$B=""GRP"")),"""")
  )
)"),"")</f>
        <v/>
      </c>
      <c r="F690" s="17" t="str">
        <f>IFERROR(__xludf.DUMMYFUNCTION("IFERROR(
  TEXTJOIN(CHAR(10),TRUE,FILTER('SUMMARY DATA'!F:F,'SUMMARY DATA'!$A:$A=$A690,'SUMMARY DATA'!$C:$C=$B690,'SUMMARY DATA'!$B:$B=""GRP"")),
  IF(
    OR(
      ISNUMBER(SEARCH(""CDM CASH DEPOSIT"",$C690)),
      ISNUMBER(SEARCH(""CASH DEPOSIT"",$C69"&amp;"0)),
      COUNTIFS('SUMMARY DATA'!$D:$D,$C690,'SUMMARY DATA'!$B:$B,""GRP"")&lt;&gt;1
    ),
    """",
    IFERROR(TEXTJOIN(CHAR(10),TRUE,FILTER('SUMMARY DATA'!F:F,'SUMMARY DATA'!$D:$D=$C690,'SUMMARY DATA'!$B:$B=""GRP"")),"""")
  )
)"),"")</f>
        <v/>
      </c>
      <c r="G690" s="17" t="str">
        <f>IFERROR(__xludf.DUMMYFUNCTION("IFERROR(
  TEXTJOIN(CHAR(10),TRUE,FILTER('SUMMARY DATA'!G:G,'SUMMARY DATA'!$A:$A=$A690,'SUMMARY DATA'!$C:$C=$B690,'SUMMARY DATA'!$B:$B=""GRP"")),
  IF(
    OR(
      ISNUMBER(SEARCH(""CDM CASH DEPOSIT"",$C690)),
      ISNUMBER(SEARCH(""CASH DEPOSIT"",$C69"&amp;"0)),
      COUNTIFS('SUMMARY DATA'!$D:$D,$C690,'SUMMARY DATA'!$B:$B,""GRP"")&lt;&gt;1
    ),
    """",
    IFERROR(TEXTJOIN(CHAR(10),TRUE,FILTER('SUMMARY DATA'!G:G,'SUMMARY DATA'!$D:$D=$C690,'SUMMARY DATA'!$B:$B=""GRP"")),"""")
  )
)"),"")</f>
        <v/>
      </c>
      <c r="H690" s="18" t="str">
        <f>IFERROR(__xludf.DUMMYFUNCTION("IFERROR(
  TEXTJOIN(CHAR(10),TRUE,FILTER('SUMMARY DATA'!H:H,'SUMMARY DATA'!$A:$A=$A690,'SUMMARY DATA'!$C:$C=$B690,'SUMMARY DATA'!$B:$B=""GRP"")),
  IF(
    OR(
      ISNUMBER(SEARCH(""CDM CASH DEPOSIT"",$C690)),
      ISNUMBER(SEARCH(""CASH DEPOSIT"",$C69"&amp;"0)),
      COUNTIFS('SUMMARY DATA'!$D:$D,$C690,'SUMMARY DATA'!$B:$B,""GRP"")&lt;&gt;1
    ),
    """",
    IFERROR(TEXTJOIN(CHAR(10),TRUE,FILTER('SUMMARY DATA'!H:H,'SUMMARY DATA'!$D:$D=$C690,'SUMMARY DATA'!$B:$B=""GRP"")),"""")
  )
)"),"")</f>
        <v/>
      </c>
      <c r="I690" s="18" t="str">
        <f>IFERROR(__xludf.DUMMYFUNCTION("IF(H690="""","""",
SUM(ARRAYFORMULA(VALUE(SPLIT(H690,CHAR(10)))))
)"),"")</f>
        <v/>
      </c>
      <c r="J690" s="17" t="str">
        <f>IFERROR(__xludf.DUMMYFUNCTION("IFERROR(
  TEXTJOIN(CHAR(10),TRUE,FILTER('SUMMARY DATA'!I:I,'SUMMARY DATA'!$A:$A=$A690,'SUMMARY DATA'!$C:$C=$B690,'SUMMARY DATA'!$B:$B=""GRP"")),
  IF(
    OR(
      ISNUMBER(SEARCH(""CDM CASH DEPOSIT"",$C690)),
      ISNUMBER(SEARCH(""CASH DEPOSIT"",$C69"&amp;"0)),
      COUNTIFS('SUMMARY DATA'!$D:$D,$C690,'SUMMARY DATA'!$B:$B,""GRP"")&lt;&gt;1
    ),
    """",
    IFERROR(TEXTJOIN(CHAR(10),TRUE,FILTER('SUMMARY DATA'!I:I,'SUMMARY DATA'!$D:$D=$C690,'SUMMARY DATA'!$B:$B=""GRP"")),"""")
  )
)"),"")</f>
        <v/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 spans="1:27">
      <c r="A691" s="2"/>
      <c r="B691" s="32">
        <v>45880</v>
      </c>
      <c r="C691" s="2" t="s">
        <v>982</v>
      </c>
      <c r="D691" s="3">
        <v>118.81</v>
      </c>
      <c r="E691" s="16" t="str">
        <f>IFERROR(__xludf.DUMMYFUNCTION("IFERROR(
  TEXTJOIN(CHAR(10),TRUE,FILTER('SUMMARY DATA'!E:E,'SUMMARY DATA'!$A:$A=$A691,'SUMMARY DATA'!$C:$C=$B691,'SUMMARY DATA'!$B:$B=""GRP"")),
  IF(
    OR(
      ISNUMBER(SEARCH(""CDM CASH DEPOSIT"",$C691)),
      ISNUMBER(SEARCH(""CASH DEPOSIT"",$C69"&amp;"1)),
      COUNTIFS('SUMMARY DATA'!$D:$D,$C691,'SUMMARY DATA'!$B:$B,""GRP"")&lt;&gt;1
    ),
    """",
    IFERROR(TEXTJOIN(CHAR(10),TRUE,FILTER('SUMMARY DATA'!E:E,'SUMMARY DATA'!$D:$D=$C691,'SUMMARY DATA'!$B:$B=""GRP"")),"""")
  )
)"),"")</f>
        <v/>
      </c>
      <c r="F691" s="17" t="str">
        <f>IFERROR(__xludf.DUMMYFUNCTION("IFERROR(
  TEXTJOIN(CHAR(10),TRUE,FILTER('SUMMARY DATA'!F:F,'SUMMARY DATA'!$A:$A=$A691,'SUMMARY DATA'!$C:$C=$B691,'SUMMARY DATA'!$B:$B=""GRP"")),
  IF(
    OR(
      ISNUMBER(SEARCH(""CDM CASH DEPOSIT"",$C691)),
      ISNUMBER(SEARCH(""CASH DEPOSIT"",$C69"&amp;"1)),
      COUNTIFS('SUMMARY DATA'!$D:$D,$C691,'SUMMARY DATA'!$B:$B,""GRP"")&lt;&gt;1
    ),
    """",
    IFERROR(TEXTJOIN(CHAR(10),TRUE,FILTER('SUMMARY DATA'!F:F,'SUMMARY DATA'!$D:$D=$C691,'SUMMARY DATA'!$B:$B=""GRP"")),"""")
  )
)"),"")</f>
        <v/>
      </c>
      <c r="G691" s="17" t="str">
        <f>IFERROR(__xludf.DUMMYFUNCTION("IFERROR(
  TEXTJOIN(CHAR(10),TRUE,FILTER('SUMMARY DATA'!G:G,'SUMMARY DATA'!$A:$A=$A691,'SUMMARY DATA'!$C:$C=$B691,'SUMMARY DATA'!$B:$B=""GRP"")),
  IF(
    OR(
      ISNUMBER(SEARCH(""CDM CASH DEPOSIT"",$C691)),
      ISNUMBER(SEARCH(""CASH DEPOSIT"",$C69"&amp;"1)),
      COUNTIFS('SUMMARY DATA'!$D:$D,$C691,'SUMMARY DATA'!$B:$B,""GRP"")&lt;&gt;1
    ),
    """",
    IFERROR(TEXTJOIN(CHAR(10),TRUE,FILTER('SUMMARY DATA'!G:G,'SUMMARY DATA'!$D:$D=$C691,'SUMMARY DATA'!$B:$B=""GRP"")),"""")
  )
)"),"")</f>
        <v/>
      </c>
      <c r="H691" s="18" t="str">
        <f>IFERROR(__xludf.DUMMYFUNCTION("IFERROR(
  TEXTJOIN(CHAR(10),TRUE,FILTER('SUMMARY DATA'!H:H,'SUMMARY DATA'!$A:$A=$A691,'SUMMARY DATA'!$C:$C=$B691,'SUMMARY DATA'!$B:$B=""GRP"")),
  IF(
    OR(
      ISNUMBER(SEARCH(""CDM CASH DEPOSIT"",$C691)),
      ISNUMBER(SEARCH(""CASH DEPOSIT"",$C69"&amp;"1)),
      COUNTIFS('SUMMARY DATA'!$D:$D,$C691,'SUMMARY DATA'!$B:$B,""GRP"")&lt;&gt;1
    ),
    """",
    IFERROR(TEXTJOIN(CHAR(10),TRUE,FILTER('SUMMARY DATA'!H:H,'SUMMARY DATA'!$D:$D=$C691,'SUMMARY DATA'!$B:$B=""GRP"")),"""")
  )
)"),"")</f>
        <v/>
      </c>
      <c r="I691" s="18" t="str">
        <f>IFERROR(__xludf.DUMMYFUNCTION("IF(H691="""","""",
SUM(ARRAYFORMULA(VALUE(SPLIT(H691,CHAR(10)))))
)"),"")</f>
        <v/>
      </c>
      <c r="J691" s="17" t="str">
        <f>IFERROR(__xludf.DUMMYFUNCTION("IFERROR(
  TEXTJOIN(CHAR(10),TRUE,FILTER('SUMMARY DATA'!I:I,'SUMMARY DATA'!$A:$A=$A691,'SUMMARY DATA'!$C:$C=$B691,'SUMMARY DATA'!$B:$B=""GRP"")),
  IF(
    OR(
      ISNUMBER(SEARCH(""CDM CASH DEPOSIT"",$C691)),
      ISNUMBER(SEARCH(""CASH DEPOSIT"",$C69"&amp;"1)),
      COUNTIFS('SUMMARY DATA'!$D:$D,$C691,'SUMMARY DATA'!$B:$B,""GRP"")&lt;&gt;1
    ),
    """",
    IFERROR(TEXTJOIN(CHAR(10),TRUE,FILTER('SUMMARY DATA'!I:I,'SUMMARY DATA'!$D:$D=$C691,'SUMMARY DATA'!$B:$B=""GRP"")),"""")
  )
)"),"")</f>
        <v/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 spans="1:27">
      <c r="A692" s="2" t="s">
        <v>983</v>
      </c>
      <c r="B692" s="32">
        <v>45880</v>
      </c>
      <c r="C692" s="2" t="s">
        <v>984</v>
      </c>
      <c r="D692" s="3">
        <v>10</v>
      </c>
      <c r="E692" s="16" t="str">
        <f>IFERROR(__xludf.DUMMYFUNCTION("IFERROR(
  TEXTJOIN(CHAR(10),TRUE,FILTER('SUMMARY DATA'!E:E,'SUMMARY DATA'!$A:$A=$A692,'SUMMARY DATA'!$C:$C=$B692,'SUMMARY DATA'!$B:$B=""GRP"")),
  IF(
    OR(
      ISNUMBER(SEARCH(""CDM CASH DEPOSIT"",$C692)),
      ISNUMBER(SEARCH(""CASH DEPOSIT"",$C69"&amp;"2)),
      COUNTIFS('SUMMARY DATA'!$D:$D,$C692,'SUMMARY DATA'!$B:$B,""GRP"")&lt;&gt;1
    ),
    """",
    IFERROR(TEXTJOIN(CHAR(10),TRUE,FILTER('SUMMARY DATA'!E:E,'SUMMARY DATA'!$D:$D=$C692,'SUMMARY DATA'!$B:$B=""GRP"")),"""")
  )
)"),"")</f>
        <v/>
      </c>
      <c r="F692" s="17" t="str">
        <f>IFERROR(__xludf.DUMMYFUNCTION("IFERROR(
  TEXTJOIN(CHAR(10),TRUE,FILTER('SUMMARY DATA'!F:F,'SUMMARY DATA'!$A:$A=$A692,'SUMMARY DATA'!$C:$C=$B692,'SUMMARY DATA'!$B:$B=""GRP"")),
  IF(
    OR(
      ISNUMBER(SEARCH(""CDM CASH DEPOSIT"",$C692)),
      ISNUMBER(SEARCH(""CASH DEPOSIT"",$C69"&amp;"2)),
      COUNTIFS('SUMMARY DATA'!$D:$D,$C692,'SUMMARY DATA'!$B:$B,""GRP"")&lt;&gt;1
    ),
    """",
    IFERROR(TEXTJOIN(CHAR(10),TRUE,FILTER('SUMMARY DATA'!F:F,'SUMMARY DATA'!$D:$D=$C692,'SUMMARY DATA'!$B:$B=""GRP"")),"""")
  )
)"),"")</f>
        <v/>
      </c>
      <c r="G692" s="17" t="str">
        <f>IFERROR(__xludf.DUMMYFUNCTION("IFERROR(
  TEXTJOIN(CHAR(10),TRUE,FILTER('SUMMARY DATA'!G:G,'SUMMARY DATA'!$A:$A=$A692,'SUMMARY DATA'!$C:$C=$B692,'SUMMARY DATA'!$B:$B=""GRP"")),
  IF(
    OR(
      ISNUMBER(SEARCH(""CDM CASH DEPOSIT"",$C692)),
      ISNUMBER(SEARCH(""CASH DEPOSIT"",$C69"&amp;"2)),
      COUNTIFS('SUMMARY DATA'!$D:$D,$C692,'SUMMARY DATA'!$B:$B,""GRP"")&lt;&gt;1
    ),
    """",
    IFERROR(TEXTJOIN(CHAR(10),TRUE,FILTER('SUMMARY DATA'!G:G,'SUMMARY DATA'!$D:$D=$C692,'SUMMARY DATA'!$B:$B=""GRP"")),"""")
  )
)"),"")</f>
        <v/>
      </c>
      <c r="H692" s="18" t="str">
        <f>IFERROR(__xludf.DUMMYFUNCTION("IFERROR(
  TEXTJOIN(CHAR(10),TRUE,FILTER('SUMMARY DATA'!H:H,'SUMMARY DATA'!$A:$A=$A692,'SUMMARY DATA'!$C:$C=$B692,'SUMMARY DATA'!$B:$B=""GRP"")),
  IF(
    OR(
      ISNUMBER(SEARCH(""CDM CASH DEPOSIT"",$C692)),
      ISNUMBER(SEARCH(""CASH DEPOSIT"",$C69"&amp;"2)),
      COUNTIFS('SUMMARY DATA'!$D:$D,$C692,'SUMMARY DATA'!$B:$B,""GRP"")&lt;&gt;1
    ),
    """",
    IFERROR(TEXTJOIN(CHAR(10),TRUE,FILTER('SUMMARY DATA'!H:H,'SUMMARY DATA'!$D:$D=$C692,'SUMMARY DATA'!$B:$B=""GRP"")),"""")
  )
)"),"")</f>
        <v/>
      </c>
      <c r="I692" s="18" t="str">
        <f>IFERROR(__xludf.DUMMYFUNCTION("IF(H692="""","""",
SUM(ARRAYFORMULA(VALUE(SPLIT(H692,CHAR(10)))))
)"),"")</f>
        <v/>
      </c>
      <c r="J692" s="17" t="str">
        <f>IFERROR(__xludf.DUMMYFUNCTION("IFERROR(
  TEXTJOIN(CHAR(10),TRUE,FILTER('SUMMARY DATA'!I:I,'SUMMARY DATA'!$A:$A=$A692,'SUMMARY DATA'!$C:$C=$B692,'SUMMARY DATA'!$B:$B=""GRP"")),
  IF(
    OR(
      ISNUMBER(SEARCH(""CDM CASH DEPOSIT"",$C692)),
      ISNUMBER(SEARCH(""CASH DEPOSIT"",$C69"&amp;"2)),
      COUNTIFS('SUMMARY DATA'!$D:$D,$C692,'SUMMARY DATA'!$B:$B,""GRP"")&lt;&gt;1
    ),
    """",
    IFERROR(TEXTJOIN(CHAR(10),TRUE,FILTER('SUMMARY DATA'!I:I,'SUMMARY DATA'!$D:$D=$C692,'SUMMARY DATA'!$B:$B=""GRP"")),"""")
  )
)"),"")</f>
        <v/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 spans="1:27">
      <c r="A693" s="2"/>
      <c r="B693" s="32">
        <v>45880</v>
      </c>
      <c r="C693" s="2" t="s">
        <v>985</v>
      </c>
      <c r="D693" s="6">
        <v>278.48</v>
      </c>
      <c r="E693" s="16" t="str">
        <f>IFERROR(__xludf.DUMMYFUNCTION("IFERROR(
  TEXTJOIN(CHAR(10),TRUE,FILTER('SUMMARY DATA'!E:E,'SUMMARY DATA'!$A:$A=$A693,'SUMMARY DATA'!$C:$C=$B693,'SUMMARY DATA'!$B:$B=""GRP"")),
  IF(
    OR(
      ISNUMBER(SEARCH(""CDM CASH DEPOSIT"",$C693)),
      ISNUMBER(SEARCH(""CASH DEPOSIT"",$C69"&amp;"3)),
      COUNTIFS('SUMMARY DATA'!$D:$D,$C693,'SUMMARY DATA'!$B:$B,""GRP"")&lt;&gt;1
    ),
    """",
    IFERROR(TEXTJOIN(CHAR(10),TRUE,FILTER('SUMMARY DATA'!E:E,'SUMMARY DATA'!$D:$D=$C693,'SUMMARY DATA'!$B:$B=""GRP"")),"""")
  )
)"),"")</f>
        <v/>
      </c>
      <c r="F693" s="17" t="str">
        <f>IFERROR(__xludf.DUMMYFUNCTION("IFERROR(
  TEXTJOIN(CHAR(10),TRUE,FILTER('SUMMARY DATA'!F:F,'SUMMARY DATA'!$A:$A=$A693,'SUMMARY DATA'!$C:$C=$B693,'SUMMARY DATA'!$B:$B=""GRP"")),
  IF(
    OR(
      ISNUMBER(SEARCH(""CDM CASH DEPOSIT"",$C693)),
      ISNUMBER(SEARCH(""CASH DEPOSIT"",$C69"&amp;"3)),
      COUNTIFS('SUMMARY DATA'!$D:$D,$C693,'SUMMARY DATA'!$B:$B,""GRP"")&lt;&gt;1
    ),
    """",
    IFERROR(TEXTJOIN(CHAR(10),TRUE,FILTER('SUMMARY DATA'!F:F,'SUMMARY DATA'!$D:$D=$C693,'SUMMARY DATA'!$B:$B=""GRP"")),"""")
  )
)"),"")</f>
        <v/>
      </c>
      <c r="G693" s="17" t="str">
        <f>IFERROR(__xludf.DUMMYFUNCTION("IFERROR(
  TEXTJOIN(CHAR(10),TRUE,FILTER('SUMMARY DATA'!G:G,'SUMMARY DATA'!$A:$A=$A693,'SUMMARY DATA'!$C:$C=$B693,'SUMMARY DATA'!$B:$B=""GRP"")),
  IF(
    OR(
      ISNUMBER(SEARCH(""CDM CASH DEPOSIT"",$C693)),
      ISNUMBER(SEARCH(""CASH DEPOSIT"",$C69"&amp;"3)),
      COUNTIFS('SUMMARY DATA'!$D:$D,$C693,'SUMMARY DATA'!$B:$B,""GRP"")&lt;&gt;1
    ),
    """",
    IFERROR(TEXTJOIN(CHAR(10),TRUE,FILTER('SUMMARY DATA'!G:G,'SUMMARY DATA'!$D:$D=$C693,'SUMMARY DATA'!$B:$B=""GRP"")),"""")
  )
)"),"")</f>
        <v/>
      </c>
      <c r="H693" s="18" t="str">
        <f>IFERROR(__xludf.DUMMYFUNCTION("IFERROR(
  TEXTJOIN(CHAR(10),TRUE,FILTER('SUMMARY DATA'!H:H,'SUMMARY DATA'!$A:$A=$A693,'SUMMARY DATA'!$C:$C=$B693,'SUMMARY DATA'!$B:$B=""GRP"")),
  IF(
    OR(
      ISNUMBER(SEARCH(""CDM CASH DEPOSIT"",$C693)),
      ISNUMBER(SEARCH(""CASH DEPOSIT"",$C69"&amp;"3)),
      COUNTIFS('SUMMARY DATA'!$D:$D,$C693,'SUMMARY DATA'!$B:$B,""GRP"")&lt;&gt;1
    ),
    """",
    IFERROR(TEXTJOIN(CHAR(10),TRUE,FILTER('SUMMARY DATA'!H:H,'SUMMARY DATA'!$D:$D=$C693,'SUMMARY DATA'!$B:$B=""GRP"")),"""")
  )
)"),"")</f>
        <v/>
      </c>
      <c r="I693" s="18" t="str">
        <f>IFERROR(__xludf.DUMMYFUNCTION("IF(H693="""","""",
SUM(ARRAYFORMULA(VALUE(SPLIT(H693,CHAR(10)))))
)"),"")</f>
        <v/>
      </c>
      <c r="J693" s="17" t="str">
        <f>IFERROR(__xludf.DUMMYFUNCTION("IFERROR(
  TEXTJOIN(CHAR(10),TRUE,FILTER('SUMMARY DATA'!I:I,'SUMMARY DATA'!$A:$A=$A693,'SUMMARY DATA'!$C:$C=$B693,'SUMMARY DATA'!$B:$B=""GRP"")),
  IF(
    OR(
      ISNUMBER(SEARCH(""CDM CASH DEPOSIT"",$C693)),
      ISNUMBER(SEARCH(""CASH DEPOSIT"",$C69"&amp;"3)),
      COUNTIFS('SUMMARY DATA'!$D:$D,$C693,'SUMMARY DATA'!$B:$B,""GRP"")&lt;&gt;1
    ),
    """",
    IFERROR(TEXTJOIN(CHAR(10),TRUE,FILTER('SUMMARY DATA'!I:I,'SUMMARY DATA'!$D:$D=$C693,'SUMMARY DATA'!$B:$B=""GRP"")),"""")
  )
)"),"")</f>
        <v/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 spans="1:27">
      <c r="A694" s="2"/>
      <c r="B694" s="32">
        <v>45880</v>
      </c>
      <c r="C694" s="2" t="s">
        <v>986</v>
      </c>
      <c r="D694" s="6">
        <v>70</v>
      </c>
      <c r="E694" s="16" t="str">
        <f>IFERROR(__xludf.DUMMYFUNCTION("IFERROR(
  TEXTJOIN(CHAR(10),TRUE,FILTER('SUMMARY DATA'!E:E,'SUMMARY DATA'!$A:$A=$A694,'SUMMARY DATA'!$C:$C=$B694,'SUMMARY DATA'!$B:$B=""GRP"")),
  IF(
    OR(
      ISNUMBER(SEARCH(""CDM CASH DEPOSIT"",$C694)),
      ISNUMBER(SEARCH(""CASH DEPOSIT"",$C69"&amp;"4)),
      COUNTIFS('SUMMARY DATA'!$D:$D,$C694,'SUMMARY DATA'!$B:$B,""GRP"")&lt;&gt;1
    ),
    """",
    IFERROR(TEXTJOIN(CHAR(10),TRUE,FILTER('SUMMARY DATA'!E:E,'SUMMARY DATA'!$D:$D=$C694,'SUMMARY DATA'!$B:$B=""GRP"")),"""")
  )
)"),"")</f>
        <v/>
      </c>
      <c r="F694" s="17" t="str">
        <f>IFERROR(__xludf.DUMMYFUNCTION("IFERROR(
  TEXTJOIN(CHAR(10),TRUE,FILTER('SUMMARY DATA'!F:F,'SUMMARY DATA'!$A:$A=$A694,'SUMMARY DATA'!$C:$C=$B694,'SUMMARY DATA'!$B:$B=""GRP"")),
  IF(
    OR(
      ISNUMBER(SEARCH(""CDM CASH DEPOSIT"",$C694)),
      ISNUMBER(SEARCH(""CASH DEPOSIT"",$C69"&amp;"4)),
      COUNTIFS('SUMMARY DATA'!$D:$D,$C694,'SUMMARY DATA'!$B:$B,""GRP"")&lt;&gt;1
    ),
    """",
    IFERROR(TEXTJOIN(CHAR(10),TRUE,FILTER('SUMMARY DATA'!F:F,'SUMMARY DATA'!$D:$D=$C694,'SUMMARY DATA'!$B:$B=""GRP"")),"""")
  )
)"),"")</f>
        <v/>
      </c>
      <c r="G694" s="17" t="str">
        <f>IFERROR(__xludf.DUMMYFUNCTION("IFERROR(
  TEXTJOIN(CHAR(10),TRUE,FILTER('SUMMARY DATA'!G:G,'SUMMARY DATA'!$A:$A=$A694,'SUMMARY DATA'!$C:$C=$B694,'SUMMARY DATA'!$B:$B=""GRP"")),
  IF(
    OR(
      ISNUMBER(SEARCH(""CDM CASH DEPOSIT"",$C694)),
      ISNUMBER(SEARCH(""CASH DEPOSIT"",$C69"&amp;"4)),
      COUNTIFS('SUMMARY DATA'!$D:$D,$C694,'SUMMARY DATA'!$B:$B,""GRP"")&lt;&gt;1
    ),
    """",
    IFERROR(TEXTJOIN(CHAR(10),TRUE,FILTER('SUMMARY DATA'!G:G,'SUMMARY DATA'!$D:$D=$C694,'SUMMARY DATA'!$B:$B=""GRP"")),"""")
  )
)"),"")</f>
        <v/>
      </c>
      <c r="H694" s="18" t="str">
        <f>IFERROR(__xludf.DUMMYFUNCTION("IFERROR(
  TEXTJOIN(CHAR(10),TRUE,FILTER('SUMMARY DATA'!H:H,'SUMMARY DATA'!$A:$A=$A694,'SUMMARY DATA'!$C:$C=$B694,'SUMMARY DATA'!$B:$B=""GRP"")),
  IF(
    OR(
      ISNUMBER(SEARCH(""CDM CASH DEPOSIT"",$C694)),
      ISNUMBER(SEARCH(""CASH DEPOSIT"",$C69"&amp;"4)),
      COUNTIFS('SUMMARY DATA'!$D:$D,$C694,'SUMMARY DATA'!$B:$B,""GRP"")&lt;&gt;1
    ),
    """",
    IFERROR(TEXTJOIN(CHAR(10),TRUE,FILTER('SUMMARY DATA'!H:H,'SUMMARY DATA'!$D:$D=$C694,'SUMMARY DATA'!$B:$B=""GRP"")),"""")
  )
)"),"")</f>
        <v/>
      </c>
      <c r="I694" s="18" t="str">
        <f>IFERROR(__xludf.DUMMYFUNCTION("IF(H694="""","""",
SUM(ARRAYFORMULA(VALUE(SPLIT(H694,CHAR(10)))))
)"),"")</f>
        <v/>
      </c>
      <c r="J694" s="17" t="str">
        <f>IFERROR(__xludf.DUMMYFUNCTION("IFERROR(
  TEXTJOIN(CHAR(10),TRUE,FILTER('SUMMARY DATA'!I:I,'SUMMARY DATA'!$A:$A=$A694,'SUMMARY DATA'!$C:$C=$B694,'SUMMARY DATA'!$B:$B=""GRP"")),
  IF(
    OR(
      ISNUMBER(SEARCH(""CDM CASH DEPOSIT"",$C694)),
      ISNUMBER(SEARCH(""CASH DEPOSIT"",$C69"&amp;"4)),
      COUNTIFS('SUMMARY DATA'!$D:$D,$C694,'SUMMARY DATA'!$B:$B,""GRP"")&lt;&gt;1
    ),
    """",
    IFERROR(TEXTJOIN(CHAR(10),TRUE,FILTER('SUMMARY DATA'!I:I,'SUMMARY DATA'!$D:$D=$C694,'SUMMARY DATA'!$B:$B=""GRP"")),"""")
  )
)"),"")</f>
        <v/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 spans="1:27">
      <c r="A695" s="2" t="s">
        <v>987</v>
      </c>
      <c r="B695" s="32">
        <v>45880</v>
      </c>
      <c r="C695" s="2" t="s">
        <v>988</v>
      </c>
      <c r="D695" s="6">
        <v>359.06</v>
      </c>
      <c r="E695" s="16" t="str">
        <f>IFERROR(__xludf.DUMMYFUNCTION("IFERROR(
  TEXTJOIN(CHAR(10),TRUE,FILTER('SUMMARY DATA'!E:E,'SUMMARY DATA'!$A:$A=$A695,'SUMMARY DATA'!$C:$C=$B695,'SUMMARY DATA'!$B:$B=""GRP"")),
  IF(
    OR(
      ISNUMBER(SEARCH(""CDM CASH DEPOSIT"",$C695)),
      ISNUMBER(SEARCH(""CASH DEPOSIT"",$C69"&amp;"5)),
      COUNTIFS('SUMMARY DATA'!$D:$D,$C695,'SUMMARY DATA'!$B:$B,""GRP"")&lt;&gt;1
    ),
    """",
    IFERROR(TEXTJOIN(CHAR(10),TRUE,FILTER('SUMMARY DATA'!E:E,'SUMMARY DATA'!$D:$D=$C695,'SUMMARY DATA'!$B:$B=""GRP"")),"""")
  )
)"),"")</f>
        <v/>
      </c>
      <c r="F695" s="17" t="str">
        <f>IFERROR(__xludf.DUMMYFUNCTION("IFERROR(
  TEXTJOIN(CHAR(10),TRUE,FILTER('SUMMARY DATA'!F:F,'SUMMARY DATA'!$A:$A=$A695,'SUMMARY DATA'!$C:$C=$B695,'SUMMARY DATA'!$B:$B=""GRP"")),
  IF(
    OR(
      ISNUMBER(SEARCH(""CDM CASH DEPOSIT"",$C695)),
      ISNUMBER(SEARCH(""CASH DEPOSIT"",$C69"&amp;"5)),
      COUNTIFS('SUMMARY DATA'!$D:$D,$C695,'SUMMARY DATA'!$B:$B,""GRP"")&lt;&gt;1
    ),
    """",
    IFERROR(TEXTJOIN(CHAR(10),TRUE,FILTER('SUMMARY DATA'!F:F,'SUMMARY DATA'!$D:$D=$C695,'SUMMARY DATA'!$B:$B=""GRP"")),"""")
  )
)"),"")</f>
        <v/>
      </c>
      <c r="G695" s="17" t="str">
        <f>IFERROR(__xludf.DUMMYFUNCTION("IFERROR(
  TEXTJOIN(CHAR(10),TRUE,FILTER('SUMMARY DATA'!G:G,'SUMMARY DATA'!$A:$A=$A695,'SUMMARY DATA'!$C:$C=$B695,'SUMMARY DATA'!$B:$B=""GRP"")),
  IF(
    OR(
      ISNUMBER(SEARCH(""CDM CASH DEPOSIT"",$C695)),
      ISNUMBER(SEARCH(""CASH DEPOSIT"",$C69"&amp;"5)),
      COUNTIFS('SUMMARY DATA'!$D:$D,$C695,'SUMMARY DATA'!$B:$B,""GRP"")&lt;&gt;1
    ),
    """",
    IFERROR(TEXTJOIN(CHAR(10),TRUE,FILTER('SUMMARY DATA'!G:G,'SUMMARY DATA'!$D:$D=$C695,'SUMMARY DATA'!$B:$B=""GRP"")),"""")
  )
)"),"")</f>
        <v/>
      </c>
      <c r="H695" s="18" t="str">
        <f>IFERROR(__xludf.DUMMYFUNCTION("IFERROR(
  TEXTJOIN(CHAR(10),TRUE,FILTER('SUMMARY DATA'!H:H,'SUMMARY DATA'!$A:$A=$A695,'SUMMARY DATA'!$C:$C=$B695,'SUMMARY DATA'!$B:$B=""GRP"")),
  IF(
    OR(
      ISNUMBER(SEARCH(""CDM CASH DEPOSIT"",$C695)),
      ISNUMBER(SEARCH(""CASH DEPOSIT"",$C69"&amp;"5)),
      COUNTIFS('SUMMARY DATA'!$D:$D,$C695,'SUMMARY DATA'!$B:$B,""GRP"")&lt;&gt;1
    ),
    """",
    IFERROR(TEXTJOIN(CHAR(10),TRUE,FILTER('SUMMARY DATA'!H:H,'SUMMARY DATA'!$D:$D=$C695,'SUMMARY DATA'!$B:$B=""GRP"")),"""")
  )
)"),"")</f>
        <v/>
      </c>
      <c r="I695" s="18" t="str">
        <f>IFERROR(__xludf.DUMMYFUNCTION("IF(H695="""","""",
SUM(ARRAYFORMULA(VALUE(SPLIT(H695,CHAR(10)))))
)"),"")</f>
        <v/>
      </c>
      <c r="J695" s="17" t="str">
        <f>IFERROR(__xludf.DUMMYFUNCTION("IFERROR(
  TEXTJOIN(CHAR(10),TRUE,FILTER('SUMMARY DATA'!I:I,'SUMMARY DATA'!$A:$A=$A695,'SUMMARY DATA'!$C:$C=$B695,'SUMMARY DATA'!$B:$B=""GRP"")),
  IF(
    OR(
      ISNUMBER(SEARCH(""CDM CASH DEPOSIT"",$C695)),
      ISNUMBER(SEARCH(""CASH DEPOSIT"",$C69"&amp;"5)),
      COUNTIFS('SUMMARY DATA'!$D:$D,$C695,'SUMMARY DATA'!$B:$B,""GRP"")&lt;&gt;1
    ),
    """",
    IFERROR(TEXTJOIN(CHAR(10),TRUE,FILTER('SUMMARY DATA'!I:I,'SUMMARY DATA'!$D:$D=$C695,'SUMMARY DATA'!$B:$B=""GRP"")),"""")
  )
)"),"")</f>
        <v/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 spans="1:27">
      <c r="A696" s="2"/>
      <c r="B696" s="32">
        <v>45880</v>
      </c>
      <c r="C696" s="2" t="s">
        <v>989</v>
      </c>
      <c r="D696" s="6">
        <v>91.89</v>
      </c>
      <c r="E696" s="16" t="str">
        <f>IFERROR(__xludf.DUMMYFUNCTION("IFERROR(
  TEXTJOIN(CHAR(10),TRUE,FILTER('SUMMARY DATA'!E:E,'SUMMARY DATA'!$A:$A=$A696,'SUMMARY DATA'!$C:$C=$B696,'SUMMARY DATA'!$B:$B=""GRP"")),
  IF(
    OR(
      ISNUMBER(SEARCH(""CDM CASH DEPOSIT"",$C696)),
      ISNUMBER(SEARCH(""CASH DEPOSIT"",$C69"&amp;"6)),
      COUNTIFS('SUMMARY DATA'!$D:$D,$C696,'SUMMARY DATA'!$B:$B,""GRP"")&lt;&gt;1
    ),
    """",
    IFERROR(TEXTJOIN(CHAR(10),TRUE,FILTER('SUMMARY DATA'!E:E,'SUMMARY DATA'!$D:$D=$C696,'SUMMARY DATA'!$B:$B=""GRP"")),"""")
  )
)"),"")</f>
        <v/>
      </c>
      <c r="F696" s="17" t="str">
        <f>IFERROR(__xludf.DUMMYFUNCTION("IFERROR(
  TEXTJOIN(CHAR(10),TRUE,FILTER('SUMMARY DATA'!F:F,'SUMMARY DATA'!$A:$A=$A696,'SUMMARY DATA'!$C:$C=$B696,'SUMMARY DATA'!$B:$B=""GRP"")),
  IF(
    OR(
      ISNUMBER(SEARCH(""CDM CASH DEPOSIT"",$C696)),
      ISNUMBER(SEARCH(""CASH DEPOSIT"",$C69"&amp;"6)),
      COUNTIFS('SUMMARY DATA'!$D:$D,$C696,'SUMMARY DATA'!$B:$B,""GRP"")&lt;&gt;1
    ),
    """",
    IFERROR(TEXTJOIN(CHAR(10),TRUE,FILTER('SUMMARY DATA'!F:F,'SUMMARY DATA'!$D:$D=$C696,'SUMMARY DATA'!$B:$B=""GRP"")),"""")
  )
)"),"")</f>
        <v/>
      </c>
      <c r="G696" s="17" t="str">
        <f>IFERROR(__xludf.DUMMYFUNCTION("IFERROR(
  TEXTJOIN(CHAR(10),TRUE,FILTER('SUMMARY DATA'!G:G,'SUMMARY DATA'!$A:$A=$A696,'SUMMARY DATA'!$C:$C=$B696,'SUMMARY DATA'!$B:$B=""GRP"")),
  IF(
    OR(
      ISNUMBER(SEARCH(""CDM CASH DEPOSIT"",$C696)),
      ISNUMBER(SEARCH(""CASH DEPOSIT"",$C69"&amp;"6)),
      COUNTIFS('SUMMARY DATA'!$D:$D,$C696,'SUMMARY DATA'!$B:$B,""GRP"")&lt;&gt;1
    ),
    """",
    IFERROR(TEXTJOIN(CHAR(10),TRUE,FILTER('SUMMARY DATA'!G:G,'SUMMARY DATA'!$D:$D=$C696,'SUMMARY DATA'!$B:$B=""GRP"")),"""")
  )
)"),"")</f>
        <v/>
      </c>
      <c r="H696" s="18" t="str">
        <f>IFERROR(__xludf.DUMMYFUNCTION("IFERROR(
  TEXTJOIN(CHAR(10),TRUE,FILTER('SUMMARY DATA'!H:H,'SUMMARY DATA'!$A:$A=$A696,'SUMMARY DATA'!$C:$C=$B696,'SUMMARY DATA'!$B:$B=""GRP"")),
  IF(
    OR(
      ISNUMBER(SEARCH(""CDM CASH DEPOSIT"",$C696)),
      ISNUMBER(SEARCH(""CASH DEPOSIT"",$C69"&amp;"6)),
      COUNTIFS('SUMMARY DATA'!$D:$D,$C696,'SUMMARY DATA'!$B:$B,""GRP"")&lt;&gt;1
    ),
    """",
    IFERROR(TEXTJOIN(CHAR(10),TRUE,FILTER('SUMMARY DATA'!H:H,'SUMMARY DATA'!$D:$D=$C696,'SUMMARY DATA'!$B:$B=""GRP"")),"""")
  )
)"),"")</f>
        <v/>
      </c>
      <c r="I696" s="18" t="str">
        <f>IFERROR(__xludf.DUMMYFUNCTION("IF(H696="""","""",
SUM(ARRAYFORMULA(VALUE(SPLIT(H696,CHAR(10)))))
)"),"")</f>
        <v/>
      </c>
      <c r="J696" s="17" t="str">
        <f>IFERROR(__xludf.DUMMYFUNCTION("IFERROR(
  TEXTJOIN(CHAR(10),TRUE,FILTER('SUMMARY DATA'!I:I,'SUMMARY DATA'!$A:$A=$A696,'SUMMARY DATA'!$C:$C=$B696,'SUMMARY DATA'!$B:$B=""GRP"")),
  IF(
    OR(
      ISNUMBER(SEARCH(""CDM CASH DEPOSIT"",$C696)),
      ISNUMBER(SEARCH(""CASH DEPOSIT"",$C69"&amp;"6)),
      COUNTIFS('SUMMARY DATA'!$D:$D,$C696,'SUMMARY DATA'!$B:$B,""GRP"")&lt;&gt;1
    ),
    """",
    IFERROR(TEXTJOIN(CHAR(10),TRUE,FILTER('SUMMARY DATA'!I:I,'SUMMARY DATA'!$D:$D=$C696,'SUMMARY DATA'!$B:$B=""GRP"")),"""")
  )
)"),"")</f>
        <v/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 spans="1:27">
      <c r="A697" s="2"/>
      <c r="B697" s="32">
        <v>45880</v>
      </c>
      <c r="C697" s="2" t="s">
        <v>990</v>
      </c>
      <c r="D697" s="6">
        <v>237.76</v>
      </c>
      <c r="E697" s="16" t="str">
        <f>IFERROR(__xludf.DUMMYFUNCTION("IFERROR(
  TEXTJOIN(CHAR(10),TRUE,FILTER('SUMMARY DATA'!E:E,'SUMMARY DATA'!$A:$A=$A697,'SUMMARY DATA'!$C:$C=$B697,'SUMMARY DATA'!$B:$B=""GRP"")),
  IF(
    OR(
      ISNUMBER(SEARCH(""CDM CASH DEPOSIT"",$C697)),
      ISNUMBER(SEARCH(""CASH DEPOSIT"",$C69"&amp;"7)),
      COUNTIFS('SUMMARY DATA'!$D:$D,$C697,'SUMMARY DATA'!$B:$B,""GRP"")&lt;&gt;1
    ),
    """",
    IFERROR(TEXTJOIN(CHAR(10),TRUE,FILTER('SUMMARY DATA'!E:E,'SUMMARY DATA'!$D:$D=$C697,'SUMMARY DATA'!$B:$B=""GRP"")),"""")
  )
)"),"")</f>
        <v/>
      </c>
      <c r="F697" s="17" t="str">
        <f>IFERROR(__xludf.DUMMYFUNCTION("IFERROR(
  TEXTJOIN(CHAR(10),TRUE,FILTER('SUMMARY DATA'!F:F,'SUMMARY DATA'!$A:$A=$A697,'SUMMARY DATA'!$C:$C=$B697,'SUMMARY DATA'!$B:$B=""GRP"")),
  IF(
    OR(
      ISNUMBER(SEARCH(""CDM CASH DEPOSIT"",$C697)),
      ISNUMBER(SEARCH(""CASH DEPOSIT"",$C69"&amp;"7)),
      COUNTIFS('SUMMARY DATA'!$D:$D,$C697,'SUMMARY DATA'!$B:$B,""GRP"")&lt;&gt;1
    ),
    """",
    IFERROR(TEXTJOIN(CHAR(10),TRUE,FILTER('SUMMARY DATA'!F:F,'SUMMARY DATA'!$D:$D=$C697,'SUMMARY DATA'!$B:$B=""GRP"")),"""")
  )
)"),"")</f>
        <v/>
      </c>
      <c r="G697" s="17" t="str">
        <f>IFERROR(__xludf.DUMMYFUNCTION("IFERROR(
  TEXTJOIN(CHAR(10),TRUE,FILTER('SUMMARY DATA'!G:G,'SUMMARY DATA'!$A:$A=$A697,'SUMMARY DATA'!$C:$C=$B697,'SUMMARY DATA'!$B:$B=""GRP"")),
  IF(
    OR(
      ISNUMBER(SEARCH(""CDM CASH DEPOSIT"",$C697)),
      ISNUMBER(SEARCH(""CASH DEPOSIT"",$C69"&amp;"7)),
      COUNTIFS('SUMMARY DATA'!$D:$D,$C697,'SUMMARY DATA'!$B:$B,""GRP"")&lt;&gt;1
    ),
    """",
    IFERROR(TEXTJOIN(CHAR(10),TRUE,FILTER('SUMMARY DATA'!G:G,'SUMMARY DATA'!$D:$D=$C697,'SUMMARY DATA'!$B:$B=""GRP"")),"""")
  )
)"),"")</f>
        <v/>
      </c>
      <c r="H697" s="18" t="str">
        <f>IFERROR(__xludf.DUMMYFUNCTION("IFERROR(
  TEXTJOIN(CHAR(10),TRUE,FILTER('SUMMARY DATA'!H:H,'SUMMARY DATA'!$A:$A=$A697,'SUMMARY DATA'!$C:$C=$B697,'SUMMARY DATA'!$B:$B=""GRP"")),
  IF(
    OR(
      ISNUMBER(SEARCH(""CDM CASH DEPOSIT"",$C697)),
      ISNUMBER(SEARCH(""CASH DEPOSIT"",$C69"&amp;"7)),
      COUNTIFS('SUMMARY DATA'!$D:$D,$C697,'SUMMARY DATA'!$B:$B,""GRP"")&lt;&gt;1
    ),
    """",
    IFERROR(TEXTJOIN(CHAR(10),TRUE,FILTER('SUMMARY DATA'!H:H,'SUMMARY DATA'!$D:$D=$C697,'SUMMARY DATA'!$B:$B=""GRP"")),"""")
  )
)"),"")</f>
        <v/>
      </c>
      <c r="I697" s="18" t="str">
        <f>IFERROR(__xludf.DUMMYFUNCTION("IF(H697="""","""",
SUM(ARRAYFORMULA(VALUE(SPLIT(H697,CHAR(10)))))
)"),"")</f>
        <v/>
      </c>
      <c r="J697" s="17" t="str">
        <f>IFERROR(__xludf.DUMMYFUNCTION("IFERROR(
  TEXTJOIN(CHAR(10),TRUE,FILTER('SUMMARY DATA'!I:I,'SUMMARY DATA'!$A:$A=$A697,'SUMMARY DATA'!$C:$C=$B697,'SUMMARY DATA'!$B:$B=""GRP"")),
  IF(
    OR(
      ISNUMBER(SEARCH(""CDM CASH DEPOSIT"",$C697)),
      ISNUMBER(SEARCH(""CASH DEPOSIT"",$C69"&amp;"7)),
      COUNTIFS('SUMMARY DATA'!$D:$D,$C697,'SUMMARY DATA'!$B:$B,""GRP"")&lt;&gt;1
    ),
    """",
    IFERROR(TEXTJOIN(CHAR(10),TRUE,FILTER('SUMMARY DATA'!I:I,'SUMMARY DATA'!$D:$D=$C697,'SUMMARY DATA'!$B:$B=""GRP"")),"""")
  )
)"),"")</f>
        <v/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 spans="1:27">
      <c r="A698" s="2"/>
      <c r="B698" s="32">
        <v>45880</v>
      </c>
      <c r="C698" s="2" t="s">
        <v>991</v>
      </c>
      <c r="D698" s="6">
        <v>5.23</v>
      </c>
      <c r="E698" s="16" t="str">
        <f>IFERROR(__xludf.DUMMYFUNCTION("IFERROR(
  TEXTJOIN(CHAR(10),TRUE,FILTER('SUMMARY DATA'!E:E,'SUMMARY DATA'!$A:$A=$A698,'SUMMARY DATA'!$C:$C=$B698,'SUMMARY DATA'!$B:$B=""GRP"")),
  IF(
    OR(
      ISNUMBER(SEARCH(""CDM CASH DEPOSIT"",$C698)),
      ISNUMBER(SEARCH(""CASH DEPOSIT"",$C69"&amp;"8)),
      COUNTIFS('SUMMARY DATA'!$D:$D,$C698,'SUMMARY DATA'!$B:$B,""GRP"")&lt;&gt;1
    ),
    """",
    IFERROR(TEXTJOIN(CHAR(10),TRUE,FILTER('SUMMARY DATA'!E:E,'SUMMARY DATA'!$D:$D=$C698,'SUMMARY DATA'!$B:$B=""GRP"")),"""")
  )
)"),"")</f>
        <v/>
      </c>
      <c r="F698" s="17" t="str">
        <f>IFERROR(__xludf.DUMMYFUNCTION("IFERROR(
  TEXTJOIN(CHAR(10),TRUE,FILTER('SUMMARY DATA'!F:F,'SUMMARY DATA'!$A:$A=$A698,'SUMMARY DATA'!$C:$C=$B698,'SUMMARY DATA'!$B:$B=""GRP"")),
  IF(
    OR(
      ISNUMBER(SEARCH(""CDM CASH DEPOSIT"",$C698)),
      ISNUMBER(SEARCH(""CASH DEPOSIT"",$C69"&amp;"8)),
      COUNTIFS('SUMMARY DATA'!$D:$D,$C698,'SUMMARY DATA'!$B:$B,""GRP"")&lt;&gt;1
    ),
    """",
    IFERROR(TEXTJOIN(CHAR(10),TRUE,FILTER('SUMMARY DATA'!F:F,'SUMMARY DATA'!$D:$D=$C698,'SUMMARY DATA'!$B:$B=""GRP"")),"""")
  )
)"),"")</f>
        <v/>
      </c>
      <c r="G698" s="17" t="str">
        <f>IFERROR(__xludf.DUMMYFUNCTION("IFERROR(
  TEXTJOIN(CHAR(10),TRUE,FILTER('SUMMARY DATA'!G:G,'SUMMARY DATA'!$A:$A=$A698,'SUMMARY DATA'!$C:$C=$B698,'SUMMARY DATA'!$B:$B=""GRP"")),
  IF(
    OR(
      ISNUMBER(SEARCH(""CDM CASH DEPOSIT"",$C698)),
      ISNUMBER(SEARCH(""CASH DEPOSIT"",$C69"&amp;"8)),
      COUNTIFS('SUMMARY DATA'!$D:$D,$C698,'SUMMARY DATA'!$B:$B,""GRP"")&lt;&gt;1
    ),
    """",
    IFERROR(TEXTJOIN(CHAR(10),TRUE,FILTER('SUMMARY DATA'!G:G,'SUMMARY DATA'!$D:$D=$C698,'SUMMARY DATA'!$B:$B=""GRP"")),"""")
  )
)"),"")</f>
        <v/>
      </c>
      <c r="H698" s="18" t="str">
        <f>IFERROR(__xludf.DUMMYFUNCTION("IFERROR(
  TEXTJOIN(CHAR(10),TRUE,FILTER('SUMMARY DATA'!H:H,'SUMMARY DATA'!$A:$A=$A698,'SUMMARY DATA'!$C:$C=$B698,'SUMMARY DATA'!$B:$B=""GRP"")),
  IF(
    OR(
      ISNUMBER(SEARCH(""CDM CASH DEPOSIT"",$C698)),
      ISNUMBER(SEARCH(""CASH DEPOSIT"",$C69"&amp;"8)),
      COUNTIFS('SUMMARY DATA'!$D:$D,$C698,'SUMMARY DATA'!$B:$B,""GRP"")&lt;&gt;1
    ),
    """",
    IFERROR(TEXTJOIN(CHAR(10),TRUE,FILTER('SUMMARY DATA'!H:H,'SUMMARY DATA'!$D:$D=$C698,'SUMMARY DATA'!$B:$B=""GRP"")),"""")
  )
)"),"")</f>
        <v/>
      </c>
      <c r="I698" s="18" t="str">
        <f>IFERROR(__xludf.DUMMYFUNCTION("IF(H698="""","""",
SUM(ARRAYFORMULA(VALUE(SPLIT(H698,CHAR(10)))))
)"),"")</f>
        <v/>
      </c>
      <c r="J698" s="17" t="str">
        <f>IFERROR(__xludf.DUMMYFUNCTION("IFERROR(
  TEXTJOIN(CHAR(10),TRUE,FILTER('SUMMARY DATA'!I:I,'SUMMARY DATA'!$A:$A=$A698,'SUMMARY DATA'!$C:$C=$B698,'SUMMARY DATA'!$B:$B=""GRP"")),
  IF(
    OR(
      ISNUMBER(SEARCH(""CDM CASH DEPOSIT"",$C698)),
      ISNUMBER(SEARCH(""CASH DEPOSIT"",$C69"&amp;"8)),
      COUNTIFS('SUMMARY DATA'!$D:$D,$C698,'SUMMARY DATA'!$B:$B,""GRP"")&lt;&gt;1
    ),
    """",
    IFERROR(TEXTJOIN(CHAR(10),TRUE,FILTER('SUMMARY DATA'!I:I,'SUMMARY DATA'!$D:$D=$C698,'SUMMARY DATA'!$B:$B=""GRP"")),"""")
  )
)"),"")</f>
        <v/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 spans="1:27">
      <c r="A699" s="2"/>
      <c r="B699" s="32">
        <v>45880</v>
      </c>
      <c r="C699" s="2" t="s">
        <v>992</v>
      </c>
      <c r="D699" s="6">
        <v>10</v>
      </c>
      <c r="E699" s="16" t="str">
        <f>IFERROR(__xludf.DUMMYFUNCTION("IFERROR(
  TEXTJOIN(CHAR(10),TRUE,FILTER('SUMMARY DATA'!E:E,'SUMMARY DATA'!$A:$A=$A699,'SUMMARY DATA'!$C:$C=$B699,'SUMMARY DATA'!$B:$B=""GRP"")),
  IF(
    OR(
      ISNUMBER(SEARCH(""CDM CASH DEPOSIT"",$C699)),
      ISNUMBER(SEARCH(""CASH DEPOSIT"",$C69"&amp;"9)),
      COUNTIFS('SUMMARY DATA'!$D:$D,$C699,'SUMMARY DATA'!$B:$B,""GRP"")&lt;&gt;1
    ),
    """",
    IFERROR(TEXTJOIN(CHAR(10),TRUE,FILTER('SUMMARY DATA'!E:E,'SUMMARY DATA'!$D:$D=$C699,'SUMMARY DATA'!$B:$B=""GRP"")),"""")
  )
)"),"")</f>
        <v/>
      </c>
      <c r="F699" s="17" t="str">
        <f>IFERROR(__xludf.DUMMYFUNCTION("IFERROR(
  TEXTJOIN(CHAR(10),TRUE,FILTER('SUMMARY DATA'!F:F,'SUMMARY DATA'!$A:$A=$A699,'SUMMARY DATA'!$C:$C=$B699,'SUMMARY DATA'!$B:$B=""GRP"")),
  IF(
    OR(
      ISNUMBER(SEARCH(""CDM CASH DEPOSIT"",$C699)),
      ISNUMBER(SEARCH(""CASH DEPOSIT"",$C69"&amp;"9)),
      COUNTIFS('SUMMARY DATA'!$D:$D,$C699,'SUMMARY DATA'!$B:$B,""GRP"")&lt;&gt;1
    ),
    """",
    IFERROR(TEXTJOIN(CHAR(10),TRUE,FILTER('SUMMARY DATA'!F:F,'SUMMARY DATA'!$D:$D=$C699,'SUMMARY DATA'!$B:$B=""GRP"")),"""")
  )
)"),"")</f>
        <v/>
      </c>
      <c r="G699" s="17" t="str">
        <f>IFERROR(__xludf.DUMMYFUNCTION("IFERROR(
  TEXTJOIN(CHAR(10),TRUE,FILTER('SUMMARY DATA'!G:G,'SUMMARY DATA'!$A:$A=$A699,'SUMMARY DATA'!$C:$C=$B699,'SUMMARY DATA'!$B:$B=""GRP"")),
  IF(
    OR(
      ISNUMBER(SEARCH(""CDM CASH DEPOSIT"",$C699)),
      ISNUMBER(SEARCH(""CASH DEPOSIT"",$C69"&amp;"9)),
      COUNTIFS('SUMMARY DATA'!$D:$D,$C699,'SUMMARY DATA'!$B:$B,""GRP"")&lt;&gt;1
    ),
    """",
    IFERROR(TEXTJOIN(CHAR(10),TRUE,FILTER('SUMMARY DATA'!G:G,'SUMMARY DATA'!$D:$D=$C699,'SUMMARY DATA'!$B:$B=""GRP"")),"""")
  )
)"),"")</f>
        <v/>
      </c>
      <c r="H699" s="18" t="str">
        <f>IFERROR(__xludf.DUMMYFUNCTION("IFERROR(
  TEXTJOIN(CHAR(10),TRUE,FILTER('SUMMARY DATA'!H:H,'SUMMARY DATA'!$A:$A=$A699,'SUMMARY DATA'!$C:$C=$B699,'SUMMARY DATA'!$B:$B=""GRP"")),
  IF(
    OR(
      ISNUMBER(SEARCH(""CDM CASH DEPOSIT"",$C699)),
      ISNUMBER(SEARCH(""CASH DEPOSIT"",$C69"&amp;"9)),
      COUNTIFS('SUMMARY DATA'!$D:$D,$C699,'SUMMARY DATA'!$B:$B,""GRP"")&lt;&gt;1
    ),
    """",
    IFERROR(TEXTJOIN(CHAR(10),TRUE,FILTER('SUMMARY DATA'!H:H,'SUMMARY DATA'!$D:$D=$C699,'SUMMARY DATA'!$B:$B=""GRP"")),"""")
  )
)"),"")</f>
        <v/>
      </c>
      <c r="I699" s="18" t="str">
        <f>IFERROR(__xludf.DUMMYFUNCTION("IF(H699="""","""",
SUM(ARRAYFORMULA(VALUE(SPLIT(H699,CHAR(10)))))
)"),"")</f>
        <v/>
      </c>
      <c r="J699" s="17" t="str">
        <f>IFERROR(__xludf.DUMMYFUNCTION("IFERROR(
  TEXTJOIN(CHAR(10),TRUE,FILTER('SUMMARY DATA'!I:I,'SUMMARY DATA'!$A:$A=$A699,'SUMMARY DATA'!$C:$C=$B699,'SUMMARY DATA'!$B:$B=""GRP"")),
  IF(
    OR(
      ISNUMBER(SEARCH(""CDM CASH DEPOSIT"",$C699)),
      ISNUMBER(SEARCH(""CASH DEPOSIT"",$C69"&amp;"9)),
      COUNTIFS('SUMMARY DATA'!$D:$D,$C699,'SUMMARY DATA'!$B:$B,""GRP"")&lt;&gt;1
    ),
    """",
    IFERROR(TEXTJOIN(CHAR(10),TRUE,FILTER('SUMMARY DATA'!I:I,'SUMMARY DATA'!$D:$D=$C699,'SUMMARY DATA'!$B:$B=""GRP"")),"""")
  )
)"),"")</f>
        <v/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 spans="1:27">
      <c r="A700" s="2" t="s">
        <v>993</v>
      </c>
      <c r="B700" s="32">
        <v>45880</v>
      </c>
      <c r="C700" s="2" t="s">
        <v>994</v>
      </c>
      <c r="D700" s="6">
        <v>4.74</v>
      </c>
      <c r="E700" s="16" t="str">
        <f>IFERROR(__xludf.DUMMYFUNCTION("IFERROR(
  TEXTJOIN(CHAR(10),TRUE,FILTER('SUMMARY DATA'!E:E,'SUMMARY DATA'!$A:$A=$A700,'SUMMARY DATA'!$C:$C=$B700,'SUMMARY DATA'!$B:$B=""GRP"")),
  IF(
    OR(
      ISNUMBER(SEARCH(""CDM CASH DEPOSIT"",$C700)),
      ISNUMBER(SEARCH(""CASH DEPOSIT"",$C70"&amp;"0)),
      COUNTIFS('SUMMARY DATA'!$D:$D,$C700,'SUMMARY DATA'!$B:$B,""GRP"")&lt;&gt;1
    ),
    """",
    IFERROR(TEXTJOIN(CHAR(10),TRUE,FILTER('SUMMARY DATA'!E:E,'SUMMARY DATA'!$D:$D=$C700,'SUMMARY DATA'!$B:$B=""GRP"")),"""")
  )
)"),"")</f>
        <v/>
      </c>
      <c r="F700" s="17" t="str">
        <f>IFERROR(__xludf.DUMMYFUNCTION("IFERROR(
  TEXTJOIN(CHAR(10),TRUE,FILTER('SUMMARY DATA'!F:F,'SUMMARY DATA'!$A:$A=$A700,'SUMMARY DATA'!$C:$C=$B700,'SUMMARY DATA'!$B:$B=""GRP"")),
  IF(
    OR(
      ISNUMBER(SEARCH(""CDM CASH DEPOSIT"",$C700)),
      ISNUMBER(SEARCH(""CASH DEPOSIT"",$C70"&amp;"0)),
      COUNTIFS('SUMMARY DATA'!$D:$D,$C700,'SUMMARY DATA'!$B:$B,""GRP"")&lt;&gt;1
    ),
    """",
    IFERROR(TEXTJOIN(CHAR(10),TRUE,FILTER('SUMMARY DATA'!F:F,'SUMMARY DATA'!$D:$D=$C700,'SUMMARY DATA'!$B:$B=""GRP"")),"""")
  )
)"),"")</f>
        <v/>
      </c>
      <c r="G700" s="17" t="str">
        <f>IFERROR(__xludf.DUMMYFUNCTION("IFERROR(
  TEXTJOIN(CHAR(10),TRUE,FILTER('SUMMARY DATA'!G:G,'SUMMARY DATA'!$A:$A=$A700,'SUMMARY DATA'!$C:$C=$B700,'SUMMARY DATA'!$B:$B=""GRP"")),
  IF(
    OR(
      ISNUMBER(SEARCH(""CDM CASH DEPOSIT"",$C700)),
      ISNUMBER(SEARCH(""CASH DEPOSIT"",$C70"&amp;"0)),
      COUNTIFS('SUMMARY DATA'!$D:$D,$C700,'SUMMARY DATA'!$B:$B,""GRP"")&lt;&gt;1
    ),
    """",
    IFERROR(TEXTJOIN(CHAR(10),TRUE,FILTER('SUMMARY DATA'!G:G,'SUMMARY DATA'!$D:$D=$C700,'SUMMARY DATA'!$B:$B=""GRP"")),"""")
  )
)"),"")</f>
        <v/>
      </c>
      <c r="H700" s="18" t="str">
        <f>IFERROR(__xludf.DUMMYFUNCTION("IFERROR(
  TEXTJOIN(CHAR(10),TRUE,FILTER('SUMMARY DATA'!H:H,'SUMMARY DATA'!$A:$A=$A700,'SUMMARY DATA'!$C:$C=$B700,'SUMMARY DATA'!$B:$B=""GRP"")),
  IF(
    OR(
      ISNUMBER(SEARCH(""CDM CASH DEPOSIT"",$C700)),
      ISNUMBER(SEARCH(""CASH DEPOSIT"",$C70"&amp;"0)),
      COUNTIFS('SUMMARY DATA'!$D:$D,$C700,'SUMMARY DATA'!$B:$B,""GRP"")&lt;&gt;1
    ),
    """",
    IFERROR(TEXTJOIN(CHAR(10),TRUE,FILTER('SUMMARY DATA'!H:H,'SUMMARY DATA'!$D:$D=$C700,'SUMMARY DATA'!$B:$B=""GRP"")),"""")
  )
)"),"")</f>
        <v/>
      </c>
      <c r="I700" s="18" t="str">
        <f>IFERROR(__xludf.DUMMYFUNCTION("IF(H700="""","""",
SUM(ARRAYFORMULA(VALUE(SPLIT(H700,CHAR(10)))))
)"),"")</f>
        <v/>
      </c>
      <c r="J700" s="17" t="str">
        <f>IFERROR(__xludf.DUMMYFUNCTION("IFERROR(
  TEXTJOIN(CHAR(10),TRUE,FILTER('SUMMARY DATA'!I:I,'SUMMARY DATA'!$A:$A=$A700,'SUMMARY DATA'!$C:$C=$B700,'SUMMARY DATA'!$B:$B=""GRP"")),
  IF(
    OR(
      ISNUMBER(SEARCH(""CDM CASH DEPOSIT"",$C700)),
      ISNUMBER(SEARCH(""CASH DEPOSIT"",$C70"&amp;"0)),
      COUNTIFS('SUMMARY DATA'!$D:$D,$C700,'SUMMARY DATA'!$B:$B,""GRP"")&lt;&gt;1
    ),
    """",
    IFERROR(TEXTJOIN(CHAR(10),TRUE,FILTER('SUMMARY DATA'!I:I,'SUMMARY DATA'!$D:$D=$C700,'SUMMARY DATA'!$B:$B=""GRP"")),"""")
  )
)"),"")</f>
        <v/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 spans="1:27">
      <c r="A701" s="2" t="s">
        <v>995</v>
      </c>
      <c r="B701" s="32">
        <v>45880</v>
      </c>
      <c r="C701" s="2" t="s">
        <v>996</v>
      </c>
      <c r="D701" s="6">
        <v>10</v>
      </c>
      <c r="E701" s="16" t="str">
        <f>IFERROR(__xludf.DUMMYFUNCTION("IFERROR(
  TEXTJOIN(CHAR(10),TRUE,FILTER('SUMMARY DATA'!E:E,'SUMMARY DATA'!$A:$A=$A701,'SUMMARY DATA'!$C:$C=$B701,'SUMMARY DATA'!$B:$B=""GRP"")),
  IF(
    OR(
      ISNUMBER(SEARCH(""CDM CASH DEPOSIT"",$C701)),
      ISNUMBER(SEARCH(""CASH DEPOSIT"",$C70"&amp;"1)),
      COUNTIFS('SUMMARY DATA'!$D:$D,$C701,'SUMMARY DATA'!$B:$B,""GRP"")&lt;&gt;1
    ),
    """",
    IFERROR(TEXTJOIN(CHAR(10),TRUE,FILTER('SUMMARY DATA'!E:E,'SUMMARY DATA'!$D:$D=$C701,'SUMMARY DATA'!$B:$B=""GRP"")),"""")
  )
)"),"")</f>
        <v/>
      </c>
      <c r="F701" s="17" t="str">
        <f>IFERROR(__xludf.DUMMYFUNCTION("IFERROR(
  TEXTJOIN(CHAR(10),TRUE,FILTER('SUMMARY DATA'!F:F,'SUMMARY DATA'!$A:$A=$A701,'SUMMARY DATA'!$C:$C=$B701,'SUMMARY DATA'!$B:$B=""GRP"")),
  IF(
    OR(
      ISNUMBER(SEARCH(""CDM CASH DEPOSIT"",$C701)),
      ISNUMBER(SEARCH(""CASH DEPOSIT"",$C70"&amp;"1)),
      COUNTIFS('SUMMARY DATA'!$D:$D,$C701,'SUMMARY DATA'!$B:$B,""GRP"")&lt;&gt;1
    ),
    """",
    IFERROR(TEXTJOIN(CHAR(10),TRUE,FILTER('SUMMARY DATA'!F:F,'SUMMARY DATA'!$D:$D=$C701,'SUMMARY DATA'!$B:$B=""GRP"")),"""")
  )
)"),"")</f>
        <v/>
      </c>
      <c r="G701" s="17" t="str">
        <f>IFERROR(__xludf.DUMMYFUNCTION("IFERROR(
  TEXTJOIN(CHAR(10),TRUE,FILTER('SUMMARY DATA'!G:G,'SUMMARY DATA'!$A:$A=$A701,'SUMMARY DATA'!$C:$C=$B701,'SUMMARY DATA'!$B:$B=""GRP"")),
  IF(
    OR(
      ISNUMBER(SEARCH(""CDM CASH DEPOSIT"",$C701)),
      ISNUMBER(SEARCH(""CASH DEPOSIT"",$C70"&amp;"1)),
      COUNTIFS('SUMMARY DATA'!$D:$D,$C701,'SUMMARY DATA'!$B:$B,""GRP"")&lt;&gt;1
    ),
    """",
    IFERROR(TEXTJOIN(CHAR(10),TRUE,FILTER('SUMMARY DATA'!G:G,'SUMMARY DATA'!$D:$D=$C701,'SUMMARY DATA'!$B:$B=""GRP"")),"""")
  )
)"),"")</f>
        <v/>
      </c>
      <c r="H701" s="18" t="str">
        <f>IFERROR(__xludf.DUMMYFUNCTION("IFERROR(
  TEXTJOIN(CHAR(10),TRUE,FILTER('SUMMARY DATA'!H:H,'SUMMARY DATA'!$A:$A=$A701,'SUMMARY DATA'!$C:$C=$B701,'SUMMARY DATA'!$B:$B=""GRP"")),
  IF(
    OR(
      ISNUMBER(SEARCH(""CDM CASH DEPOSIT"",$C701)),
      ISNUMBER(SEARCH(""CASH DEPOSIT"",$C70"&amp;"1)),
      COUNTIFS('SUMMARY DATA'!$D:$D,$C701,'SUMMARY DATA'!$B:$B,""GRP"")&lt;&gt;1
    ),
    """",
    IFERROR(TEXTJOIN(CHAR(10),TRUE,FILTER('SUMMARY DATA'!H:H,'SUMMARY DATA'!$D:$D=$C701,'SUMMARY DATA'!$B:$B=""GRP"")),"""")
  )
)"),"")</f>
        <v/>
      </c>
      <c r="I701" s="18" t="str">
        <f>IFERROR(__xludf.DUMMYFUNCTION("IF(H701="""","""",
SUM(ARRAYFORMULA(VALUE(SPLIT(H701,CHAR(10)))))
)"),"")</f>
        <v/>
      </c>
      <c r="J701" s="17" t="str">
        <f>IFERROR(__xludf.DUMMYFUNCTION("IFERROR(
  TEXTJOIN(CHAR(10),TRUE,FILTER('SUMMARY DATA'!I:I,'SUMMARY DATA'!$A:$A=$A701,'SUMMARY DATA'!$C:$C=$B701,'SUMMARY DATA'!$B:$B=""GRP"")),
  IF(
    OR(
      ISNUMBER(SEARCH(""CDM CASH DEPOSIT"",$C701)),
      ISNUMBER(SEARCH(""CASH DEPOSIT"",$C70"&amp;"1)),
      COUNTIFS('SUMMARY DATA'!$D:$D,$C701,'SUMMARY DATA'!$B:$B,""GRP"")&lt;&gt;1
    ),
    """",
    IFERROR(TEXTJOIN(CHAR(10),TRUE,FILTER('SUMMARY DATA'!I:I,'SUMMARY DATA'!$D:$D=$C701,'SUMMARY DATA'!$B:$B=""GRP"")),"""")
  )
)"),"")</f>
        <v/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 spans="1:27">
      <c r="A702" s="2" t="s">
        <v>997</v>
      </c>
      <c r="B702" s="32">
        <v>45880</v>
      </c>
      <c r="C702" s="2" t="s">
        <v>998</v>
      </c>
      <c r="D702" s="6">
        <v>10</v>
      </c>
      <c r="E702" s="16" t="str">
        <f>IFERROR(__xludf.DUMMYFUNCTION("IFERROR(
  TEXTJOIN(CHAR(10),TRUE,FILTER('SUMMARY DATA'!E:E,'SUMMARY DATA'!$A:$A=$A702,'SUMMARY DATA'!$C:$C=$B702,'SUMMARY DATA'!$B:$B=""GRP"")),
  IF(
    OR(
      ISNUMBER(SEARCH(""CDM CASH DEPOSIT"",$C702)),
      ISNUMBER(SEARCH(""CASH DEPOSIT"",$C70"&amp;"2)),
      COUNTIFS('SUMMARY DATA'!$D:$D,$C702,'SUMMARY DATA'!$B:$B,""GRP"")&lt;&gt;1
    ),
    """",
    IFERROR(TEXTJOIN(CHAR(10),TRUE,FILTER('SUMMARY DATA'!E:E,'SUMMARY DATA'!$D:$D=$C702,'SUMMARY DATA'!$B:$B=""GRP"")),"""")
  )
)"),"")</f>
        <v/>
      </c>
      <c r="F702" s="17" t="str">
        <f>IFERROR(__xludf.DUMMYFUNCTION("IFERROR(
  TEXTJOIN(CHAR(10),TRUE,FILTER('SUMMARY DATA'!F:F,'SUMMARY DATA'!$A:$A=$A702,'SUMMARY DATA'!$C:$C=$B702,'SUMMARY DATA'!$B:$B=""GRP"")),
  IF(
    OR(
      ISNUMBER(SEARCH(""CDM CASH DEPOSIT"",$C702)),
      ISNUMBER(SEARCH(""CASH DEPOSIT"",$C70"&amp;"2)),
      COUNTIFS('SUMMARY DATA'!$D:$D,$C702,'SUMMARY DATA'!$B:$B,""GRP"")&lt;&gt;1
    ),
    """",
    IFERROR(TEXTJOIN(CHAR(10),TRUE,FILTER('SUMMARY DATA'!F:F,'SUMMARY DATA'!$D:$D=$C702,'SUMMARY DATA'!$B:$B=""GRP"")),"""")
  )
)"),"")</f>
        <v/>
      </c>
      <c r="G702" s="17" t="str">
        <f>IFERROR(__xludf.DUMMYFUNCTION("IFERROR(
  TEXTJOIN(CHAR(10),TRUE,FILTER('SUMMARY DATA'!G:G,'SUMMARY DATA'!$A:$A=$A702,'SUMMARY DATA'!$C:$C=$B702,'SUMMARY DATA'!$B:$B=""GRP"")),
  IF(
    OR(
      ISNUMBER(SEARCH(""CDM CASH DEPOSIT"",$C702)),
      ISNUMBER(SEARCH(""CASH DEPOSIT"",$C70"&amp;"2)),
      COUNTIFS('SUMMARY DATA'!$D:$D,$C702,'SUMMARY DATA'!$B:$B,""GRP"")&lt;&gt;1
    ),
    """",
    IFERROR(TEXTJOIN(CHAR(10),TRUE,FILTER('SUMMARY DATA'!G:G,'SUMMARY DATA'!$D:$D=$C702,'SUMMARY DATA'!$B:$B=""GRP"")),"""")
  )
)"),"")</f>
        <v/>
      </c>
      <c r="H702" s="18" t="str">
        <f>IFERROR(__xludf.DUMMYFUNCTION("IFERROR(
  TEXTJOIN(CHAR(10),TRUE,FILTER('SUMMARY DATA'!H:H,'SUMMARY DATA'!$A:$A=$A702,'SUMMARY DATA'!$C:$C=$B702,'SUMMARY DATA'!$B:$B=""GRP"")),
  IF(
    OR(
      ISNUMBER(SEARCH(""CDM CASH DEPOSIT"",$C702)),
      ISNUMBER(SEARCH(""CASH DEPOSIT"",$C70"&amp;"2)),
      COUNTIFS('SUMMARY DATA'!$D:$D,$C702,'SUMMARY DATA'!$B:$B,""GRP"")&lt;&gt;1
    ),
    """",
    IFERROR(TEXTJOIN(CHAR(10),TRUE,FILTER('SUMMARY DATA'!H:H,'SUMMARY DATA'!$D:$D=$C702,'SUMMARY DATA'!$B:$B=""GRP"")),"""")
  )
)"),"")</f>
        <v/>
      </c>
      <c r="I702" s="18" t="str">
        <f>IFERROR(__xludf.DUMMYFUNCTION("IF(H702="""","""",
SUM(ARRAYFORMULA(VALUE(SPLIT(H702,CHAR(10)))))
)"),"")</f>
        <v/>
      </c>
      <c r="J702" s="17" t="str">
        <f>IFERROR(__xludf.DUMMYFUNCTION("IFERROR(
  TEXTJOIN(CHAR(10),TRUE,FILTER('SUMMARY DATA'!I:I,'SUMMARY DATA'!$A:$A=$A702,'SUMMARY DATA'!$C:$C=$B702,'SUMMARY DATA'!$B:$B=""GRP"")),
  IF(
    OR(
      ISNUMBER(SEARCH(""CDM CASH DEPOSIT"",$C702)),
      ISNUMBER(SEARCH(""CASH DEPOSIT"",$C70"&amp;"2)),
      COUNTIFS('SUMMARY DATA'!$D:$D,$C702,'SUMMARY DATA'!$B:$B,""GRP"")&lt;&gt;1
    ),
    """",
    IFERROR(TEXTJOIN(CHAR(10),TRUE,FILTER('SUMMARY DATA'!I:I,'SUMMARY DATA'!$D:$D=$C702,'SUMMARY DATA'!$B:$B=""GRP"")),"""")
  )
)"),"")</f>
        <v/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 spans="1:27">
      <c r="A703" s="2" t="s">
        <v>999</v>
      </c>
      <c r="B703" s="32">
        <v>45879</v>
      </c>
      <c r="C703" s="2" t="s">
        <v>1000</v>
      </c>
      <c r="D703" s="6">
        <v>3.99</v>
      </c>
      <c r="E703" s="16" t="str">
        <f>IFERROR(__xludf.DUMMYFUNCTION("IFERROR(
  TEXTJOIN(CHAR(10),TRUE,FILTER('SUMMARY DATA'!E:E,'SUMMARY DATA'!$A:$A=$A703,'SUMMARY DATA'!$C:$C=$B703,'SUMMARY DATA'!$B:$B=""GRP"")),
  IF(
    OR(
      ISNUMBER(SEARCH(""CDM CASH DEPOSIT"",$C703)),
      ISNUMBER(SEARCH(""CASH DEPOSIT"",$C70"&amp;"3)),
      COUNTIFS('SUMMARY DATA'!$D:$D,$C703,'SUMMARY DATA'!$B:$B,""GRP"")&lt;&gt;1
    ),
    """",
    IFERROR(TEXTJOIN(CHAR(10),TRUE,FILTER('SUMMARY DATA'!E:E,'SUMMARY DATA'!$D:$D=$C703,'SUMMARY DATA'!$B:$B=""GRP"")),"""")
  )
)"),"")</f>
        <v/>
      </c>
      <c r="F703" s="17" t="str">
        <f>IFERROR(__xludf.DUMMYFUNCTION("IFERROR(
  TEXTJOIN(CHAR(10),TRUE,FILTER('SUMMARY DATA'!F:F,'SUMMARY DATA'!$A:$A=$A703,'SUMMARY DATA'!$C:$C=$B703,'SUMMARY DATA'!$B:$B=""GRP"")),
  IF(
    OR(
      ISNUMBER(SEARCH(""CDM CASH DEPOSIT"",$C703)),
      ISNUMBER(SEARCH(""CASH DEPOSIT"",$C70"&amp;"3)),
      COUNTIFS('SUMMARY DATA'!$D:$D,$C703,'SUMMARY DATA'!$B:$B,""GRP"")&lt;&gt;1
    ),
    """",
    IFERROR(TEXTJOIN(CHAR(10),TRUE,FILTER('SUMMARY DATA'!F:F,'SUMMARY DATA'!$D:$D=$C703,'SUMMARY DATA'!$B:$B=""GRP"")),"""")
  )
)"),"")</f>
        <v/>
      </c>
      <c r="G703" s="17" t="str">
        <f>IFERROR(__xludf.DUMMYFUNCTION("IFERROR(
  TEXTJOIN(CHAR(10),TRUE,FILTER('SUMMARY DATA'!G:G,'SUMMARY DATA'!$A:$A=$A703,'SUMMARY DATA'!$C:$C=$B703,'SUMMARY DATA'!$B:$B=""GRP"")),
  IF(
    OR(
      ISNUMBER(SEARCH(""CDM CASH DEPOSIT"",$C703)),
      ISNUMBER(SEARCH(""CASH DEPOSIT"",$C70"&amp;"3)),
      COUNTIFS('SUMMARY DATA'!$D:$D,$C703,'SUMMARY DATA'!$B:$B,""GRP"")&lt;&gt;1
    ),
    """",
    IFERROR(TEXTJOIN(CHAR(10),TRUE,FILTER('SUMMARY DATA'!G:G,'SUMMARY DATA'!$D:$D=$C703,'SUMMARY DATA'!$B:$B=""GRP"")),"""")
  )
)"),"")</f>
        <v/>
      </c>
      <c r="H703" s="18" t="str">
        <f>IFERROR(__xludf.DUMMYFUNCTION("IFERROR(
  TEXTJOIN(CHAR(10),TRUE,FILTER('SUMMARY DATA'!H:H,'SUMMARY DATA'!$A:$A=$A703,'SUMMARY DATA'!$C:$C=$B703,'SUMMARY DATA'!$B:$B=""GRP"")),
  IF(
    OR(
      ISNUMBER(SEARCH(""CDM CASH DEPOSIT"",$C703)),
      ISNUMBER(SEARCH(""CASH DEPOSIT"",$C70"&amp;"3)),
      COUNTIFS('SUMMARY DATA'!$D:$D,$C703,'SUMMARY DATA'!$B:$B,""GRP"")&lt;&gt;1
    ),
    """",
    IFERROR(TEXTJOIN(CHAR(10),TRUE,FILTER('SUMMARY DATA'!H:H,'SUMMARY DATA'!$D:$D=$C703,'SUMMARY DATA'!$B:$B=""GRP"")),"""")
  )
)"),"")</f>
        <v/>
      </c>
      <c r="I703" s="18" t="str">
        <f>IFERROR(__xludf.DUMMYFUNCTION("IF(H703="""","""",
SUM(ARRAYFORMULA(VALUE(SPLIT(H703,CHAR(10)))))
)"),"")</f>
        <v/>
      </c>
      <c r="J703" s="17" t="str">
        <f>IFERROR(__xludf.DUMMYFUNCTION("IFERROR(
  TEXTJOIN(CHAR(10),TRUE,FILTER('SUMMARY DATA'!I:I,'SUMMARY DATA'!$A:$A=$A703,'SUMMARY DATA'!$C:$C=$B703,'SUMMARY DATA'!$B:$B=""GRP"")),
  IF(
    OR(
      ISNUMBER(SEARCH(""CDM CASH DEPOSIT"",$C703)),
      ISNUMBER(SEARCH(""CASH DEPOSIT"",$C70"&amp;"3)),
      COUNTIFS('SUMMARY DATA'!$D:$D,$C703,'SUMMARY DATA'!$B:$B,""GRP"")&lt;&gt;1
    ),
    """",
    IFERROR(TEXTJOIN(CHAR(10),TRUE,FILTER('SUMMARY DATA'!I:I,'SUMMARY DATA'!$D:$D=$C703,'SUMMARY DATA'!$B:$B=""GRP"")),"""")
  )
)"),"")</f>
        <v/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 spans="1:27">
      <c r="A704" s="2" t="s">
        <v>1001</v>
      </c>
      <c r="B704" s="32">
        <v>45879</v>
      </c>
      <c r="C704" s="2" t="s">
        <v>104</v>
      </c>
      <c r="D704" s="6">
        <v>150</v>
      </c>
      <c r="E704" s="16" t="str">
        <f>IFERROR(__xludf.DUMMYFUNCTION("IFERROR(
  TEXTJOIN(CHAR(10),TRUE,FILTER('SUMMARY DATA'!E:E,'SUMMARY DATA'!$A:$A=$A704,'SUMMARY DATA'!$C:$C=$B704,'SUMMARY DATA'!$B:$B=""GRP"")),
  IF(
    OR(
      ISNUMBER(SEARCH(""CDM CASH DEPOSIT"",$C704)),
      ISNUMBER(SEARCH(""CASH DEPOSIT"",$C70"&amp;"4)),
      COUNTIFS('SUMMARY DATA'!$D:$D,$C704,'SUMMARY DATA'!$B:$B,""GRP"")&lt;&gt;1
    ),
    """",
    IFERROR(TEXTJOIN(CHAR(10),TRUE,FILTER('SUMMARY DATA'!E:E,'SUMMARY DATA'!$D:$D=$C704,'SUMMARY DATA'!$B:$B=""GRP"")),"""")
  )
)"),"")</f>
        <v/>
      </c>
      <c r="F704" s="17" t="str">
        <f>IFERROR(__xludf.DUMMYFUNCTION("IFERROR(
  TEXTJOIN(CHAR(10),TRUE,FILTER('SUMMARY DATA'!F:F,'SUMMARY DATA'!$A:$A=$A704,'SUMMARY DATA'!$C:$C=$B704,'SUMMARY DATA'!$B:$B=""GRP"")),
  IF(
    OR(
      ISNUMBER(SEARCH(""CDM CASH DEPOSIT"",$C704)),
      ISNUMBER(SEARCH(""CASH DEPOSIT"",$C70"&amp;"4)),
      COUNTIFS('SUMMARY DATA'!$D:$D,$C704,'SUMMARY DATA'!$B:$B,""GRP"")&lt;&gt;1
    ),
    """",
    IFERROR(TEXTJOIN(CHAR(10),TRUE,FILTER('SUMMARY DATA'!F:F,'SUMMARY DATA'!$D:$D=$C704,'SUMMARY DATA'!$B:$B=""GRP"")),"""")
  )
)"),"")</f>
        <v/>
      </c>
      <c r="G704" s="17" t="str">
        <f>IFERROR(__xludf.DUMMYFUNCTION("IFERROR(
  TEXTJOIN(CHAR(10),TRUE,FILTER('SUMMARY DATA'!G:G,'SUMMARY DATA'!$A:$A=$A704,'SUMMARY DATA'!$C:$C=$B704,'SUMMARY DATA'!$B:$B=""GRP"")),
  IF(
    OR(
      ISNUMBER(SEARCH(""CDM CASH DEPOSIT"",$C704)),
      ISNUMBER(SEARCH(""CASH DEPOSIT"",$C70"&amp;"4)),
      COUNTIFS('SUMMARY DATA'!$D:$D,$C704,'SUMMARY DATA'!$B:$B,""GRP"")&lt;&gt;1
    ),
    """",
    IFERROR(TEXTJOIN(CHAR(10),TRUE,FILTER('SUMMARY DATA'!G:G,'SUMMARY DATA'!$D:$D=$C704,'SUMMARY DATA'!$B:$B=""GRP"")),"""")
  )
)"),"")</f>
        <v/>
      </c>
      <c r="H704" s="18" t="str">
        <f>IFERROR(__xludf.DUMMYFUNCTION("IFERROR(
  TEXTJOIN(CHAR(10),TRUE,FILTER('SUMMARY DATA'!H:H,'SUMMARY DATA'!$A:$A=$A704,'SUMMARY DATA'!$C:$C=$B704,'SUMMARY DATA'!$B:$B=""GRP"")),
  IF(
    OR(
      ISNUMBER(SEARCH(""CDM CASH DEPOSIT"",$C704)),
      ISNUMBER(SEARCH(""CASH DEPOSIT"",$C70"&amp;"4)),
      COUNTIFS('SUMMARY DATA'!$D:$D,$C704,'SUMMARY DATA'!$B:$B,""GRP"")&lt;&gt;1
    ),
    """",
    IFERROR(TEXTJOIN(CHAR(10),TRUE,FILTER('SUMMARY DATA'!H:H,'SUMMARY DATA'!$D:$D=$C704,'SUMMARY DATA'!$B:$B=""GRP"")),"""")
  )
)"),"")</f>
        <v/>
      </c>
      <c r="I704" s="18" t="str">
        <f>IFERROR(__xludf.DUMMYFUNCTION("IF(H704="""","""",
SUM(ARRAYFORMULA(VALUE(SPLIT(H704,CHAR(10)))))
)"),"")</f>
        <v/>
      </c>
      <c r="J704" s="17" t="str">
        <f>IFERROR(__xludf.DUMMYFUNCTION("IFERROR(
  TEXTJOIN(CHAR(10),TRUE,FILTER('SUMMARY DATA'!I:I,'SUMMARY DATA'!$A:$A=$A704,'SUMMARY DATA'!$C:$C=$B704,'SUMMARY DATA'!$B:$B=""GRP"")),
  IF(
    OR(
      ISNUMBER(SEARCH(""CDM CASH DEPOSIT"",$C704)),
      ISNUMBER(SEARCH(""CASH DEPOSIT"",$C70"&amp;"4)),
      COUNTIFS('SUMMARY DATA'!$D:$D,$C704,'SUMMARY DATA'!$B:$B,""GRP"")&lt;&gt;1
    ),
    """",
    IFERROR(TEXTJOIN(CHAR(10),TRUE,FILTER('SUMMARY DATA'!I:I,'SUMMARY DATA'!$D:$D=$C704,'SUMMARY DATA'!$B:$B=""GRP"")),"""")
  )
)"),"")</f>
        <v/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 spans="1:27">
      <c r="A705" s="2" t="s">
        <v>1002</v>
      </c>
      <c r="B705" s="32">
        <v>45879</v>
      </c>
      <c r="C705" s="2" t="s">
        <v>1003</v>
      </c>
      <c r="D705" s="6">
        <v>10</v>
      </c>
      <c r="E705" s="16" t="str">
        <f>IFERROR(__xludf.DUMMYFUNCTION("IFERROR(
  TEXTJOIN(CHAR(10),TRUE,FILTER('SUMMARY DATA'!E:E,'SUMMARY DATA'!$A:$A=$A705,'SUMMARY DATA'!$C:$C=$B705,'SUMMARY DATA'!$B:$B=""GRP"")),
  IF(
    OR(
      ISNUMBER(SEARCH(""CDM CASH DEPOSIT"",$C705)),
      ISNUMBER(SEARCH(""CASH DEPOSIT"",$C70"&amp;"5)),
      COUNTIFS('SUMMARY DATA'!$D:$D,$C705,'SUMMARY DATA'!$B:$B,""GRP"")&lt;&gt;1
    ),
    """",
    IFERROR(TEXTJOIN(CHAR(10),TRUE,FILTER('SUMMARY DATA'!E:E,'SUMMARY DATA'!$D:$D=$C705,'SUMMARY DATA'!$B:$B=""GRP"")),"""")
  )
)"),"")</f>
        <v/>
      </c>
      <c r="F705" s="17" t="str">
        <f>IFERROR(__xludf.DUMMYFUNCTION("IFERROR(
  TEXTJOIN(CHAR(10),TRUE,FILTER('SUMMARY DATA'!F:F,'SUMMARY DATA'!$A:$A=$A705,'SUMMARY DATA'!$C:$C=$B705,'SUMMARY DATA'!$B:$B=""GRP"")),
  IF(
    OR(
      ISNUMBER(SEARCH(""CDM CASH DEPOSIT"",$C705)),
      ISNUMBER(SEARCH(""CASH DEPOSIT"",$C70"&amp;"5)),
      COUNTIFS('SUMMARY DATA'!$D:$D,$C705,'SUMMARY DATA'!$B:$B,""GRP"")&lt;&gt;1
    ),
    """",
    IFERROR(TEXTJOIN(CHAR(10),TRUE,FILTER('SUMMARY DATA'!F:F,'SUMMARY DATA'!$D:$D=$C705,'SUMMARY DATA'!$B:$B=""GRP"")),"""")
  )
)"),"")</f>
        <v/>
      </c>
      <c r="G705" s="17" t="str">
        <f>IFERROR(__xludf.DUMMYFUNCTION("IFERROR(
  TEXTJOIN(CHAR(10),TRUE,FILTER('SUMMARY DATA'!G:G,'SUMMARY DATA'!$A:$A=$A705,'SUMMARY DATA'!$C:$C=$B705,'SUMMARY DATA'!$B:$B=""GRP"")),
  IF(
    OR(
      ISNUMBER(SEARCH(""CDM CASH DEPOSIT"",$C705)),
      ISNUMBER(SEARCH(""CASH DEPOSIT"",$C70"&amp;"5)),
      COUNTIFS('SUMMARY DATA'!$D:$D,$C705,'SUMMARY DATA'!$B:$B,""GRP"")&lt;&gt;1
    ),
    """",
    IFERROR(TEXTJOIN(CHAR(10),TRUE,FILTER('SUMMARY DATA'!G:G,'SUMMARY DATA'!$D:$D=$C705,'SUMMARY DATA'!$B:$B=""GRP"")),"""")
  )
)"),"")</f>
        <v/>
      </c>
      <c r="H705" s="18" t="str">
        <f>IFERROR(__xludf.DUMMYFUNCTION("IFERROR(
  TEXTJOIN(CHAR(10),TRUE,FILTER('SUMMARY DATA'!H:H,'SUMMARY DATA'!$A:$A=$A705,'SUMMARY DATA'!$C:$C=$B705,'SUMMARY DATA'!$B:$B=""GRP"")),
  IF(
    OR(
      ISNUMBER(SEARCH(""CDM CASH DEPOSIT"",$C705)),
      ISNUMBER(SEARCH(""CASH DEPOSIT"",$C70"&amp;"5)),
      COUNTIFS('SUMMARY DATA'!$D:$D,$C705,'SUMMARY DATA'!$B:$B,""GRP"")&lt;&gt;1
    ),
    """",
    IFERROR(TEXTJOIN(CHAR(10),TRUE,FILTER('SUMMARY DATA'!H:H,'SUMMARY DATA'!$D:$D=$C705,'SUMMARY DATA'!$B:$B=""GRP"")),"""")
  )
)"),"")</f>
        <v/>
      </c>
      <c r="I705" s="18" t="str">
        <f>IFERROR(__xludf.DUMMYFUNCTION("IF(H705="""","""",
SUM(ARRAYFORMULA(VALUE(SPLIT(H705,CHAR(10)))))
)"),"")</f>
        <v/>
      </c>
      <c r="J705" s="17" t="str">
        <f>IFERROR(__xludf.DUMMYFUNCTION("IFERROR(
  TEXTJOIN(CHAR(10),TRUE,FILTER('SUMMARY DATA'!I:I,'SUMMARY DATA'!$A:$A=$A705,'SUMMARY DATA'!$C:$C=$B705,'SUMMARY DATA'!$B:$B=""GRP"")),
  IF(
    OR(
      ISNUMBER(SEARCH(""CDM CASH DEPOSIT"",$C705)),
      ISNUMBER(SEARCH(""CASH DEPOSIT"",$C70"&amp;"5)),
      COUNTIFS('SUMMARY DATA'!$D:$D,$C705,'SUMMARY DATA'!$B:$B,""GRP"")&lt;&gt;1
    ),
    """",
    IFERROR(TEXTJOIN(CHAR(10),TRUE,FILTER('SUMMARY DATA'!I:I,'SUMMARY DATA'!$D:$D=$C705,'SUMMARY DATA'!$B:$B=""GRP"")),"""")
  )
)"),"")</f>
        <v/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 spans="1:27">
      <c r="A706" s="2" t="s">
        <v>999</v>
      </c>
      <c r="B706" s="32">
        <v>45879</v>
      </c>
      <c r="C706" s="2" t="s">
        <v>1000</v>
      </c>
      <c r="D706" s="6">
        <v>6.45</v>
      </c>
      <c r="E706" s="16" t="str">
        <f>IFERROR(__xludf.DUMMYFUNCTION("IFERROR(
  TEXTJOIN(CHAR(10),TRUE,FILTER('SUMMARY DATA'!E:E,'SUMMARY DATA'!$A:$A=$A706,'SUMMARY DATA'!$C:$C=$B706,'SUMMARY DATA'!$B:$B=""GRP"")),
  IF(
    OR(
      ISNUMBER(SEARCH(""CDM CASH DEPOSIT"",$C706)),
      ISNUMBER(SEARCH(""CASH DEPOSIT"",$C70"&amp;"6)),
      COUNTIFS('SUMMARY DATA'!$D:$D,$C706,'SUMMARY DATA'!$B:$B,""GRP"")&lt;&gt;1
    ),
    """",
    IFERROR(TEXTJOIN(CHAR(10),TRUE,FILTER('SUMMARY DATA'!E:E,'SUMMARY DATA'!$D:$D=$C706,'SUMMARY DATA'!$B:$B=""GRP"")),"""")
  )
)"),"")</f>
        <v/>
      </c>
      <c r="F706" s="17" t="str">
        <f>IFERROR(__xludf.DUMMYFUNCTION("IFERROR(
  TEXTJOIN(CHAR(10),TRUE,FILTER('SUMMARY DATA'!F:F,'SUMMARY DATA'!$A:$A=$A706,'SUMMARY DATA'!$C:$C=$B706,'SUMMARY DATA'!$B:$B=""GRP"")),
  IF(
    OR(
      ISNUMBER(SEARCH(""CDM CASH DEPOSIT"",$C706)),
      ISNUMBER(SEARCH(""CASH DEPOSIT"",$C70"&amp;"6)),
      COUNTIFS('SUMMARY DATA'!$D:$D,$C706,'SUMMARY DATA'!$B:$B,""GRP"")&lt;&gt;1
    ),
    """",
    IFERROR(TEXTJOIN(CHAR(10),TRUE,FILTER('SUMMARY DATA'!F:F,'SUMMARY DATA'!$D:$D=$C706,'SUMMARY DATA'!$B:$B=""GRP"")),"""")
  )
)"),"")</f>
        <v/>
      </c>
      <c r="G706" s="17" t="str">
        <f>IFERROR(__xludf.DUMMYFUNCTION("IFERROR(
  TEXTJOIN(CHAR(10),TRUE,FILTER('SUMMARY DATA'!G:G,'SUMMARY DATA'!$A:$A=$A706,'SUMMARY DATA'!$C:$C=$B706,'SUMMARY DATA'!$B:$B=""GRP"")),
  IF(
    OR(
      ISNUMBER(SEARCH(""CDM CASH DEPOSIT"",$C706)),
      ISNUMBER(SEARCH(""CASH DEPOSIT"",$C70"&amp;"6)),
      COUNTIFS('SUMMARY DATA'!$D:$D,$C706,'SUMMARY DATA'!$B:$B,""GRP"")&lt;&gt;1
    ),
    """",
    IFERROR(TEXTJOIN(CHAR(10),TRUE,FILTER('SUMMARY DATA'!G:G,'SUMMARY DATA'!$D:$D=$C706,'SUMMARY DATA'!$B:$B=""GRP"")),"""")
  )
)"),"")</f>
        <v/>
      </c>
      <c r="H706" s="18" t="str">
        <f>IFERROR(__xludf.DUMMYFUNCTION("IFERROR(
  TEXTJOIN(CHAR(10),TRUE,FILTER('SUMMARY DATA'!H:H,'SUMMARY DATA'!$A:$A=$A706,'SUMMARY DATA'!$C:$C=$B706,'SUMMARY DATA'!$B:$B=""GRP"")),
  IF(
    OR(
      ISNUMBER(SEARCH(""CDM CASH DEPOSIT"",$C706)),
      ISNUMBER(SEARCH(""CASH DEPOSIT"",$C70"&amp;"6)),
      COUNTIFS('SUMMARY DATA'!$D:$D,$C706,'SUMMARY DATA'!$B:$B,""GRP"")&lt;&gt;1
    ),
    """",
    IFERROR(TEXTJOIN(CHAR(10),TRUE,FILTER('SUMMARY DATA'!H:H,'SUMMARY DATA'!$D:$D=$C706,'SUMMARY DATA'!$B:$B=""GRP"")),"""")
  )
)"),"")</f>
        <v/>
      </c>
      <c r="I706" s="18" t="str">
        <f>IFERROR(__xludf.DUMMYFUNCTION("IF(H706="""","""",
SUM(ARRAYFORMULA(VALUE(SPLIT(H706,CHAR(10)))))
)"),"")</f>
        <v/>
      </c>
      <c r="J706" s="17" t="str">
        <f>IFERROR(__xludf.DUMMYFUNCTION("IFERROR(
  TEXTJOIN(CHAR(10),TRUE,FILTER('SUMMARY DATA'!I:I,'SUMMARY DATA'!$A:$A=$A706,'SUMMARY DATA'!$C:$C=$B706,'SUMMARY DATA'!$B:$B=""GRP"")),
  IF(
    OR(
      ISNUMBER(SEARCH(""CDM CASH DEPOSIT"",$C706)),
      ISNUMBER(SEARCH(""CASH DEPOSIT"",$C70"&amp;"6)),
      COUNTIFS('SUMMARY DATA'!$D:$D,$C706,'SUMMARY DATA'!$B:$B,""GRP"")&lt;&gt;1
    ),
    """",
    IFERROR(TEXTJOIN(CHAR(10),TRUE,FILTER('SUMMARY DATA'!I:I,'SUMMARY DATA'!$D:$D=$C706,'SUMMARY DATA'!$B:$B=""GRP"")),"""")
  )
)"),"")</f>
        <v/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 spans="1:27">
      <c r="A707" s="2" t="s">
        <v>1004</v>
      </c>
      <c r="B707" s="32">
        <v>45879</v>
      </c>
      <c r="C707" s="2" t="s">
        <v>1005</v>
      </c>
      <c r="D707" s="6">
        <v>56.53</v>
      </c>
      <c r="E707" s="16" t="str">
        <f>IFERROR(__xludf.DUMMYFUNCTION("IFERROR(
  TEXTJOIN(CHAR(10),TRUE,FILTER('SUMMARY DATA'!E:E,'SUMMARY DATA'!$A:$A=$A707,'SUMMARY DATA'!$C:$C=$B707,'SUMMARY DATA'!$B:$B=""GRP"")),
  IF(
    OR(
      ISNUMBER(SEARCH(""CDM CASH DEPOSIT"",$C707)),
      ISNUMBER(SEARCH(""CASH DEPOSIT"",$C70"&amp;"7)),
      COUNTIFS('SUMMARY DATA'!$D:$D,$C707,'SUMMARY DATA'!$B:$B,""GRP"")&lt;&gt;1
    ),
    """",
    IFERROR(TEXTJOIN(CHAR(10),TRUE,FILTER('SUMMARY DATA'!E:E,'SUMMARY DATA'!$D:$D=$C707,'SUMMARY DATA'!$B:$B=""GRP"")),"""")
  )
)"),"")</f>
        <v/>
      </c>
      <c r="F707" s="17" t="str">
        <f>IFERROR(__xludf.DUMMYFUNCTION("IFERROR(
  TEXTJOIN(CHAR(10),TRUE,FILTER('SUMMARY DATA'!F:F,'SUMMARY DATA'!$A:$A=$A707,'SUMMARY DATA'!$C:$C=$B707,'SUMMARY DATA'!$B:$B=""GRP"")),
  IF(
    OR(
      ISNUMBER(SEARCH(""CDM CASH DEPOSIT"",$C707)),
      ISNUMBER(SEARCH(""CASH DEPOSIT"",$C70"&amp;"7)),
      COUNTIFS('SUMMARY DATA'!$D:$D,$C707,'SUMMARY DATA'!$B:$B,""GRP"")&lt;&gt;1
    ),
    """",
    IFERROR(TEXTJOIN(CHAR(10),TRUE,FILTER('SUMMARY DATA'!F:F,'SUMMARY DATA'!$D:$D=$C707,'SUMMARY DATA'!$B:$B=""GRP"")),"""")
  )
)"),"")</f>
        <v/>
      </c>
      <c r="G707" s="17" t="str">
        <f>IFERROR(__xludf.DUMMYFUNCTION("IFERROR(
  TEXTJOIN(CHAR(10),TRUE,FILTER('SUMMARY DATA'!G:G,'SUMMARY DATA'!$A:$A=$A707,'SUMMARY DATA'!$C:$C=$B707,'SUMMARY DATA'!$B:$B=""GRP"")),
  IF(
    OR(
      ISNUMBER(SEARCH(""CDM CASH DEPOSIT"",$C707)),
      ISNUMBER(SEARCH(""CASH DEPOSIT"",$C70"&amp;"7)),
      COUNTIFS('SUMMARY DATA'!$D:$D,$C707,'SUMMARY DATA'!$B:$B,""GRP"")&lt;&gt;1
    ),
    """",
    IFERROR(TEXTJOIN(CHAR(10),TRUE,FILTER('SUMMARY DATA'!G:G,'SUMMARY DATA'!$D:$D=$C707,'SUMMARY DATA'!$B:$B=""GRP"")),"""")
  )
)"),"")</f>
        <v/>
      </c>
      <c r="H707" s="18" t="str">
        <f>IFERROR(__xludf.DUMMYFUNCTION("IFERROR(
  TEXTJOIN(CHAR(10),TRUE,FILTER('SUMMARY DATA'!H:H,'SUMMARY DATA'!$A:$A=$A707,'SUMMARY DATA'!$C:$C=$B707,'SUMMARY DATA'!$B:$B=""GRP"")),
  IF(
    OR(
      ISNUMBER(SEARCH(""CDM CASH DEPOSIT"",$C707)),
      ISNUMBER(SEARCH(""CASH DEPOSIT"",$C70"&amp;"7)),
      COUNTIFS('SUMMARY DATA'!$D:$D,$C707,'SUMMARY DATA'!$B:$B,""GRP"")&lt;&gt;1
    ),
    """",
    IFERROR(TEXTJOIN(CHAR(10),TRUE,FILTER('SUMMARY DATA'!H:H,'SUMMARY DATA'!$D:$D=$C707,'SUMMARY DATA'!$B:$B=""GRP"")),"""")
  )
)"),"")</f>
        <v/>
      </c>
      <c r="I707" s="18" t="str">
        <f>IFERROR(__xludf.DUMMYFUNCTION("IF(H707="""","""",
SUM(ARRAYFORMULA(VALUE(SPLIT(H707,CHAR(10)))))
)"),"")</f>
        <v/>
      </c>
      <c r="J707" s="17" t="str">
        <f>IFERROR(__xludf.DUMMYFUNCTION("IFERROR(
  TEXTJOIN(CHAR(10),TRUE,FILTER('SUMMARY DATA'!I:I,'SUMMARY DATA'!$A:$A=$A707,'SUMMARY DATA'!$C:$C=$B707,'SUMMARY DATA'!$B:$B=""GRP"")),
  IF(
    OR(
      ISNUMBER(SEARCH(""CDM CASH DEPOSIT"",$C707)),
      ISNUMBER(SEARCH(""CASH DEPOSIT"",$C70"&amp;"7)),
      COUNTIFS('SUMMARY DATA'!$D:$D,$C707,'SUMMARY DATA'!$B:$B,""GRP"")&lt;&gt;1
    ),
    """",
    IFERROR(TEXTJOIN(CHAR(10),TRUE,FILTER('SUMMARY DATA'!I:I,'SUMMARY DATA'!$D:$D=$C707,'SUMMARY DATA'!$B:$B=""GRP"")),"""")
  )
)"),"")</f>
        <v/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 spans="1:27">
      <c r="A708" s="2"/>
      <c r="B708" s="32">
        <v>45879</v>
      </c>
      <c r="C708" s="2" t="s">
        <v>1006</v>
      </c>
      <c r="D708" s="6">
        <v>24</v>
      </c>
      <c r="E708" s="16" t="str">
        <f>IFERROR(__xludf.DUMMYFUNCTION("IFERROR(
  TEXTJOIN(CHAR(10),TRUE,FILTER('SUMMARY DATA'!E:E,'SUMMARY DATA'!$A:$A=$A708,'SUMMARY DATA'!$C:$C=$B708,'SUMMARY DATA'!$B:$B=""GRP"")),
  IF(
    OR(
      ISNUMBER(SEARCH(""CDM CASH DEPOSIT"",$C708)),
      ISNUMBER(SEARCH(""CASH DEPOSIT"",$C70"&amp;"8)),
      COUNTIFS('SUMMARY DATA'!$D:$D,$C708,'SUMMARY DATA'!$B:$B,""GRP"")&lt;&gt;1
    ),
    """",
    IFERROR(TEXTJOIN(CHAR(10),TRUE,FILTER('SUMMARY DATA'!E:E,'SUMMARY DATA'!$D:$D=$C708,'SUMMARY DATA'!$B:$B=""GRP"")),"""")
  )
)"),"")</f>
        <v/>
      </c>
      <c r="F708" s="17" t="str">
        <f>IFERROR(__xludf.DUMMYFUNCTION("IFERROR(
  TEXTJOIN(CHAR(10),TRUE,FILTER('SUMMARY DATA'!F:F,'SUMMARY DATA'!$A:$A=$A708,'SUMMARY DATA'!$C:$C=$B708,'SUMMARY DATA'!$B:$B=""GRP"")),
  IF(
    OR(
      ISNUMBER(SEARCH(""CDM CASH DEPOSIT"",$C708)),
      ISNUMBER(SEARCH(""CASH DEPOSIT"",$C70"&amp;"8)),
      COUNTIFS('SUMMARY DATA'!$D:$D,$C708,'SUMMARY DATA'!$B:$B,""GRP"")&lt;&gt;1
    ),
    """",
    IFERROR(TEXTJOIN(CHAR(10),TRUE,FILTER('SUMMARY DATA'!F:F,'SUMMARY DATA'!$D:$D=$C708,'SUMMARY DATA'!$B:$B=""GRP"")),"""")
  )
)"),"")</f>
        <v/>
      </c>
      <c r="G708" s="17" t="str">
        <f>IFERROR(__xludf.DUMMYFUNCTION("IFERROR(
  TEXTJOIN(CHAR(10),TRUE,FILTER('SUMMARY DATA'!G:G,'SUMMARY DATA'!$A:$A=$A708,'SUMMARY DATA'!$C:$C=$B708,'SUMMARY DATA'!$B:$B=""GRP"")),
  IF(
    OR(
      ISNUMBER(SEARCH(""CDM CASH DEPOSIT"",$C708)),
      ISNUMBER(SEARCH(""CASH DEPOSIT"",$C70"&amp;"8)),
      COUNTIFS('SUMMARY DATA'!$D:$D,$C708,'SUMMARY DATA'!$B:$B,""GRP"")&lt;&gt;1
    ),
    """",
    IFERROR(TEXTJOIN(CHAR(10),TRUE,FILTER('SUMMARY DATA'!G:G,'SUMMARY DATA'!$D:$D=$C708,'SUMMARY DATA'!$B:$B=""GRP"")),"""")
  )
)"),"")</f>
        <v/>
      </c>
      <c r="H708" s="18" t="str">
        <f>IFERROR(__xludf.DUMMYFUNCTION("IFERROR(
  TEXTJOIN(CHAR(10),TRUE,FILTER('SUMMARY DATA'!H:H,'SUMMARY DATA'!$A:$A=$A708,'SUMMARY DATA'!$C:$C=$B708,'SUMMARY DATA'!$B:$B=""GRP"")),
  IF(
    OR(
      ISNUMBER(SEARCH(""CDM CASH DEPOSIT"",$C708)),
      ISNUMBER(SEARCH(""CASH DEPOSIT"",$C70"&amp;"8)),
      COUNTIFS('SUMMARY DATA'!$D:$D,$C708,'SUMMARY DATA'!$B:$B,""GRP"")&lt;&gt;1
    ),
    """",
    IFERROR(TEXTJOIN(CHAR(10),TRUE,FILTER('SUMMARY DATA'!H:H,'SUMMARY DATA'!$D:$D=$C708,'SUMMARY DATA'!$B:$B=""GRP"")),"""")
  )
)"),"")</f>
        <v/>
      </c>
      <c r="I708" s="18" t="str">
        <f>IFERROR(__xludf.DUMMYFUNCTION("IF(H708="""","""",
SUM(ARRAYFORMULA(VALUE(SPLIT(H708,CHAR(10)))))
)"),"")</f>
        <v/>
      </c>
      <c r="J708" s="17" t="str">
        <f>IFERROR(__xludf.DUMMYFUNCTION("IFERROR(
  TEXTJOIN(CHAR(10),TRUE,FILTER('SUMMARY DATA'!I:I,'SUMMARY DATA'!$A:$A=$A708,'SUMMARY DATA'!$C:$C=$B708,'SUMMARY DATA'!$B:$B=""GRP"")),
  IF(
    OR(
      ISNUMBER(SEARCH(""CDM CASH DEPOSIT"",$C708)),
      ISNUMBER(SEARCH(""CASH DEPOSIT"",$C70"&amp;"8)),
      COUNTIFS('SUMMARY DATA'!$D:$D,$C708,'SUMMARY DATA'!$B:$B,""GRP"")&lt;&gt;1
    ),
    """",
    IFERROR(TEXTJOIN(CHAR(10),TRUE,FILTER('SUMMARY DATA'!I:I,'SUMMARY DATA'!$D:$D=$C708,'SUMMARY DATA'!$B:$B=""GRP"")),"""")
  )
)"),"")</f>
        <v/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 spans="1:27">
      <c r="A709" s="2"/>
      <c r="B709" s="32">
        <v>45878</v>
      </c>
      <c r="C709" s="2" t="s">
        <v>1007</v>
      </c>
      <c r="D709" s="6">
        <v>1.7</v>
      </c>
      <c r="E709" s="16" t="str">
        <f>IFERROR(__xludf.DUMMYFUNCTION("IFERROR(
  TEXTJOIN(CHAR(10),TRUE,FILTER('SUMMARY DATA'!E:E,'SUMMARY DATA'!$A:$A=$A709,'SUMMARY DATA'!$C:$C=$B709,'SUMMARY DATA'!$B:$B=""GRP"")),
  IF(
    OR(
      ISNUMBER(SEARCH(""CDM CASH DEPOSIT"",$C709)),
      ISNUMBER(SEARCH(""CASH DEPOSIT"",$C70"&amp;"9)),
      COUNTIFS('SUMMARY DATA'!$D:$D,$C709,'SUMMARY DATA'!$B:$B,""GRP"")&lt;&gt;1
    ),
    """",
    IFERROR(TEXTJOIN(CHAR(10),TRUE,FILTER('SUMMARY DATA'!E:E,'SUMMARY DATA'!$D:$D=$C709,'SUMMARY DATA'!$B:$B=""GRP"")),"""")
  )
)"),"")</f>
        <v/>
      </c>
      <c r="F709" s="17" t="str">
        <f>IFERROR(__xludf.DUMMYFUNCTION("IFERROR(
  TEXTJOIN(CHAR(10),TRUE,FILTER('SUMMARY DATA'!F:F,'SUMMARY DATA'!$A:$A=$A709,'SUMMARY DATA'!$C:$C=$B709,'SUMMARY DATA'!$B:$B=""GRP"")),
  IF(
    OR(
      ISNUMBER(SEARCH(""CDM CASH DEPOSIT"",$C709)),
      ISNUMBER(SEARCH(""CASH DEPOSIT"",$C70"&amp;"9)),
      COUNTIFS('SUMMARY DATA'!$D:$D,$C709,'SUMMARY DATA'!$B:$B,""GRP"")&lt;&gt;1
    ),
    """",
    IFERROR(TEXTJOIN(CHAR(10),TRUE,FILTER('SUMMARY DATA'!F:F,'SUMMARY DATA'!$D:$D=$C709,'SUMMARY DATA'!$B:$B=""GRP"")),"""")
  )
)"),"")</f>
        <v/>
      </c>
      <c r="G709" s="17" t="str">
        <f>IFERROR(__xludf.DUMMYFUNCTION("IFERROR(
  TEXTJOIN(CHAR(10),TRUE,FILTER('SUMMARY DATA'!G:G,'SUMMARY DATA'!$A:$A=$A709,'SUMMARY DATA'!$C:$C=$B709,'SUMMARY DATA'!$B:$B=""GRP"")),
  IF(
    OR(
      ISNUMBER(SEARCH(""CDM CASH DEPOSIT"",$C709)),
      ISNUMBER(SEARCH(""CASH DEPOSIT"",$C70"&amp;"9)),
      COUNTIFS('SUMMARY DATA'!$D:$D,$C709,'SUMMARY DATA'!$B:$B,""GRP"")&lt;&gt;1
    ),
    """",
    IFERROR(TEXTJOIN(CHAR(10),TRUE,FILTER('SUMMARY DATA'!G:G,'SUMMARY DATA'!$D:$D=$C709,'SUMMARY DATA'!$B:$B=""GRP"")),"""")
  )
)"),"")</f>
        <v/>
      </c>
      <c r="H709" s="18" t="str">
        <f>IFERROR(__xludf.DUMMYFUNCTION("IFERROR(
  TEXTJOIN(CHAR(10),TRUE,FILTER('SUMMARY DATA'!H:H,'SUMMARY DATA'!$A:$A=$A709,'SUMMARY DATA'!$C:$C=$B709,'SUMMARY DATA'!$B:$B=""GRP"")),
  IF(
    OR(
      ISNUMBER(SEARCH(""CDM CASH DEPOSIT"",$C709)),
      ISNUMBER(SEARCH(""CASH DEPOSIT"",$C70"&amp;"9)),
      COUNTIFS('SUMMARY DATA'!$D:$D,$C709,'SUMMARY DATA'!$B:$B,""GRP"")&lt;&gt;1
    ),
    """",
    IFERROR(TEXTJOIN(CHAR(10),TRUE,FILTER('SUMMARY DATA'!H:H,'SUMMARY DATA'!$D:$D=$C709,'SUMMARY DATA'!$B:$B=""GRP"")),"""")
  )
)"),"")</f>
        <v/>
      </c>
      <c r="I709" s="18" t="str">
        <f>IFERROR(__xludf.DUMMYFUNCTION("IF(H709="""","""",
SUM(ARRAYFORMULA(VALUE(SPLIT(H709,CHAR(10)))))
)"),"")</f>
        <v/>
      </c>
      <c r="J709" s="17" t="str">
        <f>IFERROR(__xludf.DUMMYFUNCTION("IFERROR(
  TEXTJOIN(CHAR(10),TRUE,FILTER('SUMMARY DATA'!I:I,'SUMMARY DATA'!$A:$A=$A709,'SUMMARY DATA'!$C:$C=$B709,'SUMMARY DATA'!$B:$B=""GRP"")),
  IF(
    OR(
      ISNUMBER(SEARCH(""CDM CASH DEPOSIT"",$C709)),
      ISNUMBER(SEARCH(""CASH DEPOSIT"",$C70"&amp;"9)),
      COUNTIFS('SUMMARY DATA'!$D:$D,$C709,'SUMMARY DATA'!$B:$B,""GRP"")&lt;&gt;1
    ),
    """",
    IFERROR(TEXTJOIN(CHAR(10),TRUE,FILTER('SUMMARY DATA'!I:I,'SUMMARY DATA'!$D:$D=$C709,'SUMMARY DATA'!$B:$B=""GRP"")),"""")
  )
)"),"")</f>
        <v/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 spans="1:27">
      <c r="A710" s="2" t="s">
        <v>999</v>
      </c>
      <c r="B710" s="32">
        <v>45878</v>
      </c>
      <c r="C710" s="2" t="s">
        <v>1000</v>
      </c>
      <c r="D710" s="6">
        <v>13.47</v>
      </c>
      <c r="E710" s="16" t="str">
        <f>IFERROR(__xludf.DUMMYFUNCTION("IFERROR(
  TEXTJOIN(CHAR(10),TRUE,FILTER('SUMMARY DATA'!E:E,'SUMMARY DATA'!$A:$A=$A710,'SUMMARY DATA'!$C:$C=$B710,'SUMMARY DATA'!$B:$B=""GRP"")),
  IF(
    OR(
      ISNUMBER(SEARCH(""CDM CASH DEPOSIT"",$C710)),
      ISNUMBER(SEARCH(""CASH DEPOSIT"",$C71"&amp;"0)),
      COUNTIFS('SUMMARY DATA'!$D:$D,$C710,'SUMMARY DATA'!$B:$B,""GRP"")&lt;&gt;1
    ),
    """",
    IFERROR(TEXTJOIN(CHAR(10),TRUE,FILTER('SUMMARY DATA'!E:E,'SUMMARY DATA'!$D:$D=$C710,'SUMMARY DATA'!$B:$B=""GRP"")),"""")
  )
)"),"")</f>
        <v/>
      </c>
      <c r="F710" s="17" t="str">
        <f>IFERROR(__xludf.DUMMYFUNCTION("IFERROR(
  TEXTJOIN(CHAR(10),TRUE,FILTER('SUMMARY DATA'!F:F,'SUMMARY DATA'!$A:$A=$A710,'SUMMARY DATA'!$C:$C=$B710,'SUMMARY DATA'!$B:$B=""GRP"")),
  IF(
    OR(
      ISNUMBER(SEARCH(""CDM CASH DEPOSIT"",$C710)),
      ISNUMBER(SEARCH(""CASH DEPOSIT"",$C71"&amp;"0)),
      COUNTIFS('SUMMARY DATA'!$D:$D,$C710,'SUMMARY DATA'!$B:$B,""GRP"")&lt;&gt;1
    ),
    """",
    IFERROR(TEXTJOIN(CHAR(10),TRUE,FILTER('SUMMARY DATA'!F:F,'SUMMARY DATA'!$D:$D=$C710,'SUMMARY DATA'!$B:$B=""GRP"")),"""")
  )
)"),"")</f>
        <v/>
      </c>
      <c r="G710" s="17" t="str">
        <f>IFERROR(__xludf.DUMMYFUNCTION("IFERROR(
  TEXTJOIN(CHAR(10),TRUE,FILTER('SUMMARY DATA'!G:G,'SUMMARY DATA'!$A:$A=$A710,'SUMMARY DATA'!$C:$C=$B710,'SUMMARY DATA'!$B:$B=""GRP"")),
  IF(
    OR(
      ISNUMBER(SEARCH(""CDM CASH DEPOSIT"",$C710)),
      ISNUMBER(SEARCH(""CASH DEPOSIT"",$C71"&amp;"0)),
      COUNTIFS('SUMMARY DATA'!$D:$D,$C710,'SUMMARY DATA'!$B:$B,""GRP"")&lt;&gt;1
    ),
    """",
    IFERROR(TEXTJOIN(CHAR(10),TRUE,FILTER('SUMMARY DATA'!G:G,'SUMMARY DATA'!$D:$D=$C710,'SUMMARY DATA'!$B:$B=""GRP"")),"""")
  )
)"),"")</f>
        <v/>
      </c>
      <c r="H710" s="18" t="str">
        <f>IFERROR(__xludf.DUMMYFUNCTION("IFERROR(
  TEXTJOIN(CHAR(10),TRUE,FILTER('SUMMARY DATA'!H:H,'SUMMARY DATA'!$A:$A=$A710,'SUMMARY DATA'!$C:$C=$B710,'SUMMARY DATA'!$B:$B=""GRP"")),
  IF(
    OR(
      ISNUMBER(SEARCH(""CDM CASH DEPOSIT"",$C710)),
      ISNUMBER(SEARCH(""CASH DEPOSIT"",$C71"&amp;"0)),
      COUNTIFS('SUMMARY DATA'!$D:$D,$C710,'SUMMARY DATA'!$B:$B,""GRP"")&lt;&gt;1
    ),
    """",
    IFERROR(TEXTJOIN(CHAR(10),TRUE,FILTER('SUMMARY DATA'!H:H,'SUMMARY DATA'!$D:$D=$C710,'SUMMARY DATA'!$B:$B=""GRP"")),"""")
  )
)"),"")</f>
        <v/>
      </c>
      <c r="I710" s="18" t="str">
        <f>IFERROR(__xludf.DUMMYFUNCTION("IF(H710="""","""",
SUM(ARRAYFORMULA(VALUE(SPLIT(H710,CHAR(10)))))
)"),"")</f>
        <v/>
      </c>
      <c r="J710" s="17" t="str">
        <f>IFERROR(__xludf.DUMMYFUNCTION("IFERROR(
  TEXTJOIN(CHAR(10),TRUE,FILTER('SUMMARY DATA'!I:I,'SUMMARY DATA'!$A:$A=$A710,'SUMMARY DATA'!$C:$C=$B710,'SUMMARY DATA'!$B:$B=""GRP"")),
  IF(
    OR(
      ISNUMBER(SEARCH(""CDM CASH DEPOSIT"",$C710)),
      ISNUMBER(SEARCH(""CASH DEPOSIT"",$C71"&amp;"0)),
      COUNTIFS('SUMMARY DATA'!$D:$D,$C710,'SUMMARY DATA'!$B:$B,""GRP"")&lt;&gt;1
    ),
    """",
    IFERROR(TEXTJOIN(CHAR(10),TRUE,FILTER('SUMMARY DATA'!I:I,'SUMMARY DATA'!$D:$D=$C710,'SUMMARY DATA'!$B:$B=""GRP"")),"""")
  )
)"),"")</f>
        <v/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 spans="1:27">
      <c r="A711" s="2"/>
      <c r="B711" s="32">
        <v>45878</v>
      </c>
      <c r="C711" s="2" t="s">
        <v>1008</v>
      </c>
      <c r="D711" s="6">
        <v>139.45</v>
      </c>
      <c r="E711" s="16" t="str">
        <f>IFERROR(__xludf.DUMMYFUNCTION("IFERROR(
  TEXTJOIN(CHAR(10),TRUE,FILTER('SUMMARY DATA'!E:E,'SUMMARY DATA'!$A:$A=$A711,'SUMMARY DATA'!$C:$C=$B711,'SUMMARY DATA'!$B:$B=""GRP"")),
  IF(
    OR(
      ISNUMBER(SEARCH(""CDM CASH DEPOSIT"",$C711)),
      ISNUMBER(SEARCH(""CASH DEPOSIT"",$C71"&amp;"1)),
      COUNTIFS('SUMMARY DATA'!$D:$D,$C711,'SUMMARY DATA'!$B:$B,""GRP"")&lt;&gt;1
    ),
    """",
    IFERROR(TEXTJOIN(CHAR(10),TRUE,FILTER('SUMMARY DATA'!E:E,'SUMMARY DATA'!$D:$D=$C711,'SUMMARY DATA'!$B:$B=""GRP"")),"""")
  )
)"),"")</f>
        <v/>
      </c>
      <c r="F711" s="17" t="str">
        <f>IFERROR(__xludf.DUMMYFUNCTION("IFERROR(
  TEXTJOIN(CHAR(10),TRUE,FILTER('SUMMARY DATA'!F:F,'SUMMARY DATA'!$A:$A=$A711,'SUMMARY DATA'!$C:$C=$B711,'SUMMARY DATA'!$B:$B=""GRP"")),
  IF(
    OR(
      ISNUMBER(SEARCH(""CDM CASH DEPOSIT"",$C711)),
      ISNUMBER(SEARCH(""CASH DEPOSIT"",$C71"&amp;"1)),
      COUNTIFS('SUMMARY DATA'!$D:$D,$C711,'SUMMARY DATA'!$B:$B,""GRP"")&lt;&gt;1
    ),
    """",
    IFERROR(TEXTJOIN(CHAR(10),TRUE,FILTER('SUMMARY DATA'!F:F,'SUMMARY DATA'!$D:$D=$C711,'SUMMARY DATA'!$B:$B=""GRP"")),"""")
  )
)"),"")</f>
        <v/>
      </c>
      <c r="G711" s="17" t="str">
        <f>IFERROR(__xludf.DUMMYFUNCTION("IFERROR(
  TEXTJOIN(CHAR(10),TRUE,FILTER('SUMMARY DATA'!G:G,'SUMMARY DATA'!$A:$A=$A711,'SUMMARY DATA'!$C:$C=$B711,'SUMMARY DATA'!$B:$B=""GRP"")),
  IF(
    OR(
      ISNUMBER(SEARCH(""CDM CASH DEPOSIT"",$C711)),
      ISNUMBER(SEARCH(""CASH DEPOSIT"",$C71"&amp;"1)),
      COUNTIFS('SUMMARY DATA'!$D:$D,$C711,'SUMMARY DATA'!$B:$B,""GRP"")&lt;&gt;1
    ),
    """",
    IFERROR(TEXTJOIN(CHAR(10),TRUE,FILTER('SUMMARY DATA'!G:G,'SUMMARY DATA'!$D:$D=$C711,'SUMMARY DATA'!$B:$B=""GRP"")),"""")
  )
)"),"")</f>
        <v/>
      </c>
      <c r="H711" s="18" t="str">
        <f>IFERROR(__xludf.DUMMYFUNCTION("IFERROR(
  TEXTJOIN(CHAR(10),TRUE,FILTER('SUMMARY DATA'!H:H,'SUMMARY DATA'!$A:$A=$A711,'SUMMARY DATA'!$C:$C=$B711,'SUMMARY DATA'!$B:$B=""GRP"")),
  IF(
    OR(
      ISNUMBER(SEARCH(""CDM CASH DEPOSIT"",$C711)),
      ISNUMBER(SEARCH(""CASH DEPOSIT"",$C71"&amp;"1)),
      COUNTIFS('SUMMARY DATA'!$D:$D,$C711,'SUMMARY DATA'!$B:$B,""GRP"")&lt;&gt;1
    ),
    """",
    IFERROR(TEXTJOIN(CHAR(10),TRUE,FILTER('SUMMARY DATA'!H:H,'SUMMARY DATA'!$D:$D=$C711,'SUMMARY DATA'!$B:$B=""GRP"")),"""")
  )
)"),"")</f>
        <v/>
      </c>
      <c r="I711" s="18" t="str">
        <f>IFERROR(__xludf.DUMMYFUNCTION("IF(H711="""","""",
SUM(ARRAYFORMULA(VALUE(SPLIT(H711,CHAR(10)))))
)"),"")</f>
        <v/>
      </c>
      <c r="J711" s="17" t="str">
        <f>IFERROR(__xludf.DUMMYFUNCTION("IFERROR(
  TEXTJOIN(CHAR(10),TRUE,FILTER('SUMMARY DATA'!I:I,'SUMMARY DATA'!$A:$A=$A711,'SUMMARY DATA'!$C:$C=$B711,'SUMMARY DATA'!$B:$B=""GRP"")),
  IF(
    OR(
      ISNUMBER(SEARCH(""CDM CASH DEPOSIT"",$C711)),
      ISNUMBER(SEARCH(""CASH DEPOSIT"",$C71"&amp;"1)),
      COUNTIFS('SUMMARY DATA'!$D:$D,$C711,'SUMMARY DATA'!$B:$B,""GRP"")&lt;&gt;1
    ),
    """",
    IFERROR(TEXTJOIN(CHAR(10),TRUE,FILTER('SUMMARY DATA'!I:I,'SUMMARY DATA'!$D:$D=$C711,'SUMMARY DATA'!$B:$B=""GRP"")),"""")
  )
)"),"")</f>
        <v/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 spans="1:27">
      <c r="A712" s="2"/>
      <c r="B712" s="32">
        <v>45878</v>
      </c>
      <c r="C712" s="2" t="s">
        <v>1009</v>
      </c>
      <c r="D712" s="6">
        <v>6</v>
      </c>
      <c r="E712" s="16" t="str">
        <f>IFERROR(__xludf.DUMMYFUNCTION("IFERROR(
  TEXTJOIN(CHAR(10),TRUE,FILTER('SUMMARY DATA'!E:E,'SUMMARY DATA'!$A:$A=$A712,'SUMMARY DATA'!$C:$C=$B712,'SUMMARY DATA'!$B:$B=""GRP"")),
  IF(
    OR(
      ISNUMBER(SEARCH(""CDM CASH DEPOSIT"",$C712)),
      ISNUMBER(SEARCH(""CASH DEPOSIT"",$C71"&amp;"2)),
      COUNTIFS('SUMMARY DATA'!$D:$D,$C712,'SUMMARY DATA'!$B:$B,""GRP"")&lt;&gt;1
    ),
    """",
    IFERROR(TEXTJOIN(CHAR(10),TRUE,FILTER('SUMMARY DATA'!E:E,'SUMMARY DATA'!$D:$D=$C712,'SUMMARY DATA'!$B:$B=""GRP"")),"""")
  )
)"),"")</f>
        <v/>
      </c>
      <c r="F712" s="17" t="str">
        <f>IFERROR(__xludf.DUMMYFUNCTION("IFERROR(
  TEXTJOIN(CHAR(10),TRUE,FILTER('SUMMARY DATA'!F:F,'SUMMARY DATA'!$A:$A=$A712,'SUMMARY DATA'!$C:$C=$B712,'SUMMARY DATA'!$B:$B=""GRP"")),
  IF(
    OR(
      ISNUMBER(SEARCH(""CDM CASH DEPOSIT"",$C712)),
      ISNUMBER(SEARCH(""CASH DEPOSIT"",$C71"&amp;"2)),
      COUNTIFS('SUMMARY DATA'!$D:$D,$C712,'SUMMARY DATA'!$B:$B,""GRP"")&lt;&gt;1
    ),
    """",
    IFERROR(TEXTJOIN(CHAR(10),TRUE,FILTER('SUMMARY DATA'!F:F,'SUMMARY DATA'!$D:$D=$C712,'SUMMARY DATA'!$B:$B=""GRP"")),"""")
  )
)"),"")</f>
        <v/>
      </c>
      <c r="G712" s="17" t="str">
        <f>IFERROR(__xludf.DUMMYFUNCTION("IFERROR(
  TEXTJOIN(CHAR(10),TRUE,FILTER('SUMMARY DATA'!G:G,'SUMMARY DATA'!$A:$A=$A712,'SUMMARY DATA'!$C:$C=$B712,'SUMMARY DATA'!$B:$B=""GRP"")),
  IF(
    OR(
      ISNUMBER(SEARCH(""CDM CASH DEPOSIT"",$C712)),
      ISNUMBER(SEARCH(""CASH DEPOSIT"",$C71"&amp;"2)),
      COUNTIFS('SUMMARY DATA'!$D:$D,$C712,'SUMMARY DATA'!$B:$B,""GRP"")&lt;&gt;1
    ),
    """",
    IFERROR(TEXTJOIN(CHAR(10),TRUE,FILTER('SUMMARY DATA'!G:G,'SUMMARY DATA'!$D:$D=$C712,'SUMMARY DATA'!$B:$B=""GRP"")),"""")
  )
)"),"")</f>
        <v/>
      </c>
      <c r="H712" s="18" t="str">
        <f>IFERROR(__xludf.DUMMYFUNCTION("IFERROR(
  TEXTJOIN(CHAR(10),TRUE,FILTER('SUMMARY DATA'!H:H,'SUMMARY DATA'!$A:$A=$A712,'SUMMARY DATA'!$C:$C=$B712,'SUMMARY DATA'!$B:$B=""GRP"")),
  IF(
    OR(
      ISNUMBER(SEARCH(""CDM CASH DEPOSIT"",$C712)),
      ISNUMBER(SEARCH(""CASH DEPOSIT"",$C71"&amp;"2)),
      COUNTIFS('SUMMARY DATA'!$D:$D,$C712,'SUMMARY DATA'!$B:$B,""GRP"")&lt;&gt;1
    ),
    """",
    IFERROR(TEXTJOIN(CHAR(10),TRUE,FILTER('SUMMARY DATA'!H:H,'SUMMARY DATA'!$D:$D=$C712,'SUMMARY DATA'!$B:$B=""GRP"")),"""")
  )
)"),"")</f>
        <v/>
      </c>
      <c r="I712" s="18" t="str">
        <f>IFERROR(__xludf.DUMMYFUNCTION("IF(H712="""","""",
SUM(ARRAYFORMULA(VALUE(SPLIT(H712,CHAR(10)))))
)"),"")</f>
        <v/>
      </c>
      <c r="J712" s="17" t="str">
        <f>IFERROR(__xludf.DUMMYFUNCTION("IFERROR(
  TEXTJOIN(CHAR(10),TRUE,FILTER('SUMMARY DATA'!I:I,'SUMMARY DATA'!$A:$A=$A712,'SUMMARY DATA'!$C:$C=$B712,'SUMMARY DATA'!$B:$B=""GRP"")),
  IF(
    OR(
      ISNUMBER(SEARCH(""CDM CASH DEPOSIT"",$C712)),
      ISNUMBER(SEARCH(""CASH DEPOSIT"",$C71"&amp;"2)),
      COUNTIFS('SUMMARY DATA'!$D:$D,$C712,'SUMMARY DATA'!$B:$B,""GRP"")&lt;&gt;1
    ),
    """",
    IFERROR(TEXTJOIN(CHAR(10),TRUE,FILTER('SUMMARY DATA'!I:I,'SUMMARY DATA'!$D:$D=$C712,'SUMMARY DATA'!$B:$B=""GRP"")),"""")
  )
)"),"")</f>
        <v/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 spans="1:27">
      <c r="A713" s="2" t="s">
        <v>1010</v>
      </c>
      <c r="B713" s="32">
        <v>45878</v>
      </c>
      <c r="C713" s="2" t="s">
        <v>1011</v>
      </c>
      <c r="D713" s="6">
        <v>10</v>
      </c>
      <c r="E713" s="16" t="str">
        <f>IFERROR(__xludf.DUMMYFUNCTION("IFERROR(
  TEXTJOIN(CHAR(10),TRUE,FILTER('SUMMARY DATA'!E:E,'SUMMARY DATA'!$A:$A=$A713,'SUMMARY DATA'!$C:$C=$B713,'SUMMARY DATA'!$B:$B=""GRP"")),
  IF(
    OR(
      ISNUMBER(SEARCH(""CDM CASH DEPOSIT"",$C713)),
      ISNUMBER(SEARCH(""CASH DEPOSIT"",$C71"&amp;"3)),
      COUNTIFS('SUMMARY DATA'!$D:$D,$C713,'SUMMARY DATA'!$B:$B,""GRP"")&lt;&gt;1
    ),
    """",
    IFERROR(TEXTJOIN(CHAR(10),TRUE,FILTER('SUMMARY DATA'!E:E,'SUMMARY DATA'!$D:$D=$C713,'SUMMARY DATA'!$B:$B=""GRP"")),"""")
  )
)"),"")</f>
        <v/>
      </c>
      <c r="F713" s="17" t="str">
        <f>IFERROR(__xludf.DUMMYFUNCTION("IFERROR(
  TEXTJOIN(CHAR(10),TRUE,FILTER('SUMMARY DATA'!F:F,'SUMMARY DATA'!$A:$A=$A713,'SUMMARY DATA'!$C:$C=$B713,'SUMMARY DATA'!$B:$B=""GRP"")),
  IF(
    OR(
      ISNUMBER(SEARCH(""CDM CASH DEPOSIT"",$C713)),
      ISNUMBER(SEARCH(""CASH DEPOSIT"",$C71"&amp;"3)),
      COUNTIFS('SUMMARY DATA'!$D:$D,$C713,'SUMMARY DATA'!$B:$B,""GRP"")&lt;&gt;1
    ),
    """",
    IFERROR(TEXTJOIN(CHAR(10),TRUE,FILTER('SUMMARY DATA'!F:F,'SUMMARY DATA'!$D:$D=$C713,'SUMMARY DATA'!$B:$B=""GRP"")),"""")
  )
)"),"")</f>
        <v/>
      </c>
      <c r="G713" s="17" t="str">
        <f>IFERROR(__xludf.DUMMYFUNCTION("IFERROR(
  TEXTJOIN(CHAR(10),TRUE,FILTER('SUMMARY DATA'!G:G,'SUMMARY DATA'!$A:$A=$A713,'SUMMARY DATA'!$C:$C=$B713,'SUMMARY DATA'!$B:$B=""GRP"")),
  IF(
    OR(
      ISNUMBER(SEARCH(""CDM CASH DEPOSIT"",$C713)),
      ISNUMBER(SEARCH(""CASH DEPOSIT"",$C71"&amp;"3)),
      COUNTIFS('SUMMARY DATA'!$D:$D,$C713,'SUMMARY DATA'!$B:$B,""GRP"")&lt;&gt;1
    ),
    """",
    IFERROR(TEXTJOIN(CHAR(10),TRUE,FILTER('SUMMARY DATA'!G:G,'SUMMARY DATA'!$D:$D=$C713,'SUMMARY DATA'!$B:$B=""GRP"")),"""")
  )
)"),"")</f>
        <v/>
      </c>
      <c r="H713" s="18" t="str">
        <f>IFERROR(__xludf.DUMMYFUNCTION("IFERROR(
  TEXTJOIN(CHAR(10),TRUE,FILTER('SUMMARY DATA'!H:H,'SUMMARY DATA'!$A:$A=$A713,'SUMMARY DATA'!$C:$C=$B713,'SUMMARY DATA'!$B:$B=""GRP"")),
  IF(
    OR(
      ISNUMBER(SEARCH(""CDM CASH DEPOSIT"",$C713)),
      ISNUMBER(SEARCH(""CASH DEPOSIT"",$C71"&amp;"3)),
      COUNTIFS('SUMMARY DATA'!$D:$D,$C713,'SUMMARY DATA'!$B:$B,""GRP"")&lt;&gt;1
    ),
    """",
    IFERROR(TEXTJOIN(CHAR(10),TRUE,FILTER('SUMMARY DATA'!H:H,'SUMMARY DATA'!$D:$D=$C713,'SUMMARY DATA'!$B:$B=""GRP"")),"""")
  )
)"),"")</f>
        <v/>
      </c>
      <c r="I713" s="18" t="str">
        <f>IFERROR(__xludf.DUMMYFUNCTION("IF(H713="""","""",
SUM(ARRAYFORMULA(VALUE(SPLIT(H713,CHAR(10)))))
)"),"")</f>
        <v/>
      </c>
      <c r="J713" s="17" t="str">
        <f>IFERROR(__xludf.DUMMYFUNCTION("IFERROR(
  TEXTJOIN(CHAR(10),TRUE,FILTER('SUMMARY DATA'!I:I,'SUMMARY DATA'!$A:$A=$A713,'SUMMARY DATA'!$C:$C=$B713,'SUMMARY DATA'!$B:$B=""GRP"")),
  IF(
    OR(
      ISNUMBER(SEARCH(""CDM CASH DEPOSIT"",$C713)),
      ISNUMBER(SEARCH(""CASH DEPOSIT"",$C71"&amp;"3)),
      COUNTIFS('SUMMARY DATA'!$D:$D,$C713,'SUMMARY DATA'!$B:$B,""GRP"")&lt;&gt;1
    ),
    """",
    IFERROR(TEXTJOIN(CHAR(10),TRUE,FILTER('SUMMARY DATA'!I:I,'SUMMARY DATA'!$D:$D=$C713,'SUMMARY DATA'!$B:$B=""GRP"")),"""")
  )
)"),"")</f>
        <v/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 spans="1:27">
      <c r="A714" s="2"/>
      <c r="B714" s="32">
        <v>45877</v>
      </c>
      <c r="C714" s="2" t="s">
        <v>1012</v>
      </c>
      <c r="D714" s="6">
        <v>11.97</v>
      </c>
      <c r="E714" s="16" t="str">
        <f>IFERROR(__xludf.DUMMYFUNCTION("IFERROR(
  TEXTJOIN(CHAR(10),TRUE,FILTER('SUMMARY DATA'!E:E,'SUMMARY DATA'!$A:$A=$A714,'SUMMARY DATA'!$C:$C=$B714,'SUMMARY DATA'!$B:$B=""GRP"")),
  IF(
    OR(
      ISNUMBER(SEARCH(""CDM CASH DEPOSIT"",$C714)),
      ISNUMBER(SEARCH(""CASH DEPOSIT"",$C71"&amp;"4)),
      COUNTIFS('SUMMARY DATA'!$D:$D,$C714,'SUMMARY DATA'!$B:$B,""GRP"")&lt;&gt;1
    ),
    """",
    IFERROR(TEXTJOIN(CHAR(10),TRUE,FILTER('SUMMARY DATA'!E:E,'SUMMARY DATA'!$D:$D=$C714,'SUMMARY DATA'!$B:$B=""GRP"")),"""")
  )
)"),"")</f>
        <v/>
      </c>
      <c r="F714" s="17" t="str">
        <f>IFERROR(__xludf.DUMMYFUNCTION("IFERROR(
  TEXTJOIN(CHAR(10),TRUE,FILTER('SUMMARY DATA'!F:F,'SUMMARY DATA'!$A:$A=$A714,'SUMMARY DATA'!$C:$C=$B714,'SUMMARY DATA'!$B:$B=""GRP"")),
  IF(
    OR(
      ISNUMBER(SEARCH(""CDM CASH DEPOSIT"",$C714)),
      ISNUMBER(SEARCH(""CASH DEPOSIT"",$C71"&amp;"4)),
      COUNTIFS('SUMMARY DATA'!$D:$D,$C714,'SUMMARY DATA'!$B:$B,""GRP"")&lt;&gt;1
    ),
    """",
    IFERROR(TEXTJOIN(CHAR(10),TRUE,FILTER('SUMMARY DATA'!F:F,'SUMMARY DATA'!$D:$D=$C714,'SUMMARY DATA'!$B:$B=""GRP"")),"""")
  )
)"),"")</f>
        <v/>
      </c>
      <c r="G714" s="17" t="str">
        <f>IFERROR(__xludf.DUMMYFUNCTION("IFERROR(
  TEXTJOIN(CHAR(10),TRUE,FILTER('SUMMARY DATA'!G:G,'SUMMARY DATA'!$A:$A=$A714,'SUMMARY DATA'!$C:$C=$B714,'SUMMARY DATA'!$B:$B=""GRP"")),
  IF(
    OR(
      ISNUMBER(SEARCH(""CDM CASH DEPOSIT"",$C714)),
      ISNUMBER(SEARCH(""CASH DEPOSIT"",$C71"&amp;"4)),
      COUNTIFS('SUMMARY DATA'!$D:$D,$C714,'SUMMARY DATA'!$B:$B,""GRP"")&lt;&gt;1
    ),
    """",
    IFERROR(TEXTJOIN(CHAR(10),TRUE,FILTER('SUMMARY DATA'!G:G,'SUMMARY DATA'!$D:$D=$C714,'SUMMARY DATA'!$B:$B=""GRP"")),"""")
  )
)"),"")</f>
        <v/>
      </c>
      <c r="H714" s="18" t="str">
        <f>IFERROR(__xludf.DUMMYFUNCTION("IFERROR(
  TEXTJOIN(CHAR(10),TRUE,FILTER('SUMMARY DATA'!H:H,'SUMMARY DATA'!$A:$A=$A714,'SUMMARY DATA'!$C:$C=$B714,'SUMMARY DATA'!$B:$B=""GRP"")),
  IF(
    OR(
      ISNUMBER(SEARCH(""CDM CASH DEPOSIT"",$C714)),
      ISNUMBER(SEARCH(""CASH DEPOSIT"",$C71"&amp;"4)),
      COUNTIFS('SUMMARY DATA'!$D:$D,$C714,'SUMMARY DATA'!$B:$B,""GRP"")&lt;&gt;1
    ),
    """",
    IFERROR(TEXTJOIN(CHAR(10),TRUE,FILTER('SUMMARY DATA'!H:H,'SUMMARY DATA'!$D:$D=$C714,'SUMMARY DATA'!$B:$B=""GRP"")),"""")
  )
)"),"")</f>
        <v/>
      </c>
      <c r="I714" s="18" t="str">
        <f>IFERROR(__xludf.DUMMYFUNCTION("IF(H714="""","""",
SUM(ARRAYFORMULA(VALUE(SPLIT(H714,CHAR(10)))))
)"),"")</f>
        <v/>
      </c>
      <c r="J714" s="17" t="str">
        <f>IFERROR(__xludf.DUMMYFUNCTION("IFERROR(
  TEXTJOIN(CHAR(10),TRUE,FILTER('SUMMARY DATA'!I:I,'SUMMARY DATA'!$A:$A=$A714,'SUMMARY DATA'!$C:$C=$B714,'SUMMARY DATA'!$B:$B=""GRP"")),
  IF(
    OR(
      ISNUMBER(SEARCH(""CDM CASH DEPOSIT"",$C714)),
      ISNUMBER(SEARCH(""CASH DEPOSIT"",$C71"&amp;"4)),
      COUNTIFS('SUMMARY DATA'!$D:$D,$C714,'SUMMARY DATA'!$B:$B,""GRP"")&lt;&gt;1
    ),
    """",
    IFERROR(TEXTJOIN(CHAR(10),TRUE,FILTER('SUMMARY DATA'!I:I,'SUMMARY DATA'!$D:$D=$C714,'SUMMARY DATA'!$B:$B=""GRP"")),"""")
  )
)"),"")</f>
        <v/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 spans="1:27">
      <c r="A715" s="2" t="s">
        <v>1013</v>
      </c>
      <c r="B715" s="32">
        <v>45877</v>
      </c>
      <c r="C715" s="2" t="s">
        <v>1014</v>
      </c>
      <c r="D715" s="6">
        <v>142.28</v>
      </c>
      <c r="E715" s="16" t="str">
        <f>IFERROR(__xludf.DUMMYFUNCTION("IFERROR(
  TEXTJOIN(CHAR(10),TRUE,FILTER('SUMMARY DATA'!E:E,'SUMMARY DATA'!$A:$A=$A715,'SUMMARY DATA'!$C:$C=$B715,'SUMMARY DATA'!$B:$B=""GRP"")),
  IF(
    OR(
      ISNUMBER(SEARCH(""CDM CASH DEPOSIT"",$C715)),
      ISNUMBER(SEARCH(""CASH DEPOSIT"",$C71"&amp;"5)),
      COUNTIFS('SUMMARY DATA'!$D:$D,$C715,'SUMMARY DATA'!$B:$B,""GRP"")&lt;&gt;1
    ),
    """",
    IFERROR(TEXTJOIN(CHAR(10),TRUE,FILTER('SUMMARY DATA'!E:E,'SUMMARY DATA'!$D:$D=$C715,'SUMMARY DATA'!$B:$B=""GRP"")),"""")
  )
)"),"")</f>
        <v/>
      </c>
      <c r="F715" s="17" t="str">
        <f>IFERROR(__xludf.DUMMYFUNCTION("IFERROR(
  TEXTJOIN(CHAR(10),TRUE,FILTER('SUMMARY DATA'!F:F,'SUMMARY DATA'!$A:$A=$A715,'SUMMARY DATA'!$C:$C=$B715,'SUMMARY DATA'!$B:$B=""GRP"")),
  IF(
    OR(
      ISNUMBER(SEARCH(""CDM CASH DEPOSIT"",$C715)),
      ISNUMBER(SEARCH(""CASH DEPOSIT"",$C71"&amp;"5)),
      COUNTIFS('SUMMARY DATA'!$D:$D,$C715,'SUMMARY DATA'!$B:$B,""GRP"")&lt;&gt;1
    ),
    """",
    IFERROR(TEXTJOIN(CHAR(10),TRUE,FILTER('SUMMARY DATA'!F:F,'SUMMARY DATA'!$D:$D=$C715,'SUMMARY DATA'!$B:$B=""GRP"")),"""")
  )
)"),"")</f>
        <v/>
      </c>
      <c r="G715" s="17" t="str">
        <f>IFERROR(__xludf.DUMMYFUNCTION("IFERROR(
  TEXTJOIN(CHAR(10),TRUE,FILTER('SUMMARY DATA'!G:G,'SUMMARY DATA'!$A:$A=$A715,'SUMMARY DATA'!$C:$C=$B715,'SUMMARY DATA'!$B:$B=""GRP"")),
  IF(
    OR(
      ISNUMBER(SEARCH(""CDM CASH DEPOSIT"",$C715)),
      ISNUMBER(SEARCH(""CASH DEPOSIT"",$C71"&amp;"5)),
      COUNTIFS('SUMMARY DATA'!$D:$D,$C715,'SUMMARY DATA'!$B:$B,""GRP"")&lt;&gt;1
    ),
    """",
    IFERROR(TEXTJOIN(CHAR(10),TRUE,FILTER('SUMMARY DATA'!G:G,'SUMMARY DATA'!$D:$D=$C715,'SUMMARY DATA'!$B:$B=""GRP"")),"""")
  )
)"),"")</f>
        <v/>
      </c>
      <c r="H715" s="18" t="str">
        <f>IFERROR(__xludf.DUMMYFUNCTION("IFERROR(
  TEXTJOIN(CHAR(10),TRUE,FILTER('SUMMARY DATA'!H:H,'SUMMARY DATA'!$A:$A=$A715,'SUMMARY DATA'!$C:$C=$B715,'SUMMARY DATA'!$B:$B=""GRP"")),
  IF(
    OR(
      ISNUMBER(SEARCH(""CDM CASH DEPOSIT"",$C715)),
      ISNUMBER(SEARCH(""CASH DEPOSIT"",$C71"&amp;"5)),
      COUNTIFS('SUMMARY DATA'!$D:$D,$C715,'SUMMARY DATA'!$B:$B,""GRP"")&lt;&gt;1
    ),
    """",
    IFERROR(TEXTJOIN(CHAR(10),TRUE,FILTER('SUMMARY DATA'!H:H,'SUMMARY DATA'!$D:$D=$C715,'SUMMARY DATA'!$B:$B=""GRP"")),"""")
  )
)"),"")</f>
        <v/>
      </c>
      <c r="I715" s="18" t="str">
        <f>IFERROR(__xludf.DUMMYFUNCTION("IF(H715="""","""",
SUM(ARRAYFORMULA(VALUE(SPLIT(H715,CHAR(10)))))
)"),"")</f>
        <v/>
      </c>
      <c r="J715" s="17" t="str">
        <f>IFERROR(__xludf.DUMMYFUNCTION("IFERROR(
  TEXTJOIN(CHAR(10),TRUE,FILTER('SUMMARY DATA'!I:I,'SUMMARY DATA'!$A:$A=$A715,'SUMMARY DATA'!$C:$C=$B715,'SUMMARY DATA'!$B:$B=""GRP"")),
  IF(
    OR(
      ISNUMBER(SEARCH(""CDM CASH DEPOSIT"",$C715)),
      ISNUMBER(SEARCH(""CASH DEPOSIT"",$C71"&amp;"5)),
      COUNTIFS('SUMMARY DATA'!$D:$D,$C715,'SUMMARY DATA'!$B:$B,""GRP"")&lt;&gt;1
    ),
    """",
    IFERROR(TEXTJOIN(CHAR(10),TRUE,FILTER('SUMMARY DATA'!I:I,'SUMMARY DATA'!$D:$D=$C715,'SUMMARY DATA'!$B:$B=""GRP"")),"""")
  )
)"),"")</f>
        <v/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 spans="1:27">
      <c r="A716" s="2"/>
      <c r="B716" s="32">
        <v>45877</v>
      </c>
      <c r="C716" s="2" t="s">
        <v>1015</v>
      </c>
      <c r="D716" s="6">
        <v>18</v>
      </c>
      <c r="E716" s="16" t="str">
        <f>IFERROR(__xludf.DUMMYFUNCTION("IFERROR(
  TEXTJOIN(CHAR(10),TRUE,FILTER('SUMMARY DATA'!E:E,'SUMMARY DATA'!$A:$A=$A716,'SUMMARY DATA'!$C:$C=$B716,'SUMMARY DATA'!$B:$B=""GRP"")),
  IF(
    OR(
      ISNUMBER(SEARCH(""CDM CASH DEPOSIT"",$C716)),
      ISNUMBER(SEARCH(""CASH DEPOSIT"",$C71"&amp;"6)),
      COUNTIFS('SUMMARY DATA'!$D:$D,$C716,'SUMMARY DATA'!$B:$B,""GRP"")&lt;&gt;1
    ),
    """",
    IFERROR(TEXTJOIN(CHAR(10),TRUE,FILTER('SUMMARY DATA'!E:E,'SUMMARY DATA'!$D:$D=$C716,'SUMMARY DATA'!$B:$B=""GRP"")),"""")
  )
)"),"")</f>
        <v/>
      </c>
      <c r="F716" s="17" t="str">
        <f>IFERROR(__xludf.DUMMYFUNCTION("IFERROR(
  TEXTJOIN(CHAR(10),TRUE,FILTER('SUMMARY DATA'!F:F,'SUMMARY DATA'!$A:$A=$A716,'SUMMARY DATA'!$C:$C=$B716,'SUMMARY DATA'!$B:$B=""GRP"")),
  IF(
    OR(
      ISNUMBER(SEARCH(""CDM CASH DEPOSIT"",$C716)),
      ISNUMBER(SEARCH(""CASH DEPOSIT"",$C71"&amp;"6)),
      COUNTIFS('SUMMARY DATA'!$D:$D,$C716,'SUMMARY DATA'!$B:$B,""GRP"")&lt;&gt;1
    ),
    """",
    IFERROR(TEXTJOIN(CHAR(10),TRUE,FILTER('SUMMARY DATA'!F:F,'SUMMARY DATA'!$D:$D=$C716,'SUMMARY DATA'!$B:$B=""GRP"")),"""")
  )
)"),"")</f>
        <v/>
      </c>
      <c r="G716" s="17" t="str">
        <f>IFERROR(__xludf.DUMMYFUNCTION("IFERROR(
  TEXTJOIN(CHAR(10),TRUE,FILTER('SUMMARY DATA'!G:G,'SUMMARY DATA'!$A:$A=$A716,'SUMMARY DATA'!$C:$C=$B716,'SUMMARY DATA'!$B:$B=""GRP"")),
  IF(
    OR(
      ISNUMBER(SEARCH(""CDM CASH DEPOSIT"",$C716)),
      ISNUMBER(SEARCH(""CASH DEPOSIT"",$C71"&amp;"6)),
      COUNTIFS('SUMMARY DATA'!$D:$D,$C716,'SUMMARY DATA'!$B:$B,""GRP"")&lt;&gt;1
    ),
    """",
    IFERROR(TEXTJOIN(CHAR(10),TRUE,FILTER('SUMMARY DATA'!G:G,'SUMMARY DATA'!$D:$D=$C716,'SUMMARY DATA'!$B:$B=""GRP"")),"""")
  )
)"),"")</f>
        <v/>
      </c>
      <c r="H716" s="18" t="str">
        <f>IFERROR(__xludf.DUMMYFUNCTION("IFERROR(
  TEXTJOIN(CHAR(10),TRUE,FILTER('SUMMARY DATA'!H:H,'SUMMARY DATA'!$A:$A=$A716,'SUMMARY DATA'!$C:$C=$B716,'SUMMARY DATA'!$B:$B=""GRP"")),
  IF(
    OR(
      ISNUMBER(SEARCH(""CDM CASH DEPOSIT"",$C716)),
      ISNUMBER(SEARCH(""CASH DEPOSIT"",$C71"&amp;"6)),
      COUNTIFS('SUMMARY DATA'!$D:$D,$C716,'SUMMARY DATA'!$B:$B,""GRP"")&lt;&gt;1
    ),
    """",
    IFERROR(TEXTJOIN(CHAR(10),TRUE,FILTER('SUMMARY DATA'!H:H,'SUMMARY DATA'!$D:$D=$C716,'SUMMARY DATA'!$B:$B=""GRP"")),"""")
  )
)"),"")</f>
        <v/>
      </c>
      <c r="I716" s="18" t="str">
        <f>IFERROR(__xludf.DUMMYFUNCTION("IF(H716="""","""",
SUM(ARRAYFORMULA(VALUE(SPLIT(H716,CHAR(10)))))
)"),"")</f>
        <v/>
      </c>
      <c r="J716" s="17" t="str">
        <f>IFERROR(__xludf.DUMMYFUNCTION("IFERROR(
  TEXTJOIN(CHAR(10),TRUE,FILTER('SUMMARY DATA'!I:I,'SUMMARY DATA'!$A:$A=$A716,'SUMMARY DATA'!$C:$C=$B716,'SUMMARY DATA'!$B:$B=""GRP"")),
  IF(
    OR(
      ISNUMBER(SEARCH(""CDM CASH DEPOSIT"",$C716)),
      ISNUMBER(SEARCH(""CASH DEPOSIT"",$C71"&amp;"6)),
      COUNTIFS('SUMMARY DATA'!$D:$D,$C716,'SUMMARY DATA'!$B:$B,""GRP"")&lt;&gt;1
    ),
    """",
    IFERROR(TEXTJOIN(CHAR(10),TRUE,FILTER('SUMMARY DATA'!I:I,'SUMMARY DATA'!$D:$D=$C716,'SUMMARY DATA'!$B:$B=""GRP"")),"""")
  )
)"),"")</f>
        <v/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 spans="1:27">
      <c r="A717" s="2"/>
      <c r="B717" s="32">
        <v>45877</v>
      </c>
      <c r="C717" s="2" t="s">
        <v>1016</v>
      </c>
      <c r="D717" s="6">
        <v>6.9</v>
      </c>
      <c r="E717" s="16" t="str">
        <f>IFERROR(__xludf.DUMMYFUNCTION("IFERROR(
  TEXTJOIN(CHAR(10),TRUE,FILTER('SUMMARY DATA'!E:E,'SUMMARY DATA'!$A:$A=$A717,'SUMMARY DATA'!$C:$C=$B717,'SUMMARY DATA'!$B:$B=""GRP"")),
  IF(
    OR(
      ISNUMBER(SEARCH(""CDM CASH DEPOSIT"",$C717)),
      ISNUMBER(SEARCH(""CASH DEPOSIT"",$C71"&amp;"7)),
      COUNTIFS('SUMMARY DATA'!$D:$D,$C717,'SUMMARY DATA'!$B:$B,""GRP"")&lt;&gt;1
    ),
    """",
    IFERROR(TEXTJOIN(CHAR(10),TRUE,FILTER('SUMMARY DATA'!E:E,'SUMMARY DATA'!$D:$D=$C717,'SUMMARY DATA'!$B:$B=""GRP"")),"""")
  )
)"),"")</f>
        <v/>
      </c>
      <c r="F717" s="17" t="str">
        <f>IFERROR(__xludf.DUMMYFUNCTION("IFERROR(
  TEXTJOIN(CHAR(10),TRUE,FILTER('SUMMARY DATA'!F:F,'SUMMARY DATA'!$A:$A=$A717,'SUMMARY DATA'!$C:$C=$B717,'SUMMARY DATA'!$B:$B=""GRP"")),
  IF(
    OR(
      ISNUMBER(SEARCH(""CDM CASH DEPOSIT"",$C717)),
      ISNUMBER(SEARCH(""CASH DEPOSIT"",$C71"&amp;"7)),
      COUNTIFS('SUMMARY DATA'!$D:$D,$C717,'SUMMARY DATA'!$B:$B,""GRP"")&lt;&gt;1
    ),
    """",
    IFERROR(TEXTJOIN(CHAR(10),TRUE,FILTER('SUMMARY DATA'!F:F,'SUMMARY DATA'!$D:$D=$C717,'SUMMARY DATA'!$B:$B=""GRP"")),"""")
  )
)"),"")</f>
        <v/>
      </c>
      <c r="G717" s="17" t="str">
        <f>IFERROR(__xludf.DUMMYFUNCTION("IFERROR(
  TEXTJOIN(CHAR(10),TRUE,FILTER('SUMMARY DATA'!G:G,'SUMMARY DATA'!$A:$A=$A717,'SUMMARY DATA'!$C:$C=$B717,'SUMMARY DATA'!$B:$B=""GRP"")),
  IF(
    OR(
      ISNUMBER(SEARCH(""CDM CASH DEPOSIT"",$C717)),
      ISNUMBER(SEARCH(""CASH DEPOSIT"",$C71"&amp;"7)),
      COUNTIFS('SUMMARY DATA'!$D:$D,$C717,'SUMMARY DATA'!$B:$B,""GRP"")&lt;&gt;1
    ),
    """",
    IFERROR(TEXTJOIN(CHAR(10),TRUE,FILTER('SUMMARY DATA'!G:G,'SUMMARY DATA'!$D:$D=$C717,'SUMMARY DATA'!$B:$B=""GRP"")),"""")
  )
)"),"")</f>
        <v/>
      </c>
      <c r="H717" s="18" t="str">
        <f>IFERROR(__xludf.DUMMYFUNCTION("IFERROR(
  TEXTJOIN(CHAR(10),TRUE,FILTER('SUMMARY DATA'!H:H,'SUMMARY DATA'!$A:$A=$A717,'SUMMARY DATA'!$C:$C=$B717,'SUMMARY DATA'!$B:$B=""GRP"")),
  IF(
    OR(
      ISNUMBER(SEARCH(""CDM CASH DEPOSIT"",$C717)),
      ISNUMBER(SEARCH(""CASH DEPOSIT"",$C71"&amp;"7)),
      COUNTIFS('SUMMARY DATA'!$D:$D,$C717,'SUMMARY DATA'!$B:$B,""GRP"")&lt;&gt;1
    ),
    """",
    IFERROR(TEXTJOIN(CHAR(10),TRUE,FILTER('SUMMARY DATA'!H:H,'SUMMARY DATA'!$D:$D=$C717,'SUMMARY DATA'!$B:$B=""GRP"")),"""")
  )
)"),"")</f>
        <v/>
      </c>
      <c r="I717" s="18" t="str">
        <f>IFERROR(__xludf.DUMMYFUNCTION("IF(H717="""","""",
SUM(ARRAYFORMULA(VALUE(SPLIT(H717,CHAR(10)))))
)"),"")</f>
        <v/>
      </c>
      <c r="J717" s="17" t="str">
        <f>IFERROR(__xludf.DUMMYFUNCTION("IFERROR(
  TEXTJOIN(CHAR(10),TRUE,FILTER('SUMMARY DATA'!I:I,'SUMMARY DATA'!$A:$A=$A717,'SUMMARY DATA'!$C:$C=$B717,'SUMMARY DATA'!$B:$B=""GRP"")),
  IF(
    OR(
      ISNUMBER(SEARCH(""CDM CASH DEPOSIT"",$C717)),
      ISNUMBER(SEARCH(""CASH DEPOSIT"",$C71"&amp;"7)),
      COUNTIFS('SUMMARY DATA'!$D:$D,$C717,'SUMMARY DATA'!$B:$B,""GRP"")&lt;&gt;1
    ),
    """",
    IFERROR(TEXTJOIN(CHAR(10),TRUE,FILTER('SUMMARY DATA'!I:I,'SUMMARY DATA'!$D:$D=$C717,'SUMMARY DATA'!$B:$B=""GRP"")),"""")
  )
)"),"")</f>
        <v/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 spans="1:27">
      <c r="A718" s="2"/>
      <c r="B718" s="32">
        <v>45877</v>
      </c>
      <c r="C718" s="2" t="s">
        <v>1016</v>
      </c>
      <c r="D718" s="6">
        <v>33.78</v>
      </c>
      <c r="E718" s="16" t="str">
        <f>IFERROR(__xludf.DUMMYFUNCTION("IFERROR(
  TEXTJOIN(CHAR(10),TRUE,FILTER('SUMMARY DATA'!E:E,'SUMMARY DATA'!$A:$A=$A718,'SUMMARY DATA'!$C:$C=$B718,'SUMMARY DATA'!$B:$B=""GRP"")),
  IF(
    OR(
      ISNUMBER(SEARCH(""CDM CASH DEPOSIT"",$C718)),
      ISNUMBER(SEARCH(""CASH DEPOSIT"",$C71"&amp;"8)),
      COUNTIFS('SUMMARY DATA'!$D:$D,$C718,'SUMMARY DATA'!$B:$B,""GRP"")&lt;&gt;1
    ),
    """",
    IFERROR(TEXTJOIN(CHAR(10),TRUE,FILTER('SUMMARY DATA'!E:E,'SUMMARY DATA'!$D:$D=$C718,'SUMMARY DATA'!$B:$B=""GRP"")),"""")
  )
)"),"")</f>
        <v/>
      </c>
      <c r="F718" s="17" t="str">
        <f>IFERROR(__xludf.DUMMYFUNCTION("IFERROR(
  TEXTJOIN(CHAR(10),TRUE,FILTER('SUMMARY DATA'!F:F,'SUMMARY DATA'!$A:$A=$A718,'SUMMARY DATA'!$C:$C=$B718,'SUMMARY DATA'!$B:$B=""GRP"")),
  IF(
    OR(
      ISNUMBER(SEARCH(""CDM CASH DEPOSIT"",$C718)),
      ISNUMBER(SEARCH(""CASH DEPOSIT"",$C71"&amp;"8)),
      COUNTIFS('SUMMARY DATA'!$D:$D,$C718,'SUMMARY DATA'!$B:$B,""GRP"")&lt;&gt;1
    ),
    """",
    IFERROR(TEXTJOIN(CHAR(10),TRUE,FILTER('SUMMARY DATA'!F:F,'SUMMARY DATA'!$D:$D=$C718,'SUMMARY DATA'!$B:$B=""GRP"")),"""")
  )
)"),"")</f>
        <v/>
      </c>
      <c r="G718" s="17" t="str">
        <f>IFERROR(__xludf.DUMMYFUNCTION("IFERROR(
  TEXTJOIN(CHAR(10),TRUE,FILTER('SUMMARY DATA'!G:G,'SUMMARY DATA'!$A:$A=$A718,'SUMMARY DATA'!$C:$C=$B718,'SUMMARY DATA'!$B:$B=""GRP"")),
  IF(
    OR(
      ISNUMBER(SEARCH(""CDM CASH DEPOSIT"",$C718)),
      ISNUMBER(SEARCH(""CASH DEPOSIT"",$C71"&amp;"8)),
      COUNTIFS('SUMMARY DATA'!$D:$D,$C718,'SUMMARY DATA'!$B:$B,""GRP"")&lt;&gt;1
    ),
    """",
    IFERROR(TEXTJOIN(CHAR(10),TRUE,FILTER('SUMMARY DATA'!G:G,'SUMMARY DATA'!$D:$D=$C718,'SUMMARY DATA'!$B:$B=""GRP"")),"""")
  )
)"),"")</f>
        <v/>
      </c>
      <c r="H718" s="18" t="str">
        <f>IFERROR(__xludf.DUMMYFUNCTION("IFERROR(
  TEXTJOIN(CHAR(10),TRUE,FILTER('SUMMARY DATA'!H:H,'SUMMARY DATA'!$A:$A=$A718,'SUMMARY DATA'!$C:$C=$B718,'SUMMARY DATA'!$B:$B=""GRP"")),
  IF(
    OR(
      ISNUMBER(SEARCH(""CDM CASH DEPOSIT"",$C718)),
      ISNUMBER(SEARCH(""CASH DEPOSIT"",$C71"&amp;"8)),
      COUNTIFS('SUMMARY DATA'!$D:$D,$C718,'SUMMARY DATA'!$B:$B,""GRP"")&lt;&gt;1
    ),
    """",
    IFERROR(TEXTJOIN(CHAR(10),TRUE,FILTER('SUMMARY DATA'!H:H,'SUMMARY DATA'!$D:$D=$C718,'SUMMARY DATA'!$B:$B=""GRP"")),"""")
  )
)"),"")</f>
        <v/>
      </c>
      <c r="I718" s="18" t="str">
        <f>IFERROR(__xludf.DUMMYFUNCTION("IF(H718="""","""",
SUM(ARRAYFORMULA(VALUE(SPLIT(H718,CHAR(10)))))
)"),"")</f>
        <v/>
      </c>
      <c r="J718" s="17" t="str">
        <f>IFERROR(__xludf.DUMMYFUNCTION("IFERROR(
  TEXTJOIN(CHAR(10),TRUE,FILTER('SUMMARY DATA'!I:I,'SUMMARY DATA'!$A:$A=$A718,'SUMMARY DATA'!$C:$C=$B718,'SUMMARY DATA'!$B:$B=""GRP"")),
  IF(
    OR(
      ISNUMBER(SEARCH(""CDM CASH DEPOSIT"",$C718)),
      ISNUMBER(SEARCH(""CASH DEPOSIT"",$C71"&amp;"8)),
      COUNTIFS('SUMMARY DATA'!$D:$D,$C718,'SUMMARY DATA'!$B:$B,""GRP"")&lt;&gt;1
    ),
    """",
    IFERROR(TEXTJOIN(CHAR(10),TRUE,FILTER('SUMMARY DATA'!I:I,'SUMMARY DATA'!$D:$D=$C718,'SUMMARY DATA'!$B:$B=""GRP"")),"""")
  )
)"),"")</f>
        <v/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 spans="1:27">
      <c r="A719" s="2"/>
      <c r="B719" s="32">
        <v>45877</v>
      </c>
      <c r="C719" s="2" t="s">
        <v>1006</v>
      </c>
      <c r="D719" s="6">
        <v>20</v>
      </c>
      <c r="E719" s="16" t="str">
        <f>IFERROR(__xludf.DUMMYFUNCTION("IFERROR(
  TEXTJOIN(CHAR(10),TRUE,FILTER('SUMMARY DATA'!E:E,'SUMMARY DATA'!$A:$A=$A719,'SUMMARY DATA'!$C:$C=$B719,'SUMMARY DATA'!$B:$B=""GRP"")),
  IF(
    OR(
      ISNUMBER(SEARCH(""CDM CASH DEPOSIT"",$C719)),
      ISNUMBER(SEARCH(""CASH DEPOSIT"",$C71"&amp;"9)),
      COUNTIFS('SUMMARY DATA'!$D:$D,$C719,'SUMMARY DATA'!$B:$B,""GRP"")&lt;&gt;1
    ),
    """",
    IFERROR(TEXTJOIN(CHAR(10),TRUE,FILTER('SUMMARY DATA'!E:E,'SUMMARY DATA'!$D:$D=$C719,'SUMMARY DATA'!$B:$B=""GRP"")),"""")
  )
)"),"")</f>
        <v/>
      </c>
      <c r="F719" s="17" t="str">
        <f>IFERROR(__xludf.DUMMYFUNCTION("IFERROR(
  TEXTJOIN(CHAR(10),TRUE,FILTER('SUMMARY DATA'!F:F,'SUMMARY DATA'!$A:$A=$A719,'SUMMARY DATA'!$C:$C=$B719,'SUMMARY DATA'!$B:$B=""GRP"")),
  IF(
    OR(
      ISNUMBER(SEARCH(""CDM CASH DEPOSIT"",$C719)),
      ISNUMBER(SEARCH(""CASH DEPOSIT"",$C71"&amp;"9)),
      COUNTIFS('SUMMARY DATA'!$D:$D,$C719,'SUMMARY DATA'!$B:$B,""GRP"")&lt;&gt;1
    ),
    """",
    IFERROR(TEXTJOIN(CHAR(10),TRUE,FILTER('SUMMARY DATA'!F:F,'SUMMARY DATA'!$D:$D=$C719,'SUMMARY DATA'!$B:$B=""GRP"")),"""")
  )
)"),"")</f>
        <v/>
      </c>
      <c r="G719" s="17" t="str">
        <f>IFERROR(__xludf.DUMMYFUNCTION("IFERROR(
  TEXTJOIN(CHAR(10),TRUE,FILTER('SUMMARY DATA'!G:G,'SUMMARY DATA'!$A:$A=$A719,'SUMMARY DATA'!$C:$C=$B719,'SUMMARY DATA'!$B:$B=""GRP"")),
  IF(
    OR(
      ISNUMBER(SEARCH(""CDM CASH DEPOSIT"",$C719)),
      ISNUMBER(SEARCH(""CASH DEPOSIT"",$C71"&amp;"9)),
      COUNTIFS('SUMMARY DATA'!$D:$D,$C719,'SUMMARY DATA'!$B:$B,""GRP"")&lt;&gt;1
    ),
    """",
    IFERROR(TEXTJOIN(CHAR(10),TRUE,FILTER('SUMMARY DATA'!G:G,'SUMMARY DATA'!$D:$D=$C719,'SUMMARY DATA'!$B:$B=""GRP"")),"""")
  )
)"),"")</f>
        <v/>
      </c>
      <c r="H719" s="18" t="str">
        <f>IFERROR(__xludf.DUMMYFUNCTION("IFERROR(
  TEXTJOIN(CHAR(10),TRUE,FILTER('SUMMARY DATA'!H:H,'SUMMARY DATA'!$A:$A=$A719,'SUMMARY DATA'!$C:$C=$B719,'SUMMARY DATA'!$B:$B=""GRP"")),
  IF(
    OR(
      ISNUMBER(SEARCH(""CDM CASH DEPOSIT"",$C719)),
      ISNUMBER(SEARCH(""CASH DEPOSIT"",$C71"&amp;"9)),
      COUNTIFS('SUMMARY DATA'!$D:$D,$C719,'SUMMARY DATA'!$B:$B,""GRP"")&lt;&gt;1
    ),
    """",
    IFERROR(TEXTJOIN(CHAR(10),TRUE,FILTER('SUMMARY DATA'!H:H,'SUMMARY DATA'!$D:$D=$C719,'SUMMARY DATA'!$B:$B=""GRP"")),"""")
  )
)"),"")</f>
        <v/>
      </c>
      <c r="I719" s="18" t="str">
        <f>IFERROR(__xludf.DUMMYFUNCTION("IF(H719="""","""",
SUM(ARRAYFORMULA(VALUE(SPLIT(H719,CHAR(10)))))
)"),"")</f>
        <v/>
      </c>
      <c r="J719" s="17" t="str">
        <f>IFERROR(__xludf.DUMMYFUNCTION("IFERROR(
  TEXTJOIN(CHAR(10),TRUE,FILTER('SUMMARY DATA'!I:I,'SUMMARY DATA'!$A:$A=$A719,'SUMMARY DATA'!$C:$C=$B719,'SUMMARY DATA'!$B:$B=""GRP"")),
  IF(
    OR(
      ISNUMBER(SEARCH(""CDM CASH DEPOSIT"",$C719)),
      ISNUMBER(SEARCH(""CASH DEPOSIT"",$C71"&amp;"9)),
      COUNTIFS('SUMMARY DATA'!$D:$D,$C719,'SUMMARY DATA'!$B:$B,""GRP"")&lt;&gt;1
    ),
    """",
    IFERROR(TEXTJOIN(CHAR(10),TRUE,FILTER('SUMMARY DATA'!I:I,'SUMMARY DATA'!$D:$D=$C719,'SUMMARY DATA'!$B:$B=""GRP"")),"""")
  )
)"),"")</f>
        <v/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 spans="1:27">
      <c r="A720" s="2"/>
      <c r="B720" s="32">
        <v>45877</v>
      </c>
      <c r="C720" s="2" t="s">
        <v>1017</v>
      </c>
      <c r="D720" s="6">
        <v>61.26</v>
      </c>
      <c r="E720" s="16" t="str">
        <f>IFERROR(__xludf.DUMMYFUNCTION("IFERROR(
  TEXTJOIN(CHAR(10),TRUE,FILTER('SUMMARY DATA'!E:E,'SUMMARY DATA'!$A:$A=$A720,'SUMMARY DATA'!$C:$C=$B720,'SUMMARY DATA'!$B:$B=""GRP"")),
  IF(
    OR(
      ISNUMBER(SEARCH(""CDM CASH DEPOSIT"",$C720)),
      ISNUMBER(SEARCH(""CASH DEPOSIT"",$C72"&amp;"0)),
      COUNTIFS('SUMMARY DATA'!$D:$D,$C720,'SUMMARY DATA'!$B:$B,""GRP"")&lt;&gt;1
    ),
    """",
    IFERROR(TEXTJOIN(CHAR(10),TRUE,FILTER('SUMMARY DATA'!E:E,'SUMMARY DATA'!$D:$D=$C720,'SUMMARY DATA'!$B:$B=""GRP"")),"""")
  )
)"),"")</f>
        <v/>
      </c>
      <c r="F720" s="17" t="str">
        <f>IFERROR(__xludf.DUMMYFUNCTION("IFERROR(
  TEXTJOIN(CHAR(10),TRUE,FILTER('SUMMARY DATA'!F:F,'SUMMARY DATA'!$A:$A=$A720,'SUMMARY DATA'!$C:$C=$B720,'SUMMARY DATA'!$B:$B=""GRP"")),
  IF(
    OR(
      ISNUMBER(SEARCH(""CDM CASH DEPOSIT"",$C720)),
      ISNUMBER(SEARCH(""CASH DEPOSIT"",$C72"&amp;"0)),
      COUNTIFS('SUMMARY DATA'!$D:$D,$C720,'SUMMARY DATA'!$B:$B,""GRP"")&lt;&gt;1
    ),
    """",
    IFERROR(TEXTJOIN(CHAR(10),TRUE,FILTER('SUMMARY DATA'!F:F,'SUMMARY DATA'!$D:$D=$C720,'SUMMARY DATA'!$B:$B=""GRP"")),"""")
  )
)"),"")</f>
        <v/>
      </c>
      <c r="G720" s="17" t="str">
        <f>IFERROR(__xludf.DUMMYFUNCTION("IFERROR(
  TEXTJOIN(CHAR(10),TRUE,FILTER('SUMMARY DATA'!G:G,'SUMMARY DATA'!$A:$A=$A720,'SUMMARY DATA'!$C:$C=$B720,'SUMMARY DATA'!$B:$B=""GRP"")),
  IF(
    OR(
      ISNUMBER(SEARCH(""CDM CASH DEPOSIT"",$C720)),
      ISNUMBER(SEARCH(""CASH DEPOSIT"",$C72"&amp;"0)),
      COUNTIFS('SUMMARY DATA'!$D:$D,$C720,'SUMMARY DATA'!$B:$B,""GRP"")&lt;&gt;1
    ),
    """",
    IFERROR(TEXTJOIN(CHAR(10),TRUE,FILTER('SUMMARY DATA'!G:G,'SUMMARY DATA'!$D:$D=$C720,'SUMMARY DATA'!$B:$B=""GRP"")),"""")
  )
)"),"")</f>
        <v/>
      </c>
      <c r="H720" s="18" t="str">
        <f>IFERROR(__xludf.DUMMYFUNCTION("IFERROR(
  TEXTJOIN(CHAR(10),TRUE,FILTER('SUMMARY DATA'!H:H,'SUMMARY DATA'!$A:$A=$A720,'SUMMARY DATA'!$C:$C=$B720,'SUMMARY DATA'!$B:$B=""GRP"")),
  IF(
    OR(
      ISNUMBER(SEARCH(""CDM CASH DEPOSIT"",$C720)),
      ISNUMBER(SEARCH(""CASH DEPOSIT"",$C72"&amp;"0)),
      COUNTIFS('SUMMARY DATA'!$D:$D,$C720,'SUMMARY DATA'!$B:$B,""GRP"")&lt;&gt;1
    ),
    """",
    IFERROR(TEXTJOIN(CHAR(10),TRUE,FILTER('SUMMARY DATA'!H:H,'SUMMARY DATA'!$D:$D=$C720,'SUMMARY DATA'!$B:$B=""GRP"")),"""")
  )
)"),"")</f>
        <v/>
      </c>
      <c r="I720" s="18" t="str">
        <f>IFERROR(__xludf.DUMMYFUNCTION("IF(H720="""","""",
SUM(ARRAYFORMULA(VALUE(SPLIT(H720,CHAR(10)))))
)"),"")</f>
        <v/>
      </c>
      <c r="J720" s="17" t="str">
        <f>IFERROR(__xludf.DUMMYFUNCTION("IFERROR(
  TEXTJOIN(CHAR(10),TRUE,FILTER('SUMMARY DATA'!I:I,'SUMMARY DATA'!$A:$A=$A720,'SUMMARY DATA'!$C:$C=$B720,'SUMMARY DATA'!$B:$B=""GRP"")),
  IF(
    OR(
      ISNUMBER(SEARCH(""CDM CASH DEPOSIT"",$C720)),
      ISNUMBER(SEARCH(""CASH DEPOSIT"",$C72"&amp;"0)),
      COUNTIFS('SUMMARY DATA'!$D:$D,$C720,'SUMMARY DATA'!$B:$B,""GRP"")&lt;&gt;1
    ),
    """",
    IFERROR(TEXTJOIN(CHAR(10),TRUE,FILTER('SUMMARY DATA'!I:I,'SUMMARY DATA'!$D:$D=$C720,'SUMMARY DATA'!$B:$B=""GRP"")),"""")
  )
)"),"")</f>
        <v/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 spans="1:27">
      <c r="A721" s="2" t="s">
        <v>1018</v>
      </c>
      <c r="B721" s="32">
        <v>45877</v>
      </c>
      <c r="C721" s="2" t="s">
        <v>1019</v>
      </c>
      <c r="D721" s="6">
        <v>164.99</v>
      </c>
      <c r="E721" s="16" t="str">
        <f>IFERROR(__xludf.DUMMYFUNCTION("IFERROR(
  TEXTJOIN(CHAR(10),TRUE,FILTER('SUMMARY DATA'!E:E,'SUMMARY DATA'!$A:$A=$A721,'SUMMARY DATA'!$C:$C=$B721,'SUMMARY DATA'!$B:$B=""GRP"")),
  IF(
    OR(
      ISNUMBER(SEARCH(""CDM CASH DEPOSIT"",$C721)),
      ISNUMBER(SEARCH(""CASH DEPOSIT"",$C72"&amp;"1)),
      COUNTIFS('SUMMARY DATA'!$D:$D,$C721,'SUMMARY DATA'!$B:$B,""GRP"")&lt;&gt;1
    ),
    """",
    IFERROR(TEXTJOIN(CHAR(10),TRUE,FILTER('SUMMARY DATA'!E:E,'SUMMARY DATA'!$D:$D=$C721,'SUMMARY DATA'!$B:$B=""GRP"")),"""")
  )
)"),"")</f>
        <v/>
      </c>
      <c r="F721" s="17" t="str">
        <f>IFERROR(__xludf.DUMMYFUNCTION("IFERROR(
  TEXTJOIN(CHAR(10),TRUE,FILTER('SUMMARY DATA'!F:F,'SUMMARY DATA'!$A:$A=$A721,'SUMMARY DATA'!$C:$C=$B721,'SUMMARY DATA'!$B:$B=""GRP"")),
  IF(
    OR(
      ISNUMBER(SEARCH(""CDM CASH DEPOSIT"",$C721)),
      ISNUMBER(SEARCH(""CASH DEPOSIT"",$C72"&amp;"1)),
      COUNTIFS('SUMMARY DATA'!$D:$D,$C721,'SUMMARY DATA'!$B:$B,""GRP"")&lt;&gt;1
    ),
    """",
    IFERROR(TEXTJOIN(CHAR(10),TRUE,FILTER('SUMMARY DATA'!F:F,'SUMMARY DATA'!$D:$D=$C721,'SUMMARY DATA'!$B:$B=""GRP"")),"""")
  )
)"),"")</f>
        <v/>
      </c>
      <c r="G721" s="17" t="str">
        <f>IFERROR(__xludf.DUMMYFUNCTION("IFERROR(
  TEXTJOIN(CHAR(10),TRUE,FILTER('SUMMARY DATA'!G:G,'SUMMARY DATA'!$A:$A=$A721,'SUMMARY DATA'!$C:$C=$B721,'SUMMARY DATA'!$B:$B=""GRP"")),
  IF(
    OR(
      ISNUMBER(SEARCH(""CDM CASH DEPOSIT"",$C721)),
      ISNUMBER(SEARCH(""CASH DEPOSIT"",$C72"&amp;"1)),
      COUNTIFS('SUMMARY DATA'!$D:$D,$C721,'SUMMARY DATA'!$B:$B,""GRP"")&lt;&gt;1
    ),
    """",
    IFERROR(TEXTJOIN(CHAR(10),TRUE,FILTER('SUMMARY DATA'!G:G,'SUMMARY DATA'!$D:$D=$C721,'SUMMARY DATA'!$B:$B=""GRP"")),"""")
  )
)"),"")</f>
        <v/>
      </c>
      <c r="H721" s="18" t="str">
        <f>IFERROR(__xludf.DUMMYFUNCTION("IFERROR(
  TEXTJOIN(CHAR(10),TRUE,FILTER('SUMMARY DATA'!H:H,'SUMMARY DATA'!$A:$A=$A721,'SUMMARY DATA'!$C:$C=$B721,'SUMMARY DATA'!$B:$B=""GRP"")),
  IF(
    OR(
      ISNUMBER(SEARCH(""CDM CASH DEPOSIT"",$C721)),
      ISNUMBER(SEARCH(""CASH DEPOSIT"",$C72"&amp;"1)),
      COUNTIFS('SUMMARY DATA'!$D:$D,$C721,'SUMMARY DATA'!$B:$B,""GRP"")&lt;&gt;1
    ),
    """",
    IFERROR(TEXTJOIN(CHAR(10),TRUE,FILTER('SUMMARY DATA'!H:H,'SUMMARY DATA'!$D:$D=$C721,'SUMMARY DATA'!$B:$B=""GRP"")),"""")
  )
)"),"")</f>
        <v/>
      </c>
      <c r="I721" s="18" t="str">
        <f>IFERROR(__xludf.DUMMYFUNCTION("IF(H721="""","""",
SUM(ARRAYFORMULA(VALUE(SPLIT(H721,CHAR(10)))))
)"),"")</f>
        <v/>
      </c>
      <c r="J721" s="17" t="str">
        <f>IFERROR(__xludf.DUMMYFUNCTION("IFERROR(
  TEXTJOIN(CHAR(10),TRUE,FILTER('SUMMARY DATA'!I:I,'SUMMARY DATA'!$A:$A=$A721,'SUMMARY DATA'!$C:$C=$B721,'SUMMARY DATA'!$B:$B=""GRP"")),
  IF(
    OR(
      ISNUMBER(SEARCH(""CDM CASH DEPOSIT"",$C721)),
      ISNUMBER(SEARCH(""CASH DEPOSIT"",$C72"&amp;"1)),
      COUNTIFS('SUMMARY DATA'!$D:$D,$C721,'SUMMARY DATA'!$B:$B,""GRP"")&lt;&gt;1
    ),
    """",
    IFERROR(TEXTJOIN(CHAR(10),TRUE,FILTER('SUMMARY DATA'!I:I,'SUMMARY DATA'!$D:$D=$C721,'SUMMARY DATA'!$B:$B=""GRP"")),"""")
  )
)"),"")</f>
        <v/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 spans="1:27">
      <c r="A722" s="2" t="s">
        <v>1020</v>
      </c>
      <c r="B722" s="32">
        <v>45877</v>
      </c>
      <c r="C722" s="2" t="s">
        <v>1021</v>
      </c>
      <c r="D722" s="6">
        <v>17</v>
      </c>
      <c r="E722" s="16" t="str">
        <f>IFERROR(__xludf.DUMMYFUNCTION("IFERROR(
  TEXTJOIN(CHAR(10),TRUE,FILTER('SUMMARY DATA'!E:E,'SUMMARY DATA'!$A:$A=$A722,'SUMMARY DATA'!$C:$C=$B722,'SUMMARY DATA'!$B:$B=""GRP"")),
  IF(
    OR(
      ISNUMBER(SEARCH(""CDM CASH DEPOSIT"",$C722)),
      ISNUMBER(SEARCH(""CASH DEPOSIT"",$C72"&amp;"2)),
      COUNTIFS('SUMMARY DATA'!$D:$D,$C722,'SUMMARY DATA'!$B:$B,""GRP"")&lt;&gt;1
    ),
    """",
    IFERROR(TEXTJOIN(CHAR(10),TRUE,FILTER('SUMMARY DATA'!E:E,'SUMMARY DATA'!$D:$D=$C722,'SUMMARY DATA'!$B:$B=""GRP"")),"""")
  )
)"),"")</f>
        <v/>
      </c>
      <c r="F722" s="17" t="str">
        <f>IFERROR(__xludf.DUMMYFUNCTION("IFERROR(
  TEXTJOIN(CHAR(10),TRUE,FILTER('SUMMARY DATA'!F:F,'SUMMARY DATA'!$A:$A=$A722,'SUMMARY DATA'!$C:$C=$B722,'SUMMARY DATA'!$B:$B=""GRP"")),
  IF(
    OR(
      ISNUMBER(SEARCH(""CDM CASH DEPOSIT"",$C722)),
      ISNUMBER(SEARCH(""CASH DEPOSIT"",$C72"&amp;"2)),
      COUNTIFS('SUMMARY DATA'!$D:$D,$C722,'SUMMARY DATA'!$B:$B,""GRP"")&lt;&gt;1
    ),
    """",
    IFERROR(TEXTJOIN(CHAR(10),TRUE,FILTER('SUMMARY DATA'!F:F,'SUMMARY DATA'!$D:$D=$C722,'SUMMARY DATA'!$B:$B=""GRP"")),"""")
  )
)"),"")</f>
        <v/>
      </c>
      <c r="G722" s="17" t="str">
        <f>IFERROR(__xludf.DUMMYFUNCTION("IFERROR(
  TEXTJOIN(CHAR(10),TRUE,FILTER('SUMMARY DATA'!G:G,'SUMMARY DATA'!$A:$A=$A722,'SUMMARY DATA'!$C:$C=$B722,'SUMMARY DATA'!$B:$B=""GRP"")),
  IF(
    OR(
      ISNUMBER(SEARCH(""CDM CASH DEPOSIT"",$C722)),
      ISNUMBER(SEARCH(""CASH DEPOSIT"",$C72"&amp;"2)),
      COUNTIFS('SUMMARY DATA'!$D:$D,$C722,'SUMMARY DATA'!$B:$B,""GRP"")&lt;&gt;1
    ),
    """",
    IFERROR(TEXTJOIN(CHAR(10),TRUE,FILTER('SUMMARY DATA'!G:G,'SUMMARY DATA'!$D:$D=$C722,'SUMMARY DATA'!$B:$B=""GRP"")),"""")
  )
)"),"")</f>
        <v/>
      </c>
      <c r="H722" s="18" t="str">
        <f>IFERROR(__xludf.DUMMYFUNCTION("IFERROR(
  TEXTJOIN(CHAR(10),TRUE,FILTER('SUMMARY DATA'!H:H,'SUMMARY DATA'!$A:$A=$A722,'SUMMARY DATA'!$C:$C=$B722,'SUMMARY DATA'!$B:$B=""GRP"")),
  IF(
    OR(
      ISNUMBER(SEARCH(""CDM CASH DEPOSIT"",$C722)),
      ISNUMBER(SEARCH(""CASH DEPOSIT"",$C72"&amp;"2)),
      COUNTIFS('SUMMARY DATA'!$D:$D,$C722,'SUMMARY DATA'!$B:$B,""GRP"")&lt;&gt;1
    ),
    """",
    IFERROR(TEXTJOIN(CHAR(10),TRUE,FILTER('SUMMARY DATA'!H:H,'SUMMARY DATA'!$D:$D=$C722,'SUMMARY DATA'!$B:$B=""GRP"")),"""")
  )
)"),"")</f>
        <v/>
      </c>
      <c r="I722" s="18" t="str">
        <f>IFERROR(__xludf.DUMMYFUNCTION("IF(H722="""","""",
SUM(ARRAYFORMULA(VALUE(SPLIT(H722,CHAR(10)))))
)"),"")</f>
        <v/>
      </c>
      <c r="J722" s="17" t="str">
        <f>IFERROR(__xludf.DUMMYFUNCTION("IFERROR(
  TEXTJOIN(CHAR(10),TRUE,FILTER('SUMMARY DATA'!I:I,'SUMMARY DATA'!$A:$A=$A722,'SUMMARY DATA'!$C:$C=$B722,'SUMMARY DATA'!$B:$B=""GRP"")),
  IF(
    OR(
      ISNUMBER(SEARCH(""CDM CASH DEPOSIT"",$C722)),
      ISNUMBER(SEARCH(""CASH DEPOSIT"",$C72"&amp;"2)),
      COUNTIFS('SUMMARY DATA'!$D:$D,$C722,'SUMMARY DATA'!$B:$B,""GRP"")&lt;&gt;1
    ),
    """",
    IFERROR(TEXTJOIN(CHAR(10),TRUE,FILTER('SUMMARY DATA'!I:I,'SUMMARY DATA'!$D:$D=$C722,'SUMMARY DATA'!$B:$B=""GRP"")),"""")
  )
)"),"")</f>
        <v/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 spans="1:27">
      <c r="A723" s="2"/>
      <c r="B723" s="32">
        <v>45877</v>
      </c>
      <c r="C723" s="2" t="s">
        <v>1022</v>
      </c>
      <c r="D723" s="6">
        <v>49.9</v>
      </c>
      <c r="E723" s="16" t="str">
        <f>IFERROR(__xludf.DUMMYFUNCTION("IFERROR(
  TEXTJOIN(CHAR(10),TRUE,FILTER('SUMMARY DATA'!E:E,'SUMMARY DATA'!$A:$A=$A723,'SUMMARY DATA'!$C:$C=$B723,'SUMMARY DATA'!$B:$B=""GRP"")),
  IF(
    OR(
      ISNUMBER(SEARCH(""CDM CASH DEPOSIT"",$C723)),
      ISNUMBER(SEARCH(""CASH DEPOSIT"",$C72"&amp;"3)),
      COUNTIFS('SUMMARY DATA'!$D:$D,$C723,'SUMMARY DATA'!$B:$B,""GRP"")&lt;&gt;1
    ),
    """",
    IFERROR(TEXTJOIN(CHAR(10),TRUE,FILTER('SUMMARY DATA'!E:E,'SUMMARY DATA'!$D:$D=$C723,'SUMMARY DATA'!$B:$B=""GRP"")),"""")
  )
)"),"")</f>
        <v/>
      </c>
      <c r="F723" s="17" t="str">
        <f>IFERROR(__xludf.DUMMYFUNCTION("IFERROR(
  TEXTJOIN(CHAR(10),TRUE,FILTER('SUMMARY DATA'!F:F,'SUMMARY DATA'!$A:$A=$A723,'SUMMARY DATA'!$C:$C=$B723,'SUMMARY DATA'!$B:$B=""GRP"")),
  IF(
    OR(
      ISNUMBER(SEARCH(""CDM CASH DEPOSIT"",$C723)),
      ISNUMBER(SEARCH(""CASH DEPOSIT"",$C72"&amp;"3)),
      COUNTIFS('SUMMARY DATA'!$D:$D,$C723,'SUMMARY DATA'!$B:$B,""GRP"")&lt;&gt;1
    ),
    """",
    IFERROR(TEXTJOIN(CHAR(10),TRUE,FILTER('SUMMARY DATA'!F:F,'SUMMARY DATA'!$D:$D=$C723,'SUMMARY DATA'!$B:$B=""GRP"")),"""")
  )
)"),"")</f>
        <v/>
      </c>
      <c r="G723" s="17" t="str">
        <f>IFERROR(__xludf.DUMMYFUNCTION("IFERROR(
  TEXTJOIN(CHAR(10),TRUE,FILTER('SUMMARY DATA'!G:G,'SUMMARY DATA'!$A:$A=$A723,'SUMMARY DATA'!$C:$C=$B723,'SUMMARY DATA'!$B:$B=""GRP"")),
  IF(
    OR(
      ISNUMBER(SEARCH(""CDM CASH DEPOSIT"",$C723)),
      ISNUMBER(SEARCH(""CASH DEPOSIT"",$C72"&amp;"3)),
      COUNTIFS('SUMMARY DATA'!$D:$D,$C723,'SUMMARY DATA'!$B:$B,""GRP"")&lt;&gt;1
    ),
    """",
    IFERROR(TEXTJOIN(CHAR(10),TRUE,FILTER('SUMMARY DATA'!G:G,'SUMMARY DATA'!$D:$D=$C723,'SUMMARY DATA'!$B:$B=""GRP"")),"""")
  )
)"),"")</f>
        <v/>
      </c>
      <c r="H723" s="18" t="str">
        <f>IFERROR(__xludf.DUMMYFUNCTION("IFERROR(
  TEXTJOIN(CHAR(10),TRUE,FILTER('SUMMARY DATA'!H:H,'SUMMARY DATA'!$A:$A=$A723,'SUMMARY DATA'!$C:$C=$B723,'SUMMARY DATA'!$B:$B=""GRP"")),
  IF(
    OR(
      ISNUMBER(SEARCH(""CDM CASH DEPOSIT"",$C723)),
      ISNUMBER(SEARCH(""CASH DEPOSIT"",$C72"&amp;"3)),
      COUNTIFS('SUMMARY DATA'!$D:$D,$C723,'SUMMARY DATA'!$B:$B,""GRP"")&lt;&gt;1
    ),
    """",
    IFERROR(TEXTJOIN(CHAR(10),TRUE,FILTER('SUMMARY DATA'!H:H,'SUMMARY DATA'!$D:$D=$C723,'SUMMARY DATA'!$B:$B=""GRP"")),"""")
  )
)"),"")</f>
        <v/>
      </c>
      <c r="I723" s="18" t="str">
        <f>IFERROR(__xludf.DUMMYFUNCTION("IF(H723="""","""",
SUM(ARRAYFORMULA(VALUE(SPLIT(H723,CHAR(10)))))
)"),"")</f>
        <v/>
      </c>
      <c r="J723" s="17" t="str">
        <f>IFERROR(__xludf.DUMMYFUNCTION("IFERROR(
  TEXTJOIN(CHAR(10),TRUE,FILTER('SUMMARY DATA'!I:I,'SUMMARY DATA'!$A:$A=$A723,'SUMMARY DATA'!$C:$C=$B723,'SUMMARY DATA'!$B:$B=""GRP"")),
  IF(
    OR(
      ISNUMBER(SEARCH(""CDM CASH DEPOSIT"",$C723)),
      ISNUMBER(SEARCH(""CASH DEPOSIT"",$C72"&amp;"3)),
      COUNTIFS('SUMMARY DATA'!$D:$D,$C723,'SUMMARY DATA'!$B:$B,""GRP"")&lt;&gt;1
    ),
    """",
    IFERROR(TEXTJOIN(CHAR(10),TRUE,FILTER('SUMMARY DATA'!I:I,'SUMMARY DATA'!$D:$D=$C723,'SUMMARY DATA'!$B:$B=""GRP"")),"""")
  )
)"),"")</f>
        <v/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 spans="1:27">
      <c r="A724" s="2"/>
      <c r="B724" s="32">
        <v>45877</v>
      </c>
      <c r="C724" s="2" t="s">
        <v>1023</v>
      </c>
      <c r="D724" s="6">
        <v>106</v>
      </c>
      <c r="E724" s="16" t="str">
        <f>IFERROR(__xludf.DUMMYFUNCTION("IFERROR(
  TEXTJOIN(CHAR(10),TRUE,FILTER('SUMMARY DATA'!E:E,'SUMMARY DATA'!$A:$A=$A724,'SUMMARY DATA'!$C:$C=$B724,'SUMMARY DATA'!$B:$B=""GRP"")),
  IF(
    OR(
      ISNUMBER(SEARCH(""CDM CASH DEPOSIT"",$C724)),
      ISNUMBER(SEARCH(""CASH DEPOSIT"",$C72"&amp;"4)),
      COUNTIFS('SUMMARY DATA'!$D:$D,$C724,'SUMMARY DATA'!$B:$B,""GRP"")&lt;&gt;1
    ),
    """",
    IFERROR(TEXTJOIN(CHAR(10),TRUE,FILTER('SUMMARY DATA'!E:E,'SUMMARY DATA'!$D:$D=$C724,'SUMMARY DATA'!$B:$B=""GRP"")),"""")
  )
)"),"")</f>
        <v/>
      </c>
      <c r="F724" s="17" t="str">
        <f>IFERROR(__xludf.DUMMYFUNCTION("IFERROR(
  TEXTJOIN(CHAR(10),TRUE,FILTER('SUMMARY DATA'!F:F,'SUMMARY DATA'!$A:$A=$A724,'SUMMARY DATA'!$C:$C=$B724,'SUMMARY DATA'!$B:$B=""GRP"")),
  IF(
    OR(
      ISNUMBER(SEARCH(""CDM CASH DEPOSIT"",$C724)),
      ISNUMBER(SEARCH(""CASH DEPOSIT"",$C72"&amp;"4)),
      COUNTIFS('SUMMARY DATA'!$D:$D,$C724,'SUMMARY DATA'!$B:$B,""GRP"")&lt;&gt;1
    ),
    """",
    IFERROR(TEXTJOIN(CHAR(10),TRUE,FILTER('SUMMARY DATA'!F:F,'SUMMARY DATA'!$D:$D=$C724,'SUMMARY DATA'!$B:$B=""GRP"")),"""")
  )
)"),"")</f>
        <v/>
      </c>
      <c r="G724" s="17" t="str">
        <f>IFERROR(__xludf.DUMMYFUNCTION("IFERROR(
  TEXTJOIN(CHAR(10),TRUE,FILTER('SUMMARY DATA'!G:G,'SUMMARY DATA'!$A:$A=$A724,'SUMMARY DATA'!$C:$C=$B724,'SUMMARY DATA'!$B:$B=""GRP"")),
  IF(
    OR(
      ISNUMBER(SEARCH(""CDM CASH DEPOSIT"",$C724)),
      ISNUMBER(SEARCH(""CASH DEPOSIT"",$C72"&amp;"4)),
      COUNTIFS('SUMMARY DATA'!$D:$D,$C724,'SUMMARY DATA'!$B:$B,""GRP"")&lt;&gt;1
    ),
    """",
    IFERROR(TEXTJOIN(CHAR(10),TRUE,FILTER('SUMMARY DATA'!G:G,'SUMMARY DATA'!$D:$D=$C724,'SUMMARY DATA'!$B:$B=""GRP"")),"""")
  )
)"),"")</f>
        <v/>
      </c>
      <c r="H724" s="18" t="str">
        <f>IFERROR(__xludf.DUMMYFUNCTION("IFERROR(
  TEXTJOIN(CHAR(10),TRUE,FILTER('SUMMARY DATA'!H:H,'SUMMARY DATA'!$A:$A=$A724,'SUMMARY DATA'!$C:$C=$B724,'SUMMARY DATA'!$B:$B=""GRP"")),
  IF(
    OR(
      ISNUMBER(SEARCH(""CDM CASH DEPOSIT"",$C724)),
      ISNUMBER(SEARCH(""CASH DEPOSIT"",$C72"&amp;"4)),
      COUNTIFS('SUMMARY DATA'!$D:$D,$C724,'SUMMARY DATA'!$B:$B,""GRP"")&lt;&gt;1
    ),
    """",
    IFERROR(TEXTJOIN(CHAR(10),TRUE,FILTER('SUMMARY DATA'!H:H,'SUMMARY DATA'!$D:$D=$C724,'SUMMARY DATA'!$B:$B=""GRP"")),"""")
  )
)"),"")</f>
        <v/>
      </c>
      <c r="I724" s="18" t="str">
        <f>IFERROR(__xludf.DUMMYFUNCTION("IF(H724="""","""",
SUM(ARRAYFORMULA(VALUE(SPLIT(H724,CHAR(10)))))
)"),"")</f>
        <v/>
      </c>
      <c r="J724" s="17" t="str">
        <f>IFERROR(__xludf.DUMMYFUNCTION("IFERROR(
  TEXTJOIN(CHAR(10),TRUE,FILTER('SUMMARY DATA'!I:I,'SUMMARY DATA'!$A:$A=$A724,'SUMMARY DATA'!$C:$C=$B724,'SUMMARY DATA'!$B:$B=""GRP"")),
  IF(
    OR(
      ISNUMBER(SEARCH(""CDM CASH DEPOSIT"",$C724)),
      ISNUMBER(SEARCH(""CASH DEPOSIT"",$C72"&amp;"4)),
      COUNTIFS('SUMMARY DATA'!$D:$D,$C724,'SUMMARY DATA'!$B:$B,""GRP"")&lt;&gt;1
    ),
    """",
    IFERROR(TEXTJOIN(CHAR(10),TRUE,FILTER('SUMMARY DATA'!I:I,'SUMMARY DATA'!$D:$D=$C724,'SUMMARY DATA'!$B:$B=""GRP"")),"""")
  )
)"),"")</f>
        <v/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 spans="1:27">
      <c r="A725" s="2" t="s">
        <v>1024</v>
      </c>
      <c r="B725" s="32">
        <v>45877</v>
      </c>
      <c r="C725" s="2" t="s">
        <v>740</v>
      </c>
      <c r="D725" s="6">
        <v>1000</v>
      </c>
      <c r="E725" s="16" t="str">
        <f>IFERROR(__xludf.DUMMYFUNCTION("IFERROR(
  TEXTJOIN(CHAR(10),TRUE,FILTER('SUMMARY DATA'!E:E,'SUMMARY DATA'!$A:$A=$A725,'SUMMARY DATA'!$C:$C=$B725,'SUMMARY DATA'!$B:$B=""GRP"")),
  IF(
    OR(
      ISNUMBER(SEARCH(""CDM CASH DEPOSIT"",$C725)),
      ISNUMBER(SEARCH(""CASH DEPOSIT"",$C72"&amp;"5)),
      COUNTIFS('SUMMARY DATA'!$D:$D,$C725,'SUMMARY DATA'!$B:$B,""GRP"")&lt;&gt;1
    ),
    """",
    IFERROR(TEXTJOIN(CHAR(10),TRUE,FILTER('SUMMARY DATA'!E:E,'SUMMARY DATA'!$D:$D=$C725,'SUMMARY DATA'!$B:$B=""GRP"")),"""")
  )
)"),"")</f>
        <v/>
      </c>
      <c r="F725" s="17" t="str">
        <f>IFERROR(__xludf.DUMMYFUNCTION("IFERROR(
  TEXTJOIN(CHAR(10),TRUE,FILTER('SUMMARY DATA'!F:F,'SUMMARY DATA'!$A:$A=$A725,'SUMMARY DATA'!$C:$C=$B725,'SUMMARY DATA'!$B:$B=""GRP"")),
  IF(
    OR(
      ISNUMBER(SEARCH(""CDM CASH DEPOSIT"",$C725)),
      ISNUMBER(SEARCH(""CASH DEPOSIT"",$C72"&amp;"5)),
      COUNTIFS('SUMMARY DATA'!$D:$D,$C725,'SUMMARY DATA'!$B:$B,""GRP"")&lt;&gt;1
    ),
    """",
    IFERROR(TEXTJOIN(CHAR(10),TRUE,FILTER('SUMMARY DATA'!F:F,'SUMMARY DATA'!$D:$D=$C725,'SUMMARY DATA'!$B:$B=""GRP"")),"""")
  )
)"),"")</f>
        <v/>
      </c>
      <c r="G725" s="17" t="str">
        <f>IFERROR(__xludf.DUMMYFUNCTION("IFERROR(
  TEXTJOIN(CHAR(10),TRUE,FILTER('SUMMARY DATA'!G:G,'SUMMARY DATA'!$A:$A=$A725,'SUMMARY DATA'!$C:$C=$B725,'SUMMARY DATA'!$B:$B=""GRP"")),
  IF(
    OR(
      ISNUMBER(SEARCH(""CDM CASH DEPOSIT"",$C725)),
      ISNUMBER(SEARCH(""CASH DEPOSIT"",$C72"&amp;"5)),
      COUNTIFS('SUMMARY DATA'!$D:$D,$C725,'SUMMARY DATA'!$B:$B,""GRP"")&lt;&gt;1
    ),
    """",
    IFERROR(TEXTJOIN(CHAR(10),TRUE,FILTER('SUMMARY DATA'!G:G,'SUMMARY DATA'!$D:$D=$C725,'SUMMARY DATA'!$B:$B=""GRP"")),"""")
  )
)"),"")</f>
        <v/>
      </c>
      <c r="H725" s="18" t="str">
        <f>IFERROR(__xludf.DUMMYFUNCTION("IFERROR(
  TEXTJOIN(CHAR(10),TRUE,FILTER('SUMMARY DATA'!H:H,'SUMMARY DATA'!$A:$A=$A725,'SUMMARY DATA'!$C:$C=$B725,'SUMMARY DATA'!$B:$B=""GRP"")),
  IF(
    OR(
      ISNUMBER(SEARCH(""CDM CASH DEPOSIT"",$C725)),
      ISNUMBER(SEARCH(""CASH DEPOSIT"",$C72"&amp;"5)),
      COUNTIFS('SUMMARY DATA'!$D:$D,$C725,'SUMMARY DATA'!$B:$B,""GRP"")&lt;&gt;1
    ),
    """",
    IFERROR(TEXTJOIN(CHAR(10),TRUE,FILTER('SUMMARY DATA'!H:H,'SUMMARY DATA'!$D:$D=$C725,'SUMMARY DATA'!$B:$B=""GRP"")),"""")
  )
)"),"")</f>
        <v/>
      </c>
      <c r="I725" s="18" t="str">
        <f>IFERROR(__xludf.DUMMYFUNCTION("IF(H725="""","""",
SUM(ARRAYFORMULA(VALUE(SPLIT(H725,CHAR(10)))))
)"),"")</f>
        <v/>
      </c>
      <c r="J725" s="17" t="str">
        <f>IFERROR(__xludf.DUMMYFUNCTION("IFERROR(
  TEXTJOIN(CHAR(10),TRUE,FILTER('SUMMARY DATA'!I:I,'SUMMARY DATA'!$A:$A=$A725,'SUMMARY DATA'!$C:$C=$B725,'SUMMARY DATA'!$B:$B=""GRP"")),
  IF(
    OR(
      ISNUMBER(SEARCH(""CDM CASH DEPOSIT"",$C725)),
      ISNUMBER(SEARCH(""CASH DEPOSIT"",$C72"&amp;"5)),
      COUNTIFS('SUMMARY DATA'!$D:$D,$C725,'SUMMARY DATA'!$B:$B,""GRP"")&lt;&gt;1
    ),
    """",
    IFERROR(TEXTJOIN(CHAR(10),TRUE,FILTER('SUMMARY DATA'!I:I,'SUMMARY DATA'!$D:$D=$C725,'SUMMARY DATA'!$B:$B=""GRP"")),"""")
  )
)"),"")</f>
        <v/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 spans="1:27">
      <c r="A726" s="2" t="s">
        <v>1025</v>
      </c>
      <c r="B726" s="32">
        <v>45876</v>
      </c>
      <c r="C726" s="2" t="s">
        <v>310</v>
      </c>
      <c r="D726" s="6">
        <v>68</v>
      </c>
      <c r="E726" s="16" t="str">
        <f>IFERROR(__xludf.DUMMYFUNCTION("IFERROR(
  TEXTJOIN(CHAR(10),TRUE,FILTER('SUMMARY DATA'!E:E,'SUMMARY DATA'!$A:$A=$A726,'SUMMARY DATA'!$C:$C=$B726,'SUMMARY DATA'!$B:$B=""GRP"")),
  IF(
    OR(
      ISNUMBER(SEARCH(""CDM CASH DEPOSIT"",$C726)),
      ISNUMBER(SEARCH(""CASH DEPOSIT"",$C72"&amp;"6)),
      COUNTIFS('SUMMARY DATA'!$D:$D,$C726,'SUMMARY DATA'!$B:$B,""GRP"")&lt;&gt;1
    ),
    """",
    IFERROR(TEXTJOIN(CHAR(10),TRUE,FILTER('SUMMARY DATA'!E:E,'SUMMARY DATA'!$D:$D=$C726,'SUMMARY DATA'!$B:$B=""GRP"")),"""")
  )
)"),"")</f>
        <v/>
      </c>
      <c r="F726" s="17" t="str">
        <f>IFERROR(__xludf.DUMMYFUNCTION("IFERROR(
  TEXTJOIN(CHAR(10),TRUE,FILTER('SUMMARY DATA'!F:F,'SUMMARY DATA'!$A:$A=$A726,'SUMMARY DATA'!$C:$C=$B726,'SUMMARY DATA'!$B:$B=""GRP"")),
  IF(
    OR(
      ISNUMBER(SEARCH(""CDM CASH DEPOSIT"",$C726)),
      ISNUMBER(SEARCH(""CASH DEPOSIT"",$C72"&amp;"6)),
      COUNTIFS('SUMMARY DATA'!$D:$D,$C726,'SUMMARY DATA'!$B:$B,""GRP"")&lt;&gt;1
    ),
    """",
    IFERROR(TEXTJOIN(CHAR(10),TRUE,FILTER('SUMMARY DATA'!F:F,'SUMMARY DATA'!$D:$D=$C726,'SUMMARY DATA'!$B:$B=""GRP"")),"""")
  )
)"),"")</f>
        <v/>
      </c>
      <c r="G726" s="17" t="str">
        <f>IFERROR(__xludf.DUMMYFUNCTION("IFERROR(
  TEXTJOIN(CHAR(10),TRUE,FILTER('SUMMARY DATA'!G:G,'SUMMARY DATA'!$A:$A=$A726,'SUMMARY DATA'!$C:$C=$B726,'SUMMARY DATA'!$B:$B=""GRP"")),
  IF(
    OR(
      ISNUMBER(SEARCH(""CDM CASH DEPOSIT"",$C726)),
      ISNUMBER(SEARCH(""CASH DEPOSIT"",$C72"&amp;"6)),
      COUNTIFS('SUMMARY DATA'!$D:$D,$C726,'SUMMARY DATA'!$B:$B,""GRP"")&lt;&gt;1
    ),
    """",
    IFERROR(TEXTJOIN(CHAR(10),TRUE,FILTER('SUMMARY DATA'!G:G,'SUMMARY DATA'!$D:$D=$C726,'SUMMARY DATA'!$B:$B=""GRP"")),"""")
  )
)"),"")</f>
        <v/>
      </c>
      <c r="H726" s="18" t="str">
        <f>IFERROR(__xludf.DUMMYFUNCTION("IFERROR(
  TEXTJOIN(CHAR(10),TRUE,FILTER('SUMMARY DATA'!H:H,'SUMMARY DATA'!$A:$A=$A726,'SUMMARY DATA'!$C:$C=$B726,'SUMMARY DATA'!$B:$B=""GRP"")),
  IF(
    OR(
      ISNUMBER(SEARCH(""CDM CASH DEPOSIT"",$C726)),
      ISNUMBER(SEARCH(""CASH DEPOSIT"",$C72"&amp;"6)),
      COUNTIFS('SUMMARY DATA'!$D:$D,$C726,'SUMMARY DATA'!$B:$B,""GRP"")&lt;&gt;1
    ),
    """",
    IFERROR(TEXTJOIN(CHAR(10),TRUE,FILTER('SUMMARY DATA'!H:H,'SUMMARY DATA'!$D:$D=$C726,'SUMMARY DATA'!$B:$B=""GRP"")),"""")
  )
)"),"")</f>
        <v/>
      </c>
      <c r="I726" s="18" t="str">
        <f>IFERROR(__xludf.DUMMYFUNCTION("IF(H726="""","""",
SUM(ARRAYFORMULA(VALUE(SPLIT(H726,CHAR(10)))))
)"),"")</f>
        <v/>
      </c>
      <c r="J726" s="17" t="str">
        <f>IFERROR(__xludf.DUMMYFUNCTION("IFERROR(
  TEXTJOIN(CHAR(10),TRUE,FILTER('SUMMARY DATA'!I:I,'SUMMARY DATA'!$A:$A=$A726,'SUMMARY DATA'!$C:$C=$B726,'SUMMARY DATA'!$B:$B=""GRP"")),
  IF(
    OR(
      ISNUMBER(SEARCH(""CDM CASH DEPOSIT"",$C726)),
      ISNUMBER(SEARCH(""CASH DEPOSIT"",$C72"&amp;"6)),
      COUNTIFS('SUMMARY DATA'!$D:$D,$C726,'SUMMARY DATA'!$B:$B,""GRP"")&lt;&gt;1
    ),
    """",
    IFERROR(TEXTJOIN(CHAR(10),TRUE,FILTER('SUMMARY DATA'!I:I,'SUMMARY DATA'!$D:$D=$C726,'SUMMARY DATA'!$B:$B=""GRP"")),"""")
  )
)"),"")</f>
        <v/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 spans="1:27">
      <c r="A727" s="2" t="s">
        <v>999</v>
      </c>
      <c r="B727" s="32">
        <v>45876</v>
      </c>
      <c r="C727" s="2" t="s">
        <v>1026</v>
      </c>
      <c r="D727" s="6">
        <v>76</v>
      </c>
      <c r="E727" s="16" t="str">
        <f>IFERROR(__xludf.DUMMYFUNCTION("IFERROR(
  TEXTJOIN(CHAR(10),TRUE,FILTER('SUMMARY DATA'!E:E,'SUMMARY DATA'!$A:$A=$A727,'SUMMARY DATA'!$C:$C=$B727,'SUMMARY DATA'!$B:$B=""GRP"")),
  IF(
    OR(
      ISNUMBER(SEARCH(""CDM CASH DEPOSIT"",$C727)),
      ISNUMBER(SEARCH(""CASH DEPOSIT"",$C72"&amp;"7)),
      COUNTIFS('SUMMARY DATA'!$D:$D,$C727,'SUMMARY DATA'!$B:$B,""GRP"")&lt;&gt;1
    ),
    """",
    IFERROR(TEXTJOIN(CHAR(10),TRUE,FILTER('SUMMARY DATA'!E:E,'SUMMARY DATA'!$D:$D=$C727,'SUMMARY DATA'!$B:$B=""GRP"")),"""")
  )
)"),"")</f>
        <v/>
      </c>
      <c r="F727" s="17" t="str">
        <f>IFERROR(__xludf.DUMMYFUNCTION("IFERROR(
  TEXTJOIN(CHAR(10),TRUE,FILTER('SUMMARY DATA'!F:F,'SUMMARY DATA'!$A:$A=$A727,'SUMMARY DATA'!$C:$C=$B727,'SUMMARY DATA'!$B:$B=""GRP"")),
  IF(
    OR(
      ISNUMBER(SEARCH(""CDM CASH DEPOSIT"",$C727)),
      ISNUMBER(SEARCH(""CASH DEPOSIT"",$C72"&amp;"7)),
      COUNTIFS('SUMMARY DATA'!$D:$D,$C727,'SUMMARY DATA'!$B:$B,""GRP"")&lt;&gt;1
    ),
    """",
    IFERROR(TEXTJOIN(CHAR(10),TRUE,FILTER('SUMMARY DATA'!F:F,'SUMMARY DATA'!$D:$D=$C727,'SUMMARY DATA'!$B:$B=""GRP"")),"""")
  )
)"),"")</f>
        <v/>
      </c>
      <c r="G727" s="17" t="str">
        <f>IFERROR(__xludf.DUMMYFUNCTION("IFERROR(
  TEXTJOIN(CHAR(10),TRUE,FILTER('SUMMARY DATA'!G:G,'SUMMARY DATA'!$A:$A=$A727,'SUMMARY DATA'!$C:$C=$B727,'SUMMARY DATA'!$B:$B=""GRP"")),
  IF(
    OR(
      ISNUMBER(SEARCH(""CDM CASH DEPOSIT"",$C727)),
      ISNUMBER(SEARCH(""CASH DEPOSIT"",$C72"&amp;"7)),
      COUNTIFS('SUMMARY DATA'!$D:$D,$C727,'SUMMARY DATA'!$B:$B,""GRP"")&lt;&gt;1
    ),
    """",
    IFERROR(TEXTJOIN(CHAR(10),TRUE,FILTER('SUMMARY DATA'!G:G,'SUMMARY DATA'!$D:$D=$C727,'SUMMARY DATA'!$B:$B=""GRP"")),"""")
  )
)"),"")</f>
        <v/>
      </c>
      <c r="H727" s="18" t="str">
        <f>IFERROR(__xludf.DUMMYFUNCTION("IFERROR(
  TEXTJOIN(CHAR(10),TRUE,FILTER('SUMMARY DATA'!H:H,'SUMMARY DATA'!$A:$A=$A727,'SUMMARY DATA'!$C:$C=$B727,'SUMMARY DATA'!$B:$B=""GRP"")),
  IF(
    OR(
      ISNUMBER(SEARCH(""CDM CASH DEPOSIT"",$C727)),
      ISNUMBER(SEARCH(""CASH DEPOSIT"",$C72"&amp;"7)),
      COUNTIFS('SUMMARY DATA'!$D:$D,$C727,'SUMMARY DATA'!$B:$B,""GRP"")&lt;&gt;1
    ),
    """",
    IFERROR(TEXTJOIN(CHAR(10),TRUE,FILTER('SUMMARY DATA'!H:H,'SUMMARY DATA'!$D:$D=$C727,'SUMMARY DATA'!$B:$B=""GRP"")),"""")
  )
)"),"")</f>
        <v/>
      </c>
      <c r="I727" s="18" t="str">
        <f>IFERROR(__xludf.DUMMYFUNCTION("IF(H727="""","""",
SUM(ARRAYFORMULA(VALUE(SPLIT(H727,CHAR(10)))))
)"),"")</f>
        <v/>
      </c>
      <c r="J727" s="17" t="str">
        <f>IFERROR(__xludf.DUMMYFUNCTION("IFERROR(
  TEXTJOIN(CHAR(10),TRUE,FILTER('SUMMARY DATA'!I:I,'SUMMARY DATA'!$A:$A=$A727,'SUMMARY DATA'!$C:$C=$B727,'SUMMARY DATA'!$B:$B=""GRP"")),
  IF(
    OR(
      ISNUMBER(SEARCH(""CDM CASH DEPOSIT"",$C727)),
      ISNUMBER(SEARCH(""CASH DEPOSIT"",$C72"&amp;"7)),
      COUNTIFS('SUMMARY DATA'!$D:$D,$C727,'SUMMARY DATA'!$B:$B,""GRP"")&lt;&gt;1
    ),
    """",
    IFERROR(TEXTJOIN(CHAR(10),TRUE,FILTER('SUMMARY DATA'!I:I,'SUMMARY DATA'!$D:$D=$C727,'SUMMARY DATA'!$B:$B=""GRP"")),"""")
  )
)"),"")</f>
        <v/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 spans="1:27">
      <c r="A728" s="2"/>
      <c r="B728" s="32">
        <v>45875</v>
      </c>
      <c r="C728" s="2" t="s">
        <v>1027</v>
      </c>
      <c r="D728" s="6">
        <v>164.8</v>
      </c>
      <c r="E728" s="16" t="str">
        <f>IFERROR(__xludf.DUMMYFUNCTION("IFERROR(
  TEXTJOIN(CHAR(10),TRUE,FILTER('SUMMARY DATA'!E:E,'SUMMARY DATA'!$A:$A=$A728,'SUMMARY DATA'!$C:$C=$B728,'SUMMARY DATA'!$B:$B=""GRP"")),
  IF(
    OR(
      ISNUMBER(SEARCH(""CDM CASH DEPOSIT"",$C728)),
      ISNUMBER(SEARCH(""CASH DEPOSIT"",$C72"&amp;"8)),
      COUNTIFS('SUMMARY DATA'!$D:$D,$C728,'SUMMARY DATA'!$B:$B,""GRP"")&lt;&gt;1
    ),
    """",
    IFERROR(TEXTJOIN(CHAR(10),TRUE,FILTER('SUMMARY DATA'!E:E,'SUMMARY DATA'!$D:$D=$C728,'SUMMARY DATA'!$B:$B=""GRP"")),"""")
  )
)"),"")</f>
        <v/>
      </c>
      <c r="F728" s="17" t="str">
        <f>IFERROR(__xludf.DUMMYFUNCTION("IFERROR(
  TEXTJOIN(CHAR(10),TRUE,FILTER('SUMMARY DATA'!F:F,'SUMMARY DATA'!$A:$A=$A728,'SUMMARY DATA'!$C:$C=$B728,'SUMMARY DATA'!$B:$B=""GRP"")),
  IF(
    OR(
      ISNUMBER(SEARCH(""CDM CASH DEPOSIT"",$C728)),
      ISNUMBER(SEARCH(""CASH DEPOSIT"",$C72"&amp;"8)),
      COUNTIFS('SUMMARY DATA'!$D:$D,$C728,'SUMMARY DATA'!$B:$B,""GRP"")&lt;&gt;1
    ),
    """",
    IFERROR(TEXTJOIN(CHAR(10),TRUE,FILTER('SUMMARY DATA'!F:F,'SUMMARY DATA'!$D:$D=$C728,'SUMMARY DATA'!$B:$B=""GRP"")),"""")
  )
)"),"")</f>
        <v/>
      </c>
      <c r="G728" s="17" t="str">
        <f>IFERROR(__xludf.DUMMYFUNCTION("IFERROR(
  TEXTJOIN(CHAR(10),TRUE,FILTER('SUMMARY DATA'!G:G,'SUMMARY DATA'!$A:$A=$A728,'SUMMARY DATA'!$C:$C=$B728,'SUMMARY DATA'!$B:$B=""GRP"")),
  IF(
    OR(
      ISNUMBER(SEARCH(""CDM CASH DEPOSIT"",$C728)),
      ISNUMBER(SEARCH(""CASH DEPOSIT"",$C72"&amp;"8)),
      COUNTIFS('SUMMARY DATA'!$D:$D,$C728,'SUMMARY DATA'!$B:$B,""GRP"")&lt;&gt;1
    ),
    """",
    IFERROR(TEXTJOIN(CHAR(10),TRUE,FILTER('SUMMARY DATA'!G:G,'SUMMARY DATA'!$D:$D=$C728,'SUMMARY DATA'!$B:$B=""GRP"")),"""")
  )
)"),"")</f>
        <v/>
      </c>
      <c r="H728" s="18" t="str">
        <f>IFERROR(__xludf.DUMMYFUNCTION("IFERROR(
  TEXTJOIN(CHAR(10),TRUE,FILTER('SUMMARY DATA'!H:H,'SUMMARY DATA'!$A:$A=$A728,'SUMMARY DATA'!$C:$C=$B728,'SUMMARY DATA'!$B:$B=""GRP"")),
  IF(
    OR(
      ISNUMBER(SEARCH(""CDM CASH DEPOSIT"",$C728)),
      ISNUMBER(SEARCH(""CASH DEPOSIT"",$C72"&amp;"8)),
      COUNTIFS('SUMMARY DATA'!$D:$D,$C728,'SUMMARY DATA'!$B:$B,""GRP"")&lt;&gt;1
    ),
    """",
    IFERROR(TEXTJOIN(CHAR(10),TRUE,FILTER('SUMMARY DATA'!H:H,'SUMMARY DATA'!$D:$D=$C728,'SUMMARY DATA'!$B:$B=""GRP"")),"""")
  )
)"),"")</f>
        <v/>
      </c>
      <c r="I728" s="18" t="str">
        <f>IFERROR(__xludf.DUMMYFUNCTION("IF(H728="""","""",
SUM(ARRAYFORMULA(VALUE(SPLIT(H728,CHAR(10)))))
)"),"")</f>
        <v/>
      </c>
      <c r="J728" s="17" t="str">
        <f>IFERROR(__xludf.DUMMYFUNCTION("IFERROR(
  TEXTJOIN(CHAR(10),TRUE,FILTER('SUMMARY DATA'!I:I,'SUMMARY DATA'!$A:$A=$A728,'SUMMARY DATA'!$C:$C=$B728,'SUMMARY DATA'!$B:$B=""GRP"")),
  IF(
    OR(
      ISNUMBER(SEARCH(""CDM CASH DEPOSIT"",$C728)),
      ISNUMBER(SEARCH(""CASH DEPOSIT"",$C72"&amp;"8)),
      COUNTIFS('SUMMARY DATA'!$D:$D,$C728,'SUMMARY DATA'!$B:$B,""GRP"")&lt;&gt;1
    ),
    """",
    IFERROR(TEXTJOIN(CHAR(10),TRUE,FILTER('SUMMARY DATA'!I:I,'SUMMARY DATA'!$D:$D=$C728,'SUMMARY DATA'!$B:$B=""GRP"")),"""")
  )
)"),"")</f>
        <v/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 spans="1:27">
      <c r="A729" s="2" t="s">
        <v>1028</v>
      </c>
      <c r="B729" s="32">
        <v>45875</v>
      </c>
      <c r="C729" s="2" t="s">
        <v>1029</v>
      </c>
      <c r="D729" s="6">
        <v>27.76</v>
      </c>
      <c r="E729" s="16" t="str">
        <f>IFERROR(__xludf.DUMMYFUNCTION("IFERROR(
  TEXTJOIN(CHAR(10),TRUE,FILTER('SUMMARY DATA'!E:E,'SUMMARY DATA'!$A:$A=$A729,'SUMMARY DATA'!$C:$C=$B729,'SUMMARY DATA'!$B:$B=""GRP"")),
  IF(
    OR(
      ISNUMBER(SEARCH(""CDM CASH DEPOSIT"",$C729)),
      ISNUMBER(SEARCH(""CASH DEPOSIT"",$C72"&amp;"9)),
      COUNTIFS('SUMMARY DATA'!$D:$D,$C729,'SUMMARY DATA'!$B:$B,""GRP"")&lt;&gt;1
    ),
    """",
    IFERROR(TEXTJOIN(CHAR(10),TRUE,FILTER('SUMMARY DATA'!E:E,'SUMMARY DATA'!$D:$D=$C729,'SUMMARY DATA'!$B:$B=""GRP"")),"""")
  )
)"),"")</f>
        <v/>
      </c>
      <c r="F729" s="17" t="str">
        <f>IFERROR(__xludf.DUMMYFUNCTION("IFERROR(
  TEXTJOIN(CHAR(10),TRUE,FILTER('SUMMARY DATA'!F:F,'SUMMARY DATA'!$A:$A=$A729,'SUMMARY DATA'!$C:$C=$B729,'SUMMARY DATA'!$B:$B=""GRP"")),
  IF(
    OR(
      ISNUMBER(SEARCH(""CDM CASH DEPOSIT"",$C729)),
      ISNUMBER(SEARCH(""CASH DEPOSIT"",$C72"&amp;"9)),
      COUNTIFS('SUMMARY DATA'!$D:$D,$C729,'SUMMARY DATA'!$B:$B,""GRP"")&lt;&gt;1
    ),
    """",
    IFERROR(TEXTJOIN(CHAR(10),TRUE,FILTER('SUMMARY DATA'!F:F,'SUMMARY DATA'!$D:$D=$C729,'SUMMARY DATA'!$B:$B=""GRP"")),"""")
  )
)"),"")</f>
        <v/>
      </c>
      <c r="G729" s="17" t="str">
        <f>IFERROR(__xludf.DUMMYFUNCTION("IFERROR(
  TEXTJOIN(CHAR(10),TRUE,FILTER('SUMMARY DATA'!G:G,'SUMMARY DATA'!$A:$A=$A729,'SUMMARY DATA'!$C:$C=$B729,'SUMMARY DATA'!$B:$B=""GRP"")),
  IF(
    OR(
      ISNUMBER(SEARCH(""CDM CASH DEPOSIT"",$C729)),
      ISNUMBER(SEARCH(""CASH DEPOSIT"",$C72"&amp;"9)),
      COUNTIFS('SUMMARY DATA'!$D:$D,$C729,'SUMMARY DATA'!$B:$B,""GRP"")&lt;&gt;1
    ),
    """",
    IFERROR(TEXTJOIN(CHAR(10),TRUE,FILTER('SUMMARY DATA'!G:G,'SUMMARY DATA'!$D:$D=$C729,'SUMMARY DATA'!$B:$B=""GRP"")),"""")
  )
)"),"")</f>
        <v/>
      </c>
      <c r="H729" s="18" t="str">
        <f>IFERROR(__xludf.DUMMYFUNCTION("IFERROR(
  TEXTJOIN(CHAR(10),TRUE,FILTER('SUMMARY DATA'!H:H,'SUMMARY DATA'!$A:$A=$A729,'SUMMARY DATA'!$C:$C=$B729,'SUMMARY DATA'!$B:$B=""GRP"")),
  IF(
    OR(
      ISNUMBER(SEARCH(""CDM CASH DEPOSIT"",$C729)),
      ISNUMBER(SEARCH(""CASH DEPOSIT"",$C72"&amp;"9)),
      COUNTIFS('SUMMARY DATA'!$D:$D,$C729,'SUMMARY DATA'!$B:$B,""GRP"")&lt;&gt;1
    ),
    """",
    IFERROR(TEXTJOIN(CHAR(10),TRUE,FILTER('SUMMARY DATA'!H:H,'SUMMARY DATA'!$D:$D=$C729,'SUMMARY DATA'!$B:$B=""GRP"")),"""")
  )
)"),"")</f>
        <v/>
      </c>
      <c r="I729" s="18" t="str">
        <f>IFERROR(__xludf.DUMMYFUNCTION("IF(H729="""","""",
SUM(ARRAYFORMULA(VALUE(SPLIT(H729,CHAR(10)))))
)"),"")</f>
        <v/>
      </c>
      <c r="J729" s="17" t="str">
        <f>IFERROR(__xludf.DUMMYFUNCTION("IFERROR(
  TEXTJOIN(CHAR(10),TRUE,FILTER('SUMMARY DATA'!I:I,'SUMMARY DATA'!$A:$A=$A729,'SUMMARY DATA'!$C:$C=$B729,'SUMMARY DATA'!$B:$B=""GRP"")),
  IF(
    OR(
      ISNUMBER(SEARCH(""CDM CASH DEPOSIT"",$C729)),
      ISNUMBER(SEARCH(""CASH DEPOSIT"",$C72"&amp;"9)),
      COUNTIFS('SUMMARY DATA'!$D:$D,$C729,'SUMMARY DATA'!$B:$B,""GRP"")&lt;&gt;1
    ),
    """",
    IFERROR(TEXTJOIN(CHAR(10),TRUE,FILTER('SUMMARY DATA'!I:I,'SUMMARY DATA'!$D:$D=$C729,'SUMMARY DATA'!$B:$B=""GRP"")),"""")
  )
)"),"")</f>
        <v/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 spans="1:27">
      <c r="A730" s="2" t="s">
        <v>1030</v>
      </c>
      <c r="B730" s="32">
        <v>45875</v>
      </c>
      <c r="C730" s="2" t="s">
        <v>1031</v>
      </c>
      <c r="D730" s="6">
        <v>317.74</v>
      </c>
      <c r="E730" s="16" t="str">
        <f>IFERROR(__xludf.DUMMYFUNCTION("IFERROR(
  TEXTJOIN(CHAR(10),TRUE,FILTER('SUMMARY DATA'!E:E,'SUMMARY DATA'!$A:$A=$A730,'SUMMARY DATA'!$C:$C=$B730,'SUMMARY DATA'!$B:$B=""GRP"")),
  IF(
    OR(
      ISNUMBER(SEARCH(""CDM CASH DEPOSIT"",$C730)),
      ISNUMBER(SEARCH(""CASH DEPOSIT"",$C73"&amp;"0)),
      COUNTIFS('SUMMARY DATA'!$D:$D,$C730,'SUMMARY DATA'!$B:$B,""GRP"")&lt;&gt;1
    ),
    """",
    IFERROR(TEXTJOIN(CHAR(10),TRUE,FILTER('SUMMARY DATA'!E:E,'SUMMARY DATA'!$D:$D=$C730,'SUMMARY DATA'!$B:$B=""GRP"")),"""")
  )
)"),"")</f>
        <v/>
      </c>
      <c r="F730" s="17" t="str">
        <f>IFERROR(__xludf.DUMMYFUNCTION("IFERROR(
  TEXTJOIN(CHAR(10),TRUE,FILTER('SUMMARY DATA'!F:F,'SUMMARY DATA'!$A:$A=$A730,'SUMMARY DATA'!$C:$C=$B730,'SUMMARY DATA'!$B:$B=""GRP"")),
  IF(
    OR(
      ISNUMBER(SEARCH(""CDM CASH DEPOSIT"",$C730)),
      ISNUMBER(SEARCH(""CASH DEPOSIT"",$C73"&amp;"0)),
      COUNTIFS('SUMMARY DATA'!$D:$D,$C730,'SUMMARY DATA'!$B:$B,""GRP"")&lt;&gt;1
    ),
    """",
    IFERROR(TEXTJOIN(CHAR(10),TRUE,FILTER('SUMMARY DATA'!F:F,'SUMMARY DATA'!$D:$D=$C730,'SUMMARY DATA'!$B:$B=""GRP"")),"""")
  )
)"),"")</f>
        <v/>
      </c>
      <c r="G730" s="17" t="str">
        <f>IFERROR(__xludf.DUMMYFUNCTION("IFERROR(
  TEXTJOIN(CHAR(10),TRUE,FILTER('SUMMARY DATA'!G:G,'SUMMARY DATA'!$A:$A=$A730,'SUMMARY DATA'!$C:$C=$B730,'SUMMARY DATA'!$B:$B=""GRP"")),
  IF(
    OR(
      ISNUMBER(SEARCH(""CDM CASH DEPOSIT"",$C730)),
      ISNUMBER(SEARCH(""CASH DEPOSIT"",$C73"&amp;"0)),
      COUNTIFS('SUMMARY DATA'!$D:$D,$C730,'SUMMARY DATA'!$B:$B,""GRP"")&lt;&gt;1
    ),
    """",
    IFERROR(TEXTJOIN(CHAR(10),TRUE,FILTER('SUMMARY DATA'!G:G,'SUMMARY DATA'!$D:$D=$C730,'SUMMARY DATA'!$B:$B=""GRP"")),"""")
  )
)"),"")</f>
        <v/>
      </c>
      <c r="H730" s="18" t="str">
        <f>IFERROR(__xludf.DUMMYFUNCTION("IFERROR(
  TEXTJOIN(CHAR(10),TRUE,FILTER('SUMMARY DATA'!H:H,'SUMMARY DATA'!$A:$A=$A730,'SUMMARY DATA'!$C:$C=$B730,'SUMMARY DATA'!$B:$B=""GRP"")),
  IF(
    OR(
      ISNUMBER(SEARCH(""CDM CASH DEPOSIT"",$C730)),
      ISNUMBER(SEARCH(""CASH DEPOSIT"",$C73"&amp;"0)),
      COUNTIFS('SUMMARY DATA'!$D:$D,$C730,'SUMMARY DATA'!$B:$B,""GRP"")&lt;&gt;1
    ),
    """",
    IFERROR(TEXTJOIN(CHAR(10),TRUE,FILTER('SUMMARY DATA'!H:H,'SUMMARY DATA'!$D:$D=$C730,'SUMMARY DATA'!$B:$B=""GRP"")),"""")
  )
)"),"")</f>
        <v/>
      </c>
      <c r="I730" s="18" t="str">
        <f>IFERROR(__xludf.DUMMYFUNCTION("IF(H730="""","""",
SUM(ARRAYFORMULA(VALUE(SPLIT(H730,CHAR(10)))))
)"),"")</f>
        <v/>
      </c>
      <c r="J730" s="17" t="str">
        <f>IFERROR(__xludf.DUMMYFUNCTION("IFERROR(
  TEXTJOIN(CHAR(10),TRUE,FILTER('SUMMARY DATA'!I:I,'SUMMARY DATA'!$A:$A=$A730,'SUMMARY DATA'!$C:$C=$B730,'SUMMARY DATA'!$B:$B=""GRP"")),
  IF(
    OR(
      ISNUMBER(SEARCH(""CDM CASH DEPOSIT"",$C730)),
      ISNUMBER(SEARCH(""CASH DEPOSIT"",$C73"&amp;"0)),
      COUNTIFS('SUMMARY DATA'!$D:$D,$C730,'SUMMARY DATA'!$B:$B,""GRP"")&lt;&gt;1
    ),
    """",
    IFERROR(TEXTJOIN(CHAR(10),TRUE,FILTER('SUMMARY DATA'!I:I,'SUMMARY DATA'!$D:$D=$C730,'SUMMARY DATA'!$B:$B=""GRP"")),"""")
  )
)"),"")</f>
        <v/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 spans="1:27">
      <c r="A731" s="2" t="s">
        <v>1032</v>
      </c>
      <c r="B731" s="32">
        <v>45875</v>
      </c>
      <c r="C731" s="2" t="s">
        <v>1033</v>
      </c>
      <c r="D731" s="6">
        <v>17.76</v>
      </c>
      <c r="E731" s="16" t="str">
        <f>IFERROR(__xludf.DUMMYFUNCTION("IFERROR(
  TEXTJOIN(CHAR(10),TRUE,FILTER('SUMMARY DATA'!E:E,'SUMMARY DATA'!$A:$A=$A731,'SUMMARY DATA'!$C:$C=$B731,'SUMMARY DATA'!$B:$B=""GRP"")),
  IF(
    OR(
      ISNUMBER(SEARCH(""CDM CASH DEPOSIT"",$C731)),
      ISNUMBER(SEARCH(""CASH DEPOSIT"",$C73"&amp;"1)),
      COUNTIFS('SUMMARY DATA'!$D:$D,$C731,'SUMMARY DATA'!$B:$B,""GRP"")&lt;&gt;1
    ),
    """",
    IFERROR(TEXTJOIN(CHAR(10),TRUE,FILTER('SUMMARY DATA'!E:E,'SUMMARY DATA'!$D:$D=$C731,'SUMMARY DATA'!$B:$B=""GRP"")),"""")
  )
)"),"")</f>
        <v/>
      </c>
      <c r="F731" s="17" t="str">
        <f>IFERROR(__xludf.DUMMYFUNCTION("IFERROR(
  TEXTJOIN(CHAR(10),TRUE,FILTER('SUMMARY DATA'!F:F,'SUMMARY DATA'!$A:$A=$A731,'SUMMARY DATA'!$C:$C=$B731,'SUMMARY DATA'!$B:$B=""GRP"")),
  IF(
    OR(
      ISNUMBER(SEARCH(""CDM CASH DEPOSIT"",$C731)),
      ISNUMBER(SEARCH(""CASH DEPOSIT"",$C73"&amp;"1)),
      COUNTIFS('SUMMARY DATA'!$D:$D,$C731,'SUMMARY DATA'!$B:$B,""GRP"")&lt;&gt;1
    ),
    """",
    IFERROR(TEXTJOIN(CHAR(10),TRUE,FILTER('SUMMARY DATA'!F:F,'SUMMARY DATA'!$D:$D=$C731,'SUMMARY DATA'!$B:$B=""GRP"")),"""")
  )
)"),"")</f>
        <v/>
      </c>
      <c r="G731" s="17" t="str">
        <f>IFERROR(__xludf.DUMMYFUNCTION("IFERROR(
  TEXTJOIN(CHAR(10),TRUE,FILTER('SUMMARY DATA'!G:G,'SUMMARY DATA'!$A:$A=$A731,'SUMMARY DATA'!$C:$C=$B731,'SUMMARY DATA'!$B:$B=""GRP"")),
  IF(
    OR(
      ISNUMBER(SEARCH(""CDM CASH DEPOSIT"",$C731)),
      ISNUMBER(SEARCH(""CASH DEPOSIT"",$C73"&amp;"1)),
      COUNTIFS('SUMMARY DATA'!$D:$D,$C731,'SUMMARY DATA'!$B:$B,""GRP"")&lt;&gt;1
    ),
    """",
    IFERROR(TEXTJOIN(CHAR(10),TRUE,FILTER('SUMMARY DATA'!G:G,'SUMMARY DATA'!$D:$D=$C731,'SUMMARY DATA'!$B:$B=""GRP"")),"""")
  )
)"),"")</f>
        <v/>
      </c>
      <c r="H731" s="18" t="str">
        <f>IFERROR(__xludf.DUMMYFUNCTION("IFERROR(
  TEXTJOIN(CHAR(10),TRUE,FILTER('SUMMARY DATA'!H:H,'SUMMARY DATA'!$A:$A=$A731,'SUMMARY DATA'!$C:$C=$B731,'SUMMARY DATA'!$B:$B=""GRP"")),
  IF(
    OR(
      ISNUMBER(SEARCH(""CDM CASH DEPOSIT"",$C731)),
      ISNUMBER(SEARCH(""CASH DEPOSIT"",$C73"&amp;"1)),
      COUNTIFS('SUMMARY DATA'!$D:$D,$C731,'SUMMARY DATA'!$B:$B,""GRP"")&lt;&gt;1
    ),
    """",
    IFERROR(TEXTJOIN(CHAR(10),TRUE,FILTER('SUMMARY DATA'!H:H,'SUMMARY DATA'!$D:$D=$C731,'SUMMARY DATA'!$B:$B=""GRP"")),"""")
  )
)"),"")</f>
        <v/>
      </c>
      <c r="I731" s="18" t="str">
        <f>IFERROR(__xludf.DUMMYFUNCTION("IF(H731="""","""",
SUM(ARRAYFORMULA(VALUE(SPLIT(H731,CHAR(10)))))
)"),"")</f>
        <v/>
      </c>
      <c r="J731" s="17" t="str">
        <f>IFERROR(__xludf.DUMMYFUNCTION("IFERROR(
  TEXTJOIN(CHAR(10),TRUE,FILTER('SUMMARY DATA'!I:I,'SUMMARY DATA'!$A:$A=$A731,'SUMMARY DATA'!$C:$C=$B731,'SUMMARY DATA'!$B:$B=""GRP"")),
  IF(
    OR(
      ISNUMBER(SEARCH(""CDM CASH DEPOSIT"",$C731)),
      ISNUMBER(SEARCH(""CASH DEPOSIT"",$C73"&amp;"1)),
      COUNTIFS('SUMMARY DATA'!$D:$D,$C731,'SUMMARY DATA'!$B:$B,""GRP"")&lt;&gt;1
    ),
    """",
    IFERROR(TEXTJOIN(CHAR(10),TRUE,FILTER('SUMMARY DATA'!I:I,'SUMMARY DATA'!$D:$D=$C731,'SUMMARY DATA'!$B:$B=""GRP"")),"""")
  )
)"),"")</f>
        <v/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 spans="1:27">
      <c r="A732" s="2" t="s">
        <v>1034</v>
      </c>
      <c r="B732" s="32">
        <v>45875</v>
      </c>
      <c r="C732" s="2" t="s">
        <v>1035</v>
      </c>
      <c r="D732" s="6">
        <v>6</v>
      </c>
      <c r="E732" s="16" t="str">
        <f>IFERROR(__xludf.DUMMYFUNCTION("IFERROR(
  TEXTJOIN(CHAR(10),TRUE,FILTER('SUMMARY DATA'!E:E,'SUMMARY DATA'!$A:$A=$A732,'SUMMARY DATA'!$C:$C=$B732,'SUMMARY DATA'!$B:$B=""GRP"")),
  IF(
    OR(
      ISNUMBER(SEARCH(""CDM CASH DEPOSIT"",$C732)),
      ISNUMBER(SEARCH(""CASH DEPOSIT"",$C73"&amp;"2)),
      COUNTIFS('SUMMARY DATA'!$D:$D,$C732,'SUMMARY DATA'!$B:$B,""GRP"")&lt;&gt;1
    ),
    """",
    IFERROR(TEXTJOIN(CHAR(10),TRUE,FILTER('SUMMARY DATA'!E:E,'SUMMARY DATA'!$D:$D=$C732,'SUMMARY DATA'!$B:$B=""GRP"")),"""")
  )
)"),"")</f>
        <v/>
      </c>
      <c r="F732" s="17" t="str">
        <f>IFERROR(__xludf.DUMMYFUNCTION("IFERROR(
  TEXTJOIN(CHAR(10),TRUE,FILTER('SUMMARY DATA'!F:F,'SUMMARY DATA'!$A:$A=$A732,'SUMMARY DATA'!$C:$C=$B732,'SUMMARY DATA'!$B:$B=""GRP"")),
  IF(
    OR(
      ISNUMBER(SEARCH(""CDM CASH DEPOSIT"",$C732)),
      ISNUMBER(SEARCH(""CASH DEPOSIT"",$C73"&amp;"2)),
      COUNTIFS('SUMMARY DATA'!$D:$D,$C732,'SUMMARY DATA'!$B:$B,""GRP"")&lt;&gt;1
    ),
    """",
    IFERROR(TEXTJOIN(CHAR(10),TRUE,FILTER('SUMMARY DATA'!F:F,'SUMMARY DATA'!$D:$D=$C732,'SUMMARY DATA'!$B:$B=""GRP"")),"""")
  )
)"),"")</f>
        <v/>
      </c>
      <c r="G732" s="17" t="str">
        <f>IFERROR(__xludf.DUMMYFUNCTION("IFERROR(
  TEXTJOIN(CHAR(10),TRUE,FILTER('SUMMARY DATA'!G:G,'SUMMARY DATA'!$A:$A=$A732,'SUMMARY DATA'!$C:$C=$B732,'SUMMARY DATA'!$B:$B=""GRP"")),
  IF(
    OR(
      ISNUMBER(SEARCH(""CDM CASH DEPOSIT"",$C732)),
      ISNUMBER(SEARCH(""CASH DEPOSIT"",$C73"&amp;"2)),
      COUNTIFS('SUMMARY DATA'!$D:$D,$C732,'SUMMARY DATA'!$B:$B,""GRP"")&lt;&gt;1
    ),
    """",
    IFERROR(TEXTJOIN(CHAR(10),TRUE,FILTER('SUMMARY DATA'!G:G,'SUMMARY DATA'!$D:$D=$C732,'SUMMARY DATA'!$B:$B=""GRP"")),"""")
  )
)"),"")</f>
        <v/>
      </c>
      <c r="H732" s="18" t="str">
        <f>IFERROR(__xludf.DUMMYFUNCTION("IFERROR(
  TEXTJOIN(CHAR(10),TRUE,FILTER('SUMMARY DATA'!H:H,'SUMMARY DATA'!$A:$A=$A732,'SUMMARY DATA'!$C:$C=$B732,'SUMMARY DATA'!$B:$B=""GRP"")),
  IF(
    OR(
      ISNUMBER(SEARCH(""CDM CASH DEPOSIT"",$C732)),
      ISNUMBER(SEARCH(""CASH DEPOSIT"",$C73"&amp;"2)),
      COUNTIFS('SUMMARY DATA'!$D:$D,$C732,'SUMMARY DATA'!$B:$B,""GRP"")&lt;&gt;1
    ),
    """",
    IFERROR(TEXTJOIN(CHAR(10),TRUE,FILTER('SUMMARY DATA'!H:H,'SUMMARY DATA'!$D:$D=$C732,'SUMMARY DATA'!$B:$B=""GRP"")),"""")
  )
)"),"")</f>
        <v/>
      </c>
      <c r="I732" s="18" t="str">
        <f>IFERROR(__xludf.DUMMYFUNCTION("IF(H732="""","""",
SUM(ARRAYFORMULA(VALUE(SPLIT(H732,CHAR(10)))))
)"),"")</f>
        <v/>
      </c>
      <c r="J732" s="17" t="str">
        <f>IFERROR(__xludf.DUMMYFUNCTION("IFERROR(
  TEXTJOIN(CHAR(10),TRUE,FILTER('SUMMARY DATA'!I:I,'SUMMARY DATA'!$A:$A=$A732,'SUMMARY DATA'!$C:$C=$B732,'SUMMARY DATA'!$B:$B=""GRP"")),
  IF(
    OR(
      ISNUMBER(SEARCH(""CDM CASH DEPOSIT"",$C732)),
      ISNUMBER(SEARCH(""CASH DEPOSIT"",$C73"&amp;"2)),
      COUNTIFS('SUMMARY DATA'!$D:$D,$C732,'SUMMARY DATA'!$B:$B,""GRP"")&lt;&gt;1
    ),
    """",
    IFERROR(TEXTJOIN(CHAR(10),TRUE,FILTER('SUMMARY DATA'!I:I,'SUMMARY DATA'!$D:$D=$C732,'SUMMARY DATA'!$B:$B=""GRP"")),"""")
  )
)"),"")</f>
        <v/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 spans="1:27">
      <c r="A733" s="2" t="s">
        <v>1036</v>
      </c>
      <c r="B733" s="32">
        <v>45875</v>
      </c>
      <c r="C733" s="2" t="s">
        <v>1037</v>
      </c>
      <c r="D733" s="6">
        <v>10</v>
      </c>
      <c r="E733" s="16" t="str">
        <f>IFERROR(__xludf.DUMMYFUNCTION("IFERROR(
  TEXTJOIN(CHAR(10),TRUE,FILTER('SUMMARY DATA'!E:E,'SUMMARY DATA'!$A:$A=$A733,'SUMMARY DATA'!$C:$C=$B733,'SUMMARY DATA'!$B:$B=""GRP"")),
  IF(
    OR(
      ISNUMBER(SEARCH(""CDM CASH DEPOSIT"",$C733)),
      ISNUMBER(SEARCH(""CASH DEPOSIT"",$C73"&amp;"3)),
      COUNTIFS('SUMMARY DATA'!$D:$D,$C733,'SUMMARY DATA'!$B:$B,""GRP"")&lt;&gt;1
    ),
    """",
    IFERROR(TEXTJOIN(CHAR(10),TRUE,FILTER('SUMMARY DATA'!E:E,'SUMMARY DATA'!$D:$D=$C733,'SUMMARY DATA'!$B:$B=""GRP"")),"""")
  )
)"),"")</f>
        <v/>
      </c>
      <c r="F733" s="17" t="str">
        <f>IFERROR(__xludf.DUMMYFUNCTION("IFERROR(
  TEXTJOIN(CHAR(10),TRUE,FILTER('SUMMARY DATA'!F:F,'SUMMARY DATA'!$A:$A=$A733,'SUMMARY DATA'!$C:$C=$B733,'SUMMARY DATA'!$B:$B=""GRP"")),
  IF(
    OR(
      ISNUMBER(SEARCH(""CDM CASH DEPOSIT"",$C733)),
      ISNUMBER(SEARCH(""CASH DEPOSIT"",$C73"&amp;"3)),
      COUNTIFS('SUMMARY DATA'!$D:$D,$C733,'SUMMARY DATA'!$B:$B,""GRP"")&lt;&gt;1
    ),
    """",
    IFERROR(TEXTJOIN(CHAR(10),TRUE,FILTER('SUMMARY DATA'!F:F,'SUMMARY DATA'!$D:$D=$C733,'SUMMARY DATA'!$B:$B=""GRP"")),"""")
  )
)"),"")</f>
        <v/>
      </c>
      <c r="G733" s="17" t="str">
        <f>IFERROR(__xludf.DUMMYFUNCTION("IFERROR(
  TEXTJOIN(CHAR(10),TRUE,FILTER('SUMMARY DATA'!G:G,'SUMMARY DATA'!$A:$A=$A733,'SUMMARY DATA'!$C:$C=$B733,'SUMMARY DATA'!$B:$B=""GRP"")),
  IF(
    OR(
      ISNUMBER(SEARCH(""CDM CASH DEPOSIT"",$C733)),
      ISNUMBER(SEARCH(""CASH DEPOSIT"",$C73"&amp;"3)),
      COUNTIFS('SUMMARY DATA'!$D:$D,$C733,'SUMMARY DATA'!$B:$B,""GRP"")&lt;&gt;1
    ),
    """",
    IFERROR(TEXTJOIN(CHAR(10),TRUE,FILTER('SUMMARY DATA'!G:G,'SUMMARY DATA'!$D:$D=$C733,'SUMMARY DATA'!$B:$B=""GRP"")),"""")
  )
)"),"")</f>
        <v/>
      </c>
      <c r="H733" s="18" t="str">
        <f>IFERROR(__xludf.DUMMYFUNCTION("IFERROR(
  TEXTJOIN(CHAR(10),TRUE,FILTER('SUMMARY DATA'!H:H,'SUMMARY DATA'!$A:$A=$A733,'SUMMARY DATA'!$C:$C=$B733,'SUMMARY DATA'!$B:$B=""GRP"")),
  IF(
    OR(
      ISNUMBER(SEARCH(""CDM CASH DEPOSIT"",$C733)),
      ISNUMBER(SEARCH(""CASH DEPOSIT"",$C73"&amp;"3)),
      COUNTIFS('SUMMARY DATA'!$D:$D,$C733,'SUMMARY DATA'!$B:$B,""GRP"")&lt;&gt;1
    ),
    """",
    IFERROR(TEXTJOIN(CHAR(10),TRUE,FILTER('SUMMARY DATA'!H:H,'SUMMARY DATA'!$D:$D=$C733,'SUMMARY DATA'!$B:$B=""GRP"")),"""")
  )
)"),"")</f>
        <v/>
      </c>
      <c r="I733" s="18" t="str">
        <f>IFERROR(__xludf.DUMMYFUNCTION("IF(H733="""","""",
SUM(ARRAYFORMULA(VALUE(SPLIT(H733,CHAR(10)))))
)"),"")</f>
        <v/>
      </c>
      <c r="J733" s="17" t="str">
        <f>IFERROR(__xludf.DUMMYFUNCTION("IFERROR(
  TEXTJOIN(CHAR(10),TRUE,FILTER('SUMMARY DATA'!I:I,'SUMMARY DATA'!$A:$A=$A733,'SUMMARY DATA'!$C:$C=$B733,'SUMMARY DATA'!$B:$B=""GRP"")),
  IF(
    OR(
      ISNUMBER(SEARCH(""CDM CASH DEPOSIT"",$C733)),
      ISNUMBER(SEARCH(""CASH DEPOSIT"",$C73"&amp;"3)),
      COUNTIFS('SUMMARY DATA'!$D:$D,$C733,'SUMMARY DATA'!$B:$B,""GRP"")&lt;&gt;1
    ),
    """",
    IFERROR(TEXTJOIN(CHAR(10),TRUE,FILTER('SUMMARY DATA'!I:I,'SUMMARY DATA'!$D:$D=$C733,'SUMMARY DATA'!$B:$B=""GRP"")),"""")
  )
)"),"")</f>
        <v/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 spans="1:27">
      <c r="A734" s="2" t="s">
        <v>1038</v>
      </c>
      <c r="B734" s="32">
        <v>45875</v>
      </c>
      <c r="C734" s="2" t="s">
        <v>1039</v>
      </c>
      <c r="D734" s="6">
        <v>0.1</v>
      </c>
      <c r="E734" s="16" t="str">
        <f>IFERROR(__xludf.DUMMYFUNCTION("IFERROR(
  TEXTJOIN(CHAR(10),TRUE,FILTER('SUMMARY DATA'!E:E,'SUMMARY DATA'!$A:$A=$A734,'SUMMARY DATA'!$C:$C=$B734,'SUMMARY DATA'!$B:$B=""GRP"")),
  IF(
    OR(
      ISNUMBER(SEARCH(""CDM CASH DEPOSIT"",$C734)),
      ISNUMBER(SEARCH(""CASH DEPOSIT"",$C73"&amp;"4)),
      COUNTIFS('SUMMARY DATA'!$D:$D,$C734,'SUMMARY DATA'!$B:$B,""GRP"")&lt;&gt;1
    ),
    """",
    IFERROR(TEXTJOIN(CHAR(10),TRUE,FILTER('SUMMARY DATA'!E:E,'SUMMARY DATA'!$D:$D=$C734,'SUMMARY DATA'!$B:$B=""GRP"")),"""")
  )
)"),"")</f>
        <v/>
      </c>
      <c r="F734" s="17" t="str">
        <f>IFERROR(__xludf.DUMMYFUNCTION("IFERROR(
  TEXTJOIN(CHAR(10),TRUE,FILTER('SUMMARY DATA'!F:F,'SUMMARY DATA'!$A:$A=$A734,'SUMMARY DATA'!$C:$C=$B734,'SUMMARY DATA'!$B:$B=""GRP"")),
  IF(
    OR(
      ISNUMBER(SEARCH(""CDM CASH DEPOSIT"",$C734)),
      ISNUMBER(SEARCH(""CASH DEPOSIT"",$C73"&amp;"4)),
      COUNTIFS('SUMMARY DATA'!$D:$D,$C734,'SUMMARY DATA'!$B:$B,""GRP"")&lt;&gt;1
    ),
    """",
    IFERROR(TEXTJOIN(CHAR(10),TRUE,FILTER('SUMMARY DATA'!F:F,'SUMMARY DATA'!$D:$D=$C734,'SUMMARY DATA'!$B:$B=""GRP"")),"""")
  )
)"),"")</f>
        <v/>
      </c>
      <c r="G734" s="17" t="str">
        <f>IFERROR(__xludf.DUMMYFUNCTION("IFERROR(
  TEXTJOIN(CHAR(10),TRUE,FILTER('SUMMARY DATA'!G:G,'SUMMARY DATA'!$A:$A=$A734,'SUMMARY DATA'!$C:$C=$B734,'SUMMARY DATA'!$B:$B=""GRP"")),
  IF(
    OR(
      ISNUMBER(SEARCH(""CDM CASH DEPOSIT"",$C734)),
      ISNUMBER(SEARCH(""CASH DEPOSIT"",$C73"&amp;"4)),
      COUNTIFS('SUMMARY DATA'!$D:$D,$C734,'SUMMARY DATA'!$B:$B,""GRP"")&lt;&gt;1
    ),
    """",
    IFERROR(TEXTJOIN(CHAR(10),TRUE,FILTER('SUMMARY DATA'!G:G,'SUMMARY DATA'!$D:$D=$C734,'SUMMARY DATA'!$B:$B=""GRP"")),"""")
  )
)"),"")</f>
        <v/>
      </c>
      <c r="H734" s="18" t="str">
        <f>IFERROR(__xludf.DUMMYFUNCTION("IFERROR(
  TEXTJOIN(CHAR(10),TRUE,FILTER('SUMMARY DATA'!H:H,'SUMMARY DATA'!$A:$A=$A734,'SUMMARY DATA'!$C:$C=$B734,'SUMMARY DATA'!$B:$B=""GRP"")),
  IF(
    OR(
      ISNUMBER(SEARCH(""CDM CASH DEPOSIT"",$C734)),
      ISNUMBER(SEARCH(""CASH DEPOSIT"",$C73"&amp;"4)),
      COUNTIFS('SUMMARY DATA'!$D:$D,$C734,'SUMMARY DATA'!$B:$B,""GRP"")&lt;&gt;1
    ),
    """",
    IFERROR(TEXTJOIN(CHAR(10),TRUE,FILTER('SUMMARY DATA'!H:H,'SUMMARY DATA'!$D:$D=$C734,'SUMMARY DATA'!$B:$B=""GRP"")),"""")
  )
)"),"")</f>
        <v/>
      </c>
      <c r="I734" s="18" t="str">
        <f>IFERROR(__xludf.DUMMYFUNCTION("IF(H734="""","""",
SUM(ARRAYFORMULA(VALUE(SPLIT(H734,CHAR(10)))))
)"),"")</f>
        <v/>
      </c>
      <c r="J734" s="17" t="str">
        <f>IFERROR(__xludf.DUMMYFUNCTION("IFERROR(
  TEXTJOIN(CHAR(10),TRUE,FILTER('SUMMARY DATA'!I:I,'SUMMARY DATA'!$A:$A=$A734,'SUMMARY DATA'!$C:$C=$B734,'SUMMARY DATA'!$B:$B=""GRP"")),
  IF(
    OR(
      ISNUMBER(SEARCH(""CDM CASH DEPOSIT"",$C734)),
      ISNUMBER(SEARCH(""CASH DEPOSIT"",$C73"&amp;"4)),
      COUNTIFS('SUMMARY DATA'!$D:$D,$C734,'SUMMARY DATA'!$B:$B,""GRP"")&lt;&gt;1
    ),
    """",
    IFERROR(TEXTJOIN(CHAR(10),TRUE,FILTER('SUMMARY DATA'!I:I,'SUMMARY DATA'!$D:$D=$C734,'SUMMARY DATA'!$B:$B=""GRP"")),"""")
  )
)"),"")</f>
        <v/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 spans="1:27">
      <c r="A735" s="2"/>
      <c r="B735" s="32">
        <v>45874</v>
      </c>
      <c r="C735" s="2" t="s">
        <v>1040</v>
      </c>
      <c r="D735" s="6">
        <v>50</v>
      </c>
      <c r="E735" s="16" t="str">
        <f>IFERROR(__xludf.DUMMYFUNCTION("IFERROR(
  TEXTJOIN(CHAR(10),TRUE,FILTER('SUMMARY DATA'!E:E,'SUMMARY DATA'!$A:$A=$A735,'SUMMARY DATA'!$C:$C=$B735,'SUMMARY DATA'!$B:$B=""GRP"")),
  IF(
    OR(
      ISNUMBER(SEARCH(""CDM CASH DEPOSIT"",$C735)),
      ISNUMBER(SEARCH(""CASH DEPOSIT"",$C73"&amp;"5)),
      COUNTIFS('SUMMARY DATA'!$D:$D,$C735,'SUMMARY DATA'!$B:$B,""GRP"")&lt;&gt;1
    ),
    """",
    IFERROR(TEXTJOIN(CHAR(10),TRUE,FILTER('SUMMARY DATA'!E:E,'SUMMARY DATA'!$D:$D=$C735,'SUMMARY DATA'!$B:$B=""GRP"")),"""")
  )
)"),"")</f>
        <v/>
      </c>
      <c r="F735" s="17" t="str">
        <f>IFERROR(__xludf.DUMMYFUNCTION("IFERROR(
  TEXTJOIN(CHAR(10),TRUE,FILTER('SUMMARY DATA'!F:F,'SUMMARY DATA'!$A:$A=$A735,'SUMMARY DATA'!$C:$C=$B735,'SUMMARY DATA'!$B:$B=""GRP"")),
  IF(
    OR(
      ISNUMBER(SEARCH(""CDM CASH DEPOSIT"",$C735)),
      ISNUMBER(SEARCH(""CASH DEPOSIT"",$C73"&amp;"5)),
      COUNTIFS('SUMMARY DATA'!$D:$D,$C735,'SUMMARY DATA'!$B:$B,""GRP"")&lt;&gt;1
    ),
    """",
    IFERROR(TEXTJOIN(CHAR(10),TRUE,FILTER('SUMMARY DATA'!F:F,'SUMMARY DATA'!$D:$D=$C735,'SUMMARY DATA'!$B:$B=""GRP"")),"""")
  )
)"),"")</f>
        <v/>
      </c>
      <c r="G735" s="17" t="str">
        <f>IFERROR(__xludf.DUMMYFUNCTION("IFERROR(
  TEXTJOIN(CHAR(10),TRUE,FILTER('SUMMARY DATA'!G:G,'SUMMARY DATA'!$A:$A=$A735,'SUMMARY DATA'!$C:$C=$B735,'SUMMARY DATA'!$B:$B=""GRP"")),
  IF(
    OR(
      ISNUMBER(SEARCH(""CDM CASH DEPOSIT"",$C735)),
      ISNUMBER(SEARCH(""CASH DEPOSIT"",$C73"&amp;"5)),
      COUNTIFS('SUMMARY DATA'!$D:$D,$C735,'SUMMARY DATA'!$B:$B,""GRP"")&lt;&gt;1
    ),
    """",
    IFERROR(TEXTJOIN(CHAR(10),TRUE,FILTER('SUMMARY DATA'!G:G,'SUMMARY DATA'!$D:$D=$C735,'SUMMARY DATA'!$B:$B=""GRP"")),"""")
  )
)"),"")</f>
        <v/>
      </c>
      <c r="H735" s="18" t="str">
        <f>IFERROR(__xludf.DUMMYFUNCTION("IFERROR(
  TEXTJOIN(CHAR(10),TRUE,FILTER('SUMMARY DATA'!H:H,'SUMMARY DATA'!$A:$A=$A735,'SUMMARY DATA'!$C:$C=$B735,'SUMMARY DATA'!$B:$B=""GRP"")),
  IF(
    OR(
      ISNUMBER(SEARCH(""CDM CASH DEPOSIT"",$C735)),
      ISNUMBER(SEARCH(""CASH DEPOSIT"",$C73"&amp;"5)),
      COUNTIFS('SUMMARY DATA'!$D:$D,$C735,'SUMMARY DATA'!$B:$B,""GRP"")&lt;&gt;1
    ),
    """",
    IFERROR(TEXTJOIN(CHAR(10),TRUE,FILTER('SUMMARY DATA'!H:H,'SUMMARY DATA'!$D:$D=$C735,'SUMMARY DATA'!$B:$B=""GRP"")),"""")
  )
)"),"")</f>
        <v/>
      </c>
      <c r="I735" s="18" t="str">
        <f>IFERROR(__xludf.DUMMYFUNCTION("IF(H735="""","""",
SUM(ARRAYFORMULA(VALUE(SPLIT(H735,CHAR(10)))))
)"),"")</f>
        <v/>
      </c>
      <c r="J735" s="17" t="str">
        <f>IFERROR(__xludf.DUMMYFUNCTION("IFERROR(
  TEXTJOIN(CHAR(10),TRUE,FILTER('SUMMARY DATA'!I:I,'SUMMARY DATA'!$A:$A=$A735,'SUMMARY DATA'!$C:$C=$B735,'SUMMARY DATA'!$B:$B=""GRP"")),
  IF(
    OR(
      ISNUMBER(SEARCH(""CDM CASH DEPOSIT"",$C735)),
      ISNUMBER(SEARCH(""CASH DEPOSIT"",$C73"&amp;"5)),
      COUNTIFS('SUMMARY DATA'!$D:$D,$C735,'SUMMARY DATA'!$B:$B,""GRP"")&lt;&gt;1
    ),
    """",
    IFERROR(TEXTJOIN(CHAR(10),TRUE,FILTER('SUMMARY DATA'!I:I,'SUMMARY DATA'!$D:$D=$C735,'SUMMARY DATA'!$B:$B=""GRP"")),"""")
  )
)"),"")</f>
        <v/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 spans="1:27">
      <c r="A736" s="2"/>
      <c r="B736" s="32">
        <v>45874</v>
      </c>
      <c r="C736" s="2" t="s">
        <v>1041</v>
      </c>
      <c r="D736" s="6">
        <v>160</v>
      </c>
      <c r="E736" s="16" t="str">
        <f>IFERROR(__xludf.DUMMYFUNCTION("IFERROR(
  TEXTJOIN(CHAR(10),TRUE,FILTER('SUMMARY DATA'!E:E,'SUMMARY DATA'!$A:$A=$A736,'SUMMARY DATA'!$C:$C=$B736,'SUMMARY DATA'!$B:$B=""GRP"")),
  IF(
    OR(
      ISNUMBER(SEARCH(""CDM CASH DEPOSIT"",$C736)),
      ISNUMBER(SEARCH(""CASH DEPOSIT"",$C73"&amp;"6)),
      COUNTIFS('SUMMARY DATA'!$D:$D,$C736,'SUMMARY DATA'!$B:$B,""GRP"")&lt;&gt;1
    ),
    """",
    IFERROR(TEXTJOIN(CHAR(10),TRUE,FILTER('SUMMARY DATA'!E:E,'SUMMARY DATA'!$D:$D=$C736,'SUMMARY DATA'!$B:$B=""GRP"")),"""")
  )
)"),"")</f>
        <v/>
      </c>
      <c r="F736" s="17" t="str">
        <f>IFERROR(__xludf.DUMMYFUNCTION("IFERROR(
  TEXTJOIN(CHAR(10),TRUE,FILTER('SUMMARY DATA'!F:F,'SUMMARY DATA'!$A:$A=$A736,'SUMMARY DATA'!$C:$C=$B736,'SUMMARY DATA'!$B:$B=""GRP"")),
  IF(
    OR(
      ISNUMBER(SEARCH(""CDM CASH DEPOSIT"",$C736)),
      ISNUMBER(SEARCH(""CASH DEPOSIT"",$C73"&amp;"6)),
      COUNTIFS('SUMMARY DATA'!$D:$D,$C736,'SUMMARY DATA'!$B:$B,""GRP"")&lt;&gt;1
    ),
    """",
    IFERROR(TEXTJOIN(CHAR(10),TRUE,FILTER('SUMMARY DATA'!F:F,'SUMMARY DATA'!$D:$D=$C736,'SUMMARY DATA'!$B:$B=""GRP"")),"""")
  )
)"),"")</f>
        <v/>
      </c>
      <c r="G736" s="17" t="str">
        <f>IFERROR(__xludf.DUMMYFUNCTION("IFERROR(
  TEXTJOIN(CHAR(10),TRUE,FILTER('SUMMARY DATA'!G:G,'SUMMARY DATA'!$A:$A=$A736,'SUMMARY DATA'!$C:$C=$B736,'SUMMARY DATA'!$B:$B=""GRP"")),
  IF(
    OR(
      ISNUMBER(SEARCH(""CDM CASH DEPOSIT"",$C736)),
      ISNUMBER(SEARCH(""CASH DEPOSIT"",$C73"&amp;"6)),
      COUNTIFS('SUMMARY DATA'!$D:$D,$C736,'SUMMARY DATA'!$B:$B,""GRP"")&lt;&gt;1
    ),
    """",
    IFERROR(TEXTJOIN(CHAR(10),TRUE,FILTER('SUMMARY DATA'!G:G,'SUMMARY DATA'!$D:$D=$C736,'SUMMARY DATA'!$B:$B=""GRP"")),"""")
  )
)"),"")</f>
        <v/>
      </c>
      <c r="H736" s="18" t="str">
        <f>IFERROR(__xludf.DUMMYFUNCTION("IFERROR(
  TEXTJOIN(CHAR(10),TRUE,FILTER('SUMMARY DATA'!H:H,'SUMMARY DATA'!$A:$A=$A736,'SUMMARY DATA'!$C:$C=$B736,'SUMMARY DATA'!$B:$B=""GRP"")),
  IF(
    OR(
      ISNUMBER(SEARCH(""CDM CASH DEPOSIT"",$C736)),
      ISNUMBER(SEARCH(""CASH DEPOSIT"",$C73"&amp;"6)),
      COUNTIFS('SUMMARY DATA'!$D:$D,$C736,'SUMMARY DATA'!$B:$B,""GRP"")&lt;&gt;1
    ),
    """",
    IFERROR(TEXTJOIN(CHAR(10),TRUE,FILTER('SUMMARY DATA'!H:H,'SUMMARY DATA'!$D:$D=$C736,'SUMMARY DATA'!$B:$B=""GRP"")),"""")
  )
)"),"")</f>
        <v/>
      </c>
      <c r="I736" s="18" t="str">
        <f>IFERROR(__xludf.DUMMYFUNCTION("IF(H736="""","""",
SUM(ARRAYFORMULA(VALUE(SPLIT(H736,CHAR(10)))))
)"),"")</f>
        <v/>
      </c>
      <c r="J736" s="17" t="str">
        <f>IFERROR(__xludf.DUMMYFUNCTION("IFERROR(
  TEXTJOIN(CHAR(10),TRUE,FILTER('SUMMARY DATA'!I:I,'SUMMARY DATA'!$A:$A=$A736,'SUMMARY DATA'!$C:$C=$B736,'SUMMARY DATA'!$B:$B=""GRP"")),
  IF(
    OR(
      ISNUMBER(SEARCH(""CDM CASH DEPOSIT"",$C736)),
      ISNUMBER(SEARCH(""CASH DEPOSIT"",$C73"&amp;"6)),
      COUNTIFS('SUMMARY DATA'!$D:$D,$C736,'SUMMARY DATA'!$B:$B,""GRP"")&lt;&gt;1
    ),
    """",
    IFERROR(TEXTJOIN(CHAR(10),TRUE,FILTER('SUMMARY DATA'!I:I,'SUMMARY DATA'!$D:$D=$C736,'SUMMARY DATA'!$B:$B=""GRP"")),"""")
  )
)"),"")</f>
        <v/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 spans="1:27">
      <c r="A737" s="2"/>
      <c r="B737" s="32">
        <v>45874</v>
      </c>
      <c r="C737" s="2" t="s">
        <v>295</v>
      </c>
      <c r="D737" s="6">
        <v>14.95</v>
      </c>
      <c r="E737" s="16" t="str">
        <f>IFERROR(__xludf.DUMMYFUNCTION("IFERROR(
  TEXTJOIN(CHAR(10),TRUE,FILTER('SUMMARY DATA'!E:E,'SUMMARY DATA'!$A:$A=$A737,'SUMMARY DATA'!$C:$C=$B737,'SUMMARY DATA'!$B:$B=""GRP"")),
  IF(
    OR(
      ISNUMBER(SEARCH(""CDM CASH DEPOSIT"",$C737)),
      ISNUMBER(SEARCH(""CASH DEPOSIT"",$C73"&amp;"7)),
      COUNTIFS('SUMMARY DATA'!$D:$D,$C737,'SUMMARY DATA'!$B:$B,""GRP"")&lt;&gt;1
    ),
    """",
    IFERROR(TEXTJOIN(CHAR(10),TRUE,FILTER('SUMMARY DATA'!E:E,'SUMMARY DATA'!$D:$D=$C737,'SUMMARY DATA'!$B:$B=""GRP"")),"""")
  )
)"),"")</f>
        <v/>
      </c>
      <c r="F737" s="17" t="str">
        <f>IFERROR(__xludf.DUMMYFUNCTION("IFERROR(
  TEXTJOIN(CHAR(10),TRUE,FILTER('SUMMARY DATA'!F:F,'SUMMARY DATA'!$A:$A=$A737,'SUMMARY DATA'!$C:$C=$B737,'SUMMARY DATA'!$B:$B=""GRP"")),
  IF(
    OR(
      ISNUMBER(SEARCH(""CDM CASH DEPOSIT"",$C737)),
      ISNUMBER(SEARCH(""CASH DEPOSIT"",$C73"&amp;"7)),
      COUNTIFS('SUMMARY DATA'!$D:$D,$C737,'SUMMARY DATA'!$B:$B,""GRP"")&lt;&gt;1
    ),
    """",
    IFERROR(TEXTJOIN(CHAR(10),TRUE,FILTER('SUMMARY DATA'!F:F,'SUMMARY DATA'!$D:$D=$C737,'SUMMARY DATA'!$B:$B=""GRP"")),"""")
  )
)"),"")</f>
        <v/>
      </c>
      <c r="G737" s="17" t="str">
        <f>IFERROR(__xludf.DUMMYFUNCTION("IFERROR(
  TEXTJOIN(CHAR(10),TRUE,FILTER('SUMMARY DATA'!G:G,'SUMMARY DATA'!$A:$A=$A737,'SUMMARY DATA'!$C:$C=$B737,'SUMMARY DATA'!$B:$B=""GRP"")),
  IF(
    OR(
      ISNUMBER(SEARCH(""CDM CASH DEPOSIT"",$C737)),
      ISNUMBER(SEARCH(""CASH DEPOSIT"",$C73"&amp;"7)),
      COUNTIFS('SUMMARY DATA'!$D:$D,$C737,'SUMMARY DATA'!$B:$B,""GRP"")&lt;&gt;1
    ),
    """",
    IFERROR(TEXTJOIN(CHAR(10),TRUE,FILTER('SUMMARY DATA'!G:G,'SUMMARY DATA'!$D:$D=$C737,'SUMMARY DATA'!$B:$B=""GRP"")),"""")
  )
)"),"")</f>
        <v/>
      </c>
      <c r="H737" s="18" t="str">
        <f>IFERROR(__xludf.DUMMYFUNCTION("IFERROR(
  TEXTJOIN(CHAR(10),TRUE,FILTER('SUMMARY DATA'!H:H,'SUMMARY DATA'!$A:$A=$A737,'SUMMARY DATA'!$C:$C=$B737,'SUMMARY DATA'!$B:$B=""GRP"")),
  IF(
    OR(
      ISNUMBER(SEARCH(""CDM CASH DEPOSIT"",$C737)),
      ISNUMBER(SEARCH(""CASH DEPOSIT"",$C73"&amp;"7)),
      COUNTIFS('SUMMARY DATA'!$D:$D,$C737,'SUMMARY DATA'!$B:$B,""GRP"")&lt;&gt;1
    ),
    """",
    IFERROR(TEXTJOIN(CHAR(10),TRUE,FILTER('SUMMARY DATA'!H:H,'SUMMARY DATA'!$D:$D=$C737,'SUMMARY DATA'!$B:$B=""GRP"")),"""")
  )
)"),"")</f>
        <v/>
      </c>
      <c r="I737" s="18" t="str">
        <f>IFERROR(__xludf.DUMMYFUNCTION("IF(H737="""","""",
SUM(ARRAYFORMULA(VALUE(SPLIT(H737,CHAR(10)))))
)"),"")</f>
        <v/>
      </c>
      <c r="J737" s="17" t="str">
        <f>IFERROR(__xludf.DUMMYFUNCTION("IFERROR(
  TEXTJOIN(CHAR(10),TRUE,FILTER('SUMMARY DATA'!I:I,'SUMMARY DATA'!$A:$A=$A737,'SUMMARY DATA'!$C:$C=$B737,'SUMMARY DATA'!$B:$B=""GRP"")),
  IF(
    OR(
      ISNUMBER(SEARCH(""CDM CASH DEPOSIT"",$C737)),
      ISNUMBER(SEARCH(""CASH DEPOSIT"",$C73"&amp;"7)),
      COUNTIFS('SUMMARY DATA'!$D:$D,$C737,'SUMMARY DATA'!$B:$B,""GRP"")&lt;&gt;1
    ),
    """",
    IFERROR(TEXTJOIN(CHAR(10),TRUE,FILTER('SUMMARY DATA'!I:I,'SUMMARY DATA'!$D:$D=$C737,'SUMMARY DATA'!$B:$B=""GRP"")),"""")
  )
)"),"")</f>
        <v/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 spans="1:27">
      <c r="A738" s="2"/>
      <c r="B738" s="32">
        <v>45874</v>
      </c>
      <c r="C738" s="2" t="s">
        <v>1042</v>
      </c>
      <c r="D738" s="6">
        <v>70.52</v>
      </c>
      <c r="E738" s="16" t="str">
        <f>IFERROR(__xludf.DUMMYFUNCTION("IFERROR(
  TEXTJOIN(CHAR(10),TRUE,FILTER('SUMMARY DATA'!E:E,'SUMMARY DATA'!$A:$A=$A738,'SUMMARY DATA'!$C:$C=$B738,'SUMMARY DATA'!$B:$B=""GRP"")),
  IF(
    OR(
      ISNUMBER(SEARCH(""CDM CASH DEPOSIT"",$C738)),
      ISNUMBER(SEARCH(""CASH DEPOSIT"",$C73"&amp;"8)),
      COUNTIFS('SUMMARY DATA'!$D:$D,$C738,'SUMMARY DATA'!$B:$B,""GRP"")&lt;&gt;1
    ),
    """",
    IFERROR(TEXTJOIN(CHAR(10),TRUE,FILTER('SUMMARY DATA'!E:E,'SUMMARY DATA'!$D:$D=$C738,'SUMMARY DATA'!$B:$B=""GRP"")),"""")
  )
)"),"")</f>
        <v/>
      </c>
      <c r="F738" s="17" t="str">
        <f>IFERROR(__xludf.DUMMYFUNCTION("IFERROR(
  TEXTJOIN(CHAR(10),TRUE,FILTER('SUMMARY DATA'!F:F,'SUMMARY DATA'!$A:$A=$A738,'SUMMARY DATA'!$C:$C=$B738,'SUMMARY DATA'!$B:$B=""GRP"")),
  IF(
    OR(
      ISNUMBER(SEARCH(""CDM CASH DEPOSIT"",$C738)),
      ISNUMBER(SEARCH(""CASH DEPOSIT"",$C73"&amp;"8)),
      COUNTIFS('SUMMARY DATA'!$D:$D,$C738,'SUMMARY DATA'!$B:$B,""GRP"")&lt;&gt;1
    ),
    """",
    IFERROR(TEXTJOIN(CHAR(10),TRUE,FILTER('SUMMARY DATA'!F:F,'SUMMARY DATA'!$D:$D=$C738,'SUMMARY DATA'!$B:$B=""GRP"")),"""")
  )
)"),"")</f>
        <v/>
      </c>
      <c r="G738" s="17" t="str">
        <f>IFERROR(__xludf.DUMMYFUNCTION("IFERROR(
  TEXTJOIN(CHAR(10),TRUE,FILTER('SUMMARY DATA'!G:G,'SUMMARY DATA'!$A:$A=$A738,'SUMMARY DATA'!$C:$C=$B738,'SUMMARY DATA'!$B:$B=""GRP"")),
  IF(
    OR(
      ISNUMBER(SEARCH(""CDM CASH DEPOSIT"",$C738)),
      ISNUMBER(SEARCH(""CASH DEPOSIT"",$C73"&amp;"8)),
      COUNTIFS('SUMMARY DATA'!$D:$D,$C738,'SUMMARY DATA'!$B:$B,""GRP"")&lt;&gt;1
    ),
    """",
    IFERROR(TEXTJOIN(CHAR(10),TRUE,FILTER('SUMMARY DATA'!G:G,'SUMMARY DATA'!$D:$D=$C738,'SUMMARY DATA'!$B:$B=""GRP"")),"""")
  )
)"),"")</f>
        <v/>
      </c>
      <c r="H738" s="18" t="str">
        <f>IFERROR(__xludf.DUMMYFUNCTION("IFERROR(
  TEXTJOIN(CHAR(10),TRUE,FILTER('SUMMARY DATA'!H:H,'SUMMARY DATA'!$A:$A=$A738,'SUMMARY DATA'!$C:$C=$B738,'SUMMARY DATA'!$B:$B=""GRP"")),
  IF(
    OR(
      ISNUMBER(SEARCH(""CDM CASH DEPOSIT"",$C738)),
      ISNUMBER(SEARCH(""CASH DEPOSIT"",$C73"&amp;"8)),
      COUNTIFS('SUMMARY DATA'!$D:$D,$C738,'SUMMARY DATA'!$B:$B,""GRP"")&lt;&gt;1
    ),
    """",
    IFERROR(TEXTJOIN(CHAR(10),TRUE,FILTER('SUMMARY DATA'!H:H,'SUMMARY DATA'!$D:$D=$C738,'SUMMARY DATA'!$B:$B=""GRP"")),"""")
  )
)"),"")</f>
        <v/>
      </c>
      <c r="I738" s="18" t="str">
        <f>IFERROR(__xludf.DUMMYFUNCTION("IF(H738="""","""",
SUM(ARRAYFORMULA(VALUE(SPLIT(H738,CHAR(10)))))
)"),"")</f>
        <v/>
      </c>
      <c r="J738" s="17" t="str">
        <f>IFERROR(__xludf.DUMMYFUNCTION("IFERROR(
  TEXTJOIN(CHAR(10),TRUE,FILTER('SUMMARY DATA'!I:I,'SUMMARY DATA'!$A:$A=$A738,'SUMMARY DATA'!$C:$C=$B738,'SUMMARY DATA'!$B:$B=""GRP"")),
  IF(
    OR(
      ISNUMBER(SEARCH(""CDM CASH DEPOSIT"",$C738)),
      ISNUMBER(SEARCH(""CASH DEPOSIT"",$C73"&amp;"8)),
      COUNTIFS('SUMMARY DATA'!$D:$D,$C738,'SUMMARY DATA'!$B:$B,""GRP"")&lt;&gt;1
    ),
    """",
    IFERROR(TEXTJOIN(CHAR(10),TRUE,FILTER('SUMMARY DATA'!I:I,'SUMMARY DATA'!$D:$D=$C738,'SUMMARY DATA'!$B:$B=""GRP"")),"""")
  )
)"),"")</f>
        <v/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 spans="1:27">
      <c r="A739" s="2" t="s">
        <v>1043</v>
      </c>
      <c r="B739" s="32">
        <v>45873</v>
      </c>
      <c r="C739" s="2" t="s">
        <v>1044</v>
      </c>
      <c r="D739" s="6">
        <v>10</v>
      </c>
      <c r="E739" s="16" t="str">
        <f>IFERROR(__xludf.DUMMYFUNCTION("IFERROR(
  TEXTJOIN(CHAR(10),TRUE,FILTER('SUMMARY DATA'!E:E,'SUMMARY DATA'!$A:$A=$A739,'SUMMARY DATA'!$C:$C=$B739,'SUMMARY DATA'!$B:$B=""GRP"")),
  IF(
    OR(
      ISNUMBER(SEARCH(""CDM CASH DEPOSIT"",$C739)),
      ISNUMBER(SEARCH(""CASH DEPOSIT"",$C73"&amp;"9)),
      COUNTIFS('SUMMARY DATA'!$D:$D,$C739,'SUMMARY DATA'!$B:$B,""GRP"")&lt;&gt;1
    ),
    """",
    IFERROR(TEXTJOIN(CHAR(10),TRUE,FILTER('SUMMARY DATA'!E:E,'SUMMARY DATA'!$D:$D=$C739,'SUMMARY DATA'!$B:$B=""GRP"")),"""")
  )
)"),"")</f>
        <v/>
      </c>
      <c r="F739" s="17" t="str">
        <f>IFERROR(__xludf.DUMMYFUNCTION("IFERROR(
  TEXTJOIN(CHAR(10),TRUE,FILTER('SUMMARY DATA'!F:F,'SUMMARY DATA'!$A:$A=$A739,'SUMMARY DATA'!$C:$C=$B739,'SUMMARY DATA'!$B:$B=""GRP"")),
  IF(
    OR(
      ISNUMBER(SEARCH(""CDM CASH DEPOSIT"",$C739)),
      ISNUMBER(SEARCH(""CASH DEPOSIT"",$C73"&amp;"9)),
      COUNTIFS('SUMMARY DATA'!$D:$D,$C739,'SUMMARY DATA'!$B:$B,""GRP"")&lt;&gt;1
    ),
    """",
    IFERROR(TEXTJOIN(CHAR(10),TRUE,FILTER('SUMMARY DATA'!F:F,'SUMMARY DATA'!$D:$D=$C739,'SUMMARY DATA'!$B:$B=""GRP"")),"""")
  )
)"),"")</f>
        <v/>
      </c>
      <c r="G739" s="17" t="str">
        <f>IFERROR(__xludf.DUMMYFUNCTION("IFERROR(
  TEXTJOIN(CHAR(10),TRUE,FILTER('SUMMARY DATA'!G:G,'SUMMARY DATA'!$A:$A=$A739,'SUMMARY DATA'!$C:$C=$B739,'SUMMARY DATA'!$B:$B=""GRP"")),
  IF(
    OR(
      ISNUMBER(SEARCH(""CDM CASH DEPOSIT"",$C739)),
      ISNUMBER(SEARCH(""CASH DEPOSIT"",$C73"&amp;"9)),
      COUNTIFS('SUMMARY DATA'!$D:$D,$C739,'SUMMARY DATA'!$B:$B,""GRP"")&lt;&gt;1
    ),
    """",
    IFERROR(TEXTJOIN(CHAR(10),TRUE,FILTER('SUMMARY DATA'!G:G,'SUMMARY DATA'!$D:$D=$C739,'SUMMARY DATA'!$B:$B=""GRP"")),"""")
  )
)"),"")</f>
        <v/>
      </c>
      <c r="H739" s="18" t="str">
        <f>IFERROR(__xludf.DUMMYFUNCTION("IFERROR(
  TEXTJOIN(CHAR(10),TRUE,FILTER('SUMMARY DATA'!H:H,'SUMMARY DATA'!$A:$A=$A739,'SUMMARY DATA'!$C:$C=$B739,'SUMMARY DATA'!$B:$B=""GRP"")),
  IF(
    OR(
      ISNUMBER(SEARCH(""CDM CASH DEPOSIT"",$C739)),
      ISNUMBER(SEARCH(""CASH DEPOSIT"",$C73"&amp;"9)),
      COUNTIFS('SUMMARY DATA'!$D:$D,$C739,'SUMMARY DATA'!$B:$B,""GRP"")&lt;&gt;1
    ),
    """",
    IFERROR(TEXTJOIN(CHAR(10),TRUE,FILTER('SUMMARY DATA'!H:H,'SUMMARY DATA'!$D:$D=$C739,'SUMMARY DATA'!$B:$B=""GRP"")),"""")
  )
)"),"")</f>
        <v/>
      </c>
      <c r="I739" s="18" t="str">
        <f>IFERROR(__xludf.DUMMYFUNCTION("IF(H739="""","""",
SUM(ARRAYFORMULA(VALUE(SPLIT(H739,CHAR(10)))))
)"),"")</f>
        <v/>
      </c>
      <c r="J739" s="17" t="str">
        <f>IFERROR(__xludf.DUMMYFUNCTION("IFERROR(
  TEXTJOIN(CHAR(10),TRUE,FILTER('SUMMARY DATA'!I:I,'SUMMARY DATA'!$A:$A=$A739,'SUMMARY DATA'!$C:$C=$B739,'SUMMARY DATA'!$B:$B=""GRP"")),
  IF(
    OR(
      ISNUMBER(SEARCH(""CDM CASH DEPOSIT"",$C739)),
      ISNUMBER(SEARCH(""CASH DEPOSIT"",$C73"&amp;"9)),
      COUNTIFS('SUMMARY DATA'!$D:$D,$C739,'SUMMARY DATA'!$B:$B,""GRP"")&lt;&gt;1
    ),
    """",
    IFERROR(TEXTJOIN(CHAR(10),TRUE,FILTER('SUMMARY DATA'!I:I,'SUMMARY DATA'!$D:$D=$C739,'SUMMARY DATA'!$B:$B=""GRP"")),"""")
  )
)"),"")</f>
        <v/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 spans="1:27">
      <c r="A740" s="2"/>
      <c r="B740" s="32">
        <v>45873</v>
      </c>
      <c r="C740" s="2" t="s">
        <v>1045</v>
      </c>
      <c r="D740" s="6">
        <v>159</v>
      </c>
      <c r="E740" s="16" t="str">
        <f>IFERROR(__xludf.DUMMYFUNCTION("IFERROR(
  TEXTJOIN(CHAR(10),TRUE,FILTER('SUMMARY DATA'!E:E,'SUMMARY DATA'!$A:$A=$A740,'SUMMARY DATA'!$C:$C=$B740,'SUMMARY DATA'!$B:$B=""GRP"")),
  IF(
    OR(
      ISNUMBER(SEARCH(""CDM CASH DEPOSIT"",$C740)),
      ISNUMBER(SEARCH(""CASH DEPOSIT"",$C74"&amp;"0)),
      COUNTIFS('SUMMARY DATA'!$D:$D,$C740,'SUMMARY DATA'!$B:$B,""GRP"")&lt;&gt;1
    ),
    """",
    IFERROR(TEXTJOIN(CHAR(10),TRUE,FILTER('SUMMARY DATA'!E:E,'SUMMARY DATA'!$D:$D=$C740,'SUMMARY DATA'!$B:$B=""GRP"")),"""")
  )
)"),"")</f>
        <v/>
      </c>
      <c r="F740" s="17" t="str">
        <f>IFERROR(__xludf.DUMMYFUNCTION("IFERROR(
  TEXTJOIN(CHAR(10),TRUE,FILTER('SUMMARY DATA'!F:F,'SUMMARY DATA'!$A:$A=$A740,'SUMMARY DATA'!$C:$C=$B740,'SUMMARY DATA'!$B:$B=""GRP"")),
  IF(
    OR(
      ISNUMBER(SEARCH(""CDM CASH DEPOSIT"",$C740)),
      ISNUMBER(SEARCH(""CASH DEPOSIT"",$C74"&amp;"0)),
      COUNTIFS('SUMMARY DATA'!$D:$D,$C740,'SUMMARY DATA'!$B:$B,""GRP"")&lt;&gt;1
    ),
    """",
    IFERROR(TEXTJOIN(CHAR(10),TRUE,FILTER('SUMMARY DATA'!F:F,'SUMMARY DATA'!$D:$D=$C740,'SUMMARY DATA'!$B:$B=""GRP"")),"""")
  )
)"),"")</f>
        <v/>
      </c>
      <c r="G740" s="17" t="str">
        <f>IFERROR(__xludf.DUMMYFUNCTION("IFERROR(
  TEXTJOIN(CHAR(10),TRUE,FILTER('SUMMARY DATA'!G:G,'SUMMARY DATA'!$A:$A=$A740,'SUMMARY DATA'!$C:$C=$B740,'SUMMARY DATA'!$B:$B=""GRP"")),
  IF(
    OR(
      ISNUMBER(SEARCH(""CDM CASH DEPOSIT"",$C740)),
      ISNUMBER(SEARCH(""CASH DEPOSIT"",$C74"&amp;"0)),
      COUNTIFS('SUMMARY DATA'!$D:$D,$C740,'SUMMARY DATA'!$B:$B,""GRP"")&lt;&gt;1
    ),
    """",
    IFERROR(TEXTJOIN(CHAR(10),TRUE,FILTER('SUMMARY DATA'!G:G,'SUMMARY DATA'!$D:$D=$C740,'SUMMARY DATA'!$B:$B=""GRP"")),"""")
  )
)"),"")</f>
        <v/>
      </c>
      <c r="H740" s="18" t="str">
        <f>IFERROR(__xludf.DUMMYFUNCTION("IFERROR(
  TEXTJOIN(CHAR(10),TRUE,FILTER('SUMMARY DATA'!H:H,'SUMMARY DATA'!$A:$A=$A740,'SUMMARY DATA'!$C:$C=$B740,'SUMMARY DATA'!$B:$B=""GRP"")),
  IF(
    OR(
      ISNUMBER(SEARCH(""CDM CASH DEPOSIT"",$C740)),
      ISNUMBER(SEARCH(""CASH DEPOSIT"",$C74"&amp;"0)),
      COUNTIFS('SUMMARY DATA'!$D:$D,$C740,'SUMMARY DATA'!$B:$B,""GRP"")&lt;&gt;1
    ),
    """",
    IFERROR(TEXTJOIN(CHAR(10),TRUE,FILTER('SUMMARY DATA'!H:H,'SUMMARY DATA'!$D:$D=$C740,'SUMMARY DATA'!$B:$B=""GRP"")),"""")
  )
)"),"")</f>
        <v/>
      </c>
      <c r="I740" s="18" t="str">
        <f>IFERROR(__xludf.DUMMYFUNCTION("IF(H740="""","""",
SUM(ARRAYFORMULA(VALUE(SPLIT(H740,CHAR(10)))))
)"),"")</f>
        <v/>
      </c>
      <c r="J740" s="17" t="str">
        <f>IFERROR(__xludf.DUMMYFUNCTION("IFERROR(
  TEXTJOIN(CHAR(10),TRUE,FILTER('SUMMARY DATA'!I:I,'SUMMARY DATA'!$A:$A=$A740,'SUMMARY DATA'!$C:$C=$B740,'SUMMARY DATA'!$B:$B=""GRP"")),
  IF(
    OR(
      ISNUMBER(SEARCH(""CDM CASH DEPOSIT"",$C740)),
      ISNUMBER(SEARCH(""CASH DEPOSIT"",$C74"&amp;"0)),
      COUNTIFS('SUMMARY DATA'!$D:$D,$C740,'SUMMARY DATA'!$B:$B,""GRP"")&lt;&gt;1
    ),
    """",
    IFERROR(TEXTJOIN(CHAR(10),TRUE,FILTER('SUMMARY DATA'!I:I,'SUMMARY DATA'!$D:$D=$C740,'SUMMARY DATA'!$B:$B=""GRP"")),"""")
  )
)"),"")</f>
        <v/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 spans="1:27">
      <c r="A741" s="2"/>
      <c r="B741" s="32">
        <v>45873</v>
      </c>
      <c r="C741" s="2" t="s">
        <v>1046</v>
      </c>
      <c r="D741" s="6">
        <v>226.88</v>
      </c>
      <c r="E741" s="16" t="str">
        <f>IFERROR(__xludf.DUMMYFUNCTION("IFERROR(
  TEXTJOIN(CHAR(10),TRUE,FILTER('SUMMARY DATA'!E:E,'SUMMARY DATA'!$A:$A=$A741,'SUMMARY DATA'!$C:$C=$B741,'SUMMARY DATA'!$B:$B=""GRP"")),
  IF(
    OR(
      ISNUMBER(SEARCH(""CDM CASH DEPOSIT"",$C741)),
      ISNUMBER(SEARCH(""CASH DEPOSIT"",$C74"&amp;"1)),
      COUNTIFS('SUMMARY DATA'!$D:$D,$C741,'SUMMARY DATA'!$B:$B,""GRP"")&lt;&gt;1
    ),
    """",
    IFERROR(TEXTJOIN(CHAR(10),TRUE,FILTER('SUMMARY DATA'!E:E,'SUMMARY DATA'!$D:$D=$C741,'SUMMARY DATA'!$B:$B=""GRP"")),"""")
  )
)"),"")</f>
        <v/>
      </c>
      <c r="F741" s="17" t="str">
        <f>IFERROR(__xludf.DUMMYFUNCTION("IFERROR(
  TEXTJOIN(CHAR(10),TRUE,FILTER('SUMMARY DATA'!F:F,'SUMMARY DATA'!$A:$A=$A741,'SUMMARY DATA'!$C:$C=$B741,'SUMMARY DATA'!$B:$B=""GRP"")),
  IF(
    OR(
      ISNUMBER(SEARCH(""CDM CASH DEPOSIT"",$C741)),
      ISNUMBER(SEARCH(""CASH DEPOSIT"",$C74"&amp;"1)),
      COUNTIFS('SUMMARY DATA'!$D:$D,$C741,'SUMMARY DATA'!$B:$B,""GRP"")&lt;&gt;1
    ),
    """",
    IFERROR(TEXTJOIN(CHAR(10),TRUE,FILTER('SUMMARY DATA'!F:F,'SUMMARY DATA'!$D:$D=$C741,'SUMMARY DATA'!$B:$B=""GRP"")),"""")
  )
)"),"")</f>
        <v/>
      </c>
      <c r="G741" s="17" t="str">
        <f>IFERROR(__xludf.DUMMYFUNCTION("IFERROR(
  TEXTJOIN(CHAR(10),TRUE,FILTER('SUMMARY DATA'!G:G,'SUMMARY DATA'!$A:$A=$A741,'SUMMARY DATA'!$C:$C=$B741,'SUMMARY DATA'!$B:$B=""GRP"")),
  IF(
    OR(
      ISNUMBER(SEARCH(""CDM CASH DEPOSIT"",$C741)),
      ISNUMBER(SEARCH(""CASH DEPOSIT"",$C74"&amp;"1)),
      COUNTIFS('SUMMARY DATA'!$D:$D,$C741,'SUMMARY DATA'!$B:$B,""GRP"")&lt;&gt;1
    ),
    """",
    IFERROR(TEXTJOIN(CHAR(10),TRUE,FILTER('SUMMARY DATA'!G:G,'SUMMARY DATA'!$D:$D=$C741,'SUMMARY DATA'!$B:$B=""GRP"")),"""")
  )
)"),"")</f>
        <v/>
      </c>
      <c r="H741" s="18" t="str">
        <f>IFERROR(__xludf.DUMMYFUNCTION("IFERROR(
  TEXTJOIN(CHAR(10),TRUE,FILTER('SUMMARY DATA'!H:H,'SUMMARY DATA'!$A:$A=$A741,'SUMMARY DATA'!$C:$C=$B741,'SUMMARY DATA'!$B:$B=""GRP"")),
  IF(
    OR(
      ISNUMBER(SEARCH(""CDM CASH DEPOSIT"",$C741)),
      ISNUMBER(SEARCH(""CASH DEPOSIT"",$C74"&amp;"1)),
      COUNTIFS('SUMMARY DATA'!$D:$D,$C741,'SUMMARY DATA'!$B:$B,""GRP"")&lt;&gt;1
    ),
    """",
    IFERROR(TEXTJOIN(CHAR(10),TRUE,FILTER('SUMMARY DATA'!H:H,'SUMMARY DATA'!$D:$D=$C741,'SUMMARY DATA'!$B:$B=""GRP"")),"""")
  )
)"),"")</f>
        <v/>
      </c>
      <c r="I741" s="18" t="str">
        <f>IFERROR(__xludf.DUMMYFUNCTION("IF(H741="""","""",
SUM(ARRAYFORMULA(VALUE(SPLIT(H741,CHAR(10)))))
)"),"")</f>
        <v/>
      </c>
      <c r="J741" s="17" t="str">
        <f>IFERROR(__xludf.DUMMYFUNCTION("IFERROR(
  TEXTJOIN(CHAR(10),TRUE,FILTER('SUMMARY DATA'!I:I,'SUMMARY DATA'!$A:$A=$A741,'SUMMARY DATA'!$C:$C=$B741,'SUMMARY DATA'!$B:$B=""GRP"")),
  IF(
    OR(
      ISNUMBER(SEARCH(""CDM CASH DEPOSIT"",$C741)),
      ISNUMBER(SEARCH(""CASH DEPOSIT"",$C74"&amp;"1)),
      COUNTIFS('SUMMARY DATA'!$D:$D,$C741,'SUMMARY DATA'!$B:$B,""GRP"")&lt;&gt;1
    ),
    """",
    IFERROR(TEXTJOIN(CHAR(10),TRUE,FILTER('SUMMARY DATA'!I:I,'SUMMARY DATA'!$D:$D=$C741,'SUMMARY DATA'!$B:$B=""GRP"")),"""")
  )
)"),"")</f>
        <v/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 spans="1:27">
      <c r="A742" s="2" t="s">
        <v>1047</v>
      </c>
      <c r="B742" s="32">
        <v>45873</v>
      </c>
      <c r="C742" s="2" t="s">
        <v>1048</v>
      </c>
      <c r="D742" s="6">
        <v>10</v>
      </c>
      <c r="E742" s="16" t="str">
        <f>IFERROR(__xludf.DUMMYFUNCTION("IFERROR(
  TEXTJOIN(CHAR(10),TRUE,FILTER('SUMMARY DATA'!E:E,'SUMMARY DATA'!$A:$A=$A742,'SUMMARY DATA'!$C:$C=$B742,'SUMMARY DATA'!$B:$B=""GRP"")),
  IF(
    OR(
      ISNUMBER(SEARCH(""CDM CASH DEPOSIT"",$C742)),
      ISNUMBER(SEARCH(""CASH DEPOSIT"",$C74"&amp;"2)),
      COUNTIFS('SUMMARY DATA'!$D:$D,$C742,'SUMMARY DATA'!$B:$B,""GRP"")&lt;&gt;1
    ),
    """",
    IFERROR(TEXTJOIN(CHAR(10),TRUE,FILTER('SUMMARY DATA'!E:E,'SUMMARY DATA'!$D:$D=$C742,'SUMMARY DATA'!$B:$B=""GRP"")),"""")
  )
)"),"")</f>
        <v/>
      </c>
      <c r="F742" s="17" t="str">
        <f>IFERROR(__xludf.DUMMYFUNCTION("IFERROR(
  TEXTJOIN(CHAR(10),TRUE,FILTER('SUMMARY DATA'!F:F,'SUMMARY DATA'!$A:$A=$A742,'SUMMARY DATA'!$C:$C=$B742,'SUMMARY DATA'!$B:$B=""GRP"")),
  IF(
    OR(
      ISNUMBER(SEARCH(""CDM CASH DEPOSIT"",$C742)),
      ISNUMBER(SEARCH(""CASH DEPOSIT"",$C74"&amp;"2)),
      COUNTIFS('SUMMARY DATA'!$D:$D,$C742,'SUMMARY DATA'!$B:$B,""GRP"")&lt;&gt;1
    ),
    """",
    IFERROR(TEXTJOIN(CHAR(10),TRUE,FILTER('SUMMARY DATA'!F:F,'SUMMARY DATA'!$D:$D=$C742,'SUMMARY DATA'!$B:$B=""GRP"")),"""")
  )
)"),"")</f>
        <v/>
      </c>
      <c r="G742" s="17" t="str">
        <f>IFERROR(__xludf.DUMMYFUNCTION("IFERROR(
  TEXTJOIN(CHAR(10),TRUE,FILTER('SUMMARY DATA'!G:G,'SUMMARY DATA'!$A:$A=$A742,'SUMMARY DATA'!$C:$C=$B742,'SUMMARY DATA'!$B:$B=""GRP"")),
  IF(
    OR(
      ISNUMBER(SEARCH(""CDM CASH DEPOSIT"",$C742)),
      ISNUMBER(SEARCH(""CASH DEPOSIT"",$C74"&amp;"2)),
      COUNTIFS('SUMMARY DATA'!$D:$D,$C742,'SUMMARY DATA'!$B:$B,""GRP"")&lt;&gt;1
    ),
    """",
    IFERROR(TEXTJOIN(CHAR(10),TRUE,FILTER('SUMMARY DATA'!G:G,'SUMMARY DATA'!$D:$D=$C742,'SUMMARY DATA'!$B:$B=""GRP"")),"""")
  )
)"),"")</f>
        <v/>
      </c>
      <c r="H742" s="18" t="str">
        <f>IFERROR(__xludf.DUMMYFUNCTION("IFERROR(
  TEXTJOIN(CHAR(10),TRUE,FILTER('SUMMARY DATA'!H:H,'SUMMARY DATA'!$A:$A=$A742,'SUMMARY DATA'!$C:$C=$B742,'SUMMARY DATA'!$B:$B=""GRP"")),
  IF(
    OR(
      ISNUMBER(SEARCH(""CDM CASH DEPOSIT"",$C742)),
      ISNUMBER(SEARCH(""CASH DEPOSIT"",$C74"&amp;"2)),
      COUNTIFS('SUMMARY DATA'!$D:$D,$C742,'SUMMARY DATA'!$B:$B,""GRP"")&lt;&gt;1
    ),
    """",
    IFERROR(TEXTJOIN(CHAR(10),TRUE,FILTER('SUMMARY DATA'!H:H,'SUMMARY DATA'!$D:$D=$C742,'SUMMARY DATA'!$B:$B=""GRP"")),"""")
  )
)"),"")</f>
        <v/>
      </c>
      <c r="I742" s="18" t="str">
        <f>IFERROR(__xludf.DUMMYFUNCTION("IF(H742="""","""",
SUM(ARRAYFORMULA(VALUE(SPLIT(H742,CHAR(10)))))
)"),"")</f>
        <v/>
      </c>
      <c r="J742" s="17" t="str">
        <f>IFERROR(__xludf.DUMMYFUNCTION("IFERROR(
  TEXTJOIN(CHAR(10),TRUE,FILTER('SUMMARY DATA'!I:I,'SUMMARY DATA'!$A:$A=$A742,'SUMMARY DATA'!$C:$C=$B742,'SUMMARY DATA'!$B:$B=""GRP"")),
  IF(
    OR(
      ISNUMBER(SEARCH(""CDM CASH DEPOSIT"",$C742)),
      ISNUMBER(SEARCH(""CASH DEPOSIT"",$C74"&amp;"2)),
      COUNTIFS('SUMMARY DATA'!$D:$D,$C742,'SUMMARY DATA'!$B:$B,""GRP"")&lt;&gt;1
    ),
    """",
    IFERROR(TEXTJOIN(CHAR(10),TRUE,FILTER('SUMMARY DATA'!I:I,'SUMMARY DATA'!$D:$D=$C742,'SUMMARY DATA'!$B:$B=""GRP"")),"""")
  )
)"),"")</f>
        <v/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 spans="1:27">
      <c r="A743" s="2" t="s">
        <v>1049</v>
      </c>
      <c r="B743" s="32">
        <v>45873</v>
      </c>
      <c r="C743" s="2" t="s">
        <v>1050</v>
      </c>
      <c r="D743" s="6">
        <v>237.7</v>
      </c>
      <c r="E743" s="16" t="str">
        <f>IFERROR(__xludf.DUMMYFUNCTION("IFERROR(
  TEXTJOIN(CHAR(10),TRUE,FILTER('SUMMARY DATA'!E:E,'SUMMARY DATA'!$A:$A=$A743,'SUMMARY DATA'!$C:$C=$B743,'SUMMARY DATA'!$B:$B=""GRP"")),
  IF(
    OR(
      ISNUMBER(SEARCH(""CDM CASH DEPOSIT"",$C743)),
      ISNUMBER(SEARCH(""CASH DEPOSIT"",$C74"&amp;"3)),
      COUNTIFS('SUMMARY DATA'!$D:$D,$C743,'SUMMARY DATA'!$B:$B,""GRP"")&lt;&gt;1
    ),
    """",
    IFERROR(TEXTJOIN(CHAR(10),TRUE,FILTER('SUMMARY DATA'!E:E,'SUMMARY DATA'!$D:$D=$C743,'SUMMARY DATA'!$B:$B=""GRP"")),"""")
  )
)"),"")</f>
        <v/>
      </c>
      <c r="F743" s="17" t="str">
        <f>IFERROR(__xludf.DUMMYFUNCTION("IFERROR(
  TEXTJOIN(CHAR(10),TRUE,FILTER('SUMMARY DATA'!F:F,'SUMMARY DATA'!$A:$A=$A743,'SUMMARY DATA'!$C:$C=$B743,'SUMMARY DATA'!$B:$B=""GRP"")),
  IF(
    OR(
      ISNUMBER(SEARCH(""CDM CASH DEPOSIT"",$C743)),
      ISNUMBER(SEARCH(""CASH DEPOSIT"",$C74"&amp;"3)),
      COUNTIFS('SUMMARY DATA'!$D:$D,$C743,'SUMMARY DATA'!$B:$B,""GRP"")&lt;&gt;1
    ),
    """",
    IFERROR(TEXTJOIN(CHAR(10),TRUE,FILTER('SUMMARY DATA'!F:F,'SUMMARY DATA'!$D:$D=$C743,'SUMMARY DATA'!$B:$B=""GRP"")),"""")
  )
)"),"")</f>
        <v/>
      </c>
      <c r="G743" s="17" t="str">
        <f>IFERROR(__xludf.DUMMYFUNCTION("IFERROR(
  TEXTJOIN(CHAR(10),TRUE,FILTER('SUMMARY DATA'!G:G,'SUMMARY DATA'!$A:$A=$A743,'SUMMARY DATA'!$C:$C=$B743,'SUMMARY DATA'!$B:$B=""GRP"")),
  IF(
    OR(
      ISNUMBER(SEARCH(""CDM CASH DEPOSIT"",$C743)),
      ISNUMBER(SEARCH(""CASH DEPOSIT"",$C74"&amp;"3)),
      COUNTIFS('SUMMARY DATA'!$D:$D,$C743,'SUMMARY DATA'!$B:$B,""GRP"")&lt;&gt;1
    ),
    """",
    IFERROR(TEXTJOIN(CHAR(10),TRUE,FILTER('SUMMARY DATA'!G:G,'SUMMARY DATA'!$D:$D=$C743,'SUMMARY DATA'!$B:$B=""GRP"")),"""")
  )
)"),"")</f>
        <v/>
      </c>
      <c r="H743" s="18" t="str">
        <f>IFERROR(__xludf.DUMMYFUNCTION("IFERROR(
  TEXTJOIN(CHAR(10),TRUE,FILTER('SUMMARY DATA'!H:H,'SUMMARY DATA'!$A:$A=$A743,'SUMMARY DATA'!$C:$C=$B743,'SUMMARY DATA'!$B:$B=""GRP"")),
  IF(
    OR(
      ISNUMBER(SEARCH(""CDM CASH DEPOSIT"",$C743)),
      ISNUMBER(SEARCH(""CASH DEPOSIT"",$C74"&amp;"3)),
      COUNTIFS('SUMMARY DATA'!$D:$D,$C743,'SUMMARY DATA'!$B:$B,""GRP"")&lt;&gt;1
    ),
    """",
    IFERROR(TEXTJOIN(CHAR(10),TRUE,FILTER('SUMMARY DATA'!H:H,'SUMMARY DATA'!$D:$D=$C743,'SUMMARY DATA'!$B:$B=""GRP"")),"""")
  )
)"),"")</f>
        <v/>
      </c>
      <c r="I743" s="18" t="str">
        <f>IFERROR(__xludf.DUMMYFUNCTION("IF(H743="""","""",
SUM(ARRAYFORMULA(VALUE(SPLIT(H743,CHAR(10)))))
)"),"")</f>
        <v/>
      </c>
      <c r="J743" s="17" t="str">
        <f>IFERROR(__xludf.DUMMYFUNCTION("IFERROR(
  TEXTJOIN(CHAR(10),TRUE,FILTER('SUMMARY DATA'!I:I,'SUMMARY DATA'!$A:$A=$A743,'SUMMARY DATA'!$C:$C=$B743,'SUMMARY DATA'!$B:$B=""GRP"")),
  IF(
    OR(
      ISNUMBER(SEARCH(""CDM CASH DEPOSIT"",$C743)),
      ISNUMBER(SEARCH(""CASH DEPOSIT"",$C74"&amp;"3)),
      COUNTIFS('SUMMARY DATA'!$D:$D,$C743,'SUMMARY DATA'!$B:$B,""GRP"")&lt;&gt;1
    ),
    """",
    IFERROR(TEXTJOIN(CHAR(10),TRUE,FILTER('SUMMARY DATA'!I:I,'SUMMARY DATA'!$D:$D=$C743,'SUMMARY DATA'!$B:$B=""GRP"")),"""")
  )
)"),"")</f>
        <v/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 spans="1:27">
      <c r="A744" s="2"/>
      <c r="B744" s="32">
        <v>45873</v>
      </c>
      <c r="C744" s="2" t="s">
        <v>1051</v>
      </c>
      <c r="D744" s="6">
        <v>157.2</v>
      </c>
      <c r="E744" s="16" t="str">
        <f>IFERROR(__xludf.DUMMYFUNCTION("IFERROR(
  TEXTJOIN(CHAR(10),TRUE,FILTER('SUMMARY DATA'!E:E,'SUMMARY DATA'!$A:$A=$A744,'SUMMARY DATA'!$C:$C=$B744,'SUMMARY DATA'!$B:$B=""GRP"")),
  IF(
    OR(
      ISNUMBER(SEARCH(""CDM CASH DEPOSIT"",$C744)),
      ISNUMBER(SEARCH(""CASH DEPOSIT"",$C74"&amp;"4)),
      COUNTIFS('SUMMARY DATA'!$D:$D,$C744,'SUMMARY DATA'!$B:$B,""GRP"")&lt;&gt;1
    ),
    """",
    IFERROR(TEXTJOIN(CHAR(10),TRUE,FILTER('SUMMARY DATA'!E:E,'SUMMARY DATA'!$D:$D=$C744,'SUMMARY DATA'!$B:$B=""GRP"")),"""")
  )
)"),"")</f>
        <v/>
      </c>
      <c r="F744" s="17" t="str">
        <f>IFERROR(__xludf.DUMMYFUNCTION("IFERROR(
  TEXTJOIN(CHAR(10),TRUE,FILTER('SUMMARY DATA'!F:F,'SUMMARY DATA'!$A:$A=$A744,'SUMMARY DATA'!$C:$C=$B744,'SUMMARY DATA'!$B:$B=""GRP"")),
  IF(
    OR(
      ISNUMBER(SEARCH(""CDM CASH DEPOSIT"",$C744)),
      ISNUMBER(SEARCH(""CASH DEPOSIT"",$C74"&amp;"4)),
      COUNTIFS('SUMMARY DATA'!$D:$D,$C744,'SUMMARY DATA'!$B:$B,""GRP"")&lt;&gt;1
    ),
    """",
    IFERROR(TEXTJOIN(CHAR(10),TRUE,FILTER('SUMMARY DATA'!F:F,'SUMMARY DATA'!$D:$D=$C744,'SUMMARY DATA'!$B:$B=""GRP"")),"""")
  )
)"),"")</f>
        <v/>
      </c>
      <c r="G744" s="17" t="str">
        <f>IFERROR(__xludf.DUMMYFUNCTION("IFERROR(
  TEXTJOIN(CHAR(10),TRUE,FILTER('SUMMARY DATA'!G:G,'SUMMARY DATA'!$A:$A=$A744,'SUMMARY DATA'!$C:$C=$B744,'SUMMARY DATA'!$B:$B=""GRP"")),
  IF(
    OR(
      ISNUMBER(SEARCH(""CDM CASH DEPOSIT"",$C744)),
      ISNUMBER(SEARCH(""CASH DEPOSIT"",$C74"&amp;"4)),
      COUNTIFS('SUMMARY DATA'!$D:$D,$C744,'SUMMARY DATA'!$B:$B,""GRP"")&lt;&gt;1
    ),
    """",
    IFERROR(TEXTJOIN(CHAR(10),TRUE,FILTER('SUMMARY DATA'!G:G,'SUMMARY DATA'!$D:$D=$C744,'SUMMARY DATA'!$B:$B=""GRP"")),"""")
  )
)"),"")</f>
        <v/>
      </c>
      <c r="H744" s="18" t="str">
        <f>IFERROR(__xludf.DUMMYFUNCTION("IFERROR(
  TEXTJOIN(CHAR(10),TRUE,FILTER('SUMMARY DATA'!H:H,'SUMMARY DATA'!$A:$A=$A744,'SUMMARY DATA'!$C:$C=$B744,'SUMMARY DATA'!$B:$B=""GRP"")),
  IF(
    OR(
      ISNUMBER(SEARCH(""CDM CASH DEPOSIT"",$C744)),
      ISNUMBER(SEARCH(""CASH DEPOSIT"",$C74"&amp;"4)),
      COUNTIFS('SUMMARY DATA'!$D:$D,$C744,'SUMMARY DATA'!$B:$B,""GRP"")&lt;&gt;1
    ),
    """",
    IFERROR(TEXTJOIN(CHAR(10),TRUE,FILTER('SUMMARY DATA'!H:H,'SUMMARY DATA'!$D:$D=$C744,'SUMMARY DATA'!$B:$B=""GRP"")),"""")
  )
)"),"")</f>
        <v/>
      </c>
      <c r="I744" s="18" t="str">
        <f>IFERROR(__xludf.DUMMYFUNCTION("IF(H744="""","""",
SUM(ARRAYFORMULA(VALUE(SPLIT(H744,CHAR(10)))))
)"),"")</f>
        <v/>
      </c>
      <c r="J744" s="17" t="str">
        <f>IFERROR(__xludf.DUMMYFUNCTION("IFERROR(
  TEXTJOIN(CHAR(10),TRUE,FILTER('SUMMARY DATA'!I:I,'SUMMARY DATA'!$A:$A=$A744,'SUMMARY DATA'!$C:$C=$B744,'SUMMARY DATA'!$B:$B=""GRP"")),
  IF(
    OR(
      ISNUMBER(SEARCH(""CDM CASH DEPOSIT"",$C744)),
      ISNUMBER(SEARCH(""CASH DEPOSIT"",$C74"&amp;"4)),
      COUNTIFS('SUMMARY DATA'!$D:$D,$C744,'SUMMARY DATA'!$B:$B,""GRP"")&lt;&gt;1
    ),
    """",
    IFERROR(TEXTJOIN(CHAR(10),TRUE,FILTER('SUMMARY DATA'!I:I,'SUMMARY DATA'!$D:$D=$C744,'SUMMARY DATA'!$B:$B=""GRP"")),"""")
  )
)"),"")</f>
        <v/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 spans="1:27">
      <c r="A745" s="2"/>
      <c r="B745" s="32">
        <v>45872</v>
      </c>
      <c r="C745" s="2" t="s">
        <v>1052</v>
      </c>
      <c r="D745" s="6">
        <v>2.99</v>
      </c>
      <c r="E745" s="16" t="str">
        <f>IFERROR(__xludf.DUMMYFUNCTION("IFERROR(
  TEXTJOIN(CHAR(10),TRUE,FILTER('SUMMARY DATA'!E:E,'SUMMARY DATA'!$A:$A=$A745,'SUMMARY DATA'!$C:$C=$B745,'SUMMARY DATA'!$B:$B=""GRP"")),
  IF(
    OR(
      ISNUMBER(SEARCH(""CDM CASH DEPOSIT"",$C745)),
      ISNUMBER(SEARCH(""CASH DEPOSIT"",$C74"&amp;"5)),
      COUNTIFS('SUMMARY DATA'!$D:$D,$C745,'SUMMARY DATA'!$B:$B,""GRP"")&lt;&gt;1
    ),
    """",
    IFERROR(TEXTJOIN(CHAR(10),TRUE,FILTER('SUMMARY DATA'!E:E,'SUMMARY DATA'!$D:$D=$C745,'SUMMARY DATA'!$B:$B=""GRP"")),"""")
  )
)"),"")</f>
        <v/>
      </c>
      <c r="F745" s="17" t="str">
        <f>IFERROR(__xludf.DUMMYFUNCTION("IFERROR(
  TEXTJOIN(CHAR(10),TRUE,FILTER('SUMMARY DATA'!F:F,'SUMMARY DATA'!$A:$A=$A745,'SUMMARY DATA'!$C:$C=$B745,'SUMMARY DATA'!$B:$B=""GRP"")),
  IF(
    OR(
      ISNUMBER(SEARCH(""CDM CASH DEPOSIT"",$C745)),
      ISNUMBER(SEARCH(""CASH DEPOSIT"",$C74"&amp;"5)),
      COUNTIFS('SUMMARY DATA'!$D:$D,$C745,'SUMMARY DATA'!$B:$B,""GRP"")&lt;&gt;1
    ),
    """",
    IFERROR(TEXTJOIN(CHAR(10),TRUE,FILTER('SUMMARY DATA'!F:F,'SUMMARY DATA'!$D:$D=$C745,'SUMMARY DATA'!$B:$B=""GRP"")),"""")
  )
)"),"")</f>
        <v/>
      </c>
      <c r="G745" s="17" t="str">
        <f>IFERROR(__xludf.DUMMYFUNCTION("IFERROR(
  TEXTJOIN(CHAR(10),TRUE,FILTER('SUMMARY DATA'!G:G,'SUMMARY DATA'!$A:$A=$A745,'SUMMARY DATA'!$C:$C=$B745,'SUMMARY DATA'!$B:$B=""GRP"")),
  IF(
    OR(
      ISNUMBER(SEARCH(""CDM CASH DEPOSIT"",$C745)),
      ISNUMBER(SEARCH(""CASH DEPOSIT"",$C74"&amp;"5)),
      COUNTIFS('SUMMARY DATA'!$D:$D,$C745,'SUMMARY DATA'!$B:$B,""GRP"")&lt;&gt;1
    ),
    """",
    IFERROR(TEXTJOIN(CHAR(10),TRUE,FILTER('SUMMARY DATA'!G:G,'SUMMARY DATA'!$D:$D=$C745,'SUMMARY DATA'!$B:$B=""GRP"")),"""")
  )
)"),"")</f>
        <v/>
      </c>
      <c r="H745" s="18" t="str">
        <f>IFERROR(__xludf.DUMMYFUNCTION("IFERROR(
  TEXTJOIN(CHAR(10),TRUE,FILTER('SUMMARY DATA'!H:H,'SUMMARY DATA'!$A:$A=$A745,'SUMMARY DATA'!$C:$C=$B745,'SUMMARY DATA'!$B:$B=""GRP"")),
  IF(
    OR(
      ISNUMBER(SEARCH(""CDM CASH DEPOSIT"",$C745)),
      ISNUMBER(SEARCH(""CASH DEPOSIT"",$C74"&amp;"5)),
      COUNTIFS('SUMMARY DATA'!$D:$D,$C745,'SUMMARY DATA'!$B:$B,""GRP"")&lt;&gt;1
    ),
    """",
    IFERROR(TEXTJOIN(CHAR(10),TRUE,FILTER('SUMMARY DATA'!H:H,'SUMMARY DATA'!$D:$D=$C745,'SUMMARY DATA'!$B:$B=""GRP"")),"""")
  )
)"),"")</f>
        <v/>
      </c>
      <c r="I745" s="18" t="str">
        <f>IFERROR(__xludf.DUMMYFUNCTION("IF(H745="""","""",
SUM(ARRAYFORMULA(VALUE(SPLIT(H745,CHAR(10)))))
)"),"")</f>
        <v/>
      </c>
      <c r="J745" s="17" t="str">
        <f>IFERROR(__xludf.DUMMYFUNCTION("IFERROR(
  TEXTJOIN(CHAR(10),TRUE,FILTER('SUMMARY DATA'!I:I,'SUMMARY DATA'!$A:$A=$A745,'SUMMARY DATA'!$C:$C=$B745,'SUMMARY DATA'!$B:$B=""GRP"")),
  IF(
    OR(
      ISNUMBER(SEARCH(""CDM CASH DEPOSIT"",$C745)),
      ISNUMBER(SEARCH(""CASH DEPOSIT"",$C74"&amp;"5)),
      COUNTIFS('SUMMARY DATA'!$D:$D,$C745,'SUMMARY DATA'!$B:$B,""GRP"")&lt;&gt;1
    ),
    """",
    IFERROR(TEXTJOIN(CHAR(10),TRUE,FILTER('SUMMARY DATA'!I:I,'SUMMARY DATA'!$D:$D=$C745,'SUMMARY DATA'!$B:$B=""GRP"")),"""")
  )
)"),"")</f>
        <v/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 spans="1:27">
      <c r="A746" s="2"/>
      <c r="B746" s="32">
        <v>45872</v>
      </c>
      <c r="C746" s="2" t="s">
        <v>1053</v>
      </c>
      <c r="D746" s="6">
        <v>46.8</v>
      </c>
      <c r="E746" s="16" t="str">
        <f>IFERROR(__xludf.DUMMYFUNCTION("IFERROR(
  TEXTJOIN(CHAR(10),TRUE,FILTER('SUMMARY DATA'!E:E,'SUMMARY DATA'!$A:$A=$A746,'SUMMARY DATA'!$C:$C=$B746,'SUMMARY DATA'!$B:$B=""GRP"")),
  IF(
    OR(
      ISNUMBER(SEARCH(""CDM CASH DEPOSIT"",$C746)),
      ISNUMBER(SEARCH(""CASH DEPOSIT"",$C74"&amp;"6)),
      COUNTIFS('SUMMARY DATA'!$D:$D,$C746,'SUMMARY DATA'!$B:$B,""GRP"")&lt;&gt;1
    ),
    """",
    IFERROR(TEXTJOIN(CHAR(10),TRUE,FILTER('SUMMARY DATA'!E:E,'SUMMARY DATA'!$D:$D=$C746,'SUMMARY DATA'!$B:$B=""GRP"")),"""")
  )
)"),"")</f>
        <v/>
      </c>
      <c r="F746" s="17" t="str">
        <f>IFERROR(__xludf.DUMMYFUNCTION("IFERROR(
  TEXTJOIN(CHAR(10),TRUE,FILTER('SUMMARY DATA'!F:F,'SUMMARY DATA'!$A:$A=$A746,'SUMMARY DATA'!$C:$C=$B746,'SUMMARY DATA'!$B:$B=""GRP"")),
  IF(
    OR(
      ISNUMBER(SEARCH(""CDM CASH DEPOSIT"",$C746)),
      ISNUMBER(SEARCH(""CASH DEPOSIT"",$C74"&amp;"6)),
      COUNTIFS('SUMMARY DATA'!$D:$D,$C746,'SUMMARY DATA'!$B:$B,""GRP"")&lt;&gt;1
    ),
    """",
    IFERROR(TEXTJOIN(CHAR(10),TRUE,FILTER('SUMMARY DATA'!F:F,'SUMMARY DATA'!$D:$D=$C746,'SUMMARY DATA'!$B:$B=""GRP"")),"""")
  )
)"),"")</f>
        <v/>
      </c>
      <c r="G746" s="17" t="str">
        <f>IFERROR(__xludf.DUMMYFUNCTION("IFERROR(
  TEXTJOIN(CHAR(10),TRUE,FILTER('SUMMARY DATA'!G:G,'SUMMARY DATA'!$A:$A=$A746,'SUMMARY DATA'!$C:$C=$B746,'SUMMARY DATA'!$B:$B=""GRP"")),
  IF(
    OR(
      ISNUMBER(SEARCH(""CDM CASH DEPOSIT"",$C746)),
      ISNUMBER(SEARCH(""CASH DEPOSIT"",$C74"&amp;"6)),
      COUNTIFS('SUMMARY DATA'!$D:$D,$C746,'SUMMARY DATA'!$B:$B,""GRP"")&lt;&gt;1
    ),
    """",
    IFERROR(TEXTJOIN(CHAR(10),TRUE,FILTER('SUMMARY DATA'!G:G,'SUMMARY DATA'!$D:$D=$C746,'SUMMARY DATA'!$B:$B=""GRP"")),"""")
  )
)"),"")</f>
        <v/>
      </c>
      <c r="H746" s="18" t="str">
        <f>IFERROR(__xludf.DUMMYFUNCTION("IFERROR(
  TEXTJOIN(CHAR(10),TRUE,FILTER('SUMMARY DATA'!H:H,'SUMMARY DATA'!$A:$A=$A746,'SUMMARY DATA'!$C:$C=$B746,'SUMMARY DATA'!$B:$B=""GRP"")),
  IF(
    OR(
      ISNUMBER(SEARCH(""CDM CASH DEPOSIT"",$C746)),
      ISNUMBER(SEARCH(""CASH DEPOSIT"",$C74"&amp;"6)),
      COUNTIFS('SUMMARY DATA'!$D:$D,$C746,'SUMMARY DATA'!$B:$B,""GRP"")&lt;&gt;1
    ),
    """",
    IFERROR(TEXTJOIN(CHAR(10),TRUE,FILTER('SUMMARY DATA'!H:H,'SUMMARY DATA'!$D:$D=$C746,'SUMMARY DATA'!$B:$B=""GRP"")),"""")
  )
)"),"")</f>
        <v/>
      </c>
      <c r="I746" s="18" t="str">
        <f>IFERROR(__xludf.DUMMYFUNCTION("IF(H746="""","""",
SUM(ARRAYFORMULA(VALUE(SPLIT(H746,CHAR(10)))))
)"),"")</f>
        <v/>
      </c>
      <c r="J746" s="17" t="str">
        <f>IFERROR(__xludf.DUMMYFUNCTION("IFERROR(
  TEXTJOIN(CHAR(10),TRUE,FILTER('SUMMARY DATA'!I:I,'SUMMARY DATA'!$A:$A=$A746,'SUMMARY DATA'!$C:$C=$B746,'SUMMARY DATA'!$B:$B=""GRP"")),
  IF(
    OR(
      ISNUMBER(SEARCH(""CDM CASH DEPOSIT"",$C746)),
      ISNUMBER(SEARCH(""CASH DEPOSIT"",$C74"&amp;"6)),
      COUNTIFS('SUMMARY DATA'!$D:$D,$C746,'SUMMARY DATA'!$B:$B,""GRP"")&lt;&gt;1
    ),
    """",
    IFERROR(TEXTJOIN(CHAR(10),TRUE,FILTER('SUMMARY DATA'!I:I,'SUMMARY DATA'!$D:$D=$C746,'SUMMARY DATA'!$B:$B=""GRP"")),"""")
  )
)"),"")</f>
        <v/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 spans="1:27">
      <c r="A747" s="2"/>
      <c r="B747" s="32">
        <v>45872</v>
      </c>
      <c r="C747" s="2" t="s">
        <v>1054</v>
      </c>
      <c r="D747" s="6">
        <v>120.4</v>
      </c>
      <c r="E747" s="16" t="str">
        <f>IFERROR(__xludf.DUMMYFUNCTION("IFERROR(
  TEXTJOIN(CHAR(10),TRUE,FILTER('SUMMARY DATA'!E:E,'SUMMARY DATA'!$A:$A=$A747,'SUMMARY DATA'!$C:$C=$B747,'SUMMARY DATA'!$B:$B=""GRP"")),
  IF(
    OR(
      ISNUMBER(SEARCH(""CDM CASH DEPOSIT"",$C747)),
      ISNUMBER(SEARCH(""CASH DEPOSIT"",$C74"&amp;"7)),
      COUNTIFS('SUMMARY DATA'!$D:$D,$C747,'SUMMARY DATA'!$B:$B,""GRP"")&lt;&gt;1
    ),
    """",
    IFERROR(TEXTJOIN(CHAR(10),TRUE,FILTER('SUMMARY DATA'!E:E,'SUMMARY DATA'!$D:$D=$C747,'SUMMARY DATA'!$B:$B=""GRP"")),"""")
  )
)"),"")</f>
        <v/>
      </c>
      <c r="F747" s="17" t="str">
        <f>IFERROR(__xludf.DUMMYFUNCTION("IFERROR(
  TEXTJOIN(CHAR(10),TRUE,FILTER('SUMMARY DATA'!F:F,'SUMMARY DATA'!$A:$A=$A747,'SUMMARY DATA'!$C:$C=$B747,'SUMMARY DATA'!$B:$B=""GRP"")),
  IF(
    OR(
      ISNUMBER(SEARCH(""CDM CASH DEPOSIT"",$C747)),
      ISNUMBER(SEARCH(""CASH DEPOSIT"",$C74"&amp;"7)),
      COUNTIFS('SUMMARY DATA'!$D:$D,$C747,'SUMMARY DATA'!$B:$B,""GRP"")&lt;&gt;1
    ),
    """",
    IFERROR(TEXTJOIN(CHAR(10),TRUE,FILTER('SUMMARY DATA'!F:F,'SUMMARY DATA'!$D:$D=$C747,'SUMMARY DATA'!$B:$B=""GRP"")),"""")
  )
)"),"")</f>
        <v/>
      </c>
      <c r="G747" s="17" t="str">
        <f>IFERROR(__xludf.DUMMYFUNCTION("IFERROR(
  TEXTJOIN(CHAR(10),TRUE,FILTER('SUMMARY DATA'!G:G,'SUMMARY DATA'!$A:$A=$A747,'SUMMARY DATA'!$C:$C=$B747,'SUMMARY DATA'!$B:$B=""GRP"")),
  IF(
    OR(
      ISNUMBER(SEARCH(""CDM CASH DEPOSIT"",$C747)),
      ISNUMBER(SEARCH(""CASH DEPOSIT"",$C74"&amp;"7)),
      COUNTIFS('SUMMARY DATA'!$D:$D,$C747,'SUMMARY DATA'!$B:$B,""GRP"")&lt;&gt;1
    ),
    """",
    IFERROR(TEXTJOIN(CHAR(10),TRUE,FILTER('SUMMARY DATA'!G:G,'SUMMARY DATA'!$D:$D=$C747,'SUMMARY DATA'!$B:$B=""GRP"")),"""")
  )
)"),"")</f>
        <v/>
      </c>
      <c r="H747" s="18" t="str">
        <f>IFERROR(__xludf.DUMMYFUNCTION("IFERROR(
  TEXTJOIN(CHAR(10),TRUE,FILTER('SUMMARY DATA'!H:H,'SUMMARY DATA'!$A:$A=$A747,'SUMMARY DATA'!$C:$C=$B747,'SUMMARY DATA'!$B:$B=""GRP"")),
  IF(
    OR(
      ISNUMBER(SEARCH(""CDM CASH DEPOSIT"",$C747)),
      ISNUMBER(SEARCH(""CASH DEPOSIT"",$C74"&amp;"7)),
      COUNTIFS('SUMMARY DATA'!$D:$D,$C747,'SUMMARY DATA'!$B:$B,""GRP"")&lt;&gt;1
    ),
    """",
    IFERROR(TEXTJOIN(CHAR(10),TRUE,FILTER('SUMMARY DATA'!H:H,'SUMMARY DATA'!$D:$D=$C747,'SUMMARY DATA'!$B:$B=""GRP"")),"""")
  )
)"),"")</f>
        <v/>
      </c>
      <c r="I747" s="18" t="str">
        <f>IFERROR(__xludf.DUMMYFUNCTION("IF(H747="""","""",
SUM(ARRAYFORMULA(VALUE(SPLIT(H747,CHAR(10)))))
)"),"")</f>
        <v/>
      </c>
      <c r="J747" s="17" t="str">
        <f>IFERROR(__xludf.DUMMYFUNCTION("IFERROR(
  TEXTJOIN(CHAR(10),TRUE,FILTER('SUMMARY DATA'!I:I,'SUMMARY DATA'!$A:$A=$A747,'SUMMARY DATA'!$C:$C=$B747,'SUMMARY DATA'!$B:$B=""GRP"")),
  IF(
    OR(
      ISNUMBER(SEARCH(""CDM CASH DEPOSIT"",$C747)),
      ISNUMBER(SEARCH(""CASH DEPOSIT"",$C74"&amp;"7)),
      COUNTIFS('SUMMARY DATA'!$D:$D,$C747,'SUMMARY DATA'!$B:$B,""GRP"")&lt;&gt;1
    ),
    """",
    IFERROR(TEXTJOIN(CHAR(10),TRUE,FILTER('SUMMARY DATA'!I:I,'SUMMARY DATA'!$D:$D=$C747,'SUMMARY DATA'!$B:$B=""GRP"")),"""")
  )
)"),"")</f>
        <v/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 spans="1:27">
      <c r="A748" s="2" t="s">
        <v>1055</v>
      </c>
      <c r="B748" s="32">
        <v>45871</v>
      </c>
      <c r="C748" s="2" t="s">
        <v>1056</v>
      </c>
      <c r="D748" s="6">
        <v>20</v>
      </c>
      <c r="E748" s="16" t="str">
        <f>IFERROR(__xludf.DUMMYFUNCTION("IFERROR(
  TEXTJOIN(CHAR(10),TRUE,FILTER('SUMMARY DATA'!E:E,'SUMMARY DATA'!$A:$A=$A748,'SUMMARY DATA'!$C:$C=$B748,'SUMMARY DATA'!$B:$B=""GRP"")),
  IF(
    OR(
      ISNUMBER(SEARCH(""CDM CASH DEPOSIT"",$C748)),
      ISNUMBER(SEARCH(""CASH DEPOSIT"",$C74"&amp;"8)),
      COUNTIFS('SUMMARY DATA'!$D:$D,$C748,'SUMMARY DATA'!$B:$B,""GRP"")&lt;&gt;1
    ),
    """",
    IFERROR(TEXTJOIN(CHAR(10),TRUE,FILTER('SUMMARY DATA'!E:E,'SUMMARY DATA'!$D:$D=$C748,'SUMMARY DATA'!$B:$B=""GRP"")),"""")
  )
)"),"")</f>
        <v/>
      </c>
      <c r="F748" s="17" t="str">
        <f>IFERROR(__xludf.DUMMYFUNCTION("IFERROR(
  TEXTJOIN(CHAR(10),TRUE,FILTER('SUMMARY DATA'!F:F,'SUMMARY DATA'!$A:$A=$A748,'SUMMARY DATA'!$C:$C=$B748,'SUMMARY DATA'!$B:$B=""GRP"")),
  IF(
    OR(
      ISNUMBER(SEARCH(""CDM CASH DEPOSIT"",$C748)),
      ISNUMBER(SEARCH(""CASH DEPOSIT"",$C74"&amp;"8)),
      COUNTIFS('SUMMARY DATA'!$D:$D,$C748,'SUMMARY DATA'!$B:$B,""GRP"")&lt;&gt;1
    ),
    """",
    IFERROR(TEXTJOIN(CHAR(10),TRUE,FILTER('SUMMARY DATA'!F:F,'SUMMARY DATA'!$D:$D=$C748,'SUMMARY DATA'!$B:$B=""GRP"")),"""")
  )
)"),"")</f>
        <v/>
      </c>
      <c r="G748" s="17" t="str">
        <f>IFERROR(__xludf.DUMMYFUNCTION("IFERROR(
  TEXTJOIN(CHAR(10),TRUE,FILTER('SUMMARY DATA'!G:G,'SUMMARY DATA'!$A:$A=$A748,'SUMMARY DATA'!$C:$C=$B748,'SUMMARY DATA'!$B:$B=""GRP"")),
  IF(
    OR(
      ISNUMBER(SEARCH(""CDM CASH DEPOSIT"",$C748)),
      ISNUMBER(SEARCH(""CASH DEPOSIT"",$C74"&amp;"8)),
      COUNTIFS('SUMMARY DATA'!$D:$D,$C748,'SUMMARY DATA'!$B:$B,""GRP"")&lt;&gt;1
    ),
    """",
    IFERROR(TEXTJOIN(CHAR(10),TRUE,FILTER('SUMMARY DATA'!G:G,'SUMMARY DATA'!$D:$D=$C748,'SUMMARY DATA'!$B:$B=""GRP"")),"""")
  )
)"),"")</f>
        <v/>
      </c>
      <c r="H748" s="18" t="str">
        <f>IFERROR(__xludf.DUMMYFUNCTION("IFERROR(
  TEXTJOIN(CHAR(10),TRUE,FILTER('SUMMARY DATA'!H:H,'SUMMARY DATA'!$A:$A=$A748,'SUMMARY DATA'!$C:$C=$B748,'SUMMARY DATA'!$B:$B=""GRP"")),
  IF(
    OR(
      ISNUMBER(SEARCH(""CDM CASH DEPOSIT"",$C748)),
      ISNUMBER(SEARCH(""CASH DEPOSIT"",$C74"&amp;"8)),
      COUNTIFS('SUMMARY DATA'!$D:$D,$C748,'SUMMARY DATA'!$B:$B,""GRP"")&lt;&gt;1
    ),
    """",
    IFERROR(TEXTJOIN(CHAR(10),TRUE,FILTER('SUMMARY DATA'!H:H,'SUMMARY DATA'!$D:$D=$C748,'SUMMARY DATA'!$B:$B=""GRP"")),"""")
  )
)"),"")</f>
        <v/>
      </c>
      <c r="I748" s="18" t="str">
        <f>IFERROR(__xludf.DUMMYFUNCTION("IF(H748="""","""",
SUM(ARRAYFORMULA(VALUE(SPLIT(H748,CHAR(10)))))
)"),"")</f>
        <v/>
      </c>
      <c r="J748" s="17" t="str">
        <f>IFERROR(__xludf.DUMMYFUNCTION("IFERROR(
  TEXTJOIN(CHAR(10),TRUE,FILTER('SUMMARY DATA'!I:I,'SUMMARY DATA'!$A:$A=$A748,'SUMMARY DATA'!$C:$C=$B748,'SUMMARY DATA'!$B:$B=""GRP"")),
  IF(
    OR(
      ISNUMBER(SEARCH(""CDM CASH DEPOSIT"",$C748)),
      ISNUMBER(SEARCH(""CASH DEPOSIT"",$C74"&amp;"8)),
      COUNTIFS('SUMMARY DATA'!$D:$D,$C748,'SUMMARY DATA'!$B:$B,""GRP"")&lt;&gt;1
    ),
    """",
    IFERROR(TEXTJOIN(CHAR(10),TRUE,FILTER('SUMMARY DATA'!I:I,'SUMMARY DATA'!$D:$D=$C748,'SUMMARY DATA'!$B:$B=""GRP"")),"""")
  )
)"),"")</f>
        <v/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 spans="1:27">
      <c r="A749" s="2" t="s">
        <v>1057</v>
      </c>
      <c r="B749" s="32">
        <v>45871</v>
      </c>
      <c r="C749" s="2" t="s">
        <v>1058</v>
      </c>
      <c r="D749" s="6">
        <v>105.76</v>
      </c>
      <c r="E749" s="16" t="str">
        <f>IFERROR(__xludf.DUMMYFUNCTION("IFERROR(
  TEXTJOIN(CHAR(10),TRUE,FILTER('SUMMARY DATA'!E:E,'SUMMARY DATA'!$A:$A=$A749,'SUMMARY DATA'!$C:$C=$B749,'SUMMARY DATA'!$B:$B=""GRP"")),
  IF(
    OR(
      ISNUMBER(SEARCH(""CDM CASH DEPOSIT"",$C749)),
      ISNUMBER(SEARCH(""CASH DEPOSIT"",$C74"&amp;"9)),
      COUNTIFS('SUMMARY DATA'!$D:$D,$C749,'SUMMARY DATA'!$B:$B,""GRP"")&lt;&gt;1
    ),
    """",
    IFERROR(TEXTJOIN(CHAR(10),TRUE,FILTER('SUMMARY DATA'!E:E,'SUMMARY DATA'!$D:$D=$C749,'SUMMARY DATA'!$B:$B=""GRP"")),"""")
  )
)"),"")</f>
        <v/>
      </c>
      <c r="F749" s="17" t="str">
        <f>IFERROR(__xludf.DUMMYFUNCTION("IFERROR(
  TEXTJOIN(CHAR(10),TRUE,FILTER('SUMMARY DATA'!F:F,'SUMMARY DATA'!$A:$A=$A749,'SUMMARY DATA'!$C:$C=$B749,'SUMMARY DATA'!$B:$B=""GRP"")),
  IF(
    OR(
      ISNUMBER(SEARCH(""CDM CASH DEPOSIT"",$C749)),
      ISNUMBER(SEARCH(""CASH DEPOSIT"",$C74"&amp;"9)),
      COUNTIFS('SUMMARY DATA'!$D:$D,$C749,'SUMMARY DATA'!$B:$B,""GRP"")&lt;&gt;1
    ),
    """",
    IFERROR(TEXTJOIN(CHAR(10),TRUE,FILTER('SUMMARY DATA'!F:F,'SUMMARY DATA'!$D:$D=$C749,'SUMMARY DATA'!$B:$B=""GRP"")),"""")
  )
)"),"")</f>
        <v/>
      </c>
      <c r="G749" s="17" t="str">
        <f>IFERROR(__xludf.DUMMYFUNCTION("IFERROR(
  TEXTJOIN(CHAR(10),TRUE,FILTER('SUMMARY DATA'!G:G,'SUMMARY DATA'!$A:$A=$A749,'SUMMARY DATA'!$C:$C=$B749,'SUMMARY DATA'!$B:$B=""GRP"")),
  IF(
    OR(
      ISNUMBER(SEARCH(""CDM CASH DEPOSIT"",$C749)),
      ISNUMBER(SEARCH(""CASH DEPOSIT"",$C74"&amp;"9)),
      COUNTIFS('SUMMARY DATA'!$D:$D,$C749,'SUMMARY DATA'!$B:$B,""GRP"")&lt;&gt;1
    ),
    """",
    IFERROR(TEXTJOIN(CHAR(10),TRUE,FILTER('SUMMARY DATA'!G:G,'SUMMARY DATA'!$D:$D=$C749,'SUMMARY DATA'!$B:$B=""GRP"")),"""")
  )
)"),"")</f>
        <v/>
      </c>
      <c r="H749" s="18" t="str">
        <f>IFERROR(__xludf.DUMMYFUNCTION("IFERROR(
  TEXTJOIN(CHAR(10),TRUE,FILTER('SUMMARY DATA'!H:H,'SUMMARY DATA'!$A:$A=$A749,'SUMMARY DATA'!$C:$C=$B749,'SUMMARY DATA'!$B:$B=""GRP"")),
  IF(
    OR(
      ISNUMBER(SEARCH(""CDM CASH DEPOSIT"",$C749)),
      ISNUMBER(SEARCH(""CASH DEPOSIT"",$C74"&amp;"9)),
      COUNTIFS('SUMMARY DATA'!$D:$D,$C749,'SUMMARY DATA'!$B:$B,""GRP"")&lt;&gt;1
    ),
    """",
    IFERROR(TEXTJOIN(CHAR(10),TRUE,FILTER('SUMMARY DATA'!H:H,'SUMMARY DATA'!$D:$D=$C749,'SUMMARY DATA'!$B:$B=""GRP"")),"""")
  )
)"),"")</f>
        <v/>
      </c>
      <c r="I749" s="18" t="str">
        <f>IFERROR(__xludf.DUMMYFUNCTION("IF(H749="""","""",
SUM(ARRAYFORMULA(VALUE(SPLIT(H749,CHAR(10)))))
)"),"")</f>
        <v/>
      </c>
      <c r="J749" s="17" t="str">
        <f>IFERROR(__xludf.DUMMYFUNCTION("IFERROR(
  TEXTJOIN(CHAR(10),TRUE,FILTER('SUMMARY DATA'!I:I,'SUMMARY DATA'!$A:$A=$A749,'SUMMARY DATA'!$C:$C=$B749,'SUMMARY DATA'!$B:$B=""GRP"")),
  IF(
    OR(
      ISNUMBER(SEARCH(""CDM CASH DEPOSIT"",$C749)),
      ISNUMBER(SEARCH(""CASH DEPOSIT"",$C74"&amp;"9)),
      COUNTIFS('SUMMARY DATA'!$D:$D,$C749,'SUMMARY DATA'!$B:$B,""GRP"")&lt;&gt;1
    ),
    """",
    IFERROR(TEXTJOIN(CHAR(10),TRUE,FILTER('SUMMARY DATA'!I:I,'SUMMARY DATA'!$D:$D=$C749,'SUMMARY DATA'!$B:$B=""GRP"")),"""")
  )
)"),"")</f>
        <v/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 spans="1:27">
      <c r="A750" s="2" t="s">
        <v>1059</v>
      </c>
      <c r="B750" s="32">
        <v>45870</v>
      </c>
      <c r="C750" s="2" t="s">
        <v>1060</v>
      </c>
      <c r="D750" s="6">
        <v>132.77</v>
      </c>
      <c r="E750" s="16" t="str">
        <f>IFERROR(__xludf.DUMMYFUNCTION("IFERROR(
  TEXTJOIN(CHAR(10),TRUE,FILTER('SUMMARY DATA'!E:E,'SUMMARY DATA'!$A:$A=$A750,'SUMMARY DATA'!$C:$C=$B750,'SUMMARY DATA'!$B:$B=""GRP"")),
  IF(
    OR(
      ISNUMBER(SEARCH(""CDM CASH DEPOSIT"",$C750)),
      ISNUMBER(SEARCH(""CASH DEPOSIT"",$C75"&amp;"0)),
      COUNTIFS('SUMMARY DATA'!$D:$D,$C750,'SUMMARY DATA'!$B:$B,""GRP"")&lt;&gt;1
    ),
    """",
    IFERROR(TEXTJOIN(CHAR(10),TRUE,FILTER('SUMMARY DATA'!E:E,'SUMMARY DATA'!$D:$D=$C750,'SUMMARY DATA'!$B:$B=""GRP"")),"""")
  )
)"),"")</f>
        <v/>
      </c>
      <c r="F750" s="17" t="str">
        <f>IFERROR(__xludf.DUMMYFUNCTION("IFERROR(
  TEXTJOIN(CHAR(10),TRUE,FILTER('SUMMARY DATA'!F:F,'SUMMARY DATA'!$A:$A=$A750,'SUMMARY DATA'!$C:$C=$B750,'SUMMARY DATA'!$B:$B=""GRP"")),
  IF(
    OR(
      ISNUMBER(SEARCH(""CDM CASH DEPOSIT"",$C750)),
      ISNUMBER(SEARCH(""CASH DEPOSIT"",$C75"&amp;"0)),
      COUNTIFS('SUMMARY DATA'!$D:$D,$C750,'SUMMARY DATA'!$B:$B,""GRP"")&lt;&gt;1
    ),
    """",
    IFERROR(TEXTJOIN(CHAR(10),TRUE,FILTER('SUMMARY DATA'!F:F,'SUMMARY DATA'!$D:$D=$C750,'SUMMARY DATA'!$B:$B=""GRP"")),"""")
  )
)"),"")</f>
        <v/>
      </c>
      <c r="G750" s="17" t="str">
        <f>IFERROR(__xludf.DUMMYFUNCTION("IFERROR(
  TEXTJOIN(CHAR(10),TRUE,FILTER('SUMMARY DATA'!G:G,'SUMMARY DATA'!$A:$A=$A750,'SUMMARY DATA'!$C:$C=$B750,'SUMMARY DATA'!$B:$B=""GRP"")),
  IF(
    OR(
      ISNUMBER(SEARCH(""CDM CASH DEPOSIT"",$C750)),
      ISNUMBER(SEARCH(""CASH DEPOSIT"",$C75"&amp;"0)),
      COUNTIFS('SUMMARY DATA'!$D:$D,$C750,'SUMMARY DATA'!$B:$B,""GRP"")&lt;&gt;1
    ),
    """",
    IFERROR(TEXTJOIN(CHAR(10),TRUE,FILTER('SUMMARY DATA'!G:G,'SUMMARY DATA'!$D:$D=$C750,'SUMMARY DATA'!$B:$B=""GRP"")),"""")
  )
)"),"")</f>
        <v/>
      </c>
      <c r="H750" s="18" t="str">
        <f>IFERROR(__xludf.DUMMYFUNCTION("IFERROR(
  TEXTJOIN(CHAR(10),TRUE,FILTER('SUMMARY DATA'!H:H,'SUMMARY DATA'!$A:$A=$A750,'SUMMARY DATA'!$C:$C=$B750,'SUMMARY DATA'!$B:$B=""GRP"")),
  IF(
    OR(
      ISNUMBER(SEARCH(""CDM CASH DEPOSIT"",$C750)),
      ISNUMBER(SEARCH(""CASH DEPOSIT"",$C75"&amp;"0)),
      COUNTIFS('SUMMARY DATA'!$D:$D,$C750,'SUMMARY DATA'!$B:$B,""GRP"")&lt;&gt;1
    ),
    """",
    IFERROR(TEXTJOIN(CHAR(10),TRUE,FILTER('SUMMARY DATA'!H:H,'SUMMARY DATA'!$D:$D=$C750,'SUMMARY DATA'!$B:$B=""GRP"")),"""")
  )
)"),"")</f>
        <v/>
      </c>
      <c r="I750" s="18" t="str">
        <f>IFERROR(__xludf.DUMMYFUNCTION("IF(H750="""","""",
SUM(ARRAYFORMULA(VALUE(SPLIT(H750,CHAR(10)))))
)"),"")</f>
        <v/>
      </c>
      <c r="J750" s="17" t="str">
        <f>IFERROR(__xludf.DUMMYFUNCTION("IFERROR(
  TEXTJOIN(CHAR(10),TRUE,FILTER('SUMMARY DATA'!I:I,'SUMMARY DATA'!$A:$A=$A750,'SUMMARY DATA'!$C:$C=$B750,'SUMMARY DATA'!$B:$B=""GRP"")),
  IF(
    OR(
      ISNUMBER(SEARCH(""CDM CASH DEPOSIT"",$C750)),
      ISNUMBER(SEARCH(""CASH DEPOSIT"",$C75"&amp;"0)),
      COUNTIFS('SUMMARY DATA'!$D:$D,$C750,'SUMMARY DATA'!$B:$B,""GRP"")&lt;&gt;1
    ),
    """",
    IFERROR(TEXTJOIN(CHAR(10),TRUE,FILTER('SUMMARY DATA'!I:I,'SUMMARY DATA'!$D:$D=$C750,'SUMMARY DATA'!$B:$B=""GRP"")),"""")
  )
)"),"")</f>
        <v/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 spans="1:27">
      <c r="A751" s="2"/>
      <c r="B751" s="32">
        <v>45870</v>
      </c>
      <c r="C751" s="2" t="s">
        <v>1061</v>
      </c>
      <c r="D751" s="6">
        <v>27.76</v>
      </c>
      <c r="E751" s="16" t="str">
        <f>IFERROR(__xludf.DUMMYFUNCTION("IFERROR(
  TEXTJOIN(CHAR(10),TRUE,FILTER('SUMMARY DATA'!E:E,'SUMMARY DATA'!$A:$A=$A751,'SUMMARY DATA'!$C:$C=$B751,'SUMMARY DATA'!$B:$B=""GRP"")),
  IF(
    OR(
      ISNUMBER(SEARCH(""CDM CASH DEPOSIT"",$C751)),
      ISNUMBER(SEARCH(""CASH DEPOSIT"",$C75"&amp;"1)),
      COUNTIFS('SUMMARY DATA'!$D:$D,$C751,'SUMMARY DATA'!$B:$B,""GRP"")&lt;&gt;1
    ),
    """",
    IFERROR(TEXTJOIN(CHAR(10),TRUE,FILTER('SUMMARY DATA'!E:E,'SUMMARY DATA'!$D:$D=$C751,'SUMMARY DATA'!$B:$B=""GRP"")),"""")
  )
)"),"")</f>
        <v/>
      </c>
      <c r="F751" s="17" t="str">
        <f>IFERROR(__xludf.DUMMYFUNCTION("IFERROR(
  TEXTJOIN(CHAR(10),TRUE,FILTER('SUMMARY DATA'!F:F,'SUMMARY DATA'!$A:$A=$A751,'SUMMARY DATA'!$C:$C=$B751,'SUMMARY DATA'!$B:$B=""GRP"")),
  IF(
    OR(
      ISNUMBER(SEARCH(""CDM CASH DEPOSIT"",$C751)),
      ISNUMBER(SEARCH(""CASH DEPOSIT"",$C75"&amp;"1)),
      COUNTIFS('SUMMARY DATA'!$D:$D,$C751,'SUMMARY DATA'!$B:$B,""GRP"")&lt;&gt;1
    ),
    """",
    IFERROR(TEXTJOIN(CHAR(10),TRUE,FILTER('SUMMARY DATA'!F:F,'SUMMARY DATA'!$D:$D=$C751,'SUMMARY DATA'!$B:$B=""GRP"")),"""")
  )
)"),"")</f>
        <v/>
      </c>
      <c r="G751" s="17" t="str">
        <f>IFERROR(__xludf.DUMMYFUNCTION("IFERROR(
  TEXTJOIN(CHAR(10),TRUE,FILTER('SUMMARY DATA'!G:G,'SUMMARY DATA'!$A:$A=$A751,'SUMMARY DATA'!$C:$C=$B751,'SUMMARY DATA'!$B:$B=""GRP"")),
  IF(
    OR(
      ISNUMBER(SEARCH(""CDM CASH DEPOSIT"",$C751)),
      ISNUMBER(SEARCH(""CASH DEPOSIT"",$C75"&amp;"1)),
      COUNTIFS('SUMMARY DATA'!$D:$D,$C751,'SUMMARY DATA'!$B:$B,""GRP"")&lt;&gt;1
    ),
    """",
    IFERROR(TEXTJOIN(CHAR(10),TRUE,FILTER('SUMMARY DATA'!G:G,'SUMMARY DATA'!$D:$D=$C751,'SUMMARY DATA'!$B:$B=""GRP"")),"""")
  )
)"),"")</f>
        <v/>
      </c>
      <c r="H751" s="18" t="str">
        <f>IFERROR(__xludf.DUMMYFUNCTION("IFERROR(
  TEXTJOIN(CHAR(10),TRUE,FILTER('SUMMARY DATA'!H:H,'SUMMARY DATA'!$A:$A=$A751,'SUMMARY DATA'!$C:$C=$B751,'SUMMARY DATA'!$B:$B=""GRP"")),
  IF(
    OR(
      ISNUMBER(SEARCH(""CDM CASH DEPOSIT"",$C751)),
      ISNUMBER(SEARCH(""CASH DEPOSIT"",$C75"&amp;"1)),
      COUNTIFS('SUMMARY DATA'!$D:$D,$C751,'SUMMARY DATA'!$B:$B,""GRP"")&lt;&gt;1
    ),
    """",
    IFERROR(TEXTJOIN(CHAR(10),TRUE,FILTER('SUMMARY DATA'!H:H,'SUMMARY DATA'!$D:$D=$C751,'SUMMARY DATA'!$B:$B=""GRP"")),"""")
  )
)"),"")</f>
        <v/>
      </c>
      <c r="I751" s="18" t="str">
        <f>IFERROR(__xludf.DUMMYFUNCTION("IF(H751="""","""",
SUM(ARRAYFORMULA(VALUE(SPLIT(H751,CHAR(10)))))
)"),"")</f>
        <v/>
      </c>
      <c r="J751" s="17" t="str">
        <f>IFERROR(__xludf.DUMMYFUNCTION("IFERROR(
  TEXTJOIN(CHAR(10),TRUE,FILTER('SUMMARY DATA'!I:I,'SUMMARY DATA'!$A:$A=$A751,'SUMMARY DATA'!$C:$C=$B751,'SUMMARY DATA'!$B:$B=""GRP"")),
  IF(
    OR(
      ISNUMBER(SEARCH(""CDM CASH DEPOSIT"",$C751)),
      ISNUMBER(SEARCH(""CASH DEPOSIT"",$C75"&amp;"1)),
      COUNTIFS('SUMMARY DATA'!$D:$D,$C751,'SUMMARY DATA'!$B:$B,""GRP"")&lt;&gt;1
    ),
    """",
    IFERROR(TEXTJOIN(CHAR(10),TRUE,FILTER('SUMMARY DATA'!I:I,'SUMMARY DATA'!$D:$D=$C751,'SUMMARY DATA'!$B:$B=""GRP"")),"""")
  )
)"),"")</f>
        <v/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 spans="1:27">
      <c r="A752" s="2" t="s">
        <v>1062</v>
      </c>
      <c r="B752" s="32">
        <v>45870</v>
      </c>
      <c r="C752" s="2" t="s">
        <v>1063</v>
      </c>
      <c r="D752" s="6">
        <v>126</v>
      </c>
      <c r="E752" s="16" t="str">
        <f>IFERROR(__xludf.DUMMYFUNCTION("IFERROR(
  TEXTJOIN(CHAR(10),TRUE,FILTER('SUMMARY DATA'!E:E,'SUMMARY DATA'!$A:$A=$A752,'SUMMARY DATA'!$C:$C=$B752,'SUMMARY DATA'!$B:$B=""GRP"")),
  IF(
    OR(
      ISNUMBER(SEARCH(""CDM CASH DEPOSIT"",$C752)),
      ISNUMBER(SEARCH(""CASH DEPOSIT"",$C75"&amp;"2)),
      COUNTIFS('SUMMARY DATA'!$D:$D,$C752,'SUMMARY DATA'!$B:$B,""GRP"")&lt;&gt;1
    ),
    """",
    IFERROR(TEXTJOIN(CHAR(10),TRUE,FILTER('SUMMARY DATA'!E:E,'SUMMARY DATA'!$D:$D=$C752,'SUMMARY DATA'!$B:$B=""GRP"")),"""")
  )
)"),"")</f>
        <v/>
      </c>
      <c r="F752" s="17" t="str">
        <f>IFERROR(__xludf.DUMMYFUNCTION("IFERROR(
  TEXTJOIN(CHAR(10),TRUE,FILTER('SUMMARY DATA'!F:F,'SUMMARY DATA'!$A:$A=$A752,'SUMMARY DATA'!$C:$C=$B752,'SUMMARY DATA'!$B:$B=""GRP"")),
  IF(
    OR(
      ISNUMBER(SEARCH(""CDM CASH DEPOSIT"",$C752)),
      ISNUMBER(SEARCH(""CASH DEPOSIT"",$C75"&amp;"2)),
      COUNTIFS('SUMMARY DATA'!$D:$D,$C752,'SUMMARY DATA'!$B:$B,""GRP"")&lt;&gt;1
    ),
    """",
    IFERROR(TEXTJOIN(CHAR(10),TRUE,FILTER('SUMMARY DATA'!F:F,'SUMMARY DATA'!$D:$D=$C752,'SUMMARY DATA'!$B:$B=""GRP"")),"""")
  )
)"),"")</f>
        <v/>
      </c>
      <c r="G752" s="17" t="str">
        <f>IFERROR(__xludf.DUMMYFUNCTION("IFERROR(
  TEXTJOIN(CHAR(10),TRUE,FILTER('SUMMARY DATA'!G:G,'SUMMARY DATA'!$A:$A=$A752,'SUMMARY DATA'!$C:$C=$B752,'SUMMARY DATA'!$B:$B=""GRP"")),
  IF(
    OR(
      ISNUMBER(SEARCH(""CDM CASH DEPOSIT"",$C752)),
      ISNUMBER(SEARCH(""CASH DEPOSIT"",$C75"&amp;"2)),
      COUNTIFS('SUMMARY DATA'!$D:$D,$C752,'SUMMARY DATA'!$B:$B,""GRP"")&lt;&gt;1
    ),
    """",
    IFERROR(TEXTJOIN(CHAR(10),TRUE,FILTER('SUMMARY DATA'!G:G,'SUMMARY DATA'!$D:$D=$C752,'SUMMARY DATA'!$B:$B=""GRP"")),"""")
  )
)"),"")</f>
        <v/>
      </c>
      <c r="H752" s="18" t="str">
        <f>IFERROR(__xludf.DUMMYFUNCTION("IFERROR(
  TEXTJOIN(CHAR(10),TRUE,FILTER('SUMMARY DATA'!H:H,'SUMMARY DATA'!$A:$A=$A752,'SUMMARY DATA'!$C:$C=$B752,'SUMMARY DATA'!$B:$B=""GRP"")),
  IF(
    OR(
      ISNUMBER(SEARCH(""CDM CASH DEPOSIT"",$C752)),
      ISNUMBER(SEARCH(""CASH DEPOSIT"",$C75"&amp;"2)),
      COUNTIFS('SUMMARY DATA'!$D:$D,$C752,'SUMMARY DATA'!$B:$B,""GRP"")&lt;&gt;1
    ),
    """",
    IFERROR(TEXTJOIN(CHAR(10),TRUE,FILTER('SUMMARY DATA'!H:H,'SUMMARY DATA'!$D:$D=$C752,'SUMMARY DATA'!$B:$B=""GRP"")),"""")
  )
)"),"")</f>
        <v/>
      </c>
      <c r="I752" s="18" t="str">
        <f>IFERROR(__xludf.DUMMYFUNCTION("IF(H752="""","""",
SUM(ARRAYFORMULA(VALUE(SPLIT(H752,CHAR(10)))))
)"),"")</f>
        <v/>
      </c>
      <c r="J752" s="17" t="str">
        <f>IFERROR(__xludf.DUMMYFUNCTION("IFERROR(
  TEXTJOIN(CHAR(10),TRUE,FILTER('SUMMARY DATA'!I:I,'SUMMARY DATA'!$A:$A=$A752,'SUMMARY DATA'!$C:$C=$B752,'SUMMARY DATA'!$B:$B=""GRP"")),
  IF(
    OR(
      ISNUMBER(SEARCH(""CDM CASH DEPOSIT"",$C752)),
      ISNUMBER(SEARCH(""CASH DEPOSIT"",$C75"&amp;"2)),
      COUNTIFS('SUMMARY DATA'!$D:$D,$C752,'SUMMARY DATA'!$B:$B,""GRP"")&lt;&gt;1
    ),
    """",
    IFERROR(TEXTJOIN(CHAR(10),TRUE,FILTER('SUMMARY DATA'!I:I,'SUMMARY DATA'!$D:$D=$C752,'SUMMARY DATA'!$B:$B=""GRP"")),"""")
  )
)"),"")</f>
        <v/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 spans="1:27">
      <c r="A753" s="2" t="s">
        <v>1064</v>
      </c>
      <c r="B753" s="32">
        <v>45870</v>
      </c>
      <c r="C753" s="2" t="s">
        <v>1065</v>
      </c>
      <c r="D753" s="6">
        <v>360</v>
      </c>
      <c r="E753" s="16" t="str">
        <f>IFERROR(__xludf.DUMMYFUNCTION("IFERROR(
  TEXTJOIN(CHAR(10),TRUE,FILTER('SUMMARY DATA'!E:E,'SUMMARY DATA'!$A:$A=$A753,'SUMMARY DATA'!$C:$C=$B753,'SUMMARY DATA'!$B:$B=""GRP"")),
  IF(
    OR(
      ISNUMBER(SEARCH(""CDM CASH DEPOSIT"",$C753)),
      ISNUMBER(SEARCH(""CASH DEPOSIT"",$C75"&amp;"3)),
      COUNTIFS('SUMMARY DATA'!$D:$D,$C753,'SUMMARY DATA'!$B:$B,""GRP"")&lt;&gt;1
    ),
    """",
    IFERROR(TEXTJOIN(CHAR(10),TRUE,FILTER('SUMMARY DATA'!E:E,'SUMMARY DATA'!$D:$D=$C753,'SUMMARY DATA'!$B:$B=""GRP"")),"""")
  )
)"),"")</f>
        <v/>
      </c>
      <c r="F753" s="17" t="str">
        <f>IFERROR(__xludf.DUMMYFUNCTION("IFERROR(
  TEXTJOIN(CHAR(10),TRUE,FILTER('SUMMARY DATA'!F:F,'SUMMARY DATA'!$A:$A=$A753,'SUMMARY DATA'!$C:$C=$B753,'SUMMARY DATA'!$B:$B=""GRP"")),
  IF(
    OR(
      ISNUMBER(SEARCH(""CDM CASH DEPOSIT"",$C753)),
      ISNUMBER(SEARCH(""CASH DEPOSIT"",$C75"&amp;"3)),
      COUNTIFS('SUMMARY DATA'!$D:$D,$C753,'SUMMARY DATA'!$B:$B,""GRP"")&lt;&gt;1
    ),
    """",
    IFERROR(TEXTJOIN(CHAR(10),TRUE,FILTER('SUMMARY DATA'!F:F,'SUMMARY DATA'!$D:$D=$C753,'SUMMARY DATA'!$B:$B=""GRP"")),"""")
  )
)"),"")</f>
        <v/>
      </c>
      <c r="G753" s="17" t="str">
        <f>IFERROR(__xludf.DUMMYFUNCTION("IFERROR(
  TEXTJOIN(CHAR(10),TRUE,FILTER('SUMMARY DATA'!G:G,'SUMMARY DATA'!$A:$A=$A753,'SUMMARY DATA'!$C:$C=$B753,'SUMMARY DATA'!$B:$B=""GRP"")),
  IF(
    OR(
      ISNUMBER(SEARCH(""CDM CASH DEPOSIT"",$C753)),
      ISNUMBER(SEARCH(""CASH DEPOSIT"",$C75"&amp;"3)),
      COUNTIFS('SUMMARY DATA'!$D:$D,$C753,'SUMMARY DATA'!$B:$B,""GRP"")&lt;&gt;1
    ),
    """",
    IFERROR(TEXTJOIN(CHAR(10),TRUE,FILTER('SUMMARY DATA'!G:G,'SUMMARY DATA'!$D:$D=$C753,'SUMMARY DATA'!$B:$B=""GRP"")),"""")
  )
)"),"")</f>
        <v/>
      </c>
      <c r="H753" s="18" t="str">
        <f>IFERROR(__xludf.DUMMYFUNCTION("IFERROR(
  TEXTJOIN(CHAR(10),TRUE,FILTER('SUMMARY DATA'!H:H,'SUMMARY DATA'!$A:$A=$A753,'SUMMARY DATA'!$C:$C=$B753,'SUMMARY DATA'!$B:$B=""GRP"")),
  IF(
    OR(
      ISNUMBER(SEARCH(""CDM CASH DEPOSIT"",$C753)),
      ISNUMBER(SEARCH(""CASH DEPOSIT"",$C75"&amp;"3)),
      COUNTIFS('SUMMARY DATA'!$D:$D,$C753,'SUMMARY DATA'!$B:$B,""GRP"")&lt;&gt;1
    ),
    """",
    IFERROR(TEXTJOIN(CHAR(10),TRUE,FILTER('SUMMARY DATA'!H:H,'SUMMARY DATA'!$D:$D=$C753,'SUMMARY DATA'!$B:$B=""GRP"")),"""")
  )
)"),"")</f>
        <v/>
      </c>
      <c r="I753" s="18" t="str">
        <f>IFERROR(__xludf.DUMMYFUNCTION("IF(H753="""","""",
SUM(ARRAYFORMULA(VALUE(SPLIT(H753,CHAR(10)))))
)"),"")</f>
        <v/>
      </c>
      <c r="J753" s="17" t="str">
        <f>IFERROR(__xludf.DUMMYFUNCTION("IFERROR(
  TEXTJOIN(CHAR(10),TRUE,FILTER('SUMMARY DATA'!I:I,'SUMMARY DATA'!$A:$A=$A753,'SUMMARY DATA'!$C:$C=$B753,'SUMMARY DATA'!$B:$B=""GRP"")),
  IF(
    OR(
      ISNUMBER(SEARCH(""CDM CASH DEPOSIT"",$C753)),
      ISNUMBER(SEARCH(""CASH DEPOSIT"",$C75"&amp;"3)),
      COUNTIFS('SUMMARY DATA'!$D:$D,$C753,'SUMMARY DATA'!$B:$B,""GRP"")&lt;&gt;1
    ),
    """",
    IFERROR(TEXTJOIN(CHAR(10),TRUE,FILTER('SUMMARY DATA'!I:I,'SUMMARY DATA'!$D:$D=$C753,'SUMMARY DATA'!$B:$B=""GRP"")),"""")
  )
)"),"")</f>
        <v/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 spans="1:27">
      <c r="A754" s="2"/>
      <c r="B754" s="32">
        <v>45870</v>
      </c>
      <c r="C754" s="2" t="s">
        <v>1066</v>
      </c>
      <c r="D754" s="6">
        <v>25.74</v>
      </c>
      <c r="E754" s="16" t="str">
        <f>IFERROR(__xludf.DUMMYFUNCTION("IFERROR(
  TEXTJOIN(CHAR(10),TRUE,FILTER('SUMMARY DATA'!E:E,'SUMMARY DATA'!$A:$A=$A754,'SUMMARY DATA'!$C:$C=$B754,'SUMMARY DATA'!$B:$B=""GRP"")),
  IF(
    OR(
      ISNUMBER(SEARCH(""CDM CASH DEPOSIT"",$C754)),
      ISNUMBER(SEARCH(""CASH DEPOSIT"",$C75"&amp;"4)),
      COUNTIFS('SUMMARY DATA'!$D:$D,$C754,'SUMMARY DATA'!$B:$B,""GRP"")&lt;&gt;1
    ),
    """",
    IFERROR(TEXTJOIN(CHAR(10),TRUE,FILTER('SUMMARY DATA'!E:E,'SUMMARY DATA'!$D:$D=$C754,'SUMMARY DATA'!$B:$B=""GRP"")),"""")
  )
)"),"")</f>
        <v/>
      </c>
      <c r="F754" s="17" t="str">
        <f>IFERROR(__xludf.DUMMYFUNCTION("IFERROR(
  TEXTJOIN(CHAR(10),TRUE,FILTER('SUMMARY DATA'!F:F,'SUMMARY DATA'!$A:$A=$A754,'SUMMARY DATA'!$C:$C=$B754,'SUMMARY DATA'!$B:$B=""GRP"")),
  IF(
    OR(
      ISNUMBER(SEARCH(""CDM CASH DEPOSIT"",$C754)),
      ISNUMBER(SEARCH(""CASH DEPOSIT"",$C75"&amp;"4)),
      COUNTIFS('SUMMARY DATA'!$D:$D,$C754,'SUMMARY DATA'!$B:$B,""GRP"")&lt;&gt;1
    ),
    """",
    IFERROR(TEXTJOIN(CHAR(10),TRUE,FILTER('SUMMARY DATA'!F:F,'SUMMARY DATA'!$D:$D=$C754,'SUMMARY DATA'!$B:$B=""GRP"")),"""")
  )
)"),"")</f>
        <v/>
      </c>
      <c r="G754" s="17" t="str">
        <f>IFERROR(__xludf.DUMMYFUNCTION("IFERROR(
  TEXTJOIN(CHAR(10),TRUE,FILTER('SUMMARY DATA'!G:G,'SUMMARY DATA'!$A:$A=$A754,'SUMMARY DATA'!$C:$C=$B754,'SUMMARY DATA'!$B:$B=""GRP"")),
  IF(
    OR(
      ISNUMBER(SEARCH(""CDM CASH DEPOSIT"",$C754)),
      ISNUMBER(SEARCH(""CASH DEPOSIT"",$C75"&amp;"4)),
      COUNTIFS('SUMMARY DATA'!$D:$D,$C754,'SUMMARY DATA'!$B:$B,""GRP"")&lt;&gt;1
    ),
    """",
    IFERROR(TEXTJOIN(CHAR(10),TRUE,FILTER('SUMMARY DATA'!G:G,'SUMMARY DATA'!$D:$D=$C754,'SUMMARY DATA'!$B:$B=""GRP"")),"""")
  )
)"),"")</f>
        <v/>
      </c>
      <c r="H754" s="18" t="str">
        <f>IFERROR(__xludf.DUMMYFUNCTION("IFERROR(
  TEXTJOIN(CHAR(10),TRUE,FILTER('SUMMARY DATA'!H:H,'SUMMARY DATA'!$A:$A=$A754,'SUMMARY DATA'!$C:$C=$B754,'SUMMARY DATA'!$B:$B=""GRP"")),
  IF(
    OR(
      ISNUMBER(SEARCH(""CDM CASH DEPOSIT"",$C754)),
      ISNUMBER(SEARCH(""CASH DEPOSIT"",$C75"&amp;"4)),
      COUNTIFS('SUMMARY DATA'!$D:$D,$C754,'SUMMARY DATA'!$B:$B,""GRP"")&lt;&gt;1
    ),
    """",
    IFERROR(TEXTJOIN(CHAR(10),TRUE,FILTER('SUMMARY DATA'!H:H,'SUMMARY DATA'!$D:$D=$C754,'SUMMARY DATA'!$B:$B=""GRP"")),"""")
  )
)"),"")</f>
        <v/>
      </c>
      <c r="I754" s="18" t="str">
        <f>IFERROR(__xludf.DUMMYFUNCTION("IF(H754="""","""",
SUM(ARRAYFORMULA(VALUE(SPLIT(H754,CHAR(10)))))
)"),"")</f>
        <v/>
      </c>
      <c r="J754" s="17" t="str">
        <f>IFERROR(__xludf.DUMMYFUNCTION("IFERROR(
  TEXTJOIN(CHAR(10),TRUE,FILTER('SUMMARY DATA'!I:I,'SUMMARY DATA'!$A:$A=$A754,'SUMMARY DATA'!$C:$C=$B754,'SUMMARY DATA'!$B:$B=""GRP"")),
  IF(
    OR(
      ISNUMBER(SEARCH(""CDM CASH DEPOSIT"",$C754)),
      ISNUMBER(SEARCH(""CASH DEPOSIT"",$C75"&amp;"4)),
      COUNTIFS('SUMMARY DATA'!$D:$D,$C754,'SUMMARY DATA'!$B:$B,""GRP"")&lt;&gt;1
    ),
    """",
    IFERROR(TEXTJOIN(CHAR(10),TRUE,FILTER('SUMMARY DATA'!I:I,'SUMMARY DATA'!$D:$D=$C754,'SUMMARY DATA'!$B:$B=""GRP"")),"""")
  )
)"),"")</f>
        <v/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 spans="1:27">
      <c r="A755" s="2"/>
      <c r="B755" s="32">
        <v>45870</v>
      </c>
      <c r="C755" s="2" t="s">
        <v>1067</v>
      </c>
      <c r="D755" s="6">
        <v>74.86</v>
      </c>
      <c r="E755" s="16" t="str">
        <f>IFERROR(__xludf.DUMMYFUNCTION("IFERROR(
  TEXTJOIN(CHAR(10),TRUE,FILTER('SUMMARY DATA'!E:E,'SUMMARY DATA'!$A:$A=$A755,'SUMMARY DATA'!$C:$C=$B755,'SUMMARY DATA'!$B:$B=""GRP"")),
  IF(
    OR(
      ISNUMBER(SEARCH(""CDM CASH DEPOSIT"",$C755)),
      ISNUMBER(SEARCH(""CASH DEPOSIT"",$C75"&amp;"5)),
      COUNTIFS('SUMMARY DATA'!$D:$D,$C755,'SUMMARY DATA'!$B:$B,""GRP"")&lt;&gt;1
    ),
    """",
    IFERROR(TEXTJOIN(CHAR(10),TRUE,FILTER('SUMMARY DATA'!E:E,'SUMMARY DATA'!$D:$D=$C755,'SUMMARY DATA'!$B:$B=""GRP"")),"""")
  )
)"),"")</f>
        <v/>
      </c>
      <c r="F755" s="17" t="str">
        <f>IFERROR(__xludf.DUMMYFUNCTION("IFERROR(
  TEXTJOIN(CHAR(10),TRUE,FILTER('SUMMARY DATA'!F:F,'SUMMARY DATA'!$A:$A=$A755,'SUMMARY DATA'!$C:$C=$B755,'SUMMARY DATA'!$B:$B=""GRP"")),
  IF(
    OR(
      ISNUMBER(SEARCH(""CDM CASH DEPOSIT"",$C755)),
      ISNUMBER(SEARCH(""CASH DEPOSIT"",$C75"&amp;"5)),
      COUNTIFS('SUMMARY DATA'!$D:$D,$C755,'SUMMARY DATA'!$B:$B,""GRP"")&lt;&gt;1
    ),
    """",
    IFERROR(TEXTJOIN(CHAR(10),TRUE,FILTER('SUMMARY DATA'!F:F,'SUMMARY DATA'!$D:$D=$C755,'SUMMARY DATA'!$B:$B=""GRP"")),"""")
  )
)"),"")</f>
        <v/>
      </c>
      <c r="G755" s="17" t="str">
        <f>IFERROR(__xludf.DUMMYFUNCTION("IFERROR(
  TEXTJOIN(CHAR(10),TRUE,FILTER('SUMMARY DATA'!G:G,'SUMMARY DATA'!$A:$A=$A755,'SUMMARY DATA'!$C:$C=$B755,'SUMMARY DATA'!$B:$B=""GRP"")),
  IF(
    OR(
      ISNUMBER(SEARCH(""CDM CASH DEPOSIT"",$C755)),
      ISNUMBER(SEARCH(""CASH DEPOSIT"",$C75"&amp;"5)),
      COUNTIFS('SUMMARY DATA'!$D:$D,$C755,'SUMMARY DATA'!$B:$B,""GRP"")&lt;&gt;1
    ),
    """",
    IFERROR(TEXTJOIN(CHAR(10),TRUE,FILTER('SUMMARY DATA'!G:G,'SUMMARY DATA'!$D:$D=$C755,'SUMMARY DATA'!$B:$B=""GRP"")),"""")
  )
)"),"")</f>
        <v/>
      </c>
      <c r="H755" s="18" t="str">
        <f>IFERROR(__xludf.DUMMYFUNCTION("IFERROR(
  TEXTJOIN(CHAR(10),TRUE,FILTER('SUMMARY DATA'!H:H,'SUMMARY DATA'!$A:$A=$A755,'SUMMARY DATA'!$C:$C=$B755,'SUMMARY DATA'!$B:$B=""GRP"")),
  IF(
    OR(
      ISNUMBER(SEARCH(""CDM CASH DEPOSIT"",$C755)),
      ISNUMBER(SEARCH(""CASH DEPOSIT"",$C75"&amp;"5)),
      COUNTIFS('SUMMARY DATA'!$D:$D,$C755,'SUMMARY DATA'!$B:$B,""GRP"")&lt;&gt;1
    ),
    """",
    IFERROR(TEXTJOIN(CHAR(10),TRUE,FILTER('SUMMARY DATA'!H:H,'SUMMARY DATA'!$D:$D=$C755,'SUMMARY DATA'!$B:$B=""GRP"")),"""")
  )
)"),"")</f>
        <v/>
      </c>
      <c r="I755" s="18" t="str">
        <f>IFERROR(__xludf.DUMMYFUNCTION("IF(H755="""","""",
SUM(ARRAYFORMULA(VALUE(SPLIT(H755,CHAR(10)))))
)"),"")</f>
        <v/>
      </c>
      <c r="J755" s="17" t="str">
        <f>IFERROR(__xludf.DUMMYFUNCTION("IFERROR(
  TEXTJOIN(CHAR(10),TRUE,FILTER('SUMMARY DATA'!I:I,'SUMMARY DATA'!$A:$A=$A755,'SUMMARY DATA'!$C:$C=$B755,'SUMMARY DATA'!$B:$B=""GRP"")),
  IF(
    OR(
      ISNUMBER(SEARCH(""CDM CASH DEPOSIT"",$C755)),
      ISNUMBER(SEARCH(""CASH DEPOSIT"",$C75"&amp;"5)),
      COUNTIFS('SUMMARY DATA'!$D:$D,$C755,'SUMMARY DATA'!$B:$B,""GRP"")&lt;&gt;1
    ),
    """",
    IFERROR(TEXTJOIN(CHAR(10),TRUE,FILTER('SUMMARY DATA'!I:I,'SUMMARY DATA'!$D:$D=$C755,'SUMMARY DATA'!$B:$B=""GRP"")),"""")
  )
)"),"")</f>
        <v/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 spans="1:27">
      <c r="A756" s="2"/>
      <c r="B756" s="32">
        <v>45870</v>
      </c>
      <c r="C756" s="2" t="s">
        <v>1068</v>
      </c>
      <c r="D756" s="6">
        <v>261.34</v>
      </c>
      <c r="E756" s="16" t="str">
        <f>IFERROR(__xludf.DUMMYFUNCTION("IFERROR(
  TEXTJOIN(CHAR(10),TRUE,FILTER('SUMMARY DATA'!E:E,'SUMMARY DATA'!$A:$A=$A756,'SUMMARY DATA'!$C:$C=$B756,'SUMMARY DATA'!$B:$B=""GRP"")),
  IF(
    OR(
      ISNUMBER(SEARCH(""CDM CASH DEPOSIT"",$C756)),
      ISNUMBER(SEARCH(""CASH DEPOSIT"",$C75"&amp;"6)),
      COUNTIFS('SUMMARY DATA'!$D:$D,$C756,'SUMMARY DATA'!$B:$B,""GRP"")&lt;&gt;1
    ),
    """",
    IFERROR(TEXTJOIN(CHAR(10),TRUE,FILTER('SUMMARY DATA'!E:E,'SUMMARY DATA'!$D:$D=$C756,'SUMMARY DATA'!$B:$B=""GRP"")),"""")
  )
)"),"")</f>
        <v/>
      </c>
      <c r="F756" s="17" t="str">
        <f>IFERROR(__xludf.DUMMYFUNCTION("IFERROR(
  TEXTJOIN(CHAR(10),TRUE,FILTER('SUMMARY DATA'!F:F,'SUMMARY DATA'!$A:$A=$A756,'SUMMARY DATA'!$C:$C=$B756,'SUMMARY DATA'!$B:$B=""GRP"")),
  IF(
    OR(
      ISNUMBER(SEARCH(""CDM CASH DEPOSIT"",$C756)),
      ISNUMBER(SEARCH(""CASH DEPOSIT"",$C75"&amp;"6)),
      COUNTIFS('SUMMARY DATA'!$D:$D,$C756,'SUMMARY DATA'!$B:$B,""GRP"")&lt;&gt;1
    ),
    """",
    IFERROR(TEXTJOIN(CHAR(10),TRUE,FILTER('SUMMARY DATA'!F:F,'SUMMARY DATA'!$D:$D=$C756,'SUMMARY DATA'!$B:$B=""GRP"")),"""")
  )
)"),"")</f>
        <v/>
      </c>
      <c r="G756" s="17" t="str">
        <f>IFERROR(__xludf.DUMMYFUNCTION("IFERROR(
  TEXTJOIN(CHAR(10),TRUE,FILTER('SUMMARY DATA'!G:G,'SUMMARY DATA'!$A:$A=$A756,'SUMMARY DATA'!$C:$C=$B756,'SUMMARY DATA'!$B:$B=""GRP"")),
  IF(
    OR(
      ISNUMBER(SEARCH(""CDM CASH DEPOSIT"",$C756)),
      ISNUMBER(SEARCH(""CASH DEPOSIT"",$C75"&amp;"6)),
      COUNTIFS('SUMMARY DATA'!$D:$D,$C756,'SUMMARY DATA'!$B:$B,""GRP"")&lt;&gt;1
    ),
    """",
    IFERROR(TEXTJOIN(CHAR(10),TRUE,FILTER('SUMMARY DATA'!G:G,'SUMMARY DATA'!$D:$D=$C756,'SUMMARY DATA'!$B:$B=""GRP"")),"""")
  )
)"),"")</f>
        <v/>
      </c>
      <c r="H756" s="18" t="str">
        <f>IFERROR(__xludf.DUMMYFUNCTION("IFERROR(
  TEXTJOIN(CHAR(10),TRUE,FILTER('SUMMARY DATA'!H:H,'SUMMARY DATA'!$A:$A=$A756,'SUMMARY DATA'!$C:$C=$B756,'SUMMARY DATA'!$B:$B=""GRP"")),
  IF(
    OR(
      ISNUMBER(SEARCH(""CDM CASH DEPOSIT"",$C756)),
      ISNUMBER(SEARCH(""CASH DEPOSIT"",$C75"&amp;"6)),
      COUNTIFS('SUMMARY DATA'!$D:$D,$C756,'SUMMARY DATA'!$B:$B,""GRP"")&lt;&gt;1
    ),
    """",
    IFERROR(TEXTJOIN(CHAR(10),TRUE,FILTER('SUMMARY DATA'!H:H,'SUMMARY DATA'!$D:$D=$C756,'SUMMARY DATA'!$B:$B=""GRP"")),"""")
  )
)"),"")</f>
        <v/>
      </c>
      <c r="I756" s="18" t="str">
        <f>IFERROR(__xludf.DUMMYFUNCTION("IF(H756="""","""",
SUM(ARRAYFORMULA(VALUE(SPLIT(H756,CHAR(10)))))
)"),"")</f>
        <v/>
      </c>
      <c r="J756" s="17" t="str">
        <f>IFERROR(__xludf.DUMMYFUNCTION("IFERROR(
  TEXTJOIN(CHAR(10),TRUE,FILTER('SUMMARY DATA'!I:I,'SUMMARY DATA'!$A:$A=$A756,'SUMMARY DATA'!$C:$C=$B756,'SUMMARY DATA'!$B:$B=""GRP"")),
  IF(
    OR(
      ISNUMBER(SEARCH(""CDM CASH DEPOSIT"",$C756)),
      ISNUMBER(SEARCH(""CASH DEPOSIT"",$C75"&amp;"6)),
      COUNTIFS('SUMMARY DATA'!$D:$D,$C756,'SUMMARY DATA'!$B:$B,""GRP"")&lt;&gt;1
    ),
    """",
    IFERROR(TEXTJOIN(CHAR(10),TRUE,FILTER('SUMMARY DATA'!I:I,'SUMMARY DATA'!$D:$D=$C756,'SUMMARY DATA'!$B:$B=""GRP"")),"""")
  )
)"),"")</f>
        <v/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 spans="1:27">
      <c r="A757" s="2"/>
      <c r="B757" s="32">
        <v>45870</v>
      </c>
      <c r="C757" s="2" t="s">
        <v>1069</v>
      </c>
      <c r="D757" s="6">
        <v>16.8</v>
      </c>
      <c r="E757" s="16" t="str">
        <f>IFERROR(__xludf.DUMMYFUNCTION("IFERROR(
  TEXTJOIN(CHAR(10),TRUE,FILTER('SUMMARY DATA'!E:E,'SUMMARY DATA'!$A:$A=$A757,'SUMMARY DATA'!$C:$C=$B757,'SUMMARY DATA'!$B:$B=""GRP"")),
  IF(
    OR(
      ISNUMBER(SEARCH(""CDM CASH DEPOSIT"",$C757)),
      ISNUMBER(SEARCH(""CASH DEPOSIT"",$C75"&amp;"7)),
      COUNTIFS('SUMMARY DATA'!$D:$D,$C757,'SUMMARY DATA'!$B:$B,""GRP"")&lt;&gt;1
    ),
    """",
    IFERROR(TEXTJOIN(CHAR(10),TRUE,FILTER('SUMMARY DATA'!E:E,'SUMMARY DATA'!$D:$D=$C757,'SUMMARY DATA'!$B:$B=""GRP"")),"""")
  )
)"),"")</f>
        <v/>
      </c>
      <c r="F757" s="17" t="str">
        <f>IFERROR(__xludf.DUMMYFUNCTION("IFERROR(
  TEXTJOIN(CHAR(10),TRUE,FILTER('SUMMARY DATA'!F:F,'SUMMARY DATA'!$A:$A=$A757,'SUMMARY DATA'!$C:$C=$B757,'SUMMARY DATA'!$B:$B=""GRP"")),
  IF(
    OR(
      ISNUMBER(SEARCH(""CDM CASH DEPOSIT"",$C757)),
      ISNUMBER(SEARCH(""CASH DEPOSIT"",$C75"&amp;"7)),
      COUNTIFS('SUMMARY DATA'!$D:$D,$C757,'SUMMARY DATA'!$B:$B,""GRP"")&lt;&gt;1
    ),
    """",
    IFERROR(TEXTJOIN(CHAR(10),TRUE,FILTER('SUMMARY DATA'!F:F,'SUMMARY DATA'!$D:$D=$C757,'SUMMARY DATA'!$B:$B=""GRP"")),"""")
  )
)"),"")</f>
        <v/>
      </c>
      <c r="G757" s="17" t="str">
        <f>IFERROR(__xludf.DUMMYFUNCTION("IFERROR(
  TEXTJOIN(CHAR(10),TRUE,FILTER('SUMMARY DATA'!G:G,'SUMMARY DATA'!$A:$A=$A757,'SUMMARY DATA'!$C:$C=$B757,'SUMMARY DATA'!$B:$B=""GRP"")),
  IF(
    OR(
      ISNUMBER(SEARCH(""CDM CASH DEPOSIT"",$C757)),
      ISNUMBER(SEARCH(""CASH DEPOSIT"",$C75"&amp;"7)),
      COUNTIFS('SUMMARY DATA'!$D:$D,$C757,'SUMMARY DATA'!$B:$B,""GRP"")&lt;&gt;1
    ),
    """",
    IFERROR(TEXTJOIN(CHAR(10),TRUE,FILTER('SUMMARY DATA'!G:G,'SUMMARY DATA'!$D:$D=$C757,'SUMMARY DATA'!$B:$B=""GRP"")),"""")
  )
)"),"")</f>
        <v/>
      </c>
      <c r="H757" s="18" t="str">
        <f>IFERROR(__xludf.DUMMYFUNCTION("IFERROR(
  TEXTJOIN(CHAR(10),TRUE,FILTER('SUMMARY DATA'!H:H,'SUMMARY DATA'!$A:$A=$A757,'SUMMARY DATA'!$C:$C=$B757,'SUMMARY DATA'!$B:$B=""GRP"")),
  IF(
    OR(
      ISNUMBER(SEARCH(""CDM CASH DEPOSIT"",$C757)),
      ISNUMBER(SEARCH(""CASH DEPOSIT"",$C75"&amp;"7)),
      COUNTIFS('SUMMARY DATA'!$D:$D,$C757,'SUMMARY DATA'!$B:$B,""GRP"")&lt;&gt;1
    ),
    """",
    IFERROR(TEXTJOIN(CHAR(10),TRUE,FILTER('SUMMARY DATA'!H:H,'SUMMARY DATA'!$D:$D=$C757,'SUMMARY DATA'!$B:$B=""GRP"")),"""")
  )
)"),"")</f>
        <v/>
      </c>
      <c r="I757" s="18" t="str">
        <f>IFERROR(__xludf.DUMMYFUNCTION("IF(H757="""","""",
SUM(ARRAYFORMULA(VALUE(SPLIT(H757,CHAR(10)))))
)"),"")</f>
        <v/>
      </c>
      <c r="J757" s="17" t="str">
        <f>IFERROR(__xludf.DUMMYFUNCTION("IFERROR(
  TEXTJOIN(CHAR(10),TRUE,FILTER('SUMMARY DATA'!I:I,'SUMMARY DATA'!$A:$A=$A757,'SUMMARY DATA'!$C:$C=$B757,'SUMMARY DATA'!$B:$B=""GRP"")),
  IF(
    OR(
      ISNUMBER(SEARCH(""CDM CASH DEPOSIT"",$C757)),
      ISNUMBER(SEARCH(""CASH DEPOSIT"",$C75"&amp;"7)),
      COUNTIFS('SUMMARY DATA'!$D:$D,$C757,'SUMMARY DATA'!$B:$B,""GRP"")&lt;&gt;1
    ),
    """",
    IFERROR(TEXTJOIN(CHAR(10),TRUE,FILTER('SUMMARY DATA'!I:I,'SUMMARY DATA'!$D:$D=$C757,'SUMMARY DATA'!$B:$B=""GRP"")),"""")
  )
)"),"")</f>
        <v/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 spans="1:27">
      <c r="A758" s="2" t="s">
        <v>1070</v>
      </c>
      <c r="B758" s="15">
        <v>45930</v>
      </c>
      <c r="C758" s="2" t="s">
        <v>1071</v>
      </c>
      <c r="D758" s="6">
        <v>40</v>
      </c>
      <c r="E758" s="16" t="str">
        <f>IFERROR(__xludf.DUMMYFUNCTION("IFERROR(
  TEXTJOIN(CHAR(10),TRUE,FILTER('SUMMARY DATA'!E:E,'SUMMARY DATA'!$A:$A=$A758,'SUMMARY DATA'!$C:$C=$B758,'SUMMARY DATA'!$B:$B=""GRP"")),
  IF(
    OR(
      ISNUMBER(SEARCH(""CDM CASH DEPOSIT"",$C758)),
      ISNUMBER(SEARCH(""CASH DEPOSIT"",$C75"&amp;"8)),
      COUNTIFS('SUMMARY DATA'!$D:$D,$C758,'SUMMARY DATA'!$B:$B,""GRP"")&lt;&gt;1
    ),
    """",
    IFERROR(TEXTJOIN(CHAR(10),TRUE,FILTER('SUMMARY DATA'!E:E,'SUMMARY DATA'!$D:$D=$C758,'SUMMARY DATA'!$B:$B=""GRP"")),"""")
  )
)"),"")</f>
        <v/>
      </c>
      <c r="F758" s="17" t="str">
        <f>IFERROR(__xludf.DUMMYFUNCTION("IFERROR(
  TEXTJOIN(CHAR(10),TRUE,FILTER('SUMMARY DATA'!F:F,'SUMMARY DATA'!$A:$A=$A758,'SUMMARY DATA'!$C:$C=$B758,'SUMMARY DATA'!$B:$B=""GRP"")),
  IF(
    OR(
      ISNUMBER(SEARCH(""CDM CASH DEPOSIT"",$C758)),
      ISNUMBER(SEARCH(""CASH DEPOSIT"",$C75"&amp;"8)),
      COUNTIFS('SUMMARY DATA'!$D:$D,$C758,'SUMMARY DATA'!$B:$B,""GRP"")&lt;&gt;1
    ),
    """",
    IFERROR(TEXTJOIN(CHAR(10),TRUE,FILTER('SUMMARY DATA'!F:F,'SUMMARY DATA'!$D:$D=$C758,'SUMMARY DATA'!$B:$B=""GRP"")),"""")
  )
)"),"")</f>
        <v/>
      </c>
      <c r="G758" s="17" t="str">
        <f>IFERROR(__xludf.DUMMYFUNCTION("IFERROR(
  TEXTJOIN(CHAR(10),TRUE,FILTER('SUMMARY DATA'!G:G,'SUMMARY DATA'!$A:$A=$A758,'SUMMARY DATA'!$C:$C=$B758,'SUMMARY DATA'!$B:$B=""GRP"")),
  IF(
    OR(
      ISNUMBER(SEARCH(""CDM CASH DEPOSIT"",$C758)),
      ISNUMBER(SEARCH(""CASH DEPOSIT"",$C75"&amp;"8)),
      COUNTIFS('SUMMARY DATA'!$D:$D,$C758,'SUMMARY DATA'!$B:$B,""GRP"")&lt;&gt;1
    ),
    """",
    IFERROR(TEXTJOIN(CHAR(10),TRUE,FILTER('SUMMARY DATA'!G:G,'SUMMARY DATA'!$D:$D=$C758,'SUMMARY DATA'!$B:$B=""GRP"")),"""")
  )
)"),"")</f>
        <v/>
      </c>
      <c r="H758" s="18" t="str">
        <f>IFERROR(__xludf.DUMMYFUNCTION("IFERROR(
  TEXTJOIN(CHAR(10),TRUE,FILTER('SUMMARY DATA'!H:H,'SUMMARY DATA'!$A:$A=$A758,'SUMMARY DATA'!$C:$C=$B758,'SUMMARY DATA'!$B:$B=""GRP"")),
  IF(
    OR(
      ISNUMBER(SEARCH(""CDM CASH DEPOSIT"",$C758)),
      ISNUMBER(SEARCH(""CASH DEPOSIT"",$C75"&amp;"8)),
      COUNTIFS('SUMMARY DATA'!$D:$D,$C758,'SUMMARY DATA'!$B:$B,""GRP"")&lt;&gt;1
    ),
    """",
    IFERROR(TEXTJOIN(CHAR(10),TRUE,FILTER('SUMMARY DATA'!H:H,'SUMMARY DATA'!$D:$D=$C758,'SUMMARY DATA'!$B:$B=""GRP"")),"""")
  )
)"),"")</f>
        <v/>
      </c>
      <c r="I758" s="18" t="str">
        <f>IFERROR(__xludf.DUMMYFUNCTION("IF(H758="""","""",
SUM(ARRAYFORMULA(VALUE(SPLIT(H758,CHAR(10)))))
)"),"")</f>
        <v/>
      </c>
      <c r="J758" s="17" t="str">
        <f>IFERROR(__xludf.DUMMYFUNCTION("IFERROR(
  TEXTJOIN(CHAR(10),TRUE,FILTER('SUMMARY DATA'!I:I,'SUMMARY DATA'!$A:$A=$A758,'SUMMARY DATA'!$C:$C=$B758,'SUMMARY DATA'!$B:$B=""GRP"")),
  IF(
    OR(
      ISNUMBER(SEARCH(""CDM CASH DEPOSIT"",$C758)),
      ISNUMBER(SEARCH(""CASH DEPOSIT"",$C75"&amp;"8)),
      COUNTIFS('SUMMARY DATA'!$D:$D,$C758,'SUMMARY DATA'!$B:$B,""GRP"")&lt;&gt;1
    ),
    """",
    IFERROR(TEXTJOIN(CHAR(10),TRUE,FILTER('SUMMARY DATA'!I:I,'SUMMARY DATA'!$D:$D=$C758,'SUMMARY DATA'!$B:$B=""GRP"")),"""")
  )
)"),"")</f>
        <v/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 spans="1:27">
      <c r="A759" s="2" t="s">
        <v>1072</v>
      </c>
      <c r="B759" s="15">
        <v>45924</v>
      </c>
      <c r="C759" s="2" t="s">
        <v>1073</v>
      </c>
      <c r="D759" s="6">
        <v>265.93</v>
      </c>
      <c r="E759" s="16" t="str">
        <f>IFERROR(__xludf.DUMMYFUNCTION("IFERROR(
  TEXTJOIN(CHAR(10),TRUE,FILTER('SUMMARY DATA'!E:E,'SUMMARY DATA'!$A:$A=$A759,'SUMMARY DATA'!$C:$C=$B759,'SUMMARY DATA'!$B:$B=""GRP"")),
  IF(
    OR(
      ISNUMBER(SEARCH(""CDM CASH DEPOSIT"",$C759)),
      ISNUMBER(SEARCH(""CASH DEPOSIT"",$C75"&amp;"9)),
      COUNTIFS('SUMMARY DATA'!$D:$D,$C759,'SUMMARY DATA'!$B:$B,""GRP"")&lt;&gt;1
    ),
    """",
    IFERROR(TEXTJOIN(CHAR(10),TRUE,FILTER('SUMMARY DATA'!E:E,'SUMMARY DATA'!$D:$D=$C759,'SUMMARY DATA'!$B:$B=""GRP"")),"""")
  )
)"),"")</f>
        <v/>
      </c>
      <c r="F759" s="17" t="str">
        <f>IFERROR(__xludf.DUMMYFUNCTION("IFERROR(
  TEXTJOIN(CHAR(10),TRUE,FILTER('SUMMARY DATA'!F:F,'SUMMARY DATA'!$A:$A=$A759,'SUMMARY DATA'!$C:$C=$B759,'SUMMARY DATA'!$B:$B=""GRP"")),
  IF(
    OR(
      ISNUMBER(SEARCH(""CDM CASH DEPOSIT"",$C759)),
      ISNUMBER(SEARCH(""CASH DEPOSIT"",$C75"&amp;"9)),
      COUNTIFS('SUMMARY DATA'!$D:$D,$C759,'SUMMARY DATA'!$B:$B,""GRP"")&lt;&gt;1
    ),
    """",
    IFERROR(TEXTJOIN(CHAR(10),TRUE,FILTER('SUMMARY DATA'!F:F,'SUMMARY DATA'!$D:$D=$C759,'SUMMARY DATA'!$B:$B=""GRP"")),"""")
  )
)"),"")</f>
        <v/>
      </c>
      <c r="G759" s="17" t="str">
        <f>IFERROR(__xludf.DUMMYFUNCTION("IFERROR(
  TEXTJOIN(CHAR(10),TRUE,FILTER('SUMMARY DATA'!G:G,'SUMMARY DATA'!$A:$A=$A759,'SUMMARY DATA'!$C:$C=$B759,'SUMMARY DATA'!$B:$B=""GRP"")),
  IF(
    OR(
      ISNUMBER(SEARCH(""CDM CASH DEPOSIT"",$C759)),
      ISNUMBER(SEARCH(""CASH DEPOSIT"",$C75"&amp;"9)),
      COUNTIFS('SUMMARY DATA'!$D:$D,$C759,'SUMMARY DATA'!$B:$B,""GRP"")&lt;&gt;1
    ),
    """",
    IFERROR(TEXTJOIN(CHAR(10),TRUE,FILTER('SUMMARY DATA'!G:G,'SUMMARY DATA'!$D:$D=$C759,'SUMMARY DATA'!$B:$B=""GRP"")),"""")
  )
)"),"")</f>
        <v/>
      </c>
      <c r="H759" s="18" t="str">
        <f>IFERROR(__xludf.DUMMYFUNCTION("IFERROR(
  TEXTJOIN(CHAR(10),TRUE,FILTER('SUMMARY DATA'!H:H,'SUMMARY DATA'!$A:$A=$A759,'SUMMARY DATA'!$C:$C=$B759,'SUMMARY DATA'!$B:$B=""GRP"")),
  IF(
    OR(
      ISNUMBER(SEARCH(""CDM CASH DEPOSIT"",$C759)),
      ISNUMBER(SEARCH(""CASH DEPOSIT"",$C75"&amp;"9)),
      COUNTIFS('SUMMARY DATA'!$D:$D,$C759,'SUMMARY DATA'!$B:$B,""GRP"")&lt;&gt;1
    ),
    """",
    IFERROR(TEXTJOIN(CHAR(10),TRUE,FILTER('SUMMARY DATA'!H:H,'SUMMARY DATA'!$D:$D=$C759,'SUMMARY DATA'!$B:$B=""GRP"")),"""")
  )
)"),"")</f>
        <v/>
      </c>
      <c r="I759" s="18" t="str">
        <f>IFERROR(__xludf.DUMMYFUNCTION("IF(H759="""","""",
SUM(ARRAYFORMULA(VALUE(SPLIT(H759,CHAR(10)))))
)"),"")</f>
        <v/>
      </c>
      <c r="J759" s="17" t="str">
        <f>IFERROR(__xludf.DUMMYFUNCTION("IFERROR(
  TEXTJOIN(CHAR(10),TRUE,FILTER('SUMMARY DATA'!I:I,'SUMMARY DATA'!$A:$A=$A759,'SUMMARY DATA'!$C:$C=$B759,'SUMMARY DATA'!$B:$B=""GRP"")),
  IF(
    OR(
      ISNUMBER(SEARCH(""CDM CASH DEPOSIT"",$C759)),
      ISNUMBER(SEARCH(""CASH DEPOSIT"",$C75"&amp;"9)),
      COUNTIFS('SUMMARY DATA'!$D:$D,$C759,'SUMMARY DATA'!$B:$B,""GRP"")&lt;&gt;1
    ),
    """",
    IFERROR(TEXTJOIN(CHAR(10),TRUE,FILTER('SUMMARY DATA'!I:I,'SUMMARY DATA'!$D:$D=$C759,'SUMMARY DATA'!$B:$B=""GRP"")),"""")
  )
)"),"")</f>
        <v/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 spans="1:27">
      <c r="A760" s="2" t="s">
        <v>1074</v>
      </c>
      <c r="B760" s="15">
        <v>45924</v>
      </c>
      <c r="C760" s="2" t="s">
        <v>1075</v>
      </c>
      <c r="D760" s="6">
        <v>136.56</v>
      </c>
      <c r="E760" s="16" t="str">
        <f>IFERROR(__xludf.DUMMYFUNCTION("IFERROR(
  TEXTJOIN(CHAR(10),TRUE,FILTER('SUMMARY DATA'!E:E,'SUMMARY DATA'!$A:$A=$A760,'SUMMARY DATA'!$C:$C=$B760,'SUMMARY DATA'!$B:$B=""GRP"")),
  IF(
    OR(
      ISNUMBER(SEARCH(""CDM CASH DEPOSIT"",$C760)),
      ISNUMBER(SEARCH(""CASH DEPOSIT"",$C76"&amp;"0)),
      COUNTIFS('SUMMARY DATA'!$D:$D,$C760,'SUMMARY DATA'!$B:$B,""GRP"")&lt;&gt;1
    ),
    """",
    IFERROR(TEXTJOIN(CHAR(10),TRUE,FILTER('SUMMARY DATA'!E:E,'SUMMARY DATA'!$D:$D=$C760,'SUMMARY DATA'!$B:$B=""GRP"")),"""")
  )
)"),"")</f>
        <v/>
      </c>
      <c r="F760" s="17" t="str">
        <f>IFERROR(__xludf.DUMMYFUNCTION("IFERROR(
  TEXTJOIN(CHAR(10),TRUE,FILTER('SUMMARY DATA'!F:F,'SUMMARY DATA'!$A:$A=$A760,'SUMMARY DATA'!$C:$C=$B760,'SUMMARY DATA'!$B:$B=""GRP"")),
  IF(
    OR(
      ISNUMBER(SEARCH(""CDM CASH DEPOSIT"",$C760)),
      ISNUMBER(SEARCH(""CASH DEPOSIT"",$C76"&amp;"0)),
      COUNTIFS('SUMMARY DATA'!$D:$D,$C760,'SUMMARY DATA'!$B:$B,""GRP"")&lt;&gt;1
    ),
    """",
    IFERROR(TEXTJOIN(CHAR(10),TRUE,FILTER('SUMMARY DATA'!F:F,'SUMMARY DATA'!$D:$D=$C760,'SUMMARY DATA'!$B:$B=""GRP"")),"""")
  )
)"),"")</f>
        <v/>
      </c>
      <c r="G760" s="17" t="str">
        <f>IFERROR(__xludf.DUMMYFUNCTION("IFERROR(
  TEXTJOIN(CHAR(10),TRUE,FILTER('SUMMARY DATA'!G:G,'SUMMARY DATA'!$A:$A=$A760,'SUMMARY DATA'!$C:$C=$B760,'SUMMARY DATA'!$B:$B=""GRP"")),
  IF(
    OR(
      ISNUMBER(SEARCH(""CDM CASH DEPOSIT"",$C760)),
      ISNUMBER(SEARCH(""CASH DEPOSIT"",$C76"&amp;"0)),
      COUNTIFS('SUMMARY DATA'!$D:$D,$C760,'SUMMARY DATA'!$B:$B,""GRP"")&lt;&gt;1
    ),
    """",
    IFERROR(TEXTJOIN(CHAR(10),TRUE,FILTER('SUMMARY DATA'!G:G,'SUMMARY DATA'!$D:$D=$C760,'SUMMARY DATA'!$B:$B=""GRP"")),"""")
  )
)"),"")</f>
        <v/>
      </c>
      <c r="H760" s="18" t="str">
        <f>IFERROR(__xludf.DUMMYFUNCTION("IFERROR(
  TEXTJOIN(CHAR(10),TRUE,FILTER('SUMMARY DATA'!H:H,'SUMMARY DATA'!$A:$A=$A760,'SUMMARY DATA'!$C:$C=$B760,'SUMMARY DATA'!$B:$B=""GRP"")),
  IF(
    OR(
      ISNUMBER(SEARCH(""CDM CASH DEPOSIT"",$C760)),
      ISNUMBER(SEARCH(""CASH DEPOSIT"",$C76"&amp;"0)),
      COUNTIFS('SUMMARY DATA'!$D:$D,$C760,'SUMMARY DATA'!$B:$B,""GRP"")&lt;&gt;1
    ),
    """",
    IFERROR(TEXTJOIN(CHAR(10),TRUE,FILTER('SUMMARY DATA'!H:H,'SUMMARY DATA'!$D:$D=$C760,'SUMMARY DATA'!$B:$B=""GRP"")),"""")
  )
)"),"")</f>
        <v/>
      </c>
      <c r="I760" s="18" t="str">
        <f>IFERROR(__xludf.DUMMYFUNCTION("IF(H760="""","""",
SUM(ARRAYFORMULA(VALUE(SPLIT(H760,CHAR(10)))))
)"),"")</f>
        <v/>
      </c>
      <c r="J760" s="17" t="str">
        <f>IFERROR(__xludf.DUMMYFUNCTION("IFERROR(
  TEXTJOIN(CHAR(10),TRUE,FILTER('SUMMARY DATA'!I:I,'SUMMARY DATA'!$A:$A=$A760,'SUMMARY DATA'!$C:$C=$B760,'SUMMARY DATA'!$B:$B=""GRP"")),
  IF(
    OR(
      ISNUMBER(SEARCH(""CDM CASH DEPOSIT"",$C760)),
      ISNUMBER(SEARCH(""CASH DEPOSIT"",$C76"&amp;"0)),
      COUNTIFS('SUMMARY DATA'!$D:$D,$C760,'SUMMARY DATA'!$B:$B,""GRP"")&lt;&gt;1
    ),
    """",
    IFERROR(TEXTJOIN(CHAR(10),TRUE,FILTER('SUMMARY DATA'!I:I,'SUMMARY DATA'!$D:$D=$C760,'SUMMARY DATA'!$B:$B=""GRP"")),"""")
  )
)"),"")</f>
        <v/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 spans="1:27">
      <c r="A761" s="2" t="s">
        <v>1076</v>
      </c>
      <c r="B761" s="15">
        <v>45923</v>
      </c>
      <c r="C761" s="2" t="s">
        <v>1077</v>
      </c>
      <c r="D761" s="6">
        <v>44.44</v>
      </c>
      <c r="E761" s="16" t="str">
        <f>IFERROR(__xludf.DUMMYFUNCTION("IFERROR(
  TEXTJOIN(CHAR(10),TRUE,FILTER('SUMMARY DATA'!E:E,'SUMMARY DATA'!$A:$A=$A761,'SUMMARY DATA'!$C:$C=$B761,'SUMMARY DATA'!$B:$B=""GRP"")),
  IF(
    OR(
      ISNUMBER(SEARCH(""CDM CASH DEPOSIT"",$C761)),
      ISNUMBER(SEARCH(""CASH DEPOSIT"",$C76"&amp;"1)),
      COUNTIFS('SUMMARY DATA'!$D:$D,$C761,'SUMMARY DATA'!$B:$B,""GRP"")&lt;&gt;1
    ),
    """",
    IFERROR(TEXTJOIN(CHAR(10),TRUE,FILTER('SUMMARY DATA'!E:E,'SUMMARY DATA'!$D:$D=$C761,'SUMMARY DATA'!$B:$B=""GRP"")),"""")
  )
)"),"")</f>
        <v/>
      </c>
      <c r="F761" s="17" t="str">
        <f>IFERROR(__xludf.DUMMYFUNCTION("IFERROR(
  TEXTJOIN(CHAR(10),TRUE,FILTER('SUMMARY DATA'!F:F,'SUMMARY DATA'!$A:$A=$A761,'SUMMARY DATA'!$C:$C=$B761,'SUMMARY DATA'!$B:$B=""GRP"")),
  IF(
    OR(
      ISNUMBER(SEARCH(""CDM CASH DEPOSIT"",$C761)),
      ISNUMBER(SEARCH(""CASH DEPOSIT"",$C76"&amp;"1)),
      COUNTIFS('SUMMARY DATA'!$D:$D,$C761,'SUMMARY DATA'!$B:$B,""GRP"")&lt;&gt;1
    ),
    """",
    IFERROR(TEXTJOIN(CHAR(10),TRUE,FILTER('SUMMARY DATA'!F:F,'SUMMARY DATA'!$D:$D=$C761,'SUMMARY DATA'!$B:$B=""GRP"")),"""")
  )
)"),"")</f>
        <v/>
      </c>
      <c r="G761" s="17" t="str">
        <f>IFERROR(__xludf.DUMMYFUNCTION("IFERROR(
  TEXTJOIN(CHAR(10),TRUE,FILTER('SUMMARY DATA'!G:G,'SUMMARY DATA'!$A:$A=$A761,'SUMMARY DATA'!$C:$C=$B761,'SUMMARY DATA'!$B:$B=""GRP"")),
  IF(
    OR(
      ISNUMBER(SEARCH(""CDM CASH DEPOSIT"",$C761)),
      ISNUMBER(SEARCH(""CASH DEPOSIT"",$C76"&amp;"1)),
      COUNTIFS('SUMMARY DATA'!$D:$D,$C761,'SUMMARY DATA'!$B:$B,""GRP"")&lt;&gt;1
    ),
    """",
    IFERROR(TEXTJOIN(CHAR(10),TRUE,FILTER('SUMMARY DATA'!G:G,'SUMMARY DATA'!$D:$D=$C761,'SUMMARY DATA'!$B:$B=""GRP"")),"""")
  )
)"),"")</f>
        <v/>
      </c>
      <c r="H761" s="18" t="str">
        <f>IFERROR(__xludf.DUMMYFUNCTION("IFERROR(
  TEXTJOIN(CHAR(10),TRUE,FILTER('SUMMARY DATA'!H:H,'SUMMARY DATA'!$A:$A=$A761,'SUMMARY DATA'!$C:$C=$B761,'SUMMARY DATA'!$B:$B=""GRP"")),
  IF(
    OR(
      ISNUMBER(SEARCH(""CDM CASH DEPOSIT"",$C761)),
      ISNUMBER(SEARCH(""CASH DEPOSIT"",$C76"&amp;"1)),
      COUNTIFS('SUMMARY DATA'!$D:$D,$C761,'SUMMARY DATA'!$B:$B,""GRP"")&lt;&gt;1
    ),
    """",
    IFERROR(TEXTJOIN(CHAR(10),TRUE,FILTER('SUMMARY DATA'!H:H,'SUMMARY DATA'!$D:$D=$C761,'SUMMARY DATA'!$B:$B=""GRP"")),"""")
  )
)"),"")</f>
        <v/>
      </c>
      <c r="I761" s="18" t="str">
        <f>IFERROR(__xludf.DUMMYFUNCTION("IF(H761="""","""",
SUM(ARRAYFORMULA(VALUE(SPLIT(H761,CHAR(10)))))
)"),"")</f>
        <v/>
      </c>
      <c r="J761" s="17" t="str">
        <f>IFERROR(__xludf.DUMMYFUNCTION("IFERROR(
  TEXTJOIN(CHAR(10),TRUE,FILTER('SUMMARY DATA'!I:I,'SUMMARY DATA'!$A:$A=$A761,'SUMMARY DATA'!$C:$C=$B761,'SUMMARY DATA'!$B:$B=""GRP"")),
  IF(
    OR(
      ISNUMBER(SEARCH(""CDM CASH DEPOSIT"",$C761)),
      ISNUMBER(SEARCH(""CASH DEPOSIT"",$C76"&amp;"1)),
      COUNTIFS('SUMMARY DATA'!$D:$D,$C761,'SUMMARY DATA'!$B:$B,""GRP"")&lt;&gt;1
    ),
    """",
    IFERROR(TEXTJOIN(CHAR(10),TRUE,FILTER('SUMMARY DATA'!I:I,'SUMMARY DATA'!$D:$D=$C761,'SUMMARY DATA'!$B:$B=""GRP"")),"""")
  )
)"),"")</f>
        <v/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 spans="1:27">
      <c r="A762" s="2" t="s">
        <v>1078</v>
      </c>
      <c r="B762" s="15">
        <v>45921</v>
      </c>
      <c r="C762" s="2" t="s">
        <v>1079</v>
      </c>
      <c r="D762" s="6">
        <v>55</v>
      </c>
      <c r="E762" s="16" t="str">
        <f>IFERROR(__xludf.DUMMYFUNCTION("IFERROR(
  TEXTJOIN(CHAR(10),TRUE,FILTER('SUMMARY DATA'!E:E,'SUMMARY DATA'!$A:$A=$A762,'SUMMARY DATA'!$C:$C=$B762,'SUMMARY DATA'!$B:$B=""GRP"")),
  IF(
    OR(
      ISNUMBER(SEARCH(""CDM CASH DEPOSIT"",$C762)),
      ISNUMBER(SEARCH(""CASH DEPOSIT"",$C76"&amp;"2)),
      COUNTIFS('SUMMARY DATA'!$D:$D,$C762,'SUMMARY DATA'!$B:$B,""GRP"")&lt;&gt;1
    ),
    """",
    IFERROR(TEXTJOIN(CHAR(10),TRUE,FILTER('SUMMARY DATA'!E:E,'SUMMARY DATA'!$D:$D=$C762,'SUMMARY DATA'!$B:$B=""GRP"")),"""")
  )
)"),"")</f>
        <v/>
      </c>
      <c r="F762" s="17" t="str">
        <f>IFERROR(__xludf.DUMMYFUNCTION("IFERROR(
  TEXTJOIN(CHAR(10),TRUE,FILTER('SUMMARY DATA'!F:F,'SUMMARY DATA'!$A:$A=$A762,'SUMMARY DATA'!$C:$C=$B762,'SUMMARY DATA'!$B:$B=""GRP"")),
  IF(
    OR(
      ISNUMBER(SEARCH(""CDM CASH DEPOSIT"",$C762)),
      ISNUMBER(SEARCH(""CASH DEPOSIT"",$C76"&amp;"2)),
      COUNTIFS('SUMMARY DATA'!$D:$D,$C762,'SUMMARY DATA'!$B:$B,""GRP"")&lt;&gt;1
    ),
    """",
    IFERROR(TEXTJOIN(CHAR(10),TRUE,FILTER('SUMMARY DATA'!F:F,'SUMMARY DATA'!$D:$D=$C762,'SUMMARY DATA'!$B:$B=""GRP"")),"""")
  )
)"),"")</f>
        <v/>
      </c>
      <c r="G762" s="17" t="str">
        <f>IFERROR(__xludf.DUMMYFUNCTION("IFERROR(
  TEXTJOIN(CHAR(10),TRUE,FILTER('SUMMARY DATA'!G:G,'SUMMARY DATA'!$A:$A=$A762,'SUMMARY DATA'!$C:$C=$B762,'SUMMARY DATA'!$B:$B=""GRP"")),
  IF(
    OR(
      ISNUMBER(SEARCH(""CDM CASH DEPOSIT"",$C762)),
      ISNUMBER(SEARCH(""CASH DEPOSIT"",$C76"&amp;"2)),
      COUNTIFS('SUMMARY DATA'!$D:$D,$C762,'SUMMARY DATA'!$B:$B,""GRP"")&lt;&gt;1
    ),
    """",
    IFERROR(TEXTJOIN(CHAR(10),TRUE,FILTER('SUMMARY DATA'!G:G,'SUMMARY DATA'!$D:$D=$C762,'SUMMARY DATA'!$B:$B=""GRP"")),"""")
  )
)"),"")</f>
        <v/>
      </c>
      <c r="H762" s="18" t="str">
        <f>IFERROR(__xludf.DUMMYFUNCTION("IFERROR(
  TEXTJOIN(CHAR(10),TRUE,FILTER('SUMMARY DATA'!H:H,'SUMMARY DATA'!$A:$A=$A762,'SUMMARY DATA'!$C:$C=$B762,'SUMMARY DATA'!$B:$B=""GRP"")),
  IF(
    OR(
      ISNUMBER(SEARCH(""CDM CASH DEPOSIT"",$C762)),
      ISNUMBER(SEARCH(""CASH DEPOSIT"",$C76"&amp;"2)),
      COUNTIFS('SUMMARY DATA'!$D:$D,$C762,'SUMMARY DATA'!$B:$B,""GRP"")&lt;&gt;1
    ),
    """",
    IFERROR(TEXTJOIN(CHAR(10),TRUE,FILTER('SUMMARY DATA'!H:H,'SUMMARY DATA'!$D:$D=$C762,'SUMMARY DATA'!$B:$B=""GRP"")),"""")
  )
)"),"")</f>
        <v/>
      </c>
      <c r="I762" s="18" t="str">
        <f>IFERROR(__xludf.DUMMYFUNCTION("IF(H762="""","""",
SUM(ARRAYFORMULA(VALUE(SPLIT(H762,CHAR(10)))))
)"),"")</f>
        <v/>
      </c>
      <c r="J762" s="17" t="str">
        <f>IFERROR(__xludf.DUMMYFUNCTION("IFERROR(
  TEXTJOIN(CHAR(10),TRUE,FILTER('SUMMARY DATA'!I:I,'SUMMARY DATA'!$A:$A=$A762,'SUMMARY DATA'!$C:$C=$B762,'SUMMARY DATA'!$B:$B=""GRP"")),
  IF(
    OR(
      ISNUMBER(SEARCH(""CDM CASH DEPOSIT"",$C762)),
      ISNUMBER(SEARCH(""CASH DEPOSIT"",$C76"&amp;"2)),
      COUNTIFS('SUMMARY DATA'!$D:$D,$C762,'SUMMARY DATA'!$B:$B,""GRP"")&lt;&gt;1
    ),
    """",
    IFERROR(TEXTJOIN(CHAR(10),TRUE,FILTER('SUMMARY DATA'!I:I,'SUMMARY DATA'!$D:$D=$C762,'SUMMARY DATA'!$B:$B=""GRP"")),"""")
  )
)"),"")</f>
        <v/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 spans="1:27">
      <c r="A763" s="2"/>
      <c r="B763" s="15">
        <v>45917</v>
      </c>
      <c r="C763" s="2" t="s">
        <v>1080</v>
      </c>
      <c r="D763" s="6">
        <v>28</v>
      </c>
      <c r="E763" s="16" t="str">
        <f>IFERROR(__xludf.DUMMYFUNCTION("IFERROR(
  TEXTJOIN(CHAR(10),TRUE,FILTER('SUMMARY DATA'!E:E,'SUMMARY DATA'!$A:$A=$A763,'SUMMARY DATA'!$C:$C=$B763,'SUMMARY DATA'!$B:$B=""GRP"")),
  IF(
    OR(
      ISNUMBER(SEARCH(""CDM CASH DEPOSIT"",$C763)),
      ISNUMBER(SEARCH(""CASH DEPOSIT"",$C76"&amp;"3)),
      COUNTIFS('SUMMARY DATA'!$D:$D,$C763,'SUMMARY DATA'!$B:$B,""GRP"")&lt;&gt;1
    ),
    """",
    IFERROR(TEXTJOIN(CHAR(10),TRUE,FILTER('SUMMARY DATA'!E:E,'SUMMARY DATA'!$D:$D=$C763,'SUMMARY DATA'!$B:$B=""GRP"")),"""")
  )
)"),"")</f>
        <v/>
      </c>
      <c r="F763" s="17" t="str">
        <f>IFERROR(__xludf.DUMMYFUNCTION("IFERROR(
  TEXTJOIN(CHAR(10),TRUE,FILTER('SUMMARY DATA'!F:F,'SUMMARY DATA'!$A:$A=$A763,'SUMMARY DATA'!$C:$C=$B763,'SUMMARY DATA'!$B:$B=""GRP"")),
  IF(
    OR(
      ISNUMBER(SEARCH(""CDM CASH DEPOSIT"",$C763)),
      ISNUMBER(SEARCH(""CASH DEPOSIT"",$C76"&amp;"3)),
      COUNTIFS('SUMMARY DATA'!$D:$D,$C763,'SUMMARY DATA'!$B:$B,""GRP"")&lt;&gt;1
    ),
    """",
    IFERROR(TEXTJOIN(CHAR(10),TRUE,FILTER('SUMMARY DATA'!F:F,'SUMMARY DATA'!$D:$D=$C763,'SUMMARY DATA'!$B:$B=""GRP"")),"""")
  )
)"),"")</f>
        <v/>
      </c>
      <c r="G763" s="17" t="str">
        <f>IFERROR(__xludf.DUMMYFUNCTION("IFERROR(
  TEXTJOIN(CHAR(10),TRUE,FILTER('SUMMARY DATA'!G:G,'SUMMARY DATA'!$A:$A=$A763,'SUMMARY DATA'!$C:$C=$B763,'SUMMARY DATA'!$B:$B=""GRP"")),
  IF(
    OR(
      ISNUMBER(SEARCH(""CDM CASH DEPOSIT"",$C763)),
      ISNUMBER(SEARCH(""CASH DEPOSIT"",$C76"&amp;"3)),
      COUNTIFS('SUMMARY DATA'!$D:$D,$C763,'SUMMARY DATA'!$B:$B,""GRP"")&lt;&gt;1
    ),
    """",
    IFERROR(TEXTJOIN(CHAR(10),TRUE,FILTER('SUMMARY DATA'!G:G,'SUMMARY DATA'!$D:$D=$C763,'SUMMARY DATA'!$B:$B=""GRP"")),"""")
  )
)"),"")</f>
        <v/>
      </c>
      <c r="H763" s="18" t="str">
        <f>IFERROR(__xludf.DUMMYFUNCTION("IFERROR(
  TEXTJOIN(CHAR(10),TRUE,FILTER('SUMMARY DATA'!H:H,'SUMMARY DATA'!$A:$A=$A763,'SUMMARY DATA'!$C:$C=$B763,'SUMMARY DATA'!$B:$B=""GRP"")),
  IF(
    OR(
      ISNUMBER(SEARCH(""CDM CASH DEPOSIT"",$C763)),
      ISNUMBER(SEARCH(""CASH DEPOSIT"",$C76"&amp;"3)),
      COUNTIFS('SUMMARY DATA'!$D:$D,$C763,'SUMMARY DATA'!$B:$B,""GRP"")&lt;&gt;1
    ),
    """",
    IFERROR(TEXTJOIN(CHAR(10),TRUE,FILTER('SUMMARY DATA'!H:H,'SUMMARY DATA'!$D:$D=$C763,'SUMMARY DATA'!$B:$B=""GRP"")),"""")
  )
)"),"")</f>
        <v/>
      </c>
      <c r="I763" s="18" t="str">
        <f>IFERROR(__xludf.DUMMYFUNCTION("IF(H763="""","""",
SUM(ARRAYFORMULA(VALUE(SPLIT(H763,CHAR(10)))))
)"),"")</f>
        <v/>
      </c>
      <c r="J763" s="17" t="str">
        <f>IFERROR(__xludf.DUMMYFUNCTION("IFERROR(
  TEXTJOIN(CHAR(10),TRUE,FILTER('SUMMARY DATA'!I:I,'SUMMARY DATA'!$A:$A=$A763,'SUMMARY DATA'!$C:$C=$B763,'SUMMARY DATA'!$B:$B=""GRP"")),
  IF(
    OR(
      ISNUMBER(SEARCH(""CDM CASH DEPOSIT"",$C763)),
      ISNUMBER(SEARCH(""CASH DEPOSIT"",$C76"&amp;"3)),
      COUNTIFS('SUMMARY DATA'!$D:$D,$C763,'SUMMARY DATA'!$B:$B,""GRP"")&lt;&gt;1
    ),
    """",
    IFERROR(TEXTJOIN(CHAR(10),TRUE,FILTER('SUMMARY DATA'!I:I,'SUMMARY DATA'!$D:$D=$C763,'SUMMARY DATA'!$B:$B=""GRP"")),"""")
  )
)"),"")</f>
        <v/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 spans="1:27">
      <c r="A764" s="2" t="s">
        <v>1081</v>
      </c>
      <c r="B764" s="15">
        <v>45917</v>
      </c>
      <c r="C764" s="2" t="s">
        <v>1082</v>
      </c>
      <c r="D764" s="6">
        <v>157</v>
      </c>
      <c r="E764" s="16" t="str">
        <f>IFERROR(__xludf.DUMMYFUNCTION("IFERROR(
  TEXTJOIN(CHAR(10),TRUE,FILTER('SUMMARY DATA'!E:E,'SUMMARY DATA'!$A:$A=$A764,'SUMMARY DATA'!$C:$C=$B764,'SUMMARY DATA'!$B:$B=""GRP"")),
  IF(
    OR(
      ISNUMBER(SEARCH(""CDM CASH DEPOSIT"",$C764)),
      ISNUMBER(SEARCH(""CASH DEPOSIT"",$C76"&amp;"4)),
      COUNTIFS('SUMMARY DATA'!$D:$D,$C764,'SUMMARY DATA'!$B:$B,""GRP"")&lt;&gt;1
    ),
    """",
    IFERROR(TEXTJOIN(CHAR(10),TRUE,FILTER('SUMMARY DATA'!E:E,'SUMMARY DATA'!$D:$D=$C764,'SUMMARY DATA'!$B:$B=""GRP"")),"""")
  )
)"),"")</f>
        <v/>
      </c>
      <c r="F764" s="17" t="str">
        <f>IFERROR(__xludf.DUMMYFUNCTION("IFERROR(
  TEXTJOIN(CHAR(10),TRUE,FILTER('SUMMARY DATA'!F:F,'SUMMARY DATA'!$A:$A=$A764,'SUMMARY DATA'!$C:$C=$B764,'SUMMARY DATA'!$B:$B=""GRP"")),
  IF(
    OR(
      ISNUMBER(SEARCH(""CDM CASH DEPOSIT"",$C764)),
      ISNUMBER(SEARCH(""CASH DEPOSIT"",$C76"&amp;"4)),
      COUNTIFS('SUMMARY DATA'!$D:$D,$C764,'SUMMARY DATA'!$B:$B,""GRP"")&lt;&gt;1
    ),
    """",
    IFERROR(TEXTJOIN(CHAR(10),TRUE,FILTER('SUMMARY DATA'!F:F,'SUMMARY DATA'!$D:$D=$C764,'SUMMARY DATA'!$B:$B=""GRP"")),"""")
  )
)"),"")</f>
        <v/>
      </c>
      <c r="G764" s="17" t="str">
        <f>IFERROR(__xludf.DUMMYFUNCTION("IFERROR(
  TEXTJOIN(CHAR(10),TRUE,FILTER('SUMMARY DATA'!G:G,'SUMMARY DATA'!$A:$A=$A764,'SUMMARY DATA'!$C:$C=$B764,'SUMMARY DATA'!$B:$B=""GRP"")),
  IF(
    OR(
      ISNUMBER(SEARCH(""CDM CASH DEPOSIT"",$C764)),
      ISNUMBER(SEARCH(""CASH DEPOSIT"",$C76"&amp;"4)),
      COUNTIFS('SUMMARY DATA'!$D:$D,$C764,'SUMMARY DATA'!$B:$B,""GRP"")&lt;&gt;1
    ),
    """",
    IFERROR(TEXTJOIN(CHAR(10),TRUE,FILTER('SUMMARY DATA'!G:G,'SUMMARY DATA'!$D:$D=$C764,'SUMMARY DATA'!$B:$B=""GRP"")),"""")
  )
)"),"")</f>
        <v/>
      </c>
      <c r="H764" s="18" t="str">
        <f>IFERROR(__xludf.DUMMYFUNCTION("IFERROR(
  TEXTJOIN(CHAR(10),TRUE,FILTER('SUMMARY DATA'!H:H,'SUMMARY DATA'!$A:$A=$A764,'SUMMARY DATA'!$C:$C=$B764,'SUMMARY DATA'!$B:$B=""GRP"")),
  IF(
    OR(
      ISNUMBER(SEARCH(""CDM CASH DEPOSIT"",$C764)),
      ISNUMBER(SEARCH(""CASH DEPOSIT"",$C76"&amp;"4)),
      COUNTIFS('SUMMARY DATA'!$D:$D,$C764,'SUMMARY DATA'!$B:$B,""GRP"")&lt;&gt;1
    ),
    """",
    IFERROR(TEXTJOIN(CHAR(10),TRUE,FILTER('SUMMARY DATA'!H:H,'SUMMARY DATA'!$D:$D=$C764,'SUMMARY DATA'!$B:$B=""GRP"")),"""")
  )
)"),"")</f>
        <v/>
      </c>
      <c r="I764" s="18" t="str">
        <f>IFERROR(__xludf.DUMMYFUNCTION("IF(H764="""","""",
SUM(ARRAYFORMULA(VALUE(SPLIT(H764,CHAR(10)))))
)"),"")</f>
        <v/>
      </c>
      <c r="J764" s="17" t="str">
        <f>IFERROR(__xludf.DUMMYFUNCTION("IFERROR(
  TEXTJOIN(CHAR(10),TRUE,FILTER('SUMMARY DATA'!I:I,'SUMMARY DATA'!$A:$A=$A764,'SUMMARY DATA'!$C:$C=$B764,'SUMMARY DATA'!$B:$B=""GRP"")),
  IF(
    OR(
      ISNUMBER(SEARCH(""CDM CASH DEPOSIT"",$C764)),
      ISNUMBER(SEARCH(""CASH DEPOSIT"",$C76"&amp;"4)),
      COUNTIFS('SUMMARY DATA'!$D:$D,$C764,'SUMMARY DATA'!$B:$B,""GRP"")&lt;&gt;1
    ),
    """",
    IFERROR(TEXTJOIN(CHAR(10),TRUE,FILTER('SUMMARY DATA'!I:I,'SUMMARY DATA'!$D:$D=$C764,'SUMMARY DATA'!$B:$B=""GRP"")),"""")
  )
)"),"")</f>
        <v/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 spans="1:27">
      <c r="A765" s="2" t="s">
        <v>1083</v>
      </c>
      <c r="B765" s="15">
        <v>45916</v>
      </c>
      <c r="C765" s="2" t="s">
        <v>1084</v>
      </c>
      <c r="D765" s="6">
        <v>786.26</v>
      </c>
      <c r="E765" s="16" t="str">
        <f>IFERROR(__xludf.DUMMYFUNCTION("IFERROR(
  TEXTJOIN(CHAR(10),TRUE,FILTER('SUMMARY DATA'!E:E,'SUMMARY DATA'!$A:$A=$A765,'SUMMARY DATA'!$C:$C=$B765,'SUMMARY DATA'!$B:$B=""GRP"")),
  IF(
    OR(
      ISNUMBER(SEARCH(""CDM CASH DEPOSIT"",$C765)),
      ISNUMBER(SEARCH(""CASH DEPOSIT"",$C76"&amp;"5)),
      COUNTIFS('SUMMARY DATA'!$D:$D,$C765,'SUMMARY DATA'!$B:$B,""GRP"")&lt;&gt;1
    ),
    """",
    IFERROR(TEXTJOIN(CHAR(10),TRUE,FILTER('SUMMARY DATA'!E:E,'SUMMARY DATA'!$D:$D=$C765,'SUMMARY DATA'!$B:$B=""GRP"")),"""")
  )
)"),"")</f>
        <v/>
      </c>
      <c r="F765" s="17" t="str">
        <f>IFERROR(__xludf.DUMMYFUNCTION("IFERROR(
  TEXTJOIN(CHAR(10),TRUE,FILTER('SUMMARY DATA'!F:F,'SUMMARY DATA'!$A:$A=$A765,'SUMMARY DATA'!$C:$C=$B765,'SUMMARY DATA'!$B:$B=""GRP"")),
  IF(
    OR(
      ISNUMBER(SEARCH(""CDM CASH DEPOSIT"",$C765)),
      ISNUMBER(SEARCH(""CASH DEPOSIT"",$C76"&amp;"5)),
      COUNTIFS('SUMMARY DATA'!$D:$D,$C765,'SUMMARY DATA'!$B:$B,""GRP"")&lt;&gt;1
    ),
    """",
    IFERROR(TEXTJOIN(CHAR(10),TRUE,FILTER('SUMMARY DATA'!F:F,'SUMMARY DATA'!$D:$D=$C765,'SUMMARY DATA'!$B:$B=""GRP"")),"""")
  )
)"),"")</f>
        <v/>
      </c>
      <c r="G765" s="17" t="str">
        <f>IFERROR(__xludf.DUMMYFUNCTION("IFERROR(
  TEXTJOIN(CHAR(10),TRUE,FILTER('SUMMARY DATA'!G:G,'SUMMARY DATA'!$A:$A=$A765,'SUMMARY DATA'!$C:$C=$B765,'SUMMARY DATA'!$B:$B=""GRP"")),
  IF(
    OR(
      ISNUMBER(SEARCH(""CDM CASH DEPOSIT"",$C765)),
      ISNUMBER(SEARCH(""CASH DEPOSIT"",$C76"&amp;"5)),
      COUNTIFS('SUMMARY DATA'!$D:$D,$C765,'SUMMARY DATA'!$B:$B,""GRP"")&lt;&gt;1
    ),
    """",
    IFERROR(TEXTJOIN(CHAR(10),TRUE,FILTER('SUMMARY DATA'!G:G,'SUMMARY DATA'!$D:$D=$C765,'SUMMARY DATA'!$B:$B=""GRP"")),"""")
  )
)"),"")</f>
        <v/>
      </c>
      <c r="H765" s="18" t="str">
        <f>IFERROR(__xludf.DUMMYFUNCTION("IFERROR(
  TEXTJOIN(CHAR(10),TRUE,FILTER('SUMMARY DATA'!H:H,'SUMMARY DATA'!$A:$A=$A765,'SUMMARY DATA'!$C:$C=$B765,'SUMMARY DATA'!$B:$B=""GRP"")),
  IF(
    OR(
      ISNUMBER(SEARCH(""CDM CASH DEPOSIT"",$C765)),
      ISNUMBER(SEARCH(""CASH DEPOSIT"",$C76"&amp;"5)),
      COUNTIFS('SUMMARY DATA'!$D:$D,$C765,'SUMMARY DATA'!$B:$B,""GRP"")&lt;&gt;1
    ),
    """",
    IFERROR(TEXTJOIN(CHAR(10),TRUE,FILTER('SUMMARY DATA'!H:H,'SUMMARY DATA'!$D:$D=$C765,'SUMMARY DATA'!$B:$B=""GRP"")),"""")
  )
)"),"")</f>
        <v/>
      </c>
      <c r="I765" s="18" t="str">
        <f>IFERROR(__xludf.DUMMYFUNCTION("IF(H765="""","""",
SUM(ARRAYFORMULA(VALUE(SPLIT(H765,CHAR(10)))))
)"),"")</f>
        <v/>
      </c>
      <c r="J765" s="17" t="str">
        <f>IFERROR(__xludf.DUMMYFUNCTION("IFERROR(
  TEXTJOIN(CHAR(10),TRUE,FILTER('SUMMARY DATA'!I:I,'SUMMARY DATA'!$A:$A=$A765,'SUMMARY DATA'!$C:$C=$B765,'SUMMARY DATA'!$B:$B=""GRP"")),
  IF(
    OR(
      ISNUMBER(SEARCH(""CDM CASH DEPOSIT"",$C765)),
      ISNUMBER(SEARCH(""CASH DEPOSIT"",$C76"&amp;"5)),
      COUNTIFS('SUMMARY DATA'!$D:$D,$C765,'SUMMARY DATA'!$B:$B,""GRP"")&lt;&gt;1
    ),
    """",
    IFERROR(TEXTJOIN(CHAR(10),TRUE,FILTER('SUMMARY DATA'!I:I,'SUMMARY DATA'!$D:$D=$C765,'SUMMARY DATA'!$B:$B=""GRP"")),"""")
  )
)"),"")</f>
        <v/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 spans="1:27">
      <c r="A766" s="2" t="s">
        <v>1085</v>
      </c>
      <c r="B766" s="15">
        <v>45916</v>
      </c>
      <c r="C766" s="2" t="s">
        <v>1086</v>
      </c>
      <c r="D766" s="6">
        <v>89</v>
      </c>
      <c r="E766" s="16" t="str">
        <f>IFERROR(__xludf.DUMMYFUNCTION("IFERROR(
  TEXTJOIN(CHAR(10),TRUE,FILTER('SUMMARY DATA'!E:E,'SUMMARY DATA'!$A:$A=$A766,'SUMMARY DATA'!$C:$C=$B766,'SUMMARY DATA'!$B:$B=""GRP"")),
  IF(
    OR(
      ISNUMBER(SEARCH(""CDM CASH DEPOSIT"",$C766)),
      ISNUMBER(SEARCH(""CASH DEPOSIT"",$C76"&amp;"6)),
      COUNTIFS('SUMMARY DATA'!$D:$D,$C766,'SUMMARY DATA'!$B:$B,""GRP"")&lt;&gt;1
    ),
    """",
    IFERROR(TEXTJOIN(CHAR(10),TRUE,FILTER('SUMMARY DATA'!E:E,'SUMMARY DATA'!$D:$D=$C766,'SUMMARY DATA'!$B:$B=""GRP"")),"""")
  )
)"),"")</f>
        <v/>
      </c>
      <c r="F766" s="17" t="str">
        <f>IFERROR(__xludf.DUMMYFUNCTION("IFERROR(
  TEXTJOIN(CHAR(10),TRUE,FILTER('SUMMARY DATA'!F:F,'SUMMARY DATA'!$A:$A=$A766,'SUMMARY DATA'!$C:$C=$B766,'SUMMARY DATA'!$B:$B=""GRP"")),
  IF(
    OR(
      ISNUMBER(SEARCH(""CDM CASH DEPOSIT"",$C766)),
      ISNUMBER(SEARCH(""CASH DEPOSIT"",$C76"&amp;"6)),
      COUNTIFS('SUMMARY DATA'!$D:$D,$C766,'SUMMARY DATA'!$B:$B,""GRP"")&lt;&gt;1
    ),
    """",
    IFERROR(TEXTJOIN(CHAR(10),TRUE,FILTER('SUMMARY DATA'!F:F,'SUMMARY DATA'!$D:$D=$C766,'SUMMARY DATA'!$B:$B=""GRP"")),"""")
  )
)"),"")</f>
        <v/>
      </c>
      <c r="G766" s="17" t="str">
        <f>IFERROR(__xludf.DUMMYFUNCTION("IFERROR(
  TEXTJOIN(CHAR(10),TRUE,FILTER('SUMMARY DATA'!G:G,'SUMMARY DATA'!$A:$A=$A766,'SUMMARY DATA'!$C:$C=$B766,'SUMMARY DATA'!$B:$B=""GRP"")),
  IF(
    OR(
      ISNUMBER(SEARCH(""CDM CASH DEPOSIT"",$C766)),
      ISNUMBER(SEARCH(""CASH DEPOSIT"",$C76"&amp;"6)),
      COUNTIFS('SUMMARY DATA'!$D:$D,$C766,'SUMMARY DATA'!$B:$B,""GRP"")&lt;&gt;1
    ),
    """",
    IFERROR(TEXTJOIN(CHAR(10),TRUE,FILTER('SUMMARY DATA'!G:G,'SUMMARY DATA'!$D:$D=$C766,'SUMMARY DATA'!$B:$B=""GRP"")),"""")
  )
)"),"")</f>
        <v/>
      </c>
      <c r="H766" s="18" t="str">
        <f>IFERROR(__xludf.DUMMYFUNCTION("IFERROR(
  TEXTJOIN(CHAR(10),TRUE,FILTER('SUMMARY DATA'!H:H,'SUMMARY DATA'!$A:$A=$A766,'SUMMARY DATA'!$C:$C=$B766,'SUMMARY DATA'!$B:$B=""GRP"")),
  IF(
    OR(
      ISNUMBER(SEARCH(""CDM CASH DEPOSIT"",$C766)),
      ISNUMBER(SEARCH(""CASH DEPOSIT"",$C76"&amp;"6)),
      COUNTIFS('SUMMARY DATA'!$D:$D,$C766,'SUMMARY DATA'!$B:$B,""GRP"")&lt;&gt;1
    ),
    """",
    IFERROR(TEXTJOIN(CHAR(10),TRUE,FILTER('SUMMARY DATA'!H:H,'SUMMARY DATA'!$D:$D=$C766,'SUMMARY DATA'!$B:$B=""GRP"")),"""")
  )
)"),"")</f>
        <v/>
      </c>
      <c r="I766" s="18" t="str">
        <f>IFERROR(__xludf.DUMMYFUNCTION("IF(H766="""","""",
SUM(ARRAYFORMULA(VALUE(SPLIT(H766,CHAR(10)))))
)"),"")</f>
        <v/>
      </c>
      <c r="J766" s="17" t="str">
        <f>IFERROR(__xludf.DUMMYFUNCTION("IFERROR(
  TEXTJOIN(CHAR(10),TRUE,FILTER('SUMMARY DATA'!I:I,'SUMMARY DATA'!$A:$A=$A766,'SUMMARY DATA'!$C:$C=$B766,'SUMMARY DATA'!$B:$B=""GRP"")),
  IF(
    OR(
      ISNUMBER(SEARCH(""CDM CASH DEPOSIT"",$C766)),
      ISNUMBER(SEARCH(""CASH DEPOSIT"",$C76"&amp;"6)),
      COUNTIFS('SUMMARY DATA'!$D:$D,$C766,'SUMMARY DATA'!$B:$B,""GRP"")&lt;&gt;1
    ),
    """",
    IFERROR(TEXTJOIN(CHAR(10),TRUE,FILTER('SUMMARY DATA'!I:I,'SUMMARY DATA'!$D:$D=$C766,'SUMMARY DATA'!$B:$B=""GRP"")),"""")
  )
)"),"")</f>
        <v/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 spans="1:27">
      <c r="A767" s="2" t="s">
        <v>1074</v>
      </c>
      <c r="B767" s="15">
        <v>45911</v>
      </c>
      <c r="C767" s="2" t="s">
        <v>1075</v>
      </c>
      <c r="D767" s="6">
        <v>10</v>
      </c>
      <c r="E767" s="16" t="str">
        <f>IFERROR(__xludf.DUMMYFUNCTION("IFERROR(
  TEXTJOIN(CHAR(10),TRUE,FILTER('SUMMARY DATA'!E:E,'SUMMARY DATA'!$A:$A=$A767,'SUMMARY DATA'!$C:$C=$B767,'SUMMARY DATA'!$B:$B=""GRP"")),
  IF(
    OR(
      ISNUMBER(SEARCH(""CDM CASH DEPOSIT"",$C767)),
      ISNUMBER(SEARCH(""CASH DEPOSIT"",$C76"&amp;"7)),
      COUNTIFS('SUMMARY DATA'!$D:$D,$C767,'SUMMARY DATA'!$B:$B,""GRP"")&lt;&gt;1
    ),
    """",
    IFERROR(TEXTJOIN(CHAR(10),TRUE,FILTER('SUMMARY DATA'!E:E,'SUMMARY DATA'!$D:$D=$C767,'SUMMARY DATA'!$B:$B=""GRP"")),"""")
  )
)"),"")</f>
        <v/>
      </c>
      <c r="F767" s="17" t="str">
        <f>IFERROR(__xludf.DUMMYFUNCTION("IFERROR(
  TEXTJOIN(CHAR(10),TRUE,FILTER('SUMMARY DATA'!F:F,'SUMMARY DATA'!$A:$A=$A767,'SUMMARY DATA'!$C:$C=$B767,'SUMMARY DATA'!$B:$B=""GRP"")),
  IF(
    OR(
      ISNUMBER(SEARCH(""CDM CASH DEPOSIT"",$C767)),
      ISNUMBER(SEARCH(""CASH DEPOSIT"",$C76"&amp;"7)),
      COUNTIFS('SUMMARY DATA'!$D:$D,$C767,'SUMMARY DATA'!$B:$B,""GRP"")&lt;&gt;1
    ),
    """",
    IFERROR(TEXTJOIN(CHAR(10),TRUE,FILTER('SUMMARY DATA'!F:F,'SUMMARY DATA'!$D:$D=$C767,'SUMMARY DATA'!$B:$B=""GRP"")),"""")
  )
)"),"")</f>
        <v/>
      </c>
      <c r="G767" s="17" t="str">
        <f>IFERROR(__xludf.DUMMYFUNCTION("IFERROR(
  TEXTJOIN(CHAR(10),TRUE,FILTER('SUMMARY DATA'!G:G,'SUMMARY DATA'!$A:$A=$A767,'SUMMARY DATA'!$C:$C=$B767,'SUMMARY DATA'!$B:$B=""GRP"")),
  IF(
    OR(
      ISNUMBER(SEARCH(""CDM CASH DEPOSIT"",$C767)),
      ISNUMBER(SEARCH(""CASH DEPOSIT"",$C76"&amp;"7)),
      COUNTIFS('SUMMARY DATA'!$D:$D,$C767,'SUMMARY DATA'!$B:$B,""GRP"")&lt;&gt;1
    ),
    """",
    IFERROR(TEXTJOIN(CHAR(10),TRUE,FILTER('SUMMARY DATA'!G:G,'SUMMARY DATA'!$D:$D=$C767,'SUMMARY DATA'!$B:$B=""GRP"")),"""")
  )
)"),"")</f>
        <v/>
      </c>
      <c r="H767" s="18" t="str">
        <f>IFERROR(__xludf.DUMMYFUNCTION("IFERROR(
  TEXTJOIN(CHAR(10),TRUE,FILTER('SUMMARY DATA'!H:H,'SUMMARY DATA'!$A:$A=$A767,'SUMMARY DATA'!$C:$C=$B767,'SUMMARY DATA'!$B:$B=""GRP"")),
  IF(
    OR(
      ISNUMBER(SEARCH(""CDM CASH DEPOSIT"",$C767)),
      ISNUMBER(SEARCH(""CASH DEPOSIT"",$C76"&amp;"7)),
      COUNTIFS('SUMMARY DATA'!$D:$D,$C767,'SUMMARY DATA'!$B:$B,""GRP"")&lt;&gt;1
    ),
    """",
    IFERROR(TEXTJOIN(CHAR(10),TRUE,FILTER('SUMMARY DATA'!H:H,'SUMMARY DATA'!$D:$D=$C767,'SUMMARY DATA'!$B:$B=""GRP"")),"""")
  )
)"),"")</f>
        <v/>
      </c>
      <c r="I767" s="18" t="str">
        <f>IFERROR(__xludf.DUMMYFUNCTION("IF(H767="""","""",
SUM(ARRAYFORMULA(VALUE(SPLIT(H767,CHAR(10)))))
)"),"")</f>
        <v/>
      </c>
      <c r="J767" s="17" t="str">
        <f>IFERROR(__xludf.DUMMYFUNCTION("IFERROR(
  TEXTJOIN(CHAR(10),TRUE,FILTER('SUMMARY DATA'!I:I,'SUMMARY DATA'!$A:$A=$A767,'SUMMARY DATA'!$C:$C=$B767,'SUMMARY DATA'!$B:$B=""GRP"")),
  IF(
    OR(
      ISNUMBER(SEARCH(""CDM CASH DEPOSIT"",$C767)),
      ISNUMBER(SEARCH(""CASH DEPOSIT"",$C76"&amp;"7)),
      COUNTIFS('SUMMARY DATA'!$D:$D,$C767,'SUMMARY DATA'!$B:$B,""GRP"")&lt;&gt;1
    ),
    """",
    IFERROR(TEXTJOIN(CHAR(10),TRUE,FILTER('SUMMARY DATA'!I:I,'SUMMARY DATA'!$D:$D=$C767,'SUMMARY DATA'!$B:$B=""GRP"")),"""")
  )
)"),"")</f>
        <v/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 spans="1:27">
      <c r="A768" s="2" t="s">
        <v>1087</v>
      </c>
      <c r="B768" s="15">
        <v>45910</v>
      </c>
      <c r="C768" s="2" t="s">
        <v>1088</v>
      </c>
      <c r="D768" s="6">
        <v>119</v>
      </c>
      <c r="E768" s="16" t="str">
        <f>IFERROR(__xludf.DUMMYFUNCTION("IFERROR(
  TEXTJOIN(CHAR(10),TRUE,FILTER('SUMMARY DATA'!E:E,'SUMMARY DATA'!$A:$A=$A768,'SUMMARY DATA'!$C:$C=$B768,'SUMMARY DATA'!$B:$B=""GRP"")),
  IF(
    OR(
      ISNUMBER(SEARCH(""CDM CASH DEPOSIT"",$C768)),
      ISNUMBER(SEARCH(""CASH DEPOSIT"",$C76"&amp;"8)),
      COUNTIFS('SUMMARY DATA'!$D:$D,$C768,'SUMMARY DATA'!$B:$B,""GRP"")&lt;&gt;1
    ),
    """",
    IFERROR(TEXTJOIN(CHAR(10),TRUE,FILTER('SUMMARY DATA'!E:E,'SUMMARY DATA'!$D:$D=$C768,'SUMMARY DATA'!$B:$B=""GRP"")),"""")
  )
)"),"")</f>
        <v/>
      </c>
      <c r="F768" s="17" t="str">
        <f>IFERROR(__xludf.DUMMYFUNCTION("IFERROR(
  TEXTJOIN(CHAR(10),TRUE,FILTER('SUMMARY DATA'!F:F,'SUMMARY DATA'!$A:$A=$A768,'SUMMARY DATA'!$C:$C=$B768,'SUMMARY DATA'!$B:$B=""GRP"")),
  IF(
    OR(
      ISNUMBER(SEARCH(""CDM CASH DEPOSIT"",$C768)),
      ISNUMBER(SEARCH(""CASH DEPOSIT"",$C76"&amp;"8)),
      COUNTIFS('SUMMARY DATA'!$D:$D,$C768,'SUMMARY DATA'!$B:$B,""GRP"")&lt;&gt;1
    ),
    """",
    IFERROR(TEXTJOIN(CHAR(10),TRUE,FILTER('SUMMARY DATA'!F:F,'SUMMARY DATA'!$D:$D=$C768,'SUMMARY DATA'!$B:$B=""GRP"")),"""")
  )
)"),"")</f>
        <v/>
      </c>
      <c r="G768" s="17" t="str">
        <f>IFERROR(__xludf.DUMMYFUNCTION("IFERROR(
  TEXTJOIN(CHAR(10),TRUE,FILTER('SUMMARY DATA'!G:G,'SUMMARY DATA'!$A:$A=$A768,'SUMMARY DATA'!$C:$C=$B768,'SUMMARY DATA'!$B:$B=""GRP"")),
  IF(
    OR(
      ISNUMBER(SEARCH(""CDM CASH DEPOSIT"",$C768)),
      ISNUMBER(SEARCH(""CASH DEPOSIT"",$C76"&amp;"8)),
      COUNTIFS('SUMMARY DATA'!$D:$D,$C768,'SUMMARY DATA'!$B:$B,""GRP"")&lt;&gt;1
    ),
    """",
    IFERROR(TEXTJOIN(CHAR(10),TRUE,FILTER('SUMMARY DATA'!G:G,'SUMMARY DATA'!$D:$D=$C768,'SUMMARY DATA'!$B:$B=""GRP"")),"""")
  )
)"),"")</f>
        <v/>
      </c>
      <c r="H768" s="18" t="str">
        <f>IFERROR(__xludf.DUMMYFUNCTION("IFERROR(
  TEXTJOIN(CHAR(10),TRUE,FILTER('SUMMARY DATA'!H:H,'SUMMARY DATA'!$A:$A=$A768,'SUMMARY DATA'!$C:$C=$B768,'SUMMARY DATA'!$B:$B=""GRP"")),
  IF(
    OR(
      ISNUMBER(SEARCH(""CDM CASH DEPOSIT"",$C768)),
      ISNUMBER(SEARCH(""CASH DEPOSIT"",$C76"&amp;"8)),
      COUNTIFS('SUMMARY DATA'!$D:$D,$C768,'SUMMARY DATA'!$B:$B,""GRP"")&lt;&gt;1
    ),
    """",
    IFERROR(TEXTJOIN(CHAR(10),TRUE,FILTER('SUMMARY DATA'!H:H,'SUMMARY DATA'!$D:$D=$C768,'SUMMARY DATA'!$B:$B=""GRP"")),"""")
  )
)"),"")</f>
        <v/>
      </c>
      <c r="I768" s="18" t="str">
        <f>IFERROR(__xludf.DUMMYFUNCTION("IF(H768="""","""",
SUM(ARRAYFORMULA(VALUE(SPLIT(H768,CHAR(10)))))
)"),"")</f>
        <v/>
      </c>
      <c r="J768" s="17" t="str">
        <f>IFERROR(__xludf.DUMMYFUNCTION("IFERROR(
  TEXTJOIN(CHAR(10),TRUE,FILTER('SUMMARY DATA'!I:I,'SUMMARY DATA'!$A:$A=$A768,'SUMMARY DATA'!$C:$C=$B768,'SUMMARY DATA'!$B:$B=""GRP"")),
  IF(
    OR(
      ISNUMBER(SEARCH(""CDM CASH DEPOSIT"",$C768)),
      ISNUMBER(SEARCH(""CASH DEPOSIT"",$C76"&amp;"8)),
      COUNTIFS('SUMMARY DATA'!$D:$D,$C768,'SUMMARY DATA'!$B:$B,""GRP"")&lt;&gt;1
    ),
    """",
    IFERROR(TEXTJOIN(CHAR(10),TRUE,FILTER('SUMMARY DATA'!I:I,'SUMMARY DATA'!$D:$D=$C768,'SUMMARY DATA'!$B:$B=""GRP"")),"""")
  )
)"),"")</f>
        <v/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 spans="1:27">
      <c r="A769" s="2" t="s">
        <v>1089</v>
      </c>
      <c r="B769" s="15">
        <v>45910</v>
      </c>
      <c r="C769" s="2" t="s">
        <v>1090</v>
      </c>
      <c r="D769" s="6">
        <v>10</v>
      </c>
      <c r="E769" s="16" t="str">
        <f>IFERROR(__xludf.DUMMYFUNCTION("IFERROR(
  TEXTJOIN(CHAR(10),TRUE,FILTER('SUMMARY DATA'!E:E,'SUMMARY DATA'!$A:$A=$A769,'SUMMARY DATA'!$C:$C=$B769,'SUMMARY DATA'!$B:$B=""GRP"")),
  IF(
    OR(
      ISNUMBER(SEARCH(""CDM CASH DEPOSIT"",$C769)),
      ISNUMBER(SEARCH(""CASH DEPOSIT"",$C76"&amp;"9)),
      COUNTIFS('SUMMARY DATA'!$D:$D,$C769,'SUMMARY DATA'!$B:$B,""GRP"")&lt;&gt;1
    ),
    """",
    IFERROR(TEXTJOIN(CHAR(10),TRUE,FILTER('SUMMARY DATA'!E:E,'SUMMARY DATA'!$D:$D=$C769,'SUMMARY DATA'!$B:$B=""GRP"")),"""")
  )
)"),"")</f>
        <v/>
      </c>
      <c r="F769" s="17" t="str">
        <f>IFERROR(__xludf.DUMMYFUNCTION("IFERROR(
  TEXTJOIN(CHAR(10),TRUE,FILTER('SUMMARY DATA'!F:F,'SUMMARY DATA'!$A:$A=$A769,'SUMMARY DATA'!$C:$C=$B769,'SUMMARY DATA'!$B:$B=""GRP"")),
  IF(
    OR(
      ISNUMBER(SEARCH(""CDM CASH DEPOSIT"",$C769)),
      ISNUMBER(SEARCH(""CASH DEPOSIT"",$C76"&amp;"9)),
      COUNTIFS('SUMMARY DATA'!$D:$D,$C769,'SUMMARY DATA'!$B:$B,""GRP"")&lt;&gt;1
    ),
    """",
    IFERROR(TEXTJOIN(CHAR(10),TRUE,FILTER('SUMMARY DATA'!F:F,'SUMMARY DATA'!$D:$D=$C769,'SUMMARY DATA'!$B:$B=""GRP"")),"""")
  )
)"),"")</f>
        <v/>
      </c>
      <c r="G769" s="17" t="str">
        <f>IFERROR(__xludf.DUMMYFUNCTION("IFERROR(
  TEXTJOIN(CHAR(10),TRUE,FILTER('SUMMARY DATA'!G:G,'SUMMARY DATA'!$A:$A=$A769,'SUMMARY DATA'!$C:$C=$B769,'SUMMARY DATA'!$B:$B=""GRP"")),
  IF(
    OR(
      ISNUMBER(SEARCH(""CDM CASH DEPOSIT"",$C769)),
      ISNUMBER(SEARCH(""CASH DEPOSIT"",$C76"&amp;"9)),
      COUNTIFS('SUMMARY DATA'!$D:$D,$C769,'SUMMARY DATA'!$B:$B,""GRP"")&lt;&gt;1
    ),
    """",
    IFERROR(TEXTJOIN(CHAR(10),TRUE,FILTER('SUMMARY DATA'!G:G,'SUMMARY DATA'!$D:$D=$C769,'SUMMARY DATA'!$B:$B=""GRP"")),"""")
  )
)"),"")</f>
        <v/>
      </c>
      <c r="H769" s="18" t="str">
        <f>IFERROR(__xludf.DUMMYFUNCTION("IFERROR(
  TEXTJOIN(CHAR(10),TRUE,FILTER('SUMMARY DATA'!H:H,'SUMMARY DATA'!$A:$A=$A769,'SUMMARY DATA'!$C:$C=$B769,'SUMMARY DATA'!$B:$B=""GRP"")),
  IF(
    OR(
      ISNUMBER(SEARCH(""CDM CASH DEPOSIT"",$C769)),
      ISNUMBER(SEARCH(""CASH DEPOSIT"",$C76"&amp;"9)),
      COUNTIFS('SUMMARY DATA'!$D:$D,$C769,'SUMMARY DATA'!$B:$B,""GRP"")&lt;&gt;1
    ),
    """",
    IFERROR(TEXTJOIN(CHAR(10),TRUE,FILTER('SUMMARY DATA'!H:H,'SUMMARY DATA'!$D:$D=$C769,'SUMMARY DATA'!$B:$B=""GRP"")),"""")
  )
)"),"")</f>
        <v/>
      </c>
      <c r="I769" s="18" t="str">
        <f>IFERROR(__xludf.DUMMYFUNCTION("IF(H769="""","""",
SUM(ARRAYFORMULA(VALUE(SPLIT(H769,CHAR(10)))))
)"),"")</f>
        <v/>
      </c>
      <c r="J769" s="17" t="str">
        <f>IFERROR(__xludf.DUMMYFUNCTION("IFERROR(
  TEXTJOIN(CHAR(10),TRUE,FILTER('SUMMARY DATA'!I:I,'SUMMARY DATA'!$A:$A=$A769,'SUMMARY DATA'!$C:$C=$B769,'SUMMARY DATA'!$B:$B=""GRP"")),
  IF(
    OR(
      ISNUMBER(SEARCH(""CDM CASH DEPOSIT"",$C769)),
      ISNUMBER(SEARCH(""CASH DEPOSIT"",$C76"&amp;"9)),
      COUNTIFS('SUMMARY DATA'!$D:$D,$C769,'SUMMARY DATA'!$B:$B,""GRP"")&lt;&gt;1
    ),
    """",
    IFERROR(TEXTJOIN(CHAR(10),TRUE,FILTER('SUMMARY DATA'!I:I,'SUMMARY DATA'!$D:$D=$C769,'SUMMARY DATA'!$B:$B=""GRP"")),"""")
  )
)"),"")</f>
        <v/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 spans="1:27">
      <c r="A770" s="2" t="s">
        <v>1091</v>
      </c>
      <c r="B770" s="15">
        <v>45908</v>
      </c>
      <c r="C770" s="2" t="s">
        <v>1092</v>
      </c>
      <c r="D770" s="6">
        <v>10</v>
      </c>
      <c r="E770" s="16" t="str">
        <f>IFERROR(__xludf.DUMMYFUNCTION("IFERROR(
  TEXTJOIN(CHAR(10),TRUE,FILTER('SUMMARY DATA'!E:E,'SUMMARY DATA'!$A:$A=$A770,'SUMMARY DATA'!$C:$C=$B770,'SUMMARY DATA'!$B:$B=""GRP"")),
  IF(
    OR(
      ISNUMBER(SEARCH(""CDM CASH DEPOSIT"",$C770)),
      ISNUMBER(SEARCH(""CASH DEPOSIT"",$C77"&amp;"0)),
      COUNTIFS('SUMMARY DATA'!$D:$D,$C770,'SUMMARY DATA'!$B:$B,""GRP"")&lt;&gt;1
    ),
    """",
    IFERROR(TEXTJOIN(CHAR(10),TRUE,FILTER('SUMMARY DATA'!E:E,'SUMMARY DATA'!$D:$D=$C770,'SUMMARY DATA'!$B:$B=""GRP"")),"""")
  )
)"),"")</f>
        <v/>
      </c>
      <c r="F770" s="17" t="str">
        <f>IFERROR(__xludf.DUMMYFUNCTION("IFERROR(
  TEXTJOIN(CHAR(10),TRUE,FILTER('SUMMARY DATA'!F:F,'SUMMARY DATA'!$A:$A=$A770,'SUMMARY DATA'!$C:$C=$B770,'SUMMARY DATA'!$B:$B=""GRP"")),
  IF(
    OR(
      ISNUMBER(SEARCH(""CDM CASH DEPOSIT"",$C770)),
      ISNUMBER(SEARCH(""CASH DEPOSIT"",$C77"&amp;"0)),
      COUNTIFS('SUMMARY DATA'!$D:$D,$C770,'SUMMARY DATA'!$B:$B,""GRP"")&lt;&gt;1
    ),
    """",
    IFERROR(TEXTJOIN(CHAR(10),TRUE,FILTER('SUMMARY DATA'!F:F,'SUMMARY DATA'!$D:$D=$C770,'SUMMARY DATA'!$B:$B=""GRP"")),"""")
  )
)"),"")</f>
        <v/>
      </c>
      <c r="G770" s="17" t="str">
        <f>IFERROR(__xludf.DUMMYFUNCTION("IFERROR(
  TEXTJOIN(CHAR(10),TRUE,FILTER('SUMMARY DATA'!G:G,'SUMMARY DATA'!$A:$A=$A770,'SUMMARY DATA'!$C:$C=$B770,'SUMMARY DATA'!$B:$B=""GRP"")),
  IF(
    OR(
      ISNUMBER(SEARCH(""CDM CASH DEPOSIT"",$C770)),
      ISNUMBER(SEARCH(""CASH DEPOSIT"",$C77"&amp;"0)),
      COUNTIFS('SUMMARY DATA'!$D:$D,$C770,'SUMMARY DATA'!$B:$B,""GRP"")&lt;&gt;1
    ),
    """",
    IFERROR(TEXTJOIN(CHAR(10),TRUE,FILTER('SUMMARY DATA'!G:G,'SUMMARY DATA'!$D:$D=$C770,'SUMMARY DATA'!$B:$B=""GRP"")),"""")
  )
)"),"")</f>
        <v/>
      </c>
      <c r="H770" s="18" t="str">
        <f>IFERROR(__xludf.DUMMYFUNCTION("IFERROR(
  TEXTJOIN(CHAR(10),TRUE,FILTER('SUMMARY DATA'!H:H,'SUMMARY DATA'!$A:$A=$A770,'SUMMARY DATA'!$C:$C=$B770,'SUMMARY DATA'!$B:$B=""GRP"")),
  IF(
    OR(
      ISNUMBER(SEARCH(""CDM CASH DEPOSIT"",$C770)),
      ISNUMBER(SEARCH(""CASH DEPOSIT"",$C77"&amp;"0)),
      COUNTIFS('SUMMARY DATA'!$D:$D,$C770,'SUMMARY DATA'!$B:$B,""GRP"")&lt;&gt;1
    ),
    """",
    IFERROR(TEXTJOIN(CHAR(10),TRUE,FILTER('SUMMARY DATA'!H:H,'SUMMARY DATA'!$D:$D=$C770,'SUMMARY DATA'!$B:$B=""GRP"")),"""")
  )
)"),"")</f>
        <v/>
      </c>
      <c r="I770" s="18" t="str">
        <f>IFERROR(__xludf.DUMMYFUNCTION("IF(H770="""","""",
SUM(ARRAYFORMULA(VALUE(SPLIT(H770,CHAR(10)))))
)"),"")</f>
        <v/>
      </c>
      <c r="J770" s="17" t="str">
        <f>IFERROR(__xludf.DUMMYFUNCTION("IFERROR(
  TEXTJOIN(CHAR(10),TRUE,FILTER('SUMMARY DATA'!I:I,'SUMMARY DATA'!$A:$A=$A770,'SUMMARY DATA'!$C:$C=$B770,'SUMMARY DATA'!$B:$B=""GRP"")),
  IF(
    OR(
      ISNUMBER(SEARCH(""CDM CASH DEPOSIT"",$C770)),
      ISNUMBER(SEARCH(""CASH DEPOSIT"",$C77"&amp;"0)),
      COUNTIFS('SUMMARY DATA'!$D:$D,$C770,'SUMMARY DATA'!$B:$B,""GRP"")&lt;&gt;1
    ),
    """",
    IFERROR(TEXTJOIN(CHAR(10),TRUE,FILTER('SUMMARY DATA'!I:I,'SUMMARY DATA'!$D:$D=$C770,'SUMMARY DATA'!$B:$B=""GRP"")),"""")
  )
)"),"")</f>
        <v/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 spans="1:27">
      <c r="A771" s="2" t="s">
        <v>1093</v>
      </c>
      <c r="B771" s="15">
        <v>45907</v>
      </c>
      <c r="C771" s="2" t="s">
        <v>920</v>
      </c>
      <c r="D771" s="6">
        <v>18</v>
      </c>
      <c r="E771" s="16" t="str">
        <f>IFERROR(__xludf.DUMMYFUNCTION("IFERROR(
  TEXTJOIN(CHAR(10),TRUE,FILTER('SUMMARY DATA'!E:E,'SUMMARY DATA'!$A:$A=$A771,'SUMMARY DATA'!$C:$C=$B771,'SUMMARY DATA'!$B:$B=""GRP"")),
  IF(
    OR(
      ISNUMBER(SEARCH(""CDM CASH DEPOSIT"",$C771)),
      ISNUMBER(SEARCH(""CASH DEPOSIT"",$C77"&amp;"1)),
      COUNTIFS('SUMMARY DATA'!$D:$D,$C771,'SUMMARY DATA'!$B:$B,""GRP"")&lt;&gt;1
    ),
    """",
    IFERROR(TEXTJOIN(CHAR(10),TRUE,FILTER('SUMMARY DATA'!E:E,'SUMMARY DATA'!$D:$D=$C771,'SUMMARY DATA'!$B:$B=""GRP"")),"""")
  )
)"),"")</f>
        <v/>
      </c>
      <c r="F771" s="17" t="str">
        <f>IFERROR(__xludf.DUMMYFUNCTION("IFERROR(
  TEXTJOIN(CHAR(10),TRUE,FILTER('SUMMARY DATA'!F:F,'SUMMARY DATA'!$A:$A=$A771,'SUMMARY DATA'!$C:$C=$B771,'SUMMARY DATA'!$B:$B=""GRP"")),
  IF(
    OR(
      ISNUMBER(SEARCH(""CDM CASH DEPOSIT"",$C771)),
      ISNUMBER(SEARCH(""CASH DEPOSIT"",$C77"&amp;"1)),
      COUNTIFS('SUMMARY DATA'!$D:$D,$C771,'SUMMARY DATA'!$B:$B,""GRP"")&lt;&gt;1
    ),
    """",
    IFERROR(TEXTJOIN(CHAR(10),TRUE,FILTER('SUMMARY DATA'!F:F,'SUMMARY DATA'!$D:$D=$C771,'SUMMARY DATA'!$B:$B=""GRP"")),"""")
  )
)"),"")</f>
        <v/>
      </c>
      <c r="G771" s="17" t="str">
        <f>IFERROR(__xludf.DUMMYFUNCTION("IFERROR(
  TEXTJOIN(CHAR(10),TRUE,FILTER('SUMMARY DATA'!G:G,'SUMMARY DATA'!$A:$A=$A771,'SUMMARY DATA'!$C:$C=$B771,'SUMMARY DATA'!$B:$B=""GRP"")),
  IF(
    OR(
      ISNUMBER(SEARCH(""CDM CASH DEPOSIT"",$C771)),
      ISNUMBER(SEARCH(""CASH DEPOSIT"",$C77"&amp;"1)),
      COUNTIFS('SUMMARY DATA'!$D:$D,$C771,'SUMMARY DATA'!$B:$B,""GRP"")&lt;&gt;1
    ),
    """",
    IFERROR(TEXTJOIN(CHAR(10),TRUE,FILTER('SUMMARY DATA'!G:G,'SUMMARY DATA'!$D:$D=$C771,'SUMMARY DATA'!$B:$B=""GRP"")),"""")
  )
)"),"")</f>
        <v/>
      </c>
      <c r="H771" s="18" t="str">
        <f>IFERROR(__xludf.DUMMYFUNCTION("IFERROR(
  TEXTJOIN(CHAR(10),TRUE,FILTER('SUMMARY DATA'!H:H,'SUMMARY DATA'!$A:$A=$A771,'SUMMARY DATA'!$C:$C=$B771,'SUMMARY DATA'!$B:$B=""GRP"")),
  IF(
    OR(
      ISNUMBER(SEARCH(""CDM CASH DEPOSIT"",$C771)),
      ISNUMBER(SEARCH(""CASH DEPOSIT"",$C77"&amp;"1)),
      COUNTIFS('SUMMARY DATA'!$D:$D,$C771,'SUMMARY DATA'!$B:$B,""GRP"")&lt;&gt;1
    ),
    """",
    IFERROR(TEXTJOIN(CHAR(10),TRUE,FILTER('SUMMARY DATA'!H:H,'SUMMARY DATA'!$D:$D=$C771,'SUMMARY DATA'!$B:$B=""GRP"")),"""")
  )
)"),"")</f>
        <v/>
      </c>
      <c r="I771" s="18" t="str">
        <f>IFERROR(__xludf.DUMMYFUNCTION("IF(H771="""","""",
SUM(ARRAYFORMULA(VALUE(SPLIT(H771,CHAR(10)))))
)"),"")</f>
        <v/>
      </c>
      <c r="J771" s="17" t="str">
        <f>IFERROR(__xludf.DUMMYFUNCTION("IFERROR(
  TEXTJOIN(CHAR(10),TRUE,FILTER('SUMMARY DATA'!I:I,'SUMMARY DATA'!$A:$A=$A771,'SUMMARY DATA'!$C:$C=$B771,'SUMMARY DATA'!$B:$B=""GRP"")),
  IF(
    OR(
      ISNUMBER(SEARCH(""CDM CASH DEPOSIT"",$C771)),
      ISNUMBER(SEARCH(""CASH DEPOSIT"",$C77"&amp;"1)),
      COUNTIFS('SUMMARY DATA'!$D:$D,$C771,'SUMMARY DATA'!$B:$B,""GRP"")&lt;&gt;1
    ),
    """",
    IFERROR(TEXTJOIN(CHAR(10),TRUE,FILTER('SUMMARY DATA'!I:I,'SUMMARY DATA'!$D:$D=$C771,'SUMMARY DATA'!$B:$B=""GRP"")),"""")
  )
)"),"")</f>
        <v/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 spans="1:27">
      <c r="A772" s="2" t="s">
        <v>1094</v>
      </c>
      <c r="B772" s="15">
        <v>45905</v>
      </c>
      <c r="C772" s="2" t="s">
        <v>1095</v>
      </c>
      <c r="D772" s="6">
        <v>18.99</v>
      </c>
      <c r="E772" s="16" t="str">
        <f>IFERROR(__xludf.DUMMYFUNCTION("IFERROR(
  TEXTJOIN(CHAR(10),TRUE,FILTER('SUMMARY DATA'!E:E,'SUMMARY DATA'!$A:$A=$A772,'SUMMARY DATA'!$C:$C=$B772,'SUMMARY DATA'!$B:$B=""GRP"")),
  IF(
    OR(
      ISNUMBER(SEARCH(""CDM CASH DEPOSIT"",$C772)),
      ISNUMBER(SEARCH(""CASH DEPOSIT"",$C77"&amp;"2)),
      COUNTIFS('SUMMARY DATA'!$D:$D,$C772,'SUMMARY DATA'!$B:$B,""GRP"")&lt;&gt;1
    ),
    """",
    IFERROR(TEXTJOIN(CHAR(10),TRUE,FILTER('SUMMARY DATA'!E:E,'SUMMARY DATA'!$D:$D=$C772,'SUMMARY DATA'!$B:$B=""GRP"")),"""")
  )
)"),"")</f>
        <v/>
      </c>
      <c r="F772" s="17" t="str">
        <f>IFERROR(__xludf.DUMMYFUNCTION("IFERROR(
  TEXTJOIN(CHAR(10),TRUE,FILTER('SUMMARY DATA'!F:F,'SUMMARY DATA'!$A:$A=$A772,'SUMMARY DATA'!$C:$C=$B772,'SUMMARY DATA'!$B:$B=""GRP"")),
  IF(
    OR(
      ISNUMBER(SEARCH(""CDM CASH DEPOSIT"",$C772)),
      ISNUMBER(SEARCH(""CASH DEPOSIT"",$C77"&amp;"2)),
      COUNTIFS('SUMMARY DATA'!$D:$D,$C772,'SUMMARY DATA'!$B:$B,""GRP"")&lt;&gt;1
    ),
    """",
    IFERROR(TEXTJOIN(CHAR(10),TRUE,FILTER('SUMMARY DATA'!F:F,'SUMMARY DATA'!$D:$D=$C772,'SUMMARY DATA'!$B:$B=""GRP"")),"""")
  )
)"),"")</f>
        <v/>
      </c>
      <c r="G772" s="17" t="str">
        <f>IFERROR(__xludf.DUMMYFUNCTION("IFERROR(
  TEXTJOIN(CHAR(10),TRUE,FILTER('SUMMARY DATA'!G:G,'SUMMARY DATA'!$A:$A=$A772,'SUMMARY DATA'!$C:$C=$B772,'SUMMARY DATA'!$B:$B=""GRP"")),
  IF(
    OR(
      ISNUMBER(SEARCH(""CDM CASH DEPOSIT"",$C772)),
      ISNUMBER(SEARCH(""CASH DEPOSIT"",$C77"&amp;"2)),
      COUNTIFS('SUMMARY DATA'!$D:$D,$C772,'SUMMARY DATA'!$B:$B,""GRP"")&lt;&gt;1
    ),
    """",
    IFERROR(TEXTJOIN(CHAR(10),TRUE,FILTER('SUMMARY DATA'!G:G,'SUMMARY DATA'!$D:$D=$C772,'SUMMARY DATA'!$B:$B=""GRP"")),"""")
  )
)"),"")</f>
        <v/>
      </c>
      <c r="H772" s="18" t="str">
        <f>IFERROR(__xludf.DUMMYFUNCTION("IFERROR(
  TEXTJOIN(CHAR(10),TRUE,FILTER('SUMMARY DATA'!H:H,'SUMMARY DATA'!$A:$A=$A772,'SUMMARY DATA'!$C:$C=$B772,'SUMMARY DATA'!$B:$B=""GRP"")),
  IF(
    OR(
      ISNUMBER(SEARCH(""CDM CASH DEPOSIT"",$C772)),
      ISNUMBER(SEARCH(""CASH DEPOSIT"",$C77"&amp;"2)),
      COUNTIFS('SUMMARY DATA'!$D:$D,$C772,'SUMMARY DATA'!$B:$B,""GRP"")&lt;&gt;1
    ),
    """",
    IFERROR(TEXTJOIN(CHAR(10),TRUE,FILTER('SUMMARY DATA'!H:H,'SUMMARY DATA'!$D:$D=$C772,'SUMMARY DATA'!$B:$B=""GRP"")),"""")
  )
)"),"")</f>
        <v/>
      </c>
      <c r="I772" s="18" t="str">
        <f>IFERROR(__xludf.DUMMYFUNCTION("IF(H772="""","""",
SUM(ARRAYFORMULA(VALUE(SPLIT(H772,CHAR(10)))))
)"),"")</f>
        <v/>
      </c>
      <c r="J772" s="17" t="str">
        <f>IFERROR(__xludf.DUMMYFUNCTION("IFERROR(
  TEXTJOIN(CHAR(10),TRUE,FILTER('SUMMARY DATA'!I:I,'SUMMARY DATA'!$A:$A=$A772,'SUMMARY DATA'!$C:$C=$B772,'SUMMARY DATA'!$B:$B=""GRP"")),
  IF(
    OR(
      ISNUMBER(SEARCH(""CDM CASH DEPOSIT"",$C772)),
      ISNUMBER(SEARCH(""CASH DEPOSIT"",$C77"&amp;"2)),
      COUNTIFS('SUMMARY DATA'!$D:$D,$C772,'SUMMARY DATA'!$B:$B,""GRP"")&lt;&gt;1
    ),
    """",
    IFERROR(TEXTJOIN(CHAR(10),TRUE,FILTER('SUMMARY DATA'!I:I,'SUMMARY DATA'!$D:$D=$C772,'SUMMARY DATA'!$B:$B=""GRP"")),"""")
  )
)"),"")</f>
        <v/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 spans="1:27">
      <c r="A773" s="2" t="s">
        <v>1096</v>
      </c>
      <c r="B773" s="15">
        <v>45903</v>
      </c>
      <c r="C773" s="2" t="s">
        <v>1097</v>
      </c>
      <c r="D773" s="6">
        <v>5</v>
      </c>
      <c r="E773" s="16" t="str">
        <f>IFERROR(__xludf.DUMMYFUNCTION("IFERROR(
  TEXTJOIN(CHAR(10),TRUE,FILTER('SUMMARY DATA'!E:E,'SUMMARY DATA'!$A:$A=$A773,'SUMMARY DATA'!$C:$C=$B773,'SUMMARY DATA'!$B:$B=""GRP"")),
  IF(
    OR(
      ISNUMBER(SEARCH(""CDM CASH DEPOSIT"",$C773)),
      ISNUMBER(SEARCH(""CASH DEPOSIT"",$C77"&amp;"3)),
      COUNTIFS('SUMMARY DATA'!$D:$D,$C773,'SUMMARY DATA'!$B:$B,""GRP"")&lt;&gt;1
    ),
    """",
    IFERROR(TEXTJOIN(CHAR(10),TRUE,FILTER('SUMMARY DATA'!E:E,'SUMMARY DATA'!$D:$D=$C773,'SUMMARY DATA'!$B:$B=""GRP"")),"""")
  )
)"),"")</f>
        <v/>
      </c>
      <c r="F773" s="17" t="str">
        <f>IFERROR(__xludf.DUMMYFUNCTION("IFERROR(
  TEXTJOIN(CHAR(10),TRUE,FILTER('SUMMARY DATA'!F:F,'SUMMARY DATA'!$A:$A=$A773,'SUMMARY DATA'!$C:$C=$B773,'SUMMARY DATA'!$B:$B=""GRP"")),
  IF(
    OR(
      ISNUMBER(SEARCH(""CDM CASH DEPOSIT"",$C773)),
      ISNUMBER(SEARCH(""CASH DEPOSIT"",$C77"&amp;"3)),
      COUNTIFS('SUMMARY DATA'!$D:$D,$C773,'SUMMARY DATA'!$B:$B,""GRP"")&lt;&gt;1
    ),
    """",
    IFERROR(TEXTJOIN(CHAR(10),TRUE,FILTER('SUMMARY DATA'!F:F,'SUMMARY DATA'!$D:$D=$C773,'SUMMARY DATA'!$B:$B=""GRP"")),"""")
  )
)"),"")</f>
        <v/>
      </c>
      <c r="G773" s="17" t="str">
        <f>IFERROR(__xludf.DUMMYFUNCTION("IFERROR(
  TEXTJOIN(CHAR(10),TRUE,FILTER('SUMMARY DATA'!G:G,'SUMMARY DATA'!$A:$A=$A773,'SUMMARY DATA'!$C:$C=$B773,'SUMMARY DATA'!$B:$B=""GRP"")),
  IF(
    OR(
      ISNUMBER(SEARCH(""CDM CASH DEPOSIT"",$C773)),
      ISNUMBER(SEARCH(""CASH DEPOSIT"",$C77"&amp;"3)),
      COUNTIFS('SUMMARY DATA'!$D:$D,$C773,'SUMMARY DATA'!$B:$B,""GRP"")&lt;&gt;1
    ),
    """",
    IFERROR(TEXTJOIN(CHAR(10),TRUE,FILTER('SUMMARY DATA'!G:G,'SUMMARY DATA'!$D:$D=$C773,'SUMMARY DATA'!$B:$B=""GRP"")),"""")
  )
)"),"")</f>
        <v/>
      </c>
      <c r="H773" s="18" t="str">
        <f>IFERROR(__xludf.DUMMYFUNCTION("IFERROR(
  TEXTJOIN(CHAR(10),TRUE,FILTER('SUMMARY DATA'!H:H,'SUMMARY DATA'!$A:$A=$A773,'SUMMARY DATA'!$C:$C=$B773,'SUMMARY DATA'!$B:$B=""GRP"")),
  IF(
    OR(
      ISNUMBER(SEARCH(""CDM CASH DEPOSIT"",$C773)),
      ISNUMBER(SEARCH(""CASH DEPOSIT"",$C77"&amp;"3)),
      COUNTIFS('SUMMARY DATA'!$D:$D,$C773,'SUMMARY DATA'!$B:$B,""GRP"")&lt;&gt;1
    ),
    """",
    IFERROR(TEXTJOIN(CHAR(10),TRUE,FILTER('SUMMARY DATA'!H:H,'SUMMARY DATA'!$D:$D=$C773,'SUMMARY DATA'!$B:$B=""GRP"")),"""")
  )
)"),"")</f>
        <v/>
      </c>
      <c r="I773" s="18" t="str">
        <f>IFERROR(__xludf.DUMMYFUNCTION("IF(H773="""","""",
SUM(ARRAYFORMULA(VALUE(SPLIT(H773,CHAR(10)))))
)"),"")</f>
        <v/>
      </c>
      <c r="J773" s="17" t="str">
        <f>IFERROR(__xludf.DUMMYFUNCTION("IFERROR(
  TEXTJOIN(CHAR(10),TRUE,FILTER('SUMMARY DATA'!I:I,'SUMMARY DATA'!$A:$A=$A773,'SUMMARY DATA'!$C:$C=$B773,'SUMMARY DATA'!$B:$B=""GRP"")),
  IF(
    OR(
      ISNUMBER(SEARCH(""CDM CASH DEPOSIT"",$C773)),
      ISNUMBER(SEARCH(""CASH DEPOSIT"",$C77"&amp;"3)),
      COUNTIFS('SUMMARY DATA'!$D:$D,$C773,'SUMMARY DATA'!$B:$B,""GRP"")&lt;&gt;1
    ),
    """",
    IFERROR(TEXTJOIN(CHAR(10),TRUE,FILTER('SUMMARY DATA'!I:I,'SUMMARY DATA'!$D:$D=$C773,'SUMMARY DATA'!$B:$B=""GRP"")),"""")
  )
)"),"")</f>
        <v/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 spans="1:27">
      <c r="A774" s="2" t="s">
        <v>1098</v>
      </c>
      <c r="B774" s="15">
        <v>45902</v>
      </c>
      <c r="C774" s="2" t="s">
        <v>1099</v>
      </c>
      <c r="D774" s="6">
        <v>80</v>
      </c>
      <c r="E774" s="16" t="str">
        <f>IFERROR(__xludf.DUMMYFUNCTION("IFERROR(
  TEXTJOIN(CHAR(10),TRUE,FILTER('SUMMARY DATA'!E:E,'SUMMARY DATA'!$A:$A=$A774,'SUMMARY DATA'!$C:$C=$B774,'SUMMARY DATA'!$B:$B=""GRP"")),
  IF(
    OR(
      ISNUMBER(SEARCH(""CDM CASH DEPOSIT"",$C774)),
      ISNUMBER(SEARCH(""CASH DEPOSIT"",$C77"&amp;"4)),
      COUNTIFS('SUMMARY DATA'!$D:$D,$C774,'SUMMARY DATA'!$B:$B,""GRP"")&lt;&gt;1
    ),
    """",
    IFERROR(TEXTJOIN(CHAR(10),TRUE,FILTER('SUMMARY DATA'!E:E,'SUMMARY DATA'!$D:$D=$C774,'SUMMARY DATA'!$B:$B=""GRP"")),"""")
  )
)"),"")</f>
        <v/>
      </c>
      <c r="F774" s="17" t="str">
        <f>IFERROR(__xludf.DUMMYFUNCTION("IFERROR(
  TEXTJOIN(CHAR(10),TRUE,FILTER('SUMMARY DATA'!F:F,'SUMMARY DATA'!$A:$A=$A774,'SUMMARY DATA'!$C:$C=$B774,'SUMMARY DATA'!$B:$B=""GRP"")),
  IF(
    OR(
      ISNUMBER(SEARCH(""CDM CASH DEPOSIT"",$C774)),
      ISNUMBER(SEARCH(""CASH DEPOSIT"",$C77"&amp;"4)),
      COUNTIFS('SUMMARY DATA'!$D:$D,$C774,'SUMMARY DATA'!$B:$B,""GRP"")&lt;&gt;1
    ),
    """",
    IFERROR(TEXTJOIN(CHAR(10),TRUE,FILTER('SUMMARY DATA'!F:F,'SUMMARY DATA'!$D:$D=$C774,'SUMMARY DATA'!$B:$B=""GRP"")),"""")
  )
)"),"")</f>
        <v/>
      </c>
      <c r="G774" s="17" t="str">
        <f>IFERROR(__xludf.DUMMYFUNCTION("IFERROR(
  TEXTJOIN(CHAR(10),TRUE,FILTER('SUMMARY DATA'!G:G,'SUMMARY DATA'!$A:$A=$A774,'SUMMARY DATA'!$C:$C=$B774,'SUMMARY DATA'!$B:$B=""GRP"")),
  IF(
    OR(
      ISNUMBER(SEARCH(""CDM CASH DEPOSIT"",$C774)),
      ISNUMBER(SEARCH(""CASH DEPOSIT"",$C77"&amp;"4)),
      COUNTIFS('SUMMARY DATA'!$D:$D,$C774,'SUMMARY DATA'!$B:$B,""GRP"")&lt;&gt;1
    ),
    """",
    IFERROR(TEXTJOIN(CHAR(10),TRUE,FILTER('SUMMARY DATA'!G:G,'SUMMARY DATA'!$D:$D=$C774,'SUMMARY DATA'!$B:$B=""GRP"")),"""")
  )
)"),"")</f>
        <v/>
      </c>
      <c r="H774" s="18" t="str">
        <f>IFERROR(__xludf.DUMMYFUNCTION("IFERROR(
  TEXTJOIN(CHAR(10),TRUE,FILTER('SUMMARY DATA'!H:H,'SUMMARY DATA'!$A:$A=$A774,'SUMMARY DATA'!$C:$C=$B774,'SUMMARY DATA'!$B:$B=""GRP"")),
  IF(
    OR(
      ISNUMBER(SEARCH(""CDM CASH DEPOSIT"",$C774)),
      ISNUMBER(SEARCH(""CASH DEPOSIT"",$C77"&amp;"4)),
      COUNTIFS('SUMMARY DATA'!$D:$D,$C774,'SUMMARY DATA'!$B:$B,""GRP"")&lt;&gt;1
    ),
    """",
    IFERROR(TEXTJOIN(CHAR(10),TRUE,FILTER('SUMMARY DATA'!H:H,'SUMMARY DATA'!$D:$D=$C774,'SUMMARY DATA'!$B:$B=""GRP"")),"""")
  )
)"),"")</f>
        <v/>
      </c>
      <c r="I774" s="18" t="str">
        <f>IFERROR(__xludf.DUMMYFUNCTION("IF(H774="""","""",
SUM(ARRAYFORMULA(VALUE(SPLIT(H774,CHAR(10)))))
)"),"")</f>
        <v/>
      </c>
      <c r="J774" s="17" t="str">
        <f>IFERROR(__xludf.DUMMYFUNCTION("IFERROR(
  TEXTJOIN(CHAR(10),TRUE,FILTER('SUMMARY DATA'!I:I,'SUMMARY DATA'!$A:$A=$A774,'SUMMARY DATA'!$C:$C=$B774,'SUMMARY DATA'!$B:$B=""GRP"")),
  IF(
    OR(
      ISNUMBER(SEARCH(""CDM CASH DEPOSIT"",$C774)),
      ISNUMBER(SEARCH(""CASH DEPOSIT"",$C77"&amp;"4)),
      COUNTIFS('SUMMARY DATA'!$D:$D,$C774,'SUMMARY DATA'!$B:$B,""GRP"")&lt;&gt;1
    ),
    """",
    IFERROR(TEXTJOIN(CHAR(10),TRUE,FILTER('SUMMARY DATA'!I:I,'SUMMARY DATA'!$D:$D=$C774,'SUMMARY DATA'!$B:$B=""GRP"")),"""")
  )
)"),"")</f>
        <v/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 spans="1:27">
      <c r="A775" s="2" t="s">
        <v>1100</v>
      </c>
      <c r="B775" s="15">
        <v>45957</v>
      </c>
      <c r="C775" s="2" t="s">
        <v>1101</v>
      </c>
      <c r="D775" s="6">
        <v>111.14</v>
      </c>
      <c r="E775" s="16" t="str">
        <f>IFERROR(__xludf.DUMMYFUNCTION("IFERROR(
  TEXTJOIN(CHAR(10),TRUE,FILTER('SUMMARY DATA'!E:E,'SUMMARY DATA'!$A:$A=$A775,'SUMMARY DATA'!$C:$C=$B775,'SUMMARY DATA'!$B:$B=""GRP"")),
  IF(
    OR(
      ISNUMBER(SEARCH(""CDM CASH DEPOSIT"",$C775)),
      ISNUMBER(SEARCH(""CASH DEPOSIT"",$C77"&amp;"5)),
      COUNTIFS('SUMMARY DATA'!$D:$D,$C775,'SUMMARY DATA'!$B:$B,""GRP"")&lt;&gt;1
    ),
    """",
    IFERROR(TEXTJOIN(CHAR(10),TRUE,FILTER('SUMMARY DATA'!E:E,'SUMMARY DATA'!$D:$D=$C775,'SUMMARY DATA'!$B:$B=""GRP"")),"""")
  )
)"),"")</f>
        <v/>
      </c>
      <c r="F775" s="17" t="str">
        <f>IFERROR(__xludf.DUMMYFUNCTION("IFERROR(
  TEXTJOIN(CHAR(10),TRUE,FILTER('SUMMARY DATA'!F:F,'SUMMARY DATA'!$A:$A=$A775,'SUMMARY DATA'!$C:$C=$B775,'SUMMARY DATA'!$B:$B=""GRP"")),
  IF(
    OR(
      ISNUMBER(SEARCH(""CDM CASH DEPOSIT"",$C775)),
      ISNUMBER(SEARCH(""CASH DEPOSIT"",$C77"&amp;"5)),
      COUNTIFS('SUMMARY DATA'!$D:$D,$C775,'SUMMARY DATA'!$B:$B,""GRP"")&lt;&gt;1
    ),
    """",
    IFERROR(TEXTJOIN(CHAR(10),TRUE,FILTER('SUMMARY DATA'!F:F,'SUMMARY DATA'!$D:$D=$C775,'SUMMARY DATA'!$B:$B=""GRP"")),"""")
  )
)"),"")</f>
        <v/>
      </c>
      <c r="G775" s="17" t="str">
        <f>IFERROR(__xludf.DUMMYFUNCTION("IFERROR(
  TEXTJOIN(CHAR(10),TRUE,FILTER('SUMMARY DATA'!G:G,'SUMMARY DATA'!$A:$A=$A775,'SUMMARY DATA'!$C:$C=$B775,'SUMMARY DATA'!$B:$B=""GRP"")),
  IF(
    OR(
      ISNUMBER(SEARCH(""CDM CASH DEPOSIT"",$C775)),
      ISNUMBER(SEARCH(""CASH DEPOSIT"",$C77"&amp;"5)),
      COUNTIFS('SUMMARY DATA'!$D:$D,$C775,'SUMMARY DATA'!$B:$B,""GRP"")&lt;&gt;1
    ),
    """",
    IFERROR(TEXTJOIN(CHAR(10),TRUE,FILTER('SUMMARY DATA'!G:G,'SUMMARY DATA'!$D:$D=$C775,'SUMMARY DATA'!$B:$B=""GRP"")),"""")
  )
)"),"")</f>
        <v/>
      </c>
      <c r="H775" s="18" t="str">
        <f>IFERROR(__xludf.DUMMYFUNCTION("IFERROR(
  TEXTJOIN(CHAR(10),TRUE,FILTER('SUMMARY DATA'!H:H,'SUMMARY DATA'!$A:$A=$A775,'SUMMARY DATA'!$C:$C=$B775,'SUMMARY DATA'!$B:$B=""GRP"")),
  IF(
    OR(
      ISNUMBER(SEARCH(""CDM CASH DEPOSIT"",$C775)),
      ISNUMBER(SEARCH(""CASH DEPOSIT"",$C77"&amp;"5)),
      COUNTIFS('SUMMARY DATA'!$D:$D,$C775,'SUMMARY DATA'!$B:$B,""GRP"")&lt;&gt;1
    ),
    """",
    IFERROR(TEXTJOIN(CHAR(10),TRUE,FILTER('SUMMARY DATA'!H:H,'SUMMARY DATA'!$D:$D=$C775,'SUMMARY DATA'!$B:$B=""GRP"")),"""")
  )
)"),"")</f>
        <v/>
      </c>
      <c r="I775" s="18" t="str">
        <f>IFERROR(__xludf.DUMMYFUNCTION("IF(H775="""","""",
SUM(ARRAYFORMULA(VALUE(SPLIT(H775,CHAR(10)))))
)"),"")</f>
        <v/>
      </c>
      <c r="J775" s="17" t="str">
        <f>IFERROR(__xludf.DUMMYFUNCTION("IFERROR(
  TEXTJOIN(CHAR(10),TRUE,FILTER('SUMMARY DATA'!I:I,'SUMMARY DATA'!$A:$A=$A775,'SUMMARY DATA'!$C:$C=$B775,'SUMMARY DATA'!$B:$B=""GRP"")),
  IF(
    OR(
      ISNUMBER(SEARCH(""CDM CASH DEPOSIT"",$C775)),
      ISNUMBER(SEARCH(""CASH DEPOSIT"",$C77"&amp;"5)),
      COUNTIFS('SUMMARY DATA'!$D:$D,$C775,'SUMMARY DATA'!$B:$B,""GRP"")&lt;&gt;1
    ),
    """",
    IFERROR(TEXTJOIN(CHAR(10),TRUE,FILTER('SUMMARY DATA'!I:I,'SUMMARY DATA'!$D:$D=$C775,'SUMMARY DATA'!$B:$B=""GRP"")),"""")
  )
)"),"")</f>
        <v/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 spans="1:27">
      <c r="A776" s="2" t="s">
        <v>1102</v>
      </c>
      <c r="B776" s="15">
        <v>45957</v>
      </c>
      <c r="C776" s="2" t="s">
        <v>1103</v>
      </c>
      <c r="D776" s="6">
        <v>159.95</v>
      </c>
      <c r="E776" s="16" t="str">
        <f>IFERROR(__xludf.DUMMYFUNCTION("IFERROR(
  TEXTJOIN(CHAR(10),TRUE,FILTER('SUMMARY DATA'!E:E,'SUMMARY DATA'!$A:$A=$A776,'SUMMARY DATA'!$C:$C=$B776,'SUMMARY DATA'!$B:$B=""GRP"")),
  IF(
    OR(
      ISNUMBER(SEARCH(""CDM CASH DEPOSIT"",$C776)),
      ISNUMBER(SEARCH(""CASH DEPOSIT"",$C77"&amp;"6)),
      COUNTIFS('SUMMARY DATA'!$D:$D,$C776,'SUMMARY DATA'!$B:$B,""GRP"")&lt;&gt;1
    ),
    """",
    IFERROR(TEXTJOIN(CHAR(10),TRUE,FILTER('SUMMARY DATA'!E:E,'SUMMARY DATA'!$D:$D=$C776,'SUMMARY DATA'!$B:$B=""GRP"")),"""")
  )
)"),"")</f>
        <v/>
      </c>
      <c r="F776" s="17" t="str">
        <f>IFERROR(__xludf.DUMMYFUNCTION("IFERROR(
  TEXTJOIN(CHAR(10),TRUE,FILTER('SUMMARY DATA'!F:F,'SUMMARY DATA'!$A:$A=$A776,'SUMMARY DATA'!$C:$C=$B776,'SUMMARY DATA'!$B:$B=""GRP"")),
  IF(
    OR(
      ISNUMBER(SEARCH(""CDM CASH DEPOSIT"",$C776)),
      ISNUMBER(SEARCH(""CASH DEPOSIT"",$C77"&amp;"6)),
      COUNTIFS('SUMMARY DATA'!$D:$D,$C776,'SUMMARY DATA'!$B:$B,""GRP"")&lt;&gt;1
    ),
    """",
    IFERROR(TEXTJOIN(CHAR(10),TRUE,FILTER('SUMMARY DATA'!F:F,'SUMMARY DATA'!$D:$D=$C776,'SUMMARY DATA'!$B:$B=""GRP"")),"""")
  )
)"),"")</f>
        <v/>
      </c>
      <c r="G776" s="17" t="str">
        <f>IFERROR(__xludf.DUMMYFUNCTION("IFERROR(
  TEXTJOIN(CHAR(10),TRUE,FILTER('SUMMARY DATA'!G:G,'SUMMARY DATA'!$A:$A=$A776,'SUMMARY DATA'!$C:$C=$B776,'SUMMARY DATA'!$B:$B=""GRP"")),
  IF(
    OR(
      ISNUMBER(SEARCH(""CDM CASH DEPOSIT"",$C776)),
      ISNUMBER(SEARCH(""CASH DEPOSIT"",$C77"&amp;"6)),
      COUNTIFS('SUMMARY DATA'!$D:$D,$C776,'SUMMARY DATA'!$B:$B,""GRP"")&lt;&gt;1
    ),
    """",
    IFERROR(TEXTJOIN(CHAR(10),TRUE,FILTER('SUMMARY DATA'!G:G,'SUMMARY DATA'!$D:$D=$C776,'SUMMARY DATA'!$B:$B=""GRP"")),"""")
  )
)"),"")</f>
        <v/>
      </c>
      <c r="H776" s="18" t="str">
        <f>IFERROR(__xludf.DUMMYFUNCTION("IFERROR(
  TEXTJOIN(CHAR(10),TRUE,FILTER('SUMMARY DATA'!H:H,'SUMMARY DATA'!$A:$A=$A776,'SUMMARY DATA'!$C:$C=$B776,'SUMMARY DATA'!$B:$B=""GRP"")),
  IF(
    OR(
      ISNUMBER(SEARCH(""CDM CASH DEPOSIT"",$C776)),
      ISNUMBER(SEARCH(""CASH DEPOSIT"",$C77"&amp;"6)),
      COUNTIFS('SUMMARY DATA'!$D:$D,$C776,'SUMMARY DATA'!$B:$B,""GRP"")&lt;&gt;1
    ),
    """",
    IFERROR(TEXTJOIN(CHAR(10),TRUE,FILTER('SUMMARY DATA'!H:H,'SUMMARY DATA'!$D:$D=$C776,'SUMMARY DATA'!$B:$B=""GRP"")),"""")
  )
)"),"")</f>
        <v/>
      </c>
      <c r="I776" s="18" t="str">
        <f>IFERROR(__xludf.DUMMYFUNCTION("IF(H776="""","""",
SUM(ARRAYFORMULA(VALUE(SPLIT(H776,CHAR(10)))))
)"),"")</f>
        <v/>
      </c>
      <c r="J776" s="17" t="str">
        <f>IFERROR(__xludf.DUMMYFUNCTION("IFERROR(
  TEXTJOIN(CHAR(10),TRUE,FILTER('SUMMARY DATA'!I:I,'SUMMARY DATA'!$A:$A=$A776,'SUMMARY DATA'!$C:$C=$B776,'SUMMARY DATA'!$B:$B=""GRP"")),
  IF(
    OR(
      ISNUMBER(SEARCH(""CDM CASH DEPOSIT"",$C776)),
      ISNUMBER(SEARCH(""CASH DEPOSIT"",$C77"&amp;"6)),
      COUNTIFS('SUMMARY DATA'!$D:$D,$C776,'SUMMARY DATA'!$B:$B,""GRP"")&lt;&gt;1
    ),
    """",
    IFERROR(TEXTJOIN(CHAR(10),TRUE,FILTER('SUMMARY DATA'!I:I,'SUMMARY DATA'!$D:$D=$C776,'SUMMARY DATA'!$B:$B=""GRP"")),"""")
  )
)"),"")</f>
        <v/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 spans="1:27">
      <c r="A777" s="2" t="s">
        <v>1078</v>
      </c>
      <c r="B777" s="15">
        <v>45950</v>
      </c>
      <c r="C777" s="2" t="s">
        <v>1079</v>
      </c>
      <c r="D777" s="6">
        <v>94.64</v>
      </c>
      <c r="E777" s="16" t="str">
        <f>IFERROR(__xludf.DUMMYFUNCTION("IFERROR(
  TEXTJOIN(CHAR(10),TRUE,FILTER('SUMMARY DATA'!E:E,'SUMMARY DATA'!$A:$A=$A777,'SUMMARY DATA'!$C:$C=$B777,'SUMMARY DATA'!$B:$B=""GRP"")),
  IF(
    OR(
      ISNUMBER(SEARCH(""CDM CASH DEPOSIT"",$C777)),
      ISNUMBER(SEARCH(""CASH DEPOSIT"",$C77"&amp;"7)),
      COUNTIFS('SUMMARY DATA'!$D:$D,$C777,'SUMMARY DATA'!$B:$B,""GRP"")&lt;&gt;1
    ),
    """",
    IFERROR(TEXTJOIN(CHAR(10),TRUE,FILTER('SUMMARY DATA'!E:E,'SUMMARY DATA'!$D:$D=$C777,'SUMMARY DATA'!$B:$B=""GRP"")),"""")
  )
)"),"")</f>
        <v/>
      </c>
      <c r="F777" s="17" t="str">
        <f>IFERROR(__xludf.DUMMYFUNCTION("IFERROR(
  TEXTJOIN(CHAR(10),TRUE,FILTER('SUMMARY DATA'!F:F,'SUMMARY DATA'!$A:$A=$A777,'SUMMARY DATA'!$C:$C=$B777,'SUMMARY DATA'!$B:$B=""GRP"")),
  IF(
    OR(
      ISNUMBER(SEARCH(""CDM CASH DEPOSIT"",$C777)),
      ISNUMBER(SEARCH(""CASH DEPOSIT"",$C77"&amp;"7)),
      COUNTIFS('SUMMARY DATA'!$D:$D,$C777,'SUMMARY DATA'!$B:$B,""GRP"")&lt;&gt;1
    ),
    """",
    IFERROR(TEXTJOIN(CHAR(10),TRUE,FILTER('SUMMARY DATA'!F:F,'SUMMARY DATA'!$D:$D=$C777,'SUMMARY DATA'!$B:$B=""GRP"")),"""")
  )
)"),"")</f>
        <v/>
      </c>
      <c r="G777" s="17" t="str">
        <f>IFERROR(__xludf.DUMMYFUNCTION("IFERROR(
  TEXTJOIN(CHAR(10),TRUE,FILTER('SUMMARY DATA'!G:G,'SUMMARY DATA'!$A:$A=$A777,'SUMMARY DATA'!$C:$C=$B777,'SUMMARY DATA'!$B:$B=""GRP"")),
  IF(
    OR(
      ISNUMBER(SEARCH(""CDM CASH DEPOSIT"",$C777)),
      ISNUMBER(SEARCH(""CASH DEPOSIT"",$C77"&amp;"7)),
      COUNTIFS('SUMMARY DATA'!$D:$D,$C777,'SUMMARY DATA'!$B:$B,""GRP"")&lt;&gt;1
    ),
    """",
    IFERROR(TEXTJOIN(CHAR(10),TRUE,FILTER('SUMMARY DATA'!G:G,'SUMMARY DATA'!$D:$D=$C777,'SUMMARY DATA'!$B:$B=""GRP"")),"""")
  )
)"),"")</f>
        <v/>
      </c>
      <c r="H777" s="18" t="str">
        <f>IFERROR(__xludf.DUMMYFUNCTION("IFERROR(
  TEXTJOIN(CHAR(10),TRUE,FILTER('SUMMARY DATA'!H:H,'SUMMARY DATA'!$A:$A=$A777,'SUMMARY DATA'!$C:$C=$B777,'SUMMARY DATA'!$B:$B=""GRP"")),
  IF(
    OR(
      ISNUMBER(SEARCH(""CDM CASH DEPOSIT"",$C777)),
      ISNUMBER(SEARCH(""CASH DEPOSIT"",$C77"&amp;"7)),
      COUNTIFS('SUMMARY DATA'!$D:$D,$C777,'SUMMARY DATA'!$B:$B,""GRP"")&lt;&gt;1
    ),
    """",
    IFERROR(TEXTJOIN(CHAR(10),TRUE,FILTER('SUMMARY DATA'!H:H,'SUMMARY DATA'!$D:$D=$C777,'SUMMARY DATA'!$B:$B=""GRP"")),"""")
  )
)"),"")</f>
        <v/>
      </c>
      <c r="I777" s="18" t="str">
        <f>IFERROR(__xludf.DUMMYFUNCTION("IF(H777="""","""",
SUM(ARRAYFORMULA(VALUE(SPLIT(H777,CHAR(10)))))
)"),"")</f>
        <v/>
      </c>
      <c r="J777" s="17" t="str">
        <f>IFERROR(__xludf.DUMMYFUNCTION("IFERROR(
  TEXTJOIN(CHAR(10),TRUE,FILTER('SUMMARY DATA'!I:I,'SUMMARY DATA'!$A:$A=$A777,'SUMMARY DATA'!$C:$C=$B777,'SUMMARY DATA'!$B:$B=""GRP"")),
  IF(
    OR(
      ISNUMBER(SEARCH(""CDM CASH DEPOSIT"",$C777)),
      ISNUMBER(SEARCH(""CASH DEPOSIT"",$C77"&amp;"7)),
      COUNTIFS('SUMMARY DATA'!$D:$D,$C777,'SUMMARY DATA'!$B:$B,""GRP"")&lt;&gt;1
    ),
    """",
    IFERROR(TEXTJOIN(CHAR(10),TRUE,FILTER('SUMMARY DATA'!I:I,'SUMMARY DATA'!$D:$D=$C777,'SUMMARY DATA'!$B:$B=""GRP"")),"""")
  )
)"),"")</f>
        <v/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 spans="1:27">
      <c r="A778" s="2" t="s">
        <v>1104</v>
      </c>
      <c r="B778" s="15">
        <v>45949</v>
      </c>
      <c r="C778" s="2" t="s">
        <v>1105</v>
      </c>
      <c r="D778" s="6">
        <v>163</v>
      </c>
      <c r="E778" s="16" t="str">
        <f>IFERROR(__xludf.DUMMYFUNCTION("IFERROR(
  TEXTJOIN(CHAR(10),TRUE,FILTER('SUMMARY DATA'!E:E,'SUMMARY DATA'!$A:$A=$A778,'SUMMARY DATA'!$C:$C=$B778,'SUMMARY DATA'!$B:$B=""GRP"")),
  IF(
    OR(
      ISNUMBER(SEARCH(""CDM CASH DEPOSIT"",$C778)),
      ISNUMBER(SEARCH(""CASH DEPOSIT"",$C77"&amp;"8)),
      COUNTIFS('SUMMARY DATA'!$D:$D,$C778,'SUMMARY DATA'!$B:$B,""GRP"")&lt;&gt;1
    ),
    """",
    IFERROR(TEXTJOIN(CHAR(10),TRUE,FILTER('SUMMARY DATA'!E:E,'SUMMARY DATA'!$D:$D=$C778,'SUMMARY DATA'!$B:$B=""GRP"")),"""")
  )
)"),"")</f>
        <v/>
      </c>
      <c r="F778" s="17" t="str">
        <f>IFERROR(__xludf.DUMMYFUNCTION("IFERROR(
  TEXTJOIN(CHAR(10),TRUE,FILTER('SUMMARY DATA'!F:F,'SUMMARY DATA'!$A:$A=$A778,'SUMMARY DATA'!$C:$C=$B778,'SUMMARY DATA'!$B:$B=""GRP"")),
  IF(
    OR(
      ISNUMBER(SEARCH(""CDM CASH DEPOSIT"",$C778)),
      ISNUMBER(SEARCH(""CASH DEPOSIT"",$C77"&amp;"8)),
      COUNTIFS('SUMMARY DATA'!$D:$D,$C778,'SUMMARY DATA'!$B:$B,""GRP"")&lt;&gt;1
    ),
    """",
    IFERROR(TEXTJOIN(CHAR(10),TRUE,FILTER('SUMMARY DATA'!F:F,'SUMMARY DATA'!$D:$D=$C778,'SUMMARY DATA'!$B:$B=""GRP"")),"""")
  )
)"),"")</f>
        <v/>
      </c>
      <c r="G778" s="17" t="str">
        <f>IFERROR(__xludf.DUMMYFUNCTION("IFERROR(
  TEXTJOIN(CHAR(10),TRUE,FILTER('SUMMARY DATA'!G:G,'SUMMARY DATA'!$A:$A=$A778,'SUMMARY DATA'!$C:$C=$B778,'SUMMARY DATA'!$B:$B=""GRP"")),
  IF(
    OR(
      ISNUMBER(SEARCH(""CDM CASH DEPOSIT"",$C778)),
      ISNUMBER(SEARCH(""CASH DEPOSIT"",$C77"&amp;"8)),
      COUNTIFS('SUMMARY DATA'!$D:$D,$C778,'SUMMARY DATA'!$B:$B,""GRP"")&lt;&gt;1
    ),
    """",
    IFERROR(TEXTJOIN(CHAR(10),TRUE,FILTER('SUMMARY DATA'!G:G,'SUMMARY DATA'!$D:$D=$C778,'SUMMARY DATA'!$B:$B=""GRP"")),"""")
  )
)"),"")</f>
        <v/>
      </c>
      <c r="H778" s="18" t="str">
        <f>IFERROR(__xludf.DUMMYFUNCTION("IFERROR(
  TEXTJOIN(CHAR(10),TRUE,FILTER('SUMMARY DATA'!H:H,'SUMMARY DATA'!$A:$A=$A778,'SUMMARY DATA'!$C:$C=$B778,'SUMMARY DATA'!$B:$B=""GRP"")),
  IF(
    OR(
      ISNUMBER(SEARCH(""CDM CASH DEPOSIT"",$C778)),
      ISNUMBER(SEARCH(""CASH DEPOSIT"",$C77"&amp;"8)),
      COUNTIFS('SUMMARY DATA'!$D:$D,$C778,'SUMMARY DATA'!$B:$B,""GRP"")&lt;&gt;1
    ),
    """",
    IFERROR(TEXTJOIN(CHAR(10),TRUE,FILTER('SUMMARY DATA'!H:H,'SUMMARY DATA'!$D:$D=$C778,'SUMMARY DATA'!$B:$B=""GRP"")),"""")
  )
)"),"")</f>
        <v/>
      </c>
      <c r="I778" s="18" t="str">
        <f>IFERROR(__xludf.DUMMYFUNCTION("IF(H778="""","""",
SUM(ARRAYFORMULA(VALUE(SPLIT(H778,CHAR(10)))))
)"),"")</f>
        <v/>
      </c>
      <c r="J778" s="17" t="str">
        <f>IFERROR(__xludf.DUMMYFUNCTION("IFERROR(
  TEXTJOIN(CHAR(10),TRUE,FILTER('SUMMARY DATA'!I:I,'SUMMARY DATA'!$A:$A=$A778,'SUMMARY DATA'!$C:$C=$B778,'SUMMARY DATA'!$B:$B=""GRP"")),
  IF(
    OR(
      ISNUMBER(SEARCH(""CDM CASH DEPOSIT"",$C778)),
      ISNUMBER(SEARCH(""CASH DEPOSIT"",$C77"&amp;"8)),
      COUNTIFS('SUMMARY DATA'!$D:$D,$C778,'SUMMARY DATA'!$B:$B,""GRP"")&lt;&gt;1
    ),
    """",
    IFERROR(TEXTJOIN(CHAR(10),TRUE,FILTER('SUMMARY DATA'!I:I,'SUMMARY DATA'!$D:$D=$C778,'SUMMARY DATA'!$B:$B=""GRP"")),"""")
  )
)"),"")</f>
        <v/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 spans="1:27">
      <c r="A779" s="2" t="s">
        <v>1106</v>
      </c>
      <c r="B779" s="15">
        <v>45949</v>
      </c>
      <c r="C779" s="2" t="s">
        <v>1107</v>
      </c>
      <c r="D779" s="6">
        <v>247</v>
      </c>
      <c r="E779" s="16" t="str">
        <f>IFERROR(__xludf.DUMMYFUNCTION("IFERROR(
  TEXTJOIN(CHAR(10),TRUE,FILTER('SUMMARY DATA'!E:E,'SUMMARY DATA'!$A:$A=$A779,'SUMMARY DATA'!$C:$C=$B779,'SUMMARY DATA'!$B:$B=""GRP"")),
  IF(
    OR(
      ISNUMBER(SEARCH(""CDM CASH DEPOSIT"",$C779)),
      ISNUMBER(SEARCH(""CASH DEPOSIT"",$C77"&amp;"9)),
      COUNTIFS('SUMMARY DATA'!$D:$D,$C779,'SUMMARY DATA'!$B:$B,""GRP"")&lt;&gt;1
    ),
    """",
    IFERROR(TEXTJOIN(CHAR(10),TRUE,FILTER('SUMMARY DATA'!E:E,'SUMMARY DATA'!$D:$D=$C779,'SUMMARY DATA'!$B:$B=""GRP"")),"""")
  )
)"),"")</f>
        <v/>
      </c>
      <c r="F779" s="17" t="str">
        <f>IFERROR(__xludf.DUMMYFUNCTION("IFERROR(
  TEXTJOIN(CHAR(10),TRUE,FILTER('SUMMARY DATA'!F:F,'SUMMARY DATA'!$A:$A=$A779,'SUMMARY DATA'!$C:$C=$B779,'SUMMARY DATA'!$B:$B=""GRP"")),
  IF(
    OR(
      ISNUMBER(SEARCH(""CDM CASH DEPOSIT"",$C779)),
      ISNUMBER(SEARCH(""CASH DEPOSIT"",$C77"&amp;"9)),
      COUNTIFS('SUMMARY DATA'!$D:$D,$C779,'SUMMARY DATA'!$B:$B,""GRP"")&lt;&gt;1
    ),
    """",
    IFERROR(TEXTJOIN(CHAR(10),TRUE,FILTER('SUMMARY DATA'!F:F,'SUMMARY DATA'!$D:$D=$C779,'SUMMARY DATA'!$B:$B=""GRP"")),"""")
  )
)"),"")</f>
        <v/>
      </c>
      <c r="G779" s="17" t="str">
        <f>IFERROR(__xludf.DUMMYFUNCTION("IFERROR(
  TEXTJOIN(CHAR(10),TRUE,FILTER('SUMMARY DATA'!G:G,'SUMMARY DATA'!$A:$A=$A779,'SUMMARY DATA'!$C:$C=$B779,'SUMMARY DATA'!$B:$B=""GRP"")),
  IF(
    OR(
      ISNUMBER(SEARCH(""CDM CASH DEPOSIT"",$C779)),
      ISNUMBER(SEARCH(""CASH DEPOSIT"",$C77"&amp;"9)),
      COUNTIFS('SUMMARY DATA'!$D:$D,$C779,'SUMMARY DATA'!$B:$B,""GRP"")&lt;&gt;1
    ),
    """",
    IFERROR(TEXTJOIN(CHAR(10),TRUE,FILTER('SUMMARY DATA'!G:G,'SUMMARY DATA'!$D:$D=$C779,'SUMMARY DATA'!$B:$B=""GRP"")),"""")
  )
)"),"")</f>
        <v/>
      </c>
      <c r="H779" s="18" t="str">
        <f>IFERROR(__xludf.DUMMYFUNCTION("IFERROR(
  TEXTJOIN(CHAR(10),TRUE,FILTER('SUMMARY DATA'!H:H,'SUMMARY DATA'!$A:$A=$A779,'SUMMARY DATA'!$C:$C=$B779,'SUMMARY DATA'!$B:$B=""GRP"")),
  IF(
    OR(
      ISNUMBER(SEARCH(""CDM CASH DEPOSIT"",$C779)),
      ISNUMBER(SEARCH(""CASH DEPOSIT"",$C77"&amp;"9)),
      COUNTIFS('SUMMARY DATA'!$D:$D,$C779,'SUMMARY DATA'!$B:$B,""GRP"")&lt;&gt;1
    ),
    """",
    IFERROR(TEXTJOIN(CHAR(10),TRUE,FILTER('SUMMARY DATA'!H:H,'SUMMARY DATA'!$D:$D=$C779,'SUMMARY DATA'!$B:$B=""GRP"")),"""")
  )
)"),"")</f>
        <v/>
      </c>
      <c r="I779" s="18" t="str">
        <f>IFERROR(__xludf.DUMMYFUNCTION("IF(H779="""","""",
SUM(ARRAYFORMULA(VALUE(SPLIT(H779,CHAR(10)))))
)"),"")</f>
        <v/>
      </c>
      <c r="J779" s="17" t="str">
        <f>IFERROR(__xludf.DUMMYFUNCTION("IFERROR(
  TEXTJOIN(CHAR(10),TRUE,FILTER('SUMMARY DATA'!I:I,'SUMMARY DATA'!$A:$A=$A779,'SUMMARY DATA'!$C:$C=$B779,'SUMMARY DATA'!$B:$B=""GRP"")),
  IF(
    OR(
      ISNUMBER(SEARCH(""CDM CASH DEPOSIT"",$C779)),
      ISNUMBER(SEARCH(""CASH DEPOSIT"",$C77"&amp;"9)),
      COUNTIFS('SUMMARY DATA'!$D:$D,$C779,'SUMMARY DATA'!$B:$B,""GRP"")&lt;&gt;1
    ),
    """",
    IFERROR(TEXTJOIN(CHAR(10),TRUE,FILTER('SUMMARY DATA'!I:I,'SUMMARY DATA'!$D:$D=$C779,'SUMMARY DATA'!$B:$B=""GRP"")),"""")
  )
)"),"")</f>
        <v/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 spans="1:27">
      <c r="A780" s="2" t="s">
        <v>1108</v>
      </c>
      <c r="B780" s="15">
        <v>45949</v>
      </c>
      <c r="C780" s="2" t="s">
        <v>1109</v>
      </c>
      <c r="D780" s="6">
        <v>270</v>
      </c>
      <c r="E780" s="16" t="str">
        <f>IFERROR(__xludf.DUMMYFUNCTION("IFERROR(
  TEXTJOIN(CHAR(10),TRUE,FILTER('SUMMARY DATA'!E:E,'SUMMARY DATA'!$A:$A=$A780,'SUMMARY DATA'!$C:$C=$B780,'SUMMARY DATA'!$B:$B=""GRP"")),
  IF(
    OR(
      ISNUMBER(SEARCH(""CDM CASH DEPOSIT"",$C780)),
      ISNUMBER(SEARCH(""CASH DEPOSIT"",$C78"&amp;"0)),
      COUNTIFS('SUMMARY DATA'!$D:$D,$C780,'SUMMARY DATA'!$B:$B,""GRP"")&lt;&gt;1
    ),
    """",
    IFERROR(TEXTJOIN(CHAR(10),TRUE,FILTER('SUMMARY DATA'!E:E,'SUMMARY DATA'!$D:$D=$C780,'SUMMARY DATA'!$B:$B=""GRP"")),"""")
  )
)"),"")</f>
        <v/>
      </c>
      <c r="F780" s="17" t="str">
        <f>IFERROR(__xludf.DUMMYFUNCTION("IFERROR(
  TEXTJOIN(CHAR(10),TRUE,FILTER('SUMMARY DATA'!F:F,'SUMMARY DATA'!$A:$A=$A780,'SUMMARY DATA'!$C:$C=$B780,'SUMMARY DATA'!$B:$B=""GRP"")),
  IF(
    OR(
      ISNUMBER(SEARCH(""CDM CASH DEPOSIT"",$C780)),
      ISNUMBER(SEARCH(""CASH DEPOSIT"",$C78"&amp;"0)),
      COUNTIFS('SUMMARY DATA'!$D:$D,$C780,'SUMMARY DATA'!$B:$B,""GRP"")&lt;&gt;1
    ),
    """",
    IFERROR(TEXTJOIN(CHAR(10),TRUE,FILTER('SUMMARY DATA'!F:F,'SUMMARY DATA'!$D:$D=$C780,'SUMMARY DATA'!$B:$B=""GRP"")),"""")
  )
)"),"")</f>
        <v/>
      </c>
      <c r="G780" s="17" t="str">
        <f>IFERROR(__xludf.DUMMYFUNCTION("IFERROR(
  TEXTJOIN(CHAR(10),TRUE,FILTER('SUMMARY DATA'!G:G,'SUMMARY DATA'!$A:$A=$A780,'SUMMARY DATA'!$C:$C=$B780,'SUMMARY DATA'!$B:$B=""GRP"")),
  IF(
    OR(
      ISNUMBER(SEARCH(""CDM CASH DEPOSIT"",$C780)),
      ISNUMBER(SEARCH(""CASH DEPOSIT"",$C78"&amp;"0)),
      COUNTIFS('SUMMARY DATA'!$D:$D,$C780,'SUMMARY DATA'!$B:$B,""GRP"")&lt;&gt;1
    ),
    """",
    IFERROR(TEXTJOIN(CHAR(10),TRUE,FILTER('SUMMARY DATA'!G:G,'SUMMARY DATA'!$D:$D=$C780,'SUMMARY DATA'!$B:$B=""GRP"")),"""")
  )
)"),"")</f>
        <v/>
      </c>
      <c r="H780" s="18" t="str">
        <f>IFERROR(__xludf.DUMMYFUNCTION("IFERROR(
  TEXTJOIN(CHAR(10),TRUE,FILTER('SUMMARY DATA'!H:H,'SUMMARY DATA'!$A:$A=$A780,'SUMMARY DATA'!$C:$C=$B780,'SUMMARY DATA'!$B:$B=""GRP"")),
  IF(
    OR(
      ISNUMBER(SEARCH(""CDM CASH DEPOSIT"",$C780)),
      ISNUMBER(SEARCH(""CASH DEPOSIT"",$C78"&amp;"0)),
      COUNTIFS('SUMMARY DATA'!$D:$D,$C780,'SUMMARY DATA'!$B:$B,""GRP"")&lt;&gt;1
    ),
    """",
    IFERROR(TEXTJOIN(CHAR(10),TRUE,FILTER('SUMMARY DATA'!H:H,'SUMMARY DATA'!$D:$D=$C780,'SUMMARY DATA'!$B:$B=""GRP"")),"""")
  )
)"),"")</f>
        <v/>
      </c>
      <c r="I780" s="18" t="str">
        <f>IFERROR(__xludf.DUMMYFUNCTION("IF(H780="""","""",
SUM(ARRAYFORMULA(VALUE(SPLIT(H780,CHAR(10)))))
)"),"")</f>
        <v/>
      </c>
      <c r="J780" s="17" t="str">
        <f>IFERROR(__xludf.DUMMYFUNCTION("IFERROR(
  TEXTJOIN(CHAR(10),TRUE,FILTER('SUMMARY DATA'!I:I,'SUMMARY DATA'!$A:$A=$A780,'SUMMARY DATA'!$C:$C=$B780,'SUMMARY DATA'!$B:$B=""GRP"")),
  IF(
    OR(
      ISNUMBER(SEARCH(""CDM CASH DEPOSIT"",$C780)),
      ISNUMBER(SEARCH(""CASH DEPOSIT"",$C78"&amp;"0)),
      COUNTIFS('SUMMARY DATA'!$D:$D,$C780,'SUMMARY DATA'!$B:$B,""GRP"")&lt;&gt;1
    ),
    """",
    IFERROR(TEXTJOIN(CHAR(10),TRUE,FILTER('SUMMARY DATA'!I:I,'SUMMARY DATA'!$D:$D=$C780,'SUMMARY DATA'!$B:$B=""GRP"")),"""")
  )
)"),"")</f>
        <v/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 spans="1:27">
      <c r="A781" s="2" t="s">
        <v>1110</v>
      </c>
      <c r="B781" s="15">
        <v>45948</v>
      </c>
      <c r="C781" s="2" t="s">
        <v>1111</v>
      </c>
      <c r="D781" s="6">
        <v>0.01</v>
      </c>
      <c r="E781" s="16" t="str">
        <f>IFERROR(__xludf.DUMMYFUNCTION("IFERROR(
  TEXTJOIN(CHAR(10),TRUE,FILTER('SUMMARY DATA'!E:E,'SUMMARY DATA'!$A:$A=$A781,'SUMMARY DATA'!$C:$C=$B781,'SUMMARY DATA'!$B:$B=""GRP"")),
  IF(
    OR(
      ISNUMBER(SEARCH(""CDM CASH DEPOSIT"",$C781)),
      ISNUMBER(SEARCH(""CASH DEPOSIT"",$C78"&amp;"1)),
      COUNTIFS('SUMMARY DATA'!$D:$D,$C781,'SUMMARY DATA'!$B:$B,""GRP"")&lt;&gt;1
    ),
    """",
    IFERROR(TEXTJOIN(CHAR(10),TRUE,FILTER('SUMMARY DATA'!E:E,'SUMMARY DATA'!$D:$D=$C781,'SUMMARY DATA'!$B:$B=""GRP"")),"""")
  )
)"),"")</f>
        <v/>
      </c>
      <c r="F781" s="17" t="str">
        <f>IFERROR(__xludf.DUMMYFUNCTION("IFERROR(
  TEXTJOIN(CHAR(10),TRUE,FILTER('SUMMARY DATA'!F:F,'SUMMARY DATA'!$A:$A=$A781,'SUMMARY DATA'!$C:$C=$B781,'SUMMARY DATA'!$B:$B=""GRP"")),
  IF(
    OR(
      ISNUMBER(SEARCH(""CDM CASH DEPOSIT"",$C781)),
      ISNUMBER(SEARCH(""CASH DEPOSIT"",$C78"&amp;"1)),
      COUNTIFS('SUMMARY DATA'!$D:$D,$C781,'SUMMARY DATA'!$B:$B,""GRP"")&lt;&gt;1
    ),
    """",
    IFERROR(TEXTJOIN(CHAR(10),TRUE,FILTER('SUMMARY DATA'!F:F,'SUMMARY DATA'!$D:$D=$C781,'SUMMARY DATA'!$B:$B=""GRP"")),"""")
  )
)"),"")</f>
        <v/>
      </c>
      <c r="G781" s="17" t="str">
        <f>IFERROR(__xludf.DUMMYFUNCTION("IFERROR(
  TEXTJOIN(CHAR(10),TRUE,FILTER('SUMMARY DATA'!G:G,'SUMMARY DATA'!$A:$A=$A781,'SUMMARY DATA'!$C:$C=$B781,'SUMMARY DATA'!$B:$B=""GRP"")),
  IF(
    OR(
      ISNUMBER(SEARCH(""CDM CASH DEPOSIT"",$C781)),
      ISNUMBER(SEARCH(""CASH DEPOSIT"",$C78"&amp;"1)),
      COUNTIFS('SUMMARY DATA'!$D:$D,$C781,'SUMMARY DATA'!$B:$B,""GRP"")&lt;&gt;1
    ),
    """",
    IFERROR(TEXTJOIN(CHAR(10),TRUE,FILTER('SUMMARY DATA'!G:G,'SUMMARY DATA'!$D:$D=$C781,'SUMMARY DATA'!$B:$B=""GRP"")),"""")
  )
)"),"")</f>
        <v/>
      </c>
      <c r="H781" s="18" t="str">
        <f>IFERROR(__xludf.DUMMYFUNCTION("IFERROR(
  TEXTJOIN(CHAR(10),TRUE,FILTER('SUMMARY DATA'!H:H,'SUMMARY DATA'!$A:$A=$A781,'SUMMARY DATA'!$C:$C=$B781,'SUMMARY DATA'!$B:$B=""GRP"")),
  IF(
    OR(
      ISNUMBER(SEARCH(""CDM CASH DEPOSIT"",$C781)),
      ISNUMBER(SEARCH(""CASH DEPOSIT"",$C78"&amp;"1)),
      COUNTIFS('SUMMARY DATA'!$D:$D,$C781,'SUMMARY DATA'!$B:$B,""GRP"")&lt;&gt;1
    ),
    """",
    IFERROR(TEXTJOIN(CHAR(10),TRUE,FILTER('SUMMARY DATA'!H:H,'SUMMARY DATA'!$D:$D=$C781,'SUMMARY DATA'!$B:$B=""GRP"")),"""")
  )
)"),"")</f>
        <v/>
      </c>
      <c r="I781" s="18" t="str">
        <f>IFERROR(__xludf.DUMMYFUNCTION("IF(H781="""","""",
SUM(ARRAYFORMULA(VALUE(SPLIT(H781,CHAR(10)))))
)"),"")</f>
        <v/>
      </c>
      <c r="J781" s="17" t="str">
        <f>IFERROR(__xludf.DUMMYFUNCTION("IFERROR(
  TEXTJOIN(CHAR(10),TRUE,FILTER('SUMMARY DATA'!I:I,'SUMMARY DATA'!$A:$A=$A781,'SUMMARY DATA'!$C:$C=$B781,'SUMMARY DATA'!$B:$B=""GRP"")),
  IF(
    OR(
      ISNUMBER(SEARCH(""CDM CASH DEPOSIT"",$C781)),
      ISNUMBER(SEARCH(""CASH DEPOSIT"",$C78"&amp;"1)),
      COUNTIFS('SUMMARY DATA'!$D:$D,$C781,'SUMMARY DATA'!$B:$B,""GRP"")&lt;&gt;1
    ),
    """",
    IFERROR(TEXTJOIN(CHAR(10),TRUE,FILTER('SUMMARY DATA'!I:I,'SUMMARY DATA'!$D:$D=$C781,'SUMMARY DATA'!$B:$B=""GRP"")),"""")
  )
)"),"")</f>
        <v/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 spans="1:27">
      <c r="A782" s="2" t="s">
        <v>1112</v>
      </c>
      <c r="B782" s="15">
        <v>45945</v>
      </c>
      <c r="C782" s="2" t="s">
        <v>1113</v>
      </c>
      <c r="D782" s="6">
        <v>203.88</v>
      </c>
      <c r="E782" s="16" t="str">
        <f>IFERROR(__xludf.DUMMYFUNCTION("IFERROR(
  TEXTJOIN(CHAR(10),TRUE,FILTER('SUMMARY DATA'!E:E,'SUMMARY DATA'!$A:$A=$A782,'SUMMARY DATA'!$C:$C=$B782,'SUMMARY DATA'!$B:$B=""GRP"")),
  IF(
    OR(
      ISNUMBER(SEARCH(""CDM CASH DEPOSIT"",$C782)),
      ISNUMBER(SEARCH(""CASH DEPOSIT"",$C78"&amp;"2)),
      COUNTIFS('SUMMARY DATA'!$D:$D,$C782,'SUMMARY DATA'!$B:$B,""GRP"")&lt;&gt;1
    ),
    """",
    IFERROR(TEXTJOIN(CHAR(10),TRUE,FILTER('SUMMARY DATA'!E:E,'SUMMARY DATA'!$D:$D=$C782,'SUMMARY DATA'!$B:$B=""GRP"")),"""")
  )
)"),"")</f>
        <v/>
      </c>
      <c r="F782" s="17" t="str">
        <f>IFERROR(__xludf.DUMMYFUNCTION("IFERROR(
  TEXTJOIN(CHAR(10),TRUE,FILTER('SUMMARY DATA'!F:F,'SUMMARY DATA'!$A:$A=$A782,'SUMMARY DATA'!$C:$C=$B782,'SUMMARY DATA'!$B:$B=""GRP"")),
  IF(
    OR(
      ISNUMBER(SEARCH(""CDM CASH DEPOSIT"",$C782)),
      ISNUMBER(SEARCH(""CASH DEPOSIT"",$C78"&amp;"2)),
      COUNTIFS('SUMMARY DATA'!$D:$D,$C782,'SUMMARY DATA'!$B:$B,""GRP"")&lt;&gt;1
    ),
    """",
    IFERROR(TEXTJOIN(CHAR(10),TRUE,FILTER('SUMMARY DATA'!F:F,'SUMMARY DATA'!$D:$D=$C782,'SUMMARY DATA'!$B:$B=""GRP"")),"""")
  )
)"),"")</f>
        <v/>
      </c>
      <c r="G782" s="17" t="str">
        <f>IFERROR(__xludf.DUMMYFUNCTION("IFERROR(
  TEXTJOIN(CHAR(10),TRUE,FILTER('SUMMARY DATA'!G:G,'SUMMARY DATA'!$A:$A=$A782,'SUMMARY DATA'!$C:$C=$B782,'SUMMARY DATA'!$B:$B=""GRP"")),
  IF(
    OR(
      ISNUMBER(SEARCH(""CDM CASH DEPOSIT"",$C782)),
      ISNUMBER(SEARCH(""CASH DEPOSIT"",$C78"&amp;"2)),
      COUNTIFS('SUMMARY DATA'!$D:$D,$C782,'SUMMARY DATA'!$B:$B,""GRP"")&lt;&gt;1
    ),
    """",
    IFERROR(TEXTJOIN(CHAR(10),TRUE,FILTER('SUMMARY DATA'!G:G,'SUMMARY DATA'!$D:$D=$C782,'SUMMARY DATA'!$B:$B=""GRP"")),"""")
  )
)"),"")</f>
        <v/>
      </c>
      <c r="H782" s="18" t="str">
        <f>IFERROR(__xludf.DUMMYFUNCTION("IFERROR(
  TEXTJOIN(CHAR(10),TRUE,FILTER('SUMMARY DATA'!H:H,'SUMMARY DATA'!$A:$A=$A782,'SUMMARY DATA'!$C:$C=$B782,'SUMMARY DATA'!$B:$B=""GRP"")),
  IF(
    OR(
      ISNUMBER(SEARCH(""CDM CASH DEPOSIT"",$C782)),
      ISNUMBER(SEARCH(""CASH DEPOSIT"",$C78"&amp;"2)),
      COUNTIFS('SUMMARY DATA'!$D:$D,$C782,'SUMMARY DATA'!$B:$B,""GRP"")&lt;&gt;1
    ),
    """",
    IFERROR(TEXTJOIN(CHAR(10),TRUE,FILTER('SUMMARY DATA'!H:H,'SUMMARY DATA'!$D:$D=$C782,'SUMMARY DATA'!$B:$B=""GRP"")),"""")
  )
)"),"")</f>
        <v/>
      </c>
      <c r="I782" s="18" t="str">
        <f>IFERROR(__xludf.DUMMYFUNCTION("IF(H782="""","""",
SUM(ARRAYFORMULA(VALUE(SPLIT(H782,CHAR(10)))))
)"),"")</f>
        <v/>
      </c>
      <c r="J782" s="17" t="str">
        <f>IFERROR(__xludf.DUMMYFUNCTION("IFERROR(
  TEXTJOIN(CHAR(10),TRUE,FILTER('SUMMARY DATA'!I:I,'SUMMARY DATA'!$A:$A=$A782,'SUMMARY DATA'!$C:$C=$B782,'SUMMARY DATA'!$B:$B=""GRP"")),
  IF(
    OR(
      ISNUMBER(SEARCH(""CDM CASH DEPOSIT"",$C782)),
      ISNUMBER(SEARCH(""CASH DEPOSIT"",$C78"&amp;"2)),
      COUNTIFS('SUMMARY DATA'!$D:$D,$C782,'SUMMARY DATA'!$B:$B,""GRP"")&lt;&gt;1
    ),
    """",
    IFERROR(TEXTJOIN(CHAR(10),TRUE,FILTER('SUMMARY DATA'!I:I,'SUMMARY DATA'!$D:$D=$C782,'SUMMARY DATA'!$B:$B=""GRP"")),"""")
  )
)"),"")</f>
        <v/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 spans="1:27">
      <c r="A783" s="2"/>
      <c r="B783" s="15">
        <v>45941</v>
      </c>
      <c r="C783" s="2" t="s">
        <v>1114</v>
      </c>
      <c r="D783" s="6">
        <v>119.88</v>
      </c>
      <c r="E783" s="16" t="str">
        <f>IFERROR(__xludf.DUMMYFUNCTION("IFERROR(
  TEXTJOIN(CHAR(10),TRUE,FILTER('SUMMARY DATA'!E:E,'SUMMARY DATA'!$A:$A=$A783,'SUMMARY DATA'!$C:$C=$B783,'SUMMARY DATA'!$B:$B=""GRP"")),
  IF(
    OR(
      ISNUMBER(SEARCH(""CDM CASH DEPOSIT"",$C783)),
      ISNUMBER(SEARCH(""CASH DEPOSIT"",$C78"&amp;"3)),
      COUNTIFS('SUMMARY DATA'!$D:$D,$C783,'SUMMARY DATA'!$B:$B,""GRP"")&lt;&gt;1
    ),
    """",
    IFERROR(TEXTJOIN(CHAR(10),TRUE,FILTER('SUMMARY DATA'!E:E,'SUMMARY DATA'!$D:$D=$C783,'SUMMARY DATA'!$B:$B=""GRP"")),"""")
  )
)"),"")</f>
        <v/>
      </c>
      <c r="F783" s="17" t="str">
        <f>IFERROR(__xludf.DUMMYFUNCTION("IFERROR(
  TEXTJOIN(CHAR(10),TRUE,FILTER('SUMMARY DATA'!F:F,'SUMMARY DATA'!$A:$A=$A783,'SUMMARY DATA'!$C:$C=$B783,'SUMMARY DATA'!$B:$B=""GRP"")),
  IF(
    OR(
      ISNUMBER(SEARCH(""CDM CASH DEPOSIT"",$C783)),
      ISNUMBER(SEARCH(""CASH DEPOSIT"",$C78"&amp;"3)),
      COUNTIFS('SUMMARY DATA'!$D:$D,$C783,'SUMMARY DATA'!$B:$B,""GRP"")&lt;&gt;1
    ),
    """",
    IFERROR(TEXTJOIN(CHAR(10),TRUE,FILTER('SUMMARY DATA'!F:F,'SUMMARY DATA'!$D:$D=$C783,'SUMMARY DATA'!$B:$B=""GRP"")),"""")
  )
)"),"")</f>
        <v/>
      </c>
      <c r="G783" s="17" t="str">
        <f>IFERROR(__xludf.DUMMYFUNCTION("IFERROR(
  TEXTJOIN(CHAR(10),TRUE,FILTER('SUMMARY DATA'!G:G,'SUMMARY DATA'!$A:$A=$A783,'SUMMARY DATA'!$C:$C=$B783,'SUMMARY DATA'!$B:$B=""GRP"")),
  IF(
    OR(
      ISNUMBER(SEARCH(""CDM CASH DEPOSIT"",$C783)),
      ISNUMBER(SEARCH(""CASH DEPOSIT"",$C78"&amp;"3)),
      COUNTIFS('SUMMARY DATA'!$D:$D,$C783,'SUMMARY DATA'!$B:$B,""GRP"")&lt;&gt;1
    ),
    """",
    IFERROR(TEXTJOIN(CHAR(10),TRUE,FILTER('SUMMARY DATA'!G:G,'SUMMARY DATA'!$D:$D=$C783,'SUMMARY DATA'!$B:$B=""GRP"")),"""")
  )
)"),"")</f>
        <v/>
      </c>
      <c r="H783" s="18" t="str">
        <f>IFERROR(__xludf.DUMMYFUNCTION("IFERROR(
  TEXTJOIN(CHAR(10),TRUE,FILTER('SUMMARY DATA'!H:H,'SUMMARY DATA'!$A:$A=$A783,'SUMMARY DATA'!$C:$C=$B783,'SUMMARY DATA'!$B:$B=""GRP"")),
  IF(
    OR(
      ISNUMBER(SEARCH(""CDM CASH DEPOSIT"",$C783)),
      ISNUMBER(SEARCH(""CASH DEPOSIT"",$C78"&amp;"3)),
      COUNTIFS('SUMMARY DATA'!$D:$D,$C783,'SUMMARY DATA'!$B:$B,""GRP"")&lt;&gt;1
    ),
    """",
    IFERROR(TEXTJOIN(CHAR(10),TRUE,FILTER('SUMMARY DATA'!H:H,'SUMMARY DATA'!$D:$D=$C783,'SUMMARY DATA'!$B:$B=""GRP"")),"""")
  )
)"),"")</f>
        <v/>
      </c>
      <c r="I783" s="18" t="str">
        <f>IFERROR(__xludf.DUMMYFUNCTION("IF(H783="""","""",
SUM(ARRAYFORMULA(VALUE(SPLIT(H783,CHAR(10)))))
)"),"")</f>
        <v/>
      </c>
      <c r="J783" s="17" t="str">
        <f>IFERROR(__xludf.DUMMYFUNCTION("IFERROR(
  TEXTJOIN(CHAR(10),TRUE,FILTER('SUMMARY DATA'!I:I,'SUMMARY DATA'!$A:$A=$A783,'SUMMARY DATA'!$C:$C=$B783,'SUMMARY DATA'!$B:$B=""GRP"")),
  IF(
    OR(
      ISNUMBER(SEARCH(""CDM CASH DEPOSIT"",$C783)),
      ISNUMBER(SEARCH(""CASH DEPOSIT"",$C78"&amp;"3)),
      COUNTIFS('SUMMARY DATA'!$D:$D,$C783,'SUMMARY DATA'!$B:$B,""GRP"")&lt;&gt;1
    ),
    """",
    IFERROR(TEXTJOIN(CHAR(10),TRUE,FILTER('SUMMARY DATA'!I:I,'SUMMARY DATA'!$D:$D=$C783,'SUMMARY DATA'!$B:$B=""GRP"")),"""")
  )
)"),"")</f>
        <v/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 spans="1:27">
      <c r="A784" s="2"/>
      <c r="B784" s="15">
        <v>45939</v>
      </c>
      <c r="C784" s="2" t="s">
        <v>1115</v>
      </c>
      <c r="D784" s="6">
        <v>10</v>
      </c>
      <c r="E784" s="16" t="str">
        <f>IFERROR(__xludf.DUMMYFUNCTION("IFERROR(
  TEXTJOIN(CHAR(10),TRUE,FILTER('SUMMARY DATA'!E:E,'SUMMARY DATA'!$A:$A=$A784,'SUMMARY DATA'!$C:$C=$B784,'SUMMARY DATA'!$B:$B=""GRP"")),
  IF(
    OR(
      ISNUMBER(SEARCH(""CDM CASH DEPOSIT"",$C784)),
      ISNUMBER(SEARCH(""CASH DEPOSIT"",$C78"&amp;"4)),
      COUNTIFS('SUMMARY DATA'!$D:$D,$C784,'SUMMARY DATA'!$B:$B,""GRP"")&lt;&gt;1
    ),
    """",
    IFERROR(TEXTJOIN(CHAR(10),TRUE,FILTER('SUMMARY DATA'!E:E,'SUMMARY DATA'!$D:$D=$C784,'SUMMARY DATA'!$B:$B=""GRP"")),"""")
  )
)"),"")</f>
        <v/>
      </c>
      <c r="F784" s="17" t="str">
        <f>IFERROR(__xludf.DUMMYFUNCTION("IFERROR(
  TEXTJOIN(CHAR(10),TRUE,FILTER('SUMMARY DATA'!F:F,'SUMMARY DATA'!$A:$A=$A784,'SUMMARY DATA'!$C:$C=$B784,'SUMMARY DATA'!$B:$B=""GRP"")),
  IF(
    OR(
      ISNUMBER(SEARCH(""CDM CASH DEPOSIT"",$C784)),
      ISNUMBER(SEARCH(""CASH DEPOSIT"",$C78"&amp;"4)),
      COUNTIFS('SUMMARY DATA'!$D:$D,$C784,'SUMMARY DATA'!$B:$B,""GRP"")&lt;&gt;1
    ),
    """",
    IFERROR(TEXTJOIN(CHAR(10),TRUE,FILTER('SUMMARY DATA'!F:F,'SUMMARY DATA'!$D:$D=$C784,'SUMMARY DATA'!$B:$B=""GRP"")),"""")
  )
)"),"")</f>
        <v/>
      </c>
      <c r="G784" s="17" t="str">
        <f>IFERROR(__xludf.DUMMYFUNCTION("IFERROR(
  TEXTJOIN(CHAR(10),TRUE,FILTER('SUMMARY DATA'!G:G,'SUMMARY DATA'!$A:$A=$A784,'SUMMARY DATA'!$C:$C=$B784,'SUMMARY DATA'!$B:$B=""GRP"")),
  IF(
    OR(
      ISNUMBER(SEARCH(""CDM CASH DEPOSIT"",$C784)),
      ISNUMBER(SEARCH(""CASH DEPOSIT"",$C78"&amp;"4)),
      COUNTIFS('SUMMARY DATA'!$D:$D,$C784,'SUMMARY DATA'!$B:$B,""GRP"")&lt;&gt;1
    ),
    """",
    IFERROR(TEXTJOIN(CHAR(10),TRUE,FILTER('SUMMARY DATA'!G:G,'SUMMARY DATA'!$D:$D=$C784,'SUMMARY DATA'!$B:$B=""GRP"")),"""")
  )
)"),"")</f>
        <v/>
      </c>
      <c r="H784" s="18" t="str">
        <f>IFERROR(__xludf.DUMMYFUNCTION("IFERROR(
  TEXTJOIN(CHAR(10),TRUE,FILTER('SUMMARY DATA'!H:H,'SUMMARY DATA'!$A:$A=$A784,'SUMMARY DATA'!$C:$C=$B784,'SUMMARY DATA'!$B:$B=""GRP"")),
  IF(
    OR(
      ISNUMBER(SEARCH(""CDM CASH DEPOSIT"",$C784)),
      ISNUMBER(SEARCH(""CASH DEPOSIT"",$C78"&amp;"4)),
      COUNTIFS('SUMMARY DATA'!$D:$D,$C784,'SUMMARY DATA'!$B:$B,""GRP"")&lt;&gt;1
    ),
    """",
    IFERROR(TEXTJOIN(CHAR(10),TRUE,FILTER('SUMMARY DATA'!H:H,'SUMMARY DATA'!$D:$D=$C784,'SUMMARY DATA'!$B:$B=""GRP"")),"""")
  )
)"),"")</f>
        <v/>
      </c>
      <c r="I784" s="18" t="str">
        <f>IFERROR(__xludf.DUMMYFUNCTION("IF(H784="""","""",
SUM(ARRAYFORMULA(VALUE(SPLIT(H784,CHAR(10)))))
)"),"")</f>
        <v/>
      </c>
      <c r="J784" s="17" t="str">
        <f>IFERROR(__xludf.DUMMYFUNCTION("IFERROR(
  TEXTJOIN(CHAR(10),TRUE,FILTER('SUMMARY DATA'!I:I,'SUMMARY DATA'!$A:$A=$A784,'SUMMARY DATA'!$C:$C=$B784,'SUMMARY DATA'!$B:$B=""GRP"")),
  IF(
    OR(
      ISNUMBER(SEARCH(""CDM CASH DEPOSIT"",$C784)),
      ISNUMBER(SEARCH(""CASH DEPOSIT"",$C78"&amp;"4)),
      COUNTIFS('SUMMARY DATA'!$D:$D,$C784,'SUMMARY DATA'!$B:$B,""GRP"")&lt;&gt;1
    ),
    """",
    IFERROR(TEXTJOIN(CHAR(10),TRUE,FILTER('SUMMARY DATA'!I:I,'SUMMARY DATA'!$D:$D=$C784,'SUMMARY DATA'!$B:$B=""GRP"")),"""")
  )
)"),"")</f>
        <v/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 spans="1:27">
      <c r="A785" s="2"/>
      <c r="B785" s="15">
        <v>45937</v>
      </c>
      <c r="C785" s="2" t="s">
        <v>1116</v>
      </c>
      <c r="D785" s="6">
        <v>223.95</v>
      </c>
      <c r="E785" s="16" t="str">
        <f>IFERROR(__xludf.DUMMYFUNCTION("IFERROR(
  TEXTJOIN(CHAR(10),TRUE,FILTER('SUMMARY DATA'!E:E,'SUMMARY DATA'!$A:$A=$A785,'SUMMARY DATA'!$C:$C=$B785,'SUMMARY DATA'!$B:$B=""GRP"")),
  IF(
    OR(
      ISNUMBER(SEARCH(""CDM CASH DEPOSIT"",$C785)),
      ISNUMBER(SEARCH(""CASH DEPOSIT"",$C78"&amp;"5)),
      COUNTIFS('SUMMARY DATA'!$D:$D,$C785,'SUMMARY DATA'!$B:$B,""GRP"")&lt;&gt;1
    ),
    """",
    IFERROR(TEXTJOIN(CHAR(10),TRUE,FILTER('SUMMARY DATA'!E:E,'SUMMARY DATA'!$D:$D=$C785,'SUMMARY DATA'!$B:$B=""GRP"")),"""")
  )
)"),"")</f>
        <v/>
      </c>
      <c r="F785" s="17" t="str">
        <f>IFERROR(__xludf.DUMMYFUNCTION("IFERROR(
  TEXTJOIN(CHAR(10),TRUE,FILTER('SUMMARY DATA'!F:F,'SUMMARY DATA'!$A:$A=$A785,'SUMMARY DATA'!$C:$C=$B785,'SUMMARY DATA'!$B:$B=""GRP"")),
  IF(
    OR(
      ISNUMBER(SEARCH(""CDM CASH DEPOSIT"",$C785)),
      ISNUMBER(SEARCH(""CASH DEPOSIT"",$C78"&amp;"5)),
      COUNTIFS('SUMMARY DATA'!$D:$D,$C785,'SUMMARY DATA'!$B:$B,""GRP"")&lt;&gt;1
    ),
    """",
    IFERROR(TEXTJOIN(CHAR(10),TRUE,FILTER('SUMMARY DATA'!F:F,'SUMMARY DATA'!$D:$D=$C785,'SUMMARY DATA'!$B:$B=""GRP"")),"""")
  )
)"),"")</f>
        <v/>
      </c>
      <c r="G785" s="17" t="str">
        <f>IFERROR(__xludf.DUMMYFUNCTION("IFERROR(
  TEXTJOIN(CHAR(10),TRUE,FILTER('SUMMARY DATA'!G:G,'SUMMARY DATA'!$A:$A=$A785,'SUMMARY DATA'!$C:$C=$B785,'SUMMARY DATA'!$B:$B=""GRP"")),
  IF(
    OR(
      ISNUMBER(SEARCH(""CDM CASH DEPOSIT"",$C785)),
      ISNUMBER(SEARCH(""CASH DEPOSIT"",$C78"&amp;"5)),
      COUNTIFS('SUMMARY DATA'!$D:$D,$C785,'SUMMARY DATA'!$B:$B,""GRP"")&lt;&gt;1
    ),
    """",
    IFERROR(TEXTJOIN(CHAR(10),TRUE,FILTER('SUMMARY DATA'!G:G,'SUMMARY DATA'!$D:$D=$C785,'SUMMARY DATA'!$B:$B=""GRP"")),"""")
  )
)"),"")</f>
        <v/>
      </c>
      <c r="H785" s="18" t="str">
        <f>IFERROR(__xludf.DUMMYFUNCTION("IFERROR(
  TEXTJOIN(CHAR(10),TRUE,FILTER('SUMMARY DATA'!H:H,'SUMMARY DATA'!$A:$A=$A785,'SUMMARY DATA'!$C:$C=$B785,'SUMMARY DATA'!$B:$B=""GRP"")),
  IF(
    OR(
      ISNUMBER(SEARCH(""CDM CASH DEPOSIT"",$C785)),
      ISNUMBER(SEARCH(""CASH DEPOSIT"",$C78"&amp;"5)),
      COUNTIFS('SUMMARY DATA'!$D:$D,$C785,'SUMMARY DATA'!$B:$B,""GRP"")&lt;&gt;1
    ),
    """",
    IFERROR(TEXTJOIN(CHAR(10),TRUE,FILTER('SUMMARY DATA'!H:H,'SUMMARY DATA'!$D:$D=$C785,'SUMMARY DATA'!$B:$B=""GRP"")),"""")
  )
)"),"")</f>
        <v/>
      </c>
      <c r="I785" s="18" t="str">
        <f>IFERROR(__xludf.DUMMYFUNCTION("IF(H785="""","""",
SUM(ARRAYFORMULA(VALUE(SPLIT(H785,CHAR(10)))))
)"),"")</f>
        <v/>
      </c>
      <c r="J785" s="17" t="str">
        <f>IFERROR(__xludf.DUMMYFUNCTION("IFERROR(
  TEXTJOIN(CHAR(10),TRUE,FILTER('SUMMARY DATA'!I:I,'SUMMARY DATA'!$A:$A=$A785,'SUMMARY DATA'!$C:$C=$B785,'SUMMARY DATA'!$B:$B=""GRP"")),
  IF(
    OR(
      ISNUMBER(SEARCH(""CDM CASH DEPOSIT"",$C785)),
      ISNUMBER(SEARCH(""CASH DEPOSIT"",$C78"&amp;"5)),
      COUNTIFS('SUMMARY DATA'!$D:$D,$C785,'SUMMARY DATA'!$B:$B,""GRP"")&lt;&gt;1
    ),
    """",
    IFERROR(TEXTJOIN(CHAR(10),TRUE,FILTER('SUMMARY DATA'!I:I,'SUMMARY DATA'!$D:$D=$C785,'SUMMARY DATA'!$B:$B=""GRP"")),"""")
  )
)"),"")</f>
        <v/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 spans="1:27">
      <c r="A786" s="2" t="s">
        <v>1117</v>
      </c>
      <c r="B786" s="15">
        <v>45933</v>
      </c>
      <c r="C786" s="2" t="s">
        <v>1118</v>
      </c>
      <c r="D786" s="6">
        <v>400</v>
      </c>
      <c r="E786" s="16" t="str">
        <f>IFERROR(__xludf.DUMMYFUNCTION("IFERROR(
  TEXTJOIN(CHAR(10),TRUE,FILTER('SUMMARY DATA'!E:E,'SUMMARY DATA'!$A:$A=$A786,'SUMMARY DATA'!$C:$C=$B786,'SUMMARY DATA'!$B:$B=""GRP"")),
  IF(
    OR(
      ISNUMBER(SEARCH(""CDM CASH DEPOSIT"",$C786)),
      ISNUMBER(SEARCH(""CASH DEPOSIT"",$C78"&amp;"6)),
      COUNTIFS('SUMMARY DATA'!$D:$D,$C786,'SUMMARY DATA'!$B:$B,""GRP"")&lt;&gt;1
    ),
    """",
    IFERROR(TEXTJOIN(CHAR(10),TRUE,FILTER('SUMMARY DATA'!E:E,'SUMMARY DATA'!$D:$D=$C786,'SUMMARY DATA'!$B:$B=""GRP"")),"""")
  )
)"),"")</f>
        <v/>
      </c>
      <c r="F786" s="17" t="str">
        <f>IFERROR(__xludf.DUMMYFUNCTION("IFERROR(
  TEXTJOIN(CHAR(10),TRUE,FILTER('SUMMARY DATA'!F:F,'SUMMARY DATA'!$A:$A=$A786,'SUMMARY DATA'!$C:$C=$B786,'SUMMARY DATA'!$B:$B=""GRP"")),
  IF(
    OR(
      ISNUMBER(SEARCH(""CDM CASH DEPOSIT"",$C786)),
      ISNUMBER(SEARCH(""CASH DEPOSIT"",$C78"&amp;"6)),
      COUNTIFS('SUMMARY DATA'!$D:$D,$C786,'SUMMARY DATA'!$B:$B,""GRP"")&lt;&gt;1
    ),
    """",
    IFERROR(TEXTJOIN(CHAR(10),TRUE,FILTER('SUMMARY DATA'!F:F,'SUMMARY DATA'!$D:$D=$C786,'SUMMARY DATA'!$B:$B=""GRP"")),"""")
  )
)"),"")</f>
        <v/>
      </c>
      <c r="G786" s="17" t="str">
        <f>IFERROR(__xludf.DUMMYFUNCTION("IFERROR(
  TEXTJOIN(CHAR(10),TRUE,FILTER('SUMMARY DATA'!G:G,'SUMMARY DATA'!$A:$A=$A786,'SUMMARY DATA'!$C:$C=$B786,'SUMMARY DATA'!$B:$B=""GRP"")),
  IF(
    OR(
      ISNUMBER(SEARCH(""CDM CASH DEPOSIT"",$C786)),
      ISNUMBER(SEARCH(""CASH DEPOSIT"",$C78"&amp;"6)),
      COUNTIFS('SUMMARY DATA'!$D:$D,$C786,'SUMMARY DATA'!$B:$B,""GRP"")&lt;&gt;1
    ),
    """",
    IFERROR(TEXTJOIN(CHAR(10),TRUE,FILTER('SUMMARY DATA'!G:G,'SUMMARY DATA'!$D:$D=$C786,'SUMMARY DATA'!$B:$B=""GRP"")),"""")
  )
)"),"")</f>
        <v/>
      </c>
      <c r="H786" s="18" t="str">
        <f>IFERROR(__xludf.DUMMYFUNCTION("IFERROR(
  TEXTJOIN(CHAR(10),TRUE,FILTER('SUMMARY DATA'!H:H,'SUMMARY DATA'!$A:$A=$A786,'SUMMARY DATA'!$C:$C=$B786,'SUMMARY DATA'!$B:$B=""GRP"")),
  IF(
    OR(
      ISNUMBER(SEARCH(""CDM CASH DEPOSIT"",$C786)),
      ISNUMBER(SEARCH(""CASH DEPOSIT"",$C78"&amp;"6)),
      COUNTIFS('SUMMARY DATA'!$D:$D,$C786,'SUMMARY DATA'!$B:$B,""GRP"")&lt;&gt;1
    ),
    """",
    IFERROR(TEXTJOIN(CHAR(10),TRUE,FILTER('SUMMARY DATA'!H:H,'SUMMARY DATA'!$D:$D=$C786,'SUMMARY DATA'!$B:$B=""GRP"")),"""")
  )
)"),"")</f>
        <v/>
      </c>
      <c r="I786" s="18" t="str">
        <f>IFERROR(__xludf.DUMMYFUNCTION("IF(H786="""","""",
SUM(ARRAYFORMULA(VALUE(SPLIT(H786,CHAR(10)))))
)"),"")</f>
        <v/>
      </c>
      <c r="J786" s="17" t="str">
        <f>IFERROR(__xludf.DUMMYFUNCTION("IFERROR(
  TEXTJOIN(CHAR(10),TRUE,FILTER('SUMMARY DATA'!I:I,'SUMMARY DATA'!$A:$A=$A786,'SUMMARY DATA'!$C:$C=$B786,'SUMMARY DATA'!$B:$B=""GRP"")),
  IF(
    OR(
      ISNUMBER(SEARCH(""CDM CASH DEPOSIT"",$C786)),
      ISNUMBER(SEARCH(""CASH DEPOSIT"",$C78"&amp;"6)),
      COUNTIFS('SUMMARY DATA'!$D:$D,$C786,'SUMMARY DATA'!$B:$B,""GRP"")&lt;&gt;1
    ),
    """",
    IFERROR(TEXTJOIN(CHAR(10),TRUE,FILTER('SUMMARY DATA'!I:I,'SUMMARY DATA'!$D:$D=$C786,'SUMMARY DATA'!$B:$B=""GRP"")),"""")
  )
)"),"")</f>
        <v/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 spans="1:27">
      <c r="A787" s="2" t="s">
        <v>1119</v>
      </c>
      <c r="B787" s="15">
        <v>45933</v>
      </c>
      <c r="C787" s="2" t="s">
        <v>1120</v>
      </c>
      <c r="D787" s="6">
        <v>200</v>
      </c>
      <c r="E787" s="16" t="str">
        <f>IFERROR(__xludf.DUMMYFUNCTION("IFERROR(
  TEXTJOIN(CHAR(10),TRUE,FILTER('SUMMARY DATA'!E:E,'SUMMARY DATA'!$A:$A=$A787,'SUMMARY DATA'!$C:$C=$B787,'SUMMARY DATA'!$B:$B=""GRP"")),
  IF(
    OR(
      ISNUMBER(SEARCH(""CDM CASH DEPOSIT"",$C787)),
      ISNUMBER(SEARCH(""CASH DEPOSIT"",$C78"&amp;"7)),
      COUNTIFS('SUMMARY DATA'!$D:$D,$C787,'SUMMARY DATA'!$B:$B,""GRP"")&lt;&gt;1
    ),
    """",
    IFERROR(TEXTJOIN(CHAR(10),TRUE,FILTER('SUMMARY DATA'!E:E,'SUMMARY DATA'!$D:$D=$C787,'SUMMARY DATA'!$B:$B=""GRP"")),"""")
  )
)"),"")</f>
        <v/>
      </c>
      <c r="F787" s="17" t="str">
        <f>IFERROR(__xludf.DUMMYFUNCTION("IFERROR(
  TEXTJOIN(CHAR(10),TRUE,FILTER('SUMMARY DATA'!F:F,'SUMMARY DATA'!$A:$A=$A787,'SUMMARY DATA'!$C:$C=$B787,'SUMMARY DATA'!$B:$B=""GRP"")),
  IF(
    OR(
      ISNUMBER(SEARCH(""CDM CASH DEPOSIT"",$C787)),
      ISNUMBER(SEARCH(""CASH DEPOSIT"",$C78"&amp;"7)),
      COUNTIFS('SUMMARY DATA'!$D:$D,$C787,'SUMMARY DATA'!$B:$B,""GRP"")&lt;&gt;1
    ),
    """",
    IFERROR(TEXTJOIN(CHAR(10),TRUE,FILTER('SUMMARY DATA'!F:F,'SUMMARY DATA'!$D:$D=$C787,'SUMMARY DATA'!$B:$B=""GRP"")),"""")
  )
)"),"")</f>
        <v/>
      </c>
      <c r="G787" s="17" t="str">
        <f>IFERROR(__xludf.DUMMYFUNCTION("IFERROR(
  TEXTJOIN(CHAR(10),TRUE,FILTER('SUMMARY DATA'!G:G,'SUMMARY DATA'!$A:$A=$A787,'SUMMARY DATA'!$C:$C=$B787,'SUMMARY DATA'!$B:$B=""GRP"")),
  IF(
    OR(
      ISNUMBER(SEARCH(""CDM CASH DEPOSIT"",$C787)),
      ISNUMBER(SEARCH(""CASH DEPOSIT"",$C78"&amp;"7)),
      COUNTIFS('SUMMARY DATA'!$D:$D,$C787,'SUMMARY DATA'!$B:$B,""GRP"")&lt;&gt;1
    ),
    """",
    IFERROR(TEXTJOIN(CHAR(10),TRUE,FILTER('SUMMARY DATA'!G:G,'SUMMARY DATA'!$D:$D=$C787,'SUMMARY DATA'!$B:$B=""GRP"")),"""")
  )
)"),"")</f>
        <v/>
      </c>
      <c r="H787" s="18" t="str">
        <f>IFERROR(__xludf.DUMMYFUNCTION("IFERROR(
  TEXTJOIN(CHAR(10),TRUE,FILTER('SUMMARY DATA'!H:H,'SUMMARY DATA'!$A:$A=$A787,'SUMMARY DATA'!$C:$C=$B787,'SUMMARY DATA'!$B:$B=""GRP"")),
  IF(
    OR(
      ISNUMBER(SEARCH(""CDM CASH DEPOSIT"",$C787)),
      ISNUMBER(SEARCH(""CASH DEPOSIT"",$C78"&amp;"7)),
      COUNTIFS('SUMMARY DATA'!$D:$D,$C787,'SUMMARY DATA'!$B:$B,""GRP"")&lt;&gt;1
    ),
    """",
    IFERROR(TEXTJOIN(CHAR(10),TRUE,FILTER('SUMMARY DATA'!H:H,'SUMMARY DATA'!$D:$D=$C787,'SUMMARY DATA'!$B:$B=""GRP"")),"""")
  )
)"),"")</f>
        <v/>
      </c>
      <c r="I787" s="18" t="str">
        <f>IFERROR(__xludf.DUMMYFUNCTION("IF(H787="""","""",
SUM(ARRAYFORMULA(VALUE(SPLIT(H787,CHAR(10)))))
)"),"")</f>
        <v/>
      </c>
      <c r="J787" s="17" t="str">
        <f>IFERROR(__xludf.DUMMYFUNCTION("IFERROR(
  TEXTJOIN(CHAR(10),TRUE,FILTER('SUMMARY DATA'!I:I,'SUMMARY DATA'!$A:$A=$A787,'SUMMARY DATA'!$C:$C=$B787,'SUMMARY DATA'!$B:$B=""GRP"")),
  IF(
    OR(
      ISNUMBER(SEARCH(""CDM CASH DEPOSIT"",$C787)),
      ISNUMBER(SEARCH(""CASH DEPOSIT"",$C78"&amp;"7)),
      COUNTIFS('SUMMARY DATA'!$D:$D,$C787,'SUMMARY DATA'!$B:$B,""GRP"")&lt;&gt;1
    ),
    """",
    IFERROR(TEXTJOIN(CHAR(10),TRUE,FILTER('SUMMARY DATA'!I:I,'SUMMARY DATA'!$D:$D=$C787,'SUMMARY DATA'!$B:$B=""GRP"")),"""")
  )
)"),"")</f>
        <v/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 spans="1:27">
      <c r="A788" s="2" t="s">
        <v>1121</v>
      </c>
      <c r="B788" s="15">
        <v>45932</v>
      </c>
      <c r="C788" s="2" t="s">
        <v>1122</v>
      </c>
      <c r="D788" s="6">
        <v>301.67</v>
      </c>
      <c r="E788" s="16" t="str">
        <f>IFERROR(__xludf.DUMMYFUNCTION("IFERROR(
  TEXTJOIN(CHAR(10),TRUE,FILTER('SUMMARY DATA'!E:E,'SUMMARY DATA'!$A:$A=$A788,'SUMMARY DATA'!$C:$C=$B788,'SUMMARY DATA'!$B:$B=""GRP"")),
  IF(
    OR(
      ISNUMBER(SEARCH(""CDM CASH DEPOSIT"",$C788)),
      ISNUMBER(SEARCH(""CASH DEPOSIT"",$C78"&amp;"8)),
      COUNTIFS('SUMMARY DATA'!$D:$D,$C788,'SUMMARY DATA'!$B:$B,""GRP"")&lt;&gt;1
    ),
    """",
    IFERROR(TEXTJOIN(CHAR(10),TRUE,FILTER('SUMMARY DATA'!E:E,'SUMMARY DATA'!$D:$D=$C788,'SUMMARY DATA'!$B:$B=""GRP"")),"""")
  )
)"),"")</f>
        <v/>
      </c>
      <c r="F788" s="17" t="str">
        <f>IFERROR(__xludf.DUMMYFUNCTION("IFERROR(
  TEXTJOIN(CHAR(10),TRUE,FILTER('SUMMARY DATA'!F:F,'SUMMARY DATA'!$A:$A=$A788,'SUMMARY DATA'!$C:$C=$B788,'SUMMARY DATA'!$B:$B=""GRP"")),
  IF(
    OR(
      ISNUMBER(SEARCH(""CDM CASH DEPOSIT"",$C788)),
      ISNUMBER(SEARCH(""CASH DEPOSIT"",$C78"&amp;"8)),
      COUNTIFS('SUMMARY DATA'!$D:$D,$C788,'SUMMARY DATA'!$B:$B,""GRP"")&lt;&gt;1
    ),
    """",
    IFERROR(TEXTJOIN(CHAR(10),TRUE,FILTER('SUMMARY DATA'!F:F,'SUMMARY DATA'!$D:$D=$C788,'SUMMARY DATA'!$B:$B=""GRP"")),"""")
  )
)"),"")</f>
        <v/>
      </c>
      <c r="G788" s="17" t="str">
        <f>IFERROR(__xludf.DUMMYFUNCTION("IFERROR(
  TEXTJOIN(CHAR(10),TRUE,FILTER('SUMMARY DATA'!G:G,'SUMMARY DATA'!$A:$A=$A788,'SUMMARY DATA'!$C:$C=$B788,'SUMMARY DATA'!$B:$B=""GRP"")),
  IF(
    OR(
      ISNUMBER(SEARCH(""CDM CASH DEPOSIT"",$C788)),
      ISNUMBER(SEARCH(""CASH DEPOSIT"",$C78"&amp;"8)),
      COUNTIFS('SUMMARY DATA'!$D:$D,$C788,'SUMMARY DATA'!$B:$B,""GRP"")&lt;&gt;1
    ),
    """",
    IFERROR(TEXTJOIN(CHAR(10),TRUE,FILTER('SUMMARY DATA'!G:G,'SUMMARY DATA'!$D:$D=$C788,'SUMMARY DATA'!$B:$B=""GRP"")),"""")
  )
)"),"")</f>
        <v/>
      </c>
      <c r="H788" s="18" t="str">
        <f>IFERROR(__xludf.DUMMYFUNCTION("IFERROR(
  TEXTJOIN(CHAR(10),TRUE,FILTER('SUMMARY DATA'!H:H,'SUMMARY DATA'!$A:$A=$A788,'SUMMARY DATA'!$C:$C=$B788,'SUMMARY DATA'!$B:$B=""GRP"")),
  IF(
    OR(
      ISNUMBER(SEARCH(""CDM CASH DEPOSIT"",$C788)),
      ISNUMBER(SEARCH(""CASH DEPOSIT"",$C78"&amp;"8)),
      COUNTIFS('SUMMARY DATA'!$D:$D,$C788,'SUMMARY DATA'!$B:$B,""GRP"")&lt;&gt;1
    ),
    """",
    IFERROR(TEXTJOIN(CHAR(10),TRUE,FILTER('SUMMARY DATA'!H:H,'SUMMARY DATA'!$D:$D=$C788,'SUMMARY DATA'!$B:$B=""GRP"")),"""")
  )
)"),"")</f>
        <v/>
      </c>
      <c r="I788" s="18" t="str">
        <f>IFERROR(__xludf.DUMMYFUNCTION("IF(H788="""","""",
SUM(ARRAYFORMULA(VALUE(SPLIT(H788,CHAR(10)))))
)"),"")</f>
        <v/>
      </c>
      <c r="J788" s="17" t="str">
        <f>IFERROR(__xludf.DUMMYFUNCTION("IFERROR(
  TEXTJOIN(CHAR(10),TRUE,FILTER('SUMMARY DATA'!I:I,'SUMMARY DATA'!$A:$A=$A788,'SUMMARY DATA'!$C:$C=$B788,'SUMMARY DATA'!$B:$B=""GRP"")),
  IF(
    OR(
      ISNUMBER(SEARCH(""CDM CASH DEPOSIT"",$C788)),
      ISNUMBER(SEARCH(""CASH DEPOSIT"",$C78"&amp;"8)),
      COUNTIFS('SUMMARY DATA'!$D:$D,$C788,'SUMMARY DATA'!$B:$B,""GRP"")&lt;&gt;1
    ),
    """",
    IFERROR(TEXTJOIN(CHAR(10),TRUE,FILTER('SUMMARY DATA'!I:I,'SUMMARY DATA'!$D:$D=$C788,'SUMMARY DATA'!$B:$B=""GRP"")),"""")
  )
)"),"")</f>
        <v/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 spans="1:27">
      <c r="A789" s="2" t="s">
        <v>1123</v>
      </c>
      <c r="B789" s="15">
        <v>45931</v>
      </c>
      <c r="C789" s="2" t="s">
        <v>1124</v>
      </c>
      <c r="D789" s="6">
        <v>152.11</v>
      </c>
      <c r="E789" s="16" t="str">
        <f>IFERROR(__xludf.DUMMYFUNCTION("IFERROR(
  TEXTJOIN(CHAR(10),TRUE,FILTER('SUMMARY DATA'!E:E,'SUMMARY DATA'!$A:$A=$A789,'SUMMARY DATA'!$C:$C=$B789,'SUMMARY DATA'!$B:$B=""GRP"")),
  IF(
    OR(
      ISNUMBER(SEARCH(""CDM CASH DEPOSIT"",$C789)),
      ISNUMBER(SEARCH(""CASH DEPOSIT"",$C78"&amp;"9)),
      COUNTIFS('SUMMARY DATA'!$D:$D,$C789,'SUMMARY DATA'!$B:$B,""GRP"")&lt;&gt;1
    ),
    """",
    IFERROR(TEXTJOIN(CHAR(10),TRUE,FILTER('SUMMARY DATA'!E:E,'SUMMARY DATA'!$D:$D=$C789,'SUMMARY DATA'!$B:$B=""GRP"")),"""")
  )
)"),"")</f>
        <v/>
      </c>
      <c r="F789" s="17" t="str">
        <f>IFERROR(__xludf.DUMMYFUNCTION("IFERROR(
  TEXTJOIN(CHAR(10),TRUE,FILTER('SUMMARY DATA'!F:F,'SUMMARY DATA'!$A:$A=$A789,'SUMMARY DATA'!$C:$C=$B789,'SUMMARY DATA'!$B:$B=""GRP"")),
  IF(
    OR(
      ISNUMBER(SEARCH(""CDM CASH DEPOSIT"",$C789)),
      ISNUMBER(SEARCH(""CASH DEPOSIT"",$C78"&amp;"9)),
      COUNTIFS('SUMMARY DATA'!$D:$D,$C789,'SUMMARY DATA'!$B:$B,""GRP"")&lt;&gt;1
    ),
    """",
    IFERROR(TEXTJOIN(CHAR(10),TRUE,FILTER('SUMMARY DATA'!F:F,'SUMMARY DATA'!$D:$D=$C789,'SUMMARY DATA'!$B:$B=""GRP"")),"""")
  )
)"),"")</f>
        <v/>
      </c>
      <c r="G789" s="17" t="str">
        <f>IFERROR(__xludf.DUMMYFUNCTION("IFERROR(
  TEXTJOIN(CHAR(10),TRUE,FILTER('SUMMARY DATA'!G:G,'SUMMARY DATA'!$A:$A=$A789,'SUMMARY DATA'!$C:$C=$B789,'SUMMARY DATA'!$B:$B=""GRP"")),
  IF(
    OR(
      ISNUMBER(SEARCH(""CDM CASH DEPOSIT"",$C789)),
      ISNUMBER(SEARCH(""CASH DEPOSIT"",$C78"&amp;"9)),
      COUNTIFS('SUMMARY DATA'!$D:$D,$C789,'SUMMARY DATA'!$B:$B,""GRP"")&lt;&gt;1
    ),
    """",
    IFERROR(TEXTJOIN(CHAR(10),TRUE,FILTER('SUMMARY DATA'!G:G,'SUMMARY DATA'!$D:$D=$C789,'SUMMARY DATA'!$B:$B=""GRP"")),"""")
  )
)"),"")</f>
        <v/>
      </c>
      <c r="H789" s="18" t="str">
        <f>IFERROR(__xludf.DUMMYFUNCTION("IFERROR(
  TEXTJOIN(CHAR(10),TRUE,FILTER('SUMMARY DATA'!H:H,'SUMMARY DATA'!$A:$A=$A789,'SUMMARY DATA'!$C:$C=$B789,'SUMMARY DATA'!$B:$B=""GRP"")),
  IF(
    OR(
      ISNUMBER(SEARCH(""CDM CASH DEPOSIT"",$C789)),
      ISNUMBER(SEARCH(""CASH DEPOSIT"",$C78"&amp;"9)),
      COUNTIFS('SUMMARY DATA'!$D:$D,$C789,'SUMMARY DATA'!$B:$B,""GRP"")&lt;&gt;1
    ),
    """",
    IFERROR(TEXTJOIN(CHAR(10),TRUE,FILTER('SUMMARY DATA'!H:H,'SUMMARY DATA'!$D:$D=$C789,'SUMMARY DATA'!$B:$B=""GRP"")),"""")
  )
)"),"")</f>
        <v/>
      </c>
      <c r="I789" s="18" t="str">
        <f>IFERROR(__xludf.DUMMYFUNCTION("IF(H789="""","""",
SUM(ARRAYFORMULA(VALUE(SPLIT(H789,CHAR(10)))))
)"),"")</f>
        <v/>
      </c>
      <c r="J789" s="17" t="str">
        <f>IFERROR(__xludf.DUMMYFUNCTION("IFERROR(
  TEXTJOIN(CHAR(10),TRUE,FILTER('SUMMARY DATA'!I:I,'SUMMARY DATA'!$A:$A=$A789,'SUMMARY DATA'!$C:$C=$B789,'SUMMARY DATA'!$B:$B=""GRP"")),
  IF(
    OR(
      ISNUMBER(SEARCH(""CDM CASH DEPOSIT"",$C789)),
      ISNUMBER(SEARCH(""CASH DEPOSIT"",$C78"&amp;"9)),
      COUNTIFS('SUMMARY DATA'!$D:$D,$C789,'SUMMARY DATA'!$B:$B,""GRP"")&lt;&gt;1
    ),
    """",
    IFERROR(TEXTJOIN(CHAR(10),TRUE,FILTER('SUMMARY DATA'!I:I,'SUMMARY DATA'!$D:$D=$C789,'SUMMARY DATA'!$B:$B=""GRP"")),"""")
  )
)"),"")</f>
        <v/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 spans="1:27">
      <c r="A790" s="2" t="s">
        <v>1125</v>
      </c>
      <c r="B790" s="15">
        <v>45990</v>
      </c>
      <c r="C790" s="2" t="s">
        <v>1126</v>
      </c>
      <c r="D790" s="6">
        <v>61.8</v>
      </c>
      <c r="E790" s="16" t="str">
        <f>IFERROR(__xludf.DUMMYFUNCTION("IFERROR(
  TEXTJOIN(CHAR(10),TRUE,FILTER('SUMMARY DATA'!E:E,'SUMMARY DATA'!$A:$A=$A790,'SUMMARY DATA'!$C:$C=$B790,'SUMMARY DATA'!$B:$B=""GRP"")),
  IF(
    OR(
      ISNUMBER(SEARCH(""CDM CASH DEPOSIT"",$C790)),
      ISNUMBER(SEARCH(""CASH DEPOSIT"",$C79"&amp;"0)),
      COUNTIFS('SUMMARY DATA'!$D:$D,$C790,'SUMMARY DATA'!$B:$B,""GRP"")&lt;&gt;1
    ),
    """",
    IFERROR(TEXTJOIN(CHAR(10),TRUE,FILTER('SUMMARY DATA'!E:E,'SUMMARY DATA'!$D:$D=$C790,'SUMMARY DATA'!$B:$B=""GRP"")),"""")
  )
)"),"")</f>
        <v/>
      </c>
      <c r="F790" s="17" t="str">
        <f>IFERROR(__xludf.DUMMYFUNCTION("IFERROR(
  TEXTJOIN(CHAR(10),TRUE,FILTER('SUMMARY DATA'!F:F,'SUMMARY DATA'!$A:$A=$A790,'SUMMARY DATA'!$C:$C=$B790,'SUMMARY DATA'!$B:$B=""GRP"")),
  IF(
    OR(
      ISNUMBER(SEARCH(""CDM CASH DEPOSIT"",$C790)),
      ISNUMBER(SEARCH(""CASH DEPOSIT"",$C79"&amp;"0)),
      COUNTIFS('SUMMARY DATA'!$D:$D,$C790,'SUMMARY DATA'!$B:$B,""GRP"")&lt;&gt;1
    ),
    """",
    IFERROR(TEXTJOIN(CHAR(10),TRUE,FILTER('SUMMARY DATA'!F:F,'SUMMARY DATA'!$D:$D=$C790,'SUMMARY DATA'!$B:$B=""GRP"")),"""")
  )
)"),"")</f>
        <v/>
      </c>
      <c r="G790" s="17" t="str">
        <f>IFERROR(__xludf.DUMMYFUNCTION("IFERROR(
  TEXTJOIN(CHAR(10),TRUE,FILTER('SUMMARY DATA'!G:G,'SUMMARY DATA'!$A:$A=$A790,'SUMMARY DATA'!$C:$C=$B790,'SUMMARY DATA'!$B:$B=""GRP"")),
  IF(
    OR(
      ISNUMBER(SEARCH(""CDM CASH DEPOSIT"",$C790)),
      ISNUMBER(SEARCH(""CASH DEPOSIT"",$C79"&amp;"0)),
      COUNTIFS('SUMMARY DATA'!$D:$D,$C790,'SUMMARY DATA'!$B:$B,""GRP"")&lt;&gt;1
    ),
    """",
    IFERROR(TEXTJOIN(CHAR(10),TRUE,FILTER('SUMMARY DATA'!G:G,'SUMMARY DATA'!$D:$D=$C790,'SUMMARY DATA'!$B:$B=""GRP"")),"""")
  )
)"),"")</f>
        <v/>
      </c>
      <c r="H790" s="18" t="str">
        <f>IFERROR(__xludf.DUMMYFUNCTION("IFERROR(
  TEXTJOIN(CHAR(10),TRUE,FILTER('SUMMARY DATA'!H:H,'SUMMARY DATA'!$A:$A=$A790,'SUMMARY DATA'!$C:$C=$B790,'SUMMARY DATA'!$B:$B=""GRP"")),
  IF(
    OR(
      ISNUMBER(SEARCH(""CDM CASH DEPOSIT"",$C790)),
      ISNUMBER(SEARCH(""CASH DEPOSIT"",$C79"&amp;"0)),
      COUNTIFS('SUMMARY DATA'!$D:$D,$C790,'SUMMARY DATA'!$B:$B,""GRP"")&lt;&gt;1
    ),
    """",
    IFERROR(TEXTJOIN(CHAR(10),TRUE,FILTER('SUMMARY DATA'!H:H,'SUMMARY DATA'!$D:$D=$C790,'SUMMARY DATA'!$B:$B=""GRP"")),"""")
  )
)"),"")</f>
        <v/>
      </c>
      <c r="I790" s="18" t="str">
        <f>IFERROR(__xludf.DUMMYFUNCTION("IF(H790="""","""",
SUM(ARRAYFORMULA(VALUE(SPLIT(H790,CHAR(10)))))
)"),"")</f>
        <v/>
      </c>
      <c r="J790" s="17" t="str">
        <f>IFERROR(__xludf.DUMMYFUNCTION("IFERROR(
  TEXTJOIN(CHAR(10),TRUE,FILTER('SUMMARY DATA'!I:I,'SUMMARY DATA'!$A:$A=$A790,'SUMMARY DATA'!$C:$C=$B790,'SUMMARY DATA'!$B:$B=""GRP"")),
  IF(
    OR(
      ISNUMBER(SEARCH(""CDM CASH DEPOSIT"",$C790)),
      ISNUMBER(SEARCH(""CASH DEPOSIT"",$C79"&amp;"0)),
      COUNTIFS('SUMMARY DATA'!$D:$D,$C790,'SUMMARY DATA'!$B:$B,""GRP"")&lt;&gt;1
    ),
    """",
    IFERROR(TEXTJOIN(CHAR(10),TRUE,FILTER('SUMMARY DATA'!I:I,'SUMMARY DATA'!$D:$D=$C790,'SUMMARY DATA'!$B:$B=""GRP"")),"""")
  )
)"),"")</f>
        <v/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 spans="1:27">
      <c r="A791" s="2" t="s">
        <v>1125</v>
      </c>
      <c r="B791" s="15">
        <v>45990</v>
      </c>
      <c r="C791" s="2" t="s">
        <v>1126</v>
      </c>
      <c r="D791" s="6">
        <v>49</v>
      </c>
      <c r="E791" s="16" t="str">
        <f>IFERROR(__xludf.DUMMYFUNCTION("IFERROR(
  TEXTJOIN(CHAR(10),TRUE,FILTER('SUMMARY DATA'!E:E,'SUMMARY DATA'!$A:$A=$A791,'SUMMARY DATA'!$C:$C=$B791,'SUMMARY DATA'!$B:$B=""GRP"")),
  IF(
    OR(
      ISNUMBER(SEARCH(""CDM CASH DEPOSIT"",$C791)),
      ISNUMBER(SEARCH(""CASH DEPOSIT"",$C79"&amp;"1)),
      COUNTIFS('SUMMARY DATA'!$D:$D,$C791,'SUMMARY DATA'!$B:$B,""GRP"")&lt;&gt;1
    ),
    """",
    IFERROR(TEXTJOIN(CHAR(10),TRUE,FILTER('SUMMARY DATA'!E:E,'SUMMARY DATA'!$D:$D=$C791,'SUMMARY DATA'!$B:$B=""GRP"")),"""")
  )
)"),"")</f>
        <v/>
      </c>
      <c r="F791" s="17" t="str">
        <f>IFERROR(__xludf.DUMMYFUNCTION("IFERROR(
  TEXTJOIN(CHAR(10),TRUE,FILTER('SUMMARY DATA'!F:F,'SUMMARY DATA'!$A:$A=$A791,'SUMMARY DATA'!$C:$C=$B791,'SUMMARY DATA'!$B:$B=""GRP"")),
  IF(
    OR(
      ISNUMBER(SEARCH(""CDM CASH DEPOSIT"",$C791)),
      ISNUMBER(SEARCH(""CASH DEPOSIT"",$C79"&amp;"1)),
      COUNTIFS('SUMMARY DATA'!$D:$D,$C791,'SUMMARY DATA'!$B:$B,""GRP"")&lt;&gt;1
    ),
    """",
    IFERROR(TEXTJOIN(CHAR(10),TRUE,FILTER('SUMMARY DATA'!F:F,'SUMMARY DATA'!$D:$D=$C791,'SUMMARY DATA'!$B:$B=""GRP"")),"""")
  )
)"),"")</f>
        <v/>
      </c>
      <c r="G791" s="17" t="str">
        <f>IFERROR(__xludf.DUMMYFUNCTION("IFERROR(
  TEXTJOIN(CHAR(10),TRUE,FILTER('SUMMARY DATA'!G:G,'SUMMARY DATA'!$A:$A=$A791,'SUMMARY DATA'!$C:$C=$B791,'SUMMARY DATA'!$B:$B=""GRP"")),
  IF(
    OR(
      ISNUMBER(SEARCH(""CDM CASH DEPOSIT"",$C791)),
      ISNUMBER(SEARCH(""CASH DEPOSIT"",$C79"&amp;"1)),
      COUNTIFS('SUMMARY DATA'!$D:$D,$C791,'SUMMARY DATA'!$B:$B,""GRP"")&lt;&gt;1
    ),
    """",
    IFERROR(TEXTJOIN(CHAR(10),TRUE,FILTER('SUMMARY DATA'!G:G,'SUMMARY DATA'!$D:$D=$C791,'SUMMARY DATA'!$B:$B=""GRP"")),"""")
  )
)"),"")</f>
        <v/>
      </c>
      <c r="H791" s="18" t="str">
        <f>IFERROR(__xludf.DUMMYFUNCTION("IFERROR(
  TEXTJOIN(CHAR(10),TRUE,FILTER('SUMMARY DATA'!H:H,'SUMMARY DATA'!$A:$A=$A791,'SUMMARY DATA'!$C:$C=$B791,'SUMMARY DATA'!$B:$B=""GRP"")),
  IF(
    OR(
      ISNUMBER(SEARCH(""CDM CASH DEPOSIT"",$C791)),
      ISNUMBER(SEARCH(""CASH DEPOSIT"",$C79"&amp;"1)),
      COUNTIFS('SUMMARY DATA'!$D:$D,$C791,'SUMMARY DATA'!$B:$B,""GRP"")&lt;&gt;1
    ),
    """",
    IFERROR(TEXTJOIN(CHAR(10),TRUE,FILTER('SUMMARY DATA'!H:H,'SUMMARY DATA'!$D:$D=$C791,'SUMMARY DATA'!$B:$B=""GRP"")),"""")
  )
)"),"")</f>
        <v/>
      </c>
      <c r="I791" s="18" t="str">
        <f>IFERROR(__xludf.DUMMYFUNCTION("IF(H791="""","""",
SUM(ARRAYFORMULA(VALUE(SPLIT(H791,CHAR(10)))))
)"),"")</f>
        <v/>
      </c>
      <c r="J791" s="17" t="str">
        <f>IFERROR(__xludf.DUMMYFUNCTION("IFERROR(
  TEXTJOIN(CHAR(10),TRUE,FILTER('SUMMARY DATA'!I:I,'SUMMARY DATA'!$A:$A=$A791,'SUMMARY DATA'!$C:$C=$B791,'SUMMARY DATA'!$B:$B=""GRP"")),
  IF(
    OR(
      ISNUMBER(SEARCH(""CDM CASH DEPOSIT"",$C791)),
      ISNUMBER(SEARCH(""CASH DEPOSIT"",$C79"&amp;"1)),
      COUNTIFS('SUMMARY DATA'!$D:$D,$C791,'SUMMARY DATA'!$B:$B,""GRP"")&lt;&gt;1
    ),
    """",
    IFERROR(TEXTJOIN(CHAR(10),TRUE,FILTER('SUMMARY DATA'!I:I,'SUMMARY DATA'!$D:$D=$C791,'SUMMARY DATA'!$B:$B=""GRP"")),"""")
  )
)"),"")</f>
        <v/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 spans="1:27">
      <c r="A792" s="2" t="s">
        <v>1127</v>
      </c>
      <c r="B792" s="15">
        <v>45985</v>
      </c>
      <c r="C792" s="2" t="s">
        <v>1128</v>
      </c>
      <c r="D792" s="6">
        <v>39.74</v>
      </c>
      <c r="E792" s="16" t="str">
        <f>IFERROR(__xludf.DUMMYFUNCTION("IFERROR(
  TEXTJOIN(CHAR(10),TRUE,FILTER('SUMMARY DATA'!E:E,'SUMMARY DATA'!$A:$A=$A792,'SUMMARY DATA'!$C:$C=$B792,'SUMMARY DATA'!$B:$B=""GRP"")),
  IF(
    OR(
      ISNUMBER(SEARCH(""CDM CASH DEPOSIT"",$C792)),
      ISNUMBER(SEARCH(""CASH DEPOSIT"",$C79"&amp;"2)),
      COUNTIFS('SUMMARY DATA'!$D:$D,$C792,'SUMMARY DATA'!$B:$B,""GRP"")&lt;&gt;1
    ),
    """",
    IFERROR(TEXTJOIN(CHAR(10),TRUE,FILTER('SUMMARY DATA'!E:E,'SUMMARY DATA'!$D:$D=$C792,'SUMMARY DATA'!$B:$B=""GRP"")),"""")
  )
)"),"")</f>
        <v/>
      </c>
      <c r="F792" s="17" t="str">
        <f>IFERROR(__xludf.DUMMYFUNCTION("IFERROR(
  TEXTJOIN(CHAR(10),TRUE,FILTER('SUMMARY DATA'!F:F,'SUMMARY DATA'!$A:$A=$A792,'SUMMARY DATA'!$C:$C=$B792,'SUMMARY DATA'!$B:$B=""GRP"")),
  IF(
    OR(
      ISNUMBER(SEARCH(""CDM CASH DEPOSIT"",$C792)),
      ISNUMBER(SEARCH(""CASH DEPOSIT"",$C79"&amp;"2)),
      COUNTIFS('SUMMARY DATA'!$D:$D,$C792,'SUMMARY DATA'!$B:$B,""GRP"")&lt;&gt;1
    ),
    """",
    IFERROR(TEXTJOIN(CHAR(10),TRUE,FILTER('SUMMARY DATA'!F:F,'SUMMARY DATA'!$D:$D=$C792,'SUMMARY DATA'!$B:$B=""GRP"")),"""")
  )
)"),"")</f>
        <v/>
      </c>
      <c r="G792" s="17" t="str">
        <f>IFERROR(__xludf.DUMMYFUNCTION("IFERROR(
  TEXTJOIN(CHAR(10),TRUE,FILTER('SUMMARY DATA'!G:G,'SUMMARY DATA'!$A:$A=$A792,'SUMMARY DATA'!$C:$C=$B792,'SUMMARY DATA'!$B:$B=""GRP"")),
  IF(
    OR(
      ISNUMBER(SEARCH(""CDM CASH DEPOSIT"",$C792)),
      ISNUMBER(SEARCH(""CASH DEPOSIT"",$C79"&amp;"2)),
      COUNTIFS('SUMMARY DATA'!$D:$D,$C792,'SUMMARY DATA'!$B:$B,""GRP"")&lt;&gt;1
    ),
    """",
    IFERROR(TEXTJOIN(CHAR(10),TRUE,FILTER('SUMMARY DATA'!G:G,'SUMMARY DATA'!$D:$D=$C792,'SUMMARY DATA'!$B:$B=""GRP"")),"""")
  )
)"),"")</f>
        <v/>
      </c>
      <c r="H792" s="18" t="str">
        <f>IFERROR(__xludf.DUMMYFUNCTION("IFERROR(
  TEXTJOIN(CHAR(10),TRUE,FILTER('SUMMARY DATA'!H:H,'SUMMARY DATA'!$A:$A=$A792,'SUMMARY DATA'!$C:$C=$B792,'SUMMARY DATA'!$B:$B=""GRP"")),
  IF(
    OR(
      ISNUMBER(SEARCH(""CDM CASH DEPOSIT"",$C792)),
      ISNUMBER(SEARCH(""CASH DEPOSIT"",$C79"&amp;"2)),
      COUNTIFS('SUMMARY DATA'!$D:$D,$C792,'SUMMARY DATA'!$B:$B,""GRP"")&lt;&gt;1
    ),
    """",
    IFERROR(TEXTJOIN(CHAR(10),TRUE,FILTER('SUMMARY DATA'!H:H,'SUMMARY DATA'!$D:$D=$C792,'SUMMARY DATA'!$B:$B=""GRP"")),"""")
  )
)"),"")</f>
        <v/>
      </c>
      <c r="I792" s="18" t="str">
        <f>IFERROR(__xludf.DUMMYFUNCTION("IF(H792="""","""",
SUM(ARRAYFORMULA(VALUE(SPLIT(H792,CHAR(10)))))
)"),"")</f>
        <v/>
      </c>
      <c r="J792" s="17" t="str">
        <f>IFERROR(__xludf.DUMMYFUNCTION("IFERROR(
  TEXTJOIN(CHAR(10),TRUE,FILTER('SUMMARY DATA'!I:I,'SUMMARY DATA'!$A:$A=$A792,'SUMMARY DATA'!$C:$C=$B792,'SUMMARY DATA'!$B:$B=""GRP"")),
  IF(
    OR(
      ISNUMBER(SEARCH(""CDM CASH DEPOSIT"",$C792)),
      ISNUMBER(SEARCH(""CASH DEPOSIT"",$C79"&amp;"2)),
      COUNTIFS('SUMMARY DATA'!$D:$D,$C792,'SUMMARY DATA'!$B:$B,""GRP"")&lt;&gt;1
    ),
    """",
    IFERROR(TEXTJOIN(CHAR(10),TRUE,FILTER('SUMMARY DATA'!I:I,'SUMMARY DATA'!$D:$D=$C792,'SUMMARY DATA'!$B:$B=""GRP"")),"""")
  )
)"),"")</f>
        <v/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 spans="1:27">
      <c r="A793" s="2" t="s">
        <v>1129</v>
      </c>
      <c r="B793" s="15">
        <v>45981</v>
      </c>
      <c r="C793" s="2" t="s">
        <v>1130</v>
      </c>
      <c r="D793" s="6">
        <v>26</v>
      </c>
      <c r="E793" s="16" t="str">
        <f>IFERROR(__xludf.DUMMYFUNCTION("IFERROR(
  TEXTJOIN(CHAR(10),TRUE,FILTER('SUMMARY DATA'!E:E,'SUMMARY DATA'!$A:$A=$A793,'SUMMARY DATA'!$C:$C=$B793,'SUMMARY DATA'!$B:$B=""GRP"")),
  IF(
    OR(
      ISNUMBER(SEARCH(""CDM CASH DEPOSIT"",$C793)),
      ISNUMBER(SEARCH(""CASH DEPOSIT"",$C79"&amp;"3)),
      COUNTIFS('SUMMARY DATA'!$D:$D,$C793,'SUMMARY DATA'!$B:$B,""GRP"")&lt;&gt;1
    ),
    """",
    IFERROR(TEXTJOIN(CHAR(10),TRUE,FILTER('SUMMARY DATA'!E:E,'SUMMARY DATA'!$D:$D=$C793,'SUMMARY DATA'!$B:$B=""GRP"")),"""")
  )
)"),"")</f>
        <v/>
      </c>
      <c r="F793" s="17" t="str">
        <f>IFERROR(__xludf.DUMMYFUNCTION("IFERROR(
  TEXTJOIN(CHAR(10),TRUE,FILTER('SUMMARY DATA'!F:F,'SUMMARY DATA'!$A:$A=$A793,'SUMMARY DATA'!$C:$C=$B793,'SUMMARY DATA'!$B:$B=""GRP"")),
  IF(
    OR(
      ISNUMBER(SEARCH(""CDM CASH DEPOSIT"",$C793)),
      ISNUMBER(SEARCH(""CASH DEPOSIT"",$C79"&amp;"3)),
      COUNTIFS('SUMMARY DATA'!$D:$D,$C793,'SUMMARY DATA'!$B:$B,""GRP"")&lt;&gt;1
    ),
    """",
    IFERROR(TEXTJOIN(CHAR(10),TRUE,FILTER('SUMMARY DATA'!F:F,'SUMMARY DATA'!$D:$D=$C793,'SUMMARY DATA'!$B:$B=""GRP"")),"""")
  )
)"),"")</f>
        <v/>
      </c>
      <c r="G793" s="17" t="str">
        <f>IFERROR(__xludf.DUMMYFUNCTION("IFERROR(
  TEXTJOIN(CHAR(10),TRUE,FILTER('SUMMARY DATA'!G:G,'SUMMARY DATA'!$A:$A=$A793,'SUMMARY DATA'!$C:$C=$B793,'SUMMARY DATA'!$B:$B=""GRP"")),
  IF(
    OR(
      ISNUMBER(SEARCH(""CDM CASH DEPOSIT"",$C793)),
      ISNUMBER(SEARCH(""CASH DEPOSIT"",$C79"&amp;"3)),
      COUNTIFS('SUMMARY DATA'!$D:$D,$C793,'SUMMARY DATA'!$B:$B,""GRP"")&lt;&gt;1
    ),
    """",
    IFERROR(TEXTJOIN(CHAR(10),TRUE,FILTER('SUMMARY DATA'!G:G,'SUMMARY DATA'!$D:$D=$C793,'SUMMARY DATA'!$B:$B=""GRP"")),"""")
  )
)"),"")</f>
        <v/>
      </c>
      <c r="H793" s="18" t="str">
        <f>IFERROR(__xludf.DUMMYFUNCTION("IFERROR(
  TEXTJOIN(CHAR(10),TRUE,FILTER('SUMMARY DATA'!H:H,'SUMMARY DATA'!$A:$A=$A793,'SUMMARY DATA'!$C:$C=$B793,'SUMMARY DATA'!$B:$B=""GRP"")),
  IF(
    OR(
      ISNUMBER(SEARCH(""CDM CASH DEPOSIT"",$C793)),
      ISNUMBER(SEARCH(""CASH DEPOSIT"",$C79"&amp;"3)),
      COUNTIFS('SUMMARY DATA'!$D:$D,$C793,'SUMMARY DATA'!$B:$B,""GRP"")&lt;&gt;1
    ),
    """",
    IFERROR(TEXTJOIN(CHAR(10),TRUE,FILTER('SUMMARY DATA'!H:H,'SUMMARY DATA'!$D:$D=$C793,'SUMMARY DATA'!$B:$B=""GRP"")),"""")
  )
)"),"")</f>
        <v/>
      </c>
      <c r="I793" s="18" t="str">
        <f>IFERROR(__xludf.DUMMYFUNCTION("IF(H793="""","""",
SUM(ARRAYFORMULA(VALUE(SPLIT(H793,CHAR(10)))))
)"),"")</f>
        <v/>
      </c>
      <c r="J793" s="17" t="str">
        <f>IFERROR(__xludf.DUMMYFUNCTION("IFERROR(
  TEXTJOIN(CHAR(10),TRUE,FILTER('SUMMARY DATA'!I:I,'SUMMARY DATA'!$A:$A=$A793,'SUMMARY DATA'!$C:$C=$B793,'SUMMARY DATA'!$B:$B=""GRP"")),
  IF(
    OR(
      ISNUMBER(SEARCH(""CDM CASH DEPOSIT"",$C793)),
      ISNUMBER(SEARCH(""CASH DEPOSIT"",$C79"&amp;"3)),
      COUNTIFS('SUMMARY DATA'!$D:$D,$C793,'SUMMARY DATA'!$B:$B,""GRP"")&lt;&gt;1
    ),
    """",
    IFERROR(TEXTJOIN(CHAR(10),TRUE,FILTER('SUMMARY DATA'!I:I,'SUMMARY DATA'!$D:$D=$C793,'SUMMARY DATA'!$B:$B=""GRP"")),"""")
  )
)"),"")</f>
        <v/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 spans="1:27">
      <c r="A794" s="2" t="s">
        <v>1129</v>
      </c>
      <c r="B794" s="15">
        <v>45981</v>
      </c>
      <c r="C794" s="2" t="s">
        <v>1130</v>
      </c>
      <c r="D794" s="6">
        <v>135</v>
      </c>
      <c r="E794" s="16" t="str">
        <f>IFERROR(__xludf.DUMMYFUNCTION("IFERROR(
  TEXTJOIN(CHAR(10),TRUE,FILTER('SUMMARY DATA'!E:E,'SUMMARY DATA'!$A:$A=$A794,'SUMMARY DATA'!$C:$C=$B794,'SUMMARY DATA'!$B:$B=""GRP"")),
  IF(
    OR(
      ISNUMBER(SEARCH(""CDM CASH DEPOSIT"",$C794)),
      ISNUMBER(SEARCH(""CASH DEPOSIT"",$C79"&amp;"4)),
      COUNTIFS('SUMMARY DATA'!$D:$D,$C794,'SUMMARY DATA'!$B:$B,""GRP"")&lt;&gt;1
    ),
    """",
    IFERROR(TEXTJOIN(CHAR(10),TRUE,FILTER('SUMMARY DATA'!E:E,'SUMMARY DATA'!$D:$D=$C794,'SUMMARY DATA'!$B:$B=""GRP"")),"""")
  )
)"),"")</f>
        <v/>
      </c>
      <c r="F794" s="17" t="str">
        <f>IFERROR(__xludf.DUMMYFUNCTION("IFERROR(
  TEXTJOIN(CHAR(10),TRUE,FILTER('SUMMARY DATA'!F:F,'SUMMARY DATA'!$A:$A=$A794,'SUMMARY DATA'!$C:$C=$B794,'SUMMARY DATA'!$B:$B=""GRP"")),
  IF(
    OR(
      ISNUMBER(SEARCH(""CDM CASH DEPOSIT"",$C794)),
      ISNUMBER(SEARCH(""CASH DEPOSIT"",$C79"&amp;"4)),
      COUNTIFS('SUMMARY DATA'!$D:$D,$C794,'SUMMARY DATA'!$B:$B,""GRP"")&lt;&gt;1
    ),
    """",
    IFERROR(TEXTJOIN(CHAR(10),TRUE,FILTER('SUMMARY DATA'!F:F,'SUMMARY DATA'!$D:$D=$C794,'SUMMARY DATA'!$B:$B=""GRP"")),"""")
  )
)"),"")</f>
        <v/>
      </c>
      <c r="G794" s="17" t="str">
        <f>IFERROR(__xludf.DUMMYFUNCTION("IFERROR(
  TEXTJOIN(CHAR(10),TRUE,FILTER('SUMMARY DATA'!G:G,'SUMMARY DATA'!$A:$A=$A794,'SUMMARY DATA'!$C:$C=$B794,'SUMMARY DATA'!$B:$B=""GRP"")),
  IF(
    OR(
      ISNUMBER(SEARCH(""CDM CASH DEPOSIT"",$C794)),
      ISNUMBER(SEARCH(""CASH DEPOSIT"",$C79"&amp;"4)),
      COUNTIFS('SUMMARY DATA'!$D:$D,$C794,'SUMMARY DATA'!$B:$B,""GRP"")&lt;&gt;1
    ),
    """",
    IFERROR(TEXTJOIN(CHAR(10),TRUE,FILTER('SUMMARY DATA'!G:G,'SUMMARY DATA'!$D:$D=$C794,'SUMMARY DATA'!$B:$B=""GRP"")),"""")
  )
)"),"")</f>
        <v/>
      </c>
      <c r="H794" s="18" t="str">
        <f>IFERROR(__xludf.DUMMYFUNCTION("IFERROR(
  TEXTJOIN(CHAR(10),TRUE,FILTER('SUMMARY DATA'!H:H,'SUMMARY DATA'!$A:$A=$A794,'SUMMARY DATA'!$C:$C=$B794,'SUMMARY DATA'!$B:$B=""GRP"")),
  IF(
    OR(
      ISNUMBER(SEARCH(""CDM CASH DEPOSIT"",$C794)),
      ISNUMBER(SEARCH(""CASH DEPOSIT"",$C79"&amp;"4)),
      COUNTIFS('SUMMARY DATA'!$D:$D,$C794,'SUMMARY DATA'!$B:$B,""GRP"")&lt;&gt;1
    ),
    """",
    IFERROR(TEXTJOIN(CHAR(10),TRUE,FILTER('SUMMARY DATA'!H:H,'SUMMARY DATA'!$D:$D=$C794,'SUMMARY DATA'!$B:$B=""GRP"")),"""")
  )
)"),"")</f>
        <v/>
      </c>
      <c r="I794" s="18" t="str">
        <f>IFERROR(__xludf.DUMMYFUNCTION("IF(H794="""","""",
SUM(ARRAYFORMULA(VALUE(SPLIT(H794,CHAR(10)))))
)"),"")</f>
        <v/>
      </c>
      <c r="J794" s="17" t="str">
        <f>IFERROR(__xludf.DUMMYFUNCTION("IFERROR(
  TEXTJOIN(CHAR(10),TRUE,FILTER('SUMMARY DATA'!I:I,'SUMMARY DATA'!$A:$A=$A794,'SUMMARY DATA'!$C:$C=$B794,'SUMMARY DATA'!$B:$B=""GRP"")),
  IF(
    OR(
      ISNUMBER(SEARCH(""CDM CASH DEPOSIT"",$C794)),
      ISNUMBER(SEARCH(""CASH DEPOSIT"",$C79"&amp;"4)),
      COUNTIFS('SUMMARY DATA'!$D:$D,$C794,'SUMMARY DATA'!$B:$B,""GRP"")&lt;&gt;1
    ),
    """",
    IFERROR(TEXTJOIN(CHAR(10),TRUE,FILTER('SUMMARY DATA'!I:I,'SUMMARY DATA'!$D:$D=$C794,'SUMMARY DATA'!$B:$B=""GRP"")),"""")
  )
)"),"")</f>
        <v/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 spans="1:27">
      <c r="A795" s="2" t="s">
        <v>1131</v>
      </c>
      <c r="B795" s="15">
        <v>45977</v>
      </c>
      <c r="C795" s="2" t="s">
        <v>1132</v>
      </c>
      <c r="D795" s="6">
        <v>556.42</v>
      </c>
      <c r="E795" s="16" t="str">
        <f>IFERROR(__xludf.DUMMYFUNCTION("IFERROR(
  TEXTJOIN(CHAR(10),TRUE,FILTER('SUMMARY DATA'!E:E,'SUMMARY DATA'!$A:$A=$A795,'SUMMARY DATA'!$C:$C=$B795,'SUMMARY DATA'!$B:$B=""GRP"")),
  IF(
    OR(
      ISNUMBER(SEARCH(""CDM CASH DEPOSIT"",$C795)),
      ISNUMBER(SEARCH(""CASH DEPOSIT"",$C79"&amp;"5)),
      COUNTIFS('SUMMARY DATA'!$D:$D,$C795,'SUMMARY DATA'!$B:$B,""GRP"")&lt;&gt;1
    ),
    """",
    IFERROR(TEXTJOIN(CHAR(10),TRUE,FILTER('SUMMARY DATA'!E:E,'SUMMARY DATA'!$D:$D=$C795,'SUMMARY DATA'!$B:$B=""GRP"")),"""")
  )
)"),"")</f>
        <v/>
      </c>
      <c r="F795" s="17" t="str">
        <f>IFERROR(__xludf.DUMMYFUNCTION("IFERROR(
  TEXTJOIN(CHAR(10),TRUE,FILTER('SUMMARY DATA'!F:F,'SUMMARY DATA'!$A:$A=$A795,'SUMMARY DATA'!$C:$C=$B795,'SUMMARY DATA'!$B:$B=""GRP"")),
  IF(
    OR(
      ISNUMBER(SEARCH(""CDM CASH DEPOSIT"",$C795)),
      ISNUMBER(SEARCH(""CASH DEPOSIT"",$C79"&amp;"5)),
      COUNTIFS('SUMMARY DATA'!$D:$D,$C795,'SUMMARY DATA'!$B:$B,""GRP"")&lt;&gt;1
    ),
    """",
    IFERROR(TEXTJOIN(CHAR(10),TRUE,FILTER('SUMMARY DATA'!F:F,'SUMMARY DATA'!$D:$D=$C795,'SUMMARY DATA'!$B:$B=""GRP"")),"""")
  )
)"),"")</f>
        <v/>
      </c>
      <c r="G795" s="17" t="str">
        <f>IFERROR(__xludf.DUMMYFUNCTION("IFERROR(
  TEXTJOIN(CHAR(10),TRUE,FILTER('SUMMARY DATA'!G:G,'SUMMARY DATA'!$A:$A=$A795,'SUMMARY DATA'!$C:$C=$B795,'SUMMARY DATA'!$B:$B=""GRP"")),
  IF(
    OR(
      ISNUMBER(SEARCH(""CDM CASH DEPOSIT"",$C795)),
      ISNUMBER(SEARCH(""CASH DEPOSIT"",$C79"&amp;"5)),
      COUNTIFS('SUMMARY DATA'!$D:$D,$C795,'SUMMARY DATA'!$B:$B,""GRP"")&lt;&gt;1
    ),
    """",
    IFERROR(TEXTJOIN(CHAR(10),TRUE,FILTER('SUMMARY DATA'!G:G,'SUMMARY DATA'!$D:$D=$C795,'SUMMARY DATA'!$B:$B=""GRP"")),"""")
  )
)"),"")</f>
        <v/>
      </c>
      <c r="H795" s="18" t="str">
        <f>IFERROR(__xludf.DUMMYFUNCTION("IFERROR(
  TEXTJOIN(CHAR(10),TRUE,FILTER('SUMMARY DATA'!H:H,'SUMMARY DATA'!$A:$A=$A795,'SUMMARY DATA'!$C:$C=$B795,'SUMMARY DATA'!$B:$B=""GRP"")),
  IF(
    OR(
      ISNUMBER(SEARCH(""CDM CASH DEPOSIT"",$C795)),
      ISNUMBER(SEARCH(""CASH DEPOSIT"",$C79"&amp;"5)),
      COUNTIFS('SUMMARY DATA'!$D:$D,$C795,'SUMMARY DATA'!$B:$B,""GRP"")&lt;&gt;1
    ),
    """",
    IFERROR(TEXTJOIN(CHAR(10),TRUE,FILTER('SUMMARY DATA'!H:H,'SUMMARY DATA'!$D:$D=$C795,'SUMMARY DATA'!$B:$B=""GRP"")),"""")
  )
)"),"")</f>
        <v/>
      </c>
      <c r="I795" s="18" t="str">
        <f>IFERROR(__xludf.DUMMYFUNCTION("IF(H795="""","""",
SUM(ARRAYFORMULA(VALUE(SPLIT(H795,CHAR(10)))))
)"),"")</f>
        <v/>
      </c>
      <c r="J795" s="17" t="str">
        <f>IFERROR(__xludf.DUMMYFUNCTION("IFERROR(
  TEXTJOIN(CHAR(10),TRUE,FILTER('SUMMARY DATA'!I:I,'SUMMARY DATA'!$A:$A=$A795,'SUMMARY DATA'!$C:$C=$B795,'SUMMARY DATA'!$B:$B=""GRP"")),
  IF(
    OR(
      ISNUMBER(SEARCH(""CDM CASH DEPOSIT"",$C795)),
      ISNUMBER(SEARCH(""CASH DEPOSIT"",$C79"&amp;"5)),
      COUNTIFS('SUMMARY DATA'!$D:$D,$C795,'SUMMARY DATA'!$B:$B,""GRP"")&lt;&gt;1
    ),
    """",
    IFERROR(TEXTJOIN(CHAR(10),TRUE,FILTER('SUMMARY DATA'!I:I,'SUMMARY DATA'!$D:$D=$C795,'SUMMARY DATA'!$B:$B=""GRP"")),"""")
  )
)"),"")</f>
        <v/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 spans="1:27">
      <c r="A796" s="2" t="s">
        <v>1133</v>
      </c>
      <c r="B796" s="15">
        <v>45968</v>
      </c>
      <c r="C796" s="2" t="s">
        <v>1134</v>
      </c>
      <c r="D796" s="6">
        <v>288.02</v>
      </c>
      <c r="E796" s="16" t="str">
        <f>IFERROR(__xludf.DUMMYFUNCTION("IFERROR(
  TEXTJOIN(CHAR(10),TRUE,FILTER('SUMMARY DATA'!E:E,'SUMMARY DATA'!$A:$A=$A796,'SUMMARY DATA'!$C:$C=$B796,'SUMMARY DATA'!$B:$B=""GRP"")),
  IF(
    OR(
      ISNUMBER(SEARCH(""CDM CASH DEPOSIT"",$C796)),
      ISNUMBER(SEARCH(""CASH DEPOSIT"",$C79"&amp;"6)),
      COUNTIFS('SUMMARY DATA'!$D:$D,$C796,'SUMMARY DATA'!$B:$B,""GRP"")&lt;&gt;1
    ),
    """",
    IFERROR(TEXTJOIN(CHAR(10),TRUE,FILTER('SUMMARY DATA'!E:E,'SUMMARY DATA'!$D:$D=$C796,'SUMMARY DATA'!$B:$B=""GRP"")),"""")
  )
)"),"")</f>
        <v/>
      </c>
      <c r="F796" s="17" t="str">
        <f>IFERROR(__xludf.DUMMYFUNCTION("IFERROR(
  TEXTJOIN(CHAR(10),TRUE,FILTER('SUMMARY DATA'!F:F,'SUMMARY DATA'!$A:$A=$A796,'SUMMARY DATA'!$C:$C=$B796,'SUMMARY DATA'!$B:$B=""GRP"")),
  IF(
    OR(
      ISNUMBER(SEARCH(""CDM CASH DEPOSIT"",$C796)),
      ISNUMBER(SEARCH(""CASH DEPOSIT"",$C79"&amp;"6)),
      COUNTIFS('SUMMARY DATA'!$D:$D,$C796,'SUMMARY DATA'!$B:$B,""GRP"")&lt;&gt;1
    ),
    """",
    IFERROR(TEXTJOIN(CHAR(10),TRUE,FILTER('SUMMARY DATA'!F:F,'SUMMARY DATA'!$D:$D=$C796,'SUMMARY DATA'!$B:$B=""GRP"")),"""")
  )
)"),"")</f>
        <v/>
      </c>
      <c r="G796" s="17" t="str">
        <f>IFERROR(__xludf.DUMMYFUNCTION("IFERROR(
  TEXTJOIN(CHAR(10),TRUE,FILTER('SUMMARY DATA'!G:G,'SUMMARY DATA'!$A:$A=$A796,'SUMMARY DATA'!$C:$C=$B796,'SUMMARY DATA'!$B:$B=""GRP"")),
  IF(
    OR(
      ISNUMBER(SEARCH(""CDM CASH DEPOSIT"",$C796)),
      ISNUMBER(SEARCH(""CASH DEPOSIT"",$C79"&amp;"6)),
      COUNTIFS('SUMMARY DATA'!$D:$D,$C796,'SUMMARY DATA'!$B:$B,""GRP"")&lt;&gt;1
    ),
    """",
    IFERROR(TEXTJOIN(CHAR(10),TRUE,FILTER('SUMMARY DATA'!G:G,'SUMMARY DATA'!$D:$D=$C796,'SUMMARY DATA'!$B:$B=""GRP"")),"""")
  )
)"),"")</f>
        <v/>
      </c>
      <c r="H796" s="18" t="str">
        <f>IFERROR(__xludf.DUMMYFUNCTION("IFERROR(
  TEXTJOIN(CHAR(10),TRUE,FILTER('SUMMARY DATA'!H:H,'SUMMARY DATA'!$A:$A=$A796,'SUMMARY DATA'!$C:$C=$B796,'SUMMARY DATA'!$B:$B=""GRP"")),
  IF(
    OR(
      ISNUMBER(SEARCH(""CDM CASH DEPOSIT"",$C796)),
      ISNUMBER(SEARCH(""CASH DEPOSIT"",$C79"&amp;"6)),
      COUNTIFS('SUMMARY DATA'!$D:$D,$C796,'SUMMARY DATA'!$B:$B,""GRP"")&lt;&gt;1
    ),
    """",
    IFERROR(TEXTJOIN(CHAR(10),TRUE,FILTER('SUMMARY DATA'!H:H,'SUMMARY DATA'!$D:$D=$C796,'SUMMARY DATA'!$B:$B=""GRP"")),"""")
  )
)"),"")</f>
        <v/>
      </c>
      <c r="I796" s="18" t="str">
        <f>IFERROR(__xludf.DUMMYFUNCTION("IF(H796="""","""",
SUM(ARRAYFORMULA(VALUE(SPLIT(H796,CHAR(10)))))
)"),"")</f>
        <v/>
      </c>
      <c r="J796" s="17" t="str">
        <f>IFERROR(__xludf.DUMMYFUNCTION("IFERROR(
  TEXTJOIN(CHAR(10),TRUE,FILTER('SUMMARY DATA'!I:I,'SUMMARY DATA'!$A:$A=$A796,'SUMMARY DATA'!$C:$C=$B796,'SUMMARY DATA'!$B:$B=""GRP"")),
  IF(
    OR(
      ISNUMBER(SEARCH(""CDM CASH DEPOSIT"",$C796)),
      ISNUMBER(SEARCH(""CASH DEPOSIT"",$C79"&amp;"6)),
      COUNTIFS('SUMMARY DATA'!$D:$D,$C796,'SUMMARY DATA'!$B:$B,""GRP"")&lt;&gt;1
    ),
    """",
    IFERROR(TEXTJOIN(CHAR(10),TRUE,FILTER('SUMMARY DATA'!I:I,'SUMMARY DATA'!$D:$D=$C796,'SUMMARY DATA'!$B:$B=""GRP"")),"""")
  )
)"),"")</f>
        <v/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 spans="1:27">
      <c r="A797" s="2" t="s">
        <v>1135</v>
      </c>
      <c r="B797" s="15">
        <v>45965</v>
      </c>
      <c r="C797" s="2" t="s">
        <v>1136</v>
      </c>
      <c r="D797" s="6">
        <v>200</v>
      </c>
      <c r="E797" s="16" t="str">
        <f>IFERROR(__xludf.DUMMYFUNCTION("IFERROR(
  TEXTJOIN(CHAR(10),TRUE,FILTER('SUMMARY DATA'!E:E,'SUMMARY DATA'!$A:$A=$A797,'SUMMARY DATA'!$C:$C=$B797,'SUMMARY DATA'!$B:$B=""GRP"")),
  IF(
    OR(
      ISNUMBER(SEARCH(""CDM CASH DEPOSIT"",$C797)),
      ISNUMBER(SEARCH(""CASH DEPOSIT"",$C79"&amp;"7)),
      COUNTIFS('SUMMARY DATA'!$D:$D,$C797,'SUMMARY DATA'!$B:$B,""GRP"")&lt;&gt;1
    ),
    """",
    IFERROR(TEXTJOIN(CHAR(10),TRUE,FILTER('SUMMARY DATA'!E:E,'SUMMARY DATA'!$D:$D=$C797,'SUMMARY DATA'!$B:$B=""GRP"")),"""")
  )
)"),"")</f>
        <v/>
      </c>
      <c r="F797" s="17" t="str">
        <f>IFERROR(__xludf.DUMMYFUNCTION("IFERROR(
  TEXTJOIN(CHAR(10),TRUE,FILTER('SUMMARY DATA'!F:F,'SUMMARY DATA'!$A:$A=$A797,'SUMMARY DATA'!$C:$C=$B797,'SUMMARY DATA'!$B:$B=""GRP"")),
  IF(
    OR(
      ISNUMBER(SEARCH(""CDM CASH DEPOSIT"",$C797)),
      ISNUMBER(SEARCH(""CASH DEPOSIT"",$C79"&amp;"7)),
      COUNTIFS('SUMMARY DATA'!$D:$D,$C797,'SUMMARY DATA'!$B:$B,""GRP"")&lt;&gt;1
    ),
    """",
    IFERROR(TEXTJOIN(CHAR(10),TRUE,FILTER('SUMMARY DATA'!F:F,'SUMMARY DATA'!$D:$D=$C797,'SUMMARY DATA'!$B:$B=""GRP"")),"""")
  )
)"),"")</f>
        <v/>
      </c>
      <c r="G797" s="17" t="str">
        <f>IFERROR(__xludf.DUMMYFUNCTION("IFERROR(
  TEXTJOIN(CHAR(10),TRUE,FILTER('SUMMARY DATA'!G:G,'SUMMARY DATA'!$A:$A=$A797,'SUMMARY DATA'!$C:$C=$B797,'SUMMARY DATA'!$B:$B=""GRP"")),
  IF(
    OR(
      ISNUMBER(SEARCH(""CDM CASH DEPOSIT"",$C797)),
      ISNUMBER(SEARCH(""CASH DEPOSIT"",$C79"&amp;"7)),
      COUNTIFS('SUMMARY DATA'!$D:$D,$C797,'SUMMARY DATA'!$B:$B,""GRP"")&lt;&gt;1
    ),
    """",
    IFERROR(TEXTJOIN(CHAR(10),TRUE,FILTER('SUMMARY DATA'!G:G,'SUMMARY DATA'!$D:$D=$C797,'SUMMARY DATA'!$B:$B=""GRP"")),"""")
  )
)"),"")</f>
        <v/>
      </c>
      <c r="H797" s="18" t="str">
        <f>IFERROR(__xludf.DUMMYFUNCTION("IFERROR(
  TEXTJOIN(CHAR(10),TRUE,FILTER('SUMMARY DATA'!H:H,'SUMMARY DATA'!$A:$A=$A797,'SUMMARY DATA'!$C:$C=$B797,'SUMMARY DATA'!$B:$B=""GRP"")),
  IF(
    OR(
      ISNUMBER(SEARCH(""CDM CASH DEPOSIT"",$C797)),
      ISNUMBER(SEARCH(""CASH DEPOSIT"",$C79"&amp;"7)),
      COUNTIFS('SUMMARY DATA'!$D:$D,$C797,'SUMMARY DATA'!$B:$B,""GRP"")&lt;&gt;1
    ),
    """",
    IFERROR(TEXTJOIN(CHAR(10),TRUE,FILTER('SUMMARY DATA'!H:H,'SUMMARY DATA'!$D:$D=$C797,'SUMMARY DATA'!$B:$B=""GRP"")),"""")
  )
)"),"")</f>
        <v/>
      </c>
      <c r="I797" s="18" t="str">
        <f>IFERROR(__xludf.DUMMYFUNCTION("IF(H797="""","""",
SUM(ARRAYFORMULA(VALUE(SPLIT(H797,CHAR(10)))))
)"),"")</f>
        <v/>
      </c>
      <c r="J797" s="17" t="str">
        <f>IFERROR(__xludf.DUMMYFUNCTION("IFERROR(
  TEXTJOIN(CHAR(10),TRUE,FILTER('SUMMARY DATA'!I:I,'SUMMARY DATA'!$A:$A=$A797,'SUMMARY DATA'!$C:$C=$B797,'SUMMARY DATA'!$B:$B=""GRP"")),
  IF(
    OR(
      ISNUMBER(SEARCH(""CDM CASH DEPOSIT"",$C797)),
      ISNUMBER(SEARCH(""CASH DEPOSIT"",$C79"&amp;"7)),
      COUNTIFS('SUMMARY DATA'!$D:$D,$C797,'SUMMARY DATA'!$B:$B,""GRP"")&lt;&gt;1
    ),
    """",
    IFERROR(TEXTJOIN(CHAR(10),TRUE,FILTER('SUMMARY DATA'!I:I,'SUMMARY DATA'!$D:$D=$C797,'SUMMARY DATA'!$B:$B=""GRP"")),"""")
  )
)"),"")</f>
        <v/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 spans="1:27">
      <c r="A798" s="2" t="s">
        <v>1137</v>
      </c>
      <c r="B798" s="15">
        <v>45964</v>
      </c>
      <c r="C798" s="2" t="s">
        <v>1138</v>
      </c>
      <c r="D798" s="6">
        <v>32.66</v>
      </c>
      <c r="E798" s="16" t="str">
        <f>IFERROR(__xludf.DUMMYFUNCTION("IFERROR(
  TEXTJOIN(CHAR(10),TRUE,FILTER('SUMMARY DATA'!E:E,'SUMMARY DATA'!$A:$A=$A798,'SUMMARY DATA'!$C:$C=$B798,'SUMMARY DATA'!$B:$B=""GRP"")),
  IF(
    OR(
      ISNUMBER(SEARCH(""CDM CASH DEPOSIT"",$C798)),
      ISNUMBER(SEARCH(""CASH DEPOSIT"",$C79"&amp;"8)),
      COUNTIFS('SUMMARY DATA'!$D:$D,$C798,'SUMMARY DATA'!$B:$B,""GRP"")&lt;&gt;1
    ),
    """",
    IFERROR(TEXTJOIN(CHAR(10),TRUE,FILTER('SUMMARY DATA'!E:E,'SUMMARY DATA'!$D:$D=$C798,'SUMMARY DATA'!$B:$B=""GRP"")),"""")
  )
)"),"")</f>
        <v/>
      </c>
      <c r="F798" s="17" t="str">
        <f>IFERROR(__xludf.DUMMYFUNCTION("IFERROR(
  TEXTJOIN(CHAR(10),TRUE,FILTER('SUMMARY DATA'!F:F,'SUMMARY DATA'!$A:$A=$A798,'SUMMARY DATA'!$C:$C=$B798,'SUMMARY DATA'!$B:$B=""GRP"")),
  IF(
    OR(
      ISNUMBER(SEARCH(""CDM CASH DEPOSIT"",$C798)),
      ISNUMBER(SEARCH(""CASH DEPOSIT"",$C79"&amp;"8)),
      COUNTIFS('SUMMARY DATA'!$D:$D,$C798,'SUMMARY DATA'!$B:$B,""GRP"")&lt;&gt;1
    ),
    """",
    IFERROR(TEXTJOIN(CHAR(10),TRUE,FILTER('SUMMARY DATA'!F:F,'SUMMARY DATA'!$D:$D=$C798,'SUMMARY DATA'!$B:$B=""GRP"")),"""")
  )
)"),"")</f>
        <v/>
      </c>
      <c r="G798" s="17" t="str">
        <f>IFERROR(__xludf.DUMMYFUNCTION("IFERROR(
  TEXTJOIN(CHAR(10),TRUE,FILTER('SUMMARY DATA'!G:G,'SUMMARY DATA'!$A:$A=$A798,'SUMMARY DATA'!$C:$C=$B798,'SUMMARY DATA'!$B:$B=""GRP"")),
  IF(
    OR(
      ISNUMBER(SEARCH(""CDM CASH DEPOSIT"",$C798)),
      ISNUMBER(SEARCH(""CASH DEPOSIT"",$C79"&amp;"8)),
      COUNTIFS('SUMMARY DATA'!$D:$D,$C798,'SUMMARY DATA'!$B:$B,""GRP"")&lt;&gt;1
    ),
    """",
    IFERROR(TEXTJOIN(CHAR(10),TRUE,FILTER('SUMMARY DATA'!G:G,'SUMMARY DATA'!$D:$D=$C798,'SUMMARY DATA'!$B:$B=""GRP"")),"""")
  )
)"),"")</f>
        <v/>
      </c>
      <c r="H798" s="18" t="str">
        <f>IFERROR(__xludf.DUMMYFUNCTION("IFERROR(
  TEXTJOIN(CHAR(10),TRUE,FILTER('SUMMARY DATA'!H:H,'SUMMARY DATA'!$A:$A=$A798,'SUMMARY DATA'!$C:$C=$B798,'SUMMARY DATA'!$B:$B=""GRP"")),
  IF(
    OR(
      ISNUMBER(SEARCH(""CDM CASH DEPOSIT"",$C798)),
      ISNUMBER(SEARCH(""CASH DEPOSIT"",$C79"&amp;"8)),
      COUNTIFS('SUMMARY DATA'!$D:$D,$C798,'SUMMARY DATA'!$B:$B,""GRP"")&lt;&gt;1
    ),
    """",
    IFERROR(TEXTJOIN(CHAR(10),TRUE,FILTER('SUMMARY DATA'!H:H,'SUMMARY DATA'!$D:$D=$C798,'SUMMARY DATA'!$B:$B=""GRP"")),"""")
  )
)"),"")</f>
        <v/>
      </c>
      <c r="I798" s="18" t="str">
        <f>IFERROR(__xludf.DUMMYFUNCTION("IF(H798="""","""",
SUM(ARRAYFORMULA(VALUE(SPLIT(H798,CHAR(10)))))
)"),"")</f>
        <v/>
      </c>
      <c r="J798" s="17" t="str">
        <f>IFERROR(__xludf.DUMMYFUNCTION("IFERROR(
  TEXTJOIN(CHAR(10),TRUE,FILTER('SUMMARY DATA'!I:I,'SUMMARY DATA'!$A:$A=$A798,'SUMMARY DATA'!$C:$C=$B798,'SUMMARY DATA'!$B:$B=""GRP"")),
  IF(
    OR(
      ISNUMBER(SEARCH(""CDM CASH DEPOSIT"",$C798)),
      ISNUMBER(SEARCH(""CASH DEPOSIT"",$C79"&amp;"8)),
      COUNTIFS('SUMMARY DATA'!$D:$D,$C798,'SUMMARY DATA'!$B:$B,""GRP"")&lt;&gt;1
    ),
    """",
    IFERROR(TEXTJOIN(CHAR(10),TRUE,FILTER('SUMMARY DATA'!I:I,'SUMMARY DATA'!$D:$D=$C798,'SUMMARY DATA'!$B:$B=""GRP"")),"""")
  )
)"),"")</f>
        <v/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 spans="1:27">
      <c r="A799" s="2" t="s">
        <v>1139</v>
      </c>
      <c r="B799" s="15">
        <v>45963</v>
      </c>
      <c r="C799" s="2" t="s">
        <v>184</v>
      </c>
      <c r="D799" s="6">
        <v>622.92</v>
      </c>
      <c r="E799" s="16" t="str">
        <f>IFERROR(__xludf.DUMMYFUNCTION("IFERROR(
  TEXTJOIN(CHAR(10),TRUE,FILTER('SUMMARY DATA'!E:E,'SUMMARY DATA'!$A:$A=$A799,'SUMMARY DATA'!$C:$C=$B799,'SUMMARY DATA'!$B:$B=""GRP"")),
  IF(
    OR(
      ISNUMBER(SEARCH(""CDM CASH DEPOSIT"",$C799)),
      ISNUMBER(SEARCH(""CASH DEPOSIT"",$C79"&amp;"9)),
      COUNTIFS('SUMMARY DATA'!$D:$D,$C799,'SUMMARY DATA'!$B:$B,""GRP"")&lt;&gt;1
    ),
    """",
    IFERROR(TEXTJOIN(CHAR(10),TRUE,FILTER('SUMMARY DATA'!E:E,'SUMMARY DATA'!$D:$D=$C799,'SUMMARY DATA'!$B:$B=""GRP"")),"""")
  )
)"),"")</f>
        <v/>
      </c>
      <c r="F799" s="17" t="str">
        <f>IFERROR(__xludf.DUMMYFUNCTION("IFERROR(
  TEXTJOIN(CHAR(10),TRUE,FILTER('SUMMARY DATA'!F:F,'SUMMARY DATA'!$A:$A=$A799,'SUMMARY DATA'!$C:$C=$B799,'SUMMARY DATA'!$B:$B=""GRP"")),
  IF(
    OR(
      ISNUMBER(SEARCH(""CDM CASH DEPOSIT"",$C799)),
      ISNUMBER(SEARCH(""CASH DEPOSIT"",$C79"&amp;"9)),
      COUNTIFS('SUMMARY DATA'!$D:$D,$C799,'SUMMARY DATA'!$B:$B,""GRP"")&lt;&gt;1
    ),
    """",
    IFERROR(TEXTJOIN(CHAR(10),TRUE,FILTER('SUMMARY DATA'!F:F,'SUMMARY DATA'!$D:$D=$C799,'SUMMARY DATA'!$B:$B=""GRP"")),"""")
  )
)"),"")</f>
        <v/>
      </c>
      <c r="G799" s="17" t="str">
        <f>IFERROR(__xludf.DUMMYFUNCTION("IFERROR(
  TEXTJOIN(CHAR(10),TRUE,FILTER('SUMMARY DATA'!G:G,'SUMMARY DATA'!$A:$A=$A799,'SUMMARY DATA'!$C:$C=$B799,'SUMMARY DATA'!$B:$B=""GRP"")),
  IF(
    OR(
      ISNUMBER(SEARCH(""CDM CASH DEPOSIT"",$C799)),
      ISNUMBER(SEARCH(""CASH DEPOSIT"",$C79"&amp;"9)),
      COUNTIFS('SUMMARY DATA'!$D:$D,$C799,'SUMMARY DATA'!$B:$B,""GRP"")&lt;&gt;1
    ),
    """",
    IFERROR(TEXTJOIN(CHAR(10),TRUE,FILTER('SUMMARY DATA'!G:G,'SUMMARY DATA'!$D:$D=$C799,'SUMMARY DATA'!$B:$B=""GRP"")),"""")
  )
)"),"")</f>
        <v/>
      </c>
      <c r="H799" s="18" t="str">
        <f>IFERROR(__xludf.DUMMYFUNCTION("IFERROR(
  TEXTJOIN(CHAR(10),TRUE,FILTER('SUMMARY DATA'!H:H,'SUMMARY DATA'!$A:$A=$A799,'SUMMARY DATA'!$C:$C=$B799,'SUMMARY DATA'!$B:$B=""GRP"")),
  IF(
    OR(
      ISNUMBER(SEARCH(""CDM CASH DEPOSIT"",$C799)),
      ISNUMBER(SEARCH(""CASH DEPOSIT"",$C79"&amp;"9)),
      COUNTIFS('SUMMARY DATA'!$D:$D,$C799,'SUMMARY DATA'!$B:$B,""GRP"")&lt;&gt;1
    ),
    """",
    IFERROR(TEXTJOIN(CHAR(10),TRUE,FILTER('SUMMARY DATA'!H:H,'SUMMARY DATA'!$D:$D=$C799,'SUMMARY DATA'!$B:$B=""GRP"")),"""")
  )
)"),"")</f>
        <v/>
      </c>
      <c r="I799" s="18" t="str">
        <f>IFERROR(__xludf.DUMMYFUNCTION("IF(H799="""","""",
SUM(ARRAYFORMULA(VALUE(SPLIT(H799,CHAR(10)))))
)"),"")</f>
        <v/>
      </c>
      <c r="J799" s="17" t="str">
        <f>IFERROR(__xludf.DUMMYFUNCTION("IFERROR(
  TEXTJOIN(CHAR(10),TRUE,FILTER('SUMMARY DATA'!I:I,'SUMMARY DATA'!$A:$A=$A799,'SUMMARY DATA'!$C:$C=$B799,'SUMMARY DATA'!$B:$B=""GRP"")),
  IF(
    OR(
      ISNUMBER(SEARCH(""CDM CASH DEPOSIT"",$C799)),
      ISNUMBER(SEARCH(""CASH DEPOSIT"",$C79"&amp;"9)),
      COUNTIFS('SUMMARY DATA'!$D:$D,$C799,'SUMMARY DATA'!$B:$B,""GRP"")&lt;&gt;1
    ),
    """",
    IFERROR(TEXTJOIN(CHAR(10),TRUE,FILTER('SUMMARY DATA'!I:I,'SUMMARY DATA'!$D:$D=$C799,'SUMMARY DATA'!$B:$B=""GRP"")),"""")
  )
)"),"")</f>
        <v/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 spans="1:27">
      <c r="A800" s="2" t="s">
        <v>1140</v>
      </c>
      <c r="B800" s="15">
        <v>45997</v>
      </c>
      <c r="C800" s="2" t="s">
        <v>1141</v>
      </c>
      <c r="D800" s="6">
        <v>89.7</v>
      </c>
      <c r="E800" s="16" t="str">
        <f>IFERROR(__xludf.DUMMYFUNCTION("IFERROR(
  TEXTJOIN(CHAR(10),TRUE,FILTER('SUMMARY DATA'!E:E,'SUMMARY DATA'!$A:$A=$A800,'SUMMARY DATA'!$C:$C=$B800,'SUMMARY DATA'!$B:$B=""GRP"")),
  IF(
    OR(
      ISNUMBER(SEARCH(""CDM CASH DEPOSIT"",$C800)),
      ISNUMBER(SEARCH(""CASH DEPOSIT"",$C80"&amp;"0)),
      COUNTIFS('SUMMARY DATA'!$D:$D,$C800,'SUMMARY DATA'!$B:$B,""GRP"")&lt;&gt;1
    ),
    """",
    IFERROR(TEXTJOIN(CHAR(10),TRUE,FILTER('SUMMARY DATA'!E:E,'SUMMARY DATA'!$D:$D=$C800,'SUMMARY DATA'!$B:$B=""GRP"")),"""")
  )
)"),"")</f>
        <v/>
      </c>
      <c r="F800" s="17" t="str">
        <f>IFERROR(__xludf.DUMMYFUNCTION("IFERROR(
  TEXTJOIN(CHAR(10),TRUE,FILTER('SUMMARY DATA'!F:F,'SUMMARY DATA'!$A:$A=$A800,'SUMMARY DATA'!$C:$C=$B800,'SUMMARY DATA'!$B:$B=""GRP"")),
  IF(
    OR(
      ISNUMBER(SEARCH(""CDM CASH DEPOSIT"",$C800)),
      ISNUMBER(SEARCH(""CASH DEPOSIT"",$C80"&amp;"0)),
      COUNTIFS('SUMMARY DATA'!$D:$D,$C800,'SUMMARY DATA'!$B:$B,""GRP"")&lt;&gt;1
    ),
    """",
    IFERROR(TEXTJOIN(CHAR(10),TRUE,FILTER('SUMMARY DATA'!F:F,'SUMMARY DATA'!$D:$D=$C800,'SUMMARY DATA'!$B:$B=""GRP"")),"""")
  )
)"),"")</f>
        <v/>
      </c>
      <c r="G800" s="17" t="str">
        <f>IFERROR(__xludf.DUMMYFUNCTION("IFERROR(
  TEXTJOIN(CHAR(10),TRUE,FILTER('SUMMARY DATA'!G:G,'SUMMARY DATA'!$A:$A=$A800,'SUMMARY DATA'!$C:$C=$B800,'SUMMARY DATA'!$B:$B=""GRP"")),
  IF(
    OR(
      ISNUMBER(SEARCH(""CDM CASH DEPOSIT"",$C800)),
      ISNUMBER(SEARCH(""CASH DEPOSIT"",$C80"&amp;"0)),
      COUNTIFS('SUMMARY DATA'!$D:$D,$C800,'SUMMARY DATA'!$B:$B,""GRP"")&lt;&gt;1
    ),
    """",
    IFERROR(TEXTJOIN(CHAR(10),TRUE,FILTER('SUMMARY DATA'!G:G,'SUMMARY DATA'!$D:$D=$C800,'SUMMARY DATA'!$B:$B=""GRP"")),"""")
  )
)"),"")</f>
        <v/>
      </c>
      <c r="H800" s="18" t="str">
        <f>IFERROR(__xludf.DUMMYFUNCTION("IFERROR(
  TEXTJOIN(CHAR(10),TRUE,FILTER('SUMMARY DATA'!H:H,'SUMMARY DATA'!$A:$A=$A800,'SUMMARY DATA'!$C:$C=$B800,'SUMMARY DATA'!$B:$B=""GRP"")),
  IF(
    OR(
      ISNUMBER(SEARCH(""CDM CASH DEPOSIT"",$C800)),
      ISNUMBER(SEARCH(""CASH DEPOSIT"",$C80"&amp;"0)),
      COUNTIFS('SUMMARY DATA'!$D:$D,$C800,'SUMMARY DATA'!$B:$B,""GRP"")&lt;&gt;1
    ),
    """",
    IFERROR(TEXTJOIN(CHAR(10),TRUE,FILTER('SUMMARY DATA'!H:H,'SUMMARY DATA'!$D:$D=$C800,'SUMMARY DATA'!$B:$B=""GRP"")),"""")
  )
)"),"")</f>
        <v/>
      </c>
      <c r="I800" s="18" t="str">
        <f>IFERROR(__xludf.DUMMYFUNCTION("IF(H800="""","""",
SUM(ARRAYFORMULA(VALUE(SPLIT(H800,CHAR(10)))))
)"),"")</f>
        <v/>
      </c>
      <c r="J800" s="17" t="str">
        <f>IFERROR(__xludf.DUMMYFUNCTION("IFERROR(
  TEXTJOIN(CHAR(10),TRUE,FILTER('SUMMARY DATA'!I:I,'SUMMARY DATA'!$A:$A=$A800,'SUMMARY DATA'!$C:$C=$B800,'SUMMARY DATA'!$B:$B=""GRP"")),
  IF(
    OR(
      ISNUMBER(SEARCH(""CDM CASH DEPOSIT"",$C800)),
      ISNUMBER(SEARCH(""CASH DEPOSIT"",$C80"&amp;"0)),
      COUNTIFS('SUMMARY DATA'!$D:$D,$C800,'SUMMARY DATA'!$B:$B,""GRP"")&lt;&gt;1
    ),
    """",
    IFERROR(TEXTJOIN(CHAR(10),TRUE,FILTER('SUMMARY DATA'!I:I,'SUMMARY DATA'!$D:$D=$C800,'SUMMARY DATA'!$B:$B=""GRP"")),"""")
  )
)"),"")</f>
        <v/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 spans="1:27">
      <c r="A801" s="2" t="s">
        <v>1142</v>
      </c>
      <c r="B801" s="15">
        <v>45995</v>
      </c>
      <c r="C801" s="2" t="s">
        <v>1143</v>
      </c>
      <c r="D801" s="6">
        <v>255.04</v>
      </c>
      <c r="E801" s="16" t="str">
        <f>IFERROR(__xludf.DUMMYFUNCTION("IFERROR(
  TEXTJOIN(CHAR(10),TRUE,FILTER('SUMMARY DATA'!E:E,'SUMMARY DATA'!$A:$A=$A801,'SUMMARY DATA'!$C:$C=$B801,'SUMMARY DATA'!$B:$B=""GRP"")),
  IF(
    OR(
      ISNUMBER(SEARCH(""CDM CASH DEPOSIT"",$C801)),
      ISNUMBER(SEARCH(""CASH DEPOSIT"",$C80"&amp;"1)),
      COUNTIFS('SUMMARY DATA'!$D:$D,$C801,'SUMMARY DATA'!$B:$B,""GRP"")&lt;&gt;1
    ),
    """",
    IFERROR(TEXTJOIN(CHAR(10),TRUE,FILTER('SUMMARY DATA'!E:E,'SUMMARY DATA'!$D:$D=$C801,'SUMMARY DATA'!$B:$B=""GRP"")),"""")
  )
)"),"")</f>
        <v/>
      </c>
      <c r="F801" s="17" t="str">
        <f>IFERROR(__xludf.DUMMYFUNCTION("IFERROR(
  TEXTJOIN(CHAR(10),TRUE,FILTER('SUMMARY DATA'!F:F,'SUMMARY DATA'!$A:$A=$A801,'SUMMARY DATA'!$C:$C=$B801,'SUMMARY DATA'!$B:$B=""GRP"")),
  IF(
    OR(
      ISNUMBER(SEARCH(""CDM CASH DEPOSIT"",$C801)),
      ISNUMBER(SEARCH(""CASH DEPOSIT"",$C80"&amp;"1)),
      COUNTIFS('SUMMARY DATA'!$D:$D,$C801,'SUMMARY DATA'!$B:$B,""GRP"")&lt;&gt;1
    ),
    """",
    IFERROR(TEXTJOIN(CHAR(10),TRUE,FILTER('SUMMARY DATA'!F:F,'SUMMARY DATA'!$D:$D=$C801,'SUMMARY DATA'!$B:$B=""GRP"")),"""")
  )
)"),"")</f>
        <v/>
      </c>
      <c r="G801" s="17" t="str">
        <f>IFERROR(__xludf.DUMMYFUNCTION("IFERROR(
  TEXTJOIN(CHAR(10),TRUE,FILTER('SUMMARY DATA'!G:G,'SUMMARY DATA'!$A:$A=$A801,'SUMMARY DATA'!$C:$C=$B801,'SUMMARY DATA'!$B:$B=""GRP"")),
  IF(
    OR(
      ISNUMBER(SEARCH(""CDM CASH DEPOSIT"",$C801)),
      ISNUMBER(SEARCH(""CASH DEPOSIT"",$C80"&amp;"1)),
      COUNTIFS('SUMMARY DATA'!$D:$D,$C801,'SUMMARY DATA'!$B:$B,""GRP"")&lt;&gt;1
    ),
    """",
    IFERROR(TEXTJOIN(CHAR(10),TRUE,FILTER('SUMMARY DATA'!G:G,'SUMMARY DATA'!$D:$D=$C801,'SUMMARY DATA'!$B:$B=""GRP"")),"""")
  )
)"),"")</f>
        <v/>
      </c>
      <c r="H801" s="18" t="str">
        <f>IFERROR(__xludf.DUMMYFUNCTION("IFERROR(
  TEXTJOIN(CHAR(10),TRUE,FILTER('SUMMARY DATA'!H:H,'SUMMARY DATA'!$A:$A=$A801,'SUMMARY DATA'!$C:$C=$B801,'SUMMARY DATA'!$B:$B=""GRP"")),
  IF(
    OR(
      ISNUMBER(SEARCH(""CDM CASH DEPOSIT"",$C801)),
      ISNUMBER(SEARCH(""CASH DEPOSIT"",$C80"&amp;"1)),
      COUNTIFS('SUMMARY DATA'!$D:$D,$C801,'SUMMARY DATA'!$B:$B,""GRP"")&lt;&gt;1
    ),
    """",
    IFERROR(TEXTJOIN(CHAR(10),TRUE,FILTER('SUMMARY DATA'!H:H,'SUMMARY DATA'!$D:$D=$C801,'SUMMARY DATA'!$B:$B=""GRP"")),"""")
  )
)"),"")</f>
        <v/>
      </c>
      <c r="I801" s="18" t="str">
        <f>IFERROR(__xludf.DUMMYFUNCTION("IF(H801="""","""",
SUM(ARRAYFORMULA(VALUE(SPLIT(H801,CHAR(10)))))
)"),"")</f>
        <v/>
      </c>
      <c r="J801" s="17" t="str">
        <f>IFERROR(__xludf.DUMMYFUNCTION("IFERROR(
  TEXTJOIN(CHAR(10),TRUE,FILTER('SUMMARY DATA'!I:I,'SUMMARY DATA'!$A:$A=$A801,'SUMMARY DATA'!$C:$C=$B801,'SUMMARY DATA'!$B:$B=""GRP"")),
  IF(
    OR(
      ISNUMBER(SEARCH(""CDM CASH DEPOSIT"",$C801)),
      ISNUMBER(SEARCH(""CASH DEPOSIT"",$C80"&amp;"1)),
      COUNTIFS('SUMMARY DATA'!$D:$D,$C801,'SUMMARY DATA'!$B:$B,""GRP"")&lt;&gt;1
    ),
    """",
    IFERROR(TEXTJOIN(CHAR(10),TRUE,FILTER('SUMMARY DATA'!I:I,'SUMMARY DATA'!$D:$D=$C801,'SUMMARY DATA'!$B:$B=""GRP"")),"""")
  )
)"),"")</f>
        <v/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 spans="1:27">
      <c r="A802" s="2"/>
      <c r="B802" s="15">
        <v>45994</v>
      </c>
      <c r="C802" s="2" t="s">
        <v>23</v>
      </c>
      <c r="D802" s="6">
        <v>34.12</v>
      </c>
      <c r="E802" s="16" t="str">
        <f>IFERROR(__xludf.DUMMYFUNCTION("IFERROR(
  TEXTJOIN(CHAR(10),TRUE,FILTER('SUMMARY DATA'!E:E,'SUMMARY DATA'!$A:$A=$A802,'SUMMARY DATA'!$C:$C=$B802,'SUMMARY DATA'!$B:$B=""GRP"")),
  IF(
    OR(
      ISNUMBER(SEARCH(""CDM CASH DEPOSIT"",$C802)),
      ISNUMBER(SEARCH(""CASH DEPOSIT"",$C80"&amp;"2)),
      COUNTIFS('SUMMARY DATA'!$D:$D,$C802,'SUMMARY DATA'!$B:$B,""GRP"")&lt;&gt;1
    ),
    """",
    IFERROR(TEXTJOIN(CHAR(10),TRUE,FILTER('SUMMARY DATA'!E:E,'SUMMARY DATA'!$D:$D=$C802,'SUMMARY DATA'!$B:$B=""GRP"")),"""")
  )
)"),"")</f>
        <v/>
      </c>
      <c r="F802" s="17" t="str">
        <f>IFERROR(__xludf.DUMMYFUNCTION("IFERROR(
  TEXTJOIN(CHAR(10),TRUE,FILTER('SUMMARY DATA'!F:F,'SUMMARY DATA'!$A:$A=$A802,'SUMMARY DATA'!$C:$C=$B802,'SUMMARY DATA'!$B:$B=""GRP"")),
  IF(
    OR(
      ISNUMBER(SEARCH(""CDM CASH DEPOSIT"",$C802)),
      ISNUMBER(SEARCH(""CASH DEPOSIT"",$C80"&amp;"2)),
      COUNTIFS('SUMMARY DATA'!$D:$D,$C802,'SUMMARY DATA'!$B:$B,""GRP"")&lt;&gt;1
    ),
    """",
    IFERROR(TEXTJOIN(CHAR(10),TRUE,FILTER('SUMMARY DATA'!F:F,'SUMMARY DATA'!$D:$D=$C802,'SUMMARY DATA'!$B:$B=""GRP"")),"""")
  )
)"),"")</f>
        <v/>
      </c>
      <c r="G802" s="17" t="str">
        <f>IFERROR(__xludf.DUMMYFUNCTION("IFERROR(
  TEXTJOIN(CHAR(10),TRUE,FILTER('SUMMARY DATA'!G:G,'SUMMARY DATA'!$A:$A=$A802,'SUMMARY DATA'!$C:$C=$B802,'SUMMARY DATA'!$B:$B=""GRP"")),
  IF(
    OR(
      ISNUMBER(SEARCH(""CDM CASH DEPOSIT"",$C802)),
      ISNUMBER(SEARCH(""CASH DEPOSIT"",$C80"&amp;"2)),
      COUNTIFS('SUMMARY DATA'!$D:$D,$C802,'SUMMARY DATA'!$B:$B,""GRP"")&lt;&gt;1
    ),
    """",
    IFERROR(TEXTJOIN(CHAR(10),TRUE,FILTER('SUMMARY DATA'!G:G,'SUMMARY DATA'!$D:$D=$C802,'SUMMARY DATA'!$B:$B=""GRP"")),"""")
  )
)"),"")</f>
        <v/>
      </c>
      <c r="H802" s="18" t="str">
        <f>IFERROR(__xludf.DUMMYFUNCTION("IFERROR(
  TEXTJOIN(CHAR(10),TRUE,FILTER('SUMMARY DATA'!H:H,'SUMMARY DATA'!$A:$A=$A802,'SUMMARY DATA'!$C:$C=$B802,'SUMMARY DATA'!$B:$B=""GRP"")),
  IF(
    OR(
      ISNUMBER(SEARCH(""CDM CASH DEPOSIT"",$C802)),
      ISNUMBER(SEARCH(""CASH DEPOSIT"",$C80"&amp;"2)),
      COUNTIFS('SUMMARY DATA'!$D:$D,$C802,'SUMMARY DATA'!$B:$B,""GRP"")&lt;&gt;1
    ),
    """",
    IFERROR(TEXTJOIN(CHAR(10),TRUE,FILTER('SUMMARY DATA'!H:H,'SUMMARY DATA'!$D:$D=$C802,'SUMMARY DATA'!$B:$B=""GRP"")),"""")
  )
)"),"")</f>
        <v/>
      </c>
      <c r="I802" s="18" t="str">
        <f>IFERROR(__xludf.DUMMYFUNCTION("IF(H802="""","""",
SUM(ARRAYFORMULA(VALUE(SPLIT(H802,CHAR(10)))))
)"),"")</f>
        <v/>
      </c>
      <c r="J802" s="17" t="str">
        <f>IFERROR(__xludf.DUMMYFUNCTION("IFERROR(
  TEXTJOIN(CHAR(10),TRUE,FILTER('SUMMARY DATA'!I:I,'SUMMARY DATA'!$A:$A=$A802,'SUMMARY DATA'!$C:$C=$B802,'SUMMARY DATA'!$B:$B=""GRP"")),
  IF(
    OR(
      ISNUMBER(SEARCH(""CDM CASH DEPOSIT"",$C802)),
      ISNUMBER(SEARCH(""CASH DEPOSIT"",$C80"&amp;"2)),
      COUNTIFS('SUMMARY DATA'!$D:$D,$C802,'SUMMARY DATA'!$B:$B,""GRP"")&lt;&gt;1
    ),
    """",
    IFERROR(TEXTJOIN(CHAR(10),TRUE,FILTER('SUMMARY DATA'!I:I,'SUMMARY DATA'!$D:$D=$C802,'SUMMARY DATA'!$B:$B=""GRP"")),"""")
  )
)"),"")</f>
        <v/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 spans="1:27">
      <c r="A803" s="2"/>
      <c r="B803" s="35"/>
      <c r="C803" s="2"/>
      <c r="D803" s="6"/>
      <c r="E803" s="16" t="str">
        <f>IFERROR(__xludf.DUMMYFUNCTION("IFERROR(
  TEXTJOIN(CHAR(10),TRUE,FILTER('SUMMARY DATA'!E:E,'SUMMARY DATA'!$A:$A=$A803,'SUMMARY DATA'!$C:$C=$B803,'SUMMARY DATA'!$B:$B=""GRP"")),
  IF(
    OR(
      ISNUMBER(SEARCH(""CDM CASH DEPOSIT"",$C803)),
      ISNUMBER(SEARCH(""CASH DEPOSIT"",$C80"&amp;"3)),
      COUNTIFS('SUMMARY DATA'!$D:$D,$C803,'SUMMARY DATA'!$B:$B,""GRP"")&lt;&gt;1
    ),
    """",
    IFERROR(TEXTJOIN(CHAR(10),TRUE,FILTER('SUMMARY DATA'!E:E,'SUMMARY DATA'!$D:$D=$C803,'SUMMARY DATA'!$B:$B=""GRP"")),"""")
  )
)"),"")</f>
        <v/>
      </c>
      <c r="F803" s="17" t="str">
        <f>IFERROR(__xludf.DUMMYFUNCTION("IFERROR(
  TEXTJOIN(CHAR(10),TRUE,FILTER('SUMMARY DATA'!F:F,'SUMMARY DATA'!$A:$A=$A803,'SUMMARY DATA'!$C:$C=$B803,'SUMMARY DATA'!$B:$B=""GRP"")),
  IF(
    OR(
      ISNUMBER(SEARCH(""CDM CASH DEPOSIT"",$C803)),
      ISNUMBER(SEARCH(""CASH DEPOSIT"",$C80"&amp;"3)),
      COUNTIFS('SUMMARY DATA'!$D:$D,$C803,'SUMMARY DATA'!$B:$B,""GRP"")&lt;&gt;1
    ),
    """",
    IFERROR(TEXTJOIN(CHAR(10),TRUE,FILTER('SUMMARY DATA'!F:F,'SUMMARY DATA'!$D:$D=$C803,'SUMMARY DATA'!$B:$B=""GRP"")),"""")
  )
)"),"")</f>
        <v/>
      </c>
      <c r="G803" s="17" t="str">
        <f>IFERROR(__xludf.DUMMYFUNCTION("IFERROR(
  TEXTJOIN(CHAR(10),TRUE,FILTER('SUMMARY DATA'!G:G,'SUMMARY DATA'!$A:$A=$A803,'SUMMARY DATA'!$C:$C=$B803,'SUMMARY DATA'!$B:$B=""GRP"")),
  IF(
    OR(
      ISNUMBER(SEARCH(""CDM CASH DEPOSIT"",$C803)),
      ISNUMBER(SEARCH(""CASH DEPOSIT"",$C80"&amp;"3)),
      COUNTIFS('SUMMARY DATA'!$D:$D,$C803,'SUMMARY DATA'!$B:$B,""GRP"")&lt;&gt;1
    ),
    """",
    IFERROR(TEXTJOIN(CHAR(10),TRUE,FILTER('SUMMARY DATA'!G:G,'SUMMARY DATA'!$D:$D=$C803,'SUMMARY DATA'!$B:$B=""GRP"")),"""")
  )
)"),"")</f>
        <v/>
      </c>
      <c r="H803" s="18" t="str">
        <f>IFERROR(__xludf.DUMMYFUNCTION("IFERROR(
  TEXTJOIN(CHAR(10),TRUE,FILTER('SUMMARY DATA'!H:H,'SUMMARY DATA'!$A:$A=$A803,'SUMMARY DATA'!$C:$C=$B803,'SUMMARY DATA'!$B:$B=""GRP"")),
  IF(
    OR(
      ISNUMBER(SEARCH(""CDM CASH DEPOSIT"",$C803)),
      ISNUMBER(SEARCH(""CASH DEPOSIT"",$C80"&amp;"3)),
      COUNTIFS('SUMMARY DATA'!$D:$D,$C803,'SUMMARY DATA'!$B:$B,""GRP"")&lt;&gt;1
    ),
    """",
    IFERROR(TEXTJOIN(CHAR(10),TRUE,FILTER('SUMMARY DATA'!H:H,'SUMMARY DATA'!$D:$D=$C803,'SUMMARY DATA'!$B:$B=""GRP"")),"""")
  )
)"),"")</f>
        <v/>
      </c>
      <c r="I803" s="18" t="str">
        <f>IFERROR(__xludf.DUMMYFUNCTION("IF(H803="""","""",
SUM(ARRAYFORMULA(VALUE(SPLIT(H803,CHAR(10)))))
)"),"")</f>
        <v/>
      </c>
      <c r="J803" s="17" t="str">
        <f>IFERROR(__xludf.DUMMYFUNCTION("IFERROR(
  TEXTJOIN(CHAR(10),TRUE,FILTER('SUMMARY DATA'!I:I,'SUMMARY DATA'!$A:$A=$A803,'SUMMARY DATA'!$C:$C=$B803,'SUMMARY DATA'!$B:$B=""GRP"")),
  IF(
    OR(
      ISNUMBER(SEARCH(""CDM CASH DEPOSIT"",$C803)),
      ISNUMBER(SEARCH(""CASH DEPOSIT"",$C80"&amp;"3)),
      COUNTIFS('SUMMARY DATA'!$D:$D,$C803,'SUMMARY DATA'!$B:$B,""GRP"")&lt;&gt;1
    ),
    """",
    IFERROR(TEXTJOIN(CHAR(10),TRUE,FILTER('SUMMARY DATA'!I:I,'SUMMARY DATA'!$D:$D=$C803,'SUMMARY DATA'!$B:$B=""GRP"")),"""")
  )
)"),"")</f>
        <v/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 spans="1:27">
      <c r="A804" s="2"/>
      <c r="B804" s="35"/>
      <c r="C804" s="2"/>
      <c r="D804" s="6"/>
      <c r="E804" s="16" t="str">
        <f>IFERROR(__xludf.DUMMYFUNCTION("IFERROR(
  TEXTJOIN(CHAR(10),TRUE,FILTER('SUMMARY DATA'!E:E,'SUMMARY DATA'!$A:$A=$A804,'SUMMARY DATA'!$C:$C=$B804,'SUMMARY DATA'!$B:$B=""GRP"")),
  IF(
    OR(
      ISNUMBER(SEARCH(""CDM CASH DEPOSIT"",$C804)),
      ISNUMBER(SEARCH(""CASH DEPOSIT"",$C80"&amp;"4)),
      COUNTIFS('SUMMARY DATA'!$D:$D,$C804,'SUMMARY DATA'!$B:$B,""GRP"")&lt;&gt;1
    ),
    """",
    IFERROR(TEXTJOIN(CHAR(10),TRUE,FILTER('SUMMARY DATA'!E:E,'SUMMARY DATA'!$D:$D=$C804,'SUMMARY DATA'!$B:$B=""GRP"")),"""")
  )
)"),"")</f>
        <v/>
      </c>
      <c r="F804" s="17" t="str">
        <f>IFERROR(__xludf.DUMMYFUNCTION("IFERROR(
  TEXTJOIN(CHAR(10),TRUE,FILTER('SUMMARY DATA'!F:F,'SUMMARY DATA'!$A:$A=$A804,'SUMMARY DATA'!$C:$C=$B804,'SUMMARY DATA'!$B:$B=""GRP"")),
  IF(
    OR(
      ISNUMBER(SEARCH(""CDM CASH DEPOSIT"",$C804)),
      ISNUMBER(SEARCH(""CASH DEPOSIT"",$C80"&amp;"4)),
      COUNTIFS('SUMMARY DATA'!$D:$D,$C804,'SUMMARY DATA'!$B:$B,""GRP"")&lt;&gt;1
    ),
    """",
    IFERROR(TEXTJOIN(CHAR(10),TRUE,FILTER('SUMMARY DATA'!F:F,'SUMMARY DATA'!$D:$D=$C804,'SUMMARY DATA'!$B:$B=""GRP"")),"""")
  )
)"),"")</f>
        <v/>
      </c>
      <c r="G804" s="17" t="str">
        <f>IFERROR(__xludf.DUMMYFUNCTION("IFERROR(
  TEXTJOIN(CHAR(10),TRUE,FILTER('SUMMARY DATA'!G:G,'SUMMARY DATA'!$A:$A=$A804,'SUMMARY DATA'!$C:$C=$B804,'SUMMARY DATA'!$B:$B=""GRP"")),
  IF(
    OR(
      ISNUMBER(SEARCH(""CDM CASH DEPOSIT"",$C804)),
      ISNUMBER(SEARCH(""CASH DEPOSIT"",$C80"&amp;"4)),
      COUNTIFS('SUMMARY DATA'!$D:$D,$C804,'SUMMARY DATA'!$B:$B,""GRP"")&lt;&gt;1
    ),
    """",
    IFERROR(TEXTJOIN(CHAR(10),TRUE,FILTER('SUMMARY DATA'!G:G,'SUMMARY DATA'!$D:$D=$C804,'SUMMARY DATA'!$B:$B=""GRP"")),"""")
  )
)"),"")</f>
        <v/>
      </c>
      <c r="H804" s="18" t="str">
        <f>IFERROR(__xludf.DUMMYFUNCTION("IFERROR(
  TEXTJOIN(CHAR(10),TRUE,FILTER('SUMMARY DATA'!H:H,'SUMMARY DATA'!$A:$A=$A804,'SUMMARY DATA'!$C:$C=$B804,'SUMMARY DATA'!$B:$B=""GRP"")),
  IF(
    OR(
      ISNUMBER(SEARCH(""CDM CASH DEPOSIT"",$C804)),
      ISNUMBER(SEARCH(""CASH DEPOSIT"",$C80"&amp;"4)),
      COUNTIFS('SUMMARY DATA'!$D:$D,$C804,'SUMMARY DATA'!$B:$B,""GRP"")&lt;&gt;1
    ),
    """",
    IFERROR(TEXTJOIN(CHAR(10),TRUE,FILTER('SUMMARY DATA'!H:H,'SUMMARY DATA'!$D:$D=$C804,'SUMMARY DATA'!$B:$B=""GRP"")),"""")
  )
)"),"")</f>
        <v/>
      </c>
      <c r="I804" s="18" t="str">
        <f>IFERROR(__xludf.DUMMYFUNCTION("IF(H804="""","""",
SUM(ARRAYFORMULA(VALUE(SPLIT(H804,CHAR(10)))))
)"),"")</f>
        <v/>
      </c>
      <c r="J804" s="17" t="str">
        <f>IFERROR(__xludf.DUMMYFUNCTION("IFERROR(
  TEXTJOIN(CHAR(10),TRUE,FILTER('SUMMARY DATA'!I:I,'SUMMARY DATA'!$A:$A=$A804,'SUMMARY DATA'!$C:$C=$B804,'SUMMARY DATA'!$B:$B=""GRP"")),
  IF(
    OR(
      ISNUMBER(SEARCH(""CDM CASH DEPOSIT"",$C804)),
      ISNUMBER(SEARCH(""CASH DEPOSIT"",$C80"&amp;"4)),
      COUNTIFS('SUMMARY DATA'!$D:$D,$C804,'SUMMARY DATA'!$B:$B,""GRP"")&lt;&gt;1
    ),
    """",
    IFERROR(TEXTJOIN(CHAR(10),TRUE,FILTER('SUMMARY DATA'!I:I,'SUMMARY DATA'!$D:$D=$C804,'SUMMARY DATA'!$B:$B=""GRP"")),"""")
  )
)"),"")</f>
        <v/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 spans="1:27">
      <c r="A805" s="2"/>
      <c r="B805" s="35"/>
      <c r="C805" s="2"/>
      <c r="D805" s="6"/>
      <c r="E805" s="16" t="str">
        <f>IFERROR(__xludf.DUMMYFUNCTION("IFERROR(
  TEXTJOIN(CHAR(10),TRUE,FILTER('SUMMARY DATA'!E:E,'SUMMARY DATA'!$A:$A=$A805,'SUMMARY DATA'!$C:$C=$B805,'SUMMARY DATA'!$B:$B=""GRP"")),
  IF(
    OR(
      ISNUMBER(SEARCH(""CDM CASH DEPOSIT"",$C805)),
      ISNUMBER(SEARCH(""CASH DEPOSIT"",$C80"&amp;"5)),
      COUNTIFS('SUMMARY DATA'!$D:$D,$C805,'SUMMARY DATA'!$B:$B,""GRP"")&lt;&gt;1
    ),
    """",
    IFERROR(TEXTJOIN(CHAR(10),TRUE,FILTER('SUMMARY DATA'!E:E,'SUMMARY DATA'!$D:$D=$C805,'SUMMARY DATA'!$B:$B=""GRP"")),"""")
  )
)"),"")</f>
        <v/>
      </c>
      <c r="F805" s="17" t="str">
        <f>IFERROR(__xludf.DUMMYFUNCTION("IFERROR(
  TEXTJOIN(CHAR(10),TRUE,FILTER('SUMMARY DATA'!F:F,'SUMMARY DATA'!$A:$A=$A805,'SUMMARY DATA'!$C:$C=$B805,'SUMMARY DATA'!$B:$B=""GRP"")),
  IF(
    OR(
      ISNUMBER(SEARCH(""CDM CASH DEPOSIT"",$C805)),
      ISNUMBER(SEARCH(""CASH DEPOSIT"",$C80"&amp;"5)),
      COUNTIFS('SUMMARY DATA'!$D:$D,$C805,'SUMMARY DATA'!$B:$B,""GRP"")&lt;&gt;1
    ),
    """",
    IFERROR(TEXTJOIN(CHAR(10),TRUE,FILTER('SUMMARY DATA'!F:F,'SUMMARY DATA'!$D:$D=$C805,'SUMMARY DATA'!$B:$B=""GRP"")),"""")
  )
)"),"")</f>
        <v/>
      </c>
      <c r="G805" s="17" t="str">
        <f>IFERROR(__xludf.DUMMYFUNCTION("IFERROR(
  TEXTJOIN(CHAR(10),TRUE,FILTER('SUMMARY DATA'!G:G,'SUMMARY DATA'!$A:$A=$A805,'SUMMARY DATA'!$C:$C=$B805,'SUMMARY DATA'!$B:$B=""GRP"")),
  IF(
    OR(
      ISNUMBER(SEARCH(""CDM CASH DEPOSIT"",$C805)),
      ISNUMBER(SEARCH(""CASH DEPOSIT"",$C80"&amp;"5)),
      COUNTIFS('SUMMARY DATA'!$D:$D,$C805,'SUMMARY DATA'!$B:$B,""GRP"")&lt;&gt;1
    ),
    """",
    IFERROR(TEXTJOIN(CHAR(10),TRUE,FILTER('SUMMARY DATA'!G:G,'SUMMARY DATA'!$D:$D=$C805,'SUMMARY DATA'!$B:$B=""GRP"")),"""")
  )
)"),"")</f>
        <v/>
      </c>
      <c r="H805" s="18" t="str">
        <f>IFERROR(__xludf.DUMMYFUNCTION("IFERROR(
  TEXTJOIN(CHAR(10),TRUE,FILTER('SUMMARY DATA'!H:H,'SUMMARY DATA'!$A:$A=$A805,'SUMMARY DATA'!$C:$C=$B805,'SUMMARY DATA'!$B:$B=""GRP"")),
  IF(
    OR(
      ISNUMBER(SEARCH(""CDM CASH DEPOSIT"",$C805)),
      ISNUMBER(SEARCH(""CASH DEPOSIT"",$C80"&amp;"5)),
      COUNTIFS('SUMMARY DATA'!$D:$D,$C805,'SUMMARY DATA'!$B:$B,""GRP"")&lt;&gt;1
    ),
    """",
    IFERROR(TEXTJOIN(CHAR(10),TRUE,FILTER('SUMMARY DATA'!H:H,'SUMMARY DATA'!$D:$D=$C805,'SUMMARY DATA'!$B:$B=""GRP"")),"""")
  )
)"),"")</f>
        <v/>
      </c>
      <c r="I805" s="18" t="str">
        <f>IFERROR(__xludf.DUMMYFUNCTION("IF(H805="""","""",
SUM(ARRAYFORMULA(VALUE(SPLIT(H805,CHAR(10)))))
)"),"")</f>
        <v/>
      </c>
      <c r="J805" s="17" t="str">
        <f>IFERROR(__xludf.DUMMYFUNCTION("IFERROR(
  TEXTJOIN(CHAR(10),TRUE,FILTER('SUMMARY DATA'!I:I,'SUMMARY DATA'!$A:$A=$A805,'SUMMARY DATA'!$C:$C=$B805,'SUMMARY DATA'!$B:$B=""GRP"")),
  IF(
    OR(
      ISNUMBER(SEARCH(""CDM CASH DEPOSIT"",$C805)),
      ISNUMBER(SEARCH(""CASH DEPOSIT"",$C80"&amp;"5)),
      COUNTIFS('SUMMARY DATA'!$D:$D,$C805,'SUMMARY DATA'!$B:$B,""GRP"")&lt;&gt;1
    ),
    """",
    IFERROR(TEXTJOIN(CHAR(10),TRUE,FILTER('SUMMARY DATA'!I:I,'SUMMARY DATA'!$D:$D=$C805,'SUMMARY DATA'!$B:$B=""GRP"")),"""")
  )
)"),"")</f>
        <v/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 spans="1:27">
      <c r="A806" s="2"/>
      <c r="B806" s="35"/>
      <c r="C806" s="2"/>
      <c r="D806" s="6"/>
      <c r="E806" s="16" t="str">
        <f>IFERROR(__xludf.DUMMYFUNCTION("IFERROR(
  TEXTJOIN(CHAR(10),TRUE,FILTER('SUMMARY DATA'!E:E,'SUMMARY DATA'!$A:$A=$A806,'SUMMARY DATA'!$C:$C=$B806,'SUMMARY DATA'!$B:$B=""GRP"")),
  IF(
    OR(
      ISNUMBER(SEARCH(""CDM CASH DEPOSIT"",$C806)),
      ISNUMBER(SEARCH(""CASH DEPOSIT"",$C80"&amp;"6)),
      COUNTIFS('SUMMARY DATA'!$D:$D,$C806,'SUMMARY DATA'!$B:$B,""GRP"")&lt;&gt;1
    ),
    """",
    IFERROR(TEXTJOIN(CHAR(10),TRUE,FILTER('SUMMARY DATA'!E:E,'SUMMARY DATA'!$D:$D=$C806,'SUMMARY DATA'!$B:$B=""GRP"")),"""")
  )
)"),"")</f>
        <v/>
      </c>
      <c r="F806" s="17" t="str">
        <f>IFERROR(__xludf.DUMMYFUNCTION("IFERROR(
  TEXTJOIN(CHAR(10),TRUE,FILTER('SUMMARY DATA'!F:F,'SUMMARY DATA'!$A:$A=$A806,'SUMMARY DATA'!$C:$C=$B806,'SUMMARY DATA'!$B:$B=""GRP"")),
  IF(
    OR(
      ISNUMBER(SEARCH(""CDM CASH DEPOSIT"",$C806)),
      ISNUMBER(SEARCH(""CASH DEPOSIT"",$C80"&amp;"6)),
      COUNTIFS('SUMMARY DATA'!$D:$D,$C806,'SUMMARY DATA'!$B:$B,""GRP"")&lt;&gt;1
    ),
    """",
    IFERROR(TEXTJOIN(CHAR(10),TRUE,FILTER('SUMMARY DATA'!F:F,'SUMMARY DATA'!$D:$D=$C806,'SUMMARY DATA'!$B:$B=""GRP"")),"""")
  )
)"),"")</f>
        <v/>
      </c>
      <c r="G806" s="17" t="str">
        <f>IFERROR(__xludf.DUMMYFUNCTION("IFERROR(
  TEXTJOIN(CHAR(10),TRUE,FILTER('SUMMARY DATA'!G:G,'SUMMARY DATA'!$A:$A=$A806,'SUMMARY DATA'!$C:$C=$B806,'SUMMARY DATA'!$B:$B=""GRP"")),
  IF(
    OR(
      ISNUMBER(SEARCH(""CDM CASH DEPOSIT"",$C806)),
      ISNUMBER(SEARCH(""CASH DEPOSIT"",$C80"&amp;"6)),
      COUNTIFS('SUMMARY DATA'!$D:$D,$C806,'SUMMARY DATA'!$B:$B,""GRP"")&lt;&gt;1
    ),
    """",
    IFERROR(TEXTJOIN(CHAR(10),TRUE,FILTER('SUMMARY DATA'!G:G,'SUMMARY DATA'!$D:$D=$C806,'SUMMARY DATA'!$B:$B=""GRP"")),"""")
  )
)"),"")</f>
        <v/>
      </c>
      <c r="H806" s="18" t="str">
        <f>IFERROR(__xludf.DUMMYFUNCTION("IFERROR(
  TEXTJOIN(CHAR(10),TRUE,FILTER('SUMMARY DATA'!H:H,'SUMMARY DATA'!$A:$A=$A806,'SUMMARY DATA'!$C:$C=$B806,'SUMMARY DATA'!$B:$B=""GRP"")),
  IF(
    OR(
      ISNUMBER(SEARCH(""CDM CASH DEPOSIT"",$C806)),
      ISNUMBER(SEARCH(""CASH DEPOSIT"",$C80"&amp;"6)),
      COUNTIFS('SUMMARY DATA'!$D:$D,$C806,'SUMMARY DATA'!$B:$B,""GRP"")&lt;&gt;1
    ),
    """",
    IFERROR(TEXTJOIN(CHAR(10),TRUE,FILTER('SUMMARY DATA'!H:H,'SUMMARY DATA'!$D:$D=$C806,'SUMMARY DATA'!$B:$B=""GRP"")),"""")
  )
)"),"")</f>
        <v/>
      </c>
      <c r="I806" s="18" t="str">
        <f>IFERROR(__xludf.DUMMYFUNCTION("IF(H806="""","""",
SUM(ARRAYFORMULA(VALUE(SPLIT(H806,CHAR(10)))))
)"),"")</f>
        <v/>
      </c>
      <c r="J806" s="17" t="str">
        <f>IFERROR(__xludf.DUMMYFUNCTION("IFERROR(
  TEXTJOIN(CHAR(10),TRUE,FILTER('SUMMARY DATA'!I:I,'SUMMARY DATA'!$A:$A=$A806,'SUMMARY DATA'!$C:$C=$B806,'SUMMARY DATA'!$B:$B=""GRP"")),
  IF(
    OR(
      ISNUMBER(SEARCH(""CDM CASH DEPOSIT"",$C806)),
      ISNUMBER(SEARCH(""CASH DEPOSIT"",$C80"&amp;"6)),
      COUNTIFS('SUMMARY DATA'!$D:$D,$C806,'SUMMARY DATA'!$B:$B,""GRP"")&lt;&gt;1
    ),
    """",
    IFERROR(TEXTJOIN(CHAR(10),TRUE,FILTER('SUMMARY DATA'!I:I,'SUMMARY DATA'!$D:$D=$C806,'SUMMARY DATA'!$B:$B=""GRP"")),"""")
  )
)"),"")</f>
        <v/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 spans="1:27">
      <c r="A807" s="2"/>
      <c r="B807" s="35"/>
      <c r="C807" s="2"/>
      <c r="D807" s="6"/>
      <c r="E807" s="16" t="str">
        <f>IFERROR(__xludf.DUMMYFUNCTION("IFERROR(
  TEXTJOIN(CHAR(10),TRUE,FILTER('SUMMARY DATA'!E:E,'SUMMARY DATA'!$A:$A=$A807,'SUMMARY DATA'!$C:$C=$B807,'SUMMARY DATA'!$B:$B=""GRP"")),
  IF(
    OR(
      ISNUMBER(SEARCH(""CDM CASH DEPOSIT"",$C807)),
      ISNUMBER(SEARCH(""CASH DEPOSIT"",$C80"&amp;"7)),
      COUNTIFS('SUMMARY DATA'!$D:$D,$C807,'SUMMARY DATA'!$B:$B,""GRP"")&lt;&gt;1
    ),
    """",
    IFERROR(TEXTJOIN(CHAR(10),TRUE,FILTER('SUMMARY DATA'!E:E,'SUMMARY DATA'!$D:$D=$C807,'SUMMARY DATA'!$B:$B=""GRP"")),"""")
  )
)"),"")</f>
        <v/>
      </c>
      <c r="F807" s="17" t="str">
        <f>IFERROR(__xludf.DUMMYFUNCTION("IFERROR(
  TEXTJOIN(CHAR(10),TRUE,FILTER('SUMMARY DATA'!F:F,'SUMMARY DATA'!$A:$A=$A807,'SUMMARY DATA'!$C:$C=$B807,'SUMMARY DATA'!$B:$B=""GRP"")),
  IF(
    OR(
      ISNUMBER(SEARCH(""CDM CASH DEPOSIT"",$C807)),
      ISNUMBER(SEARCH(""CASH DEPOSIT"",$C80"&amp;"7)),
      COUNTIFS('SUMMARY DATA'!$D:$D,$C807,'SUMMARY DATA'!$B:$B,""GRP"")&lt;&gt;1
    ),
    """",
    IFERROR(TEXTJOIN(CHAR(10),TRUE,FILTER('SUMMARY DATA'!F:F,'SUMMARY DATA'!$D:$D=$C807,'SUMMARY DATA'!$B:$B=""GRP"")),"""")
  )
)"),"")</f>
        <v/>
      </c>
      <c r="G807" s="17" t="str">
        <f>IFERROR(__xludf.DUMMYFUNCTION("IFERROR(
  TEXTJOIN(CHAR(10),TRUE,FILTER('SUMMARY DATA'!G:G,'SUMMARY DATA'!$A:$A=$A807,'SUMMARY DATA'!$C:$C=$B807,'SUMMARY DATA'!$B:$B=""GRP"")),
  IF(
    OR(
      ISNUMBER(SEARCH(""CDM CASH DEPOSIT"",$C807)),
      ISNUMBER(SEARCH(""CASH DEPOSIT"",$C80"&amp;"7)),
      COUNTIFS('SUMMARY DATA'!$D:$D,$C807,'SUMMARY DATA'!$B:$B,""GRP"")&lt;&gt;1
    ),
    """",
    IFERROR(TEXTJOIN(CHAR(10),TRUE,FILTER('SUMMARY DATA'!G:G,'SUMMARY DATA'!$D:$D=$C807,'SUMMARY DATA'!$B:$B=""GRP"")),"""")
  )
)"),"")</f>
        <v/>
      </c>
      <c r="H807" s="18" t="str">
        <f>IFERROR(__xludf.DUMMYFUNCTION("IFERROR(
  TEXTJOIN(CHAR(10),TRUE,FILTER('SUMMARY DATA'!H:H,'SUMMARY DATA'!$A:$A=$A807,'SUMMARY DATA'!$C:$C=$B807,'SUMMARY DATA'!$B:$B=""GRP"")),
  IF(
    OR(
      ISNUMBER(SEARCH(""CDM CASH DEPOSIT"",$C807)),
      ISNUMBER(SEARCH(""CASH DEPOSIT"",$C80"&amp;"7)),
      COUNTIFS('SUMMARY DATA'!$D:$D,$C807,'SUMMARY DATA'!$B:$B,""GRP"")&lt;&gt;1
    ),
    """",
    IFERROR(TEXTJOIN(CHAR(10),TRUE,FILTER('SUMMARY DATA'!H:H,'SUMMARY DATA'!$D:$D=$C807,'SUMMARY DATA'!$B:$B=""GRP"")),"""")
  )
)"),"")</f>
        <v/>
      </c>
      <c r="I807" s="18" t="str">
        <f>IFERROR(__xludf.DUMMYFUNCTION("IF(H807="""","""",
SUM(ARRAYFORMULA(VALUE(SPLIT(H807,CHAR(10)))))
)"),"")</f>
        <v/>
      </c>
      <c r="J807" s="17" t="str">
        <f>IFERROR(__xludf.DUMMYFUNCTION("IFERROR(
  TEXTJOIN(CHAR(10),TRUE,FILTER('SUMMARY DATA'!I:I,'SUMMARY DATA'!$A:$A=$A807,'SUMMARY DATA'!$C:$C=$B807,'SUMMARY DATA'!$B:$B=""GRP"")),
  IF(
    OR(
      ISNUMBER(SEARCH(""CDM CASH DEPOSIT"",$C807)),
      ISNUMBER(SEARCH(""CASH DEPOSIT"",$C80"&amp;"7)),
      COUNTIFS('SUMMARY DATA'!$D:$D,$C807,'SUMMARY DATA'!$B:$B,""GRP"")&lt;&gt;1
    ),
    """",
    IFERROR(TEXTJOIN(CHAR(10),TRUE,FILTER('SUMMARY DATA'!I:I,'SUMMARY DATA'!$D:$D=$C807,'SUMMARY DATA'!$B:$B=""GRP"")),"""")
  )
)"),"")</f>
        <v/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 spans="1:27">
      <c r="A808" s="2"/>
      <c r="B808" s="35"/>
      <c r="C808" s="2"/>
      <c r="D808" s="6"/>
      <c r="E808" s="16" t="str">
        <f>IFERROR(__xludf.DUMMYFUNCTION("IFERROR(
  TEXTJOIN(CHAR(10),TRUE,FILTER('SUMMARY DATA'!E:E,'SUMMARY DATA'!$A:$A=$A808,'SUMMARY DATA'!$C:$C=$B808,'SUMMARY DATA'!$B:$B=""GRP"")),
  IF(
    OR(
      ISNUMBER(SEARCH(""CDM CASH DEPOSIT"",$C808)),
      ISNUMBER(SEARCH(""CASH DEPOSIT"",$C80"&amp;"8)),
      COUNTIFS('SUMMARY DATA'!$D:$D,$C808,'SUMMARY DATA'!$B:$B,""GRP"")&lt;&gt;1
    ),
    """",
    IFERROR(TEXTJOIN(CHAR(10),TRUE,FILTER('SUMMARY DATA'!E:E,'SUMMARY DATA'!$D:$D=$C808,'SUMMARY DATA'!$B:$B=""GRP"")),"""")
  )
)"),"")</f>
        <v/>
      </c>
      <c r="F808" s="17" t="str">
        <f>IFERROR(__xludf.DUMMYFUNCTION("IFERROR(
  TEXTJOIN(CHAR(10),TRUE,FILTER('SUMMARY DATA'!F:F,'SUMMARY DATA'!$A:$A=$A808,'SUMMARY DATA'!$C:$C=$B808,'SUMMARY DATA'!$B:$B=""GRP"")),
  IF(
    OR(
      ISNUMBER(SEARCH(""CDM CASH DEPOSIT"",$C808)),
      ISNUMBER(SEARCH(""CASH DEPOSIT"",$C80"&amp;"8)),
      COUNTIFS('SUMMARY DATA'!$D:$D,$C808,'SUMMARY DATA'!$B:$B,""GRP"")&lt;&gt;1
    ),
    """",
    IFERROR(TEXTJOIN(CHAR(10),TRUE,FILTER('SUMMARY DATA'!F:F,'SUMMARY DATA'!$D:$D=$C808,'SUMMARY DATA'!$B:$B=""GRP"")),"""")
  )
)"),"")</f>
        <v/>
      </c>
      <c r="G808" s="17" t="str">
        <f>IFERROR(__xludf.DUMMYFUNCTION("IFERROR(
  TEXTJOIN(CHAR(10),TRUE,FILTER('SUMMARY DATA'!G:G,'SUMMARY DATA'!$A:$A=$A808,'SUMMARY DATA'!$C:$C=$B808,'SUMMARY DATA'!$B:$B=""GRP"")),
  IF(
    OR(
      ISNUMBER(SEARCH(""CDM CASH DEPOSIT"",$C808)),
      ISNUMBER(SEARCH(""CASH DEPOSIT"",$C80"&amp;"8)),
      COUNTIFS('SUMMARY DATA'!$D:$D,$C808,'SUMMARY DATA'!$B:$B,""GRP"")&lt;&gt;1
    ),
    """",
    IFERROR(TEXTJOIN(CHAR(10),TRUE,FILTER('SUMMARY DATA'!G:G,'SUMMARY DATA'!$D:$D=$C808,'SUMMARY DATA'!$B:$B=""GRP"")),"""")
  )
)"),"")</f>
        <v/>
      </c>
      <c r="H808" s="18" t="str">
        <f>IFERROR(__xludf.DUMMYFUNCTION("IFERROR(
  TEXTJOIN(CHAR(10),TRUE,FILTER('SUMMARY DATA'!H:H,'SUMMARY DATA'!$A:$A=$A808,'SUMMARY DATA'!$C:$C=$B808,'SUMMARY DATA'!$B:$B=""GRP"")),
  IF(
    OR(
      ISNUMBER(SEARCH(""CDM CASH DEPOSIT"",$C808)),
      ISNUMBER(SEARCH(""CASH DEPOSIT"",$C80"&amp;"8)),
      COUNTIFS('SUMMARY DATA'!$D:$D,$C808,'SUMMARY DATA'!$B:$B,""GRP"")&lt;&gt;1
    ),
    """",
    IFERROR(TEXTJOIN(CHAR(10),TRUE,FILTER('SUMMARY DATA'!H:H,'SUMMARY DATA'!$D:$D=$C808,'SUMMARY DATA'!$B:$B=""GRP"")),"""")
  )
)"),"")</f>
        <v/>
      </c>
      <c r="I808" s="18" t="str">
        <f>IFERROR(__xludf.DUMMYFUNCTION("IF(H808="""","""",
SUM(ARRAYFORMULA(VALUE(SPLIT(H808,CHAR(10)))))
)"),"")</f>
        <v/>
      </c>
      <c r="J808" s="17" t="str">
        <f>IFERROR(__xludf.DUMMYFUNCTION("IFERROR(
  TEXTJOIN(CHAR(10),TRUE,FILTER('SUMMARY DATA'!I:I,'SUMMARY DATA'!$A:$A=$A808,'SUMMARY DATA'!$C:$C=$B808,'SUMMARY DATA'!$B:$B=""GRP"")),
  IF(
    OR(
      ISNUMBER(SEARCH(""CDM CASH DEPOSIT"",$C808)),
      ISNUMBER(SEARCH(""CASH DEPOSIT"",$C80"&amp;"8)),
      COUNTIFS('SUMMARY DATA'!$D:$D,$C808,'SUMMARY DATA'!$B:$B,""GRP"")&lt;&gt;1
    ),
    """",
    IFERROR(TEXTJOIN(CHAR(10),TRUE,FILTER('SUMMARY DATA'!I:I,'SUMMARY DATA'!$D:$D=$C808,'SUMMARY DATA'!$B:$B=""GRP"")),"""")
  )
)"),"")</f>
        <v/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 spans="1:27">
      <c r="A809" s="2"/>
      <c r="B809" s="35"/>
      <c r="C809" s="2"/>
      <c r="D809" s="6"/>
      <c r="E809" s="16" t="str">
        <f>IFERROR(__xludf.DUMMYFUNCTION("IFERROR(
  TEXTJOIN(CHAR(10),TRUE,FILTER('SUMMARY DATA'!E:E,'SUMMARY DATA'!$A:$A=$A809,'SUMMARY DATA'!$C:$C=$B809,'SUMMARY DATA'!$B:$B=""GRP"")),
  IF(
    OR(
      ISNUMBER(SEARCH(""CDM CASH DEPOSIT"",$C809)),
      ISNUMBER(SEARCH(""CASH DEPOSIT"",$C80"&amp;"9)),
      COUNTIFS('SUMMARY DATA'!$D:$D,$C809,'SUMMARY DATA'!$B:$B,""GRP"")&lt;&gt;1
    ),
    """",
    IFERROR(TEXTJOIN(CHAR(10),TRUE,FILTER('SUMMARY DATA'!E:E,'SUMMARY DATA'!$D:$D=$C809,'SUMMARY DATA'!$B:$B=""GRP"")),"""")
  )
)"),"")</f>
        <v/>
      </c>
      <c r="F809" s="17" t="str">
        <f>IFERROR(__xludf.DUMMYFUNCTION("IFERROR(
  TEXTJOIN(CHAR(10),TRUE,FILTER('SUMMARY DATA'!F:F,'SUMMARY DATA'!$A:$A=$A809,'SUMMARY DATA'!$C:$C=$B809,'SUMMARY DATA'!$B:$B=""GRP"")),
  IF(
    OR(
      ISNUMBER(SEARCH(""CDM CASH DEPOSIT"",$C809)),
      ISNUMBER(SEARCH(""CASH DEPOSIT"",$C80"&amp;"9)),
      COUNTIFS('SUMMARY DATA'!$D:$D,$C809,'SUMMARY DATA'!$B:$B,""GRP"")&lt;&gt;1
    ),
    """",
    IFERROR(TEXTJOIN(CHAR(10),TRUE,FILTER('SUMMARY DATA'!F:F,'SUMMARY DATA'!$D:$D=$C809,'SUMMARY DATA'!$B:$B=""GRP"")),"""")
  )
)"),"")</f>
        <v/>
      </c>
      <c r="G809" s="17" t="str">
        <f>IFERROR(__xludf.DUMMYFUNCTION("IFERROR(
  TEXTJOIN(CHAR(10),TRUE,FILTER('SUMMARY DATA'!G:G,'SUMMARY DATA'!$A:$A=$A809,'SUMMARY DATA'!$C:$C=$B809,'SUMMARY DATA'!$B:$B=""GRP"")),
  IF(
    OR(
      ISNUMBER(SEARCH(""CDM CASH DEPOSIT"",$C809)),
      ISNUMBER(SEARCH(""CASH DEPOSIT"",$C80"&amp;"9)),
      COUNTIFS('SUMMARY DATA'!$D:$D,$C809,'SUMMARY DATA'!$B:$B,""GRP"")&lt;&gt;1
    ),
    """",
    IFERROR(TEXTJOIN(CHAR(10),TRUE,FILTER('SUMMARY DATA'!G:G,'SUMMARY DATA'!$D:$D=$C809,'SUMMARY DATA'!$B:$B=""GRP"")),"""")
  )
)"),"")</f>
        <v/>
      </c>
      <c r="H809" s="18" t="str">
        <f>IFERROR(__xludf.DUMMYFUNCTION("IFERROR(
  TEXTJOIN(CHAR(10),TRUE,FILTER('SUMMARY DATA'!H:H,'SUMMARY DATA'!$A:$A=$A809,'SUMMARY DATA'!$C:$C=$B809,'SUMMARY DATA'!$B:$B=""GRP"")),
  IF(
    OR(
      ISNUMBER(SEARCH(""CDM CASH DEPOSIT"",$C809)),
      ISNUMBER(SEARCH(""CASH DEPOSIT"",$C80"&amp;"9)),
      COUNTIFS('SUMMARY DATA'!$D:$D,$C809,'SUMMARY DATA'!$B:$B,""GRP"")&lt;&gt;1
    ),
    """",
    IFERROR(TEXTJOIN(CHAR(10),TRUE,FILTER('SUMMARY DATA'!H:H,'SUMMARY DATA'!$D:$D=$C809,'SUMMARY DATA'!$B:$B=""GRP"")),"""")
  )
)"),"")</f>
        <v/>
      </c>
      <c r="I809" s="18" t="str">
        <f>IFERROR(__xludf.DUMMYFUNCTION("IF(H809="""","""",
SUM(ARRAYFORMULA(VALUE(SPLIT(H809,CHAR(10)))))
)"),"")</f>
        <v/>
      </c>
      <c r="J809" s="17" t="str">
        <f>IFERROR(__xludf.DUMMYFUNCTION("IFERROR(
  TEXTJOIN(CHAR(10),TRUE,FILTER('SUMMARY DATA'!I:I,'SUMMARY DATA'!$A:$A=$A809,'SUMMARY DATA'!$C:$C=$B809,'SUMMARY DATA'!$B:$B=""GRP"")),
  IF(
    OR(
      ISNUMBER(SEARCH(""CDM CASH DEPOSIT"",$C809)),
      ISNUMBER(SEARCH(""CASH DEPOSIT"",$C80"&amp;"9)),
      COUNTIFS('SUMMARY DATA'!$D:$D,$C809,'SUMMARY DATA'!$B:$B,""GRP"")&lt;&gt;1
    ),
    """",
    IFERROR(TEXTJOIN(CHAR(10),TRUE,FILTER('SUMMARY DATA'!I:I,'SUMMARY DATA'!$D:$D=$C809,'SUMMARY DATA'!$B:$B=""GRP"")),"""")
  )
)"),"")</f>
        <v/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 spans="1:27">
      <c r="A810" s="2"/>
      <c r="B810" s="35"/>
      <c r="C810" s="2"/>
      <c r="D810" s="6"/>
      <c r="E810" s="16" t="str">
        <f>IFERROR(__xludf.DUMMYFUNCTION("IFERROR(
  TEXTJOIN(CHAR(10),TRUE,FILTER('SUMMARY DATA'!E:E,'SUMMARY DATA'!$A:$A=$A810,'SUMMARY DATA'!$C:$C=$B810,'SUMMARY DATA'!$B:$B=""GRP"")),
  IF(
    OR(
      ISNUMBER(SEARCH(""CDM CASH DEPOSIT"",$C810)),
      ISNUMBER(SEARCH(""CASH DEPOSIT"",$C81"&amp;"0)),
      COUNTIFS('SUMMARY DATA'!$D:$D,$C810,'SUMMARY DATA'!$B:$B,""GRP"")&lt;&gt;1
    ),
    """",
    IFERROR(TEXTJOIN(CHAR(10),TRUE,FILTER('SUMMARY DATA'!E:E,'SUMMARY DATA'!$D:$D=$C810,'SUMMARY DATA'!$B:$B=""GRP"")),"""")
  )
)"),"")</f>
        <v/>
      </c>
      <c r="F810" s="17" t="str">
        <f>IFERROR(__xludf.DUMMYFUNCTION("IFERROR(
  TEXTJOIN(CHAR(10),TRUE,FILTER('SUMMARY DATA'!F:F,'SUMMARY DATA'!$A:$A=$A810,'SUMMARY DATA'!$C:$C=$B810,'SUMMARY DATA'!$B:$B=""GRP"")),
  IF(
    OR(
      ISNUMBER(SEARCH(""CDM CASH DEPOSIT"",$C810)),
      ISNUMBER(SEARCH(""CASH DEPOSIT"",$C81"&amp;"0)),
      COUNTIFS('SUMMARY DATA'!$D:$D,$C810,'SUMMARY DATA'!$B:$B,""GRP"")&lt;&gt;1
    ),
    """",
    IFERROR(TEXTJOIN(CHAR(10),TRUE,FILTER('SUMMARY DATA'!F:F,'SUMMARY DATA'!$D:$D=$C810,'SUMMARY DATA'!$B:$B=""GRP"")),"""")
  )
)"),"")</f>
        <v/>
      </c>
      <c r="G810" s="17" t="str">
        <f>IFERROR(__xludf.DUMMYFUNCTION("IFERROR(
  TEXTJOIN(CHAR(10),TRUE,FILTER('SUMMARY DATA'!G:G,'SUMMARY DATA'!$A:$A=$A810,'SUMMARY DATA'!$C:$C=$B810,'SUMMARY DATA'!$B:$B=""GRP"")),
  IF(
    OR(
      ISNUMBER(SEARCH(""CDM CASH DEPOSIT"",$C810)),
      ISNUMBER(SEARCH(""CASH DEPOSIT"",$C81"&amp;"0)),
      COUNTIFS('SUMMARY DATA'!$D:$D,$C810,'SUMMARY DATA'!$B:$B,""GRP"")&lt;&gt;1
    ),
    """",
    IFERROR(TEXTJOIN(CHAR(10),TRUE,FILTER('SUMMARY DATA'!G:G,'SUMMARY DATA'!$D:$D=$C810,'SUMMARY DATA'!$B:$B=""GRP"")),"""")
  )
)"),"")</f>
        <v/>
      </c>
      <c r="H810" s="18" t="str">
        <f>IFERROR(__xludf.DUMMYFUNCTION("IFERROR(
  TEXTJOIN(CHAR(10),TRUE,FILTER('SUMMARY DATA'!H:H,'SUMMARY DATA'!$A:$A=$A810,'SUMMARY DATA'!$C:$C=$B810,'SUMMARY DATA'!$B:$B=""GRP"")),
  IF(
    OR(
      ISNUMBER(SEARCH(""CDM CASH DEPOSIT"",$C810)),
      ISNUMBER(SEARCH(""CASH DEPOSIT"",$C81"&amp;"0)),
      COUNTIFS('SUMMARY DATA'!$D:$D,$C810,'SUMMARY DATA'!$B:$B,""GRP"")&lt;&gt;1
    ),
    """",
    IFERROR(TEXTJOIN(CHAR(10),TRUE,FILTER('SUMMARY DATA'!H:H,'SUMMARY DATA'!$D:$D=$C810,'SUMMARY DATA'!$B:$B=""GRP"")),"""")
  )
)"),"")</f>
        <v/>
      </c>
      <c r="I810" s="18" t="str">
        <f>IFERROR(__xludf.DUMMYFUNCTION("IF(H810="""","""",
SUM(ARRAYFORMULA(VALUE(SPLIT(H810,CHAR(10)))))
)"),"")</f>
        <v/>
      </c>
      <c r="J810" s="17" t="str">
        <f>IFERROR(__xludf.DUMMYFUNCTION("IFERROR(
  TEXTJOIN(CHAR(10),TRUE,FILTER('SUMMARY DATA'!I:I,'SUMMARY DATA'!$A:$A=$A810,'SUMMARY DATA'!$C:$C=$B810,'SUMMARY DATA'!$B:$B=""GRP"")),
  IF(
    OR(
      ISNUMBER(SEARCH(""CDM CASH DEPOSIT"",$C810)),
      ISNUMBER(SEARCH(""CASH DEPOSIT"",$C81"&amp;"0)),
      COUNTIFS('SUMMARY DATA'!$D:$D,$C810,'SUMMARY DATA'!$B:$B,""GRP"")&lt;&gt;1
    ),
    """",
    IFERROR(TEXTJOIN(CHAR(10),TRUE,FILTER('SUMMARY DATA'!I:I,'SUMMARY DATA'!$D:$D=$C810,'SUMMARY DATA'!$B:$B=""GRP"")),"""")
  )
)"),"")</f>
        <v/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 spans="1:27">
      <c r="A811" s="2"/>
      <c r="B811" s="35"/>
      <c r="C811" s="2"/>
      <c r="D811" s="6"/>
      <c r="E811" s="16" t="str">
        <f>IFERROR(__xludf.DUMMYFUNCTION("IFERROR(
  TEXTJOIN(CHAR(10),TRUE,FILTER('SUMMARY DATA'!E:E,'SUMMARY DATA'!$A:$A=$A811,'SUMMARY DATA'!$C:$C=$B811,'SUMMARY DATA'!$B:$B=""GRP"")),
  IF(
    OR(
      ISNUMBER(SEARCH(""CDM CASH DEPOSIT"",$C811)),
      ISNUMBER(SEARCH(""CASH DEPOSIT"",$C81"&amp;"1)),
      COUNTIFS('SUMMARY DATA'!$D:$D,$C811,'SUMMARY DATA'!$B:$B,""GRP"")&lt;&gt;1
    ),
    """",
    IFERROR(TEXTJOIN(CHAR(10),TRUE,FILTER('SUMMARY DATA'!E:E,'SUMMARY DATA'!$D:$D=$C811,'SUMMARY DATA'!$B:$B=""GRP"")),"""")
  )
)"),"")</f>
        <v/>
      </c>
      <c r="F811" s="17" t="str">
        <f>IFERROR(__xludf.DUMMYFUNCTION("IFERROR(
  TEXTJOIN(CHAR(10),TRUE,FILTER('SUMMARY DATA'!F:F,'SUMMARY DATA'!$A:$A=$A811,'SUMMARY DATA'!$C:$C=$B811,'SUMMARY DATA'!$B:$B=""GRP"")),
  IF(
    OR(
      ISNUMBER(SEARCH(""CDM CASH DEPOSIT"",$C811)),
      ISNUMBER(SEARCH(""CASH DEPOSIT"",$C81"&amp;"1)),
      COUNTIFS('SUMMARY DATA'!$D:$D,$C811,'SUMMARY DATA'!$B:$B,""GRP"")&lt;&gt;1
    ),
    """",
    IFERROR(TEXTJOIN(CHAR(10),TRUE,FILTER('SUMMARY DATA'!F:F,'SUMMARY DATA'!$D:$D=$C811,'SUMMARY DATA'!$B:$B=""GRP"")),"""")
  )
)"),"")</f>
        <v/>
      </c>
      <c r="G811" s="17" t="str">
        <f>IFERROR(__xludf.DUMMYFUNCTION("IFERROR(
  TEXTJOIN(CHAR(10),TRUE,FILTER('SUMMARY DATA'!G:G,'SUMMARY DATA'!$A:$A=$A811,'SUMMARY DATA'!$C:$C=$B811,'SUMMARY DATA'!$B:$B=""GRP"")),
  IF(
    OR(
      ISNUMBER(SEARCH(""CDM CASH DEPOSIT"",$C811)),
      ISNUMBER(SEARCH(""CASH DEPOSIT"",$C81"&amp;"1)),
      COUNTIFS('SUMMARY DATA'!$D:$D,$C811,'SUMMARY DATA'!$B:$B,""GRP"")&lt;&gt;1
    ),
    """",
    IFERROR(TEXTJOIN(CHAR(10),TRUE,FILTER('SUMMARY DATA'!G:G,'SUMMARY DATA'!$D:$D=$C811,'SUMMARY DATA'!$B:$B=""GRP"")),"""")
  )
)"),"")</f>
        <v/>
      </c>
      <c r="H811" s="18" t="str">
        <f>IFERROR(__xludf.DUMMYFUNCTION("IFERROR(
  TEXTJOIN(CHAR(10),TRUE,FILTER('SUMMARY DATA'!H:H,'SUMMARY DATA'!$A:$A=$A811,'SUMMARY DATA'!$C:$C=$B811,'SUMMARY DATA'!$B:$B=""GRP"")),
  IF(
    OR(
      ISNUMBER(SEARCH(""CDM CASH DEPOSIT"",$C811)),
      ISNUMBER(SEARCH(""CASH DEPOSIT"",$C81"&amp;"1)),
      COUNTIFS('SUMMARY DATA'!$D:$D,$C811,'SUMMARY DATA'!$B:$B,""GRP"")&lt;&gt;1
    ),
    """",
    IFERROR(TEXTJOIN(CHAR(10),TRUE,FILTER('SUMMARY DATA'!H:H,'SUMMARY DATA'!$D:$D=$C811,'SUMMARY DATA'!$B:$B=""GRP"")),"""")
  )
)"),"")</f>
        <v/>
      </c>
      <c r="I811" s="18" t="str">
        <f>IFERROR(__xludf.DUMMYFUNCTION("IF(H811="""","""",
SUM(ARRAYFORMULA(VALUE(SPLIT(H811,CHAR(10)))))
)"),"")</f>
        <v/>
      </c>
      <c r="J811" s="17" t="str">
        <f>IFERROR(__xludf.DUMMYFUNCTION("IFERROR(
  TEXTJOIN(CHAR(10),TRUE,FILTER('SUMMARY DATA'!I:I,'SUMMARY DATA'!$A:$A=$A811,'SUMMARY DATA'!$C:$C=$B811,'SUMMARY DATA'!$B:$B=""GRP"")),
  IF(
    OR(
      ISNUMBER(SEARCH(""CDM CASH DEPOSIT"",$C811)),
      ISNUMBER(SEARCH(""CASH DEPOSIT"",$C81"&amp;"1)),
      COUNTIFS('SUMMARY DATA'!$D:$D,$C811,'SUMMARY DATA'!$B:$B,""GRP"")&lt;&gt;1
    ),
    """",
    IFERROR(TEXTJOIN(CHAR(10),TRUE,FILTER('SUMMARY DATA'!I:I,'SUMMARY DATA'!$D:$D=$C811,'SUMMARY DATA'!$B:$B=""GRP"")),"""")
  )
)"),"")</f>
        <v/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 spans="1:27">
      <c r="A812" s="2"/>
      <c r="B812" s="35"/>
      <c r="C812" s="2"/>
      <c r="D812" s="6"/>
      <c r="E812" s="16" t="str">
        <f>IFERROR(__xludf.DUMMYFUNCTION("IFERROR(
  TEXTJOIN(CHAR(10),TRUE,FILTER('SUMMARY DATA'!E:E,'SUMMARY DATA'!$A:$A=$A812,'SUMMARY DATA'!$C:$C=$B812,'SUMMARY DATA'!$B:$B=""GRP"")),
  IF(
    OR(
      ISNUMBER(SEARCH(""CDM CASH DEPOSIT"",$C812)),
      ISNUMBER(SEARCH(""CASH DEPOSIT"",$C81"&amp;"2)),
      COUNTIFS('SUMMARY DATA'!$D:$D,$C812,'SUMMARY DATA'!$B:$B,""GRP"")&lt;&gt;1
    ),
    """",
    IFERROR(TEXTJOIN(CHAR(10),TRUE,FILTER('SUMMARY DATA'!E:E,'SUMMARY DATA'!$D:$D=$C812,'SUMMARY DATA'!$B:$B=""GRP"")),"""")
  )
)"),"")</f>
        <v/>
      </c>
      <c r="F812" s="17" t="str">
        <f>IFERROR(__xludf.DUMMYFUNCTION("IFERROR(
  TEXTJOIN(CHAR(10),TRUE,FILTER('SUMMARY DATA'!F:F,'SUMMARY DATA'!$A:$A=$A812,'SUMMARY DATA'!$C:$C=$B812,'SUMMARY DATA'!$B:$B=""GRP"")),
  IF(
    OR(
      ISNUMBER(SEARCH(""CDM CASH DEPOSIT"",$C812)),
      ISNUMBER(SEARCH(""CASH DEPOSIT"",$C81"&amp;"2)),
      COUNTIFS('SUMMARY DATA'!$D:$D,$C812,'SUMMARY DATA'!$B:$B,""GRP"")&lt;&gt;1
    ),
    """",
    IFERROR(TEXTJOIN(CHAR(10),TRUE,FILTER('SUMMARY DATA'!F:F,'SUMMARY DATA'!$D:$D=$C812,'SUMMARY DATA'!$B:$B=""GRP"")),"""")
  )
)"),"")</f>
        <v/>
      </c>
      <c r="G812" s="17" t="str">
        <f>IFERROR(__xludf.DUMMYFUNCTION("IFERROR(
  TEXTJOIN(CHAR(10),TRUE,FILTER('SUMMARY DATA'!G:G,'SUMMARY DATA'!$A:$A=$A812,'SUMMARY DATA'!$C:$C=$B812,'SUMMARY DATA'!$B:$B=""GRP"")),
  IF(
    OR(
      ISNUMBER(SEARCH(""CDM CASH DEPOSIT"",$C812)),
      ISNUMBER(SEARCH(""CASH DEPOSIT"",$C81"&amp;"2)),
      COUNTIFS('SUMMARY DATA'!$D:$D,$C812,'SUMMARY DATA'!$B:$B,""GRP"")&lt;&gt;1
    ),
    """",
    IFERROR(TEXTJOIN(CHAR(10),TRUE,FILTER('SUMMARY DATA'!G:G,'SUMMARY DATA'!$D:$D=$C812,'SUMMARY DATA'!$B:$B=""GRP"")),"""")
  )
)"),"")</f>
        <v/>
      </c>
      <c r="H812" s="18" t="str">
        <f>IFERROR(__xludf.DUMMYFUNCTION("IFERROR(
  TEXTJOIN(CHAR(10),TRUE,FILTER('SUMMARY DATA'!H:H,'SUMMARY DATA'!$A:$A=$A812,'SUMMARY DATA'!$C:$C=$B812,'SUMMARY DATA'!$B:$B=""GRP"")),
  IF(
    OR(
      ISNUMBER(SEARCH(""CDM CASH DEPOSIT"",$C812)),
      ISNUMBER(SEARCH(""CASH DEPOSIT"",$C81"&amp;"2)),
      COUNTIFS('SUMMARY DATA'!$D:$D,$C812,'SUMMARY DATA'!$B:$B,""GRP"")&lt;&gt;1
    ),
    """",
    IFERROR(TEXTJOIN(CHAR(10),TRUE,FILTER('SUMMARY DATA'!H:H,'SUMMARY DATA'!$D:$D=$C812,'SUMMARY DATA'!$B:$B=""GRP"")),"""")
  )
)"),"")</f>
        <v/>
      </c>
      <c r="I812" s="18" t="str">
        <f>IFERROR(__xludf.DUMMYFUNCTION("IF(H812="""","""",
SUM(ARRAYFORMULA(VALUE(SPLIT(H812,CHAR(10)))))
)"),"")</f>
        <v/>
      </c>
      <c r="J812" s="17" t="str">
        <f>IFERROR(__xludf.DUMMYFUNCTION("IFERROR(
  TEXTJOIN(CHAR(10),TRUE,FILTER('SUMMARY DATA'!I:I,'SUMMARY DATA'!$A:$A=$A812,'SUMMARY DATA'!$C:$C=$B812,'SUMMARY DATA'!$B:$B=""GRP"")),
  IF(
    OR(
      ISNUMBER(SEARCH(""CDM CASH DEPOSIT"",$C812)),
      ISNUMBER(SEARCH(""CASH DEPOSIT"",$C81"&amp;"2)),
      COUNTIFS('SUMMARY DATA'!$D:$D,$C812,'SUMMARY DATA'!$B:$B,""GRP"")&lt;&gt;1
    ),
    """",
    IFERROR(TEXTJOIN(CHAR(10),TRUE,FILTER('SUMMARY DATA'!I:I,'SUMMARY DATA'!$D:$D=$C812,'SUMMARY DATA'!$B:$B=""GRP"")),"""")
  )
)"),"")</f>
        <v/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 spans="1:27">
      <c r="A813" s="2"/>
      <c r="B813" s="35"/>
      <c r="C813" s="2"/>
      <c r="D813" s="6"/>
      <c r="E813" s="16" t="str">
        <f>IFERROR(__xludf.DUMMYFUNCTION("IFERROR(
  TEXTJOIN(CHAR(10),TRUE,FILTER('SUMMARY DATA'!E:E,'SUMMARY DATA'!$A:$A=$A813,'SUMMARY DATA'!$C:$C=$B813,'SUMMARY DATA'!$B:$B=""GRP"")),
  IF(
    OR(
      ISNUMBER(SEARCH(""CDM CASH DEPOSIT"",$C813)),
      ISNUMBER(SEARCH(""CASH DEPOSIT"",$C81"&amp;"3)),
      COUNTIFS('SUMMARY DATA'!$D:$D,$C813,'SUMMARY DATA'!$B:$B,""GRP"")&lt;&gt;1
    ),
    """",
    IFERROR(TEXTJOIN(CHAR(10),TRUE,FILTER('SUMMARY DATA'!E:E,'SUMMARY DATA'!$D:$D=$C813,'SUMMARY DATA'!$B:$B=""GRP"")),"""")
  )
)"),"")</f>
        <v/>
      </c>
      <c r="F813" s="17" t="str">
        <f>IFERROR(__xludf.DUMMYFUNCTION("IFERROR(
  TEXTJOIN(CHAR(10),TRUE,FILTER('SUMMARY DATA'!F:F,'SUMMARY DATA'!$A:$A=$A813,'SUMMARY DATA'!$C:$C=$B813,'SUMMARY DATA'!$B:$B=""GRP"")),
  IF(
    OR(
      ISNUMBER(SEARCH(""CDM CASH DEPOSIT"",$C813)),
      ISNUMBER(SEARCH(""CASH DEPOSIT"",$C81"&amp;"3)),
      COUNTIFS('SUMMARY DATA'!$D:$D,$C813,'SUMMARY DATA'!$B:$B,""GRP"")&lt;&gt;1
    ),
    """",
    IFERROR(TEXTJOIN(CHAR(10),TRUE,FILTER('SUMMARY DATA'!F:F,'SUMMARY DATA'!$D:$D=$C813,'SUMMARY DATA'!$B:$B=""GRP"")),"""")
  )
)"),"")</f>
        <v/>
      </c>
      <c r="G813" s="17" t="str">
        <f>IFERROR(__xludf.DUMMYFUNCTION("IFERROR(
  TEXTJOIN(CHAR(10),TRUE,FILTER('SUMMARY DATA'!G:G,'SUMMARY DATA'!$A:$A=$A813,'SUMMARY DATA'!$C:$C=$B813,'SUMMARY DATA'!$B:$B=""GRP"")),
  IF(
    OR(
      ISNUMBER(SEARCH(""CDM CASH DEPOSIT"",$C813)),
      ISNUMBER(SEARCH(""CASH DEPOSIT"",$C81"&amp;"3)),
      COUNTIFS('SUMMARY DATA'!$D:$D,$C813,'SUMMARY DATA'!$B:$B,""GRP"")&lt;&gt;1
    ),
    """",
    IFERROR(TEXTJOIN(CHAR(10),TRUE,FILTER('SUMMARY DATA'!G:G,'SUMMARY DATA'!$D:$D=$C813,'SUMMARY DATA'!$B:$B=""GRP"")),"""")
  )
)"),"")</f>
        <v/>
      </c>
      <c r="H813" s="18" t="str">
        <f>IFERROR(__xludf.DUMMYFUNCTION("IFERROR(
  TEXTJOIN(CHAR(10),TRUE,FILTER('SUMMARY DATA'!H:H,'SUMMARY DATA'!$A:$A=$A813,'SUMMARY DATA'!$C:$C=$B813,'SUMMARY DATA'!$B:$B=""GRP"")),
  IF(
    OR(
      ISNUMBER(SEARCH(""CDM CASH DEPOSIT"",$C813)),
      ISNUMBER(SEARCH(""CASH DEPOSIT"",$C81"&amp;"3)),
      COUNTIFS('SUMMARY DATA'!$D:$D,$C813,'SUMMARY DATA'!$B:$B,""GRP"")&lt;&gt;1
    ),
    """",
    IFERROR(TEXTJOIN(CHAR(10),TRUE,FILTER('SUMMARY DATA'!H:H,'SUMMARY DATA'!$D:$D=$C813,'SUMMARY DATA'!$B:$B=""GRP"")),"""")
  )
)"),"")</f>
        <v/>
      </c>
      <c r="I813" s="18" t="str">
        <f>IFERROR(__xludf.DUMMYFUNCTION("IF(H813="""","""",
SUM(ARRAYFORMULA(VALUE(SPLIT(H813,CHAR(10)))))
)"),"")</f>
        <v/>
      </c>
      <c r="J813" s="17" t="str">
        <f>IFERROR(__xludf.DUMMYFUNCTION("IFERROR(
  TEXTJOIN(CHAR(10),TRUE,FILTER('SUMMARY DATA'!I:I,'SUMMARY DATA'!$A:$A=$A813,'SUMMARY DATA'!$C:$C=$B813,'SUMMARY DATA'!$B:$B=""GRP"")),
  IF(
    OR(
      ISNUMBER(SEARCH(""CDM CASH DEPOSIT"",$C813)),
      ISNUMBER(SEARCH(""CASH DEPOSIT"",$C81"&amp;"3)),
      COUNTIFS('SUMMARY DATA'!$D:$D,$C813,'SUMMARY DATA'!$B:$B,""GRP"")&lt;&gt;1
    ),
    """",
    IFERROR(TEXTJOIN(CHAR(10),TRUE,FILTER('SUMMARY DATA'!I:I,'SUMMARY DATA'!$D:$D=$C813,'SUMMARY DATA'!$B:$B=""GRP"")),"""")
  )
)"),"")</f>
        <v/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 spans="1:27">
      <c r="A814" s="2"/>
      <c r="B814" s="35"/>
      <c r="C814" s="2"/>
      <c r="D814" s="6"/>
      <c r="E814" s="16" t="str">
        <f>IFERROR(__xludf.DUMMYFUNCTION("IFERROR(
  TEXTJOIN(CHAR(10),TRUE,FILTER('SUMMARY DATA'!E:E,'SUMMARY DATA'!$A:$A=$A814,'SUMMARY DATA'!$C:$C=$B814,'SUMMARY DATA'!$B:$B=""GRP"")),
  IF(
    OR(
      ISNUMBER(SEARCH(""CDM CASH DEPOSIT"",$C814)),
      ISNUMBER(SEARCH(""CASH DEPOSIT"",$C81"&amp;"4)),
      COUNTIFS('SUMMARY DATA'!$D:$D,$C814,'SUMMARY DATA'!$B:$B,""GRP"")&lt;&gt;1
    ),
    """",
    IFERROR(TEXTJOIN(CHAR(10),TRUE,FILTER('SUMMARY DATA'!E:E,'SUMMARY DATA'!$D:$D=$C814,'SUMMARY DATA'!$B:$B=""GRP"")),"""")
  )
)"),"")</f>
        <v/>
      </c>
      <c r="F814" s="17" t="str">
        <f>IFERROR(__xludf.DUMMYFUNCTION("IFERROR(
  TEXTJOIN(CHAR(10),TRUE,FILTER('SUMMARY DATA'!F:F,'SUMMARY DATA'!$A:$A=$A814,'SUMMARY DATA'!$C:$C=$B814,'SUMMARY DATA'!$B:$B=""GRP"")),
  IF(
    OR(
      ISNUMBER(SEARCH(""CDM CASH DEPOSIT"",$C814)),
      ISNUMBER(SEARCH(""CASH DEPOSIT"",$C81"&amp;"4)),
      COUNTIFS('SUMMARY DATA'!$D:$D,$C814,'SUMMARY DATA'!$B:$B,""GRP"")&lt;&gt;1
    ),
    """",
    IFERROR(TEXTJOIN(CHAR(10),TRUE,FILTER('SUMMARY DATA'!F:F,'SUMMARY DATA'!$D:$D=$C814,'SUMMARY DATA'!$B:$B=""GRP"")),"""")
  )
)"),"")</f>
        <v/>
      </c>
      <c r="G814" s="17" t="str">
        <f>IFERROR(__xludf.DUMMYFUNCTION("IFERROR(
  TEXTJOIN(CHAR(10),TRUE,FILTER('SUMMARY DATA'!G:G,'SUMMARY DATA'!$A:$A=$A814,'SUMMARY DATA'!$C:$C=$B814,'SUMMARY DATA'!$B:$B=""GRP"")),
  IF(
    OR(
      ISNUMBER(SEARCH(""CDM CASH DEPOSIT"",$C814)),
      ISNUMBER(SEARCH(""CASH DEPOSIT"",$C81"&amp;"4)),
      COUNTIFS('SUMMARY DATA'!$D:$D,$C814,'SUMMARY DATA'!$B:$B,""GRP"")&lt;&gt;1
    ),
    """",
    IFERROR(TEXTJOIN(CHAR(10),TRUE,FILTER('SUMMARY DATA'!G:G,'SUMMARY DATA'!$D:$D=$C814,'SUMMARY DATA'!$B:$B=""GRP"")),"""")
  )
)"),"")</f>
        <v/>
      </c>
      <c r="H814" s="18" t="str">
        <f>IFERROR(__xludf.DUMMYFUNCTION("IFERROR(
  TEXTJOIN(CHAR(10),TRUE,FILTER('SUMMARY DATA'!H:H,'SUMMARY DATA'!$A:$A=$A814,'SUMMARY DATA'!$C:$C=$B814,'SUMMARY DATA'!$B:$B=""GRP"")),
  IF(
    OR(
      ISNUMBER(SEARCH(""CDM CASH DEPOSIT"",$C814)),
      ISNUMBER(SEARCH(""CASH DEPOSIT"",$C81"&amp;"4)),
      COUNTIFS('SUMMARY DATA'!$D:$D,$C814,'SUMMARY DATA'!$B:$B,""GRP"")&lt;&gt;1
    ),
    """",
    IFERROR(TEXTJOIN(CHAR(10),TRUE,FILTER('SUMMARY DATA'!H:H,'SUMMARY DATA'!$D:$D=$C814,'SUMMARY DATA'!$B:$B=""GRP"")),"""")
  )
)"),"")</f>
        <v/>
      </c>
      <c r="I814" s="18" t="str">
        <f>IFERROR(__xludf.DUMMYFUNCTION("IF(H814="""","""",
SUM(ARRAYFORMULA(VALUE(SPLIT(H814,CHAR(10)))))
)"),"")</f>
        <v/>
      </c>
      <c r="J814" s="17" t="str">
        <f>IFERROR(__xludf.DUMMYFUNCTION("IFERROR(
  TEXTJOIN(CHAR(10),TRUE,FILTER('SUMMARY DATA'!I:I,'SUMMARY DATA'!$A:$A=$A814,'SUMMARY DATA'!$C:$C=$B814,'SUMMARY DATA'!$B:$B=""GRP"")),
  IF(
    OR(
      ISNUMBER(SEARCH(""CDM CASH DEPOSIT"",$C814)),
      ISNUMBER(SEARCH(""CASH DEPOSIT"",$C81"&amp;"4)),
      COUNTIFS('SUMMARY DATA'!$D:$D,$C814,'SUMMARY DATA'!$B:$B,""GRP"")&lt;&gt;1
    ),
    """",
    IFERROR(TEXTJOIN(CHAR(10),TRUE,FILTER('SUMMARY DATA'!I:I,'SUMMARY DATA'!$D:$D=$C814,'SUMMARY DATA'!$B:$B=""GRP"")),"""")
  )
)"),"")</f>
        <v/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 spans="1:27">
      <c r="A815" s="2"/>
      <c r="B815" s="35"/>
      <c r="C815" s="2"/>
      <c r="D815" s="6"/>
      <c r="E815" s="16" t="str">
        <f>IFERROR(__xludf.DUMMYFUNCTION("IFERROR(
  TEXTJOIN(CHAR(10),TRUE,FILTER('SUMMARY DATA'!E:E,'SUMMARY DATA'!$A:$A=$A815,'SUMMARY DATA'!$C:$C=$B815,'SUMMARY DATA'!$B:$B=""GRP"")),
  IF(
    OR(
      ISNUMBER(SEARCH(""CDM CASH DEPOSIT"",$C815)),
      ISNUMBER(SEARCH(""CASH DEPOSIT"",$C81"&amp;"5)),
      COUNTIFS('SUMMARY DATA'!$D:$D,$C815,'SUMMARY DATA'!$B:$B,""GRP"")&lt;&gt;1
    ),
    """",
    IFERROR(TEXTJOIN(CHAR(10),TRUE,FILTER('SUMMARY DATA'!E:E,'SUMMARY DATA'!$D:$D=$C815,'SUMMARY DATA'!$B:$B=""GRP"")),"""")
  )
)"),"")</f>
        <v/>
      </c>
      <c r="F815" s="17" t="str">
        <f>IFERROR(__xludf.DUMMYFUNCTION("IFERROR(
  TEXTJOIN(CHAR(10),TRUE,FILTER('SUMMARY DATA'!F:F,'SUMMARY DATA'!$A:$A=$A815,'SUMMARY DATA'!$C:$C=$B815,'SUMMARY DATA'!$B:$B=""GRP"")),
  IF(
    OR(
      ISNUMBER(SEARCH(""CDM CASH DEPOSIT"",$C815)),
      ISNUMBER(SEARCH(""CASH DEPOSIT"",$C81"&amp;"5)),
      COUNTIFS('SUMMARY DATA'!$D:$D,$C815,'SUMMARY DATA'!$B:$B,""GRP"")&lt;&gt;1
    ),
    """",
    IFERROR(TEXTJOIN(CHAR(10),TRUE,FILTER('SUMMARY DATA'!F:F,'SUMMARY DATA'!$D:$D=$C815,'SUMMARY DATA'!$B:$B=""GRP"")),"""")
  )
)"),"")</f>
        <v/>
      </c>
      <c r="G815" s="17" t="str">
        <f>IFERROR(__xludf.DUMMYFUNCTION("IFERROR(
  TEXTJOIN(CHAR(10),TRUE,FILTER('SUMMARY DATA'!G:G,'SUMMARY DATA'!$A:$A=$A815,'SUMMARY DATA'!$C:$C=$B815,'SUMMARY DATA'!$B:$B=""GRP"")),
  IF(
    OR(
      ISNUMBER(SEARCH(""CDM CASH DEPOSIT"",$C815)),
      ISNUMBER(SEARCH(""CASH DEPOSIT"",$C81"&amp;"5)),
      COUNTIFS('SUMMARY DATA'!$D:$D,$C815,'SUMMARY DATA'!$B:$B,""GRP"")&lt;&gt;1
    ),
    """",
    IFERROR(TEXTJOIN(CHAR(10),TRUE,FILTER('SUMMARY DATA'!G:G,'SUMMARY DATA'!$D:$D=$C815,'SUMMARY DATA'!$B:$B=""GRP"")),"""")
  )
)"),"")</f>
        <v/>
      </c>
      <c r="H815" s="18" t="str">
        <f>IFERROR(__xludf.DUMMYFUNCTION("IFERROR(
  TEXTJOIN(CHAR(10),TRUE,FILTER('SUMMARY DATA'!H:H,'SUMMARY DATA'!$A:$A=$A815,'SUMMARY DATA'!$C:$C=$B815,'SUMMARY DATA'!$B:$B=""GRP"")),
  IF(
    OR(
      ISNUMBER(SEARCH(""CDM CASH DEPOSIT"",$C815)),
      ISNUMBER(SEARCH(""CASH DEPOSIT"",$C81"&amp;"5)),
      COUNTIFS('SUMMARY DATA'!$D:$D,$C815,'SUMMARY DATA'!$B:$B,""GRP"")&lt;&gt;1
    ),
    """",
    IFERROR(TEXTJOIN(CHAR(10),TRUE,FILTER('SUMMARY DATA'!H:H,'SUMMARY DATA'!$D:$D=$C815,'SUMMARY DATA'!$B:$B=""GRP"")),"""")
  )
)"),"")</f>
        <v/>
      </c>
      <c r="I815" s="18" t="str">
        <f>IFERROR(__xludf.DUMMYFUNCTION("IF(H815="""","""",
SUM(ARRAYFORMULA(VALUE(SPLIT(H815,CHAR(10)))))
)"),"")</f>
        <v/>
      </c>
      <c r="J815" s="17" t="str">
        <f>IFERROR(__xludf.DUMMYFUNCTION("IFERROR(
  TEXTJOIN(CHAR(10),TRUE,FILTER('SUMMARY DATA'!I:I,'SUMMARY DATA'!$A:$A=$A815,'SUMMARY DATA'!$C:$C=$B815,'SUMMARY DATA'!$B:$B=""GRP"")),
  IF(
    OR(
      ISNUMBER(SEARCH(""CDM CASH DEPOSIT"",$C815)),
      ISNUMBER(SEARCH(""CASH DEPOSIT"",$C81"&amp;"5)),
      COUNTIFS('SUMMARY DATA'!$D:$D,$C815,'SUMMARY DATA'!$B:$B,""GRP"")&lt;&gt;1
    ),
    """",
    IFERROR(TEXTJOIN(CHAR(10),TRUE,FILTER('SUMMARY DATA'!I:I,'SUMMARY DATA'!$D:$D=$C815,'SUMMARY DATA'!$B:$B=""GRP"")),"""")
  )
)"),"")</f>
        <v/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 spans="1:27">
      <c r="A816" s="2"/>
      <c r="B816" s="35"/>
      <c r="C816" s="2"/>
      <c r="D816" s="6"/>
      <c r="E816" s="16" t="str">
        <f>IFERROR(__xludf.DUMMYFUNCTION("IFERROR(
  TEXTJOIN(CHAR(10),TRUE,FILTER('SUMMARY DATA'!E:E,'SUMMARY DATA'!$A:$A=$A816,'SUMMARY DATA'!$C:$C=$B816,'SUMMARY DATA'!$B:$B=""GRP"")),
  IF(
    OR(
      ISNUMBER(SEARCH(""CDM CASH DEPOSIT"",$C816)),
      ISNUMBER(SEARCH(""CASH DEPOSIT"",$C81"&amp;"6)),
      COUNTIFS('SUMMARY DATA'!$D:$D,$C816,'SUMMARY DATA'!$B:$B,""GRP"")&lt;&gt;1
    ),
    """",
    IFERROR(TEXTJOIN(CHAR(10),TRUE,FILTER('SUMMARY DATA'!E:E,'SUMMARY DATA'!$D:$D=$C816,'SUMMARY DATA'!$B:$B=""GRP"")),"""")
  )
)"),"")</f>
        <v/>
      </c>
      <c r="F816" s="17" t="str">
        <f>IFERROR(__xludf.DUMMYFUNCTION("IFERROR(
  TEXTJOIN(CHAR(10),TRUE,FILTER('SUMMARY DATA'!F:F,'SUMMARY DATA'!$A:$A=$A816,'SUMMARY DATA'!$C:$C=$B816,'SUMMARY DATA'!$B:$B=""GRP"")),
  IF(
    OR(
      ISNUMBER(SEARCH(""CDM CASH DEPOSIT"",$C816)),
      ISNUMBER(SEARCH(""CASH DEPOSIT"",$C81"&amp;"6)),
      COUNTIFS('SUMMARY DATA'!$D:$D,$C816,'SUMMARY DATA'!$B:$B,""GRP"")&lt;&gt;1
    ),
    """",
    IFERROR(TEXTJOIN(CHAR(10),TRUE,FILTER('SUMMARY DATA'!F:F,'SUMMARY DATA'!$D:$D=$C816,'SUMMARY DATA'!$B:$B=""GRP"")),"""")
  )
)"),"")</f>
        <v/>
      </c>
      <c r="G816" s="17" t="str">
        <f>IFERROR(__xludf.DUMMYFUNCTION("IFERROR(
  TEXTJOIN(CHAR(10),TRUE,FILTER('SUMMARY DATA'!G:G,'SUMMARY DATA'!$A:$A=$A816,'SUMMARY DATA'!$C:$C=$B816,'SUMMARY DATA'!$B:$B=""GRP"")),
  IF(
    OR(
      ISNUMBER(SEARCH(""CDM CASH DEPOSIT"",$C816)),
      ISNUMBER(SEARCH(""CASH DEPOSIT"",$C81"&amp;"6)),
      COUNTIFS('SUMMARY DATA'!$D:$D,$C816,'SUMMARY DATA'!$B:$B,""GRP"")&lt;&gt;1
    ),
    """",
    IFERROR(TEXTJOIN(CHAR(10),TRUE,FILTER('SUMMARY DATA'!G:G,'SUMMARY DATA'!$D:$D=$C816,'SUMMARY DATA'!$B:$B=""GRP"")),"""")
  )
)"),"")</f>
        <v/>
      </c>
      <c r="H816" s="18" t="str">
        <f>IFERROR(__xludf.DUMMYFUNCTION("IFERROR(
  TEXTJOIN(CHAR(10),TRUE,FILTER('SUMMARY DATA'!H:H,'SUMMARY DATA'!$A:$A=$A816,'SUMMARY DATA'!$C:$C=$B816,'SUMMARY DATA'!$B:$B=""GRP"")),
  IF(
    OR(
      ISNUMBER(SEARCH(""CDM CASH DEPOSIT"",$C816)),
      ISNUMBER(SEARCH(""CASH DEPOSIT"",$C81"&amp;"6)),
      COUNTIFS('SUMMARY DATA'!$D:$D,$C816,'SUMMARY DATA'!$B:$B,""GRP"")&lt;&gt;1
    ),
    """",
    IFERROR(TEXTJOIN(CHAR(10),TRUE,FILTER('SUMMARY DATA'!H:H,'SUMMARY DATA'!$D:$D=$C816,'SUMMARY DATA'!$B:$B=""GRP"")),"""")
  )
)"),"")</f>
        <v/>
      </c>
      <c r="I816" s="18" t="str">
        <f>IFERROR(__xludf.DUMMYFUNCTION("IF(H816="""","""",
SUM(ARRAYFORMULA(VALUE(SPLIT(H816,CHAR(10)))))
)"),"")</f>
        <v/>
      </c>
      <c r="J816" s="17" t="str">
        <f>IFERROR(__xludf.DUMMYFUNCTION("IFERROR(
  TEXTJOIN(CHAR(10),TRUE,FILTER('SUMMARY DATA'!I:I,'SUMMARY DATA'!$A:$A=$A816,'SUMMARY DATA'!$C:$C=$B816,'SUMMARY DATA'!$B:$B=""GRP"")),
  IF(
    OR(
      ISNUMBER(SEARCH(""CDM CASH DEPOSIT"",$C816)),
      ISNUMBER(SEARCH(""CASH DEPOSIT"",$C81"&amp;"6)),
      COUNTIFS('SUMMARY DATA'!$D:$D,$C816,'SUMMARY DATA'!$B:$B,""GRP"")&lt;&gt;1
    ),
    """",
    IFERROR(TEXTJOIN(CHAR(10),TRUE,FILTER('SUMMARY DATA'!I:I,'SUMMARY DATA'!$D:$D=$C816,'SUMMARY DATA'!$B:$B=""GRP"")),"""")
  )
)"),"")</f>
        <v/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 spans="1:27">
      <c r="A817" s="2"/>
      <c r="B817" s="35"/>
      <c r="C817" s="2"/>
      <c r="D817" s="6"/>
      <c r="E817" s="16" t="str">
        <f>IFERROR(__xludf.DUMMYFUNCTION("IFERROR(
  TEXTJOIN(CHAR(10),TRUE,FILTER('SUMMARY DATA'!E:E,'SUMMARY DATA'!$A:$A=$A817,'SUMMARY DATA'!$C:$C=$B817,'SUMMARY DATA'!$B:$B=""GRP"")),
  IF(
    OR(
      ISNUMBER(SEARCH(""CDM CASH DEPOSIT"",$C817)),
      ISNUMBER(SEARCH(""CASH DEPOSIT"",$C81"&amp;"7)),
      COUNTIFS('SUMMARY DATA'!$D:$D,$C817,'SUMMARY DATA'!$B:$B,""GRP"")&lt;&gt;1
    ),
    """",
    IFERROR(TEXTJOIN(CHAR(10),TRUE,FILTER('SUMMARY DATA'!E:E,'SUMMARY DATA'!$D:$D=$C817,'SUMMARY DATA'!$B:$B=""GRP"")),"""")
  )
)"),"")</f>
        <v/>
      </c>
      <c r="F817" s="17" t="str">
        <f>IFERROR(__xludf.DUMMYFUNCTION("IFERROR(
  TEXTJOIN(CHAR(10),TRUE,FILTER('SUMMARY DATA'!F:F,'SUMMARY DATA'!$A:$A=$A817,'SUMMARY DATA'!$C:$C=$B817,'SUMMARY DATA'!$B:$B=""GRP"")),
  IF(
    OR(
      ISNUMBER(SEARCH(""CDM CASH DEPOSIT"",$C817)),
      ISNUMBER(SEARCH(""CASH DEPOSIT"",$C81"&amp;"7)),
      COUNTIFS('SUMMARY DATA'!$D:$D,$C817,'SUMMARY DATA'!$B:$B,""GRP"")&lt;&gt;1
    ),
    """",
    IFERROR(TEXTJOIN(CHAR(10),TRUE,FILTER('SUMMARY DATA'!F:F,'SUMMARY DATA'!$D:$D=$C817,'SUMMARY DATA'!$B:$B=""GRP"")),"""")
  )
)"),"")</f>
        <v/>
      </c>
      <c r="G817" s="17" t="str">
        <f>IFERROR(__xludf.DUMMYFUNCTION("IFERROR(
  TEXTJOIN(CHAR(10),TRUE,FILTER('SUMMARY DATA'!G:G,'SUMMARY DATA'!$A:$A=$A817,'SUMMARY DATA'!$C:$C=$B817,'SUMMARY DATA'!$B:$B=""GRP"")),
  IF(
    OR(
      ISNUMBER(SEARCH(""CDM CASH DEPOSIT"",$C817)),
      ISNUMBER(SEARCH(""CASH DEPOSIT"",$C81"&amp;"7)),
      COUNTIFS('SUMMARY DATA'!$D:$D,$C817,'SUMMARY DATA'!$B:$B,""GRP"")&lt;&gt;1
    ),
    """",
    IFERROR(TEXTJOIN(CHAR(10),TRUE,FILTER('SUMMARY DATA'!G:G,'SUMMARY DATA'!$D:$D=$C817,'SUMMARY DATA'!$B:$B=""GRP"")),"""")
  )
)"),"")</f>
        <v/>
      </c>
      <c r="H817" s="18" t="str">
        <f>IFERROR(__xludf.DUMMYFUNCTION("IFERROR(
  TEXTJOIN(CHAR(10),TRUE,FILTER('SUMMARY DATA'!H:H,'SUMMARY DATA'!$A:$A=$A817,'SUMMARY DATA'!$C:$C=$B817,'SUMMARY DATA'!$B:$B=""GRP"")),
  IF(
    OR(
      ISNUMBER(SEARCH(""CDM CASH DEPOSIT"",$C817)),
      ISNUMBER(SEARCH(""CASH DEPOSIT"",$C81"&amp;"7)),
      COUNTIFS('SUMMARY DATA'!$D:$D,$C817,'SUMMARY DATA'!$B:$B,""GRP"")&lt;&gt;1
    ),
    """",
    IFERROR(TEXTJOIN(CHAR(10),TRUE,FILTER('SUMMARY DATA'!H:H,'SUMMARY DATA'!$D:$D=$C817,'SUMMARY DATA'!$B:$B=""GRP"")),"""")
  )
)"),"")</f>
        <v/>
      </c>
      <c r="I817" s="18" t="str">
        <f>IFERROR(__xludf.DUMMYFUNCTION("IF(H817="""","""",
SUM(ARRAYFORMULA(VALUE(SPLIT(H817,CHAR(10)))))
)"),"")</f>
        <v/>
      </c>
      <c r="J817" s="17" t="str">
        <f>IFERROR(__xludf.DUMMYFUNCTION("IFERROR(
  TEXTJOIN(CHAR(10),TRUE,FILTER('SUMMARY DATA'!I:I,'SUMMARY DATA'!$A:$A=$A817,'SUMMARY DATA'!$C:$C=$B817,'SUMMARY DATA'!$B:$B=""GRP"")),
  IF(
    OR(
      ISNUMBER(SEARCH(""CDM CASH DEPOSIT"",$C817)),
      ISNUMBER(SEARCH(""CASH DEPOSIT"",$C81"&amp;"7)),
      COUNTIFS('SUMMARY DATA'!$D:$D,$C817,'SUMMARY DATA'!$B:$B,""GRP"")&lt;&gt;1
    ),
    """",
    IFERROR(TEXTJOIN(CHAR(10),TRUE,FILTER('SUMMARY DATA'!I:I,'SUMMARY DATA'!$D:$D=$C817,'SUMMARY DATA'!$B:$B=""GRP"")),"""")
  )
)"),"")</f>
        <v/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 spans="1:27">
      <c r="A818" s="2"/>
      <c r="B818" s="35"/>
      <c r="C818" s="2"/>
      <c r="D818" s="6"/>
      <c r="E818" s="16" t="str">
        <f>IFERROR(__xludf.DUMMYFUNCTION("IFERROR(
  TEXTJOIN(CHAR(10),TRUE,FILTER('SUMMARY DATA'!E:E,'SUMMARY DATA'!$A:$A=$A818,'SUMMARY DATA'!$C:$C=$B818,'SUMMARY DATA'!$B:$B=""GRP"")),
  IF(
    OR(
      ISNUMBER(SEARCH(""CDM CASH DEPOSIT"",$C818)),
      ISNUMBER(SEARCH(""CASH DEPOSIT"",$C81"&amp;"8)),
      COUNTIFS('SUMMARY DATA'!$D:$D,$C818,'SUMMARY DATA'!$B:$B,""GRP"")&lt;&gt;1
    ),
    """",
    IFERROR(TEXTJOIN(CHAR(10),TRUE,FILTER('SUMMARY DATA'!E:E,'SUMMARY DATA'!$D:$D=$C818,'SUMMARY DATA'!$B:$B=""GRP"")),"""")
  )
)"),"")</f>
        <v/>
      </c>
      <c r="F818" s="17" t="str">
        <f>IFERROR(__xludf.DUMMYFUNCTION("IFERROR(
  TEXTJOIN(CHAR(10),TRUE,FILTER('SUMMARY DATA'!F:F,'SUMMARY DATA'!$A:$A=$A818,'SUMMARY DATA'!$C:$C=$B818,'SUMMARY DATA'!$B:$B=""GRP"")),
  IF(
    OR(
      ISNUMBER(SEARCH(""CDM CASH DEPOSIT"",$C818)),
      ISNUMBER(SEARCH(""CASH DEPOSIT"",$C81"&amp;"8)),
      COUNTIFS('SUMMARY DATA'!$D:$D,$C818,'SUMMARY DATA'!$B:$B,""GRP"")&lt;&gt;1
    ),
    """",
    IFERROR(TEXTJOIN(CHAR(10),TRUE,FILTER('SUMMARY DATA'!F:F,'SUMMARY DATA'!$D:$D=$C818,'SUMMARY DATA'!$B:$B=""GRP"")),"""")
  )
)"),"")</f>
        <v/>
      </c>
      <c r="G818" s="17" t="str">
        <f>IFERROR(__xludf.DUMMYFUNCTION("IFERROR(
  TEXTJOIN(CHAR(10),TRUE,FILTER('SUMMARY DATA'!G:G,'SUMMARY DATA'!$A:$A=$A818,'SUMMARY DATA'!$C:$C=$B818,'SUMMARY DATA'!$B:$B=""GRP"")),
  IF(
    OR(
      ISNUMBER(SEARCH(""CDM CASH DEPOSIT"",$C818)),
      ISNUMBER(SEARCH(""CASH DEPOSIT"",$C81"&amp;"8)),
      COUNTIFS('SUMMARY DATA'!$D:$D,$C818,'SUMMARY DATA'!$B:$B,""GRP"")&lt;&gt;1
    ),
    """",
    IFERROR(TEXTJOIN(CHAR(10),TRUE,FILTER('SUMMARY DATA'!G:G,'SUMMARY DATA'!$D:$D=$C818,'SUMMARY DATA'!$B:$B=""GRP"")),"""")
  )
)"),"")</f>
        <v/>
      </c>
      <c r="H818" s="18" t="str">
        <f>IFERROR(__xludf.DUMMYFUNCTION("IFERROR(
  TEXTJOIN(CHAR(10),TRUE,FILTER('SUMMARY DATA'!H:H,'SUMMARY DATA'!$A:$A=$A818,'SUMMARY DATA'!$C:$C=$B818,'SUMMARY DATA'!$B:$B=""GRP"")),
  IF(
    OR(
      ISNUMBER(SEARCH(""CDM CASH DEPOSIT"",$C818)),
      ISNUMBER(SEARCH(""CASH DEPOSIT"",$C81"&amp;"8)),
      COUNTIFS('SUMMARY DATA'!$D:$D,$C818,'SUMMARY DATA'!$B:$B,""GRP"")&lt;&gt;1
    ),
    """",
    IFERROR(TEXTJOIN(CHAR(10),TRUE,FILTER('SUMMARY DATA'!H:H,'SUMMARY DATA'!$D:$D=$C818,'SUMMARY DATA'!$B:$B=""GRP"")),"""")
  )
)"),"")</f>
        <v/>
      </c>
      <c r="I818" s="18" t="str">
        <f>IFERROR(__xludf.DUMMYFUNCTION("IF(H818="""","""",
SUM(ARRAYFORMULA(VALUE(SPLIT(H818,CHAR(10)))))
)"),"")</f>
        <v/>
      </c>
      <c r="J818" s="17" t="str">
        <f>IFERROR(__xludf.DUMMYFUNCTION("IFERROR(
  TEXTJOIN(CHAR(10),TRUE,FILTER('SUMMARY DATA'!I:I,'SUMMARY DATA'!$A:$A=$A818,'SUMMARY DATA'!$C:$C=$B818,'SUMMARY DATA'!$B:$B=""GRP"")),
  IF(
    OR(
      ISNUMBER(SEARCH(""CDM CASH DEPOSIT"",$C818)),
      ISNUMBER(SEARCH(""CASH DEPOSIT"",$C81"&amp;"8)),
      COUNTIFS('SUMMARY DATA'!$D:$D,$C818,'SUMMARY DATA'!$B:$B,""GRP"")&lt;&gt;1
    ),
    """",
    IFERROR(TEXTJOIN(CHAR(10),TRUE,FILTER('SUMMARY DATA'!I:I,'SUMMARY DATA'!$D:$D=$C818,'SUMMARY DATA'!$B:$B=""GRP"")),"""")
  )
)"),"")</f>
        <v/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 spans="1:27">
      <c r="A819" s="2"/>
      <c r="B819" s="35"/>
      <c r="C819" s="2"/>
      <c r="D819" s="6"/>
      <c r="E819" s="16" t="str">
        <f>IFERROR(__xludf.DUMMYFUNCTION("IFERROR(
  TEXTJOIN(CHAR(10),TRUE,FILTER('SUMMARY DATA'!E:E,'SUMMARY DATA'!$A:$A=$A819,'SUMMARY DATA'!$C:$C=$B819,'SUMMARY DATA'!$B:$B=""GRP"")),
  IF(
    OR(
      ISNUMBER(SEARCH(""CDM CASH DEPOSIT"",$C819)),
      ISNUMBER(SEARCH(""CASH DEPOSIT"",$C81"&amp;"9)),
      COUNTIFS('SUMMARY DATA'!$D:$D,$C819,'SUMMARY DATA'!$B:$B,""GRP"")&lt;&gt;1
    ),
    """",
    IFERROR(TEXTJOIN(CHAR(10),TRUE,FILTER('SUMMARY DATA'!E:E,'SUMMARY DATA'!$D:$D=$C819,'SUMMARY DATA'!$B:$B=""GRP"")),"""")
  )
)"),"")</f>
        <v/>
      </c>
      <c r="F819" s="17" t="str">
        <f>IFERROR(__xludf.DUMMYFUNCTION("IFERROR(
  TEXTJOIN(CHAR(10),TRUE,FILTER('SUMMARY DATA'!F:F,'SUMMARY DATA'!$A:$A=$A819,'SUMMARY DATA'!$C:$C=$B819,'SUMMARY DATA'!$B:$B=""GRP"")),
  IF(
    OR(
      ISNUMBER(SEARCH(""CDM CASH DEPOSIT"",$C819)),
      ISNUMBER(SEARCH(""CASH DEPOSIT"",$C81"&amp;"9)),
      COUNTIFS('SUMMARY DATA'!$D:$D,$C819,'SUMMARY DATA'!$B:$B,""GRP"")&lt;&gt;1
    ),
    """",
    IFERROR(TEXTJOIN(CHAR(10),TRUE,FILTER('SUMMARY DATA'!F:F,'SUMMARY DATA'!$D:$D=$C819,'SUMMARY DATA'!$B:$B=""GRP"")),"""")
  )
)"),"")</f>
        <v/>
      </c>
      <c r="G819" s="17" t="str">
        <f>IFERROR(__xludf.DUMMYFUNCTION("IFERROR(
  TEXTJOIN(CHAR(10),TRUE,FILTER('SUMMARY DATA'!G:G,'SUMMARY DATA'!$A:$A=$A819,'SUMMARY DATA'!$C:$C=$B819,'SUMMARY DATA'!$B:$B=""GRP"")),
  IF(
    OR(
      ISNUMBER(SEARCH(""CDM CASH DEPOSIT"",$C819)),
      ISNUMBER(SEARCH(""CASH DEPOSIT"",$C81"&amp;"9)),
      COUNTIFS('SUMMARY DATA'!$D:$D,$C819,'SUMMARY DATA'!$B:$B,""GRP"")&lt;&gt;1
    ),
    """",
    IFERROR(TEXTJOIN(CHAR(10),TRUE,FILTER('SUMMARY DATA'!G:G,'SUMMARY DATA'!$D:$D=$C819,'SUMMARY DATA'!$B:$B=""GRP"")),"""")
  )
)"),"")</f>
        <v/>
      </c>
      <c r="H819" s="18" t="str">
        <f>IFERROR(__xludf.DUMMYFUNCTION("IFERROR(
  TEXTJOIN(CHAR(10),TRUE,FILTER('SUMMARY DATA'!H:H,'SUMMARY DATA'!$A:$A=$A819,'SUMMARY DATA'!$C:$C=$B819,'SUMMARY DATA'!$B:$B=""GRP"")),
  IF(
    OR(
      ISNUMBER(SEARCH(""CDM CASH DEPOSIT"",$C819)),
      ISNUMBER(SEARCH(""CASH DEPOSIT"",$C81"&amp;"9)),
      COUNTIFS('SUMMARY DATA'!$D:$D,$C819,'SUMMARY DATA'!$B:$B,""GRP"")&lt;&gt;1
    ),
    """",
    IFERROR(TEXTJOIN(CHAR(10),TRUE,FILTER('SUMMARY DATA'!H:H,'SUMMARY DATA'!$D:$D=$C819,'SUMMARY DATA'!$B:$B=""GRP"")),"""")
  )
)"),"")</f>
        <v/>
      </c>
      <c r="I819" s="18" t="str">
        <f>IFERROR(__xludf.DUMMYFUNCTION("IF(H819="""","""",
SUM(ARRAYFORMULA(VALUE(SPLIT(H819,CHAR(10)))))
)"),"")</f>
        <v/>
      </c>
      <c r="J819" s="17" t="str">
        <f>IFERROR(__xludf.DUMMYFUNCTION("IFERROR(
  TEXTJOIN(CHAR(10),TRUE,FILTER('SUMMARY DATA'!I:I,'SUMMARY DATA'!$A:$A=$A819,'SUMMARY DATA'!$C:$C=$B819,'SUMMARY DATA'!$B:$B=""GRP"")),
  IF(
    OR(
      ISNUMBER(SEARCH(""CDM CASH DEPOSIT"",$C819)),
      ISNUMBER(SEARCH(""CASH DEPOSIT"",$C81"&amp;"9)),
      COUNTIFS('SUMMARY DATA'!$D:$D,$C819,'SUMMARY DATA'!$B:$B,""GRP"")&lt;&gt;1
    ),
    """",
    IFERROR(TEXTJOIN(CHAR(10),TRUE,FILTER('SUMMARY DATA'!I:I,'SUMMARY DATA'!$D:$D=$C819,'SUMMARY DATA'!$B:$B=""GRP"")),"""")
  )
)"),"")</f>
        <v/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 spans="1:27">
      <c r="A820" s="2"/>
      <c r="B820" s="35"/>
      <c r="C820" s="2"/>
      <c r="D820" s="6"/>
      <c r="E820" s="16" t="str">
        <f>IFERROR(__xludf.DUMMYFUNCTION("IFERROR(
  TEXTJOIN(CHAR(10),TRUE,FILTER('SUMMARY DATA'!E:E,'SUMMARY DATA'!$A:$A=$A820,'SUMMARY DATA'!$C:$C=$B820,'SUMMARY DATA'!$B:$B=""GRP"")),
  IF(
    OR(
      ISNUMBER(SEARCH(""CDM CASH DEPOSIT"",$C820)),
      ISNUMBER(SEARCH(""CASH DEPOSIT"",$C82"&amp;"0)),
      COUNTIFS('SUMMARY DATA'!$D:$D,$C820,'SUMMARY DATA'!$B:$B,""GRP"")&lt;&gt;1
    ),
    """",
    IFERROR(TEXTJOIN(CHAR(10),TRUE,FILTER('SUMMARY DATA'!E:E,'SUMMARY DATA'!$D:$D=$C820,'SUMMARY DATA'!$B:$B=""GRP"")),"""")
  )
)"),"")</f>
        <v/>
      </c>
      <c r="F820" s="17" t="str">
        <f>IFERROR(__xludf.DUMMYFUNCTION("IFERROR(
  TEXTJOIN(CHAR(10),TRUE,FILTER('SUMMARY DATA'!F:F,'SUMMARY DATA'!$A:$A=$A820,'SUMMARY DATA'!$C:$C=$B820,'SUMMARY DATA'!$B:$B=""GRP"")),
  IF(
    OR(
      ISNUMBER(SEARCH(""CDM CASH DEPOSIT"",$C820)),
      ISNUMBER(SEARCH(""CASH DEPOSIT"",$C82"&amp;"0)),
      COUNTIFS('SUMMARY DATA'!$D:$D,$C820,'SUMMARY DATA'!$B:$B,""GRP"")&lt;&gt;1
    ),
    """",
    IFERROR(TEXTJOIN(CHAR(10),TRUE,FILTER('SUMMARY DATA'!F:F,'SUMMARY DATA'!$D:$D=$C820,'SUMMARY DATA'!$B:$B=""GRP"")),"""")
  )
)"),"")</f>
        <v/>
      </c>
      <c r="G820" s="17" t="str">
        <f>IFERROR(__xludf.DUMMYFUNCTION("IFERROR(
  TEXTJOIN(CHAR(10),TRUE,FILTER('SUMMARY DATA'!G:G,'SUMMARY DATA'!$A:$A=$A820,'SUMMARY DATA'!$C:$C=$B820,'SUMMARY DATA'!$B:$B=""GRP"")),
  IF(
    OR(
      ISNUMBER(SEARCH(""CDM CASH DEPOSIT"",$C820)),
      ISNUMBER(SEARCH(""CASH DEPOSIT"",$C82"&amp;"0)),
      COUNTIFS('SUMMARY DATA'!$D:$D,$C820,'SUMMARY DATA'!$B:$B,""GRP"")&lt;&gt;1
    ),
    """",
    IFERROR(TEXTJOIN(CHAR(10),TRUE,FILTER('SUMMARY DATA'!G:G,'SUMMARY DATA'!$D:$D=$C820,'SUMMARY DATA'!$B:$B=""GRP"")),"""")
  )
)"),"")</f>
        <v/>
      </c>
      <c r="H820" s="18" t="str">
        <f>IFERROR(__xludf.DUMMYFUNCTION("IFERROR(
  TEXTJOIN(CHAR(10),TRUE,FILTER('SUMMARY DATA'!H:H,'SUMMARY DATA'!$A:$A=$A820,'SUMMARY DATA'!$C:$C=$B820,'SUMMARY DATA'!$B:$B=""GRP"")),
  IF(
    OR(
      ISNUMBER(SEARCH(""CDM CASH DEPOSIT"",$C820)),
      ISNUMBER(SEARCH(""CASH DEPOSIT"",$C82"&amp;"0)),
      COUNTIFS('SUMMARY DATA'!$D:$D,$C820,'SUMMARY DATA'!$B:$B,""GRP"")&lt;&gt;1
    ),
    """",
    IFERROR(TEXTJOIN(CHAR(10),TRUE,FILTER('SUMMARY DATA'!H:H,'SUMMARY DATA'!$D:$D=$C820,'SUMMARY DATA'!$B:$B=""GRP"")),"""")
  )
)"),"")</f>
        <v/>
      </c>
      <c r="I820" s="18" t="str">
        <f>IFERROR(__xludf.DUMMYFUNCTION("IF(H820="""","""",
SUM(ARRAYFORMULA(VALUE(SPLIT(H820,CHAR(10)))))
)"),"")</f>
        <v/>
      </c>
      <c r="J820" s="17" t="str">
        <f>IFERROR(__xludf.DUMMYFUNCTION("IFERROR(
  TEXTJOIN(CHAR(10),TRUE,FILTER('SUMMARY DATA'!I:I,'SUMMARY DATA'!$A:$A=$A820,'SUMMARY DATA'!$C:$C=$B820,'SUMMARY DATA'!$B:$B=""GRP"")),
  IF(
    OR(
      ISNUMBER(SEARCH(""CDM CASH DEPOSIT"",$C820)),
      ISNUMBER(SEARCH(""CASH DEPOSIT"",$C82"&amp;"0)),
      COUNTIFS('SUMMARY DATA'!$D:$D,$C820,'SUMMARY DATA'!$B:$B,""GRP"")&lt;&gt;1
    ),
    """",
    IFERROR(TEXTJOIN(CHAR(10),TRUE,FILTER('SUMMARY DATA'!I:I,'SUMMARY DATA'!$D:$D=$C820,'SUMMARY DATA'!$B:$B=""GRP"")),"""")
  )
)"),"")</f>
        <v/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 spans="1:27">
      <c r="A821" s="2"/>
      <c r="B821" s="35"/>
      <c r="C821" s="2"/>
      <c r="D821" s="6"/>
      <c r="E821" s="16" t="str">
        <f>IFERROR(__xludf.DUMMYFUNCTION("IFERROR(
  TEXTJOIN(CHAR(10),TRUE,FILTER('SUMMARY DATA'!E:E,'SUMMARY DATA'!$A:$A=$A821,'SUMMARY DATA'!$C:$C=$B821,'SUMMARY DATA'!$B:$B=""GRP"")),
  IF(
    OR(
      ISNUMBER(SEARCH(""CDM CASH DEPOSIT"",$C821)),
      ISNUMBER(SEARCH(""CASH DEPOSIT"",$C82"&amp;"1)),
      COUNTIFS('SUMMARY DATA'!$D:$D,$C821,'SUMMARY DATA'!$B:$B,""GRP"")&lt;&gt;1
    ),
    """",
    IFERROR(TEXTJOIN(CHAR(10),TRUE,FILTER('SUMMARY DATA'!E:E,'SUMMARY DATA'!$D:$D=$C821,'SUMMARY DATA'!$B:$B=""GRP"")),"""")
  )
)"),"")</f>
        <v/>
      </c>
      <c r="F821" s="17" t="str">
        <f>IFERROR(__xludf.DUMMYFUNCTION("IFERROR(
  TEXTJOIN(CHAR(10),TRUE,FILTER('SUMMARY DATA'!F:F,'SUMMARY DATA'!$A:$A=$A821,'SUMMARY DATA'!$C:$C=$B821,'SUMMARY DATA'!$B:$B=""GRP"")),
  IF(
    OR(
      ISNUMBER(SEARCH(""CDM CASH DEPOSIT"",$C821)),
      ISNUMBER(SEARCH(""CASH DEPOSIT"",$C82"&amp;"1)),
      COUNTIFS('SUMMARY DATA'!$D:$D,$C821,'SUMMARY DATA'!$B:$B,""GRP"")&lt;&gt;1
    ),
    """",
    IFERROR(TEXTJOIN(CHAR(10),TRUE,FILTER('SUMMARY DATA'!F:F,'SUMMARY DATA'!$D:$D=$C821,'SUMMARY DATA'!$B:$B=""GRP"")),"""")
  )
)"),"")</f>
        <v/>
      </c>
      <c r="G821" s="17" t="str">
        <f>IFERROR(__xludf.DUMMYFUNCTION("IFERROR(
  TEXTJOIN(CHAR(10),TRUE,FILTER('SUMMARY DATA'!G:G,'SUMMARY DATA'!$A:$A=$A821,'SUMMARY DATA'!$C:$C=$B821,'SUMMARY DATA'!$B:$B=""GRP"")),
  IF(
    OR(
      ISNUMBER(SEARCH(""CDM CASH DEPOSIT"",$C821)),
      ISNUMBER(SEARCH(""CASH DEPOSIT"",$C82"&amp;"1)),
      COUNTIFS('SUMMARY DATA'!$D:$D,$C821,'SUMMARY DATA'!$B:$B,""GRP"")&lt;&gt;1
    ),
    """",
    IFERROR(TEXTJOIN(CHAR(10),TRUE,FILTER('SUMMARY DATA'!G:G,'SUMMARY DATA'!$D:$D=$C821,'SUMMARY DATA'!$B:$B=""GRP"")),"""")
  )
)"),"")</f>
        <v/>
      </c>
      <c r="H821" s="18" t="str">
        <f>IFERROR(__xludf.DUMMYFUNCTION("IFERROR(
  TEXTJOIN(CHAR(10),TRUE,FILTER('SUMMARY DATA'!H:H,'SUMMARY DATA'!$A:$A=$A821,'SUMMARY DATA'!$C:$C=$B821,'SUMMARY DATA'!$B:$B=""GRP"")),
  IF(
    OR(
      ISNUMBER(SEARCH(""CDM CASH DEPOSIT"",$C821)),
      ISNUMBER(SEARCH(""CASH DEPOSIT"",$C82"&amp;"1)),
      COUNTIFS('SUMMARY DATA'!$D:$D,$C821,'SUMMARY DATA'!$B:$B,""GRP"")&lt;&gt;1
    ),
    """",
    IFERROR(TEXTJOIN(CHAR(10),TRUE,FILTER('SUMMARY DATA'!H:H,'SUMMARY DATA'!$D:$D=$C821,'SUMMARY DATA'!$B:$B=""GRP"")),"""")
  )
)"),"")</f>
        <v/>
      </c>
      <c r="I821" s="18" t="str">
        <f>IFERROR(__xludf.DUMMYFUNCTION("IF(H821="""","""",
SUM(ARRAYFORMULA(VALUE(SPLIT(H821,CHAR(10)))))
)"),"")</f>
        <v/>
      </c>
      <c r="J821" s="17" t="str">
        <f>IFERROR(__xludf.DUMMYFUNCTION("IFERROR(
  TEXTJOIN(CHAR(10),TRUE,FILTER('SUMMARY DATA'!I:I,'SUMMARY DATA'!$A:$A=$A821,'SUMMARY DATA'!$C:$C=$B821,'SUMMARY DATA'!$B:$B=""GRP"")),
  IF(
    OR(
      ISNUMBER(SEARCH(""CDM CASH DEPOSIT"",$C821)),
      ISNUMBER(SEARCH(""CASH DEPOSIT"",$C82"&amp;"1)),
      COUNTIFS('SUMMARY DATA'!$D:$D,$C821,'SUMMARY DATA'!$B:$B,""GRP"")&lt;&gt;1
    ),
    """",
    IFERROR(TEXTJOIN(CHAR(10),TRUE,FILTER('SUMMARY DATA'!I:I,'SUMMARY DATA'!$D:$D=$C821,'SUMMARY DATA'!$B:$B=""GRP"")),"""")
  )
)"),"")</f>
        <v/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 spans="1:27">
      <c r="A822" s="2"/>
      <c r="B822" s="35"/>
      <c r="C822" s="2"/>
      <c r="D822" s="6"/>
      <c r="E822" s="16" t="str">
        <f>IFERROR(__xludf.DUMMYFUNCTION("IFERROR(
  TEXTJOIN(CHAR(10),TRUE,FILTER('SUMMARY DATA'!E:E,'SUMMARY DATA'!$A:$A=$A822,'SUMMARY DATA'!$C:$C=$B822,'SUMMARY DATA'!$B:$B=""GRP"")),
  IF(
    OR(
      ISNUMBER(SEARCH(""CDM CASH DEPOSIT"",$C822)),
      ISNUMBER(SEARCH(""CASH DEPOSIT"",$C82"&amp;"2)),
      COUNTIFS('SUMMARY DATA'!$D:$D,$C822,'SUMMARY DATA'!$B:$B,""GRP"")&lt;&gt;1
    ),
    """",
    IFERROR(TEXTJOIN(CHAR(10),TRUE,FILTER('SUMMARY DATA'!E:E,'SUMMARY DATA'!$D:$D=$C822,'SUMMARY DATA'!$B:$B=""GRP"")),"""")
  )
)"),"")</f>
        <v/>
      </c>
      <c r="F822" s="17" t="str">
        <f>IFERROR(__xludf.DUMMYFUNCTION("IFERROR(
  TEXTJOIN(CHAR(10),TRUE,FILTER('SUMMARY DATA'!F:F,'SUMMARY DATA'!$A:$A=$A822,'SUMMARY DATA'!$C:$C=$B822,'SUMMARY DATA'!$B:$B=""GRP"")),
  IF(
    OR(
      ISNUMBER(SEARCH(""CDM CASH DEPOSIT"",$C822)),
      ISNUMBER(SEARCH(""CASH DEPOSIT"",$C82"&amp;"2)),
      COUNTIFS('SUMMARY DATA'!$D:$D,$C822,'SUMMARY DATA'!$B:$B,""GRP"")&lt;&gt;1
    ),
    """",
    IFERROR(TEXTJOIN(CHAR(10),TRUE,FILTER('SUMMARY DATA'!F:F,'SUMMARY DATA'!$D:$D=$C822,'SUMMARY DATA'!$B:$B=""GRP"")),"""")
  )
)"),"")</f>
        <v/>
      </c>
      <c r="G822" s="17" t="str">
        <f>IFERROR(__xludf.DUMMYFUNCTION("IFERROR(
  TEXTJOIN(CHAR(10),TRUE,FILTER('SUMMARY DATA'!G:G,'SUMMARY DATA'!$A:$A=$A822,'SUMMARY DATA'!$C:$C=$B822,'SUMMARY DATA'!$B:$B=""GRP"")),
  IF(
    OR(
      ISNUMBER(SEARCH(""CDM CASH DEPOSIT"",$C822)),
      ISNUMBER(SEARCH(""CASH DEPOSIT"",$C82"&amp;"2)),
      COUNTIFS('SUMMARY DATA'!$D:$D,$C822,'SUMMARY DATA'!$B:$B,""GRP"")&lt;&gt;1
    ),
    """",
    IFERROR(TEXTJOIN(CHAR(10),TRUE,FILTER('SUMMARY DATA'!G:G,'SUMMARY DATA'!$D:$D=$C822,'SUMMARY DATA'!$B:$B=""GRP"")),"""")
  )
)"),"")</f>
        <v/>
      </c>
      <c r="H822" s="18" t="str">
        <f>IFERROR(__xludf.DUMMYFUNCTION("IFERROR(
  TEXTJOIN(CHAR(10),TRUE,FILTER('SUMMARY DATA'!H:H,'SUMMARY DATA'!$A:$A=$A822,'SUMMARY DATA'!$C:$C=$B822,'SUMMARY DATA'!$B:$B=""GRP"")),
  IF(
    OR(
      ISNUMBER(SEARCH(""CDM CASH DEPOSIT"",$C822)),
      ISNUMBER(SEARCH(""CASH DEPOSIT"",$C82"&amp;"2)),
      COUNTIFS('SUMMARY DATA'!$D:$D,$C822,'SUMMARY DATA'!$B:$B,""GRP"")&lt;&gt;1
    ),
    """",
    IFERROR(TEXTJOIN(CHAR(10),TRUE,FILTER('SUMMARY DATA'!H:H,'SUMMARY DATA'!$D:$D=$C822,'SUMMARY DATA'!$B:$B=""GRP"")),"""")
  )
)"),"")</f>
        <v/>
      </c>
      <c r="I822" s="18" t="str">
        <f>IFERROR(__xludf.DUMMYFUNCTION("IF(H822="""","""",
SUM(ARRAYFORMULA(VALUE(SPLIT(H822,CHAR(10)))))
)"),"")</f>
        <v/>
      </c>
      <c r="J822" s="17" t="str">
        <f>IFERROR(__xludf.DUMMYFUNCTION("IFERROR(
  TEXTJOIN(CHAR(10),TRUE,FILTER('SUMMARY DATA'!I:I,'SUMMARY DATA'!$A:$A=$A822,'SUMMARY DATA'!$C:$C=$B822,'SUMMARY DATA'!$B:$B=""GRP"")),
  IF(
    OR(
      ISNUMBER(SEARCH(""CDM CASH DEPOSIT"",$C822)),
      ISNUMBER(SEARCH(""CASH DEPOSIT"",$C82"&amp;"2)),
      COUNTIFS('SUMMARY DATA'!$D:$D,$C822,'SUMMARY DATA'!$B:$B,""GRP"")&lt;&gt;1
    ),
    """",
    IFERROR(TEXTJOIN(CHAR(10),TRUE,FILTER('SUMMARY DATA'!I:I,'SUMMARY DATA'!$D:$D=$C822,'SUMMARY DATA'!$B:$B=""GRP"")),"""")
  )
)"),"")</f>
        <v/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 spans="1:27">
      <c r="A823" s="2"/>
      <c r="B823" s="35"/>
      <c r="C823" s="2"/>
      <c r="D823" s="6"/>
      <c r="E823" s="16" t="str">
        <f>IFERROR(__xludf.DUMMYFUNCTION("IFERROR(
  TEXTJOIN(CHAR(10),TRUE,FILTER('SUMMARY DATA'!E:E,'SUMMARY DATA'!$A:$A=$A823,'SUMMARY DATA'!$C:$C=$B823,'SUMMARY DATA'!$B:$B=""GRP"")),
  IF(
    OR(
      ISNUMBER(SEARCH(""CDM CASH DEPOSIT"",$C823)),
      ISNUMBER(SEARCH(""CASH DEPOSIT"",$C82"&amp;"3)),
      COUNTIFS('SUMMARY DATA'!$D:$D,$C823,'SUMMARY DATA'!$B:$B,""GRP"")&lt;&gt;1
    ),
    """",
    IFERROR(TEXTJOIN(CHAR(10),TRUE,FILTER('SUMMARY DATA'!E:E,'SUMMARY DATA'!$D:$D=$C823,'SUMMARY DATA'!$B:$B=""GRP"")),"""")
  )
)"),"")</f>
        <v/>
      </c>
      <c r="F823" s="17" t="str">
        <f>IFERROR(__xludf.DUMMYFUNCTION("IFERROR(
  TEXTJOIN(CHAR(10),TRUE,FILTER('SUMMARY DATA'!F:F,'SUMMARY DATA'!$A:$A=$A823,'SUMMARY DATA'!$C:$C=$B823,'SUMMARY DATA'!$B:$B=""GRP"")),
  IF(
    OR(
      ISNUMBER(SEARCH(""CDM CASH DEPOSIT"",$C823)),
      ISNUMBER(SEARCH(""CASH DEPOSIT"",$C82"&amp;"3)),
      COUNTIFS('SUMMARY DATA'!$D:$D,$C823,'SUMMARY DATA'!$B:$B,""GRP"")&lt;&gt;1
    ),
    """",
    IFERROR(TEXTJOIN(CHAR(10),TRUE,FILTER('SUMMARY DATA'!F:F,'SUMMARY DATA'!$D:$D=$C823,'SUMMARY DATA'!$B:$B=""GRP"")),"""")
  )
)"),"")</f>
        <v/>
      </c>
      <c r="G823" s="17" t="str">
        <f>IFERROR(__xludf.DUMMYFUNCTION("IFERROR(
  TEXTJOIN(CHAR(10),TRUE,FILTER('SUMMARY DATA'!G:G,'SUMMARY DATA'!$A:$A=$A823,'SUMMARY DATA'!$C:$C=$B823,'SUMMARY DATA'!$B:$B=""GRP"")),
  IF(
    OR(
      ISNUMBER(SEARCH(""CDM CASH DEPOSIT"",$C823)),
      ISNUMBER(SEARCH(""CASH DEPOSIT"",$C82"&amp;"3)),
      COUNTIFS('SUMMARY DATA'!$D:$D,$C823,'SUMMARY DATA'!$B:$B,""GRP"")&lt;&gt;1
    ),
    """",
    IFERROR(TEXTJOIN(CHAR(10),TRUE,FILTER('SUMMARY DATA'!G:G,'SUMMARY DATA'!$D:$D=$C823,'SUMMARY DATA'!$B:$B=""GRP"")),"""")
  )
)"),"")</f>
        <v/>
      </c>
      <c r="H823" s="18" t="str">
        <f>IFERROR(__xludf.DUMMYFUNCTION("IFERROR(
  TEXTJOIN(CHAR(10),TRUE,FILTER('SUMMARY DATA'!H:H,'SUMMARY DATA'!$A:$A=$A823,'SUMMARY DATA'!$C:$C=$B823,'SUMMARY DATA'!$B:$B=""GRP"")),
  IF(
    OR(
      ISNUMBER(SEARCH(""CDM CASH DEPOSIT"",$C823)),
      ISNUMBER(SEARCH(""CASH DEPOSIT"",$C82"&amp;"3)),
      COUNTIFS('SUMMARY DATA'!$D:$D,$C823,'SUMMARY DATA'!$B:$B,""GRP"")&lt;&gt;1
    ),
    """",
    IFERROR(TEXTJOIN(CHAR(10),TRUE,FILTER('SUMMARY DATA'!H:H,'SUMMARY DATA'!$D:$D=$C823,'SUMMARY DATA'!$B:$B=""GRP"")),"""")
  )
)"),"")</f>
        <v/>
      </c>
      <c r="I823" s="18" t="str">
        <f>IFERROR(__xludf.DUMMYFUNCTION("IF(H823="""","""",
SUM(ARRAYFORMULA(VALUE(SPLIT(H823,CHAR(10)))))
)"),"")</f>
        <v/>
      </c>
      <c r="J823" s="17" t="str">
        <f>IFERROR(__xludf.DUMMYFUNCTION("IFERROR(
  TEXTJOIN(CHAR(10),TRUE,FILTER('SUMMARY DATA'!I:I,'SUMMARY DATA'!$A:$A=$A823,'SUMMARY DATA'!$C:$C=$B823,'SUMMARY DATA'!$B:$B=""GRP"")),
  IF(
    OR(
      ISNUMBER(SEARCH(""CDM CASH DEPOSIT"",$C823)),
      ISNUMBER(SEARCH(""CASH DEPOSIT"",$C82"&amp;"3)),
      COUNTIFS('SUMMARY DATA'!$D:$D,$C823,'SUMMARY DATA'!$B:$B,""GRP"")&lt;&gt;1
    ),
    """",
    IFERROR(TEXTJOIN(CHAR(10),TRUE,FILTER('SUMMARY DATA'!I:I,'SUMMARY DATA'!$D:$D=$C823,'SUMMARY DATA'!$B:$B=""GRP"")),"""")
  )
)"),"")</f>
        <v/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 spans="1:27">
      <c r="A824" s="2"/>
      <c r="B824" s="35"/>
      <c r="C824" s="2"/>
      <c r="D824" s="6"/>
      <c r="E824" s="16" t="str">
        <f>IFERROR(__xludf.DUMMYFUNCTION("IFERROR(
  TEXTJOIN(CHAR(10),TRUE,FILTER('SUMMARY DATA'!E:E,'SUMMARY DATA'!$A:$A=$A824,'SUMMARY DATA'!$C:$C=$B824,'SUMMARY DATA'!$B:$B=""GRP"")),
  IF(
    OR(
      ISNUMBER(SEARCH(""CDM CASH DEPOSIT"",$C824)),
      ISNUMBER(SEARCH(""CASH DEPOSIT"",$C82"&amp;"4)),
      COUNTIFS('SUMMARY DATA'!$D:$D,$C824,'SUMMARY DATA'!$B:$B,""GRP"")&lt;&gt;1
    ),
    """",
    IFERROR(TEXTJOIN(CHAR(10),TRUE,FILTER('SUMMARY DATA'!E:E,'SUMMARY DATA'!$D:$D=$C824,'SUMMARY DATA'!$B:$B=""GRP"")),"""")
  )
)"),"")</f>
        <v/>
      </c>
      <c r="F824" s="17" t="str">
        <f>IFERROR(__xludf.DUMMYFUNCTION("IFERROR(
  TEXTJOIN(CHAR(10),TRUE,FILTER('SUMMARY DATA'!F:F,'SUMMARY DATA'!$A:$A=$A824,'SUMMARY DATA'!$C:$C=$B824,'SUMMARY DATA'!$B:$B=""GRP"")),
  IF(
    OR(
      ISNUMBER(SEARCH(""CDM CASH DEPOSIT"",$C824)),
      ISNUMBER(SEARCH(""CASH DEPOSIT"",$C82"&amp;"4)),
      COUNTIFS('SUMMARY DATA'!$D:$D,$C824,'SUMMARY DATA'!$B:$B,""GRP"")&lt;&gt;1
    ),
    """",
    IFERROR(TEXTJOIN(CHAR(10),TRUE,FILTER('SUMMARY DATA'!F:F,'SUMMARY DATA'!$D:$D=$C824,'SUMMARY DATA'!$B:$B=""GRP"")),"""")
  )
)"),"")</f>
        <v/>
      </c>
      <c r="G824" s="17" t="str">
        <f>IFERROR(__xludf.DUMMYFUNCTION("IFERROR(
  TEXTJOIN(CHAR(10),TRUE,FILTER('SUMMARY DATA'!G:G,'SUMMARY DATA'!$A:$A=$A824,'SUMMARY DATA'!$C:$C=$B824,'SUMMARY DATA'!$B:$B=""GRP"")),
  IF(
    OR(
      ISNUMBER(SEARCH(""CDM CASH DEPOSIT"",$C824)),
      ISNUMBER(SEARCH(""CASH DEPOSIT"",$C82"&amp;"4)),
      COUNTIFS('SUMMARY DATA'!$D:$D,$C824,'SUMMARY DATA'!$B:$B,""GRP"")&lt;&gt;1
    ),
    """",
    IFERROR(TEXTJOIN(CHAR(10),TRUE,FILTER('SUMMARY DATA'!G:G,'SUMMARY DATA'!$D:$D=$C824,'SUMMARY DATA'!$B:$B=""GRP"")),"""")
  )
)"),"")</f>
        <v/>
      </c>
      <c r="H824" s="18" t="str">
        <f>IFERROR(__xludf.DUMMYFUNCTION("IFERROR(
  TEXTJOIN(CHAR(10),TRUE,FILTER('SUMMARY DATA'!H:H,'SUMMARY DATA'!$A:$A=$A824,'SUMMARY DATA'!$C:$C=$B824,'SUMMARY DATA'!$B:$B=""GRP"")),
  IF(
    OR(
      ISNUMBER(SEARCH(""CDM CASH DEPOSIT"",$C824)),
      ISNUMBER(SEARCH(""CASH DEPOSIT"",$C82"&amp;"4)),
      COUNTIFS('SUMMARY DATA'!$D:$D,$C824,'SUMMARY DATA'!$B:$B,""GRP"")&lt;&gt;1
    ),
    """",
    IFERROR(TEXTJOIN(CHAR(10),TRUE,FILTER('SUMMARY DATA'!H:H,'SUMMARY DATA'!$D:$D=$C824,'SUMMARY DATA'!$B:$B=""GRP"")),"""")
  )
)"),"")</f>
        <v/>
      </c>
      <c r="I824" s="18" t="str">
        <f>IFERROR(__xludf.DUMMYFUNCTION("IF(H824="""","""",
SUM(ARRAYFORMULA(VALUE(SPLIT(H824,CHAR(10)))))
)"),"")</f>
        <v/>
      </c>
      <c r="J824" s="17" t="str">
        <f>IFERROR(__xludf.DUMMYFUNCTION("IFERROR(
  TEXTJOIN(CHAR(10),TRUE,FILTER('SUMMARY DATA'!I:I,'SUMMARY DATA'!$A:$A=$A824,'SUMMARY DATA'!$C:$C=$B824,'SUMMARY DATA'!$B:$B=""GRP"")),
  IF(
    OR(
      ISNUMBER(SEARCH(""CDM CASH DEPOSIT"",$C824)),
      ISNUMBER(SEARCH(""CASH DEPOSIT"",$C82"&amp;"4)),
      COUNTIFS('SUMMARY DATA'!$D:$D,$C824,'SUMMARY DATA'!$B:$B,""GRP"")&lt;&gt;1
    ),
    """",
    IFERROR(TEXTJOIN(CHAR(10),TRUE,FILTER('SUMMARY DATA'!I:I,'SUMMARY DATA'!$D:$D=$C824,'SUMMARY DATA'!$B:$B=""GRP"")),"""")
  )
)"),"")</f>
        <v/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 spans="1:27">
      <c r="A825" s="2"/>
      <c r="B825" s="35"/>
      <c r="C825" s="2"/>
      <c r="D825" s="6"/>
      <c r="E825" s="16" t="str">
        <f>IFERROR(__xludf.DUMMYFUNCTION("IFERROR(
  TEXTJOIN(CHAR(10),TRUE,FILTER('SUMMARY DATA'!E:E,'SUMMARY DATA'!$A:$A=$A825,'SUMMARY DATA'!$C:$C=$B825,'SUMMARY DATA'!$B:$B=""GRP"")),
  IF(
    OR(
      ISNUMBER(SEARCH(""CDM CASH DEPOSIT"",$C825)),
      ISNUMBER(SEARCH(""CASH DEPOSIT"",$C82"&amp;"5)),
      COUNTIFS('SUMMARY DATA'!$D:$D,$C825,'SUMMARY DATA'!$B:$B,""GRP"")&lt;&gt;1
    ),
    """",
    IFERROR(TEXTJOIN(CHAR(10),TRUE,FILTER('SUMMARY DATA'!E:E,'SUMMARY DATA'!$D:$D=$C825,'SUMMARY DATA'!$B:$B=""GRP"")),"""")
  )
)"),"")</f>
        <v/>
      </c>
      <c r="F825" s="17" t="str">
        <f>IFERROR(__xludf.DUMMYFUNCTION("IFERROR(
  TEXTJOIN(CHAR(10),TRUE,FILTER('SUMMARY DATA'!F:F,'SUMMARY DATA'!$A:$A=$A825,'SUMMARY DATA'!$C:$C=$B825,'SUMMARY DATA'!$B:$B=""GRP"")),
  IF(
    OR(
      ISNUMBER(SEARCH(""CDM CASH DEPOSIT"",$C825)),
      ISNUMBER(SEARCH(""CASH DEPOSIT"",$C82"&amp;"5)),
      COUNTIFS('SUMMARY DATA'!$D:$D,$C825,'SUMMARY DATA'!$B:$B,""GRP"")&lt;&gt;1
    ),
    """",
    IFERROR(TEXTJOIN(CHAR(10),TRUE,FILTER('SUMMARY DATA'!F:F,'SUMMARY DATA'!$D:$D=$C825,'SUMMARY DATA'!$B:$B=""GRP"")),"""")
  )
)"),"")</f>
        <v/>
      </c>
      <c r="G825" s="17" t="str">
        <f>IFERROR(__xludf.DUMMYFUNCTION("IFERROR(
  TEXTJOIN(CHAR(10),TRUE,FILTER('SUMMARY DATA'!G:G,'SUMMARY DATA'!$A:$A=$A825,'SUMMARY DATA'!$C:$C=$B825,'SUMMARY DATA'!$B:$B=""GRP"")),
  IF(
    OR(
      ISNUMBER(SEARCH(""CDM CASH DEPOSIT"",$C825)),
      ISNUMBER(SEARCH(""CASH DEPOSIT"",$C82"&amp;"5)),
      COUNTIFS('SUMMARY DATA'!$D:$D,$C825,'SUMMARY DATA'!$B:$B,""GRP"")&lt;&gt;1
    ),
    """",
    IFERROR(TEXTJOIN(CHAR(10),TRUE,FILTER('SUMMARY DATA'!G:G,'SUMMARY DATA'!$D:$D=$C825,'SUMMARY DATA'!$B:$B=""GRP"")),"""")
  )
)"),"")</f>
        <v/>
      </c>
      <c r="H825" s="18" t="str">
        <f>IFERROR(__xludf.DUMMYFUNCTION("IFERROR(
  TEXTJOIN(CHAR(10),TRUE,FILTER('SUMMARY DATA'!H:H,'SUMMARY DATA'!$A:$A=$A825,'SUMMARY DATA'!$C:$C=$B825,'SUMMARY DATA'!$B:$B=""GRP"")),
  IF(
    OR(
      ISNUMBER(SEARCH(""CDM CASH DEPOSIT"",$C825)),
      ISNUMBER(SEARCH(""CASH DEPOSIT"",$C82"&amp;"5)),
      COUNTIFS('SUMMARY DATA'!$D:$D,$C825,'SUMMARY DATA'!$B:$B,""GRP"")&lt;&gt;1
    ),
    """",
    IFERROR(TEXTJOIN(CHAR(10),TRUE,FILTER('SUMMARY DATA'!H:H,'SUMMARY DATA'!$D:$D=$C825,'SUMMARY DATA'!$B:$B=""GRP"")),"""")
  )
)"),"")</f>
        <v/>
      </c>
      <c r="I825" s="18" t="str">
        <f>IFERROR(__xludf.DUMMYFUNCTION("IF(H825="""","""",
SUM(ARRAYFORMULA(VALUE(SPLIT(H825,CHAR(10)))))
)"),"")</f>
        <v/>
      </c>
      <c r="J825" s="17" t="str">
        <f>IFERROR(__xludf.DUMMYFUNCTION("IFERROR(
  TEXTJOIN(CHAR(10),TRUE,FILTER('SUMMARY DATA'!I:I,'SUMMARY DATA'!$A:$A=$A825,'SUMMARY DATA'!$C:$C=$B825,'SUMMARY DATA'!$B:$B=""GRP"")),
  IF(
    OR(
      ISNUMBER(SEARCH(""CDM CASH DEPOSIT"",$C825)),
      ISNUMBER(SEARCH(""CASH DEPOSIT"",$C82"&amp;"5)),
      COUNTIFS('SUMMARY DATA'!$D:$D,$C825,'SUMMARY DATA'!$B:$B,""GRP"")&lt;&gt;1
    ),
    """",
    IFERROR(TEXTJOIN(CHAR(10),TRUE,FILTER('SUMMARY DATA'!I:I,'SUMMARY DATA'!$D:$D=$C825,'SUMMARY DATA'!$B:$B=""GRP"")),"""")
  )
)"),"")</f>
        <v/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 spans="1:27">
      <c r="A826" s="2"/>
      <c r="B826" s="35"/>
      <c r="C826" s="2"/>
      <c r="D826" s="6"/>
      <c r="E826" s="16" t="str">
        <f>IFERROR(__xludf.DUMMYFUNCTION("IFERROR(
  TEXTJOIN(CHAR(10),TRUE,FILTER('SUMMARY DATA'!E:E,'SUMMARY DATA'!$A:$A=$A826,'SUMMARY DATA'!$C:$C=$B826,'SUMMARY DATA'!$B:$B=""GRP"")),
  IF(
    OR(
      ISNUMBER(SEARCH(""CDM CASH DEPOSIT"",$C826)),
      ISNUMBER(SEARCH(""CASH DEPOSIT"",$C82"&amp;"6)),
      COUNTIFS('SUMMARY DATA'!$D:$D,$C826,'SUMMARY DATA'!$B:$B,""GRP"")&lt;&gt;1
    ),
    """",
    IFERROR(TEXTJOIN(CHAR(10),TRUE,FILTER('SUMMARY DATA'!E:E,'SUMMARY DATA'!$D:$D=$C826,'SUMMARY DATA'!$B:$B=""GRP"")),"""")
  )
)"),"")</f>
        <v/>
      </c>
      <c r="F826" s="17" t="str">
        <f>IFERROR(__xludf.DUMMYFUNCTION("IFERROR(
  TEXTJOIN(CHAR(10),TRUE,FILTER('SUMMARY DATA'!F:F,'SUMMARY DATA'!$A:$A=$A826,'SUMMARY DATA'!$C:$C=$B826,'SUMMARY DATA'!$B:$B=""GRP"")),
  IF(
    OR(
      ISNUMBER(SEARCH(""CDM CASH DEPOSIT"",$C826)),
      ISNUMBER(SEARCH(""CASH DEPOSIT"",$C82"&amp;"6)),
      COUNTIFS('SUMMARY DATA'!$D:$D,$C826,'SUMMARY DATA'!$B:$B,""GRP"")&lt;&gt;1
    ),
    """",
    IFERROR(TEXTJOIN(CHAR(10),TRUE,FILTER('SUMMARY DATA'!F:F,'SUMMARY DATA'!$D:$D=$C826,'SUMMARY DATA'!$B:$B=""GRP"")),"""")
  )
)"),"")</f>
        <v/>
      </c>
      <c r="G826" s="17" t="str">
        <f>IFERROR(__xludf.DUMMYFUNCTION("IFERROR(
  TEXTJOIN(CHAR(10),TRUE,FILTER('SUMMARY DATA'!G:G,'SUMMARY DATA'!$A:$A=$A826,'SUMMARY DATA'!$C:$C=$B826,'SUMMARY DATA'!$B:$B=""GRP"")),
  IF(
    OR(
      ISNUMBER(SEARCH(""CDM CASH DEPOSIT"",$C826)),
      ISNUMBER(SEARCH(""CASH DEPOSIT"",$C82"&amp;"6)),
      COUNTIFS('SUMMARY DATA'!$D:$D,$C826,'SUMMARY DATA'!$B:$B,""GRP"")&lt;&gt;1
    ),
    """",
    IFERROR(TEXTJOIN(CHAR(10),TRUE,FILTER('SUMMARY DATA'!G:G,'SUMMARY DATA'!$D:$D=$C826,'SUMMARY DATA'!$B:$B=""GRP"")),"""")
  )
)"),"")</f>
        <v/>
      </c>
      <c r="H826" s="18" t="str">
        <f>IFERROR(__xludf.DUMMYFUNCTION("IFERROR(
  TEXTJOIN(CHAR(10),TRUE,FILTER('SUMMARY DATA'!H:H,'SUMMARY DATA'!$A:$A=$A826,'SUMMARY DATA'!$C:$C=$B826,'SUMMARY DATA'!$B:$B=""GRP"")),
  IF(
    OR(
      ISNUMBER(SEARCH(""CDM CASH DEPOSIT"",$C826)),
      ISNUMBER(SEARCH(""CASH DEPOSIT"",$C82"&amp;"6)),
      COUNTIFS('SUMMARY DATA'!$D:$D,$C826,'SUMMARY DATA'!$B:$B,""GRP"")&lt;&gt;1
    ),
    """",
    IFERROR(TEXTJOIN(CHAR(10),TRUE,FILTER('SUMMARY DATA'!H:H,'SUMMARY DATA'!$D:$D=$C826,'SUMMARY DATA'!$B:$B=""GRP"")),"""")
  )
)"),"")</f>
        <v/>
      </c>
      <c r="I826" s="18" t="str">
        <f>IFERROR(__xludf.DUMMYFUNCTION("IF(H826="""","""",
SUM(ARRAYFORMULA(VALUE(SPLIT(H826,CHAR(10)))))
)"),"")</f>
        <v/>
      </c>
      <c r="J826" s="17" t="str">
        <f>IFERROR(__xludf.DUMMYFUNCTION("IFERROR(
  TEXTJOIN(CHAR(10),TRUE,FILTER('SUMMARY DATA'!I:I,'SUMMARY DATA'!$A:$A=$A826,'SUMMARY DATA'!$C:$C=$B826,'SUMMARY DATA'!$B:$B=""GRP"")),
  IF(
    OR(
      ISNUMBER(SEARCH(""CDM CASH DEPOSIT"",$C826)),
      ISNUMBER(SEARCH(""CASH DEPOSIT"",$C82"&amp;"6)),
      COUNTIFS('SUMMARY DATA'!$D:$D,$C826,'SUMMARY DATA'!$B:$B,""GRP"")&lt;&gt;1
    ),
    """",
    IFERROR(TEXTJOIN(CHAR(10),TRUE,FILTER('SUMMARY DATA'!I:I,'SUMMARY DATA'!$D:$D=$C826,'SUMMARY DATA'!$B:$B=""GRP"")),"""")
  )
)"),"")</f>
        <v/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 spans="1:27">
      <c r="A827" s="2"/>
      <c r="B827" s="35"/>
      <c r="C827" s="2"/>
      <c r="D827" s="6"/>
      <c r="E827" s="16" t="str">
        <f>IFERROR(__xludf.DUMMYFUNCTION("IFERROR(
  TEXTJOIN(CHAR(10),TRUE,FILTER('SUMMARY DATA'!E:E,'SUMMARY DATA'!$A:$A=$A827,'SUMMARY DATA'!$C:$C=$B827,'SUMMARY DATA'!$B:$B=""GRP"")),
  IF(
    OR(
      ISNUMBER(SEARCH(""CDM CASH DEPOSIT"",$C827)),
      ISNUMBER(SEARCH(""CASH DEPOSIT"",$C82"&amp;"7)),
      COUNTIFS('SUMMARY DATA'!$D:$D,$C827,'SUMMARY DATA'!$B:$B,""GRP"")&lt;&gt;1
    ),
    """",
    IFERROR(TEXTJOIN(CHAR(10),TRUE,FILTER('SUMMARY DATA'!E:E,'SUMMARY DATA'!$D:$D=$C827,'SUMMARY DATA'!$B:$B=""GRP"")),"""")
  )
)"),"")</f>
        <v/>
      </c>
      <c r="F827" s="17" t="str">
        <f>IFERROR(__xludf.DUMMYFUNCTION("IFERROR(
  TEXTJOIN(CHAR(10),TRUE,FILTER('SUMMARY DATA'!F:F,'SUMMARY DATA'!$A:$A=$A827,'SUMMARY DATA'!$C:$C=$B827,'SUMMARY DATA'!$B:$B=""GRP"")),
  IF(
    OR(
      ISNUMBER(SEARCH(""CDM CASH DEPOSIT"",$C827)),
      ISNUMBER(SEARCH(""CASH DEPOSIT"",$C82"&amp;"7)),
      COUNTIFS('SUMMARY DATA'!$D:$D,$C827,'SUMMARY DATA'!$B:$B,""GRP"")&lt;&gt;1
    ),
    """",
    IFERROR(TEXTJOIN(CHAR(10),TRUE,FILTER('SUMMARY DATA'!F:F,'SUMMARY DATA'!$D:$D=$C827,'SUMMARY DATA'!$B:$B=""GRP"")),"""")
  )
)"),"")</f>
        <v/>
      </c>
      <c r="G827" s="17" t="str">
        <f>IFERROR(__xludf.DUMMYFUNCTION("IFERROR(
  TEXTJOIN(CHAR(10),TRUE,FILTER('SUMMARY DATA'!G:G,'SUMMARY DATA'!$A:$A=$A827,'SUMMARY DATA'!$C:$C=$B827,'SUMMARY DATA'!$B:$B=""GRP"")),
  IF(
    OR(
      ISNUMBER(SEARCH(""CDM CASH DEPOSIT"",$C827)),
      ISNUMBER(SEARCH(""CASH DEPOSIT"",$C82"&amp;"7)),
      COUNTIFS('SUMMARY DATA'!$D:$D,$C827,'SUMMARY DATA'!$B:$B,""GRP"")&lt;&gt;1
    ),
    """",
    IFERROR(TEXTJOIN(CHAR(10),TRUE,FILTER('SUMMARY DATA'!G:G,'SUMMARY DATA'!$D:$D=$C827,'SUMMARY DATA'!$B:$B=""GRP"")),"""")
  )
)"),"")</f>
        <v/>
      </c>
      <c r="H827" s="18" t="str">
        <f>IFERROR(__xludf.DUMMYFUNCTION("IFERROR(
  TEXTJOIN(CHAR(10),TRUE,FILTER('SUMMARY DATA'!H:H,'SUMMARY DATA'!$A:$A=$A827,'SUMMARY DATA'!$C:$C=$B827,'SUMMARY DATA'!$B:$B=""GRP"")),
  IF(
    OR(
      ISNUMBER(SEARCH(""CDM CASH DEPOSIT"",$C827)),
      ISNUMBER(SEARCH(""CASH DEPOSIT"",$C82"&amp;"7)),
      COUNTIFS('SUMMARY DATA'!$D:$D,$C827,'SUMMARY DATA'!$B:$B,""GRP"")&lt;&gt;1
    ),
    """",
    IFERROR(TEXTJOIN(CHAR(10),TRUE,FILTER('SUMMARY DATA'!H:H,'SUMMARY DATA'!$D:$D=$C827,'SUMMARY DATA'!$B:$B=""GRP"")),"""")
  )
)"),"")</f>
        <v/>
      </c>
      <c r="I827" s="18" t="str">
        <f>IFERROR(__xludf.DUMMYFUNCTION("IF(H827="""","""",
SUM(ARRAYFORMULA(VALUE(SPLIT(H827,CHAR(10)))))
)"),"")</f>
        <v/>
      </c>
      <c r="J827" s="17" t="str">
        <f>IFERROR(__xludf.DUMMYFUNCTION("IFERROR(
  TEXTJOIN(CHAR(10),TRUE,FILTER('SUMMARY DATA'!I:I,'SUMMARY DATA'!$A:$A=$A827,'SUMMARY DATA'!$C:$C=$B827,'SUMMARY DATA'!$B:$B=""GRP"")),
  IF(
    OR(
      ISNUMBER(SEARCH(""CDM CASH DEPOSIT"",$C827)),
      ISNUMBER(SEARCH(""CASH DEPOSIT"",$C82"&amp;"7)),
      COUNTIFS('SUMMARY DATA'!$D:$D,$C827,'SUMMARY DATA'!$B:$B,""GRP"")&lt;&gt;1
    ),
    """",
    IFERROR(TEXTJOIN(CHAR(10),TRUE,FILTER('SUMMARY DATA'!I:I,'SUMMARY DATA'!$D:$D=$C827,'SUMMARY DATA'!$B:$B=""GRP"")),"""")
  )
)"),"")</f>
        <v/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 spans="1:27">
      <c r="A828" s="2"/>
      <c r="B828" s="35"/>
      <c r="C828" s="2"/>
      <c r="D828" s="6"/>
      <c r="E828" s="16" t="str">
        <f>IFERROR(__xludf.DUMMYFUNCTION("IFERROR(
  TEXTJOIN(CHAR(10),TRUE,FILTER('SUMMARY DATA'!E:E,'SUMMARY DATA'!$A:$A=$A828,'SUMMARY DATA'!$C:$C=$B828,'SUMMARY DATA'!$B:$B=""GRP"")),
  IF(
    OR(
      ISNUMBER(SEARCH(""CDM CASH DEPOSIT"",$C828)),
      ISNUMBER(SEARCH(""CASH DEPOSIT"",$C82"&amp;"8)),
      COUNTIFS('SUMMARY DATA'!$D:$D,$C828,'SUMMARY DATA'!$B:$B,""GRP"")&lt;&gt;1
    ),
    """",
    IFERROR(TEXTJOIN(CHAR(10),TRUE,FILTER('SUMMARY DATA'!E:E,'SUMMARY DATA'!$D:$D=$C828,'SUMMARY DATA'!$B:$B=""GRP"")),"""")
  )
)"),"")</f>
        <v/>
      </c>
      <c r="F828" s="17" t="str">
        <f>IFERROR(__xludf.DUMMYFUNCTION("IFERROR(
  TEXTJOIN(CHAR(10),TRUE,FILTER('SUMMARY DATA'!F:F,'SUMMARY DATA'!$A:$A=$A828,'SUMMARY DATA'!$C:$C=$B828,'SUMMARY DATA'!$B:$B=""GRP"")),
  IF(
    OR(
      ISNUMBER(SEARCH(""CDM CASH DEPOSIT"",$C828)),
      ISNUMBER(SEARCH(""CASH DEPOSIT"",$C82"&amp;"8)),
      COUNTIFS('SUMMARY DATA'!$D:$D,$C828,'SUMMARY DATA'!$B:$B,""GRP"")&lt;&gt;1
    ),
    """",
    IFERROR(TEXTJOIN(CHAR(10),TRUE,FILTER('SUMMARY DATA'!F:F,'SUMMARY DATA'!$D:$D=$C828,'SUMMARY DATA'!$B:$B=""GRP"")),"""")
  )
)"),"")</f>
        <v/>
      </c>
      <c r="G828" s="17" t="str">
        <f>IFERROR(__xludf.DUMMYFUNCTION("IFERROR(
  TEXTJOIN(CHAR(10),TRUE,FILTER('SUMMARY DATA'!G:G,'SUMMARY DATA'!$A:$A=$A828,'SUMMARY DATA'!$C:$C=$B828,'SUMMARY DATA'!$B:$B=""GRP"")),
  IF(
    OR(
      ISNUMBER(SEARCH(""CDM CASH DEPOSIT"",$C828)),
      ISNUMBER(SEARCH(""CASH DEPOSIT"",$C82"&amp;"8)),
      COUNTIFS('SUMMARY DATA'!$D:$D,$C828,'SUMMARY DATA'!$B:$B,""GRP"")&lt;&gt;1
    ),
    """",
    IFERROR(TEXTJOIN(CHAR(10),TRUE,FILTER('SUMMARY DATA'!G:G,'SUMMARY DATA'!$D:$D=$C828,'SUMMARY DATA'!$B:$B=""GRP"")),"""")
  )
)"),"")</f>
        <v/>
      </c>
      <c r="H828" s="18" t="str">
        <f>IFERROR(__xludf.DUMMYFUNCTION("IFERROR(
  TEXTJOIN(CHAR(10),TRUE,FILTER('SUMMARY DATA'!H:H,'SUMMARY DATA'!$A:$A=$A828,'SUMMARY DATA'!$C:$C=$B828,'SUMMARY DATA'!$B:$B=""GRP"")),
  IF(
    OR(
      ISNUMBER(SEARCH(""CDM CASH DEPOSIT"",$C828)),
      ISNUMBER(SEARCH(""CASH DEPOSIT"",$C82"&amp;"8)),
      COUNTIFS('SUMMARY DATA'!$D:$D,$C828,'SUMMARY DATA'!$B:$B,""GRP"")&lt;&gt;1
    ),
    """",
    IFERROR(TEXTJOIN(CHAR(10),TRUE,FILTER('SUMMARY DATA'!H:H,'SUMMARY DATA'!$D:$D=$C828,'SUMMARY DATA'!$B:$B=""GRP"")),"""")
  )
)"),"")</f>
        <v/>
      </c>
      <c r="I828" s="18" t="str">
        <f>IFERROR(__xludf.DUMMYFUNCTION("IF(H828="""","""",
SUM(ARRAYFORMULA(VALUE(SPLIT(H828,CHAR(10)))))
)"),"")</f>
        <v/>
      </c>
      <c r="J828" s="17" t="str">
        <f>IFERROR(__xludf.DUMMYFUNCTION("IFERROR(
  TEXTJOIN(CHAR(10),TRUE,FILTER('SUMMARY DATA'!I:I,'SUMMARY DATA'!$A:$A=$A828,'SUMMARY DATA'!$C:$C=$B828,'SUMMARY DATA'!$B:$B=""GRP"")),
  IF(
    OR(
      ISNUMBER(SEARCH(""CDM CASH DEPOSIT"",$C828)),
      ISNUMBER(SEARCH(""CASH DEPOSIT"",$C82"&amp;"8)),
      COUNTIFS('SUMMARY DATA'!$D:$D,$C828,'SUMMARY DATA'!$B:$B,""GRP"")&lt;&gt;1
    ),
    """",
    IFERROR(TEXTJOIN(CHAR(10),TRUE,FILTER('SUMMARY DATA'!I:I,'SUMMARY DATA'!$D:$D=$C828,'SUMMARY DATA'!$B:$B=""GRP"")),"""")
  )
)"),"")</f>
        <v/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 spans="1:27">
      <c r="A829" s="2"/>
      <c r="B829" s="35"/>
      <c r="C829" s="2"/>
      <c r="D829" s="6"/>
      <c r="E829" s="16" t="str">
        <f>IFERROR(__xludf.DUMMYFUNCTION("IFERROR(
  TEXTJOIN(CHAR(10),TRUE,FILTER('SUMMARY DATA'!E:E,'SUMMARY DATA'!$A:$A=$A829,'SUMMARY DATA'!$C:$C=$B829,'SUMMARY DATA'!$B:$B=""GRP"")),
  IF(
    OR(
      ISNUMBER(SEARCH(""CDM CASH DEPOSIT"",$C829)),
      ISNUMBER(SEARCH(""CASH DEPOSIT"",$C82"&amp;"9)),
      COUNTIFS('SUMMARY DATA'!$D:$D,$C829,'SUMMARY DATA'!$B:$B,""GRP"")&lt;&gt;1
    ),
    """",
    IFERROR(TEXTJOIN(CHAR(10),TRUE,FILTER('SUMMARY DATA'!E:E,'SUMMARY DATA'!$D:$D=$C829,'SUMMARY DATA'!$B:$B=""GRP"")),"""")
  )
)"),"")</f>
        <v/>
      </c>
      <c r="F829" s="17" t="str">
        <f>IFERROR(__xludf.DUMMYFUNCTION("IFERROR(
  TEXTJOIN(CHAR(10),TRUE,FILTER('SUMMARY DATA'!F:F,'SUMMARY DATA'!$A:$A=$A829,'SUMMARY DATA'!$C:$C=$B829,'SUMMARY DATA'!$B:$B=""GRP"")),
  IF(
    OR(
      ISNUMBER(SEARCH(""CDM CASH DEPOSIT"",$C829)),
      ISNUMBER(SEARCH(""CASH DEPOSIT"",$C82"&amp;"9)),
      COUNTIFS('SUMMARY DATA'!$D:$D,$C829,'SUMMARY DATA'!$B:$B,""GRP"")&lt;&gt;1
    ),
    """",
    IFERROR(TEXTJOIN(CHAR(10),TRUE,FILTER('SUMMARY DATA'!F:F,'SUMMARY DATA'!$D:$D=$C829,'SUMMARY DATA'!$B:$B=""GRP"")),"""")
  )
)"),"")</f>
        <v/>
      </c>
      <c r="G829" s="17" t="str">
        <f>IFERROR(__xludf.DUMMYFUNCTION("IFERROR(
  TEXTJOIN(CHAR(10),TRUE,FILTER('SUMMARY DATA'!G:G,'SUMMARY DATA'!$A:$A=$A829,'SUMMARY DATA'!$C:$C=$B829,'SUMMARY DATA'!$B:$B=""GRP"")),
  IF(
    OR(
      ISNUMBER(SEARCH(""CDM CASH DEPOSIT"",$C829)),
      ISNUMBER(SEARCH(""CASH DEPOSIT"",$C82"&amp;"9)),
      COUNTIFS('SUMMARY DATA'!$D:$D,$C829,'SUMMARY DATA'!$B:$B,""GRP"")&lt;&gt;1
    ),
    """",
    IFERROR(TEXTJOIN(CHAR(10),TRUE,FILTER('SUMMARY DATA'!G:G,'SUMMARY DATA'!$D:$D=$C829,'SUMMARY DATA'!$B:$B=""GRP"")),"""")
  )
)"),"")</f>
        <v/>
      </c>
      <c r="H829" s="18" t="str">
        <f>IFERROR(__xludf.DUMMYFUNCTION("IFERROR(
  TEXTJOIN(CHAR(10),TRUE,FILTER('SUMMARY DATA'!H:H,'SUMMARY DATA'!$A:$A=$A829,'SUMMARY DATA'!$C:$C=$B829,'SUMMARY DATA'!$B:$B=""GRP"")),
  IF(
    OR(
      ISNUMBER(SEARCH(""CDM CASH DEPOSIT"",$C829)),
      ISNUMBER(SEARCH(""CASH DEPOSIT"",$C82"&amp;"9)),
      COUNTIFS('SUMMARY DATA'!$D:$D,$C829,'SUMMARY DATA'!$B:$B,""GRP"")&lt;&gt;1
    ),
    """",
    IFERROR(TEXTJOIN(CHAR(10),TRUE,FILTER('SUMMARY DATA'!H:H,'SUMMARY DATA'!$D:$D=$C829,'SUMMARY DATA'!$B:$B=""GRP"")),"""")
  )
)"),"")</f>
        <v/>
      </c>
      <c r="I829" s="18" t="str">
        <f>IFERROR(__xludf.DUMMYFUNCTION("IF(H829="""","""",
SUM(ARRAYFORMULA(VALUE(SPLIT(H829,CHAR(10)))))
)"),"")</f>
        <v/>
      </c>
      <c r="J829" s="17" t="str">
        <f>IFERROR(__xludf.DUMMYFUNCTION("IFERROR(
  TEXTJOIN(CHAR(10),TRUE,FILTER('SUMMARY DATA'!I:I,'SUMMARY DATA'!$A:$A=$A829,'SUMMARY DATA'!$C:$C=$B829,'SUMMARY DATA'!$B:$B=""GRP"")),
  IF(
    OR(
      ISNUMBER(SEARCH(""CDM CASH DEPOSIT"",$C829)),
      ISNUMBER(SEARCH(""CASH DEPOSIT"",$C82"&amp;"9)),
      COUNTIFS('SUMMARY DATA'!$D:$D,$C829,'SUMMARY DATA'!$B:$B,""GRP"")&lt;&gt;1
    ),
    """",
    IFERROR(TEXTJOIN(CHAR(10),TRUE,FILTER('SUMMARY DATA'!I:I,'SUMMARY DATA'!$D:$D=$C829,'SUMMARY DATA'!$B:$B=""GRP"")),"""")
  )
)"),"")</f>
        <v/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 spans="1:27">
      <c r="A830" s="2"/>
      <c r="B830" s="35"/>
      <c r="C830" s="2"/>
      <c r="D830" s="6"/>
      <c r="E830" s="16" t="str">
        <f>IFERROR(__xludf.DUMMYFUNCTION("IFERROR(
  TEXTJOIN(CHAR(10),TRUE,FILTER('SUMMARY DATA'!E:E,'SUMMARY DATA'!$A:$A=$A830,'SUMMARY DATA'!$C:$C=$B830,'SUMMARY DATA'!$B:$B=""GRP"")),
  IF(
    OR(
      ISNUMBER(SEARCH(""CDM CASH DEPOSIT"",$C830)),
      ISNUMBER(SEARCH(""CASH DEPOSIT"",$C83"&amp;"0)),
      COUNTIFS('SUMMARY DATA'!$D:$D,$C830,'SUMMARY DATA'!$B:$B,""GRP"")&lt;&gt;1
    ),
    """",
    IFERROR(TEXTJOIN(CHAR(10),TRUE,FILTER('SUMMARY DATA'!E:E,'SUMMARY DATA'!$D:$D=$C830,'SUMMARY DATA'!$B:$B=""GRP"")),"""")
  )
)"),"")</f>
        <v/>
      </c>
      <c r="F830" s="17" t="str">
        <f>IFERROR(__xludf.DUMMYFUNCTION("IFERROR(
  TEXTJOIN(CHAR(10),TRUE,FILTER('SUMMARY DATA'!F:F,'SUMMARY DATA'!$A:$A=$A830,'SUMMARY DATA'!$C:$C=$B830,'SUMMARY DATA'!$B:$B=""GRP"")),
  IF(
    OR(
      ISNUMBER(SEARCH(""CDM CASH DEPOSIT"",$C830)),
      ISNUMBER(SEARCH(""CASH DEPOSIT"",$C83"&amp;"0)),
      COUNTIFS('SUMMARY DATA'!$D:$D,$C830,'SUMMARY DATA'!$B:$B,""GRP"")&lt;&gt;1
    ),
    """",
    IFERROR(TEXTJOIN(CHAR(10),TRUE,FILTER('SUMMARY DATA'!F:F,'SUMMARY DATA'!$D:$D=$C830,'SUMMARY DATA'!$B:$B=""GRP"")),"""")
  )
)"),"")</f>
        <v/>
      </c>
      <c r="G830" s="17" t="str">
        <f>IFERROR(__xludf.DUMMYFUNCTION("IFERROR(
  TEXTJOIN(CHAR(10),TRUE,FILTER('SUMMARY DATA'!G:G,'SUMMARY DATA'!$A:$A=$A830,'SUMMARY DATA'!$C:$C=$B830,'SUMMARY DATA'!$B:$B=""GRP"")),
  IF(
    OR(
      ISNUMBER(SEARCH(""CDM CASH DEPOSIT"",$C830)),
      ISNUMBER(SEARCH(""CASH DEPOSIT"",$C83"&amp;"0)),
      COUNTIFS('SUMMARY DATA'!$D:$D,$C830,'SUMMARY DATA'!$B:$B,""GRP"")&lt;&gt;1
    ),
    """",
    IFERROR(TEXTJOIN(CHAR(10),TRUE,FILTER('SUMMARY DATA'!G:G,'SUMMARY DATA'!$D:$D=$C830,'SUMMARY DATA'!$B:$B=""GRP"")),"""")
  )
)"),"")</f>
        <v/>
      </c>
      <c r="H830" s="18" t="str">
        <f>IFERROR(__xludf.DUMMYFUNCTION("IFERROR(
  TEXTJOIN(CHAR(10),TRUE,FILTER('SUMMARY DATA'!H:H,'SUMMARY DATA'!$A:$A=$A830,'SUMMARY DATA'!$C:$C=$B830,'SUMMARY DATA'!$B:$B=""GRP"")),
  IF(
    OR(
      ISNUMBER(SEARCH(""CDM CASH DEPOSIT"",$C830)),
      ISNUMBER(SEARCH(""CASH DEPOSIT"",$C83"&amp;"0)),
      COUNTIFS('SUMMARY DATA'!$D:$D,$C830,'SUMMARY DATA'!$B:$B,""GRP"")&lt;&gt;1
    ),
    """",
    IFERROR(TEXTJOIN(CHAR(10),TRUE,FILTER('SUMMARY DATA'!H:H,'SUMMARY DATA'!$D:$D=$C830,'SUMMARY DATA'!$B:$B=""GRP"")),"""")
  )
)"),"")</f>
        <v/>
      </c>
      <c r="I830" s="18" t="str">
        <f>IFERROR(__xludf.DUMMYFUNCTION("IF(H830="""","""",
SUM(ARRAYFORMULA(VALUE(SPLIT(H830,CHAR(10)))))
)"),"")</f>
        <v/>
      </c>
      <c r="J830" s="17" t="str">
        <f>IFERROR(__xludf.DUMMYFUNCTION("IFERROR(
  TEXTJOIN(CHAR(10),TRUE,FILTER('SUMMARY DATA'!I:I,'SUMMARY DATA'!$A:$A=$A830,'SUMMARY DATA'!$C:$C=$B830,'SUMMARY DATA'!$B:$B=""GRP"")),
  IF(
    OR(
      ISNUMBER(SEARCH(""CDM CASH DEPOSIT"",$C830)),
      ISNUMBER(SEARCH(""CASH DEPOSIT"",$C83"&amp;"0)),
      COUNTIFS('SUMMARY DATA'!$D:$D,$C830,'SUMMARY DATA'!$B:$B,""GRP"")&lt;&gt;1
    ),
    """",
    IFERROR(TEXTJOIN(CHAR(10),TRUE,FILTER('SUMMARY DATA'!I:I,'SUMMARY DATA'!$D:$D=$C830,'SUMMARY DATA'!$B:$B=""GRP"")),"""")
  )
)"),"")</f>
        <v/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 spans="1:27">
      <c r="A831" s="2"/>
      <c r="B831" s="35"/>
      <c r="C831" s="2"/>
      <c r="D831" s="6"/>
      <c r="E831" s="16" t="str">
        <f>IFERROR(__xludf.DUMMYFUNCTION("IFERROR(
  TEXTJOIN(CHAR(10),TRUE,FILTER('SUMMARY DATA'!E:E,'SUMMARY DATA'!$A:$A=$A831,'SUMMARY DATA'!$C:$C=$B831,'SUMMARY DATA'!$B:$B=""GRP"")),
  IF(
    OR(
      ISNUMBER(SEARCH(""CDM CASH DEPOSIT"",$C831)),
      ISNUMBER(SEARCH(""CASH DEPOSIT"",$C83"&amp;"1)),
      COUNTIFS('SUMMARY DATA'!$D:$D,$C831,'SUMMARY DATA'!$B:$B,""GRP"")&lt;&gt;1
    ),
    """",
    IFERROR(TEXTJOIN(CHAR(10),TRUE,FILTER('SUMMARY DATA'!E:E,'SUMMARY DATA'!$D:$D=$C831,'SUMMARY DATA'!$B:$B=""GRP"")),"""")
  )
)"),"")</f>
        <v/>
      </c>
      <c r="F831" s="17" t="str">
        <f>IFERROR(__xludf.DUMMYFUNCTION("IFERROR(
  TEXTJOIN(CHAR(10),TRUE,FILTER('SUMMARY DATA'!F:F,'SUMMARY DATA'!$A:$A=$A831,'SUMMARY DATA'!$C:$C=$B831,'SUMMARY DATA'!$B:$B=""GRP"")),
  IF(
    OR(
      ISNUMBER(SEARCH(""CDM CASH DEPOSIT"",$C831)),
      ISNUMBER(SEARCH(""CASH DEPOSIT"",$C83"&amp;"1)),
      COUNTIFS('SUMMARY DATA'!$D:$D,$C831,'SUMMARY DATA'!$B:$B,""GRP"")&lt;&gt;1
    ),
    """",
    IFERROR(TEXTJOIN(CHAR(10),TRUE,FILTER('SUMMARY DATA'!F:F,'SUMMARY DATA'!$D:$D=$C831,'SUMMARY DATA'!$B:$B=""GRP"")),"""")
  )
)"),"")</f>
        <v/>
      </c>
      <c r="G831" s="17" t="str">
        <f>IFERROR(__xludf.DUMMYFUNCTION("IFERROR(
  TEXTJOIN(CHAR(10),TRUE,FILTER('SUMMARY DATA'!G:G,'SUMMARY DATA'!$A:$A=$A831,'SUMMARY DATA'!$C:$C=$B831,'SUMMARY DATA'!$B:$B=""GRP"")),
  IF(
    OR(
      ISNUMBER(SEARCH(""CDM CASH DEPOSIT"",$C831)),
      ISNUMBER(SEARCH(""CASH DEPOSIT"",$C83"&amp;"1)),
      COUNTIFS('SUMMARY DATA'!$D:$D,$C831,'SUMMARY DATA'!$B:$B,""GRP"")&lt;&gt;1
    ),
    """",
    IFERROR(TEXTJOIN(CHAR(10),TRUE,FILTER('SUMMARY DATA'!G:G,'SUMMARY DATA'!$D:$D=$C831,'SUMMARY DATA'!$B:$B=""GRP"")),"""")
  )
)"),"")</f>
        <v/>
      </c>
      <c r="H831" s="18" t="str">
        <f>IFERROR(__xludf.DUMMYFUNCTION("IFERROR(
  TEXTJOIN(CHAR(10),TRUE,FILTER('SUMMARY DATA'!H:H,'SUMMARY DATA'!$A:$A=$A831,'SUMMARY DATA'!$C:$C=$B831,'SUMMARY DATA'!$B:$B=""GRP"")),
  IF(
    OR(
      ISNUMBER(SEARCH(""CDM CASH DEPOSIT"",$C831)),
      ISNUMBER(SEARCH(""CASH DEPOSIT"",$C83"&amp;"1)),
      COUNTIFS('SUMMARY DATA'!$D:$D,$C831,'SUMMARY DATA'!$B:$B,""GRP"")&lt;&gt;1
    ),
    """",
    IFERROR(TEXTJOIN(CHAR(10),TRUE,FILTER('SUMMARY DATA'!H:H,'SUMMARY DATA'!$D:$D=$C831,'SUMMARY DATA'!$B:$B=""GRP"")),"""")
  )
)"),"")</f>
        <v/>
      </c>
      <c r="I831" s="18" t="str">
        <f>IFERROR(__xludf.DUMMYFUNCTION("IF(H831="""","""",
SUM(ARRAYFORMULA(VALUE(SPLIT(H831,CHAR(10)))))
)"),"")</f>
        <v/>
      </c>
      <c r="J831" s="17" t="str">
        <f>IFERROR(__xludf.DUMMYFUNCTION("IFERROR(
  TEXTJOIN(CHAR(10),TRUE,FILTER('SUMMARY DATA'!I:I,'SUMMARY DATA'!$A:$A=$A831,'SUMMARY DATA'!$C:$C=$B831,'SUMMARY DATA'!$B:$B=""GRP"")),
  IF(
    OR(
      ISNUMBER(SEARCH(""CDM CASH DEPOSIT"",$C831)),
      ISNUMBER(SEARCH(""CASH DEPOSIT"",$C83"&amp;"1)),
      COUNTIFS('SUMMARY DATA'!$D:$D,$C831,'SUMMARY DATA'!$B:$B,""GRP"")&lt;&gt;1
    ),
    """",
    IFERROR(TEXTJOIN(CHAR(10),TRUE,FILTER('SUMMARY DATA'!I:I,'SUMMARY DATA'!$D:$D=$C831,'SUMMARY DATA'!$B:$B=""GRP"")),"""")
  )
)"),"")</f>
        <v/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 spans="1:27">
      <c r="A832" s="2"/>
      <c r="B832" s="35"/>
      <c r="C832" s="2"/>
      <c r="D832" s="6"/>
      <c r="E832" s="16" t="str">
        <f>IFERROR(__xludf.DUMMYFUNCTION("IFERROR(
  TEXTJOIN(CHAR(10),TRUE,FILTER('SUMMARY DATA'!E:E,'SUMMARY DATA'!$A:$A=$A832,'SUMMARY DATA'!$C:$C=$B832,'SUMMARY DATA'!$B:$B=""GRP"")),
  IF(
    OR(
      ISNUMBER(SEARCH(""CDM CASH DEPOSIT"",$C832)),
      ISNUMBER(SEARCH(""CASH DEPOSIT"",$C83"&amp;"2)),
      COUNTIFS('SUMMARY DATA'!$D:$D,$C832,'SUMMARY DATA'!$B:$B,""GRP"")&lt;&gt;1
    ),
    """",
    IFERROR(TEXTJOIN(CHAR(10),TRUE,FILTER('SUMMARY DATA'!E:E,'SUMMARY DATA'!$D:$D=$C832,'SUMMARY DATA'!$B:$B=""GRP"")),"""")
  )
)"),"")</f>
        <v/>
      </c>
      <c r="F832" s="17" t="str">
        <f>IFERROR(__xludf.DUMMYFUNCTION("IFERROR(
  TEXTJOIN(CHAR(10),TRUE,FILTER('SUMMARY DATA'!F:F,'SUMMARY DATA'!$A:$A=$A832,'SUMMARY DATA'!$C:$C=$B832,'SUMMARY DATA'!$B:$B=""GRP"")),
  IF(
    OR(
      ISNUMBER(SEARCH(""CDM CASH DEPOSIT"",$C832)),
      ISNUMBER(SEARCH(""CASH DEPOSIT"",$C83"&amp;"2)),
      COUNTIFS('SUMMARY DATA'!$D:$D,$C832,'SUMMARY DATA'!$B:$B,""GRP"")&lt;&gt;1
    ),
    """",
    IFERROR(TEXTJOIN(CHAR(10),TRUE,FILTER('SUMMARY DATA'!F:F,'SUMMARY DATA'!$D:$D=$C832,'SUMMARY DATA'!$B:$B=""GRP"")),"""")
  )
)"),"")</f>
        <v/>
      </c>
      <c r="G832" s="17" t="str">
        <f>IFERROR(__xludf.DUMMYFUNCTION("IFERROR(
  TEXTJOIN(CHAR(10),TRUE,FILTER('SUMMARY DATA'!G:G,'SUMMARY DATA'!$A:$A=$A832,'SUMMARY DATA'!$C:$C=$B832,'SUMMARY DATA'!$B:$B=""GRP"")),
  IF(
    OR(
      ISNUMBER(SEARCH(""CDM CASH DEPOSIT"",$C832)),
      ISNUMBER(SEARCH(""CASH DEPOSIT"",$C83"&amp;"2)),
      COUNTIFS('SUMMARY DATA'!$D:$D,$C832,'SUMMARY DATA'!$B:$B,""GRP"")&lt;&gt;1
    ),
    """",
    IFERROR(TEXTJOIN(CHAR(10),TRUE,FILTER('SUMMARY DATA'!G:G,'SUMMARY DATA'!$D:$D=$C832,'SUMMARY DATA'!$B:$B=""GRP"")),"""")
  )
)"),"")</f>
        <v/>
      </c>
      <c r="H832" s="18" t="str">
        <f>IFERROR(__xludf.DUMMYFUNCTION("IFERROR(
  TEXTJOIN(CHAR(10),TRUE,FILTER('SUMMARY DATA'!H:H,'SUMMARY DATA'!$A:$A=$A832,'SUMMARY DATA'!$C:$C=$B832,'SUMMARY DATA'!$B:$B=""GRP"")),
  IF(
    OR(
      ISNUMBER(SEARCH(""CDM CASH DEPOSIT"",$C832)),
      ISNUMBER(SEARCH(""CASH DEPOSIT"",$C83"&amp;"2)),
      COUNTIFS('SUMMARY DATA'!$D:$D,$C832,'SUMMARY DATA'!$B:$B,""GRP"")&lt;&gt;1
    ),
    """",
    IFERROR(TEXTJOIN(CHAR(10),TRUE,FILTER('SUMMARY DATA'!H:H,'SUMMARY DATA'!$D:$D=$C832,'SUMMARY DATA'!$B:$B=""GRP"")),"""")
  )
)"),"")</f>
        <v/>
      </c>
      <c r="I832" s="18" t="str">
        <f>IFERROR(__xludf.DUMMYFUNCTION("IF(H832="""","""",
SUM(ARRAYFORMULA(VALUE(SPLIT(H832,CHAR(10)))))
)"),"")</f>
        <v/>
      </c>
      <c r="J832" s="17" t="str">
        <f>IFERROR(__xludf.DUMMYFUNCTION("IFERROR(
  TEXTJOIN(CHAR(10),TRUE,FILTER('SUMMARY DATA'!I:I,'SUMMARY DATA'!$A:$A=$A832,'SUMMARY DATA'!$C:$C=$B832,'SUMMARY DATA'!$B:$B=""GRP"")),
  IF(
    OR(
      ISNUMBER(SEARCH(""CDM CASH DEPOSIT"",$C832)),
      ISNUMBER(SEARCH(""CASH DEPOSIT"",$C83"&amp;"2)),
      COUNTIFS('SUMMARY DATA'!$D:$D,$C832,'SUMMARY DATA'!$B:$B,""GRP"")&lt;&gt;1
    ),
    """",
    IFERROR(TEXTJOIN(CHAR(10),TRUE,FILTER('SUMMARY DATA'!I:I,'SUMMARY DATA'!$D:$D=$C832,'SUMMARY DATA'!$B:$B=""GRP"")),"""")
  )
)"),"")</f>
        <v/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 spans="1:27">
      <c r="A833" s="2"/>
      <c r="B833" s="35"/>
      <c r="C833" s="2"/>
      <c r="D833" s="6"/>
      <c r="E833" s="16" t="str">
        <f>IFERROR(__xludf.DUMMYFUNCTION("IFERROR(
  TEXTJOIN(CHAR(10),TRUE,FILTER('SUMMARY DATA'!E:E,'SUMMARY DATA'!$A:$A=$A833,'SUMMARY DATA'!$C:$C=$B833,'SUMMARY DATA'!$B:$B=""GRP"")),
  IF(
    OR(
      ISNUMBER(SEARCH(""CDM CASH DEPOSIT"",$C833)),
      ISNUMBER(SEARCH(""CASH DEPOSIT"",$C83"&amp;"3)),
      COUNTIFS('SUMMARY DATA'!$D:$D,$C833,'SUMMARY DATA'!$B:$B,""GRP"")&lt;&gt;1
    ),
    """",
    IFERROR(TEXTJOIN(CHAR(10),TRUE,FILTER('SUMMARY DATA'!E:E,'SUMMARY DATA'!$D:$D=$C833,'SUMMARY DATA'!$B:$B=""GRP"")),"""")
  )
)"),"")</f>
        <v/>
      </c>
      <c r="F833" s="17" t="str">
        <f>IFERROR(__xludf.DUMMYFUNCTION("IFERROR(
  TEXTJOIN(CHAR(10),TRUE,FILTER('SUMMARY DATA'!F:F,'SUMMARY DATA'!$A:$A=$A833,'SUMMARY DATA'!$C:$C=$B833,'SUMMARY DATA'!$B:$B=""GRP"")),
  IF(
    OR(
      ISNUMBER(SEARCH(""CDM CASH DEPOSIT"",$C833)),
      ISNUMBER(SEARCH(""CASH DEPOSIT"",$C83"&amp;"3)),
      COUNTIFS('SUMMARY DATA'!$D:$D,$C833,'SUMMARY DATA'!$B:$B,""GRP"")&lt;&gt;1
    ),
    """",
    IFERROR(TEXTJOIN(CHAR(10),TRUE,FILTER('SUMMARY DATA'!F:F,'SUMMARY DATA'!$D:$D=$C833,'SUMMARY DATA'!$B:$B=""GRP"")),"""")
  )
)"),"")</f>
        <v/>
      </c>
      <c r="G833" s="17" t="str">
        <f>IFERROR(__xludf.DUMMYFUNCTION("IFERROR(
  TEXTJOIN(CHAR(10),TRUE,FILTER('SUMMARY DATA'!G:G,'SUMMARY DATA'!$A:$A=$A833,'SUMMARY DATA'!$C:$C=$B833,'SUMMARY DATA'!$B:$B=""GRP"")),
  IF(
    OR(
      ISNUMBER(SEARCH(""CDM CASH DEPOSIT"",$C833)),
      ISNUMBER(SEARCH(""CASH DEPOSIT"",$C83"&amp;"3)),
      COUNTIFS('SUMMARY DATA'!$D:$D,$C833,'SUMMARY DATA'!$B:$B,""GRP"")&lt;&gt;1
    ),
    """",
    IFERROR(TEXTJOIN(CHAR(10),TRUE,FILTER('SUMMARY DATA'!G:G,'SUMMARY DATA'!$D:$D=$C833,'SUMMARY DATA'!$B:$B=""GRP"")),"""")
  )
)"),"")</f>
        <v/>
      </c>
      <c r="H833" s="18" t="str">
        <f>IFERROR(__xludf.DUMMYFUNCTION("IFERROR(
  TEXTJOIN(CHAR(10),TRUE,FILTER('SUMMARY DATA'!H:H,'SUMMARY DATA'!$A:$A=$A833,'SUMMARY DATA'!$C:$C=$B833,'SUMMARY DATA'!$B:$B=""GRP"")),
  IF(
    OR(
      ISNUMBER(SEARCH(""CDM CASH DEPOSIT"",$C833)),
      ISNUMBER(SEARCH(""CASH DEPOSIT"",$C83"&amp;"3)),
      COUNTIFS('SUMMARY DATA'!$D:$D,$C833,'SUMMARY DATA'!$B:$B,""GRP"")&lt;&gt;1
    ),
    """",
    IFERROR(TEXTJOIN(CHAR(10),TRUE,FILTER('SUMMARY DATA'!H:H,'SUMMARY DATA'!$D:$D=$C833,'SUMMARY DATA'!$B:$B=""GRP"")),"""")
  )
)"),"")</f>
        <v/>
      </c>
      <c r="I833" s="18" t="str">
        <f>IFERROR(__xludf.DUMMYFUNCTION("IF(H833="""","""",
SUM(ARRAYFORMULA(VALUE(SPLIT(H833,CHAR(10)))))
)"),"")</f>
        <v/>
      </c>
      <c r="J833" s="17" t="str">
        <f>IFERROR(__xludf.DUMMYFUNCTION("IFERROR(
  TEXTJOIN(CHAR(10),TRUE,FILTER('SUMMARY DATA'!I:I,'SUMMARY DATA'!$A:$A=$A833,'SUMMARY DATA'!$C:$C=$B833,'SUMMARY DATA'!$B:$B=""GRP"")),
  IF(
    OR(
      ISNUMBER(SEARCH(""CDM CASH DEPOSIT"",$C833)),
      ISNUMBER(SEARCH(""CASH DEPOSIT"",$C83"&amp;"3)),
      COUNTIFS('SUMMARY DATA'!$D:$D,$C833,'SUMMARY DATA'!$B:$B,""GRP"")&lt;&gt;1
    ),
    """",
    IFERROR(TEXTJOIN(CHAR(10),TRUE,FILTER('SUMMARY DATA'!I:I,'SUMMARY DATA'!$D:$D=$C833,'SUMMARY DATA'!$B:$B=""GRP"")),"""")
  )
)"),"")</f>
        <v/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 spans="1:27">
      <c r="A834" s="2"/>
      <c r="B834" s="35"/>
      <c r="C834" s="2"/>
      <c r="D834" s="6"/>
      <c r="E834" s="16" t="str">
        <f>IFERROR(__xludf.DUMMYFUNCTION("IFERROR(
  TEXTJOIN(CHAR(10),TRUE,FILTER('SUMMARY DATA'!E:E,'SUMMARY DATA'!$A:$A=$A834,'SUMMARY DATA'!$C:$C=$B834,'SUMMARY DATA'!$B:$B=""GRP"")),
  IF(
    OR(
      ISNUMBER(SEARCH(""CDM CASH DEPOSIT"",$C834)),
      ISNUMBER(SEARCH(""CASH DEPOSIT"",$C83"&amp;"4)),
      COUNTIFS('SUMMARY DATA'!$D:$D,$C834,'SUMMARY DATA'!$B:$B,""GRP"")&lt;&gt;1
    ),
    """",
    IFERROR(TEXTJOIN(CHAR(10),TRUE,FILTER('SUMMARY DATA'!E:E,'SUMMARY DATA'!$D:$D=$C834,'SUMMARY DATA'!$B:$B=""GRP"")),"""")
  )
)"),"")</f>
        <v/>
      </c>
      <c r="F834" s="17" t="str">
        <f>IFERROR(__xludf.DUMMYFUNCTION("IFERROR(
  TEXTJOIN(CHAR(10),TRUE,FILTER('SUMMARY DATA'!F:F,'SUMMARY DATA'!$A:$A=$A834,'SUMMARY DATA'!$C:$C=$B834,'SUMMARY DATA'!$B:$B=""GRP"")),
  IF(
    OR(
      ISNUMBER(SEARCH(""CDM CASH DEPOSIT"",$C834)),
      ISNUMBER(SEARCH(""CASH DEPOSIT"",$C83"&amp;"4)),
      COUNTIFS('SUMMARY DATA'!$D:$D,$C834,'SUMMARY DATA'!$B:$B,""GRP"")&lt;&gt;1
    ),
    """",
    IFERROR(TEXTJOIN(CHAR(10),TRUE,FILTER('SUMMARY DATA'!F:F,'SUMMARY DATA'!$D:$D=$C834,'SUMMARY DATA'!$B:$B=""GRP"")),"""")
  )
)"),"")</f>
        <v/>
      </c>
      <c r="G834" s="17" t="str">
        <f>IFERROR(__xludf.DUMMYFUNCTION("IFERROR(
  TEXTJOIN(CHAR(10),TRUE,FILTER('SUMMARY DATA'!G:G,'SUMMARY DATA'!$A:$A=$A834,'SUMMARY DATA'!$C:$C=$B834,'SUMMARY DATA'!$B:$B=""GRP"")),
  IF(
    OR(
      ISNUMBER(SEARCH(""CDM CASH DEPOSIT"",$C834)),
      ISNUMBER(SEARCH(""CASH DEPOSIT"",$C83"&amp;"4)),
      COUNTIFS('SUMMARY DATA'!$D:$D,$C834,'SUMMARY DATA'!$B:$B,""GRP"")&lt;&gt;1
    ),
    """",
    IFERROR(TEXTJOIN(CHAR(10),TRUE,FILTER('SUMMARY DATA'!G:G,'SUMMARY DATA'!$D:$D=$C834,'SUMMARY DATA'!$B:$B=""GRP"")),"""")
  )
)"),"")</f>
        <v/>
      </c>
      <c r="H834" s="18" t="str">
        <f>IFERROR(__xludf.DUMMYFUNCTION("IFERROR(
  TEXTJOIN(CHAR(10),TRUE,FILTER('SUMMARY DATA'!H:H,'SUMMARY DATA'!$A:$A=$A834,'SUMMARY DATA'!$C:$C=$B834,'SUMMARY DATA'!$B:$B=""GRP"")),
  IF(
    OR(
      ISNUMBER(SEARCH(""CDM CASH DEPOSIT"",$C834)),
      ISNUMBER(SEARCH(""CASH DEPOSIT"",$C83"&amp;"4)),
      COUNTIFS('SUMMARY DATA'!$D:$D,$C834,'SUMMARY DATA'!$B:$B,""GRP"")&lt;&gt;1
    ),
    """",
    IFERROR(TEXTJOIN(CHAR(10),TRUE,FILTER('SUMMARY DATA'!H:H,'SUMMARY DATA'!$D:$D=$C834,'SUMMARY DATA'!$B:$B=""GRP"")),"""")
  )
)"),"")</f>
        <v/>
      </c>
      <c r="I834" s="18" t="str">
        <f>IFERROR(__xludf.DUMMYFUNCTION("IF(H834="""","""",
SUM(ARRAYFORMULA(VALUE(SPLIT(H834,CHAR(10)))))
)"),"")</f>
        <v/>
      </c>
      <c r="J834" s="17" t="str">
        <f>IFERROR(__xludf.DUMMYFUNCTION("IFERROR(
  TEXTJOIN(CHAR(10),TRUE,FILTER('SUMMARY DATA'!I:I,'SUMMARY DATA'!$A:$A=$A834,'SUMMARY DATA'!$C:$C=$B834,'SUMMARY DATA'!$B:$B=""GRP"")),
  IF(
    OR(
      ISNUMBER(SEARCH(""CDM CASH DEPOSIT"",$C834)),
      ISNUMBER(SEARCH(""CASH DEPOSIT"",$C83"&amp;"4)),
      COUNTIFS('SUMMARY DATA'!$D:$D,$C834,'SUMMARY DATA'!$B:$B,""GRP"")&lt;&gt;1
    ),
    """",
    IFERROR(TEXTJOIN(CHAR(10),TRUE,FILTER('SUMMARY DATA'!I:I,'SUMMARY DATA'!$D:$D=$C834,'SUMMARY DATA'!$B:$B=""GRP"")),"""")
  )
)"),"")</f>
        <v/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 spans="1:27">
      <c r="A835" s="2"/>
      <c r="B835" s="35"/>
      <c r="C835" s="2"/>
      <c r="D835" s="6"/>
      <c r="E835" s="16" t="str">
        <f>IFERROR(__xludf.DUMMYFUNCTION("IFERROR(
  TEXTJOIN(CHAR(10),TRUE,FILTER('SUMMARY DATA'!E:E,'SUMMARY DATA'!$A:$A=$A835,'SUMMARY DATA'!$C:$C=$B835,'SUMMARY DATA'!$B:$B=""GRP"")),
  IF(
    OR(
      ISNUMBER(SEARCH(""CDM CASH DEPOSIT"",$C835)),
      ISNUMBER(SEARCH(""CASH DEPOSIT"",$C83"&amp;"5)),
      COUNTIFS('SUMMARY DATA'!$D:$D,$C835,'SUMMARY DATA'!$B:$B,""GRP"")&lt;&gt;1
    ),
    """",
    IFERROR(TEXTJOIN(CHAR(10),TRUE,FILTER('SUMMARY DATA'!E:E,'SUMMARY DATA'!$D:$D=$C835,'SUMMARY DATA'!$B:$B=""GRP"")),"""")
  )
)"),"")</f>
        <v/>
      </c>
      <c r="F835" s="17" t="str">
        <f>IFERROR(__xludf.DUMMYFUNCTION("IFERROR(
  TEXTJOIN(CHAR(10),TRUE,FILTER('SUMMARY DATA'!F:F,'SUMMARY DATA'!$A:$A=$A835,'SUMMARY DATA'!$C:$C=$B835,'SUMMARY DATA'!$B:$B=""GRP"")),
  IF(
    OR(
      ISNUMBER(SEARCH(""CDM CASH DEPOSIT"",$C835)),
      ISNUMBER(SEARCH(""CASH DEPOSIT"",$C83"&amp;"5)),
      COUNTIFS('SUMMARY DATA'!$D:$D,$C835,'SUMMARY DATA'!$B:$B,""GRP"")&lt;&gt;1
    ),
    """",
    IFERROR(TEXTJOIN(CHAR(10),TRUE,FILTER('SUMMARY DATA'!F:F,'SUMMARY DATA'!$D:$D=$C835,'SUMMARY DATA'!$B:$B=""GRP"")),"""")
  )
)"),"")</f>
        <v/>
      </c>
      <c r="G835" s="17" t="str">
        <f>IFERROR(__xludf.DUMMYFUNCTION("IFERROR(
  TEXTJOIN(CHAR(10),TRUE,FILTER('SUMMARY DATA'!G:G,'SUMMARY DATA'!$A:$A=$A835,'SUMMARY DATA'!$C:$C=$B835,'SUMMARY DATA'!$B:$B=""GRP"")),
  IF(
    OR(
      ISNUMBER(SEARCH(""CDM CASH DEPOSIT"",$C835)),
      ISNUMBER(SEARCH(""CASH DEPOSIT"",$C83"&amp;"5)),
      COUNTIFS('SUMMARY DATA'!$D:$D,$C835,'SUMMARY DATA'!$B:$B,""GRP"")&lt;&gt;1
    ),
    """",
    IFERROR(TEXTJOIN(CHAR(10),TRUE,FILTER('SUMMARY DATA'!G:G,'SUMMARY DATA'!$D:$D=$C835,'SUMMARY DATA'!$B:$B=""GRP"")),"""")
  )
)"),"")</f>
        <v/>
      </c>
      <c r="H835" s="18" t="str">
        <f>IFERROR(__xludf.DUMMYFUNCTION("IFERROR(
  TEXTJOIN(CHAR(10),TRUE,FILTER('SUMMARY DATA'!H:H,'SUMMARY DATA'!$A:$A=$A835,'SUMMARY DATA'!$C:$C=$B835,'SUMMARY DATA'!$B:$B=""GRP"")),
  IF(
    OR(
      ISNUMBER(SEARCH(""CDM CASH DEPOSIT"",$C835)),
      ISNUMBER(SEARCH(""CASH DEPOSIT"",$C83"&amp;"5)),
      COUNTIFS('SUMMARY DATA'!$D:$D,$C835,'SUMMARY DATA'!$B:$B,""GRP"")&lt;&gt;1
    ),
    """",
    IFERROR(TEXTJOIN(CHAR(10),TRUE,FILTER('SUMMARY DATA'!H:H,'SUMMARY DATA'!$D:$D=$C835,'SUMMARY DATA'!$B:$B=""GRP"")),"""")
  )
)"),"")</f>
        <v/>
      </c>
      <c r="I835" s="18" t="str">
        <f>IFERROR(__xludf.DUMMYFUNCTION("IF(H835="""","""",
SUM(ARRAYFORMULA(VALUE(SPLIT(H835,CHAR(10)))))
)"),"")</f>
        <v/>
      </c>
      <c r="J835" s="17" t="str">
        <f>IFERROR(__xludf.DUMMYFUNCTION("IFERROR(
  TEXTJOIN(CHAR(10),TRUE,FILTER('SUMMARY DATA'!I:I,'SUMMARY DATA'!$A:$A=$A835,'SUMMARY DATA'!$C:$C=$B835,'SUMMARY DATA'!$B:$B=""GRP"")),
  IF(
    OR(
      ISNUMBER(SEARCH(""CDM CASH DEPOSIT"",$C835)),
      ISNUMBER(SEARCH(""CASH DEPOSIT"",$C83"&amp;"5)),
      COUNTIFS('SUMMARY DATA'!$D:$D,$C835,'SUMMARY DATA'!$B:$B,""GRP"")&lt;&gt;1
    ),
    """",
    IFERROR(TEXTJOIN(CHAR(10),TRUE,FILTER('SUMMARY DATA'!I:I,'SUMMARY DATA'!$D:$D=$C835,'SUMMARY DATA'!$B:$B=""GRP"")),"""")
  )
)"),"")</f>
        <v/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 spans="1:27">
      <c r="A836" s="2"/>
      <c r="B836" s="35"/>
      <c r="C836" s="2"/>
      <c r="D836" s="6"/>
      <c r="E836" s="16" t="str">
        <f>IFERROR(__xludf.DUMMYFUNCTION("IFERROR(
  TEXTJOIN(CHAR(10),TRUE,FILTER('SUMMARY DATA'!E:E,'SUMMARY DATA'!$A:$A=$A836,'SUMMARY DATA'!$C:$C=$B836,'SUMMARY DATA'!$B:$B=""GRP"")),
  IF(
    OR(
      ISNUMBER(SEARCH(""CDM CASH DEPOSIT"",$C836)),
      ISNUMBER(SEARCH(""CASH DEPOSIT"",$C83"&amp;"6)),
      COUNTIFS('SUMMARY DATA'!$D:$D,$C836,'SUMMARY DATA'!$B:$B,""GRP"")&lt;&gt;1
    ),
    """",
    IFERROR(TEXTJOIN(CHAR(10),TRUE,FILTER('SUMMARY DATA'!E:E,'SUMMARY DATA'!$D:$D=$C836,'SUMMARY DATA'!$B:$B=""GRP"")),"""")
  )
)"),"")</f>
        <v/>
      </c>
      <c r="F836" s="17" t="str">
        <f>IFERROR(__xludf.DUMMYFUNCTION("IFERROR(
  TEXTJOIN(CHAR(10),TRUE,FILTER('SUMMARY DATA'!F:F,'SUMMARY DATA'!$A:$A=$A836,'SUMMARY DATA'!$C:$C=$B836,'SUMMARY DATA'!$B:$B=""GRP"")),
  IF(
    OR(
      ISNUMBER(SEARCH(""CDM CASH DEPOSIT"",$C836)),
      ISNUMBER(SEARCH(""CASH DEPOSIT"",$C83"&amp;"6)),
      COUNTIFS('SUMMARY DATA'!$D:$D,$C836,'SUMMARY DATA'!$B:$B,""GRP"")&lt;&gt;1
    ),
    """",
    IFERROR(TEXTJOIN(CHAR(10),TRUE,FILTER('SUMMARY DATA'!F:F,'SUMMARY DATA'!$D:$D=$C836,'SUMMARY DATA'!$B:$B=""GRP"")),"""")
  )
)"),"")</f>
        <v/>
      </c>
      <c r="G836" s="17" t="str">
        <f>IFERROR(__xludf.DUMMYFUNCTION("IFERROR(
  TEXTJOIN(CHAR(10),TRUE,FILTER('SUMMARY DATA'!G:G,'SUMMARY DATA'!$A:$A=$A836,'SUMMARY DATA'!$C:$C=$B836,'SUMMARY DATA'!$B:$B=""GRP"")),
  IF(
    OR(
      ISNUMBER(SEARCH(""CDM CASH DEPOSIT"",$C836)),
      ISNUMBER(SEARCH(""CASH DEPOSIT"",$C83"&amp;"6)),
      COUNTIFS('SUMMARY DATA'!$D:$D,$C836,'SUMMARY DATA'!$B:$B,""GRP"")&lt;&gt;1
    ),
    """",
    IFERROR(TEXTJOIN(CHAR(10),TRUE,FILTER('SUMMARY DATA'!G:G,'SUMMARY DATA'!$D:$D=$C836,'SUMMARY DATA'!$B:$B=""GRP"")),"""")
  )
)"),"")</f>
        <v/>
      </c>
      <c r="H836" s="18" t="str">
        <f>IFERROR(__xludf.DUMMYFUNCTION("IFERROR(
  TEXTJOIN(CHAR(10),TRUE,FILTER('SUMMARY DATA'!H:H,'SUMMARY DATA'!$A:$A=$A836,'SUMMARY DATA'!$C:$C=$B836,'SUMMARY DATA'!$B:$B=""GRP"")),
  IF(
    OR(
      ISNUMBER(SEARCH(""CDM CASH DEPOSIT"",$C836)),
      ISNUMBER(SEARCH(""CASH DEPOSIT"",$C83"&amp;"6)),
      COUNTIFS('SUMMARY DATA'!$D:$D,$C836,'SUMMARY DATA'!$B:$B,""GRP"")&lt;&gt;1
    ),
    """",
    IFERROR(TEXTJOIN(CHAR(10),TRUE,FILTER('SUMMARY DATA'!H:H,'SUMMARY DATA'!$D:$D=$C836,'SUMMARY DATA'!$B:$B=""GRP"")),"""")
  )
)"),"")</f>
        <v/>
      </c>
      <c r="I836" s="18" t="str">
        <f>IFERROR(__xludf.DUMMYFUNCTION("IF(H836="""","""",
SUM(ARRAYFORMULA(VALUE(SPLIT(H836,CHAR(10)))))
)"),"")</f>
        <v/>
      </c>
      <c r="J836" s="17" t="str">
        <f>IFERROR(__xludf.DUMMYFUNCTION("IFERROR(
  TEXTJOIN(CHAR(10),TRUE,FILTER('SUMMARY DATA'!I:I,'SUMMARY DATA'!$A:$A=$A836,'SUMMARY DATA'!$C:$C=$B836,'SUMMARY DATA'!$B:$B=""GRP"")),
  IF(
    OR(
      ISNUMBER(SEARCH(""CDM CASH DEPOSIT"",$C836)),
      ISNUMBER(SEARCH(""CASH DEPOSIT"",$C83"&amp;"6)),
      COUNTIFS('SUMMARY DATA'!$D:$D,$C836,'SUMMARY DATA'!$B:$B,""GRP"")&lt;&gt;1
    ),
    """",
    IFERROR(TEXTJOIN(CHAR(10),TRUE,FILTER('SUMMARY DATA'!I:I,'SUMMARY DATA'!$D:$D=$C836,'SUMMARY DATA'!$B:$B=""GRP"")),"""")
  )
)"),"")</f>
        <v/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 spans="1:27">
      <c r="A837" s="2"/>
      <c r="B837" s="35"/>
      <c r="C837" s="2"/>
      <c r="D837" s="6"/>
      <c r="E837" s="16" t="str">
        <f>IFERROR(__xludf.DUMMYFUNCTION("IFERROR(
  TEXTJOIN(CHAR(10),TRUE,FILTER('SUMMARY DATA'!E:E,'SUMMARY DATA'!$A:$A=$A837,'SUMMARY DATA'!$C:$C=$B837,'SUMMARY DATA'!$B:$B=""GRP"")),
  IF(
    OR(
      ISNUMBER(SEARCH(""CDM CASH DEPOSIT"",$C837)),
      ISNUMBER(SEARCH(""CASH DEPOSIT"",$C83"&amp;"7)),
      COUNTIFS('SUMMARY DATA'!$D:$D,$C837,'SUMMARY DATA'!$B:$B,""GRP"")&lt;&gt;1
    ),
    """",
    IFERROR(TEXTJOIN(CHAR(10),TRUE,FILTER('SUMMARY DATA'!E:E,'SUMMARY DATA'!$D:$D=$C837,'SUMMARY DATA'!$B:$B=""GRP"")),"""")
  )
)"),"")</f>
        <v/>
      </c>
      <c r="F837" s="17" t="str">
        <f>IFERROR(__xludf.DUMMYFUNCTION("IFERROR(
  TEXTJOIN(CHAR(10),TRUE,FILTER('SUMMARY DATA'!F:F,'SUMMARY DATA'!$A:$A=$A837,'SUMMARY DATA'!$C:$C=$B837,'SUMMARY DATA'!$B:$B=""GRP"")),
  IF(
    OR(
      ISNUMBER(SEARCH(""CDM CASH DEPOSIT"",$C837)),
      ISNUMBER(SEARCH(""CASH DEPOSIT"",$C83"&amp;"7)),
      COUNTIFS('SUMMARY DATA'!$D:$D,$C837,'SUMMARY DATA'!$B:$B,""GRP"")&lt;&gt;1
    ),
    """",
    IFERROR(TEXTJOIN(CHAR(10),TRUE,FILTER('SUMMARY DATA'!F:F,'SUMMARY DATA'!$D:$D=$C837,'SUMMARY DATA'!$B:$B=""GRP"")),"""")
  )
)"),"")</f>
        <v/>
      </c>
      <c r="G837" s="17" t="str">
        <f>IFERROR(__xludf.DUMMYFUNCTION("IFERROR(
  TEXTJOIN(CHAR(10),TRUE,FILTER('SUMMARY DATA'!G:G,'SUMMARY DATA'!$A:$A=$A837,'SUMMARY DATA'!$C:$C=$B837,'SUMMARY DATA'!$B:$B=""GRP"")),
  IF(
    OR(
      ISNUMBER(SEARCH(""CDM CASH DEPOSIT"",$C837)),
      ISNUMBER(SEARCH(""CASH DEPOSIT"",$C83"&amp;"7)),
      COUNTIFS('SUMMARY DATA'!$D:$D,$C837,'SUMMARY DATA'!$B:$B,""GRP"")&lt;&gt;1
    ),
    """",
    IFERROR(TEXTJOIN(CHAR(10),TRUE,FILTER('SUMMARY DATA'!G:G,'SUMMARY DATA'!$D:$D=$C837,'SUMMARY DATA'!$B:$B=""GRP"")),"""")
  )
)"),"")</f>
        <v/>
      </c>
      <c r="H837" s="18" t="str">
        <f>IFERROR(__xludf.DUMMYFUNCTION("IFERROR(
  TEXTJOIN(CHAR(10),TRUE,FILTER('SUMMARY DATA'!H:H,'SUMMARY DATA'!$A:$A=$A837,'SUMMARY DATA'!$C:$C=$B837,'SUMMARY DATA'!$B:$B=""GRP"")),
  IF(
    OR(
      ISNUMBER(SEARCH(""CDM CASH DEPOSIT"",$C837)),
      ISNUMBER(SEARCH(""CASH DEPOSIT"",$C83"&amp;"7)),
      COUNTIFS('SUMMARY DATA'!$D:$D,$C837,'SUMMARY DATA'!$B:$B,""GRP"")&lt;&gt;1
    ),
    """",
    IFERROR(TEXTJOIN(CHAR(10),TRUE,FILTER('SUMMARY DATA'!H:H,'SUMMARY DATA'!$D:$D=$C837,'SUMMARY DATA'!$B:$B=""GRP"")),"""")
  )
)"),"")</f>
        <v/>
      </c>
      <c r="I837" s="18" t="str">
        <f>IFERROR(__xludf.DUMMYFUNCTION("IF(H837="""","""",
SUM(ARRAYFORMULA(VALUE(SPLIT(H837,CHAR(10)))))
)"),"")</f>
        <v/>
      </c>
      <c r="J837" s="17" t="str">
        <f>IFERROR(__xludf.DUMMYFUNCTION("IFERROR(
  TEXTJOIN(CHAR(10),TRUE,FILTER('SUMMARY DATA'!I:I,'SUMMARY DATA'!$A:$A=$A837,'SUMMARY DATA'!$C:$C=$B837,'SUMMARY DATA'!$B:$B=""GRP"")),
  IF(
    OR(
      ISNUMBER(SEARCH(""CDM CASH DEPOSIT"",$C837)),
      ISNUMBER(SEARCH(""CASH DEPOSIT"",$C83"&amp;"7)),
      COUNTIFS('SUMMARY DATA'!$D:$D,$C837,'SUMMARY DATA'!$B:$B,""GRP"")&lt;&gt;1
    ),
    """",
    IFERROR(TEXTJOIN(CHAR(10),TRUE,FILTER('SUMMARY DATA'!I:I,'SUMMARY DATA'!$D:$D=$C837,'SUMMARY DATA'!$B:$B=""GRP"")),"""")
  )
)"),"")</f>
        <v/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 spans="1:27">
      <c r="A838" s="2"/>
      <c r="B838" s="35"/>
      <c r="C838" s="2"/>
      <c r="D838" s="6"/>
      <c r="E838" s="16" t="str">
        <f>IFERROR(__xludf.DUMMYFUNCTION("IFERROR(
  TEXTJOIN(CHAR(10),TRUE,FILTER('SUMMARY DATA'!E:E,'SUMMARY DATA'!$A:$A=$A838,'SUMMARY DATA'!$C:$C=$B838,'SUMMARY DATA'!$B:$B=""GRP"")),
  IF(
    OR(
      ISNUMBER(SEARCH(""CDM CASH DEPOSIT"",$C838)),
      ISNUMBER(SEARCH(""CASH DEPOSIT"",$C83"&amp;"8)),
      COUNTIFS('SUMMARY DATA'!$D:$D,$C838,'SUMMARY DATA'!$B:$B,""GRP"")&lt;&gt;1
    ),
    """",
    IFERROR(TEXTJOIN(CHAR(10),TRUE,FILTER('SUMMARY DATA'!E:E,'SUMMARY DATA'!$D:$D=$C838,'SUMMARY DATA'!$B:$B=""GRP"")),"""")
  )
)"),"")</f>
        <v/>
      </c>
      <c r="F838" s="17" t="str">
        <f>IFERROR(__xludf.DUMMYFUNCTION("IFERROR(
  TEXTJOIN(CHAR(10),TRUE,FILTER('SUMMARY DATA'!F:F,'SUMMARY DATA'!$A:$A=$A838,'SUMMARY DATA'!$C:$C=$B838,'SUMMARY DATA'!$B:$B=""GRP"")),
  IF(
    OR(
      ISNUMBER(SEARCH(""CDM CASH DEPOSIT"",$C838)),
      ISNUMBER(SEARCH(""CASH DEPOSIT"",$C83"&amp;"8)),
      COUNTIFS('SUMMARY DATA'!$D:$D,$C838,'SUMMARY DATA'!$B:$B,""GRP"")&lt;&gt;1
    ),
    """",
    IFERROR(TEXTJOIN(CHAR(10),TRUE,FILTER('SUMMARY DATA'!F:F,'SUMMARY DATA'!$D:$D=$C838,'SUMMARY DATA'!$B:$B=""GRP"")),"""")
  )
)"),"")</f>
        <v/>
      </c>
      <c r="G838" s="17" t="str">
        <f>IFERROR(__xludf.DUMMYFUNCTION("IFERROR(
  TEXTJOIN(CHAR(10),TRUE,FILTER('SUMMARY DATA'!G:G,'SUMMARY DATA'!$A:$A=$A838,'SUMMARY DATA'!$C:$C=$B838,'SUMMARY DATA'!$B:$B=""GRP"")),
  IF(
    OR(
      ISNUMBER(SEARCH(""CDM CASH DEPOSIT"",$C838)),
      ISNUMBER(SEARCH(""CASH DEPOSIT"",$C83"&amp;"8)),
      COUNTIFS('SUMMARY DATA'!$D:$D,$C838,'SUMMARY DATA'!$B:$B,""GRP"")&lt;&gt;1
    ),
    """",
    IFERROR(TEXTJOIN(CHAR(10),TRUE,FILTER('SUMMARY DATA'!G:G,'SUMMARY DATA'!$D:$D=$C838,'SUMMARY DATA'!$B:$B=""GRP"")),"""")
  )
)"),"")</f>
        <v/>
      </c>
      <c r="H838" s="18" t="str">
        <f>IFERROR(__xludf.DUMMYFUNCTION("IFERROR(
  TEXTJOIN(CHAR(10),TRUE,FILTER('SUMMARY DATA'!H:H,'SUMMARY DATA'!$A:$A=$A838,'SUMMARY DATA'!$C:$C=$B838,'SUMMARY DATA'!$B:$B=""GRP"")),
  IF(
    OR(
      ISNUMBER(SEARCH(""CDM CASH DEPOSIT"",$C838)),
      ISNUMBER(SEARCH(""CASH DEPOSIT"",$C83"&amp;"8)),
      COUNTIFS('SUMMARY DATA'!$D:$D,$C838,'SUMMARY DATA'!$B:$B,""GRP"")&lt;&gt;1
    ),
    """",
    IFERROR(TEXTJOIN(CHAR(10),TRUE,FILTER('SUMMARY DATA'!H:H,'SUMMARY DATA'!$D:$D=$C838,'SUMMARY DATA'!$B:$B=""GRP"")),"""")
  )
)"),"")</f>
        <v/>
      </c>
      <c r="I838" s="18" t="str">
        <f>IFERROR(__xludf.DUMMYFUNCTION("IF(H838="""","""",
SUM(ARRAYFORMULA(VALUE(SPLIT(H838,CHAR(10)))))
)"),"")</f>
        <v/>
      </c>
      <c r="J838" s="17" t="str">
        <f>IFERROR(__xludf.DUMMYFUNCTION("IFERROR(
  TEXTJOIN(CHAR(10),TRUE,FILTER('SUMMARY DATA'!I:I,'SUMMARY DATA'!$A:$A=$A838,'SUMMARY DATA'!$C:$C=$B838,'SUMMARY DATA'!$B:$B=""GRP"")),
  IF(
    OR(
      ISNUMBER(SEARCH(""CDM CASH DEPOSIT"",$C838)),
      ISNUMBER(SEARCH(""CASH DEPOSIT"",$C83"&amp;"8)),
      COUNTIFS('SUMMARY DATA'!$D:$D,$C838,'SUMMARY DATA'!$B:$B,""GRP"")&lt;&gt;1
    ),
    """",
    IFERROR(TEXTJOIN(CHAR(10),TRUE,FILTER('SUMMARY DATA'!I:I,'SUMMARY DATA'!$D:$D=$C838,'SUMMARY DATA'!$B:$B=""GRP"")),"""")
  )
)"),"")</f>
        <v/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 spans="1:27">
      <c r="A839" s="2"/>
      <c r="B839" s="35"/>
      <c r="C839" s="2"/>
      <c r="D839" s="6"/>
      <c r="E839" s="16" t="str">
        <f>IFERROR(__xludf.DUMMYFUNCTION("IFERROR(
  TEXTJOIN(CHAR(10),TRUE,FILTER('SUMMARY DATA'!E:E,'SUMMARY DATA'!$A:$A=$A839,'SUMMARY DATA'!$C:$C=$B839,'SUMMARY DATA'!$B:$B=""GRP"")),
  IF(
    OR(
      ISNUMBER(SEARCH(""CDM CASH DEPOSIT"",$C839)),
      ISNUMBER(SEARCH(""CASH DEPOSIT"",$C83"&amp;"9)),
      COUNTIFS('SUMMARY DATA'!$D:$D,$C839,'SUMMARY DATA'!$B:$B,""GRP"")&lt;&gt;1
    ),
    """",
    IFERROR(TEXTJOIN(CHAR(10),TRUE,FILTER('SUMMARY DATA'!E:E,'SUMMARY DATA'!$D:$D=$C839,'SUMMARY DATA'!$B:$B=""GRP"")),"""")
  )
)"),"")</f>
        <v/>
      </c>
      <c r="F839" s="17" t="str">
        <f>IFERROR(__xludf.DUMMYFUNCTION("IFERROR(
  TEXTJOIN(CHAR(10),TRUE,FILTER('SUMMARY DATA'!F:F,'SUMMARY DATA'!$A:$A=$A839,'SUMMARY DATA'!$C:$C=$B839,'SUMMARY DATA'!$B:$B=""GRP"")),
  IF(
    OR(
      ISNUMBER(SEARCH(""CDM CASH DEPOSIT"",$C839)),
      ISNUMBER(SEARCH(""CASH DEPOSIT"",$C83"&amp;"9)),
      COUNTIFS('SUMMARY DATA'!$D:$D,$C839,'SUMMARY DATA'!$B:$B,""GRP"")&lt;&gt;1
    ),
    """",
    IFERROR(TEXTJOIN(CHAR(10),TRUE,FILTER('SUMMARY DATA'!F:F,'SUMMARY DATA'!$D:$D=$C839,'SUMMARY DATA'!$B:$B=""GRP"")),"""")
  )
)"),"")</f>
        <v/>
      </c>
      <c r="G839" s="17" t="str">
        <f>IFERROR(__xludf.DUMMYFUNCTION("IFERROR(
  TEXTJOIN(CHAR(10),TRUE,FILTER('SUMMARY DATA'!G:G,'SUMMARY DATA'!$A:$A=$A839,'SUMMARY DATA'!$C:$C=$B839,'SUMMARY DATA'!$B:$B=""GRP"")),
  IF(
    OR(
      ISNUMBER(SEARCH(""CDM CASH DEPOSIT"",$C839)),
      ISNUMBER(SEARCH(""CASH DEPOSIT"",$C83"&amp;"9)),
      COUNTIFS('SUMMARY DATA'!$D:$D,$C839,'SUMMARY DATA'!$B:$B,""GRP"")&lt;&gt;1
    ),
    """",
    IFERROR(TEXTJOIN(CHAR(10),TRUE,FILTER('SUMMARY DATA'!G:G,'SUMMARY DATA'!$D:$D=$C839,'SUMMARY DATA'!$B:$B=""GRP"")),"""")
  )
)"),"")</f>
        <v/>
      </c>
      <c r="H839" s="18" t="str">
        <f>IFERROR(__xludf.DUMMYFUNCTION("IFERROR(
  TEXTJOIN(CHAR(10),TRUE,FILTER('SUMMARY DATA'!H:H,'SUMMARY DATA'!$A:$A=$A839,'SUMMARY DATA'!$C:$C=$B839,'SUMMARY DATA'!$B:$B=""GRP"")),
  IF(
    OR(
      ISNUMBER(SEARCH(""CDM CASH DEPOSIT"",$C839)),
      ISNUMBER(SEARCH(""CASH DEPOSIT"",$C83"&amp;"9)),
      COUNTIFS('SUMMARY DATA'!$D:$D,$C839,'SUMMARY DATA'!$B:$B,""GRP"")&lt;&gt;1
    ),
    """",
    IFERROR(TEXTJOIN(CHAR(10),TRUE,FILTER('SUMMARY DATA'!H:H,'SUMMARY DATA'!$D:$D=$C839,'SUMMARY DATA'!$B:$B=""GRP"")),"""")
  )
)"),"")</f>
        <v/>
      </c>
      <c r="I839" s="18" t="str">
        <f>IFERROR(__xludf.DUMMYFUNCTION("IF(H839="""","""",
SUM(ARRAYFORMULA(VALUE(SPLIT(H839,CHAR(10)))))
)"),"")</f>
        <v/>
      </c>
      <c r="J839" s="17" t="str">
        <f>IFERROR(__xludf.DUMMYFUNCTION("IFERROR(
  TEXTJOIN(CHAR(10),TRUE,FILTER('SUMMARY DATA'!I:I,'SUMMARY DATA'!$A:$A=$A839,'SUMMARY DATA'!$C:$C=$B839,'SUMMARY DATA'!$B:$B=""GRP"")),
  IF(
    OR(
      ISNUMBER(SEARCH(""CDM CASH DEPOSIT"",$C839)),
      ISNUMBER(SEARCH(""CASH DEPOSIT"",$C83"&amp;"9)),
      COUNTIFS('SUMMARY DATA'!$D:$D,$C839,'SUMMARY DATA'!$B:$B,""GRP"")&lt;&gt;1
    ),
    """",
    IFERROR(TEXTJOIN(CHAR(10),TRUE,FILTER('SUMMARY DATA'!I:I,'SUMMARY DATA'!$D:$D=$C839,'SUMMARY DATA'!$B:$B=""GRP"")),"""")
  )
)"),"")</f>
        <v/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 spans="1:27">
      <c r="A840" s="2"/>
      <c r="B840" s="35"/>
      <c r="C840" s="2"/>
      <c r="D840" s="6"/>
      <c r="E840" s="16" t="str">
        <f>IFERROR(__xludf.DUMMYFUNCTION("IFERROR(
  TEXTJOIN(CHAR(10),TRUE,FILTER('SUMMARY DATA'!E:E,'SUMMARY DATA'!$A:$A=$A840,'SUMMARY DATA'!$C:$C=$B840,'SUMMARY DATA'!$B:$B=""GRP"")),
  IF(
    OR(
      ISNUMBER(SEARCH(""CDM CASH DEPOSIT"",$C840)),
      ISNUMBER(SEARCH(""CASH DEPOSIT"",$C84"&amp;"0)),
      COUNTIFS('SUMMARY DATA'!$D:$D,$C840,'SUMMARY DATA'!$B:$B,""GRP"")&lt;&gt;1
    ),
    """",
    IFERROR(TEXTJOIN(CHAR(10),TRUE,FILTER('SUMMARY DATA'!E:E,'SUMMARY DATA'!$D:$D=$C840,'SUMMARY DATA'!$B:$B=""GRP"")),"""")
  )
)"),"")</f>
        <v/>
      </c>
      <c r="F840" s="17" t="str">
        <f>IFERROR(__xludf.DUMMYFUNCTION("IFERROR(
  TEXTJOIN(CHAR(10),TRUE,FILTER('SUMMARY DATA'!F:F,'SUMMARY DATA'!$A:$A=$A840,'SUMMARY DATA'!$C:$C=$B840,'SUMMARY DATA'!$B:$B=""GRP"")),
  IF(
    OR(
      ISNUMBER(SEARCH(""CDM CASH DEPOSIT"",$C840)),
      ISNUMBER(SEARCH(""CASH DEPOSIT"",$C84"&amp;"0)),
      COUNTIFS('SUMMARY DATA'!$D:$D,$C840,'SUMMARY DATA'!$B:$B,""GRP"")&lt;&gt;1
    ),
    """",
    IFERROR(TEXTJOIN(CHAR(10),TRUE,FILTER('SUMMARY DATA'!F:F,'SUMMARY DATA'!$D:$D=$C840,'SUMMARY DATA'!$B:$B=""GRP"")),"""")
  )
)"),"")</f>
        <v/>
      </c>
      <c r="G840" s="17" t="str">
        <f>IFERROR(__xludf.DUMMYFUNCTION("IFERROR(
  TEXTJOIN(CHAR(10),TRUE,FILTER('SUMMARY DATA'!G:G,'SUMMARY DATA'!$A:$A=$A840,'SUMMARY DATA'!$C:$C=$B840,'SUMMARY DATA'!$B:$B=""GRP"")),
  IF(
    OR(
      ISNUMBER(SEARCH(""CDM CASH DEPOSIT"",$C840)),
      ISNUMBER(SEARCH(""CASH DEPOSIT"",$C84"&amp;"0)),
      COUNTIFS('SUMMARY DATA'!$D:$D,$C840,'SUMMARY DATA'!$B:$B,""GRP"")&lt;&gt;1
    ),
    """",
    IFERROR(TEXTJOIN(CHAR(10),TRUE,FILTER('SUMMARY DATA'!G:G,'SUMMARY DATA'!$D:$D=$C840,'SUMMARY DATA'!$B:$B=""GRP"")),"""")
  )
)"),"")</f>
        <v/>
      </c>
      <c r="H840" s="18" t="str">
        <f>IFERROR(__xludf.DUMMYFUNCTION("IFERROR(
  TEXTJOIN(CHAR(10),TRUE,FILTER('SUMMARY DATA'!H:H,'SUMMARY DATA'!$A:$A=$A840,'SUMMARY DATA'!$C:$C=$B840,'SUMMARY DATA'!$B:$B=""GRP"")),
  IF(
    OR(
      ISNUMBER(SEARCH(""CDM CASH DEPOSIT"",$C840)),
      ISNUMBER(SEARCH(""CASH DEPOSIT"",$C84"&amp;"0)),
      COUNTIFS('SUMMARY DATA'!$D:$D,$C840,'SUMMARY DATA'!$B:$B,""GRP"")&lt;&gt;1
    ),
    """",
    IFERROR(TEXTJOIN(CHAR(10),TRUE,FILTER('SUMMARY DATA'!H:H,'SUMMARY DATA'!$D:$D=$C840,'SUMMARY DATA'!$B:$B=""GRP"")),"""")
  )
)"),"")</f>
        <v/>
      </c>
      <c r="I840" s="18" t="str">
        <f>IFERROR(__xludf.DUMMYFUNCTION("IF(H840="""","""",
SUM(ARRAYFORMULA(VALUE(SPLIT(H840,CHAR(10)))))
)"),"")</f>
        <v/>
      </c>
      <c r="J840" s="17" t="str">
        <f>IFERROR(__xludf.DUMMYFUNCTION("IFERROR(
  TEXTJOIN(CHAR(10),TRUE,FILTER('SUMMARY DATA'!I:I,'SUMMARY DATA'!$A:$A=$A840,'SUMMARY DATA'!$C:$C=$B840,'SUMMARY DATA'!$B:$B=""GRP"")),
  IF(
    OR(
      ISNUMBER(SEARCH(""CDM CASH DEPOSIT"",$C840)),
      ISNUMBER(SEARCH(""CASH DEPOSIT"",$C84"&amp;"0)),
      COUNTIFS('SUMMARY DATA'!$D:$D,$C840,'SUMMARY DATA'!$B:$B,""GRP"")&lt;&gt;1
    ),
    """",
    IFERROR(TEXTJOIN(CHAR(10),TRUE,FILTER('SUMMARY DATA'!I:I,'SUMMARY DATA'!$D:$D=$C840,'SUMMARY DATA'!$B:$B=""GRP"")),"""")
  )
)"),"")</f>
        <v/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 spans="1:27">
      <c r="A841" s="2"/>
      <c r="B841" s="35"/>
      <c r="C841" s="2"/>
      <c r="D841" s="6"/>
      <c r="E841" s="16" t="str">
        <f>IFERROR(__xludf.DUMMYFUNCTION("IFERROR(
  TEXTJOIN(CHAR(10),TRUE,FILTER('SUMMARY DATA'!E:E,'SUMMARY DATA'!$A:$A=$A841,'SUMMARY DATA'!$C:$C=$B841,'SUMMARY DATA'!$B:$B=""GRP"")),
  IF(
    OR(
      ISNUMBER(SEARCH(""CDM CASH DEPOSIT"",$C841)),
      ISNUMBER(SEARCH(""CASH DEPOSIT"",$C84"&amp;"1)),
      COUNTIFS('SUMMARY DATA'!$D:$D,$C841,'SUMMARY DATA'!$B:$B,""GRP"")&lt;&gt;1
    ),
    """",
    IFERROR(TEXTJOIN(CHAR(10),TRUE,FILTER('SUMMARY DATA'!E:E,'SUMMARY DATA'!$D:$D=$C841,'SUMMARY DATA'!$B:$B=""GRP"")),"""")
  )
)"),"")</f>
        <v/>
      </c>
      <c r="F841" s="17" t="str">
        <f>IFERROR(__xludf.DUMMYFUNCTION("IFERROR(
  TEXTJOIN(CHAR(10),TRUE,FILTER('SUMMARY DATA'!F:F,'SUMMARY DATA'!$A:$A=$A841,'SUMMARY DATA'!$C:$C=$B841,'SUMMARY DATA'!$B:$B=""GRP"")),
  IF(
    OR(
      ISNUMBER(SEARCH(""CDM CASH DEPOSIT"",$C841)),
      ISNUMBER(SEARCH(""CASH DEPOSIT"",$C84"&amp;"1)),
      COUNTIFS('SUMMARY DATA'!$D:$D,$C841,'SUMMARY DATA'!$B:$B,""GRP"")&lt;&gt;1
    ),
    """",
    IFERROR(TEXTJOIN(CHAR(10),TRUE,FILTER('SUMMARY DATA'!F:F,'SUMMARY DATA'!$D:$D=$C841,'SUMMARY DATA'!$B:$B=""GRP"")),"""")
  )
)"),"")</f>
        <v/>
      </c>
      <c r="G841" s="17" t="str">
        <f>IFERROR(__xludf.DUMMYFUNCTION("IFERROR(
  TEXTJOIN(CHAR(10),TRUE,FILTER('SUMMARY DATA'!G:G,'SUMMARY DATA'!$A:$A=$A841,'SUMMARY DATA'!$C:$C=$B841,'SUMMARY DATA'!$B:$B=""GRP"")),
  IF(
    OR(
      ISNUMBER(SEARCH(""CDM CASH DEPOSIT"",$C841)),
      ISNUMBER(SEARCH(""CASH DEPOSIT"",$C84"&amp;"1)),
      COUNTIFS('SUMMARY DATA'!$D:$D,$C841,'SUMMARY DATA'!$B:$B,""GRP"")&lt;&gt;1
    ),
    """",
    IFERROR(TEXTJOIN(CHAR(10),TRUE,FILTER('SUMMARY DATA'!G:G,'SUMMARY DATA'!$D:$D=$C841,'SUMMARY DATA'!$B:$B=""GRP"")),"""")
  )
)"),"")</f>
        <v/>
      </c>
      <c r="H841" s="18" t="str">
        <f>IFERROR(__xludf.DUMMYFUNCTION("IFERROR(
  TEXTJOIN(CHAR(10),TRUE,FILTER('SUMMARY DATA'!H:H,'SUMMARY DATA'!$A:$A=$A841,'SUMMARY DATA'!$C:$C=$B841,'SUMMARY DATA'!$B:$B=""GRP"")),
  IF(
    OR(
      ISNUMBER(SEARCH(""CDM CASH DEPOSIT"",$C841)),
      ISNUMBER(SEARCH(""CASH DEPOSIT"",$C84"&amp;"1)),
      COUNTIFS('SUMMARY DATA'!$D:$D,$C841,'SUMMARY DATA'!$B:$B,""GRP"")&lt;&gt;1
    ),
    """",
    IFERROR(TEXTJOIN(CHAR(10),TRUE,FILTER('SUMMARY DATA'!H:H,'SUMMARY DATA'!$D:$D=$C841,'SUMMARY DATA'!$B:$B=""GRP"")),"""")
  )
)"),"")</f>
        <v/>
      </c>
      <c r="I841" s="18" t="str">
        <f>IFERROR(__xludf.DUMMYFUNCTION("IF(H841="""","""",
SUM(ARRAYFORMULA(VALUE(SPLIT(H841,CHAR(10)))))
)"),"")</f>
        <v/>
      </c>
      <c r="J841" s="17" t="str">
        <f>IFERROR(__xludf.DUMMYFUNCTION("IFERROR(
  TEXTJOIN(CHAR(10),TRUE,FILTER('SUMMARY DATA'!I:I,'SUMMARY DATA'!$A:$A=$A841,'SUMMARY DATA'!$C:$C=$B841,'SUMMARY DATA'!$B:$B=""GRP"")),
  IF(
    OR(
      ISNUMBER(SEARCH(""CDM CASH DEPOSIT"",$C841)),
      ISNUMBER(SEARCH(""CASH DEPOSIT"",$C84"&amp;"1)),
      COUNTIFS('SUMMARY DATA'!$D:$D,$C841,'SUMMARY DATA'!$B:$B,""GRP"")&lt;&gt;1
    ),
    """",
    IFERROR(TEXTJOIN(CHAR(10),TRUE,FILTER('SUMMARY DATA'!I:I,'SUMMARY DATA'!$D:$D=$C841,'SUMMARY DATA'!$B:$B=""GRP"")),"""")
  )
)"),"")</f>
        <v/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 spans="1:27">
      <c r="A842" s="2"/>
      <c r="B842" s="35"/>
      <c r="C842" s="2"/>
      <c r="D842" s="6"/>
      <c r="E842" s="16" t="str">
        <f>IFERROR(__xludf.DUMMYFUNCTION("IFERROR(
  TEXTJOIN(CHAR(10),TRUE,FILTER('SUMMARY DATA'!E:E,'SUMMARY DATA'!$A:$A=$A842,'SUMMARY DATA'!$C:$C=$B842,'SUMMARY DATA'!$B:$B=""GRP"")),
  IF(
    OR(
      ISNUMBER(SEARCH(""CDM CASH DEPOSIT"",$C842)),
      ISNUMBER(SEARCH(""CASH DEPOSIT"",$C84"&amp;"2)),
      COUNTIFS('SUMMARY DATA'!$D:$D,$C842,'SUMMARY DATA'!$B:$B,""GRP"")&lt;&gt;1
    ),
    """",
    IFERROR(TEXTJOIN(CHAR(10),TRUE,FILTER('SUMMARY DATA'!E:E,'SUMMARY DATA'!$D:$D=$C842,'SUMMARY DATA'!$B:$B=""GRP"")),"""")
  )
)"),"")</f>
        <v/>
      </c>
      <c r="F842" s="17" t="str">
        <f>IFERROR(__xludf.DUMMYFUNCTION("IFERROR(
  TEXTJOIN(CHAR(10),TRUE,FILTER('SUMMARY DATA'!F:F,'SUMMARY DATA'!$A:$A=$A842,'SUMMARY DATA'!$C:$C=$B842,'SUMMARY DATA'!$B:$B=""GRP"")),
  IF(
    OR(
      ISNUMBER(SEARCH(""CDM CASH DEPOSIT"",$C842)),
      ISNUMBER(SEARCH(""CASH DEPOSIT"",$C84"&amp;"2)),
      COUNTIFS('SUMMARY DATA'!$D:$D,$C842,'SUMMARY DATA'!$B:$B,""GRP"")&lt;&gt;1
    ),
    """",
    IFERROR(TEXTJOIN(CHAR(10),TRUE,FILTER('SUMMARY DATA'!F:F,'SUMMARY DATA'!$D:$D=$C842,'SUMMARY DATA'!$B:$B=""GRP"")),"""")
  )
)"),"")</f>
        <v/>
      </c>
      <c r="G842" s="17" t="str">
        <f>IFERROR(__xludf.DUMMYFUNCTION("IFERROR(
  TEXTJOIN(CHAR(10),TRUE,FILTER('SUMMARY DATA'!G:G,'SUMMARY DATA'!$A:$A=$A842,'SUMMARY DATA'!$C:$C=$B842,'SUMMARY DATA'!$B:$B=""GRP"")),
  IF(
    OR(
      ISNUMBER(SEARCH(""CDM CASH DEPOSIT"",$C842)),
      ISNUMBER(SEARCH(""CASH DEPOSIT"",$C84"&amp;"2)),
      COUNTIFS('SUMMARY DATA'!$D:$D,$C842,'SUMMARY DATA'!$B:$B,""GRP"")&lt;&gt;1
    ),
    """",
    IFERROR(TEXTJOIN(CHAR(10),TRUE,FILTER('SUMMARY DATA'!G:G,'SUMMARY DATA'!$D:$D=$C842,'SUMMARY DATA'!$B:$B=""GRP"")),"""")
  )
)"),"")</f>
        <v/>
      </c>
      <c r="H842" s="18" t="str">
        <f>IFERROR(__xludf.DUMMYFUNCTION("IFERROR(
  TEXTJOIN(CHAR(10),TRUE,FILTER('SUMMARY DATA'!H:H,'SUMMARY DATA'!$A:$A=$A842,'SUMMARY DATA'!$C:$C=$B842,'SUMMARY DATA'!$B:$B=""GRP"")),
  IF(
    OR(
      ISNUMBER(SEARCH(""CDM CASH DEPOSIT"",$C842)),
      ISNUMBER(SEARCH(""CASH DEPOSIT"",$C84"&amp;"2)),
      COUNTIFS('SUMMARY DATA'!$D:$D,$C842,'SUMMARY DATA'!$B:$B,""GRP"")&lt;&gt;1
    ),
    """",
    IFERROR(TEXTJOIN(CHAR(10),TRUE,FILTER('SUMMARY DATA'!H:H,'SUMMARY DATA'!$D:$D=$C842,'SUMMARY DATA'!$B:$B=""GRP"")),"""")
  )
)"),"")</f>
        <v/>
      </c>
      <c r="I842" s="18" t="str">
        <f>IFERROR(__xludf.DUMMYFUNCTION("IF(H842="""","""",
SUM(ARRAYFORMULA(VALUE(SPLIT(H842,CHAR(10)))))
)"),"")</f>
        <v/>
      </c>
      <c r="J842" s="17" t="str">
        <f>IFERROR(__xludf.DUMMYFUNCTION("IFERROR(
  TEXTJOIN(CHAR(10),TRUE,FILTER('SUMMARY DATA'!I:I,'SUMMARY DATA'!$A:$A=$A842,'SUMMARY DATA'!$C:$C=$B842,'SUMMARY DATA'!$B:$B=""GRP"")),
  IF(
    OR(
      ISNUMBER(SEARCH(""CDM CASH DEPOSIT"",$C842)),
      ISNUMBER(SEARCH(""CASH DEPOSIT"",$C84"&amp;"2)),
      COUNTIFS('SUMMARY DATA'!$D:$D,$C842,'SUMMARY DATA'!$B:$B,""GRP"")&lt;&gt;1
    ),
    """",
    IFERROR(TEXTJOIN(CHAR(10),TRUE,FILTER('SUMMARY DATA'!I:I,'SUMMARY DATA'!$D:$D=$C842,'SUMMARY DATA'!$B:$B=""GRP"")),"""")
  )
)"),"")</f>
        <v/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 spans="1:27">
      <c r="A843" s="2"/>
      <c r="B843" s="35"/>
      <c r="C843" s="2"/>
      <c r="D843" s="6"/>
      <c r="E843" s="16" t="str">
        <f>IFERROR(__xludf.DUMMYFUNCTION("IFERROR(
  TEXTJOIN(CHAR(10),TRUE,FILTER('SUMMARY DATA'!E:E,'SUMMARY DATA'!$A:$A=$A843,'SUMMARY DATA'!$C:$C=$B843,'SUMMARY DATA'!$B:$B=""GRP"")),
  IF(
    OR(
      ISNUMBER(SEARCH(""CDM CASH DEPOSIT"",$C843)),
      ISNUMBER(SEARCH(""CASH DEPOSIT"",$C84"&amp;"3)),
      COUNTIFS('SUMMARY DATA'!$D:$D,$C843,'SUMMARY DATA'!$B:$B,""GRP"")&lt;&gt;1
    ),
    """",
    IFERROR(TEXTJOIN(CHAR(10),TRUE,FILTER('SUMMARY DATA'!E:E,'SUMMARY DATA'!$D:$D=$C843,'SUMMARY DATA'!$B:$B=""GRP"")),"""")
  )
)"),"")</f>
        <v/>
      </c>
      <c r="F843" s="17" t="str">
        <f>IFERROR(__xludf.DUMMYFUNCTION("IFERROR(
  TEXTJOIN(CHAR(10),TRUE,FILTER('SUMMARY DATA'!F:F,'SUMMARY DATA'!$A:$A=$A843,'SUMMARY DATA'!$C:$C=$B843,'SUMMARY DATA'!$B:$B=""GRP"")),
  IF(
    OR(
      ISNUMBER(SEARCH(""CDM CASH DEPOSIT"",$C843)),
      ISNUMBER(SEARCH(""CASH DEPOSIT"",$C84"&amp;"3)),
      COUNTIFS('SUMMARY DATA'!$D:$D,$C843,'SUMMARY DATA'!$B:$B,""GRP"")&lt;&gt;1
    ),
    """",
    IFERROR(TEXTJOIN(CHAR(10),TRUE,FILTER('SUMMARY DATA'!F:F,'SUMMARY DATA'!$D:$D=$C843,'SUMMARY DATA'!$B:$B=""GRP"")),"""")
  )
)"),"")</f>
        <v/>
      </c>
      <c r="G843" s="17" t="str">
        <f>IFERROR(__xludf.DUMMYFUNCTION("IFERROR(
  TEXTJOIN(CHAR(10),TRUE,FILTER('SUMMARY DATA'!G:G,'SUMMARY DATA'!$A:$A=$A843,'SUMMARY DATA'!$C:$C=$B843,'SUMMARY DATA'!$B:$B=""GRP"")),
  IF(
    OR(
      ISNUMBER(SEARCH(""CDM CASH DEPOSIT"",$C843)),
      ISNUMBER(SEARCH(""CASH DEPOSIT"",$C84"&amp;"3)),
      COUNTIFS('SUMMARY DATA'!$D:$D,$C843,'SUMMARY DATA'!$B:$B,""GRP"")&lt;&gt;1
    ),
    """",
    IFERROR(TEXTJOIN(CHAR(10),TRUE,FILTER('SUMMARY DATA'!G:G,'SUMMARY DATA'!$D:$D=$C843,'SUMMARY DATA'!$B:$B=""GRP"")),"""")
  )
)"),"")</f>
        <v/>
      </c>
      <c r="H843" s="18" t="str">
        <f>IFERROR(__xludf.DUMMYFUNCTION("IFERROR(
  TEXTJOIN(CHAR(10),TRUE,FILTER('SUMMARY DATA'!H:H,'SUMMARY DATA'!$A:$A=$A843,'SUMMARY DATA'!$C:$C=$B843,'SUMMARY DATA'!$B:$B=""GRP"")),
  IF(
    OR(
      ISNUMBER(SEARCH(""CDM CASH DEPOSIT"",$C843)),
      ISNUMBER(SEARCH(""CASH DEPOSIT"",$C84"&amp;"3)),
      COUNTIFS('SUMMARY DATA'!$D:$D,$C843,'SUMMARY DATA'!$B:$B,""GRP"")&lt;&gt;1
    ),
    """",
    IFERROR(TEXTJOIN(CHAR(10),TRUE,FILTER('SUMMARY DATA'!H:H,'SUMMARY DATA'!$D:$D=$C843,'SUMMARY DATA'!$B:$B=""GRP"")),"""")
  )
)"),"")</f>
        <v/>
      </c>
      <c r="I843" s="18" t="str">
        <f>IFERROR(__xludf.DUMMYFUNCTION("IF(H843="""","""",
SUM(ARRAYFORMULA(VALUE(SPLIT(H843,CHAR(10)))))
)"),"")</f>
        <v/>
      </c>
      <c r="J843" s="17" t="str">
        <f>IFERROR(__xludf.DUMMYFUNCTION("IFERROR(
  TEXTJOIN(CHAR(10),TRUE,FILTER('SUMMARY DATA'!I:I,'SUMMARY DATA'!$A:$A=$A843,'SUMMARY DATA'!$C:$C=$B843,'SUMMARY DATA'!$B:$B=""GRP"")),
  IF(
    OR(
      ISNUMBER(SEARCH(""CDM CASH DEPOSIT"",$C843)),
      ISNUMBER(SEARCH(""CASH DEPOSIT"",$C84"&amp;"3)),
      COUNTIFS('SUMMARY DATA'!$D:$D,$C843,'SUMMARY DATA'!$B:$B,""GRP"")&lt;&gt;1
    ),
    """",
    IFERROR(TEXTJOIN(CHAR(10),TRUE,FILTER('SUMMARY DATA'!I:I,'SUMMARY DATA'!$D:$D=$C843,'SUMMARY DATA'!$B:$B=""GRP"")),"""")
  )
)"),"")</f>
        <v/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 spans="1:27">
      <c r="A844" s="2"/>
      <c r="B844" s="35"/>
      <c r="C844" s="2"/>
      <c r="D844" s="6"/>
      <c r="E844" s="16" t="str">
        <f>IFERROR(__xludf.DUMMYFUNCTION("IFERROR(
  TEXTJOIN(CHAR(10),TRUE,FILTER('SUMMARY DATA'!E:E,'SUMMARY DATA'!$A:$A=$A844,'SUMMARY DATA'!$C:$C=$B844,'SUMMARY DATA'!$B:$B=""GRP"")),
  IF(
    OR(
      ISNUMBER(SEARCH(""CDM CASH DEPOSIT"",$C844)),
      ISNUMBER(SEARCH(""CASH DEPOSIT"",$C84"&amp;"4)),
      COUNTIFS('SUMMARY DATA'!$D:$D,$C844,'SUMMARY DATA'!$B:$B,""GRP"")&lt;&gt;1
    ),
    """",
    IFERROR(TEXTJOIN(CHAR(10),TRUE,FILTER('SUMMARY DATA'!E:E,'SUMMARY DATA'!$D:$D=$C844,'SUMMARY DATA'!$B:$B=""GRP"")),"""")
  )
)"),"")</f>
        <v/>
      </c>
      <c r="F844" s="17" t="str">
        <f>IFERROR(__xludf.DUMMYFUNCTION("IFERROR(
  TEXTJOIN(CHAR(10),TRUE,FILTER('SUMMARY DATA'!F:F,'SUMMARY DATA'!$A:$A=$A844,'SUMMARY DATA'!$C:$C=$B844,'SUMMARY DATA'!$B:$B=""GRP"")),
  IF(
    OR(
      ISNUMBER(SEARCH(""CDM CASH DEPOSIT"",$C844)),
      ISNUMBER(SEARCH(""CASH DEPOSIT"",$C84"&amp;"4)),
      COUNTIFS('SUMMARY DATA'!$D:$D,$C844,'SUMMARY DATA'!$B:$B,""GRP"")&lt;&gt;1
    ),
    """",
    IFERROR(TEXTJOIN(CHAR(10),TRUE,FILTER('SUMMARY DATA'!F:F,'SUMMARY DATA'!$D:$D=$C844,'SUMMARY DATA'!$B:$B=""GRP"")),"""")
  )
)"),"")</f>
        <v/>
      </c>
      <c r="G844" s="17" t="str">
        <f>IFERROR(__xludf.DUMMYFUNCTION("IFERROR(
  TEXTJOIN(CHAR(10),TRUE,FILTER('SUMMARY DATA'!G:G,'SUMMARY DATA'!$A:$A=$A844,'SUMMARY DATA'!$C:$C=$B844,'SUMMARY DATA'!$B:$B=""GRP"")),
  IF(
    OR(
      ISNUMBER(SEARCH(""CDM CASH DEPOSIT"",$C844)),
      ISNUMBER(SEARCH(""CASH DEPOSIT"",$C84"&amp;"4)),
      COUNTIFS('SUMMARY DATA'!$D:$D,$C844,'SUMMARY DATA'!$B:$B,""GRP"")&lt;&gt;1
    ),
    """",
    IFERROR(TEXTJOIN(CHAR(10),TRUE,FILTER('SUMMARY DATA'!G:G,'SUMMARY DATA'!$D:$D=$C844,'SUMMARY DATA'!$B:$B=""GRP"")),"""")
  )
)"),"")</f>
        <v/>
      </c>
      <c r="H844" s="18" t="str">
        <f>IFERROR(__xludf.DUMMYFUNCTION("IFERROR(
  TEXTJOIN(CHAR(10),TRUE,FILTER('SUMMARY DATA'!H:H,'SUMMARY DATA'!$A:$A=$A844,'SUMMARY DATA'!$C:$C=$B844,'SUMMARY DATA'!$B:$B=""GRP"")),
  IF(
    OR(
      ISNUMBER(SEARCH(""CDM CASH DEPOSIT"",$C844)),
      ISNUMBER(SEARCH(""CASH DEPOSIT"",$C84"&amp;"4)),
      COUNTIFS('SUMMARY DATA'!$D:$D,$C844,'SUMMARY DATA'!$B:$B,""GRP"")&lt;&gt;1
    ),
    """",
    IFERROR(TEXTJOIN(CHAR(10),TRUE,FILTER('SUMMARY DATA'!H:H,'SUMMARY DATA'!$D:$D=$C844,'SUMMARY DATA'!$B:$B=""GRP"")),"""")
  )
)"),"")</f>
        <v/>
      </c>
      <c r="I844" s="18" t="str">
        <f>IFERROR(__xludf.DUMMYFUNCTION("IF(H844="""","""",
SUM(ARRAYFORMULA(VALUE(SPLIT(H844,CHAR(10)))))
)"),"")</f>
        <v/>
      </c>
      <c r="J844" s="17" t="str">
        <f>IFERROR(__xludf.DUMMYFUNCTION("IFERROR(
  TEXTJOIN(CHAR(10),TRUE,FILTER('SUMMARY DATA'!I:I,'SUMMARY DATA'!$A:$A=$A844,'SUMMARY DATA'!$C:$C=$B844,'SUMMARY DATA'!$B:$B=""GRP"")),
  IF(
    OR(
      ISNUMBER(SEARCH(""CDM CASH DEPOSIT"",$C844)),
      ISNUMBER(SEARCH(""CASH DEPOSIT"",$C84"&amp;"4)),
      COUNTIFS('SUMMARY DATA'!$D:$D,$C844,'SUMMARY DATA'!$B:$B,""GRP"")&lt;&gt;1
    ),
    """",
    IFERROR(TEXTJOIN(CHAR(10),TRUE,FILTER('SUMMARY DATA'!I:I,'SUMMARY DATA'!$D:$D=$C844,'SUMMARY DATA'!$B:$B=""GRP"")),"""")
  )
)"),"")</f>
        <v/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 spans="1:27">
      <c r="A845" s="2"/>
      <c r="B845" s="35"/>
      <c r="C845" s="2"/>
      <c r="D845" s="6"/>
      <c r="E845" s="16" t="str">
        <f>IFERROR(__xludf.DUMMYFUNCTION("IFERROR(
  TEXTJOIN(CHAR(10),TRUE,FILTER('SUMMARY DATA'!E:E,'SUMMARY DATA'!$A:$A=$A845,'SUMMARY DATA'!$C:$C=$B845,'SUMMARY DATA'!$B:$B=""GRP"")),
  IF(
    OR(
      ISNUMBER(SEARCH(""CDM CASH DEPOSIT"",$C845)),
      ISNUMBER(SEARCH(""CASH DEPOSIT"",$C84"&amp;"5)),
      COUNTIFS('SUMMARY DATA'!$D:$D,$C845,'SUMMARY DATA'!$B:$B,""GRP"")&lt;&gt;1
    ),
    """",
    IFERROR(TEXTJOIN(CHAR(10),TRUE,FILTER('SUMMARY DATA'!E:E,'SUMMARY DATA'!$D:$D=$C845,'SUMMARY DATA'!$B:$B=""GRP"")),"""")
  )
)"),"")</f>
        <v/>
      </c>
      <c r="F845" s="17" t="str">
        <f>IFERROR(__xludf.DUMMYFUNCTION("IFERROR(
  TEXTJOIN(CHAR(10),TRUE,FILTER('SUMMARY DATA'!F:F,'SUMMARY DATA'!$A:$A=$A845,'SUMMARY DATA'!$C:$C=$B845,'SUMMARY DATA'!$B:$B=""GRP"")),
  IF(
    OR(
      ISNUMBER(SEARCH(""CDM CASH DEPOSIT"",$C845)),
      ISNUMBER(SEARCH(""CASH DEPOSIT"",$C84"&amp;"5)),
      COUNTIFS('SUMMARY DATA'!$D:$D,$C845,'SUMMARY DATA'!$B:$B,""GRP"")&lt;&gt;1
    ),
    """",
    IFERROR(TEXTJOIN(CHAR(10),TRUE,FILTER('SUMMARY DATA'!F:F,'SUMMARY DATA'!$D:$D=$C845,'SUMMARY DATA'!$B:$B=""GRP"")),"""")
  )
)"),"")</f>
        <v/>
      </c>
      <c r="G845" s="17" t="str">
        <f>IFERROR(__xludf.DUMMYFUNCTION("IFERROR(
  TEXTJOIN(CHAR(10),TRUE,FILTER('SUMMARY DATA'!G:G,'SUMMARY DATA'!$A:$A=$A845,'SUMMARY DATA'!$C:$C=$B845,'SUMMARY DATA'!$B:$B=""GRP"")),
  IF(
    OR(
      ISNUMBER(SEARCH(""CDM CASH DEPOSIT"",$C845)),
      ISNUMBER(SEARCH(""CASH DEPOSIT"",$C84"&amp;"5)),
      COUNTIFS('SUMMARY DATA'!$D:$D,$C845,'SUMMARY DATA'!$B:$B,""GRP"")&lt;&gt;1
    ),
    """",
    IFERROR(TEXTJOIN(CHAR(10),TRUE,FILTER('SUMMARY DATA'!G:G,'SUMMARY DATA'!$D:$D=$C845,'SUMMARY DATA'!$B:$B=""GRP"")),"""")
  )
)"),"")</f>
        <v/>
      </c>
      <c r="H845" s="18" t="str">
        <f>IFERROR(__xludf.DUMMYFUNCTION("IFERROR(
  TEXTJOIN(CHAR(10),TRUE,FILTER('SUMMARY DATA'!H:H,'SUMMARY DATA'!$A:$A=$A845,'SUMMARY DATA'!$C:$C=$B845,'SUMMARY DATA'!$B:$B=""GRP"")),
  IF(
    OR(
      ISNUMBER(SEARCH(""CDM CASH DEPOSIT"",$C845)),
      ISNUMBER(SEARCH(""CASH DEPOSIT"",$C84"&amp;"5)),
      COUNTIFS('SUMMARY DATA'!$D:$D,$C845,'SUMMARY DATA'!$B:$B,""GRP"")&lt;&gt;1
    ),
    """",
    IFERROR(TEXTJOIN(CHAR(10),TRUE,FILTER('SUMMARY DATA'!H:H,'SUMMARY DATA'!$D:$D=$C845,'SUMMARY DATA'!$B:$B=""GRP"")),"""")
  )
)"),"")</f>
        <v/>
      </c>
      <c r="I845" s="18" t="str">
        <f>IFERROR(__xludf.DUMMYFUNCTION("IF(H845="""","""",
SUM(ARRAYFORMULA(VALUE(SPLIT(H845,CHAR(10)))))
)"),"")</f>
        <v/>
      </c>
      <c r="J845" s="17" t="str">
        <f>IFERROR(__xludf.DUMMYFUNCTION("IFERROR(
  TEXTJOIN(CHAR(10),TRUE,FILTER('SUMMARY DATA'!I:I,'SUMMARY DATA'!$A:$A=$A845,'SUMMARY DATA'!$C:$C=$B845,'SUMMARY DATA'!$B:$B=""GRP"")),
  IF(
    OR(
      ISNUMBER(SEARCH(""CDM CASH DEPOSIT"",$C845)),
      ISNUMBER(SEARCH(""CASH DEPOSIT"",$C84"&amp;"5)),
      COUNTIFS('SUMMARY DATA'!$D:$D,$C845,'SUMMARY DATA'!$B:$B,""GRP"")&lt;&gt;1
    ),
    """",
    IFERROR(TEXTJOIN(CHAR(10),TRUE,FILTER('SUMMARY DATA'!I:I,'SUMMARY DATA'!$D:$D=$C845,'SUMMARY DATA'!$B:$B=""GRP"")),"""")
  )
)"),"")</f>
        <v/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 spans="1:27">
      <c r="A846" s="2"/>
      <c r="B846" s="35"/>
      <c r="C846" s="2"/>
      <c r="D846" s="6"/>
      <c r="E846" s="16" t="str">
        <f>IFERROR(__xludf.DUMMYFUNCTION("IFERROR(
  TEXTJOIN(CHAR(10),TRUE,FILTER('SUMMARY DATA'!E:E,'SUMMARY DATA'!$A:$A=$A846,'SUMMARY DATA'!$C:$C=$B846,'SUMMARY DATA'!$B:$B=""GRP"")),
  IF(
    OR(
      ISNUMBER(SEARCH(""CDM CASH DEPOSIT"",$C846)),
      ISNUMBER(SEARCH(""CASH DEPOSIT"",$C84"&amp;"6)),
      COUNTIFS('SUMMARY DATA'!$D:$D,$C846,'SUMMARY DATA'!$B:$B,""GRP"")&lt;&gt;1
    ),
    """",
    IFERROR(TEXTJOIN(CHAR(10),TRUE,FILTER('SUMMARY DATA'!E:E,'SUMMARY DATA'!$D:$D=$C846,'SUMMARY DATA'!$B:$B=""GRP"")),"""")
  )
)"),"")</f>
        <v/>
      </c>
      <c r="F846" s="17" t="str">
        <f>IFERROR(__xludf.DUMMYFUNCTION("IFERROR(
  TEXTJOIN(CHAR(10),TRUE,FILTER('SUMMARY DATA'!F:F,'SUMMARY DATA'!$A:$A=$A846,'SUMMARY DATA'!$C:$C=$B846,'SUMMARY DATA'!$B:$B=""GRP"")),
  IF(
    OR(
      ISNUMBER(SEARCH(""CDM CASH DEPOSIT"",$C846)),
      ISNUMBER(SEARCH(""CASH DEPOSIT"",$C84"&amp;"6)),
      COUNTIFS('SUMMARY DATA'!$D:$D,$C846,'SUMMARY DATA'!$B:$B,""GRP"")&lt;&gt;1
    ),
    """",
    IFERROR(TEXTJOIN(CHAR(10),TRUE,FILTER('SUMMARY DATA'!F:F,'SUMMARY DATA'!$D:$D=$C846,'SUMMARY DATA'!$B:$B=""GRP"")),"""")
  )
)"),"")</f>
        <v/>
      </c>
      <c r="G846" s="17" t="str">
        <f>IFERROR(__xludf.DUMMYFUNCTION("IFERROR(
  TEXTJOIN(CHAR(10),TRUE,FILTER('SUMMARY DATA'!G:G,'SUMMARY DATA'!$A:$A=$A846,'SUMMARY DATA'!$C:$C=$B846,'SUMMARY DATA'!$B:$B=""GRP"")),
  IF(
    OR(
      ISNUMBER(SEARCH(""CDM CASH DEPOSIT"",$C846)),
      ISNUMBER(SEARCH(""CASH DEPOSIT"",$C84"&amp;"6)),
      COUNTIFS('SUMMARY DATA'!$D:$D,$C846,'SUMMARY DATA'!$B:$B,""GRP"")&lt;&gt;1
    ),
    """",
    IFERROR(TEXTJOIN(CHAR(10),TRUE,FILTER('SUMMARY DATA'!G:G,'SUMMARY DATA'!$D:$D=$C846,'SUMMARY DATA'!$B:$B=""GRP"")),"""")
  )
)"),"")</f>
        <v/>
      </c>
      <c r="H846" s="18" t="str">
        <f>IFERROR(__xludf.DUMMYFUNCTION("IFERROR(
  TEXTJOIN(CHAR(10),TRUE,FILTER('SUMMARY DATA'!H:H,'SUMMARY DATA'!$A:$A=$A846,'SUMMARY DATA'!$C:$C=$B846,'SUMMARY DATA'!$B:$B=""GRP"")),
  IF(
    OR(
      ISNUMBER(SEARCH(""CDM CASH DEPOSIT"",$C846)),
      ISNUMBER(SEARCH(""CASH DEPOSIT"",$C84"&amp;"6)),
      COUNTIFS('SUMMARY DATA'!$D:$D,$C846,'SUMMARY DATA'!$B:$B,""GRP"")&lt;&gt;1
    ),
    """",
    IFERROR(TEXTJOIN(CHAR(10),TRUE,FILTER('SUMMARY DATA'!H:H,'SUMMARY DATA'!$D:$D=$C846,'SUMMARY DATA'!$B:$B=""GRP"")),"""")
  )
)"),"")</f>
        <v/>
      </c>
      <c r="I846" s="18" t="str">
        <f>IFERROR(__xludf.DUMMYFUNCTION("IF(H846="""","""",
SUM(ARRAYFORMULA(VALUE(SPLIT(H846,CHAR(10)))))
)"),"")</f>
        <v/>
      </c>
      <c r="J846" s="17" t="str">
        <f>IFERROR(__xludf.DUMMYFUNCTION("IFERROR(
  TEXTJOIN(CHAR(10),TRUE,FILTER('SUMMARY DATA'!I:I,'SUMMARY DATA'!$A:$A=$A846,'SUMMARY DATA'!$C:$C=$B846,'SUMMARY DATA'!$B:$B=""GRP"")),
  IF(
    OR(
      ISNUMBER(SEARCH(""CDM CASH DEPOSIT"",$C846)),
      ISNUMBER(SEARCH(""CASH DEPOSIT"",$C84"&amp;"6)),
      COUNTIFS('SUMMARY DATA'!$D:$D,$C846,'SUMMARY DATA'!$B:$B,""GRP"")&lt;&gt;1
    ),
    """",
    IFERROR(TEXTJOIN(CHAR(10),TRUE,FILTER('SUMMARY DATA'!I:I,'SUMMARY DATA'!$D:$D=$C846,'SUMMARY DATA'!$B:$B=""GRP"")),"""")
  )
)"),"")</f>
        <v/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 spans="1:27">
      <c r="A847" s="2"/>
      <c r="B847" s="35"/>
      <c r="C847" s="2"/>
      <c r="D847" s="6"/>
      <c r="E847" s="16" t="str">
        <f>IFERROR(__xludf.DUMMYFUNCTION("IFERROR(
  TEXTJOIN(CHAR(10),TRUE,FILTER('SUMMARY DATA'!E:E,'SUMMARY DATA'!$A:$A=$A847,'SUMMARY DATA'!$C:$C=$B847,'SUMMARY DATA'!$B:$B=""GRP"")),
  IF(
    OR(
      ISNUMBER(SEARCH(""CDM CASH DEPOSIT"",$C847)),
      ISNUMBER(SEARCH(""CASH DEPOSIT"",$C84"&amp;"7)),
      COUNTIFS('SUMMARY DATA'!$D:$D,$C847,'SUMMARY DATA'!$B:$B,""GRP"")&lt;&gt;1
    ),
    """",
    IFERROR(TEXTJOIN(CHAR(10),TRUE,FILTER('SUMMARY DATA'!E:E,'SUMMARY DATA'!$D:$D=$C847,'SUMMARY DATA'!$B:$B=""GRP"")),"""")
  )
)"),"")</f>
        <v/>
      </c>
      <c r="F847" s="17" t="str">
        <f>IFERROR(__xludf.DUMMYFUNCTION("IFERROR(
  TEXTJOIN(CHAR(10),TRUE,FILTER('SUMMARY DATA'!F:F,'SUMMARY DATA'!$A:$A=$A847,'SUMMARY DATA'!$C:$C=$B847,'SUMMARY DATA'!$B:$B=""GRP"")),
  IF(
    OR(
      ISNUMBER(SEARCH(""CDM CASH DEPOSIT"",$C847)),
      ISNUMBER(SEARCH(""CASH DEPOSIT"",$C84"&amp;"7)),
      COUNTIFS('SUMMARY DATA'!$D:$D,$C847,'SUMMARY DATA'!$B:$B,""GRP"")&lt;&gt;1
    ),
    """",
    IFERROR(TEXTJOIN(CHAR(10),TRUE,FILTER('SUMMARY DATA'!F:F,'SUMMARY DATA'!$D:$D=$C847,'SUMMARY DATA'!$B:$B=""GRP"")),"""")
  )
)"),"")</f>
        <v/>
      </c>
      <c r="G847" s="17" t="str">
        <f>IFERROR(__xludf.DUMMYFUNCTION("IFERROR(
  TEXTJOIN(CHAR(10),TRUE,FILTER('SUMMARY DATA'!G:G,'SUMMARY DATA'!$A:$A=$A847,'SUMMARY DATA'!$C:$C=$B847,'SUMMARY DATA'!$B:$B=""GRP"")),
  IF(
    OR(
      ISNUMBER(SEARCH(""CDM CASH DEPOSIT"",$C847)),
      ISNUMBER(SEARCH(""CASH DEPOSIT"",$C84"&amp;"7)),
      COUNTIFS('SUMMARY DATA'!$D:$D,$C847,'SUMMARY DATA'!$B:$B,""GRP"")&lt;&gt;1
    ),
    """",
    IFERROR(TEXTJOIN(CHAR(10),TRUE,FILTER('SUMMARY DATA'!G:G,'SUMMARY DATA'!$D:$D=$C847,'SUMMARY DATA'!$B:$B=""GRP"")),"""")
  )
)"),"")</f>
        <v/>
      </c>
      <c r="H847" s="18" t="str">
        <f>IFERROR(__xludf.DUMMYFUNCTION("IFERROR(
  TEXTJOIN(CHAR(10),TRUE,FILTER('SUMMARY DATA'!H:H,'SUMMARY DATA'!$A:$A=$A847,'SUMMARY DATA'!$C:$C=$B847,'SUMMARY DATA'!$B:$B=""GRP"")),
  IF(
    OR(
      ISNUMBER(SEARCH(""CDM CASH DEPOSIT"",$C847)),
      ISNUMBER(SEARCH(""CASH DEPOSIT"",$C84"&amp;"7)),
      COUNTIFS('SUMMARY DATA'!$D:$D,$C847,'SUMMARY DATA'!$B:$B,""GRP"")&lt;&gt;1
    ),
    """",
    IFERROR(TEXTJOIN(CHAR(10),TRUE,FILTER('SUMMARY DATA'!H:H,'SUMMARY DATA'!$D:$D=$C847,'SUMMARY DATA'!$B:$B=""GRP"")),"""")
  )
)"),"")</f>
        <v/>
      </c>
      <c r="I847" s="18" t="str">
        <f>IFERROR(__xludf.DUMMYFUNCTION("IF(H847="""","""",
SUM(ARRAYFORMULA(VALUE(SPLIT(H847,CHAR(10)))))
)"),"")</f>
        <v/>
      </c>
      <c r="J847" s="17" t="str">
        <f>IFERROR(__xludf.DUMMYFUNCTION("IFERROR(
  TEXTJOIN(CHAR(10),TRUE,FILTER('SUMMARY DATA'!I:I,'SUMMARY DATA'!$A:$A=$A847,'SUMMARY DATA'!$C:$C=$B847,'SUMMARY DATA'!$B:$B=""GRP"")),
  IF(
    OR(
      ISNUMBER(SEARCH(""CDM CASH DEPOSIT"",$C847)),
      ISNUMBER(SEARCH(""CASH DEPOSIT"",$C84"&amp;"7)),
      COUNTIFS('SUMMARY DATA'!$D:$D,$C847,'SUMMARY DATA'!$B:$B,""GRP"")&lt;&gt;1
    ),
    """",
    IFERROR(TEXTJOIN(CHAR(10),TRUE,FILTER('SUMMARY DATA'!I:I,'SUMMARY DATA'!$D:$D=$C847,'SUMMARY DATA'!$B:$B=""GRP"")),"""")
  )
)"),"")</f>
        <v/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 spans="1:27">
      <c r="A848" s="2"/>
      <c r="B848" s="35"/>
      <c r="C848" s="2"/>
      <c r="D848" s="6"/>
      <c r="E848" s="16" t="str">
        <f>IFERROR(__xludf.DUMMYFUNCTION("IFERROR(
  TEXTJOIN(CHAR(10),TRUE,FILTER('SUMMARY DATA'!E:E,'SUMMARY DATA'!$A:$A=$A848,'SUMMARY DATA'!$C:$C=$B848,'SUMMARY DATA'!$B:$B=""GRP"")),
  IF(
    OR(
      ISNUMBER(SEARCH(""CDM CASH DEPOSIT"",$C848)),
      ISNUMBER(SEARCH(""CASH DEPOSIT"",$C84"&amp;"8)),
      COUNTIFS('SUMMARY DATA'!$D:$D,$C848,'SUMMARY DATA'!$B:$B,""GRP"")&lt;&gt;1
    ),
    """",
    IFERROR(TEXTJOIN(CHAR(10),TRUE,FILTER('SUMMARY DATA'!E:E,'SUMMARY DATA'!$D:$D=$C848,'SUMMARY DATA'!$B:$B=""GRP"")),"""")
  )
)"),"")</f>
        <v/>
      </c>
      <c r="F848" s="17" t="str">
        <f>IFERROR(__xludf.DUMMYFUNCTION("IFERROR(
  TEXTJOIN(CHAR(10),TRUE,FILTER('SUMMARY DATA'!F:F,'SUMMARY DATA'!$A:$A=$A848,'SUMMARY DATA'!$C:$C=$B848,'SUMMARY DATA'!$B:$B=""GRP"")),
  IF(
    OR(
      ISNUMBER(SEARCH(""CDM CASH DEPOSIT"",$C848)),
      ISNUMBER(SEARCH(""CASH DEPOSIT"",$C84"&amp;"8)),
      COUNTIFS('SUMMARY DATA'!$D:$D,$C848,'SUMMARY DATA'!$B:$B,""GRP"")&lt;&gt;1
    ),
    """",
    IFERROR(TEXTJOIN(CHAR(10),TRUE,FILTER('SUMMARY DATA'!F:F,'SUMMARY DATA'!$D:$D=$C848,'SUMMARY DATA'!$B:$B=""GRP"")),"""")
  )
)"),"")</f>
        <v/>
      </c>
      <c r="G848" s="17" t="str">
        <f>IFERROR(__xludf.DUMMYFUNCTION("IFERROR(
  TEXTJOIN(CHAR(10),TRUE,FILTER('SUMMARY DATA'!G:G,'SUMMARY DATA'!$A:$A=$A848,'SUMMARY DATA'!$C:$C=$B848,'SUMMARY DATA'!$B:$B=""GRP"")),
  IF(
    OR(
      ISNUMBER(SEARCH(""CDM CASH DEPOSIT"",$C848)),
      ISNUMBER(SEARCH(""CASH DEPOSIT"",$C84"&amp;"8)),
      COUNTIFS('SUMMARY DATA'!$D:$D,$C848,'SUMMARY DATA'!$B:$B,""GRP"")&lt;&gt;1
    ),
    """",
    IFERROR(TEXTJOIN(CHAR(10),TRUE,FILTER('SUMMARY DATA'!G:G,'SUMMARY DATA'!$D:$D=$C848,'SUMMARY DATA'!$B:$B=""GRP"")),"""")
  )
)"),"")</f>
        <v/>
      </c>
      <c r="H848" s="18" t="str">
        <f>IFERROR(__xludf.DUMMYFUNCTION("IFERROR(
  TEXTJOIN(CHAR(10),TRUE,FILTER('SUMMARY DATA'!H:H,'SUMMARY DATA'!$A:$A=$A848,'SUMMARY DATA'!$C:$C=$B848,'SUMMARY DATA'!$B:$B=""GRP"")),
  IF(
    OR(
      ISNUMBER(SEARCH(""CDM CASH DEPOSIT"",$C848)),
      ISNUMBER(SEARCH(""CASH DEPOSIT"",$C84"&amp;"8)),
      COUNTIFS('SUMMARY DATA'!$D:$D,$C848,'SUMMARY DATA'!$B:$B,""GRP"")&lt;&gt;1
    ),
    """",
    IFERROR(TEXTJOIN(CHAR(10),TRUE,FILTER('SUMMARY DATA'!H:H,'SUMMARY DATA'!$D:$D=$C848,'SUMMARY DATA'!$B:$B=""GRP"")),"""")
  )
)"),"")</f>
        <v/>
      </c>
      <c r="I848" s="18" t="str">
        <f>IFERROR(__xludf.DUMMYFUNCTION("IF(H848="""","""",
SUM(ARRAYFORMULA(VALUE(SPLIT(H848,CHAR(10)))))
)"),"")</f>
        <v/>
      </c>
      <c r="J848" s="17" t="str">
        <f>IFERROR(__xludf.DUMMYFUNCTION("IFERROR(
  TEXTJOIN(CHAR(10),TRUE,FILTER('SUMMARY DATA'!I:I,'SUMMARY DATA'!$A:$A=$A848,'SUMMARY DATA'!$C:$C=$B848,'SUMMARY DATA'!$B:$B=""GRP"")),
  IF(
    OR(
      ISNUMBER(SEARCH(""CDM CASH DEPOSIT"",$C848)),
      ISNUMBER(SEARCH(""CASH DEPOSIT"",$C84"&amp;"8)),
      COUNTIFS('SUMMARY DATA'!$D:$D,$C848,'SUMMARY DATA'!$B:$B,""GRP"")&lt;&gt;1
    ),
    """",
    IFERROR(TEXTJOIN(CHAR(10),TRUE,FILTER('SUMMARY DATA'!I:I,'SUMMARY DATA'!$D:$D=$C848,'SUMMARY DATA'!$B:$B=""GRP"")),"""")
  )
)"),"")</f>
        <v/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 spans="1:27">
      <c r="A849" s="2"/>
      <c r="B849" s="35"/>
      <c r="C849" s="2"/>
      <c r="D849" s="6"/>
      <c r="E849" s="16" t="str">
        <f>IFERROR(__xludf.DUMMYFUNCTION("IFERROR(
  TEXTJOIN(CHAR(10),TRUE,FILTER('SUMMARY DATA'!E:E,'SUMMARY DATA'!$A:$A=$A849,'SUMMARY DATA'!$C:$C=$B849,'SUMMARY DATA'!$B:$B=""GRP"")),
  IF(
    OR(
      ISNUMBER(SEARCH(""CDM CASH DEPOSIT"",$C849)),
      ISNUMBER(SEARCH(""CASH DEPOSIT"",$C84"&amp;"9)),
      COUNTIFS('SUMMARY DATA'!$D:$D,$C849,'SUMMARY DATA'!$B:$B,""GRP"")&lt;&gt;1
    ),
    """",
    IFERROR(TEXTJOIN(CHAR(10),TRUE,FILTER('SUMMARY DATA'!E:E,'SUMMARY DATA'!$D:$D=$C849,'SUMMARY DATA'!$B:$B=""GRP"")),"""")
  )
)"),"")</f>
        <v/>
      </c>
      <c r="F849" s="17" t="str">
        <f>IFERROR(__xludf.DUMMYFUNCTION("IFERROR(
  TEXTJOIN(CHAR(10),TRUE,FILTER('SUMMARY DATA'!F:F,'SUMMARY DATA'!$A:$A=$A849,'SUMMARY DATA'!$C:$C=$B849,'SUMMARY DATA'!$B:$B=""GRP"")),
  IF(
    OR(
      ISNUMBER(SEARCH(""CDM CASH DEPOSIT"",$C849)),
      ISNUMBER(SEARCH(""CASH DEPOSIT"",$C84"&amp;"9)),
      COUNTIFS('SUMMARY DATA'!$D:$D,$C849,'SUMMARY DATA'!$B:$B,""GRP"")&lt;&gt;1
    ),
    """",
    IFERROR(TEXTJOIN(CHAR(10),TRUE,FILTER('SUMMARY DATA'!F:F,'SUMMARY DATA'!$D:$D=$C849,'SUMMARY DATA'!$B:$B=""GRP"")),"""")
  )
)"),"")</f>
        <v/>
      </c>
      <c r="G849" s="17" t="str">
        <f>IFERROR(__xludf.DUMMYFUNCTION("IFERROR(
  TEXTJOIN(CHAR(10),TRUE,FILTER('SUMMARY DATA'!G:G,'SUMMARY DATA'!$A:$A=$A849,'SUMMARY DATA'!$C:$C=$B849,'SUMMARY DATA'!$B:$B=""GRP"")),
  IF(
    OR(
      ISNUMBER(SEARCH(""CDM CASH DEPOSIT"",$C849)),
      ISNUMBER(SEARCH(""CASH DEPOSIT"",$C84"&amp;"9)),
      COUNTIFS('SUMMARY DATA'!$D:$D,$C849,'SUMMARY DATA'!$B:$B,""GRP"")&lt;&gt;1
    ),
    """",
    IFERROR(TEXTJOIN(CHAR(10),TRUE,FILTER('SUMMARY DATA'!G:G,'SUMMARY DATA'!$D:$D=$C849,'SUMMARY DATA'!$B:$B=""GRP"")),"""")
  )
)"),"")</f>
        <v/>
      </c>
      <c r="H849" s="18" t="str">
        <f>IFERROR(__xludf.DUMMYFUNCTION("IFERROR(
  TEXTJOIN(CHAR(10),TRUE,FILTER('SUMMARY DATA'!H:H,'SUMMARY DATA'!$A:$A=$A849,'SUMMARY DATA'!$C:$C=$B849,'SUMMARY DATA'!$B:$B=""GRP"")),
  IF(
    OR(
      ISNUMBER(SEARCH(""CDM CASH DEPOSIT"",$C849)),
      ISNUMBER(SEARCH(""CASH DEPOSIT"",$C84"&amp;"9)),
      COUNTIFS('SUMMARY DATA'!$D:$D,$C849,'SUMMARY DATA'!$B:$B,""GRP"")&lt;&gt;1
    ),
    """",
    IFERROR(TEXTJOIN(CHAR(10),TRUE,FILTER('SUMMARY DATA'!H:H,'SUMMARY DATA'!$D:$D=$C849,'SUMMARY DATA'!$B:$B=""GRP"")),"""")
  )
)"),"")</f>
        <v/>
      </c>
      <c r="I849" s="18" t="str">
        <f>IFERROR(__xludf.DUMMYFUNCTION("IF(H849="""","""",
SUM(ARRAYFORMULA(VALUE(SPLIT(H849,CHAR(10)))))
)"),"")</f>
        <v/>
      </c>
      <c r="J849" s="17" t="str">
        <f>IFERROR(__xludf.DUMMYFUNCTION("IFERROR(
  TEXTJOIN(CHAR(10),TRUE,FILTER('SUMMARY DATA'!I:I,'SUMMARY DATA'!$A:$A=$A849,'SUMMARY DATA'!$C:$C=$B849,'SUMMARY DATA'!$B:$B=""GRP"")),
  IF(
    OR(
      ISNUMBER(SEARCH(""CDM CASH DEPOSIT"",$C849)),
      ISNUMBER(SEARCH(""CASH DEPOSIT"",$C84"&amp;"9)),
      COUNTIFS('SUMMARY DATA'!$D:$D,$C849,'SUMMARY DATA'!$B:$B,""GRP"")&lt;&gt;1
    ),
    """",
    IFERROR(TEXTJOIN(CHAR(10),TRUE,FILTER('SUMMARY DATA'!I:I,'SUMMARY DATA'!$D:$D=$C849,'SUMMARY DATA'!$B:$B=""GRP"")),"""")
  )
)"),"")</f>
        <v/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 spans="1:27">
      <c r="A850" s="2"/>
      <c r="B850" s="35"/>
      <c r="C850" s="2"/>
      <c r="D850" s="6"/>
      <c r="E850" s="16" t="str">
        <f>IFERROR(__xludf.DUMMYFUNCTION("IFERROR(
  TEXTJOIN(CHAR(10),TRUE,FILTER('SUMMARY DATA'!E:E,'SUMMARY DATA'!$A:$A=$A850,'SUMMARY DATA'!$C:$C=$B850,'SUMMARY DATA'!$B:$B=""GRP"")),
  IF(
    OR(
      ISNUMBER(SEARCH(""CDM CASH DEPOSIT"",$C850)),
      ISNUMBER(SEARCH(""CASH DEPOSIT"",$C85"&amp;"0)),
      COUNTIFS('SUMMARY DATA'!$D:$D,$C850,'SUMMARY DATA'!$B:$B,""GRP"")&lt;&gt;1
    ),
    """",
    IFERROR(TEXTJOIN(CHAR(10),TRUE,FILTER('SUMMARY DATA'!E:E,'SUMMARY DATA'!$D:$D=$C850,'SUMMARY DATA'!$B:$B=""GRP"")),"""")
  )
)"),"")</f>
        <v/>
      </c>
      <c r="F850" s="17" t="str">
        <f>IFERROR(__xludf.DUMMYFUNCTION("IFERROR(
  TEXTJOIN(CHAR(10),TRUE,FILTER('SUMMARY DATA'!F:F,'SUMMARY DATA'!$A:$A=$A850,'SUMMARY DATA'!$C:$C=$B850,'SUMMARY DATA'!$B:$B=""GRP"")),
  IF(
    OR(
      ISNUMBER(SEARCH(""CDM CASH DEPOSIT"",$C850)),
      ISNUMBER(SEARCH(""CASH DEPOSIT"",$C85"&amp;"0)),
      COUNTIFS('SUMMARY DATA'!$D:$D,$C850,'SUMMARY DATA'!$B:$B,""GRP"")&lt;&gt;1
    ),
    """",
    IFERROR(TEXTJOIN(CHAR(10),TRUE,FILTER('SUMMARY DATA'!F:F,'SUMMARY DATA'!$D:$D=$C850,'SUMMARY DATA'!$B:$B=""GRP"")),"""")
  )
)"),"")</f>
        <v/>
      </c>
      <c r="G850" s="17" t="str">
        <f>IFERROR(__xludf.DUMMYFUNCTION("IFERROR(
  TEXTJOIN(CHAR(10),TRUE,FILTER('SUMMARY DATA'!G:G,'SUMMARY DATA'!$A:$A=$A850,'SUMMARY DATA'!$C:$C=$B850,'SUMMARY DATA'!$B:$B=""GRP"")),
  IF(
    OR(
      ISNUMBER(SEARCH(""CDM CASH DEPOSIT"",$C850)),
      ISNUMBER(SEARCH(""CASH DEPOSIT"",$C85"&amp;"0)),
      COUNTIFS('SUMMARY DATA'!$D:$D,$C850,'SUMMARY DATA'!$B:$B,""GRP"")&lt;&gt;1
    ),
    """",
    IFERROR(TEXTJOIN(CHAR(10),TRUE,FILTER('SUMMARY DATA'!G:G,'SUMMARY DATA'!$D:$D=$C850,'SUMMARY DATA'!$B:$B=""GRP"")),"""")
  )
)"),"")</f>
        <v/>
      </c>
      <c r="H850" s="18" t="str">
        <f>IFERROR(__xludf.DUMMYFUNCTION("IFERROR(
  TEXTJOIN(CHAR(10),TRUE,FILTER('SUMMARY DATA'!H:H,'SUMMARY DATA'!$A:$A=$A850,'SUMMARY DATA'!$C:$C=$B850,'SUMMARY DATA'!$B:$B=""GRP"")),
  IF(
    OR(
      ISNUMBER(SEARCH(""CDM CASH DEPOSIT"",$C850)),
      ISNUMBER(SEARCH(""CASH DEPOSIT"",$C85"&amp;"0)),
      COUNTIFS('SUMMARY DATA'!$D:$D,$C850,'SUMMARY DATA'!$B:$B,""GRP"")&lt;&gt;1
    ),
    """",
    IFERROR(TEXTJOIN(CHAR(10),TRUE,FILTER('SUMMARY DATA'!H:H,'SUMMARY DATA'!$D:$D=$C850,'SUMMARY DATA'!$B:$B=""GRP"")),"""")
  )
)"),"")</f>
        <v/>
      </c>
      <c r="I850" s="18" t="str">
        <f>IFERROR(__xludf.DUMMYFUNCTION("IF(H850="""","""",
SUM(ARRAYFORMULA(VALUE(SPLIT(H850,CHAR(10)))))
)"),"")</f>
        <v/>
      </c>
      <c r="J850" s="17" t="str">
        <f>IFERROR(__xludf.DUMMYFUNCTION("IFERROR(
  TEXTJOIN(CHAR(10),TRUE,FILTER('SUMMARY DATA'!I:I,'SUMMARY DATA'!$A:$A=$A850,'SUMMARY DATA'!$C:$C=$B850,'SUMMARY DATA'!$B:$B=""GRP"")),
  IF(
    OR(
      ISNUMBER(SEARCH(""CDM CASH DEPOSIT"",$C850)),
      ISNUMBER(SEARCH(""CASH DEPOSIT"",$C85"&amp;"0)),
      COUNTIFS('SUMMARY DATA'!$D:$D,$C850,'SUMMARY DATA'!$B:$B,""GRP"")&lt;&gt;1
    ),
    """",
    IFERROR(TEXTJOIN(CHAR(10),TRUE,FILTER('SUMMARY DATA'!I:I,'SUMMARY DATA'!$D:$D=$C850,'SUMMARY DATA'!$B:$B=""GRP"")),"""")
  )
)"),"")</f>
        <v/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 spans="1:27">
      <c r="A851" s="2"/>
      <c r="B851" s="35"/>
      <c r="C851" s="2"/>
      <c r="D851" s="6"/>
      <c r="E851" s="16" t="str">
        <f>IFERROR(__xludf.DUMMYFUNCTION("IFERROR(
  TEXTJOIN(CHAR(10),TRUE,FILTER('SUMMARY DATA'!E:E,'SUMMARY DATA'!$A:$A=$A851,'SUMMARY DATA'!$C:$C=$B851,'SUMMARY DATA'!$B:$B=""GRP"")),
  IF(
    OR(
      ISNUMBER(SEARCH(""CDM CASH DEPOSIT"",$C851)),
      ISNUMBER(SEARCH(""CASH DEPOSIT"",$C85"&amp;"1)),
      COUNTIFS('SUMMARY DATA'!$D:$D,$C851,'SUMMARY DATA'!$B:$B,""GRP"")&lt;&gt;1
    ),
    """",
    IFERROR(TEXTJOIN(CHAR(10),TRUE,FILTER('SUMMARY DATA'!E:E,'SUMMARY DATA'!$D:$D=$C851,'SUMMARY DATA'!$B:$B=""GRP"")),"""")
  )
)"),"")</f>
        <v/>
      </c>
      <c r="F851" s="17" t="str">
        <f>IFERROR(__xludf.DUMMYFUNCTION("IFERROR(
  TEXTJOIN(CHAR(10),TRUE,FILTER('SUMMARY DATA'!F:F,'SUMMARY DATA'!$A:$A=$A851,'SUMMARY DATA'!$C:$C=$B851,'SUMMARY DATA'!$B:$B=""GRP"")),
  IF(
    OR(
      ISNUMBER(SEARCH(""CDM CASH DEPOSIT"",$C851)),
      ISNUMBER(SEARCH(""CASH DEPOSIT"",$C85"&amp;"1)),
      COUNTIFS('SUMMARY DATA'!$D:$D,$C851,'SUMMARY DATA'!$B:$B,""GRP"")&lt;&gt;1
    ),
    """",
    IFERROR(TEXTJOIN(CHAR(10),TRUE,FILTER('SUMMARY DATA'!F:F,'SUMMARY DATA'!$D:$D=$C851,'SUMMARY DATA'!$B:$B=""GRP"")),"""")
  )
)"),"")</f>
        <v/>
      </c>
      <c r="G851" s="17" t="str">
        <f>IFERROR(__xludf.DUMMYFUNCTION("IFERROR(
  TEXTJOIN(CHAR(10),TRUE,FILTER('SUMMARY DATA'!G:G,'SUMMARY DATA'!$A:$A=$A851,'SUMMARY DATA'!$C:$C=$B851,'SUMMARY DATA'!$B:$B=""GRP"")),
  IF(
    OR(
      ISNUMBER(SEARCH(""CDM CASH DEPOSIT"",$C851)),
      ISNUMBER(SEARCH(""CASH DEPOSIT"",$C85"&amp;"1)),
      COUNTIFS('SUMMARY DATA'!$D:$D,$C851,'SUMMARY DATA'!$B:$B,""GRP"")&lt;&gt;1
    ),
    """",
    IFERROR(TEXTJOIN(CHAR(10),TRUE,FILTER('SUMMARY DATA'!G:G,'SUMMARY DATA'!$D:$D=$C851,'SUMMARY DATA'!$B:$B=""GRP"")),"""")
  )
)"),"")</f>
        <v/>
      </c>
      <c r="H851" s="18" t="str">
        <f>IFERROR(__xludf.DUMMYFUNCTION("IFERROR(
  TEXTJOIN(CHAR(10),TRUE,FILTER('SUMMARY DATA'!H:H,'SUMMARY DATA'!$A:$A=$A851,'SUMMARY DATA'!$C:$C=$B851,'SUMMARY DATA'!$B:$B=""GRP"")),
  IF(
    OR(
      ISNUMBER(SEARCH(""CDM CASH DEPOSIT"",$C851)),
      ISNUMBER(SEARCH(""CASH DEPOSIT"",$C85"&amp;"1)),
      COUNTIFS('SUMMARY DATA'!$D:$D,$C851,'SUMMARY DATA'!$B:$B,""GRP"")&lt;&gt;1
    ),
    """",
    IFERROR(TEXTJOIN(CHAR(10),TRUE,FILTER('SUMMARY DATA'!H:H,'SUMMARY DATA'!$D:$D=$C851,'SUMMARY DATA'!$B:$B=""GRP"")),"""")
  )
)"),"")</f>
        <v/>
      </c>
      <c r="I851" s="18" t="str">
        <f>IFERROR(__xludf.DUMMYFUNCTION("IF(H851="""","""",
SUM(ARRAYFORMULA(VALUE(SPLIT(H851,CHAR(10)))))
)"),"")</f>
        <v/>
      </c>
      <c r="J851" s="17" t="str">
        <f>IFERROR(__xludf.DUMMYFUNCTION("IFERROR(
  TEXTJOIN(CHAR(10),TRUE,FILTER('SUMMARY DATA'!I:I,'SUMMARY DATA'!$A:$A=$A851,'SUMMARY DATA'!$C:$C=$B851,'SUMMARY DATA'!$B:$B=""GRP"")),
  IF(
    OR(
      ISNUMBER(SEARCH(""CDM CASH DEPOSIT"",$C851)),
      ISNUMBER(SEARCH(""CASH DEPOSIT"",$C85"&amp;"1)),
      COUNTIFS('SUMMARY DATA'!$D:$D,$C851,'SUMMARY DATA'!$B:$B,""GRP"")&lt;&gt;1
    ),
    """",
    IFERROR(TEXTJOIN(CHAR(10),TRUE,FILTER('SUMMARY DATA'!I:I,'SUMMARY DATA'!$D:$D=$C851,'SUMMARY DATA'!$B:$B=""GRP"")),"""")
  )
)"),"")</f>
        <v/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 spans="1:27">
      <c r="A852" s="2"/>
      <c r="B852" s="35"/>
      <c r="C852" s="2"/>
      <c r="D852" s="6"/>
      <c r="E852" s="16" t="str">
        <f>IFERROR(__xludf.DUMMYFUNCTION("IFERROR(
  TEXTJOIN(CHAR(10),TRUE,FILTER('SUMMARY DATA'!E:E,'SUMMARY DATA'!$A:$A=$A852,'SUMMARY DATA'!$C:$C=$B852,'SUMMARY DATA'!$B:$B=""GRP"")),
  IF(
    OR(
      ISNUMBER(SEARCH(""CDM CASH DEPOSIT"",$C852)),
      ISNUMBER(SEARCH(""CASH DEPOSIT"",$C85"&amp;"2)),
      COUNTIFS('SUMMARY DATA'!$D:$D,$C852,'SUMMARY DATA'!$B:$B,""GRP"")&lt;&gt;1
    ),
    """",
    IFERROR(TEXTJOIN(CHAR(10),TRUE,FILTER('SUMMARY DATA'!E:E,'SUMMARY DATA'!$D:$D=$C852,'SUMMARY DATA'!$B:$B=""GRP"")),"""")
  )
)"),"")</f>
        <v/>
      </c>
      <c r="F852" s="17" t="str">
        <f>IFERROR(__xludf.DUMMYFUNCTION("IFERROR(
  TEXTJOIN(CHAR(10),TRUE,FILTER('SUMMARY DATA'!F:F,'SUMMARY DATA'!$A:$A=$A852,'SUMMARY DATA'!$C:$C=$B852,'SUMMARY DATA'!$B:$B=""GRP"")),
  IF(
    OR(
      ISNUMBER(SEARCH(""CDM CASH DEPOSIT"",$C852)),
      ISNUMBER(SEARCH(""CASH DEPOSIT"",$C85"&amp;"2)),
      COUNTIFS('SUMMARY DATA'!$D:$D,$C852,'SUMMARY DATA'!$B:$B,""GRP"")&lt;&gt;1
    ),
    """",
    IFERROR(TEXTJOIN(CHAR(10),TRUE,FILTER('SUMMARY DATA'!F:F,'SUMMARY DATA'!$D:$D=$C852,'SUMMARY DATA'!$B:$B=""GRP"")),"""")
  )
)"),"")</f>
        <v/>
      </c>
      <c r="G852" s="17" t="str">
        <f>IFERROR(__xludf.DUMMYFUNCTION("IFERROR(
  TEXTJOIN(CHAR(10),TRUE,FILTER('SUMMARY DATA'!G:G,'SUMMARY DATA'!$A:$A=$A852,'SUMMARY DATA'!$C:$C=$B852,'SUMMARY DATA'!$B:$B=""GRP"")),
  IF(
    OR(
      ISNUMBER(SEARCH(""CDM CASH DEPOSIT"",$C852)),
      ISNUMBER(SEARCH(""CASH DEPOSIT"",$C85"&amp;"2)),
      COUNTIFS('SUMMARY DATA'!$D:$D,$C852,'SUMMARY DATA'!$B:$B,""GRP"")&lt;&gt;1
    ),
    """",
    IFERROR(TEXTJOIN(CHAR(10),TRUE,FILTER('SUMMARY DATA'!G:G,'SUMMARY DATA'!$D:$D=$C852,'SUMMARY DATA'!$B:$B=""GRP"")),"""")
  )
)"),"")</f>
        <v/>
      </c>
      <c r="H852" s="18" t="str">
        <f>IFERROR(__xludf.DUMMYFUNCTION("IFERROR(
  TEXTJOIN(CHAR(10),TRUE,FILTER('SUMMARY DATA'!H:H,'SUMMARY DATA'!$A:$A=$A852,'SUMMARY DATA'!$C:$C=$B852,'SUMMARY DATA'!$B:$B=""GRP"")),
  IF(
    OR(
      ISNUMBER(SEARCH(""CDM CASH DEPOSIT"",$C852)),
      ISNUMBER(SEARCH(""CASH DEPOSIT"",$C85"&amp;"2)),
      COUNTIFS('SUMMARY DATA'!$D:$D,$C852,'SUMMARY DATA'!$B:$B,""GRP"")&lt;&gt;1
    ),
    """",
    IFERROR(TEXTJOIN(CHAR(10),TRUE,FILTER('SUMMARY DATA'!H:H,'SUMMARY DATA'!$D:$D=$C852,'SUMMARY DATA'!$B:$B=""GRP"")),"""")
  )
)"),"")</f>
        <v/>
      </c>
      <c r="I852" s="18" t="str">
        <f>IFERROR(__xludf.DUMMYFUNCTION("IF(H852="""","""",
SUM(ARRAYFORMULA(VALUE(SPLIT(H852,CHAR(10)))))
)"),"")</f>
        <v/>
      </c>
      <c r="J852" s="17" t="str">
        <f>IFERROR(__xludf.DUMMYFUNCTION("IFERROR(
  TEXTJOIN(CHAR(10),TRUE,FILTER('SUMMARY DATA'!I:I,'SUMMARY DATA'!$A:$A=$A852,'SUMMARY DATA'!$C:$C=$B852,'SUMMARY DATA'!$B:$B=""GRP"")),
  IF(
    OR(
      ISNUMBER(SEARCH(""CDM CASH DEPOSIT"",$C852)),
      ISNUMBER(SEARCH(""CASH DEPOSIT"",$C85"&amp;"2)),
      COUNTIFS('SUMMARY DATA'!$D:$D,$C852,'SUMMARY DATA'!$B:$B,""GRP"")&lt;&gt;1
    ),
    """",
    IFERROR(TEXTJOIN(CHAR(10),TRUE,FILTER('SUMMARY DATA'!I:I,'SUMMARY DATA'!$D:$D=$C852,'SUMMARY DATA'!$B:$B=""GRP"")),"""")
  )
)"),"")</f>
        <v/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 spans="1:27">
      <c r="A853" s="2"/>
      <c r="B853" s="35"/>
      <c r="C853" s="2"/>
      <c r="D853" s="6"/>
      <c r="E853" s="16" t="str">
        <f>IFERROR(__xludf.DUMMYFUNCTION("IFERROR(
  TEXTJOIN(CHAR(10),TRUE,FILTER('SUMMARY DATA'!E:E,'SUMMARY DATA'!$A:$A=$A853,'SUMMARY DATA'!$C:$C=$B853,'SUMMARY DATA'!$B:$B=""GRP"")),
  IF(
    OR(
      ISNUMBER(SEARCH(""CDM CASH DEPOSIT"",$C853)),
      ISNUMBER(SEARCH(""CASH DEPOSIT"",$C85"&amp;"3)),
      COUNTIFS('SUMMARY DATA'!$D:$D,$C853,'SUMMARY DATA'!$B:$B,""GRP"")&lt;&gt;1
    ),
    """",
    IFERROR(TEXTJOIN(CHAR(10),TRUE,FILTER('SUMMARY DATA'!E:E,'SUMMARY DATA'!$D:$D=$C853,'SUMMARY DATA'!$B:$B=""GRP"")),"""")
  )
)"),"")</f>
        <v/>
      </c>
      <c r="F853" s="17" t="str">
        <f>IFERROR(__xludf.DUMMYFUNCTION("IFERROR(
  TEXTJOIN(CHAR(10),TRUE,FILTER('SUMMARY DATA'!F:F,'SUMMARY DATA'!$A:$A=$A853,'SUMMARY DATA'!$C:$C=$B853,'SUMMARY DATA'!$B:$B=""GRP"")),
  IF(
    OR(
      ISNUMBER(SEARCH(""CDM CASH DEPOSIT"",$C853)),
      ISNUMBER(SEARCH(""CASH DEPOSIT"",$C85"&amp;"3)),
      COUNTIFS('SUMMARY DATA'!$D:$D,$C853,'SUMMARY DATA'!$B:$B,""GRP"")&lt;&gt;1
    ),
    """",
    IFERROR(TEXTJOIN(CHAR(10),TRUE,FILTER('SUMMARY DATA'!F:F,'SUMMARY DATA'!$D:$D=$C853,'SUMMARY DATA'!$B:$B=""GRP"")),"""")
  )
)"),"")</f>
        <v/>
      </c>
      <c r="G853" s="17" t="str">
        <f>IFERROR(__xludf.DUMMYFUNCTION("IFERROR(
  TEXTJOIN(CHAR(10),TRUE,FILTER('SUMMARY DATA'!G:G,'SUMMARY DATA'!$A:$A=$A853,'SUMMARY DATA'!$C:$C=$B853,'SUMMARY DATA'!$B:$B=""GRP"")),
  IF(
    OR(
      ISNUMBER(SEARCH(""CDM CASH DEPOSIT"",$C853)),
      ISNUMBER(SEARCH(""CASH DEPOSIT"",$C85"&amp;"3)),
      COUNTIFS('SUMMARY DATA'!$D:$D,$C853,'SUMMARY DATA'!$B:$B,""GRP"")&lt;&gt;1
    ),
    """",
    IFERROR(TEXTJOIN(CHAR(10),TRUE,FILTER('SUMMARY DATA'!G:G,'SUMMARY DATA'!$D:$D=$C853,'SUMMARY DATA'!$B:$B=""GRP"")),"""")
  )
)"),"")</f>
        <v/>
      </c>
      <c r="H853" s="18" t="str">
        <f>IFERROR(__xludf.DUMMYFUNCTION("IFERROR(
  TEXTJOIN(CHAR(10),TRUE,FILTER('SUMMARY DATA'!H:H,'SUMMARY DATA'!$A:$A=$A853,'SUMMARY DATA'!$C:$C=$B853,'SUMMARY DATA'!$B:$B=""GRP"")),
  IF(
    OR(
      ISNUMBER(SEARCH(""CDM CASH DEPOSIT"",$C853)),
      ISNUMBER(SEARCH(""CASH DEPOSIT"",$C85"&amp;"3)),
      COUNTIFS('SUMMARY DATA'!$D:$D,$C853,'SUMMARY DATA'!$B:$B,""GRP"")&lt;&gt;1
    ),
    """",
    IFERROR(TEXTJOIN(CHAR(10),TRUE,FILTER('SUMMARY DATA'!H:H,'SUMMARY DATA'!$D:$D=$C853,'SUMMARY DATA'!$B:$B=""GRP"")),"""")
  )
)"),"")</f>
        <v/>
      </c>
      <c r="I853" s="18" t="str">
        <f>IFERROR(__xludf.DUMMYFUNCTION("IF(H853="""","""",
SUM(ARRAYFORMULA(VALUE(SPLIT(H853,CHAR(10)))))
)"),"")</f>
        <v/>
      </c>
      <c r="J853" s="17" t="str">
        <f>IFERROR(__xludf.DUMMYFUNCTION("IFERROR(
  TEXTJOIN(CHAR(10),TRUE,FILTER('SUMMARY DATA'!I:I,'SUMMARY DATA'!$A:$A=$A853,'SUMMARY DATA'!$C:$C=$B853,'SUMMARY DATA'!$B:$B=""GRP"")),
  IF(
    OR(
      ISNUMBER(SEARCH(""CDM CASH DEPOSIT"",$C853)),
      ISNUMBER(SEARCH(""CASH DEPOSIT"",$C85"&amp;"3)),
      COUNTIFS('SUMMARY DATA'!$D:$D,$C853,'SUMMARY DATA'!$B:$B,""GRP"")&lt;&gt;1
    ),
    """",
    IFERROR(TEXTJOIN(CHAR(10),TRUE,FILTER('SUMMARY DATA'!I:I,'SUMMARY DATA'!$D:$D=$C853,'SUMMARY DATA'!$B:$B=""GRP"")),"""")
  )
)"),"")</f>
        <v/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 spans="1:27">
      <c r="A854" s="2"/>
      <c r="B854" s="35"/>
      <c r="C854" s="2"/>
      <c r="D854" s="6"/>
      <c r="E854" s="16" t="str">
        <f>IFERROR(__xludf.DUMMYFUNCTION("IFERROR(
  TEXTJOIN(CHAR(10),TRUE,FILTER('SUMMARY DATA'!E:E,'SUMMARY DATA'!$A:$A=$A854,'SUMMARY DATA'!$C:$C=$B854,'SUMMARY DATA'!$B:$B=""GRP"")),
  IF(
    OR(
      ISNUMBER(SEARCH(""CDM CASH DEPOSIT"",$C854)),
      ISNUMBER(SEARCH(""CASH DEPOSIT"",$C85"&amp;"4)),
      COUNTIFS('SUMMARY DATA'!$D:$D,$C854,'SUMMARY DATA'!$B:$B,""GRP"")&lt;&gt;1
    ),
    """",
    IFERROR(TEXTJOIN(CHAR(10),TRUE,FILTER('SUMMARY DATA'!E:E,'SUMMARY DATA'!$D:$D=$C854,'SUMMARY DATA'!$B:$B=""GRP"")),"""")
  )
)"),"")</f>
        <v/>
      </c>
      <c r="F854" s="17" t="str">
        <f>IFERROR(__xludf.DUMMYFUNCTION("IFERROR(
  TEXTJOIN(CHAR(10),TRUE,FILTER('SUMMARY DATA'!F:F,'SUMMARY DATA'!$A:$A=$A854,'SUMMARY DATA'!$C:$C=$B854,'SUMMARY DATA'!$B:$B=""GRP"")),
  IF(
    OR(
      ISNUMBER(SEARCH(""CDM CASH DEPOSIT"",$C854)),
      ISNUMBER(SEARCH(""CASH DEPOSIT"",$C85"&amp;"4)),
      COUNTIFS('SUMMARY DATA'!$D:$D,$C854,'SUMMARY DATA'!$B:$B,""GRP"")&lt;&gt;1
    ),
    """",
    IFERROR(TEXTJOIN(CHAR(10),TRUE,FILTER('SUMMARY DATA'!F:F,'SUMMARY DATA'!$D:$D=$C854,'SUMMARY DATA'!$B:$B=""GRP"")),"""")
  )
)"),"")</f>
        <v/>
      </c>
      <c r="G854" s="17" t="str">
        <f>IFERROR(__xludf.DUMMYFUNCTION("IFERROR(
  TEXTJOIN(CHAR(10),TRUE,FILTER('SUMMARY DATA'!G:G,'SUMMARY DATA'!$A:$A=$A854,'SUMMARY DATA'!$C:$C=$B854,'SUMMARY DATA'!$B:$B=""GRP"")),
  IF(
    OR(
      ISNUMBER(SEARCH(""CDM CASH DEPOSIT"",$C854)),
      ISNUMBER(SEARCH(""CASH DEPOSIT"",$C85"&amp;"4)),
      COUNTIFS('SUMMARY DATA'!$D:$D,$C854,'SUMMARY DATA'!$B:$B,""GRP"")&lt;&gt;1
    ),
    """",
    IFERROR(TEXTJOIN(CHAR(10),TRUE,FILTER('SUMMARY DATA'!G:G,'SUMMARY DATA'!$D:$D=$C854,'SUMMARY DATA'!$B:$B=""GRP"")),"""")
  )
)"),"")</f>
        <v/>
      </c>
      <c r="H854" s="18" t="str">
        <f>IFERROR(__xludf.DUMMYFUNCTION("IFERROR(
  TEXTJOIN(CHAR(10),TRUE,FILTER('SUMMARY DATA'!H:H,'SUMMARY DATA'!$A:$A=$A854,'SUMMARY DATA'!$C:$C=$B854,'SUMMARY DATA'!$B:$B=""GRP"")),
  IF(
    OR(
      ISNUMBER(SEARCH(""CDM CASH DEPOSIT"",$C854)),
      ISNUMBER(SEARCH(""CASH DEPOSIT"",$C85"&amp;"4)),
      COUNTIFS('SUMMARY DATA'!$D:$D,$C854,'SUMMARY DATA'!$B:$B,""GRP"")&lt;&gt;1
    ),
    """",
    IFERROR(TEXTJOIN(CHAR(10),TRUE,FILTER('SUMMARY DATA'!H:H,'SUMMARY DATA'!$D:$D=$C854,'SUMMARY DATA'!$B:$B=""GRP"")),"""")
  )
)"),"")</f>
        <v/>
      </c>
      <c r="I854" s="18" t="str">
        <f>IFERROR(__xludf.DUMMYFUNCTION("IF(H854="""","""",
SUM(ARRAYFORMULA(VALUE(SPLIT(H854,CHAR(10)))))
)"),"")</f>
        <v/>
      </c>
      <c r="J854" s="17" t="str">
        <f>IFERROR(__xludf.DUMMYFUNCTION("IFERROR(
  TEXTJOIN(CHAR(10),TRUE,FILTER('SUMMARY DATA'!I:I,'SUMMARY DATA'!$A:$A=$A854,'SUMMARY DATA'!$C:$C=$B854,'SUMMARY DATA'!$B:$B=""GRP"")),
  IF(
    OR(
      ISNUMBER(SEARCH(""CDM CASH DEPOSIT"",$C854)),
      ISNUMBER(SEARCH(""CASH DEPOSIT"",$C85"&amp;"4)),
      COUNTIFS('SUMMARY DATA'!$D:$D,$C854,'SUMMARY DATA'!$B:$B,""GRP"")&lt;&gt;1
    ),
    """",
    IFERROR(TEXTJOIN(CHAR(10),TRUE,FILTER('SUMMARY DATA'!I:I,'SUMMARY DATA'!$D:$D=$C854,'SUMMARY DATA'!$B:$B=""GRP"")),"""")
  )
)"),"")</f>
        <v/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 spans="1:27">
      <c r="A855" s="2"/>
      <c r="B855" s="35"/>
      <c r="C855" s="2"/>
      <c r="D855" s="6"/>
      <c r="E855" s="16" t="str">
        <f>IFERROR(__xludf.DUMMYFUNCTION("IFERROR(
  TEXTJOIN(CHAR(10),TRUE,FILTER('SUMMARY DATA'!E:E,'SUMMARY DATA'!$A:$A=$A855,'SUMMARY DATA'!$C:$C=$B855,'SUMMARY DATA'!$B:$B=""GRP"")),
  IF(
    OR(
      ISNUMBER(SEARCH(""CDM CASH DEPOSIT"",$C855)),
      ISNUMBER(SEARCH(""CASH DEPOSIT"",$C85"&amp;"5)),
      COUNTIFS('SUMMARY DATA'!$D:$D,$C855,'SUMMARY DATA'!$B:$B,""GRP"")&lt;&gt;1
    ),
    """",
    IFERROR(TEXTJOIN(CHAR(10),TRUE,FILTER('SUMMARY DATA'!E:E,'SUMMARY DATA'!$D:$D=$C855,'SUMMARY DATA'!$B:$B=""GRP"")),"""")
  )
)"),"")</f>
        <v/>
      </c>
      <c r="F855" s="17" t="str">
        <f>IFERROR(__xludf.DUMMYFUNCTION("IFERROR(
  TEXTJOIN(CHAR(10),TRUE,FILTER('SUMMARY DATA'!F:F,'SUMMARY DATA'!$A:$A=$A855,'SUMMARY DATA'!$C:$C=$B855,'SUMMARY DATA'!$B:$B=""GRP"")),
  IF(
    OR(
      ISNUMBER(SEARCH(""CDM CASH DEPOSIT"",$C855)),
      ISNUMBER(SEARCH(""CASH DEPOSIT"",$C85"&amp;"5)),
      COUNTIFS('SUMMARY DATA'!$D:$D,$C855,'SUMMARY DATA'!$B:$B,""GRP"")&lt;&gt;1
    ),
    """",
    IFERROR(TEXTJOIN(CHAR(10),TRUE,FILTER('SUMMARY DATA'!F:F,'SUMMARY DATA'!$D:$D=$C855,'SUMMARY DATA'!$B:$B=""GRP"")),"""")
  )
)"),"")</f>
        <v/>
      </c>
      <c r="G855" s="17" t="str">
        <f>IFERROR(__xludf.DUMMYFUNCTION("IFERROR(
  TEXTJOIN(CHAR(10),TRUE,FILTER('SUMMARY DATA'!G:G,'SUMMARY DATA'!$A:$A=$A855,'SUMMARY DATA'!$C:$C=$B855,'SUMMARY DATA'!$B:$B=""GRP"")),
  IF(
    OR(
      ISNUMBER(SEARCH(""CDM CASH DEPOSIT"",$C855)),
      ISNUMBER(SEARCH(""CASH DEPOSIT"",$C85"&amp;"5)),
      COUNTIFS('SUMMARY DATA'!$D:$D,$C855,'SUMMARY DATA'!$B:$B,""GRP"")&lt;&gt;1
    ),
    """",
    IFERROR(TEXTJOIN(CHAR(10),TRUE,FILTER('SUMMARY DATA'!G:G,'SUMMARY DATA'!$D:$D=$C855,'SUMMARY DATA'!$B:$B=""GRP"")),"""")
  )
)"),"")</f>
        <v/>
      </c>
      <c r="H855" s="18" t="str">
        <f>IFERROR(__xludf.DUMMYFUNCTION("IFERROR(
  TEXTJOIN(CHAR(10),TRUE,FILTER('SUMMARY DATA'!H:H,'SUMMARY DATA'!$A:$A=$A855,'SUMMARY DATA'!$C:$C=$B855,'SUMMARY DATA'!$B:$B=""GRP"")),
  IF(
    OR(
      ISNUMBER(SEARCH(""CDM CASH DEPOSIT"",$C855)),
      ISNUMBER(SEARCH(""CASH DEPOSIT"",$C85"&amp;"5)),
      COUNTIFS('SUMMARY DATA'!$D:$D,$C855,'SUMMARY DATA'!$B:$B,""GRP"")&lt;&gt;1
    ),
    """",
    IFERROR(TEXTJOIN(CHAR(10),TRUE,FILTER('SUMMARY DATA'!H:H,'SUMMARY DATA'!$D:$D=$C855,'SUMMARY DATA'!$B:$B=""GRP"")),"""")
  )
)"),"")</f>
        <v/>
      </c>
      <c r="I855" s="18" t="str">
        <f>IFERROR(__xludf.DUMMYFUNCTION("IF(H855="""","""",
SUM(ARRAYFORMULA(VALUE(SPLIT(H855,CHAR(10)))))
)"),"")</f>
        <v/>
      </c>
      <c r="J855" s="17" t="str">
        <f>IFERROR(__xludf.DUMMYFUNCTION("IFERROR(
  TEXTJOIN(CHAR(10),TRUE,FILTER('SUMMARY DATA'!I:I,'SUMMARY DATA'!$A:$A=$A855,'SUMMARY DATA'!$C:$C=$B855,'SUMMARY DATA'!$B:$B=""GRP"")),
  IF(
    OR(
      ISNUMBER(SEARCH(""CDM CASH DEPOSIT"",$C855)),
      ISNUMBER(SEARCH(""CASH DEPOSIT"",$C85"&amp;"5)),
      COUNTIFS('SUMMARY DATA'!$D:$D,$C855,'SUMMARY DATA'!$B:$B,""GRP"")&lt;&gt;1
    ),
    """",
    IFERROR(TEXTJOIN(CHAR(10),TRUE,FILTER('SUMMARY DATA'!I:I,'SUMMARY DATA'!$D:$D=$C855,'SUMMARY DATA'!$B:$B=""GRP"")),"""")
  )
)"),"")</f>
        <v/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 spans="1:27">
      <c r="A856" s="2"/>
      <c r="B856" s="35"/>
      <c r="C856" s="2"/>
      <c r="D856" s="6"/>
      <c r="E856" s="16" t="str">
        <f>IFERROR(__xludf.DUMMYFUNCTION("IFERROR(
  TEXTJOIN(CHAR(10),TRUE,FILTER('SUMMARY DATA'!E:E,'SUMMARY DATA'!$A:$A=$A856,'SUMMARY DATA'!$C:$C=$B856,'SUMMARY DATA'!$B:$B=""GRP"")),
  IF(
    OR(
      ISNUMBER(SEARCH(""CDM CASH DEPOSIT"",$C856)),
      ISNUMBER(SEARCH(""CASH DEPOSIT"",$C85"&amp;"6)),
      COUNTIFS('SUMMARY DATA'!$D:$D,$C856,'SUMMARY DATA'!$B:$B,""GRP"")&lt;&gt;1
    ),
    """",
    IFERROR(TEXTJOIN(CHAR(10),TRUE,FILTER('SUMMARY DATA'!E:E,'SUMMARY DATA'!$D:$D=$C856,'SUMMARY DATA'!$B:$B=""GRP"")),"""")
  )
)"),"")</f>
        <v/>
      </c>
      <c r="F856" s="17" t="str">
        <f>IFERROR(__xludf.DUMMYFUNCTION("IFERROR(
  TEXTJOIN(CHAR(10),TRUE,FILTER('SUMMARY DATA'!F:F,'SUMMARY DATA'!$A:$A=$A856,'SUMMARY DATA'!$C:$C=$B856,'SUMMARY DATA'!$B:$B=""GRP"")),
  IF(
    OR(
      ISNUMBER(SEARCH(""CDM CASH DEPOSIT"",$C856)),
      ISNUMBER(SEARCH(""CASH DEPOSIT"",$C85"&amp;"6)),
      COUNTIFS('SUMMARY DATA'!$D:$D,$C856,'SUMMARY DATA'!$B:$B,""GRP"")&lt;&gt;1
    ),
    """",
    IFERROR(TEXTJOIN(CHAR(10),TRUE,FILTER('SUMMARY DATA'!F:F,'SUMMARY DATA'!$D:$D=$C856,'SUMMARY DATA'!$B:$B=""GRP"")),"""")
  )
)"),"")</f>
        <v/>
      </c>
      <c r="G856" s="17" t="str">
        <f>IFERROR(__xludf.DUMMYFUNCTION("IFERROR(
  TEXTJOIN(CHAR(10),TRUE,FILTER('SUMMARY DATA'!G:G,'SUMMARY DATA'!$A:$A=$A856,'SUMMARY DATA'!$C:$C=$B856,'SUMMARY DATA'!$B:$B=""GRP"")),
  IF(
    OR(
      ISNUMBER(SEARCH(""CDM CASH DEPOSIT"",$C856)),
      ISNUMBER(SEARCH(""CASH DEPOSIT"",$C85"&amp;"6)),
      COUNTIFS('SUMMARY DATA'!$D:$D,$C856,'SUMMARY DATA'!$B:$B,""GRP"")&lt;&gt;1
    ),
    """",
    IFERROR(TEXTJOIN(CHAR(10),TRUE,FILTER('SUMMARY DATA'!G:G,'SUMMARY DATA'!$D:$D=$C856,'SUMMARY DATA'!$B:$B=""GRP"")),"""")
  )
)"),"")</f>
        <v/>
      </c>
      <c r="H856" s="18" t="str">
        <f>IFERROR(__xludf.DUMMYFUNCTION("IFERROR(
  TEXTJOIN(CHAR(10),TRUE,FILTER('SUMMARY DATA'!H:H,'SUMMARY DATA'!$A:$A=$A856,'SUMMARY DATA'!$C:$C=$B856,'SUMMARY DATA'!$B:$B=""GRP"")),
  IF(
    OR(
      ISNUMBER(SEARCH(""CDM CASH DEPOSIT"",$C856)),
      ISNUMBER(SEARCH(""CASH DEPOSIT"",$C85"&amp;"6)),
      COUNTIFS('SUMMARY DATA'!$D:$D,$C856,'SUMMARY DATA'!$B:$B,""GRP"")&lt;&gt;1
    ),
    """",
    IFERROR(TEXTJOIN(CHAR(10),TRUE,FILTER('SUMMARY DATA'!H:H,'SUMMARY DATA'!$D:$D=$C856,'SUMMARY DATA'!$B:$B=""GRP"")),"""")
  )
)"),"")</f>
        <v/>
      </c>
      <c r="I856" s="18" t="str">
        <f>IFERROR(__xludf.DUMMYFUNCTION("IF(H856="""","""",
SUM(ARRAYFORMULA(VALUE(SPLIT(H856,CHAR(10)))))
)"),"")</f>
        <v/>
      </c>
      <c r="J856" s="17" t="str">
        <f>IFERROR(__xludf.DUMMYFUNCTION("IFERROR(
  TEXTJOIN(CHAR(10),TRUE,FILTER('SUMMARY DATA'!I:I,'SUMMARY DATA'!$A:$A=$A856,'SUMMARY DATA'!$C:$C=$B856,'SUMMARY DATA'!$B:$B=""GRP"")),
  IF(
    OR(
      ISNUMBER(SEARCH(""CDM CASH DEPOSIT"",$C856)),
      ISNUMBER(SEARCH(""CASH DEPOSIT"",$C85"&amp;"6)),
      COUNTIFS('SUMMARY DATA'!$D:$D,$C856,'SUMMARY DATA'!$B:$B,""GRP"")&lt;&gt;1
    ),
    """",
    IFERROR(TEXTJOIN(CHAR(10),TRUE,FILTER('SUMMARY DATA'!I:I,'SUMMARY DATA'!$D:$D=$C856,'SUMMARY DATA'!$B:$B=""GRP"")),"""")
  )
)"),"")</f>
        <v/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 spans="1:27">
      <c r="A857" s="2"/>
      <c r="B857" s="35"/>
      <c r="C857" s="2"/>
      <c r="D857" s="6"/>
      <c r="E857" s="16" t="str">
        <f>IFERROR(__xludf.DUMMYFUNCTION("IFERROR(
  TEXTJOIN(CHAR(10),TRUE,FILTER('SUMMARY DATA'!E:E,'SUMMARY DATA'!$A:$A=$A857,'SUMMARY DATA'!$C:$C=$B857,'SUMMARY DATA'!$B:$B=""GRP"")),
  IF(
    OR(
      ISNUMBER(SEARCH(""CDM CASH DEPOSIT"",$C857)),
      ISNUMBER(SEARCH(""CASH DEPOSIT"",$C85"&amp;"7)),
      COUNTIFS('SUMMARY DATA'!$D:$D,$C857,'SUMMARY DATA'!$B:$B,""GRP"")&lt;&gt;1
    ),
    """",
    IFERROR(TEXTJOIN(CHAR(10),TRUE,FILTER('SUMMARY DATA'!E:E,'SUMMARY DATA'!$D:$D=$C857,'SUMMARY DATA'!$B:$B=""GRP"")),"""")
  )
)"),"")</f>
        <v/>
      </c>
      <c r="F857" s="17" t="str">
        <f>IFERROR(__xludf.DUMMYFUNCTION("IFERROR(
  TEXTJOIN(CHAR(10),TRUE,FILTER('SUMMARY DATA'!F:F,'SUMMARY DATA'!$A:$A=$A857,'SUMMARY DATA'!$C:$C=$B857,'SUMMARY DATA'!$B:$B=""GRP"")),
  IF(
    OR(
      ISNUMBER(SEARCH(""CDM CASH DEPOSIT"",$C857)),
      ISNUMBER(SEARCH(""CASH DEPOSIT"",$C85"&amp;"7)),
      COUNTIFS('SUMMARY DATA'!$D:$D,$C857,'SUMMARY DATA'!$B:$B,""GRP"")&lt;&gt;1
    ),
    """",
    IFERROR(TEXTJOIN(CHAR(10),TRUE,FILTER('SUMMARY DATA'!F:F,'SUMMARY DATA'!$D:$D=$C857,'SUMMARY DATA'!$B:$B=""GRP"")),"""")
  )
)"),"")</f>
        <v/>
      </c>
      <c r="G857" s="17" t="str">
        <f>IFERROR(__xludf.DUMMYFUNCTION("IFERROR(
  TEXTJOIN(CHAR(10),TRUE,FILTER('SUMMARY DATA'!G:G,'SUMMARY DATA'!$A:$A=$A857,'SUMMARY DATA'!$C:$C=$B857,'SUMMARY DATA'!$B:$B=""GRP"")),
  IF(
    OR(
      ISNUMBER(SEARCH(""CDM CASH DEPOSIT"",$C857)),
      ISNUMBER(SEARCH(""CASH DEPOSIT"",$C85"&amp;"7)),
      COUNTIFS('SUMMARY DATA'!$D:$D,$C857,'SUMMARY DATA'!$B:$B,""GRP"")&lt;&gt;1
    ),
    """",
    IFERROR(TEXTJOIN(CHAR(10),TRUE,FILTER('SUMMARY DATA'!G:G,'SUMMARY DATA'!$D:$D=$C857,'SUMMARY DATA'!$B:$B=""GRP"")),"""")
  )
)"),"")</f>
        <v/>
      </c>
      <c r="H857" s="18" t="str">
        <f>IFERROR(__xludf.DUMMYFUNCTION("IFERROR(
  TEXTJOIN(CHAR(10),TRUE,FILTER('SUMMARY DATA'!H:H,'SUMMARY DATA'!$A:$A=$A857,'SUMMARY DATA'!$C:$C=$B857,'SUMMARY DATA'!$B:$B=""GRP"")),
  IF(
    OR(
      ISNUMBER(SEARCH(""CDM CASH DEPOSIT"",$C857)),
      ISNUMBER(SEARCH(""CASH DEPOSIT"",$C85"&amp;"7)),
      COUNTIFS('SUMMARY DATA'!$D:$D,$C857,'SUMMARY DATA'!$B:$B,""GRP"")&lt;&gt;1
    ),
    """",
    IFERROR(TEXTJOIN(CHAR(10),TRUE,FILTER('SUMMARY DATA'!H:H,'SUMMARY DATA'!$D:$D=$C857,'SUMMARY DATA'!$B:$B=""GRP"")),"""")
  )
)"),"")</f>
        <v/>
      </c>
      <c r="I857" s="18" t="str">
        <f>IFERROR(__xludf.DUMMYFUNCTION("IF(H857="""","""",
SUM(ARRAYFORMULA(VALUE(SPLIT(H857,CHAR(10)))))
)"),"")</f>
        <v/>
      </c>
      <c r="J857" s="17" t="str">
        <f>IFERROR(__xludf.DUMMYFUNCTION("IFERROR(
  TEXTJOIN(CHAR(10),TRUE,FILTER('SUMMARY DATA'!I:I,'SUMMARY DATA'!$A:$A=$A857,'SUMMARY DATA'!$C:$C=$B857,'SUMMARY DATA'!$B:$B=""GRP"")),
  IF(
    OR(
      ISNUMBER(SEARCH(""CDM CASH DEPOSIT"",$C857)),
      ISNUMBER(SEARCH(""CASH DEPOSIT"",$C85"&amp;"7)),
      COUNTIFS('SUMMARY DATA'!$D:$D,$C857,'SUMMARY DATA'!$B:$B,""GRP"")&lt;&gt;1
    ),
    """",
    IFERROR(TEXTJOIN(CHAR(10),TRUE,FILTER('SUMMARY DATA'!I:I,'SUMMARY DATA'!$D:$D=$C857,'SUMMARY DATA'!$B:$B=""GRP"")),"""")
  )
)"),"")</f>
        <v/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 spans="1:27">
      <c r="A858" s="2"/>
      <c r="B858" s="35"/>
      <c r="C858" s="2"/>
      <c r="D858" s="6"/>
      <c r="E858" s="16" t="str">
        <f>IFERROR(__xludf.DUMMYFUNCTION("IFERROR(
  TEXTJOIN(CHAR(10),TRUE,FILTER('SUMMARY DATA'!E:E,'SUMMARY DATA'!$A:$A=$A858,'SUMMARY DATA'!$C:$C=$B858,'SUMMARY DATA'!$B:$B=""GRP"")),
  IF(
    OR(
      ISNUMBER(SEARCH(""CDM CASH DEPOSIT"",$C858)),
      ISNUMBER(SEARCH(""CASH DEPOSIT"",$C85"&amp;"8)),
      COUNTIFS('SUMMARY DATA'!$D:$D,$C858,'SUMMARY DATA'!$B:$B,""GRP"")&lt;&gt;1
    ),
    """",
    IFERROR(TEXTJOIN(CHAR(10),TRUE,FILTER('SUMMARY DATA'!E:E,'SUMMARY DATA'!$D:$D=$C858,'SUMMARY DATA'!$B:$B=""GRP"")),"""")
  )
)"),"")</f>
        <v/>
      </c>
      <c r="F858" s="17" t="str">
        <f>IFERROR(__xludf.DUMMYFUNCTION("IFERROR(
  TEXTJOIN(CHAR(10),TRUE,FILTER('SUMMARY DATA'!F:F,'SUMMARY DATA'!$A:$A=$A858,'SUMMARY DATA'!$C:$C=$B858,'SUMMARY DATA'!$B:$B=""GRP"")),
  IF(
    OR(
      ISNUMBER(SEARCH(""CDM CASH DEPOSIT"",$C858)),
      ISNUMBER(SEARCH(""CASH DEPOSIT"",$C85"&amp;"8)),
      COUNTIFS('SUMMARY DATA'!$D:$D,$C858,'SUMMARY DATA'!$B:$B,""GRP"")&lt;&gt;1
    ),
    """",
    IFERROR(TEXTJOIN(CHAR(10),TRUE,FILTER('SUMMARY DATA'!F:F,'SUMMARY DATA'!$D:$D=$C858,'SUMMARY DATA'!$B:$B=""GRP"")),"""")
  )
)"),"")</f>
        <v/>
      </c>
      <c r="G858" s="17" t="str">
        <f>IFERROR(__xludf.DUMMYFUNCTION("IFERROR(
  TEXTJOIN(CHAR(10),TRUE,FILTER('SUMMARY DATA'!G:G,'SUMMARY DATA'!$A:$A=$A858,'SUMMARY DATA'!$C:$C=$B858,'SUMMARY DATA'!$B:$B=""GRP"")),
  IF(
    OR(
      ISNUMBER(SEARCH(""CDM CASH DEPOSIT"",$C858)),
      ISNUMBER(SEARCH(""CASH DEPOSIT"",$C85"&amp;"8)),
      COUNTIFS('SUMMARY DATA'!$D:$D,$C858,'SUMMARY DATA'!$B:$B,""GRP"")&lt;&gt;1
    ),
    """",
    IFERROR(TEXTJOIN(CHAR(10),TRUE,FILTER('SUMMARY DATA'!G:G,'SUMMARY DATA'!$D:$D=$C858,'SUMMARY DATA'!$B:$B=""GRP"")),"""")
  )
)"),"")</f>
        <v/>
      </c>
      <c r="H858" s="18" t="str">
        <f>IFERROR(__xludf.DUMMYFUNCTION("IFERROR(
  TEXTJOIN(CHAR(10),TRUE,FILTER('SUMMARY DATA'!H:H,'SUMMARY DATA'!$A:$A=$A858,'SUMMARY DATA'!$C:$C=$B858,'SUMMARY DATA'!$B:$B=""GRP"")),
  IF(
    OR(
      ISNUMBER(SEARCH(""CDM CASH DEPOSIT"",$C858)),
      ISNUMBER(SEARCH(""CASH DEPOSIT"",$C85"&amp;"8)),
      COUNTIFS('SUMMARY DATA'!$D:$D,$C858,'SUMMARY DATA'!$B:$B,""GRP"")&lt;&gt;1
    ),
    """",
    IFERROR(TEXTJOIN(CHAR(10),TRUE,FILTER('SUMMARY DATA'!H:H,'SUMMARY DATA'!$D:$D=$C858,'SUMMARY DATA'!$B:$B=""GRP"")),"""")
  )
)"),"")</f>
        <v/>
      </c>
      <c r="I858" s="18" t="str">
        <f>IFERROR(__xludf.DUMMYFUNCTION("IF(H858="""","""",
SUM(ARRAYFORMULA(VALUE(SPLIT(H858,CHAR(10)))))
)"),"")</f>
        <v/>
      </c>
      <c r="J858" s="17" t="str">
        <f>IFERROR(__xludf.DUMMYFUNCTION("IFERROR(
  TEXTJOIN(CHAR(10),TRUE,FILTER('SUMMARY DATA'!I:I,'SUMMARY DATA'!$A:$A=$A858,'SUMMARY DATA'!$C:$C=$B858,'SUMMARY DATA'!$B:$B=""GRP"")),
  IF(
    OR(
      ISNUMBER(SEARCH(""CDM CASH DEPOSIT"",$C858)),
      ISNUMBER(SEARCH(""CASH DEPOSIT"",$C85"&amp;"8)),
      COUNTIFS('SUMMARY DATA'!$D:$D,$C858,'SUMMARY DATA'!$B:$B,""GRP"")&lt;&gt;1
    ),
    """",
    IFERROR(TEXTJOIN(CHAR(10),TRUE,FILTER('SUMMARY DATA'!I:I,'SUMMARY DATA'!$D:$D=$C858,'SUMMARY DATA'!$B:$B=""GRP"")),"""")
  )
)"),"")</f>
        <v/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 spans="1:27">
      <c r="A859" s="2"/>
      <c r="B859" s="35"/>
      <c r="C859" s="2"/>
      <c r="D859" s="6"/>
      <c r="E859" s="16" t="str">
        <f>IFERROR(__xludf.DUMMYFUNCTION("IFERROR(
  TEXTJOIN(CHAR(10),TRUE,FILTER('SUMMARY DATA'!E:E,'SUMMARY DATA'!$A:$A=$A859,'SUMMARY DATA'!$C:$C=$B859,'SUMMARY DATA'!$B:$B=""GRP"")),
  IF(
    OR(
      ISNUMBER(SEARCH(""CDM CASH DEPOSIT"",$C859)),
      ISNUMBER(SEARCH(""CASH DEPOSIT"",$C85"&amp;"9)),
      COUNTIFS('SUMMARY DATA'!$D:$D,$C859,'SUMMARY DATA'!$B:$B,""GRP"")&lt;&gt;1
    ),
    """",
    IFERROR(TEXTJOIN(CHAR(10),TRUE,FILTER('SUMMARY DATA'!E:E,'SUMMARY DATA'!$D:$D=$C859,'SUMMARY DATA'!$B:$B=""GRP"")),"""")
  )
)"),"")</f>
        <v/>
      </c>
      <c r="F859" s="17" t="str">
        <f>IFERROR(__xludf.DUMMYFUNCTION("IFERROR(
  TEXTJOIN(CHAR(10),TRUE,FILTER('SUMMARY DATA'!F:F,'SUMMARY DATA'!$A:$A=$A859,'SUMMARY DATA'!$C:$C=$B859,'SUMMARY DATA'!$B:$B=""GRP"")),
  IF(
    OR(
      ISNUMBER(SEARCH(""CDM CASH DEPOSIT"",$C859)),
      ISNUMBER(SEARCH(""CASH DEPOSIT"",$C85"&amp;"9)),
      COUNTIFS('SUMMARY DATA'!$D:$D,$C859,'SUMMARY DATA'!$B:$B,""GRP"")&lt;&gt;1
    ),
    """",
    IFERROR(TEXTJOIN(CHAR(10),TRUE,FILTER('SUMMARY DATA'!F:F,'SUMMARY DATA'!$D:$D=$C859,'SUMMARY DATA'!$B:$B=""GRP"")),"""")
  )
)"),"")</f>
        <v/>
      </c>
      <c r="G859" s="17" t="str">
        <f>IFERROR(__xludf.DUMMYFUNCTION("IFERROR(
  TEXTJOIN(CHAR(10),TRUE,FILTER('SUMMARY DATA'!G:G,'SUMMARY DATA'!$A:$A=$A859,'SUMMARY DATA'!$C:$C=$B859,'SUMMARY DATA'!$B:$B=""GRP"")),
  IF(
    OR(
      ISNUMBER(SEARCH(""CDM CASH DEPOSIT"",$C859)),
      ISNUMBER(SEARCH(""CASH DEPOSIT"",$C85"&amp;"9)),
      COUNTIFS('SUMMARY DATA'!$D:$D,$C859,'SUMMARY DATA'!$B:$B,""GRP"")&lt;&gt;1
    ),
    """",
    IFERROR(TEXTJOIN(CHAR(10),TRUE,FILTER('SUMMARY DATA'!G:G,'SUMMARY DATA'!$D:$D=$C859,'SUMMARY DATA'!$B:$B=""GRP"")),"""")
  )
)"),"")</f>
        <v/>
      </c>
      <c r="H859" s="18" t="str">
        <f>IFERROR(__xludf.DUMMYFUNCTION("IFERROR(
  TEXTJOIN(CHAR(10),TRUE,FILTER('SUMMARY DATA'!H:H,'SUMMARY DATA'!$A:$A=$A859,'SUMMARY DATA'!$C:$C=$B859,'SUMMARY DATA'!$B:$B=""GRP"")),
  IF(
    OR(
      ISNUMBER(SEARCH(""CDM CASH DEPOSIT"",$C859)),
      ISNUMBER(SEARCH(""CASH DEPOSIT"",$C85"&amp;"9)),
      COUNTIFS('SUMMARY DATA'!$D:$D,$C859,'SUMMARY DATA'!$B:$B,""GRP"")&lt;&gt;1
    ),
    """",
    IFERROR(TEXTJOIN(CHAR(10),TRUE,FILTER('SUMMARY DATA'!H:H,'SUMMARY DATA'!$D:$D=$C859,'SUMMARY DATA'!$B:$B=""GRP"")),"""")
  )
)"),"")</f>
        <v/>
      </c>
      <c r="I859" s="18" t="str">
        <f>IFERROR(__xludf.DUMMYFUNCTION("IF(H859="""","""",
SUM(ARRAYFORMULA(VALUE(SPLIT(H859,CHAR(10)))))
)"),"")</f>
        <v/>
      </c>
      <c r="J859" s="17" t="str">
        <f>IFERROR(__xludf.DUMMYFUNCTION("IFERROR(
  TEXTJOIN(CHAR(10),TRUE,FILTER('SUMMARY DATA'!I:I,'SUMMARY DATA'!$A:$A=$A859,'SUMMARY DATA'!$C:$C=$B859,'SUMMARY DATA'!$B:$B=""GRP"")),
  IF(
    OR(
      ISNUMBER(SEARCH(""CDM CASH DEPOSIT"",$C859)),
      ISNUMBER(SEARCH(""CASH DEPOSIT"",$C85"&amp;"9)),
      COUNTIFS('SUMMARY DATA'!$D:$D,$C859,'SUMMARY DATA'!$B:$B,""GRP"")&lt;&gt;1
    ),
    """",
    IFERROR(TEXTJOIN(CHAR(10),TRUE,FILTER('SUMMARY DATA'!I:I,'SUMMARY DATA'!$D:$D=$C859,'SUMMARY DATA'!$B:$B=""GRP"")),"""")
  )
)"),"")</f>
        <v/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 spans="1:27">
      <c r="A860" s="2"/>
      <c r="B860" s="35"/>
      <c r="C860" s="2"/>
      <c r="D860" s="6"/>
      <c r="E860" s="16" t="str">
        <f>IFERROR(__xludf.DUMMYFUNCTION("IFERROR(
  TEXTJOIN(CHAR(10),TRUE,FILTER('SUMMARY DATA'!E:E,'SUMMARY DATA'!$A:$A=$A860,'SUMMARY DATA'!$C:$C=$B860,'SUMMARY DATA'!$B:$B=""GRP"")),
  IF(
    OR(
      ISNUMBER(SEARCH(""CDM CASH DEPOSIT"",$C860)),
      ISNUMBER(SEARCH(""CASH DEPOSIT"",$C86"&amp;"0)),
      COUNTIFS('SUMMARY DATA'!$D:$D,$C860,'SUMMARY DATA'!$B:$B,""GRP"")&lt;&gt;1
    ),
    """",
    IFERROR(TEXTJOIN(CHAR(10),TRUE,FILTER('SUMMARY DATA'!E:E,'SUMMARY DATA'!$D:$D=$C860,'SUMMARY DATA'!$B:$B=""GRP"")),"""")
  )
)"),"")</f>
        <v/>
      </c>
      <c r="F860" s="17" t="str">
        <f>IFERROR(__xludf.DUMMYFUNCTION("IFERROR(
  TEXTJOIN(CHAR(10),TRUE,FILTER('SUMMARY DATA'!F:F,'SUMMARY DATA'!$A:$A=$A860,'SUMMARY DATA'!$C:$C=$B860,'SUMMARY DATA'!$B:$B=""GRP"")),
  IF(
    OR(
      ISNUMBER(SEARCH(""CDM CASH DEPOSIT"",$C860)),
      ISNUMBER(SEARCH(""CASH DEPOSIT"",$C86"&amp;"0)),
      COUNTIFS('SUMMARY DATA'!$D:$D,$C860,'SUMMARY DATA'!$B:$B,""GRP"")&lt;&gt;1
    ),
    """",
    IFERROR(TEXTJOIN(CHAR(10),TRUE,FILTER('SUMMARY DATA'!F:F,'SUMMARY DATA'!$D:$D=$C860,'SUMMARY DATA'!$B:$B=""GRP"")),"""")
  )
)"),"")</f>
        <v/>
      </c>
      <c r="G860" s="17" t="str">
        <f>IFERROR(__xludf.DUMMYFUNCTION("IFERROR(
  TEXTJOIN(CHAR(10),TRUE,FILTER('SUMMARY DATA'!G:G,'SUMMARY DATA'!$A:$A=$A860,'SUMMARY DATA'!$C:$C=$B860,'SUMMARY DATA'!$B:$B=""GRP"")),
  IF(
    OR(
      ISNUMBER(SEARCH(""CDM CASH DEPOSIT"",$C860)),
      ISNUMBER(SEARCH(""CASH DEPOSIT"",$C86"&amp;"0)),
      COUNTIFS('SUMMARY DATA'!$D:$D,$C860,'SUMMARY DATA'!$B:$B,""GRP"")&lt;&gt;1
    ),
    """",
    IFERROR(TEXTJOIN(CHAR(10),TRUE,FILTER('SUMMARY DATA'!G:G,'SUMMARY DATA'!$D:$D=$C860,'SUMMARY DATA'!$B:$B=""GRP"")),"""")
  )
)"),"")</f>
        <v/>
      </c>
      <c r="H860" s="18" t="str">
        <f>IFERROR(__xludf.DUMMYFUNCTION("IFERROR(
  TEXTJOIN(CHAR(10),TRUE,FILTER('SUMMARY DATA'!H:H,'SUMMARY DATA'!$A:$A=$A860,'SUMMARY DATA'!$C:$C=$B860,'SUMMARY DATA'!$B:$B=""GRP"")),
  IF(
    OR(
      ISNUMBER(SEARCH(""CDM CASH DEPOSIT"",$C860)),
      ISNUMBER(SEARCH(""CASH DEPOSIT"",$C86"&amp;"0)),
      COUNTIFS('SUMMARY DATA'!$D:$D,$C860,'SUMMARY DATA'!$B:$B,""GRP"")&lt;&gt;1
    ),
    """",
    IFERROR(TEXTJOIN(CHAR(10),TRUE,FILTER('SUMMARY DATA'!H:H,'SUMMARY DATA'!$D:$D=$C860,'SUMMARY DATA'!$B:$B=""GRP"")),"""")
  )
)"),"")</f>
        <v/>
      </c>
      <c r="I860" s="18" t="str">
        <f>IFERROR(__xludf.DUMMYFUNCTION("IF(H860="""","""",
SUM(ARRAYFORMULA(VALUE(SPLIT(H860,CHAR(10)))))
)"),"")</f>
        <v/>
      </c>
      <c r="J860" s="17" t="str">
        <f>IFERROR(__xludf.DUMMYFUNCTION("IFERROR(
  TEXTJOIN(CHAR(10),TRUE,FILTER('SUMMARY DATA'!I:I,'SUMMARY DATA'!$A:$A=$A860,'SUMMARY DATA'!$C:$C=$B860,'SUMMARY DATA'!$B:$B=""GRP"")),
  IF(
    OR(
      ISNUMBER(SEARCH(""CDM CASH DEPOSIT"",$C860)),
      ISNUMBER(SEARCH(""CASH DEPOSIT"",$C86"&amp;"0)),
      COUNTIFS('SUMMARY DATA'!$D:$D,$C860,'SUMMARY DATA'!$B:$B,""GRP"")&lt;&gt;1
    ),
    """",
    IFERROR(TEXTJOIN(CHAR(10),TRUE,FILTER('SUMMARY DATA'!I:I,'SUMMARY DATA'!$D:$D=$C860,'SUMMARY DATA'!$B:$B=""GRP"")),"""")
  )
)"),"")</f>
        <v/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 spans="1:27">
      <c r="A861" s="2"/>
      <c r="B861" s="35"/>
      <c r="C861" s="2"/>
      <c r="D861" s="6"/>
      <c r="E861" s="16" t="str">
        <f>IFERROR(__xludf.DUMMYFUNCTION("IFERROR(
  TEXTJOIN(CHAR(10),TRUE,FILTER('SUMMARY DATA'!E:E,'SUMMARY DATA'!$A:$A=$A861,'SUMMARY DATA'!$C:$C=$B861,'SUMMARY DATA'!$B:$B=""GRP"")),
  IF(
    OR(
      ISNUMBER(SEARCH(""CDM CASH DEPOSIT"",$C861)),
      ISNUMBER(SEARCH(""CASH DEPOSIT"",$C86"&amp;"1)),
      COUNTIFS('SUMMARY DATA'!$D:$D,$C861,'SUMMARY DATA'!$B:$B,""GRP"")&lt;&gt;1
    ),
    """",
    IFERROR(TEXTJOIN(CHAR(10),TRUE,FILTER('SUMMARY DATA'!E:E,'SUMMARY DATA'!$D:$D=$C861,'SUMMARY DATA'!$B:$B=""GRP"")),"""")
  )
)"),"")</f>
        <v/>
      </c>
      <c r="F861" s="17" t="str">
        <f>IFERROR(__xludf.DUMMYFUNCTION("IFERROR(
  TEXTJOIN(CHAR(10),TRUE,FILTER('SUMMARY DATA'!F:F,'SUMMARY DATA'!$A:$A=$A861,'SUMMARY DATA'!$C:$C=$B861,'SUMMARY DATA'!$B:$B=""GRP"")),
  IF(
    OR(
      ISNUMBER(SEARCH(""CDM CASH DEPOSIT"",$C861)),
      ISNUMBER(SEARCH(""CASH DEPOSIT"",$C86"&amp;"1)),
      COUNTIFS('SUMMARY DATA'!$D:$D,$C861,'SUMMARY DATA'!$B:$B,""GRP"")&lt;&gt;1
    ),
    """",
    IFERROR(TEXTJOIN(CHAR(10),TRUE,FILTER('SUMMARY DATA'!F:F,'SUMMARY DATA'!$D:$D=$C861,'SUMMARY DATA'!$B:$B=""GRP"")),"""")
  )
)"),"")</f>
        <v/>
      </c>
      <c r="G861" s="17" t="str">
        <f>IFERROR(__xludf.DUMMYFUNCTION("IFERROR(
  TEXTJOIN(CHAR(10),TRUE,FILTER('SUMMARY DATA'!G:G,'SUMMARY DATA'!$A:$A=$A861,'SUMMARY DATA'!$C:$C=$B861,'SUMMARY DATA'!$B:$B=""GRP"")),
  IF(
    OR(
      ISNUMBER(SEARCH(""CDM CASH DEPOSIT"",$C861)),
      ISNUMBER(SEARCH(""CASH DEPOSIT"",$C86"&amp;"1)),
      COUNTIFS('SUMMARY DATA'!$D:$D,$C861,'SUMMARY DATA'!$B:$B,""GRP"")&lt;&gt;1
    ),
    """",
    IFERROR(TEXTJOIN(CHAR(10),TRUE,FILTER('SUMMARY DATA'!G:G,'SUMMARY DATA'!$D:$D=$C861,'SUMMARY DATA'!$B:$B=""GRP"")),"""")
  )
)"),"")</f>
        <v/>
      </c>
      <c r="H861" s="18" t="str">
        <f>IFERROR(__xludf.DUMMYFUNCTION("IFERROR(
  TEXTJOIN(CHAR(10),TRUE,FILTER('SUMMARY DATA'!H:H,'SUMMARY DATA'!$A:$A=$A861,'SUMMARY DATA'!$C:$C=$B861,'SUMMARY DATA'!$B:$B=""GRP"")),
  IF(
    OR(
      ISNUMBER(SEARCH(""CDM CASH DEPOSIT"",$C861)),
      ISNUMBER(SEARCH(""CASH DEPOSIT"",$C86"&amp;"1)),
      COUNTIFS('SUMMARY DATA'!$D:$D,$C861,'SUMMARY DATA'!$B:$B,""GRP"")&lt;&gt;1
    ),
    """",
    IFERROR(TEXTJOIN(CHAR(10),TRUE,FILTER('SUMMARY DATA'!H:H,'SUMMARY DATA'!$D:$D=$C861,'SUMMARY DATA'!$B:$B=""GRP"")),"""")
  )
)"),"")</f>
        <v/>
      </c>
      <c r="I861" s="18" t="str">
        <f>IFERROR(__xludf.DUMMYFUNCTION("IF(H861="""","""",
SUM(ARRAYFORMULA(VALUE(SPLIT(H861,CHAR(10)))))
)"),"")</f>
        <v/>
      </c>
      <c r="J861" s="17" t="str">
        <f>IFERROR(__xludf.DUMMYFUNCTION("IFERROR(
  TEXTJOIN(CHAR(10),TRUE,FILTER('SUMMARY DATA'!I:I,'SUMMARY DATA'!$A:$A=$A861,'SUMMARY DATA'!$C:$C=$B861,'SUMMARY DATA'!$B:$B=""GRP"")),
  IF(
    OR(
      ISNUMBER(SEARCH(""CDM CASH DEPOSIT"",$C861)),
      ISNUMBER(SEARCH(""CASH DEPOSIT"",$C86"&amp;"1)),
      COUNTIFS('SUMMARY DATA'!$D:$D,$C861,'SUMMARY DATA'!$B:$B,""GRP"")&lt;&gt;1
    ),
    """",
    IFERROR(TEXTJOIN(CHAR(10),TRUE,FILTER('SUMMARY DATA'!I:I,'SUMMARY DATA'!$D:$D=$C861,'SUMMARY DATA'!$B:$B=""GRP"")),"""")
  )
)"),"")</f>
        <v/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 spans="1:27">
      <c r="A862" s="2"/>
      <c r="B862" s="35"/>
      <c r="C862" s="2"/>
      <c r="D862" s="6"/>
      <c r="E862" s="16" t="str">
        <f>IFERROR(__xludf.DUMMYFUNCTION("IFERROR(
  TEXTJOIN(CHAR(10),TRUE,FILTER('SUMMARY DATA'!E:E,'SUMMARY DATA'!$A:$A=$A862,'SUMMARY DATA'!$C:$C=$B862,'SUMMARY DATA'!$B:$B=""GRP"")),
  IF(
    OR(
      ISNUMBER(SEARCH(""CDM CASH DEPOSIT"",$C862)),
      ISNUMBER(SEARCH(""CASH DEPOSIT"",$C86"&amp;"2)),
      COUNTIFS('SUMMARY DATA'!$D:$D,$C862,'SUMMARY DATA'!$B:$B,""GRP"")&lt;&gt;1
    ),
    """",
    IFERROR(TEXTJOIN(CHAR(10),TRUE,FILTER('SUMMARY DATA'!E:E,'SUMMARY DATA'!$D:$D=$C862,'SUMMARY DATA'!$B:$B=""GRP"")),"""")
  )
)"),"")</f>
        <v/>
      </c>
      <c r="F862" s="17" t="str">
        <f>IFERROR(__xludf.DUMMYFUNCTION("IFERROR(
  TEXTJOIN(CHAR(10),TRUE,FILTER('SUMMARY DATA'!F:F,'SUMMARY DATA'!$A:$A=$A862,'SUMMARY DATA'!$C:$C=$B862,'SUMMARY DATA'!$B:$B=""GRP"")),
  IF(
    OR(
      ISNUMBER(SEARCH(""CDM CASH DEPOSIT"",$C862)),
      ISNUMBER(SEARCH(""CASH DEPOSIT"",$C86"&amp;"2)),
      COUNTIFS('SUMMARY DATA'!$D:$D,$C862,'SUMMARY DATA'!$B:$B,""GRP"")&lt;&gt;1
    ),
    """",
    IFERROR(TEXTJOIN(CHAR(10),TRUE,FILTER('SUMMARY DATA'!F:F,'SUMMARY DATA'!$D:$D=$C862,'SUMMARY DATA'!$B:$B=""GRP"")),"""")
  )
)"),"")</f>
        <v/>
      </c>
      <c r="G862" s="17" t="str">
        <f>IFERROR(__xludf.DUMMYFUNCTION("IFERROR(
  TEXTJOIN(CHAR(10),TRUE,FILTER('SUMMARY DATA'!G:G,'SUMMARY DATA'!$A:$A=$A862,'SUMMARY DATA'!$C:$C=$B862,'SUMMARY DATA'!$B:$B=""GRP"")),
  IF(
    OR(
      ISNUMBER(SEARCH(""CDM CASH DEPOSIT"",$C862)),
      ISNUMBER(SEARCH(""CASH DEPOSIT"",$C86"&amp;"2)),
      COUNTIFS('SUMMARY DATA'!$D:$D,$C862,'SUMMARY DATA'!$B:$B,""GRP"")&lt;&gt;1
    ),
    """",
    IFERROR(TEXTJOIN(CHAR(10),TRUE,FILTER('SUMMARY DATA'!G:G,'SUMMARY DATA'!$D:$D=$C862,'SUMMARY DATA'!$B:$B=""GRP"")),"""")
  )
)"),"")</f>
        <v/>
      </c>
      <c r="H862" s="18" t="str">
        <f>IFERROR(__xludf.DUMMYFUNCTION("IFERROR(
  TEXTJOIN(CHAR(10),TRUE,FILTER('SUMMARY DATA'!H:H,'SUMMARY DATA'!$A:$A=$A862,'SUMMARY DATA'!$C:$C=$B862,'SUMMARY DATA'!$B:$B=""GRP"")),
  IF(
    OR(
      ISNUMBER(SEARCH(""CDM CASH DEPOSIT"",$C862)),
      ISNUMBER(SEARCH(""CASH DEPOSIT"",$C86"&amp;"2)),
      COUNTIFS('SUMMARY DATA'!$D:$D,$C862,'SUMMARY DATA'!$B:$B,""GRP"")&lt;&gt;1
    ),
    """",
    IFERROR(TEXTJOIN(CHAR(10),TRUE,FILTER('SUMMARY DATA'!H:H,'SUMMARY DATA'!$D:$D=$C862,'SUMMARY DATA'!$B:$B=""GRP"")),"""")
  )
)"),"")</f>
        <v/>
      </c>
      <c r="I862" s="18" t="str">
        <f>IFERROR(__xludf.DUMMYFUNCTION("IF(H862="""","""",
SUM(ARRAYFORMULA(VALUE(SPLIT(H862,CHAR(10)))))
)"),"")</f>
        <v/>
      </c>
      <c r="J862" s="17" t="str">
        <f>IFERROR(__xludf.DUMMYFUNCTION("IFERROR(
  TEXTJOIN(CHAR(10),TRUE,FILTER('SUMMARY DATA'!I:I,'SUMMARY DATA'!$A:$A=$A862,'SUMMARY DATA'!$C:$C=$B862,'SUMMARY DATA'!$B:$B=""GRP"")),
  IF(
    OR(
      ISNUMBER(SEARCH(""CDM CASH DEPOSIT"",$C862)),
      ISNUMBER(SEARCH(""CASH DEPOSIT"",$C86"&amp;"2)),
      COUNTIFS('SUMMARY DATA'!$D:$D,$C862,'SUMMARY DATA'!$B:$B,""GRP"")&lt;&gt;1
    ),
    """",
    IFERROR(TEXTJOIN(CHAR(10),TRUE,FILTER('SUMMARY DATA'!I:I,'SUMMARY DATA'!$D:$D=$C862,'SUMMARY DATA'!$B:$B=""GRP"")),"""")
  )
)"),"")</f>
        <v/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 spans="1:27">
      <c r="A863" s="2"/>
      <c r="B863" s="35"/>
      <c r="C863" s="2"/>
      <c r="D863" s="6"/>
      <c r="E863" s="16" t="str">
        <f>IFERROR(__xludf.DUMMYFUNCTION("IFERROR(
  TEXTJOIN(CHAR(10),TRUE,FILTER('SUMMARY DATA'!E:E,'SUMMARY DATA'!$A:$A=$A863,'SUMMARY DATA'!$C:$C=$B863,'SUMMARY DATA'!$B:$B=""GRP"")),
  IF(
    OR(
      ISNUMBER(SEARCH(""CDM CASH DEPOSIT"",$C863)),
      ISNUMBER(SEARCH(""CASH DEPOSIT"",$C86"&amp;"3)),
      COUNTIFS('SUMMARY DATA'!$D:$D,$C863,'SUMMARY DATA'!$B:$B,""GRP"")&lt;&gt;1
    ),
    """",
    IFERROR(TEXTJOIN(CHAR(10),TRUE,FILTER('SUMMARY DATA'!E:E,'SUMMARY DATA'!$D:$D=$C863,'SUMMARY DATA'!$B:$B=""GRP"")),"""")
  )
)"),"")</f>
        <v/>
      </c>
      <c r="F863" s="17" t="str">
        <f>IFERROR(__xludf.DUMMYFUNCTION("IFERROR(
  TEXTJOIN(CHAR(10),TRUE,FILTER('SUMMARY DATA'!F:F,'SUMMARY DATA'!$A:$A=$A863,'SUMMARY DATA'!$C:$C=$B863,'SUMMARY DATA'!$B:$B=""GRP"")),
  IF(
    OR(
      ISNUMBER(SEARCH(""CDM CASH DEPOSIT"",$C863)),
      ISNUMBER(SEARCH(""CASH DEPOSIT"",$C86"&amp;"3)),
      COUNTIFS('SUMMARY DATA'!$D:$D,$C863,'SUMMARY DATA'!$B:$B,""GRP"")&lt;&gt;1
    ),
    """",
    IFERROR(TEXTJOIN(CHAR(10),TRUE,FILTER('SUMMARY DATA'!F:F,'SUMMARY DATA'!$D:$D=$C863,'SUMMARY DATA'!$B:$B=""GRP"")),"""")
  )
)"),"")</f>
        <v/>
      </c>
      <c r="G863" s="17" t="str">
        <f>IFERROR(__xludf.DUMMYFUNCTION("IFERROR(
  TEXTJOIN(CHAR(10),TRUE,FILTER('SUMMARY DATA'!G:G,'SUMMARY DATA'!$A:$A=$A863,'SUMMARY DATA'!$C:$C=$B863,'SUMMARY DATA'!$B:$B=""GRP"")),
  IF(
    OR(
      ISNUMBER(SEARCH(""CDM CASH DEPOSIT"",$C863)),
      ISNUMBER(SEARCH(""CASH DEPOSIT"",$C86"&amp;"3)),
      COUNTIFS('SUMMARY DATA'!$D:$D,$C863,'SUMMARY DATA'!$B:$B,""GRP"")&lt;&gt;1
    ),
    """",
    IFERROR(TEXTJOIN(CHAR(10),TRUE,FILTER('SUMMARY DATA'!G:G,'SUMMARY DATA'!$D:$D=$C863,'SUMMARY DATA'!$B:$B=""GRP"")),"""")
  )
)"),"")</f>
        <v/>
      </c>
      <c r="H863" s="18" t="str">
        <f>IFERROR(__xludf.DUMMYFUNCTION("IFERROR(
  TEXTJOIN(CHAR(10),TRUE,FILTER('SUMMARY DATA'!H:H,'SUMMARY DATA'!$A:$A=$A863,'SUMMARY DATA'!$C:$C=$B863,'SUMMARY DATA'!$B:$B=""GRP"")),
  IF(
    OR(
      ISNUMBER(SEARCH(""CDM CASH DEPOSIT"",$C863)),
      ISNUMBER(SEARCH(""CASH DEPOSIT"",$C86"&amp;"3)),
      COUNTIFS('SUMMARY DATA'!$D:$D,$C863,'SUMMARY DATA'!$B:$B,""GRP"")&lt;&gt;1
    ),
    """",
    IFERROR(TEXTJOIN(CHAR(10),TRUE,FILTER('SUMMARY DATA'!H:H,'SUMMARY DATA'!$D:$D=$C863,'SUMMARY DATA'!$B:$B=""GRP"")),"""")
  )
)"),"")</f>
        <v/>
      </c>
      <c r="I863" s="18" t="str">
        <f>IFERROR(__xludf.DUMMYFUNCTION("IF(H863="""","""",
SUM(ARRAYFORMULA(VALUE(SPLIT(H863,CHAR(10)))))
)"),"")</f>
        <v/>
      </c>
      <c r="J863" s="17" t="str">
        <f>IFERROR(__xludf.DUMMYFUNCTION("IFERROR(
  TEXTJOIN(CHAR(10),TRUE,FILTER('SUMMARY DATA'!I:I,'SUMMARY DATA'!$A:$A=$A863,'SUMMARY DATA'!$C:$C=$B863,'SUMMARY DATA'!$B:$B=""GRP"")),
  IF(
    OR(
      ISNUMBER(SEARCH(""CDM CASH DEPOSIT"",$C863)),
      ISNUMBER(SEARCH(""CASH DEPOSIT"",$C86"&amp;"3)),
      COUNTIFS('SUMMARY DATA'!$D:$D,$C863,'SUMMARY DATA'!$B:$B,""GRP"")&lt;&gt;1
    ),
    """",
    IFERROR(TEXTJOIN(CHAR(10),TRUE,FILTER('SUMMARY DATA'!I:I,'SUMMARY DATA'!$D:$D=$C863,'SUMMARY DATA'!$B:$B=""GRP"")),"""")
  )
)"),"")</f>
        <v/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 spans="1:27">
      <c r="A864" s="2"/>
      <c r="B864" s="35"/>
      <c r="C864" s="2"/>
      <c r="D864" s="6"/>
      <c r="E864" s="16" t="str">
        <f>IFERROR(__xludf.DUMMYFUNCTION("IFERROR(
  TEXTJOIN(CHAR(10),TRUE,FILTER('SUMMARY DATA'!E:E,'SUMMARY DATA'!$A:$A=$A864,'SUMMARY DATA'!$C:$C=$B864,'SUMMARY DATA'!$B:$B=""GRP"")),
  IF(
    OR(
      ISNUMBER(SEARCH(""CDM CASH DEPOSIT"",$C864)),
      ISNUMBER(SEARCH(""CASH DEPOSIT"",$C86"&amp;"4)),
      COUNTIFS('SUMMARY DATA'!$D:$D,$C864,'SUMMARY DATA'!$B:$B,""GRP"")&lt;&gt;1
    ),
    """",
    IFERROR(TEXTJOIN(CHAR(10),TRUE,FILTER('SUMMARY DATA'!E:E,'SUMMARY DATA'!$D:$D=$C864,'SUMMARY DATA'!$B:$B=""GRP"")),"""")
  )
)"),"")</f>
        <v/>
      </c>
      <c r="F864" s="17" t="str">
        <f>IFERROR(__xludf.DUMMYFUNCTION("IFERROR(
  TEXTJOIN(CHAR(10),TRUE,FILTER('SUMMARY DATA'!F:F,'SUMMARY DATA'!$A:$A=$A864,'SUMMARY DATA'!$C:$C=$B864,'SUMMARY DATA'!$B:$B=""GRP"")),
  IF(
    OR(
      ISNUMBER(SEARCH(""CDM CASH DEPOSIT"",$C864)),
      ISNUMBER(SEARCH(""CASH DEPOSIT"",$C86"&amp;"4)),
      COUNTIFS('SUMMARY DATA'!$D:$D,$C864,'SUMMARY DATA'!$B:$B,""GRP"")&lt;&gt;1
    ),
    """",
    IFERROR(TEXTJOIN(CHAR(10),TRUE,FILTER('SUMMARY DATA'!F:F,'SUMMARY DATA'!$D:$D=$C864,'SUMMARY DATA'!$B:$B=""GRP"")),"""")
  )
)"),"")</f>
        <v/>
      </c>
      <c r="G864" s="17" t="str">
        <f>IFERROR(__xludf.DUMMYFUNCTION("IFERROR(
  TEXTJOIN(CHAR(10),TRUE,FILTER('SUMMARY DATA'!G:G,'SUMMARY DATA'!$A:$A=$A864,'SUMMARY DATA'!$C:$C=$B864,'SUMMARY DATA'!$B:$B=""GRP"")),
  IF(
    OR(
      ISNUMBER(SEARCH(""CDM CASH DEPOSIT"",$C864)),
      ISNUMBER(SEARCH(""CASH DEPOSIT"",$C86"&amp;"4)),
      COUNTIFS('SUMMARY DATA'!$D:$D,$C864,'SUMMARY DATA'!$B:$B,""GRP"")&lt;&gt;1
    ),
    """",
    IFERROR(TEXTJOIN(CHAR(10),TRUE,FILTER('SUMMARY DATA'!G:G,'SUMMARY DATA'!$D:$D=$C864,'SUMMARY DATA'!$B:$B=""GRP"")),"""")
  )
)"),"")</f>
        <v/>
      </c>
      <c r="H864" s="18" t="str">
        <f>IFERROR(__xludf.DUMMYFUNCTION("IFERROR(
  TEXTJOIN(CHAR(10),TRUE,FILTER('SUMMARY DATA'!H:H,'SUMMARY DATA'!$A:$A=$A864,'SUMMARY DATA'!$C:$C=$B864,'SUMMARY DATA'!$B:$B=""GRP"")),
  IF(
    OR(
      ISNUMBER(SEARCH(""CDM CASH DEPOSIT"",$C864)),
      ISNUMBER(SEARCH(""CASH DEPOSIT"",$C86"&amp;"4)),
      COUNTIFS('SUMMARY DATA'!$D:$D,$C864,'SUMMARY DATA'!$B:$B,""GRP"")&lt;&gt;1
    ),
    """",
    IFERROR(TEXTJOIN(CHAR(10),TRUE,FILTER('SUMMARY DATA'!H:H,'SUMMARY DATA'!$D:$D=$C864,'SUMMARY DATA'!$B:$B=""GRP"")),"""")
  )
)"),"")</f>
        <v/>
      </c>
      <c r="I864" s="18" t="str">
        <f>IFERROR(__xludf.DUMMYFUNCTION("IF(H864="""","""",
SUM(ARRAYFORMULA(VALUE(SPLIT(H864,CHAR(10)))))
)"),"")</f>
        <v/>
      </c>
      <c r="J864" s="17" t="str">
        <f>IFERROR(__xludf.DUMMYFUNCTION("IFERROR(
  TEXTJOIN(CHAR(10),TRUE,FILTER('SUMMARY DATA'!I:I,'SUMMARY DATA'!$A:$A=$A864,'SUMMARY DATA'!$C:$C=$B864,'SUMMARY DATA'!$B:$B=""GRP"")),
  IF(
    OR(
      ISNUMBER(SEARCH(""CDM CASH DEPOSIT"",$C864)),
      ISNUMBER(SEARCH(""CASH DEPOSIT"",$C86"&amp;"4)),
      COUNTIFS('SUMMARY DATA'!$D:$D,$C864,'SUMMARY DATA'!$B:$B,""GRP"")&lt;&gt;1
    ),
    """",
    IFERROR(TEXTJOIN(CHAR(10),TRUE,FILTER('SUMMARY DATA'!I:I,'SUMMARY DATA'!$D:$D=$C864,'SUMMARY DATA'!$B:$B=""GRP"")),"""")
  )
)"),"")</f>
        <v/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 spans="1:27">
      <c r="A865" s="2"/>
      <c r="B865" s="35"/>
      <c r="C865" s="2"/>
      <c r="D865" s="6"/>
      <c r="E865" s="16" t="str">
        <f>IFERROR(__xludf.DUMMYFUNCTION("IFERROR(
  TEXTJOIN(CHAR(10),TRUE,FILTER('SUMMARY DATA'!E:E,'SUMMARY DATA'!$A:$A=$A865,'SUMMARY DATA'!$C:$C=$B865,'SUMMARY DATA'!$B:$B=""GRP"")),
  IF(
    OR(
      ISNUMBER(SEARCH(""CDM CASH DEPOSIT"",$C865)),
      ISNUMBER(SEARCH(""CASH DEPOSIT"",$C86"&amp;"5)),
      COUNTIFS('SUMMARY DATA'!$D:$D,$C865,'SUMMARY DATA'!$B:$B,""GRP"")&lt;&gt;1
    ),
    """",
    IFERROR(TEXTJOIN(CHAR(10),TRUE,FILTER('SUMMARY DATA'!E:E,'SUMMARY DATA'!$D:$D=$C865,'SUMMARY DATA'!$B:$B=""GRP"")),"""")
  )
)"),"")</f>
        <v/>
      </c>
      <c r="F865" s="17" t="str">
        <f>IFERROR(__xludf.DUMMYFUNCTION("IFERROR(
  TEXTJOIN(CHAR(10),TRUE,FILTER('SUMMARY DATA'!F:F,'SUMMARY DATA'!$A:$A=$A865,'SUMMARY DATA'!$C:$C=$B865,'SUMMARY DATA'!$B:$B=""GRP"")),
  IF(
    OR(
      ISNUMBER(SEARCH(""CDM CASH DEPOSIT"",$C865)),
      ISNUMBER(SEARCH(""CASH DEPOSIT"",$C86"&amp;"5)),
      COUNTIFS('SUMMARY DATA'!$D:$D,$C865,'SUMMARY DATA'!$B:$B,""GRP"")&lt;&gt;1
    ),
    """",
    IFERROR(TEXTJOIN(CHAR(10),TRUE,FILTER('SUMMARY DATA'!F:F,'SUMMARY DATA'!$D:$D=$C865,'SUMMARY DATA'!$B:$B=""GRP"")),"""")
  )
)"),"")</f>
        <v/>
      </c>
      <c r="G865" s="17" t="str">
        <f>IFERROR(__xludf.DUMMYFUNCTION("IFERROR(
  TEXTJOIN(CHAR(10),TRUE,FILTER('SUMMARY DATA'!G:G,'SUMMARY DATA'!$A:$A=$A865,'SUMMARY DATA'!$C:$C=$B865,'SUMMARY DATA'!$B:$B=""GRP"")),
  IF(
    OR(
      ISNUMBER(SEARCH(""CDM CASH DEPOSIT"",$C865)),
      ISNUMBER(SEARCH(""CASH DEPOSIT"",$C86"&amp;"5)),
      COUNTIFS('SUMMARY DATA'!$D:$D,$C865,'SUMMARY DATA'!$B:$B,""GRP"")&lt;&gt;1
    ),
    """",
    IFERROR(TEXTJOIN(CHAR(10),TRUE,FILTER('SUMMARY DATA'!G:G,'SUMMARY DATA'!$D:$D=$C865,'SUMMARY DATA'!$B:$B=""GRP"")),"""")
  )
)"),"")</f>
        <v/>
      </c>
      <c r="H865" s="18" t="str">
        <f>IFERROR(__xludf.DUMMYFUNCTION("IFERROR(
  TEXTJOIN(CHAR(10),TRUE,FILTER('SUMMARY DATA'!H:H,'SUMMARY DATA'!$A:$A=$A865,'SUMMARY DATA'!$C:$C=$B865,'SUMMARY DATA'!$B:$B=""GRP"")),
  IF(
    OR(
      ISNUMBER(SEARCH(""CDM CASH DEPOSIT"",$C865)),
      ISNUMBER(SEARCH(""CASH DEPOSIT"",$C86"&amp;"5)),
      COUNTIFS('SUMMARY DATA'!$D:$D,$C865,'SUMMARY DATA'!$B:$B,""GRP"")&lt;&gt;1
    ),
    """",
    IFERROR(TEXTJOIN(CHAR(10),TRUE,FILTER('SUMMARY DATA'!H:H,'SUMMARY DATA'!$D:$D=$C865,'SUMMARY DATA'!$B:$B=""GRP"")),"""")
  )
)"),"")</f>
        <v/>
      </c>
      <c r="I865" s="18" t="str">
        <f>IFERROR(__xludf.DUMMYFUNCTION("IF(H865="""","""",
SUM(ARRAYFORMULA(VALUE(SPLIT(H865,CHAR(10)))))
)"),"")</f>
        <v/>
      </c>
      <c r="J865" s="17" t="str">
        <f>IFERROR(__xludf.DUMMYFUNCTION("IFERROR(
  TEXTJOIN(CHAR(10),TRUE,FILTER('SUMMARY DATA'!I:I,'SUMMARY DATA'!$A:$A=$A865,'SUMMARY DATA'!$C:$C=$B865,'SUMMARY DATA'!$B:$B=""GRP"")),
  IF(
    OR(
      ISNUMBER(SEARCH(""CDM CASH DEPOSIT"",$C865)),
      ISNUMBER(SEARCH(""CASH DEPOSIT"",$C86"&amp;"5)),
      COUNTIFS('SUMMARY DATA'!$D:$D,$C865,'SUMMARY DATA'!$B:$B,""GRP"")&lt;&gt;1
    ),
    """",
    IFERROR(TEXTJOIN(CHAR(10),TRUE,FILTER('SUMMARY DATA'!I:I,'SUMMARY DATA'!$D:$D=$C865,'SUMMARY DATA'!$B:$B=""GRP"")),"""")
  )
)"),"")</f>
        <v/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 spans="1:27">
      <c r="A866" s="2"/>
      <c r="B866" s="35"/>
      <c r="C866" s="2"/>
      <c r="D866" s="6"/>
      <c r="E866" s="16" t="str">
        <f>IFERROR(__xludf.DUMMYFUNCTION("IFERROR(
  TEXTJOIN(CHAR(10),TRUE,FILTER('SUMMARY DATA'!E:E,'SUMMARY DATA'!$A:$A=$A866,'SUMMARY DATA'!$C:$C=$B866,'SUMMARY DATA'!$B:$B=""GRP"")),
  IF(
    OR(
      ISNUMBER(SEARCH(""CDM CASH DEPOSIT"",$C866)),
      ISNUMBER(SEARCH(""CASH DEPOSIT"",$C86"&amp;"6)),
      COUNTIFS('SUMMARY DATA'!$D:$D,$C866,'SUMMARY DATA'!$B:$B,""GRP"")&lt;&gt;1
    ),
    """",
    IFERROR(TEXTJOIN(CHAR(10),TRUE,FILTER('SUMMARY DATA'!E:E,'SUMMARY DATA'!$D:$D=$C866,'SUMMARY DATA'!$B:$B=""GRP"")),"""")
  )
)"),"")</f>
        <v/>
      </c>
      <c r="F866" s="17" t="str">
        <f>IFERROR(__xludf.DUMMYFUNCTION("IFERROR(
  TEXTJOIN(CHAR(10),TRUE,FILTER('SUMMARY DATA'!F:F,'SUMMARY DATA'!$A:$A=$A866,'SUMMARY DATA'!$C:$C=$B866,'SUMMARY DATA'!$B:$B=""GRP"")),
  IF(
    OR(
      ISNUMBER(SEARCH(""CDM CASH DEPOSIT"",$C866)),
      ISNUMBER(SEARCH(""CASH DEPOSIT"",$C86"&amp;"6)),
      COUNTIFS('SUMMARY DATA'!$D:$D,$C866,'SUMMARY DATA'!$B:$B,""GRP"")&lt;&gt;1
    ),
    """",
    IFERROR(TEXTJOIN(CHAR(10),TRUE,FILTER('SUMMARY DATA'!F:F,'SUMMARY DATA'!$D:$D=$C866,'SUMMARY DATA'!$B:$B=""GRP"")),"""")
  )
)"),"")</f>
        <v/>
      </c>
      <c r="G866" s="17" t="str">
        <f>IFERROR(__xludf.DUMMYFUNCTION("IFERROR(
  TEXTJOIN(CHAR(10),TRUE,FILTER('SUMMARY DATA'!G:G,'SUMMARY DATA'!$A:$A=$A866,'SUMMARY DATA'!$C:$C=$B866,'SUMMARY DATA'!$B:$B=""GRP"")),
  IF(
    OR(
      ISNUMBER(SEARCH(""CDM CASH DEPOSIT"",$C866)),
      ISNUMBER(SEARCH(""CASH DEPOSIT"",$C86"&amp;"6)),
      COUNTIFS('SUMMARY DATA'!$D:$D,$C866,'SUMMARY DATA'!$B:$B,""GRP"")&lt;&gt;1
    ),
    """",
    IFERROR(TEXTJOIN(CHAR(10),TRUE,FILTER('SUMMARY DATA'!G:G,'SUMMARY DATA'!$D:$D=$C866,'SUMMARY DATA'!$B:$B=""GRP"")),"""")
  )
)"),"")</f>
        <v/>
      </c>
      <c r="H866" s="18" t="str">
        <f>IFERROR(__xludf.DUMMYFUNCTION("IFERROR(
  TEXTJOIN(CHAR(10),TRUE,FILTER('SUMMARY DATA'!H:H,'SUMMARY DATA'!$A:$A=$A866,'SUMMARY DATA'!$C:$C=$B866,'SUMMARY DATA'!$B:$B=""GRP"")),
  IF(
    OR(
      ISNUMBER(SEARCH(""CDM CASH DEPOSIT"",$C866)),
      ISNUMBER(SEARCH(""CASH DEPOSIT"",$C86"&amp;"6)),
      COUNTIFS('SUMMARY DATA'!$D:$D,$C866,'SUMMARY DATA'!$B:$B,""GRP"")&lt;&gt;1
    ),
    """",
    IFERROR(TEXTJOIN(CHAR(10),TRUE,FILTER('SUMMARY DATA'!H:H,'SUMMARY DATA'!$D:$D=$C866,'SUMMARY DATA'!$B:$B=""GRP"")),"""")
  )
)"),"")</f>
        <v/>
      </c>
      <c r="I866" s="18" t="str">
        <f>IFERROR(__xludf.DUMMYFUNCTION("IF(H866="""","""",
SUM(ARRAYFORMULA(VALUE(SPLIT(H866,CHAR(10)))))
)"),"")</f>
        <v/>
      </c>
      <c r="J866" s="17" t="str">
        <f>IFERROR(__xludf.DUMMYFUNCTION("IFERROR(
  TEXTJOIN(CHAR(10),TRUE,FILTER('SUMMARY DATA'!I:I,'SUMMARY DATA'!$A:$A=$A866,'SUMMARY DATA'!$C:$C=$B866,'SUMMARY DATA'!$B:$B=""GRP"")),
  IF(
    OR(
      ISNUMBER(SEARCH(""CDM CASH DEPOSIT"",$C866)),
      ISNUMBER(SEARCH(""CASH DEPOSIT"",$C86"&amp;"6)),
      COUNTIFS('SUMMARY DATA'!$D:$D,$C866,'SUMMARY DATA'!$B:$B,""GRP"")&lt;&gt;1
    ),
    """",
    IFERROR(TEXTJOIN(CHAR(10),TRUE,FILTER('SUMMARY DATA'!I:I,'SUMMARY DATA'!$D:$D=$C866,'SUMMARY DATA'!$B:$B=""GRP"")),"""")
  )
)"),"")</f>
        <v/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 spans="1:27">
      <c r="A867" s="2"/>
      <c r="B867" s="35"/>
      <c r="C867" s="2"/>
      <c r="D867" s="6"/>
      <c r="E867" s="16" t="str">
        <f>IFERROR(__xludf.DUMMYFUNCTION("IFERROR(
  TEXTJOIN(CHAR(10),TRUE,FILTER('SUMMARY DATA'!E:E,'SUMMARY DATA'!$A:$A=$A867,'SUMMARY DATA'!$C:$C=$B867,'SUMMARY DATA'!$B:$B=""GRP"")),
  IF(
    OR(
      ISNUMBER(SEARCH(""CDM CASH DEPOSIT"",$C867)),
      ISNUMBER(SEARCH(""CASH DEPOSIT"",$C86"&amp;"7)),
      COUNTIFS('SUMMARY DATA'!$D:$D,$C867,'SUMMARY DATA'!$B:$B,""GRP"")&lt;&gt;1
    ),
    """",
    IFERROR(TEXTJOIN(CHAR(10),TRUE,FILTER('SUMMARY DATA'!E:E,'SUMMARY DATA'!$D:$D=$C867,'SUMMARY DATA'!$B:$B=""GRP"")),"""")
  )
)"),"")</f>
        <v/>
      </c>
      <c r="F867" s="17" t="str">
        <f>IFERROR(__xludf.DUMMYFUNCTION("IFERROR(
  TEXTJOIN(CHAR(10),TRUE,FILTER('SUMMARY DATA'!F:F,'SUMMARY DATA'!$A:$A=$A867,'SUMMARY DATA'!$C:$C=$B867,'SUMMARY DATA'!$B:$B=""GRP"")),
  IF(
    OR(
      ISNUMBER(SEARCH(""CDM CASH DEPOSIT"",$C867)),
      ISNUMBER(SEARCH(""CASH DEPOSIT"",$C86"&amp;"7)),
      COUNTIFS('SUMMARY DATA'!$D:$D,$C867,'SUMMARY DATA'!$B:$B,""GRP"")&lt;&gt;1
    ),
    """",
    IFERROR(TEXTJOIN(CHAR(10),TRUE,FILTER('SUMMARY DATA'!F:F,'SUMMARY DATA'!$D:$D=$C867,'SUMMARY DATA'!$B:$B=""GRP"")),"""")
  )
)"),"")</f>
        <v/>
      </c>
      <c r="G867" s="17" t="str">
        <f>IFERROR(__xludf.DUMMYFUNCTION("IFERROR(
  TEXTJOIN(CHAR(10),TRUE,FILTER('SUMMARY DATA'!G:G,'SUMMARY DATA'!$A:$A=$A867,'SUMMARY DATA'!$C:$C=$B867,'SUMMARY DATA'!$B:$B=""GRP"")),
  IF(
    OR(
      ISNUMBER(SEARCH(""CDM CASH DEPOSIT"",$C867)),
      ISNUMBER(SEARCH(""CASH DEPOSIT"",$C86"&amp;"7)),
      COUNTIFS('SUMMARY DATA'!$D:$D,$C867,'SUMMARY DATA'!$B:$B,""GRP"")&lt;&gt;1
    ),
    """",
    IFERROR(TEXTJOIN(CHAR(10),TRUE,FILTER('SUMMARY DATA'!G:G,'SUMMARY DATA'!$D:$D=$C867,'SUMMARY DATA'!$B:$B=""GRP"")),"""")
  )
)"),"")</f>
        <v/>
      </c>
      <c r="H867" s="18" t="str">
        <f>IFERROR(__xludf.DUMMYFUNCTION("IFERROR(
  TEXTJOIN(CHAR(10),TRUE,FILTER('SUMMARY DATA'!H:H,'SUMMARY DATA'!$A:$A=$A867,'SUMMARY DATA'!$C:$C=$B867,'SUMMARY DATA'!$B:$B=""GRP"")),
  IF(
    OR(
      ISNUMBER(SEARCH(""CDM CASH DEPOSIT"",$C867)),
      ISNUMBER(SEARCH(""CASH DEPOSIT"",$C86"&amp;"7)),
      COUNTIFS('SUMMARY DATA'!$D:$D,$C867,'SUMMARY DATA'!$B:$B,""GRP"")&lt;&gt;1
    ),
    """",
    IFERROR(TEXTJOIN(CHAR(10),TRUE,FILTER('SUMMARY DATA'!H:H,'SUMMARY DATA'!$D:$D=$C867,'SUMMARY DATA'!$B:$B=""GRP"")),"""")
  )
)"),"")</f>
        <v/>
      </c>
      <c r="I867" s="18" t="str">
        <f>IFERROR(__xludf.DUMMYFUNCTION("IF(H867="""","""",
SUM(ARRAYFORMULA(VALUE(SPLIT(H867,CHAR(10)))))
)"),"")</f>
        <v/>
      </c>
      <c r="J867" s="17" t="str">
        <f>IFERROR(__xludf.DUMMYFUNCTION("IFERROR(
  TEXTJOIN(CHAR(10),TRUE,FILTER('SUMMARY DATA'!I:I,'SUMMARY DATA'!$A:$A=$A867,'SUMMARY DATA'!$C:$C=$B867,'SUMMARY DATA'!$B:$B=""GRP"")),
  IF(
    OR(
      ISNUMBER(SEARCH(""CDM CASH DEPOSIT"",$C867)),
      ISNUMBER(SEARCH(""CASH DEPOSIT"",$C86"&amp;"7)),
      COUNTIFS('SUMMARY DATA'!$D:$D,$C867,'SUMMARY DATA'!$B:$B,""GRP"")&lt;&gt;1
    ),
    """",
    IFERROR(TEXTJOIN(CHAR(10),TRUE,FILTER('SUMMARY DATA'!I:I,'SUMMARY DATA'!$D:$D=$C867,'SUMMARY DATA'!$B:$B=""GRP"")),"""")
  )
)"),"")</f>
        <v/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 spans="1:27">
      <c r="A868" s="2"/>
      <c r="B868" s="35"/>
      <c r="C868" s="2"/>
      <c r="D868" s="6"/>
      <c r="E868" s="16" t="str">
        <f>IFERROR(__xludf.DUMMYFUNCTION("IFERROR(
  TEXTJOIN(CHAR(10),TRUE,FILTER('SUMMARY DATA'!E:E,'SUMMARY DATA'!$A:$A=$A868,'SUMMARY DATA'!$C:$C=$B868,'SUMMARY DATA'!$B:$B=""GRP"")),
  IF(
    OR(
      ISNUMBER(SEARCH(""CDM CASH DEPOSIT"",$C868)),
      ISNUMBER(SEARCH(""CASH DEPOSIT"",$C86"&amp;"8)),
      COUNTIFS('SUMMARY DATA'!$D:$D,$C868,'SUMMARY DATA'!$B:$B,""GRP"")&lt;&gt;1
    ),
    """",
    IFERROR(TEXTJOIN(CHAR(10),TRUE,FILTER('SUMMARY DATA'!E:E,'SUMMARY DATA'!$D:$D=$C868,'SUMMARY DATA'!$B:$B=""GRP"")),"""")
  )
)"),"")</f>
        <v/>
      </c>
      <c r="F868" s="17" t="str">
        <f>IFERROR(__xludf.DUMMYFUNCTION("IFERROR(
  TEXTJOIN(CHAR(10),TRUE,FILTER('SUMMARY DATA'!F:F,'SUMMARY DATA'!$A:$A=$A868,'SUMMARY DATA'!$C:$C=$B868,'SUMMARY DATA'!$B:$B=""GRP"")),
  IF(
    OR(
      ISNUMBER(SEARCH(""CDM CASH DEPOSIT"",$C868)),
      ISNUMBER(SEARCH(""CASH DEPOSIT"",$C86"&amp;"8)),
      COUNTIFS('SUMMARY DATA'!$D:$D,$C868,'SUMMARY DATA'!$B:$B,""GRP"")&lt;&gt;1
    ),
    """",
    IFERROR(TEXTJOIN(CHAR(10),TRUE,FILTER('SUMMARY DATA'!F:F,'SUMMARY DATA'!$D:$D=$C868,'SUMMARY DATA'!$B:$B=""GRP"")),"""")
  )
)"),"")</f>
        <v/>
      </c>
      <c r="G868" s="17" t="str">
        <f>IFERROR(__xludf.DUMMYFUNCTION("IFERROR(
  TEXTJOIN(CHAR(10),TRUE,FILTER('SUMMARY DATA'!G:G,'SUMMARY DATA'!$A:$A=$A868,'SUMMARY DATA'!$C:$C=$B868,'SUMMARY DATA'!$B:$B=""GRP"")),
  IF(
    OR(
      ISNUMBER(SEARCH(""CDM CASH DEPOSIT"",$C868)),
      ISNUMBER(SEARCH(""CASH DEPOSIT"",$C86"&amp;"8)),
      COUNTIFS('SUMMARY DATA'!$D:$D,$C868,'SUMMARY DATA'!$B:$B,""GRP"")&lt;&gt;1
    ),
    """",
    IFERROR(TEXTJOIN(CHAR(10),TRUE,FILTER('SUMMARY DATA'!G:G,'SUMMARY DATA'!$D:$D=$C868,'SUMMARY DATA'!$B:$B=""GRP"")),"""")
  )
)"),"")</f>
        <v/>
      </c>
      <c r="H868" s="18" t="str">
        <f>IFERROR(__xludf.DUMMYFUNCTION("IFERROR(
  TEXTJOIN(CHAR(10),TRUE,FILTER('SUMMARY DATA'!H:H,'SUMMARY DATA'!$A:$A=$A868,'SUMMARY DATA'!$C:$C=$B868,'SUMMARY DATA'!$B:$B=""GRP"")),
  IF(
    OR(
      ISNUMBER(SEARCH(""CDM CASH DEPOSIT"",$C868)),
      ISNUMBER(SEARCH(""CASH DEPOSIT"",$C86"&amp;"8)),
      COUNTIFS('SUMMARY DATA'!$D:$D,$C868,'SUMMARY DATA'!$B:$B,""GRP"")&lt;&gt;1
    ),
    """",
    IFERROR(TEXTJOIN(CHAR(10),TRUE,FILTER('SUMMARY DATA'!H:H,'SUMMARY DATA'!$D:$D=$C868,'SUMMARY DATA'!$B:$B=""GRP"")),"""")
  )
)"),"")</f>
        <v/>
      </c>
      <c r="I868" s="18" t="str">
        <f>IFERROR(__xludf.DUMMYFUNCTION("IF(H868="""","""",
SUM(ARRAYFORMULA(VALUE(SPLIT(H868,CHAR(10)))))
)"),"")</f>
        <v/>
      </c>
      <c r="J868" s="17" t="str">
        <f>IFERROR(__xludf.DUMMYFUNCTION("IFERROR(
  TEXTJOIN(CHAR(10),TRUE,FILTER('SUMMARY DATA'!I:I,'SUMMARY DATA'!$A:$A=$A868,'SUMMARY DATA'!$C:$C=$B868,'SUMMARY DATA'!$B:$B=""GRP"")),
  IF(
    OR(
      ISNUMBER(SEARCH(""CDM CASH DEPOSIT"",$C868)),
      ISNUMBER(SEARCH(""CASH DEPOSIT"",$C86"&amp;"8)),
      COUNTIFS('SUMMARY DATA'!$D:$D,$C868,'SUMMARY DATA'!$B:$B,""GRP"")&lt;&gt;1
    ),
    """",
    IFERROR(TEXTJOIN(CHAR(10),TRUE,FILTER('SUMMARY DATA'!I:I,'SUMMARY DATA'!$D:$D=$C868,'SUMMARY DATA'!$B:$B=""GRP"")),"""")
  )
)"),"")</f>
        <v/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 spans="1:27">
      <c r="A869" s="2"/>
      <c r="B869" s="35"/>
      <c r="C869" s="2"/>
      <c r="D869" s="6"/>
      <c r="E869" s="16" t="str">
        <f>IFERROR(__xludf.DUMMYFUNCTION("IFERROR(
  TEXTJOIN(CHAR(10),TRUE,FILTER('SUMMARY DATA'!E:E,'SUMMARY DATA'!$A:$A=$A869,'SUMMARY DATA'!$C:$C=$B869,'SUMMARY DATA'!$B:$B=""GRP"")),
  IF(
    OR(
      ISNUMBER(SEARCH(""CDM CASH DEPOSIT"",$C869)),
      ISNUMBER(SEARCH(""CASH DEPOSIT"",$C86"&amp;"9)),
      COUNTIFS('SUMMARY DATA'!$D:$D,$C869,'SUMMARY DATA'!$B:$B,""GRP"")&lt;&gt;1
    ),
    """",
    IFERROR(TEXTJOIN(CHAR(10),TRUE,FILTER('SUMMARY DATA'!E:E,'SUMMARY DATA'!$D:$D=$C869,'SUMMARY DATA'!$B:$B=""GRP"")),"""")
  )
)"),"")</f>
        <v/>
      </c>
      <c r="F869" s="17" t="str">
        <f>IFERROR(__xludf.DUMMYFUNCTION("IFERROR(
  TEXTJOIN(CHAR(10),TRUE,FILTER('SUMMARY DATA'!F:F,'SUMMARY DATA'!$A:$A=$A869,'SUMMARY DATA'!$C:$C=$B869,'SUMMARY DATA'!$B:$B=""GRP"")),
  IF(
    OR(
      ISNUMBER(SEARCH(""CDM CASH DEPOSIT"",$C869)),
      ISNUMBER(SEARCH(""CASH DEPOSIT"",$C86"&amp;"9)),
      COUNTIFS('SUMMARY DATA'!$D:$D,$C869,'SUMMARY DATA'!$B:$B,""GRP"")&lt;&gt;1
    ),
    """",
    IFERROR(TEXTJOIN(CHAR(10),TRUE,FILTER('SUMMARY DATA'!F:F,'SUMMARY DATA'!$D:$D=$C869,'SUMMARY DATA'!$B:$B=""GRP"")),"""")
  )
)"),"")</f>
        <v/>
      </c>
      <c r="G869" s="17" t="str">
        <f>IFERROR(__xludf.DUMMYFUNCTION("IFERROR(
  TEXTJOIN(CHAR(10),TRUE,FILTER('SUMMARY DATA'!G:G,'SUMMARY DATA'!$A:$A=$A869,'SUMMARY DATA'!$C:$C=$B869,'SUMMARY DATA'!$B:$B=""GRP"")),
  IF(
    OR(
      ISNUMBER(SEARCH(""CDM CASH DEPOSIT"",$C869)),
      ISNUMBER(SEARCH(""CASH DEPOSIT"",$C86"&amp;"9)),
      COUNTIFS('SUMMARY DATA'!$D:$D,$C869,'SUMMARY DATA'!$B:$B,""GRP"")&lt;&gt;1
    ),
    """",
    IFERROR(TEXTJOIN(CHAR(10),TRUE,FILTER('SUMMARY DATA'!G:G,'SUMMARY DATA'!$D:$D=$C869,'SUMMARY DATA'!$B:$B=""GRP"")),"""")
  )
)"),"")</f>
        <v/>
      </c>
      <c r="H869" s="18" t="str">
        <f>IFERROR(__xludf.DUMMYFUNCTION("IFERROR(
  TEXTJOIN(CHAR(10),TRUE,FILTER('SUMMARY DATA'!H:H,'SUMMARY DATA'!$A:$A=$A869,'SUMMARY DATA'!$C:$C=$B869,'SUMMARY DATA'!$B:$B=""GRP"")),
  IF(
    OR(
      ISNUMBER(SEARCH(""CDM CASH DEPOSIT"",$C869)),
      ISNUMBER(SEARCH(""CASH DEPOSIT"",$C86"&amp;"9)),
      COUNTIFS('SUMMARY DATA'!$D:$D,$C869,'SUMMARY DATA'!$B:$B,""GRP"")&lt;&gt;1
    ),
    """",
    IFERROR(TEXTJOIN(CHAR(10),TRUE,FILTER('SUMMARY DATA'!H:H,'SUMMARY DATA'!$D:$D=$C869,'SUMMARY DATA'!$B:$B=""GRP"")),"""")
  )
)"),"")</f>
        <v/>
      </c>
      <c r="I869" s="18" t="str">
        <f>IFERROR(__xludf.DUMMYFUNCTION("IF(H869="""","""",
SUM(ARRAYFORMULA(VALUE(SPLIT(H869,CHAR(10)))))
)"),"")</f>
        <v/>
      </c>
      <c r="J869" s="17" t="str">
        <f>IFERROR(__xludf.DUMMYFUNCTION("IFERROR(
  TEXTJOIN(CHAR(10),TRUE,FILTER('SUMMARY DATA'!I:I,'SUMMARY DATA'!$A:$A=$A869,'SUMMARY DATA'!$C:$C=$B869,'SUMMARY DATA'!$B:$B=""GRP"")),
  IF(
    OR(
      ISNUMBER(SEARCH(""CDM CASH DEPOSIT"",$C869)),
      ISNUMBER(SEARCH(""CASH DEPOSIT"",$C86"&amp;"9)),
      COUNTIFS('SUMMARY DATA'!$D:$D,$C869,'SUMMARY DATA'!$B:$B,""GRP"")&lt;&gt;1
    ),
    """",
    IFERROR(TEXTJOIN(CHAR(10),TRUE,FILTER('SUMMARY DATA'!I:I,'SUMMARY DATA'!$D:$D=$C869,'SUMMARY DATA'!$B:$B=""GRP"")),"""")
  )
)"),"")</f>
        <v/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 spans="1:27">
      <c r="A870" s="2"/>
      <c r="B870" s="35"/>
      <c r="C870" s="2"/>
      <c r="D870" s="6"/>
      <c r="E870" s="16" t="str">
        <f>IFERROR(__xludf.DUMMYFUNCTION("IFERROR(
  TEXTJOIN(CHAR(10),TRUE,FILTER('SUMMARY DATA'!E:E,'SUMMARY DATA'!$A:$A=$A870,'SUMMARY DATA'!$C:$C=$B870,'SUMMARY DATA'!$B:$B=""GRP"")),
  IF(
    OR(
      ISNUMBER(SEARCH(""CDM CASH DEPOSIT"",$C870)),
      ISNUMBER(SEARCH(""CASH DEPOSIT"",$C87"&amp;"0)),
      COUNTIFS('SUMMARY DATA'!$D:$D,$C870,'SUMMARY DATA'!$B:$B,""GRP"")&lt;&gt;1
    ),
    """",
    IFERROR(TEXTJOIN(CHAR(10),TRUE,FILTER('SUMMARY DATA'!E:E,'SUMMARY DATA'!$D:$D=$C870,'SUMMARY DATA'!$B:$B=""GRP"")),"""")
  )
)"),"")</f>
        <v/>
      </c>
      <c r="F870" s="17" t="str">
        <f>IFERROR(__xludf.DUMMYFUNCTION("IFERROR(
  TEXTJOIN(CHAR(10),TRUE,FILTER('SUMMARY DATA'!F:F,'SUMMARY DATA'!$A:$A=$A870,'SUMMARY DATA'!$C:$C=$B870,'SUMMARY DATA'!$B:$B=""GRP"")),
  IF(
    OR(
      ISNUMBER(SEARCH(""CDM CASH DEPOSIT"",$C870)),
      ISNUMBER(SEARCH(""CASH DEPOSIT"",$C87"&amp;"0)),
      COUNTIFS('SUMMARY DATA'!$D:$D,$C870,'SUMMARY DATA'!$B:$B,""GRP"")&lt;&gt;1
    ),
    """",
    IFERROR(TEXTJOIN(CHAR(10),TRUE,FILTER('SUMMARY DATA'!F:F,'SUMMARY DATA'!$D:$D=$C870,'SUMMARY DATA'!$B:$B=""GRP"")),"""")
  )
)"),"")</f>
        <v/>
      </c>
      <c r="G870" s="17" t="str">
        <f>IFERROR(__xludf.DUMMYFUNCTION("IFERROR(
  TEXTJOIN(CHAR(10),TRUE,FILTER('SUMMARY DATA'!G:G,'SUMMARY DATA'!$A:$A=$A870,'SUMMARY DATA'!$C:$C=$B870,'SUMMARY DATA'!$B:$B=""GRP"")),
  IF(
    OR(
      ISNUMBER(SEARCH(""CDM CASH DEPOSIT"",$C870)),
      ISNUMBER(SEARCH(""CASH DEPOSIT"",$C87"&amp;"0)),
      COUNTIFS('SUMMARY DATA'!$D:$D,$C870,'SUMMARY DATA'!$B:$B,""GRP"")&lt;&gt;1
    ),
    """",
    IFERROR(TEXTJOIN(CHAR(10),TRUE,FILTER('SUMMARY DATA'!G:G,'SUMMARY DATA'!$D:$D=$C870,'SUMMARY DATA'!$B:$B=""GRP"")),"""")
  )
)"),"")</f>
        <v/>
      </c>
      <c r="H870" s="18" t="str">
        <f>IFERROR(__xludf.DUMMYFUNCTION("IFERROR(
  TEXTJOIN(CHAR(10),TRUE,FILTER('SUMMARY DATA'!H:H,'SUMMARY DATA'!$A:$A=$A870,'SUMMARY DATA'!$C:$C=$B870,'SUMMARY DATA'!$B:$B=""GRP"")),
  IF(
    OR(
      ISNUMBER(SEARCH(""CDM CASH DEPOSIT"",$C870)),
      ISNUMBER(SEARCH(""CASH DEPOSIT"",$C87"&amp;"0)),
      COUNTIFS('SUMMARY DATA'!$D:$D,$C870,'SUMMARY DATA'!$B:$B,""GRP"")&lt;&gt;1
    ),
    """",
    IFERROR(TEXTJOIN(CHAR(10),TRUE,FILTER('SUMMARY DATA'!H:H,'SUMMARY DATA'!$D:$D=$C870,'SUMMARY DATA'!$B:$B=""GRP"")),"""")
  )
)"),"")</f>
        <v/>
      </c>
      <c r="I870" s="18" t="str">
        <f>IFERROR(__xludf.DUMMYFUNCTION("IF(H870="""","""",
SUM(ARRAYFORMULA(VALUE(SPLIT(H870,CHAR(10)))))
)"),"")</f>
        <v/>
      </c>
      <c r="J870" s="17" t="str">
        <f>IFERROR(__xludf.DUMMYFUNCTION("IFERROR(
  TEXTJOIN(CHAR(10),TRUE,FILTER('SUMMARY DATA'!I:I,'SUMMARY DATA'!$A:$A=$A870,'SUMMARY DATA'!$C:$C=$B870,'SUMMARY DATA'!$B:$B=""GRP"")),
  IF(
    OR(
      ISNUMBER(SEARCH(""CDM CASH DEPOSIT"",$C870)),
      ISNUMBER(SEARCH(""CASH DEPOSIT"",$C87"&amp;"0)),
      COUNTIFS('SUMMARY DATA'!$D:$D,$C870,'SUMMARY DATA'!$B:$B,""GRP"")&lt;&gt;1
    ),
    """",
    IFERROR(TEXTJOIN(CHAR(10),TRUE,FILTER('SUMMARY DATA'!I:I,'SUMMARY DATA'!$D:$D=$C870,'SUMMARY DATA'!$B:$B=""GRP"")),"""")
  )
)"),"")</f>
        <v/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 spans="1:27">
      <c r="A871" s="2"/>
      <c r="B871" s="35"/>
      <c r="C871" s="2"/>
      <c r="D871" s="6"/>
      <c r="E871" s="16" t="str">
        <f>IFERROR(__xludf.DUMMYFUNCTION("IFERROR(
  TEXTJOIN(CHAR(10),TRUE,FILTER('SUMMARY DATA'!E:E,'SUMMARY DATA'!$A:$A=$A871,'SUMMARY DATA'!$C:$C=$B871,'SUMMARY DATA'!$B:$B=""GRP"")),
  IF(
    OR(
      ISNUMBER(SEARCH(""CDM CASH DEPOSIT"",$C871)),
      ISNUMBER(SEARCH(""CASH DEPOSIT"",$C87"&amp;"1)),
      COUNTIFS('SUMMARY DATA'!$D:$D,$C871,'SUMMARY DATA'!$B:$B,""GRP"")&lt;&gt;1
    ),
    """",
    IFERROR(TEXTJOIN(CHAR(10),TRUE,FILTER('SUMMARY DATA'!E:E,'SUMMARY DATA'!$D:$D=$C871,'SUMMARY DATA'!$B:$B=""GRP"")),"""")
  )
)"),"")</f>
        <v/>
      </c>
      <c r="F871" s="17" t="str">
        <f>IFERROR(__xludf.DUMMYFUNCTION("IFERROR(
  TEXTJOIN(CHAR(10),TRUE,FILTER('SUMMARY DATA'!F:F,'SUMMARY DATA'!$A:$A=$A871,'SUMMARY DATA'!$C:$C=$B871,'SUMMARY DATA'!$B:$B=""GRP"")),
  IF(
    OR(
      ISNUMBER(SEARCH(""CDM CASH DEPOSIT"",$C871)),
      ISNUMBER(SEARCH(""CASH DEPOSIT"",$C87"&amp;"1)),
      COUNTIFS('SUMMARY DATA'!$D:$D,$C871,'SUMMARY DATA'!$B:$B,""GRP"")&lt;&gt;1
    ),
    """",
    IFERROR(TEXTJOIN(CHAR(10),TRUE,FILTER('SUMMARY DATA'!F:F,'SUMMARY DATA'!$D:$D=$C871,'SUMMARY DATA'!$B:$B=""GRP"")),"""")
  )
)"),"")</f>
        <v/>
      </c>
      <c r="G871" s="17" t="str">
        <f>IFERROR(__xludf.DUMMYFUNCTION("IFERROR(
  TEXTJOIN(CHAR(10),TRUE,FILTER('SUMMARY DATA'!G:G,'SUMMARY DATA'!$A:$A=$A871,'SUMMARY DATA'!$C:$C=$B871,'SUMMARY DATA'!$B:$B=""GRP"")),
  IF(
    OR(
      ISNUMBER(SEARCH(""CDM CASH DEPOSIT"",$C871)),
      ISNUMBER(SEARCH(""CASH DEPOSIT"",$C87"&amp;"1)),
      COUNTIFS('SUMMARY DATA'!$D:$D,$C871,'SUMMARY DATA'!$B:$B,""GRP"")&lt;&gt;1
    ),
    """",
    IFERROR(TEXTJOIN(CHAR(10),TRUE,FILTER('SUMMARY DATA'!G:G,'SUMMARY DATA'!$D:$D=$C871,'SUMMARY DATA'!$B:$B=""GRP"")),"""")
  )
)"),"")</f>
        <v/>
      </c>
      <c r="H871" s="18" t="str">
        <f>IFERROR(__xludf.DUMMYFUNCTION("IFERROR(
  TEXTJOIN(CHAR(10),TRUE,FILTER('SUMMARY DATA'!H:H,'SUMMARY DATA'!$A:$A=$A871,'SUMMARY DATA'!$C:$C=$B871,'SUMMARY DATA'!$B:$B=""GRP"")),
  IF(
    OR(
      ISNUMBER(SEARCH(""CDM CASH DEPOSIT"",$C871)),
      ISNUMBER(SEARCH(""CASH DEPOSIT"",$C87"&amp;"1)),
      COUNTIFS('SUMMARY DATA'!$D:$D,$C871,'SUMMARY DATA'!$B:$B,""GRP"")&lt;&gt;1
    ),
    """",
    IFERROR(TEXTJOIN(CHAR(10),TRUE,FILTER('SUMMARY DATA'!H:H,'SUMMARY DATA'!$D:$D=$C871,'SUMMARY DATA'!$B:$B=""GRP"")),"""")
  )
)"),"")</f>
        <v/>
      </c>
      <c r="I871" s="18" t="str">
        <f>IFERROR(__xludf.DUMMYFUNCTION("IF(H871="""","""",
SUM(ARRAYFORMULA(VALUE(SPLIT(H871,CHAR(10)))))
)"),"")</f>
        <v/>
      </c>
      <c r="J871" s="17" t="str">
        <f>IFERROR(__xludf.DUMMYFUNCTION("IFERROR(
  TEXTJOIN(CHAR(10),TRUE,FILTER('SUMMARY DATA'!I:I,'SUMMARY DATA'!$A:$A=$A871,'SUMMARY DATA'!$C:$C=$B871,'SUMMARY DATA'!$B:$B=""GRP"")),
  IF(
    OR(
      ISNUMBER(SEARCH(""CDM CASH DEPOSIT"",$C871)),
      ISNUMBER(SEARCH(""CASH DEPOSIT"",$C87"&amp;"1)),
      COUNTIFS('SUMMARY DATA'!$D:$D,$C871,'SUMMARY DATA'!$B:$B,""GRP"")&lt;&gt;1
    ),
    """",
    IFERROR(TEXTJOIN(CHAR(10),TRUE,FILTER('SUMMARY DATA'!I:I,'SUMMARY DATA'!$D:$D=$C871,'SUMMARY DATA'!$B:$B=""GRP"")),"""")
  )
)"),"")</f>
        <v/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 spans="1:27">
      <c r="A872" s="2"/>
      <c r="B872" s="35"/>
      <c r="C872" s="2"/>
      <c r="D872" s="6"/>
      <c r="E872" s="16" t="str">
        <f>IFERROR(__xludf.DUMMYFUNCTION("IFERROR(
  TEXTJOIN(CHAR(10),TRUE,FILTER('SUMMARY DATA'!E:E,'SUMMARY DATA'!$A:$A=$A872,'SUMMARY DATA'!$C:$C=$B872,'SUMMARY DATA'!$B:$B=""GRP"")),
  IF(
    OR(
      ISNUMBER(SEARCH(""CDM CASH DEPOSIT"",$C872)),
      ISNUMBER(SEARCH(""CASH DEPOSIT"",$C87"&amp;"2)),
      COUNTIFS('SUMMARY DATA'!$D:$D,$C872,'SUMMARY DATA'!$B:$B,""GRP"")&lt;&gt;1
    ),
    """",
    IFERROR(TEXTJOIN(CHAR(10),TRUE,FILTER('SUMMARY DATA'!E:E,'SUMMARY DATA'!$D:$D=$C872,'SUMMARY DATA'!$B:$B=""GRP"")),"""")
  )
)"),"")</f>
        <v/>
      </c>
      <c r="F872" s="17" t="str">
        <f>IFERROR(__xludf.DUMMYFUNCTION("IFERROR(
  TEXTJOIN(CHAR(10),TRUE,FILTER('SUMMARY DATA'!F:F,'SUMMARY DATA'!$A:$A=$A872,'SUMMARY DATA'!$C:$C=$B872,'SUMMARY DATA'!$B:$B=""GRP"")),
  IF(
    OR(
      ISNUMBER(SEARCH(""CDM CASH DEPOSIT"",$C872)),
      ISNUMBER(SEARCH(""CASH DEPOSIT"",$C87"&amp;"2)),
      COUNTIFS('SUMMARY DATA'!$D:$D,$C872,'SUMMARY DATA'!$B:$B,""GRP"")&lt;&gt;1
    ),
    """",
    IFERROR(TEXTJOIN(CHAR(10),TRUE,FILTER('SUMMARY DATA'!F:F,'SUMMARY DATA'!$D:$D=$C872,'SUMMARY DATA'!$B:$B=""GRP"")),"""")
  )
)"),"")</f>
        <v/>
      </c>
      <c r="G872" s="17" t="str">
        <f>IFERROR(__xludf.DUMMYFUNCTION("IFERROR(
  TEXTJOIN(CHAR(10),TRUE,FILTER('SUMMARY DATA'!G:G,'SUMMARY DATA'!$A:$A=$A872,'SUMMARY DATA'!$C:$C=$B872,'SUMMARY DATA'!$B:$B=""GRP"")),
  IF(
    OR(
      ISNUMBER(SEARCH(""CDM CASH DEPOSIT"",$C872)),
      ISNUMBER(SEARCH(""CASH DEPOSIT"",$C87"&amp;"2)),
      COUNTIFS('SUMMARY DATA'!$D:$D,$C872,'SUMMARY DATA'!$B:$B,""GRP"")&lt;&gt;1
    ),
    """",
    IFERROR(TEXTJOIN(CHAR(10),TRUE,FILTER('SUMMARY DATA'!G:G,'SUMMARY DATA'!$D:$D=$C872,'SUMMARY DATA'!$B:$B=""GRP"")),"""")
  )
)"),"")</f>
        <v/>
      </c>
      <c r="H872" s="18" t="str">
        <f>IFERROR(__xludf.DUMMYFUNCTION("IFERROR(
  TEXTJOIN(CHAR(10),TRUE,FILTER('SUMMARY DATA'!H:H,'SUMMARY DATA'!$A:$A=$A872,'SUMMARY DATA'!$C:$C=$B872,'SUMMARY DATA'!$B:$B=""GRP"")),
  IF(
    OR(
      ISNUMBER(SEARCH(""CDM CASH DEPOSIT"",$C872)),
      ISNUMBER(SEARCH(""CASH DEPOSIT"",$C87"&amp;"2)),
      COUNTIFS('SUMMARY DATA'!$D:$D,$C872,'SUMMARY DATA'!$B:$B,""GRP"")&lt;&gt;1
    ),
    """",
    IFERROR(TEXTJOIN(CHAR(10),TRUE,FILTER('SUMMARY DATA'!H:H,'SUMMARY DATA'!$D:$D=$C872,'SUMMARY DATA'!$B:$B=""GRP"")),"""")
  )
)"),"")</f>
        <v/>
      </c>
      <c r="I872" s="18" t="str">
        <f>IFERROR(__xludf.DUMMYFUNCTION("IF(H872="""","""",
SUM(ARRAYFORMULA(VALUE(SPLIT(H872,CHAR(10)))))
)"),"")</f>
        <v/>
      </c>
      <c r="J872" s="17" t="str">
        <f>IFERROR(__xludf.DUMMYFUNCTION("IFERROR(
  TEXTJOIN(CHAR(10),TRUE,FILTER('SUMMARY DATA'!I:I,'SUMMARY DATA'!$A:$A=$A872,'SUMMARY DATA'!$C:$C=$B872,'SUMMARY DATA'!$B:$B=""GRP"")),
  IF(
    OR(
      ISNUMBER(SEARCH(""CDM CASH DEPOSIT"",$C872)),
      ISNUMBER(SEARCH(""CASH DEPOSIT"",$C87"&amp;"2)),
      COUNTIFS('SUMMARY DATA'!$D:$D,$C872,'SUMMARY DATA'!$B:$B,""GRP"")&lt;&gt;1
    ),
    """",
    IFERROR(TEXTJOIN(CHAR(10),TRUE,FILTER('SUMMARY DATA'!I:I,'SUMMARY DATA'!$D:$D=$C872,'SUMMARY DATA'!$B:$B=""GRP"")),"""")
  )
)"),"")</f>
        <v/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 spans="1:27">
      <c r="A873" s="2"/>
      <c r="B873" s="35"/>
      <c r="C873" s="2"/>
      <c r="D873" s="6"/>
      <c r="E873" s="16" t="str">
        <f>IFERROR(__xludf.DUMMYFUNCTION("IFERROR(
  TEXTJOIN(CHAR(10),TRUE,FILTER('SUMMARY DATA'!E:E,'SUMMARY DATA'!$A:$A=$A873,'SUMMARY DATA'!$C:$C=$B873,'SUMMARY DATA'!$B:$B=""GRP"")),
  IF(
    OR(
      ISNUMBER(SEARCH(""CDM CASH DEPOSIT"",$C873)),
      ISNUMBER(SEARCH(""CASH DEPOSIT"",$C87"&amp;"3)),
      COUNTIFS('SUMMARY DATA'!$D:$D,$C873,'SUMMARY DATA'!$B:$B,""GRP"")&lt;&gt;1
    ),
    """",
    IFERROR(TEXTJOIN(CHAR(10),TRUE,FILTER('SUMMARY DATA'!E:E,'SUMMARY DATA'!$D:$D=$C873,'SUMMARY DATA'!$B:$B=""GRP"")),"""")
  )
)"),"")</f>
        <v/>
      </c>
      <c r="F873" s="17" t="str">
        <f>IFERROR(__xludf.DUMMYFUNCTION("IFERROR(
  TEXTJOIN(CHAR(10),TRUE,FILTER('SUMMARY DATA'!F:F,'SUMMARY DATA'!$A:$A=$A873,'SUMMARY DATA'!$C:$C=$B873,'SUMMARY DATA'!$B:$B=""GRP"")),
  IF(
    OR(
      ISNUMBER(SEARCH(""CDM CASH DEPOSIT"",$C873)),
      ISNUMBER(SEARCH(""CASH DEPOSIT"",$C87"&amp;"3)),
      COUNTIFS('SUMMARY DATA'!$D:$D,$C873,'SUMMARY DATA'!$B:$B,""GRP"")&lt;&gt;1
    ),
    """",
    IFERROR(TEXTJOIN(CHAR(10),TRUE,FILTER('SUMMARY DATA'!F:F,'SUMMARY DATA'!$D:$D=$C873,'SUMMARY DATA'!$B:$B=""GRP"")),"""")
  )
)"),"")</f>
        <v/>
      </c>
      <c r="G873" s="17" t="str">
        <f>IFERROR(__xludf.DUMMYFUNCTION("IFERROR(
  TEXTJOIN(CHAR(10),TRUE,FILTER('SUMMARY DATA'!G:G,'SUMMARY DATA'!$A:$A=$A873,'SUMMARY DATA'!$C:$C=$B873,'SUMMARY DATA'!$B:$B=""GRP"")),
  IF(
    OR(
      ISNUMBER(SEARCH(""CDM CASH DEPOSIT"",$C873)),
      ISNUMBER(SEARCH(""CASH DEPOSIT"",$C87"&amp;"3)),
      COUNTIFS('SUMMARY DATA'!$D:$D,$C873,'SUMMARY DATA'!$B:$B,""GRP"")&lt;&gt;1
    ),
    """",
    IFERROR(TEXTJOIN(CHAR(10),TRUE,FILTER('SUMMARY DATA'!G:G,'SUMMARY DATA'!$D:$D=$C873,'SUMMARY DATA'!$B:$B=""GRP"")),"""")
  )
)"),"")</f>
        <v/>
      </c>
      <c r="H873" s="18" t="str">
        <f>IFERROR(__xludf.DUMMYFUNCTION("IFERROR(
  TEXTJOIN(CHAR(10),TRUE,FILTER('SUMMARY DATA'!H:H,'SUMMARY DATA'!$A:$A=$A873,'SUMMARY DATA'!$C:$C=$B873,'SUMMARY DATA'!$B:$B=""GRP"")),
  IF(
    OR(
      ISNUMBER(SEARCH(""CDM CASH DEPOSIT"",$C873)),
      ISNUMBER(SEARCH(""CASH DEPOSIT"",$C87"&amp;"3)),
      COUNTIFS('SUMMARY DATA'!$D:$D,$C873,'SUMMARY DATA'!$B:$B,""GRP"")&lt;&gt;1
    ),
    """",
    IFERROR(TEXTJOIN(CHAR(10),TRUE,FILTER('SUMMARY DATA'!H:H,'SUMMARY DATA'!$D:$D=$C873,'SUMMARY DATA'!$B:$B=""GRP"")),"""")
  )
)"),"")</f>
        <v/>
      </c>
      <c r="I873" s="18" t="str">
        <f>IFERROR(__xludf.DUMMYFUNCTION("IF(H873="""","""",
SUM(ARRAYFORMULA(VALUE(SPLIT(H873,CHAR(10)))))
)"),"")</f>
        <v/>
      </c>
      <c r="J873" s="17" t="str">
        <f>IFERROR(__xludf.DUMMYFUNCTION("IFERROR(
  TEXTJOIN(CHAR(10),TRUE,FILTER('SUMMARY DATA'!I:I,'SUMMARY DATA'!$A:$A=$A873,'SUMMARY DATA'!$C:$C=$B873,'SUMMARY DATA'!$B:$B=""GRP"")),
  IF(
    OR(
      ISNUMBER(SEARCH(""CDM CASH DEPOSIT"",$C873)),
      ISNUMBER(SEARCH(""CASH DEPOSIT"",$C87"&amp;"3)),
      COUNTIFS('SUMMARY DATA'!$D:$D,$C873,'SUMMARY DATA'!$B:$B,""GRP"")&lt;&gt;1
    ),
    """",
    IFERROR(TEXTJOIN(CHAR(10),TRUE,FILTER('SUMMARY DATA'!I:I,'SUMMARY DATA'!$D:$D=$C873,'SUMMARY DATA'!$B:$B=""GRP"")),"""")
  )
)"),"")</f>
        <v/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 spans="1:27">
      <c r="A874" s="2"/>
      <c r="B874" s="35"/>
      <c r="C874" s="2"/>
      <c r="D874" s="6"/>
      <c r="E874" s="16" t="str">
        <f>IFERROR(__xludf.DUMMYFUNCTION("IFERROR(
  TEXTJOIN(CHAR(10),TRUE,FILTER('SUMMARY DATA'!E:E,'SUMMARY DATA'!$A:$A=$A874,'SUMMARY DATA'!$C:$C=$B874,'SUMMARY DATA'!$B:$B=""GRP"")),
  IF(
    OR(
      ISNUMBER(SEARCH(""CDM CASH DEPOSIT"",$C874)),
      ISNUMBER(SEARCH(""CASH DEPOSIT"",$C87"&amp;"4)),
      COUNTIFS('SUMMARY DATA'!$D:$D,$C874,'SUMMARY DATA'!$B:$B,""GRP"")&lt;&gt;1
    ),
    """",
    IFERROR(TEXTJOIN(CHAR(10),TRUE,FILTER('SUMMARY DATA'!E:E,'SUMMARY DATA'!$D:$D=$C874,'SUMMARY DATA'!$B:$B=""GRP"")),"""")
  )
)"),"")</f>
        <v/>
      </c>
      <c r="F874" s="17" t="str">
        <f>IFERROR(__xludf.DUMMYFUNCTION("IFERROR(
  TEXTJOIN(CHAR(10),TRUE,FILTER('SUMMARY DATA'!F:F,'SUMMARY DATA'!$A:$A=$A874,'SUMMARY DATA'!$C:$C=$B874,'SUMMARY DATA'!$B:$B=""GRP"")),
  IF(
    OR(
      ISNUMBER(SEARCH(""CDM CASH DEPOSIT"",$C874)),
      ISNUMBER(SEARCH(""CASH DEPOSIT"",$C87"&amp;"4)),
      COUNTIFS('SUMMARY DATA'!$D:$D,$C874,'SUMMARY DATA'!$B:$B,""GRP"")&lt;&gt;1
    ),
    """",
    IFERROR(TEXTJOIN(CHAR(10),TRUE,FILTER('SUMMARY DATA'!F:F,'SUMMARY DATA'!$D:$D=$C874,'SUMMARY DATA'!$B:$B=""GRP"")),"""")
  )
)"),"")</f>
        <v/>
      </c>
      <c r="G874" s="17" t="str">
        <f>IFERROR(__xludf.DUMMYFUNCTION("IFERROR(
  TEXTJOIN(CHAR(10),TRUE,FILTER('SUMMARY DATA'!G:G,'SUMMARY DATA'!$A:$A=$A874,'SUMMARY DATA'!$C:$C=$B874,'SUMMARY DATA'!$B:$B=""GRP"")),
  IF(
    OR(
      ISNUMBER(SEARCH(""CDM CASH DEPOSIT"",$C874)),
      ISNUMBER(SEARCH(""CASH DEPOSIT"",$C87"&amp;"4)),
      COUNTIFS('SUMMARY DATA'!$D:$D,$C874,'SUMMARY DATA'!$B:$B,""GRP"")&lt;&gt;1
    ),
    """",
    IFERROR(TEXTJOIN(CHAR(10),TRUE,FILTER('SUMMARY DATA'!G:G,'SUMMARY DATA'!$D:$D=$C874,'SUMMARY DATA'!$B:$B=""GRP"")),"""")
  )
)"),"")</f>
        <v/>
      </c>
      <c r="H874" s="18" t="str">
        <f>IFERROR(__xludf.DUMMYFUNCTION("IFERROR(
  TEXTJOIN(CHAR(10),TRUE,FILTER('SUMMARY DATA'!H:H,'SUMMARY DATA'!$A:$A=$A874,'SUMMARY DATA'!$C:$C=$B874,'SUMMARY DATA'!$B:$B=""GRP"")),
  IF(
    OR(
      ISNUMBER(SEARCH(""CDM CASH DEPOSIT"",$C874)),
      ISNUMBER(SEARCH(""CASH DEPOSIT"",$C87"&amp;"4)),
      COUNTIFS('SUMMARY DATA'!$D:$D,$C874,'SUMMARY DATA'!$B:$B,""GRP"")&lt;&gt;1
    ),
    """",
    IFERROR(TEXTJOIN(CHAR(10),TRUE,FILTER('SUMMARY DATA'!H:H,'SUMMARY DATA'!$D:$D=$C874,'SUMMARY DATA'!$B:$B=""GRP"")),"""")
  )
)"),"")</f>
        <v/>
      </c>
      <c r="I874" s="18" t="str">
        <f>IFERROR(__xludf.DUMMYFUNCTION("IF(H874="""","""",
SUM(ARRAYFORMULA(VALUE(SPLIT(H874,CHAR(10)))))
)"),"")</f>
        <v/>
      </c>
      <c r="J874" s="17" t="str">
        <f>IFERROR(__xludf.DUMMYFUNCTION("IFERROR(
  TEXTJOIN(CHAR(10),TRUE,FILTER('SUMMARY DATA'!I:I,'SUMMARY DATA'!$A:$A=$A874,'SUMMARY DATA'!$C:$C=$B874,'SUMMARY DATA'!$B:$B=""GRP"")),
  IF(
    OR(
      ISNUMBER(SEARCH(""CDM CASH DEPOSIT"",$C874)),
      ISNUMBER(SEARCH(""CASH DEPOSIT"",$C87"&amp;"4)),
      COUNTIFS('SUMMARY DATA'!$D:$D,$C874,'SUMMARY DATA'!$B:$B,""GRP"")&lt;&gt;1
    ),
    """",
    IFERROR(TEXTJOIN(CHAR(10),TRUE,FILTER('SUMMARY DATA'!I:I,'SUMMARY DATA'!$D:$D=$C874,'SUMMARY DATA'!$B:$B=""GRP"")),"""")
  )
)"),"")</f>
        <v/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 spans="1:27">
      <c r="A875" s="2"/>
      <c r="B875" s="35"/>
      <c r="C875" s="2"/>
      <c r="D875" s="6"/>
      <c r="E875" s="16" t="str">
        <f>IFERROR(__xludf.DUMMYFUNCTION("IFERROR(
  TEXTJOIN(CHAR(10),TRUE,FILTER('SUMMARY DATA'!E:E,'SUMMARY DATA'!$A:$A=$A875,'SUMMARY DATA'!$C:$C=$B875,'SUMMARY DATA'!$B:$B=""GRP"")),
  IF(
    OR(
      ISNUMBER(SEARCH(""CDM CASH DEPOSIT"",$C875)),
      ISNUMBER(SEARCH(""CASH DEPOSIT"",$C87"&amp;"5)),
      COUNTIFS('SUMMARY DATA'!$D:$D,$C875,'SUMMARY DATA'!$B:$B,""GRP"")&lt;&gt;1
    ),
    """",
    IFERROR(TEXTJOIN(CHAR(10),TRUE,FILTER('SUMMARY DATA'!E:E,'SUMMARY DATA'!$D:$D=$C875,'SUMMARY DATA'!$B:$B=""GRP"")),"""")
  )
)"),"")</f>
        <v/>
      </c>
      <c r="F875" s="17" t="str">
        <f>IFERROR(__xludf.DUMMYFUNCTION("IFERROR(
  TEXTJOIN(CHAR(10),TRUE,FILTER('SUMMARY DATA'!F:F,'SUMMARY DATA'!$A:$A=$A875,'SUMMARY DATA'!$C:$C=$B875,'SUMMARY DATA'!$B:$B=""GRP"")),
  IF(
    OR(
      ISNUMBER(SEARCH(""CDM CASH DEPOSIT"",$C875)),
      ISNUMBER(SEARCH(""CASH DEPOSIT"",$C87"&amp;"5)),
      COUNTIFS('SUMMARY DATA'!$D:$D,$C875,'SUMMARY DATA'!$B:$B,""GRP"")&lt;&gt;1
    ),
    """",
    IFERROR(TEXTJOIN(CHAR(10),TRUE,FILTER('SUMMARY DATA'!F:F,'SUMMARY DATA'!$D:$D=$C875,'SUMMARY DATA'!$B:$B=""GRP"")),"""")
  )
)"),"")</f>
        <v/>
      </c>
      <c r="G875" s="17" t="str">
        <f>IFERROR(__xludf.DUMMYFUNCTION("IFERROR(
  TEXTJOIN(CHAR(10),TRUE,FILTER('SUMMARY DATA'!G:G,'SUMMARY DATA'!$A:$A=$A875,'SUMMARY DATA'!$C:$C=$B875,'SUMMARY DATA'!$B:$B=""GRP"")),
  IF(
    OR(
      ISNUMBER(SEARCH(""CDM CASH DEPOSIT"",$C875)),
      ISNUMBER(SEARCH(""CASH DEPOSIT"",$C87"&amp;"5)),
      COUNTIFS('SUMMARY DATA'!$D:$D,$C875,'SUMMARY DATA'!$B:$B,""GRP"")&lt;&gt;1
    ),
    """",
    IFERROR(TEXTJOIN(CHAR(10),TRUE,FILTER('SUMMARY DATA'!G:G,'SUMMARY DATA'!$D:$D=$C875,'SUMMARY DATA'!$B:$B=""GRP"")),"""")
  )
)"),"")</f>
        <v/>
      </c>
      <c r="H875" s="18" t="str">
        <f>IFERROR(__xludf.DUMMYFUNCTION("IFERROR(
  TEXTJOIN(CHAR(10),TRUE,FILTER('SUMMARY DATA'!H:H,'SUMMARY DATA'!$A:$A=$A875,'SUMMARY DATA'!$C:$C=$B875,'SUMMARY DATA'!$B:$B=""GRP"")),
  IF(
    OR(
      ISNUMBER(SEARCH(""CDM CASH DEPOSIT"",$C875)),
      ISNUMBER(SEARCH(""CASH DEPOSIT"",$C87"&amp;"5)),
      COUNTIFS('SUMMARY DATA'!$D:$D,$C875,'SUMMARY DATA'!$B:$B,""GRP"")&lt;&gt;1
    ),
    """",
    IFERROR(TEXTJOIN(CHAR(10),TRUE,FILTER('SUMMARY DATA'!H:H,'SUMMARY DATA'!$D:$D=$C875,'SUMMARY DATA'!$B:$B=""GRP"")),"""")
  )
)"),"")</f>
        <v/>
      </c>
      <c r="I875" s="18" t="str">
        <f>IFERROR(__xludf.DUMMYFUNCTION("IF(H875="""","""",
SUM(ARRAYFORMULA(VALUE(SPLIT(H875,CHAR(10)))))
)"),"")</f>
        <v/>
      </c>
      <c r="J875" s="17" t="str">
        <f>IFERROR(__xludf.DUMMYFUNCTION("IFERROR(
  TEXTJOIN(CHAR(10),TRUE,FILTER('SUMMARY DATA'!I:I,'SUMMARY DATA'!$A:$A=$A875,'SUMMARY DATA'!$C:$C=$B875,'SUMMARY DATA'!$B:$B=""GRP"")),
  IF(
    OR(
      ISNUMBER(SEARCH(""CDM CASH DEPOSIT"",$C875)),
      ISNUMBER(SEARCH(""CASH DEPOSIT"",$C87"&amp;"5)),
      COUNTIFS('SUMMARY DATA'!$D:$D,$C875,'SUMMARY DATA'!$B:$B,""GRP"")&lt;&gt;1
    ),
    """",
    IFERROR(TEXTJOIN(CHAR(10),TRUE,FILTER('SUMMARY DATA'!I:I,'SUMMARY DATA'!$D:$D=$C875,'SUMMARY DATA'!$B:$B=""GRP"")),"""")
  )
)"),"")</f>
        <v/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 spans="1:27">
      <c r="A876" s="2"/>
      <c r="B876" s="35"/>
      <c r="C876" s="2"/>
      <c r="D876" s="6"/>
      <c r="E876" s="16" t="str">
        <f>IFERROR(__xludf.DUMMYFUNCTION("IFERROR(
  TEXTJOIN(CHAR(10),TRUE,FILTER('SUMMARY DATA'!E:E,'SUMMARY DATA'!$A:$A=$A876,'SUMMARY DATA'!$C:$C=$B876,'SUMMARY DATA'!$B:$B=""GRP"")),
  IF(
    OR(
      ISNUMBER(SEARCH(""CDM CASH DEPOSIT"",$C876)),
      ISNUMBER(SEARCH(""CASH DEPOSIT"",$C87"&amp;"6)),
      COUNTIFS('SUMMARY DATA'!$D:$D,$C876,'SUMMARY DATA'!$B:$B,""GRP"")&lt;&gt;1
    ),
    """",
    IFERROR(TEXTJOIN(CHAR(10),TRUE,FILTER('SUMMARY DATA'!E:E,'SUMMARY DATA'!$D:$D=$C876,'SUMMARY DATA'!$B:$B=""GRP"")),"""")
  )
)"),"")</f>
        <v/>
      </c>
      <c r="F876" s="17" t="str">
        <f>IFERROR(__xludf.DUMMYFUNCTION("IFERROR(
  TEXTJOIN(CHAR(10),TRUE,FILTER('SUMMARY DATA'!F:F,'SUMMARY DATA'!$A:$A=$A876,'SUMMARY DATA'!$C:$C=$B876,'SUMMARY DATA'!$B:$B=""GRP"")),
  IF(
    OR(
      ISNUMBER(SEARCH(""CDM CASH DEPOSIT"",$C876)),
      ISNUMBER(SEARCH(""CASH DEPOSIT"",$C87"&amp;"6)),
      COUNTIFS('SUMMARY DATA'!$D:$D,$C876,'SUMMARY DATA'!$B:$B,""GRP"")&lt;&gt;1
    ),
    """",
    IFERROR(TEXTJOIN(CHAR(10),TRUE,FILTER('SUMMARY DATA'!F:F,'SUMMARY DATA'!$D:$D=$C876,'SUMMARY DATA'!$B:$B=""GRP"")),"""")
  )
)"),"")</f>
        <v/>
      </c>
      <c r="G876" s="17" t="str">
        <f>IFERROR(__xludf.DUMMYFUNCTION("IFERROR(
  TEXTJOIN(CHAR(10),TRUE,FILTER('SUMMARY DATA'!G:G,'SUMMARY DATA'!$A:$A=$A876,'SUMMARY DATA'!$C:$C=$B876,'SUMMARY DATA'!$B:$B=""GRP"")),
  IF(
    OR(
      ISNUMBER(SEARCH(""CDM CASH DEPOSIT"",$C876)),
      ISNUMBER(SEARCH(""CASH DEPOSIT"",$C87"&amp;"6)),
      COUNTIFS('SUMMARY DATA'!$D:$D,$C876,'SUMMARY DATA'!$B:$B,""GRP"")&lt;&gt;1
    ),
    """",
    IFERROR(TEXTJOIN(CHAR(10),TRUE,FILTER('SUMMARY DATA'!G:G,'SUMMARY DATA'!$D:$D=$C876,'SUMMARY DATA'!$B:$B=""GRP"")),"""")
  )
)"),"")</f>
        <v/>
      </c>
      <c r="H876" s="18" t="str">
        <f>IFERROR(__xludf.DUMMYFUNCTION("IFERROR(
  TEXTJOIN(CHAR(10),TRUE,FILTER('SUMMARY DATA'!H:H,'SUMMARY DATA'!$A:$A=$A876,'SUMMARY DATA'!$C:$C=$B876,'SUMMARY DATA'!$B:$B=""GRP"")),
  IF(
    OR(
      ISNUMBER(SEARCH(""CDM CASH DEPOSIT"",$C876)),
      ISNUMBER(SEARCH(""CASH DEPOSIT"",$C87"&amp;"6)),
      COUNTIFS('SUMMARY DATA'!$D:$D,$C876,'SUMMARY DATA'!$B:$B,""GRP"")&lt;&gt;1
    ),
    """",
    IFERROR(TEXTJOIN(CHAR(10),TRUE,FILTER('SUMMARY DATA'!H:H,'SUMMARY DATA'!$D:$D=$C876,'SUMMARY DATA'!$B:$B=""GRP"")),"""")
  )
)"),"")</f>
        <v/>
      </c>
      <c r="I876" s="18" t="str">
        <f>IFERROR(__xludf.DUMMYFUNCTION("IF(H876="""","""",
SUM(ARRAYFORMULA(VALUE(SPLIT(H876,CHAR(10)))))
)"),"")</f>
        <v/>
      </c>
      <c r="J876" s="17" t="str">
        <f>IFERROR(__xludf.DUMMYFUNCTION("IFERROR(
  TEXTJOIN(CHAR(10),TRUE,FILTER('SUMMARY DATA'!I:I,'SUMMARY DATA'!$A:$A=$A876,'SUMMARY DATA'!$C:$C=$B876,'SUMMARY DATA'!$B:$B=""GRP"")),
  IF(
    OR(
      ISNUMBER(SEARCH(""CDM CASH DEPOSIT"",$C876)),
      ISNUMBER(SEARCH(""CASH DEPOSIT"",$C87"&amp;"6)),
      COUNTIFS('SUMMARY DATA'!$D:$D,$C876,'SUMMARY DATA'!$B:$B,""GRP"")&lt;&gt;1
    ),
    """",
    IFERROR(TEXTJOIN(CHAR(10),TRUE,FILTER('SUMMARY DATA'!I:I,'SUMMARY DATA'!$D:$D=$C876,'SUMMARY DATA'!$B:$B=""GRP"")),"""")
  )
)"),"")</f>
        <v/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 spans="1:27">
      <c r="A877" s="2"/>
      <c r="B877" s="35"/>
      <c r="C877" s="2"/>
      <c r="D877" s="6"/>
      <c r="E877" s="16" t="str">
        <f>IFERROR(__xludf.DUMMYFUNCTION("IFERROR(
  TEXTJOIN(CHAR(10),TRUE,FILTER('SUMMARY DATA'!E:E,'SUMMARY DATA'!$A:$A=$A877,'SUMMARY DATA'!$C:$C=$B877,'SUMMARY DATA'!$B:$B=""GRP"")),
  IF(
    OR(
      ISNUMBER(SEARCH(""CDM CASH DEPOSIT"",$C877)),
      ISNUMBER(SEARCH(""CASH DEPOSIT"",$C87"&amp;"7)),
      COUNTIFS('SUMMARY DATA'!$D:$D,$C877,'SUMMARY DATA'!$B:$B,""GRP"")&lt;&gt;1
    ),
    """",
    IFERROR(TEXTJOIN(CHAR(10),TRUE,FILTER('SUMMARY DATA'!E:E,'SUMMARY DATA'!$D:$D=$C877,'SUMMARY DATA'!$B:$B=""GRP"")),"""")
  )
)"),"")</f>
        <v/>
      </c>
      <c r="F877" s="17" t="str">
        <f>IFERROR(__xludf.DUMMYFUNCTION("IFERROR(
  TEXTJOIN(CHAR(10),TRUE,FILTER('SUMMARY DATA'!F:F,'SUMMARY DATA'!$A:$A=$A877,'SUMMARY DATA'!$C:$C=$B877,'SUMMARY DATA'!$B:$B=""GRP"")),
  IF(
    OR(
      ISNUMBER(SEARCH(""CDM CASH DEPOSIT"",$C877)),
      ISNUMBER(SEARCH(""CASH DEPOSIT"",$C87"&amp;"7)),
      COUNTIFS('SUMMARY DATA'!$D:$D,$C877,'SUMMARY DATA'!$B:$B,""GRP"")&lt;&gt;1
    ),
    """",
    IFERROR(TEXTJOIN(CHAR(10),TRUE,FILTER('SUMMARY DATA'!F:F,'SUMMARY DATA'!$D:$D=$C877,'SUMMARY DATA'!$B:$B=""GRP"")),"""")
  )
)"),"")</f>
        <v/>
      </c>
      <c r="G877" s="17" t="str">
        <f>IFERROR(__xludf.DUMMYFUNCTION("IFERROR(
  TEXTJOIN(CHAR(10),TRUE,FILTER('SUMMARY DATA'!G:G,'SUMMARY DATA'!$A:$A=$A877,'SUMMARY DATA'!$C:$C=$B877,'SUMMARY DATA'!$B:$B=""GRP"")),
  IF(
    OR(
      ISNUMBER(SEARCH(""CDM CASH DEPOSIT"",$C877)),
      ISNUMBER(SEARCH(""CASH DEPOSIT"",$C87"&amp;"7)),
      COUNTIFS('SUMMARY DATA'!$D:$D,$C877,'SUMMARY DATA'!$B:$B,""GRP"")&lt;&gt;1
    ),
    """",
    IFERROR(TEXTJOIN(CHAR(10),TRUE,FILTER('SUMMARY DATA'!G:G,'SUMMARY DATA'!$D:$D=$C877,'SUMMARY DATA'!$B:$B=""GRP"")),"""")
  )
)"),"")</f>
        <v/>
      </c>
      <c r="H877" s="18" t="str">
        <f>IFERROR(__xludf.DUMMYFUNCTION("IFERROR(
  TEXTJOIN(CHAR(10),TRUE,FILTER('SUMMARY DATA'!H:H,'SUMMARY DATA'!$A:$A=$A877,'SUMMARY DATA'!$C:$C=$B877,'SUMMARY DATA'!$B:$B=""GRP"")),
  IF(
    OR(
      ISNUMBER(SEARCH(""CDM CASH DEPOSIT"",$C877)),
      ISNUMBER(SEARCH(""CASH DEPOSIT"",$C87"&amp;"7)),
      COUNTIFS('SUMMARY DATA'!$D:$D,$C877,'SUMMARY DATA'!$B:$B,""GRP"")&lt;&gt;1
    ),
    """",
    IFERROR(TEXTJOIN(CHAR(10),TRUE,FILTER('SUMMARY DATA'!H:H,'SUMMARY DATA'!$D:$D=$C877,'SUMMARY DATA'!$B:$B=""GRP"")),"""")
  )
)"),"")</f>
        <v/>
      </c>
      <c r="I877" s="18" t="str">
        <f>IFERROR(__xludf.DUMMYFUNCTION("IF(H877="""","""",
SUM(ARRAYFORMULA(VALUE(SPLIT(H877,CHAR(10)))))
)"),"")</f>
        <v/>
      </c>
      <c r="J877" s="17" t="str">
        <f>IFERROR(__xludf.DUMMYFUNCTION("IFERROR(
  TEXTJOIN(CHAR(10),TRUE,FILTER('SUMMARY DATA'!I:I,'SUMMARY DATA'!$A:$A=$A877,'SUMMARY DATA'!$C:$C=$B877,'SUMMARY DATA'!$B:$B=""GRP"")),
  IF(
    OR(
      ISNUMBER(SEARCH(""CDM CASH DEPOSIT"",$C877)),
      ISNUMBER(SEARCH(""CASH DEPOSIT"",$C87"&amp;"7)),
      COUNTIFS('SUMMARY DATA'!$D:$D,$C877,'SUMMARY DATA'!$B:$B,""GRP"")&lt;&gt;1
    ),
    """",
    IFERROR(TEXTJOIN(CHAR(10),TRUE,FILTER('SUMMARY DATA'!I:I,'SUMMARY DATA'!$D:$D=$C877,'SUMMARY DATA'!$B:$B=""GRP"")),"""")
  )
)"),"")</f>
        <v/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 spans="1:27">
      <c r="A878" s="2"/>
      <c r="B878" s="35"/>
      <c r="C878" s="2"/>
      <c r="D878" s="6"/>
      <c r="E878" s="16" t="str">
        <f>IFERROR(__xludf.DUMMYFUNCTION("IFERROR(
  TEXTJOIN(CHAR(10),TRUE,FILTER('SUMMARY DATA'!E:E,'SUMMARY DATA'!$A:$A=$A878,'SUMMARY DATA'!$C:$C=$B878,'SUMMARY DATA'!$B:$B=""GRP"")),
  IF(
    OR(
      ISNUMBER(SEARCH(""CDM CASH DEPOSIT"",$C878)),
      ISNUMBER(SEARCH(""CASH DEPOSIT"",$C87"&amp;"8)),
      COUNTIFS('SUMMARY DATA'!$D:$D,$C878,'SUMMARY DATA'!$B:$B,""GRP"")&lt;&gt;1
    ),
    """",
    IFERROR(TEXTJOIN(CHAR(10),TRUE,FILTER('SUMMARY DATA'!E:E,'SUMMARY DATA'!$D:$D=$C878,'SUMMARY DATA'!$B:$B=""GRP"")),"""")
  )
)"),"")</f>
        <v/>
      </c>
      <c r="F878" s="17" t="str">
        <f>IFERROR(__xludf.DUMMYFUNCTION("IFERROR(
  TEXTJOIN(CHAR(10),TRUE,FILTER('SUMMARY DATA'!F:F,'SUMMARY DATA'!$A:$A=$A878,'SUMMARY DATA'!$C:$C=$B878,'SUMMARY DATA'!$B:$B=""GRP"")),
  IF(
    OR(
      ISNUMBER(SEARCH(""CDM CASH DEPOSIT"",$C878)),
      ISNUMBER(SEARCH(""CASH DEPOSIT"",$C87"&amp;"8)),
      COUNTIFS('SUMMARY DATA'!$D:$D,$C878,'SUMMARY DATA'!$B:$B,""GRP"")&lt;&gt;1
    ),
    """",
    IFERROR(TEXTJOIN(CHAR(10),TRUE,FILTER('SUMMARY DATA'!F:F,'SUMMARY DATA'!$D:$D=$C878,'SUMMARY DATA'!$B:$B=""GRP"")),"""")
  )
)"),"")</f>
        <v/>
      </c>
      <c r="G878" s="17" t="str">
        <f>IFERROR(__xludf.DUMMYFUNCTION("IFERROR(
  TEXTJOIN(CHAR(10),TRUE,FILTER('SUMMARY DATA'!G:G,'SUMMARY DATA'!$A:$A=$A878,'SUMMARY DATA'!$C:$C=$B878,'SUMMARY DATA'!$B:$B=""GRP"")),
  IF(
    OR(
      ISNUMBER(SEARCH(""CDM CASH DEPOSIT"",$C878)),
      ISNUMBER(SEARCH(""CASH DEPOSIT"",$C87"&amp;"8)),
      COUNTIFS('SUMMARY DATA'!$D:$D,$C878,'SUMMARY DATA'!$B:$B,""GRP"")&lt;&gt;1
    ),
    """",
    IFERROR(TEXTJOIN(CHAR(10),TRUE,FILTER('SUMMARY DATA'!G:G,'SUMMARY DATA'!$D:$D=$C878,'SUMMARY DATA'!$B:$B=""GRP"")),"""")
  )
)"),"")</f>
        <v/>
      </c>
      <c r="H878" s="18" t="str">
        <f>IFERROR(__xludf.DUMMYFUNCTION("IFERROR(
  TEXTJOIN(CHAR(10),TRUE,FILTER('SUMMARY DATA'!H:H,'SUMMARY DATA'!$A:$A=$A878,'SUMMARY DATA'!$C:$C=$B878,'SUMMARY DATA'!$B:$B=""GRP"")),
  IF(
    OR(
      ISNUMBER(SEARCH(""CDM CASH DEPOSIT"",$C878)),
      ISNUMBER(SEARCH(""CASH DEPOSIT"",$C87"&amp;"8)),
      COUNTIFS('SUMMARY DATA'!$D:$D,$C878,'SUMMARY DATA'!$B:$B,""GRP"")&lt;&gt;1
    ),
    """",
    IFERROR(TEXTJOIN(CHAR(10),TRUE,FILTER('SUMMARY DATA'!H:H,'SUMMARY DATA'!$D:$D=$C878,'SUMMARY DATA'!$B:$B=""GRP"")),"""")
  )
)"),"")</f>
        <v/>
      </c>
      <c r="I878" s="18" t="str">
        <f>IFERROR(__xludf.DUMMYFUNCTION("IF(H878="""","""",
SUM(ARRAYFORMULA(VALUE(SPLIT(H878,CHAR(10)))))
)"),"")</f>
        <v/>
      </c>
      <c r="J878" s="17" t="str">
        <f>IFERROR(__xludf.DUMMYFUNCTION("IFERROR(
  TEXTJOIN(CHAR(10),TRUE,FILTER('SUMMARY DATA'!I:I,'SUMMARY DATA'!$A:$A=$A878,'SUMMARY DATA'!$C:$C=$B878,'SUMMARY DATA'!$B:$B=""GRP"")),
  IF(
    OR(
      ISNUMBER(SEARCH(""CDM CASH DEPOSIT"",$C878)),
      ISNUMBER(SEARCH(""CASH DEPOSIT"",$C87"&amp;"8)),
      COUNTIFS('SUMMARY DATA'!$D:$D,$C878,'SUMMARY DATA'!$B:$B,""GRP"")&lt;&gt;1
    ),
    """",
    IFERROR(TEXTJOIN(CHAR(10),TRUE,FILTER('SUMMARY DATA'!I:I,'SUMMARY DATA'!$D:$D=$C878,'SUMMARY DATA'!$B:$B=""GRP"")),"""")
  )
)"),"")</f>
        <v/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 spans="1:27">
      <c r="A879" s="2"/>
      <c r="B879" s="35"/>
      <c r="C879" s="2"/>
      <c r="D879" s="6"/>
      <c r="E879" s="16" t="str">
        <f>IFERROR(__xludf.DUMMYFUNCTION("IFERROR(
  TEXTJOIN(CHAR(10),TRUE,FILTER('SUMMARY DATA'!E:E,'SUMMARY DATA'!$A:$A=$A879,'SUMMARY DATA'!$C:$C=$B879,'SUMMARY DATA'!$B:$B=""GRP"")),
  IF(
    OR(
      ISNUMBER(SEARCH(""CDM CASH DEPOSIT"",$C879)),
      ISNUMBER(SEARCH(""CASH DEPOSIT"",$C87"&amp;"9)),
      COUNTIFS('SUMMARY DATA'!$D:$D,$C879,'SUMMARY DATA'!$B:$B,""GRP"")&lt;&gt;1
    ),
    """",
    IFERROR(TEXTJOIN(CHAR(10),TRUE,FILTER('SUMMARY DATA'!E:E,'SUMMARY DATA'!$D:$D=$C879,'SUMMARY DATA'!$B:$B=""GRP"")),"""")
  )
)"),"")</f>
        <v/>
      </c>
      <c r="F879" s="17" t="str">
        <f>IFERROR(__xludf.DUMMYFUNCTION("IFERROR(
  TEXTJOIN(CHAR(10),TRUE,FILTER('SUMMARY DATA'!F:F,'SUMMARY DATA'!$A:$A=$A879,'SUMMARY DATA'!$C:$C=$B879,'SUMMARY DATA'!$B:$B=""GRP"")),
  IF(
    OR(
      ISNUMBER(SEARCH(""CDM CASH DEPOSIT"",$C879)),
      ISNUMBER(SEARCH(""CASH DEPOSIT"",$C87"&amp;"9)),
      COUNTIFS('SUMMARY DATA'!$D:$D,$C879,'SUMMARY DATA'!$B:$B,""GRP"")&lt;&gt;1
    ),
    """",
    IFERROR(TEXTJOIN(CHAR(10),TRUE,FILTER('SUMMARY DATA'!F:F,'SUMMARY DATA'!$D:$D=$C879,'SUMMARY DATA'!$B:$B=""GRP"")),"""")
  )
)"),"")</f>
        <v/>
      </c>
      <c r="G879" s="17" t="str">
        <f>IFERROR(__xludf.DUMMYFUNCTION("IFERROR(
  TEXTJOIN(CHAR(10),TRUE,FILTER('SUMMARY DATA'!G:G,'SUMMARY DATA'!$A:$A=$A879,'SUMMARY DATA'!$C:$C=$B879,'SUMMARY DATA'!$B:$B=""GRP"")),
  IF(
    OR(
      ISNUMBER(SEARCH(""CDM CASH DEPOSIT"",$C879)),
      ISNUMBER(SEARCH(""CASH DEPOSIT"",$C87"&amp;"9)),
      COUNTIFS('SUMMARY DATA'!$D:$D,$C879,'SUMMARY DATA'!$B:$B,""GRP"")&lt;&gt;1
    ),
    """",
    IFERROR(TEXTJOIN(CHAR(10),TRUE,FILTER('SUMMARY DATA'!G:G,'SUMMARY DATA'!$D:$D=$C879,'SUMMARY DATA'!$B:$B=""GRP"")),"""")
  )
)"),"")</f>
        <v/>
      </c>
      <c r="H879" s="18" t="str">
        <f>IFERROR(__xludf.DUMMYFUNCTION("IFERROR(
  TEXTJOIN(CHAR(10),TRUE,FILTER('SUMMARY DATA'!H:H,'SUMMARY DATA'!$A:$A=$A879,'SUMMARY DATA'!$C:$C=$B879,'SUMMARY DATA'!$B:$B=""GRP"")),
  IF(
    OR(
      ISNUMBER(SEARCH(""CDM CASH DEPOSIT"",$C879)),
      ISNUMBER(SEARCH(""CASH DEPOSIT"",$C87"&amp;"9)),
      COUNTIFS('SUMMARY DATA'!$D:$D,$C879,'SUMMARY DATA'!$B:$B,""GRP"")&lt;&gt;1
    ),
    """",
    IFERROR(TEXTJOIN(CHAR(10),TRUE,FILTER('SUMMARY DATA'!H:H,'SUMMARY DATA'!$D:$D=$C879,'SUMMARY DATA'!$B:$B=""GRP"")),"""")
  )
)"),"")</f>
        <v/>
      </c>
      <c r="I879" s="18" t="str">
        <f>IFERROR(__xludf.DUMMYFUNCTION("IF(H879="""","""",
SUM(ARRAYFORMULA(VALUE(SPLIT(H879,CHAR(10)))))
)"),"")</f>
        <v/>
      </c>
      <c r="J879" s="17" t="str">
        <f>IFERROR(__xludf.DUMMYFUNCTION("IFERROR(
  TEXTJOIN(CHAR(10),TRUE,FILTER('SUMMARY DATA'!I:I,'SUMMARY DATA'!$A:$A=$A879,'SUMMARY DATA'!$C:$C=$B879,'SUMMARY DATA'!$B:$B=""GRP"")),
  IF(
    OR(
      ISNUMBER(SEARCH(""CDM CASH DEPOSIT"",$C879)),
      ISNUMBER(SEARCH(""CASH DEPOSIT"",$C87"&amp;"9)),
      COUNTIFS('SUMMARY DATA'!$D:$D,$C879,'SUMMARY DATA'!$B:$B,""GRP"")&lt;&gt;1
    ),
    """",
    IFERROR(TEXTJOIN(CHAR(10),TRUE,FILTER('SUMMARY DATA'!I:I,'SUMMARY DATA'!$D:$D=$C879,'SUMMARY DATA'!$B:$B=""GRP"")),"""")
  )
)"),"")</f>
        <v/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 spans="1:27">
      <c r="A880" s="2"/>
      <c r="B880" s="35"/>
      <c r="C880" s="2"/>
      <c r="D880" s="6"/>
      <c r="E880" s="16" t="str">
        <f>IFERROR(__xludf.DUMMYFUNCTION("IFERROR(
  TEXTJOIN(CHAR(10),TRUE,FILTER('SUMMARY DATA'!E:E,'SUMMARY DATA'!$A:$A=$A880,'SUMMARY DATA'!$C:$C=$B880,'SUMMARY DATA'!$B:$B=""GRP"")),
  IF(
    OR(
      ISNUMBER(SEARCH(""CDM CASH DEPOSIT"",$C880)),
      ISNUMBER(SEARCH(""CASH DEPOSIT"",$C88"&amp;"0)),
      COUNTIFS('SUMMARY DATA'!$D:$D,$C880,'SUMMARY DATA'!$B:$B,""GRP"")&lt;&gt;1
    ),
    """",
    IFERROR(TEXTJOIN(CHAR(10),TRUE,FILTER('SUMMARY DATA'!E:E,'SUMMARY DATA'!$D:$D=$C880,'SUMMARY DATA'!$B:$B=""GRP"")),"""")
  )
)"),"")</f>
        <v/>
      </c>
      <c r="F880" s="17" t="str">
        <f>IFERROR(__xludf.DUMMYFUNCTION("IFERROR(
  TEXTJOIN(CHAR(10),TRUE,FILTER('SUMMARY DATA'!F:F,'SUMMARY DATA'!$A:$A=$A880,'SUMMARY DATA'!$C:$C=$B880,'SUMMARY DATA'!$B:$B=""GRP"")),
  IF(
    OR(
      ISNUMBER(SEARCH(""CDM CASH DEPOSIT"",$C880)),
      ISNUMBER(SEARCH(""CASH DEPOSIT"",$C88"&amp;"0)),
      COUNTIFS('SUMMARY DATA'!$D:$D,$C880,'SUMMARY DATA'!$B:$B,""GRP"")&lt;&gt;1
    ),
    """",
    IFERROR(TEXTJOIN(CHAR(10),TRUE,FILTER('SUMMARY DATA'!F:F,'SUMMARY DATA'!$D:$D=$C880,'SUMMARY DATA'!$B:$B=""GRP"")),"""")
  )
)"),"")</f>
        <v/>
      </c>
      <c r="G880" s="17" t="str">
        <f>IFERROR(__xludf.DUMMYFUNCTION("IFERROR(
  TEXTJOIN(CHAR(10),TRUE,FILTER('SUMMARY DATA'!G:G,'SUMMARY DATA'!$A:$A=$A880,'SUMMARY DATA'!$C:$C=$B880,'SUMMARY DATA'!$B:$B=""GRP"")),
  IF(
    OR(
      ISNUMBER(SEARCH(""CDM CASH DEPOSIT"",$C880)),
      ISNUMBER(SEARCH(""CASH DEPOSIT"",$C88"&amp;"0)),
      COUNTIFS('SUMMARY DATA'!$D:$D,$C880,'SUMMARY DATA'!$B:$B,""GRP"")&lt;&gt;1
    ),
    """",
    IFERROR(TEXTJOIN(CHAR(10),TRUE,FILTER('SUMMARY DATA'!G:G,'SUMMARY DATA'!$D:$D=$C880,'SUMMARY DATA'!$B:$B=""GRP"")),"""")
  )
)"),"")</f>
        <v/>
      </c>
      <c r="H880" s="18" t="str">
        <f>IFERROR(__xludf.DUMMYFUNCTION("IFERROR(
  TEXTJOIN(CHAR(10),TRUE,FILTER('SUMMARY DATA'!H:H,'SUMMARY DATA'!$A:$A=$A880,'SUMMARY DATA'!$C:$C=$B880,'SUMMARY DATA'!$B:$B=""GRP"")),
  IF(
    OR(
      ISNUMBER(SEARCH(""CDM CASH DEPOSIT"",$C880)),
      ISNUMBER(SEARCH(""CASH DEPOSIT"",$C88"&amp;"0)),
      COUNTIFS('SUMMARY DATA'!$D:$D,$C880,'SUMMARY DATA'!$B:$B,""GRP"")&lt;&gt;1
    ),
    """",
    IFERROR(TEXTJOIN(CHAR(10),TRUE,FILTER('SUMMARY DATA'!H:H,'SUMMARY DATA'!$D:$D=$C880,'SUMMARY DATA'!$B:$B=""GRP"")),"""")
  )
)"),"")</f>
        <v/>
      </c>
      <c r="I880" s="18" t="str">
        <f>IFERROR(__xludf.DUMMYFUNCTION("IF(H880="""","""",
SUM(ARRAYFORMULA(VALUE(SPLIT(H880,CHAR(10)))))
)"),"")</f>
        <v/>
      </c>
      <c r="J880" s="17" t="str">
        <f>IFERROR(__xludf.DUMMYFUNCTION("IFERROR(
  TEXTJOIN(CHAR(10),TRUE,FILTER('SUMMARY DATA'!I:I,'SUMMARY DATA'!$A:$A=$A880,'SUMMARY DATA'!$C:$C=$B880,'SUMMARY DATA'!$B:$B=""GRP"")),
  IF(
    OR(
      ISNUMBER(SEARCH(""CDM CASH DEPOSIT"",$C880)),
      ISNUMBER(SEARCH(""CASH DEPOSIT"",$C88"&amp;"0)),
      COUNTIFS('SUMMARY DATA'!$D:$D,$C880,'SUMMARY DATA'!$B:$B,""GRP"")&lt;&gt;1
    ),
    """",
    IFERROR(TEXTJOIN(CHAR(10),TRUE,FILTER('SUMMARY DATA'!I:I,'SUMMARY DATA'!$D:$D=$C880,'SUMMARY DATA'!$B:$B=""GRP"")),"""")
  )
)"),"")</f>
        <v/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 spans="1:27">
      <c r="A881" s="2"/>
      <c r="B881" s="35"/>
      <c r="C881" s="2"/>
      <c r="D881" s="6"/>
      <c r="E881" s="16" t="str">
        <f>IFERROR(__xludf.DUMMYFUNCTION("IFERROR(
  TEXTJOIN(CHAR(10),TRUE,FILTER('SUMMARY DATA'!E:E,'SUMMARY DATA'!$A:$A=$A881,'SUMMARY DATA'!$C:$C=$B881,'SUMMARY DATA'!$B:$B=""GRP"")),
  IF(
    OR(
      ISNUMBER(SEARCH(""CDM CASH DEPOSIT"",$C881)),
      ISNUMBER(SEARCH(""CASH DEPOSIT"",$C88"&amp;"1)),
      COUNTIFS('SUMMARY DATA'!$D:$D,$C881,'SUMMARY DATA'!$B:$B,""GRP"")&lt;&gt;1
    ),
    """",
    IFERROR(TEXTJOIN(CHAR(10),TRUE,FILTER('SUMMARY DATA'!E:E,'SUMMARY DATA'!$D:$D=$C881,'SUMMARY DATA'!$B:$B=""GRP"")),"""")
  )
)"),"")</f>
        <v/>
      </c>
      <c r="F881" s="17" t="str">
        <f>IFERROR(__xludf.DUMMYFUNCTION("IFERROR(
  TEXTJOIN(CHAR(10),TRUE,FILTER('SUMMARY DATA'!F:F,'SUMMARY DATA'!$A:$A=$A881,'SUMMARY DATA'!$C:$C=$B881,'SUMMARY DATA'!$B:$B=""GRP"")),
  IF(
    OR(
      ISNUMBER(SEARCH(""CDM CASH DEPOSIT"",$C881)),
      ISNUMBER(SEARCH(""CASH DEPOSIT"",$C88"&amp;"1)),
      COUNTIFS('SUMMARY DATA'!$D:$D,$C881,'SUMMARY DATA'!$B:$B,""GRP"")&lt;&gt;1
    ),
    """",
    IFERROR(TEXTJOIN(CHAR(10),TRUE,FILTER('SUMMARY DATA'!F:F,'SUMMARY DATA'!$D:$D=$C881,'SUMMARY DATA'!$B:$B=""GRP"")),"""")
  )
)"),"")</f>
        <v/>
      </c>
      <c r="G881" s="17" t="str">
        <f>IFERROR(__xludf.DUMMYFUNCTION("IFERROR(
  TEXTJOIN(CHAR(10),TRUE,FILTER('SUMMARY DATA'!G:G,'SUMMARY DATA'!$A:$A=$A881,'SUMMARY DATA'!$C:$C=$B881,'SUMMARY DATA'!$B:$B=""GRP"")),
  IF(
    OR(
      ISNUMBER(SEARCH(""CDM CASH DEPOSIT"",$C881)),
      ISNUMBER(SEARCH(""CASH DEPOSIT"",$C88"&amp;"1)),
      COUNTIFS('SUMMARY DATA'!$D:$D,$C881,'SUMMARY DATA'!$B:$B,""GRP"")&lt;&gt;1
    ),
    """",
    IFERROR(TEXTJOIN(CHAR(10),TRUE,FILTER('SUMMARY DATA'!G:G,'SUMMARY DATA'!$D:$D=$C881,'SUMMARY DATA'!$B:$B=""GRP"")),"""")
  )
)"),"")</f>
        <v/>
      </c>
      <c r="H881" s="18" t="str">
        <f>IFERROR(__xludf.DUMMYFUNCTION("IFERROR(
  TEXTJOIN(CHAR(10),TRUE,FILTER('SUMMARY DATA'!H:H,'SUMMARY DATA'!$A:$A=$A881,'SUMMARY DATA'!$C:$C=$B881,'SUMMARY DATA'!$B:$B=""GRP"")),
  IF(
    OR(
      ISNUMBER(SEARCH(""CDM CASH DEPOSIT"",$C881)),
      ISNUMBER(SEARCH(""CASH DEPOSIT"",$C88"&amp;"1)),
      COUNTIFS('SUMMARY DATA'!$D:$D,$C881,'SUMMARY DATA'!$B:$B,""GRP"")&lt;&gt;1
    ),
    """",
    IFERROR(TEXTJOIN(CHAR(10),TRUE,FILTER('SUMMARY DATA'!H:H,'SUMMARY DATA'!$D:$D=$C881,'SUMMARY DATA'!$B:$B=""GRP"")),"""")
  )
)"),"")</f>
        <v/>
      </c>
      <c r="I881" s="18" t="str">
        <f>IFERROR(__xludf.DUMMYFUNCTION("IF(H881="""","""",
SUM(ARRAYFORMULA(VALUE(SPLIT(H881,CHAR(10)))))
)"),"")</f>
        <v/>
      </c>
      <c r="J881" s="17" t="str">
        <f>IFERROR(__xludf.DUMMYFUNCTION("IFERROR(
  TEXTJOIN(CHAR(10),TRUE,FILTER('SUMMARY DATA'!I:I,'SUMMARY DATA'!$A:$A=$A881,'SUMMARY DATA'!$C:$C=$B881,'SUMMARY DATA'!$B:$B=""GRP"")),
  IF(
    OR(
      ISNUMBER(SEARCH(""CDM CASH DEPOSIT"",$C881)),
      ISNUMBER(SEARCH(""CASH DEPOSIT"",$C88"&amp;"1)),
      COUNTIFS('SUMMARY DATA'!$D:$D,$C881,'SUMMARY DATA'!$B:$B,""GRP"")&lt;&gt;1
    ),
    """",
    IFERROR(TEXTJOIN(CHAR(10),TRUE,FILTER('SUMMARY DATA'!I:I,'SUMMARY DATA'!$D:$D=$C881,'SUMMARY DATA'!$B:$B=""GRP"")),"""")
  )
)"),"")</f>
        <v/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 spans="1:27">
      <c r="A882" s="2"/>
      <c r="B882" s="35"/>
      <c r="C882" s="2"/>
      <c r="D882" s="6"/>
      <c r="E882" s="16" t="str">
        <f>IFERROR(__xludf.DUMMYFUNCTION("IFERROR(
  TEXTJOIN(CHAR(10),TRUE,FILTER('SUMMARY DATA'!E:E,'SUMMARY DATA'!$A:$A=$A882,'SUMMARY DATA'!$C:$C=$B882,'SUMMARY DATA'!$B:$B=""GRP"")),
  IF(
    OR(
      ISNUMBER(SEARCH(""CDM CASH DEPOSIT"",$C882)),
      ISNUMBER(SEARCH(""CASH DEPOSIT"",$C88"&amp;"2)),
      COUNTIFS('SUMMARY DATA'!$D:$D,$C882,'SUMMARY DATA'!$B:$B,""GRP"")&lt;&gt;1
    ),
    """",
    IFERROR(TEXTJOIN(CHAR(10),TRUE,FILTER('SUMMARY DATA'!E:E,'SUMMARY DATA'!$D:$D=$C882,'SUMMARY DATA'!$B:$B=""GRP"")),"""")
  )
)"),"")</f>
        <v/>
      </c>
      <c r="F882" s="17" t="str">
        <f>IFERROR(__xludf.DUMMYFUNCTION("IFERROR(
  TEXTJOIN(CHAR(10),TRUE,FILTER('SUMMARY DATA'!F:F,'SUMMARY DATA'!$A:$A=$A882,'SUMMARY DATA'!$C:$C=$B882,'SUMMARY DATA'!$B:$B=""GRP"")),
  IF(
    OR(
      ISNUMBER(SEARCH(""CDM CASH DEPOSIT"",$C882)),
      ISNUMBER(SEARCH(""CASH DEPOSIT"",$C88"&amp;"2)),
      COUNTIFS('SUMMARY DATA'!$D:$D,$C882,'SUMMARY DATA'!$B:$B,""GRP"")&lt;&gt;1
    ),
    """",
    IFERROR(TEXTJOIN(CHAR(10),TRUE,FILTER('SUMMARY DATA'!F:F,'SUMMARY DATA'!$D:$D=$C882,'SUMMARY DATA'!$B:$B=""GRP"")),"""")
  )
)"),"")</f>
        <v/>
      </c>
      <c r="G882" s="17" t="str">
        <f>IFERROR(__xludf.DUMMYFUNCTION("IFERROR(
  TEXTJOIN(CHAR(10),TRUE,FILTER('SUMMARY DATA'!G:G,'SUMMARY DATA'!$A:$A=$A882,'SUMMARY DATA'!$C:$C=$B882,'SUMMARY DATA'!$B:$B=""GRP"")),
  IF(
    OR(
      ISNUMBER(SEARCH(""CDM CASH DEPOSIT"",$C882)),
      ISNUMBER(SEARCH(""CASH DEPOSIT"",$C88"&amp;"2)),
      COUNTIFS('SUMMARY DATA'!$D:$D,$C882,'SUMMARY DATA'!$B:$B,""GRP"")&lt;&gt;1
    ),
    """",
    IFERROR(TEXTJOIN(CHAR(10),TRUE,FILTER('SUMMARY DATA'!G:G,'SUMMARY DATA'!$D:$D=$C882,'SUMMARY DATA'!$B:$B=""GRP"")),"""")
  )
)"),"")</f>
        <v/>
      </c>
      <c r="H882" s="18" t="str">
        <f>IFERROR(__xludf.DUMMYFUNCTION("IFERROR(
  TEXTJOIN(CHAR(10),TRUE,FILTER('SUMMARY DATA'!H:H,'SUMMARY DATA'!$A:$A=$A882,'SUMMARY DATA'!$C:$C=$B882,'SUMMARY DATA'!$B:$B=""GRP"")),
  IF(
    OR(
      ISNUMBER(SEARCH(""CDM CASH DEPOSIT"",$C882)),
      ISNUMBER(SEARCH(""CASH DEPOSIT"",$C88"&amp;"2)),
      COUNTIFS('SUMMARY DATA'!$D:$D,$C882,'SUMMARY DATA'!$B:$B,""GRP"")&lt;&gt;1
    ),
    """",
    IFERROR(TEXTJOIN(CHAR(10),TRUE,FILTER('SUMMARY DATA'!H:H,'SUMMARY DATA'!$D:$D=$C882,'SUMMARY DATA'!$B:$B=""GRP"")),"""")
  )
)"),"")</f>
        <v/>
      </c>
      <c r="I882" s="18" t="str">
        <f>IFERROR(__xludf.DUMMYFUNCTION("IF(H882="""","""",
SUM(ARRAYFORMULA(VALUE(SPLIT(H882,CHAR(10)))))
)"),"")</f>
        <v/>
      </c>
      <c r="J882" s="17" t="str">
        <f>IFERROR(__xludf.DUMMYFUNCTION("IFERROR(
  TEXTJOIN(CHAR(10),TRUE,FILTER('SUMMARY DATA'!I:I,'SUMMARY DATA'!$A:$A=$A882,'SUMMARY DATA'!$C:$C=$B882,'SUMMARY DATA'!$B:$B=""GRP"")),
  IF(
    OR(
      ISNUMBER(SEARCH(""CDM CASH DEPOSIT"",$C882)),
      ISNUMBER(SEARCH(""CASH DEPOSIT"",$C88"&amp;"2)),
      COUNTIFS('SUMMARY DATA'!$D:$D,$C882,'SUMMARY DATA'!$B:$B,""GRP"")&lt;&gt;1
    ),
    """",
    IFERROR(TEXTJOIN(CHAR(10),TRUE,FILTER('SUMMARY DATA'!I:I,'SUMMARY DATA'!$D:$D=$C882,'SUMMARY DATA'!$B:$B=""GRP"")),"""")
  )
)"),"")</f>
        <v/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 spans="1:27">
      <c r="A883" s="2"/>
      <c r="B883" s="35"/>
      <c r="C883" s="2"/>
      <c r="D883" s="6"/>
      <c r="E883" s="16" t="str">
        <f>IFERROR(__xludf.DUMMYFUNCTION("IFERROR(
  TEXTJOIN(CHAR(10),TRUE,FILTER('SUMMARY DATA'!E:E,'SUMMARY DATA'!$A:$A=$A883,'SUMMARY DATA'!$C:$C=$B883,'SUMMARY DATA'!$B:$B=""GRP"")),
  IF(
    OR(
      ISNUMBER(SEARCH(""CDM CASH DEPOSIT"",$C883)),
      ISNUMBER(SEARCH(""CASH DEPOSIT"",$C88"&amp;"3)),
      COUNTIFS('SUMMARY DATA'!$D:$D,$C883,'SUMMARY DATA'!$B:$B,""GRP"")&lt;&gt;1
    ),
    """",
    IFERROR(TEXTJOIN(CHAR(10),TRUE,FILTER('SUMMARY DATA'!E:E,'SUMMARY DATA'!$D:$D=$C883,'SUMMARY DATA'!$B:$B=""GRP"")),"""")
  )
)"),"")</f>
        <v/>
      </c>
      <c r="F883" s="17" t="str">
        <f>IFERROR(__xludf.DUMMYFUNCTION("IFERROR(
  TEXTJOIN(CHAR(10),TRUE,FILTER('SUMMARY DATA'!F:F,'SUMMARY DATA'!$A:$A=$A883,'SUMMARY DATA'!$C:$C=$B883,'SUMMARY DATA'!$B:$B=""GRP"")),
  IF(
    OR(
      ISNUMBER(SEARCH(""CDM CASH DEPOSIT"",$C883)),
      ISNUMBER(SEARCH(""CASH DEPOSIT"",$C88"&amp;"3)),
      COUNTIFS('SUMMARY DATA'!$D:$D,$C883,'SUMMARY DATA'!$B:$B,""GRP"")&lt;&gt;1
    ),
    """",
    IFERROR(TEXTJOIN(CHAR(10),TRUE,FILTER('SUMMARY DATA'!F:F,'SUMMARY DATA'!$D:$D=$C883,'SUMMARY DATA'!$B:$B=""GRP"")),"""")
  )
)"),"")</f>
        <v/>
      </c>
      <c r="G883" s="17" t="str">
        <f>IFERROR(__xludf.DUMMYFUNCTION("IFERROR(
  TEXTJOIN(CHAR(10),TRUE,FILTER('SUMMARY DATA'!G:G,'SUMMARY DATA'!$A:$A=$A883,'SUMMARY DATA'!$C:$C=$B883,'SUMMARY DATA'!$B:$B=""GRP"")),
  IF(
    OR(
      ISNUMBER(SEARCH(""CDM CASH DEPOSIT"",$C883)),
      ISNUMBER(SEARCH(""CASH DEPOSIT"",$C88"&amp;"3)),
      COUNTIFS('SUMMARY DATA'!$D:$D,$C883,'SUMMARY DATA'!$B:$B,""GRP"")&lt;&gt;1
    ),
    """",
    IFERROR(TEXTJOIN(CHAR(10),TRUE,FILTER('SUMMARY DATA'!G:G,'SUMMARY DATA'!$D:$D=$C883,'SUMMARY DATA'!$B:$B=""GRP"")),"""")
  )
)"),"")</f>
        <v/>
      </c>
      <c r="H883" s="18" t="str">
        <f>IFERROR(__xludf.DUMMYFUNCTION("IFERROR(
  TEXTJOIN(CHAR(10),TRUE,FILTER('SUMMARY DATA'!H:H,'SUMMARY DATA'!$A:$A=$A883,'SUMMARY DATA'!$C:$C=$B883,'SUMMARY DATA'!$B:$B=""GRP"")),
  IF(
    OR(
      ISNUMBER(SEARCH(""CDM CASH DEPOSIT"",$C883)),
      ISNUMBER(SEARCH(""CASH DEPOSIT"",$C88"&amp;"3)),
      COUNTIFS('SUMMARY DATA'!$D:$D,$C883,'SUMMARY DATA'!$B:$B,""GRP"")&lt;&gt;1
    ),
    """",
    IFERROR(TEXTJOIN(CHAR(10),TRUE,FILTER('SUMMARY DATA'!H:H,'SUMMARY DATA'!$D:$D=$C883,'SUMMARY DATA'!$B:$B=""GRP"")),"""")
  )
)"),"")</f>
        <v/>
      </c>
      <c r="I883" s="18" t="str">
        <f>IFERROR(__xludf.DUMMYFUNCTION("IF(H883="""","""",
SUM(ARRAYFORMULA(VALUE(SPLIT(H883,CHAR(10)))))
)"),"")</f>
        <v/>
      </c>
      <c r="J883" s="17" t="str">
        <f>IFERROR(__xludf.DUMMYFUNCTION("IFERROR(
  TEXTJOIN(CHAR(10),TRUE,FILTER('SUMMARY DATA'!I:I,'SUMMARY DATA'!$A:$A=$A883,'SUMMARY DATA'!$C:$C=$B883,'SUMMARY DATA'!$B:$B=""GRP"")),
  IF(
    OR(
      ISNUMBER(SEARCH(""CDM CASH DEPOSIT"",$C883)),
      ISNUMBER(SEARCH(""CASH DEPOSIT"",$C88"&amp;"3)),
      COUNTIFS('SUMMARY DATA'!$D:$D,$C883,'SUMMARY DATA'!$B:$B,""GRP"")&lt;&gt;1
    ),
    """",
    IFERROR(TEXTJOIN(CHAR(10),TRUE,FILTER('SUMMARY DATA'!I:I,'SUMMARY DATA'!$D:$D=$C883,'SUMMARY DATA'!$B:$B=""GRP"")),"""")
  )
)"),"")</f>
        <v/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 spans="1:27">
      <c r="A884" s="2"/>
      <c r="B884" s="35"/>
      <c r="C884" s="2"/>
      <c r="D884" s="6"/>
      <c r="E884" s="16" t="str">
        <f>IFERROR(__xludf.DUMMYFUNCTION("IFERROR(
  TEXTJOIN(CHAR(10),TRUE,FILTER('SUMMARY DATA'!E:E,'SUMMARY DATA'!$A:$A=$A884,'SUMMARY DATA'!$C:$C=$B884,'SUMMARY DATA'!$B:$B=""GRP"")),
  IF(
    OR(
      ISNUMBER(SEARCH(""CDM CASH DEPOSIT"",$C884)),
      ISNUMBER(SEARCH(""CASH DEPOSIT"",$C88"&amp;"4)),
      COUNTIFS('SUMMARY DATA'!$D:$D,$C884,'SUMMARY DATA'!$B:$B,""GRP"")&lt;&gt;1
    ),
    """",
    IFERROR(TEXTJOIN(CHAR(10),TRUE,FILTER('SUMMARY DATA'!E:E,'SUMMARY DATA'!$D:$D=$C884,'SUMMARY DATA'!$B:$B=""GRP"")),"""")
  )
)"),"")</f>
        <v/>
      </c>
      <c r="F884" s="17" t="str">
        <f>IFERROR(__xludf.DUMMYFUNCTION("IFERROR(
  TEXTJOIN(CHAR(10),TRUE,FILTER('SUMMARY DATA'!F:F,'SUMMARY DATA'!$A:$A=$A884,'SUMMARY DATA'!$C:$C=$B884,'SUMMARY DATA'!$B:$B=""GRP"")),
  IF(
    OR(
      ISNUMBER(SEARCH(""CDM CASH DEPOSIT"",$C884)),
      ISNUMBER(SEARCH(""CASH DEPOSIT"",$C88"&amp;"4)),
      COUNTIFS('SUMMARY DATA'!$D:$D,$C884,'SUMMARY DATA'!$B:$B,""GRP"")&lt;&gt;1
    ),
    """",
    IFERROR(TEXTJOIN(CHAR(10),TRUE,FILTER('SUMMARY DATA'!F:F,'SUMMARY DATA'!$D:$D=$C884,'SUMMARY DATA'!$B:$B=""GRP"")),"""")
  )
)"),"")</f>
        <v/>
      </c>
      <c r="G884" s="17" t="str">
        <f>IFERROR(__xludf.DUMMYFUNCTION("IFERROR(
  TEXTJOIN(CHAR(10),TRUE,FILTER('SUMMARY DATA'!G:G,'SUMMARY DATA'!$A:$A=$A884,'SUMMARY DATA'!$C:$C=$B884,'SUMMARY DATA'!$B:$B=""GRP"")),
  IF(
    OR(
      ISNUMBER(SEARCH(""CDM CASH DEPOSIT"",$C884)),
      ISNUMBER(SEARCH(""CASH DEPOSIT"",$C88"&amp;"4)),
      COUNTIFS('SUMMARY DATA'!$D:$D,$C884,'SUMMARY DATA'!$B:$B,""GRP"")&lt;&gt;1
    ),
    """",
    IFERROR(TEXTJOIN(CHAR(10),TRUE,FILTER('SUMMARY DATA'!G:G,'SUMMARY DATA'!$D:$D=$C884,'SUMMARY DATA'!$B:$B=""GRP"")),"""")
  )
)"),"")</f>
        <v/>
      </c>
      <c r="H884" s="18" t="str">
        <f>IFERROR(__xludf.DUMMYFUNCTION("IFERROR(
  TEXTJOIN(CHAR(10),TRUE,FILTER('SUMMARY DATA'!H:H,'SUMMARY DATA'!$A:$A=$A884,'SUMMARY DATA'!$C:$C=$B884,'SUMMARY DATA'!$B:$B=""GRP"")),
  IF(
    OR(
      ISNUMBER(SEARCH(""CDM CASH DEPOSIT"",$C884)),
      ISNUMBER(SEARCH(""CASH DEPOSIT"",$C88"&amp;"4)),
      COUNTIFS('SUMMARY DATA'!$D:$D,$C884,'SUMMARY DATA'!$B:$B,""GRP"")&lt;&gt;1
    ),
    """",
    IFERROR(TEXTJOIN(CHAR(10),TRUE,FILTER('SUMMARY DATA'!H:H,'SUMMARY DATA'!$D:$D=$C884,'SUMMARY DATA'!$B:$B=""GRP"")),"""")
  )
)"),"")</f>
        <v/>
      </c>
      <c r="I884" s="18" t="str">
        <f>IFERROR(__xludf.DUMMYFUNCTION("IF(H884="""","""",
SUM(ARRAYFORMULA(VALUE(SPLIT(H884,CHAR(10)))))
)"),"")</f>
        <v/>
      </c>
      <c r="J884" s="17" t="str">
        <f>IFERROR(__xludf.DUMMYFUNCTION("IFERROR(
  TEXTJOIN(CHAR(10),TRUE,FILTER('SUMMARY DATA'!I:I,'SUMMARY DATA'!$A:$A=$A884,'SUMMARY DATA'!$C:$C=$B884,'SUMMARY DATA'!$B:$B=""GRP"")),
  IF(
    OR(
      ISNUMBER(SEARCH(""CDM CASH DEPOSIT"",$C884)),
      ISNUMBER(SEARCH(""CASH DEPOSIT"",$C88"&amp;"4)),
      COUNTIFS('SUMMARY DATA'!$D:$D,$C884,'SUMMARY DATA'!$B:$B,""GRP"")&lt;&gt;1
    ),
    """",
    IFERROR(TEXTJOIN(CHAR(10),TRUE,FILTER('SUMMARY DATA'!I:I,'SUMMARY DATA'!$D:$D=$C884,'SUMMARY DATA'!$B:$B=""GRP"")),"""")
  )
)"),"")</f>
        <v/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 spans="1:27">
      <c r="A885" s="2"/>
      <c r="B885" s="35"/>
      <c r="C885" s="2"/>
      <c r="D885" s="6"/>
      <c r="E885" s="16" t="str">
        <f>IFERROR(__xludf.DUMMYFUNCTION("IFERROR(
  TEXTJOIN(CHAR(10),TRUE,FILTER('SUMMARY DATA'!E:E,'SUMMARY DATA'!$A:$A=$A885,'SUMMARY DATA'!$C:$C=$B885,'SUMMARY DATA'!$B:$B=""GRP"")),
  IF(
    OR(
      ISNUMBER(SEARCH(""CDM CASH DEPOSIT"",$C885)),
      ISNUMBER(SEARCH(""CASH DEPOSIT"",$C88"&amp;"5)),
      COUNTIFS('SUMMARY DATA'!$D:$D,$C885,'SUMMARY DATA'!$B:$B,""GRP"")&lt;&gt;1
    ),
    """",
    IFERROR(TEXTJOIN(CHAR(10),TRUE,FILTER('SUMMARY DATA'!E:E,'SUMMARY DATA'!$D:$D=$C885,'SUMMARY DATA'!$B:$B=""GRP"")),"""")
  )
)"),"")</f>
        <v/>
      </c>
      <c r="F885" s="17" t="str">
        <f>IFERROR(__xludf.DUMMYFUNCTION("IFERROR(
  TEXTJOIN(CHAR(10),TRUE,FILTER('SUMMARY DATA'!F:F,'SUMMARY DATA'!$A:$A=$A885,'SUMMARY DATA'!$C:$C=$B885,'SUMMARY DATA'!$B:$B=""GRP"")),
  IF(
    OR(
      ISNUMBER(SEARCH(""CDM CASH DEPOSIT"",$C885)),
      ISNUMBER(SEARCH(""CASH DEPOSIT"",$C88"&amp;"5)),
      COUNTIFS('SUMMARY DATA'!$D:$D,$C885,'SUMMARY DATA'!$B:$B,""GRP"")&lt;&gt;1
    ),
    """",
    IFERROR(TEXTJOIN(CHAR(10),TRUE,FILTER('SUMMARY DATA'!F:F,'SUMMARY DATA'!$D:$D=$C885,'SUMMARY DATA'!$B:$B=""GRP"")),"""")
  )
)"),"")</f>
        <v/>
      </c>
      <c r="G885" s="17" t="str">
        <f>IFERROR(__xludf.DUMMYFUNCTION("IFERROR(
  TEXTJOIN(CHAR(10),TRUE,FILTER('SUMMARY DATA'!G:G,'SUMMARY DATA'!$A:$A=$A885,'SUMMARY DATA'!$C:$C=$B885,'SUMMARY DATA'!$B:$B=""GRP"")),
  IF(
    OR(
      ISNUMBER(SEARCH(""CDM CASH DEPOSIT"",$C885)),
      ISNUMBER(SEARCH(""CASH DEPOSIT"",$C88"&amp;"5)),
      COUNTIFS('SUMMARY DATA'!$D:$D,$C885,'SUMMARY DATA'!$B:$B,""GRP"")&lt;&gt;1
    ),
    """",
    IFERROR(TEXTJOIN(CHAR(10),TRUE,FILTER('SUMMARY DATA'!G:G,'SUMMARY DATA'!$D:$D=$C885,'SUMMARY DATA'!$B:$B=""GRP"")),"""")
  )
)"),"")</f>
        <v/>
      </c>
      <c r="H885" s="18" t="str">
        <f>IFERROR(__xludf.DUMMYFUNCTION("IFERROR(
  TEXTJOIN(CHAR(10),TRUE,FILTER('SUMMARY DATA'!H:H,'SUMMARY DATA'!$A:$A=$A885,'SUMMARY DATA'!$C:$C=$B885,'SUMMARY DATA'!$B:$B=""GRP"")),
  IF(
    OR(
      ISNUMBER(SEARCH(""CDM CASH DEPOSIT"",$C885)),
      ISNUMBER(SEARCH(""CASH DEPOSIT"",$C88"&amp;"5)),
      COUNTIFS('SUMMARY DATA'!$D:$D,$C885,'SUMMARY DATA'!$B:$B,""GRP"")&lt;&gt;1
    ),
    """",
    IFERROR(TEXTJOIN(CHAR(10),TRUE,FILTER('SUMMARY DATA'!H:H,'SUMMARY DATA'!$D:$D=$C885,'SUMMARY DATA'!$B:$B=""GRP"")),"""")
  )
)"),"")</f>
        <v/>
      </c>
      <c r="I885" s="18" t="str">
        <f>IFERROR(__xludf.DUMMYFUNCTION("IF(H885="""","""",
SUM(ARRAYFORMULA(VALUE(SPLIT(H885,CHAR(10)))))
)"),"")</f>
        <v/>
      </c>
      <c r="J885" s="17" t="str">
        <f>IFERROR(__xludf.DUMMYFUNCTION("IFERROR(
  TEXTJOIN(CHAR(10),TRUE,FILTER('SUMMARY DATA'!I:I,'SUMMARY DATA'!$A:$A=$A885,'SUMMARY DATA'!$C:$C=$B885,'SUMMARY DATA'!$B:$B=""GRP"")),
  IF(
    OR(
      ISNUMBER(SEARCH(""CDM CASH DEPOSIT"",$C885)),
      ISNUMBER(SEARCH(""CASH DEPOSIT"",$C88"&amp;"5)),
      COUNTIFS('SUMMARY DATA'!$D:$D,$C885,'SUMMARY DATA'!$B:$B,""GRP"")&lt;&gt;1
    ),
    """",
    IFERROR(TEXTJOIN(CHAR(10),TRUE,FILTER('SUMMARY DATA'!I:I,'SUMMARY DATA'!$D:$D=$C885,'SUMMARY DATA'!$B:$B=""GRP"")),"""")
  )
)"),"")</f>
        <v/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 spans="1:27">
      <c r="A886" s="2"/>
      <c r="B886" s="35"/>
      <c r="C886" s="2"/>
      <c r="D886" s="6"/>
      <c r="E886" s="16" t="str">
        <f>IFERROR(__xludf.DUMMYFUNCTION("IFERROR(
  TEXTJOIN(CHAR(10),TRUE,FILTER('SUMMARY DATA'!E:E,'SUMMARY DATA'!$A:$A=$A886,'SUMMARY DATA'!$C:$C=$B886,'SUMMARY DATA'!$B:$B=""GRP"")),
  IF(
    OR(
      ISNUMBER(SEARCH(""CDM CASH DEPOSIT"",$C886)),
      ISNUMBER(SEARCH(""CASH DEPOSIT"",$C88"&amp;"6)),
      COUNTIFS('SUMMARY DATA'!$D:$D,$C886,'SUMMARY DATA'!$B:$B,""GRP"")&lt;&gt;1
    ),
    """",
    IFERROR(TEXTJOIN(CHAR(10),TRUE,FILTER('SUMMARY DATA'!E:E,'SUMMARY DATA'!$D:$D=$C886,'SUMMARY DATA'!$B:$B=""GRP"")),"""")
  )
)"),"")</f>
        <v/>
      </c>
      <c r="F886" s="17" t="str">
        <f>IFERROR(__xludf.DUMMYFUNCTION("IFERROR(
  TEXTJOIN(CHAR(10),TRUE,FILTER('SUMMARY DATA'!F:F,'SUMMARY DATA'!$A:$A=$A886,'SUMMARY DATA'!$C:$C=$B886,'SUMMARY DATA'!$B:$B=""GRP"")),
  IF(
    OR(
      ISNUMBER(SEARCH(""CDM CASH DEPOSIT"",$C886)),
      ISNUMBER(SEARCH(""CASH DEPOSIT"",$C88"&amp;"6)),
      COUNTIFS('SUMMARY DATA'!$D:$D,$C886,'SUMMARY DATA'!$B:$B,""GRP"")&lt;&gt;1
    ),
    """",
    IFERROR(TEXTJOIN(CHAR(10),TRUE,FILTER('SUMMARY DATA'!F:F,'SUMMARY DATA'!$D:$D=$C886,'SUMMARY DATA'!$B:$B=""GRP"")),"""")
  )
)"),"")</f>
        <v/>
      </c>
      <c r="G886" s="17" t="str">
        <f>IFERROR(__xludf.DUMMYFUNCTION("IFERROR(
  TEXTJOIN(CHAR(10),TRUE,FILTER('SUMMARY DATA'!G:G,'SUMMARY DATA'!$A:$A=$A886,'SUMMARY DATA'!$C:$C=$B886,'SUMMARY DATA'!$B:$B=""GRP"")),
  IF(
    OR(
      ISNUMBER(SEARCH(""CDM CASH DEPOSIT"",$C886)),
      ISNUMBER(SEARCH(""CASH DEPOSIT"",$C88"&amp;"6)),
      COUNTIFS('SUMMARY DATA'!$D:$D,$C886,'SUMMARY DATA'!$B:$B,""GRP"")&lt;&gt;1
    ),
    """",
    IFERROR(TEXTJOIN(CHAR(10),TRUE,FILTER('SUMMARY DATA'!G:G,'SUMMARY DATA'!$D:$D=$C886,'SUMMARY DATA'!$B:$B=""GRP"")),"""")
  )
)"),"")</f>
        <v/>
      </c>
      <c r="H886" s="18" t="str">
        <f>IFERROR(__xludf.DUMMYFUNCTION("IFERROR(
  TEXTJOIN(CHAR(10),TRUE,FILTER('SUMMARY DATA'!H:H,'SUMMARY DATA'!$A:$A=$A886,'SUMMARY DATA'!$C:$C=$B886,'SUMMARY DATA'!$B:$B=""GRP"")),
  IF(
    OR(
      ISNUMBER(SEARCH(""CDM CASH DEPOSIT"",$C886)),
      ISNUMBER(SEARCH(""CASH DEPOSIT"",$C88"&amp;"6)),
      COUNTIFS('SUMMARY DATA'!$D:$D,$C886,'SUMMARY DATA'!$B:$B,""GRP"")&lt;&gt;1
    ),
    """",
    IFERROR(TEXTJOIN(CHAR(10),TRUE,FILTER('SUMMARY DATA'!H:H,'SUMMARY DATA'!$D:$D=$C886,'SUMMARY DATA'!$B:$B=""GRP"")),"""")
  )
)"),"")</f>
        <v/>
      </c>
      <c r="I886" s="18" t="str">
        <f>IFERROR(__xludf.DUMMYFUNCTION("IF(H886="""","""",
SUM(ARRAYFORMULA(VALUE(SPLIT(H886,CHAR(10)))))
)"),"")</f>
        <v/>
      </c>
      <c r="J886" s="17" t="str">
        <f>IFERROR(__xludf.DUMMYFUNCTION("IFERROR(
  TEXTJOIN(CHAR(10),TRUE,FILTER('SUMMARY DATA'!I:I,'SUMMARY DATA'!$A:$A=$A886,'SUMMARY DATA'!$C:$C=$B886,'SUMMARY DATA'!$B:$B=""GRP"")),
  IF(
    OR(
      ISNUMBER(SEARCH(""CDM CASH DEPOSIT"",$C886)),
      ISNUMBER(SEARCH(""CASH DEPOSIT"",$C88"&amp;"6)),
      COUNTIFS('SUMMARY DATA'!$D:$D,$C886,'SUMMARY DATA'!$B:$B,""GRP"")&lt;&gt;1
    ),
    """",
    IFERROR(TEXTJOIN(CHAR(10),TRUE,FILTER('SUMMARY DATA'!I:I,'SUMMARY DATA'!$D:$D=$C886,'SUMMARY DATA'!$B:$B=""GRP"")),"""")
  )
)"),"")</f>
        <v/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 spans="1:27">
      <c r="A887" s="2"/>
      <c r="B887" s="35"/>
      <c r="C887" s="2"/>
      <c r="D887" s="6"/>
      <c r="E887" s="16" t="str">
        <f>IFERROR(__xludf.DUMMYFUNCTION("IFERROR(
  TEXTJOIN(CHAR(10),TRUE,FILTER('SUMMARY DATA'!E:E,'SUMMARY DATA'!$A:$A=$A887,'SUMMARY DATA'!$C:$C=$B887,'SUMMARY DATA'!$B:$B=""GRP"")),
  IF(
    OR(
      ISNUMBER(SEARCH(""CDM CASH DEPOSIT"",$C887)),
      ISNUMBER(SEARCH(""CASH DEPOSIT"",$C88"&amp;"7)),
      COUNTIFS('SUMMARY DATA'!$D:$D,$C887,'SUMMARY DATA'!$B:$B,""GRP"")&lt;&gt;1
    ),
    """",
    IFERROR(TEXTJOIN(CHAR(10),TRUE,FILTER('SUMMARY DATA'!E:E,'SUMMARY DATA'!$D:$D=$C887,'SUMMARY DATA'!$B:$B=""GRP"")),"""")
  )
)"),"")</f>
        <v/>
      </c>
      <c r="F887" s="17" t="str">
        <f>IFERROR(__xludf.DUMMYFUNCTION("IFERROR(
  TEXTJOIN(CHAR(10),TRUE,FILTER('SUMMARY DATA'!F:F,'SUMMARY DATA'!$A:$A=$A887,'SUMMARY DATA'!$C:$C=$B887,'SUMMARY DATA'!$B:$B=""GRP"")),
  IF(
    OR(
      ISNUMBER(SEARCH(""CDM CASH DEPOSIT"",$C887)),
      ISNUMBER(SEARCH(""CASH DEPOSIT"",$C88"&amp;"7)),
      COUNTIFS('SUMMARY DATA'!$D:$D,$C887,'SUMMARY DATA'!$B:$B,""GRP"")&lt;&gt;1
    ),
    """",
    IFERROR(TEXTJOIN(CHAR(10),TRUE,FILTER('SUMMARY DATA'!F:F,'SUMMARY DATA'!$D:$D=$C887,'SUMMARY DATA'!$B:$B=""GRP"")),"""")
  )
)"),"")</f>
        <v/>
      </c>
      <c r="G887" s="17" t="str">
        <f>IFERROR(__xludf.DUMMYFUNCTION("IFERROR(
  TEXTJOIN(CHAR(10),TRUE,FILTER('SUMMARY DATA'!G:G,'SUMMARY DATA'!$A:$A=$A887,'SUMMARY DATA'!$C:$C=$B887,'SUMMARY DATA'!$B:$B=""GRP"")),
  IF(
    OR(
      ISNUMBER(SEARCH(""CDM CASH DEPOSIT"",$C887)),
      ISNUMBER(SEARCH(""CASH DEPOSIT"",$C88"&amp;"7)),
      COUNTIFS('SUMMARY DATA'!$D:$D,$C887,'SUMMARY DATA'!$B:$B,""GRP"")&lt;&gt;1
    ),
    """",
    IFERROR(TEXTJOIN(CHAR(10),TRUE,FILTER('SUMMARY DATA'!G:G,'SUMMARY DATA'!$D:$D=$C887,'SUMMARY DATA'!$B:$B=""GRP"")),"""")
  )
)"),"")</f>
        <v/>
      </c>
      <c r="H887" s="18" t="str">
        <f>IFERROR(__xludf.DUMMYFUNCTION("IFERROR(
  TEXTJOIN(CHAR(10),TRUE,FILTER('SUMMARY DATA'!H:H,'SUMMARY DATA'!$A:$A=$A887,'SUMMARY DATA'!$C:$C=$B887,'SUMMARY DATA'!$B:$B=""GRP"")),
  IF(
    OR(
      ISNUMBER(SEARCH(""CDM CASH DEPOSIT"",$C887)),
      ISNUMBER(SEARCH(""CASH DEPOSIT"",$C88"&amp;"7)),
      COUNTIFS('SUMMARY DATA'!$D:$D,$C887,'SUMMARY DATA'!$B:$B,""GRP"")&lt;&gt;1
    ),
    """",
    IFERROR(TEXTJOIN(CHAR(10),TRUE,FILTER('SUMMARY DATA'!H:H,'SUMMARY DATA'!$D:$D=$C887,'SUMMARY DATA'!$B:$B=""GRP"")),"""")
  )
)"),"")</f>
        <v/>
      </c>
      <c r="I887" s="18" t="str">
        <f>IFERROR(__xludf.DUMMYFUNCTION("IF(H887="""","""",
SUM(ARRAYFORMULA(VALUE(SPLIT(H887,CHAR(10)))))
)"),"")</f>
        <v/>
      </c>
      <c r="J887" s="17" t="str">
        <f>IFERROR(__xludf.DUMMYFUNCTION("IFERROR(
  TEXTJOIN(CHAR(10),TRUE,FILTER('SUMMARY DATA'!I:I,'SUMMARY DATA'!$A:$A=$A887,'SUMMARY DATA'!$C:$C=$B887,'SUMMARY DATA'!$B:$B=""GRP"")),
  IF(
    OR(
      ISNUMBER(SEARCH(""CDM CASH DEPOSIT"",$C887)),
      ISNUMBER(SEARCH(""CASH DEPOSIT"",$C88"&amp;"7)),
      COUNTIFS('SUMMARY DATA'!$D:$D,$C887,'SUMMARY DATA'!$B:$B,""GRP"")&lt;&gt;1
    ),
    """",
    IFERROR(TEXTJOIN(CHAR(10),TRUE,FILTER('SUMMARY DATA'!I:I,'SUMMARY DATA'!$D:$D=$C887,'SUMMARY DATA'!$B:$B=""GRP"")),"""")
  )
)"),"")</f>
        <v/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 spans="1:27">
      <c r="A888" s="2"/>
      <c r="B888" s="35"/>
      <c r="C888" s="2"/>
      <c r="D888" s="6"/>
      <c r="E888" s="16" t="str">
        <f>IFERROR(__xludf.DUMMYFUNCTION("IFERROR(
  TEXTJOIN(CHAR(10),TRUE,FILTER('SUMMARY DATA'!E:E,'SUMMARY DATA'!$A:$A=$A888,'SUMMARY DATA'!$C:$C=$B888,'SUMMARY DATA'!$B:$B=""GRP"")),
  IF(
    OR(
      ISNUMBER(SEARCH(""CDM CASH DEPOSIT"",$C888)),
      ISNUMBER(SEARCH(""CASH DEPOSIT"",$C88"&amp;"8)),
      COUNTIFS('SUMMARY DATA'!$D:$D,$C888,'SUMMARY DATA'!$B:$B,""GRP"")&lt;&gt;1
    ),
    """",
    IFERROR(TEXTJOIN(CHAR(10),TRUE,FILTER('SUMMARY DATA'!E:E,'SUMMARY DATA'!$D:$D=$C888,'SUMMARY DATA'!$B:$B=""GRP"")),"""")
  )
)"),"")</f>
        <v/>
      </c>
      <c r="F888" s="17" t="str">
        <f>IFERROR(__xludf.DUMMYFUNCTION("IFERROR(
  TEXTJOIN(CHAR(10),TRUE,FILTER('SUMMARY DATA'!F:F,'SUMMARY DATA'!$A:$A=$A888,'SUMMARY DATA'!$C:$C=$B888,'SUMMARY DATA'!$B:$B=""GRP"")),
  IF(
    OR(
      ISNUMBER(SEARCH(""CDM CASH DEPOSIT"",$C888)),
      ISNUMBER(SEARCH(""CASH DEPOSIT"",$C88"&amp;"8)),
      COUNTIFS('SUMMARY DATA'!$D:$D,$C888,'SUMMARY DATA'!$B:$B,""GRP"")&lt;&gt;1
    ),
    """",
    IFERROR(TEXTJOIN(CHAR(10),TRUE,FILTER('SUMMARY DATA'!F:F,'SUMMARY DATA'!$D:$D=$C888,'SUMMARY DATA'!$B:$B=""GRP"")),"""")
  )
)"),"")</f>
        <v/>
      </c>
      <c r="G888" s="17" t="str">
        <f>IFERROR(__xludf.DUMMYFUNCTION("IFERROR(
  TEXTJOIN(CHAR(10),TRUE,FILTER('SUMMARY DATA'!G:G,'SUMMARY DATA'!$A:$A=$A888,'SUMMARY DATA'!$C:$C=$B888,'SUMMARY DATA'!$B:$B=""GRP"")),
  IF(
    OR(
      ISNUMBER(SEARCH(""CDM CASH DEPOSIT"",$C888)),
      ISNUMBER(SEARCH(""CASH DEPOSIT"",$C88"&amp;"8)),
      COUNTIFS('SUMMARY DATA'!$D:$D,$C888,'SUMMARY DATA'!$B:$B,""GRP"")&lt;&gt;1
    ),
    """",
    IFERROR(TEXTJOIN(CHAR(10),TRUE,FILTER('SUMMARY DATA'!G:G,'SUMMARY DATA'!$D:$D=$C888,'SUMMARY DATA'!$B:$B=""GRP"")),"""")
  )
)"),"")</f>
        <v/>
      </c>
      <c r="H888" s="18" t="str">
        <f>IFERROR(__xludf.DUMMYFUNCTION("IFERROR(
  TEXTJOIN(CHAR(10),TRUE,FILTER('SUMMARY DATA'!H:H,'SUMMARY DATA'!$A:$A=$A888,'SUMMARY DATA'!$C:$C=$B888,'SUMMARY DATA'!$B:$B=""GRP"")),
  IF(
    OR(
      ISNUMBER(SEARCH(""CDM CASH DEPOSIT"",$C888)),
      ISNUMBER(SEARCH(""CASH DEPOSIT"",$C88"&amp;"8)),
      COUNTIFS('SUMMARY DATA'!$D:$D,$C888,'SUMMARY DATA'!$B:$B,""GRP"")&lt;&gt;1
    ),
    """",
    IFERROR(TEXTJOIN(CHAR(10),TRUE,FILTER('SUMMARY DATA'!H:H,'SUMMARY DATA'!$D:$D=$C888,'SUMMARY DATA'!$B:$B=""GRP"")),"""")
  )
)"),"")</f>
        <v/>
      </c>
      <c r="I888" s="18" t="str">
        <f>IFERROR(__xludf.DUMMYFUNCTION("IF(H888="""","""",
SUM(ARRAYFORMULA(VALUE(SPLIT(H888,CHAR(10)))))
)"),"")</f>
        <v/>
      </c>
      <c r="J888" s="17" t="str">
        <f>IFERROR(__xludf.DUMMYFUNCTION("IFERROR(
  TEXTJOIN(CHAR(10),TRUE,FILTER('SUMMARY DATA'!I:I,'SUMMARY DATA'!$A:$A=$A888,'SUMMARY DATA'!$C:$C=$B888,'SUMMARY DATA'!$B:$B=""GRP"")),
  IF(
    OR(
      ISNUMBER(SEARCH(""CDM CASH DEPOSIT"",$C888)),
      ISNUMBER(SEARCH(""CASH DEPOSIT"",$C88"&amp;"8)),
      COUNTIFS('SUMMARY DATA'!$D:$D,$C888,'SUMMARY DATA'!$B:$B,""GRP"")&lt;&gt;1
    ),
    """",
    IFERROR(TEXTJOIN(CHAR(10),TRUE,FILTER('SUMMARY DATA'!I:I,'SUMMARY DATA'!$D:$D=$C888,'SUMMARY DATA'!$B:$B=""GRP"")),"""")
  )
)"),"")</f>
        <v/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 spans="1:27">
      <c r="A889" s="2"/>
      <c r="B889" s="35"/>
      <c r="C889" s="2"/>
      <c r="D889" s="6"/>
      <c r="E889" s="16" t="str">
        <f>IFERROR(__xludf.DUMMYFUNCTION("IFERROR(
  TEXTJOIN(CHAR(10),TRUE,FILTER('SUMMARY DATA'!E:E,'SUMMARY DATA'!$A:$A=$A889,'SUMMARY DATA'!$C:$C=$B889,'SUMMARY DATA'!$B:$B=""GRP"")),
  IF(
    OR(
      ISNUMBER(SEARCH(""CDM CASH DEPOSIT"",$C889)),
      ISNUMBER(SEARCH(""CASH DEPOSIT"",$C88"&amp;"9)),
      COUNTIFS('SUMMARY DATA'!$D:$D,$C889,'SUMMARY DATA'!$B:$B,""GRP"")&lt;&gt;1
    ),
    """",
    IFERROR(TEXTJOIN(CHAR(10),TRUE,FILTER('SUMMARY DATA'!E:E,'SUMMARY DATA'!$D:$D=$C889,'SUMMARY DATA'!$B:$B=""GRP"")),"""")
  )
)"),"")</f>
        <v/>
      </c>
      <c r="F889" s="17" t="str">
        <f>IFERROR(__xludf.DUMMYFUNCTION("IFERROR(
  TEXTJOIN(CHAR(10),TRUE,FILTER('SUMMARY DATA'!F:F,'SUMMARY DATA'!$A:$A=$A889,'SUMMARY DATA'!$C:$C=$B889,'SUMMARY DATA'!$B:$B=""GRP"")),
  IF(
    OR(
      ISNUMBER(SEARCH(""CDM CASH DEPOSIT"",$C889)),
      ISNUMBER(SEARCH(""CASH DEPOSIT"",$C88"&amp;"9)),
      COUNTIFS('SUMMARY DATA'!$D:$D,$C889,'SUMMARY DATA'!$B:$B,""GRP"")&lt;&gt;1
    ),
    """",
    IFERROR(TEXTJOIN(CHAR(10),TRUE,FILTER('SUMMARY DATA'!F:F,'SUMMARY DATA'!$D:$D=$C889,'SUMMARY DATA'!$B:$B=""GRP"")),"""")
  )
)"),"")</f>
        <v/>
      </c>
      <c r="G889" s="17" t="str">
        <f>IFERROR(__xludf.DUMMYFUNCTION("IFERROR(
  TEXTJOIN(CHAR(10),TRUE,FILTER('SUMMARY DATA'!G:G,'SUMMARY DATA'!$A:$A=$A889,'SUMMARY DATA'!$C:$C=$B889,'SUMMARY DATA'!$B:$B=""GRP"")),
  IF(
    OR(
      ISNUMBER(SEARCH(""CDM CASH DEPOSIT"",$C889)),
      ISNUMBER(SEARCH(""CASH DEPOSIT"",$C88"&amp;"9)),
      COUNTIFS('SUMMARY DATA'!$D:$D,$C889,'SUMMARY DATA'!$B:$B,""GRP"")&lt;&gt;1
    ),
    """",
    IFERROR(TEXTJOIN(CHAR(10),TRUE,FILTER('SUMMARY DATA'!G:G,'SUMMARY DATA'!$D:$D=$C889,'SUMMARY DATA'!$B:$B=""GRP"")),"""")
  )
)"),"")</f>
        <v/>
      </c>
      <c r="H889" s="18" t="str">
        <f>IFERROR(__xludf.DUMMYFUNCTION("IFERROR(
  TEXTJOIN(CHAR(10),TRUE,FILTER('SUMMARY DATA'!H:H,'SUMMARY DATA'!$A:$A=$A889,'SUMMARY DATA'!$C:$C=$B889,'SUMMARY DATA'!$B:$B=""GRP"")),
  IF(
    OR(
      ISNUMBER(SEARCH(""CDM CASH DEPOSIT"",$C889)),
      ISNUMBER(SEARCH(""CASH DEPOSIT"",$C88"&amp;"9)),
      COUNTIFS('SUMMARY DATA'!$D:$D,$C889,'SUMMARY DATA'!$B:$B,""GRP"")&lt;&gt;1
    ),
    """",
    IFERROR(TEXTJOIN(CHAR(10),TRUE,FILTER('SUMMARY DATA'!H:H,'SUMMARY DATA'!$D:$D=$C889,'SUMMARY DATA'!$B:$B=""GRP"")),"""")
  )
)"),"")</f>
        <v/>
      </c>
      <c r="I889" s="18" t="str">
        <f>IFERROR(__xludf.DUMMYFUNCTION("IF(H889="""","""",
SUM(ARRAYFORMULA(VALUE(SPLIT(H889,CHAR(10)))))
)"),"")</f>
        <v/>
      </c>
      <c r="J889" s="17" t="str">
        <f>IFERROR(__xludf.DUMMYFUNCTION("IFERROR(
  TEXTJOIN(CHAR(10),TRUE,FILTER('SUMMARY DATA'!I:I,'SUMMARY DATA'!$A:$A=$A889,'SUMMARY DATA'!$C:$C=$B889,'SUMMARY DATA'!$B:$B=""GRP"")),
  IF(
    OR(
      ISNUMBER(SEARCH(""CDM CASH DEPOSIT"",$C889)),
      ISNUMBER(SEARCH(""CASH DEPOSIT"",$C88"&amp;"9)),
      COUNTIFS('SUMMARY DATA'!$D:$D,$C889,'SUMMARY DATA'!$B:$B,""GRP"")&lt;&gt;1
    ),
    """",
    IFERROR(TEXTJOIN(CHAR(10),TRUE,FILTER('SUMMARY DATA'!I:I,'SUMMARY DATA'!$D:$D=$C889,'SUMMARY DATA'!$B:$B=""GRP"")),"""")
  )
)"),"")</f>
        <v/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 spans="1:27">
      <c r="A890" s="2"/>
      <c r="B890" s="35"/>
      <c r="C890" s="2"/>
      <c r="D890" s="6"/>
      <c r="E890" s="16" t="str">
        <f>IFERROR(__xludf.DUMMYFUNCTION("IFERROR(
  TEXTJOIN(CHAR(10),TRUE,FILTER('SUMMARY DATA'!E:E,'SUMMARY DATA'!$A:$A=$A890,'SUMMARY DATA'!$C:$C=$B890,'SUMMARY DATA'!$B:$B=""GRP"")),
  IF(
    OR(
      ISNUMBER(SEARCH(""CDM CASH DEPOSIT"",$C890)),
      ISNUMBER(SEARCH(""CASH DEPOSIT"",$C89"&amp;"0)),
      COUNTIFS('SUMMARY DATA'!$D:$D,$C890,'SUMMARY DATA'!$B:$B,""GRP"")&lt;&gt;1
    ),
    """",
    IFERROR(TEXTJOIN(CHAR(10),TRUE,FILTER('SUMMARY DATA'!E:E,'SUMMARY DATA'!$D:$D=$C890,'SUMMARY DATA'!$B:$B=""GRP"")),"""")
  )
)"),"")</f>
        <v/>
      </c>
      <c r="F890" s="17" t="str">
        <f>IFERROR(__xludf.DUMMYFUNCTION("IFERROR(
  TEXTJOIN(CHAR(10),TRUE,FILTER('SUMMARY DATA'!F:F,'SUMMARY DATA'!$A:$A=$A890,'SUMMARY DATA'!$C:$C=$B890,'SUMMARY DATA'!$B:$B=""GRP"")),
  IF(
    OR(
      ISNUMBER(SEARCH(""CDM CASH DEPOSIT"",$C890)),
      ISNUMBER(SEARCH(""CASH DEPOSIT"",$C89"&amp;"0)),
      COUNTIFS('SUMMARY DATA'!$D:$D,$C890,'SUMMARY DATA'!$B:$B,""GRP"")&lt;&gt;1
    ),
    """",
    IFERROR(TEXTJOIN(CHAR(10),TRUE,FILTER('SUMMARY DATA'!F:F,'SUMMARY DATA'!$D:$D=$C890,'SUMMARY DATA'!$B:$B=""GRP"")),"""")
  )
)"),"")</f>
        <v/>
      </c>
      <c r="G890" s="17" t="str">
        <f>IFERROR(__xludf.DUMMYFUNCTION("IFERROR(
  TEXTJOIN(CHAR(10),TRUE,FILTER('SUMMARY DATA'!G:G,'SUMMARY DATA'!$A:$A=$A890,'SUMMARY DATA'!$C:$C=$B890,'SUMMARY DATA'!$B:$B=""GRP"")),
  IF(
    OR(
      ISNUMBER(SEARCH(""CDM CASH DEPOSIT"",$C890)),
      ISNUMBER(SEARCH(""CASH DEPOSIT"",$C89"&amp;"0)),
      COUNTIFS('SUMMARY DATA'!$D:$D,$C890,'SUMMARY DATA'!$B:$B,""GRP"")&lt;&gt;1
    ),
    """",
    IFERROR(TEXTJOIN(CHAR(10),TRUE,FILTER('SUMMARY DATA'!G:G,'SUMMARY DATA'!$D:$D=$C890,'SUMMARY DATA'!$B:$B=""GRP"")),"""")
  )
)"),"")</f>
        <v/>
      </c>
      <c r="H890" s="18" t="str">
        <f>IFERROR(__xludf.DUMMYFUNCTION("IFERROR(
  TEXTJOIN(CHAR(10),TRUE,FILTER('SUMMARY DATA'!H:H,'SUMMARY DATA'!$A:$A=$A890,'SUMMARY DATA'!$C:$C=$B890,'SUMMARY DATA'!$B:$B=""GRP"")),
  IF(
    OR(
      ISNUMBER(SEARCH(""CDM CASH DEPOSIT"",$C890)),
      ISNUMBER(SEARCH(""CASH DEPOSIT"",$C89"&amp;"0)),
      COUNTIFS('SUMMARY DATA'!$D:$D,$C890,'SUMMARY DATA'!$B:$B,""GRP"")&lt;&gt;1
    ),
    """",
    IFERROR(TEXTJOIN(CHAR(10),TRUE,FILTER('SUMMARY DATA'!H:H,'SUMMARY DATA'!$D:$D=$C890,'SUMMARY DATA'!$B:$B=""GRP"")),"""")
  )
)"),"")</f>
        <v/>
      </c>
      <c r="I890" s="18" t="str">
        <f>IFERROR(__xludf.DUMMYFUNCTION("IF(H890="""","""",
SUM(ARRAYFORMULA(VALUE(SPLIT(H890,CHAR(10)))))
)"),"")</f>
        <v/>
      </c>
      <c r="J890" s="17" t="str">
        <f>IFERROR(__xludf.DUMMYFUNCTION("IFERROR(
  TEXTJOIN(CHAR(10),TRUE,FILTER('SUMMARY DATA'!I:I,'SUMMARY DATA'!$A:$A=$A890,'SUMMARY DATA'!$C:$C=$B890,'SUMMARY DATA'!$B:$B=""GRP"")),
  IF(
    OR(
      ISNUMBER(SEARCH(""CDM CASH DEPOSIT"",$C890)),
      ISNUMBER(SEARCH(""CASH DEPOSIT"",$C89"&amp;"0)),
      COUNTIFS('SUMMARY DATA'!$D:$D,$C890,'SUMMARY DATA'!$B:$B,""GRP"")&lt;&gt;1
    ),
    """",
    IFERROR(TEXTJOIN(CHAR(10),TRUE,FILTER('SUMMARY DATA'!I:I,'SUMMARY DATA'!$D:$D=$C890,'SUMMARY DATA'!$B:$B=""GRP"")),"""")
  )
)"),"")</f>
        <v/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 spans="1:27">
      <c r="A891" s="2"/>
      <c r="B891" s="35"/>
      <c r="C891" s="2"/>
      <c r="D891" s="6"/>
      <c r="E891" s="16" t="str">
        <f>IFERROR(__xludf.DUMMYFUNCTION("IFERROR(
  TEXTJOIN(CHAR(10),TRUE,FILTER('SUMMARY DATA'!E:E,'SUMMARY DATA'!$A:$A=$A891,'SUMMARY DATA'!$C:$C=$B891,'SUMMARY DATA'!$B:$B=""GRP"")),
  IF(
    OR(
      ISNUMBER(SEARCH(""CDM CASH DEPOSIT"",$C891)),
      ISNUMBER(SEARCH(""CASH DEPOSIT"",$C89"&amp;"1)),
      COUNTIFS('SUMMARY DATA'!$D:$D,$C891,'SUMMARY DATA'!$B:$B,""GRP"")&lt;&gt;1
    ),
    """",
    IFERROR(TEXTJOIN(CHAR(10),TRUE,FILTER('SUMMARY DATA'!E:E,'SUMMARY DATA'!$D:$D=$C891,'SUMMARY DATA'!$B:$B=""GRP"")),"""")
  )
)"),"")</f>
        <v/>
      </c>
      <c r="F891" s="17" t="str">
        <f>IFERROR(__xludf.DUMMYFUNCTION("IFERROR(
  TEXTJOIN(CHAR(10),TRUE,FILTER('SUMMARY DATA'!F:F,'SUMMARY DATA'!$A:$A=$A891,'SUMMARY DATA'!$C:$C=$B891,'SUMMARY DATA'!$B:$B=""GRP"")),
  IF(
    OR(
      ISNUMBER(SEARCH(""CDM CASH DEPOSIT"",$C891)),
      ISNUMBER(SEARCH(""CASH DEPOSIT"",$C89"&amp;"1)),
      COUNTIFS('SUMMARY DATA'!$D:$D,$C891,'SUMMARY DATA'!$B:$B,""GRP"")&lt;&gt;1
    ),
    """",
    IFERROR(TEXTJOIN(CHAR(10),TRUE,FILTER('SUMMARY DATA'!F:F,'SUMMARY DATA'!$D:$D=$C891,'SUMMARY DATA'!$B:$B=""GRP"")),"""")
  )
)"),"")</f>
        <v/>
      </c>
      <c r="G891" s="17" t="str">
        <f>IFERROR(__xludf.DUMMYFUNCTION("IFERROR(
  TEXTJOIN(CHAR(10),TRUE,FILTER('SUMMARY DATA'!G:G,'SUMMARY DATA'!$A:$A=$A891,'SUMMARY DATA'!$C:$C=$B891,'SUMMARY DATA'!$B:$B=""GRP"")),
  IF(
    OR(
      ISNUMBER(SEARCH(""CDM CASH DEPOSIT"",$C891)),
      ISNUMBER(SEARCH(""CASH DEPOSIT"",$C89"&amp;"1)),
      COUNTIFS('SUMMARY DATA'!$D:$D,$C891,'SUMMARY DATA'!$B:$B,""GRP"")&lt;&gt;1
    ),
    """",
    IFERROR(TEXTJOIN(CHAR(10),TRUE,FILTER('SUMMARY DATA'!G:G,'SUMMARY DATA'!$D:$D=$C891,'SUMMARY DATA'!$B:$B=""GRP"")),"""")
  )
)"),"")</f>
        <v/>
      </c>
      <c r="H891" s="18" t="str">
        <f>IFERROR(__xludf.DUMMYFUNCTION("IFERROR(
  TEXTJOIN(CHAR(10),TRUE,FILTER('SUMMARY DATA'!H:H,'SUMMARY DATA'!$A:$A=$A891,'SUMMARY DATA'!$C:$C=$B891,'SUMMARY DATA'!$B:$B=""GRP"")),
  IF(
    OR(
      ISNUMBER(SEARCH(""CDM CASH DEPOSIT"",$C891)),
      ISNUMBER(SEARCH(""CASH DEPOSIT"",$C89"&amp;"1)),
      COUNTIFS('SUMMARY DATA'!$D:$D,$C891,'SUMMARY DATA'!$B:$B,""GRP"")&lt;&gt;1
    ),
    """",
    IFERROR(TEXTJOIN(CHAR(10),TRUE,FILTER('SUMMARY DATA'!H:H,'SUMMARY DATA'!$D:$D=$C891,'SUMMARY DATA'!$B:$B=""GRP"")),"""")
  )
)"),"")</f>
        <v/>
      </c>
      <c r="I891" s="18" t="str">
        <f>IFERROR(__xludf.DUMMYFUNCTION("IF(H891="""","""",
SUM(ARRAYFORMULA(VALUE(SPLIT(H891,CHAR(10)))))
)"),"")</f>
        <v/>
      </c>
      <c r="J891" s="17" t="str">
        <f>IFERROR(__xludf.DUMMYFUNCTION("IFERROR(
  TEXTJOIN(CHAR(10),TRUE,FILTER('SUMMARY DATA'!I:I,'SUMMARY DATA'!$A:$A=$A891,'SUMMARY DATA'!$C:$C=$B891,'SUMMARY DATA'!$B:$B=""GRP"")),
  IF(
    OR(
      ISNUMBER(SEARCH(""CDM CASH DEPOSIT"",$C891)),
      ISNUMBER(SEARCH(""CASH DEPOSIT"",$C89"&amp;"1)),
      COUNTIFS('SUMMARY DATA'!$D:$D,$C891,'SUMMARY DATA'!$B:$B,""GRP"")&lt;&gt;1
    ),
    """",
    IFERROR(TEXTJOIN(CHAR(10),TRUE,FILTER('SUMMARY DATA'!I:I,'SUMMARY DATA'!$D:$D=$C891,'SUMMARY DATA'!$B:$B=""GRP"")),"""")
  )
)"),"")</f>
        <v/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 spans="1:27">
      <c r="A892" s="2"/>
      <c r="B892" s="35"/>
      <c r="C892" s="2"/>
      <c r="D892" s="6"/>
      <c r="E892" s="16" t="str">
        <f>IFERROR(__xludf.DUMMYFUNCTION("IFERROR(
  TEXTJOIN(CHAR(10),TRUE,FILTER('SUMMARY DATA'!E:E,'SUMMARY DATA'!$A:$A=$A892,'SUMMARY DATA'!$C:$C=$B892,'SUMMARY DATA'!$B:$B=""GRP"")),
  IF(
    OR(
      ISNUMBER(SEARCH(""CDM CASH DEPOSIT"",$C892)),
      ISNUMBER(SEARCH(""CASH DEPOSIT"",$C89"&amp;"2)),
      COUNTIFS('SUMMARY DATA'!$D:$D,$C892,'SUMMARY DATA'!$B:$B,""GRP"")&lt;&gt;1
    ),
    """",
    IFERROR(TEXTJOIN(CHAR(10),TRUE,FILTER('SUMMARY DATA'!E:E,'SUMMARY DATA'!$D:$D=$C892,'SUMMARY DATA'!$B:$B=""GRP"")),"""")
  )
)"),"")</f>
        <v/>
      </c>
      <c r="F892" s="17" t="str">
        <f>IFERROR(__xludf.DUMMYFUNCTION("IFERROR(
  TEXTJOIN(CHAR(10),TRUE,FILTER('SUMMARY DATA'!F:F,'SUMMARY DATA'!$A:$A=$A892,'SUMMARY DATA'!$C:$C=$B892,'SUMMARY DATA'!$B:$B=""GRP"")),
  IF(
    OR(
      ISNUMBER(SEARCH(""CDM CASH DEPOSIT"",$C892)),
      ISNUMBER(SEARCH(""CASH DEPOSIT"",$C89"&amp;"2)),
      COUNTIFS('SUMMARY DATA'!$D:$D,$C892,'SUMMARY DATA'!$B:$B,""GRP"")&lt;&gt;1
    ),
    """",
    IFERROR(TEXTJOIN(CHAR(10),TRUE,FILTER('SUMMARY DATA'!F:F,'SUMMARY DATA'!$D:$D=$C892,'SUMMARY DATA'!$B:$B=""GRP"")),"""")
  )
)"),"")</f>
        <v/>
      </c>
      <c r="G892" s="17" t="str">
        <f>IFERROR(__xludf.DUMMYFUNCTION("IFERROR(
  TEXTJOIN(CHAR(10),TRUE,FILTER('SUMMARY DATA'!G:G,'SUMMARY DATA'!$A:$A=$A892,'SUMMARY DATA'!$C:$C=$B892,'SUMMARY DATA'!$B:$B=""GRP"")),
  IF(
    OR(
      ISNUMBER(SEARCH(""CDM CASH DEPOSIT"",$C892)),
      ISNUMBER(SEARCH(""CASH DEPOSIT"",$C89"&amp;"2)),
      COUNTIFS('SUMMARY DATA'!$D:$D,$C892,'SUMMARY DATA'!$B:$B,""GRP"")&lt;&gt;1
    ),
    """",
    IFERROR(TEXTJOIN(CHAR(10),TRUE,FILTER('SUMMARY DATA'!G:G,'SUMMARY DATA'!$D:$D=$C892,'SUMMARY DATA'!$B:$B=""GRP"")),"""")
  )
)"),"")</f>
        <v/>
      </c>
      <c r="H892" s="18" t="str">
        <f>IFERROR(__xludf.DUMMYFUNCTION("IFERROR(
  TEXTJOIN(CHAR(10),TRUE,FILTER('SUMMARY DATA'!H:H,'SUMMARY DATA'!$A:$A=$A892,'SUMMARY DATA'!$C:$C=$B892,'SUMMARY DATA'!$B:$B=""GRP"")),
  IF(
    OR(
      ISNUMBER(SEARCH(""CDM CASH DEPOSIT"",$C892)),
      ISNUMBER(SEARCH(""CASH DEPOSIT"",$C89"&amp;"2)),
      COUNTIFS('SUMMARY DATA'!$D:$D,$C892,'SUMMARY DATA'!$B:$B,""GRP"")&lt;&gt;1
    ),
    """",
    IFERROR(TEXTJOIN(CHAR(10),TRUE,FILTER('SUMMARY DATA'!H:H,'SUMMARY DATA'!$D:$D=$C892,'SUMMARY DATA'!$B:$B=""GRP"")),"""")
  )
)"),"")</f>
        <v/>
      </c>
      <c r="I892" s="18" t="str">
        <f>IFERROR(__xludf.DUMMYFUNCTION("IF(H892="""","""",
SUM(ARRAYFORMULA(VALUE(SPLIT(H892,CHAR(10)))))
)"),"")</f>
        <v/>
      </c>
      <c r="J892" s="17" t="str">
        <f>IFERROR(__xludf.DUMMYFUNCTION("IFERROR(
  TEXTJOIN(CHAR(10),TRUE,FILTER('SUMMARY DATA'!I:I,'SUMMARY DATA'!$A:$A=$A892,'SUMMARY DATA'!$C:$C=$B892,'SUMMARY DATA'!$B:$B=""GRP"")),
  IF(
    OR(
      ISNUMBER(SEARCH(""CDM CASH DEPOSIT"",$C892)),
      ISNUMBER(SEARCH(""CASH DEPOSIT"",$C89"&amp;"2)),
      COUNTIFS('SUMMARY DATA'!$D:$D,$C892,'SUMMARY DATA'!$B:$B,""GRP"")&lt;&gt;1
    ),
    """",
    IFERROR(TEXTJOIN(CHAR(10),TRUE,FILTER('SUMMARY DATA'!I:I,'SUMMARY DATA'!$D:$D=$C892,'SUMMARY DATA'!$B:$B=""GRP"")),"""")
  )
)"),"")</f>
        <v/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 spans="1:27">
      <c r="A893" s="2"/>
      <c r="B893" s="35"/>
      <c r="C893" s="2"/>
      <c r="D893" s="6"/>
      <c r="E893" s="16" t="str">
        <f>IFERROR(__xludf.DUMMYFUNCTION("IFERROR(
  TEXTJOIN(CHAR(10),TRUE,FILTER('SUMMARY DATA'!E:E,'SUMMARY DATA'!$A:$A=$A893,'SUMMARY DATA'!$C:$C=$B893,'SUMMARY DATA'!$B:$B=""GRP"")),
  IF(
    OR(
      ISNUMBER(SEARCH(""CDM CASH DEPOSIT"",$C893)),
      ISNUMBER(SEARCH(""CASH DEPOSIT"",$C89"&amp;"3)),
      COUNTIFS('SUMMARY DATA'!$D:$D,$C893,'SUMMARY DATA'!$B:$B,""GRP"")&lt;&gt;1
    ),
    """",
    IFERROR(TEXTJOIN(CHAR(10),TRUE,FILTER('SUMMARY DATA'!E:E,'SUMMARY DATA'!$D:$D=$C893,'SUMMARY DATA'!$B:$B=""GRP"")),"""")
  )
)"),"")</f>
        <v/>
      </c>
      <c r="F893" s="17" t="str">
        <f>IFERROR(__xludf.DUMMYFUNCTION("IFERROR(
  TEXTJOIN(CHAR(10),TRUE,FILTER('SUMMARY DATA'!F:F,'SUMMARY DATA'!$A:$A=$A893,'SUMMARY DATA'!$C:$C=$B893,'SUMMARY DATA'!$B:$B=""GRP"")),
  IF(
    OR(
      ISNUMBER(SEARCH(""CDM CASH DEPOSIT"",$C893)),
      ISNUMBER(SEARCH(""CASH DEPOSIT"",$C89"&amp;"3)),
      COUNTIFS('SUMMARY DATA'!$D:$D,$C893,'SUMMARY DATA'!$B:$B,""GRP"")&lt;&gt;1
    ),
    """",
    IFERROR(TEXTJOIN(CHAR(10),TRUE,FILTER('SUMMARY DATA'!F:F,'SUMMARY DATA'!$D:$D=$C893,'SUMMARY DATA'!$B:$B=""GRP"")),"""")
  )
)"),"")</f>
        <v/>
      </c>
      <c r="G893" s="17" t="str">
        <f>IFERROR(__xludf.DUMMYFUNCTION("IFERROR(
  TEXTJOIN(CHAR(10),TRUE,FILTER('SUMMARY DATA'!G:G,'SUMMARY DATA'!$A:$A=$A893,'SUMMARY DATA'!$C:$C=$B893,'SUMMARY DATA'!$B:$B=""GRP"")),
  IF(
    OR(
      ISNUMBER(SEARCH(""CDM CASH DEPOSIT"",$C893)),
      ISNUMBER(SEARCH(""CASH DEPOSIT"",$C89"&amp;"3)),
      COUNTIFS('SUMMARY DATA'!$D:$D,$C893,'SUMMARY DATA'!$B:$B,""GRP"")&lt;&gt;1
    ),
    """",
    IFERROR(TEXTJOIN(CHAR(10),TRUE,FILTER('SUMMARY DATA'!G:G,'SUMMARY DATA'!$D:$D=$C893,'SUMMARY DATA'!$B:$B=""GRP"")),"""")
  )
)"),"")</f>
        <v/>
      </c>
      <c r="H893" s="18" t="str">
        <f>IFERROR(__xludf.DUMMYFUNCTION("IFERROR(
  TEXTJOIN(CHAR(10),TRUE,FILTER('SUMMARY DATA'!H:H,'SUMMARY DATA'!$A:$A=$A893,'SUMMARY DATA'!$C:$C=$B893,'SUMMARY DATA'!$B:$B=""GRP"")),
  IF(
    OR(
      ISNUMBER(SEARCH(""CDM CASH DEPOSIT"",$C893)),
      ISNUMBER(SEARCH(""CASH DEPOSIT"",$C89"&amp;"3)),
      COUNTIFS('SUMMARY DATA'!$D:$D,$C893,'SUMMARY DATA'!$B:$B,""GRP"")&lt;&gt;1
    ),
    """",
    IFERROR(TEXTJOIN(CHAR(10),TRUE,FILTER('SUMMARY DATA'!H:H,'SUMMARY DATA'!$D:$D=$C893,'SUMMARY DATA'!$B:$B=""GRP"")),"""")
  )
)"),"")</f>
        <v/>
      </c>
      <c r="I893" s="18" t="str">
        <f>IFERROR(__xludf.DUMMYFUNCTION("IF(H893="""","""",
SUM(ARRAYFORMULA(VALUE(SPLIT(H893,CHAR(10)))))
)"),"")</f>
        <v/>
      </c>
      <c r="J893" s="17" t="str">
        <f>IFERROR(__xludf.DUMMYFUNCTION("IFERROR(
  TEXTJOIN(CHAR(10),TRUE,FILTER('SUMMARY DATA'!I:I,'SUMMARY DATA'!$A:$A=$A893,'SUMMARY DATA'!$C:$C=$B893,'SUMMARY DATA'!$B:$B=""GRP"")),
  IF(
    OR(
      ISNUMBER(SEARCH(""CDM CASH DEPOSIT"",$C893)),
      ISNUMBER(SEARCH(""CASH DEPOSIT"",$C89"&amp;"3)),
      COUNTIFS('SUMMARY DATA'!$D:$D,$C893,'SUMMARY DATA'!$B:$B,""GRP"")&lt;&gt;1
    ),
    """",
    IFERROR(TEXTJOIN(CHAR(10),TRUE,FILTER('SUMMARY DATA'!I:I,'SUMMARY DATA'!$D:$D=$C893,'SUMMARY DATA'!$B:$B=""GRP"")),"""")
  )
)"),"")</f>
        <v/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 spans="1:27">
      <c r="A894" s="2"/>
      <c r="B894" s="35"/>
      <c r="C894" s="2"/>
      <c r="D894" s="6"/>
      <c r="E894" s="16" t="str">
        <f>IFERROR(__xludf.DUMMYFUNCTION("IFERROR(
  TEXTJOIN(CHAR(10),TRUE,FILTER('SUMMARY DATA'!E:E,'SUMMARY DATA'!$A:$A=$A894,'SUMMARY DATA'!$C:$C=$B894,'SUMMARY DATA'!$B:$B=""GRP"")),
  IF(
    OR(
      ISNUMBER(SEARCH(""CDM CASH DEPOSIT"",$C894)),
      ISNUMBER(SEARCH(""CASH DEPOSIT"",$C89"&amp;"4)),
      COUNTIFS('SUMMARY DATA'!$D:$D,$C894,'SUMMARY DATA'!$B:$B,""GRP"")&lt;&gt;1
    ),
    """",
    IFERROR(TEXTJOIN(CHAR(10),TRUE,FILTER('SUMMARY DATA'!E:E,'SUMMARY DATA'!$D:$D=$C894,'SUMMARY DATA'!$B:$B=""GRP"")),"""")
  )
)"),"")</f>
        <v/>
      </c>
      <c r="F894" s="17" t="str">
        <f>IFERROR(__xludf.DUMMYFUNCTION("IFERROR(
  TEXTJOIN(CHAR(10),TRUE,FILTER('SUMMARY DATA'!F:F,'SUMMARY DATA'!$A:$A=$A894,'SUMMARY DATA'!$C:$C=$B894,'SUMMARY DATA'!$B:$B=""GRP"")),
  IF(
    OR(
      ISNUMBER(SEARCH(""CDM CASH DEPOSIT"",$C894)),
      ISNUMBER(SEARCH(""CASH DEPOSIT"",$C89"&amp;"4)),
      COUNTIFS('SUMMARY DATA'!$D:$D,$C894,'SUMMARY DATA'!$B:$B,""GRP"")&lt;&gt;1
    ),
    """",
    IFERROR(TEXTJOIN(CHAR(10),TRUE,FILTER('SUMMARY DATA'!F:F,'SUMMARY DATA'!$D:$D=$C894,'SUMMARY DATA'!$B:$B=""GRP"")),"""")
  )
)"),"")</f>
        <v/>
      </c>
      <c r="G894" s="17" t="str">
        <f>IFERROR(__xludf.DUMMYFUNCTION("IFERROR(
  TEXTJOIN(CHAR(10),TRUE,FILTER('SUMMARY DATA'!G:G,'SUMMARY DATA'!$A:$A=$A894,'SUMMARY DATA'!$C:$C=$B894,'SUMMARY DATA'!$B:$B=""GRP"")),
  IF(
    OR(
      ISNUMBER(SEARCH(""CDM CASH DEPOSIT"",$C894)),
      ISNUMBER(SEARCH(""CASH DEPOSIT"",$C89"&amp;"4)),
      COUNTIFS('SUMMARY DATA'!$D:$D,$C894,'SUMMARY DATA'!$B:$B,""GRP"")&lt;&gt;1
    ),
    """",
    IFERROR(TEXTJOIN(CHAR(10),TRUE,FILTER('SUMMARY DATA'!G:G,'SUMMARY DATA'!$D:$D=$C894,'SUMMARY DATA'!$B:$B=""GRP"")),"""")
  )
)"),"")</f>
        <v/>
      </c>
      <c r="H894" s="18" t="str">
        <f>IFERROR(__xludf.DUMMYFUNCTION("IFERROR(
  TEXTJOIN(CHAR(10),TRUE,FILTER('SUMMARY DATA'!H:H,'SUMMARY DATA'!$A:$A=$A894,'SUMMARY DATA'!$C:$C=$B894,'SUMMARY DATA'!$B:$B=""GRP"")),
  IF(
    OR(
      ISNUMBER(SEARCH(""CDM CASH DEPOSIT"",$C894)),
      ISNUMBER(SEARCH(""CASH DEPOSIT"",$C89"&amp;"4)),
      COUNTIFS('SUMMARY DATA'!$D:$D,$C894,'SUMMARY DATA'!$B:$B,""GRP"")&lt;&gt;1
    ),
    """",
    IFERROR(TEXTJOIN(CHAR(10),TRUE,FILTER('SUMMARY DATA'!H:H,'SUMMARY DATA'!$D:$D=$C894,'SUMMARY DATA'!$B:$B=""GRP"")),"""")
  )
)"),"")</f>
        <v/>
      </c>
      <c r="I894" s="18" t="str">
        <f>IFERROR(__xludf.DUMMYFUNCTION("IF(H894="""","""",
SUM(ARRAYFORMULA(VALUE(SPLIT(H894,CHAR(10)))))
)"),"")</f>
        <v/>
      </c>
      <c r="J894" s="17" t="str">
        <f>IFERROR(__xludf.DUMMYFUNCTION("IFERROR(
  TEXTJOIN(CHAR(10),TRUE,FILTER('SUMMARY DATA'!I:I,'SUMMARY DATA'!$A:$A=$A894,'SUMMARY DATA'!$C:$C=$B894,'SUMMARY DATA'!$B:$B=""GRP"")),
  IF(
    OR(
      ISNUMBER(SEARCH(""CDM CASH DEPOSIT"",$C894)),
      ISNUMBER(SEARCH(""CASH DEPOSIT"",$C89"&amp;"4)),
      COUNTIFS('SUMMARY DATA'!$D:$D,$C894,'SUMMARY DATA'!$B:$B,""GRP"")&lt;&gt;1
    ),
    """",
    IFERROR(TEXTJOIN(CHAR(10),TRUE,FILTER('SUMMARY DATA'!I:I,'SUMMARY DATA'!$D:$D=$C894,'SUMMARY DATA'!$B:$B=""GRP"")),"""")
  )
)"),"")</f>
        <v/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 spans="1:27">
      <c r="A895" s="2"/>
      <c r="B895" s="35"/>
      <c r="C895" s="2"/>
      <c r="D895" s="6"/>
      <c r="E895" s="16" t="str">
        <f>IFERROR(__xludf.DUMMYFUNCTION("IFERROR(
  TEXTJOIN(CHAR(10),TRUE,FILTER('SUMMARY DATA'!E:E,'SUMMARY DATA'!$A:$A=$A895,'SUMMARY DATA'!$C:$C=$B895,'SUMMARY DATA'!$B:$B=""GRP"")),
  IF(
    OR(
      ISNUMBER(SEARCH(""CDM CASH DEPOSIT"",$C895)),
      ISNUMBER(SEARCH(""CASH DEPOSIT"",$C89"&amp;"5)),
      COUNTIFS('SUMMARY DATA'!$D:$D,$C895,'SUMMARY DATA'!$B:$B,""GRP"")&lt;&gt;1
    ),
    """",
    IFERROR(TEXTJOIN(CHAR(10),TRUE,FILTER('SUMMARY DATA'!E:E,'SUMMARY DATA'!$D:$D=$C895,'SUMMARY DATA'!$B:$B=""GRP"")),"""")
  )
)"),"")</f>
        <v/>
      </c>
      <c r="F895" s="17" t="str">
        <f>IFERROR(__xludf.DUMMYFUNCTION("IFERROR(
  TEXTJOIN(CHAR(10),TRUE,FILTER('SUMMARY DATA'!F:F,'SUMMARY DATA'!$A:$A=$A895,'SUMMARY DATA'!$C:$C=$B895,'SUMMARY DATA'!$B:$B=""GRP"")),
  IF(
    OR(
      ISNUMBER(SEARCH(""CDM CASH DEPOSIT"",$C895)),
      ISNUMBER(SEARCH(""CASH DEPOSIT"",$C89"&amp;"5)),
      COUNTIFS('SUMMARY DATA'!$D:$D,$C895,'SUMMARY DATA'!$B:$B,""GRP"")&lt;&gt;1
    ),
    """",
    IFERROR(TEXTJOIN(CHAR(10),TRUE,FILTER('SUMMARY DATA'!F:F,'SUMMARY DATA'!$D:$D=$C895,'SUMMARY DATA'!$B:$B=""GRP"")),"""")
  )
)"),"")</f>
        <v/>
      </c>
      <c r="G895" s="17" t="str">
        <f>IFERROR(__xludf.DUMMYFUNCTION("IFERROR(
  TEXTJOIN(CHAR(10),TRUE,FILTER('SUMMARY DATA'!G:G,'SUMMARY DATA'!$A:$A=$A895,'SUMMARY DATA'!$C:$C=$B895,'SUMMARY DATA'!$B:$B=""GRP"")),
  IF(
    OR(
      ISNUMBER(SEARCH(""CDM CASH DEPOSIT"",$C895)),
      ISNUMBER(SEARCH(""CASH DEPOSIT"",$C89"&amp;"5)),
      COUNTIFS('SUMMARY DATA'!$D:$D,$C895,'SUMMARY DATA'!$B:$B,""GRP"")&lt;&gt;1
    ),
    """",
    IFERROR(TEXTJOIN(CHAR(10),TRUE,FILTER('SUMMARY DATA'!G:G,'SUMMARY DATA'!$D:$D=$C895,'SUMMARY DATA'!$B:$B=""GRP"")),"""")
  )
)"),"")</f>
        <v/>
      </c>
      <c r="H895" s="18" t="str">
        <f>IFERROR(__xludf.DUMMYFUNCTION("IFERROR(
  TEXTJOIN(CHAR(10),TRUE,FILTER('SUMMARY DATA'!H:H,'SUMMARY DATA'!$A:$A=$A895,'SUMMARY DATA'!$C:$C=$B895,'SUMMARY DATA'!$B:$B=""GRP"")),
  IF(
    OR(
      ISNUMBER(SEARCH(""CDM CASH DEPOSIT"",$C895)),
      ISNUMBER(SEARCH(""CASH DEPOSIT"",$C89"&amp;"5)),
      COUNTIFS('SUMMARY DATA'!$D:$D,$C895,'SUMMARY DATA'!$B:$B,""GRP"")&lt;&gt;1
    ),
    """",
    IFERROR(TEXTJOIN(CHAR(10),TRUE,FILTER('SUMMARY DATA'!H:H,'SUMMARY DATA'!$D:$D=$C895,'SUMMARY DATA'!$B:$B=""GRP"")),"""")
  )
)"),"")</f>
        <v/>
      </c>
      <c r="I895" s="18" t="str">
        <f>IFERROR(__xludf.DUMMYFUNCTION("IF(H895="""","""",
SUM(ARRAYFORMULA(VALUE(SPLIT(H895,CHAR(10)))))
)"),"")</f>
        <v/>
      </c>
      <c r="J895" s="17" t="str">
        <f>IFERROR(__xludf.DUMMYFUNCTION("IFERROR(
  TEXTJOIN(CHAR(10),TRUE,FILTER('SUMMARY DATA'!I:I,'SUMMARY DATA'!$A:$A=$A895,'SUMMARY DATA'!$C:$C=$B895,'SUMMARY DATA'!$B:$B=""GRP"")),
  IF(
    OR(
      ISNUMBER(SEARCH(""CDM CASH DEPOSIT"",$C895)),
      ISNUMBER(SEARCH(""CASH DEPOSIT"",$C89"&amp;"5)),
      COUNTIFS('SUMMARY DATA'!$D:$D,$C895,'SUMMARY DATA'!$B:$B,""GRP"")&lt;&gt;1
    ),
    """",
    IFERROR(TEXTJOIN(CHAR(10),TRUE,FILTER('SUMMARY DATA'!I:I,'SUMMARY DATA'!$D:$D=$C895,'SUMMARY DATA'!$B:$B=""GRP"")),"""")
  )
)"),"")</f>
        <v/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 spans="1:27">
      <c r="A896" s="2"/>
      <c r="B896" s="35"/>
      <c r="C896" s="2"/>
      <c r="D896" s="6"/>
      <c r="E896" s="16" t="str">
        <f>IFERROR(__xludf.DUMMYFUNCTION("IFERROR(
  TEXTJOIN(CHAR(10),TRUE,FILTER('SUMMARY DATA'!E:E,'SUMMARY DATA'!$A:$A=$A896,'SUMMARY DATA'!$C:$C=$B896,'SUMMARY DATA'!$B:$B=""GRP"")),
  IF(
    OR(
      ISNUMBER(SEARCH(""CDM CASH DEPOSIT"",$C896)),
      ISNUMBER(SEARCH(""CASH DEPOSIT"",$C89"&amp;"6)),
      COUNTIFS('SUMMARY DATA'!$D:$D,$C896,'SUMMARY DATA'!$B:$B,""GRP"")&lt;&gt;1
    ),
    """",
    IFERROR(TEXTJOIN(CHAR(10),TRUE,FILTER('SUMMARY DATA'!E:E,'SUMMARY DATA'!$D:$D=$C896,'SUMMARY DATA'!$B:$B=""GRP"")),"""")
  )
)"),"")</f>
        <v/>
      </c>
      <c r="F896" s="17" t="str">
        <f>IFERROR(__xludf.DUMMYFUNCTION("IFERROR(
  TEXTJOIN(CHAR(10),TRUE,FILTER('SUMMARY DATA'!F:F,'SUMMARY DATA'!$A:$A=$A896,'SUMMARY DATA'!$C:$C=$B896,'SUMMARY DATA'!$B:$B=""GRP"")),
  IF(
    OR(
      ISNUMBER(SEARCH(""CDM CASH DEPOSIT"",$C896)),
      ISNUMBER(SEARCH(""CASH DEPOSIT"",$C89"&amp;"6)),
      COUNTIFS('SUMMARY DATA'!$D:$D,$C896,'SUMMARY DATA'!$B:$B,""GRP"")&lt;&gt;1
    ),
    """",
    IFERROR(TEXTJOIN(CHAR(10),TRUE,FILTER('SUMMARY DATA'!F:F,'SUMMARY DATA'!$D:$D=$C896,'SUMMARY DATA'!$B:$B=""GRP"")),"""")
  )
)"),"")</f>
        <v/>
      </c>
      <c r="G896" s="17" t="str">
        <f>IFERROR(__xludf.DUMMYFUNCTION("IFERROR(
  TEXTJOIN(CHAR(10),TRUE,FILTER('SUMMARY DATA'!G:G,'SUMMARY DATA'!$A:$A=$A896,'SUMMARY DATA'!$C:$C=$B896,'SUMMARY DATA'!$B:$B=""GRP"")),
  IF(
    OR(
      ISNUMBER(SEARCH(""CDM CASH DEPOSIT"",$C896)),
      ISNUMBER(SEARCH(""CASH DEPOSIT"",$C89"&amp;"6)),
      COUNTIFS('SUMMARY DATA'!$D:$D,$C896,'SUMMARY DATA'!$B:$B,""GRP"")&lt;&gt;1
    ),
    """",
    IFERROR(TEXTJOIN(CHAR(10),TRUE,FILTER('SUMMARY DATA'!G:G,'SUMMARY DATA'!$D:$D=$C896,'SUMMARY DATA'!$B:$B=""GRP"")),"""")
  )
)"),"")</f>
        <v/>
      </c>
      <c r="H896" s="18" t="str">
        <f>IFERROR(__xludf.DUMMYFUNCTION("IFERROR(
  TEXTJOIN(CHAR(10),TRUE,FILTER('SUMMARY DATA'!H:H,'SUMMARY DATA'!$A:$A=$A896,'SUMMARY DATA'!$C:$C=$B896,'SUMMARY DATA'!$B:$B=""GRP"")),
  IF(
    OR(
      ISNUMBER(SEARCH(""CDM CASH DEPOSIT"",$C896)),
      ISNUMBER(SEARCH(""CASH DEPOSIT"",$C89"&amp;"6)),
      COUNTIFS('SUMMARY DATA'!$D:$D,$C896,'SUMMARY DATA'!$B:$B,""GRP"")&lt;&gt;1
    ),
    """",
    IFERROR(TEXTJOIN(CHAR(10),TRUE,FILTER('SUMMARY DATA'!H:H,'SUMMARY DATA'!$D:$D=$C896,'SUMMARY DATA'!$B:$B=""GRP"")),"""")
  )
)"),"")</f>
        <v/>
      </c>
      <c r="I896" s="18" t="str">
        <f>IFERROR(__xludf.DUMMYFUNCTION("IF(H896="""","""",
SUM(ARRAYFORMULA(VALUE(SPLIT(H896,CHAR(10)))))
)"),"")</f>
        <v/>
      </c>
      <c r="J896" s="17" t="str">
        <f>IFERROR(__xludf.DUMMYFUNCTION("IFERROR(
  TEXTJOIN(CHAR(10),TRUE,FILTER('SUMMARY DATA'!I:I,'SUMMARY DATA'!$A:$A=$A896,'SUMMARY DATA'!$C:$C=$B896,'SUMMARY DATA'!$B:$B=""GRP"")),
  IF(
    OR(
      ISNUMBER(SEARCH(""CDM CASH DEPOSIT"",$C896)),
      ISNUMBER(SEARCH(""CASH DEPOSIT"",$C89"&amp;"6)),
      COUNTIFS('SUMMARY DATA'!$D:$D,$C896,'SUMMARY DATA'!$B:$B,""GRP"")&lt;&gt;1
    ),
    """",
    IFERROR(TEXTJOIN(CHAR(10),TRUE,FILTER('SUMMARY DATA'!I:I,'SUMMARY DATA'!$D:$D=$C896,'SUMMARY DATA'!$B:$B=""GRP"")),"""")
  )
)"),"")</f>
        <v/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 spans="1:27">
      <c r="A897" s="2"/>
      <c r="B897" s="35"/>
      <c r="C897" s="2"/>
      <c r="D897" s="6"/>
      <c r="E897" s="16" t="str">
        <f>IFERROR(__xludf.DUMMYFUNCTION("IFERROR(
  TEXTJOIN(CHAR(10),TRUE,FILTER('SUMMARY DATA'!E:E,'SUMMARY DATA'!$A:$A=$A897,'SUMMARY DATA'!$C:$C=$B897,'SUMMARY DATA'!$B:$B=""GRP"")),
  IF(
    OR(
      ISNUMBER(SEARCH(""CDM CASH DEPOSIT"",$C897)),
      ISNUMBER(SEARCH(""CASH DEPOSIT"",$C89"&amp;"7)),
      COUNTIFS('SUMMARY DATA'!$D:$D,$C897,'SUMMARY DATA'!$B:$B,""GRP"")&lt;&gt;1
    ),
    """",
    IFERROR(TEXTJOIN(CHAR(10),TRUE,FILTER('SUMMARY DATA'!E:E,'SUMMARY DATA'!$D:$D=$C897,'SUMMARY DATA'!$B:$B=""GRP"")),"""")
  )
)"),"")</f>
        <v/>
      </c>
      <c r="F897" s="17" t="str">
        <f>IFERROR(__xludf.DUMMYFUNCTION("IFERROR(
  TEXTJOIN(CHAR(10),TRUE,FILTER('SUMMARY DATA'!F:F,'SUMMARY DATA'!$A:$A=$A897,'SUMMARY DATA'!$C:$C=$B897,'SUMMARY DATA'!$B:$B=""GRP"")),
  IF(
    OR(
      ISNUMBER(SEARCH(""CDM CASH DEPOSIT"",$C897)),
      ISNUMBER(SEARCH(""CASH DEPOSIT"",$C89"&amp;"7)),
      COUNTIFS('SUMMARY DATA'!$D:$D,$C897,'SUMMARY DATA'!$B:$B,""GRP"")&lt;&gt;1
    ),
    """",
    IFERROR(TEXTJOIN(CHAR(10),TRUE,FILTER('SUMMARY DATA'!F:F,'SUMMARY DATA'!$D:$D=$C897,'SUMMARY DATA'!$B:$B=""GRP"")),"""")
  )
)"),"")</f>
        <v/>
      </c>
      <c r="G897" s="17" t="str">
        <f>IFERROR(__xludf.DUMMYFUNCTION("IFERROR(
  TEXTJOIN(CHAR(10),TRUE,FILTER('SUMMARY DATA'!G:G,'SUMMARY DATA'!$A:$A=$A897,'SUMMARY DATA'!$C:$C=$B897,'SUMMARY DATA'!$B:$B=""GRP"")),
  IF(
    OR(
      ISNUMBER(SEARCH(""CDM CASH DEPOSIT"",$C897)),
      ISNUMBER(SEARCH(""CASH DEPOSIT"",$C89"&amp;"7)),
      COUNTIFS('SUMMARY DATA'!$D:$D,$C897,'SUMMARY DATA'!$B:$B,""GRP"")&lt;&gt;1
    ),
    """",
    IFERROR(TEXTJOIN(CHAR(10),TRUE,FILTER('SUMMARY DATA'!G:G,'SUMMARY DATA'!$D:$D=$C897,'SUMMARY DATA'!$B:$B=""GRP"")),"""")
  )
)"),"")</f>
        <v/>
      </c>
      <c r="H897" s="18" t="str">
        <f>IFERROR(__xludf.DUMMYFUNCTION("IFERROR(
  TEXTJOIN(CHAR(10),TRUE,FILTER('SUMMARY DATA'!H:H,'SUMMARY DATA'!$A:$A=$A897,'SUMMARY DATA'!$C:$C=$B897,'SUMMARY DATA'!$B:$B=""GRP"")),
  IF(
    OR(
      ISNUMBER(SEARCH(""CDM CASH DEPOSIT"",$C897)),
      ISNUMBER(SEARCH(""CASH DEPOSIT"",$C89"&amp;"7)),
      COUNTIFS('SUMMARY DATA'!$D:$D,$C897,'SUMMARY DATA'!$B:$B,""GRP"")&lt;&gt;1
    ),
    """",
    IFERROR(TEXTJOIN(CHAR(10),TRUE,FILTER('SUMMARY DATA'!H:H,'SUMMARY DATA'!$D:$D=$C897,'SUMMARY DATA'!$B:$B=""GRP"")),"""")
  )
)"),"")</f>
        <v/>
      </c>
      <c r="I897" s="18" t="str">
        <f>IFERROR(__xludf.DUMMYFUNCTION("IF(H897="""","""",
SUM(ARRAYFORMULA(VALUE(SPLIT(H897,CHAR(10)))))
)"),"")</f>
        <v/>
      </c>
      <c r="J897" s="17" t="str">
        <f>IFERROR(__xludf.DUMMYFUNCTION("IFERROR(
  TEXTJOIN(CHAR(10),TRUE,FILTER('SUMMARY DATA'!I:I,'SUMMARY DATA'!$A:$A=$A897,'SUMMARY DATA'!$C:$C=$B897,'SUMMARY DATA'!$B:$B=""GRP"")),
  IF(
    OR(
      ISNUMBER(SEARCH(""CDM CASH DEPOSIT"",$C897)),
      ISNUMBER(SEARCH(""CASH DEPOSIT"",$C89"&amp;"7)),
      COUNTIFS('SUMMARY DATA'!$D:$D,$C897,'SUMMARY DATA'!$B:$B,""GRP"")&lt;&gt;1
    ),
    """",
    IFERROR(TEXTJOIN(CHAR(10),TRUE,FILTER('SUMMARY DATA'!I:I,'SUMMARY DATA'!$D:$D=$C897,'SUMMARY DATA'!$B:$B=""GRP"")),"""")
  )
)"),"")</f>
        <v/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 spans="1:27">
      <c r="A898" s="2"/>
      <c r="B898" s="35"/>
      <c r="C898" s="2"/>
      <c r="D898" s="6"/>
      <c r="E898" s="16" t="str">
        <f>IFERROR(__xludf.DUMMYFUNCTION("IFERROR(
  TEXTJOIN(CHAR(10),TRUE,FILTER('SUMMARY DATA'!E:E,'SUMMARY DATA'!$A:$A=$A898,'SUMMARY DATA'!$C:$C=$B898,'SUMMARY DATA'!$B:$B=""GRP"")),
  IF(
    OR(
      ISNUMBER(SEARCH(""CDM CASH DEPOSIT"",$C898)),
      ISNUMBER(SEARCH(""CASH DEPOSIT"",$C89"&amp;"8)),
      COUNTIFS('SUMMARY DATA'!$D:$D,$C898,'SUMMARY DATA'!$B:$B,""GRP"")&lt;&gt;1
    ),
    """",
    IFERROR(TEXTJOIN(CHAR(10),TRUE,FILTER('SUMMARY DATA'!E:E,'SUMMARY DATA'!$D:$D=$C898,'SUMMARY DATA'!$B:$B=""GRP"")),"""")
  )
)"),"")</f>
        <v/>
      </c>
      <c r="F898" s="17" t="str">
        <f>IFERROR(__xludf.DUMMYFUNCTION("IFERROR(
  TEXTJOIN(CHAR(10),TRUE,FILTER('SUMMARY DATA'!F:F,'SUMMARY DATA'!$A:$A=$A898,'SUMMARY DATA'!$C:$C=$B898,'SUMMARY DATA'!$B:$B=""GRP"")),
  IF(
    OR(
      ISNUMBER(SEARCH(""CDM CASH DEPOSIT"",$C898)),
      ISNUMBER(SEARCH(""CASH DEPOSIT"",$C89"&amp;"8)),
      COUNTIFS('SUMMARY DATA'!$D:$D,$C898,'SUMMARY DATA'!$B:$B,""GRP"")&lt;&gt;1
    ),
    """",
    IFERROR(TEXTJOIN(CHAR(10),TRUE,FILTER('SUMMARY DATA'!F:F,'SUMMARY DATA'!$D:$D=$C898,'SUMMARY DATA'!$B:$B=""GRP"")),"""")
  )
)"),"")</f>
        <v/>
      </c>
      <c r="G898" s="17" t="str">
        <f>IFERROR(__xludf.DUMMYFUNCTION("IFERROR(
  TEXTJOIN(CHAR(10),TRUE,FILTER('SUMMARY DATA'!G:G,'SUMMARY DATA'!$A:$A=$A898,'SUMMARY DATA'!$C:$C=$B898,'SUMMARY DATA'!$B:$B=""GRP"")),
  IF(
    OR(
      ISNUMBER(SEARCH(""CDM CASH DEPOSIT"",$C898)),
      ISNUMBER(SEARCH(""CASH DEPOSIT"",$C89"&amp;"8)),
      COUNTIFS('SUMMARY DATA'!$D:$D,$C898,'SUMMARY DATA'!$B:$B,""GRP"")&lt;&gt;1
    ),
    """",
    IFERROR(TEXTJOIN(CHAR(10),TRUE,FILTER('SUMMARY DATA'!G:G,'SUMMARY DATA'!$D:$D=$C898,'SUMMARY DATA'!$B:$B=""GRP"")),"""")
  )
)"),"")</f>
        <v/>
      </c>
      <c r="H898" s="18" t="str">
        <f>IFERROR(__xludf.DUMMYFUNCTION("IFERROR(
  TEXTJOIN(CHAR(10),TRUE,FILTER('SUMMARY DATA'!H:H,'SUMMARY DATA'!$A:$A=$A898,'SUMMARY DATA'!$C:$C=$B898,'SUMMARY DATA'!$B:$B=""GRP"")),
  IF(
    OR(
      ISNUMBER(SEARCH(""CDM CASH DEPOSIT"",$C898)),
      ISNUMBER(SEARCH(""CASH DEPOSIT"",$C89"&amp;"8)),
      COUNTIFS('SUMMARY DATA'!$D:$D,$C898,'SUMMARY DATA'!$B:$B,""GRP"")&lt;&gt;1
    ),
    """",
    IFERROR(TEXTJOIN(CHAR(10),TRUE,FILTER('SUMMARY DATA'!H:H,'SUMMARY DATA'!$D:$D=$C898,'SUMMARY DATA'!$B:$B=""GRP"")),"""")
  )
)"),"")</f>
        <v/>
      </c>
      <c r="I898" s="18" t="str">
        <f>IFERROR(__xludf.DUMMYFUNCTION("IF(H898="""","""",
SUM(ARRAYFORMULA(VALUE(SPLIT(H898,CHAR(10)))))
)"),"")</f>
        <v/>
      </c>
      <c r="J898" s="17" t="str">
        <f>IFERROR(__xludf.DUMMYFUNCTION("IFERROR(
  TEXTJOIN(CHAR(10),TRUE,FILTER('SUMMARY DATA'!I:I,'SUMMARY DATA'!$A:$A=$A898,'SUMMARY DATA'!$C:$C=$B898,'SUMMARY DATA'!$B:$B=""GRP"")),
  IF(
    OR(
      ISNUMBER(SEARCH(""CDM CASH DEPOSIT"",$C898)),
      ISNUMBER(SEARCH(""CASH DEPOSIT"",$C89"&amp;"8)),
      COUNTIFS('SUMMARY DATA'!$D:$D,$C898,'SUMMARY DATA'!$B:$B,""GRP"")&lt;&gt;1
    ),
    """",
    IFERROR(TEXTJOIN(CHAR(10),TRUE,FILTER('SUMMARY DATA'!I:I,'SUMMARY DATA'!$D:$D=$C898,'SUMMARY DATA'!$B:$B=""GRP"")),"""")
  )
)"),"")</f>
        <v/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 spans="1:27">
      <c r="A899" s="2"/>
      <c r="B899" s="35"/>
      <c r="C899" s="2"/>
      <c r="D899" s="6"/>
      <c r="E899" s="16" t="str">
        <f>IFERROR(__xludf.DUMMYFUNCTION("IFERROR(
  TEXTJOIN(CHAR(10),TRUE,FILTER('SUMMARY DATA'!E:E,'SUMMARY DATA'!$A:$A=$A899,'SUMMARY DATA'!$C:$C=$B899,'SUMMARY DATA'!$B:$B=""GRP"")),
  IF(
    OR(
      ISNUMBER(SEARCH(""CDM CASH DEPOSIT"",$C899)),
      ISNUMBER(SEARCH(""CASH DEPOSIT"",$C89"&amp;"9)),
      COUNTIFS('SUMMARY DATA'!$D:$D,$C899,'SUMMARY DATA'!$B:$B,""GRP"")&lt;&gt;1
    ),
    """",
    IFERROR(TEXTJOIN(CHAR(10),TRUE,FILTER('SUMMARY DATA'!E:E,'SUMMARY DATA'!$D:$D=$C899,'SUMMARY DATA'!$B:$B=""GRP"")),"""")
  )
)"),"")</f>
        <v/>
      </c>
      <c r="F899" s="17" t="str">
        <f>IFERROR(__xludf.DUMMYFUNCTION("IFERROR(
  TEXTJOIN(CHAR(10),TRUE,FILTER('SUMMARY DATA'!F:F,'SUMMARY DATA'!$A:$A=$A899,'SUMMARY DATA'!$C:$C=$B899,'SUMMARY DATA'!$B:$B=""GRP"")),
  IF(
    OR(
      ISNUMBER(SEARCH(""CDM CASH DEPOSIT"",$C899)),
      ISNUMBER(SEARCH(""CASH DEPOSIT"",$C89"&amp;"9)),
      COUNTIFS('SUMMARY DATA'!$D:$D,$C899,'SUMMARY DATA'!$B:$B,""GRP"")&lt;&gt;1
    ),
    """",
    IFERROR(TEXTJOIN(CHAR(10),TRUE,FILTER('SUMMARY DATA'!F:F,'SUMMARY DATA'!$D:$D=$C899,'SUMMARY DATA'!$B:$B=""GRP"")),"""")
  )
)"),"")</f>
        <v/>
      </c>
      <c r="G899" s="17" t="str">
        <f>IFERROR(__xludf.DUMMYFUNCTION("IFERROR(
  TEXTJOIN(CHAR(10),TRUE,FILTER('SUMMARY DATA'!G:G,'SUMMARY DATA'!$A:$A=$A899,'SUMMARY DATA'!$C:$C=$B899,'SUMMARY DATA'!$B:$B=""GRP"")),
  IF(
    OR(
      ISNUMBER(SEARCH(""CDM CASH DEPOSIT"",$C899)),
      ISNUMBER(SEARCH(""CASH DEPOSIT"",$C89"&amp;"9)),
      COUNTIFS('SUMMARY DATA'!$D:$D,$C899,'SUMMARY DATA'!$B:$B,""GRP"")&lt;&gt;1
    ),
    """",
    IFERROR(TEXTJOIN(CHAR(10),TRUE,FILTER('SUMMARY DATA'!G:G,'SUMMARY DATA'!$D:$D=$C899,'SUMMARY DATA'!$B:$B=""GRP"")),"""")
  )
)"),"")</f>
        <v/>
      </c>
      <c r="H899" s="18" t="str">
        <f>IFERROR(__xludf.DUMMYFUNCTION("IFERROR(
  TEXTJOIN(CHAR(10),TRUE,FILTER('SUMMARY DATA'!H:H,'SUMMARY DATA'!$A:$A=$A899,'SUMMARY DATA'!$C:$C=$B899,'SUMMARY DATA'!$B:$B=""GRP"")),
  IF(
    OR(
      ISNUMBER(SEARCH(""CDM CASH DEPOSIT"",$C899)),
      ISNUMBER(SEARCH(""CASH DEPOSIT"",$C89"&amp;"9)),
      COUNTIFS('SUMMARY DATA'!$D:$D,$C899,'SUMMARY DATA'!$B:$B,""GRP"")&lt;&gt;1
    ),
    """",
    IFERROR(TEXTJOIN(CHAR(10),TRUE,FILTER('SUMMARY DATA'!H:H,'SUMMARY DATA'!$D:$D=$C899,'SUMMARY DATA'!$B:$B=""GRP"")),"""")
  )
)"),"")</f>
        <v/>
      </c>
      <c r="I899" s="18" t="str">
        <f>IFERROR(__xludf.DUMMYFUNCTION("IF(H899="""","""",
SUM(ARRAYFORMULA(VALUE(SPLIT(H899,CHAR(10)))))
)"),"")</f>
        <v/>
      </c>
      <c r="J899" s="17" t="str">
        <f>IFERROR(__xludf.DUMMYFUNCTION("IFERROR(
  TEXTJOIN(CHAR(10),TRUE,FILTER('SUMMARY DATA'!I:I,'SUMMARY DATA'!$A:$A=$A899,'SUMMARY DATA'!$C:$C=$B899,'SUMMARY DATA'!$B:$B=""GRP"")),
  IF(
    OR(
      ISNUMBER(SEARCH(""CDM CASH DEPOSIT"",$C899)),
      ISNUMBER(SEARCH(""CASH DEPOSIT"",$C89"&amp;"9)),
      COUNTIFS('SUMMARY DATA'!$D:$D,$C899,'SUMMARY DATA'!$B:$B,""GRP"")&lt;&gt;1
    ),
    """",
    IFERROR(TEXTJOIN(CHAR(10),TRUE,FILTER('SUMMARY DATA'!I:I,'SUMMARY DATA'!$D:$D=$C899,'SUMMARY DATA'!$B:$B=""GRP"")),"""")
  )
)"),"")</f>
        <v/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 spans="1:27">
      <c r="A900" s="2"/>
      <c r="B900" s="35"/>
      <c r="C900" s="2"/>
      <c r="D900" s="6"/>
      <c r="E900" s="16" t="str">
        <f>IFERROR(__xludf.DUMMYFUNCTION("IFERROR(
  TEXTJOIN(CHAR(10),TRUE,FILTER('SUMMARY DATA'!E:E,'SUMMARY DATA'!$A:$A=$A900,'SUMMARY DATA'!$C:$C=$B900,'SUMMARY DATA'!$B:$B=""GRP"")),
  IF(
    OR(
      ISNUMBER(SEARCH(""CDM CASH DEPOSIT"",$C900)),
      ISNUMBER(SEARCH(""CASH DEPOSIT"",$C90"&amp;"0)),
      COUNTIFS('SUMMARY DATA'!$D:$D,$C900,'SUMMARY DATA'!$B:$B,""GRP"")&lt;&gt;1
    ),
    """",
    IFERROR(TEXTJOIN(CHAR(10),TRUE,FILTER('SUMMARY DATA'!E:E,'SUMMARY DATA'!$D:$D=$C900,'SUMMARY DATA'!$B:$B=""GRP"")),"""")
  )
)"),"")</f>
        <v/>
      </c>
      <c r="F900" s="17" t="str">
        <f>IFERROR(__xludf.DUMMYFUNCTION("IFERROR(
  TEXTJOIN(CHAR(10),TRUE,FILTER('SUMMARY DATA'!F:F,'SUMMARY DATA'!$A:$A=$A900,'SUMMARY DATA'!$C:$C=$B900,'SUMMARY DATA'!$B:$B=""GRP"")),
  IF(
    OR(
      ISNUMBER(SEARCH(""CDM CASH DEPOSIT"",$C900)),
      ISNUMBER(SEARCH(""CASH DEPOSIT"",$C90"&amp;"0)),
      COUNTIFS('SUMMARY DATA'!$D:$D,$C900,'SUMMARY DATA'!$B:$B,""GRP"")&lt;&gt;1
    ),
    """",
    IFERROR(TEXTJOIN(CHAR(10),TRUE,FILTER('SUMMARY DATA'!F:F,'SUMMARY DATA'!$D:$D=$C900,'SUMMARY DATA'!$B:$B=""GRP"")),"""")
  )
)"),"")</f>
        <v/>
      </c>
      <c r="G900" s="17" t="str">
        <f>IFERROR(__xludf.DUMMYFUNCTION("IFERROR(
  TEXTJOIN(CHAR(10),TRUE,FILTER('SUMMARY DATA'!G:G,'SUMMARY DATA'!$A:$A=$A900,'SUMMARY DATA'!$C:$C=$B900,'SUMMARY DATA'!$B:$B=""GRP"")),
  IF(
    OR(
      ISNUMBER(SEARCH(""CDM CASH DEPOSIT"",$C900)),
      ISNUMBER(SEARCH(""CASH DEPOSIT"",$C90"&amp;"0)),
      COUNTIFS('SUMMARY DATA'!$D:$D,$C900,'SUMMARY DATA'!$B:$B,""GRP"")&lt;&gt;1
    ),
    """",
    IFERROR(TEXTJOIN(CHAR(10),TRUE,FILTER('SUMMARY DATA'!G:G,'SUMMARY DATA'!$D:$D=$C900,'SUMMARY DATA'!$B:$B=""GRP"")),"""")
  )
)"),"")</f>
        <v/>
      </c>
      <c r="H900" s="18" t="str">
        <f>IFERROR(__xludf.DUMMYFUNCTION("IFERROR(
  TEXTJOIN(CHAR(10),TRUE,FILTER('SUMMARY DATA'!H:H,'SUMMARY DATA'!$A:$A=$A900,'SUMMARY DATA'!$C:$C=$B900,'SUMMARY DATA'!$B:$B=""GRP"")),
  IF(
    OR(
      ISNUMBER(SEARCH(""CDM CASH DEPOSIT"",$C900)),
      ISNUMBER(SEARCH(""CASH DEPOSIT"",$C90"&amp;"0)),
      COUNTIFS('SUMMARY DATA'!$D:$D,$C900,'SUMMARY DATA'!$B:$B,""GRP"")&lt;&gt;1
    ),
    """",
    IFERROR(TEXTJOIN(CHAR(10),TRUE,FILTER('SUMMARY DATA'!H:H,'SUMMARY DATA'!$D:$D=$C900,'SUMMARY DATA'!$B:$B=""GRP"")),"""")
  )
)"),"")</f>
        <v/>
      </c>
      <c r="I900" s="18" t="str">
        <f>IFERROR(__xludf.DUMMYFUNCTION("IF(H900="""","""",
SUM(ARRAYFORMULA(VALUE(SPLIT(H900,CHAR(10)))))
)"),"")</f>
        <v/>
      </c>
      <c r="J900" s="17" t="str">
        <f>IFERROR(__xludf.DUMMYFUNCTION("IFERROR(
  TEXTJOIN(CHAR(10),TRUE,FILTER('SUMMARY DATA'!I:I,'SUMMARY DATA'!$A:$A=$A900,'SUMMARY DATA'!$C:$C=$B900,'SUMMARY DATA'!$B:$B=""GRP"")),
  IF(
    OR(
      ISNUMBER(SEARCH(""CDM CASH DEPOSIT"",$C900)),
      ISNUMBER(SEARCH(""CASH DEPOSIT"",$C90"&amp;"0)),
      COUNTIFS('SUMMARY DATA'!$D:$D,$C900,'SUMMARY DATA'!$B:$B,""GRP"")&lt;&gt;1
    ),
    """",
    IFERROR(TEXTJOIN(CHAR(10),TRUE,FILTER('SUMMARY DATA'!I:I,'SUMMARY DATA'!$D:$D=$C900,'SUMMARY DATA'!$B:$B=""GRP"")),"""")
  )
)"),"")</f>
        <v/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 spans="1:27">
      <c r="A901" s="2"/>
      <c r="B901" s="35"/>
      <c r="C901" s="2"/>
      <c r="D901" s="6"/>
      <c r="E901" s="16" t="str">
        <f>IFERROR(__xludf.DUMMYFUNCTION("IFERROR(
  TEXTJOIN(CHAR(10),TRUE,FILTER('SUMMARY DATA'!E:E,'SUMMARY DATA'!$A:$A=$A901,'SUMMARY DATA'!$C:$C=$B901,'SUMMARY DATA'!$B:$B=""GRP"")),
  IF(
    OR(
      ISNUMBER(SEARCH(""CDM CASH DEPOSIT"",$C901)),
      ISNUMBER(SEARCH(""CASH DEPOSIT"",$C90"&amp;"1)),
      COUNTIFS('SUMMARY DATA'!$D:$D,$C901,'SUMMARY DATA'!$B:$B,""GRP"")&lt;&gt;1
    ),
    """",
    IFERROR(TEXTJOIN(CHAR(10),TRUE,FILTER('SUMMARY DATA'!E:E,'SUMMARY DATA'!$D:$D=$C901,'SUMMARY DATA'!$B:$B=""GRP"")),"""")
  )
)"),"")</f>
        <v/>
      </c>
      <c r="F901" s="17" t="str">
        <f>IFERROR(__xludf.DUMMYFUNCTION("IFERROR(
  TEXTJOIN(CHAR(10),TRUE,FILTER('SUMMARY DATA'!F:F,'SUMMARY DATA'!$A:$A=$A901,'SUMMARY DATA'!$C:$C=$B901,'SUMMARY DATA'!$B:$B=""GRP"")),
  IF(
    OR(
      ISNUMBER(SEARCH(""CDM CASH DEPOSIT"",$C901)),
      ISNUMBER(SEARCH(""CASH DEPOSIT"",$C90"&amp;"1)),
      COUNTIFS('SUMMARY DATA'!$D:$D,$C901,'SUMMARY DATA'!$B:$B,""GRP"")&lt;&gt;1
    ),
    """",
    IFERROR(TEXTJOIN(CHAR(10),TRUE,FILTER('SUMMARY DATA'!F:F,'SUMMARY DATA'!$D:$D=$C901,'SUMMARY DATA'!$B:$B=""GRP"")),"""")
  )
)"),"")</f>
        <v/>
      </c>
      <c r="G901" s="17" t="str">
        <f>IFERROR(__xludf.DUMMYFUNCTION("IFERROR(
  TEXTJOIN(CHAR(10),TRUE,FILTER('SUMMARY DATA'!G:G,'SUMMARY DATA'!$A:$A=$A901,'SUMMARY DATA'!$C:$C=$B901,'SUMMARY DATA'!$B:$B=""GRP"")),
  IF(
    OR(
      ISNUMBER(SEARCH(""CDM CASH DEPOSIT"",$C901)),
      ISNUMBER(SEARCH(""CASH DEPOSIT"",$C90"&amp;"1)),
      COUNTIFS('SUMMARY DATA'!$D:$D,$C901,'SUMMARY DATA'!$B:$B,""GRP"")&lt;&gt;1
    ),
    """",
    IFERROR(TEXTJOIN(CHAR(10),TRUE,FILTER('SUMMARY DATA'!G:G,'SUMMARY DATA'!$D:$D=$C901,'SUMMARY DATA'!$B:$B=""GRP"")),"""")
  )
)"),"")</f>
        <v/>
      </c>
      <c r="H901" s="18" t="str">
        <f>IFERROR(__xludf.DUMMYFUNCTION("IFERROR(
  TEXTJOIN(CHAR(10),TRUE,FILTER('SUMMARY DATA'!H:H,'SUMMARY DATA'!$A:$A=$A901,'SUMMARY DATA'!$C:$C=$B901,'SUMMARY DATA'!$B:$B=""GRP"")),
  IF(
    OR(
      ISNUMBER(SEARCH(""CDM CASH DEPOSIT"",$C901)),
      ISNUMBER(SEARCH(""CASH DEPOSIT"",$C90"&amp;"1)),
      COUNTIFS('SUMMARY DATA'!$D:$D,$C901,'SUMMARY DATA'!$B:$B,""GRP"")&lt;&gt;1
    ),
    """",
    IFERROR(TEXTJOIN(CHAR(10),TRUE,FILTER('SUMMARY DATA'!H:H,'SUMMARY DATA'!$D:$D=$C901,'SUMMARY DATA'!$B:$B=""GRP"")),"""")
  )
)"),"")</f>
        <v/>
      </c>
      <c r="I901" s="18" t="str">
        <f>IFERROR(__xludf.DUMMYFUNCTION("IF(H901="""","""",
SUM(ARRAYFORMULA(VALUE(SPLIT(H901,CHAR(10)))))
)"),"")</f>
        <v/>
      </c>
      <c r="J901" s="17" t="str">
        <f>IFERROR(__xludf.DUMMYFUNCTION("IFERROR(
  TEXTJOIN(CHAR(10),TRUE,FILTER('SUMMARY DATA'!I:I,'SUMMARY DATA'!$A:$A=$A901,'SUMMARY DATA'!$C:$C=$B901,'SUMMARY DATA'!$B:$B=""GRP"")),
  IF(
    OR(
      ISNUMBER(SEARCH(""CDM CASH DEPOSIT"",$C901)),
      ISNUMBER(SEARCH(""CASH DEPOSIT"",$C90"&amp;"1)),
      COUNTIFS('SUMMARY DATA'!$D:$D,$C901,'SUMMARY DATA'!$B:$B,""GRP"")&lt;&gt;1
    ),
    """",
    IFERROR(TEXTJOIN(CHAR(10),TRUE,FILTER('SUMMARY DATA'!I:I,'SUMMARY DATA'!$D:$D=$C901,'SUMMARY DATA'!$B:$B=""GRP"")),"""")
  )
)"),"")</f>
        <v/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 spans="1:27">
      <c r="A902" s="2"/>
      <c r="B902" s="35"/>
      <c r="C902" s="2"/>
      <c r="D902" s="6"/>
      <c r="E902" s="16" t="str">
        <f>IFERROR(__xludf.DUMMYFUNCTION("IFERROR(
  TEXTJOIN(CHAR(10),TRUE,FILTER('SUMMARY DATA'!E:E,'SUMMARY DATA'!$A:$A=$A902,'SUMMARY DATA'!$C:$C=$B902,'SUMMARY DATA'!$B:$B=""GRP"")),
  IF(
    OR(
      ISNUMBER(SEARCH(""CDM CASH DEPOSIT"",$C902)),
      ISNUMBER(SEARCH(""CASH DEPOSIT"",$C90"&amp;"2)),
      COUNTIFS('SUMMARY DATA'!$D:$D,$C902,'SUMMARY DATA'!$B:$B,""GRP"")&lt;&gt;1
    ),
    """",
    IFERROR(TEXTJOIN(CHAR(10),TRUE,FILTER('SUMMARY DATA'!E:E,'SUMMARY DATA'!$D:$D=$C902,'SUMMARY DATA'!$B:$B=""GRP"")),"""")
  )
)"),"")</f>
        <v/>
      </c>
      <c r="F902" s="17" t="str">
        <f>IFERROR(__xludf.DUMMYFUNCTION("IFERROR(
  TEXTJOIN(CHAR(10),TRUE,FILTER('SUMMARY DATA'!F:F,'SUMMARY DATA'!$A:$A=$A902,'SUMMARY DATA'!$C:$C=$B902,'SUMMARY DATA'!$B:$B=""GRP"")),
  IF(
    OR(
      ISNUMBER(SEARCH(""CDM CASH DEPOSIT"",$C902)),
      ISNUMBER(SEARCH(""CASH DEPOSIT"",$C90"&amp;"2)),
      COUNTIFS('SUMMARY DATA'!$D:$D,$C902,'SUMMARY DATA'!$B:$B,""GRP"")&lt;&gt;1
    ),
    """",
    IFERROR(TEXTJOIN(CHAR(10),TRUE,FILTER('SUMMARY DATA'!F:F,'SUMMARY DATA'!$D:$D=$C902,'SUMMARY DATA'!$B:$B=""GRP"")),"""")
  )
)"),"")</f>
        <v/>
      </c>
      <c r="G902" s="17" t="str">
        <f>IFERROR(__xludf.DUMMYFUNCTION("IFERROR(
  TEXTJOIN(CHAR(10),TRUE,FILTER('SUMMARY DATA'!G:G,'SUMMARY DATA'!$A:$A=$A902,'SUMMARY DATA'!$C:$C=$B902,'SUMMARY DATA'!$B:$B=""GRP"")),
  IF(
    OR(
      ISNUMBER(SEARCH(""CDM CASH DEPOSIT"",$C902)),
      ISNUMBER(SEARCH(""CASH DEPOSIT"",$C90"&amp;"2)),
      COUNTIFS('SUMMARY DATA'!$D:$D,$C902,'SUMMARY DATA'!$B:$B,""GRP"")&lt;&gt;1
    ),
    """",
    IFERROR(TEXTJOIN(CHAR(10),TRUE,FILTER('SUMMARY DATA'!G:G,'SUMMARY DATA'!$D:$D=$C902,'SUMMARY DATA'!$B:$B=""GRP"")),"""")
  )
)"),"")</f>
        <v/>
      </c>
      <c r="H902" s="18" t="str">
        <f>IFERROR(__xludf.DUMMYFUNCTION("IFERROR(
  TEXTJOIN(CHAR(10),TRUE,FILTER('SUMMARY DATA'!H:H,'SUMMARY DATA'!$A:$A=$A902,'SUMMARY DATA'!$C:$C=$B902,'SUMMARY DATA'!$B:$B=""GRP"")),
  IF(
    OR(
      ISNUMBER(SEARCH(""CDM CASH DEPOSIT"",$C902)),
      ISNUMBER(SEARCH(""CASH DEPOSIT"",$C90"&amp;"2)),
      COUNTIFS('SUMMARY DATA'!$D:$D,$C902,'SUMMARY DATA'!$B:$B,""GRP"")&lt;&gt;1
    ),
    """",
    IFERROR(TEXTJOIN(CHAR(10),TRUE,FILTER('SUMMARY DATA'!H:H,'SUMMARY DATA'!$D:$D=$C902,'SUMMARY DATA'!$B:$B=""GRP"")),"""")
  )
)"),"")</f>
        <v/>
      </c>
      <c r="I902" s="18" t="str">
        <f>IFERROR(__xludf.DUMMYFUNCTION("IF(H902="""","""",
SUM(ARRAYFORMULA(VALUE(SPLIT(H902,CHAR(10)))))
)"),"")</f>
        <v/>
      </c>
      <c r="J902" s="17" t="str">
        <f>IFERROR(__xludf.DUMMYFUNCTION("IFERROR(
  TEXTJOIN(CHAR(10),TRUE,FILTER('SUMMARY DATA'!I:I,'SUMMARY DATA'!$A:$A=$A902,'SUMMARY DATA'!$C:$C=$B902,'SUMMARY DATA'!$B:$B=""GRP"")),
  IF(
    OR(
      ISNUMBER(SEARCH(""CDM CASH DEPOSIT"",$C902)),
      ISNUMBER(SEARCH(""CASH DEPOSIT"",$C90"&amp;"2)),
      COUNTIFS('SUMMARY DATA'!$D:$D,$C902,'SUMMARY DATA'!$B:$B,""GRP"")&lt;&gt;1
    ),
    """",
    IFERROR(TEXTJOIN(CHAR(10),TRUE,FILTER('SUMMARY DATA'!I:I,'SUMMARY DATA'!$D:$D=$C902,'SUMMARY DATA'!$B:$B=""GRP"")),"""")
  )
)"),"")</f>
        <v/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 spans="1:27">
      <c r="A903" s="2"/>
      <c r="B903" s="35"/>
      <c r="C903" s="2"/>
      <c r="D903" s="6"/>
      <c r="E903" s="16" t="str">
        <f>IFERROR(__xludf.DUMMYFUNCTION("IFERROR(
  TEXTJOIN(CHAR(10),TRUE,FILTER('SUMMARY DATA'!E:E,'SUMMARY DATA'!$A:$A=$A903,'SUMMARY DATA'!$C:$C=$B903,'SUMMARY DATA'!$B:$B=""GRP"")),
  IF(
    OR(
      ISNUMBER(SEARCH(""CDM CASH DEPOSIT"",$C903)),
      ISNUMBER(SEARCH(""CASH DEPOSIT"",$C90"&amp;"3)),
      COUNTIFS('SUMMARY DATA'!$D:$D,$C903,'SUMMARY DATA'!$B:$B,""GRP"")&lt;&gt;1
    ),
    """",
    IFERROR(TEXTJOIN(CHAR(10),TRUE,FILTER('SUMMARY DATA'!E:E,'SUMMARY DATA'!$D:$D=$C903,'SUMMARY DATA'!$B:$B=""GRP"")),"""")
  )
)"),"")</f>
        <v/>
      </c>
      <c r="F903" s="17" t="str">
        <f>IFERROR(__xludf.DUMMYFUNCTION("IFERROR(
  TEXTJOIN(CHAR(10),TRUE,FILTER('SUMMARY DATA'!F:F,'SUMMARY DATA'!$A:$A=$A903,'SUMMARY DATA'!$C:$C=$B903,'SUMMARY DATA'!$B:$B=""GRP"")),
  IF(
    OR(
      ISNUMBER(SEARCH(""CDM CASH DEPOSIT"",$C903)),
      ISNUMBER(SEARCH(""CASH DEPOSIT"",$C90"&amp;"3)),
      COUNTIFS('SUMMARY DATA'!$D:$D,$C903,'SUMMARY DATA'!$B:$B,""GRP"")&lt;&gt;1
    ),
    """",
    IFERROR(TEXTJOIN(CHAR(10),TRUE,FILTER('SUMMARY DATA'!F:F,'SUMMARY DATA'!$D:$D=$C903,'SUMMARY DATA'!$B:$B=""GRP"")),"""")
  )
)"),"")</f>
        <v/>
      </c>
      <c r="G903" s="17" t="str">
        <f>IFERROR(__xludf.DUMMYFUNCTION("IFERROR(
  TEXTJOIN(CHAR(10),TRUE,FILTER('SUMMARY DATA'!G:G,'SUMMARY DATA'!$A:$A=$A903,'SUMMARY DATA'!$C:$C=$B903,'SUMMARY DATA'!$B:$B=""GRP"")),
  IF(
    OR(
      ISNUMBER(SEARCH(""CDM CASH DEPOSIT"",$C903)),
      ISNUMBER(SEARCH(""CASH DEPOSIT"",$C90"&amp;"3)),
      COUNTIFS('SUMMARY DATA'!$D:$D,$C903,'SUMMARY DATA'!$B:$B,""GRP"")&lt;&gt;1
    ),
    """",
    IFERROR(TEXTJOIN(CHAR(10),TRUE,FILTER('SUMMARY DATA'!G:G,'SUMMARY DATA'!$D:$D=$C903,'SUMMARY DATA'!$B:$B=""GRP"")),"""")
  )
)"),"")</f>
        <v/>
      </c>
      <c r="H903" s="18" t="str">
        <f>IFERROR(__xludf.DUMMYFUNCTION("IFERROR(
  TEXTJOIN(CHAR(10),TRUE,FILTER('SUMMARY DATA'!H:H,'SUMMARY DATA'!$A:$A=$A903,'SUMMARY DATA'!$C:$C=$B903,'SUMMARY DATA'!$B:$B=""GRP"")),
  IF(
    OR(
      ISNUMBER(SEARCH(""CDM CASH DEPOSIT"",$C903)),
      ISNUMBER(SEARCH(""CASH DEPOSIT"",$C90"&amp;"3)),
      COUNTIFS('SUMMARY DATA'!$D:$D,$C903,'SUMMARY DATA'!$B:$B,""GRP"")&lt;&gt;1
    ),
    """",
    IFERROR(TEXTJOIN(CHAR(10),TRUE,FILTER('SUMMARY DATA'!H:H,'SUMMARY DATA'!$D:$D=$C903,'SUMMARY DATA'!$B:$B=""GRP"")),"""")
  )
)"),"")</f>
        <v/>
      </c>
      <c r="I903" s="18" t="str">
        <f>IFERROR(__xludf.DUMMYFUNCTION("IF(H903="""","""",
SUM(ARRAYFORMULA(VALUE(SPLIT(H903,CHAR(10)))))
)"),"")</f>
        <v/>
      </c>
      <c r="J903" s="17" t="str">
        <f>IFERROR(__xludf.DUMMYFUNCTION("IFERROR(
  TEXTJOIN(CHAR(10),TRUE,FILTER('SUMMARY DATA'!I:I,'SUMMARY DATA'!$A:$A=$A903,'SUMMARY DATA'!$C:$C=$B903,'SUMMARY DATA'!$B:$B=""GRP"")),
  IF(
    OR(
      ISNUMBER(SEARCH(""CDM CASH DEPOSIT"",$C903)),
      ISNUMBER(SEARCH(""CASH DEPOSIT"",$C90"&amp;"3)),
      COUNTIFS('SUMMARY DATA'!$D:$D,$C903,'SUMMARY DATA'!$B:$B,""GRP"")&lt;&gt;1
    ),
    """",
    IFERROR(TEXTJOIN(CHAR(10),TRUE,FILTER('SUMMARY DATA'!I:I,'SUMMARY DATA'!$D:$D=$C903,'SUMMARY DATA'!$B:$B=""GRP"")),"""")
  )
)"),"")</f>
        <v/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 spans="1:27">
      <c r="A904" s="2"/>
      <c r="B904" s="35"/>
      <c r="C904" s="2"/>
      <c r="D904" s="6"/>
      <c r="E904" s="16" t="str">
        <f>IFERROR(__xludf.DUMMYFUNCTION("IFERROR(
  TEXTJOIN(CHAR(10),TRUE,FILTER('SUMMARY DATA'!E:E,'SUMMARY DATA'!$A:$A=$A904,'SUMMARY DATA'!$C:$C=$B904,'SUMMARY DATA'!$B:$B=""GRP"")),
  IF(
    OR(
      ISNUMBER(SEARCH(""CDM CASH DEPOSIT"",$C904)),
      ISNUMBER(SEARCH(""CASH DEPOSIT"",$C90"&amp;"4)),
      COUNTIFS('SUMMARY DATA'!$D:$D,$C904,'SUMMARY DATA'!$B:$B,""GRP"")&lt;&gt;1
    ),
    """",
    IFERROR(TEXTJOIN(CHAR(10),TRUE,FILTER('SUMMARY DATA'!E:E,'SUMMARY DATA'!$D:$D=$C904,'SUMMARY DATA'!$B:$B=""GRP"")),"""")
  )
)"),"")</f>
        <v/>
      </c>
      <c r="F904" s="17" t="str">
        <f>IFERROR(__xludf.DUMMYFUNCTION("IFERROR(
  TEXTJOIN(CHAR(10),TRUE,FILTER('SUMMARY DATA'!F:F,'SUMMARY DATA'!$A:$A=$A904,'SUMMARY DATA'!$C:$C=$B904,'SUMMARY DATA'!$B:$B=""GRP"")),
  IF(
    OR(
      ISNUMBER(SEARCH(""CDM CASH DEPOSIT"",$C904)),
      ISNUMBER(SEARCH(""CASH DEPOSIT"",$C90"&amp;"4)),
      COUNTIFS('SUMMARY DATA'!$D:$D,$C904,'SUMMARY DATA'!$B:$B,""GRP"")&lt;&gt;1
    ),
    """",
    IFERROR(TEXTJOIN(CHAR(10),TRUE,FILTER('SUMMARY DATA'!F:F,'SUMMARY DATA'!$D:$D=$C904,'SUMMARY DATA'!$B:$B=""GRP"")),"""")
  )
)"),"")</f>
        <v/>
      </c>
      <c r="G904" s="17" t="str">
        <f>IFERROR(__xludf.DUMMYFUNCTION("IFERROR(
  TEXTJOIN(CHAR(10),TRUE,FILTER('SUMMARY DATA'!G:G,'SUMMARY DATA'!$A:$A=$A904,'SUMMARY DATA'!$C:$C=$B904,'SUMMARY DATA'!$B:$B=""GRP"")),
  IF(
    OR(
      ISNUMBER(SEARCH(""CDM CASH DEPOSIT"",$C904)),
      ISNUMBER(SEARCH(""CASH DEPOSIT"",$C90"&amp;"4)),
      COUNTIFS('SUMMARY DATA'!$D:$D,$C904,'SUMMARY DATA'!$B:$B,""GRP"")&lt;&gt;1
    ),
    """",
    IFERROR(TEXTJOIN(CHAR(10),TRUE,FILTER('SUMMARY DATA'!G:G,'SUMMARY DATA'!$D:$D=$C904,'SUMMARY DATA'!$B:$B=""GRP"")),"""")
  )
)"),"")</f>
        <v/>
      </c>
      <c r="H904" s="18" t="str">
        <f>IFERROR(__xludf.DUMMYFUNCTION("IFERROR(
  TEXTJOIN(CHAR(10),TRUE,FILTER('SUMMARY DATA'!H:H,'SUMMARY DATA'!$A:$A=$A904,'SUMMARY DATA'!$C:$C=$B904,'SUMMARY DATA'!$B:$B=""GRP"")),
  IF(
    OR(
      ISNUMBER(SEARCH(""CDM CASH DEPOSIT"",$C904)),
      ISNUMBER(SEARCH(""CASH DEPOSIT"",$C90"&amp;"4)),
      COUNTIFS('SUMMARY DATA'!$D:$D,$C904,'SUMMARY DATA'!$B:$B,""GRP"")&lt;&gt;1
    ),
    """",
    IFERROR(TEXTJOIN(CHAR(10),TRUE,FILTER('SUMMARY DATA'!H:H,'SUMMARY DATA'!$D:$D=$C904,'SUMMARY DATA'!$B:$B=""GRP"")),"""")
  )
)"),"")</f>
        <v/>
      </c>
      <c r="I904" s="18" t="str">
        <f>IFERROR(__xludf.DUMMYFUNCTION("IF(H904="""","""",
SUM(ARRAYFORMULA(VALUE(SPLIT(H904,CHAR(10)))))
)"),"")</f>
        <v/>
      </c>
      <c r="J904" s="17" t="str">
        <f>IFERROR(__xludf.DUMMYFUNCTION("IFERROR(
  TEXTJOIN(CHAR(10),TRUE,FILTER('SUMMARY DATA'!I:I,'SUMMARY DATA'!$A:$A=$A904,'SUMMARY DATA'!$C:$C=$B904,'SUMMARY DATA'!$B:$B=""GRP"")),
  IF(
    OR(
      ISNUMBER(SEARCH(""CDM CASH DEPOSIT"",$C904)),
      ISNUMBER(SEARCH(""CASH DEPOSIT"",$C90"&amp;"4)),
      COUNTIFS('SUMMARY DATA'!$D:$D,$C904,'SUMMARY DATA'!$B:$B,""GRP"")&lt;&gt;1
    ),
    """",
    IFERROR(TEXTJOIN(CHAR(10),TRUE,FILTER('SUMMARY DATA'!I:I,'SUMMARY DATA'!$D:$D=$C904,'SUMMARY DATA'!$B:$B=""GRP"")),"""")
  )
)"),"")</f>
        <v/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 spans="1:27">
      <c r="A905" s="2"/>
      <c r="B905" s="35"/>
      <c r="C905" s="2"/>
      <c r="D905" s="6"/>
      <c r="E905" s="16" t="str">
        <f>IFERROR(__xludf.DUMMYFUNCTION("IFERROR(
  TEXTJOIN(CHAR(10),TRUE,FILTER('SUMMARY DATA'!E:E,'SUMMARY DATA'!$A:$A=$A905,'SUMMARY DATA'!$C:$C=$B905,'SUMMARY DATA'!$B:$B=""GRP"")),
  IF(
    OR(
      ISNUMBER(SEARCH(""CDM CASH DEPOSIT"",$C905)),
      ISNUMBER(SEARCH(""CASH DEPOSIT"",$C90"&amp;"5)),
      COUNTIFS('SUMMARY DATA'!$D:$D,$C905,'SUMMARY DATA'!$B:$B,""GRP"")&lt;&gt;1
    ),
    """",
    IFERROR(TEXTJOIN(CHAR(10),TRUE,FILTER('SUMMARY DATA'!E:E,'SUMMARY DATA'!$D:$D=$C905,'SUMMARY DATA'!$B:$B=""GRP"")),"""")
  )
)"),"")</f>
        <v/>
      </c>
      <c r="F905" s="17" t="str">
        <f>IFERROR(__xludf.DUMMYFUNCTION("IFERROR(
  TEXTJOIN(CHAR(10),TRUE,FILTER('SUMMARY DATA'!F:F,'SUMMARY DATA'!$A:$A=$A905,'SUMMARY DATA'!$C:$C=$B905,'SUMMARY DATA'!$B:$B=""GRP"")),
  IF(
    OR(
      ISNUMBER(SEARCH(""CDM CASH DEPOSIT"",$C905)),
      ISNUMBER(SEARCH(""CASH DEPOSIT"",$C90"&amp;"5)),
      COUNTIFS('SUMMARY DATA'!$D:$D,$C905,'SUMMARY DATA'!$B:$B,""GRP"")&lt;&gt;1
    ),
    """",
    IFERROR(TEXTJOIN(CHAR(10),TRUE,FILTER('SUMMARY DATA'!F:F,'SUMMARY DATA'!$D:$D=$C905,'SUMMARY DATA'!$B:$B=""GRP"")),"""")
  )
)"),"")</f>
        <v/>
      </c>
      <c r="G905" s="17" t="str">
        <f>IFERROR(__xludf.DUMMYFUNCTION("IFERROR(
  TEXTJOIN(CHAR(10),TRUE,FILTER('SUMMARY DATA'!G:G,'SUMMARY DATA'!$A:$A=$A905,'SUMMARY DATA'!$C:$C=$B905,'SUMMARY DATA'!$B:$B=""GRP"")),
  IF(
    OR(
      ISNUMBER(SEARCH(""CDM CASH DEPOSIT"",$C905)),
      ISNUMBER(SEARCH(""CASH DEPOSIT"",$C90"&amp;"5)),
      COUNTIFS('SUMMARY DATA'!$D:$D,$C905,'SUMMARY DATA'!$B:$B,""GRP"")&lt;&gt;1
    ),
    """",
    IFERROR(TEXTJOIN(CHAR(10),TRUE,FILTER('SUMMARY DATA'!G:G,'SUMMARY DATA'!$D:$D=$C905,'SUMMARY DATA'!$B:$B=""GRP"")),"""")
  )
)"),"")</f>
        <v/>
      </c>
      <c r="H905" s="18" t="str">
        <f>IFERROR(__xludf.DUMMYFUNCTION("IFERROR(
  TEXTJOIN(CHAR(10),TRUE,FILTER('SUMMARY DATA'!H:H,'SUMMARY DATA'!$A:$A=$A905,'SUMMARY DATA'!$C:$C=$B905,'SUMMARY DATA'!$B:$B=""GRP"")),
  IF(
    OR(
      ISNUMBER(SEARCH(""CDM CASH DEPOSIT"",$C905)),
      ISNUMBER(SEARCH(""CASH DEPOSIT"",$C90"&amp;"5)),
      COUNTIFS('SUMMARY DATA'!$D:$D,$C905,'SUMMARY DATA'!$B:$B,""GRP"")&lt;&gt;1
    ),
    """",
    IFERROR(TEXTJOIN(CHAR(10),TRUE,FILTER('SUMMARY DATA'!H:H,'SUMMARY DATA'!$D:$D=$C905,'SUMMARY DATA'!$B:$B=""GRP"")),"""")
  )
)"),"")</f>
        <v/>
      </c>
      <c r="I905" s="18" t="str">
        <f>IFERROR(__xludf.DUMMYFUNCTION("IF(H905="""","""",
SUM(ARRAYFORMULA(VALUE(SPLIT(H905,CHAR(10)))))
)"),"")</f>
        <v/>
      </c>
      <c r="J905" s="17" t="str">
        <f>IFERROR(__xludf.DUMMYFUNCTION("IFERROR(
  TEXTJOIN(CHAR(10),TRUE,FILTER('SUMMARY DATA'!I:I,'SUMMARY DATA'!$A:$A=$A905,'SUMMARY DATA'!$C:$C=$B905,'SUMMARY DATA'!$B:$B=""GRP"")),
  IF(
    OR(
      ISNUMBER(SEARCH(""CDM CASH DEPOSIT"",$C905)),
      ISNUMBER(SEARCH(""CASH DEPOSIT"",$C90"&amp;"5)),
      COUNTIFS('SUMMARY DATA'!$D:$D,$C905,'SUMMARY DATA'!$B:$B,""GRP"")&lt;&gt;1
    ),
    """",
    IFERROR(TEXTJOIN(CHAR(10),TRUE,FILTER('SUMMARY DATA'!I:I,'SUMMARY DATA'!$D:$D=$C905,'SUMMARY DATA'!$B:$B=""GRP"")),"""")
  )
)"),"")</f>
        <v/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 spans="1:27">
      <c r="A906" s="2"/>
      <c r="B906" s="35"/>
      <c r="C906" s="2"/>
      <c r="D906" s="6"/>
      <c r="E906" s="16" t="str">
        <f>IFERROR(__xludf.DUMMYFUNCTION("IFERROR(
  TEXTJOIN(CHAR(10),TRUE,FILTER('SUMMARY DATA'!E:E,'SUMMARY DATA'!$A:$A=$A906,'SUMMARY DATA'!$C:$C=$B906,'SUMMARY DATA'!$B:$B=""GRP"")),
  IF(
    OR(
      ISNUMBER(SEARCH(""CDM CASH DEPOSIT"",$C906)),
      ISNUMBER(SEARCH(""CASH DEPOSIT"",$C90"&amp;"6)),
      COUNTIFS('SUMMARY DATA'!$D:$D,$C906,'SUMMARY DATA'!$B:$B,""GRP"")&lt;&gt;1
    ),
    """",
    IFERROR(TEXTJOIN(CHAR(10),TRUE,FILTER('SUMMARY DATA'!E:E,'SUMMARY DATA'!$D:$D=$C906,'SUMMARY DATA'!$B:$B=""GRP"")),"""")
  )
)"),"")</f>
        <v/>
      </c>
      <c r="F906" s="17" t="str">
        <f>IFERROR(__xludf.DUMMYFUNCTION("IFERROR(
  TEXTJOIN(CHAR(10),TRUE,FILTER('SUMMARY DATA'!F:F,'SUMMARY DATA'!$A:$A=$A906,'SUMMARY DATA'!$C:$C=$B906,'SUMMARY DATA'!$B:$B=""GRP"")),
  IF(
    OR(
      ISNUMBER(SEARCH(""CDM CASH DEPOSIT"",$C906)),
      ISNUMBER(SEARCH(""CASH DEPOSIT"",$C90"&amp;"6)),
      COUNTIFS('SUMMARY DATA'!$D:$D,$C906,'SUMMARY DATA'!$B:$B,""GRP"")&lt;&gt;1
    ),
    """",
    IFERROR(TEXTJOIN(CHAR(10),TRUE,FILTER('SUMMARY DATA'!F:F,'SUMMARY DATA'!$D:$D=$C906,'SUMMARY DATA'!$B:$B=""GRP"")),"""")
  )
)"),"")</f>
        <v/>
      </c>
      <c r="G906" s="17" t="str">
        <f>IFERROR(__xludf.DUMMYFUNCTION("IFERROR(
  TEXTJOIN(CHAR(10),TRUE,FILTER('SUMMARY DATA'!G:G,'SUMMARY DATA'!$A:$A=$A906,'SUMMARY DATA'!$C:$C=$B906,'SUMMARY DATA'!$B:$B=""GRP"")),
  IF(
    OR(
      ISNUMBER(SEARCH(""CDM CASH DEPOSIT"",$C906)),
      ISNUMBER(SEARCH(""CASH DEPOSIT"",$C90"&amp;"6)),
      COUNTIFS('SUMMARY DATA'!$D:$D,$C906,'SUMMARY DATA'!$B:$B,""GRP"")&lt;&gt;1
    ),
    """",
    IFERROR(TEXTJOIN(CHAR(10),TRUE,FILTER('SUMMARY DATA'!G:G,'SUMMARY DATA'!$D:$D=$C906,'SUMMARY DATA'!$B:$B=""GRP"")),"""")
  )
)"),"")</f>
        <v/>
      </c>
      <c r="H906" s="18" t="str">
        <f>IFERROR(__xludf.DUMMYFUNCTION("IFERROR(
  TEXTJOIN(CHAR(10),TRUE,FILTER('SUMMARY DATA'!H:H,'SUMMARY DATA'!$A:$A=$A906,'SUMMARY DATA'!$C:$C=$B906,'SUMMARY DATA'!$B:$B=""GRP"")),
  IF(
    OR(
      ISNUMBER(SEARCH(""CDM CASH DEPOSIT"",$C906)),
      ISNUMBER(SEARCH(""CASH DEPOSIT"",$C90"&amp;"6)),
      COUNTIFS('SUMMARY DATA'!$D:$D,$C906,'SUMMARY DATA'!$B:$B,""GRP"")&lt;&gt;1
    ),
    """",
    IFERROR(TEXTJOIN(CHAR(10),TRUE,FILTER('SUMMARY DATA'!H:H,'SUMMARY DATA'!$D:$D=$C906,'SUMMARY DATA'!$B:$B=""GRP"")),"""")
  )
)"),"")</f>
        <v/>
      </c>
      <c r="I906" s="18" t="str">
        <f>IFERROR(__xludf.DUMMYFUNCTION("IF(H906="""","""",
SUM(ARRAYFORMULA(VALUE(SPLIT(H906,CHAR(10)))))
)"),"")</f>
        <v/>
      </c>
      <c r="J906" s="17" t="str">
        <f>IFERROR(__xludf.DUMMYFUNCTION("IFERROR(
  TEXTJOIN(CHAR(10),TRUE,FILTER('SUMMARY DATA'!I:I,'SUMMARY DATA'!$A:$A=$A906,'SUMMARY DATA'!$C:$C=$B906,'SUMMARY DATA'!$B:$B=""GRP"")),
  IF(
    OR(
      ISNUMBER(SEARCH(""CDM CASH DEPOSIT"",$C906)),
      ISNUMBER(SEARCH(""CASH DEPOSIT"",$C90"&amp;"6)),
      COUNTIFS('SUMMARY DATA'!$D:$D,$C906,'SUMMARY DATA'!$B:$B,""GRP"")&lt;&gt;1
    ),
    """",
    IFERROR(TEXTJOIN(CHAR(10),TRUE,FILTER('SUMMARY DATA'!I:I,'SUMMARY DATA'!$D:$D=$C906,'SUMMARY DATA'!$B:$B=""GRP"")),"""")
  )
)"),"")</f>
        <v/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 spans="1:27">
      <c r="A907" s="2"/>
      <c r="B907" s="35"/>
      <c r="C907" s="2"/>
      <c r="D907" s="6"/>
      <c r="E907" s="16" t="str">
        <f>IFERROR(__xludf.DUMMYFUNCTION("IFERROR(
  TEXTJOIN(CHAR(10),TRUE,FILTER('SUMMARY DATA'!E:E,'SUMMARY DATA'!$A:$A=$A907,'SUMMARY DATA'!$C:$C=$B907,'SUMMARY DATA'!$B:$B=""GRP"")),
  IF(
    OR(
      ISNUMBER(SEARCH(""CDM CASH DEPOSIT"",$C907)),
      ISNUMBER(SEARCH(""CASH DEPOSIT"",$C90"&amp;"7)),
      COUNTIFS('SUMMARY DATA'!$D:$D,$C907,'SUMMARY DATA'!$B:$B,""GRP"")&lt;&gt;1
    ),
    """",
    IFERROR(TEXTJOIN(CHAR(10),TRUE,FILTER('SUMMARY DATA'!E:E,'SUMMARY DATA'!$D:$D=$C907,'SUMMARY DATA'!$B:$B=""GRP"")),"""")
  )
)"),"")</f>
        <v/>
      </c>
      <c r="F907" s="17" t="str">
        <f>IFERROR(__xludf.DUMMYFUNCTION("IFERROR(
  TEXTJOIN(CHAR(10),TRUE,FILTER('SUMMARY DATA'!F:F,'SUMMARY DATA'!$A:$A=$A907,'SUMMARY DATA'!$C:$C=$B907,'SUMMARY DATA'!$B:$B=""GRP"")),
  IF(
    OR(
      ISNUMBER(SEARCH(""CDM CASH DEPOSIT"",$C907)),
      ISNUMBER(SEARCH(""CASH DEPOSIT"",$C90"&amp;"7)),
      COUNTIFS('SUMMARY DATA'!$D:$D,$C907,'SUMMARY DATA'!$B:$B,""GRP"")&lt;&gt;1
    ),
    """",
    IFERROR(TEXTJOIN(CHAR(10),TRUE,FILTER('SUMMARY DATA'!F:F,'SUMMARY DATA'!$D:$D=$C907,'SUMMARY DATA'!$B:$B=""GRP"")),"""")
  )
)"),"")</f>
        <v/>
      </c>
      <c r="G907" s="17" t="str">
        <f>IFERROR(__xludf.DUMMYFUNCTION("IFERROR(
  TEXTJOIN(CHAR(10),TRUE,FILTER('SUMMARY DATA'!G:G,'SUMMARY DATA'!$A:$A=$A907,'SUMMARY DATA'!$C:$C=$B907,'SUMMARY DATA'!$B:$B=""GRP"")),
  IF(
    OR(
      ISNUMBER(SEARCH(""CDM CASH DEPOSIT"",$C907)),
      ISNUMBER(SEARCH(""CASH DEPOSIT"",$C90"&amp;"7)),
      COUNTIFS('SUMMARY DATA'!$D:$D,$C907,'SUMMARY DATA'!$B:$B,""GRP"")&lt;&gt;1
    ),
    """",
    IFERROR(TEXTJOIN(CHAR(10),TRUE,FILTER('SUMMARY DATA'!G:G,'SUMMARY DATA'!$D:$D=$C907,'SUMMARY DATA'!$B:$B=""GRP"")),"""")
  )
)"),"")</f>
        <v/>
      </c>
      <c r="H907" s="18" t="str">
        <f>IFERROR(__xludf.DUMMYFUNCTION("IFERROR(
  TEXTJOIN(CHAR(10),TRUE,FILTER('SUMMARY DATA'!H:H,'SUMMARY DATA'!$A:$A=$A907,'SUMMARY DATA'!$C:$C=$B907,'SUMMARY DATA'!$B:$B=""GRP"")),
  IF(
    OR(
      ISNUMBER(SEARCH(""CDM CASH DEPOSIT"",$C907)),
      ISNUMBER(SEARCH(""CASH DEPOSIT"",$C90"&amp;"7)),
      COUNTIFS('SUMMARY DATA'!$D:$D,$C907,'SUMMARY DATA'!$B:$B,""GRP"")&lt;&gt;1
    ),
    """",
    IFERROR(TEXTJOIN(CHAR(10),TRUE,FILTER('SUMMARY DATA'!H:H,'SUMMARY DATA'!$D:$D=$C907,'SUMMARY DATA'!$B:$B=""GRP"")),"""")
  )
)"),"")</f>
        <v/>
      </c>
      <c r="I907" s="18" t="str">
        <f>IFERROR(__xludf.DUMMYFUNCTION("IF(H907="""","""",
SUM(ARRAYFORMULA(VALUE(SPLIT(H907,CHAR(10)))))
)"),"")</f>
        <v/>
      </c>
      <c r="J907" s="17" t="str">
        <f>IFERROR(__xludf.DUMMYFUNCTION("IFERROR(
  TEXTJOIN(CHAR(10),TRUE,FILTER('SUMMARY DATA'!I:I,'SUMMARY DATA'!$A:$A=$A907,'SUMMARY DATA'!$C:$C=$B907,'SUMMARY DATA'!$B:$B=""GRP"")),
  IF(
    OR(
      ISNUMBER(SEARCH(""CDM CASH DEPOSIT"",$C907)),
      ISNUMBER(SEARCH(""CASH DEPOSIT"",$C90"&amp;"7)),
      COUNTIFS('SUMMARY DATA'!$D:$D,$C907,'SUMMARY DATA'!$B:$B,""GRP"")&lt;&gt;1
    ),
    """",
    IFERROR(TEXTJOIN(CHAR(10),TRUE,FILTER('SUMMARY DATA'!I:I,'SUMMARY DATA'!$D:$D=$C907,'SUMMARY DATA'!$B:$B=""GRP"")),"""")
  )
)"),"")</f>
        <v/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 spans="1:27">
      <c r="A908" s="2"/>
      <c r="B908" s="35"/>
      <c r="C908" s="2"/>
      <c r="D908" s="6"/>
      <c r="E908" s="16" t="str">
        <f>IFERROR(__xludf.DUMMYFUNCTION("IFERROR(
  TEXTJOIN(CHAR(10),TRUE,FILTER('SUMMARY DATA'!E:E,'SUMMARY DATA'!$A:$A=$A908,'SUMMARY DATA'!$C:$C=$B908,'SUMMARY DATA'!$B:$B=""GRP"")),
  IF(
    OR(
      ISNUMBER(SEARCH(""CDM CASH DEPOSIT"",$C908)),
      ISNUMBER(SEARCH(""CASH DEPOSIT"",$C90"&amp;"8)),
      COUNTIFS('SUMMARY DATA'!$D:$D,$C908,'SUMMARY DATA'!$B:$B,""GRP"")&lt;&gt;1
    ),
    """",
    IFERROR(TEXTJOIN(CHAR(10),TRUE,FILTER('SUMMARY DATA'!E:E,'SUMMARY DATA'!$D:$D=$C908,'SUMMARY DATA'!$B:$B=""GRP"")),"""")
  )
)"),"")</f>
        <v/>
      </c>
      <c r="F908" s="17" t="str">
        <f>IFERROR(__xludf.DUMMYFUNCTION("IFERROR(
  TEXTJOIN(CHAR(10),TRUE,FILTER('SUMMARY DATA'!F:F,'SUMMARY DATA'!$A:$A=$A908,'SUMMARY DATA'!$C:$C=$B908,'SUMMARY DATA'!$B:$B=""GRP"")),
  IF(
    OR(
      ISNUMBER(SEARCH(""CDM CASH DEPOSIT"",$C908)),
      ISNUMBER(SEARCH(""CASH DEPOSIT"",$C90"&amp;"8)),
      COUNTIFS('SUMMARY DATA'!$D:$D,$C908,'SUMMARY DATA'!$B:$B,""GRP"")&lt;&gt;1
    ),
    """",
    IFERROR(TEXTJOIN(CHAR(10),TRUE,FILTER('SUMMARY DATA'!F:F,'SUMMARY DATA'!$D:$D=$C908,'SUMMARY DATA'!$B:$B=""GRP"")),"""")
  )
)"),"")</f>
        <v/>
      </c>
      <c r="G908" s="17" t="str">
        <f>IFERROR(__xludf.DUMMYFUNCTION("IFERROR(
  TEXTJOIN(CHAR(10),TRUE,FILTER('SUMMARY DATA'!G:G,'SUMMARY DATA'!$A:$A=$A908,'SUMMARY DATA'!$C:$C=$B908,'SUMMARY DATA'!$B:$B=""GRP"")),
  IF(
    OR(
      ISNUMBER(SEARCH(""CDM CASH DEPOSIT"",$C908)),
      ISNUMBER(SEARCH(""CASH DEPOSIT"",$C90"&amp;"8)),
      COUNTIFS('SUMMARY DATA'!$D:$D,$C908,'SUMMARY DATA'!$B:$B,""GRP"")&lt;&gt;1
    ),
    """",
    IFERROR(TEXTJOIN(CHAR(10),TRUE,FILTER('SUMMARY DATA'!G:G,'SUMMARY DATA'!$D:$D=$C908,'SUMMARY DATA'!$B:$B=""GRP"")),"""")
  )
)"),"")</f>
        <v/>
      </c>
      <c r="H908" s="18" t="str">
        <f>IFERROR(__xludf.DUMMYFUNCTION("IFERROR(
  TEXTJOIN(CHAR(10),TRUE,FILTER('SUMMARY DATA'!H:H,'SUMMARY DATA'!$A:$A=$A908,'SUMMARY DATA'!$C:$C=$B908,'SUMMARY DATA'!$B:$B=""GRP"")),
  IF(
    OR(
      ISNUMBER(SEARCH(""CDM CASH DEPOSIT"",$C908)),
      ISNUMBER(SEARCH(""CASH DEPOSIT"",$C90"&amp;"8)),
      COUNTIFS('SUMMARY DATA'!$D:$D,$C908,'SUMMARY DATA'!$B:$B,""GRP"")&lt;&gt;1
    ),
    """",
    IFERROR(TEXTJOIN(CHAR(10),TRUE,FILTER('SUMMARY DATA'!H:H,'SUMMARY DATA'!$D:$D=$C908,'SUMMARY DATA'!$B:$B=""GRP"")),"""")
  )
)"),"")</f>
        <v/>
      </c>
      <c r="I908" s="18" t="str">
        <f>IFERROR(__xludf.DUMMYFUNCTION("IF(H908="""","""",
SUM(ARRAYFORMULA(VALUE(SPLIT(H908,CHAR(10)))))
)"),"")</f>
        <v/>
      </c>
      <c r="J908" s="17" t="str">
        <f>IFERROR(__xludf.DUMMYFUNCTION("IFERROR(
  TEXTJOIN(CHAR(10),TRUE,FILTER('SUMMARY DATA'!I:I,'SUMMARY DATA'!$A:$A=$A908,'SUMMARY DATA'!$C:$C=$B908,'SUMMARY DATA'!$B:$B=""GRP"")),
  IF(
    OR(
      ISNUMBER(SEARCH(""CDM CASH DEPOSIT"",$C908)),
      ISNUMBER(SEARCH(""CASH DEPOSIT"",$C90"&amp;"8)),
      COUNTIFS('SUMMARY DATA'!$D:$D,$C908,'SUMMARY DATA'!$B:$B,""GRP"")&lt;&gt;1
    ),
    """",
    IFERROR(TEXTJOIN(CHAR(10),TRUE,FILTER('SUMMARY DATA'!I:I,'SUMMARY DATA'!$D:$D=$C908,'SUMMARY DATA'!$B:$B=""GRP"")),"""")
  )
)"),"")</f>
        <v/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 spans="1:27">
      <c r="A909" s="2"/>
      <c r="B909" s="35"/>
      <c r="C909" s="2"/>
      <c r="D909" s="6"/>
      <c r="E909" s="16" t="str">
        <f>IFERROR(__xludf.DUMMYFUNCTION("IFERROR(
  TEXTJOIN(CHAR(10),TRUE,FILTER('SUMMARY DATA'!E:E,'SUMMARY DATA'!$A:$A=$A909,'SUMMARY DATA'!$C:$C=$B909,'SUMMARY DATA'!$B:$B=""GRP"")),
  IF(
    OR(
      ISNUMBER(SEARCH(""CDM CASH DEPOSIT"",$C909)),
      ISNUMBER(SEARCH(""CASH DEPOSIT"",$C90"&amp;"9)),
      COUNTIFS('SUMMARY DATA'!$D:$D,$C909,'SUMMARY DATA'!$B:$B,""GRP"")&lt;&gt;1
    ),
    """",
    IFERROR(TEXTJOIN(CHAR(10),TRUE,FILTER('SUMMARY DATA'!E:E,'SUMMARY DATA'!$D:$D=$C909,'SUMMARY DATA'!$B:$B=""GRP"")),"""")
  )
)"),"")</f>
        <v/>
      </c>
      <c r="F909" s="17" t="str">
        <f>IFERROR(__xludf.DUMMYFUNCTION("IFERROR(
  TEXTJOIN(CHAR(10),TRUE,FILTER('SUMMARY DATA'!F:F,'SUMMARY DATA'!$A:$A=$A909,'SUMMARY DATA'!$C:$C=$B909,'SUMMARY DATA'!$B:$B=""GRP"")),
  IF(
    OR(
      ISNUMBER(SEARCH(""CDM CASH DEPOSIT"",$C909)),
      ISNUMBER(SEARCH(""CASH DEPOSIT"",$C90"&amp;"9)),
      COUNTIFS('SUMMARY DATA'!$D:$D,$C909,'SUMMARY DATA'!$B:$B,""GRP"")&lt;&gt;1
    ),
    """",
    IFERROR(TEXTJOIN(CHAR(10),TRUE,FILTER('SUMMARY DATA'!F:F,'SUMMARY DATA'!$D:$D=$C909,'SUMMARY DATA'!$B:$B=""GRP"")),"""")
  )
)"),"")</f>
        <v/>
      </c>
      <c r="G909" s="17" t="str">
        <f>IFERROR(__xludf.DUMMYFUNCTION("IFERROR(
  TEXTJOIN(CHAR(10),TRUE,FILTER('SUMMARY DATA'!G:G,'SUMMARY DATA'!$A:$A=$A909,'SUMMARY DATA'!$C:$C=$B909,'SUMMARY DATA'!$B:$B=""GRP"")),
  IF(
    OR(
      ISNUMBER(SEARCH(""CDM CASH DEPOSIT"",$C909)),
      ISNUMBER(SEARCH(""CASH DEPOSIT"",$C90"&amp;"9)),
      COUNTIFS('SUMMARY DATA'!$D:$D,$C909,'SUMMARY DATA'!$B:$B,""GRP"")&lt;&gt;1
    ),
    """",
    IFERROR(TEXTJOIN(CHAR(10),TRUE,FILTER('SUMMARY DATA'!G:G,'SUMMARY DATA'!$D:$D=$C909,'SUMMARY DATA'!$B:$B=""GRP"")),"""")
  )
)"),"")</f>
        <v/>
      </c>
      <c r="H909" s="18" t="str">
        <f>IFERROR(__xludf.DUMMYFUNCTION("IFERROR(
  TEXTJOIN(CHAR(10),TRUE,FILTER('SUMMARY DATA'!H:H,'SUMMARY DATA'!$A:$A=$A909,'SUMMARY DATA'!$C:$C=$B909,'SUMMARY DATA'!$B:$B=""GRP"")),
  IF(
    OR(
      ISNUMBER(SEARCH(""CDM CASH DEPOSIT"",$C909)),
      ISNUMBER(SEARCH(""CASH DEPOSIT"",$C90"&amp;"9)),
      COUNTIFS('SUMMARY DATA'!$D:$D,$C909,'SUMMARY DATA'!$B:$B,""GRP"")&lt;&gt;1
    ),
    """",
    IFERROR(TEXTJOIN(CHAR(10),TRUE,FILTER('SUMMARY DATA'!H:H,'SUMMARY DATA'!$D:$D=$C909,'SUMMARY DATA'!$B:$B=""GRP"")),"""")
  )
)"),"")</f>
        <v/>
      </c>
      <c r="I909" s="18" t="str">
        <f>IFERROR(__xludf.DUMMYFUNCTION("IF(H909="""","""",
SUM(ARRAYFORMULA(VALUE(SPLIT(H909,CHAR(10)))))
)"),"")</f>
        <v/>
      </c>
      <c r="J909" s="17" t="str">
        <f>IFERROR(__xludf.DUMMYFUNCTION("IFERROR(
  TEXTJOIN(CHAR(10),TRUE,FILTER('SUMMARY DATA'!I:I,'SUMMARY DATA'!$A:$A=$A909,'SUMMARY DATA'!$C:$C=$B909,'SUMMARY DATA'!$B:$B=""GRP"")),
  IF(
    OR(
      ISNUMBER(SEARCH(""CDM CASH DEPOSIT"",$C909)),
      ISNUMBER(SEARCH(""CASH DEPOSIT"",$C90"&amp;"9)),
      COUNTIFS('SUMMARY DATA'!$D:$D,$C909,'SUMMARY DATA'!$B:$B,""GRP"")&lt;&gt;1
    ),
    """",
    IFERROR(TEXTJOIN(CHAR(10),TRUE,FILTER('SUMMARY DATA'!I:I,'SUMMARY DATA'!$D:$D=$C909,'SUMMARY DATA'!$B:$B=""GRP"")),"""")
  )
)"),"")</f>
        <v/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 spans="1:27">
      <c r="A910" s="2"/>
      <c r="B910" s="35"/>
      <c r="C910" s="2"/>
      <c r="D910" s="6"/>
      <c r="E910" s="16" t="str">
        <f>IFERROR(__xludf.DUMMYFUNCTION("IFERROR(
  TEXTJOIN(CHAR(10),TRUE,FILTER('SUMMARY DATA'!E:E,'SUMMARY DATA'!$A:$A=$A910,'SUMMARY DATA'!$C:$C=$B910,'SUMMARY DATA'!$B:$B=""GRP"")),
  IF(
    OR(
      ISNUMBER(SEARCH(""CDM CASH DEPOSIT"",$C910)),
      ISNUMBER(SEARCH(""CASH DEPOSIT"",$C91"&amp;"0)),
      COUNTIFS('SUMMARY DATA'!$D:$D,$C910,'SUMMARY DATA'!$B:$B,""GRP"")&lt;&gt;1
    ),
    """",
    IFERROR(TEXTJOIN(CHAR(10),TRUE,FILTER('SUMMARY DATA'!E:E,'SUMMARY DATA'!$D:$D=$C910,'SUMMARY DATA'!$B:$B=""GRP"")),"""")
  )
)"),"")</f>
        <v/>
      </c>
      <c r="F910" s="17" t="str">
        <f>IFERROR(__xludf.DUMMYFUNCTION("IFERROR(
  TEXTJOIN(CHAR(10),TRUE,FILTER('SUMMARY DATA'!F:F,'SUMMARY DATA'!$A:$A=$A910,'SUMMARY DATA'!$C:$C=$B910,'SUMMARY DATA'!$B:$B=""GRP"")),
  IF(
    OR(
      ISNUMBER(SEARCH(""CDM CASH DEPOSIT"",$C910)),
      ISNUMBER(SEARCH(""CASH DEPOSIT"",$C91"&amp;"0)),
      COUNTIFS('SUMMARY DATA'!$D:$D,$C910,'SUMMARY DATA'!$B:$B,""GRP"")&lt;&gt;1
    ),
    """",
    IFERROR(TEXTJOIN(CHAR(10),TRUE,FILTER('SUMMARY DATA'!F:F,'SUMMARY DATA'!$D:$D=$C910,'SUMMARY DATA'!$B:$B=""GRP"")),"""")
  )
)"),"")</f>
        <v/>
      </c>
      <c r="G910" s="17" t="str">
        <f>IFERROR(__xludf.DUMMYFUNCTION("IFERROR(
  TEXTJOIN(CHAR(10),TRUE,FILTER('SUMMARY DATA'!G:G,'SUMMARY DATA'!$A:$A=$A910,'SUMMARY DATA'!$C:$C=$B910,'SUMMARY DATA'!$B:$B=""GRP"")),
  IF(
    OR(
      ISNUMBER(SEARCH(""CDM CASH DEPOSIT"",$C910)),
      ISNUMBER(SEARCH(""CASH DEPOSIT"",$C91"&amp;"0)),
      COUNTIFS('SUMMARY DATA'!$D:$D,$C910,'SUMMARY DATA'!$B:$B,""GRP"")&lt;&gt;1
    ),
    """",
    IFERROR(TEXTJOIN(CHAR(10),TRUE,FILTER('SUMMARY DATA'!G:G,'SUMMARY DATA'!$D:$D=$C910,'SUMMARY DATA'!$B:$B=""GRP"")),"""")
  )
)"),"")</f>
        <v/>
      </c>
      <c r="H910" s="18" t="str">
        <f>IFERROR(__xludf.DUMMYFUNCTION("IFERROR(
  TEXTJOIN(CHAR(10),TRUE,FILTER('SUMMARY DATA'!H:H,'SUMMARY DATA'!$A:$A=$A910,'SUMMARY DATA'!$C:$C=$B910,'SUMMARY DATA'!$B:$B=""GRP"")),
  IF(
    OR(
      ISNUMBER(SEARCH(""CDM CASH DEPOSIT"",$C910)),
      ISNUMBER(SEARCH(""CASH DEPOSIT"",$C91"&amp;"0)),
      COUNTIFS('SUMMARY DATA'!$D:$D,$C910,'SUMMARY DATA'!$B:$B,""GRP"")&lt;&gt;1
    ),
    """",
    IFERROR(TEXTJOIN(CHAR(10),TRUE,FILTER('SUMMARY DATA'!H:H,'SUMMARY DATA'!$D:$D=$C910,'SUMMARY DATA'!$B:$B=""GRP"")),"""")
  )
)"),"")</f>
        <v/>
      </c>
      <c r="I910" s="18" t="str">
        <f>IFERROR(__xludf.DUMMYFUNCTION("IF(H910="""","""",
SUM(ARRAYFORMULA(VALUE(SPLIT(H910,CHAR(10)))))
)"),"")</f>
        <v/>
      </c>
      <c r="J910" s="17" t="str">
        <f>IFERROR(__xludf.DUMMYFUNCTION("IFERROR(
  TEXTJOIN(CHAR(10),TRUE,FILTER('SUMMARY DATA'!I:I,'SUMMARY DATA'!$A:$A=$A910,'SUMMARY DATA'!$C:$C=$B910,'SUMMARY DATA'!$B:$B=""GRP"")),
  IF(
    OR(
      ISNUMBER(SEARCH(""CDM CASH DEPOSIT"",$C910)),
      ISNUMBER(SEARCH(""CASH DEPOSIT"",$C91"&amp;"0)),
      COUNTIFS('SUMMARY DATA'!$D:$D,$C910,'SUMMARY DATA'!$B:$B,""GRP"")&lt;&gt;1
    ),
    """",
    IFERROR(TEXTJOIN(CHAR(10),TRUE,FILTER('SUMMARY DATA'!I:I,'SUMMARY DATA'!$D:$D=$C910,'SUMMARY DATA'!$B:$B=""GRP"")),"""")
  )
)"),"")</f>
        <v/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 spans="1:27">
      <c r="A911" s="2"/>
      <c r="B911" s="35"/>
      <c r="C911" s="2"/>
      <c r="D911" s="6"/>
      <c r="E911" s="16" t="str">
        <f>IFERROR(__xludf.DUMMYFUNCTION("IFERROR(
  TEXTJOIN(CHAR(10),TRUE,FILTER('SUMMARY DATA'!E:E,'SUMMARY DATA'!$A:$A=$A911,'SUMMARY DATA'!$C:$C=$B911,'SUMMARY DATA'!$B:$B=""GRP"")),
  IF(
    OR(
      ISNUMBER(SEARCH(""CDM CASH DEPOSIT"",$C911)),
      ISNUMBER(SEARCH(""CASH DEPOSIT"",$C91"&amp;"1)),
      COUNTIFS('SUMMARY DATA'!$D:$D,$C911,'SUMMARY DATA'!$B:$B,""GRP"")&lt;&gt;1
    ),
    """",
    IFERROR(TEXTJOIN(CHAR(10),TRUE,FILTER('SUMMARY DATA'!E:E,'SUMMARY DATA'!$D:$D=$C911,'SUMMARY DATA'!$B:$B=""GRP"")),"""")
  )
)"),"")</f>
        <v/>
      </c>
      <c r="F911" s="17" t="str">
        <f>IFERROR(__xludf.DUMMYFUNCTION("IFERROR(
  TEXTJOIN(CHAR(10),TRUE,FILTER('SUMMARY DATA'!F:F,'SUMMARY DATA'!$A:$A=$A911,'SUMMARY DATA'!$C:$C=$B911,'SUMMARY DATA'!$B:$B=""GRP"")),
  IF(
    OR(
      ISNUMBER(SEARCH(""CDM CASH DEPOSIT"",$C911)),
      ISNUMBER(SEARCH(""CASH DEPOSIT"",$C91"&amp;"1)),
      COUNTIFS('SUMMARY DATA'!$D:$D,$C911,'SUMMARY DATA'!$B:$B,""GRP"")&lt;&gt;1
    ),
    """",
    IFERROR(TEXTJOIN(CHAR(10),TRUE,FILTER('SUMMARY DATA'!F:F,'SUMMARY DATA'!$D:$D=$C911,'SUMMARY DATA'!$B:$B=""GRP"")),"""")
  )
)"),"")</f>
        <v/>
      </c>
      <c r="G911" s="17" t="str">
        <f>IFERROR(__xludf.DUMMYFUNCTION("IFERROR(
  TEXTJOIN(CHAR(10),TRUE,FILTER('SUMMARY DATA'!G:G,'SUMMARY DATA'!$A:$A=$A911,'SUMMARY DATA'!$C:$C=$B911,'SUMMARY DATA'!$B:$B=""GRP"")),
  IF(
    OR(
      ISNUMBER(SEARCH(""CDM CASH DEPOSIT"",$C911)),
      ISNUMBER(SEARCH(""CASH DEPOSIT"",$C91"&amp;"1)),
      COUNTIFS('SUMMARY DATA'!$D:$D,$C911,'SUMMARY DATA'!$B:$B,""GRP"")&lt;&gt;1
    ),
    """",
    IFERROR(TEXTJOIN(CHAR(10),TRUE,FILTER('SUMMARY DATA'!G:G,'SUMMARY DATA'!$D:$D=$C911,'SUMMARY DATA'!$B:$B=""GRP"")),"""")
  )
)"),"")</f>
        <v/>
      </c>
      <c r="H911" s="18" t="str">
        <f>IFERROR(__xludf.DUMMYFUNCTION("IFERROR(
  TEXTJOIN(CHAR(10),TRUE,FILTER('SUMMARY DATA'!H:H,'SUMMARY DATA'!$A:$A=$A911,'SUMMARY DATA'!$C:$C=$B911,'SUMMARY DATA'!$B:$B=""GRP"")),
  IF(
    OR(
      ISNUMBER(SEARCH(""CDM CASH DEPOSIT"",$C911)),
      ISNUMBER(SEARCH(""CASH DEPOSIT"",$C91"&amp;"1)),
      COUNTIFS('SUMMARY DATA'!$D:$D,$C911,'SUMMARY DATA'!$B:$B,""GRP"")&lt;&gt;1
    ),
    """",
    IFERROR(TEXTJOIN(CHAR(10),TRUE,FILTER('SUMMARY DATA'!H:H,'SUMMARY DATA'!$D:$D=$C911,'SUMMARY DATA'!$B:$B=""GRP"")),"""")
  )
)"),"")</f>
        <v/>
      </c>
      <c r="I911" s="18" t="str">
        <f>IFERROR(__xludf.DUMMYFUNCTION("IF(H911="""","""",
SUM(ARRAYFORMULA(VALUE(SPLIT(H911,CHAR(10)))))
)"),"")</f>
        <v/>
      </c>
      <c r="J911" s="17" t="str">
        <f>IFERROR(__xludf.DUMMYFUNCTION("IFERROR(
  TEXTJOIN(CHAR(10),TRUE,FILTER('SUMMARY DATA'!I:I,'SUMMARY DATA'!$A:$A=$A911,'SUMMARY DATA'!$C:$C=$B911,'SUMMARY DATA'!$B:$B=""GRP"")),
  IF(
    OR(
      ISNUMBER(SEARCH(""CDM CASH DEPOSIT"",$C911)),
      ISNUMBER(SEARCH(""CASH DEPOSIT"",$C91"&amp;"1)),
      COUNTIFS('SUMMARY DATA'!$D:$D,$C911,'SUMMARY DATA'!$B:$B,""GRP"")&lt;&gt;1
    ),
    """",
    IFERROR(TEXTJOIN(CHAR(10),TRUE,FILTER('SUMMARY DATA'!I:I,'SUMMARY DATA'!$D:$D=$C911,'SUMMARY DATA'!$B:$B=""GRP"")),"""")
  )
)"),"")</f>
        <v/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 spans="1:27">
      <c r="A912" s="2"/>
      <c r="B912" s="35"/>
      <c r="C912" s="2"/>
      <c r="D912" s="6"/>
      <c r="E912" s="16" t="str">
        <f>IFERROR(__xludf.DUMMYFUNCTION("IFERROR(
  TEXTJOIN(CHAR(10),TRUE,FILTER('SUMMARY DATA'!E:E,'SUMMARY DATA'!$A:$A=$A912,'SUMMARY DATA'!$C:$C=$B912,'SUMMARY DATA'!$B:$B=""GRP"")),
  IF(
    OR(
      ISNUMBER(SEARCH(""CDM CASH DEPOSIT"",$C912)),
      ISNUMBER(SEARCH(""CASH DEPOSIT"",$C91"&amp;"2)),
      COUNTIFS('SUMMARY DATA'!$D:$D,$C912,'SUMMARY DATA'!$B:$B,""GRP"")&lt;&gt;1
    ),
    """",
    IFERROR(TEXTJOIN(CHAR(10),TRUE,FILTER('SUMMARY DATA'!E:E,'SUMMARY DATA'!$D:$D=$C912,'SUMMARY DATA'!$B:$B=""GRP"")),"""")
  )
)"),"")</f>
        <v/>
      </c>
      <c r="F912" s="17" t="str">
        <f>IFERROR(__xludf.DUMMYFUNCTION("IFERROR(
  TEXTJOIN(CHAR(10),TRUE,FILTER('SUMMARY DATA'!F:F,'SUMMARY DATA'!$A:$A=$A912,'SUMMARY DATA'!$C:$C=$B912,'SUMMARY DATA'!$B:$B=""GRP"")),
  IF(
    OR(
      ISNUMBER(SEARCH(""CDM CASH DEPOSIT"",$C912)),
      ISNUMBER(SEARCH(""CASH DEPOSIT"",$C91"&amp;"2)),
      COUNTIFS('SUMMARY DATA'!$D:$D,$C912,'SUMMARY DATA'!$B:$B,""GRP"")&lt;&gt;1
    ),
    """",
    IFERROR(TEXTJOIN(CHAR(10),TRUE,FILTER('SUMMARY DATA'!F:F,'SUMMARY DATA'!$D:$D=$C912,'SUMMARY DATA'!$B:$B=""GRP"")),"""")
  )
)"),"")</f>
        <v/>
      </c>
      <c r="G912" s="17" t="str">
        <f>IFERROR(__xludf.DUMMYFUNCTION("IFERROR(
  TEXTJOIN(CHAR(10),TRUE,FILTER('SUMMARY DATA'!G:G,'SUMMARY DATA'!$A:$A=$A912,'SUMMARY DATA'!$C:$C=$B912,'SUMMARY DATA'!$B:$B=""GRP"")),
  IF(
    OR(
      ISNUMBER(SEARCH(""CDM CASH DEPOSIT"",$C912)),
      ISNUMBER(SEARCH(""CASH DEPOSIT"",$C91"&amp;"2)),
      COUNTIFS('SUMMARY DATA'!$D:$D,$C912,'SUMMARY DATA'!$B:$B,""GRP"")&lt;&gt;1
    ),
    """",
    IFERROR(TEXTJOIN(CHAR(10),TRUE,FILTER('SUMMARY DATA'!G:G,'SUMMARY DATA'!$D:$D=$C912,'SUMMARY DATA'!$B:$B=""GRP"")),"""")
  )
)"),"")</f>
        <v/>
      </c>
      <c r="H912" s="18" t="str">
        <f>IFERROR(__xludf.DUMMYFUNCTION("IFERROR(
  TEXTJOIN(CHAR(10),TRUE,FILTER('SUMMARY DATA'!H:H,'SUMMARY DATA'!$A:$A=$A912,'SUMMARY DATA'!$C:$C=$B912,'SUMMARY DATA'!$B:$B=""GRP"")),
  IF(
    OR(
      ISNUMBER(SEARCH(""CDM CASH DEPOSIT"",$C912)),
      ISNUMBER(SEARCH(""CASH DEPOSIT"",$C91"&amp;"2)),
      COUNTIFS('SUMMARY DATA'!$D:$D,$C912,'SUMMARY DATA'!$B:$B,""GRP"")&lt;&gt;1
    ),
    """",
    IFERROR(TEXTJOIN(CHAR(10),TRUE,FILTER('SUMMARY DATA'!H:H,'SUMMARY DATA'!$D:$D=$C912,'SUMMARY DATA'!$B:$B=""GRP"")),"""")
  )
)"),"")</f>
        <v/>
      </c>
      <c r="I912" s="18" t="str">
        <f>IFERROR(__xludf.DUMMYFUNCTION("IF(H912="""","""",
SUM(ARRAYFORMULA(VALUE(SPLIT(H912,CHAR(10)))))
)"),"")</f>
        <v/>
      </c>
      <c r="J912" s="17" t="str">
        <f>IFERROR(__xludf.DUMMYFUNCTION("IFERROR(
  TEXTJOIN(CHAR(10),TRUE,FILTER('SUMMARY DATA'!I:I,'SUMMARY DATA'!$A:$A=$A912,'SUMMARY DATA'!$C:$C=$B912,'SUMMARY DATA'!$B:$B=""GRP"")),
  IF(
    OR(
      ISNUMBER(SEARCH(""CDM CASH DEPOSIT"",$C912)),
      ISNUMBER(SEARCH(""CASH DEPOSIT"",$C91"&amp;"2)),
      COUNTIFS('SUMMARY DATA'!$D:$D,$C912,'SUMMARY DATA'!$B:$B,""GRP"")&lt;&gt;1
    ),
    """",
    IFERROR(TEXTJOIN(CHAR(10),TRUE,FILTER('SUMMARY DATA'!I:I,'SUMMARY DATA'!$D:$D=$C912,'SUMMARY DATA'!$B:$B=""GRP"")),"""")
  )
)"),"")</f>
        <v/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 spans="1:27">
      <c r="A913" s="2"/>
      <c r="B913" s="35"/>
      <c r="C913" s="2"/>
      <c r="D913" s="6"/>
      <c r="E913" s="16" t="str">
        <f>IFERROR(__xludf.DUMMYFUNCTION("IFERROR(
  TEXTJOIN(CHAR(10),TRUE,FILTER('SUMMARY DATA'!E:E,'SUMMARY DATA'!$A:$A=$A913,'SUMMARY DATA'!$C:$C=$B913,'SUMMARY DATA'!$B:$B=""GRP"")),
  IF(
    OR(
      ISNUMBER(SEARCH(""CDM CASH DEPOSIT"",$C913)),
      ISNUMBER(SEARCH(""CASH DEPOSIT"",$C91"&amp;"3)),
      COUNTIFS('SUMMARY DATA'!$D:$D,$C913,'SUMMARY DATA'!$B:$B,""GRP"")&lt;&gt;1
    ),
    """",
    IFERROR(TEXTJOIN(CHAR(10),TRUE,FILTER('SUMMARY DATA'!E:E,'SUMMARY DATA'!$D:$D=$C913,'SUMMARY DATA'!$B:$B=""GRP"")),"""")
  )
)"),"")</f>
        <v/>
      </c>
      <c r="F913" s="17" t="str">
        <f>IFERROR(__xludf.DUMMYFUNCTION("IFERROR(
  TEXTJOIN(CHAR(10),TRUE,FILTER('SUMMARY DATA'!F:F,'SUMMARY DATA'!$A:$A=$A913,'SUMMARY DATA'!$C:$C=$B913,'SUMMARY DATA'!$B:$B=""GRP"")),
  IF(
    OR(
      ISNUMBER(SEARCH(""CDM CASH DEPOSIT"",$C913)),
      ISNUMBER(SEARCH(""CASH DEPOSIT"",$C91"&amp;"3)),
      COUNTIFS('SUMMARY DATA'!$D:$D,$C913,'SUMMARY DATA'!$B:$B,""GRP"")&lt;&gt;1
    ),
    """",
    IFERROR(TEXTJOIN(CHAR(10),TRUE,FILTER('SUMMARY DATA'!F:F,'SUMMARY DATA'!$D:$D=$C913,'SUMMARY DATA'!$B:$B=""GRP"")),"""")
  )
)"),"")</f>
        <v/>
      </c>
      <c r="G913" s="17" t="str">
        <f>IFERROR(__xludf.DUMMYFUNCTION("IFERROR(
  TEXTJOIN(CHAR(10),TRUE,FILTER('SUMMARY DATA'!G:G,'SUMMARY DATA'!$A:$A=$A913,'SUMMARY DATA'!$C:$C=$B913,'SUMMARY DATA'!$B:$B=""GRP"")),
  IF(
    OR(
      ISNUMBER(SEARCH(""CDM CASH DEPOSIT"",$C913)),
      ISNUMBER(SEARCH(""CASH DEPOSIT"",$C91"&amp;"3)),
      COUNTIFS('SUMMARY DATA'!$D:$D,$C913,'SUMMARY DATA'!$B:$B,""GRP"")&lt;&gt;1
    ),
    """",
    IFERROR(TEXTJOIN(CHAR(10),TRUE,FILTER('SUMMARY DATA'!G:G,'SUMMARY DATA'!$D:$D=$C913,'SUMMARY DATA'!$B:$B=""GRP"")),"""")
  )
)"),"")</f>
        <v/>
      </c>
      <c r="H913" s="18" t="str">
        <f>IFERROR(__xludf.DUMMYFUNCTION("IFERROR(
  TEXTJOIN(CHAR(10),TRUE,FILTER('SUMMARY DATA'!H:H,'SUMMARY DATA'!$A:$A=$A913,'SUMMARY DATA'!$C:$C=$B913,'SUMMARY DATA'!$B:$B=""GRP"")),
  IF(
    OR(
      ISNUMBER(SEARCH(""CDM CASH DEPOSIT"",$C913)),
      ISNUMBER(SEARCH(""CASH DEPOSIT"",$C91"&amp;"3)),
      COUNTIFS('SUMMARY DATA'!$D:$D,$C913,'SUMMARY DATA'!$B:$B,""GRP"")&lt;&gt;1
    ),
    """",
    IFERROR(TEXTJOIN(CHAR(10),TRUE,FILTER('SUMMARY DATA'!H:H,'SUMMARY DATA'!$D:$D=$C913,'SUMMARY DATA'!$B:$B=""GRP"")),"""")
  )
)"),"")</f>
        <v/>
      </c>
      <c r="I913" s="18" t="str">
        <f>IFERROR(__xludf.DUMMYFUNCTION("IF(H913="""","""",
SUM(ARRAYFORMULA(VALUE(SPLIT(H913,CHAR(10)))))
)"),"")</f>
        <v/>
      </c>
      <c r="J913" s="17" t="str">
        <f>IFERROR(__xludf.DUMMYFUNCTION("IFERROR(
  TEXTJOIN(CHAR(10),TRUE,FILTER('SUMMARY DATA'!I:I,'SUMMARY DATA'!$A:$A=$A913,'SUMMARY DATA'!$C:$C=$B913,'SUMMARY DATA'!$B:$B=""GRP"")),
  IF(
    OR(
      ISNUMBER(SEARCH(""CDM CASH DEPOSIT"",$C913)),
      ISNUMBER(SEARCH(""CASH DEPOSIT"",$C91"&amp;"3)),
      COUNTIFS('SUMMARY DATA'!$D:$D,$C913,'SUMMARY DATA'!$B:$B,""GRP"")&lt;&gt;1
    ),
    """",
    IFERROR(TEXTJOIN(CHAR(10),TRUE,FILTER('SUMMARY DATA'!I:I,'SUMMARY DATA'!$D:$D=$C913,'SUMMARY DATA'!$B:$B=""GRP"")),"""")
  )
)"),"")</f>
        <v/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 spans="1:27">
      <c r="A914" s="2"/>
      <c r="B914" s="35"/>
      <c r="C914" s="2"/>
      <c r="D914" s="6"/>
      <c r="E914" s="16" t="str">
        <f>IFERROR(__xludf.DUMMYFUNCTION("IFERROR(
  TEXTJOIN(CHAR(10),TRUE,FILTER('SUMMARY DATA'!E:E,'SUMMARY DATA'!$A:$A=$A914,'SUMMARY DATA'!$C:$C=$B914,'SUMMARY DATA'!$B:$B=""GRP"")),
  IF(
    OR(
      ISNUMBER(SEARCH(""CDM CASH DEPOSIT"",$C914)),
      ISNUMBER(SEARCH(""CASH DEPOSIT"",$C91"&amp;"4)),
      COUNTIFS('SUMMARY DATA'!$D:$D,$C914,'SUMMARY DATA'!$B:$B,""GRP"")&lt;&gt;1
    ),
    """",
    IFERROR(TEXTJOIN(CHAR(10),TRUE,FILTER('SUMMARY DATA'!E:E,'SUMMARY DATA'!$D:$D=$C914,'SUMMARY DATA'!$B:$B=""GRP"")),"""")
  )
)"),"")</f>
        <v/>
      </c>
      <c r="F914" s="17" t="str">
        <f>IFERROR(__xludf.DUMMYFUNCTION("IFERROR(
  TEXTJOIN(CHAR(10),TRUE,FILTER('SUMMARY DATA'!F:F,'SUMMARY DATA'!$A:$A=$A914,'SUMMARY DATA'!$C:$C=$B914,'SUMMARY DATA'!$B:$B=""GRP"")),
  IF(
    OR(
      ISNUMBER(SEARCH(""CDM CASH DEPOSIT"",$C914)),
      ISNUMBER(SEARCH(""CASH DEPOSIT"",$C91"&amp;"4)),
      COUNTIFS('SUMMARY DATA'!$D:$D,$C914,'SUMMARY DATA'!$B:$B,""GRP"")&lt;&gt;1
    ),
    """",
    IFERROR(TEXTJOIN(CHAR(10),TRUE,FILTER('SUMMARY DATA'!F:F,'SUMMARY DATA'!$D:$D=$C914,'SUMMARY DATA'!$B:$B=""GRP"")),"""")
  )
)"),"")</f>
        <v/>
      </c>
      <c r="G914" s="17" t="str">
        <f>IFERROR(__xludf.DUMMYFUNCTION("IFERROR(
  TEXTJOIN(CHAR(10),TRUE,FILTER('SUMMARY DATA'!G:G,'SUMMARY DATA'!$A:$A=$A914,'SUMMARY DATA'!$C:$C=$B914,'SUMMARY DATA'!$B:$B=""GRP"")),
  IF(
    OR(
      ISNUMBER(SEARCH(""CDM CASH DEPOSIT"",$C914)),
      ISNUMBER(SEARCH(""CASH DEPOSIT"",$C91"&amp;"4)),
      COUNTIFS('SUMMARY DATA'!$D:$D,$C914,'SUMMARY DATA'!$B:$B,""GRP"")&lt;&gt;1
    ),
    """",
    IFERROR(TEXTJOIN(CHAR(10),TRUE,FILTER('SUMMARY DATA'!G:G,'SUMMARY DATA'!$D:$D=$C914,'SUMMARY DATA'!$B:$B=""GRP"")),"""")
  )
)"),"")</f>
        <v/>
      </c>
      <c r="H914" s="18" t="str">
        <f>IFERROR(__xludf.DUMMYFUNCTION("IFERROR(
  TEXTJOIN(CHAR(10),TRUE,FILTER('SUMMARY DATA'!H:H,'SUMMARY DATA'!$A:$A=$A914,'SUMMARY DATA'!$C:$C=$B914,'SUMMARY DATA'!$B:$B=""GRP"")),
  IF(
    OR(
      ISNUMBER(SEARCH(""CDM CASH DEPOSIT"",$C914)),
      ISNUMBER(SEARCH(""CASH DEPOSIT"",$C91"&amp;"4)),
      COUNTIFS('SUMMARY DATA'!$D:$D,$C914,'SUMMARY DATA'!$B:$B,""GRP"")&lt;&gt;1
    ),
    """",
    IFERROR(TEXTJOIN(CHAR(10),TRUE,FILTER('SUMMARY DATA'!H:H,'SUMMARY DATA'!$D:$D=$C914,'SUMMARY DATA'!$B:$B=""GRP"")),"""")
  )
)"),"")</f>
        <v/>
      </c>
      <c r="I914" s="18" t="str">
        <f>IFERROR(__xludf.DUMMYFUNCTION("IF(H914="""","""",
SUM(ARRAYFORMULA(VALUE(SPLIT(H914,CHAR(10)))))
)"),"")</f>
        <v/>
      </c>
      <c r="J914" s="17" t="str">
        <f>IFERROR(__xludf.DUMMYFUNCTION("IFERROR(
  TEXTJOIN(CHAR(10),TRUE,FILTER('SUMMARY DATA'!I:I,'SUMMARY DATA'!$A:$A=$A914,'SUMMARY DATA'!$C:$C=$B914,'SUMMARY DATA'!$B:$B=""GRP"")),
  IF(
    OR(
      ISNUMBER(SEARCH(""CDM CASH DEPOSIT"",$C914)),
      ISNUMBER(SEARCH(""CASH DEPOSIT"",$C91"&amp;"4)),
      COUNTIFS('SUMMARY DATA'!$D:$D,$C914,'SUMMARY DATA'!$B:$B,""GRP"")&lt;&gt;1
    ),
    """",
    IFERROR(TEXTJOIN(CHAR(10),TRUE,FILTER('SUMMARY DATA'!I:I,'SUMMARY DATA'!$D:$D=$C914,'SUMMARY DATA'!$B:$B=""GRP"")),"""")
  )
)"),"")</f>
        <v/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 spans="1:27">
      <c r="A915" s="2"/>
      <c r="B915" s="35"/>
      <c r="C915" s="2"/>
      <c r="D915" s="6"/>
      <c r="E915" s="16" t="str">
        <f>IFERROR(__xludf.DUMMYFUNCTION("IFERROR(
  TEXTJOIN(CHAR(10),TRUE,FILTER('SUMMARY DATA'!E:E,'SUMMARY DATA'!$A:$A=$A915,'SUMMARY DATA'!$C:$C=$B915,'SUMMARY DATA'!$B:$B=""GRP"")),
  IF(
    OR(
      ISNUMBER(SEARCH(""CDM CASH DEPOSIT"",$C915)),
      ISNUMBER(SEARCH(""CASH DEPOSIT"",$C91"&amp;"5)),
      COUNTIFS('SUMMARY DATA'!$D:$D,$C915,'SUMMARY DATA'!$B:$B,""GRP"")&lt;&gt;1
    ),
    """",
    IFERROR(TEXTJOIN(CHAR(10),TRUE,FILTER('SUMMARY DATA'!E:E,'SUMMARY DATA'!$D:$D=$C915,'SUMMARY DATA'!$B:$B=""GRP"")),"""")
  )
)"),"")</f>
        <v/>
      </c>
      <c r="F915" s="17" t="str">
        <f>IFERROR(__xludf.DUMMYFUNCTION("IFERROR(
  TEXTJOIN(CHAR(10),TRUE,FILTER('SUMMARY DATA'!F:F,'SUMMARY DATA'!$A:$A=$A915,'SUMMARY DATA'!$C:$C=$B915,'SUMMARY DATA'!$B:$B=""GRP"")),
  IF(
    OR(
      ISNUMBER(SEARCH(""CDM CASH DEPOSIT"",$C915)),
      ISNUMBER(SEARCH(""CASH DEPOSIT"",$C91"&amp;"5)),
      COUNTIFS('SUMMARY DATA'!$D:$D,$C915,'SUMMARY DATA'!$B:$B,""GRP"")&lt;&gt;1
    ),
    """",
    IFERROR(TEXTJOIN(CHAR(10),TRUE,FILTER('SUMMARY DATA'!F:F,'SUMMARY DATA'!$D:$D=$C915,'SUMMARY DATA'!$B:$B=""GRP"")),"""")
  )
)"),"")</f>
        <v/>
      </c>
      <c r="G915" s="17" t="str">
        <f>IFERROR(__xludf.DUMMYFUNCTION("IFERROR(
  TEXTJOIN(CHAR(10),TRUE,FILTER('SUMMARY DATA'!G:G,'SUMMARY DATA'!$A:$A=$A915,'SUMMARY DATA'!$C:$C=$B915,'SUMMARY DATA'!$B:$B=""GRP"")),
  IF(
    OR(
      ISNUMBER(SEARCH(""CDM CASH DEPOSIT"",$C915)),
      ISNUMBER(SEARCH(""CASH DEPOSIT"",$C91"&amp;"5)),
      COUNTIFS('SUMMARY DATA'!$D:$D,$C915,'SUMMARY DATA'!$B:$B,""GRP"")&lt;&gt;1
    ),
    """",
    IFERROR(TEXTJOIN(CHAR(10),TRUE,FILTER('SUMMARY DATA'!G:G,'SUMMARY DATA'!$D:$D=$C915,'SUMMARY DATA'!$B:$B=""GRP"")),"""")
  )
)"),"")</f>
        <v/>
      </c>
      <c r="H915" s="18" t="str">
        <f>IFERROR(__xludf.DUMMYFUNCTION("IFERROR(
  TEXTJOIN(CHAR(10),TRUE,FILTER('SUMMARY DATA'!H:H,'SUMMARY DATA'!$A:$A=$A915,'SUMMARY DATA'!$C:$C=$B915,'SUMMARY DATA'!$B:$B=""GRP"")),
  IF(
    OR(
      ISNUMBER(SEARCH(""CDM CASH DEPOSIT"",$C915)),
      ISNUMBER(SEARCH(""CASH DEPOSIT"",$C91"&amp;"5)),
      COUNTIFS('SUMMARY DATA'!$D:$D,$C915,'SUMMARY DATA'!$B:$B,""GRP"")&lt;&gt;1
    ),
    """",
    IFERROR(TEXTJOIN(CHAR(10),TRUE,FILTER('SUMMARY DATA'!H:H,'SUMMARY DATA'!$D:$D=$C915,'SUMMARY DATA'!$B:$B=""GRP"")),"""")
  )
)"),"")</f>
        <v/>
      </c>
      <c r="I915" s="18" t="str">
        <f>IFERROR(__xludf.DUMMYFUNCTION("IF(H915="""","""",
SUM(ARRAYFORMULA(VALUE(SPLIT(H915,CHAR(10)))))
)"),"")</f>
        <v/>
      </c>
      <c r="J915" s="17" t="str">
        <f>IFERROR(__xludf.DUMMYFUNCTION("IFERROR(
  TEXTJOIN(CHAR(10),TRUE,FILTER('SUMMARY DATA'!I:I,'SUMMARY DATA'!$A:$A=$A915,'SUMMARY DATA'!$C:$C=$B915,'SUMMARY DATA'!$B:$B=""GRP"")),
  IF(
    OR(
      ISNUMBER(SEARCH(""CDM CASH DEPOSIT"",$C915)),
      ISNUMBER(SEARCH(""CASH DEPOSIT"",$C91"&amp;"5)),
      COUNTIFS('SUMMARY DATA'!$D:$D,$C915,'SUMMARY DATA'!$B:$B,""GRP"")&lt;&gt;1
    ),
    """",
    IFERROR(TEXTJOIN(CHAR(10),TRUE,FILTER('SUMMARY DATA'!I:I,'SUMMARY DATA'!$D:$D=$C915,'SUMMARY DATA'!$B:$B=""GRP"")),"""")
  )
)"),"")</f>
        <v/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 spans="1:27">
      <c r="A916" s="2"/>
      <c r="B916" s="35"/>
      <c r="C916" s="2"/>
      <c r="D916" s="6"/>
      <c r="E916" s="16" t="str">
        <f>IFERROR(__xludf.DUMMYFUNCTION("IFERROR(
  TEXTJOIN(CHAR(10),TRUE,FILTER('SUMMARY DATA'!E:E,'SUMMARY DATA'!$A:$A=$A916,'SUMMARY DATA'!$C:$C=$B916,'SUMMARY DATA'!$B:$B=""GRP"")),
  IF(
    OR(
      ISNUMBER(SEARCH(""CDM CASH DEPOSIT"",$C916)),
      ISNUMBER(SEARCH(""CASH DEPOSIT"",$C91"&amp;"6)),
      COUNTIFS('SUMMARY DATA'!$D:$D,$C916,'SUMMARY DATA'!$B:$B,""GRP"")&lt;&gt;1
    ),
    """",
    IFERROR(TEXTJOIN(CHAR(10),TRUE,FILTER('SUMMARY DATA'!E:E,'SUMMARY DATA'!$D:$D=$C916,'SUMMARY DATA'!$B:$B=""GRP"")),"""")
  )
)"),"")</f>
        <v/>
      </c>
      <c r="F916" s="17" t="str">
        <f>IFERROR(__xludf.DUMMYFUNCTION("IFERROR(
  TEXTJOIN(CHAR(10),TRUE,FILTER('SUMMARY DATA'!F:F,'SUMMARY DATA'!$A:$A=$A916,'SUMMARY DATA'!$C:$C=$B916,'SUMMARY DATA'!$B:$B=""GRP"")),
  IF(
    OR(
      ISNUMBER(SEARCH(""CDM CASH DEPOSIT"",$C916)),
      ISNUMBER(SEARCH(""CASH DEPOSIT"",$C91"&amp;"6)),
      COUNTIFS('SUMMARY DATA'!$D:$D,$C916,'SUMMARY DATA'!$B:$B,""GRP"")&lt;&gt;1
    ),
    """",
    IFERROR(TEXTJOIN(CHAR(10),TRUE,FILTER('SUMMARY DATA'!F:F,'SUMMARY DATA'!$D:$D=$C916,'SUMMARY DATA'!$B:$B=""GRP"")),"""")
  )
)"),"")</f>
        <v/>
      </c>
      <c r="G916" s="17" t="str">
        <f>IFERROR(__xludf.DUMMYFUNCTION("IFERROR(
  TEXTJOIN(CHAR(10),TRUE,FILTER('SUMMARY DATA'!G:G,'SUMMARY DATA'!$A:$A=$A916,'SUMMARY DATA'!$C:$C=$B916,'SUMMARY DATA'!$B:$B=""GRP"")),
  IF(
    OR(
      ISNUMBER(SEARCH(""CDM CASH DEPOSIT"",$C916)),
      ISNUMBER(SEARCH(""CASH DEPOSIT"",$C91"&amp;"6)),
      COUNTIFS('SUMMARY DATA'!$D:$D,$C916,'SUMMARY DATA'!$B:$B,""GRP"")&lt;&gt;1
    ),
    """",
    IFERROR(TEXTJOIN(CHAR(10),TRUE,FILTER('SUMMARY DATA'!G:G,'SUMMARY DATA'!$D:$D=$C916,'SUMMARY DATA'!$B:$B=""GRP"")),"""")
  )
)"),"")</f>
        <v/>
      </c>
      <c r="H916" s="18" t="str">
        <f>IFERROR(__xludf.DUMMYFUNCTION("IFERROR(
  TEXTJOIN(CHAR(10),TRUE,FILTER('SUMMARY DATA'!H:H,'SUMMARY DATA'!$A:$A=$A916,'SUMMARY DATA'!$C:$C=$B916,'SUMMARY DATA'!$B:$B=""GRP"")),
  IF(
    OR(
      ISNUMBER(SEARCH(""CDM CASH DEPOSIT"",$C916)),
      ISNUMBER(SEARCH(""CASH DEPOSIT"",$C91"&amp;"6)),
      COUNTIFS('SUMMARY DATA'!$D:$D,$C916,'SUMMARY DATA'!$B:$B,""GRP"")&lt;&gt;1
    ),
    """",
    IFERROR(TEXTJOIN(CHAR(10),TRUE,FILTER('SUMMARY DATA'!H:H,'SUMMARY DATA'!$D:$D=$C916,'SUMMARY DATA'!$B:$B=""GRP"")),"""")
  )
)"),"")</f>
        <v/>
      </c>
      <c r="I916" s="18" t="str">
        <f>IFERROR(__xludf.DUMMYFUNCTION("IF(H916="""","""",
SUM(ARRAYFORMULA(VALUE(SPLIT(H916,CHAR(10)))))
)"),"")</f>
        <v/>
      </c>
      <c r="J916" s="17" t="str">
        <f>IFERROR(__xludf.DUMMYFUNCTION("IFERROR(
  TEXTJOIN(CHAR(10),TRUE,FILTER('SUMMARY DATA'!I:I,'SUMMARY DATA'!$A:$A=$A916,'SUMMARY DATA'!$C:$C=$B916,'SUMMARY DATA'!$B:$B=""GRP"")),
  IF(
    OR(
      ISNUMBER(SEARCH(""CDM CASH DEPOSIT"",$C916)),
      ISNUMBER(SEARCH(""CASH DEPOSIT"",$C91"&amp;"6)),
      COUNTIFS('SUMMARY DATA'!$D:$D,$C916,'SUMMARY DATA'!$B:$B,""GRP"")&lt;&gt;1
    ),
    """",
    IFERROR(TEXTJOIN(CHAR(10),TRUE,FILTER('SUMMARY DATA'!I:I,'SUMMARY DATA'!$D:$D=$C916,'SUMMARY DATA'!$B:$B=""GRP"")),"""")
  )
)"),"")</f>
        <v/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 spans="1:27">
      <c r="A917" s="2"/>
      <c r="B917" s="35"/>
      <c r="C917" s="2"/>
      <c r="D917" s="6"/>
      <c r="E917" s="16" t="str">
        <f>IFERROR(__xludf.DUMMYFUNCTION("IFERROR(
  TEXTJOIN(CHAR(10),TRUE,FILTER('SUMMARY DATA'!E:E,'SUMMARY DATA'!$A:$A=$A917,'SUMMARY DATA'!$C:$C=$B917,'SUMMARY DATA'!$B:$B=""GRP"")),
  IF(
    OR(
      ISNUMBER(SEARCH(""CDM CASH DEPOSIT"",$C917)),
      ISNUMBER(SEARCH(""CASH DEPOSIT"",$C91"&amp;"7)),
      COUNTIFS('SUMMARY DATA'!$D:$D,$C917,'SUMMARY DATA'!$B:$B,""GRP"")&lt;&gt;1
    ),
    """",
    IFERROR(TEXTJOIN(CHAR(10),TRUE,FILTER('SUMMARY DATA'!E:E,'SUMMARY DATA'!$D:$D=$C917,'SUMMARY DATA'!$B:$B=""GRP"")),"""")
  )
)"),"")</f>
        <v/>
      </c>
      <c r="F917" s="17" t="str">
        <f>IFERROR(__xludf.DUMMYFUNCTION("IFERROR(
  TEXTJOIN(CHAR(10),TRUE,FILTER('SUMMARY DATA'!F:F,'SUMMARY DATA'!$A:$A=$A917,'SUMMARY DATA'!$C:$C=$B917,'SUMMARY DATA'!$B:$B=""GRP"")),
  IF(
    OR(
      ISNUMBER(SEARCH(""CDM CASH DEPOSIT"",$C917)),
      ISNUMBER(SEARCH(""CASH DEPOSIT"",$C91"&amp;"7)),
      COUNTIFS('SUMMARY DATA'!$D:$D,$C917,'SUMMARY DATA'!$B:$B,""GRP"")&lt;&gt;1
    ),
    """",
    IFERROR(TEXTJOIN(CHAR(10),TRUE,FILTER('SUMMARY DATA'!F:F,'SUMMARY DATA'!$D:$D=$C917,'SUMMARY DATA'!$B:$B=""GRP"")),"""")
  )
)"),"")</f>
        <v/>
      </c>
      <c r="G917" s="17" t="str">
        <f>IFERROR(__xludf.DUMMYFUNCTION("IFERROR(
  TEXTJOIN(CHAR(10),TRUE,FILTER('SUMMARY DATA'!G:G,'SUMMARY DATA'!$A:$A=$A917,'SUMMARY DATA'!$C:$C=$B917,'SUMMARY DATA'!$B:$B=""GRP"")),
  IF(
    OR(
      ISNUMBER(SEARCH(""CDM CASH DEPOSIT"",$C917)),
      ISNUMBER(SEARCH(""CASH DEPOSIT"",$C91"&amp;"7)),
      COUNTIFS('SUMMARY DATA'!$D:$D,$C917,'SUMMARY DATA'!$B:$B,""GRP"")&lt;&gt;1
    ),
    """",
    IFERROR(TEXTJOIN(CHAR(10),TRUE,FILTER('SUMMARY DATA'!G:G,'SUMMARY DATA'!$D:$D=$C917,'SUMMARY DATA'!$B:$B=""GRP"")),"""")
  )
)"),"")</f>
        <v/>
      </c>
      <c r="H917" s="18" t="str">
        <f>IFERROR(__xludf.DUMMYFUNCTION("IFERROR(
  TEXTJOIN(CHAR(10),TRUE,FILTER('SUMMARY DATA'!H:H,'SUMMARY DATA'!$A:$A=$A917,'SUMMARY DATA'!$C:$C=$B917,'SUMMARY DATA'!$B:$B=""GRP"")),
  IF(
    OR(
      ISNUMBER(SEARCH(""CDM CASH DEPOSIT"",$C917)),
      ISNUMBER(SEARCH(""CASH DEPOSIT"",$C91"&amp;"7)),
      COUNTIFS('SUMMARY DATA'!$D:$D,$C917,'SUMMARY DATA'!$B:$B,""GRP"")&lt;&gt;1
    ),
    """",
    IFERROR(TEXTJOIN(CHAR(10),TRUE,FILTER('SUMMARY DATA'!H:H,'SUMMARY DATA'!$D:$D=$C917,'SUMMARY DATA'!$B:$B=""GRP"")),"""")
  )
)"),"")</f>
        <v/>
      </c>
      <c r="I917" s="18" t="str">
        <f>IFERROR(__xludf.DUMMYFUNCTION("IF(H917="""","""",
SUM(ARRAYFORMULA(VALUE(SPLIT(H917,CHAR(10)))))
)"),"")</f>
        <v/>
      </c>
      <c r="J917" s="17" t="str">
        <f>IFERROR(__xludf.DUMMYFUNCTION("IFERROR(
  TEXTJOIN(CHAR(10),TRUE,FILTER('SUMMARY DATA'!I:I,'SUMMARY DATA'!$A:$A=$A917,'SUMMARY DATA'!$C:$C=$B917,'SUMMARY DATA'!$B:$B=""GRP"")),
  IF(
    OR(
      ISNUMBER(SEARCH(""CDM CASH DEPOSIT"",$C917)),
      ISNUMBER(SEARCH(""CASH DEPOSIT"",$C91"&amp;"7)),
      COUNTIFS('SUMMARY DATA'!$D:$D,$C917,'SUMMARY DATA'!$B:$B,""GRP"")&lt;&gt;1
    ),
    """",
    IFERROR(TEXTJOIN(CHAR(10),TRUE,FILTER('SUMMARY DATA'!I:I,'SUMMARY DATA'!$D:$D=$C917,'SUMMARY DATA'!$B:$B=""GRP"")),"""")
  )
)"),"")</f>
        <v/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 spans="1:27">
      <c r="A918" s="2"/>
      <c r="B918" s="35"/>
      <c r="C918" s="2"/>
      <c r="D918" s="6"/>
      <c r="E918" s="16" t="str">
        <f>IFERROR(__xludf.DUMMYFUNCTION("IFERROR(
  TEXTJOIN(CHAR(10),TRUE,FILTER('SUMMARY DATA'!E:E,'SUMMARY DATA'!$A:$A=$A918,'SUMMARY DATA'!$C:$C=$B918,'SUMMARY DATA'!$B:$B=""GRP"")),
  IF(
    OR(
      ISNUMBER(SEARCH(""CDM CASH DEPOSIT"",$C918)),
      ISNUMBER(SEARCH(""CASH DEPOSIT"",$C91"&amp;"8)),
      COUNTIFS('SUMMARY DATA'!$D:$D,$C918,'SUMMARY DATA'!$B:$B,""GRP"")&lt;&gt;1
    ),
    """",
    IFERROR(TEXTJOIN(CHAR(10),TRUE,FILTER('SUMMARY DATA'!E:E,'SUMMARY DATA'!$D:$D=$C918,'SUMMARY DATA'!$B:$B=""GRP"")),"""")
  )
)"),"")</f>
        <v/>
      </c>
      <c r="F918" s="17" t="str">
        <f>IFERROR(__xludf.DUMMYFUNCTION("IFERROR(
  TEXTJOIN(CHAR(10),TRUE,FILTER('SUMMARY DATA'!F:F,'SUMMARY DATA'!$A:$A=$A918,'SUMMARY DATA'!$C:$C=$B918,'SUMMARY DATA'!$B:$B=""GRP"")),
  IF(
    OR(
      ISNUMBER(SEARCH(""CDM CASH DEPOSIT"",$C918)),
      ISNUMBER(SEARCH(""CASH DEPOSIT"",$C91"&amp;"8)),
      COUNTIFS('SUMMARY DATA'!$D:$D,$C918,'SUMMARY DATA'!$B:$B,""GRP"")&lt;&gt;1
    ),
    """",
    IFERROR(TEXTJOIN(CHAR(10),TRUE,FILTER('SUMMARY DATA'!F:F,'SUMMARY DATA'!$D:$D=$C918,'SUMMARY DATA'!$B:$B=""GRP"")),"""")
  )
)"),"")</f>
        <v/>
      </c>
      <c r="G918" s="17" t="str">
        <f>IFERROR(__xludf.DUMMYFUNCTION("IFERROR(
  TEXTJOIN(CHAR(10),TRUE,FILTER('SUMMARY DATA'!G:G,'SUMMARY DATA'!$A:$A=$A918,'SUMMARY DATA'!$C:$C=$B918,'SUMMARY DATA'!$B:$B=""GRP"")),
  IF(
    OR(
      ISNUMBER(SEARCH(""CDM CASH DEPOSIT"",$C918)),
      ISNUMBER(SEARCH(""CASH DEPOSIT"",$C91"&amp;"8)),
      COUNTIFS('SUMMARY DATA'!$D:$D,$C918,'SUMMARY DATA'!$B:$B,""GRP"")&lt;&gt;1
    ),
    """",
    IFERROR(TEXTJOIN(CHAR(10),TRUE,FILTER('SUMMARY DATA'!G:G,'SUMMARY DATA'!$D:$D=$C918,'SUMMARY DATA'!$B:$B=""GRP"")),"""")
  )
)"),"")</f>
        <v/>
      </c>
      <c r="H918" s="18" t="str">
        <f>IFERROR(__xludf.DUMMYFUNCTION("IFERROR(
  TEXTJOIN(CHAR(10),TRUE,FILTER('SUMMARY DATA'!H:H,'SUMMARY DATA'!$A:$A=$A918,'SUMMARY DATA'!$C:$C=$B918,'SUMMARY DATA'!$B:$B=""GRP"")),
  IF(
    OR(
      ISNUMBER(SEARCH(""CDM CASH DEPOSIT"",$C918)),
      ISNUMBER(SEARCH(""CASH DEPOSIT"",$C91"&amp;"8)),
      COUNTIFS('SUMMARY DATA'!$D:$D,$C918,'SUMMARY DATA'!$B:$B,""GRP"")&lt;&gt;1
    ),
    """",
    IFERROR(TEXTJOIN(CHAR(10),TRUE,FILTER('SUMMARY DATA'!H:H,'SUMMARY DATA'!$D:$D=$C918,'SUMMARY DATA'!$B:$B=""GRP"")),"""")
  )
)"),"")</f>
        <v/>
      </c>
      <c r="I918" s="18" t="str">
        <f>IFERROR(__xludf.DUMMYFUNCTION("IF(H918="""","""",
SUM(ARRAYFORMULA(VALUE(SPLIT(H918,CHAR(10)))))
)"),"")</f>
        <v/>
      </c>
      <c r="J918" s="17" t="str">
        <f>IFERROR(__xludf.DUMMYFUNCTION("IFERROR(
  TEXTJOIN(CHAR(10),TRUE,FILTER('SUMMARY DATA'!I:I,'SUMMARY DATA'!$A:$A=$A918,'SUMMARY DATA'!$C:$C=$B918,'SUMMARY DATA'!$B:$B=""GRP"")),
  IF(
    OR(
      ISNUMBER(SEARCH(""CDM CASH DEPOSIT"",$C918)),
      ISNUMBER(SEARCH(""CASH DEPOSIT"",$C91"&amp;"8)),
      COUNTIFS('SUMMARY DATA'!$D:$D,$C918,'SUMMARY DATA'!$B:$B,""GRP"")&lt;&gt;1
    ),
    """",
    IFERROR(TEXTJOIN(CHAR(10),TRUE,FILTER('SUMMARY DATA'!I:I,'SUMMARY DATA'!$D:$D=$C918,'SUMMARY DATA'!$B:$B=""GRP"")),"""")
  )
)"),"")</f>
        <v/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 spans="1:27">
      <c r="A919" s="2"/>
      <c r="B919" s="35"/>
      <c r="C919" s="2"/>
      <c r="D919" s="6"/>
      <c r="E919" s="16" t="str">
        <f>IFERROR(__xludf.DUMMYFUNCTION("IFERROR(
  TEXTJOIN(CHAR(10),TRUE,FILTER('SUMMARY DATA'!E:E,'SUMMARY DATA'!$A:$A=$A919,'SUMMARY DATA'!$C:$C=$B919,'SUMMARY DATA'!$B:$B=""GRP"")),
  IF(
    OR(
      ISNUMBER(SEARCH(""CDM CASH DEPOSIT"",$C919)),
      ISNUMBER(SEARCH(""CASH DEPOSIT"",$C91"&amp;"9)),
      COUNTIFS('SUMMARY DATA'!$D:$D,$C919,'SUMMARY DATA'!$B:$B,""GRP"")&lt;&gt;1
    ),
    """",
    IFERROR(TEXTJOIN(CHAR(10),TRUE,FILTER('SUMMARY DATA'!E:E,'SUMMARY DATA'!$D:$D=$C919,'SUMMARY DATA'!$B:$B=""GRP"")),"""")
  )
)"),"")</f>
        <v/>
      </c>
      <c r="F919" s="17" t="str">
        <f>IFERROR(__xludf.DUMMYFUNCTION("IFERROR(
  TEXTJOIN(CHAR(10),TRUE,FILTER('SUMMARY DATA'!F:F,'SUMMARY DATA'!$A:$A=$A919,'SUMMARY DATA'!$C:$C=$B919,'SUMMARY DATA'!$B:$B=""GRP"")),
  IF(
    OR(
      ISNUMBER(SEARCH(""CDM CASH DEPOSIT"",$C919)),
      ISNUMBER(SEARCH(""CASH DEPOSIT"",$C91"&amp;"9)),
      COUNTIFS('SUMMARY DATA'!$D:$D,$C919,'SUMMARY DATA'!$B:$B,""GRP"")&lt;&gt;1
    ),
    """",
    IFERROR(TEXTJOIN(CHAR(10),TRUE,FILTER('SUMMARY DATA'!F:F,'SUMMARY DATA'!$D:$D=$C919,'SUMMARY DATA'!$B:$B=""GRP"")),"""")
  )
)"),"")</f>
        <v/>
      </c>
      <c r="G919" s="17" t="str">
        <f>IFERROR(__xludf.DUMMYFUNCTION("IFERROR(
  TEXTJOIN(CHAR(10),TRUE,FILTER('SUMMARY DATA'!G:G,'SUMMARY DATA'!$A:$A=$A919,'SUMMARY DATA'!$C:$C=$B919,'SUMMARY DATA'!$B:$B=""GRP"")),
  IF(
    OR(
      ISNUMBER(SEARCH(""CDM CASH DEPOSIT"",$C919)),
      ISNUMBER(SEARCH(""CASH DEPOSIT"",$C91"&amp;"9)),
      COUNTIFS('SUMMARY DATA'!$D:$D,$C919,'SUMMARY DATA'!$B:$B,""GRP"")&lt;&gt;1
    ),
    """",
    IFERROR(TEXTJOIN(CHAR(10),TRUE,FILTER('SUMMARY DATA'!G:G,'SUMMARY DATA'!$D:$D=$C919,'SUMMARY DATA'!$B:$B=""GRP"")),"""")
  )
)"),"")</f>
        <v/>
      </c>
      <c r="H919" s="18" t="str">
        <f>IFERROR(__xludf.DUMMYFUNCTION("IFERROR(
  TEXTJOIN(CHAR(10),TRUE,FILTER('SUMMARY DATA'!H:H,'SUMMARY DATA'!$A:$A=$A919,'SUMMARY DATA'!$C:$C=$B919,'SUMMARY DATA'!$B:$B=""GRP"")),
  IF(
    OR(
      ISNUMBER(SEARCH(""CDM CASH DEPOSIT"",$C919)),
      ISNUMBER(SEARCH(""CASH DEPOSIT"",$C91"&amp;"9)),
      COUNTIFS('SUMMARY DATA'!$D:$D,$C919,'SUMMARY DATA'!$B:$B,""GRP"")&lt;&gt;1
    ),
    """",
    IFERROR(TEXTJOIN(CHAR(10),TRUE,FILTER('SUMMARY DATA'!H:H,'SUMMARY DATA'!$D:$D=$C919,'SUMMARY DATA'!$B:$B=""GRP"")),"""")
  )
)"),"")</f>
        <v/>
      </c>
      <c r="I919" s="18" t="str">
        <f>IFERROR(__xludf.DUMMYFUNCTION("IF(H919="""","""",
SUM(ARRAYFORMULA(VALUE(SPLIT(H919,CHAR(10)))))
)"),"")</f>
        <v/>
      </c>
      <c r="J919" s="17" t="str">
        <f>IFERROR(__xludf.DUMMYFUNCTION("IFERROR(
  TEXTJOIN(CHAR(10),TRUE,FILTER('SUMMARY DATA'!I:I,'SUMMARY DATA'!$A:$A=$A919,'SUMMARY DATA'!$C:$C=$B919,'SUMMARY DATA'!$B:$B=""GRP"")),
  IF(
    OR(
      ISNUMBER(SEARCH(""CDM CASH DEPOSIT"",$C919)),
      ISNUMBER(SEARCH(""CASH DEPOSIT"",$C91"&amp;"9)),
      COUNTIFS('SUMMARY DATA'!$D:$D,$C919,'SUMMARY DATA'!$B:$B,""GRP"")&lt;&gt;1
    ),
    """",
    IFERROR(TEXTJOIN(CHAR(10),TRUE,FILTER('SUMMARY DATA'!I:I,'SUMMARY DATA'!$D:$D=$C919,'SUMMARY DATA'!$B:$B=""GRP"")),"""")
  )
)"),"")</f>
        <v/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 spans="1:27">
      <c r="A920" s="2"/>
      <c r="B920" s="35"/>
      <c r="C920" s="2"/>
      <c r="D920" s="6"/>
      <c r="E920" s="16" t="str">
        <f>IFERROR(__xludf.DUMMYFUNCTION("IFERROR(
  TEXTJOIN(CHAR(10),TRUE,FILTER('SUMMARY DATA'!E:E,'SUMMARY DATA'!$A:$A=$A920,'SUMMARY DATA'!$C:$C=$B920,'SUMMARY DATA'!$B:$B=""GRP"")),
  IF(
    OR(
      ISNUMBER(SEARCH(""CDM CASH DEPOSIT"",$C920)),
      ISNUMBER(SEARCH(""CASH DEPOSIT"",$C92"&amp;"0)),
      COUNTIFS('SUMMARY DATA'!$D:$D,$C920,'SUMMARY DATA'!$B:$B,""GRP"")&lt;&gt;1
    ),
    """",
    IFERROR(TEXTJOIN(CHAR(10),TRUE,FILTER('SUMMARY DATA'!E:E,'SUMMARY DATA'!$D:$D=$C920,'SUMMARY DATA'!$B:$B=""GRP"")),"""")
  )
)"),"")</f>
        <v/>
      </c>
      <c r="F920" s="17" t="str">
        <f>IFERROR(__xludf.DUMMYFUNCTION("IFERROR(
  TEXTJOIN(CHAR(10),TRUE,FILTER('SUMMARY DATA'!F:F,'SUMMARY DATA'!$A:$A=$A920,'SUMMARY DATA'!$C:$C=$B920,'SUMMARY DATA'!$B:$B=""GRP"")),
  IF(
    OR(
      ISNUMBER(SEARCH(""CDM CASH DEPOSIT"",$C920)),
      ISNUMBER(SEARCH(""CASH DEPOSIT"",$C92"&amp;"0)),
      COUNTIFS('SUMMARY DATA'!$D:$D,$C920,'SUMMARY DATA'!$B:$B,""GRP"")&lt;&gt;1
    ),
    """",
    IFERROR(TEXTJOIN(CHAR(10),TRUE,FILTER('SUMMARY DATA'!F:F,'SUMMARY DATA'!$D:$D=$C920,'SUMMARY DATA'!$B:$B=""GRP"")),"""")
  )
)"),"")</f>
        <v/>
      </c>
      <c r="G920" s="17" t="str">
        <f>IFERROR(__xludf.DUMMYFUNCTION("IFERROR(
  TEXTJOIN(CHAR(10),TRUE,FILTER('SUMMARY DATA'!G:G,'SUMMARY DATA'!$A:$A=$A920,'SUMMARY DATA'!$C:$C=$B920,'SUMMARY DATA'!$B:$B=""GRP"")),
  IF(
    OR(
      ISNUMBER(SEARCH(""CDM CASH DEPOSIT"",$C920)),
      ISNUMBER(SEARCH(""CASH DEPOSIT"",$C92"&amp;"0)),
      COUNTIFS('SUMMARY DATA'!$D:$D,$C920,'SUMMARY DATA'!$B:$B,""GRP"")&lt;&gt;1
    ),
    """",
    IFERROR(TEXTJOIN(CHAR(10),TRUE,FILTER('SUMMARY DATA'!G:G,'SUMMARY DATA'!$D:$D=$C920,'SUMMARY DATA'!$B:$B=""GRP"")),"""")
  )
)"),"")</f>
        <v/>
      </c>
      <c r="H920" s="18" t="str">
        <f>IFERROR(__xludf.DUMMYFUNCTION("IFERROR(
  TEXTJOIN(CHAR(10),TRUE,FILTER('SUMMARY DATA'!H:H,'SUMMARY DATA'!$A:$A=$A920,'SUMMARY DATA'!$C:$C=$B920,'SUMMARY DATA'!$B:$B=""GRP"")),
  IF(
    OR(
      ISNUMBER(SEARCH(""CDM CASH DEPOSIT"",$C920)),
      ISNUMBER(SEARCH(""CASH DEPOSIT"",$C92"&amp;"0)),
      COUNTIFS('SUMMARY DATA'!$D:$D,$C920,'SUMMARY DATA'!$B:$B,""GRP"")&lt;&gt;1
    ),
    """",
    IFERROR(TEXTJOIN(CHAR(10),TRUE,FILTER('SUMMARY DATA'!H:H,'SUMMARY DATA'!$D:$D=$C920,'SUMMARY DATA'!$B:$B=""GRP"")),"""")
  )
)"),"")</f>
        <v/>
      </c>
      <c r="I920" s="18" t="str">
        <f>IFERROR(__xludf.DUMMYFUNCTION("IF(H920="""","""",
SUM(ARRAYFORMULA(VALUE(SPLIT(H920,CHAR(10)))))
)"),"")</f>
        <v/>
      </c>
      <c r="J920" s="17" t="str">
        <f>IFERROR(__xludf.DUMMYFUNCTION("IFERROR(
  TEXTJOIN(CHAR(10),TRUE,FILTER('SUMMARY DATA'!I:I,'SUMMARY DATA'!$A:$A=$A920,'SUMMARY DATA'!$C:$C=$B920,'SUMMARY DATA'!$B:$B=""GRP"")),
  IF(
    OR(
      ISNUMBER(SEARCH(""CDM CASH DEPOSIT"",$C920)),
      ISNUMBER(SEARCH(""CASH DEPOSIT"",$C92"&amp;"0)),
      COUNTIFS('SUMMARY DATA'!$D:$D,$C920,'SUMMARY DATA'!$B:$B,""GRP"")&lt;&gt;1
    ),
    """",
    IFERROR(TEXTJOIN(CHAR(10),TRUE,FILTER('SUMMARY DATA'!I:I,'SUMMARY DATA'!$D:$D=$C920,'SUMMARY DATA'!$B:$B=""GRP"")),"""")
  )
)"),"")</f>
        <v/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 spans="1:27">
      <c r="A921" s="2"/>
      <c r="B921" s="35"/>
      <c r="C921" s="2"/>
      <c r="D921" s="6"/>
      <c r="E921" s="16" t="str">
        <f>IFERROR(__xludf.DUMMYFUNCTION("IFERROR(
  TEXTJOIN(CHAR(10),TRUE,FILTER('SUMMARY DATA'!E:E,'SUMMARY DATA'!$A:$A=$A921,'SUMMARY DATA'!$C:$C=$B921,'SUMMARY DATA'!$B:$B=""GRP"")),
  IF(
    OR(
      ISNUMBER(SEARCH(""CDM CASH DEPOSIT"",$C921)),
      ISNUMBER(SEARCH(""CASH DEPOSIT"",$C92"&amp;"1)),
      COUNTIFS('SUMMARY DATA'!$D:$D,$C921,'SUMMARY DATA'!$B:$B,""GRP"")&lt;&gt;1
    ),
    """",
    IFERROR(TEXTJOIN(CHAR(10),TRUE,FILTER('SUMMARY DATA'!E:E,'SUMMARY DATA'!$D:$D=$C921,'SUMMARY DATA'!$B:$B=""GRP"")),"""")
  )
)"),"")</f>
        <v/>
      </c>
      <c r="F921" s="17" t="str">
        <f>IFERROR(__xludf.DUMMYFUNCTION("IFERROR(
  TEXTJOIN(CHAR(10),TRUE,FILTER('SUMMARY DATA'!F:F,'SUMMARY DATA'!$A:$A=$A921,'SUMMARY DATA'!$C:$C=$B921,'SUMMARY DATA'!$B:$B=""GRP"")),
  IF(
    OR(
      ISNUMBER(SEARCH(""CDM CASH DEPOSIT"",$C921)),
      ISNUMBER(SEARCH(""CASH DEPOSIT"",$C92"&amp;"1)),
      COUNTIFS('SUMMARY DATA'!$D:$D,$C921,'SUMMARY DATA'!$B:$B,""GRP"")&lt;&gt;1
    ),
    """",
    IFERROR(TEXTJOIN(CHAR(10),TRUE,FILTER('SUMMARY DATA'!F:F,'SUMMARY DATA'!$D:$D=$C921,'SUMMARY DATA'!$B:$B=""GRP"")),"""")
  )
)"),"")</f>
        <v/>
      </c>
      <c r="G921" s="17" t="str">
        <f>IFERROR(__xludf.DUMMYFUNCTION("IFERROR(
  TEXTJOIN(CHAR(10),TRUE,FILTER('SUMMARY DATA'!G:G,'SUMMARY DATA'!$A:$A=$A921,'SUMMARY DATA'!$C:$C=$B921,'SUMMARY DATA'!$B:$B=""GRP"")),
  IF(
    OR(
      ISNUMBER(SEARCH(""CDM CASH DEPOSIT"",$C921)),
      ISNUMBER(SEARCH(""CASH DEPOSIT"",$C92"&amp;"1)),
      COUNTIFS('SUMMARY DATA'!$D:$D,$C921,'SUMMARY DATA'!$B:$B,""GRP"")&lt;&gt;1
    ),
    """",
    IFERROR(TEXTJOIN(CHAR(10),TRUE,FILTER('SUMMARY DATA'!G:G,'SUMMARY DATA'!$D:$D=$C921,'SUMMARY DATA'!$B:$B=""GRP"")),"""")
  )
)"),"")</f>
        <v/>
      </c>
      <c r="H921" s="18" t="str">
        <f>IFERROR(__xludf.DUMMYFUNCTION("IFERROR(
  TEXTJOIN(CHAR(10),TRUE,FILTER('SUMMARY DATA'!H:H,'SUMMARY DATA'!$A:$A=$A921,'SUMMARY DATA'!$C:$C=$B921,'SUMMARY DATA'!$B:$B=""GRP"")),
  IF(
    OR(
      ISNUMBER(SEARCH(""CDM CASH DEPOSIT"",$C921)),
      ISNUMBER(SEARCH(""CASH DEPOSIT"",$C92"&amp;"1)),
      COUNTIFS('SUMMARY DATA'!$D:$D,$C921,'SUMMARY DATA'!$B:$B,""GRP"")&lt;&gt;1
    ),
    """",
    IFERROR(TEXTJOIN(CHAR(10),TRUE,FILTER('SUMMARY DATA'!H:H,'SUMMARY DATA'!$D:$D=$C921,'SUMMARY DATA'!$B:$B=""GRP"")),"""")
  )
)"),"")</f>
        <v/>
      </c>
      <c r="I921" s="18" t="str">
        <f>IFERROR(__xludf.DUMMYFUNCTION("IF(H921="""","""",
SUM(ARRAYFORMULA(VALUE(SPLIT(H921,CHAR(10)))))
)"),"")</f>
        <v/>
      </c>
      <c r="J921" s="17" t="str">
        <f>IFERROR(__xludf.DUMMYFUNCTION("IFERROR(
  TEXTJOIN(CHAR(10),TRUE,FILTER('SUMMARY DATA'!I:I,'SUMMARY DATA'!$A:$A=$A921,'SUMMARY DATA'!$C:$C=$B921,'SUMMARY DATA'!$B:$B=""GRP"")),
  IF(
    OR(
      ISNUMBER(SEARCH(""CDM CASH DEPOSIT"",$C921)),
      ISNUMBER(SEARCH(""CASH DEPOSIT"",$C92"&amp;"1)),
      COUNTIFS('SUMMARY DATA'!$D:$D,$C921,'SUMMARY DATA'!$B:$B,""GRP"")&lt;&gt;1
    ),
    """",
    IFERROR(TEXTJOIN(CHAR(10),TRUE,FILTER('SUMMARY DATA'!I:I,'SUMMARY DATA'!$D:$D=$C921,'SUMMARY DATA'!$B:$B=""GRP"")),"""")
  )
)"),"")</f>
        <v/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 spans="1:27">
      <c r="A922" s="2"/>
      <c r="B922" s="35"/>
      <c r="C922" s="2"/>
      <c r="D922" s="6"/>
      <c r="E922" s="16" t="str">
        <f>IFERROR(__xludf.DUMMYFUNCTION("IFERROR(
  TEXTJOIN(CHAR(10),TRUE,FILTER('SUMMARY DATA'!E:E,'SUMMARY DATA'!$A:$A=$A922,'SUMMARY DATA'!$C:$C=$B922,'SUMMARY DATA'!$B:$B=""GRP"")),
  IF(
    OR(
      ISNUMBER(SEARCH(""CDM CASH DEPOSIT"",$C922)),
      ISNUMBER(SEARCH(""CASH DEPOSIT"",$C92"&amp;"2)),
      COUNTIFS('SUMMARY DATA'!$D:$D,$C922,'SUMMARY DATA'!$B:$B,""GRP"")&lt;&gt;1
    ),
    """",
    IFERROR(TEXTJOIN(CHAR(10),TRUE,FILTER('SUMMARY DATA'!E:E,'SUMMARY DATA'!$D:$D=$C922,'SUMMARY DATA'!$B:$B=""GRP"")),"""")
  )
)"),"")</f>
        <v/>
      </c>
      <c r="F922" s="17" t="str">
        <f>IFERROR(__xludf.DUMMYFUNCTION("IFERROR(
  TEXTJOIN(CHAR(10),TRUE,FILTER('SUMMARY DATA'!F:F,'SUMMARY DATA'!$A:$A=$A922,'SUMMARY DATA'!$C:$C=$B922,'SUMMARY DATA'!$B:$B=""GRP"")),
  IF(
    OR(
      ISNUMBER(SEARCH(""CDM CASH DEPOSIT"",$C922)),
      ISNUMBER(SEARCH(""CASH DEPOSIT"",$C92"&amp;"2)),
      COUNTIFS('SUMMARY DATA'!$D:$D,$C922,'SUMMARY DATA'!$B:$B,""GRP"")&lt;&gt;1
    ),
    """",
    IFERROR(TEXTJOIN(CHAR(10),TRUE,FILTER('SUMMARY DATA'!F:F,'SUMMARY DATA'!$D:$D=$C922,'SUMMARY DATA'!$B:$B=""GRP"")),"""")
  )
)"),"")</f>
        <v/>
      </c>
      <c r="G922" s="17" t="str">
        <f>IFERROR(__xludf.DUMMYFUNCTION("IFERROR(
  TEXTJOIN(CHAR(10),TRUE,FILTER('SUMMARY DATA'!G:G,'SUMMARY DATA'!$A:$A=$A922,'SUMMARY DATA'!$C:$C=$B922,'SUMMARY DATA'!$B:$B=""GRP"")),
  IF(
    OR(
      ISNUMBER(SEARCH(""CDM CASH DEPOSIT"",$C922)),
      ISNUMBER(SEARCH(""CASH DEPOSIT"",$C92"&amp;"2)),
      COUNTIFS('SUMMARY DATA'!$D:$D,$C922,'SUMMARY DATA'!$B:$B,""GRP"")&lt;&gt;1
    ),
    """",
    IFERROR(TEXTJOIN(CHAR(10),TRUE,FILTER('SUMMARY DATA'!G:G,'SUMMARY DATA'!$D:$D=$C922,'SUMMARY DATA'!$B:$B=""GRP"")),"""")
  )
)"),"")</f>
        <v/>
      </c>
      <c r="H922" s="18" t="str">
        <f>IFERROR(__xludf.DUMMYFUNCTION("IFERROR(
  TEXTJOIN(CHAR(10),TRUE,FILTER('SUMMARY DATA'!H:H,'SUMMARY DATA'!$A:$A=$A922,'SUMMARY DATA'!$C:$C=$B922,'SUMMARY DATA'!$B:$B=""GRP"")),
  IF(
    OR(
      ISNUMBER(SEARCH(""CDM CASH DEPOSIT"",$C922)),
      ISNUMBER(SEARCH(""CASH DEPOSIT"",$C92"&amp;"2)),
      COUNTIFS('SUMMARY DATA'!$D:$D,$C922,'SUMMARY DATA'!$B:$B,""GRP"")&lt;&gt;1
    ),
    """",
    IFERROR(TEXTJOIN(CHAR(10),TRUE,FILTER('SUMMARY DATA'!H:H,'SUMMARY DATA'!$D:$D=$C922,'SUMMARY DATA'!$B:$B=""GRP"")),"""")
  )
)"),"")</f>
        <v/>
      </c>
      <c r="I922" s="18" t="str">
        <f>IFERROR(__xludf.DUMMYFUNCTION("IF(H922="""","""",
SUM(ARRAYFORMULA(VALUE(SPLIT(H922,CHAR(10)))))
)"),"")</f>
        <v/>
      </c>
      <c r="J922" s="17" t="str">
        <f>IFERROR(__xludf.DUMMYFUNCTION("IFERROR(
  TEXTJOIN(CHAR(10),TRUE,FILTER('SUMMARY DATA'!I:I,'SUMMARY DATA'!$A:$A=$A922,'SUMMARY DATA'!$C:$C=$B922,'SUMMARY DATA'!$B:$B=""GRP"")),
  IF(
    OR(
      ISNUMBER(SEARCH(""CDM CASH DEPOSIT"",$C922)),
      ISNUMBER(SEARCH(""CASH DEPOSIT"",$C92"&amp;"2)),
      COUNTIFS('SUMMARY DATA'!$D:$D,$C922,'SUMMARY DATA'!$B:$B,""GRP"")&lt;&gt;1
    ),
    """",
    IFERROR(TEXTJOIN(CHAR(10),TRUE,FILTER('SUMMARY DATA'!I:I,'SUMMARY DATA'!$D:$D=$C922,'SUMMARY DATA'!$B:$B=""GRP"")),"""")
  )
)"),"")</f>
        <v/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 spans="1:27">
      <c r="A923" s="2"/>
      <c r="B923" s="35"/>
      <c r="C923" s="2"/>
      <c r="D923" s="6"/>
      <c r="E923" s="16" t="str">
        <f>IFERROR(__xludf.DUMMYFUNCTION("IFERROR(
  TEXTJOIN(CHAR(10),TRUE,FILTER('SUMMARY DATA'!E:E,'SUMMARY DATA'!$A:$A=$A923,'SUMMARY DATA'!$C:$C=$B923,'SUMMARY DATA'!$B:$B=""GRP"")),
  IF(
    OR(
      ISNUMBER(SEARCH(""CDM CASH DEPOSIT"",$C923)),
      ISNUMBER(SEARCH(""CASH DEPOSIT"",$C92"&amp;"3)),
      COUNTIFS('SUMMARY DATA'!$D:$D,$C923,'SUMMARY DATA'!$B:$B,""GRP"")&lt;&gt;1
    ),
    """",
    IFERROR(TEXTJOIN(CHAR(10),TRUE,FILTER('SUMMARY DATA'!E:E,'SUMMARY DATA'!$D:$D=$C923,'SUMMARY DATA'!$B:$B=""GRP"")),"""")
  )
)"),"")</f>
        <v/>
      </c>
      <c r="F923" s="17" t="str">
        <f>IFERROR(__xludf.DUMMYFUNCTION("IFERROR(
  TEXTJOIN(CHAR(10),TRUE,FILTER('SUMMARY DATA'!F:F,'SUMMARY DATA'!$A:$A=$A923,'SUMMARY DATA'!$C:$C=$B923,'SUMMARY DATA'!$B:$B=""GRP"")),
  IF(
    OR(
      ISNUMBER(SEARCH(""CDM CASH DEPOSIT"",$C923)),
      ISNUMBER(SEARCH(""CASH DEPOSIT"",$C92"&amp;"3)),
      COUNTIFS('SUMMARY DATA'!$D:$D,$C923,'SUMMARY DATA'!$B:$B,""GRP"")&lt;&gt;1
    ),
    """",
    IFERROR(TEXTJOIN(CHAR(10),TRUE,FILTER('SUMMARY DATA'!F:F,'SUMMARY DATA'!$D:$D=$C923,'SUMMARY DATA'!$B:$B=""GRP"")),"""")
  )
)"),"")</f>
        <v/>
      </c>
      <c r="G923" s="17" t="str">
        <f>IFERROR(__xludf.DUMMYFUNCTION("IFERROR(
  TEXTJOIN(CHAR(10),TRUE,FILTER('SUMMARY DATA'!G:G,'SUMMARY DATA'!$A:$A=$A923,'SUMMARY DATA'!$C:$C=$B923,'SUMMARY DATA'!$B:$B=""GRP"")),
  IF(
    OR(
      ISNUMBER(SEARCH(""CDM CASH DEPOSIT"",$C923)),
      ISNUMBER(SEARCH(""CASH DEPOSIT"",$C92"&amp;"3)),
      COUNTIFS('SUMMARY DATA'!$D:$D,$C923,'SUMMARY DATA'!$B:$B,""GRP"")&lt;&gt;1
    ),
    """",
    IFERROR(TEXTJOIN(CHAR(10),TRUE,FILTER('SUMMARY DATA'!G:G,'SUMMARY DATA'!$D:$D=$C923,'SUMMARY DATA'!$B:$B=""GRP"")),"""")
  )
)"),"")</f>
        <v/>
      </c>
      <c r="H923" s="18" t="str">
        <f>IFERROR(__xludf.DUMMYFUNCTION("IFERROR(
  TEXTJOIN(CHAR(10),TRUE,FILTER('SUMMARY DATA'!H:H,'SUMMARY DATA'!$A:$A=$A923,'SUMMARY DATA'!$C:$C=$B923,'SUMMARY DATA'!$B:$B=""GRP"")),
  IF(
    OR(
      ISNUMBER(SEARCH(""CDM CASH DEPOSIT"",$C923)),
      ISNUMBER(SEARCH(""CASH DEPOSIT"",$C92"&amp;"3)),
      COUNTIFS('SUMMARY DATA'!$D:$D,$C923,'SUMMARY DATA'!$B:$B,""GRP"")&lt;&gt;1
    ),
    """",
    IFERROR(TEXTJOIN(CHAR(10),TRUE,FILTER('SUMMARY DATA'!H:H,'SUMMARY DATA'!$D:$D=$C923,'SUMMARY DATA'!$B:$B=""GRP"")),"""")
  )
)"),"")</f>
        <v/>
      </c>
      <c r="I923" s="18" t="str">
        <f>IFERROR(__xludf.DUMMYFUNCTION("IF(H923="""","""",
SUM(ARRAYFORMULA(VALUE(SPLIT(H923,CHAR(10)))))
)"),"")</f>
        <v/>
      </c>
      <c r="J923" s="17" t="str">
        <f>IFERROR(__xludf.DUMMYFUNCTION("IFERROR(
  TEXTJOIN(CHAR(10),TRUE,FILTER('SUMMARY DATA'!I:I,'SUMMARY DATA'!$A:$A=$A923,'SUMMARY DATA'!$C:$C=$B923,'SUMMARY DATA'!$B:$B=""GRP"")),
  IF(
    OR(
      ISNUMBER(SEARCH(""CDM CASH DEPOSIT"",$C923)),
      ISNUMBER(SEARCH(""CASH DEPOSIT"",$C92"&amp;"3)),
      COUNTIFS('SUMMARY DATA'!$D:$D,$C923,'SUMMARY DATA'!$B:$B,""GRP"")&lt;&gt;1
    ),
    """",
    IFERROR(TEXTJOIN(CHAR(10),TRUE,FILTER('SUMMARY DATA'!I:I,'SUMMARY DATA'!$D:$D=$C923,'SUMMARY DATA'!$B:$B=""GRP"")),"""")
  )
)"),"")</f>
        <v/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 spans="1:27">
      <c r="A924" s="2"/>
      <c r="B924" s="35"/>
      <c r="C924" s="2"/>
      <c r="D924" s="6"/>
      <c r="E924" s="16" t="str">
        <f>IFERROR(__xludf.DUMMYFUNCTION("IFERROR(
  TEXTJOIN(CHAR(10),TRUE,FILTER('SUMMARY DATA'!E:E,'SUMMARY DATA'!$A:$A=$A924,'SUMMARY DATA'!$C:$C=$B924,'SUMMARY DATA'!$B:$B=""GRP"")),
  IF(
    OR(
      ISNUMBER(SEARCH(""CDM CASH DEPOSIT"",$C924)),
      ISNUMBER(SEARCH(""CASH DEPOSIT"",$C92"&amp;"4)),
      COUNTIFS('SUMMARY DATA'!$D:$D,$C924,'SUMMARY DATA'!$B:$B,""GRP"")&lt;&gt;1
    ),
    """",
    IFERROR(TEXTJOIN(CHAR(10),TRUE,FILTER('SUMMARY DATA'!E:E,'SUMMARY DATA'!$D:$D=$C924,'SUMMARY DATA'!$B:$B=""GRP"")),"""")
  )
)"),"")</f>
        <v/>
      </c>
      <c r="F924" s="17" t="str">
        <f>IFERROR(__xludf.DUMMYFUNCTION("IFERROR(
  TEXTJOIN(CHAR(10),TRUE,FILTER('SUMMARY DATA'!F:F,'SUMMARY DATA'!$A:$A=$A924,'SUMMARY DATA'!$C:$C=$B924,'SUMMARY DATA'!$B:$B=""GRP"")),
  IF(
    OR(
      ISNUMBER(SEARCH(""CDM CASH DEPOSIT"",$C924)),
      ISNUMBER(SEARCH(""CASH DEPOSIT"",$C92"&amp;"4)),
      COUNTIFS('SUMMARY DATA'!$D:$D,$C924,'SUMMARY DATA'!$B:$B,""GRP"")&lt;&gt;1
    ),
    """",
    IFERROR(TEXTJOIN(CHAR(10),TRUE,FILTER('SUMMARY DATA'!F:F,'SUMMARY DATA'!$D:$D=$C924,'SUMMARY DATA'!$B:$B=""GRP"")),"""")
  )
)"),"")</f>
        <v/>
      </c>
      <c r="G924" s="17" t="str">
        <f>IFERROR(__xludf.DUMMYFUNCTION("IFERROR(
  TEXTJOIN(CHAR(10),TRUE,FILTER('SUMMARY DATA'!G:G,'SUMMARY DATA'!$A:$A=$A924,'SUMMARY DATA'!$C:$C=$B924,'SUMMARY DATA'!$B:$B=""GRP"")),
  IF(
    OR(
      ISNUMBER(SEARCH(""CDM CASH DEPOSIT"",$C924)),
      ISNUMBER(SEARCH(""CASH DEPOSIT"",$C92"&amp;"4)),
      COUNTIFS('SUMMARY DATA'!$D:$D,$C924,'SUMMARY DATA'!$B:$B,""GRP"")&lt;&gt;1
    ),
    """",
    IFERROR(TEXTJOIN(CHAR(10),TRUE,FILTER('SUMMARY DATA'!G:G,'SUMMARY DATA'!$D:$D=$C924,'SUMMARY DATA'!$B:$B=""GRP"")),"""")
  )
)"),"")</f>
        <v/>
      </c>
      <c r="H924" s="18" t="str">
        <f>IFERROR(__xludf.DUMMYFUNCTION("IFERROR(
  TEXTJOIN(CHAR(10),TRUE,FILTER('SUMMARY DATA'!H:H,'SUMMARY DATA'!$A:$A=$A924,'SUMMARY DATA'!$C:$C=$B924,'SUMMARY DATA'!$B:$B=""GRP"")),
  IF(
    OR(
      ISNUMBER(SEARCH(""CDM CASH DEPOSIT"",$C924)),
      ISNUMBER(SEARCH(""CASH DEPOSIT"",$C92"&amp;"4)),
      COUNTIFS('SUMMARY DATA'!$D:$D,$C924,'SUMMARY DATA'!$B:$B,""GRP"")&lt;&gt;1
    ),
    """",
    IFERROR(TEXTJOIN(CHAR(10),TRUE,FILTER('SUMMARY DATA'!H:H,'SUMMARY DATA'!$D:$D=$C924,'SUMMARY DATA'!$B:$B=""GRP"")),"""")
  )
)"),"")</f>
        <v/>
      </c>
      <c r="I924" s="18" t="str">
        <f>IFERROR(__xludf.DUMMYFUNCTION("IF(H924="""","""",
SUM(ARRAYFORMULA(VALUE(SPLIT(H924,CHAR(10)))))
)"),"")</f>
        <v/>
      </c>
      <c r="J924" s="17" t="str">
        <f>IFERROR(__xludf.DUMMYFUNCTION("IFERROR(
  TEXTJOIN(CHAR(10),TRUE,FILTER('SUMMARY DATA'!I:I,'SUMMARY DATA'!$A:$A=$A924,'SUMMARY DATA'!$C:$C=$B924,'SUMMARY DATA'!$B:$B=""GRP"")),
  IF(
    OR(
      ISNUMBER(SEARCH(""CDM CASH DEPOSIT"",$C924)),
      ISNUMBER(SEARCH(""CASH DEPOSIT"",$C92"&amp;"4)),
      COUNTIFS('SUMMARY DATA'!$D:$D,$C924,'SUMMARY DATA'!$B:$B,""GRP"")&lt;&gt;1
    ),
    """",
    IFERROR(TEXTJOIN(CHAR(10),TRUE,FILTER('SUMMARY DATA'!I:I,'SUMMARY DATA'!$D:$D=$C924,'SUMMARY DATA'!$B:$B=""GRP"")),"""")
  )
)"),"")</f>
        <v/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 spans="1:27">
      <c r="A925" s="2"/>
      <c r="B925" s="35"/>
      <c r="C925" s="2"/>
      <c r="D925" s="6"/>
      <c r="E925" s="16" t="str">
        <f>IFERROR(__xludf.DUMMYFUNCTION("IFERROR(
  TEXTJOIN(CHAR(10),TRUE,FILTER('SUMMARY DATA'!E:E,'SUMMARY DATA'!$A:$A=$A925,'SUMMARY DATA'!$C:$C=$B925,'SUMMARY DATA'!$B:$B=""GRP"")),
  IF(
    OR(
      ISNUMBER(SEARCH(""CDM CASH DEPOSIT"",$C925)),
      ISNUMBER(SEARCH(""CASH DEPOSIT"",$C92"&amp;"5)),
      COUNTIFS('SUMMARY DATA'!$D:$D,$C925,'SUMMARY DATA'!$B:$B,""GRP"")&lt;&gt;1
    ),
    """",
    IFERROR(TEXTJOIN(CHAR(10),TRUE,FILTER('SUMMARY DATA'!E:E,'SUMMARY DATA'!$D:$D=$C925,'SUMMARY DATA'!$B:$B=""GRP"")),"""")
  )
)"),"")</f>
        <v/>
      </c>
      <c r="F925" s="17" t="str">
        <f>IFERROR(__xludf.DUMMYFUNCTION("IFERROR(
  TEXTJOIN(CHAR(10),TRUE,FILTER('SUMMARY DATA'!F:F,'SUMMARY DATA'!$A:$A=$A925,'SUMMARY DATA'!$C:$C=$B925,'SUMMARY DATA'!$B:$B=""GRP"")),
  IF(
    OR(
      ISNUMBER(SEARCH(""CDM CASH DEPOSIT"",$C925)),
      ISNUMBER(SEARCH(""CASH DEPOSIT"",$C92"&amp;"5)),
      COUNTIFS('SUMMARY DATA'!$D:$D,$C925,'SUMMARY DATA'!$B:$B,""GRP"")&lt;&gt;1
    ),
    """",
    IFERROR(TEXTJOIN(CHAR(10),TRUE,FILTER('SUMMARY DATA'!F:F,'SUMMARY DATA'!$D:$D=$C925,'SUMMARY DATA'!$B:$B=""GRP"")),"""")
  )
)"),"")</f>
        <v/>
      </c>
      <c r="G925" s="17" t="str">
        <f>IFERROR(__xludf.DUMMYFUNCTION("IFERROR(
  TEXTJOIN(CHAR(10),TRUE,FILTER('SUMMARY DATA'!G:G,'SUMMARY DATA'!$A:$A=$A925,'SUMMARY DATA'!$C:$C=$B925,'SUMMARY DATA'!$B:$B=""GRP"")),
  IF(
    OR(
      ISNUMBER(SEARCH(""CDM CASH DEPOSIT"",$C925)),
      ISNUMBER(SEARCH(""CASH DEPOSIT"",$C92"&amp;"5)),
      COUNTIFS('SUMMARY DATA'!$D:$D,$C925,'SUMMARY DATA'!$B:$B,""GRP"")&lt;&gt;1
    ),
    """",
    IFERROR(TEXTJOIN(CHAR(10),TRUE,FILTER('SUMMARY DATA'!G:G,'SUMMARY DATA'!$D:$D=$C925,'SUMMARY DATA'!$B:$B=""GRP"")),"""")
  )
)"),"")</f>
        <v/>
      </c>
      <c r="H925" s="18" t="str">
        <f>IFERROR(__xludf.DUMMYFUNCTION("IFERROR(
  TEXTJOIN(CHAR(10),TRUE,FILTER('SUMMARY DATA'!H:H,'SUMMARY DATA'!$A:$A=$A925,'SUMMARY DATA'!$C:$C=$B925,'SUMMARY DATA'!$B:$B=""GRP"")),
  IF(
    OR(
      ISNUMBER(SEARCH(""CDM CASH DEPOSIT"",$C925)),
      ISNUMBER(SEARCH(""CASH DEPOSIT"",$C92"&amp;"5)),
      COUNTIFS('SUMMARY DATA'!$D:$D,$C925,'SUMMARY DATA'!$B:$B,""GRP"")&lt;&gt;1
    ),
    """",
    IFERROR(TEXTJOIN(CHAR(10),TRUE,FILTER('SUMMARY DATA'!H:H,'SUMMARY DATA'!$D:$D=$C925,'SUMMARY DATA'!$B:$B=""GRP"")),"""")
  )
)"),"")</f>
        <v/>
      </c>
      <c r="I925" s="18" t="str">
        <f>IFERROR(__xludf.DUMMYFUNCTION("IF(H925="""","""",
SUM(ARRAYFORMULA(VALUE(SPLIT(H925,CHAR(10)))))
)"),"")</f>
        <v/>
      </c>
      <c r="J925" s="17" t="str">
        <f>IFERROR(__xludf.DUMMYFUNCTION("IFERROR(
  TEXTJOIN(CHAR(10),TRUE,FILTER('SUMMARY DATA'!I:I,'SUMMARY DATA'!$A:$A=$A925,'SUMMARY DATA'!$C:$C=$B925,'SUMMARY DATA'!$B:$B=""GRP"")),
  IF(
    OR(
      ISNUMBER(SEARCH(""CDM CASH DEPOSIT"",$C925)),
      ISNUMBER(SEARCH(""CASH DEPOSIT"",$C92"&amp;"5)),
      COUNTIFS('SUMMARY DATA'!$D:$D,$C925,'SUMMARY DATA'!$B:$B,""GRP"")&lt;&gt;1
    ),
    """",
    IFERROR(TEXTJOIN(CHAR(10),TRUE,FILTER('SUMMARY DATA'!I:I,'SUMMARY DATA'!$D:$D=$C925,'SUMMARY DATA'!$B:$B=""GRP"")),"""")
  )
)"),"")</f>
        <v/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 spans="1:27">
      <c r="A926" s="2"/>
      <c r="B926" s="35"/>
      <c r="C926" s="2"/>
      <c r="D926" s="6"/>
      <c r="E926" s="16" t="str">
        <f>IFERROR(__xludf.DUMMYFUNCTION("IFERROR(
  TEXTJOIN(CHAR(10),TRUE,FILTER('SUMMARY DATA'!E:E,'SUMMARY DATA'!$A:$A=$A926,'SUMMARY DATA'!$C:$C=$B926,'SUMMARY DATA'!$B:$B=""GRP"")),
  IF(
    OR(
      ISNUMBER(SEARCH(""CDM CASH DEPOSIT"",$C926)),
      ISNUMBER(SEARCH(""CASH DEPOSIT"",$C92"&amp;"6)),
      COUNTIFS('SUMMARY DATA'!$D:$D,$C926,'SUMMARY DATA'!$B:$B,""GRP"")&lt;&gt;1
    ),
    """",
    IFERROR(TEXTJOIN(CHAR(10),TRUE,FILTER('SUMMARY DATA'!E:E,'SUMMARY DATA'!$D:$D=$C926,'SUMMARY DATA'!$B:$B=""GRP"")),"""")
  )
)"),"")</f>
        <v/>
      </c>
      <c r="F926" s="17" t="str">
        <f>IFERROR(__xludf.DUMMYFUNCTION("IFERROR(
  TEXTJOIN(CHAR(10),TRUE,FILTER('SUMMARY DATA'!F:F,'SUMMARY DATA'!$A:$A=$A926,'SUMMARY DATA'!$C:$C=$B926,'SUMMARY DATA'!$B:$B=""GRP"")),
  IF(
    OR(
      ISNUMBER(SEARCH(""CDM CASH DEPOSIT"",$C926)),
      ISNUMBER(SEARCH(""CASH DEPOSIT"",$C92"&amp;"6)),
      COUNTIFS('SUMMARY DATA'!$D:$D,$C926,'SUMMARY DATA'!$B:$B,""GRP"")&lt;&gt;1
    ),
    """",
    IFERROR(TEXTJOIN(CHAR(10),TRUE,FILTER('SUMMARY DATA'!F:F,'SUMMARY DATA'!$D:$D=$C926,'SUMMARY DATA'!$B:$B=""GRP"")),"""")
  )
)"),"")</f>
        <v/>
      </c>
      <c r="G926" s="17" t="str">
        <f>IFERROR(__xludf.DUMMYFUNCTION("IFERROR(
  TEXTJOIN(CHAR(10),TRUE,FILTER('SUMMARY DATA'!G:G,'SUMMARY DATA'!$A:$A=$A926,'SUMMARY DATA'!$C:$C=$B926,'SUMMARY DATA'!$B:$B=""GRP"")),
  IF(
    OR(
      ISNUMBER(SEARCH(""CDM CASH DEPOSIT"",$C926)),
      ISNUMBER(SEARCH(""CASH DEPOSIT"",$C92"&amp;"6)),
      COUNTIFS('SUMMARY DATA'!$D:$D,$C926,'SUMMARY DATA'!$B:$B,""GRP"")&lt;&gt;1
    ),
    """",
    IFERROR(TEXTJOIN(CHAR(10),TRUE,FILTER('SUMMARY DATA'!G:G,'SUMMARY DATA'!$D:$D=$C926,'SUMMARY DATA'!$B:$B=""GRP"")),"""")
  )
)"),"")</f>
        <v/>
      </c>
      <c r="H926" s="18" t="str">
        <f>IFERROR(__xludf.DUMMYFUNCTION("IFERROR(
  TEXTJOIN(CHAR(10),TRUE,FILTER('SUMMARY DATA'!H:H,'SUMMARY DATA'!$A:$A=$A926,'SUMMARY DATA'!$C:$C=$B926,'SUMMARY DATA'!$B:$B=""GRP"")),
  IF(
    OR(
      ISNUMBER(SEARCH(""CDM CASH DEPOSIT"",$C926)),
      ISNUMBER(SEARCH(""CASH DEPOSIT"",$C92"&amp;"6)),
      COUNTIFS('SUMMARY DATA'!$D:$D,$C926,'SUMMARY DATA'!$B:$B,""GRP"")&lt;&gt;1
    ),
    """",
    IFERROR(TEXTJOIN(CHAR(10),TRUE,FILTER('SUMMARY DATA'!H:H,'SUMMARY DATA'!$D:$D=$C926,'SUMMARY DATA'!$B:$B=""GRP"")),"""")
  )
)"),"")</f>
        <v/>
      </c>
      <c r="I926" s="18" t="str">
        <f>IFERROR(__xludf.DUMMYFUNCTION("IF(H926="""","""",
SUM(ARRAYFORMULA(VALUE(SPLIT(H926,CHAR(10)))))
)"),"")</f>
        <v/>
      </c>
      <c r="J926" s="17" t="str">
        <f>IFERROR(__xludf.DUMMYFUNCTION("IFERROR(
  TEXTJOIN(CHAR(10),TRUE,FILTER('SUMMARY DATA'!I:I,'SUMMARY DATA'!$A:$A=$A926,'SUMMARY DATA'!$C:$C=$B926,'SUMMARY DATA'!$B:$B=""GRP"")),
  IF(
    OR(
      ISNUMBER(SEARCH(""CDM CASH DEPOSIT"",$C926)),
      ISNUMBER(SEARCH(""CASH DEPOSIT"",$C92"&amp;"6)),
      COUNTIFS('SUMMARY DATA'!$D:$D,$C926,'SUMMARY DATA'!$B:$B,""GRP"")&lt;&gt;1
    ),
    """",
    IFERROR(TEXTJOIN(CHAR(10),TRUE,FILTER('SUMMARY DATA'!I:I,'SUMMARY DATA'!$D:$D=$C926,'SUMMARY DATA'!$B:$B=""GRP"")),"""")
  )
)"),"")</f>
        <v/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 spans="1:27">
      <c r="A927" s="2"/>
      <c r="B927" s="35"/>
      <c r="C927" s="2"/>
      <c r="D927" s="6"/>
      <c r="E927" s="16" t="str">
        <f>IFERROR(__xludf.DUMMYFUNCTION("IFERROR(
  TEXTJOIN(CHAR(10),TRUE,FILTER('SUMMARY DATA'!E:E,'SUMMARY DATA'!$A:$A=$A927,'SUMMARY DATA'!$C:$C=$B927,'SUMMARY DATA'!$B:$B=""GRP"")),
  IF(
    OR(
      ISNUMBER(SEARCH(""CDM CASH DEPOSIT"",$C927)),
      ISNUMBER(SEARCH(""CASH DEPOSIT"",$C92"&amp;"7)),
      COUNTIFS('SUMMARY DATA'!$D:$D,$C927,'SUMMARY DATA'!$B:$B,""GRP"")&lt;&gt;1
    ),
    """",
    IFERROR(TEXTJOIN(CHAR(10),TRUE,FILTER('SUMMARY DATA'!E:E,'SUMMARY DATA'!$D:$D=$C927,'SUMMARY DATA'!$B:$B=""GRP"")),"""")
  )
)"),"")</f>
        <v/>
      </c>
      <c r="F927" s="17" t="str">
        <f>IFERROR(__xludf.DUMMYFUNCTION("IFERROR(
  TEXTJOIN(CHAR(10),TRUE,FILTER('SUMMARY DATA'!F:F,'SUMMARY DATA'!$A:$A=$A927,'SUMMARY DATA'!$C:$C=$B927,'SUMMARY DATA'!$B:$B=""GRP"")),
  IF(
    OR(
      ISNUMBER(SEARCH(""CDM CASH DEPOSIT"",$C927)),
      ISNUMBER(SEARCH(""CASH DEPOSIT"",$C92"&amp;"7)),
      COUNTIFS('SUMMARY DATA'!$D:$D,$C927,'SUMMARY DATA'!$B:$B,""GRP"")&lt;&gt;1
    ),
    """",
    IFERROR(TEXTJOIN(CHAR(10),TRUE,FILTER('SUMMARY DATA'!F:F,'SUMMARY DATA'!$D:$D=$C927,'SUMMARY DATA'!$B:$B=""GRP"")),"""")
  )
)"),"")</f>
        <v/>
      </c>
      <c r="G927" s="17" t="str">
        <f>IFERROR(__xludf.DUMMYFUNCTION("IFERROR(
  TEXTJOIN(CHAR(10),TRUE,FILTER('SUMMARY DATA'!G:G,'SUMMARY DATA'!$A:$A=$A927,'SUMMARY DATA'!$C:$C=$B927,'SUMMARY DATA'!$B:$B=""GRP"")),
  IF(
    OR(
      ISNUMBER(SEARCH(""CDM CASH DEPOSIT"",$C927)),
      ISNUMBER(SEARCH(""CASH DEPOSIT"",$C92"&amp;"7)),
      COUNTIFS('SUMMARY DATA'!$D:$D,$C927,'SUMMARY DATA'!$B:$B,""GRP"")&lt;&gt;1
    ),
    """",
    IFERROR(TEXTJOIN(CHAR(10),TRUE,FILTER('SUMMARY DATA'!G:G,'SUMMARY DATA'!$D:$D=$C927,'SUMMARY DATA'!$B:$B=""GRP"")),"""")
  )
)"),"")</f>
        <v/>
      </c>
      <c r="H927" s="18" t="str">
        <f>IFERROR(__xludf.DUMMYFUNCTION("IFERROR(
  TEXTJOIN(CHAR(10),TRUE,FILTER('SUMMARY DATA'!H:H,'SUMMARY DATA'!$A:$A=$A927,'SUMMARY DATA'!$C:$C=$B927,'SUMMARY DATA'!$B:$B=""GRP"")),
  IF(
    OR(
      ISNUMBER(SEARCH(""CDM CASH DEPOSIT"",$C927)),
      ISNUMBER(SEARCH(""CASH DEPOSIT"",$C92"&amp;"7)),
      COUNTIFS('SUMMARY DATA'!$D:$D,$C927,'SUMMARY DATA'!$B:$B,""GRP"")&lt;&gt;1
    ),
    """",
    IFERROR(TEXTJOIN(CHAR(10),TRUE,FILTER('SUMMARY DATA'!H:H,'SUMMARY DATA'!$D:$D=$C927,'SUMMARY DATA'!$B:$B=""GRP"")),"""")
  )
)"),"")</f>
        <v/>
      </c>
      <c r="I927" s="18" t="str">
        <f>IFERROR(__xludf.DUMMYFUNCTION("IF(H927="""","""",
SUM(ARRAYFORMULA(VALUE(SPLIT(H927,CHAR(10)))))
)"),"")</f>
        <v/>
      </c>
      <c r="J927" s="17" t="str">
        <f>IFERROR(__xludf.DUMMYFUNCTION("IFERROR(
  TEXTJOIN(CHAR(10),TRUE,FILTER('SUMMARY DATA'!I:I,'SUMMARY DATA'!$A:$A=$A927,'SUMMARY DATA'!$C:$C=$B927,'SUMMARY DATA'!$B:$B=""GRP"")),
  IF(
    OR(
      ISNUMBER(SEARCH(""CDM CASH DEPOSIT"",$C927)),
      ISNUMBER(SEARCH(""CASH DEPOSIT"",$C92"&amp;"7)),
      COUNTIFS('SUMMARY DATA'!$D:$D,$C927,'SUMMARY DATA'!$B:$B,""GRP"")&lt;&gt;1
    ),
    """",
    IFERROR(TEXTJOIN(CHAR(10),TRUE,FILTER('SUMMARY DATA'!I:I,'SUMMARY DATA'!$D:$D=$C927,'SUMMARY DATA'!$B:$B=""GRP"")),"""")
  )
)"),"")</f>
        <v/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 spans="1:27">
      <c r="A928" s="2"/>
      <c r="B928" s="35"/>
      <c r="C928" s="2"/>
      <c r="D928" s="6"/>
      <c r="E928" s="16" t="str">
        <f>IFERROR(__xludf.DUMMYFUNCTION("IFERROR(
  TEXTJOIN(CHAR(10),TRUE,FILTER('SUMMARY DATA'!E:E,'SUMMARY DATA'!$A:$A=$A928,'SUMMARY DATA'!$C:$C=$B928,'SUMMARY DATA'!$B:$B=""GRP"")),
  IF(
    OR(
      ISNUMBER(SEARCH(""CDM CASH DEPOSIT"",$C928)),
      ISNUMBER(SEARCH(""CASH DEPOSIT"",$C92"&amp;"8)),
      COUNTIFS('SUMMARY DATA'!$D:$D,$C928,'SUMMARY DATA'!$B:$B,""GRP"")&lt;&gt;1
    ),
    """",
    IFERROR(TEXTJOIN(CHAR(10),TRUE,FILTER('SUMMARY DATA'!E:E,'SUMMARY DATA'!$D:$D=$C928,'SUMMARY DATA'!$B:$B=""GRP"")),"""")
  )
)"),"")</f>
        <v/>
      </c>
      <c r="F928" s="17" t="str">
        <f>IFERROR(__xludf.DUMMYFUNCTION("IFERROR(
  TEXTJOIN(CHAR(10),TRUE,FILTER('SUMMARY DATA'!F:F,'SUMMARY DATA'!$A:$A=$A928,'SUMMARY DATA'!$C:$C=$B928,'SUMMARY DATA'!$B:$B=""GRP"")),
  IF(
    OR(
      ISNUMBER(SEARCH(""CDM CASH DEPOSIT"",$C928)),
      ISNUMBER(SEARCH(""CASH DEPOSIT"",$C92"&amp;"8)),
      COUNTIFS('SUMMARY DATA'!$D:$D,$C928,'SUMMARY DATA'!$B:$B,""GRP"")&lt;&gt;1
    ),
    """",
    IFERROR(TEXTJOIN(CHAR(10),TRUE,FILTER('SUMMARY DATA'!F:F,'SUMMARY DATA'!$D:$D=$C928,'SUMMARY DATA'!$B:$B=""GRP"")),"""")
  )
)"),"")</f>
        <v/>
      </c>
      <c r="G928" s="17" t="str">
        <f>IFERROR(__xludf.DUMMYFUNCTION("IFERROR(
  TEXTJOIN(CHAR(10),TRUE,FILTER('SUMMARY DATA'!G:G,'SUMMARY DATA'!$A:$A=$A928,'SUMMARY DATA'!$C:$C=$B928,'SUMMARY DATA'!$B:$B=""GRP"")),
  IF(
    OR(
      ISNUMBER(SEARCH(""CDM CASH DEPOSIT"",$C928)),
      ISNUMBER(SEARCH(""CASH DEPOSIT"",$C92"&amp;"8)),
      COUNTIFS('SUMMARY DATA'!$D:$D,$C928,'SUMMARY DATA'!$B:$B,""GRP"")&lt;&gt;1
    ),
    """",
    IFERROR(TEXTJOIN(CHAR(10),TRUE,FILTER('SUMMARY DATA'!G:G,'SUMMARY DATA'!$D:$D=$C928,'SUMMARY DATA'!$B:$B=""GRP"")),"""")
  )
)"),"")</f>
        <v/>
      </c>
      <c r="H928" s="18" t="str">
        <f>IFERROR(__xludf.DUMMYFUNCTION("IFERROR(
  TEXTJOIN(CHAR(10),TRUE,FILTER('SUMMARY DATA'!H:H,'SUMMARY DATA'!$A:$A=$A928,'SUMMARY DATA'!$C:$C=$B928,'SUMMARY DATA'!$B:$B=""GRP"")),
  IF(
    OR(
      ISNUMBER(SEARCH(""CDM CASH DEPOSIT"",$C928)),
      ISNUMBER(SEARCH(""CASH DEPOSIT"",$C92"&amp;"8)),
      COUNTIFS('SUMMARY DATA'!$D:$D,$C928,'SUMMARY DATA'!$B:$B,""GRP"")&lt;&gt;1
    ),
    """",
    IFERROR(TEXTJOIN(CHAR(10),TRUE,FILTER('SUMMARY DATA'!H:H,'SUMMARY DATA'!$D:$D=$C928,'SUMMARY DATA'!$B:$B=""GRP"")),"""")
  )
)"),"")</f>
        <v/>
      </c>
      <c r="I928" s="18" t="str">
        <f>IFERROR(__xludf.DUMMYFUNCTION("IF(H928="""","""",
SUM(ARRAYFORMULA(VALUE(SPLIT(H928,CHAR(10)))))
)"),"")</f>
        <v/>
      </c>
      <c r="J928" s="17" t="str">
        <f>IFERROR(__xludf.DUMMYFUNCTION("IFERROR(
  TEXTJOIN(CHAR(10),TRUE,FILTER('SUMMARY DATA'!I:I,'SUMMARY DATA'!$A:$A=$A928,'SUMMARY DATA'!$C:$C=$B928,'SUMMARY DATA'!$B:$B=""GRP"")),
  IF(
    OR(
      ISNUMBER(SEARCH(""CDM CASH DEPOSIT"",$C928)),
      ISNUMBER(SEARCH(""CASH DEPOSIT"",$C92"&amp;"8)),
      COUNTIFS('SUMMARY DATA'!$D:$D,$C928,'SUMMARY DATA'!$B:$B,""GRP"")&lt;&gt;1
    ),
    """",
    IFERROR(TEXTJOIN(CHAR(10),TRUE,FILTER('SUMMARY DATA'!I:I,'SUMMARY DATA'!$D:$D=$C928,'SUMMARY DATA'!$B:$B=""GRP"")),"""")
  )
)"),"")</f>
        <v/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 spans="1:27">
      <c r="A929" s="2"/>
      <c r="B929" s="35"/>
      <c r="C929" s="2"/>
      <c r="D929" s="6"/>
      <c r="E929" s="16" t="str">
        <f>IFERROR(__xludf.DUMMYFUNCTION("IFERROR(
  TEXTJOIN(CHAR(10),TRUE,FILTER('SUMMARY DATA'!E:E,'SUMMARY DATA'!$A:$A=$A929,'SUMMARY DATA'!$C:$C=$B929,'SUMMARY DATA'!$B:$B=""GRP"")),
  IF(
    OR(
      ISNUMBER(SEARCH(""CDM CASH DEPOSIT"",$C929)),
      ISNUMBER(SEARCH(""CASH DEPOSIT"",$C92"&amp;"9)),
      COUNTIFS('SUMMARY DATA'!$D:$D,$C929,'SUMMARY DATA'!$B:$B,""GRP"")&lt;&gt;1
    ),
    """",
    IFERROR(TEXTJOIN(CHAR(10),TRUE,FILTER('SUMMARY DATA'!E:E,'SUMMARY DATA'!$D:$D=$C929,'SUMMARY DATA'!$B:$B=""GRP"")),"""")
  )
)"),"")</f>
        <v/>
      </c>
      <c r="F929" s="17" t="str">
        <f>IFERROR(__xludf.DUMMYFUNCTION("IFERROR(
  TEXTJOIN(CHAR(10),TRUE,FILTER('SUMMARY DATA'!F:F,'SUMMARY DATA'!$A:$A=$A929,'SUMMARY DATA'!$C:$C=$B929,'SUMMARY DATA'!$B:$B=""GRP"")),
  IF(
    OR(
      ISNUMBER(SEARCH(""CDM CASH DEPOSIT"",$C929)),
      ISNUMBER(SEARCH(""CASH DEPOSIT"",$C92"&amp;"9)),
      COUNTIFS('SUMMARY DATA'!$D:$D,$C929,'SUMMARY DATA'!$B:$B,""GRP"")&lt;&gt;1
    ),
    """",
    IFERROR(TEXTJOIN(CHAR(10),TRUE,FILTER('SUMMARY DATA'!F:F,'SUMMARY DATA'!$D:$D=$C929,'SUMMARY DATA'!$B:$B=""GRP"")),"""")
  )
)"),"")</f>
        <v/>
      </c>
      <c r="G929" s="17" t="str">
        <f>IFERROR(__xludf.DUMMYFUNCTION("IFERROR(
  TEXTJOIN(CHAR(10),TRUE,FILTER('SUMMARY DATA'!G:G,'SUMMARY DATA'!$A:$A=$A929,'SUMMARY DATA'!$C:$C=$B929,'SUMMARY DATA'!$B:$B=""GRP"")),
  IF(
    OR(
      ISNUMBER(SEARCH(""CDM CASH DEPOSIT"",$C929)),
      ISNUMBER(SEARCH(""CASH DEPOSIT"",$C92"&amp;"9)),
      COUNTIFS('SUMMARY DATA'!$D:$D,$C929,'SUMMARY DATA'!$B:$B,""GRP"")&lt;&gt;1
    ),
    """",
    IFERROR(TEXTJOIN(CHAR(10),TRUE,FILTER('SUMMARY DATA'!G:G,'SUMMARY DATA'!$D:$D=$C929,'SUMMARY DATA'!$B:$B=""GRP"")),"""")
  )
)"),"")</f>
        <v/>
      </c>
      <c r="H929" s="18" t="str">
        <f>IFERROR(__xludf.DUMMYFUNCTION("IFERROR(
  TEXTJOIN(CHAR(10),TRUE,FILTER('SUMMARY DATA'!H:H,'SUMMARY DATA'!$A:$A=$A929,'SUMMARY DATA'!$C:$C=$B929,'SUMMARY DATA'!$B:$B=""GRP"")),
  IF(
    OR(
      ISNUMBER(SEARCH(""CDM CASH DEPOSIT"",$C929)),
      ISNUMBER(SEARCH(""CASH DEPOSIT"",$C92"&amp;"9)),
      COUNTIFS('SUMMARY DATA'!$D:$D,$C929,'SUMMARY DATA'!$B:$B,""GRP"")&lt;&gt;1
    ),
    """",
    IFERROR(TEXTJOIN(CHAR(10),TRUE,FILTER('SUMMARY DATA'!H:H,'SUMMARY DATA'!$D:$D=$C929,'SUMMARY DATA'!$B:$B=""GRP"")),"""")
  )
)"),"")</f>
        <v/>
      </c>
      <c r="I929" s="18" t="str">
        <f>IFERROR(__xludf.DUMMYFUNCTION("IF(H929="""","""",
SUM(ARRAYFORMULA(VALUE(SPLIT(H929,CHAR(10)))))
)"),"")</f>
        <v/>
      </c>
      <c r="J929" s="17" t="str">
        <f>IFERROR(__xludf.DUMMYFUNCTION("IFERROR(
  TEXTJOIN(CHAR(10),TRUE,FILTER('SUMMARY DATA'!I:I,'SUMMARY DATA'!$A:$A=$A929,'SUMMARY DATA'!$C:$C=$B929,'SUMMARY DATA'!$B:$B=""GRP"")),
  IF(
    OR(
      ISNUMBER(SEARCH(""CDM CASH DEPOSIT"",$C929)),
      ISNUMBER(SEARCH(""CASH DEPOSIT"",$C92"&amp;"9)),
      COUNTIFS('SUMMARY DATA'!$D:$D,$C929,'SUMMARY DATA'!$B:$B,""GRP"")&lt;&gt;1
    ),
    """",
    IFERROR(TEXTJOIN(CHAR(10),TRUE,FILTER('SUMMARY DATA'!I:I,'SUMMARY DATA'!$D:$D=$C929,'SUMMARY DATA'!$B:$B=""GRP"")),"""")
  )
)"),"")</f>
        <v/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 spans="1:27">
      <c r="A930" s="2"/>
      <c r="B930" s="35"/>
      <c r="C930" s="2"/>
      <c r="D930" s="6"/>
      <c r="E930" s="16" t="str">
        <f>IFERROR(__xludf.DUMMYFUNCTION("IFERROR(
  TEXTJOIN(CHAR(10),TRUE,FILTER('SUMMARY DATA'!E:E,'SUMMARY DATA'!$A:$A=$A930,'SUMMARY DATA'!$C:$C=$B930,'SUMMARY DATA'!$B:$B=""GRP"")),
  IF(
    OR(
      ISNUMBER(SEARCH(""CDM CASH DEPOSIT"",$C930)),
      ISNUMBER(SEARCH(""CASH DEPOSIT"",$C93"&amp;"0)),
      COUNTIFS('SUMMARY DATA'!$D:$D,$C930,'SUMMARY DATA'!$B:$B,""GRP"")&lt;&gt;1
    ),
    """",
    IFERROR(TEXTJOIN(CHAR(10),TRUE,FILTER('SUMMARY DATA'!E:E,'SUMMARY DATA'!$D:$D=$C930,'SUMMARY DATA'!$B:$B=""GRP"")),"""")
  )
)"),"")</f>
        <v/>
      </c>
      <c r="F930" s="17" t="str">
        <f>IFERROR(__xludf.DUMMYFUNCTION("IFERROR(
  TEXTJOIN(CHAR(10),TRUE,FILTER('SUMMARY DATA'!F:F,'SUMMARY DATA'!$A:$A=$A930,'SUMMARY DATA'!$C:$C=$B930,'SUMMARY DATA'!$B:$B=""GRP"")),
  IF(
    OR(
      ISNUMBER(SEARCH(""CDM CASH DEPOSIT"",$C930)),
      ISNUMBER(SEARCH(""CASH DEPOSIT"",$C93"&amp;"0)),
      COUNTIFS('SUMMARY DATA'!$D:$D,$C930,'SUMMARY DATA'!$B:$B,""GRP"")&lt;&gt;1
    ),
    """",
    IFERROR(TEXTJOIN(CHAR(10),TRUE,FILTER('SUMMARY DATA'!F:F,'SUMMARY DATA'!$D:$D=$C930,'SUMMARY DATA'!$B:$B=""GRP"")),"""")
  )
)"),"")</f>
        <v/>
      </c>
      <c r="G930" s="17" t="str">
        <f>IFERROR(__xludf.DUMMYFUNCTION("IFERROR(
  TEXTJOIN(CHAR(10),TRUE,FILTER('SUMMARY DATA'!G:G,'SUMMARY DATA'!$A:$A=$A930,'SUMMARY DATA'!$C:$C=$B930,'SUMMARY DATA'!$B:$B=""GRP"")),
  IF(
    OR(
      ISNUMBER(SEARCH(""CDM CASH DEPOSIT"",$C930)),
      ISNUMBER(SEARCH(""CASH DEPOSIT"",$C93"&amp;"0)),
      COUNTIFS('SUMMARY DATA'!$D:$D,$C930,'SUMMARY DATA'!$B:$B,""GRP"")&lt;&gt;1
    ),
    """",
    IFERROR(TEXTJOIN(CHAR(10),TRUE,FILTER('SUMMARY DATA'!G:G,'SUMMARY DATA'!$D:$D=$C930,'SUMMARY DATA'!$B:$B=""GRP"")),"""")
  )
)"),"")</f>
        <v/>
      </c>
      <c r="H930" s="18" t="str">
        <f>IFERROR(__xludf.DUMMYFUNCTION("IFERROR(
  TEXTJOIN(CHAR(10),TRUE,FILTER('SUMMARY DATA'!H:H,'SUMMARY DATA'!$A:$A=$A930,'SUMMARY DATA'!$C:$C=$B930,'SUMMARY DATA'!$B:$B=""GRP"")),
  IF(
    OR(
      ISNUMBER(SEARCH(""CDM CASH DEPOSIT"",$C930)),
      ISNUMBER(SEARCH(""CASH DEPOSIT"",$C93"&amp;"0)),
      COUNTIFS('SUMMARY DATA'!$D:$D,$C930,'SUMMARY DATA'!$B:$B,""GRP"")&lt;&gt;1
    ),
    """",
    IFERROR(TEXTJOIN(CHAR(10),TRUE,FILTER('SUMMARY DATA'!H:H,'SUMMARY DATA'!$D:$D=$C930,'SUMMARY DATA'!$B:$B=""GRP"")),"""")
  )
)"),"")</f>
        <v/>
      </c>
      <c r="I930" s="18" t="str">
        <f>IFERROR(__xludf.DUMMYFUNCTION("IF(H930="""","""",
SUM(ARRAYFORMULA(VALUE(SPLIT(H930,CHAR(10)))))
)"),"")</f>
        <v/>
      </c>
      <c r="J930" s="17" t="str">
        <f>IFERROR(__xludf.DUMMYFUNCTION("IFERROR(
  TEXTJOIN(CHAR(10),TRUE,FILTER('SUMMARY DATA'!I:I,'SUMMARY DATA'!$A:$A=$A930,'SUMMARY DATA'!$C:$C=$B930,'SUMMARY DATA'!$B:$B=""GRP"")),
  IF(
    OR(
      ISNUMBER(SEARCH(""CDM CASH DEPOSIT"",$C930)),
      ISNUMBER(SEARCH(""CASH DEPOSIT"",$C93"&amp;"0)),
      COUNTIFS('SUMMARY DATA'!$D:$D,$C930,'SUMMARY DATA'!$B:$B,""GRP"")&lt;&gt;1
    ),
    """",
    IFERROR(TEXTJOIN(CHAR(10),TRUE,FILTER('SUMMARY DATA'!I:I,'SUMMARY DATA'!$D:$D=$C930,'SUMMARY DATA'!$B:$B=""GRP"")),"""")
  )
)"),"")</f>
        <v/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 spans="1:27">
      <c r="A931" s="2"/>
      <c r="B931" s="35"/>
      <c r="C931" s="2"/>
      <c r="D931" s="6"/>
      <c r="E931" s="16" t="str">
        <f>IFERROR(__xludf.DUMMYFUNCTION("IFERROR(
  TEXTJOIN(CHAR(10),TRUE,FILTER('SUMMARY DATA'!E:E,'SUMMARY DATA'!$A:$A=$A931,'SUMMARY DATA'!$C:$C=$B931,'SUMMARY DATA'!$B:$B=""GRP"")),
  IF(
    OR(
      ISNUMBER(SEARCH(""CDM CASH DEPOSIT"",$C931)),
      ISNUMBER(SEARCH(""CASH DEPOSIT"",$C93"&amp;"1)),
      COUNTIFS('SUMMARY DATA'!$D:$D,$C931,'SUMMARY DATA'!$B:$B,""GRP"")&lt;&gt;1
    ),
    """",
    IFERROR(TEXTJOIN(CHAR(10),TRUE,FILTER('SUMMARY DATA'!E:E,'SUMMARY DATA'!$D:$D=$C931,'SUMMARY DATA'!$B:$B=""GRP"")),"""")
  )
)"),"")</f>
        <v/>
      </c>
      <c r="F931" s="17" t="str">
        <f>IFERROR(__xludf.DUMMYFUNCTION("IFERROR(
  TEXTJOIN(CHAR(10),TRUE,FILTER('SUMMARY DATA'!F:F,'SUMMARY DATA'!$A:$A=$A931,'SUMMARY DATA'!$C:$C=$B931,'SUMMARY DATA'!$B:$B=""GRP"")),
  IF(
    OR(
      ISNUMBER(SEARCH(""CDM CASH DEPOSIT"",$C931)),
      ISNUMBER(SEARCH(""CASH DEPOSIT"",$C93"&amp;"1)),
      COUNTIFS('SUMMARY DATA'!$D:$D,$C931,'SUMMARY DATA'!$B:$B,""GRP"")&lt;&gt;1
    ),
    """",
    IFERROR(TEXTJOIN(CHAR(10),TRUE,FILTER('SUMMARY DATA'!F:F,'SUMMARY DATA'!$D:$D=$C931,'SUMMARY DATA'!$B:$B=""GRP"")),"""")
  )
)"),"")</f>
        <v/>
      </c>
      <c r="G931" s="17" t="str">
        <f>IFERROR(__xludf.DUMMYFUNCTION("IFERROR(
  TEXTJOIN(CHAR(10),TRUE,FILTER('SUMMARY DATA'!G:G,'SUMMARY DATA'!$A:$A=$A931,'SUMMARY DATA'!$C:$C=$B931,'SUMMARY DATA'!$B:$B=""GRP"")),
  IF(
    OR(
      ISNUMBER(SEARCH(""CDM CASH DEPOSIT"",$C931)),
      ISNUMBER(SEARCH(""CASH DEPOSIT"",$C93"&amp;"1)),
      COUNTIFS('SUMMARY DATA'!$D:$D,$C931,'SUMMARY DATA'!$B:$B,""GRP"")&lt;&gt;1
    ),
    """",
    IFERROR(TEXTJOIN(CHAR(10),TRUE,FILTER('SUMMARY DATA'!G:G,'SUMMARY DATA'!$D:$D=$C931,'SUMMARY DATA'!$B:$B=""GRP"")),"""")
  )
)"),"")</f>
        <v/>
      </c>
      <c r="H931" s="18" t="str">
        <f>IFERROR(__xludf.DUMMYFUNCTION("IFERROR(
  TEXTJOIN(CHAR(10),TRUE,FILTER('SUMMARY DATA'!H:H,'SUMMARY DATA'!$A:$A=$A931,'SUMMARY DATA'!$C:$C=$B931,'SUMMARY DATA'!$B:$B=""GRP"")),
  IF(
    OR(
      ISNUMBER(SEARCH(""CDM CASH DEPOSIT"",$C931)),
      ISNUMBER(SEARCH(""CASH DEPOSIT"",$C93"&amp;"1)),
      COUNTIFS('SUMMARY DATA'!$D:$D,$C931,'SUMMARY DATA'!$B:$B,""GRP"")&lt;&gt;1
    ),
    """",
    IFERROR(TEXTJOIN(CHAR(10),TRUE,FILTER('SUMMARY DATA'!H:H,'SUMMARY DATA'!$D:$D=$C931,'SUMMARY DATA'!$B:$B=""GRP"")),"""")
  )
)"),"")</f>
        <v/>
      </c>
      <c r="I931" s="18" t="str">
        <f>IFERROR(__xludf.DUMMYFUNCTION("IF(H931="""","""",
SUM(ARRAYFORMULA(VALUE(SPLIT(H931,CHAR(10)))))
)"),"")</f>
        <v/>
      </c>
      <c r="J931" s="17" t="str">
        <f>IFERROR(__xludf.DUMMYFUNCTION("IFERROR(
  TEXTJOIN(CHAR(10),TRUE,FILTER('SUMMARY DATA'!I:I,'SUMMARY DATA'!$A:$A=$A931,'SUMMARY DATA'!$C:$C=$B931,'SUMMARY DATA'!$B:$B=""GRP"")),
  IF(
    OR(
      ISNUMBER(SEARCH(""CDM CASH DEPOSIT"",$C931)),
      ISNUMBER(SEARCH(""CASH DEPOSIT"",$C93"&amp;"1)),
      COUNTIFS('SUMMARY DATA'!$D:$D,$C931,'SUMMARY DATA'!$B:$B,""GRP"")&lt;&gt;1
    ),
    """",
    IFERROR(TEXTJOIN(CHAR(10),TRUE,FILTER('SUMMARY DATA'!I:I,'SUMMARY DATA'!$D:$D=$C931,'SUMMARY DATA'!$B:$B=""GRP"")),"""")
  )
)"),"")</f>
        <v/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 spans="1:27">
      <c r="A932" s="2"/>
      <c r="B932" s="35"/>
      <c r="C932" s="2"/>
      <c r="D932" s="6"/>
      <c r="E932" s="16" t="str">
        <f>IFERROR(__xludf.DUMMYFUNCTION("IFERROR(
  TEXTJOIN(CHAR(10),TRUE,FILTER('SUMMARY DATA'!E:E,'SUMMARY DATA'!$A:$A=$A932,'SUMMARY DATA'!$C:$C=$B932,'SUMMARY DATA'!$B:$B=""GRP"")),
  IF(
    OR(
      ISNUMBER(SEARCH(""CDM CASH DEPOSIT"",$C932)),
      ISNUMBER(SEARCH(""CASH DEPOSIT"",$C93"&amp;"2)),
      COUNTIFS('SUMMARY DATA'!$D:$D,$C932,'SUMMARY DATA'!$B:$B,""GRP"")&lt;&gt;1
    ),
    """",
    IFERROR(TEXTJOIN(CHAR(10),TRUE,FILTER('SUMMARY DATA'!E:E,'SUMMARY DATA'!$D:$D=$C932,'SUMMARY DATA'!$B:$B=""GRP"")),"""")
  )
)"),"")</f>
        <v/>
      </c>
      <c r="F932" s="17" t="str">
        <f>IFERROR(__xludf.DUMMYFUNCTION("IFERROR(
  TEXTJOIN(CHAR(10),TRUE,FILTER('SUMMARY DATA'!F:F,'SUMMARY DATA'!$A:$A=$A932,'SUMMARY DATA'!$C:$C=$B932,'SUMMARY DATA'!$B:$B=""GRP"")),
  IF(
    OR(
      ISNUMBER(SEARCH(""CDM CASH DEPOSIT"",$C932)),
      ISNUMBER(SEARCH(""CASH DEPOSIT"",$C93"&amp;"2)),
      COUNTIFS('SUMMARY DATA'!$D:$D,$C932,'SUMMARY DATA'!$B:$B,""GRP"")&lt;&gt;1
    ),
    """",
    IFERROR(TEXTJOIN(CHAR(10),TRUE,FILTER('SUMMARY DATA'!F:F,'SUMMARY DATA'!$D:$D=$C932,'SUMMARY DATA'!$B:$B=""GRP"")),"""")
  )
)"),"")</f>
        <v/>
      </c>
      <c r="G932" s="17" t="str">
        <f>IFERROR(__xludf.DUMMYFUNCTION("IFERROR(
  TEXTJOIN(CHAR(10),TRUE,FILTER('SUMMARY DATA'!G:G,'SUMMARY DATA'!$A:$A=$A932,'SUMMARY DATA'!$C:$C=$B932,'SUMMARY DATA'!$B:$B=""GRP"")),
  IF(
    OR(
      ISNUMBER(SEARCH(""CDM CASH DEPOSIT"",$C932)),
      ISNUMBER(SEARCH(""CASH DEPOSIT"",$C93"&amp;"2)),
      COUNTIFS('SUMMARY DATA'!$D:$D,$C932,'SUMMARY DATA'!$B:$B,""GRP"")&lt;&gt;1
    ),
    """",
    IFERROR(TEXTJOIN(CHAR(10),TRUE,FILTER('SUMMARY DATA'!G:G,'SUMMARY DATA'!$D:$D=$C932,'SUMMARY DATA'!$B:$B=""GRP"")),"""")
  )
)"),"")</f>
        <v/>
      </c>
      <c r="H932" s="18" t="str">
        <f>IFERROR(__xludf.DUMMYFUNCTION("IFERROR(
  TEXTJOIN(CHAR(10),TRUE,FILTER('SUMMARY DATA'!H:H,'SUMMARY DATA'!$A:$A=$A932,'SUMMARY DATA'!$C:$C=$B932,'SUMMARY DATA'!$B:$B=""GRP"")),
  IF(
    OR(
      ISNUMBER(SEARCH(""CDM CASH DEPOSIT"",$C932)),
      ISNUMBER(SEARCH(""CASH DEPOSIT"",$C93"&amp;"2)),
      COUNTIFS('SUMMARY DATA'!$D:$D,$C932,'SUMMARY DATA'!$B:$B,""GRP"")&lt;&gt;1
    ),
    """",
    IFERROR(TEXTJOIN(CHAR(10),TRUE,FILTER('SUMMARY DATA'!H:H,'SUMMARY DATA'!$D:$D=$C932,'SUMMARY DATA'!$B:$B=""GRP"")),"""")
  )
)"),"")</f>
        <v/>
      </c>
      <c r="I932" s="18" t="str">
        <f>IFERROR(__xludf.DUMMYFUNCTION("IF(H932="""","""",
SUM(ARRAYFORMULA(VALUE(SPLIT(H932,CHAR(10)))))
)"),"")</f>
        <v/>
      </c>
      <c r="J932" s="17" t="str">
        <f>IFERROR(__xludf.DUMMYFUNCTION("IFERROR(
  TEXTJOIN(CHAR(10),TRUE,FILTER('SUMMARY DATA'!I:I,'SUMMARY DATA'!$A:$A=$A932,'SUMMARY DATA'!$C:$C=$B932,'SUMMARY DATA'!$B:$B=""GRP"")),
  IF(
    OR(
      ISNUMBER(SEARCH(""CDM CASH DEPOSIT"",$C932)),
      ISNUMBER(SEARCH(""CASH DEPOSIT"",$C93"&amp;"2)),
      COUNTIFS('SUMMARY DATA'!$D:$D,$C932,'SUMMARY DATA'!$B:$B,""GRP"")&lt;&gt;1
    ),
    """",
    IFERROR(TEXTJOIN(CHAR(10),TRUE,FILTER('SUMMARY DATA'!I:I,'SUMMARY DATA'!$D:$D=$C932,'SUMMARY DATA'!$B:$B=""GRP"")),"""")
  )
)"),"")</f>
        <v/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 spans="1:27">
      <c r="A933" s="2"/>
      <c r="B933" s="35"/>
      <c r="C933" s="2"/>
      <c r="D933" s="6"/>
      <c r="E933" s="16" t="str">
        <f>IFERROR(__xludf.DUMMYFUNCTION("IFERROR(
  TEXTJOIN(CHAR(10),TRUE,FILTER('SUMMARY DATA'!E:E,'SUMMARY DATA'!$A:$A=$A933,'SUMMARY DATA'!$C:$C=$B933,'SUMMARY DATA'!$B:$B=""GRP"")),
  IF(
    OR(
      ISNUMBER(SEARCH(""CDM CASH DEPOSIT"",$C933)),
      ISNUMBER(SEARCH(""CASH DEPOSIT"",$C93"&amp;"3)),
      COUNTIFS('SUMMARY DATA'!$D:$D,$C933,'SUMMARY DATA'!$B:$B,""GRP"")&lt;&gt;1
    ),
    """",
    IFERROR(TEXTJOIN(CHAR(10),TRUE,FILTER('SUMMARY DATA'!E:E,'SUMMARY DATA'!$D:$D=$C933,'SUMMARY DATA'!$B:$B=""GRP"")),"""")
  )
)"),"")</f>
        <v/>
      </c>
      <c r="F933" s="17" t="str">
        <f>IFERROR(__xludf.DUMMYFUNCTION("IFERROR(
  TEXTJOIN(CHAR(10),TRUE,FILTER('SUMMARY DATA'!F:F,'SUMMARY DATA'!$A:$A=$A933,'SUMMARY DATA'!$C:$C=$B933,'SUMMARY DATA'!$B:$B=""GRP"")),
  IF(
    OR(
      ISNUMBER(SEARCH(""CDM CASH DEPOSIT"",$C933)),
      ISNUMBER(SEARCH(""CASH DEPOSIT"",$C93"&amp;"3)),
      COUNTIFS('SUMMARY DATA'!$D:$D,$C933,'SUMMARY DATA'!$B:$B,""GRP"")&lt;&gt;1
    ),
    """",
    IFERROR(TEXTJOIN(CHAR(10),TRUE,FILTER('SUMMARY DATA'!F:F,'SUMMARY DATA'!$D:$D=$C933,'SUMMARY DATA'!$B:$B=""GRP"")),"""")
  )
)"),"")</f>
        <v/>
      </c>
      <c r="G933" s="17" t="str">
        <f>IFERROR(__xludf.DUMMYFUNCTION("IFERROR(
  TEXTJOIN(CHAR(10),TRUE,FILTER('SUMMARY DATA'!G:G,'SUMMARY DATA'!$A:$A=$A933,'SUMMARY DATA'!$C:$C=$B933,'SUMMARY DATA'!$B:$B=""GRP"")),
  IF(
    OR(
      ISNUMBER(SEARCH(""CDM CASH DEPOSIT"",$C933)),
      ISNUMBER(SEARCH(""CASH DEPOSIT"",$C93"&amp;"3)),
      COUNTIFS('SUMMARY DATA'!$D:$D,$C933,'SUMMARY DATA'!$B:$B,""GRP"")&lt;&gt;1
    ),
    """",
    IFERROR(TEXTJOIN(CHAR(10),TRUE,FILTER('SUMMARY DATA'!G:G,'SUMMARY DATA'!$D:$D=$C933,'SUMMARY DATA'!$B:$B=""GRP"")),"""")
  )
)"),"")</f>
        <v/>
      </c>
      <c r="H933" s="18" t="str">
        <f>IFERROR(__xludf.DUMMYFUNCTION("IFERROR(
  TEXTJOIN(CHAR(10),TRUE,FILTER('SUMMARY DATA'!H:H,'SUMMARY DATA'!$A:$A=$A933,'SUMMARY DATA'!$C:$C=$B933,'SUMMARY DATA'!$B:$B=""GRP"")),
  IF(
    OR(
      ISNUMBER(SEARCH(""CDM CASH DEPOSIT"",$C933)),
      ISNUMBER(SEARCH(""CASH DEPOSIT"",$C93"&amp;"3)),
      COUNTIFS('SUMMARY DATA'!$D:$D,$C933,'SUMMARY DATA'!$B:$B,""GRP"")&lt;&gt;1
    ),
    """",
    IFERROR(TEXTJOIN(CHAR(10),TRUE,FILTER('SUMMARY DATA'!H:H,'SUMMARY DATA'!$D:$D=$C933,'SUMMARY DATA'!$B:$B=""GRP"")),"""")
  )
)"),"")</f>
        <v/>
      </c>
      <c r="I933" s="18" t="str">
        <f>IFERROR(__xludf.DUMMYFUNCTION("IF(H933="""","""",
SUM(ARRAYFORMULA(VALUE(SPLIT(H933,CHAR(10)))))
)"),"")</f>
        <v/>
      </c>
      <c r="J933" s="17" t="str">
        <f>IFERROR(__xludf.DUMMYFUNCTION("IFERROR(
  TEXTJOIN(CHAR(10),TRUE,FILTER('SUMMARY DATA'!I:I,'SUMMARY DATA'!$A:$A=$A933,'SUMMARY DATA'!$C:$C=$B933,'SUMMARY DATA'!$B:$B=""GRP"")),
  IF(
    OR(
      ISNUMBER(SEARCH(""CDM CASH DEPOSIT"",$C933)),
      ISNUMBER(SEARCH(""CASH DEPOSIT"",$C93"&amp;"3)),
      COUNTIFS('SUMMARY DATA'!$D:$D,$C933,'SUMMARY DATA'!$B:$B,""GRP"")&lt;&gt;1
    ),
    """",
    IFERROR(TEXTJOIN(CHAR(10),TRUE,FILTER('SUMMARY DATA'!I:I,'SUMMARY DATA'!$D:$D=$C933,'SUMMARY DATA'!$B:$B=""GRP"")),"""")
  )
)"),"")</f>
        <v/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 spans="1:27">
      <c r="A934" s="2"/>
      <c r="B934" s="35"/>
      <c r="C934" s="2"/>
      <c r="D934" s="6"/>
      <c r="E934" s="16" t="str">
        <f>IFERROR(__xludf.DUMMYFUNCTION("IFERROR(
  TEXTJOIN(CHAR(10),TRUE,FILTER('SUMMARY DATA'!E:E,'SUMMARY DATA'!$A:$A=$A934,'SUMMARY DATA'!$C:$C=$B934,'SUMMARY DATA'!$B:$B=""GRP"")),
  IF(
    OR(
      ISNUMBER(SEARCH(""CDM CASH DEPOSIT"",$C934)),
      ISNUMBER(SEARCH(""CASH DEPOSIT"",$C93"&amp;"4)),
      COUNTIFS('SUMMARY DATA'!$D:$D,$C934,'SUMMARY DATA'!$B:$B,""GRP"")&lt;&gt;1
    ),
    """",
    IFERROR(TEXTJOIN(CHAR(10),TRUE,FILTER('SUMMARY DATA'!E:E,'SUMMARY DATA'!$D:$D=$C934,'SUMMARY DATA'!$B:$B=""GRP"")),"""")
  )
)"),"")</f>
        <v/>
      </c>
      <c r="F934" s="17" t="str">
        <f>IFERROR(__xludf.DUMMYFUNCTION("IFERROR(
  TEXTJOIN(CHAR(10),TRUE,FILTER('SUMMARY DATA'!F:F,'SUMMARY DATA'!$A:$A=$A934,'SUMMARY DATA'!$C:$C=$B934,'SUMMARY DATA'!$B:$B=""GRP"")),
  IF(
    OR(
      ISNUMBER(SEARCH(""CDM CASH DEPOSIT"",$C934)),
      ISNUMBER(SEARCH(""CASH DEPOSIT"",$C93"&amp;"4)),
      COUNTIFS('SUMMARY DATA'!$D:$D,$C934,'SUMMARY DATA'!$B:$B,""GRP"")&lt;&gt;1
    ),
    """",
    IFERROR(TEXTJOIN(CHAR(10),TRUE,FILTER('SUMMARY DATA'!F:F,'SUMMARY DATA'!$D:$D=$C934,'SUMMARY DATA'!$B:$B=""GRP"")),"""")
  )
)"),"")</f>
        <v/>
      </c>
      <c r="G934" s="17" t="str">
        <f>IFERROR(__xludf.DUMMYFUNCTION("IFERROR(
  TEXTJOIN(CHAR(10),TRUE,FILTER('SUMMARY DATA'!G:G,'SUMMARY DATA'!$A:$A=$A934,'SUMMARY DATA'!$C:$C=$B934,'SUMMARY DATA'!$B:$B=""GRP"")),
  IF(
    OR(
      ISNUMBER(SEARCH(""CDM CASH DEPOSIT"",$C934)),
      ISNUMBER(SEARCH(""CASH DEPOSIT"",$C93"&amp;"4)),
      COUNTIFS('SUMMARY DATA'!$D:$D,$C934,'SUMMARY DATA'!$B:$B,""GRP"")&lt;&gt;1
    ),
    """",
    IFERROR(TEXTJOIN(CHAR(10),TRUE,FILTER('SUMMARY DATA'!G:G,'SUMMARY DATA'!$D:$D=$C934,'SUMMARY DATA'!$B:$B=""GRP"")),"""")
  )
)"),"")</f>
        <v/>
      </c>
      <c r="H934" s="18" t="str">
        <f>IFERROR(__xludf.DUMMYFUNCTION("IFERROR(
  TEXTJOIN(CHAR(10),TRUE,FILTER('SUMMARY DATA'!H:H,'SUMMARY DATA'!$A:$A=$A934,'SUMMARY DATA'!$C:$C=$B934,'SUMMARY DATA'!$B:$B=""GRP"")),
  IF(
    OR(
      ISNUMBER(SEARCH(""CDM CASH DEPOSIT"",$C934)),
      ISNUMBER(SEARCH(""CASH DEPOSIT"",$C93"&amp;"4)),
      COUNTIFS('SUMMARY DATA'!$D:$D,$C934,'SUMMARY DATA'!$B:$B,""GRP"")&lt;&gt;1
    ),
    """",
    IFERROR(TEXTJOIN(CHAR(10),TRUE,FILTER('SUMMARY DATA'!H:H,'SUMMARY DATA'!$D:$D=$C934,'SUMMARY DATA'!$B:$B=""GRP"")),"""")
  )
)"),"")</f>
        <v/>
      </c>
      <c r="I934" s="18" t="str">
        <f>IFERROR(__xludf.DUMMYFUNCTION("IF(H934="""","""",
SUM(ARRAYFORMULA(VALUE(SPLIT(H934,CHAR(10)))))
)"),"")</f>
        <v/>
      </c>
      <c r="J934" s="17" t="str">
        <f>IFERROR(__xludf.DUMMYFUNCTION("IFERROR(
  TEXTJOIN(CHAR(10),TRUE,FILTER('SUMMARY DATA'!I:I,'SUMMARY DATA'!$A:$A=$A934,'SUMMARY DATA'!$C:$C=$B934,'SUMMARY DATA'!$B:$B=""GRP"")),
  IF(
    OR(
      ISNUMBER(SEARCH(""CDM CASH DEPOSIT"",$C934)),
      ISNUMBER(SEARCH(""CASH DEPOSIT"",$C93"&amp;"4)),
      COUNTIFS('SUMMARY DATA'!$D:$D,$C934,'SUMMARY DATA'!$B:$B,""GRP"")&lt;&gt;1
    ),
    """",
    IFERROR(TEXTJOIN(CHAR(10),TRUE,FILTER('SUMMARY DATA'!I:I,'SUMMARY DATA'!$D:$D=$C934,'SUMMARY DATA'!$B:$B=""GRP"")),"""")
  )
)"),"")</f>
        <v/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 spans="1:27">
      <c r="A935" s="2"/>
      <c r="B935" s="35"/>
      <c r="C935" s="2"/>
      <c r="D935" s="6"/>
      <c r="E935" s="16" t="str">
        <f>IFERROR(__xludf.DUMMYFUNCTION("IFERROR(
  TEXTJOIN(CHAR(10),TRUE,FILTER('SUMMARY DATA'!E:E,'SUMMARY DATA'!$A:$A=$A935,'SUMMARY DATA'!$C:$C=$B935,'SUMMARY DATA'!$B:$B=""GRP"")),
  IF(
    OR(
      ISNUMBER(SEARCH(""CDM CASH DEPOSIT"",$C935)),
      ISNUMBER(SEARCH(""CASH DEPOSIT"",$C93"&amp;"5)),
      COUNTIFS('SUMMARY DATA'!$D:$D,$C935,'SUMMARY DATA'!$B:$B,""GRP"")&lt;&gt;1
    ),
    """",
    IFERROR(TEXTJOIN(CHAR(10),TRUE,FILTER('SUMMARY DATA'!E:E,'SUMMARY DATA'!$D:$D=$C935,'SUMMARY DATA'!$B:$B=""GRP"")),"""")
  )
)"),"")</f>
        <v/>
      </c>
      <c r="F935" s="17" t="str">
        <f>IFERROR(__xludf.DUMMYFUNCTION("IFERROR(
  TEXTJOIN(CHAR(10),TRUE,FILTER('SUMMARY DATA'!F:F,'SUMMARY DATA'!$A:$A=$A935,'SUMMARY DATA'!$C:$C=$B935,'SUMMARY DATA'!$B:$B=""GRP"")),
  IF(
    OR(
      ISNUMBER(SEARCH(""CDM CASH DEPOSIT"",$C935)),
      ISNUMBER(SEARCH(""CASH DEPOSIT"",$C93"&amp;"5)),
      COUNTIFS('SUMMARY DATA'!$D:$D,$C935,'SUMMARY DATA'!$B:$B,""GRP"")&lt;&gt;1
    ),
    """",
    IFERROR(TEXTJOIN(CHAR(10),TRUE,FILTER('SUMMARY DATA'!F:F,'SUMMARY DATA'!$D:$D=$C935,'SUMMARY DATA'!$B:$B=""GRP"")),"""")
  )
)"),"")</f>
        <v/>
      </c>
      <c r="G935" s="17" t="str">
        <f>IFERROR(__xludf.DUMMYFUNCTION("IFERROR(
  TEXTJOIN(CHAR(10),TRUE,FILTER('SUMMARY DATA'!G:G,'SUMMARY DATA'!$A:$A=$A935,'SUMMARY DATA'!$C:$C=$B935,'SUMMARY DATA'!$B:$B=""GRP"")),
  IF(
    OR(
      ISNUMBER(SEARCH(""CDM CASH DEPOSIT"",$C935)),
      ISNUMBER(SEARCH(""CASH DEPOSIT"",$C93"&amp;"5)),
      COUNTIFS('SUMMARY DATA'!$D:$D,$C935,'SUMMARY DATA'!$B:$B,""GRP"")&lt;&gt;1
    ),
    """",
    IFERROR(TEXTJOIN(CHAR(10),TRUE,FILTER('SUMMARY DATA'!G:G,'SUMMARY DATA'!$D:$D=$C935,'SUMMARY DATA'!$B:$B=""GRP"")),"""")
  )
)"),"")</f>
        <v/>
      </c>
      <c r="H935" s="18" t="str">
        <f>IFERROR(__xludf.DUMMYFUNCTION("IFERROR(
  TEXTJOIN(CHAR(10),TRUE,FILTER('SUMMARY DATA'!H:H,'SUMMARY DATA'!$A:$A=$A935,'SUMMARY DATA'!$C:$C=$B935,'SUMMARY DATA'!$B:$B=""GRP"")),
  IF(
    OR(
      ISNUMBER(SEARCH(""CDM CASH DEPOSIT"",$C935)),
      ISNUMBER(SEARCH(""CASH DEPOSIT"",$C93"&amp;"5)),
      COUNTIFS('SUMMARY DATA'!$D:$D,$C935,'SUMMARY DATA'!$B:$B,""GRP"")&lt;&gt;1
    ),
    """",
    IFERROR(TEXTJOIN(CHAR(10),TRUE,FILTER('SUMMARY DATA'!H:H,'SUMMARY DATA'!$D:$D=$C935,'SUMMARY DATA'!$B:$B=""GRP"")),"""")
  )
)"),"")</f>
        <v/>
      </c>
      <c r="I935" s="18" t="str">
        <f>IFERROR(__xludf.DUMMYFUNCTION("IF(H935="""","""",
SUM(ARRAYFORMULA(VALUE(SPLIT(H935,CHAR(10)))))
)"),"")</f>
        <v/>
      </c>
      <c r="J935" s="17" t="str">
        <f>IFERROR(__xludf.DUMMYFUNCTION("IFERROR(
  TEXTJOIN(CHAR(10),TRUE,FILTER('SUMMARY DATA'!I:I,'SUMMARY DATA'!$A:$A=$A935,'SUMMARY DATA'!$C:$C=$B935,'SUMMARY DATA'!$B:$B=""GRP"")),
  IF(
    OR(
      ISNUMBER(SEARCH(""CDM CASH DEPOSIT"",$C935)),
      ISNUMBER(SEARCH(""CASH DEPOSIT"",$C93"&amp;"5)),
      COUNTIFS('SUMMARY DATA'!$D:$D,$C935,'SUMMARY DATA'!$B:$B,""GRP"")&lt;&gt;1
    ),
    """",
    IFERROR(TEXTJOIN(CHAR(10),TRUE,FILTER('SUMMARY DATA'!I:I,'SUMMARY DATA'!$D:$D=$C935,'SUMMARY DATA'!$B:$B=""GRP"")),"""")
  )
)"),"")</f>
        <v/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 spans="1:27">
      <c r="A936" s="2"/>
      <c r="B936" s="35"/>
      <c r="C936" s="2"/>
      <c r="D936" s="6"/>
      <c r="E936" s="16" t="str">
        <f>IFERROR(__xludf.DUMMYFUNCTION("IFERROR(
  TEXTJOIN(CHAR(10),TRUE,FILTER('SUMMARY DATA'!E:E,'SUMMARY DATA'!$A:$A=$A936,'SUMMARY DATA'!$C:$C=$B936,'SUMMARY DATA'!$B:$B=""GRP"")),
  IF(
    OR(
      ISNUMBER(SEARCH(""CDM CASH DEPOSIT"",$C936)),
      ISNUMBER(SEARCH(""CASH DEPOSIT"",$C93"&amp;"6)),
      COUNTIFS('SUMMARY DATA'!$D:$D,$C936,'SUMMARY DATA'!$B:$B,""GRP"")&lt;&gt;1
    ),
    """",
    IFERROR(TEXTJOIN(CHAR(10),TRUE,FILTER('SUMMARY DATA'!E:E,'SUMMARY DATA'!$D:$D=$C936,'SUMMARY DATA'!$B:$B=""GRP"")),"""")
  )
)"),"")</f>
        <v/>
      </c>
      <c r="F936" s="17" t="str">
        <f>IFERROR(__xludf.DUMMYFUNCTION("IFERROR(
  TEXTJOIN(CHAR(10),TRUE,FILTER('SUMMARY DATA'!F:F,'SUMMARY DATA'!$A:$A=$A936,'SUMMARY DATA'!$C:$C=$B936,'SUMMARY DATA'!$B:$B=""GRP"")),
  IF(
    OR(
      ISNUMBER(SEARCH(""CDM CASH DEPOSIT"",$C936)),
      ISNUMBER(SEARCH(""CASH DEPOSIT"",$C93"&amp;"6)),
      COUNTIFS('SUMMARY DATA'!$D:$D,$C936,'SUMMARY DATA'!$B:$B,""GRP"")&lt;&gt;1
    ),
    """",
    IFERROR(TEXTJOIN(CHAR(10),TRUE,FILTER('SUMMARY DATA'!F:F,'SUMMARY DATA'!$D:$D=$C936,'SUMMARY DATA'!$B:$B=""GRP"")),"""")
  )
)"),"")</f>
        <v/>
      </c>
      <c r="G936" s="17" t="str">
        <f>IFERROR(__xludf.DUMMYFUNCTION("IFERROR(
  TEXTJOIN(CHAR(10),TRUE,FILTER('SUMMARY DATA'!G:G,'SUMMARY DATA'!$A:$A=$A936,'SUMMARY DATA'!$C:$C=$B936,'SUMMARY DATA'!$B:$B=""GRP"")),
  IF(
    OR(
      ISNUMBER(SEARCH(""CDM CASH DEPOSIT"",$C936)),
      ISNUMBER(SEARCH(""CASH DEPOSIT"",$C93"&amp;"6)),
      COUNTIFS('SUMMARY DATA'!$D:$D,$C936,'SUMMARY DATA'!$B:$B,""GRP"")&lt;&gt;1
    ),
    """",
    IFERROR(TEXTJOIN(CHAR(10),TRUE,FILTER('SUMMARY DATA'!G:G,'SUMMARY DATA'!$D:$D=$C936,'SUMMARY DATA'!$B:$B=""GRP"")),"""")
  )
)"),"")</f>
        <v/>
      </c>
      <c r="H936" s="18" t="str">
        <f>IFERROR(__xludf.DUMMYFUNCTION("IFERROR(
  TEXTJOIN(CHAR(10),TRUE,FILTER('SUMMARY DATA'!H:H,'SUMMARY DATA'!$A:$A=$A936,'SUMMARY DATA'!$C:$C=$B936,'SUMMARY DATA'!$B:$B=""GRP"")),
  IF(
    OR(
      ISNUMBER(SEARCH(""CDM CASH DEPOSIT"",$C936)),
      ISNUMBER(SEARCH(""CASH DEPOSIT"",$C93"&amp;"6)),
      COUNTIFS('SUMMARY DATA'!$D:$D,$C936,'SUMMARY DATA'!$B:$B,""GRP"")&lt;&gt;1
    ),
    """",
    IFERROR(TEXTJOIN(CHAR(10),TRUE,FILTER('SUMMARY DATA'!H:H,'SUMMARY DATA'!$D:$D=$C936,'SUMMARY DATA'!$B:$B=""GRP"")),"""")
  )
)"),"")</f>
        <v/>
      </c>
      <c r="I936" s="18" t="str">
        <f>IFERROR(__xludf.DUMMYFUNCTION("IF(H936="""","""",
SUM(ARRAYFORMULA(VALUE(SPLIT(H936,CHAR(10)))))
)"),"")</f>
        <v/>
      </c>
      <c r="J936" s="17" t="str">
        <f>IFERROR(__xludf.DUMMYFUNCTION("IFERROR(
  TEXTJOIN(CHAR(10),TRUE,FILTER('SUMMARY DATA'!I:I,'SUMMARY DATA'!$A:$A=$A936,'SUMMARY DATA'!$C:$C=$B936,'SUMMARY DATA'!$B:$B=""GRP"")),
  IF(
    OR(
      ISNUMBER(SEARCH(""CDM CASH DEPOSIT"",$C936)),
      ISNUMBER(SEARCH(""CASH DEPOSIT"",$C93"&amp;"6)),
      COUNTIFS('SUMMARY DATA'!$D:$D,$C936,'SUMMARY DATA'!$B:$B,""GRP"")&lt;&gt;1
    ),
    """",
    IFERROR(TEXTJOIN(CHAR(10),TRUE,FILTER('SUMMARY DATA'!I:I,'SUMMARY DATA'!$D:$D=$C936,'SUMMARY DATA'!$B:$B=""GRP"")),"""")
  )
)"),"")</f>
        <v/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 spans="1:27">
      <c r="A937" s="2"/>
      <c r="B937" s="35"/>
      <c r="C937" s="2"/>
      <c r="D937" s="6"/>
      <c r="E937" s="16" t="str">
        <f>IFERROR(__xludf.DUMMYFUNCTION("IFERROR(
  TEXTJOIN(CHAR(10),TRUE,FILTER('SUMMARY DATA'!E:E,'SUMMARY DATA'!$A:$A=$A937,'SUMMARY DATA'!$C:$C=$B937,'SUMMARY DATA'!$B:$B=""GRP"")),
  IF(
    OR(
      ISNUMBER(SEARCH(""CDM CASH DEPOSIT"",$C937)),
      ISNUMBER(SEARCH(""CASH DEPOSIT"",$C93"&amp;"7)),
      COUNTIFS('SUMMARY DATA'!$D:$D,$C937,'SUMMARY DATA'!$B:$B,""GRP"")&lt;&gt;1
    ),
    """",
    IFERROR(TEXTJOIN(CHAR(10),TRUE,FILTER('SUMMARY DATA'!E:E,'SUMMARY DATA'!$D:$D=$C937,'SUMMARY DATA'!$B:$B=""GRP"")),"""")
  )
)"),"")</f>
        <v/>
      </c>
      <c r="F937" s="17" t="str">
        <f>IFERROR(__xludf.DUMMYFUNCTION("IFERROR(
  TEXTJOIN(CHAR(10),TRUE,FILTER('SUMMARY DATA'!F:F,'SUMMARY DATA'!$A:$A=$A937,'SUMMARY DATA'!$C:$C=$B937,'SUMMARY DATA'!$B:$B=""GRP"")),
  IF(
    OR(
      ISNUMBER(SEARCH(""CDM CASH DEPOSIT"",$C937)),
      ISNUMBER(SEARCH(""CASH DEPOSIT"",$C93"&amp;"7)),
      COUNTIFS('SUMMARY DATA'!$D:$D,$C937,'SUMMARY DATA'!$B:$B,""GRP"")&lt;&gt;1
    ),
    """",
    IFERROR(TEXTJOIN(CHAR(10),TRUE,FILTER('SUMMARY DATA'!F:F,'SUMMARY DATA'!$D:$D=$C937,'SUMMARY DATA'!$B:$B=""GRP"")),"""")
  )
)"),"")</f>
        <v/>
      </c>
      <c r="G937" s="17" t="str">
        <f>IFERROR(__xludf.DUMMYFUNCTION("IFERROR(
  TEXTJOIN(CHAR(10),TRUE,FILTER('SUMMARY DATA'!G:G,'SUMMARY DATA'!$A:$A=$A937,'SUMMARY DATA'!$C:$C=$B937,'SUMMARY DATA'!$B:$B=""GRP"")),
  IF(
    OR(
      ISNUMBER(SEARCH(""CDM CASH DEPOSIT"",$C937)),
      ISNUMBER(SEARCH(""CASH DEPOSIT"",$C93"&amp;"7)),
      COUNTIFS('SUMMARY DATA'!$D:$D,$C937,'SUMMARY DATA'!$B:$B,""GRP"")&lt;&gt;1
    ),
    """",
    IFERROR(TEXTJOIN(CHAR(10),TRUE,FILTER('SUMMARY DATA'!G:G,'SUMMARY DATA'!$D:$D=$C937,'SUMMARY DATA'!$B:$B=""GRP"")),"""")
  )
)"),"")</f>
        <v/>
      </c>
      <c r="H937" s="18" t="str">
        <f>IFERROR(__xludf.DUMMYFUNCTION("IFERROR(
  TEXTJOIN(CHAR(10),TRUE,FILTER('SUMMARY DATA'!H:H,'SUMMARY DATA'!$A:$A=$A937,'SUMMARY DATA'!$C:$C=$B937,'SUMMARY DATA'!$B:$B=""GRP"")),
  IF(
    OR(
      ISNUMBER(SEARCH(""CDM CASH DEPOSIT"",$C937)),
      ISNUMBER(SEARCH(""CASH DEPOSIT"",$C93"&amp;"7)),
      COUNTIFS('SUMMARY DATA'!$D:$D,$C937,'SUMMARY DATA'!$B:$B,""GRP"")&lt;&gt;1
    ),
    """",
    IFERROR(TEXTJOIN(CHAR(10),TRUE,FILTER('SUMMARY DATA'!H:H,'SUMMARY DATA'!$D:$D=$C937,'SUMMARY DATA'!$B:$B=""GRP"")),"""")
  )
)"),"")</f>
        <v/>
      </c>
      <c r="I937" s="18" t="str">
        <f>IFERROR(__xludf.DUMMYFUNCTION("IF(H937="""","""",
SUM(ARRAYFORMULA(VALUE(SPLIT(H937,CHAR(10)))))
)"),"")</f>
        <v/>
      </c>
      <c r="J937" s="17" t="str">
        <f>IFERROR(__xludf.DUMMYFUNCTION("IFERROR(
  TEXTJOIN(CHAR(10),TRUE,FILTER('SUMMARY DATA'!I:I,'SUMMARY DATA'!$A:$A=$A937,'SUMMARY DATA'!$C:$C=$B937,'SUMMARY DATA'!$B:$B=""GRP"")),
  IF(
    OR(
      ISNUMBER(SEARCH(""CDM CASH DEPOSIT"",$C937)),
      ISNUMBER(SEARCH(""CASH DEPOSIT"",$C93"&amp;"7)),
      COUNTIFS('SUMMARY DATA'!$D:$D,$C937,'SUMMARY DATA'!$B:$B,""GRP"")&lt;&gt;1
    ),
    """",
    IFERROR(TEXTJOIN(CHAR(10),TRUE,FILTER('SUMMARY DATA'!I:I,'SUMMARY DATA'!$D:$D=$C937,'SUMMARY DATA'!$B:$B=""GRP"")),"""")
  )
)"),"")</f>
        <v/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 spans="1:27">
      <c r="A938" s="2"/>
      <c r="B938" s="35"/>
      <c r="C938" s="2"/>
      <c r="D938" s="6"/>
      <c r="E938" s="16" t="str">
        <f>IFERROR(__xludf.DUMMYFUNCTION("IFERROR(
  TEXTJOIN(CHAR(10),TRUE,FILTER('SUMMARY DATA'!E:E,'SUMMARY DATA'!$A:$A=$A938,'SUMMARY DATA'!$C:$C=$B938,'SUMMARY DATA'!$B:$B=""GRP"")),
  IF(
    OR(
      ISNUMBER(SEARCH(""CDM CASH DEPOSIT"",$C938)),
      ISNUMBER(SEARCH(""CASH DEPOSIT"",$C93"&amp;"8)),
      COUNTIFS('SUMMARY DATA'!$D:$D,$C938,'SUMMARY DATA'!$B:$B,""GRP"")&lt;&gt;1
    ),
    """",
    IFERROR(TEXTJOIN(CHAR(10),TRUE,FILTER('SUMMARY DATA'!E:E,'SUMMARY DATA'!$D:$D=$C938,'SUMMARY DATA'!$B:$B=""GRP"")),"""")
  )
)"),"")</f>
        <v/>
      </c>
      <c r="F938" s="17" t="str">
        <f>IFERROR(__xludf.DUMMYFUNCTION("IFERROR(
  TEXTJOIN(CHAR(10),TRUE,FILTER('SUMMARY DATA'!F:F,'SUMMARY DATA'!$A:$A=$A938,'SUMMARY DATA'!$C:$C=$B938,'SUMMARY DATA'!$B:$B=""GRP"")),
  IF(
    OR(
      ISNUMBER(SEARCH(""CDM CASH DEPOSIT"",$C938)),
      ISNUMBER(SEARCH(""CASH DEPOSIT"",$C93"&amp;"8)),
      COUNTIFS('SUMMARY DATA'!$D:$D,$C938,'SUMMARY DATA'!$B:$B,""GRP"")&lt;&gt;1
    ),
    """",
    IFERROR(TEXTJOIN(CHAR(10),TRUE,FILTER('SUMMARY DATA'!F:F,'SUMMARY DATA'!$D:$D=$C938,'SUMMARY DATA'!$B:$B=""GRP"")),"""")
  )
)"),"")</f>
        <v/>
      </c>
      <c r="G938" s="17" t="str">
        <f>IFERROR(__xludf.DUMMYFUNCTION("IFERROR(
  TEXTJOIN(CHAR(10),TRUE,FILTER('SUMMARY DATA'!G:G,'SUMMARY DATA'!$A:$A=$A938,'SUMMARY DATA'!$C:$C=$B938,'SUMMARY DATA'!$B:$B=""GRP"")),
  IF(
    OR(
      ISNUMBER(SEARCH(""CDM CASH DEPOSIT"",$C938)),
      ISNUMBER(SEARCH(""CASH DEPOSIT"",$C93"&amp;"8)),
      COUNTIFS('SUMMARY DATA'!$D:$D,$C938,'SUMMARY DATA'!$B:$B,""GRP"")&lt;&gt;1
    ),
    """",
    IFERROR(TEXTJOIN(CHAR(10),TRUE,FILTER('SUMMARY DATA'!G:G,'SUMMARY DATA'!$D:$D=$C938,'SUMMARY DATA'!$B:$B=""GRP"")),"""")
  )
)"),"")</f>
        <v/>
      </c>
      <c r="H938" s="18" t="str">
        <f>IFERROR(__xludf.DUMMYFUNCTION("IFERROR(
  TEXTJOIN(CHAR(10),TRUE,FILTER('SUMMARY DATA'!H:H,'SUMMARY DATA'!$A:$A=$A938,'SUMMARY DATA'!$C:$C=$B938,'SUMMARY DATA'!$B:$B=""GRP"")),
  IF(
    OR(
      ISNUMBER(SEARCH(""CDM CASH DEPOSIT"",$C938)),
      ISNUMBER(SEARCH(""CASH DEPOSIT"",$C93"&amp;"8)),
      COUNTIFS('SUMMARY DATA'!$D:$D,$C938,'SUMMARY DATA'!$B:$B,""GRP"")&lt;&gt;1
    ),
    """",
    IFERROR(TEXTJOIN(CHAR(10),TRUE,FILTER('SUMMARY DATA'!H:H,'SUMMARY DATA'!$D:$D=$C938,'SUMMARY DATA'!$B:$B=""GRP"")),"""")
  )
)"),"")</f>
        <v/>
      </c>
      <c r="I938" s="18" t="str">
        <f>IFERROR(__xludf.DUMMYFUNCTION("IF(H938="""","""",
SUM(ARRAYFORMULA(VALUE(SPLIT(H938,CHAR(10)))))
)"),"")</f>
        <v/>
      </c>
      <c r="J938" s="17" t="str">
        <f>IFERROR(__xludf.DUMMYFUNCTION("IFERROR(
  TEXTJOIN(CHAR(10),TRUE,FILTER('SUMMARY DATA'!I:I,'SUMMARY DATA'!$A:$A=$A938,'SUMMARY DATA'!$C:$C=$B938,'SUMMARY DATA'!$B:$B=""GRP"")),
  IF(
    OR(
      ISNUMBER(SEARCH(""CDM CASH DEPOSIT"",$C938)),
      ISNUMBER(SEARCH(""CASH DEPOSIT"",$C93"&amp;"8)),
      COUNTIFS('SUMMARY DATA'!$D:$D,$C938,'SUMMARY DATA'!$B:$B,""GRP"")&lt;&gt;1
    ),
    """",
    IFERROR(TEXTJOIN(CHAR(10),TRUE,FILTER('SUMMARY DATA'!I:I,'SUMMARY DATA'!$D:$D=$C938,'SUMMARY DATA'!$B:$B=""GRP"")),"""")
  )
)"),"")</f>
        <v/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 spans="1:27">
      <c r="A939" s="2"/>
      <c r="B939" s="35"/>
      <c r="C939" s="2"/>
      <c r="D939" s="6"/>
      <c r="E939" s="16" t="str">
        <f>IFERROR(__xludf.DUMMYFUNCTION("IFERROR(
  TEXTJOIN(CHAR(10),TRUE,FILTER('SUMMARY DATA'!E:E,'SUMMARY DATA'!$A:$A=$A939,'SUMMARY DATA'!$C:$C=$B939,'SUMMARY DATA'!$B:$B=""GRP"")),
  IF(
    OR(
      ISNUMBER(SEARCH(""CDM CASH DEPOSIT"",$C939)),
      ISNUMBER(SEARCH(""CASH DEPOSIT"",$C93"&amp;"9)),
      COUNTIFS('SUMMARY DATA'!$D:$D,$C939,'SUMMARY DATA'!$B:$B,""GRP"")&lt;&gt;1
    ),
    """",
    IFERROR(TEXTJOIN(CHAR(10),TRUE,FILTER('SUMMARY DATA'!E:E,'SUMMARY DATA'!$D:$D=$C939,'SUMMARY DATA'!$B:$B=""GRP"")),"""")
  )
)"),"")</f>
        <v/>
      </c>
      <c r="F939" s="17" t="str">
        <f>IFERROR(__xludf.DUMMYFUNCTION("IFERROR(
  TEXTJOIN(CHAR(10),TRUE,FILTER('SUMMARY DATA'!F:F,'SUMMARY DATA'!$A:$A=$A939,'SUMMARY DATA'!$C:$C=$B939,'SUMMARY DATA'!$B:$B=""GRP"")),
  IF(
    OR(
      ISNUMBER(SEARCH(""CDM CASH DEPOSIT"",$C939)),
      ISNUMBER(SEARCH(""CASH DEPOSIT"",$C93"&amp;"9)),
      COUNTIFS('SUMMARY DATA'!$D:$D,$C939,'SUMMARY DATA'!$B:$B,""GRP"")&lt;&gt;1
    ),
    """",
    IFERROR(TEXTJOIN(CHAR(10),TRUE,FILTER('SUMMARY DATA'!F:F,'SUMMARY DATA'!$D:$D=$C939,'SUMMARY DATA'!$B:$B=""GRP"")),"""")
  )
)"),"")</f>
        <v/>
      </c>
      <c r="G939" s="17" t="str">
        <f>IFERROR(__xludf.DUMMYFUNCTION("IFERROR(
  TEXTJOIN(CHAR(10),TRUE,FILTER('SUMMARY DATA'!G:G,'SUMMARY DATA'!$A:$A=$A939,'SUMMARY DATA'!$C:$C=$B939,'SUMMARY DATA'!$B:$B=""GRP"")),
  IF(
    OR(
      ISNUMBER(SEARCH(""CDM CASH DEPOSIT"",$C939)),
      ISNUMBER(SEARCH(""CASH DEPOSIT"",$C93"&amp;"9)),
      COUNTIFS('SUMMARY DATA'!$D:$D,$C939,'SUMMARY DATA'!$B:$B,""GRP"")&lt;&gt;1
    ),
    """",
    IFERROR(TEXTJOIN(CHAR(10),TRUE,FILTER('SUMMARY DATA'!G:G,'SUMMARY DATA'!$D:$D=$C939,'SUMMARY DATA'!$B:$B=""GRP"")),"""")
  )
)"),"")</f>
        <v/>
      </c>
      <c r="H939" s="18" t="str">
        <f>IFERROR(__xludf.DUMMYFUNCTION("IFERROR(
  TEXTJOIN(CHAR(10),TRUE,FILTER('SUMMARY DATA'!H:H,'SUMMARY DATA'!$A:$A=$A939,'SUMMARY DATA'!$C:$C=$B939,'SUMMARY DATA'!$B:$B=""GRP"")),
  IF(
    OR(
      ISNUMBER(SEARCH(""CDM CASH DEPOSIT"",$C939)),
      ISNUMBER(SEARCH(""CASH DEPOSIT"",$C93"&amp;"9)),
      COUNTIFS('SUMMARY DATA'!$D:$D,$C939,'SUMMARY DATA'!$B:$B,""GRP"")&lt;&gt;1
    ),
    """",
    IFERROR(TEXTJOIN(CHAR(10),TRUE,FILTER('SUMMARY DATA'!H:H,'SUMMARY DATA'!$D:$D=$C939,'SUMMARY DATA'!$B:$B=""GRP"")),"""")
  )
)"),"")</f>
        <v/>
      </c>
      <c r="I939" s="18" t="str">
        <f>IFERROR(__xludf.DUMMYFUNCTION("IF(H939="""","""",
SUM(ARRAYFORMULA(VALUE(SPLIT(H939,CHAR(10)))))
)"),"")</f>
        <v/>
      </c>
      <c r="J939" s="17" t="str">
        <f>IFERROR(__xludf.DUMMYFUNCTION("IFERROR(
  TEXTJOIN(CHAR(10),TRUE,FILTER('SUMMARY DATA'!I:I,'SUMMARY DATA'!$A:$A=$A939,'SUMMARY DATA'!$C:$C=$B939,'SUMMARY DATA'!$B:$B=""GRP"")),
  IF(
    OR(
      ISNUMBER(SEARCH(""CDM CASH DEPOSIT"",$C939)),
      ISNUMBER(SEARCH(""CASH DEPOSIT"",$C93"&amp;"9)),
      COUNTIFS('SUMMARY DATA'!$D:$D,$C939,'SUMMARY DATA'!$B:$B,""GRP"")&lt;&gt;1
    ),
    """",
    IFERROR(TEXTJOIN(CHAR(10),TRUE,FILTER('SUMMARY DATA'!I:I,'SUMMARY DATA'!$D:$D=$C939,'SUMMARY DATA'!$B:$B=""GRP"")),"""")
  )
)"),"")</f>
        <v/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 spans="1:27">
      <c r="A940" s="2"/>
      <c r="B940" s="35"/>
      <c r="C940" s="2"/>
      <c r="D940" s="6"/>
      <c r="E940" s="16" t="str">
        <f>IFERROR(__xludf.DUMMYFUNCTION("IFERROR(
  TEXTJOIN(CHAR(10),TRUE,FILTER('SUMMARY DATA'!E:E,'SUMMARY DATA'!$A:$A=$A940,'SUMMARY DATA'!$C:$C=$B940,'SUMMARY DATA'!$B:$B=""GRP"")),
  IF(
    OR(
      ISNUMBER(SEARCH(""CDM CASH DEPOSIT"",$C940)),
      ISNUMBER(SEARCH(""CASH DEPOSIT"",$C94"&amp;"0)),
      COUNTIFS('SUMMARY DATA'!$D:$D,$C940,'SUMMARY DATA'!$B:$B,""GRP"")&lt;&gt;1
    ),
    """",
    IFERROR(TEXTJOIN(CHAR(10),TRUE,FILTER('SUMMARY DATA'!E:E,'SUMMARY DATA'!$D:$D=$C940,'SUMMARY DATA'!$B:$B=""GRP"")),"""")
  )
)"),"")</f>
        <v/>
      </c>
      <c r="F940" s="17" t="str">
        <f>IFERROR(__xludf.DUMMYFUNCTION("IFERROR(
  TEXTJOIN(CHAR(10),TRUE,FILTER('SUMMARY DATA'!F:F,'SUMMARY DATA'!$A:$A=$A940,'SUMMARY DATA'!$C:$C=$B940,'SUMMARY DATA'!$B:$B=""GRP"")),
  IF(
    OR(
      ISNUMBER(SEARCH(""CDM CASH DEPOSIT"",$C940)),
      ISNUMBER(SEARCH(""CASH DEPOSIT"",$C94"&amp;"0)),
      COUNTIFS('SUMMARY DATA'!$D:$D,$C940,'SUMMARY DATA'!$B:$B,""GRP"")&lt;&gt;1
    ),
    """",
    IFERROR(TEXTJOIN(CHAR(10),TRUE,FILTER('SUMMARY DATA'!F:F,'SUMMARY DATA'!$D:$D=$C940,'SUMMARY DATA'!$B:$B=""GRP"")),"""")
  )
)"),"")</f>
        <v/>
      </c>
      <c r="G940" s="17" t="str">
        <f>IFERROR(__xludf.DUMMYFUNCTION("IFERROR(
  TEXTJOIN(CHAR(10),TRUE,FILTER('SUMMARY DATA'!G:G,'SUMMARY DATA'!$A:$A=$A940,'SUMMARY DATA'!$C:$C=$B940,'SUMMARY DATA'!$B:$B=""GRP"")),
  IF(
    OR(
      ISNUMBER(SEARCH(""CDM CASH DEPOSIT"",$C940)),
      ISNUMBER(SEARCH(""CASH DEPOSIT"",$C94"&amp;"0)),
      COUNTIFS('SUMMARY DATA'!$D:$D,$C940,'SUMMARY DATA'!$B:$B,""GRP"")&lt;&gt;1
    ),
    """",
    IFERROR(TEXTJOIN(CHAR(10),TRUE,FILTER('SUMMARY DATA'!G:G,'SUMMARY DATA'!$D:$D=$C940,'SUMMARY DATA'!$B:$B=""GRP"")),"""")
  )
)"),"")</f>
        <v/>
      </c>
      <c r="H940" s="18" t="str">
        <f>IFERROR(__xludf.DUMMYFUNCTION("IFERROR(
  TEXTJOIN(CHAR(10),TRUE,FILTER('SUMMARY DATA'!H:H,'SUMMARY DATA'!$A:$A=$A940,'SUMMARY DATA'!$C:$C=$B940,'SUMMARY DATA'!$B:$B=""GRP"")),
  IF(
    OR(
      ISNUMBER(SEARCH(""CDM CASH DEPOSIT"",$C940)),
      ISNUMBER(SEARCH(""CASH DEPOSIT"",$C94"&amp;"0)),
      COUNTIFS('SUMMARY DATA'!$D:$D,$C940,'SUMMARY DATA'!$B:$B,""GRP"")&lt;&gt;1
    ),
    """",
    IFERROR(TEXTJOIN(CHAR(10),TRUE,FILTER('SUMMARY DATA'!H:H,'SUMMARY DATA'!$D:$D=$C940,'SUMMARY DATA'!$B:$B=""GRP"")),"""")
  )
)"),"")</f>
        <v/>
      </c>
      <c r="I940" s="18" t="str">
        <f>IFERROR(__xludf.DUMMYFUNCTION("IF(H940="""","""",
SUM(ARRAYFORMULA(VALUE(SPLIT(H940,CHAR(10)))))
)"),"")</f>
        <v/>
      </c>
      <c r="J940" s="17" t="str">
        <f>IFERROR(__xludf.DUMMYFUNCTION("IFERROR(
  TEXTJOIN(CHAR(10),TRUE,FILTER('SUMMARY DATA'!I:I,'SUMMARY DATA'!$A:$A=$A940,'SUMMARY DATA'!$C:$C=$B940,'SUMMARY DATA'!$B:$B=""GRP"")),
  IF(
    OR(
      ISNUMBER(SEARCH(""CDM CASH DEPOSIT"",$C940)),
      ISNUMBER(SEARCH(""CASH DEPOSIT"",$C94"&amp;"0)),
      COUNTIFS('SUMMARY DATA'!$D:$D,$C940,'SUMMARY DATA'!$B:$B,""GRP"")&lt;&gt;1
    ),
    """",
    IFERROR(TEXTJOIN(CHAR(10),TRUE,FILTER('SUMMARY DATA'!I:I,'SUMMARY DATA'!$D:$D=$C940,'SUMMARY DATA'!$B:$B=""GRP"")),"""")
  )
)"),"")</f>
        <v/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 spans="1:27">
      <c r="A941" s="2"/>
      <c r="B941" s="35"/>
      <c r="C941" s="2"/>
      <c r="D941" s="6"/>
      <c r="E941" s="16" t="str">
        <f>IFERROR(__xludf.DUMMYFUNCTION("IFERROR(
  TEXTJOIN(CHAR(10),TRUE,FILTER('SUMMARY DATA'!E:E,'SUMMARY DATA'!$A:$A=$A941,'SUMMARY DATA'!$C:$C=$B941,'SUMMARY DATA'!$B:$B=""GRP"")),
  IF(
    OR(
      ISNUMBER(SEARCH(""CDM CASH DEPOSIT"",$C941)),
      ISNUMBER(SEARCH(""CASH DEPOSIT"",$C94"&amp;"1)),
      COUNTIFS('SUMMARY DATA'!$D:$D,$C941,'SUMMARY DATA'!$B:$B,""GRP"")&lt;&gt;1
    ),
    """",
    IFERROR(TEXTJOIN(CHAR(10),TRUE,FILTER('SUMMARY DATA'!E:E,'SUMMARY DATA'!$D:$D=$C941,'SUMMARY DATA'!$B:$B=""GRP"")),"""")
  )
)"),"")</f>
        <v/>
      </c>
      <c r="F941" s="17" t="str">
        <f>IFERROR(__xludf.DUMMYFUNCTION("IFERROR(
  TEXTJOIN(CHAR(10),TRUE,FILTER('SUMMARY DATA'!F:F,'SUMMARY DATA'!$A:$A=$A941,'SUMMARY DATA'!$C:$C=$B941,'SUMMARY DATA'!$B:$B=""GRP"")),
  IF(
    OR(
      ISNUMBER(SEARCH(""CDM CASH DEPOSIT"",$C941)),
      ISNUMBER(SEARCH(""CASH DEPOSIT"",$C94"&amp;"1)),
      COUNTIFS('SUMMARY DATA'!$D:$D,$C941,'SUMMARY DATA'!$B:$B,""GRP"")&lt;&gt;1
    ),
    """",
    IFERROR(TEXTJOIN(CHAR(10),TRUE,FILTER('SUMMARY DATA'!F:F,'SUMMARY DATA'!$D:$D=$C941,'SUMMARY DATA'!$B:$B=""GRP"")),"""")
  )
)"),"")</f>
        <v/>
      </c>
      <c r="G941" s="17" t="str">
        <f>IFERROR(__xludf.DUMMYFUNCTION("IFERROR(
  TEXTJOIN(CHAR(10),TRUE,FILTER('SUMMARY DATA'!G:G,'SUMMARY DATA'!$A:$A=$A941,'SUMMARY DATA'!$C:$C=$B941,'SUMMARY DATA'!$B:$B=""GRP"")),
  IF(
    OR(
      ISNUMBER(SEARCH(""CDM CASH DEPOSIT"",$C941)),
      ISNUMBER(SEARCH(""CASH DEPOSIT"",$C94"&amp;"1)),
      COUNTIFS('SUMMARY DATA'!$D:$D,$C941,'SUMMARY DATA'!$B:$B,""GRP"")&lt;&gt;1
    ),
    """",
    IFERROR(TEXTJOIN(CHAR(10),TRUE,FILTER('SUMMARY DATA'!G:G,'SUMMARY DATA'!$D:$D=$C941,'SUMMARY DATA'!$B:$B=""GRP"")),"""")
  )
)"),"")</f>
        <v/>
      </c>
      <c r="H941" s="18" t="str">
        <f>IFERROR(__xludf.DUMMYFUNCTION("IFERROR(
  TEXTJOIN(CHAR(10),TRUE,FILTER('SUMMARY DATA'!H:H,'SUMMARY DATA'!$A:$A=$A941,'SUMMARY DATA'!$C:$C=$B941,'SUMMARY DATA'!$B:$B=""GRP"")),
  IF(
    OR(
      ISNUMBER(SEARCH(""CDM CASH DEPOSIT"",$C941)),
      ISNUMBER(SEARCH(""CASH DEPOSIT"",$C94"&amp;"1)),
      COUNTIFS('SUMMARY DATA'!$D:$D,$C941,'SUMMARY DATA'!$B:$B,""GRP"")&lt;&gt;1
    ),
    """",
    IFERROR(TEXTJOIN(CHAR(10),TRUE,FILTER('SUMMARY DATA'!H:H,'SUMMARY DATA'!$D:$D=$C941,'SUMMARY DATA'!$B:$B=""GRP"")),"""")
  )
)"),"")</f>
        <v/>
      </c>
      <c r="I941" s="18" t="str">
        <f>IFERROR(__xludf.DUMMYFUNCTION("IF(H941="""","""",
SUM(ARRAYFORMULA(VALUE(SPLIT(H941,CHAR(10)))))
)"),"")</f>
        <v/>
      </c>
      <c r="J941" s="17" t="str">
        <f>IFERROR(__xludf.DUMMYFUNCTION("IFERROR(
  TEXTJOIN(CHAR(10),TRUE,FILTER('SUMMARY DATA'!I:I,'SUMMARY DATA'!$A:$A=$A941,'SUMMARY DATA'!$C:$C=$B941,'SUMMARY DATA'!$B:$B=""GRP"")),
  IF(
    OR(
      ISNUMBER(SEARCH(""CDM CASH DEPOSIT"",$C941)),
      ISNUMBER(SEARCH(""CASH DEPOSIT"",$C94"&amp;"1)),
      COUNTIFS('SUMMARY DATA'!$D:$D,$C941,'SUMMARY DATA'!$B:$B,""GRP"")&lt;&gt;1
    ),
    """",
    IFERROR(TEXTJOIN(CHAR(10),TRUE,FILTER('SUMMARY DATA'!I:I,'SUMMARY DATA'!$D:$D=$C941,'SUMMARY DATA'!$B:$B=""GRP"")),"""")
  )
)"),"")</f>
        <v/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 spans="1:27">
      <c r="A942" s="2"/>
      <c r="B942" s="35"/>
      <c r="C942" s="2"/>
      <c r="D942" s="6"/>
      <c r="E942" s="16" t="str">
        <f>IFERROR(__xludf.DUMMYFUNCTION("IFERROR(
  TEXTJOIN(CHAR(10),TRUE,FILTER('SUMMARY DATA'!E:E,'SUMMARY DATA'!$A:$A=$A942,'SUMMARY DATA'!$C:$C=$B942,'SUMMARY DATA'!$B:$B=""GRP"")),
  IF(
    OR(
      ISNUMBER(SEARCH(""CDM CASH DEPOSIT"",$C942)),
      ISNUMBER(SEARCH(""CASH DEPOSIT"",$C94"&amp;"2)),
      COUNTIFS('SUMMARY DATA'!$D:$D,$C942,'SUMMARY DATA'!$B:$B,""GRP"")&lt;&gt;1
    ),
    """",
    IFERROR(TEXTJOIN(CHAR(10),TRUE,FILTER('SUMMARY DATA'!E:E,'SUMMARY DATA'!$D:$D=$C942,'SUMMARY DATA'!$B:$B=""GRP"")),"""")
  )
)"),"")</f>
        <v/>
      </c>
      <c r="F942" s="17" t="str">
        <f>IFERROR(__xludf.DUMMYFUNCTION("IFERROR(
  TEXTJOIN(CHAR(10),TRUE,FILTER('SUMMARY DATA'!F:F,'SUMMARY DATA'!$A:$A=$A942,'SUMMARY DATA'!$C:$C=$B942,'SUMMARY DATA'!$B:$B=""GRP"")),
  IF(
    OR(
      ISNUMBER(SEARCH(""CDM CASH DEPOSIT"",$C942)),
      ISNUMBER(SEARCH(""CASH DEPOSIT"",$C94"&amp;"2)),
      COUNTIFS('SUMMARY DATA'!$D:$D,$C942,'SUMMARY DATA'!$B:$B,""GRP"")&lt;&gt;1
    ),
    """",
    IFERROR(TEXTJOIN(CHAR(10),TRUE,FILTER('SUMMARY DATA'!F:F,'SUMMARY DATA'!$D:$D=$C942,'SUMMARY DATA'!$B:$B=""GRP"")),"""")
  )
)"),"")</f>
        <v/>
      </c>
      <c r="G942" s="17" t="str">
        <f>IFERROR(__xludf.DUMMYFUNCTION("IFERROR(
  TEXTJOIN(CHAR(10),TRUE,FILTER('SUMMARY DATA'!G:G,'SUMMARY DATA'!$A:$A=$A942,'SUMMARY DATA'!$C:$C=$B942,'SUMMARY DATA'!$B:$B=""GRP"")),
  IF(
    OR(
      ISNUMBER(SEARCH(""CDM CASH DEPOSIT"",$C942)),
      ISNUMBER(SEARCH(""CASH DEPOSIT"",$C94"&amp;"2)),
      COUNTIFS('SUMMARY DATA'!$D:$D,$C942,'SUMMARY DATA'!$B:$B,""GRP"")&lt;&gt;1
    ),
    """",
    IFERROR(TEXTJOIN(CHAR(10),TRUE,FILTER('SUMMARY DATA'!G:G,'SUMMARY DATA'!$D:$D=$C942,'SUMMARY DATA'!$B:$B=""GRP"")),"""")
  )
)"),"")</f>
        <v/>
      </c>
      <c r="H942" s="18" t="str">
        <f>IFERROR(__xludf.DUMMYFUNCTION("IFERROR(
  TEXTJOIN(CHAR(10),TRUE,FILTER('SUMMARY DATA'!H:H,'SUMMARY DATA'!$A:$A=$A942,'SUMMARY DATA'!$C:$C=$B942,'SUMMARY DATA'!$B:$B=""GRP"")),
  IF(
    OR(
      ISNUMBER(SEARCH(""CDM CASH DEPOSIT"",$C942)),
      ISNUMBER(SEARCH(""CASH DEPOSIT"",$C94"&amp;"2)),
      COUNTIFS('SUMMARY DATA'!$D:$D,$C942,'SUMMARY DATA'!$B:$B,""GRP"")&lt;&gt;1
    ),
    """",
    IFERROR(TEXTJOIN(CHAR(10),TRUE,FILTER('SUMMARY DATA'!H:H,'SUMMARY DATA'!$D:$D=$C942,'SUMMARY DATA'!$B:$B=""GRP"")),"""")
  )
)"),"")</f>
        <v/>
      </c>
      <c r="I942" s="18" t="str">
        <f>IFERROR(__xludf.DUMMYFUNCTION("IF(H942="""","""",
SUM(ARRAYFORMULA(VALUE(SPLIT(H942,CHAR(10)))))
)"),"")</f>
        <v/>
      </c>
      <c r="J942" s="17" t="str">
        <f>IFERROR(__xludf.DUMMYFUNCTION("IFERROR(
  TEXTJOIN(CHAR(10),TRUE,FILTER('SUMMARY DATA'!I:I,'SUMMARY DATA'!$A:$A=$A942,'SUMMARY DATA'!$C:$C=$B942,'SUMMARY DATA'!$B:$B=""GRP"")),
  IF(
    OR(
      ISNUMBER(SEARCH(""CDM CASH DEPOSIT"",$C942)),
      ISNUMBER(SEARCH(""CASH DEPOSIT"",$C94"&amp;"2)),
      COUNTIFS('SUMMARY DATA'!$D:$D,$C942,'SUMMARY DATA'!$B:$B,""GRP"")&lt;&gt;1
    ),
    """",
    IFERROR(TEXTJOIN(CHAR(10),TRUE,FILTER('SUMMARY DATA'!I:I,'SUMMARY DATA'!$D:$D=$C942,'SUMMARY DATA'!$B:$B=""GRP"")),"""")
  )
)"),"")</f>
        <v/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 spans="1:27">
      <c r="A943" s="2"/>
      <c r="B943" s="35"/>
      <c r="C943" s="2"/>
      <c r="D943" s="6"/>
      <c r="E943" s="16" t="str">
        <f>IFERROR(__xludf.DUMMYFUNCTION("IFERROR(
  TEXTJOIN(CHAR(10),TRUE,FILTER('SUMMARY DATA'!E:E,'SUMMARY DATA'!$A:$A=$A943,'SUMMARY DATA'!$C:$C=$B943,'SUMMARY DATA'!$B:$B=""GRP"")),
  IF(
    OR(
      ISNUMBER(SEARCH(""CDM CASH DEPOSIT"",$C943)),
      ISNUMBER(SEARCH(""CASH DEPOSIT"",$C94"&amp;"3)),
      COUNTIFS('SUMMARY DATA'!$D:$D,$C943,'SUMMARY DATA'!$B:$B,""GRP"")&lt;&gt;1
    ),
    """",
    IFERROR(TEXTJOIN(CHAR(10),TRUE,FILTER('SUMMARY DATA'!E:E,'SUMMARY DATA'!$D:$D=$C943,'SUMMARY DATA'!$B:$B=""GRP"")),"""")
  )
)"),"")</f>
        <v/>
      </c>
      <c r="F943" s="17" t="str">
        <f>IFERROR(__xludf.DUMMYFUNCTION("IFERROR(
  TEXTJOIN(CHAR(10),TRUE,FILTER('SUMMARY DATA'!F:F,'SUMMARY DATA'!$A:$A=$A943,'SUMMARY DATA'!$C:$C=$B943,'SUMMARY DATA'!$B:$B=""GRP"")),
  IF(
    OR(
      ISNUMBER(SEARCH(""CDM CASH DEPOSIT"",$C943)),
      ISNUMBER(SEARCH(""CASH DEPOSIT"",$C94"&amp;"3)),
      COUNTIFS('SUMMARY DATA'!$D:$D,$C943,'SUMMARY DATA'!$B:$B,""GRP"")&lt;&gt;1
    ),
    """",
    IFERROR(TEXTJOIN(CHAR(10),TRUE,FILTER('SUMMARY DATA'!F:F,'SUMMARY DATA'!$D:$D=$C943,'SUMMARY DATA'!$B:$B=""GRP"")),"""")
  )
)"),"")</f>
        <v/>
      </c>
      <c r="G943" s="17" t="str">
        <f>IFERROR(__xludf.DUMMYFUNCTION("IFERROR(
  TEXTJOIN(CHAR(10),TRUE,FILTER('SUMMARY DATA'!G:G,'SUMMARY DATA'!$A:$A=$A943,'SUMMARY DATA'!$C:$C=$B943,'SUMMARY DATA'!$B:$B=""GRP"")),
  IF(
    OR(
      ISNUMBER(SEARCH(""CDM CASH DEPOSIT"",$C943)),
      ISNUMBER(SEARCH(""CASH DEPOSIT"",$C94"&amp;"3)),
      COUNTIFS('SUMMARY DATA'!$D:$D,$C943,'SUMMARY DATA'!$B:$B,""GRP"")&lt;&gt;1
    ),
    """",
    IFERROR(TEXTJOIN(CHAR(10),TRUE,FILTER('SUMMARY DATA'!G:G,'SUMMARY DATA'!$D:$D=$C943,'SUMMARY DATA'!$B:$B=""GRP"")),"""")
  )
)"),"")</f>
        <v/>
      </c>
      <c r="H943" s="18" t="str">
        <f>IFERROR(__xludf.DUMMYFUNCTION("IFERROR(
  TEXTJOIN(CHAR(10),TRUE,FILTER('SUMMARY DATA'!H:H,'SUMMARY DATA'!$A:$A=$A943,'SUMMARY DATA'!$C:$C=$B943,'SUMMARY DATA'!$B:$B=""GRP"")),
  IF(
    OR(
      ISNUMBER(SEARCH(""CDM CASH DEPOSIT"",$C943)),
      ISNUMBER(SEARCH(""CASH DEPOSIT"",$C94"&amp;"3)),
      COUNTIFS('SUMMARY DATA'!$D:$D,$C943,'SUMMARY DATA'!$B:$B,""GRP"")&lt;&gt;1
    ),
    """",
    IFERROR(TEXTJOIN(CHAR(10),TRUE,FILTER('SUMMARY DATA'!H:H,'SUMMARY DATA'!$D:$D=$C943,'SUMMARY DATA'!$B:$B=""GRP"")),"""")
  )
)"),"")</f>
        <v/>
      </c>
      <c r="I943" s="18" t="str">
        <f>IFERROR(__xludf.DUMMYFUNCTION("IF(H943="""","""",
SUM(ARRAYFORMULA(VALUE(SPLIT(H943,CHAR(10)))))
)"),"")</f>
        <v/>
      </c>
      <c r="J943" s="17" t="str">
        <f>IFERROR(__xludf.DUMMYFUNCTION("IFERROR(
  TEXTJOIN(CHAR(10),TRUE,FILTER('SUMMARY DATA'!I:I,'SUMMARY DATA'!$A:$A=$A943,'SUMMARY DATA'!$C:$C=$B943,'SUMMARY DATA'!$B:$B=""GRP"")),
  IF(
    OR(
      ISNUMBER(SEARCH(""CDM CASH DEPOSIT"",$C943)),
      ISNUMBER(SEARCH(""CASH DEPOSIT"",$C94"&amp;"3)),
      COUNTIFS('SUMMARY DATA'!$D:$D,$C943,'SUMMARY DATA'!$B:$B,""GRP"")&lt;&gt;1
    ),
    """",
    IFERROR(TEXTJOIN(CHAR(10),TRUE,FILTER('SUMMARY DATA'!I:I,'SUMMARY DATA'!$D:$D=$C943,'SUMMARY DATA'!$B:$B=""GRP"")),"""")
  )
)"),"")</f>
        <v/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 spans="1:27">
      <c r="A944" s="2"/>
      <c r="B944" s="35"/>
      <c r="C944" s="2"/>
      <c r="D944" s="6"/>
      <c r="E944" s="16" t="str">
        <f>IFERROR(__xludf.DUMMYFUNCTION("IFERROR(
  TEXTJOIN(CHAR(10),TRUE,FILTER('SUMMARY DATA'!E:E,'SUMMARY DATA'!$A:$A=$A944,'SUMMARY DATA'!$C:$C=$B944,'SUMMARY DATA'!$B:$B=""GRP"")),
  IF(
    OR(
      ISNUMBER(SEARCH(""CDM CASH DEPOSIT"",$C944)),
      ISNUMBER(SEARCH(""CASH DEPOSIT"",$C94"&amp;"4)),
      COUNTIFS('SUMMARY DATA'!$D:$D,$C944,'SUMMARY DATA'!$B:$B,""GRP"")&lt;&gt;1
    ),
    """",
    IFERROR(TEXTJOIN(CHAR(10),TRUE,FILTER('SUMMARY DATA'!E:E,'SUMMARY DATA'!$D:$D=$C944,'SUMMARY DATA'!$B:$B=""GRP"")),"""")
  )
)"),"")</f>
        <v/>
      </c>
      <c r="F944" s="17" t="str">
        <f>IFERROR(__xludf.DUMMYFUNCTION("IFERROR(
  TEXTJOIN(CHAR(10),TRUE,FILTER('SUMMARY DATA'!F:F,'SUMMARY DATA'!$A:$A=$A944,'SUMMARY DATA'!$C:$C=$B944,'SUMMARY DATA'!$B:$B=""GRP"")),
  IF(
    OR(
      ISNUMBER(SEARCH(""CDM CASH DEPOSIT"",$C944)),
      ISNUMBER(SEARCH(""CASH DEPOSIT"",$C94"&amp;"4)),
      COUNTIFS('SUMMARY DATA'!$D:$D,$C944,'SUMMARY DATA'!$B:$B,""GRP"")&lt;&gt;1
    ),
    """",
    IFERROR(TEXTJOIN(CHAR(10),TRUE,FILTER('SUMMARY DATA'!F:F,'SUMMARY DATA'!$D:$D=$C944,'SUMMARY DATA'!$B:$B=""GRP"")),"""")
  )
)"),"")</f>
        <v/>
      </c>
      <c r="G944" s="17" t="str">
        <f>IFERROR(__xludf.DUMMYFUNCTION("IFERROR(
  TEXTJOIN(CHAR(10),TRUE,FILTER('SUMMARY DATA'!G:G,'SUMMARY DATA'!$A:$A=$A944,'SUMMARY DATA'!$C:$C=$B944,'SUMMARY DATA'!$B:$B=""GRP"")),
  IF(
    OR(
      ISNUMBER(SEARCH(""CDM CASH DEPOSIT"",$C944)),
      ISNUMBER(SEARCH(""CASH DEPOSIT"",$C94"&amp;"4)),
      COUNTIFS('SUMMARY DATA'!$D:$D,$C944,'SUMMARY DATA'!$B:$B,""GRP"")&lt;&gt;1
    ),
    """",
    IFERROR(TEXTJOIN(CHAR(10),TRUE,FILTER('SUMMARY DATA'!G:G,'SUMMARY DATA'!$D:$D=$C944,'SUMMARY DATA'!$B:$B=""GRP"")),"""")
  )
)"),"")</f>
        <v/>
      </c>
      <c r="H944" s="18" t="str">
        <f>IFERROR(__xludf.DUMMYFUNCTION("IFERROR(
  TEXTJOIN(CHAR(10),TRUE,FILTER('SUMMARY DATA'!H:H,'SUMMARY DATA'!$A:$A=$A944,'SUMMARY DATA'!$C:$C=$B944,'SUMMARY DATA'!$B:$B=""GRP"")),
  IF(
    OR(
      ISNUMBER(SEARCH(""CDM CASH DEPOSIT"",$C944)),
      ISNUMBER(SEARCH(""CASH DEPOSIT"",$C94"&amp;"4)),
      COUNTIFS('SUMMARY DATA'!$D:$D,$C944,'SUMMARY DATA'!$B:$B,""GRP"")&lt;&gt;1
    ),
    """",
    IFERROR(TEXTJOIN(CHAR(10),TRUE,FILTER('SUMMARY DATA'!H:H,'SUMMARY DATA'!$D:$D=$C944,'SUMMARY DATA'!$B:$B=""GRP"")),"""")
  )
)"),"")</f>
        <v/>
      </c>
      <c r="I944" s="18" t="str">
        <f>IFERROR(__xludf.DUMMYFUNCTION("IF(H944="""","""",
SUM(ARRAYFORMULA(VALUE(SPLIT(H944,CHAR(10)))))
)"),"")</f>
        <v/>
      </c>
      <c r="J944" s="17" t="str">
        <f>IFERROR(__xludf.DUMMYFUNCTION("IFERROR(
  TEXTJOIN(CHAR(10),TRUE,FILTER('SUMMARY DATA'!I:I,'SUMMARY DATA'!$A:$A=$A944,'SUMMARY DATA'!$C:$C=$B944,'SUMMARY DATA'!$B:$B=""GRP"")),
  IF(
    OR(
      ISNUMBER(SEARCH(""CDM CASH DEPOSIT"",$C944)),
      ISNUMBER(SEARCH(""CASH DEPOSIT"",$C94"&amp;"4)),
      COUNTIFS('SUMMARY DATA'!$D:$D,$C944,'SUMMARY DATA'!$B:$B,""GRP"")&lt;&gt;1
    ),
    """",
    IFERROR(TEXTJOIN(CHAR(10),TRUE,FILTER('SUMMARY DATA'!I:I,'SUMMARY DATA'!$D:$D=$C944,'SUMMARY DATA'!$B:$B=""GRP"")),"""")
  )
)"),"")</f>
        <v/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 spans="1:27">
      <c r="A945" s="2"/>
      <c r="B945" s="35"/>
      <c r="C945" s="2"/>
      <c r="D945" s="6"/>
      <c r="E945" s="16" t="str">
        <f>IFERROR(__xludf.DUMMYFUNCTION("IFERROR(
  TEXTJOIN(CHAR(10),TRUE,FILTER('SUMMARY DATA'!E:E,'SUMMARY DATA'!$A:$A=$A945,'SUMMARY DATA'!$C:$C=$B945,'SUMMARY DATA'!$B:$B=""GRP"")),
  IF(
    OR(
      ISNUMBER(SEARCH(""CDM CASH DEPOSIT"",$C945)),
      ISNUMBER(SEARCH(""CASH DEPOSIT"",$C94"&amp;"5)),
      COUNTIFS('SUMMARY DATA'!$D:$D,$C945,'SUMMARY DATA'!$B:$B,""GRP"")&lt;&gt;1
    ),
    """",
    IFERROR(TEXTJOIN(CHAR(10),TRUE,FILTER('SUMMARY DATA'!E:E,'SUMMARY DATA'!$D:$D=$C945,'SUMMARY DATA'!$B:$B=""GRP"")),"""")
  )
)"),"")</f>
        <v/>
      </c>
      <c r="F945" s="17" t="str">
        <f>IFERROR(__xludf.DUMMYFUNCTION("IFERROR(
  TEXTJOIN(CHAR(10),TRUE,FILTER('SUMMARY DATA'!F:F,'SUMMARY DATA'!$A:$A=$A945,'SUMMARY DATA'!$C:$C=$B945,'SUMMARY DATA'!$B:$B=""GRP"")),
  IF(
    OR(
      ISNUMBER(SEARCH(""CDM CASH DEPOSIT"",$C945)),
      ISNUMBER(SEARCH(""CASH DEPOSIT"",$C94"&amp;"5)),
      COUNTIFS('SUMMARY DATA'!$D:$D,$C945,'SUMMARY DATA'!$B:$B,""GRP"")&lt;&gt;1
    ),
    """",
    IFERROR(TEXTJOIN(CHAR(10),TRUE,FILTER('SUMMARY DATA'!F:F,'SUMMARY DATA'!$D:$D=$C945,'SUMMARY DATA'!$B:$B=""GRP"")),"""")
  )
)"),"")</f>
        <v/>
      </c>
      <c r="G945" s="17" t="str">
        <f>IFERROR(__xludf.DUMMYFUNCTION("IFERROR(
  TEXTJOIN(CHAR(10),TRUE,FILTER('SUMMARY DATA'!G:G,'SUMMARY DATA'!$A:$A=$A945,'SUMMARY DATA'!$C:$C=$B945,'SUMMARY DATA'!$B:$B=""GRP"")),
  IF(
    OR(
      ISNUMBER(SEARCH(""CDM CASH DEPOSIT"",$C945)),
      ISNUMBER(SEARCH(""CASH DEPOSIT"",$C94"&amp;"5)),
      COUNTIFS('SUMMARY DATA'!$D:$D,$C945,'SUMMARY DATA'!$B:$B,""GRP"")&lt;&gt;1
    ),
    """",
    IFERROR(TEXTJOIN(CHAR(10),TRUE,FILTER('SUMMARY DATA'!G:G,'SUMMARY DATA'!$D:$D=$C945,'SUMMARY DATA'!$B:$B=""GRP"")),"""")
  )
)"),"")</f>
        <v/>
      </c>
      <c r="H945" s="18" t="str">
        <f>IFERROR(__xludf.DUMMYFUNCTION("IFERROR(
  TEXTJOIN(CHAR(10),TRUE,FILTER('SUMMARY DATA'!H:H,'SUMMARY DATA'!$A:$A=$A945,'SUMMARY DATA'!$C:$C=$B945,'SUMMARY DATA'!$B:$B=""GRP"")),
  IF(
    OR(
      ISNUMBER(SEARCH(""CDM CASH DEPOSIT"",$C945)),
      ISNUMBER(SEARCH(""CASH DEPOSIT"",$C94"&amp;"5)),
      COUNTIFS('SUMMARY DATA'!$D:$D,$C945,'SUMMARY DATA'!$B:$B,""GRP"")&lt;&gt;1
    ),
    """",
    IFERROR(TEXTJOIN(CHAR(10),TRUE,FILTER('SUMMARY DATA'!H:H,'SUMMARY DATA'!$D:$D=$C945,'SUMMARY DATA'!$B:$B=""GRP"")),"""")
  )
)"),"")</f>
        <v/>
      </c>
      <c r="I945" s="18" t="str">
        <f>IFERROR(__xludf.DUMMYFUNCTION("IF(H945="""","""",
SUM(ARRAYFORMULA(VALUE(SPLIT(H945,CHAR(10)))))
)"),"")</f>
        <v/>
      </c>
      <c r="J945" s="17" t="str">
        <f>IFERROR(__xludf.DUMMYFUNCTION("IFERROR(
  TEXTJOIN(CHAR(10),TRUE,FILTER('SUMMARY DATA'!I:I,'SUMMARY DATA'!$A:$A=$A945,'SUMMARY DATA'!$C:$C=$B945,'SUMMARY DATA'!$B:$B=""GRP"")),
  IF(
    OR(
      ISNUMBER(SEARCH(""CDM CASH DEPOSIT"",$C945)),
      ISNUMBER(SEARCH(""CASH DEPOSIT"",$C94"&amp;"5)),
      COUNTIFS('SUMMARY DATA'!$D:$D,$C945,'SUMMARY DATA'!$B:$B,""GRP"")&lt;&gt;1
    ),
    """",
    IFERROR(TEXTJOIN(CHAR(10),TRUE,FILTER('SUMMARY DATA'!I:I,'SUMMARY DATA'!$D:$D=$C945,'SUMMARY DATA'!$B:$B=""GRP"")),"""")
  )
)"),"")</f>
        <v/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 spans="1:27">
      <c r="A946" s="2"/>
      <c r="B946" s="35"/>
      <c r="C946" s="2"/>
      <c r="D946" s="6"/>
      <c r="E946" s="16" t="str">
        <f>IFERROR(__xludf.DUMMYFUNCTION("IFERROR(
  TEXTJOIN(CHAR(10),TRUE,FILTER('SUMMARY DATA'!E:E,'SUMMARY DATA'!$A:$A=$A946,'SUMMARY DATA'!$C:$C=$B946,'SUMMARY DATA'!$B:$B=""GRP"")),
  IF(
    OR(
      ISNUMBER(SEARCH(""CDM CASH DEPOSIT"",$C946)),
      ISNUMBER(SEARCH(""CASH DEPOSIT"",$C94"&amp;"6)),
      COUNTIFS('SUMMARY DATA'!$D:$D,$C946,'SUMMARY DATA'!$B:$B,""GRP"")&lt;&gt;1
    ),
    """",
    IFERROR(TEXTJOIN(CHAR(10),TRUE,FILTER('SUMMARY DATA'!E:E,'SUMMARY DATA'!$D:$D=$C946,'SUMMARY DATA'!$B:$B=""GRP"")),"""")
  )
)"),"")</f>
        <v/>
      </c>
      <c r="F946" s="17" t="str">
        <f>IFERROR(__xludf.DUMMYFUNCTION("IFERROR(
  TEXTJOIN(CHAR(10),TRUE,FILTER('SUMMARY DATA'!F:F,'SUMMARY DATA'!$A:$A=$A946,'SUMMARY DATA'!$C:$C=$B946,'SUMMARY DATA'!$B:$B=""GRP"")),
  IF(
    OR(
      ISNUMBER(SEARCH(""CDM CASH DEPOSIT"",$C946)),
      ISNUMBER(SEARCH(""CASH DEPOSIT"",$C94"&amp;"6)),
      COUNTIFS('SUMMARY DATA'!$D:$D,$C946,'SUMMARY DATA'!$B:$B,""GRP"")&lt;&gt;1
    ),
    """",
    IFERROR(TEXTJOIN(CHAR(10),TRUE,FILTER('SUMMARY DATA'!F:F,'SUMMARY DATA'!$D:$D=$C946,'SUMMARY DATA'!$B:$B=""GRP"")),"""")
  )
)"),"")</f>
        <v/>
      </c>
      <c r="G946" s="17" t="str">
        <f>IFERROR(__xludf.DUMMYFUNCTION("IFERROR(
  TEXTJOIN(CHAR(10),TRUE,FILTER('SUMMARY DATA'!G:G,'SUMMARY DATA'!$A:$A=$A946,'SUMMARY DATA'!$C:$C=$B946,'SUMMARY DATA'!$B:$B=""GRP"")),
  IF(
    OR(
      ISNUMBER(SEARCH(""CDM CASH DEPOSIT"",$C946)),
      ISNUMBER(SEARCH(""CASH DEPOSIT"",$C94"&amp;"6)),
      COUNTIFS('SUMMARY DATA'!$D:$D,$C946,'SUMMARY DATA'!$B:$B,""GRP"")&lt;&gt;1
    ),
    """",
    IFERROR(TEXTJOIN(CHAR(10),TRUE,FILTER('SUMMARY DATA'!G:G,'SUMMARY DATA'!$D:$D=$C946,'SUMMARY DATA'!$B:$B=""GRP"")),"""")
  )
)"),"")</f>
        <v/>
      </c>
      <c r="H946" s="18" t="str">
        <f>IFERROR(__xludf.DUMMYFUNCTION("IFERROR(
  TEXTJOIN(CHAR(10),TRUE,FILTER('SUMMARY DATA'!H:H,'SUMMARY DATA'!$A:$A=$A946,'SUMMARY DATA'!$C:$C=$B946,'SUMMARY DATA'!$B:$B=""GRP"")),
  IF(
    OR(
      ISNUMBER(SEARCH(""CDM CASH DEPOSIT"",$C946)),
      ISNUMBER(SEARCH(""CASH DEPOSIT"",$C94"&amp;"6)),
      COUNTIFS('SUMMARY DATA'!$D:$D,$C946,'SUMMARY DATA'!$B:$B,""GRP"")&lt;&gt;1
    ),
    """",
    IFERROR(TEXTJOIN(CHAR(10),TRUE,FILTER('SUMMARY DATA'!H:H,'SUMMARY DATA'!$D:$D=$C946,'SUMMARY DATA'!$B:$B=""GRP"")),"""")
  )
)"),"")</f>
        <v/>
      </c>
      <c r="I946" s="18" t="str">
        <f>IFERROR(__xludf.DUMMYFUNCTION("IF(H946="""","""",
SUM(ARRAYFORMULA(VALUE(SPLIT(H946,CHAR(10)))))
)"),"")</f>
        <v/>
      </c>
      <c r="J946" s="17" t="str">
        <f>IFERROR(__xludf.DUMMYFUNCTION("IFERROR(
  TEXTJOIN(CHAR(10),TRUE,FILTER('SUMMARY DATA'!I:I,'SUMMARY DATA'!$A:$A=$A946,'SUMMARY DATA'!$C:$C=$B946,'SUMMARY DATA'!$B:$B=""GRP"")),
  IF(
    OR(
      ISNUMBER(SEARCH(""CDM CASH DEPOSIT"",$C946)),
      ISNUMBER(SEARCH(""CASH DEPOSIT"",$C94"&amp;"6)),
      COUNTIFS('SUMMARY DATA'!$D:$D,$C946,'SUMMARY DATA'!$B:$B,""GRP"")&lt;&gt;1
    ),
    """",
    IFERROR(TEXTJOIN(CHAR(10),TRUE,FILTER('SUMMARY DATA'!I:I,'SUMMARY DATA'!$D:$D=$C946,'SUMMARY DATA'!$B:$B=""GRP"")),"""")
  )
)"),"")</f>
        <v/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 spans="1:27">
      <c r="A947" s="2"/>
      <c r="B947" s="35"/>
      <c r="C947" s="2"/>
      <c r="D947" s="6"/>
      <c r="E947" s="16" t="str">
        <f>IFERROR(__xludf.DUMMYFUNCTION("IFERROR(
  TEXTJOIN(CHAR(10),TRUE,FILTER('SUMMARY DATA'!E:E,'SUMMARY DATA'!$A:$A=$A947,'SUMMARY DATA'!$C:$C=$B947,'SUMMARY DATA'!$B:$B=""GRP"")),
  IF(
    OR(
      ISNUMBER(SEARCH(""CDM CASH DEPOSIT"",$C947)),
      ISNUMBER(SEARCH(""CASH DEPOSIT"",$C94"&amp;"7)),
      COUNTIFS('SUMMARY DATA'!$D:$D,$C947,'SUMMARY DATA'!$B:$B,""GRP"")&lt;&gt;1
    ),
    """",
    IFERROR(TEXTJOIN(CHAR(10),TRUE,FILTER('SUMMARY DATA'!E:E,'SUMMARY DATA'!$D:$D=$C947,'SUMMARY DATA'!$B:$B=""GRP"")),"""")
  )
)"),"")</f>
        <v/>
      </c>
      <c r="F947" s="17" t="str">
        <f>IFERROR(__xludf.DUMMYFUNCTION("IFERROR(
  TEXTJOIN(CHAR(10),TRUE,FILTER('SUMMARY DATA'!F:F,'SUMMARY DATA'!$A:$A=$A947,'SUMMARY DATA'!$C:$C=$B947,'SUMMARY DATA'!$B:$B=""GRP"")),
  IF(
    OR(
      ISNUMBER(SEARCH(""CDM CASH DEPOSIT"",$C947)),
      ISNUMBER(SEARCH(""CASH DEPOSIT"",$C94"&amp;"7)),
      COUNTIFS('SUMMARY DATA'!$D:$D,$C947,'SUMMARY DATA'!$B:$B,""GRP"")&lt;&gt;1
    ),
    """",
    IFERROR(TEXTJOIN(CHAR(10),TRUE,FILTER('SUMMARY DATA'!F:F,'SUMMARY DATA'!$D:$D=$C947,'SUMMARY DATA'!$B:$B=""GRP"")),"""")
  )
)"),"")</f>
        <v/>
      </c>
      <c r="G947" s="17" t="str">
        <f>IFERROR(__xludf.DUMMYFUNCTION("IFERROR(
  TEXTJOIN(CHAR(10),TRUE,FILTER('SUMMARY DATA'!G:G,'SUMMARY DATA'!$A:$A=$A947,'SUMMARY DATA'!$C:$C=$B947,'SUMMARY DATA'!$B:$B=""GRP"")),
  IF(
    OR(
      ISNUMBER(SEARCH(""CDM CASH DEPOSIT"",$C947)),
      ISNUMBER(SEARCH(""CASH DEPOSIT"",$C94"&amp;"7)),
      COUNTIFS('SUMMARY DATA'!$D:$D,$C947,'SUMMARY DATA'!$B:$B,""GRP"")&lt;&gt;1
    ),
    """",
    IFERROR(TEXTJOIN(CHAR(10),TRUE,FILTER('SUMMARY DATA'!G:G,'SUMMARY DATA'!$D:$D=$C947,'SUMMARY DATA'!$B:$B=""GRP"")),"""")
  )
)"),"")</f>
        <v/>
      </c>
      <c r="H947" s="18" t="str">
        <f>IFERROR(__xludf.DUMMYFUNCTION("IFERROR(
  TEXTJOIN(CHAR(10),TRUE,FILTER('SUMMARY DATA'!H:H,'SUMMARY DATA'!$A:$A=$A947,'SUMMARY DATA'!$C:$C=$B947,'SUMMARY DATA'!$B:$B=""GRP"")),
  IF(
    OR(
      ISNUMBER(SEARCH(""CDM CASH DEPOSIT"",$C947)),
      ISNUMBER(SEARCH(""CASH DEPOSIT"",$C94"&amp;"7)),
      COUNTIFS('SUMMARY DATA'!$D:$D,$C947,'SUMMARY DATA'!$B:$B,""GRP"")&lt;&gt;1
    ),
    """",
    IFERROR(TEXTJOIN(CHAR(10),TRUE,FILTER('SUMMARY DATA'!H:H,'SUMMARY DATA'!$D:$D=$C947,'SUMMARY DATA'!$B:$B=""GRP"")),"""")
  )
)"),"")</f>
        <v/>
      </c>
      <c r="I947" s="18" t="str">
        <f>IFERROR(__xludf.DUMMYFUNCTION("IF(H947="""","""",
SUM(ARRAYFORMULA(VALUE(SPLIT(H947,CHAR(10)))))
)"),"")</f>
        <v/>
      </c>
      <c r="J947" s="17" t="str">
        <f>IFERROR(__xludf.DUMMYFUNCTION("IFERROR(
  TEXTJOIN(CHAR(10),TRUE,FILTER('SUMMARY DATA'!I:I,'SUMMARY DATA'!$A:$A=$A947,'SUMMARY DATA'!$C:$C=$B947,'SUMMARY DATA'!$B:$B=""GRP"")),
  IF(
    OR(
      ISNUMBER(SEARCH(""CDM CASH DEPOSIT"",$C947)),
      ISNUMBER(SEARCH(""CASH DEPOSIT"",$C94"&amp;"7)),
      COUNTIFS('SUMMARY DATA'!$D:$D,$C947,'SUMMARY DATA'!$B:$B,""GRP"")&lt;&gt;1
    ),
    """",
    IFERROR(TEXTJOIN(CHAR(10),TRUE,FILTER('SUMMARY DATA'!I:I,'SUMMARY DATA'!$D:$D=$C947,'SUMMARY DATA'!$B:$B=""GRP"")),"""")
  )
)"),"")</f>
        <v/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 spans="1:27">
      <c r="A948" s="2"/>
      <c r="B948" s="35"/>
      <c r="C948" s="2"/>
      <c r="D948" s="6"/>
      <c r="E948" s="16" t="str">
        <f>IFERROR(__xludf.DUMMYFUNCTION("IFERROR(
  TEXTJOIN(CHAR(10),TRUE,FILTER('SUMMARY DATA'!E:E,'SUMMARY DATA'!$A:$A=$A948,'SUMMARY DATA'!$C:$C=$B948,'SUMMARY DATA'!$B:$B=""GRP"")),
  IF(
    OR(
      ISNUMBER(SEARCH(""CDM CASH DEPOSIT"",$C948)),
      ISNUMBER(SEARCH(""CASH DEPOSIT"",$C94"&amp;"8)),
      COUNTIFS('SUMMARY DATA'!$D:$D,$C948,'SUMMARY DATA'!$B:$B,""GRP"")&lt;&gt;1
    ),
    """",
    IFERROR(TEXTJOIN(CHAR(10),TRUE,FILTER('SUMMARY DATA'!E:E,'SUMMARY DATA'!$D:$D=$C948,'SUMMARY DATA'!$B:$B=""GRP"")),"""")
  )
)"),"")</f>
        <v/>
      </c>
      <c r="F948" s="17" t="str">
        <f>IFERROR(__xludf.DUMMYFUNCTION("IFERROR(
  TEXTJOIN(CHAR(10),TRUE,FILTER('SUMMARY DATA'!F:F,'SUMMARY DATA'!$A:$A=$A948,'SUMMARY DATA'!$C:$C=$B948,'SUMMARY DATA'!$B:$B=""GRP"")),
  IF(
    OR(
      ISNUMBER(SEARCH(""CDM CASH DEPOSIT"",$C948)),
      ISNUMBER(SEARCH(""CASH DEPOSIT"",$C94"&amp;"8)),
      COUNTIFS('SUMMARY DATA'!$D:$D,$C948,'SUMMARY DATA'!$B:$B,""GRP"")&lt;&gt;1
    ),
    """",
    IFERROR(TEXTJOIN(CHAR(10),TRUE,FILTER('SUMMARY DATA'!F:F,'SUMMARY DATA'!$D:$D=$C948,'SUMMARY DATA'!$B:$B=""GRP"")),"""")
  )
)"),"")</f>
        <v/>
      </c>
      <c r="G948" s="17" t="str">
        <f>IFERROR(__xludf.DUMMYFUNCTION("IFERROR(
  TEXTJOIN(CHAR(10),TRUE,FILTER('SUMMARY DATA'!G:G,'SUMMARY DATA'!$A:$A=$A948,'SUMMARY DATA'!$C:$C=$B948,'SUMMARY DATA'!$B:$B=""GRP"")),
  IF(
    OR(
      ISNUMBER(SEARCH(""CDM CASH DEPOSIT"",$C948)),
      ISNUMBER(SEARCH(""CASH DEPOSIT"",$C94"&amp;"8)),
      COUNTIFS('SUMMARY DATA'!$D:$D,$C948,'SUMMARY DATA'!$B:$B,""GRP"")&lt;&gt;1
    ),
    """",
    IFERROR(TEXTJOIN(CHAR(10),TRUE,FILTER('SUMMARY DATA'!G:G,'SUMMARY DATA'!$D:$D=$C948,'SUMMARY DATA'!$B:$B=""GRP"")),"""")
  )
)"),"")</f>
        <v/>
      </c>
      <c r="H948" s="18" t="str">
        <f>IFERROR(__xludf.DUMMYFUNCTION("IFERROR(
  TEXTJOIN(CHAR(10),TRUE,FILTER('SUMMARY DATA'!H:H,'SUMMARY DATA'!$A:$A=$A948,'SUMMARY DATA'!$C:$C=$B948,'SUMMARY DATA'!$B:$B=""GRP"")),
  IF(
    OR(
      ISNUMBER(SEARCH(""CDM CASH DEPOSIT"",$C948)),
      ISNUMBER(SEARCH(""CASH DEPOSIT"",$C94"&amp;"8)),
      COUNTIFS('SUMMARY DATA'!$D:$D,$C948,'SUMMARY DATA'!$B:$B,""GRP"")&lt;&gt;1
    ),
    """",
    IFERROR(TEXTJOIN(CHAR(10),TRUE,FILTER('SUMMARY DATA'!H:H,'SUMMARY DATA'!$D:$D=$C948,'SUMMARY DATA'!$B:$B=""GRP"")),"""")
  )
)"),"")</f>
        <v/>
      </c>
      <c r="I948" s="18" t="str">
        <f>IFERROR(__xludf.DUMMYFUNCTION("IF(H948="""","""",
SUM(ARRAYFORMULA(VALUE(SPLIT(H948,CHAR(10)))))
)"),"")</f>
        <v/>
      </c>
      <c r="J948" s="17" t="str">
        <f>IFERROR(__xludf.DUMMYFUNCTION("IFERROR(
  TEXTJOIN(CHAR(10),TRUE,FILTER('SUMMARY DATA'!I:I,'SUMMARY DATA'!$A:$A=$A948,'SUMMARY DATA'!$C:$C=$B948,'SUMMARY DATA'!$B:$B=""GRP"")),
  IF(
    OR(
      ISNUMBER(SEARCH(""CDM CASH DEPOSIT"",$C948)),
      ISNUMBER(SEARCH(""CASH DEPOSIT"",$C94"&amp;"8)),
      COUNTIFS('SUMMARY DATA'!$D:$D,$C948,'SUMMARY DATA'!$B:$B,""GRP"")&lt;&gt;1
    ),
    """",
    IFERROR(TEXTJOIN(CHAR(10),TRUE,FILTER('SUMMARY DATA'!I:I,'SUMMARY DATA'!$D:$D=$C948,'SUMMARY DATA'!$B:$B=""GRP"")),"""")
  )
)"),"")</f>
        <v/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 spans="1:27">
      <c r="A949" s="2"/>
      <c r="B949" s="35"/>
      <c r="C949" s="2"/>
      <c r="D949" s="6"/>
      <c r="E949" s="16" t="str">
        <f>IFERROR(__xludf.DUMMYFUNCTION("IFERROR(
  TEXTJOIN(CHAR(10),TRUE,FILTER('SUMMARY DATA'!E:E,'SUMMARY DATA'!$A:$A=$A949,'SUMMARY DATA'!$C:$C=$B949,'SUMMARY DATA'!$B:$B=""GRP"")),
  IF(
    OR(
      ISNUMBER(SEARCH(""CDM CASH DEPOSIT"",$C949)),
      ISNUMBER(SEARCH(""CASH DEPOSIT"",$C94"&amp;"9)),
      COUNTIFS('SUMMARY DATA'!$D:$D,$C949,'SUMMARY DATA'!$B:$B,""GRP"")&lt;&gt;1
    ),
    """",
    IFERROR(TEXTJOIN(CHAR(10),TRUE,FILTER('SUMMARY DATA'!E:E,'SUMMARY DATA'!$D:$D=$C949,'SUMMARY DATA'!$B:$B=""GRP"")),"""")
  )
)"),"")</f>
        <v/>
      </c>
      <c r="F949" s="17" t="str">
        <f>IFERROR(__xludf.DUMMYFUNCTION("IFERROR(
  TEXTJOIN(CHAR(10),TRUE,FILTER('SUMMARY DATA'!F:F,'SUMMARY DATA'!$A:$A=$A949,'SUMMARY DATA'!$C:$C=$B949,'SUMMARY DATA'!$B:$B=""GRP"")),
  IF(
    OR(
      ISNUMBER(SEARCH(""CDM CASH DEPOSIT"",$C949)),
      ISNUMBER(SEARCH(""CASH DEPOSIT"",$C94"&amp;"9)),
      COUNTIFS('SUMMARY DATA'!$D:$D,$C949,'SUMMARY DATA'!$B:$B,""GRP"")&lt;&gt;1
    ),
    """",
    IFERROR(TEXTJOIN(CHAR(10),TRUE,FILTER('SUMMARY DATA'!F:F,'SUMMARY DATA'!$D:$D=$C949,'SUMMARY DATA'!$B:$B=""GRP"")),"""")
  )
)"),"")</f>
        <v/>
      </c>
      <c r="G949" s="17" t="str">
        <f>IFERROR(__xludf.DUMMYFUNCTION("IFERROR(
  TEXTJOIN(CHAR(10),TRUE,FILTER('SUMMARY DATA'!G:G,'SUMMARY DATA'!$A:$A=$A949,'SUMMARY DATA'!$C:$C=$B949,'SUMMARY DATA'!$B:$B=""GRP"")),
  IF(
    OR(
      ISNUMBER(SEARCH(""CDM CASH DEPOSIT"",$C949)),
      ISNUMBER(SEARCH(""CASH DEPOSIT"",$C94"&amp;"9)),
      COUNTIFS('SUMMARY DATA'!$D:$D,$C949,'SUMMARY DATA'!$B:$B,""GRP"")&lt;&gt;1
    ),
    """",
    IFERROR(TEXTJOIN(CHAR(10),TRUE,FILTER('SUMMARY DATA'!G:G,'SUMMARY DATA'!$D:$D=$C949,'SUMMARY DATA'!$B:$B=""GRP"")),"""")
  )
)"),"")</f>
        <v/>
      </c>
      <c r="H949" s="18" t="str">
        <f>IFERROR(__xludf.DUMMYFUNCTION("IFERROR(
  TEXTJOIN(CHAR(10),TRUE,FILTER('SUMMARY DATA'!H:H,'SUMMARY DATA'!$A:$A=$A949,'SUMMARY DATA'!$C:$C=$B949,'SUMMARY DATA'!$B:$B=""GRP"")),
  IF(
    OR(
      ISNUMBER(SEARCH(""CDM CASH DEPOSIT"",$C949)),
      ISNUMBER(SEARCH(""CASH DEPOSIT"",$C94"&amp;"9)),
      COUNTIFS('SUMMARY DATA'!$D:$D,$C949,'SUMMARY DATA'!$B:$B,""GRP"")&lt;&gt;1
    ),
    """",
    IFERROR(TEXTJOIN(CHAR(10),TRUE,FILTER('SUMMARY DATA'!H:H,'SUMMARY DATA'!$D:$D=$C949,'SUMMARY DATA'!$B:$B=""GRP"")),"""")
  )
)"),"")</f>
        <v/>
      </c>
      <c r="I949" s="18" t="str">
        <f>IFERROR(__xludf.DUMMYFUNCTION("IF(H949="""","""",
SUM(ARRAYFORMULA(VALUE(SPLIT(H949,CHAR(10)))))
)"),"")</f>
        <v/>
      </c>
      <c r="J949" s="17" t="str">
        <f>IFERROR(__xludf.DUMMYFUNCTION("IFERROR(
  TEXTJOIN(CHAR(10),TRUE,FILTER('SUMMARY DATA'!I:I,'SUMMARY DATA'!$A:$A=$A949,'SUMMARY DATA'!$C:$C=$B949,'SUMMARY DATA'!$B:$B=""GRP"")),
  IF(
    OR(
      ISNUMBER(SEARCH(""CDM CASH DEPOSIT"",$C949)),
      ISNUMBER(SEARCH(""CASH DEPOSIT"",$C94"&amp;"9)),
      COUNTIFS('SUMMARY DATA'!$D:$D,$C949,'SUMMARY DATA'!$B:$B,""GRP"")&lt;&gt;1
    ),
    """",
    IFERROR(TEXTJOIN(CHAR(10),TRUE,FILTER('SUMMARY DATA'!I:I,'SUMMARY DATA'!$D:$D=$C949,'SUMMARY DATA'!$B:$B=""GRP"")),"""")
  )
)"),"")</f>
        <v/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 spans="1:27">
      <c r="A950" s="2"/>
      <c r="B950" s="35"/>
      <c r="C950" s="2"/>
      <c r="D950" s="6"/>
      <c r="E950" s="16" t="str">
        <f>IFERROR(__xludf.DUMMYFUNCTION("IFERROR(
  TEXTJOIN(CHAR(10),TRUE,FILTER('SUMMARY DATA'!E:E,'SUMMARY DATA'!$A:$A=$A950,'SUMMARY DATA'!$C:$C=$B950,'SUMMARY DATA'!$B:$B=""GRP"")),
  IF(
    OR(
      ISNUMBER(SEARCH(""CDM CASH DEPOSIT"",$C950)),
      ISNUMBER(SEARCH(""CASH DEPOSIT"",$C95"&amp;"0)),
      COUNTIFS('SUMMARY DATA'!$D:$D,$C950,'SUMMARY DATA'!$B:$B,""GRP"")&lt;&gt;1
    ),
    """",
    IFERROR(TEXTJOIN(CHAR(10),TRUE,FILTER('SUMMARY DATA'!E:E,'SUMMARY DATA'!$D:$D=$C950,'SUMMARY DATA'!$B:$B=""GRP"")),"""")
  )
)"),"")</f>
        <v/>
      </c>
      <c r="F950" s="17" t="str">
        <f>IFERROR(__xludf.DUMMYFUNCTION("IFERROR(
  TEXTJOIN(CHAR(10),TRUE,FILTER('SUMMARY DATA'!F:F,'SUMMARY DATA'!$A:$A=$A950,'SUMMARY DATA'!$C:$C=$B950,'SUMMARY DATA'!$B:$B=""GRP"")),
  IF(
    OR(
      ISNUMBER(SEARCH(""CDM CASH DEPOSIT"",$C950)),
      ISNUMBER(SEARCH(""CASH DEPOSIT"",$C95"&amp;"0)),
      COUNTIFS('SUMMARY DATA'!$D:$D,$C950,'SUMMARY DATA'!$B:$B,""GRP"")&lt;&gt;1
    ),
    """",
    IFERROR(TEXTJOIN(CHAR(10),TRUE,FILTER('SUMMARY DATA'!F:F,'SUMMARY DATA'!$D:$D=$C950,'SUMMARY DATA'!$B:$B=""GRP"")),"""")
  )
)"),"")</f>
        <v/>
      </c>
      <c r="G950" s="17" t="str">
        <f>IFERROR(__xludf.DUMMYFUNCTION("IFERROR(
  TEXTJOIN(CHAR(10),TRUE,FILTER('SUMMARY DATA'!G:G,'SUMMARY DATA'!$A:$A=$A950,'SUMMARY DATA'!$C:$C=$B950,'SUMMARY DATA'!$B:$B=""GRP"")),
  IF(
    OR(
      ISNUMBER(SEARCH(""CDM CASH DEPOSIT"",$C950)),
      ISNUMBER(SEARCH(""CASH DEPOSIT"",$C95"&amp;"0)),
      COUNTIFS('SUMMARY DATA'!$D:$D,$C950,'SUMMARY DATA'!$B:$B,""GRP"")&lt;&gt;1
    ),
    """",
    IFERROR(TEXTJOIN(CHAR(10),TRUE,FILTER('SUMMARY DATA'!G:G,'SUMMARY DATA'!$D:$D=$C950,'SUMMARY DATA'!$B:$B=""GRP"")),"""")
  )
)"),"")</f>
        <v/>
      </c>
      <c r="H950" s="18" t="str">
        <f>IFERROR(__xludf.DUMMYFUNCTION("IFERROR(
  TEXTJOIN(CHAR(10),TRUE,FILTER('SUMMARY DATA'!H:H,'SUMMARY DATA'!$A:$A=$A950,'SUMMARY DATA'!$C:$C=$B950,'SUMMARY DATA'!$B:$B=""GRP"")),
  IF(
    OR(
      ISNUMBER(SEARCH(""CDM CASH DEPOSIT"",$C950)),
      ISNUMBER(SEARCH(""CASH DEPOSIT"",$C95"&amp;"0)),
      COUNTIFS('SUMMARY DATA'!$D:$D,$C950,'SUMMARY DATA'!$B:$B,""GRP"")&lt;&gt;1
    ),
    """",
    IFERROR(TEXTJOIN(CHAR(10),TRUE,FILTER('SUMMARY DATA'!H:H,'SUMMARY DATA'!$D:$D=$C950,'SUMMARY DATA'!$B:$B=""GRP"")),"""")
  )
)"),"")</f>
        <v/>
      </c>
      <c r="I950" s="18" t="str">
        <f>IFERROR(__xludf.DUMMYFUNCTION("IF(H950="""","""",
SUM(ARRAYFORMULA(VALUE(SPLIT(H950,CHAR(10)))))
)"),"")</f>
        <v/>
      </c>
      <c r="J950" s="17" t="str">
        <f>IFERROR(__xludf.DUMMYFUNCTION("IFERROR(
  TEXTJOIN(CHAR(10),TRUE,FILTER('SUMMARY DATA'!I:I,'SUMMARY DATA'!$A:$A=$A950,'SUMMARY DATA'!$C:$C=$B950,'SUMMARY DATA'!$B:$B=""GRP"")),
  IF(
    OR(
      ISNUMBER(SEARCH(""CDM CASH DEPOSIT"",$C950)),
      ISNUMBER(SEARCH(""CASH DEPOSIT"",$C95"&amp;"0)),
      COUNTIFS('SUMMARY DATA'!$D:$D,$C950,'SUMMARY DATA'!$B:$B,""GRP"")&lt;&gt;1
    ),
    """",
    IFERROR(TEXTJOIN(CHAR(10),TRUE,FILTER('SUMMARY DATA'!I:I,'SUMMARY DATA'!$D:$D=$C950,'SUMMARY DATA'!$B:$B=""GRP"")),"""")
  )
)"),"")</f>
        <v/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 spans="1:27">
      <c r="A951" s="2"/>
      <c r="B951" s="35"/>
      <c r="C951" s="2"/>
      <c r="D951" s="6"/>
      <c r="E951" s="16" t="str">
        <f>IFERROR(__xludf.DUMMYFUNCTION("IFERROR(
  TEXTJOIN(CHAR(10),TRUE,FILTER('SUMMARY DATA'!E:E,'SUMMARY DATA'!$A:$A=$A951,'SUMMARY DATA'!$C:$C=$B951,'SUMMARY DATA'!$B:$B=""GRP"")),
  IF(
    OR(
      ISNUMBER(SEARCH(""CDM CASH DEPOSIT"",$C951)),
      ISNUMBER(SEARCH(""CASH DEPOSIT"",$C95"&amp;"1)),
      COUNTIFS('SUMMARY DATA'!$D:$D,$C951,'SUMMARY DATA'!$B:$B,""GRP"")&lt;&gt;1
    ),
    """",
    IFERROR(TEXTJOIN(CHAR(10),TRUE,FILTER('SUMMARY DATA'!E:E,'SUMMARY DATA'!$D:$D=$C951,'SUMMARY DATA'!$B:$B=""GRP"")),"""")
  )
)"),"")</f>
        <v/>
      </c>
      <c r="F951" s="17" t="str">
        <f>IFERROR(__xludf.DUMMYFUNCTION("IFERROR(
  TEXTJOIN(CHAR(10),TRUE,FILTER('SUMMARY DATA'!F:F,'SUMMARY DATA'!$A:$A=$A951,'SUMMARY DATA'!$C:$C=$B951,'SUMMARY DATA'!$B:$B=""GRP"")),
  IF(
    OR(
      ISNUMBER(SEARCH(""CDM CASH DEPOSIT"",$C951)),
      ISNUMBER(SEARCH(""CASH DEPOSIT"",$C95"&amp;"1)),
      COUNTIFS('SUMMARY DATA'!$D:$D,$C951,'SUMMARY DATA'!$B:$B,""GRP"")&lt;&gt;1
    ),
    """",
    IFERROR(TEXTJOIN(CHAR(10),TRUE,FILTER('SUMMARY DATA'!F:F,'SUMMARY DATA'!$D:$D=$C951,'SUMMARY DATA'!$B:$B=""GRP"")),"""")
  )
)"),"")</f>
        <v/>
      </c>
      <c r="G951" s="17" t="str">
        <f>IFERROR(__xludf.DUMMYFUNCTION("IFERROR(
  TEXTJOIN(CHAR(10),TRUE,FILTER('SUMMARY DATA'!G:G,'SUMMARY DATA'!$A:$A=$A951,'SUMMARY DATA'!$C:$C=$B951,'SUMMARY DATA'!$B:$B=""GRP"")),
  IF(
    OR(
      ISNUMBER(SEARCH(""CDM CASH DEPOSIT"",$C951)),
      ISNUMBER(SEARCH(""CASH DEPOSIT"",$C95"&amp;"1)),
      COUNTIFS('SUMMARY DATA'!$D:$D,$C951,'SUMMARY DATA'!$B:$B,""GRP"")&lt;&gt;1
    ),
    """",
    IFERROR(TEXTJOIN(CHAR(10),TRUE,FILTER('SUMMARY DATA'!G:G,'SUMMARY DATA'!$D:$D=$C951,'SUMMARY DATA'!$B:$B=""GRP"")),"""")
  )
)"),"")</f>
        <v/>
      </c>
      <c r="H951" s="18" t="str">
        <f>IFERROR(__xludf.DUMMYFUNCTION("IFERROR(
  TEXTJOIN(CHAR(10),TRUE,FILTER('SUMMARY DATA'!H:H,'SUMMARY DATA'!$A:$A=$A951,'SUMMARY DATA'!$C:$C=$B951,'SUMMARY DATA'!$B:$B=""GRP"")),
  IF(
    OR(
      ISNUMBER(SEARCH(""CDM CASH DEPOSIT"",$C951)),
      ISNUMBER(SEARCH(""CASH DEPOSIT"",$C95"&amp;"1)),
      COUNTIFS('SUMMARY DATA'!$D:$D,$C951,'SUMMARY DATA'!$B:$B,""GRP"")&lt;&gt;1
    ),
    """",
    IFERROR(TEXTJOIN(CHAR(10),TRUE,FILTER('SUMMARY DATA'!H:H,'SUMMARY DATA'!$D:$D=$C951,'SUMMARY DATA'!$B:$B=""GRP"")),"""")
  )
)"),"")</f>
        <v/>
      </c>
      <c r="I951" s="18" t="str">
        <f>IFERROR(__xludf.DUMMYFUNCTION("IF(H951="""","""",
SUM(ARRAYFORMULA(VALUE(SPLIT(H951,CHAR(10)))))
)"),"")</f>
        <v/>
      </c>
      <c r="J951" s="17" t="str">
        <f>IFERROR(__xludf.DUMMYFUNCTION("IFERROR(
  TEXTJOIN(CHAR(10),TRUE,FILTER('SUMMARY DATA'!I:I,'SUMMARY DATA'!$A:$A=$A951,'SUMMARY DATA'!$C:$C=$B951,'SUMMARY DATA'!$B:$B=""GRP"")),
  IF(
    OR(
      ISNUMBER(SEARCH(""CDM CASH DEPOSIT"",$C951)),
      ISNUMBER(SEARCH(""CASH DEPOSIT"",$C95"&amp;"1)),
      COUNTIFS('SUMMARY DATA'!$D:$D,$C951,'SUMMARY DATA'!$B:$B,""GRP"")&lt;&gt;1
    ),
    """",
    IFERROR(TEXTJOIN(CHAR(10),TRUE,FILTER('SUMMARY DATA'!I:I,'SUMMARY DATA'!$D:$D=$C951,'SUMMARY DATA'!$B:$B=""GRP"")),"""")
  )
)"),"")</f>
        <v/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 spans="1:27">
      <c r="A952" s="2"/>
      <c r="B952" s="35"/>
      <c r="C952" s="2"/>
      <c r="D952" s="6"/>
      <c r="E952" s="16" t="str">
        <f>IFERROR(__xludf.DUMMYFUNCTION("IFERROR(
  TEXTJOIN(CHAR(10),TRUE,FILTER('SUMMARY DATA'!E:E,'SUMMARY DATA'!$A:$A=$A952,'SUMMARY DATA'!$C:$C=$B952,'SUMMARY DATA'!$B:$B=""GRP"")),
  IF(
    OR(
      ISNUMBER(SEARCH(""CDM CASH DEPOSIT"",$C952)),
      ISNUMBER(SEARCH(""CASH DEPOSIT"",$C95"&amp;"2)),
      COUNTIFS('SUMMARY DATA'!$D:$D,$C952,'SUMMARY DATA'!$B:$B,""GRP"")&lt;&gt;1
    ),
    """",
    IFERROR(TEXTJOIN(CHAR(10),TRUE,FILTER('SUMMARY DATA'!E:E,'SUMMARY DATA'!$D:$D=$C952,'SUMMARY DATA'!$B:$B=""GRP"")),"""")
  )
)"),"")</f>
        <v/>
      </c>
      <c r="F952" s="17" t="str">
        <f>IFERROR(__xludf.DUMMYFUNCTION("IFERROR(
  TEXTJOIN(CHAR(10),TRUE,FILTER('SUMMARY DATA'!F:F,'SUMMARY DATA'!$A:$A=$A952,'SUMMARY DATA'!$C:$C=$B952,'SUMMARY DATA'!$B:$B=""GRP"")),
  IF(
    OR(
      ISNUMBER(SEARCH(""CDM CASH DEPOSIT"",$C952)),
      ISNUMBER(SEARCH(""CASH DEPOSIT"",$C95"&amp;"2)),
      COUNTIFS('SUMMARY DATA'!$D:$D,$C952,'SUMMARY DATA'!$B:$B,""GRP"")&lt;&gt;1
    ),
    """",
    IFERROR(TEXTJOIN(CHAR(10),TRUE,FILTER('SUMMARY DATA'!F:F,'SUMMARY DATA'!$D:$D=$C952,'SUMMARY DATA'!$B:$B=""GRP"")),"""")
  )
)"),"")</f>
        <v/>
      </c>
      <c r="G952" s="17" t="str">
        <f>IFERROR(__xludf.DUMMYFUNCTION("IFERROR(
  TEXTJOIN(CHAR(10),TRUE,FILTER('SUMMARY DATA'!G:G,'SUMMARY DATA'!$A:$A=$A952,'SUMMARY DATA'!$C:$C=$B952,'SUMMARY DATA'!$B:$B=""GRP"")),
  IF(
    OR(
      ISNUMBER(SEARCH(""CDM CASH DEPOSIT"",$C952)),
      ISNUMBER(SEARCH(""CASH DEPOSIT"",$C95"&amp;"2)),
      COUNTIFS('SUMMARY DATA'!$D:$D,$C952,'SUMMARY DATA'!$B:$B,""GRP"")&lt;&gt;1
    ),
    """",
    IFERROR(TEXTJOIN(CHAR(10),TRUE,FILTER('SUMMARY DATA'!G:G,'SUMMARY DATA'!$D:$D=$C952,'SUMMARY DATA'!$B:$B=""GRP"")),"""")
  )
)"),"")</f>
        <v/>
      </c>
      <c r="H952" s="18" t="str">
        <f>IFERROR(__xludf.DUMMYFUNCTION("IFERROR(
  TEXTJOIN(CHAR(10),TRUE,FILTER('SUMMARY DATA'!H:H,'SUMMARY DATA'!$A:$A=$A952,'SUMMARY DATA'!$C:$C=$B952,'SUMMARY DATA'!$B:$B=""GRP"")),
  IF(
    OR(
      ISNUMBER(SEARCH(""CDM CASH DEPOSIT"",$C952)),
      ISNUMBER(SEARCH(""CASH DEPOSIT"",$C95"&amp;"2)),
      COUNTIFS('SUMMARY DATA'!$D:$D,$C952,'SUMMARY DATA'!$B:$B,""GRP"")&lt;&gt;1
    ),
    """",
    IFERROR(TEXTJOIN(CHAR(10),TRUE,FILTER('SUMMARY DATA'!H:H,'SUMMARY DATA'!$D:$D=$C952,'SUMMARY DATA'!$B:$B=""GRP"")),"""")
  )
)"),"")</f>
        <v/>
      </c>
      <c r="I952" s="18" t="str">
        <f>IFERROR(__xludf.DUMMYFUNCTION("IF(H952="""","""",
SUM(ARRAYFORMULA(VALUE(SPLIT(H952,CHAR(10)))))
)"),"")</f>
        <v/>
      </c>
      <c r="J952" s="17" t="str">
        <f>IFERROR(__xludf.DUMMYFUNCTION("IFERROR(
  TEXTJOIN(CHAR(10),TRUE,FILTER('SUMMARY DATA'!I:I,'SUMMARY DATA'!$A:$A=$A952,'SUMMARY DATA'!$C:$C=$B952,'SUMMARY DATA'!$B:$B=""GRP"")),
  IF(
    OR(
      ISNUMBER(SEARCH(""CDM CASH DEPOSIT"",$C952)),
      ISNUMBER(SEARCH(""CASH DEPOSIT"",$C95"&amp;"2)),
      COUNTIFS('SUMMARY DATA'!$D:$D,$C952,'SUMMARY DATA'!$B:$B,""GRP"")&lt;&gt;1
    ),
    """",
    IFERROR(TEXTJOIN(CHAR(10),TRUE,FILTER('SUMMARY DATA'!I:I,'SUMMARY DATA'!$D:$D=$C952,'SUMMARY DATA'!$B:$B=""GRP"")),"""")
  )
)"),"")</f>
        <v/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 spans="1:27">
      <c r="A953" s="2"/>
      <c r="B953" s="35"/>
      <c r="C953" s="2"/>
      <c r="D953" s="6"/>
      <c r="E953" s="16" t="str">
        <f>IFERROR(__xludf.DUMMYFUNCTION("IFERROR(
  TEXTJOIN(CHAR(10),TRUE,FILTER('SUMMARY DATA'!E:E,'SUMMARY DATA'!$A:$A=$A953,'SUMMARY DATA'!$C:$C=$B953,'SUMMARY DATA'!$B:$B=""GRP"")),
  IF(
    OR(
      ISNUMBER(SEARCH(""CDM CASH DEPOSIT"",$C953)),
      ISNUMBER(SEARCH(""CASH DEPOSIT"",$C95"&amp;"3)),
      COUNTIFS('SUMMARY DATA'!$D:$D,$C953,'SUMMARY DATA'!$B:$B,""GRP"")&lt;&gt;1
    ),
    """",
    IFERROR(TEXTJOIN(CHAR(10),TRUE,FILTER('SUMMARY DATA'!E:E,'SUMMARY DATA'!$D:$D=$C953,'SUMMARY DATA'!$B:$B=""GRP"")),"""")
  )
)"),"")</f>
        <v/>
      </c>
      <c r="F953" s="17" t="str">
        <f>IFERROR(__xludf.DUMMYFUNCTION("IFERROR(
  TEXTJOIN(CHAR(10),TRUE,FILTER('SUMMARY DATA'!F:F,'SUMMARY DATA'!$A:$A=$A953,'SUMMARY DATA'!$C:$C=$B953,'SUMMARY DATA'!$B:$B=""GRP"")),
  IF(
    OR(
      ISNUMBER(SEARCH(""CDM CASH DEPOSIT"",$C953)),
      ISNUMBER(SEARCH(""CASH DEPOSIT"",$C95"&amp;"3)),
      COUNTIFS('SUMMARY DATA'!$D:$D,$C953,'SUMMARY DATA'!$B:$B,""GRP"")&lt;&gt;1
    ),
    """",
    IFERROR(TEXTJOIN(CHAR(10),TRUE,FILTER('SUMMARY DATA'!F:F,'SUMMARY DATA'!$D:$D=$C953,'SUMMARY DATA'!$B:$B=""GRP"")),"""")
  )
)"),"")</f>
        <v/>
      </c>
      <c r="G953" s="17" t="str">
        <f>IFERROR(__xludf.DUMMYFUNCTION("IFERROR(
  TEXTJOIN(CHAR(10),TRUE,FILTER('SUMMARY DATA'!G:G,'SUMMARY DATA'!$A:$A=$A953,'SUMMARY DATA'!$C:$C=$B953,'SUMMARY DATA'!$B:$B=""GRP"")),
  IF(
    OR(
      ISNUMBER(SEARCH(""CDM CASH DEPOSIT"",$C953)),
      ISNUMBER(SEARCH(""CASH DEPOSIT"",$C95"&amp;"3)),
      COUNTIFS('SUMMARY DATA'!$D:$D,$C953,'SUMMARY DATA'!$B:$B,""GRP"")&lt;&gt;1
    ),
    """",
    IFERROR(TEXTJOIN(CHAR(10),TRUE,FILTER('SUMMARY DATA'!G:G,'SUMMARY DATA'!$D:$D=$C953,'SUMMARY DATA'!$B:$B=""GRP"")),"""")
  )
)"),"")</f>
        <v/>
      </c>
      <c r="H953" s="18" t="str">
        <f>IFERROR(__xludf.DUMMYFUNCTION("IFERROR(
  TEXTJOIN(CHAR(10),TRUE,FILTER('SUMMARY DATA'!H:H,'SUMMARY DATA'!$A:$A=$A953,'SUMMARY DATA'!$C:$C=$B953,'SUMMARY DATA'!$B:$B=""GRP"")),
  IF(
    OR(
      ISNUMBER(SEARCH(""CDM CASH DEPOSIT"",$C953)),
      ISNUMBER(SEARCH(""CASH DEPOSIT"",$C95"&amp;"3)),
      COUNTIFS('SUMMARY DATA'!$D:$D,$C953,'SUMMARY DATA'!$B:$B,""GRP"")&lt;&gt;1
    ),
    """",
    IFERROR(TEXTJOIN(CHAR(10),TRUE,FILTER('SUMMARY DATA'!H:H,'SUMMARY DATA'!$D:$D=$C953,'SUMMARY DATA'!$B:$B=""GRP"")),"""")
  )
)"),"")</f>
        <v/>
      </c>
      <c r="I953" s="18" t="str">
        <f>IFERROR(__xludf.DUMMYFUNCTION("IF(H953="""","""",
SUM(ARRAYFORMULA(VALUE(SPLIT(H953,CHAR(10)))))
)"),"")</f>
        <v/>
      </c>
      <c r="J953" s="17" t="str">
        <f>IFERROR(__xludf.DUMMYFUNCTION("IFERROR(
  TEXTJOIN(CHAR(10),TRUE,FILTER('SUMMARY DATA'!I:I,'SUMMARY DATA'!$A:$A=$A953,'SUMMARY DATA'!$C:$C=$B953,'SUMMARY DATA'!$B:$B=""GRP"")),
  IF(
    OR(
      ISNUMBER(SEARCH(""CDM CASH DEPOSIT"",$C953)),
      ISNUMBER(SEARCH(""CASH DEPOSIT"",$C95"&amp;"3)),
      COUNTIFS('SUMMARY DATA'!$D:$D,$C953,'SUMMARY DATA'!$B:$B,""GRP"")&lt;&gt;1
    ),
    """",
    IFERROR(TEXTJOIN(CHAR(10),TRUE,FILTER('SUMMARY DATA'!I:I,'SUMMARY DATA'!$D:$D=$C953,'SUMMARY DATA'!$B:$B=""GRP"")),"""")
  )
)"),"")</f>
        <v/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 spans="1:27">
      <c r="A954" s="2"/>
      <c r="B954" s="35"/>
      <c r="C954" s="2"/>
      <c r="D954" s="6"/>
      <c r="E954" s="16" t="str">
        <f>IFERROR(__xludf.DUMMYFUNCTION("IFERROR(
  TEXTJOIN(CHAR(10),TRUE,FILTER('SUMMARY DATA'!E:E,'SUMMARY DATA'!$A:$A=$A954,'SUMMARY DATA'!$C:$C=$B954,'SUMMARY DATA'!$B:$B=""GRP"")),
  IF(
    OR(
      ISNUMBER(SEARCH(""CDM CASH DEPOSIT"",$C954)),
      ISNUMBER(SEARCH(""CASH DEPOSIT"",$C95"&amp;"4)),
      COUNTIFS('SUMMARY DATA'!$D:$D,$C954,'SUMMARY DATA'!$B:$B,""GRP"")&lt;&gt;1
    ),
    """",
    IFERROR(TEXTJOIN(CHAR(10),TRUE,FILTER('SUMMARY DATA'!E:E,'SUMMARY DATA'!$D:$D=$C954,'SUMMARY DATA'!$B:$B=""GRP"")),"""")
  )
)"),"")</f>
        <v/>
      </c>
      <c r="F954" s="17" t="str">
        <f>IFERROR(__xludf.DUMMYFUNCTION("IFERROR(
  TEXTJOIN(CHAR(10),TRUE,FILTER('SUMMARY DATA'!F:F,'SUMMARY DATA'!$A:$A=$A954,'SUMMARY DATA'!$C:$C=$B954,'SUMMARY DATA'!$B:$B=""GRP"")),
  IF(
    OR(
      ISNUMBER(SEARCH(""CDM CASH DEPOSIT"",$C954)),
      ISNUMBER(SEARCH(""CASH DEPOSIT"",$C95"&amp;"4)),
      COUNTIFS('SUMMARY DATA'!$D:$D,$C954,'SUMMARY DATA'!$B:$B,""GRP"")&lt;&gt;1
    ),
    """",
    IFERROR(TEXTJOIN(CHAR(10),TRUE,FILTER('SUMMARY DATA'!F:F,'SUMMARY DATA'!$D:$D=$C954,'SUMMARY DATA'!$B:$B=""GRP"")),"""")
  )
)"),"")</f>
        <v/>
      </c>
      <c r="G954" s="17" t="str">
        <f>IFERROR(__xludf.DUMMYFUNCTION("IFERROR(
  TEXTJOIN(CHAR(10),TRUE,FILTER('SUMMARY DATA'!G:G,'SUMMARY DATA'!$A:$A=$A954,'SUMMARY DATA'!$C:$C=$B954,'SUMMARY DATA'!$B:$B=""GRP"")),
  IF(
    OR(
      ISNUMBER(SEARCH(""CDM CASH DEPOSIT"",$C954)),
      ISNUMBER(SEARCH(""CASH DEPOSIT"",$C95"&amp;"4)),
      COUNTIFS('SUMMARY DATA'!$D:$D,$C954,'SUMMARY DATA'!$B:$B,""GRP"")&lt;&gt;1
    ),
    """",
    IFERROR(TEXTJOIN(CHAR(10),TRUE,FILTER('SUMMARY DATA'!G:G,'SUMMARY DATA'!$D:$D=$C954,'SUMMARY DATA'!$B:$B=""GRP"")),"""")
  )
)"),"")</f>
        <v/>
      </c>
      <c r="H954" s="18" t="str">
        <f>IFERROR(__xludf.DUMMYFUNCTION("IFERROR(
  TEXTJOIN(CHAR(10),TRUE,FILTER('SUMMARY DATA'!H:H,'SUMMARY DATA'!$A:$A=$A954,'SUMMARY DATA'!$C:$C=$B954,'SUMMARY DATA'!$B:$B=""GRP"")),
  IF(
    OR(
      ISNUMBER(SEARCH(""CDM CASH DEPOSIT"",$C954)),
      ISNUMBER(SEARCH(""CASH DEPOSIT"",$C95"&amp;"4)),
      COUNTIFS('SUMMARY DATA'!$D:$D,$C954,'SUMMARY DATA'!$B:$B,""GRP"")&lt;&gt;1
    ),
    """",
    IFERROR(TEXTJOIN(CHAR(10),TRUE,FILTER('SUMMARY DATA'!H:H,'SUMMARY DATA'!$D:$D=$C954,'SUMMARY DATA'!$B:$B=""GRP"")),"""")
  )
)"),"")</f>
        <v/>
      </c>
      <c r="I954" s="18" t="str">
        <f>IFERROR(__xludf.DUMMYFUNCTION("IF(H954="""","""",
SUM(ARRAYFORMULA(VALUE(SPLIT(H954,CHAR(10)))))
)"),"")</f>
        <v/>
      </c>
      <c r="J954" s="17" t="str">
        <f>IFERROR(__xludf.DUMMYFUNCTION("IFERROR(
  TEXTJOIN(CHAR(10),TRUE,FILTER('SUMMARY DATA'!I:I,'SUMMARY DATA'!$A:$A=$A954,'SUMMARY DATA'!$C:$C=$B954,'SUMMARY DATA'!$B:$B=""GRP"")),
  IF(
    OR(
      ISNUMBER(SEARCH(""CDM CASH DEPOSIT"",$C954)),
      ISNUMBER(SEARCH(""CASH DEPOSIT"",$C95"&amp;"4)),
      COUNTIFS('SUMMARY DATA'!$D:$D,$C954,'SUMMARY DATA'!$B:$B,""GRP"")&lt;&gt;1
    ),
    """",
    IFERROR(TEXTJOIN(CHAR(10),TRUE,FILTER('SUMMARY DATA'!I:I,'SUMMARY DATA'!$D:$D=$C954,'SUMMARY DATA'!$B:$B=""GRP"")),"""")
  )
)"),"")</f>
        <v/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 spans="1:27">
      <c r="A955" s="2"/>
      <c r="B955" s="35"/>
      <c r="C955" s="2"/>
      <c r="D955" s="6"/>
      <c r="E955" s="16" t="str">
        <f>IFERROR(__xludf.DUMMYFUNCTION("IFERROR(
  TEXTJOIN(CHAR(10),TRUE,FILTER('SUMMARY DATA'!E:E,'SUMMARY DATA'!$A:$A=$A955,'SUMMARY DATA'!$C:$C=$B955,'SUMMARY DATA'!$B:$B=""GRP"")),
  IF(
    OR(
      ISNUMBER(SEARCH(""CDM CASH DEPOSIT"",$C955)),
      ISNUMBER(SEARCH(""CASH DEPOSIT"",$C95"&amp;"5)),
      COUNTIFS('SUMMARY DATA'!$D:$D,$C955,'SUMMARY DATA'!$B:$B,""GRP"")&lt;&gt;1
    ),
    """",
    IFERROR(TEXTJOIN(CHAR(10),TRUE,FILTER('SUMMARY DATA'!E:E,'SUMMARY DATA'!$D:$D=$C955,'SUMMARY DATA'!$B:$B=""GRP"")),"""")
  )
)"),"")</f>
        <v/>
      </c>
      <c r="F955" s="17" t="str">
        <f>IFERROR(__xludf.DUMMYFUNCTION("IFERROR(
  TEXTJOIN(CHAR(10),TRUE,FILTER('SUMMARY DATA'!F:F,'SUMMARY DATA'!$A:$A=$A955,'SUMMARY DATA'!$C:$C=$B955,'SUMMARY DATA'!$B:$B=""GRP"")),
  IF(
    OR(
      ISNUMBER(SEARCH(""CDM CASH DEPOSIT"",$C955)),
      ISNUMBER(SEARCH(""CASH DEPOSIT"",$C95"&amp;"5)),
      COUNTIFS('SUMMARY DATA'!$D:$D,$C955,'SUMMARY DATA'!$B:$B,""GRP"")&lt;&gt;1
    ),
    """",
    IFERROR(TEXTJOIN(CHAR(10),TRUE,FILTER('SUMMARY DATA'!F:F,'SUMMARY DATA'!$D:$D=$C955,'SUMMARY DATA'!$B:$B=""GRP"")),"""")
  )
)"),"")</f>
        <v/>
      </c>
      <c r="G955" s="17" t="str">
        <f>IFERROR(__xludf.DUMMYFUNCTION("IFERROR(
  TEXTJOIN(CHAR(10),TRUE,FILTER('SUMMARY DATA'!G:G,'SUMMARY DATA'!$A:$A=$A955,'SUMMARY DATA'!$C:$C=$B955,'SUMMARY DATA'!$B:$B=""GRP"")),
  IF(
    OR(
      ISNUMBER(SEARCH(""CDM CASH DEPOSIT"",$C955)),
      ISNUMBER(SEARCH(""CASH DEPOSIT"",$C95"&amp;"5)),
      COUNTIFS('SUMMARY DATA'!$D:$D,$C955,'SUMMARY DATA'!$B:$B,""GRP"")&lt;&gt;1
    ),
    """",
    IFERROR(TEXTJOIN(CHAR(10),TRUE,FILTER('SUMMARY DATA'!G:G,'SUMMARY DATA'!$D:$D=$C955,'SUMMARY DATA'!$B:$B=""GRP"")),"""")
  )
)"),"")</f>
        <v/>
      </c>
      <c r="H955" s="18" t="str">
        <f>IFERROR(__xludf.DUMMYFUNCTION("IFERROR(
  TEXTJOIN(CHAR(10),TRUE,FILTER('SUMMARY DATA'!H:H,'SUMMARY DATA'!$A:$A=$A955,'SUMMARY DATA'!$C:$C=$B955,'SUMMARY DATA'!$B:$B=""GRP"")),
  IF(
    OR(
      ISNUMBER(SEARCH(""CDM CASH DEPOSIT"",$C955)),
      ISNUMBER(SEARCH(""CASH DEPOSIT"",$C95"&amp;"5)),
      COUNTIFS('SUMMARY DATA'!$D:$D,$C955,'SUMMARY DATA'!$B:$B,""GRP"")&lt;&gt;1
    ),
    """",
    IFERROR(TEXTJOIN(CHAR(10),TRUE,FILTER('SUMMARY DATA'!H:H,'SUMMARY DATA'!$D:$D=$C955,'SUMMARY DATA'!$B:$B=""GRP"")),"""")
  )
)"),"")</f>
        <v/>
      </c>
      <c r="I955" s="18" t="str">
        <f>IFERROR(__xludf.DUMMYFUNCTION("IF(H955="""","""",
SUM(ARRAYFORMULA(VALUE(SPLIT(H955,CHAR(10)))))
)"),"")</f>
        <v/>
      </c>
      <c r="J955" s="17" t="str">
        <f>IFERROR(__xludf.DUMMYFUNCTION("IFERROR(
  TEXTJOIN(CHAR(10),TRUE,FILTER('SUMMARY DATA'!I:I,'SUMMARY DATA'!$A:$A=$A955,'SUMMARY DATA'!$C:$C=$B955,'SUMMARY DATA'!$B:$B=""GRP"")),
  IF(
    OR(
      ISNUMBER(SEARCH(""CDM CASH DEPOSIT"",$C955)),
      ISNUMBER(SEARCH(""CASH DEPOSIT"",$C95"&amp;"5)),
      COUNTIFS('SUMMARY DATA'!$D:$D,$C955,'SUMMARY DATA'!$B:$B,""GRP"")&lt;&gt;1
    ),
    """",
    IFERROR(TEXTJOIN(CHAR(10),TRUE,FILTER('SUMMARY DATA'!I:I,'SUMMARY DATA'!$D:$D=$C955,'SUMMARY DATA'!$B:$B=""GRP"")),"""")
  )
)"),"")</f>
        <v/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 spans="1:27">
      <c r="A956" s="2"/>
      <c r="B956" s="35"/>
      <c r="C956" s="2"/>
      <c r="D956" s="6"/>
      <c r="E956" s="16" t="str">
        <f>IFERROR(__xludf.DUMMYFUNCTION("IFERROR(
  TEXTJOIN(CHAR(10),TRUE,FILTER('SUMMARY DATA'!E:E,'SUMMARY DATA'!$A:$A=$A956,'SUMMARY DATA'!$C:$C=$B956,'SUMMARY DATA'!$B:$B=""GRP"")),
  IF(
    OR(
      ISNUMBER(SEARCH(""CDM CASH DEPOSIT"",$C956)),
      ISNUMBER(SEARCH(""CASH DEPOSIT"",$C95"&amp;"6)),
      COUNTIFS('SUMMARY DATA'!$D:$D,$C956,'SUMMARY DATA'!$B:$B,""GRP"")&lt;&gt;1
    ),
    """",
    IFERROR(TEXTJOIN(CHAR(10),TRUE,FILTER('SUMMARY DATA'!E:E,'SUMMARY DATA'!$D:$D=$C956,'SUMMARY DATA'!$B:$B=""GRP"")),"""")
  )
)"),"")</f>
        <v/>
      </c>
      <c r="F956" s="17" t="str">
        <f>IFERROR(__xludf.DUMMYFUNCTION("IFERROR(
  TEXTJOIN(CHAR(10),TRUE,FILTER('SUMMARY DATA'!F:F,'SUMMARY DATA'!$A:$A=$A956,'SUMMARY DATA'!$C:$C=$B956,'SUMMARY DATA'!$B:$B=""GRP"")),
  IF(
    OR(
      ISNUMBER(SEARCH(""CDM CASH DEPOSIT"",$C956)),
      ISNUMBER(SEARCH(""CASH DEPOSIT"",$C95"&amp;"6)),
      COUNTIFS('SUMMARY DATA'!$D:$D,$C956,'SUMMARY DATA'!$B:$B,""GRP"")&lt;&gt;1
    ),
    """",
    IFERROR(TEXTJOIN(CHAR(10),TRUE,FILTER('SUMMARY DATA'!F:F,'SUMMARY DATA'!$D:$D=$C956,'SUMMARY DATA'!$B:$B=""GRP"")),"""")
  )
)"),"")</f>
        <v/>
      </c>
      <c r="G956" s="17" t="str">
        <f>IFERROR(__xludf.DUMMYFUNCTION("IFERROR(
  TEXTJOIN(CHAR(10),TRUE,FILTER('SUMMARY DATA'!G:G,'SUMMARY DATA'!$A:$A=$A956,'SUMMARY DATA'!$C:$C=$B956,'SUMMARY DATA'!$B:$B=""GRP"")),
  IF(
    OR(
      ISNUMBER(SEARCH(""CDM CASH DEPOSIT"",$C956)),
      ISNUMBER(SEARCH(""CASH DEPOSIT"",$C95"&amp;"6)),
      COUNTIFS('SUMMARY DATA'!$D:$D,$C956,'SUMMARY DATA'!$B:$B,""GRP"")&lt;&gt;1
    ),
    """",
    IFERROR(TEXTJOIN(CHAR(10),TRUE,FILTER('SUMMARY DATA'!G:G,'SUMMARY DATA'!$D:$D=$C956,'SUMMARY DATA'!$B:$B=""GRP"")),"""")
  )
)"),"")</f>
        <v/>
      </c>
      <c r="H956" s="18" t="str">
        <f>IFERROR(__xludf.DUMMYFUNCTION("IFERROR(
  TEXTJOIN(CHAR(10),TRUE,FILTER('SUMMARY DATA'!H:H,'SUMMARY DATA'!$A:$A=$A956,'SUMMARY DATA'!$C:$C=$B956,'SUMMARY DATA'!$B:$B=""GRP"")),
  IF(
    OR(
      ISNUMBER(SEARCH(""CDM CASH DEPOSIT"",$C956)),
      ISNUMBER(SEARCH(""CASH DEPOSIT"",$C95"&amp;"6)),
      COUNTIFS('SUMMARY DATA'!$D:$D,$C956,'SUMMARY DATA'!$B:$B,""GRP"")&lt;&gt;1
    ),
    """",
    IFERROR(TEXTJOIN(CHAR(10),TRUE,FILTER('SUMMARY DATA'!H:H,'SUMMARY DATA'!$D:$D=$C956,'SUMMARY DATA'!$B:$B=""GRP"")),"""")
  )
)"),"")</f>
        <v/>
      </c>
      <c r="I956" s="18" t="str">
        <f>IFERROR(__xludf.DUMMYFUNCTION("IF(H956="""","""",
SUM(ARRAYFORMULA(VALUE(SPLIT(H956,CHAR(10)))))
)"),"")</f>
        <v/>
      </c>
      <c r="J956" s="17" t="str">
        <f>IFERROR(__xludf.DUMMYFUNCTION("IFERROR(
  TEXTJOIN(CHAR(10),TRUE,FILTER('SUMMARY DATA'!I:I,'SUMMARY DATA'!$A:$A=$A956,'SUMMARY DATA'!$C:$C=$B956,'SUMMARY DATA'!$B:$B=""GRP"")),
  IF(
    OR(
      ISNUMBER(SEARCH(""CDM CASH DEPOSIT"",$C956)),
      ISNUMBER(SEARCH(""CASH DEPOSIT"",$C95"&amp;"6)),
      COUNTIFS('SUMMARY DATA'!$D:$D,$C956,'SUMMARY DATA'!$B:$B,""GRP"")&lt;&gt;1
    ),
    """",
    IFERROR(TEXTJOIN(CHAR(10),TRUE,FILTER('SUMMARY DATA'!I:I,'SUMMARY DATA'!$D:$D=$C956,'SUMMARY DATA'!$B:$B=""GRP"")),"""")
  )
)"),"")</f>
        <v/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 spans="1:27">
      <c r="A957" s="2"/>
      <c r="B957" s="35"/>
      <c r="C957" s="2"/>
      <c r="D957" s="6"/>
      <c r="E957" s="16" t="str">
        <f>IFERROR(__xludf.DUMMYFUNCTION("IFERROR(
  TEXTJOIN(CHAR(10),TRUE,FILTER('SUMMARY DATA'!E:E,'SUMMARY DATA'!$A:$A=$A957,'SUMMARY DATA'!$C:$C=$B957,'SUMMARY DATA'!$B:$B=""GRP"")),
  IF(
    OR(
      ISNUMBER(SEARCH(""CDM CASH DEPOSIT"",$C957)),
      ISNUMBER(SEARCH(""CASH DEPOSIT"",$C95"&amp;"7)),
      COUNTIFS('SUMMARY DATA'!$D:$D,$C957,'SUMMARY DATA'!$B:$B,""GRP"")&lt;&gt;1
    ),
    """",
    IFERROR(TEXTJOIN(CHAR(10),TRUE,FILTER('SUMMARY DATA'!E:E,'SUMMARY DATA'!$D:$D=$C957,'SUMMARY DATA'!$B:$B=""GRP"")),"""")
  )
)"),"")</f>
        <v/>
      </c>
      <c r="F957" s="17" t="str">
        <f>IFERROR(__xludf.DUMMYFUNCTION("IFERROR(
  TEXTJOIN(CHAR(10),TRUE,FILTER('SUMMARY DATA'!F:F,'SUMMARY DATA'!$A:$A=$A957,'SUMMARY DATA'!$C:$C=$B957,'SUMMARY DATA'!$B:$B=""GRP"")),
  IF(
    OR(
      ISNUMBER(SEARCH(""CDM CASH DEPOSIT"",$C957)),
      ISNUMBER(SEARCH(""CASH DEPOSIT"",$C95"&amp;"7)),
      COUNTIFS('SUMMARY DATA'!$D:$D,$C957,'SUMMARY DATA'!$B:$B,""GRP"")&lt;&gt;1
    ),
    """",
    IFERROR(TEXTJOIN(CHAR(10),TRUE,FILTER('SUMMARY DATA'!F:F,'SUMMARY DATA'!$D:$D=$C957,'SUMMARY DATA'!$B:$B=""GRP"")),"""")
  )
)"),"")</f>
        <v/>
      </c>
      <c r="G957" s="17" t="str">
        <f>IFERROR(__xludf.DUMMYFUNCTION("IFERROR(
  TEXTJOIN(CHAR(10),TRUE,FILTER('SUMMARY DATA'!G:G,'SUMMARY DATA'!$A:$A=$A957,'SUMMARY DATA'!$C:$C=$B957,'SUMMARY DATA'!$B:$B=""GRP"")),
  IF(
    OR(
      ISNUMBER(SEARCH(""CDM CASH DEPOSIT"",$C957)),
      ISNUMBER(SEARCH(""CASH DEPOSIT"",$C95"&amp;"7)),
      COUNTIFS('SUMMARY DATA'!$D:$D,$C957,'SUMMARY DATA'!$B:$B,""GRP"")&lt;&gt;1
    ),
    """",
    IFERROR(TEXTJOIN(CHAR(10),TRUE,FILTER('SUMMARY DATA'!G:G,'SUMMARY DATA'!$D:$D=$C957,'SUMMARY DATA'!$B:$B=""GRP"")),"""")
  )
)"),"")</f>
        <v/>
      </c>
      <c r="H957" s="18" t="str">
        <f>IFERROR(__xludf.DUMMYFUNCTION("IFERROR(
  TEXTJOIN(CHAR(10),TRUE,FILTER('SUMMARY DATA'!H:H,'SUMMARY DATA'!$A:$A=$A957,'SUMMARY DATA'!$C:$C=$B957,'SUMMARY DATA'!$B:$B=""GRP"")),
  IF(
    OR(
      ISNUMBER(SEARCH(""CDM CASH DEPOSIT"",$C957)),
      ISNUMBER(SEARCH(""CASH DEPOSIT"",$C95"&amp;"7)),
      COUNTIFS('SUMMARY DATA'!$D:$D,$C957,'SUMMARY DATA'!$B:$B,""GRP"")&lt;&gt;1
    ),
    """",
    IFERROR(TEXTJOIN(CHAR(10),TRUE,FILTER('SUMMARY DATA'!H:H,'SUMMARY DATA'!$D:$D=$C957,'SUMMARY DATA'!$B:$B=""GRP"")),"""")
  )
)"),"")</f>
        <v/>
      </c>
      <c r="I957" s="18" t="str">
        <f>IFERROR(__xludf.DUMMYFUNCTION("IF(H957="""","""",
SUM(ARRAYFORMULA(VALUE(SPLIT(H957,CHAR(10)))))
)"),"")</f>
        <v/>
      </c>
      <c r="J957" s="17" t="str">
        <f>IFERROR(__xludf.DUMMYFUNCTION("IFERROR(
  TEXTJOIN(CHAR(10),TRUE,FILTER('SUMMARY DATA'!I:I,'SUMMARY DATA'!$A:$A=$A957,'SUMMARY DATA'!$C:$C=$B957,'SUMMARY DATA'!$B:$B=""GRP"")),
  IF(
    OR(
      ISNUMBER(SEARCH(""CDM CASH DEPOSIT"",$C957)),
      ISNUMBER(SEARCH(""CASH DEPOSIT"",$C95"&amp;"7)),
      COUNTIFS('SUMMARY DATA'!$D:$D,$C957,'SUMMARY DATA'!$B:$B,""GRP"")&lt;&gt;1
    ),
    """",
    IFERROR(TEXTJOIN(CHAR(10),TRUE,FILTER('SUMMARY DATA'!I:I,'SUMMARY DATA'!$D:$D=$C957,'SUMMARY DATA'!$B:$B=""GRP"")),"""")
  )
)"),"")</f>
        <v/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 spans="1:27">
      <c r="A958" s="2"/>
      <c r="B958" s="35"/>
      <c r="C958" s="2"/>
      <c r="D958" s="6"/>
      <c r="E958" s="16" t="str">
        <f>IFERROR(__xludf.DUMMYFUNCTION("IFERROR(
  TEXTJOIN(CHAR(10),TRUE,FILTER('SUMMARY DATA'!E:E,'SUMMARY DATA'!$A:$A=$A958,'SUMMARY DATA'!$C:$C=$B958,'SUMMARY DATA'!$B:$B=""GRP"")),
  IF(
    OR(
      ISNUMBER(SEARCH(""CDM CASH DEPOSIT"",$C958)),
      ISNUMBER(SEARCH(""CASH DEPOSIT"",$C95"&amp;"8)),
      COUNTIFS('SUMMARY DATA'!$D:$D,$C958,'SUMMARY DATA'!$B:$B,""GRP"")&lt;&gt;1
    ),
    """",
    IFERROR(TEXTJOIN(CHAR(10),TRUE,FILTER('SUMMARY DATA'!E:E,'SUMMARY DATA'!$D:$D=$C958,'SUMMARY DATA'!$B:$B=""GRP"")),"""")
  )
)"),"")</f>
        <v/>
      </c>
      <c r="F958" s="17" t="str">
        <f>IFERROR(__xludf.DUMMYFUNCTION("IFERROR(
  TEXTJOIN(CHAR(10),TRUE,FILTER('SUMMARY DATA'!F:F,'SUMMARY DATA'!$A:$A=$A958,'SUMMARY DATA'!$C:$C=$B958,'SUMMARY DATA'!$B:$B=""GRP"")),
  IF(
    OR(
      ISNUMBER(SEARCH(""CDM CASH DEPOSIT"",$C958)),
      ISNUMBER(SEARCH(""CASH DEPOSIT"",$C95"&amp;"8)),
      COUNTIFS('SUMMARY DATA'!$D:$D,$C958,'SUMMARY DATA'!$B:$B,""GRP"")&lt;&gt;1
    ),
    """",
    IFERROR(TEXTJOIN(CHAR(10),TRUE,FILTER('SUMMARY DATA'!F:F,'SUMMARY DATA'!$D:$D=$C958,'SUMMARY DATA'!$B:$B=""GRP"")),"""")
  )
)"),"")</f>
        <v/>
      </c>
      <c r="G958" s="17" t="str">
        <f>IFERROR(__xludf.DUMMYFUNCTION("IFERROR(
  TEXTJOIN(CHAR(10),TRUE,FILTER('SUMMARY DATA'!G:G,'SUMMARY DATA'!$A:$A=$A958,'SUMMARY DATA'!$C:$C=$B958,'SUMMARY DATA'!$B:$B=""GRP"")),
  IF(
    OR(
      ISNUMBER(SEARCH(""CDM CASH DEPOSIT"",$C958)),
      ISNUMBER(SEARCH(""CASH DEPOSIT"",$C95"&amp;"8)),
      COUNTIFS('SUMMARY DATA'!$D:$D,$C958,'SUMMARY DATA'!$B:$B,""GRP"")&lt;&gt;1
    ),
    """",
    IFERROR(TEXTJOIN(CHAR(10),TRUE,FILTER('SUMMARY DATA'!G:G,'SUMMARY DATA'!$D:$D=$C958,'SUMMARY DATA'!$B:$B=""GRP"")),"""")
  )
)"),"")</f>
        <v/>
      </c>
      <c r="H958" s="18" t="str">
        <f>IFERROR(__xludf.DUMMYFUNCTION("IFERROR(
  TEXTJOIN(CHAR(10),TRUE,FILTER('SUMMARY DATA'!H:H,'SUMMARY DATA'!$A:$A=$A958,'SUMMARY DATA'!$C:$C=$B958,'SUMMARY DATA'!$B:$B=""GRP"")),
  IF(
    OR(
      ISNUMBER(SEARCH(""CDM CASH DEPOSIT"",$C958)),
      ISNUMBER(SEARCH(""CASH DEPOSIT"",$C95"&amp;"8)),
      COUNTIFS('SUMMARY DATA'!$D:$D,$C958,'SUMMARY DATA'!$B:$B,""GRP"")&lt;&gt;1
    ),
    """",
    IFERROR(TEXTJOIN(CHAR(10),TRUE,FILTER('SUMMARY DATA'!H:H,'SUMMARY DATA'!$D:$D=$C958,'SUMMARY DATA'!$B:$B=""GRP"")),"""")
  )
)"),"")</f>
        <v/>
      </c>
      <c r="I958" s="18" t="str">
        <f>IFERROR(__xludf.DUMMYFUNCTION("IF(H958="""","""",
SUM(ARRAYFORMULA(VALUE(SPLIT(H958,CHAR(10)))))
)"),"")</f>
        <v/>
      </c>
      <c r="J958" s="17" t="str">
        <f>IFERROR(__xludf.DUMMYFUNCTION("IFERROR(
  TEXTJOIN(CHAR(10),TRUE,FILTER('SUMMARY DATA'!I:I,'SUMMARY DATA'!$A:$A=$A958,'SUMMARY DATA'!$C:$C=$B958,'SUMMARY DATA'!$B:$B=""GRP"")),
  IF(
    OR(
      ISNUMBER(SEARCH(""CDM CASH DEPOSIT"",$C958)),
      ISNUMBER(SEARCH(""CASH DEPOSIT"",$C95"&amp;"8)),
      COUNTIFS('SUMMARY DATA'!$D:$D,$C958,'SUMMARY DATA'!$B:$B,""GRP"")&lt;&gt;1
    ),
    """",
    IFERROR(TEXTJOIN(CHAR(10),TRUE,FILTER('SUMMARY DATA'!I:I,'SUMMARY DATA'!$D:$D=$C958,'SUMMARY DATA'!$B:$B=""GRP"")),"""")
  )
)"),"")</f>
        <v/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 spans="1:27">
      <c r="A959" s="2"/>
      <c r="B959" s="35"/>
      <c r="C959" s="2"/>
      <c r="D959" s="6"/>
      <c r="E959" s="16" t="str">
        <f>IFERROR(__xludf.DUMMYFUNCTION("IFERROR(
  TEXTJOIN(CHAR(10),TRUE,FILTER('SUMMARY DATA'!E:E,'SUMMARY DATA'!$A:$A=$A959,'SUMMARY DATA'!$C:$C=$B959,'SUMMARY DATA'!$B:$B=""GRP"")),
  IF(
    OR(
      ISNUMBER(SEARCH(""CDM CASH DEPOSIT"",$C959)),
      ISNUMBER(SEARCH(""CASH DEPOSIT"",$C95"&amp;"9)),
      COUNTIFS('SUMMARY DATA'!$D:$D,$C959,'SUMMARY DATA'!$B:$B,""GRP"")&lt;&gt;1
    ),
    """",
    IFERROR(TEXTJOIN(CHAR(10),TRUE,FILTER('SUMMARY DATA'!E:E,'SUMMARY DATA'!$D:$D=$C959,'SUMMARY DATA'!$B:$B=""GRP"")),"""")
  )
)"),"")</f>
        <v/>
      </c>
      <c r="F959" s="17" t="str">
        <f>IFERROR(__xludf.DUMMYFUNCTION("IFERROR(
  TEXTJOIN(CHAR(10),TRUE,FILTER('SUMMARY DATA'!F:F,'SUMMARY DATA'!$A:$A=$A959,'SUMMARY DATA'!$C:$C=$B959,'SUMMARY DATA'!$B:$B=""GRP"")),
  IF(
    OR(
      ISNUMBER(SEARCH(""CDM CASH DEPOSIT"",$C959)),
      ISNUMBER(SEARCH(""CASH DEPOSIT"",$C95"&amp;"9)),
      COUNTIFS('SUMMARY DATA'!$D:$D,$C959,'SUMMARY DATA'!$B:$B,""GRP"")&lt;&gt;1
    ),
    """",
    IFERROR(TEXTJOIN(CHAR(10),TRUE,FILTER('SUMMARY DATA'!F:F,'SUMMARY DATA'!$D:$D=$C959,'SUMMARY DATA'!$B:$B=""GRP"")),"""")
  )
)"),"")</f>
        <v/>
      </c>
      <c r="G959" s="17" t="str">
        <f>IFERROR(__xludf.DUMMYFUNCTION("IFERROR(
  TEXTJOIN(CHAR(10),TRUE,FILTER('SUMMARY DATA'!G:G,'SUMMARY DATA'!$A:$A=$A959,'SUMMARY DATA'!$C:$C=$B959,'SUMMARY DATA'!$B:$B=""GRP"")),
  IF(
    OR(
      ISNUMBER(SEARCH(""CDM CASH DEPOSIT"",$C959)),
      ISNUMBER(SEARCH(""CASH DEPOSIT"",$C95"&amp;"9)),
      COUNTIFS('SUMMARY DATA'!$D:$D,$C959,'SUMMARY DATA'!$B:$B,""GRP"")&lt;&gt;1
    ),
    """",
    IFERROR(TEXTJOIN(CHAR(10),TRUE,FILTER('SUMMARY DATA'!G:G,'SUMMARY DATA'!$D:$D=$C959,'SUMMARY DATA'!$B:$B=""GRP"")),"""")
  )
)"),"")</f>
        <v/>
      </c>
      <c r="H959" s="18" t="str">
        <f>IFERROR(__xludf.DUMMYFUNCTION("IFERROR(
  TEXTJOIN(CHAR(10),TRUE,FILTER('SUMMARY DATA'!H:H,'SUMMARY DATA'!$A:$A=$A959,'SUMMARY DATA'!$C:$C=$B959,'SUMMARY DATA'!$B:$B=""GRP"")),
  IF(
    OR(
      ISNUMBER(SEARCH(""CDM CASH DEPOSIT"",$C959)),
      ISNUMBER(SEARCH(""CASH DEPOSIT"",$C95"&amp;"9)),
      COUNTIFS('SUMMARY DATA'!$D:$D,$C959,'SUMMARY DATA'!$B:$B,""GRP"")&lt;&gt;1
    ),
    """",
    IFERROR(TEXTJOIN(CHAR(10),TRUE,FILTER('SUMMARY DATA'!H:H,'SUMMARY DATA'!$D:$D=$C959,'SUMMARY DATA'!$B:$B=""GRP"")),"""")
  )
)"),"")</f>
        <v/>
      </c>
      <c r="I959" s="18" t="str">
        <f>IFERROR(__xludf.DUMMYFUNCTION("IF(H959="""","""",
SUM(ARRAYFORMULA(VALUE(SPLIT(H959,CHAR(10)))))
)"),"")</f>
        <v/>
      </c>
      <c r="J959" s="17" t="str">
        <f>IFERROR(__xludf.DUMMYFUNCTION("IFERROR(
  TEXTJOIN(CHAR(10),TRUE,FILTER('SUMMARY DATA'!I:I,'SUMMARY DATA'!$A:$A=$A959,'SUMMARY DATA'!$C:$C=$B959,'SUMMARY DATA'!$B:$B=""GRP"")),
  IF(
    OR(
      ISNUMBER(SEARCH(""CDM CASH DEPOSIT"",$C959)),
      ISNUMBER(SEARCH(""CASH DEPOSIT"",$C95"&amp;"9)),
      COUNTIFS('SUMMARY DATA'!$D:$D,$C959,'SUMMARY DATA'!$B:$B,""GRP"")&lt;&gt;1
    ),
    """",
    IFERROR(TEXTJOIN(CHAR(10),TRUE,FILTER('SUMMARY DATA'!I:I,'SUMMARY DATA'!$D:$D=$C959,'SUMMARY DATA'!$B:$B=""GRP"")),"""")
  )
)"),"")</f>
        <v/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 spans="1:27">
      <c r="A960" s="2"/>
      <c r="B960" s="35"/>
      <c r="C960" s="2"/>
      <c r="D960" s="6"/>
      <c r="E960" s="16" t="str">
        <f>IFERROR(__xludf.DUMMYFUNCTION("IFERROR(
  TEXTJOIN(CHAR(10),TRUE,FILTER('SUMMARY DATA'!E:E,'SUMMARY DATA'!$A:$A=$A960,'SUMMARY DATA'!$C:$C=$B960,'SUMMARY DATA'!$B:$B=""GRP"")),
  IF(
    OR(
      ISNUMBER(SEARCH(""CDM CASH DEPOSIT"",$C960)),
      ISNUMBER(SEARCH(""CASH DEPOSIT"",$C96"&amp;"0)),
      COUNTIFS('SUMMARY DATA'!$D:$D,$C960,'SUMMARY DATA'!$B:$B,""GRP"")&lt;&gt;1
    ),
    """",
    IFERROR(TEXTJOIN(CHAR(10),TRUE,FILTER('SUMMARY DATA'!E:E,'SUMMARY DATA'!$D:$D=$C960,'SUMMARY DATA'!$B:$B=""GRP"")),"""")
  )
)"),"")</f>
        <v/>
      </c>
      <c r="F960" s="17" t="str">
        <f>IFERROR(__xludf.DUMMYFUNCTION("IFERROR(
  TEXTJOIN(CHAR(10),TRUE,FILTER('SUMMARY DATA'!F:F,'SUMMARY DATA'!$A:$A=$A960,'SUMMARY DATA'!$C:$C=$B960,'SUMMARY DATA'!$B:$B=""GRP"")),
  IF(
    OR(
      ISNUMBER(SEARCH(""CDM CASH DEPOSIT"",$C960)),
      ISNUMBER(SEARCH(""CASH DEPOSIT"",$C96"&amp;"0)),
      COUNTIFS('SUMMARY DATA'!$D:$D,$C960,'SUMMARY DATA'!$B:$B,""GRP"")&lt;&gt;1
    ),
    """",
    IFERROR(TEXTJOIN(CHAR(10),TRUE,FILTER('SUMMARY DATA'!F:F,'SUMMARY DATA'!$D:$D=$C960,'SUMMARY DATA'!$B:$B=""GRP"")),"""")
  )
)"),"")</f>
        <v/>
      </c>
      <c r="G960" s="17" t="str">
        <f>IFERROR(__xludf.DUMMYFUNCTION("IFERROR(
  TEXTJOIN(CHAR(10),TRUE,FILTER('SUMMARY DATA'!G:G,'SUMMARY DATA'!$A:$A=$A960,'SUMMARY DATA'!$C:$C=$B960,'SUMMARY DATA'!$B:$B=""GRP"")),
  IF(
    OR(
      ISNUMBER(SEARCH(""CDM CASH DEPOSIT"",$C960)),
      ISNUMBER(SEARCH(""CASH DEPOSIT"",$C96"&amp;"0)),
      COUNTIFS('SUMMARY DATA'!$D:$D,$C960,'SUMMARY DATA'!$B:$B,""GRP"")&lt;&gt;1
    ),
    """",
    IFERROR(TEXTJOIN(CHAR(10),TRUE,FILTER('SUMMARY DATA'!G:G,'SUMMARY DATA'!$D:$D=$C960,'SUMMARY DATA'!$B:$B=""GRP"")),"""")
  )
)"),"")</f>
        <v/>
      </c>
      <c r="H960" s="18" t="str">
        <f>IFERROR(__xludf.DUMMYFUNCTION("IFERROR(
  TEXTJOIN(CHAR(10),TRUE,FILTER('SUMMARY DATA'!H:H,'SUMMARY DATA'!$A:$A=$A960,'SUMMARY DATA'!$C:$C=$B960,'SUMMARY DATA'!$B:$B=""GRP"")),
  IF(
    OR(
      ISNUMBER(SEARCH(""CDM CASH DEPOSIT"",$C960)),
      ISNUMBER(SEARCH(""CASH DEPOSIT"",$C96"&amp;"0)),
      COUNTIFS('SUMMARY DATA'!$D:$D,$C960,'SUMMARY DATA'!$B:$B,""GRP"")&lt;&gt;1
    ),
    """",
    IFERROR(TEXTJOIN(CHAR(10),TRUE,FILTER('SUMMARY DATA'!H:H,'SUMMARY DATA'!$D:$D=$C960,'SUMMARY DATA'!$B:$B=""GRP"")),"""")
  )
)"),"")</f>
        <v/>
      </c>
      <c r="I960" s="18" t="str">
        <f>IFERROR(__xludf.DUMMYFUNCTION("IF(H960="""","""",
SUM(ARRAYFORMULA(VALUE(SPLIT(H960,CHAR(10)))))
)"),"")</f>
        <v/>
      </c>
      <c r="J960" s="17" t="str">
        <f>IFERROR(__xludf.DUMMYFUNCTION("IFERROR(
  TEXTJOIN(CHAR(10),TRUE,FILTER('SUMMARY DATA'!I:I,'SUMMARY DATA'!$A:$A=$A960,'SUMMARY DATA'!$C:$C=$B960,'SUMMARY DATA'!$B:$B=""GRP"")),
  IF(
    OR(
      ISNUMBER(SEARCH(""CDM CASH DEPOSIT"",$C960)),
      ISNUMBER(SEARCH(""CASH DEPOSIT"",$C96"&amp;"0)),
      COUNTIFS('SUMMARY DATA'!$D:$D,$C960,'SUMMARY DATA'!$B:$B,""GRP"")&lt;&gt;1
    ),
    """",
    IFERROR(TEXTJOIN(CHAR(10),TRUE,FILTER('SUMMARY DATA'!I:I,'SUMMARY DATA'!$D:$D=$C960,'SUMMARY DATA'!$B:$B=""GRP"")),"""")
  )
)"),"")</f>
        <v/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 spans="1:27">
      <c r="A961" s="2"/>
      <c r="B961" s="35"/>
      <c r="C961" s="2"/>
      <c r="D961" s="6"/>
      <c r="E961" s="16" t="str">
        <f>IFERROR(__xludf.DUMMYFUNCTION("IFERROR(
  TEXTJOIN(CHAR(10),TRUE,FILTER('SUMMARY DATA'!E:E,'SUMMARY DATA'!$A:$A=$A961,'SUMMARY DATA'!$C:$C=$B961,'SUMMARY DATA'!$B:$B=""GRP"")),
  IF(
    OR(
      ISNUMBER(SEARCH(""CDM CASH DEPOSIT"",$C961)),
      ISNUMBER(SEARCH(""CASH DEPOSIT"",$C96"&amp;"1)),
      COUNTIFS('SUMMARY DATA'!$D:$D,$C961,'SUMMARY DATA'!$B:$B,""GRP"")&lt;&gt;1
    ),
    """",
    IFERROR(TEXTJOIN(CHAR(10),TRUE,FILTER('SUMMARY DATA'!E:E,'SUMMARY DATA'!$D:$D=$C961,'SUMMARY DATA'!$B:$B=""GRP"")),"""")
  )
)"),"")</f>
        <v/>
      </c>
      <c r="F961" s="17" t="str">
        <f>IFERROR(__xludf.DUMMYFUNCTION("IFERROR(
  TEXTJOIN(CHAR(10),TRUE,FILTER('SUMMARY DATA'!F:F,'SUMMARY DATA'!$A:$A=$A961,'SUMMARY DATA'!$C:$C=$B961,'SUMMARY DATA'!$B:$B=""GRP"")),
  IF(
    OR(
      ISNUMBER(SEARCH(""CDM CASH DEPOSIT"",$C961)),
      ISNUMBER(SEARCH(""CASH DEPOSIT"",$C96"&amp;"1)),
      COUNTIFS('SUMMARY DATA'!$D:$D,$C961,'SUMMARY DATA'!$B:$B,""GRP"")&lt;&gt;1
    ),
    """",
    IFERROR(TEXTJOIN(CHAR(10),TRUE,FILTER('SUMMARY DATA'!F:F,'SUMMARY DATA'!$D:$D=$C961,'SUMMARY DATA'!$B:$B=""GRP"")),"""")
  )
)"),"")</f>
        <v/>
      </c>
      <c r="G961" s="17" t="str">
        <f>IFERROR(__xludf.DUMMYFUNCTION("IFERROR(
  TEXTJOIN(CHAR(10),TRUE,FILTER('SUMMARY DATA'!G:G,'SUMMARY DATA'!$A:$A=$A961,'SUMMARY DATA'!$C:$C=$B961,'SUMMARY DATA'!$B:$B=""GRP"")),
  IF(
    OR(
      ISNUMBER(SEARCH(""CDM CASH DEPOSIT"",$C961)),
      ISNUMBER(SEARCH(""CASH DEPOSIT"",$C96"&amp;"1)),
      COUNTIFS('SUMMARY DATA'!$D:$D,$C961,'SUMMARY DATA'!$B:$B,""GRP"")&lt;&gt;1
    ),
    """",
    IFERROR(TEXTJOIN(CHAR(10),TRUE,FILTER('SUMMARY DATA'!G:G,'SUMMARY DATA'!$D:$D=$C961,'SUMMARY DATA'!$B:$B=""GRP"")),"""")
  )
)"),"")</f>
        <v/>
      </c>
      <c r="H961" s="18" t="str">
        <f>IFERROR(__xludf.DUMMYFUNCTION("IFERROR(
  TEXTJOIN(CHAR(10),TRUE,FILTER('SUMMARY DATA'!H:H,'SUMMARY DATA'!$A:$A=$A961,'SUMMARY DATA'!$C:$C=$B961,'SUMMARY DATA'!$B:$B=""GRP"")),
  IF(
    OR(
      ISNUMBER(SEARCH(""CDM CASH DEPOSIT"",$C961)),
      ISNUMBER(SEARCH(""CASH DEPOSIT"",$C96"&amp;"1)),
      COUNTIFS('SUMMARY DATA'!$D:$D,$C961,'SUMMARY DATA'!$B:$B,""GRP"")&lt;&gt;1
    ),
    """",
    IFERROR(TEXTJOIN(CHAR(10),TRUE,FILTER('SUMMARY DATA'!H:H,'SUMMARY DATA'!$D:$D=$C961,'SUMMARY DATA'!$B:$B=""GRP"")),"""")
  )
)"),"")</f>
        <v/>
      </c>
      <c r="I961" s="18" t="str">
        <f>IFERROR(__xludf.DUMMYFUNCTION("IF(H961="""","""",
SUM(ARRAYFORMULA(VALUE(SPLIT(H961,CHAR(10)))))
)"),"")</f>
        <v/>
      </c>
      <c r="J961" s="17" t="str">
        <f>IFERROR(__xludf.DUMMYFUNCTION("IFERROR(
  TEXTJOIN(CHAR(10),TRUE,FILTER('SUMMARY DATA'!I:I,'SUMMARY DATA'!$A:$A=$A961,'SUMMARY DATA'!$C:$C=$B961,'SUMMARY DATA'!$B:$B=""GRP"")),
  IF(
    OR(
      ISNUMBER(SEARCH(""CDM CASH DEPOSIT"",$C961)),
      ISNUMBER(SEARCH(""CASH DEPOSIT"",$C96"&amp;"1)),
      COUNTIFS('SUMMARY DATA'!$D:$D,$C961,'SUMMARY DATA'!$B:$B,""GRP"")&lt;&gt;1
    ),
    """",
    IFERROR(TEXTJOIN(CHAR(10),TRUE,FILTER('SUMMARY DATA'!I:I,'SUMMARY DATA'!$D:$D=$C961,'SUMMARY DATA'!$B:$B=""GRP"")),"""")
  )
)"),"")</f>
        <v/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 spans="1:27">
      <c r="A962" s="2"/>
      <c r="B962" s="35"/>
      <c r="C962" s="2"/>
      <c r="D962" s="6"/>
      <c r="E962" s="16" t="str">
        <f>IFERROR(__xludf.DUMMYFUNCTION("IFERROR(
  TEXTJOIN(CHAR(10),TRUE,FILTER('SUMMARY DATA'!E:E,'SUMMARY DATA'!$A:$A=$A962,'SUMMARY DATA'!$C:$C=$B962,'SUMMARY DATA'!$B:$B=""GRP"")),
  IF(
    OR(
      ISNUMBER(SEARCH(""CDM CASH DEPOSIT"",$C962)),
      ISNUMBER(SEARCH(""CASH DEPOSIT"",$C96"&amp;"2)),
      COUNTIFS('SUMMARY DATA'!$D:$D,$C962,'SUMMARY DATA'!$B:$B,""GRP"")&lt;&gt;1
    ),
    """",
    IFERROR(TEXTJOIN(CHAR(10),TRUE,FILTER('SUMMARY DATA'!E:E,'SUMMARY DATA'!$D:$D=$C962,'SUMMARY DATA'!$B:$B=""GRP"")),"""")
  )
)"),"")</f>
        <v/>
      </c>
      <c r="F962" s="17" t="str">
        <f>IFERROR(__xludf.DUMMYFUNCTION("IFERROR(
  TEXTJOIN(CHAR(10),TRUE,FILTER('SUMMARY DATA'!F:F,'SUMMARY DATA'!$A:$A=$A962,'SUMMARY DATA'!$C:$C=$B962,'SUMMARY DATA'!$B:$B=""GRP"")),
  IF(
    OR(
      ISNUMBER(SEARCH(""CDM CASH DEPOSIT"",$C962)),
      ISNUMBER(SEARCH(""CASH DEPOSIT"",$C96"&amp;"2)),
      COUNTIFS('SUMMARY DATA'!$D:$D,$C962,'SUMMARY DATA'!$B:$B,""GRP"")&lt;&gt;1
    ),
    """",
    IFERROR(TEXTJOIN(CHAR(10),TRUE,FILTER('SUMMARY DATA'!F:F,'SUMMARY DATA'!$D:$D=$C962,'SUMMARY DATA'!$B:$B=""GRP"")),"""")
  )
)"),"")</f>
        <v/>
      </c>
      <c r="G962" s="17" t="str">
        <f>IFERROR(__xludf.DUMMYFUNCTION("IFERROR(
  TEXTJOIN(CHAR(10),TRUE,FILTER('SUMMARY DATA'!G:G,'SUMMARY DATA'!$A:$A=$A962,'SUMMARY DATA'!$C:$C=$B962,'SUMMARY DATA'!$B:$B=""GRP"")),
  IF(
    OR(
      ISNUMBER(SEARCH(""CDM CASH DEPOSIT"",$C962)),
      ISNUMBER(SEARCH(""CASH DEPOSIT"",$C96"&amp;"2)),
      COUNTIFS('SUMMARY DATA'!$D:$D,$C962,'SUMMARY DATA'!$B:$B,""GRP"")&lt;&gt;1
    ),
    """",
    IFERROR(TEXTJOIN(CHAR(10),TRUE,FILTER('SUMMARY DATA'!G:G,'SUMMARY DATA'!$D:$D=$C962,'SUMMARY DATA'!$B:$B=""GRP"")),"""")
  )
)"),"")</f>
        <v/>
      </c>
      <c r="H962" s="18" t="str">
        <f>IFERROR(__xludf.DUMMYFUNCTION("IFERROR(
  TEXTJOIN(CHAR(10),TRUE,FILTER('SUMMARY DATA'!H:H,'SUMMARY DATA'!$A:$A=$A962,'SUMMARY DATA'!$C:$C=$B962,'SUMMARY DATA'!$B:$B=""GRP"")),
  IF(
    OR(
      ISNUMBER(SEARCH(""CDM CASH DEPOSIT"",$C962)),
      ISNUMBER(SEARCH(""CASH DEPOSIT"",$C96"&amp;"2)),
      COUNTIFS('SUMMARY DATA'!$D:$D,$C962,'SUMMARY DATA'!$B:$B,""GRP"")&lt;&gt;1
    ),
    """",
    IFERROR(TEXTJOIN(CHAR(10),TRUE,FILTER('SUMMARY DATA'!H:H,'SUMMARY DATA'!$D:$D=$C962,'SUMMARY DATA'!$B:$B=""GRP"")),"""")
  )
)"),"")</f>
        <v/>
      </c>
      <c r="I962" s="18" t="str">
        <f>IFERROR(__xludf.DUMMYFUNCTION("IF(H962="""","""",
SUM(ARRAYFORMULA(VALUE(SPLIT(H962,CHAR(10)))))
)"),"")</f>
        <v/>
      </c>
      <c r="J962" s="17" t="str">
        <f>IFERROR(__xludf.DUMMYFUNCTION("IFERROR(
  TEXTJOIN(CHAR(10),TRUE,FILTER('SUMMARY DATA'!I:I,'SUMMARY DATA'!$A:$A=$A962,'SUMMARY DATA'!$C:$C=$B962,'SUMMARY DATA'!$B:$B=""GRP"")),
  IF(
    OR(
      ISNUMBER(SEARCH(""CDM CASH DEPOSIT"",$C962)),
      ISNUMBER(SEARCH(""CASH DEPOSIT"",$C96"&amp;"2)),
      COUNTIFS('SUMMARY DATA'!$D:$D,$C962,'SUMMARY DATA'!$B:$B,""GRP"")&lt;&gt;1
    ),
    """",
    IFERROR(TEXTJOIN(CHAR(10),TRUE,FILTER('SUMMARY DATA'!I:I,'SUMMARY DATA'!$D:$D=$C962,'SUMMARY DATA'!$B:$B=""GRP"")),"""")
  )
)"),"")</f>
        <v/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 spans="1:27">
      <c r="A963" s="2"/>
      <c r="B963" s="35"/>
      <c r="C963" s="2"/>
      <c r="D963" s="6"/>
      <c r="E963" s="16" t="str">
        <f>IFERROR(__xludf.DUMMYFUNCTION("IFERROR(
  TEXTJOIN(CHAR(10),TRUE,FILTER('SUMMARY DATA'!E:E,'SUMMARY DATA'!$A:$A=$A963,'SUMMARY DATA'!$C:$C=$B963,'SUMMARY DATA'!$B:$B=""GRP"")),
  IF(
    OR(
      ISNUMBER(SEARCH(""CDM CASH DEPOSIT"",$C963)),
      ISNUMBER(SEARCH(""CASH DEPOSIT"",$C96"&amp;"3)),
      COUNTIFS('SUMMARY DATA'!$D:$D,$C963,'SUMMARY DATA'!$B:$B,""GRP"")&lt;&gt;1
    ),
    """",
    IFERROR(TEXTJOIN(CHAR(10),TRUE,FILTER('SUMMARY DATA'!E:E,'SUMMARY DATA'!$D:$D=$C963,'SUMMARY DATA'!$B:$B=""GRP"")),"""")
  )
)"),"")</f>
        <v/>
      </c>
      <c r="F963" s="17" t="str">
        <f>IFERROR(__xludf.DUMMYFUNCTION("IFERROR(
  TEXTJOIN(CHAR(10),TRUE,FILTER('SUMMARY DATA'!F:F,'SUMMARY DATA'!$A:$A=$A963,'SUMMARY DATA'!$C:$C=$B963,'SUMMARY DATA'!$B:$B=""GRP"")),
  IF(
    OR(
      ISNUMBER(SEARCH(""CDM CASH DEPOSIT"",$C963)),
      ISNUMBER(SEARCH(""CASH DEPOSIT"",$C96"&amp;"3)),
      COUNTIFS('SUMMARY DATA'!$D:$D,$C963,'SUMMARY DATA'!$B:$B,""GRP"")&lt;&gt;1
    ),
    """",
    IFERROR(TEXTJOIN(CHAR(10),TRUE,FILTER('SUMMARY DATA'!F:F,'SUMMARY DATA'!$D:$D=$C963,'SUMMARY DATA'!$B:$B=""GRP"")),"""")
  )
)"),"")</f>
        <v/>
      </c>
      <c r="G963" s="17" t="str">
        <f>IFERROR(__xludf.DUMMYFUNCTION("IFERROR(
  TEXTJOIN(CHAR(10),TRUE,FILTER('SUMMARY DATA'!G:G,'SUMMARY DATA'!$A:$A=$A963,'SUMMARY DATA'!$C:$C=$B963,'SUMMARY DATA'!$B:$B=""GRP"")),
  IF(
    OR(
      ISNUMBER(SEARCH(""CDM CASH DEPOSIT"",$C963)),
      ISNUMBER(SEARCH(""CASH DEPOSIT"",$C96"&amp;"3)),
      COUNTIFS('SUMMARY DATA'!$D:$D,$C963,'SUMMARY DATA'!$B:$B,""GRP"")&lt;&gt;1
    ),
    """",
    IFERROR(TEXTJOIN(CHAR(10),TRUE,FILTER('SUMMARY DATA'!G:G,'SUMMARY DATA'!$D:$D=$C963,'SUMMARY DATA'!$B:$B=""GRP"")),"""")
  )
)"),"")</f>
        <v/>
      </c>
      <c r="H963" s="18" t="str">
        <f>IFERROR(__xludf.DUMMYFUNCTION("IFERROR(
  TEXTJOIN(CHAR(10),TRUE,FILTER('SUMMARY DATA'!H:H,'SUMMARY DATA'!$A:$A=$A963,'SUMMARY DATA'!$C:$C=$B963,'SUMMARY DATA'!$B:$B=""GRP"")),
  IF(
    OR(
      ISNUMBER(SEARCH(""CDM CASH DEPOSIT"",$C963)),
      ISNUMBER(SEARCH(""CASH DEPOSIT"",$C96"&amp;"3)),
      COUNTIFS('SUMMARY DATA'!$D:$D,$C963,'SUMMARY DATA'!$B:$B,""GRP"")&lt;&gt;1
    ),
    """",
    IFERROR(TEXTJOIN(CHAR(10),TRUE,FILTER('SUMMARY DATA'!H:H,'SUMMARY DATA'!$D:$D=$C963,'SUMMARY DATA'!$B:$B=""GRP"")),"""")
  )
)"),"")</f>
        <v/>
      </c>
      <c r="I963" s="18" t="str">
        <f>IFERROR(__xludf.DUMMYFUNCTION("IF(H963="""","""",
SUM(ARRAYFORMULA(VALUE(SPLIT(H963,CHAR(10)))))
)"),"")</f>
        <v/>
      </c>
      <c r="J963" s="17" t="str">
        <f>IFERROR(__xludf.DUMMYFUNCTION("IFERROR(
  TEXTJOIN(CHAR(10),TRUE,FILTER('SUMMARY DATA'!I:I,'SUMMARY DATA'!$A:$A=$A963,'SUMMARY DATA'!$C:$C=$B963,'SUMMARY DATA'!$B:$B=""GRP"")),
  IF(
    OR(
      ISNUMBER(SEARCH(""CDM CASH DEPOSIT"",$C963)),
      ISNUMBER(SEARCH(""CASH DEPOSIT"",$C96"&amp;"3)),
      COUNTIFS('SUMMARY DATA'!$D:$D,$C963,'SUMMARY DATA'!$B:$B,""GRP"")&lt;&gt;1
    ),
    """",
    IFERROR(TEXTJOIN(CHAR(10),TRUE,FILTER('SUMMARY DATA'!I:I,'SUMMARY DATA'!$D:$D=$C963,'SUMMARY DATA'!$B:$B=""GRP"")),"""")
  )
)"),"")</f>
        <v/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 spans="1:27">
      <c r="A964" s="2"/>
      <c r="B964" s="35"/>
      <c r="C964" s="2"/>
      <c r="D964" s="6"/>
      <c r="E964" s="16" t="str">
        <f>IFERROR(__xludf.DUMMYFUNCTION("IFERROR(
  TEXTJOIN(CHAR(10),TRUE,FILTER('SUMMARY DATA'!E:E,'SUMMARY DATA'!$A:$A=$A964,'SUMMARY DATA'!$C:$C=$B964,'SUMMARY DATA'!$B:$B=""GRP"")),
  IF(
    OR(
      ISNUMBER(SEARCH(""CDM CASH DEPOSIT"",$C964)),
      ISNUMBER(SEARCH(""CASH DEPOSIT"",$C96"&amp;"4)),
      COUNTIFS('SUMMARY DATA'!$D:$D,$C964,'SUMMARY DATA'!$B:$B,""GRP"")&lt;&gt;1
    ),
    """",
    IFERROR(TEXTJOIN(CHAR(10),TRUE,FILTER('SUMMARY DATA'!E:E,'SUMMARY DATA'!$D:$D=$C964,'SUMMARY DATA'!$B:$B=""GRP"")),"""")
  )
)"),"")</f>
        <v/>
      </c>
      <c r="F964" s="17" t="str">
        <f>IFERROR(__xludf.DUMMYFUNCTION("IFERROR(
  TEXTJOIN(CHAR(10),TRUE,FILTER('SUMMARY DATA'!F:F,'SUMMARY DATA'!$A:$A=$A964,'SUMMARY DATA'!$C:$C=$B964,'SUMMARY DATA'!$B:$B=""GRP"")),
  IF(
    OR(
      ISNUMBER(SEARCH(""CDM CASH DEPOSIT"",$C964)),
      ISNUMBER(SEARCH(""CASH DEPOSIT"",$C96"&amp;"4)),
      COUNTIFS('SUMMARY DATA'!$D:$D,$C964,'SUMMARY DATA'!$B:$B,""GRP"")&lt;&gt;1
    ),
    """",
    IFERROR(TEXTJOIN(CHAR(10),TRUE,FILTER('SUMMARY DATA'!F:F,'SUMMARY DATA'!$D:$D=$C964,'SUMMARY DATA'!$B:$B=""GRP"")),"""")
  )
)"),"")</f>
        <v/>
      </c>
      <c r="G964" s="17" t="str">
        <f>IFERROR(__xludf.DUMMYFUNCTION("IFERROR(
  TEXTJOIN(CHAR(10),TRUE,FILTER('SUMMARY DATA'!G:G,'SUMMARY DATA'!$A:$A=$A964,'SUMMARY DATA'!$C:$C=$B964,'SUMMARY DATA'!$B:$B=""GRP"")),
  IF(
    OR(
      ISNUMBER(SEARCH(""CDM CASH DEPOSIT"",$C964)),
      ISNUMBER(SEARCH(""CASH DEPOSIT"",$C96"&amp;"4)),
      COUNTIFS('SUMMARY DATA'!$D:$D,$C964,'SUMMARY DATA'!$B:$B,""GRP"")&lt;&gt;1
    ),
    """",
    IFERROR(TEXTJOIN(CHAR(10),TRUE,FILTER('SUMMARY DATA'!G:G,'SUMMARY DATA'!$D:$D=$C964,'SUMMARY DATA'!$B:$B=""GRP"")),"""")
  )
)"),"")</f>
        <v/>
      </c>
      <c r="H964" s="18" t="str">
        <f>IFERROR(__xludf.DUMMYFUNCTION("IFERROR(
  TEXTJOIN(CHAR(10),TRUE,FILTER('SUMMARY DATA'!H:H,'SUMMARY DATA'!$A:$A=$A964,'SUMMARY DATA'!$C:$C=$B964,'SUMMARY DATA'!$B:$B=""GRP"")),
  IF(
    OR(
      ISNUMBER(SEARCH(""CDM CASH DEPOSIT"",$C964)),
      ISNUMBER(SEARCH(""CASH DEPOSIT"",$C96"&amp;"4)),
      COUNTIFS('SUMMARY DATA'!$D:$D,$C964,'SUMMARY DATA'!$B:$B,""GRP"")&lt;&gt;1
    ),
    """",
    IFERROR(TEXTJOIN(CHAR(10),TRUE,FILTER('SUMMARY DATA'!H:H,'SUMMARY DATA'!$D:$D=$C964,'SUMMARY DATA'!$B:$B=""GRP"")),"""")
  )
)"),"")</f>
        <v/>
      </c>
      <c r="I964" s="18" t="str">
        <f>IFERROR(__xludf.DUMMYFUNCTION("IF(H964="""","""",
SUM(ARRAYFORMULA(VALUE(SPLIT(H964,CHAR(10)))))
)"),"")</f>
        <v/>
      </c>
      <c r="J964" s="17" t="str">
        <f>IFERROR(__xludf.DUMMYFUNCTION("IFERROR(
  TEXTJOIN(CHAR(10),TRUE,FILTER('SUMMARY DATA'!I:I,'SUMMARY DATA'!$A:$A=$A964,'SUMMARY DATA'!$C:$C=$B964,'SUMMARY DATA'!$B:$B=""GRP"")),
  IF(
    OR(
      ISNUMBER(SEARCH(""CDM CASH DEPOSIT"",$C964)),
      ISNUMBER(SEARCH(""CASH DEPOSIT"",$C96"&amp;"4)),
      COUNTIFS('SUMMARY DATA'!$D:$D,$C964,'SUMMARY DATA'!$B:$B,""GRP"")&lt;&gt;1
    ),
    """",
    IFERROR(TEXTJOIN(CHAR(10),TRUE,FILTER('SUMMARY DATA'!I:I,'SUMMARY DATA'!$D:$D=$C964,'SUMMARY DATA'!$B:$B=""GRP"")),"""")
  )
)"),"")</f>
        <v/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 spans="1:27">
      <c r="A965" s="2"/>
      <c r="B965" s="35"/>
      <c r="C965" s="2"/>
      <c r="D965" s="6"/>
      <c r="E965" s="16" t="str">
        <f>IFERROR(__xludf.DUMMYFUNCTION("IFERROR(
  TEXTJOIN(CHAR(10),TRUE,FILTER('SUMMARY DATA'!E:E,'SUMMARY DATA'!$A:$A=$A965,'SUMMARY DATA'!$C:$C=$B965,'SUMMARY DATA'!$B:$B=""GRP"")),
  IF(
    OR(
      ISNUMBER(SEARCH(""CDM CASH DEPOSIT"",$C965)),
      ISNUMBER(SEARCH(""CASH DEPOSIT"",$C96"&amp;"5)),
      COUNTIFS('SUMMARY DATA'!$D:$D,$C965,'SUMMARY DATA'!$B:$B,""GRP"")&lt;&gt;1
    ),
    """",
    IFERROR(TEXTJOIN(CHAR(10),TRUE,FILTER('SUMMARY DATA'!E:E,'SUMMARY DATA'!$D:$D=$C965,'SUMMARY DATA'!$B:$B=""GRP"")),"""")
  )
)"),"")</f>
        <v/>
      </c>
      <c r="F965" s="17" t="str">
        <f>IFERROR(__xludf.DUMMYFUNCTION("IFERROR(
  TEXTJOIN(CHAR(10),TRUE,FILTER('SUMMARY DATA'!F:F,'SUMMARY DATA'!$A:$A=$A965,'SUMMARY DATA'!$C:$C=$B965,'SUMMARY DATA'!$B:$B=""GRP"")),
  IF(
    OR(
      ISNUMBER(SEARCH(""CDM CASH DEPOSIT"",$C965)),
      ISNUMBER(SEARCH(""CASH DEPOSIT"",$C96"&amp;"5)),
      COUNTIFS('SUMMARY DATA'!$D:$D,$C965,'SUMMARY DATA'!$B:$B,""GRP"")&lt;&gt;1
    ),
    """",
    IFERROR(TEXTJOIN(CHAR(10),TRUE,FILTER('SUMMARY DATA'!F:F,'SUMMARY DATA'!$D:$D=$C965,'SUMMARY DATA'!$B:$B=""GRP"")),"""")
  )
)"),"")</f>
        <v/>
      </c>
      <c r="G965" s="17" t="str">
        <f>IFERROR(__xludf.DUMMYFUNCTION("IFERROR(
  TEXTJOIN(CHAR(10),TRUE,FILTER('SUMMARY DATA'!G:G,'SUMMARY DATA'!$A:$A=$A965,'SUMMARY DATA'!$C:$C=$B965,'SUMMARY DATA'!$B:$B=""GRP"")),
  IF(
    OR(
      ISNUMBER(SEARCH(""CDM CASH DEPOSIT"",$C965)),
      ISNUMBER(SEARCH(""CASH DEPOSIT"",$C96"&amp;"5)),
      COUNTIFS('SUMMARY DATA'!$D:$D,$C965,'SUMMARY DATA'!$B:$B,""GRP"")&lt;&gt;1
    ),
    """",
    IFERROR(TEXTJOIN(CHAR(10),TRUE,FILTER('SUMMARY DATA'!G:G,'SUMMARY DATA'!$D:$D=$C965,'SUMMARY DATA'!$B:$B=""GRP"")),"""")
  )
)"),"")</f>
        <v/>
      </c>
      <c r="H965" s="18" t="str">
        <f>IFERROR(__xludf.DUMMYFUNCTION("IFERROR(
  TEXTJOIN(CHAR(10),TRUE,FILTER('SUMMARY DATA'!H:H,'SUMMARY DATA'!$A:$A=$A965,'SUMMARY DATA'!$C:$C=$B965,'SUMMARY DATA'!$B:$B=""GRP"")),
  IF(
    OR(
      ISNUMBER(SEARCH(""CDM CASH DEPOSIT"",$C965)),
      ISNUMBER(SEARCH(""CASH DEPOSIT"",$C96"&amp;"5)),
      COUNTIFS('SUMMARY DATA'!$D:$D,$C965,'SUMMARY DATA'!$B:$B,""GRP"")&lt;&gt;1
    ),
    """",
    IFERROR(TEXTJOIN(CHAR(10),TRUE,FILTER('SUMMARY DATA'!H:H,'SUMMARY DATA'!$D:$D=$C965,'SUMMARY DATA'!$B:$B=""GRP"")),"""")
  )
)"),"")</f>
        <v/>
      </c>
      <c r="I965" s="18" t="str">
        <f>IFERROR(__xludf.DUMMYFUNCTION("IF(H965="""","""",
SUM(ARRAYFORMULA(VALUE(SPLIT(H965,CHAR(10)))))
)"),"")</f>
        <v/>
      </c>
      <c r="J965" s="17" t="str">
        <f>IFERROR(__xludf.DUMMYFUNCTION("IFERROR(
  TEXTJOIN(CHAR(10),TRUE,FILTER('SUMMARY DATA'!I:I,'SUMMARY DATA'!$A:$A=$A965,'SUMMARY DATA'!$C:$C=$B965,'SUMMARY DATA'!$B:$B=""GRP"")),
  IF(
    OR(
      ISNUMBER(SEARCH(""CDM CASH DEPOSIT"",$C965)),
      ISNUMBER(SEARCH(""CASH DEPOSIT"",$C96"&amp;"5)),
      COUNTIFS('SUMMARY DATA'!$D:$D,$C965,'SUMMARY DATA'!$B:$B,""GRP"")&lt;&gt;1
    ),
    """",
    IFERROR(TEXTJOIN(CHAR(10),TRUE,FILTER('SUMMARY DATA'!I:I,'SUMMARY DATA'!$D:$D=$C965,'SUMMARY DATA'!$B:$B=""GRP"")),"""")
  )
)"),"")</f>
        <v/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 spans="1:27">
      <c r="A966" s="2"/>
      <c r="B966" s="35"/>
      <c r="C966" s="2"/>
      <c r="D966" s="6"/>
      <c r="E966" s="16" t="str">
        <f>IFERROR(__xludf.DUMMYFUNCTION("IFERROR(
  TEXTJOIN(CHAR(10),TRUE,FILTER('SUMMARY DATA'!E:E,'SUMMARY DATA'!$A:$A=$A966,'SUMMARY DATA'!$C:$C=$B966,'SUMMARY DATA'!$B:$B=""GRP"")),
  IF(
    OR(
      ISNUMBER(SEARCH(""CDM CASH DEPOSIT"",$C966)),
      ISNUMBER(SEARCH(""CASH DEPOSIT"",$C96"&amp;"6)),
      COUNTIFS('SUMMARY DATA'!$D:$D,$C966,'SUMMARY DATA'!$B:$B,""GRP"")&lt;&gt;1
    ),
    """",
    IFERROR(TEXTJOIN(CHAR(10),TRUE,FILTER('SUMMARY DATA'!E:E,'SUMMARY DATA'!$D:$D=$C966,'SUMMARY DATA'!$B:$B=""GRP"")),"""")
  )
)"),"")</f>
        <v/>
      </c>
      <c r="F966" s="17" t="str">
        <f>IFERROR(__xludf.DUMMYFUNCTION("IFERROR(
  TEXTJOIN(CHAR(10),TRUE,FILTER('SUMMARY DATA'!F:F,'SUMMARY DATA'!$A:$A=$A966,'SUMMARY DATA'!$C:$C=$B966,'SUMMARY DATA'!$B:$B=""GRP"")),
  IF(
    OR(
      ISNUMBER(SEARCH(""CDM CASH DEPOSIT"",$C966)),
      ISNUMBER(SEARCH(""CASH DEPOSIT"",$C96"&amp;"6)),
      COUNTIFS('SUMMARY DATA'!$D:$D,$C966,'SUMMARY DATA'!$B:$B,""GRP"")&lt;&gt;1
    ),
    """",
    IFERROR(TEXTJOIN(CHAR(10),TRUE,FILTER('SUMMARY DATA'!F:F,'SUMMARY DATA'!$D:$D=$C966,'SUMMARY DATA'!$B:$B=""GRP"")),"""")
  )
)"),"")</f>
        <v/>
      </c>
      <c r="G966" s="17" t="str">
        <f>IFERROR(__xludf.DUMMYFUNCTION("IFERROR(
  TEXTJOIN(CHAR(10),TRUE,FILTER('SUMMARY DATA'!G:G,'SUMMARY DATA'!$A:$A=$A966,'SUMMARY DATA'!$C:$C=$B966,'SUMMARY DATA'!$B:$B=""GRP"")),
  IF(
    OR(
      ISNUMBER(SEARCH(""CDM CASH DEPOSIT"",$C966)),
      ISNUMBER(SEARCH(""CASH DEPOSIT"",$C96"&amp;"6)),
      COUNTIFS('SUMMARY DATA'!$D:$D,$C966,'SUMMARY DATA'!$B:$B,""GRP"")&lt;&gt;1
    ),
    """",
    IFERROR(TEXTJOIN(CHAR(10),TRUE,FILTER('SUMMARY DATA'!G:G,'SUMMARY DATA'!$D:$D=$C966,'SUMMARY DATA'!$B:$B=""GRP"")),"""")
  )
)"),"")</f>
        <v/>
      </c>
      <c r="H966" s="18" t="str">
        <f>IFERROR(__xludf.DUMMYFUNCTION("IFERROR(
  TEXTJOIN(CHAR(10),TRUE,FILTER('SUMMARY DATA'!H:H,'SUMMARY DATA'!$A:$A=$A966,'SUMMARY DATA'!$C:$C=$B966,'SUMMARY DATA'!$B:$B=""GRP"")),
  IF(
    OR(
      ISNUMBER(SEARCH(""CDM CASH DEPOSIT"",$C966)),
      ISNUMBER(SEARCH(""CASH DEPOSIT"",$C96"&amp;"6)),
      COUNTIFS('SUMMARY DATA'!$D:$D,$C966,'SUMMARY DATA'!$B:$B,""GRP"")&lt;&gt;1
    ),
    """",
    IFERROR(TEXTJOIN(CHAR(10),TRUE,FILTER('SUMMARY DATA'!H:H,'SUMMARY DATA'!$D:$D=$C966,'SUMMARY DATA'!$B:$B=""GRP"")),"""")
  )
)"),"")</f>
        <v/>
      </c>
      <c r="I966" s="18" t="str">
        <f>IFERROR(__xludf.DUMMYFUNCTION("IF(H966="""","""",
SUM(ARRAYFORMULA(VALUE(SPLIT(H966,CHAR(10)))))
)"),"")</f>
        <v/>
      </c>
      <c r="J966" s="17" t="str">
        <f>IFERROR(__xludf.DUMMYFUNCTION("IFERROR(
  TEXTJOIN(CHAR(10),TRUE,FILTER('SUMMARY DATA'!I:I,'SUMMARY DATA'!$A:$A=$A966,'SUMMARY DATA'!$C:$C=$B966,'SUMMARY DATA'!$B:$B=""GRP"")),
  IF(
    OR(
      ISNUMBER(SEARCH(""CDM CASH DEPOSIT"",$C966)),
      ISNUMBER(SEARCH(""CASH DEPOSIT"",$C96"&amp;"6)),
      COUNTIFS('SUMMARY DATA'!$D:$D,$C966,'SUMMARY DATA'!$B:$B,""GRP"")&lt;&gt;1
    ),
    """",
    IFERROR(TEXTJOIN(CHAR(10),TRUE,FILTER('SUMMARY DATA'!I:I,'SUMMARY DATA'!$D:$D=$C966,'SUMMARY DATA'!$B:$B=""GRP"")),"""")
  )
)"),"")</f>
        <v/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 spans="1:27">
      <c r="A967" s="2"/>
      <c r="B967" s="35"/>
      <c r="C967" s="2"/>
      <c r="D967" s="6"/>
      <c r="E967" s="16" t="str">
        <f>IFERROR(__xludf.DUMMYFUNCTION("IFERROR(
  TEXTJOIN(CHAR(10),TRUE,FILTER('SUMMARY DATA'!E:E,'SUMMARY DATA'!$A:$A=$A967,'SUMMARY DATA'!$C:$C=$B967,'SUMMARY DATA'!$B:$B=""GRP"")),
  IF(
    OR(
      ISNUMBER(SEARCH(""CDM CASH DEPOSIT"",$C967)),
      ISNUMBER(SEARCH(""CASH DEPOSIT"",$C96"&amp;"7)),
      COUNTIFS('SUMMARY DATA'!$D:$D,$C967,'SUMMARY DATA'!$B:$B,""GRP"")&lt;&gt;1
    ),
    """",
    IFERROR(TEXTJOIN(CHAR(10),TRUE,FILTER('SUMMARY DATA'!E:E,'SUMMARY DATA'!$D:$D=$C967,'SUMMARY DATA'!$B:$B=""GRP"")),"""")
  )
)"),"")</f>
        <v/>
      </c>
      <c r="F967" s="17" t="str">
        <f>IFERROR(__xludf.DUMMYFUNCTION("IFERROR(
  TEXTJOIN(CHAR(10),TRUE,FILTER('SUMMARY DATA'!F:F,'SUMMARY DATA'!$A:$A=$A967,'SUMMARY DATA'!$C:$C=$B967,'SUMMARY DATA'!$B:$B=""GRP"")),
  IF(
    OR(
      ISNUMBER(SEARCH(""CDM CASH DEPOSIT"",$C967)),
      ISNUMBER(SEARCH(""CASH DEPOSIT"",$C96"&amp;"7)),
      COUNTIFS('SUMMARY DATA'!$D:$D,$C967,'SUMMARY DATA'!$B:$B,""GRP"")&lt;&gt;1
    ),
    """",
    IFERROR(TEXTJOIN(CHAR(10),TRUE,FILTER('SUMMARY DATA'!F:F,'SUMMARY DATA'!$D:$D=$C967,'SUMMARY DATA'!$B:$B=""GRP"")),"""")
  )
)"),"")</f>
        <v/>
      </c>
      <c r="G967" s="17" t="str">
        <f>IFERROR(__xludf.DUMMYFUNCTION("IFERROR(
  TEXTJOIN(CHAR(10),TRUE,FILTER('SUMMARY DATA'!G:G,'SUMMARY DATA'!$A:$A=$A967,'SUMMARY DATA'!$C:$C=$B967,'SUMMARY DATA'!$B:$B=""GRP"")),
  IF(
    OR(
      ISNUMBER(SEARCH(""CDM CASH DEPOSIT"",$C967)),
      ISNUMBER(SEARCH(""CASH DEPOSIT"",$C96"&amp;"7)),
      COUNTIFS('SUMMARY DATA'!$D:$D,$C967,'SUMMARY DATA'!$B:$B,""GRP"")&lt;&gt;1
    ),
    """",
    IFERROR(TEXTJOIN(CHAR(10),TRUE,FILTER('SUMMARY DATA'!G:G,'SUMMARY DATA'!$D:$D=$C967,'SUMMARY DATA'!$B:$B=""GRP"")),"""")
  )
)"),"")</f>
        <v/>
      </c>
      <c r="H967" s="18" t="str">
        <f>IFERROR(__xludf.DUMMYFUNCTION("IFERROR(
  TEXTJOIN(CHAR(10),TRUE,FILTER('SUMMARY DATA'!H:H,'SUMMARY DATA'!$A:$A=$A967,'SUMMARY DATA'!$C:$C=$B967,'SUMMARY DATA'!$B:$B=""GRP"")),
  IF(
    OR(
      ISNUMBER(SEARCH(""CDM CASH DEPOSIT"",$C967)),
      ISNUMBER(SEARCH(""CASH DEPOSIT"",$C96"&amp;"7)),
      COUNTIFS('SUMMARY DATA'!$D:$D,$C967,'SUMMARY DATA'!$B:$B,""GRP"")&lt;&gt;1
    ),
    """",
    IFERROR(TEXTJOIN(CHAR(10),TRUE,FILTER('SUMMARY DATA'!H:H,'SUMMARY DATA'!$D:$D=$C967,'SUMMARY DATA'!$B:$B=""GRP"")),"""")
  )
)"),"")</f>
        <v/>
      </c>
      <c r="I967" s="18" t="str">
        <f>IFERROR(__xludf.DUMMYFUNCTION("IF(H967="""","""",
SUM(ARRAYFORMULA(VALUE(SPLIT(H967,CHAR(10)))))
)"),"")</f>
        <v/>
      </c>
      <c r="J967" s="17" t="str">
        <f>IFERROR(__xludf.DUMMYFUNCTION("IFERROR(
  TEXTJOIN(CHAR(10),TRUE,FILTER('SUMMARY DATA'!I:I,'SUMMARY DATA'!$A:$A=$A967,'SUMMARY DATA'!$C:$C=$B967,'SUMMARY DATA'!$B:$B=""GRP"")),
  IF(
    OR(
      ISNUMBER(SEARCH(""CDM CASH DEPOSIT"",$C967)),
      ISNUMBER(SEARCH(""CASH DEPOSIT"",$C96"&amp;"7)),
      COUNTIFS('SUMMARY DATA'!$D:$D,$C967,'SUMMARY DATA'!$B:$B,""GRP"")&lt;&gt;1
    ),
    """",
    IFERROR(TEXTJOIN(CHAR(10),TRUE,FILTER('SUMMARY DATA'!I:I,'SUMMARY DATA'!$D:$D=$C967,'SUMMARY DATA'!$B:$B=""GRP"")),"""")
  )
)"),"")</f>
        <v/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 spans="1:27">
      <c r="A968" s="2"/>
      <c r="B968" s="35"/>
      <c r="C968" s="2"/>
      <c r="D968" s="6"/>
      <c r="E968" s="16" t="str">
        <f>IFERROR(__xludf.DUMMYFUNCTION("IFERROR(
  TEXTJOIN(CHAR(10),TRUE,FILTER('SUMMARY DATA'!E:E,'SUMMARY DATA'!$A:$A=$A968,'SUMMARY DATA'!$C:$C=$B968,'SUMMARY DATA'!$B:$B=""GRP"")),
  IF(
    OR(
      ISNUMBER(SEARCH(""CDM CASH DEPOSIT"",$C968)),
      ISNUMBER(SEARCH(""CASH DEPOSIT"",$C96"&amp;"8)),
      COUNTIFS('SUMMARY DATA'!$D:$D,$C968,'SUMMARY DATA'!$B:$B,""GRP"")&lt;&gt;1
    ),
    """",
    IFERROR(TEXTJOIN(CHAR(10),TRUE,FILTER('SUMMARY DATA'!E:E,'SUMMARY DATA'!$D:$D=$C968,'SUMMARY DATA'!$B:$B=""GRP"")),"""")
  )
)"),"")</f>
        <v/>
      </c>
      <c r="F968" s="17" t="str">
        <f>IFERROR(__xludf.DUMMYFUNCTION("IFERROR(
  TEXTJOIN(CHAR(10),TRUE,FILTER('SUMMARY DATA'!F:F,'SUMMARY DATA'!$A:$A=$A968,'SUMMARY DATA'!$C:$C=$B968,'SUMMARY DATA'!$B:$B=""GRP"")),
  IF(
    OR(
      ISNUMBER(SEARCH(""CDM CASH DEPOSIT"",$C968)),
      ISNUMBER(SEARCH(""CASH DEPOSIT"",$C96"&amp;"8)),
      COUNTIFS('SUMMARY DATA'!$D:$D,$C968,'SUMMARY DATA'!$B:$B,""GRP"")&lt;&gt;1
    ),
    """",
    IFERROR(TEXTJOIN(CHAR(10),TRUE,FILTER('SUMMARY DATA'!F:F,'SUMMARY DATA'!$D:$D=$C968,'SUMMARY DATA'!$B:$B=""GRP"")),"""")
  )
)"),"")</f>
        <v/>
      </c>
      <c r="G968" s="17" t="str">
        <f>IFERROR(__xludf.DUMMYFUNCTION("IFERROR(
  TEXTJOIN(CHAR(10),TRUE,FILTER('SUMMARY DATA'!G:G,'SUMMARY DATA'!$A:$A=$A968,'SUMMARY DATA'!$C:$C=$B968,'SUMMARY DATA'!$B:$B=""GRP"")),
  IF(
    OR(
      ISNUMBER(SEARCH(""CDM CASH DEPOSIT"",$C968)),
      ISNUMBER(SEARCH(""CASH DEPOSIT"",$C96"&amp;"8)),
      COUNTIFS('SUMMARY DATA'!$D:$D,$C968,'SUMMARY DATA'!$B:$B,""GRP"")&lt;&gt;1
    ),
    """",
    IFERROR(TEXTJOIN(CHAR(10),TRUE,FILTER('SUMMARY DATA'!G:G,'SUMMARY DATA'!$D:$D=$C968,'SUMMARY DATA'!$B:$B=""GRP"")),"""")
  )
)"),"")</f>
        <v/>
      </c>
      <c r="H968" s="18" t="str">
        <f>IFERROR(__xludf.DUMMYFUNCTION("IFERROR(
  TEXTJOIN(CHAR(10),TRUE,FILTER('SUMMARY DATA'!H:H,'SUMMARY DATA'!$A:$A=$A968,'SUMMARY DATA'!$C:$C=$B968,'SUMMARY DATA'!$B:$B=""GRP"")),
  IF(
    OR(
      ISNUMBER(SEARCH(""CDM CASH DEPOSIT"",$C968)),
      ISNUMBER(SEARCH(""CASH DEPOSIT"",$C96"&amp;"8)),
      COUNTIFS('SUMMARY DATA'!$D:$D,$C968,'SUMMARY DATA'!$B:$B,""GRP"")&lt;&gt;1
    ),
    """",
    IFERROR(TEXTJOIN(CHAR(10),TRUE,FILTER('SUMMARY DATA'!H:H,'SUMMARY DATA'!$D:$D=$C968,'SUMMARY DATA'!$B:$B=""GRP"")),"""")
  )
)"),"")</f>
        <v/>
      </c>
      <c r="I968" s="18" t="str">
        <f>IFERROR(__xludf.DUMMYFUNCTION("IF(H968="""","""",
SUM(ARRAYFORMULA(VALUE(SPLIT(H968,CHAR(10)))))
)"),"")</f>
        <v/>
      </c>
      <c r="J968" s="17" t="str">
        <f>IFERROR(__xludf.DUMMYFUNCTION("IFERROR(
  TEXTJOIN(CHAR(10),TRUE,FILTER('SUMMARY DATA'!I:I,'SUMMARY DATA'!$A:$A=$A968,'SUMMARY DATA'!$C:$C=$B968,'SUMMARY DATA'!$B:$B=""GRP"")),
  IF(
    OR(
      ISNUMBER(SEARCH(""CDM CASH DEPOSIT"",$C968)),
      ISNUMBER(SEARCH(""CASH DEPOSIT"",$C96"&amp;"8)),
      COUNTIFS('SUMMARY DATA'!$D:$D,$C968,'SUMMARY DATA'!$B:$B,""GRP"")&lt;&gt;1
    ),
    """",
    IFERROR(TEXTJOIN(CHAR(10),TRUE,FILTER('SUMMARY DATA'!I:I,'SUMMARY DATA'!$D:$D=$C968,'SUMMARY DATA'!$B:$B=""GRP"")),"""")
  )
)"),"")</f>
        <v/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 spans="1:27">
      <c r="A969" s="2"/>
      <c r="B969" s="35"/>
      <c r="C969" s="2"/>
      <c r="D969" s="6"/>
      <c r="E969" s="16" t="str">
        <f>IFERROR(__xludf.DUMMYFUNCTION("IFERROR(
  TEXTJOIN(CHAR(10),TRUE,FILTER('SUMMARY DATA'!E:E,'SUMMARY DATA'!$A:$A=$A969,'SUMMARY DATA'!$C:$C=$B969,'SUMMARY DATA'!$B:$B=""GRP"")),
  IF(
    OR(
      ISNUMBER(SEARCH(""CDM CASH DEPOSIT"",$C969)),
      ISNUMBER(SEARCH(""CASH DEPOSIT"",$C96"&amp;"9)),
      COUNTIFS('SUMMARY DATA'!$D:$D,$C969,'SUMMARY DATA'!$B:$B,""GRP"")&lt;&gt;1
    ),
    """",
    IFERROR(TEXTJOIN(CHAR(10),TRUE,FILTER('SUMMARY DATA'!E:E,'SUMMARY DATA'!$D:$D=$C969,'SUMMARY DATA'!$B:$B=""GRP"")),"""")
  )
)"),"")</f>
        <v/>
      </c>
      <c r="F969" s="17" t="str">
        <f>IFERROR(__xludf.DUMMYFUNCTION("IFERROR(
  TEXTJOIN(CHAR(10),TRUE,FILTER('SUMMARY DATA'!F:F,'SUMMARY DATA'!$A:$A=$A969,'SUMMARY DATA'!$C:$C=$B969,'SUMMARY DATA'!$B:$B=""GRP"")),
  IF(
    OR(
      ISNUMBER(SEARCH(""CDM CASH DEPOSIT"",$C969)),
      ISNUMBER(SEARCH(""CASH DEPOSIT"",$C96"&amp;"9)),
      COUNTIFS('SUMMARY DATA'!$D:$D,$C969,'SUMMARY DATA'!$B:$B,""GRP"")&lt;&gt;1
    ),
    """",
    IFERROR(TEXTJOIN(CHAR(10),TRUE,FILTER('SUMMARY DATA'!F:F,'SUMMARY DATA'!$D:$D=$C969,'SUMMARY DATA'!$B:$B=""GRP"")),"""")
  )
)"),"")</f>
        <v/>
      </c>
      <c r="G969" s="17" t="str">
        <f>IFERROR(__xludf.DUMMYFUNCTION("IFERROR(
  TEXTJOIN(CHAR(10),TRUE,FILTER('SUMMARY DATA'!G:G,'SUMMARY DATA'!$A:$A=$A969,'SUMMARY DATA'!$C:$C=$B969,'SUMMARY DATA'!$B:$B=""GRP"")),
  IF(
    OR(
      ISNUMBER(SEARCH(""CDM CASH DEPOSIT"",$C969)),
      ISNUMBER(SEARCH(""CASH DEPOSIT"",$C96"&amp;"9)),
      COUNTIFS('SUMMARY DATA'!$D:$D,$C969,'SUMMARY DATA'!$B:$B,""GRP"")&lt;&gt;1
    ),
    """",
    IFERROR(TEXTJOIN(CHAR(10),TRUE,FILTER('SUMMARY DATA'!G:G,'SUMMARY DATA'!$D:$D=$C969,'SUMMARY DATA'!$B:$B=""GRP"")),"""")
  )
)"),"")</f>
        <v/>
      </c>
      <c r="H969" s="18" t="str">
        <f>IFERROR(__xludf.DUMMYFUNCTION("IFERROR(
  TEXTJOIN(CHAR(10),TRUE,FILTER('SUMMARY DATA'!H:H,'SUMMARY DATA'!$A:$A=$A969,'SUMMARY DATA'!$C:$C=$B969,'SUMMARY DATA'!$B:$B=""GRP"")),
  IF(
    OR(
      ISNUMBER(SEARCH(""CDM CASH DEPOSIT"",$C969)),
      ISNUMBER(SEARCH(""CASH DEPOSIT"",$C96"&amp;"9)),
      COUNTIFS('SUMMARY DATA'!$D:$D,$C969,'SUMMARY DATA'!$B:$B,""GRP"")&lt;&gt;1
    ),
    """",
    IFERROR(TEXTJOIN(CHAR(10),TRUE,FILTER('SUMMARY DATA'!H:H,'SUMMARY DATA'!$D:$D=$C969,'SUMMARY DATA'!$B:$B=""GRP"")),"""")
  )
)"),"")</f>
        <v/>
      </c>
      <c r="I969" s="18" t="str">
        <f>IFERROR(__xludf.DUMMYFUNCTION("IF(H969="""","""",
SUM(ARRAYFORMULA(VALUE(SPLIT(H969,CHAR(10)))))
)"),"")</f>
        <v/>
      </c>
      <c r="J969" s="17" t="str">
        <f>IFERROR(__xludf.DUMMYFUNCTION("IFERROR(
  TEXTJOIN(CHAR(10),TRUE,FILTER('SUMMARY DATA'!I:I,'SUMMARY DATA'!$A:$A=$A969,'SUMMARY DATA'!$C:$C=$B969,'SUMMARY DATA'!$B:$B=""GRP"")),
  IF(
    OR(
      ISNUMBER(SEARCH(""CDM CASH DEPOSIT"",$C969)),
      ISNUMBER(SEARCH(""CASH DEPOSIT"",$C96"&amp;"9)),
      COUNTIFS('SUMMARY DATA'!$D:$D,$C969,'SUMMARY DATA'!$B:$B,""GRP"")&lt;&gt;1
    ),
    """",
    IFERROR(TEXTJOIN(CHAR(10),TRUE,FILTER('SUMMARY DATA'!I:I,'SUMMARY DATA'!$D:$D=$C969,'SUMMARY DATA'!$B:$B=""GRP"")),"""")
  )
)"),"")</f>
        <v/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 spans="1:27">
      <c r="A970" s="2"/>
      <c r="B970" s="35"/>
      <c r="C970" s="2"/>
      <c r="D970" s="6"/>
      <c r="E970" s="16" t="str">
        <f>IFERROR(__xludf.DUMMYFUNCTION("IFERROR(
  TEXTJOIN(CHAR(10),TRUE,FILTER('SUMMARY DATA'!E:E,'SUMMARY DATA'!$A:$A=$A970,'SUMMARY DATA'!$C:$C=$B970,'SUMMARY DATA'!$B:$B=""GRP"")),
  IF(
    OR(
      ISNUMBER(SEARCH(""CDM CASH DEPOSIT"",$C970)),
      ISNUMBER(SEARCH(""CASH DEPOSIT"",$C97"&amp;"0)),
      COUNTIFS('SUMMARY DATA'!$D:$D,$C970,'SUMMARY DATA'!$B:$B,""GRP"")&lt;&gt;1
    ),
    """",
    IFERROR(TEXTJOIN(CHAR(10),TRUE,FILTER('SUMMARY DATA'!E:E,'SUMMARY DATA'!$D:$D=$C970,'SUMMARY DATA'!$B:$B=""GRP"")),"""")
  )
)"),"")</f>
        <v/>
      </c>
      <c r="F970" s="17" t="str">
        <f>IFERROR(__xludf.DUMMYFUNCTION("IFERROR(
  TEXTJOIN(CHAR(10),TRUE,FILTER('SUMMARY DATA'!F:F,'SUMMARY DATA'!$A:$A=$A970,'SUMMARY DATA'!$C:$C=$B970,'SUMMARY DATA'!$B:$B=""GRP"")),
  IF(
    OR(
      ISNUMBER(SEARCH(""CDM CASH DEPOSIT"",$C970)),
      ISNUMBER(SEARCH(""CASH DEPOSIT"",$C97"&amp;"0)),
      COUNTIFS('SUMMARY DATA'!$D:$D,$C970,'SUMMARY DATA'!$B:$B,""GRP"")&lt;&gt;1
    ),
    """",
    IFERROR(TEXTJOIN(CHAR(10),TRUE,FILTER('SUMMARY DATA'!F:F,'SUMMARY DATA'!$D:$D=$C970,'SUMMARY DATA'!$B:$B=""GRP"")),"""")
  )
)"),"")</f>
        <v/>
      </c>
      <c r="G970" s="17" t="str">
        <f>IFERROR(__xludf.DUMMYFUNCTION("IFERROR(
  TEXTJOIN(CHAR(10),TRUE,FILTER('SUMMARY DATA'!G:G,'SUMMARY DATA'!$A:$A=$A970,'SUMMARY DATA'!$C:$C=$B970,'SUMMARY DATA'!$B:$B=""GRP"")),
  IF(
    OR(
      ISNUMBER(SEARCH(""CDM CASH DEPOSIT"",$C970)),
      ISNUMBER(SEARCH(""CASH DEPOSIT"",$C97"&amp;"0)),
      COUNTIFS('SUMMARY DATA'!$D:$D,$C970,'SUMMARY DATA'!$B:$B,""GRP"")&lt;&gt;1
    ),
    """",
    IFERROR(TEXTJOIN(CHAR(10),TRUE,FILTER('SUMMARY DATA'!G:G,'SUMMARY DATA'!$D:$D=$C970,'SUMMARY DATA'!$B:$B=""GRP"")),"""")
  )
)"),"")</f>
        <v/>
      </c>
      <c r="H970" s="18" t="str">
        <f>IFERROR(__xludf.DUMMYFUNCTION("IFERROR(
  TEXTJOIN(CHAR(10),TRUE,FILTER('SUMMARY DATA'!H:H,'SUMMARY DATA'!$A:$A=$A970,'SUMMARY DATA'!$C:$C=$B970,'SUMMARY DATA'!$B:$B=""GRP"")),
  IF(
    OR(
      ISNUMBER(SEARCH(""CDM CASH DEPOSIT"",$C970)),
      ISNUMBER(SEARCH(""CASH DEPOSIT"",$C97"&amp;"0)),
      COUNTIFS('SUMMARY DATA'!$D:$D,$C970,'SUMMARY DATA'!$B:$B,""GRP"")&lt;&gt;1
    ),
    """",
    IFERROR(TEXTJOIN(CHAR(10),TRUE,FILTER('SUMMARY DATA'!H:H,'SUMMARY DATA'!$D:$D=$C970,'SUMMARY DATA'!$B:$B=""GRP"")),"""")
  )
)"),"")</f>
        <v/>
      </c>
      <c r="I970" s="18" t="str">
        <f>IFERROR(__xludf.DUMMYFUNCTION("IF(H970="""","""",
SUM(ARRAYFORMULA(VALUE(SPLIT(H970,CHAR(10)))))
)"),"")</f>
        <v/>
      </c>
      <c r="J970" s="17" t="str">
        <f>IFERROR(__xludf.DUMMYFUNCTION("IFERROR(
  TEXTJOIN(CHAR(10),TRUE,FILTER('SUMMARY DATA'!I:I,'SUMMARY DATA'!$A:$A=$A970,'SUMMARY DATA'!$C:$C=$B970,'SUMMARY DATA'!$B:$B=""GRP"")),
  IF(
    OR(
      ISNUMBER(SEARCH(""CDM CASH DEPOSIT"",$C970)),
      ISNUMBER(SEARCH(""CASH DEPOSIT"",$C97"&amp;"0)),
      COUNTIFS('SUMMARY DATA'!$D:$D,$C970,'SUMMARY DATA'!$B:$B,""GRP"")&lt;&gt;1
    ),
    """",
    IFERROR(TEXTJOIN(CHAR(10),TRUE,FILTER('SUMMARY DATA'!I:I,'SUMMARY DATA'!$D:$D=$C970,'SUMMARY DATA'!$B:$B=""GRP"")),"""")
  )
)"),"")</f>
        <v/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 spans="1:27">
      <c r="A971" s="2"/>
      <c r="B971" s="35"/>
      <c r="C971" s="2"/>
      <c r="D971" s="6"/>
      <c r="E971" s="16" t="str">
        <f>IFERROR(__xludf.DUMMYFUNCTION("IFERROR(
  TEXTJOIN(CHAR(10),TRUE,FILTER('SUMMARY DATA'!E:E,'SUMMARY DATA'!$A:$A=$A971,'SUMMARY DATA'!$C:$C=$B971,'SUMMARY DATA'!$B:$B=""GRP"")),
  IF(
    OR(
      ISNUMBER(SEARCH(""CDM CASH DEPOSIT"",$C971)),
      ISNUMBER(SEARCH(""CASH DEPOSIT"",$C97"&amp;"1)),
      COUNTIFS('SUMMARY DATA'!$D:$D,$C971,'SUMMARY DATA'!$B:$B,""GRP"")&lt;&gt;1
    ),
    """",
    IFERROR(TEXTJOIN(CHAR(10),TRUE,FILTER('SUMMARY DATA'!E:E,'SUMMARY DATA'!$D:$D=$C971,'SUMMARY DATA'!$B:$B=""GRP"")),"""")
  )
)"),"")</f>
        <v/>
      </c>
      <c r="F971" s="17" t="str">
        <f>IFERROR(__xludf.DUMMYFUNCTION("IFERROR(
  TEXTJOIN(CHAR(10),TRUE,FILTER('SUMMARY DATA'!F:F,'SUMMARY DATA'!$A:$A=$A971,'SUMMARY DATA'!$C:$C=$B971,'SUMMARY DATA'!$B:$B=""GRP"")),
  IF(
    OR(
      ISNUMBER(SEARCH(""CDM CASH DEPOSIT"",$C971)),
      ISNUMBER(SEARCH(""CASH DEPOSIT"",$C97"&amp;"1)),
      COUNTIFS('SUMMARY DATA'!$D:$D,$C971,'SUMMARY DATA'!$B:$B,""GRP"")&lt;&gt;1
    ),
    """",
    IFERROR(TEXTJOIN(CHAR(10),TRUE,FILTER('SUMMARY DATA'!F:F,'SUMMARY DATA'!$D:$D=$C971,'SUMMARY DATA'!$B:$B=""GRP"")),"""")
  )
)"),"")</f>
        <v/>
      </c>
      <c r="G971" s="17" t="str">
        <f>IFERROR(__xludf.DUMMYFUNCTION("IFERROR(
  TEXTJOIN(CHAR(10),TRUE,FILTER('SUMMARY DATA'!G:G,'SUMMARY DATA'!$A:$A=$A971,'SUMMARY DATA'!$C:$C=$B971,'SUMMARY DATA'!$B:$B=""GRP"")),
  IF(
    OR(
      ISNUMBER(SEARCH(""CDM CASH DEPOSIT"",$C971)),
      ISNUMBER(SEARCH(""CASH DEPOSIT"",$C97"&amp;"1)),
      COUNTIFS('SUMMARY DATA'!$D:$D,$C971,'SUMMARY DATA'!$B:$B,""GRP"")&lt;&gt;1
    ),
    """",
    IFERROR(TEXTJOIN(CHAR(10),TRUE,FILTER('SUMMARY DATA'!G:G,'SUMMARY DATA'!$D:$D=$C971,'SUMMARY DATA'!$B:$B=""GRP"")),"""")
  )
)"),"")</f>
        <v/>
      </c>
      <c r="H971" s="18" t="str">
        <f>IFERROR(__xludf.DUMMYFUNCTION("IFERROR(
  TEXTJOIN(CHAR(10),TRUE,FILTER('SUMMARY DATA'!H:H,'SUMMARY DATA'!$A:$A=$A971,'SUMMARY DATA'!$C:$C=$B971,'SUMMARY DATA'!$B:$B=""GRP"")),
  IF(
    OR(
      ISNUMBER(SEARCH(""CDM CASH DEPOSIT"",$C971)),
      ISNUMBER(SEARCH(""CASH DEPOSIT"",$C97"&amp;"1)),
      COUNTIFS('SUMMARY DATA'!$D:$D,$C971,'SUMMARY DATA'!$B:$B,""GRP"")&lt;&gt;1
    ),
    """",
    IFERROR(TEXTJOIN(CHAR(10),TRUE,FILTER('SUMMARY DATA'!H:H,'SUMMARY DATA'!$D:$D=$C971,'SUMMARY DATA'!$B:$B=""GRP"")),"""")
  )
)"),"")</f>
        <v/>
      </c>
      <c r="I971" s="18" t="str">
        <f>IFERROR(__xludf.DUMMYFUNCTION("IF(H971="""","""",
SUM(ARRAYFORMULA(VALUE(SPLIT(H971,CHAR(10)))))
)"),"")</f>
        <v/>
      </c>
      <c r="J971" s="17" t="str">
        <f>IFERROR(__xludf.DUMMYFUNCTION("IFERROR(
  TEXTJOIN(CHAR(10),TRUE,FILTER('SUMMARY DATA'!I:I,'SUMMARY DATA'!$A:$A=$A971,'SUMMARY DATA'!$C:$C=$B971,'SUMMARY DATA'!$B:$B=""GRP"")),
  IF(
    OR(
      ISNUMBER(SEARCH(""CDM CASH DEPOSIT"",$C971)),
      ISNUMBER(SEARCH(""CASH DEPOSIT"",$C97"&amp;"1)),
      COUNTIFS('SUMMARY DATA'!$D:$D,$C971,'SUMMARY DATA'!$B:$B,""GRP"")&lt;&gt;1
    ),
    """",
    IFERROR(TEXTJOIN(CHAR(10),TRUE,FILTER('SUMMARY DATA'!I:I,'SUMMARY DATA'!$D:$D=$C971,'SUMMARY DATA'!$B:$B=""GRP"")),"""")
  )
)"),"")</f>
        <v/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 spans="1:27">
      <c r="A972" s="2"/>
      <c r="B972" s="35"/>
      <c r="C972" s="2"/>
      <c r="D972" s="6"/>
      <c r="E972" s="16" t="str">
        <f>IFERROR(__xludf.DUMMYFUNCTION("IFERROR(
  TEXTJOIN(CHAR(10),TRUE,FILTER('SUMMARY DATA'!E:E,'SUMMARY DATA'!$A:$A=$A972,'SUMMARY DATA'!$C:$C=$B972,'SUMMARY DATA'!$B:$B=""GRP"")),
  IF(
    OR(
      ISNUMBER(SEARCH(""CDM CASH DEPOSIT"",$C972)),
      ISNUMBER(SEARCH(""CASH DEPOSIT"",$C97"&amp;"2)),
      COUNTIFS('SUMMARY DATA'!$D:$D,$C972,'SUMMARY DATA'!$B:$B,""GRP"")&lt;&gt;1
    ),
    """",
    IFERROR(TEXTJOIN(CHAR(10),TRUE,FILTER('SUMMARY DATA'!E:E,'SUMMARY DATA'!$D:$D=$C972,'SUMMARY DATA'!$B:$B=""GRP"")),"""")
  )
)"),"")</f>
        <v/>
      </c>
      <c r="F972" s="17" t="str">
        <f>IFERROR(__xludf.DUMMYFUNCTION("IFERROR(
  TEXTJOIN(CHAR(10),TRUE,FILTER('SUMMARY DATA'!F:F,'SUMMARY DATA'!$A:$A=$A972,'SUMMARY DATA'!$C:$C=$B972,'SUMMARY DATA'!$B:$B=""GRP"")),
  IF(
    OR(
      ISNUMBER(SEARCH(""CDM CASH DEPOSIT"",$C972)),
      ISNUMBER(SEARCH(""CASH DEPOSIT"",$C97"&amp;"2)),
      COUNTIFS('SUMMARY DATA'!$D:$D,$C972,'SUMMARY DATA'!$B:$B,""GRP"")&lt;&gt;1
    ),
    """",
    IFERROR(TEXTJOIN(CHAR(10),TRUE,FILTER('SUMMARY DATA'!F:F,'SUMMARY DATA'!$D:$D=$C972,'SUMMARY DATA'!$B:$B=""GRP"")),"""")
  )
)"),"")</f>
        <v/>
      </c>
      <c r="G972" s="17" t="str">
        <f>IFERROR(__xludf.DUMMYFUNCTION("IFERROR(
  TEXTJOIN(CHAR(10),TRUE,FILTER('SUMMARY DATA'!G:G,'SUMMARY DATA'!$A:$A=$A972,'SUMMARY DATA'!$C:$C=$B972,'SUMMARY DATA'!$B:$B=""GRP"")),
  IF(
    OR(
      ISNUMBER(SEARCH(""CDM CASH DEPOSIT"",$C972)),
      ISNUMBER(SEARCH(""CASH DEPOSIT"",$C97"&amp;"2)),
      COUNTIFS('SUMMARY DATA'!$D:$D,$C972,'SUMMARY DATA'!$B:$B,""GRP"")&lt;&gt;1
    ),
    """",
    IFERROR(TEXTJOIN(CHAR(10),TRUE,FILTER('SUMMARY DATA'!G:G,'SUMMARY DATA'!$D:$D=$C972,'SUMMARY DATA'!$B:$B=""GRP"")),"""")
  )
)"),"")</f>
        <v/>
      </c>
      <c r="H972" s="18" t="str">
        <f>IFERROR(__xludf.DUMMYFUNCTION("IFERROR(
  TEXTJOIN(CHAR(10),TRUE,FILTER('SUMMARY DATA'!H:H,'SUMMARY DATA'!$A:$A=$A972,'SUMMARY DATA'!$C:$C=$B972,'SUMMARY DATA'!$B:$B=""GRP"")),
  IF(
    OR(
      ISNUMBER(SEARCH(""CDM CASH DEPOSIT"",$C972)),
      ISNUMBER(SEARCH(""CASH DEPOSIT"",$C97"&amp;"2)),
      COUNTIFS('SUMMARY DATA'!$D:$D,$C972,'SUMMARY DATA'!$B:$B,""GRP"")&lt;&gt;1
    ),
    """",
    IFERROR(TEXTJOIN(CHAR(10),TRUE,FILTER('SUMMARY DATA'!H:H,'SUMMARY DATA'!$D:$D=$C972,'SUMMARY DATA'!$B:$B=""GRP"")),"""")
  )
)"),"")</f>
        <v/>
      </c>
      <c r="I972" s="18" t="str">
        <f>IFERROR(__xludf.DUMMYFUNCTION("IF(H972="""","""",
SUM(ARRAYFORMULA(VALUE(SPLIT(H972,CHAR(10)))))
)"),"")</f>
        <v/>
      </c>
      <c r="J972" s="17" t="str">
        <f>IFERROR(__xludf.DUMMYFUNCTION("IFERROR(
  TEXTJOIN(CHAR(10),TRUE,FILTER('SUMMARY DATA'!I:I,'SUMMARY DATA'!$A:$A=$A972,'SUMMARY DATA'!$C:$C=$B972,'SUMMARY DATA'!$B:$B=""GRP"")),
  IF(
    OR(
      ISNUMBER(SEARCH(""CDM CASH DEPOSIT"",$C972)),
      ISNUMBER(SEARCH(""CASH DEPOSIT"",$C97"&amp;"2)),
      COUNTIFS('SUMMARY DATA'!$D:$D,$C972,'SUMMARY DATA'!$B:$B,""GRP"")&lt;&gt;1
    ),
    """",
    IFERROR(TEXTJOIN(CHAR(10),TRUE,FILTER('SUMMARY DATA'!I:I,'SUMMARY DATA'!$D:$D=$C972,'SUMMARY DATA'!$B:$B=""GRP"")),"""")
  )
)"),"")</f>
        <v/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 spans="1:27">
      <c r="A973" s="2"/>
      <c r="B973" s="35"/>
      <c r="C973" s="2"/>
      <c r="D973" s="6"/>
      <c r="E973" s="16" t="str">
        <f>IFERROR(__xludf.DUMMYFUNCTION("IFERROR(
  TEXTJOIN(CHAR(10),TRUE,FILTER('SUMMARY DATA'!E:E,'SUMMARY DATA'!$A:$A=$A973,'SUMMARY DATA'!$C:$C=$B973,'SUMMARY DATA'!$B:$B=""GRP"")),
  IF(
    OR(
      ISNUMBER(SEARCH(""CDM CASH DEPOSIT"",$C973)),
      ISNUMBER(SEARCH(""CASH DEPOSIT"",$C97"&amp;"3)),
      COUNTIFS('SUMMARY DATA'!$D:$D,$C973,'SUMMARY DATA'!$B:$B,""GRP"")&lt;&gt;1
    ),
    """",
    IFERROR(TEXTJOIN(CHAR(10),TRUE,FILTER('SUMMARY DATA'!E:E,'SUMMARY DATA'!$D:$D=$C973,'SUMMARY DATA'!$B:$B=""GRP"")),"""")
  )
)"),"")</f>
        <v/>
      </c>
      <c r="F973" s="17" t="str">
        <f>IFERROR(__xludf.DUMMYFUNCTION("IFERROR(
  TEXTJOIN(CHAR(10),TRUE,FILTER('SUMMARY DATA'!F:F,'SUMMARY DATA'!$A:$A=$A973,'SUMMARY DATA'!$C:$C=$B973,'SUMMARY DATA'!$B:$B=""GRP"")),
  IF(
    OR(
      ISNUMBER(SEARCH(""CDM CASH DEPOSIT"",$C973)),
      ISNUMBER(SEARCH(""CASH DEPOSIT"",$C97"&amp;"3)),
      COUNTIFS('SUMMARY DATA'!$D:$D,$C973,'SUMMARY DATA'!$B:$B,""GRP"")&lt;&gt;1
    ),
    """",
    IFERROR(TEXTJOIN(CHAR(10),TRUE,FILTER('SUMMARY DATA'!F:F,'SUMMARY DATA'!$D:$D=$C973,'SUMMARY DATA'!$B:$B=""GRP"")),"""")
  )
)"),"")</f>
        <v/>
      </c>
      <c r="G973" s="17" t="str">
        <f>IFERROR(__xludf.DUMMYFUNCTION("IFERROR(
  TEXTJOIN(CHAR(10),TRUE,FILTER('SUMMARY DATA'!G:G,'SUMMARY DATA'!$A:$A=$A973,'SUMMARY DATA'!$C:$C=$B973,'SUMMARY DATA'!$B:$B=""GRP"")),
  IF(
    OR(
      ISNUMBER(SEARCH(""CDM CASH DEPOSIT"",$C973)),
      ISNUMBER(SEARCH(""CASH DEPOSIT"",$C97"&amp;"3)),
      COUNTIFS('SUMMARY DATA'!$D:$D,$C973,'SUMMARY DATA'!$B:$B,""GRP"")&lt;&gt;1
    ),
    """",
    IFERROR(TEXTJOIN(CHAR(10),TRUE,FILTER('SUMMARY DATA'!G:G,'SUMMARY DATA'!$D:$D=$C973,'SUMMARY DATA'!$B:$B=""GRP"")),"""")
  )
)"),"")</f>
        <v/>
      </c>
      <c r="H973" s="18" t="str">
        <f>IFERROR(__xludf.DUMMYFUNCTION("IFERROR(
  TEXTJOIN(CHAR(10),TRUE,FILTER('SUMMARY DATA'!H:H,'SUMMARY DATA'!$A:$A=$A973,'SUMMARY DATA'!$C:$C=$B973,'SUMMARY DATA'!$B:$B=""GRP"")),
  IF(
    OR(
      ISNUMBER(SEARCH(""CDM CASH DEPOSIT"",$C973)),
      ISNUMBER(SEARCH(""CASH DEPOSIT"",$C97"&amp;"3)),
      COUNTIFS('SUMMARY DATA'!$D:$D,$C973,'SUMMARY DATA'!$B:$B,""GRP"")&lt;&gt;1
    ),
    """",
    IFERROR(TEXTJOIN(CHAR(10),TRUE,FILTER('SUMMARY DATA'!H:H,'SUMMARY DATA'!$D:$D=$C973,'SUMMARY DATA'!$B:$B=""GRP"")),"""")
  )
)"),"")</f>
        <v/>
      </c>
      <c r="I973" s="18" t="str">
        <f>IFERROR(__xludf.DUMMYFUNCTION("IF(H973="""","""",
SUM(ARRAYFORMULA(VALUE(SPLIT(H973,CHAR(10)))))
)"),"")</f>
        <v/>
      </c>
      <c r="J973" s="17" t="str">
        <f>IFERROR(__xludf.DUMMYFUNCTION("IFERROR(
  TEXTJOIN(CHAR(10),TRUE,FILTER('SUMMARY DATA'!I:I,'SUMMARY DATA'!$A:$A=$A973,'SUMMARY DATA'!$C:$C=$B973,'SUMMARY DATA'!$B:$B=""GRP"")),
  IF(
    OR(
      ISNUMBER(SEARCH(""CDM CASH DEPOSIT"",$C973)),
      ISNUMBER(SEARCH(""CASH DEPOSIT"",$C97"&amp;"3)),
      COUNTIFS('SUMMARY DATA'!$D:$D,$C973,'SUMMARY DATA'!$B:$B,""GRP"")&lt;&gt;1
    ),
    """",
    IFERROR(TEXTJOIN(CHAR(10),TRUE,FILTER('SUMMARY DATA'!I:I,'SUMMARY DATA'!$D:$D=$C973,'SUMMARY DATA'!$B:$B=""GRP"")),"""")
  )
)"),"")</f>
        <v/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 spans="1:27">
      <c r="A974" s="2"/>
      <c r="B974" s="35"/>
      <c r="C974" s="2"/>
      <c r="D974" s="6"/>
      <c r="E974" s="16" t="str">
        <f>IFERROR(__xludf.DUMMYFUNCTION("IFERROR(
  TEXTJOIN(CHAR(10),TRUE,FILTER('SUMMARY DATA'!E:E,'SUMMARY DATA'!$A:$A=$A974,'SUMMARY DATA'!$C:$C=$B974,'SUMMARY DATA'!$B:$B=""GRP"")),
  IF(
    OR(
      ISNUMBER(SEARCH(""CDM CASH DEPOSIT"",$C974)),
      ISNUMBER(SEARCH(""CASH DEPOSIT"",$C97"&amp;"4)),
      COUNTIFS('SUMMARY DATA'!$D:$D,$C974,'SUMMARY DATA'!$B:$B,""GRP"")&lt;&gt;1
    ),
    """",
    IFERROR(TEXTJOIN(CHAR(10),TRUE,FILTER('SUMMARY DATA'!E:E,'SUMMARY DATA'!$D:$D=$C974,'SUMMARY DATA'!$B:$B=""GRP"")),"""")
  )
)"),"")</f>
        <v/>
      </c>
      <c r="F974" s="17" t="str">
        <f>IFERROR(__xludf.DUMMYFUNCTION("IFERROR(
  TEXTJOIN(CHAR(10),TRUE,FILTER('SUMMARY DATA'!F:F,'SUMMARY DATA'!$A:$A=$A974,'SUMMARY DATA'!$C:$C=$B974,'SUMMARY DATA'!$B:$B=""GRP"")),
  IF(
    OR(
      ISNUMBER(SEARCH(""CDM CASH DEPOSIT"",$C974)),
      ISNUMBER(SEARCH(""CASH DEPOSIT"",$C97"&amp;"4)),
      COUNTIFS('SUMMARY DATA'!$D:$D,$C974,'SUMMARY DATA'!$B:$B,""GRP"")&lt;&gt;1
    ),
    """",
    IFERROR(TEXTJOIN(CHAR(10),TRUE,FILTER('SUMMARY DATA'!F:F,'SUMMARY DATA'!$D:$D=$C974,'SUMMARY DATA'!$B:$B=""GRP"")),"""")
  )
)"),"")</f>
        <v/>
      </c>
      <c r="G974" s="17" t="str">
        <f>IFERROR(__xludf.DUMMYFUNCTION("IFERROR(
  TEXTJOIN(CHAR(10),TRUE,FILTER('SUMMARY DATA'!G:G,'SUMMARY DATA'!$A:$A=$A974,'SUMMARY DATA'!$C:$C=$B974,'SUMMARY DATA'!$B:$B=""GRP"")),
  IF(
    OR(
      ISNUMBER(SEARCH(""CDM CASH DEPOSIT"",$C974)),
      ISNUMBER(SEARCH(""CASH DEPOSIT"",$C97"&amp;"4)),
      COUNTIFS('SUMMARY DATA'!$D:$D,$C974,'SUMMARY DATA'!$B:$B,""GRP"")&lt;&gt;1
    ),
    """",
    IFERROR(TEXTJOIN(CHAR(10),TRUE,FILTER('SUMMARY DATA'!G:G,'SUMMARY DATA'!$D:$D=$C974,'SUMMARY DATA'!$B:$B=""GRP"")),"""")
  )
)"),"")</f>
        <v/>
      </c>
      <c r="H974" s="18" t="str">
        <f>IFERROR(__xludf.DUMMYFUNCTION("IFERROR(
  TEXTJOIN(CHAR(10),TRUE,FILTER('SUMMARY DATA'!H:H,'SUMMARY DATA'!$A:$A=$A974,'SUMMARY DATA'!$C:$C=$B974,'SUMMARY DATA'!$B:$B=""GRP"")),
  IF(
    OR(
      ISNUMBER(SEARCH(""CDM CASH DEPOSIT"",$C974)),
      ISNUMBER(SEARCH(""CASH DEPOSIT"",$C97"&amp;"4)),
      COUNTIFS('SUMMARY DATA'!$D:$D,$C974,'SUMMARY DATA'!$B:$B,""GRP"")&lt;&gt;1
    ),
    """",
    IFERROR(TEXTJOIN(CHAR(10),TRUE,FILTER('SUMMARY DATA'!H:H,'SUMMARY DATA'!$D:$D=$C974,'SUMMARY DATA'!$B:$B=""GRP"")),"""")
  )
)"),"")</f>
        <v/>
      </c>
      <c r="I974" s="18" t="str">
        <f>IFERROR(__xludf.DUMMYFUNCTION("IF(H974="""","""",
SUM(ARRAYFORMULA(VALUE(SPLIT(H974,CHAR(10)))))
)"),"")</f>
        <v/>
      </c>
      <c r="J974" s="17" t="str">
        <f>IFERROR(__xludf.DUMMYFUNCTION("IFERROR(
  TEXTJOIN(CHAR(10),TRUE,FILTER('SUMMARY DATA'!I:I,'SUMMARY DATA'!$A:$A=$A974,'SUMMARY DATA'!$C:$C=$B974,'SUMMARY DATA'!$B:$B=""GRP"")),
  IF(
    OR(
      ISNUMBER(SEARCH(""CDM CASH DEPOSIT"",$C974)),
      ISNUMBER(SEARCH(""CASH DEPOSIT"",$C97"&amp;"4)),
      COUNTIFS('SUMMARY DATA'!$D:$D,$C974,'SUMMARY DATA'!$B:$B,""GRP"")&lt;&gt;1
    ),
    """",
    IFERROR(TEXTJOIN(CHAR(10),TRUE,FILTER('SUMMARY DATA'!I:I,'SUMMARY DATA'!$D:$D=$C974,'SUMMARY DATA'!$B:$B=""GRP"")),"""")
  )
)"),"")</f>
        <v/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 spans="1:27">
      <c r="A975" s="2"/>
      <c r="B975" s="35"/>
      <c r="C975" s="2"/>
      <c r="D975" s="6"/>
      <c r="E975" s="16" t="str">
        <f>IFERROR(__xludf.DUMMYFUNCTION("IFERROR(
  TEXTJOIN(CHAR(10),TRUE,FILTER('SUMMARY DATA'!E:E,'SUMMARY DATA'!$A:$A=$A975,'SUMMARY DATA'!$C:$C=$B975,'SUMMARY DATA'!$B:$B=""GRP"")),
  IF(
    OR(
      ISNUMBER(SEARCH(""CDM CASH DEPOSIT"",$C975)),
      ISNUMBER(SEARCH(""CASH DEPOSIT"",$C97"&amp;"5)),
      COUNTIFS('SUMMARY DATA'!$D:$D,$C975,'SUMMARY DATA'!$B:$B,""GRP"")&lt;&gt;1
    ),
    """",
    IFERROR(TEXTJOIN(CHAR(10),TRUE,FILTER('SUMMARY DATA'!E:E,'SUMMARY DATA'!$D:$D=$C975,'SUMMARY DATA'!$B:$B=""GRP"")),"""")
  )
)"),"")</f>
        <v/>
      </c>
      <c r="F975" s="17" t="str">
        <f>IFERROR(__xludf.DUMMYFUNCTION("IFERROR(
  TEXTJOIN(CHAR(10),TRUE,FILTER('SUMMARY DATA'!F:F,'SUMMARY DATA'!$A:$A=$A975,'SUMMARY DATA'!$C:$C=$B975,'SUMMARY DATA'!$B:$B=""GRP"")),
  IF(
    OR(
      ISNUMBER(SEARCH(""CDM CASH DEPOSIT"",$C975)),
      ISNUMBER(SEARCH(""CASH DEPOSIT"",$C97"&amp;"5)),
      COUNTIFS('SUMMARY DATA'!$D:$D,$C975,'SUMMARY DATA'!$B:$B,""GRP"")&lt;&gt;1
    ),
    """",
    IFERROR(TEXTJOIN(CHAR(10),TRUE,FILTER('SUMMARY DATA'!F:F,'SUMMARY DATA'!$D:$D=$C975,'SUMMARY DATA'!$B:$B=""GRP"")),"""")
  )
)"),"")</f>
        <v/>
      </c>
      <c r="G975" s="17" t="str">
        <f>IFERROR(__xludf.DUMMYFUNCTION("IFERROR(
  TEXTJOIN(CHAR(10),TRUE,FILTER('SUMMARY DATA'!G:G,'SUMMARY DATA'!$A:$A=$A975,'SUMMARY DATA'!$C:$C=$B975,'SUMMARY DATA'!$B:$B=""GRP"")),
  IF(
    OR(
      ISNUMBER(SEARCH(""CDM CASH DEPOSIT"",$C975)),
      ISNUMBER(SEARCH(""CASH DEPOSIT"",$C97"&amp;"5)),
      COUNTIFS('SUMMARY DATA'!$D:$D,$C975,'SUMMARY DATA'!$B:$B,""GRP"")&lt;&gt;1
    ),
    """",
    IFERROR(TEXTJOIN(CHAR(10),TRUE,FILTER('SUMMARY DATA'!G:G,'SUMMARY DATA'!$D:$D=$C975,'SUMMARY DATA'!$B:$B=""GRP"")),"""")
  )
)"),"")</f>
        <v/>
      </c>
      <c r="H975" s="18" t="str">
        <f>IFERROR(__xludf.DUMMYFUNCTION("IFERROR(
  TEXTJOIN(CHAR(10),TRUE,FILTER('SUMMARY DATA'!H:H,'SUMMARY DATA'!$A:$A=$A975,'SUMMARY DATA'!$C:$C=$B975,'SUMMARY DATA'!$B:$B=""GRP"")),
  IF(
    OR(
      ISNUMBER(SEARCH(""CDM CASH DEPOSIT"",$C975)),
      ISNUMBER(SEARCH(""CASH DEPOSIT"",$C97"&amp;"5)),
      COUNTIFS('SUMMARY DATA'!$D:$D,$C975,'SUMMARY DATA'!$B:$B,""GRP"")&lt;&gt;1
    ),
    """",
    IFERROR(TEXTJOIN(CHAR(10),TRUE,FILTER('SUMMARY DATA'!H:H,'SUMMARY DATA'!$D:$D=$C975,'SUMMARY DATA'!$B:$B=""GRP"")),"""")
  )
)"),"")</f>
        <v/>
      </c>
      <c r="I975" s="18" t="str">
        <f>IFERROR(__xludf.DUMMYFUNCTION("IF(H975="""","""",
SUM(ARRAYFORMULA(VALUE(SPLIT(H975,CHAR(10)))))
)"),"")</f>
        <v/>
      </c>
      <c r="J975" s="17" t="str">
        <f>IFERROR(__xludf.DUMMYFUNCTION("IFERROR(
  TEXTJOIN(CHAR(10),TRUE,FILTER('SUMMARY DATA'!I:I,'SUMMARY DATA'!$A:$A=$A975,'SUMMARY DATA'!$C:$C=$B975,'SUMMARY DATA'!$B:$B=""GRP"")),
  IF(
    OR(
      ISNUMBER(SEARCH(""CDM CASH DEPOSIT"",$C975)),
      ISNUMBER(SEARCH(""CASH DEPOSIT"",$C97"&amp;"5)),
      COUNTIFS('SUMMARY DATA'!$D:$D,$C975,'SUMMARY DATA'!$B:$B,""GRP"")&lt;&gt;1
    ),
    """",
    IFERROR(TEXTJOIN(CHAR(10),TRUE,FILTER('SUMMARY DATA'!I:I,'SUMMARY DATA'!$D:$D=$C975,'SUMMARY DATA'!$B:$B=""GRP"")),"""")
  )
)"),"")</f>
        <v/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 spans="1:27">
      <c r="A976" s="2"/>
      <c r="B976" s="35"/>
      <c r="C976" s="2"/>
      <c r="D976" s="6"/>
      <c r="E976" s="16" t="str">
        <f>IFERROR(__xludf.DUMMYFUNCTION("IFERROR(
  TEXTJOIN(CHAR(10),TRUE,FILTER('SUMMARY DATA'!E:E,'SUMMARY DATA'!$A:$A=$A976,'SUMMARY DATA'!$C:$C=$B976,'SUMMARY DATA'!$B:$B=""GRP"")),
  IF(
    OR(
      ISNUMBER(SEARCH(""CDM CASH DEPOSIT"",$C976)),
      ISNUMBER(SEARCH(""CASH DEPOSIT"",$C97"&amp;"6)),
      COUNTIFS('SUMMARY DATA'!$D:$D,$C976,'SUMMARY DATA'!$B:$B,""GRP"")&lt;&gt;1
    ),
    """",
    IFERROR(TEXTJOIN(CHAR(10),TRUE,FILTER('SUMMARY DATA'!E:E,'SUMMARY DATA'!$D:$D=$C976,'SUMMARY DATA'!$B:$B=""GRP"")),"""")
  )
)"),"")</f>
        <v/>
      </c>
      <c r="F976" s="17" t="str">
        <f>IFERROR(__xludf.DUMMYFUNCTION("IFERROR(
  TEXTJOIN(CHAR(10),TRUE,FILTER('SUMMARY DATA'!F:F,'SUMMARY DATA'!$A:$A=$A976,'SUMMARY DATA'!$C:$C=$B976,'SUMMARY DATA'!$B:$B=""GRP"")),
  IF(
    OR(
      ISNUMBER(SEARCH(""CDM CASH DEPOSIT"",$C976)),
      ISNUMBER(SEARCH(""CASH DEPOSIT"",$C97"&amp;"6)),
      COUNTIFS('SUMMARY DATA'!$D:$D,$C976,'SUMMARY DATA'!$B:$B,""GRP"")&lt;&gt;1
    ),
    """",
    IFERROR(TEXTJOIN(CHAR(10),TRUE,FILTER('SUMMARY DATA'!F:F,'SUMMARY DATA'!$D:$D=$C976,'SUMMARY DATA'!$B:$B=""GRP"")),"""")
  )
)"),"")</f>
        <v/>
      </c>
      <c r="G976" s="17" t="str">
        <f>IFERROR(__xludf.DUMMYFUNCTION("IFERROR(
  TEXTJOIN(CHAR(10),TRUE,FILTER('SUMMARY DATA'!G:G,'SUMMARY DATA'!$A:$A=$A976,'SUMMARY DATA'!$C:$C=$B976,'SUMMARY DATA'!$B:$B=""GRP"")),
  IF(
    OR(
      ISNUMBER(SEARCH(""CDM CASH DEPOSIT"",$C976)),
      ISNUMBER(SEARCH(""CASH DEPOSIT"",$C97"&amp;"6)),
      COUNTIFS('SUMMARY DATA'!$D:$D,$C976,'SUMMARY DATA'!$B:$B,""GRP"")&lt;&gt;1
    ),
    """",
    IFERROR(TEXTJOIN(CHAR(10),TRUE,FILTER('SUMMARY DATA'!G:G,'SUMMARY DATA'!$D:$D=$C976,'SUMMARY DATA'!$B:$B=""GRP"")),"""")
  )
)"),"")</f>
        <v/>
      </c>
      <c r="H976" s="18" t="str">
        <f>IFERROR(__xludf.DUMMYFUNCTION("IFERROR(
  TEXTJOIN(CHAR(10),TRUE,FILTER('SUMMARY DATA'!H:H,'SUMMARY DATA'!$A:$A=$A976,'SUMMARY DATA'!$C:$C=$B976,'SUMMARY DATA'!$B:$B=""GRP"")),
  IF(
    OR(
      ISNUMBER(SEARCH(""CDM CASH DEPOSIT"",$C976)),
      ISNUMBER(SEARCH(""CASH DEPOSIT"",$C97"&amp;"6)),
      COUNTIFS('SUMMARY DATA'!$D:$D,$C976,'SUMMARY DATA'!$B:$B,""GRP"")&lt;&gt;1
    ),
    """",
    IFERROR(TEXTJOIN(CHAR(10),TRUE,FILTER('SUMMARY DATA'!H:H,'SUMMARY DATA'!$D:$D=$C976,'SUMMARY DATA'!$B:$B=""GRP"")),"""")
  )
)"),"")</f>
        <v/>
      </c>
      <c r="I976" s="18" t="str">
        <f>IFERROR(__xludf.DUMMYFUNCTION("IF(H976="""","""",
SUM(ARRAYFORMULA(VALUE(SPLIT(H976,CHAR(10)))))
)"),"")</f>
        <v/>
      </c>
      <c r="J976" s="17" t="str">
        <f>IFERROR(__xludf.DUMMYFUNCTION("IFERROR(
  TEXTJOIN(CHAR(10),TRUE,FILTER('SUMMARY DATA'!I:I,'SUMMARY DATA'!$A:$A=$A976,'SUMMARY DATA'!$C:$C=$B976,'SUMMARY DATA'!$B:$B=""GRP"")),
  IF(
    OR(
      ISNUMBER(SEARCH(""CDM CASH DEPOSIT"",$C976)),
      ISNUMBER(SEARCH(""CASH DEPOSIT"",$C97"&amp;"6)),
      COUNTIFS('SUMMARY DATA'!$D:$D,$C976,'SUMMARY DATA'!$B:$B,""GRP"")&lt;&gt;1
    ),
    """",
    IFERROR(TEXTJOIN(CHAR(10),TRUE,FILTER('SUMMARY DATA'!I:I,'SUMMARY DATA'!$D:$D=$C976,'SUMMARY DATA'!$B:$B=""GRP"")),"""")
  )
)"),"")</f>
        <v/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 spans="1:27">
      <c r="A977" s="2"/>
      <c r="B977" s="35"/>
      <c r="C977" s="2"/>
      <c r="D977" s="6"/>
      <c r="E977" s="16" t="str">
        <f>IFERROR(__xludf.DUMMYFUNCTION("IFERROR(
  TEXTJOIN(CHAR(10),TRUE,FILTER('SUMMARY DATA'!E:E,'SUMMARY DATA'!$A:$A=$A977,'SUMMARY DATA'!$C:$C=$B977,'SUMMARY DATA'!$B:$B=""GRP"")),
  IF(
    OR(
      ISNUMBER(SEARCH(""CDM CASH DEPOSIT"",$C977)),
      ISNUMBER(SEARCH(""CASH DEPOSIT"",$C97"&amp;"7)),
      COUNTIFS('SUMMARY DATA'!$D:$D,$C977,'SUMMARY DATA'!$B:$B,""GRP"")&lt;&gt;1
    ),
    """",
    IFERROR(TEXTJOIN(CHAR(10),TRUE,FILTER('SUMMARY DATA'!E:E,'SUMMARY DATA'!$D:$D=$C977,'SUMMARY DATA'!$B:$B=""GRP"")),"""")
  )
)"),"")</f>
        <v/>
      </c>
      <c r="F977" s="17" t="str">
        <f>IFERROR(__xludf.DUMMYFUNCTION("IFERROR(
  TEXTJOIN(CHAR(10),TRUE,FILTER('SUMMARY DATA'!F:F,'SUMMARY DATA'!$A:$A=$A977,'SUMMARY DATA'!$C:$C=$B977,'SUMMARY DATA'!$B:$B=""GRP"")),
  IF(
    OR(
      ISNUMBER(SEARCH(""CDM CASH DEPOSIT"",$C977)),
      ISNUMBER(SEARCH(""CASH DEPOSIT"",$C97"&amp;"7)),
      COUNTIFS('SUMMARY DATA'!$D:$D,$C977,'SUMMARY DATA'!$B:$B,""GRP"")&lt;&gt;1
    ),
    """",
    IFERROR(TEXTJOIN(CHAR(10),TRUE,FILTER('SUMMARY DATA'!F:F,'SUMMARY DATA'!$D:$D=$C977,'SUMMARY DATA'!$B:$B=""GRP"")),"""")
  )
)"),"")</f>
        <v/>
      </c>
      <c r="G977" s="17" t="str">
        <f>IFERROR(__xludf.DUMMYFUNCTION("IFERROR(
  TEXTJOIN(CHAR(10),TRUE,FILTER('SUMMARY DATA'!G:G,'SUMMARY DATA'!$A:$A=$A977,'SUMMARY DATA'!$C:$C=$B977,'SUMMARY DATA'!$B:$B=""GRP"")),
  IF(
    OR(
      ISNUMBER(SEARCH(""CDM CASH DEPOSIT"",$C977)),
      ISNUMBER(SEARCH(""CASH DEPOSIT"",$C97"&amp;"7)),
      COUNTIFS('SUMMARY DATA'!$D:$D,$C977,'SUMMARY DATA'!$B:$B,""GRP"")&lt;&gt;1
    ),
    """",
    IFERROR(TEXTJOIN(CHAR(10),TRUE,FILTER('SUMMARY DATA'!G:G,'SUMMARY DATA'!$D:$D=$C977,'SUMMARY DATA'!$B:$B=""GRP"")),"""")
  )
)"),"")</f>
        <v/>
      </c>
      <c r="H977" s="18" t="str">
        <f>IFERROR(__xludf.DUMMYFUNCTION("IFERROR(
  TEXTJOIN(CHAR(10),TRUE,FILTER('SUMMARY DATA'!H:H,'SUMMARY DATA'!$A:$A=$A977,'SUMMARY DATA'!$C:$C=$B977,'SUMMARY DATA'!$B:$B=""GRP"")),
  IF(
    OR(
      ISNUMBER(SEARCH(""CDM CASH DEPOSIT"",$C977)),
      ISNUMBER(SEARCH(""CASH DEPOSIT"",$C97"&amp;"7)),
      COUNTIFS('SUMMARY DATA'!$D:$D,$C977,'SUMMARY DATA'!$B:$B,""GRP"")&lt;&gt;1
    ),
    """",
    IFERROR(TEXTJOIN(CHAR(10),TRUE,FILTER('SUMMARY DATA'!H:H,'SUMMARY DATA'!$D:$D=$C977,'SUMMARY DATA'!$B:$B=""GRP"")),"""")
  )
)"),"")</f>
        <v/>
      </c>
      <c r="I977" s="18" t="str">
        <f>IFERROR(__xludf.DUMMYFUNCTION("IF(H977="""","""",
SUM(ARRAYFORMULA(VALUE(SPLIT(H977,CHAR(10)))))
)"),"")</f>
        <v/>
      </c>
      <c r="J977" s="17" t="str">
        <f>IFERROR(__xludf.DUMMYFUNCTION("IFERROR(
  TEXTJOIN(CHAR(10),TRUE,FILTER('SUMMARY DATA'!I:I,'SUMMARY DATA'!$A:$A=$A977,'SUMMARY DATA'!$C:$C=$B977,'SUMMARY DATA'!$B:$B=""GRP"")),
  IF(
    OR(
      ISNUMBER(SEARCH(""CDM CASH DEPOSIT"",$C977)),
      ISNUMBER(SEARCH(""CASH DEPOSIT"",$C97"&amp;"7)),
      COUNTIFS('SUMMARY DATA'!$D:$D,$C977,'SUMMARY DATA'!$B:$B,""GRP"")&lt;&gt;1
    ),
    """",
    IFERROR(TEXTJOIN(CHAR(10),TRUE,FILTER('SUMMARY DATA'!I:I,'SUMMARY DATA'!$D:$D=$C977,'SUMMARY DATA'!$B:$B=""GRP"")),"""")
  )
)"),"")</f>
        <v/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 spans="1:27">
      <c r="A978" s="2"/>
      <c r="B978" s="35"/>
      <c r="C978" s="2"/>
      <c r="D978" s="6"/>
      <c r="E978" s="16" t="str">
        <f>IFERROR(__xludf.DUMMYFUNCTION("IFERROR(
  TEXTJOIN(CHAR(10),TRUE,FILTER('SUMMARY DATA'!E:E,'SUMMARY DATA'!$A:$A=$A978,'SUMMARY DATA'!$C:$C=$B978,'SUMMARY DATA'!$B:$B=""GRP"")),
  IF(
    OR(
      ISNUMBER(SEARCH(""CDM CASH DEPOSIT"",$C978)),
      ISNUMBER(SEARCH(""CASH DEPOSIT"",$C97"&amp;"8)),
      COUNTIFS('SUMMARY DATA'!$D:$D,$C978,'SUMMARY DATA'!$B:$B,""GRP"")&lt;&gt;1
    ),
    """",
    IFERROR(TEXTJOIN(CHAR(10),TRUE,FILTER('SUMMARY DATA'!E:E,'SUMMARY DATA'!$D:$D=$C978,'SUMMARY DATA'!$B:$B=""GRP"")),"""")
  )
)"),"")</f>
        <v/>
      </c>
      <c r="F978" s="17" t="str">
        <f>IFERROR(__xludf.DUMMYFUNCTION("IFERROR(
  TEXTJOIN(CHAR(10),TRUE,FILTER('SUMMARY DATA'!F:F,'SUMMARY DATA'!$A:$A=$A978,'SUMMARY DATA'!$C:$C=$B978,'SUMMARY DATA'!$B:$B=""GRP"")),
  IF(
    OR(
      ISNUMBER(SEARCH(""CDM CASH DEPOSIT"",$C978)),
      ISNUMBER(SEARCH(""CASH DEPOSIT"",$C97"&amp;"8)),
      COUNTIFS('SUMMARY DATA'!$D:$D,$C978,'SUMMARY DATA'!$B:$B,""GRP"")&lt;&gt;1
    ),
    """",
    IFERROR(TEXTJOIN(CHAR(10),TRUE,FILTER('SUMMARY DATA'!F:F,'SUMMARY DATA'!$D:$D=$C978,'SUMMARY DATA'!$B:$B=""GRP"")),"""")
  )
)"),"")</f>
        <v/>
      </c>
      <c r="G978" s="17" t="str">
        <f>IFERROR(__xludf.DUMMYFUNCTION("IFERROR(
  TEXTJOIN(CHAR(10),TRUE,FILTER('SUMMARY DATA'!G:G,'SUMMARY DATA'!$A:$A=$A978,'SUMMARY DATA'!$C:$C=$B978,'SUMMARY DATA'!$B:$B=""GRP"")),
  IF(
    OR(
      ISNUMBER(SEARCH(""CDM CASH DEPOSIT"",$C978)),
      ISNUMBER(SEARCH(""CASH DEPOSIT"",$C97"&amp;"8)),
      COUNTIFS('SUMMARY DATA'!$D:$D,$C978,'SUMMARY DATA'!$B:$B,""GRP"")&lt;&gt;1
    ),
    """",
    IFERROR(TEXTJOIN(CHAR(10),TRUE,FILTER('SUMMARY DATA'!G:G,'SUMMARY DATA'!$D:$D=$C978,'SUMMARY DATA'!$B:$B=""GRP"")),"""")
  )
)"),"")</f>
        <v/>
      </c>
      <c r="H978" s="18" t="str">
        <f>IFERROR(__xludf.DUMMYFUNCTION("IFERROR(
  TEXTJOIN(CHAR(10),TRUE,FILTER('SUMMARY DATA'!H:H,'SUMMARY DATA'!$A:$A=$A978,'SUMMARY DATA'!$C:$C=$B978,'SUMMARY DATA'!$B:$B=""GRP"")),
  IF(
    OR(
      ISNUMBER(SEARCH(""CDM CASH DEPOSIT"",$C978)),
      ISNUMBER(SEARCH(""CASH DEPOSIT"",$C97"&amp;"8)),
      COUNTIFS('SUMMARY DATA'!$D:$D,$C978,'SUMMARY DATA'!$B:$B,""GRP"")&lt;&gt;1
    ),
    """",
    IFERROR(TEXTJOIN(CHAR(10),TRUE,FILTER('SUMMARY DATA'!H:H,'SUMMARY DATA'!$D:$D=$C978,'SUMMARY DATA'!$B:$B=""GRP"")),"""")
  )
)"),"")</f>
        <v/>
      </c>
      <c r="I978" s="18" t="str">
        <f>IFERROR(__xludf.DUMMYFUNCTION("IF(H978="""","""",
SUM(ARRAYFORMULA(VALUE(SPLIT(H978,CHAR(10)))))
)"),"")</f>
        <v/>
      </c>
      <c r="J978" s="17" t="str">
        <f>IFERROR(__xludf.DUMMYFUNCTION("IFERROR(
  TEXTJOIN(CHAR(10),TRUE,FILTER('SUMMARY DATA'!I:I,'SUMMARY DATA'!$A:$A=$A978,'SUMMARY DATA'!$C:$C=$B978,'SUMMARY DATA'!$B:$B=""GRP"")),
  IF(
    OR(
      ISNUMBER(SEARCH(""CDM CASH DEPOSIT"",$C978)),
      ISNUMBER(SEARCH(""CASH DEPOSIT"",$C97"&amp;"8)),
      COUNTIFS('SUMMARY DATA'!$D:$D,$C978,'SUMMARY DATA'!$B:$B,""GRP"")&lt;&gt;1
    ),
    """",
    IFERROR(TEXTJOIN(CHAR(10),TRUE,FILTER('SUMMARY DATA'!I:I,'SUMMARY DATA'!$D:$D=$C978,'SUMMARY DATA'!$B:$B=""GRP"")),"""")
  )
)"),"")</f>
        <v/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 spans="1:27">
      <c r="A979" s="2"/>
      <c r="B979" s="35"/>
      <c r="C979" s="2"/>
      <c r="D979" s="6"/>
      <c r="E979" s="16" t="str">
        <f>IFERROR(__xludf.DUMMYFUNCTION("IFERROR(
  TEXTJOIN(CHAR(10),TRUE,FILTER('SUMMARY DATA'!E:E,'SUMMARY DATA'!$A:$A=$A979,'SUMMARY DATA'!$C:$C=$B979,'SUMMARY DATA'!$B:$B=""GRP"")),
  IF(
    OR(
      ISNUMBER(SEARCH(""CDM CASH DEPOSIT"",$C979)),
      ISNUMBER(SEARCH(""CASH DEPOSIT"",$C97"&amp;"9)),
      COUNTIFS('SUMMARY DATA'!$D:$D,$C979,'SUMMARY DATA'!$B:$B,""GRP"")&lt;&gt;1
    ),
    """",
    IFERROR(TEXTJOIN(CHAR(10),TRUE,FILTER('SUMMARY DATA'!E:E,'SUMMARY DATA'!$D:$D=$C979,'SUMMARY DATA'!$B:$B=""GRP"")),"""")
  )
)"),"")</f>
        <v/>
      </c>
      <c r="F979" s="17" t="str">
        <f>IFERROR(__xludf.DUMMYFUNCTION("IFERROR(
  TEXTJOIN(CHAR(10),TRUE,FILTER('SUMMARY DATA'!F:F,'SUMMARY DATA'!$A:$A=$A979,'SUMMARY DATA'!$C:$C=$B979,'SUMMARY DATA'!$B:$B=""GRP"")),
  IF(
    OR(
      ISNUMBER(SEARCH(""CDM CASH DEPOSIT"",$C979)),
      ISNUMBER(SEARCH(""CASH DEPOSIT"",$C97"&amp;"9)),
      COUNTIFS('SUMMARY DATA'!$D:$D,$C979,'SUMMARY DATA'!$B:$B,""GRP"")&lt;&gt;1
    ),
    """",
    IFERROR(TEXTJOIN(CHAR(10),TRUE,FILTER('SUMMARY DATA'!F:F,'SUMMARY DATA'!$D:$D=$C979,'SUMMARY DATA'!$B:$B=""GRP"")),"""")
  )
)"),"")</f>
        <v/>
      </c>
      <c r="G979" s="17" t="str">
        <f>IFERROR(__xludf.DUMMYFUNCTION("IFERROR(
  TEXTJOIN(CHAR(10),TRUE,FILTER('SUMMARY DATA'!G:G,'SUMMARY DATA'!$A:$A=$A979,'SUMMARY DATA'!$C:$C=$B979,'SUMMARY DATA'!$B:$B=""GRP"")),
  IF(
    OR(
      ISNUMBER(SEARCH(""CDM CASH DEPOSIT"",$C979)),
      ISNUMBER(SEARCH(""CASH DEPOSIT"",$C97"&amp;"9)),
      COUNTIFS('SUMMARY DATA'!$D:$D,$C979,'SUMMARY DATA'!$B:$B,""GRP"")&lt;&gt;1
    ),
    """",
    IFERROR(TEXTJOIN(CHAR(10),TRUE,FILTER('SUMMARY DATA'!G:G,'SUMMARY DATA'!$D:$D=$C979,'SUMMARY DATA'!$B:$B=""GRP"")),"""")
  )
)"),"")</f>
        <v/>
      </c>
      <c r="H979" s="18" t="str">
        <f>IFERROR(__xludf.DUMMYFUNCTION("IFERROR(
  TEXTJOIN(CHAR(10),TRUE,FILTER('SUMMARY DATA'!H:H,'SUMMARY DATA'!$A:$A=$A979,'SUMMARY DATA'!$C:$C=$B979,'SUMMARY DATA'!$B:$B=""GRP"")),
  IF(
    OR(
      ISNUMBER(SEARCH(""CDM CASH DEPOSIT"",$C979)),
      ISNUMBER(SEARCH(""CASH DEPOSIT"",$C97"&amp;"9)),
      COUNTIFS('SUMMARY DATA'!$D:$D,$C979,'SUMMARY DATA'!$B:$B,""GRP"")&lt;&gt;1
    ),
    """",
    IFERROR(TEXTJOIN(CHAR(10),TRUE,FILTER('SUMMARY DATA'!H:H,'SUMMARY DATA'!$D:$D=$C979,'SUMMARY DATA'!$B:$B=""GRP"")),"""")
  )
)"),"")</f>
        <v/>
      </c>
      <c r="I979" s="18" t="str">
        <f>IFERROR(__xludf.DUMMYFUNCTION("IF(H979="""","""",
SUM(ARRAYFORMULA(VALUE(SPLIT(H979,CHAR(10)))))
)"),"")</f>
        <v/>
      </c>
      <c r="J979" s="17" t="str">
        <f>IFERROR(__xludf.DUMMYFUNCTION("IFERROR(
  TEXTJOIN(CHAR(10),TRUE,FILTER('SUMMARY DATA'!I:I,'SUMMARY DATA'!$A:$A=$A979,'SUMMARY DATA'!$C:$C=$B979,'SUMMARY DATA'!$B:$B=""GRP"")),
  IF(
    OR(
      ISNUMBER(SEARCH(""CDM CASH DEPOSIT"",$C979)),
      ISNUMBER(SEARCH(""CASH DEPOSIT"",$C97"&amp;"9)),
      COUNTIFS('SUMMARY DATA'!$D:$D,$C979,'SUMMARY DATA'!$B:$B,""GRP"")&lt;&gt;1
    ),
    """",
    IFERROR(TEXTJOIN(CHAR(10),TRUE,FILTER('SUMMARY DATA'!I:I,'SUMMARY DATA'!$D:$D=$C979,'SUMMARY DATA'!$B:$B=""GRP"")),"""")
  )
)"),"")</f>
        <v/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 spans="1:27">
      <c r="A980" s="2"/>
      <c r="B980" s="35"/>
      <c r="C980" s="2"/>
      <c r="D980" s="6"/>
      <c r="E980" s="16" t="str">
        <f>IFERROR(__xludf.DUMMYFUNCTION("IFERROR(
  TEXTJOIN(CHAR(10),TRUE,FILTER('SUMMARY DATA'!E:E,'SUMMARY DATA'!$A:$A=$A980,'SUMMARY DATA'!$C:$C=$B980,'SUMMARY DATA'!$B:$B=""GRP"")),
  IF(
    OR(
      ISNUMBER(SEARCH(""CDM CASH DEPOSIT"",$C980)),
      ISNUMBER(SEARCH(""CASH DEPOSIT"",$C98"&amp;"0)),
      COUNTIFS('SUMMARY DATA'!$D:$D,$C980,'SUMMARY DATA'!$B:$B,""GRP"")&lt;&gt;1
    ),
    """",
    IFERROR(TEXTJOIN(CHAR(10),TRUE,FILTER('SUMMARY DATA'!E:E,'SUMMARY DATA'!$D:$D=$C980,'SUMMARY DATA'!$B:$B=""GRP"")),"""")
  )
)"),"")</f>
        <v/>
      </c>
      <c r="F980" s="17" t="str">
        <f>IFERROR(__xludf.DUMMYFUNCTION("IFERROR(
  TEXTJOIN(CHAR(10),TRUE,FILTER('SUMMARY DATA'!F:F,'SUMMARY DATA'!$A:$A=$A980,'SUMMARY DATA'!$C:$C=$B980,'SUMMARY DATA'!$B:$B=""GRP"")),
  IF(
    OR(
      ISNUMBER(SEARCH(""CDM CASH DEPOSIT"",$C980)),
      ISNUMBER(SEARCH(""CASH DEPOSIT"",$C98"&amp;"0)),
      COUNTIFS('SUMMARY DATA'!$D:$D,$C980,'SUMMARY DATA'!$B:$B,""GRP"")&lt;&gt;1
    ),
    """",
    IFERROR(TEXTJOIN(CHAR(10),TRUE,FILTER('SUMMARY DATA'!F:F,'SUMMARY DATA'!$D:$D=$C980,'SUMMARY DATA'!$B:$B=""GRP"")),"""")
  )
)"),"")</f>
        <v/>
      </c>
      <c r="G980" s="17" t="str">
        <f>IFERROR(__xludf.DUMMYFUNCTION("IFERROR(
  TEXTJOIN(CHAR(10),TRUE,FILTER('SUMMARY DATA'!G:G,'SUMMARY DATA'!$A:$A=$A980,'SUMMARY DATA'!$C:$C=$B980,'SUMMARY DATA'!$B:$B=""GRP"")),
  IF(
    OR(
      ISNUMBER(SEARCH(""CDM CASH DEPOSIT"",$C980)),
      ISNUMBER(SEARCH(""CASH DEPOSIT"",$C98"&amp;"0)),
      COUNTIFS('SUMMARY DATA'!$D:$D,$C980,'SUMMARY DATA'!$B:$B,""GRP"")&lt;&gt;1
    ),
    """",
    IFERROR(TEXTJOIN(CHAR(10),TRUE,FILTER('SUMMARY DATA'!G:G,'SUMMARY DATA'!$D:$D=$C980,'SUMMARY DATA'!$B:$B=""GRP"")),"""")
  )
)"),"")</f>
        <v/>
      </c>
      <c r="H980" s="18" t="str">
        <f>IFERROR(__xludf.DUMMYFUNCTION("IFERROR(
  TEXTJOIN(CHAR(10),TRUE,FILTER('SUMMARY DATA'!H:H,'SUMMARY DATA'!$A:$A=$A980,'SUMMARY DATA'!$C:$C=$B980,'SUMMARY DATA'!$B:$B=""GRP"")),
  IF(
    OR(
      ISNUMBER(SEARCH(""CDM CASH DEPOSIT"",$C980)),
      ISNUMBER(SEARCH(""CASH DEPOSIT"",$C98"&amp;"0)),
      COUNTIFS('SUMMARY DATA'!$D:$D,$C980,'SUMMARY DATA'!$B:$B,""GRP"")&lt;&gt;1
    ),
    """",
    IFERROR(TEXTJOIN(CHAR(10),TRUE,FILTER('SUMMARY DATA'!H:H,'SUMMARY DATA'!$D:$D=$C980,'SUMMARY DATA'!$B:$B=""GRP"")),"""")
  )
)"),"")</f>
        <v/>
      </c>
      <c r="I980" s="18" t="str">
        <f>IFERROR(__xludf.DUMMYFUNCTION("IF(H980="""","""",
SUM(ARRAYFORMULA(VALUE(SPLIT(H980,CHAR(10)))))
)"),"")</f>
        <v/>
      </c>
      <c r="J980" s="17" t="str">
        <f>IFERROR(__xludf.DUMMYFUNCTION("IFERROR(
  TEXTJOIN(CHAR(10),TRUE,FILTER('SUMMARY DATA'!I:I,'SUMMARY DATA'!$A:$A=$A980,'SUMMARY DATA'!$C:$C=$B980,'SUMMARY DATA'!$B:$B=""GRP"")),
  IF(
    OR(
      ISNUMBER(SEARCH(""CDM CASH DEPOSIT"",$C980)),
      ISNUMBER(SEARCH(""CASH DEPOSIT"",$C98"&amp;"0)),
      COUNTIFS('SUMMARY DATA'!$D:$D,$C980,'SUMMARY DATA'!$B:$B,""GRP"")&lt;&gt;1
    ),
    """",
    IFERROR(TEXTJOIN(CHAR(10),TRUE,FILTER('SUMMARY DATA'!I:I,'SUMMARY DATA'!$D:$D=$C980,'SUMMARY DATA'!$B:$B=""GRP"")),"""")
  )
)"),"")</f>
        <v/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 spans="1:27">
      <c r="A981" s="2"/>
      <c r="B981" s="35"/>
      <c r="C981" s="2"/>
      <c r="D981" s="6"/>
      <c r="E981" s="16" t="str">
        <f>IFERROR(__xludf.DUMMYFUNCTION("IFERROR(
  TEXTJOIN(CHAR(10),TRUE,FILTER('SUMMARY DATA'!E:E,'SUMMARY DATA'!$A:$A=$A981,'SUMMARY DATA'!$C:$C=$B981,'SUMMARY DATA'!$B:$B=""GRP"")),
  IF(
    OR(
      ISNUMBER(SEARCH(""CDM CASH DEPOSIT"",$C981)),
      ISNUMBER(SEARCH(""CASH DEPOSIT"",$C98"&amp;"1)),
      COUNTIFS('SUMMARY DATA'!$D:$D,$C981,'SUMMARY DATA'!$B:$B,""GRP"")&lt;&gt;1
    ),
    """",
    IFERROR(TEXTJOIN(CHAR(10),TRUE,FILTER('SUMMARY DATA'!E:E,'SUMMARY DATA'!$D:$D=$C981,'SUMMARY DATA'!$B:$B=""GRP"")),"""")
  )
)"),"")</f>
        <v/>
      </c>
      <c r="F981" s="17" t="str">
        <f>IFERROR(__xludf.DUMMYFUNCTION("IFERROR(
  TEXTJOIN(CHAR(10),TRUE,FILTER('SUMMARY DATA'!F:F,'SUMMARY DATA'!$A:$A=$A981,'SUMMARY DATA'!$C:$C=$B981,'SUMMARY DATA'!$B:$B=""GRP"")),
  IF(
    OR(
      ISNUMBER(SEARCH(""CDM CASH DEPOSIT"",$C981)),
      ISNUMBER(SEARCH(""CASH DEPOSIT"",$C98"&amp;"1)),
      COUNTIFS('SUMMARY DATA'!$D:$D,$C981,'SUMMARY DATA'!$B:$B,""GRP"")&lt;&gt;1
    ),
    """",
    IFERROR(TEXTJOIN(CHAR(10),TRUE,FILTER('SUMMARY DATA'!F:F,'SUMMARY DATA'!$D:$D=$C981,'SUMMARY DATA'!$B:$B=""GRP"")),"""")
  )
)"),"")</f>
        <v/>
      </c>
      <c r="G981" s="17" t="str">
        <f>IFERROR(__xludf.DUMMYFUNCTION("IFERROR(
  TEXTJOIN(CHAR(10),TRUE,FILTER('SUMMARY DATA'!G:G,'SUMMARY DATA'!$A:$A=$A981,'SUMMARY DATA'!$C:$C=$B981,'SUMMARY DATA'!$B:$B=""GRP"")),
  IF(
    OR(
      ISNUMBER(SEARCH(""CDM CASH DEPOSIT"",$C981)),
      ISNUMBER(SEARCH(""CASH DEPOSIT"",$C98"&amp;"1)),
      COUNTIFS('SUMMARY DATA'!$D:$D,$C981,'SUMMARY DATA'!$B:$B,""GRP"")&lt;&gt;1
    ),
    """",
    IFERROR(TEXTJOIN(CHAR(10),TRUE,FILTER('SUMMARY DATA'!G:G,'SUMMARY DATA'!$D:$D=$C981,'SUMMARY DATA'!$B:$B=""GRP"")),"""")
  )
)"),"")</f>
        <v/>
      </c>
      <c r="H981" s="18" t="str">
        <f>IFERROR(__xludf.DUMMYFUNCTION("IFERROR(
  TEXTJOIN(CHAR(10),TRUE,FILTER('SUMMARY DATA'!H:H,'SUMMARY DATA'!$A:$A=$A981,'SUMMARY DATA'!$C:$C=$B981,'SUMMARY DATA'!$B:$B=""GRP"")),
  IF(
    OR(
      ISNUMBER(SEARCH(""CDM CASH DEPOSIT"",$C981)),
      ISNUMBER(SEARCH(""CASH DEPOSIT"",$C98"&amp;"1)),
      COUNTIFS('SUMMARY DATA'!$D:$D,$C981,'SUMMARY DATA'!$B:$B,""GRP"")&lt;&gt;1
    ),
    """",
    IFERROR(TEXTJOIN(CHAR(10),TRUE,FILTER('SUMMARY DATA'!H:H,'SUMMARY DATA'!$D:$D=$C981,'SUMMARY DATA'!$B:$B=""GRP"")),"""")
  )
)"),"")</f>
        <v/>
      </c>
      <c r="I981" s="18" t="str">
        <f>IFERROR(__xludf.DUMMYFUNCTION("IF(H981="""","""",
SUM(ARRAYFORMULA(VALUE(SPLIT(H981,CHAR(10)))))
)"),"")</f>
        <v/>
      </c>
      <c r="J981" s="17" t="str">
        <f>IFERROR(__xludf.DUMMYFUNCTION("IFERROR(
  TEXTJOIN(CHAR(10),TRUE,FILTER('SUMMARY DATA'!I:I,'SUMMARY DATA'!$A:$A=$A981,'SUMMARY DATA'!$C:$C=$B981,'SUMMARY DATA'!$B:$B=""GRP"")),
  IF(
    OR(
      ISNUMBER(SEARCH(""CDM CASH DEPOSIT"",$C981)),
      ISNUMBER(SEARCH(""CASH DEPOSIT"",$C98"&amp;"1)),
      COUNTIFS('SUMMARY DATA'!$D:$D,$C981,'SUMMARY DATA'!$B:$B,""GRP"")&lt;&gt;1
    ),
    """",
    IFERROR(TEXTJOIN(CHAR(10),TRUE,FILTER('SUMMARY DATA'!I:I,'SUMMARY DATA'!$D:$D=$C981,'SUMMARY DATA'!$B:$B=""GRP"")),"""")
  )
)"),"")</f>
        <v/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 spans="1:27">
      <c r="A982" s="2"/>
      <c r="B982" s="35"/>
      <c r="C982" s="2"/>
      <c r="D982" s="6"/>
      <c r="E982" s="16" t="str">
        <f>IFERROR(__xludf.DUMMYFUNCTION("IFERROR(
  TEXTJOIN(CHAR(10),TRUE,FILTER('SUMMARY DATA'!E:E,'SUMMARY DATA'!$A:$A=$A982,'SUMMARY DATA'!$C:$C=$B982,'SUMMARY DATA'!$B:$B=""GRP"")),
  IF(
    OR(
      ISNUMBER(SEARCH(""CDM CASH DEPOSIT"",$C982)),
      ISNUMBER(SEARCH(""CASH DEPOSIT"",$C98"&amp;"2)),
      COUNTIFS('SUMMARY DATA'!$D:$D,$C982,'SUMMARY DATA'!$B:$B,""GRP"")&lt;&gt;1
    ),
    """",
    IFERROR(TEXTJOIN(CHAR(10),TRUE,FILTER('SUMMARY DATA'!E:E,'SUMMARY DATA'!$D:$D=$C982,'SUMMARY DATA'!$B:$B=""GRP"")),"""")
  )
)"),"")</f>
        <v/>
      </c>
      <c r="F982" s="17" t="str">
        <f>IFERROR(__xludf.DUMMYFUNCTION("IFERROR(
  TEXTJOIN(CHAR(10),TRUE,FILTER('SUMMARY DATA'!F:F,'SUMMARY DATA'!$A:$A=$A982,'SUMMARY DATA'!$C:$C=$B982,'SUMMARY DATA'!$B:$B=""GRP"")),
  IF(
    OR(
      ISNUMBER(SEARCH(""CDM CASH DEPOSIT"",$C982)),
      ISNUMBER(SEARCH(""CASH DEPOSIT"",$C98"&amp;"2)),
      COUNTIFS('SUMMARY DATA'!$D:$D,$C982,'SUMMARY DATA'!$B:$B,""GRP"")&lt;&gt;1
    ),
    """",
    IFERROR(TEXTJOIN(CHAR(10),TRUE,FILTER('SUMMARY DATA'!F:F,'SUMMARY DATA'!$D:$D=$C982,'SUMMARY DATA'!$B:$B=""GRP"")),"""")
  )
)"),"")</f>
        <v/>
      </c>
      <c r="G982" s="17" t="str">
        <f>IFERROR(__xludf.DUMMYFUNCTION("IFERROR(
  TEXTJOIN(CHAR(10),TRUE,FILTER('SUMMARY DATA'!G:G,'SUMMARY DATA'!$A:$A=$A982,'SUMMARY DATA'!$C:$C=$B982,'SUMMARY DATA'!$B:$B=""GRP"")),
  IF(
    OR(
      ISNUMBER(SEARCH(""CDM CASH DEPOSIT"",$C982)),
      ISNUMBER(SEARCH(""CASH DEPOSIT"",$C98"&amp;"2)),
      COUNTIFS('SUMMARY DATA'!$D:$D,$C982,'SUMMARY DATA'!$B:$B,""GRP"")&lt;&gt;1
    ),
    """",
    IFERROR(TEXTJOIN(CHAR(10),TRUE,FILTER('SUMMARY DATA'!G:G,'SUMMARY DATA'!$D:$D=$C982,'SUMMARY DATA'!$B:$B=""GRP"")),"""")
  )
)"),"")</f>
        <v/>
      </c>
      <c r="H982" s="18" t="str">
        <f>IFERROR(__xludf.DUMMYFUNCTION("IFERROR(
  TEXTJOIN(CHAR(10),TRUE,FILTER('SUMMARY DATA'!H:H,'SUMMARY DATA'!$A:$A=$A982,'SUMMARY DATA'!$C:$C=$B982,'SUMMARY DATA'!$B:$B=""GRP"")),
  IF(
    OR(
      ISNUMBER(SEARCH(""CDM CASH DEPOSIT"",$C982)),
      ISNUMBER(SEARCH(""CASH DEPOSIT"",$C98"&amp;"2)),
      COUNTIFS('SUMMARY DATA'!$D:$D,$C982,'SUMMARY DATA'!$B:$B,""GRP"")&lt;&gt;1
    ),
    """",
    IFERROR(TEXTJOIN(CHAR(10),TRUE,FILTER('SUMMARY DATA'!H:H,'SUMMARY DATA'!$D:$D=$C982,'SUMMARY DATA'!$B:$B=""GRP"")),"""")
  )
)"),"")</f>
        <v/>
      </c>
      <c r="I982" s="18" t="str">
        <f>IFERROR(__xludf.DUMMYFUNCTION("IF(H982="""","""",
SUM(ARRAYFORMULA(VALUE(SPLIT(H982,CHAR(10)))))
)"),"")</f>
        <v/>
      </c>
      <c r="J982" s="17" t="str">
        <f>IFERROR(__xludf.DUMMYFUNCTION("IFERROR(
  TEXTJOIN(CHAR(10),TRUE,FILTER('SUMMARY DATA'!I:I,'SUMMARY DATA'!$A:$A=$A982,'SUMMARY DATA'!$C:$C=$B982,'SUMMARY DATA'!$B:$B=""GRP"")),
  IF(
    OR(
      ISNUMBER(SEARCH(""CDM CASH DEPOSIT"",$C982)),
      ISNUMBER(SEARCH(""CASH DEPOSIT"",$C98"&amp;"2)),
      COUNTIFS('SUMMARY DATA'!$D:$D,$C982,'SUMMARY DATA'!$B:$B,""GRP"")&lt;&gt;1
    ),
    """",
    IFERROR(TEXTJOIN(CHAR(10),TRUE,FILTER('SUMMARY DATA'!I:I,'SUMMARY DATA'!$D:$D=$C982,'SUMMARY DATA'!$B:$B=""GRP"")),"""")
  )
)"),"")</f>
        <v/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 spans="1:27">
      <c r="A983" s="2"/>
      <c r="B983" s="35"/>
      <c r="C983" s="2"/>
      <c r="D983" s="6"/>
      <c r="E983" s="16" t="str">
        <f>IFERROR(__xludf.DUMMYFUNCTION("IFERROR(
  TEXTJOIN(CHAR(10),TRUE,FILTER('SUMMARY DATA'!E:E,'SUMMARY DATA'!$A:$A=$A983,'SUMMARY DATA'!$C:$C=$B983,'SUMMARY DATA'!$B:$B=""GRP"")),
  IF(
    OR(
      ISNUMBER(SEARCH(""CDM CASH DEPOSIT"",$C983)),
      ISNUMBER(SEARCH(""CASH DEPOSIT"",$C98"&amp;"3)),
      COUNTIFS('SUMMARY DATA'!$D:$D,$C983,'SUMMARY DATA'!$B:$B,""GRP"")&lt;&gt;1
    ),
    """",
    IFERROR(TEXTJOIN(CHAR(10),TRUE,FILTER('SUMMARY DATA'!E:E,'SUMMARY DATA'!$D:$D=$C983,'SUMMARY DATA'!$B:$B=""GRP"")),"""")
  )
)"),"")</f>
        <v/>
      </c>
      <c r="F983" s="17" t="str">
        <f>IFERROR(__xludf.DUMMYFUNCTION("IFERROR(
  TEXTJOIN(CHAR(10),TRUE,FILTER('SUMMARY DATA'!F:F,'SUMMARY DATA'!$A:$A=$A983,'SUMMARY DATA'!$C:$C=$B983,'SUMMARY DATA'!$B:$B=""GRP"")),
  IF(
    OR(
      ISNUMBER(SEARCH(""CDM CASH DEPOSIT"",$C983)),
      ISNUMBER(SEARCH(""CASH DEPOSIT"",$C98"&amp;"3)),
      COUNTIFS('SUMMARY DATA'!$D:$D,$C983,'SUMMARY DATA'!$B:$B,""GRP"")&lt;&gt;1
    ),
    """",
    IFERROR(TEXTJOIN(CHAR(10),TRUE,FILTER('SUMMARY DATA'!F:F,'SUMMARY DATA'!$D:$D=$C983,'SUMMARY DATA'!$B:$B=""GRP"")),"""")
  )
)"),"")</f>
        <v/>
      </c>
      <c r="G983" s="17" t="str">
        <f>IFERROR(__xludf.DUMMYFUNCTION("IFERROR(
  TEXTJOIN(CHAR(10),TRUE,FILTER('SUMMARY DATA'!G:G,'SUMMARY DATA'!$A:$A=$A983,'SUMMARY DATA'!$C:$C=$B983,'SUMMARY DATA'!$B:$B=""GRP"")),
  IF(
    OR(
      ISNUMBER(SEARCH(""CDM CASH DEPOSIT"",$C983)),
      ISNUMBER(SEARCH(""CASH DEPOSIT"",$C98"&amp;"3)),
      COUNTIFS('SUMMARY DATA'!$D:$D,$C983,'SUMMARY DATA'!$B:$B,""GRP"")&lt;&gt;1
    ),
    """",
    IFERROR(TEXTJOIN(CHAR(10),TRUE,FILTER('SUMMARY DATA'!G:G,'SUMMARY DATA'!$D:$D=$C983,'SUMMARY DATA'!$B:$B=""GRP"")),"""")
  )
)"),"")</f>
        <v/>
      </c>
      <c r="H983" s="18" t="str">
        <f>IFERROR(__xludf.DUMMYFUNCTION("IFERROR(
  TEXTJOIN(CHAR(10),TRUE,FILTER('SUMMARY DATA'!H:H,'SUMMARY DATA'!$A:$A=$A983,'SUMMARY DATA'!$C:$C=$B983,'SUMMARY DATA'!$B:$B=""GRP"")),
  IF(
    OR(
      ISNUMBER(SEARCH(""CDM CASH DEPOSIT"",$C983)),
      ISNUMBER(SEARCH(""CASH DEPOSIT"",$C98"&amp;"3)),
      COUNTIFS('SUMMARY DATA'!$D:$D,$C983,'SUMMARY DATA'!$B:$B,""GRP"")&lt;&gt;1
    ),
    """",
    IFERROR(TEXTJOIN(CHAR(10),TRUE,FILTER('SUMMARY DATA'!H:H,'SUMMARY DATA'!$D:$D=$C983,'SUMMARY DATA'!$B:$B=""GRP"")),"""")
  )
)"),"")</f>
        <v/>
      </c>
      <c r="I983" s="18" t="str">
        <f>IFERROR(__xludf.DUMMYFUNCTION("IF(H983="""","""",
SUM(ARRAYFORMULA(VALUE(SPLIT(H983,CHAR(10)))))
)"),"")</f>
        <v/>
      </c>
      <c r="J983" s="17" t="str">
        <f>IFERROR(__xludf.DUMMYFUNCTION("IFERROR(
  TEXTJOIN(CHAR(10),TRUE,FILTER('SUMMARY DATA'!I:I,'SUMMARY DATA'!$A:$A=$A983,'SUMMARY DATA'!$C:$C=$B983,'SUMMARY DATA'!$B:$B=""GRP"")),
  IF(
    OR(
      ISNUMBER(SEARCH(""CDM CASH DEPOSIT"",$C983)),
      ISNUMBER(SEARCH(""CASH DEPOSIT"",$C98"&amp;"3)),
      COUNTIFS('SUMMARY DATA'!$D:$D,$C983,'SUMMARY DATA'!$B:$B,""GRP"")&lt;&gt;1
    ),
    """",
    IFERROR(TEXTJOIN(CHAR(10),TRUE,FILTER('SUMMARY DATA'!I:I,'SUMMARY DATA'!$D:$D=$C983,'SUMMARY DATA'!$B:$B=""GRP"")),"""")
  )
)"),"")</f>
        <v/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 spans="1:27">
      <c r="A984" s="2"/>
      <c r="B984" s="35"/>
      <c r="C984" s="2"/>
      <c r="D984" s="6"/>
      <c r="E984" s="16" t="str">
        <f>IFERROR(__xludf.DUMMYFUNCTION("IFERROR(
  TEXTJOIN(CHAR(10),TRUE,FILTER('SUMMARY DATA'!E:E,'SUMMARY DATA'!$A:$A=$A984,'SUMMARY DATA'!$C:$C=$B984,'SUMMARY DATA'!$B:$B=""GRP"")),
  IF(
    OR(
      ISNUMBER(SEARCH(""CDM CASH DEPOSIT"",$C984)),
      ISNUMBER(SEARCH(""CASH DEPOSIT"",$C98"&amp;"4)),
      COUNTIFS('SUMMARY DATA'!$D:$D,$C984,'SUMMARY DATA'!$B:$B,""GRP"")&lt;&gt;1
    ),
    """",
    IFERROR(TEXTJOIN(CHAR(10),TRUE,FILTER('SUMMARY DATA'!E:E,'SUMMARY DATA'!$D:$D=$C984,'SUMMARY DATA'!$B:$B=""GRP"")),"""")
  )
)"),"")</f>
        <v/>
      </c>
      <c r="F984" s="17" t="str">
        <f>IFERROR(__xludf.DUMMYFUNCTION("IFERROR(
  TEXTJOIN(CHAR(10),TRUE,FILTER('SUMMARY DATA'!F:F,'SUMMARY DATA'!$A:$A=$A984,'SUMMARY DATA'!$C:$C=$B984,'SUMMARY DATA'!$B:$B=""GRP"")),
  IF(
    OR(
      ISNUMBER(SEARCH(""CDM CASH DEPOSIT"",$C984)),
      ISNUMBER(SEARCH(""CASH DEPOSIT"",$C98"&amp;"4)),
      COUNTIFS('SUMMARY DATA'!$D:$D,$C984,'SUMMARY DATA'!$B:$B,""GRP"")&lt;&gt;1
    ),
    """",
    IFERROR(TEXTJOIN(CHAR(10),TRUE,FILTER('SUMMARY DATA'!F:F,'SUMMARY DATA'!$D:$D=$C984,'SUMMARY DATA'!$B:$B=""GRP"")),"""")
  )
)"),"")</f>
        <v/>
      </c>
      <c r="G984" s="17" t="str">
        <f>IFERROR(__xludf.DUMMYFUNCTION("IFERROR(
  TEXTJOIN(CHAR(10),TRUE,FILTER('SUMMARY DATA'!G:G,'SUMMARY DATA'!$A:$A=$A984,'SUMMARY DATA'!$C:$C=$B984,'SUMMARY DATA'!$B:$B=""GRP"")),
  IF(
    OR(
      ISNUMBER(SEARCH(""CDM CASH DEPOSIT"",$C984)),
      ISNUMBER(SEARCH(""CASH DEPOSIT"",$C98"&amp;"4)),
      COUNTIFS('SUMMARY DATA'!$D:$D,$C984,'SUMMARY DATA'!$B:$B,""GRP"")&lt;&gt;1
    ),
    """",
    IFERROR(TEXTJOIN(CHAR(10),TRUE,FILTER('SUMMARY DATA'!G:G,'SUMMARY DATA'!$D:$D=$C984,'SUMMARY DATA'!$B:$B=""GRP"")),"""")
  )
)"),"")</f>
        <v/>
      </c>
      <c r="H984" s="18" t="str">
        <f>IFERROR(__xludf.DUMMYFUNCTION("IFERROR(
  TEXTJOIN(CHAR(10),TRUE,FILTER('SUMMARY DATA'!H:H,'SUMMARY DATA'!$A:$A=$A984,'SUMMARY DATA'!$C:$C=$B984,'SUMMARY DATA'!$B:$B=""GRP"")),
  IF(
    OR(
      ISNUMBER(SEARCH(""CDM CASH DEPOSIT"",$C984)),
      ISNUMBER(SEARCH(""CASH DEPOSIT"",$C98"&amp;"4)),
      COUNTIFS('SUMMARY DATA'!$D:$D,$C984,'SUMMARY DATA'!$B:$B,""GRP"")&lt;&gt;1
    ),
    """",
    IFERROR(TEXTJOIN(CHAR(10),TRUE,FILTER('SUMMARY DATA'!H:H,'SUMMARY DATA'!$D:$D=$C984,'SUMMARY DATA'!$B:$B=""GRP"")),"""")
  )
)"),"")</f>
        <v/>
      </c>
      <c r="I984" s="18" t="str">
        <f>IFERROR(__xludf.DUMMYFUNCTION("IF(H984="""","""",
SUM(ARRAYFORMULA(VALUE(SPLIT(H984,CHAR(10)))))
)"),"")</f>
        <v/>
      </c>
      <c r="J984" s="17" t="str">
        <f>IFERROR(__xludf.DUMMYFUNCTION("IFERROR(
  TEXTJOIN(CHAR(10),TRUE,FILTER('SUMMARY DATA'!I:I,'SUMMARY DATA'!$A:$A=$A984,'SUMMARY DATA'!$C:$C=$B984,'SUMMARY DATA'!$B:$B=""GRP"")),
  IF(
    OR(
      ISNUMBER(SEARCH(""CDM CASH DEPOSIT"",$C984)),
      ISNUMBER(SEARCH(""CASH DEPOSIT"",$C98"&amp;"4)),
      COUNTIFS('SUMMARY DATA'!$D:$D,$C984,'SUMMARY DATA'!$B:$B,""GRP"")&lt;&gt;1
    ),
    """",
    IFERROR(TEXTJOIN(CHAR(10),TRUE,FILTER('SUMMARY DATA'!I:I,'SUMMARY DATA'!$D:$D=$C984,'SUMMARY DATA'!$B:$B=""GRP"")),"""")
  )
)"),"")</f>
        <v/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 spans="1:27">
      <c r="A985" s="2"/>
      <c r="B985" s="35"/>
      <c r="C985" s="2"/>
      <c r="D985" s="6"/>
      <c r="E985" s="16" t="str">
        <f>IFERROR(__xludf.DUMMYFUNCTION("IFERROR(
  TEXTJOIN(CHAR(10),TRUE,FILTER('SUMMARY DATA'!E:E,'SUMMARY DATA'!$A:$A=$A985,'SUMMARY DATA'!$C:$C=$B985,'SUMMARY DATA'!$B:$B=""GRP"")),
  IF(
    OR(
      ISNUMBER(SEARCH(""CDM CASH DEPOSIT"",$C985)),
      ISNUMBER(SEARCH(""CASH DEPOSIT"",$C98"&amp;"5)),
      COUNTIFS('SUMMARY DATA'!$D:$D,$C985,'SUMMARY DATA'!$B:$B,""GRP"")&lt;&gt;1
    ),
    """",
    IFERROR(TEXTJOIN(CHAR(10),TRUE,FILTER('SUMMARY DATA'!E:E,'SUMMARY DATA'!$D:$D=$C985,'SUMMARY DATA'!$B:$B=""GRP"")),"""")
  )
)"),"")</f>
        <v/>
      </c>
      <c r="F985" s="17" t="str">
        <f>IFERROR(__xludf.DUMMYFUNCTION("IFERROR(
  TEXTJOIN(CHAR(10),TRUE,FILTER('SUMMARY DATA'!F:F,'SUMMARY DATA'!$A:$A=$A985,'SUMMARY DATA'!$C:$C=$B985,'SUMMARY DATA'!$B:$B=""GRP"")),
  IF(
    OR(
      ISNUMBER(SEARCH(""CDM CASH DEPOSIT"",$C985)),
      ISNUMBER(SEARCH(""CASH DEPOSIT"",$C98"&amp;"5)),
      COUNTIFS('SUMMARY DATA'!$D:$D,$C985,'SUMMARY DATA'!$B:$B,""GRP"")&lt;&gt;1
    ),
    """",
    IFERROR(TEXTJOIN(CHAR(10),TRUE,FILTER('SUMMARY DATA'!F:F,'SUMMARY DATA'!$D:$D=$C985,'SUMMARY DATA'!$B:$B=""GRP"")),"""")
  )
)"),"")</f>
        <v/>
      </c>
      <c r="G985" s="17" t="str">
        <f>IFERROR(__xludf.DUMMYFUNCTION("IFERROR(
  TEXTJOIN(CHAR(10),TRUE,FILTER('SUMMARY DATA'!G:G,'SUMMARY DATA'!$A:$A=$A985,'SUMMARY DATA'!$C:$C=$B985,'SUMMARY DATA'!$B:$B=""GRP"")),
  IF(
    OR(
      ISNUMBER(SEARCH(""CDM CASH DEPOSIT"",$C985)),
      ISNUMBER(SEARCH(""CASH DEPOSIT"",$C98"&amp;"5)),
      COUNTIFS('SUMMARY DATA'!$D:$D,$C985,'SUMMARY DATA'!$B:$B,""GRP"")&lt;&gt;1
    ),
    """",
    IFERROR(TEXTJOIN(CHAR(10),TRUE,FILTER('SUMMARY DATA'!G:G,'SUMMARY DATA'!$D:$D=$C985,'SUMMARY DATA'!$B:$B=""GRP"")),"""")
  )
)"),"")</f>
        <v/>
      </c>
      <c r="H985" s="18" t="str">
        <f>IFERROR(__xludf.DUMMYFUNCTION("IFERROR(
  TEXTJOIN(CHAR(10),TRUE,FILTER('SUMMARY DATA'!H:H,'SUMMARY DATA'!$A:$A=$A985,'SUMMARY DATA'!$C:$C=$B985,'SUMMARY DATA'!$B:$B=""GRP"")),
  IF(
    OR(
      ISNUMBER(SEARCH(""CDM CASH DEPOSIT"",$C985)),
      ISNUMBER(SEARCH(""CASH DEPOSIT"",$C98"&amp;"5)),
      COUNTIFS('SUMMARY DATA'!$D:$D,$C985,'SUMMARY DATA'!$B:$B,""GRP"")&lt;&gt;1
    ),
    """",
    IFERROR(TEXTJOIN(CHAR(10),TRUE,FILTER('SUMMARY DATA'!H:H,'SUMMARY DATA'!$D:$D=$C985,'SUMMARY DATA'!$B:$B=""GRP"")),"""")
  )
)"),"")</f>
        <v/>
      </c>
      <c r="I985" s="18" t="str">
        <f>IFERROR(__xludf.DUMMYFUNCTION("IF(H985="""","""",
SUM(ARRAYFORMULA(VALUE(SPLIT(H985,CHAR(10)))))
)"),"")</f>
        <v/>
      </c>
      <c r="J985" s="17" t="str">
        <f>IFERROR(__xludf.DUMMYFUNCTION("IFERROR(
  TEXTJOIN(CHAR(10),TRUE,FILTER('SUMMARY DATA'!I:I,'SUMMARY DATA'!$A:$A=$A985,'SUMMARY DATA'!$C:$C=$B985,'SUMMARY DATA'!$B:$B=""GRP"")),
  IF(
    OR(
      ISNUMBER(SEARCH(""CDM CASH DEPOSIT"",$C985)),
      ISNUMBER(SEARCH(""CASH DEPOSIT"",$C98"&amp;"5)),
      COUNTIFS('SUMMARY DATA'!$D:$D,$C985,'SUMMARY DATA'!$B:$B,""GRP"")&lt;&gt;1
    ),
    """",
    IFERROR(TEXTJOIN(CHAR(10),TRUE,FILTER('SUMMARY DATA'!I:I,'SUMMARY DATA'!$D:$D=$C985,'SUMMARY DATA'!$B:$B=""GRP"")),"""")
  )
)"),"")</f>
        <v/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 spans="1:27">
      <c r="A986" s="2"/>
      <c r="B986" s="35"/>
      <c r="C986" s="2"/>
      <c r="D986" s="6"/>
      <c r="E986" s="16" t="str">
        <f>IFERROR(__xludf.DUMMYFUNCTION("IFERROR(
  TEXTJOIN(CHAR(10),TRUE,FILTER('SUMMARY DATA'!E:E,'SUMMARY DATA'!$A:$A=$A986,'SUMMARY DATA'!$C:$C=$B986,'SUMMARY DATA'!$B:$B=""GRP"")),
  IF(
    OR(
      ISNUMBER(SEARCH(""CDM CASH DEPOSIT"",$C986)),
      ISNUMBER(SEARCH(""CASH DEPOSIT"",$C98"&amp;"6)),
      COUNTIFS('SUMMARY DATA'!$D:$D,$C986,'SUMMARY DATA'!$B:$B,""GRP"")&lt;&gt;1
    ),
    """",
    IFERROR(TEXTJOIN(CHAR(10),TRUE,FILTER('SUMMARY DATA'!E:E,'SUMMARY DATA'!$D:$D=$C986,'SUMMARY DATA'!$B:$B=""GRP"")),"""")
  )
)"),"")</f>
        <v/>
      </c>
      <c r="F986" s="17" t="str">
        <f>IFERROR(__xludf.DUMMYFUNCTION("IFERROR(
  TEXTJOIN(CHAR(10),TRUE,FILTER('SUMMARY DATA'!F:F,'SUMMARY DATA'!$A:$A=$A986,'SUMMARY DATA'!$C:$C=$B986,'SUMMARY DATA'!$B:$B=""GRP"")),
  IF(
    OR(
      ISNUMBER(SEARCH(""CDM CASH DEPOSIT"",$C986)),
      ISNUMBER(SEARCH(""CASH DEPOSIT"",$C98"&amp;"6)),
      COUNTIFS('SUMMARY DATA'!$D:$D,$C986,'SUMMARY DATA'!$B:$B,""GRP"")&lt;&gt;1
    ),
    """",
    IFERROR(TEXTJOIN(CHAR(10),TRUE,FILTER('SUMMARY DATA'!F:F,'SUMMARY DATA'!$D:$D=$C986,'SUMMARY DATA'!$B:$B=""GRP"")),"""")
  )
)"),"")</f>
        <v/>
      </c>
      <c r="G986" s="17" t="str">
        <f>IFERROR(__xludf.DUMMYFUNCTION("IFERROR(
  TEXTJOIN(CHAR(10),TRUE,FILTER('SUMMARY DATA'!G:G,'SUMMARY DATA'!$A:$A=$A986,'SUMMARY DATA'!$C:$C=$B986,'SUMMARY DATA'!$B:$B=""GRP"")),
  IF(
    OR(
      ISNUMBER(SEARCH(""CDM CASH DEPOSIT"",$C986)),
      ISNUMBER(SEARCH(""CASH DEPOSIT"",$C98"&amp;"6)),
      COUNTIFS('SUMMARY DATA'!$D:$D,$C986,'SUMMARY DATA'!$B:$B,""GRP"")&lt;&gt;1
    ),
    """",
    IFERROR(TEXTJOIN(CHAR(10),TRUE,FILTER('SUMMARY DATA'!G:G,'SUMMARY DATA'!$D:$D=$C986,'SUMMARY DATA'!$B:$B=""GRP"")),"""")
  )
)"),"")</f>
        <v/>
      </c>
      <c r="H986" s="18" t="str">
        <f>IFERROR(__xludf.DUMMYFUNCTION("IFERROR(
  TEXTJOIN(CHAR(10),TRUE,FILTER('SUMMARY DATA'!H:H,'SUMMARY DATA'!$A:$A=$A986,'SUMMARY DATA'!$C:$C=$B986,'SUMMARY DATA'!$B:$B=""GRP"")),
  IF(
    OR(
      ISNUMBER(SEARCH(""CDM CASH DEPOSIT"",$C986)),
      ISNUMBER(SEARCH(""CASH DEPOSIT"",$C98"&amp;"6)),
      COUNTIFS('SUMMARY DATA'!$D:$D,$C986,'SUMMARY DATA'!$B:$B,""GRP"")&lt;&gt;1
    ),
    """",
    IFERROR(TEXTJOIN(CHAR(10),TRUE,FILTER('SUMMARY DATA'!H:H,'SUMMARY DATA'!$D:$D=$C986,'SUMMARY DATA'!$B:$B=""GRP"")),"""")
  )
)"),"")</f>
        <v/>
      </c>
      <c r="I986" s="18" t="str">
        <f>IFERROR(__xludf.DUMMYFUNCTION("IF(H986="""","""",
SUM(ARRAYFORMULA(VALUE(SPLIT(H986,CHAR(10)))))
)"),"")</f>
        <v/>
      </c>
      <c r="J986" s="17" t="str">
        <f>IFERROR(__xludf.DUMMYFUNCTION("IFERROR(
  TEXTJOIN(CHAR(10),TRUE,FILTER('SUMMARY DATA'!I:I,'SUMMARY DATA'!$A:$A=$A986,'SUMMARY DATA'!$C:$C=$B986,'SUMMARY DATA'!$B:$B=""GRP"")),
  IF(
    OR(
      ISNUMBER(SEARCH(""CDM CASH DEPOSIT"",$C986)),
      ISNUMBER(SEARCH(""CASH DEPOSIT"",$C98"&amp;"6)),
      COUNTIFS('SUMMARY DATA'!$D:$D,$C986,'SUMMARY DATA'!$B:$B,""GRP"")&lt;&gt;1
    ),
    """",
    IFERROR(TEXTJOIN(CHAR(10),TRUE,FILTER('SUMMARY DATA'!I:I,'SUMMARY DATA'!$D:$D=$C986,'SUMMARY DATA'!$B:$B=""GRP"")),"""")
  )
)"),"")</f>
        <v/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 spans="1:27">
      <c r="A987" s="2"/>
      <c r="B987" s="35"/>
      <c r="C987" s="2"/>
      <c r="D987" s="6"/>
      <c r="E987" s="16" t="str">
        <f>IFERROR(__xludf.DUMMYFUNCTION("IFERROR(
  TEXTJOIN(CHAR(10),TRUE,FILTER('SUMMARY DATA'!E:E,'SUMMARY DATA'!$A:$A=$A987,'SUMMARY DATA'!$C:$C=$B987,'SUMMARY DATA'!$B:$B=""GRP"")),
  IF(
    OR(
      ISNUMBER(SEARCH(""CDM CASH DEPOSIT"",$C987)),
      ISNUMBER(SEARCH(""CASH DEPOSIT"",$C98"&amp;"7)),
      COUNTIFS('SUMMARY DATA'!$D:$D,$C987,'SUMMARY DATA'!$B:$B,""GRP"")&lt;&gt;1
    ),
    """",
    IFERROR(TEXTJOIN(CHAR(10),TRUE,FILTER('SUMMARY DATA'!E:E,'SUMMARY DATA'!$D:$D=$C987,'SUMMARY DATA'!$B:$B=""GRP"")),"""")
  )
)"),"")</f>
        <v/>
      </c>
      <c r="F987" s="17" t="str">
        <f>IFERROR(__xludf.DUMMYFUNCTION("IFERROR(
  TEXTJOIN(CHAR(10),TRUE,FILTER('SUMMARY DATA'!F:F,'SUMMARY DATA'!$A:$A=$A987,'SUMMARY DATA'!$C:$C=$B987,'SUMMARY DATA'!$B:$B=""GRP"")),
  IF(
    OR(
      ISNUMBER(SEARCH(""CDM CASH DEPOSIT"",$C987)),
      ISNUMBER(SEARCH(""CASH DEPOSIT"",$C98"&amp;"7)),
      COUNTIFS('SUMMARY DATA'!$D:$D,$C987,'SUMMARY DATA'!$B:$B,""GRP"")&lt;&gt;1
    ),
    """",
    IFERROR(TEXTJOIN(CHAR(10),TRUE,FILTER('SUMMARY DATA'!F:F,'SUMMARY DATA'!$D:$D=$C987,'SUMMARY DATA'!$B:$B=""GRP"")),"""")
  )
)"),"")</f>
        <v/>
      </c>
      <c r="G987" s="17" t="str">
        <f>IFERROR(__xludf.DUMMYFUNCTION("IFERROR(
  TEXTJOIN(CHAR(10),TRUE,FILTER('SUMMARY DATA'!G:G,'SUMMARY DATA'!$A:$A=$A987,'SUMMARY DATA'!$C:$C=$B987,'SUMMARY DATA'!$B:$B=""GRP"")),
  IF(
    OR(
      ISNUMBER(SEARCH(""CDM CASH DEPOSIT"",$C987)),
      ISNUMBER(SEARCH(""CASH DEPOSIT"",$C98"&amp;"7)),
      COUNTIFS('SUMMARY DATA'!$D:$D,$C987,'SUMMARY DATA'!$B:$B,""GRP"")&lt;&gt;1
    ),
    """",
    IFERROR(TEXTJOIN(CHAR(10),TRUE,FILTER('SUMMARY DATA'!G:G,'SUMMARY DATA'!$D:$D=$C987,'SUMMARY DATA'!$B:$B=""GRP"")),"""")
  )
)"),"")</f>
        <v/>
      </c>
      <c r="H987" s="18" t="str">
        <f>IFERROR(__xludf.DUMMYFUNCTION("IFERROR(
  TEXTJOIN(CHAR(10),TRUE,FILTER('SUMMARY DATA'!H:H,'SUMMARY DATA'!$A:$A=$A987,'SUMMARY DATA'!$C:$C=$B987,'SUMMARY DATA'!$B:$B=""GRP"")),
  IF(
    OR(
      ISNUMBER(SEARCH(""CDM CASH DEPOSIT"",$C987)),
      ISNUMBER(SEARCH(""CASH DEPOSIT"",$C98"&amp;"7)),
      COUNTIFS('SUMMARY DATA'!$D:$D,$C987,'SUMMARY DATA'!$B:$B,""GRP"")&lt;&gt;1
    ),
    """",
    IFERROR(TEXTJOIN(CHAR(10),TRUE,FILTER('SUMMARY DATA'!H:H,'SUMMARY DATA'!$D:$D=$C987,'SUMMARY DATA'!$B:$B=""GRP"")),"""")
  )
)"),"")</f>
        <v/>
      </c>
      <c r="I987" s="18" t="str">
        <f>IFERROR(__xludf.DUMMYFUNCTION("IF(H987="""","""",
SUM(ARRAYFORMULA(VALUE(SPLIT(H987,CHAR(10)))))
)"),"")</f>
        <v/>
      </c>
      <c r="J987" s="17" t="str">
        <f>IFERROR(__xludf.DUMMYFUNCTION("IFERROR(
  TEXTJOIN(CHAR(10),TRUE,FILTER('SUMMARY DATA'!I:I,'SUMMARY DATA'!$A:$A=$A987,'SUMMARY DATA'!$C:$C=$B987,'SUMMARY DATA'!$B:$B=""GRP"")),
  IF(
    OR(
      ISNUMBER(SEARCH(""CDM CASH DEPOSIT"",$C987)),
      ISNUMBER(SEARCH(""CASH DEPOSIT"",$C98"&amp;"7)),
      COUNTIFS('SUMMARY DATA'!$D:$D,$C987,'SUMMARY DATA'!$B:$B,""GRP"")&lt;&gt;1
    ),
    """",
    IFERROR(TEXTJOIN(CHAR(10),TRUE,FILTER('SUMMARY DATA'!I:I,'SUMMARY DATA'!$D:$D=$C987,'SUMMARY DATA'!$B:$B=""GRP"")),"""")
  )
)"),"")</f>
        <v/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 spans="1:27">
      <c r="A988" s="2"/>
      <c r="B988" s="35"/>
      <c r="C988" s="2"/>
      <c r="D988" s="6"/>
      <c r="E988" s="16" t="str">
        <f>IFERROR(__xludf.DUMMYFUNCTION("IFERROR(
  TEXTJOIN(CHAR(10),TRUE,FILTER('SUMMARY DATA'!E:E,'SUMMARY DATA'!$A:$A=$A988,'SUMMARY DATA'!$C:$C=$B988,'SUMMARY DATA'!$B:$B=""GRP"")),
  IF(
    OR(
      ISNUMBER(SEARCH(""CDM CASH DEPOSIT"",$C988)),
      ISNUMBER(SEARCH(""CASH DEPOSIT"",$C98"&amp;"8)),
      COUNTIFS('SUMMARY DATA'!$D:$D,$C988,'SUMMARY DATA'!$B:$B,""GRP"")&lt;&gt;1
    ),
    """",
    IFERROR(TEXTJOIN(CHAR(10),TRUE,FILTER('SUMMARY DATA'!E:E,'SUMMARY DATA'!$D:$D=$C988,'SUMMARY DATA'!$B:$B=""GRP"")),"""")
  )
)"),"")</f>
        <v/>
      </c>
      <c r="F988" s="17" t="str">
        <f>IFERROR(__xludf.DUMMYFUNCTION("IFERROR(
  TEXTJOIN(CHAR(10),TRUE,FILTER('SUMMARY DATA'!F:F,'SUMMARY DATA'!$A:$A=$A988,'SUMMARY DATA'!$C:$C=$B988,'SUMMARY DATA'!$B:$B=""GRP"")),
  IF(
    OR(
      ISNUMBER(SEARCH(""CDM CASH DEPOSIT"",$C988)),
      ISNUMBER(SEARCH(""CASH DEPOSIT"",$C98"&amp;"8)),
      COUNTIFS('SUMMARY DATA'!$D:$D,$C988,'SUMMARY DATA'!$B:$B,""GRP"")&lt;&gt;1
    ),
    """",
    IFERROR(TEXTJOIN(CHAR(10),TRUE,FILTER('SUMMARY DATA'!F:F,'SUMMARY DATA'!$D:$D=$C988,'SUMMARY DATA'!$B:$B=""GRP"")),"""")
  )
)"),"")</f>
        <v/>
      </c>
      <c r="G988" s="17" t="str">
        <f>IFERROR(__xludf.DUMMYFUNCTION("IFERROR(
  TEXTJOIN(CHAR(10),TRUE,FILTER('SUMMARY DATA'!G:G,'SUMMARY DATA'!$A:$A=$A988,'SUMMARY DATA'!$C:$C=$B988,'SUMMARY DATA'!$B:$B=""GRP"")),
  IF(
    OR(
      ISNUMBER(SEARCH(""CDM CASH DEPOSIT"",$C988)),
      ISNUMBER(SEARCH(""CASH DEPOSIT"",$C98"&amp;"8)),
      COUNTIFS('SUMMARY DATA'!$D:$D,$C988,'SUMMARY DATA'!$B:$B,""GRP"")&lt;&gt;1
    ),
    """",
    IFERROR(TEXTJOIN(CHAR(10),TRUE,FILTER('SUMMARY DATA'!G:G,'SUMMARY DATA'!$D:$D=$C988,'SUMMARY DATA'!$B:$B=""GRP"")),"""")
  )
)"),"")</f>
        <v/>
      </c>
      <c r="H988" s="18" t="str">
        <f>IFERROR(__xludf.DUMMYFUNCTION("IFERROR(
  TEXTJOIN(CHAR(10),TRUE,FILTER('SUMMARY DATA'!H:H,'SUMMARY DATA'!$A:$A=$A988,'SUMMARY DATA'!$C:$C=$B988,'SUMMARY DATA'!$B:$B=""GRP"")),
  IF(
    OR(
      ISNUMBER(SEARCH(""CDM CASH DEPOSIT"",$C988)),
      ISNUMBER(SEARCH(""CASH DEPOSIT"",$C98"&amp;"8)),
      COUNTIFS('SUMMARY DATA'!$D:$D,$C988,'SUMMARY DATA'!$B:$B,""GRP"")&lt;&gt;1
    ),
    """",
    IFERROR(TEXTJOIN(CHAR(10),TRUE,FILTER('SUMMARY DATA'!H:H,'SUMMARY DATA'!$D:$D=$C988,'SUMMARY DATA'!$B:$B=""GRP"")),"""")
  )
)"),"")</f>
        <v/>
      </c>
      <c r="I988" s="18" t="str">
        <f>IFERROR(__xludf.DUMMYFUNCTION("IF(H988="""","""",
SUM(ARRAYFORMULA(VALUE(SPLIT(H988,CHAR(10)))))
)"),"")</f>
        <v/>
      </c>
      <c r="J988" s="17" t="str">
        <f>IFERROR(__xludf.DUMMYFUNCTION("IFERROR(
  TEXTJOIN(CHAR(10),TRUE,FILTER('SUMMARY DATA'!I:I,'SUMMARY DATA'!$A:$A=$A988,'SUMMARY DATA'!$C:$C=$B988,'SUMMARY DATA'!$B:$B=""GRP"")),
  IF(
    OR(
      ISNUMBER(SEARCH(""CDM CASH DEPOSIT"",$C988)),
      ISNUMBER(SEARCH(""CASH DEPOSIT"",$C98"&amp;"8)),
      COUNTIFS('SUMMARY DATA'!$D:$D,$C988,'SUMMARY DATA'!$B:$B,""GRP"")&lt;&gt;1
    ),
    """",
    IFERROR(TEXTJOIN(CHAR(10),TRUE,FILTER('SUMMARY DATA'!I:I,'SUMMARY DATA'!$D:$D=$C988,'SUMMARY DATA'!$B:$B=""GRP"")),"""")
  )
)"),"")</f>
        <v/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 spans="1:27">
      <c r="A989" s="2"/>
      <c r="B989" s="35"/>
      <c r="C989" s="2"/>
      <c r="D989" s="6"/>
      <c r="E989" s="16" t="str">
        <f>IFERROR(__xludf.DUMMYFUNCTION("IFERROR(
  TEXTJOIN(CHAR(10),TRUE,FILTER('SUMMARY DATA'!E:E,'SUMMARY DATA'!$A:$A=$A989,'SUMMARY DATA'!$C:$C=$B989,'SUMMARY DATA'!$B:$B=""GRP"")),
  IF(
    OR(
      ISNUMBER(SEARCH(""CDM CASH DEPOSIT"",$C989)),
      ISNUMBER(SEARCH(""CASH DEPOSIT"",$C98"&amp;"9)),
      COUNTIFS('SUMMARY DATA'!$D:$D,$C989,'SUMMARY DATA'!$B:$B,""GRP"")&lt;&gt;1
    ),
    """",
    IFERROR(TEXTJOIN(CHAR(10),TRUE,FILTER('SUMMARY DATA'!E:E,'SUMMARY DATA'!$D:$D=$C989,'SUMMARY DATA'!$B:$B=""GRP"")),"""")
  )
)"),"")</f>
        <v/>
      </c>
      <c r="F989" s="17" t="str">
        <f>IFERROR(__xludf.DUMMYFUNCTION("IFERROR(
  TEXTJOIN(CHAR(10),TRUE,FILTER('SUMMARY DATA'!F:F,'SUMMARY DATA'!$A:$A=$A989,'SUMMARY DATA'!$C:$C=$B989,'SUMMARY DATA'!$B:$B=""GRP"")),
  IF(
    OR(
      ISNUMBER(SEARCH(""CDM CASH DEPOSIT"",$C989)),
      ISNUMBER(SEARCH(""CASH DEPOSIT"",$C98"&amp;"9)),
      COUNTIFS('SUMMARY DATA'!$D:$D,$C989,'SUMMARY DATA'!$B:$B,""GRP"")&lt;&gt;1
    ),
    """",
    IFERROR(TEXTJOIN(CHAR(10),TRUE,FILTER('SUMMARY DATA'!F:F,'SUMMARY DATA'!$D:$D=$C989,'SUMMARY DATA'!$B:$B=""GRP"")),"""")
  )
)"),"")</f>
        <v/>
      </c>
      <c r="G989" s="17" t="str">
        <f>IFERROR(__xludf.DUMMYFUNCTION("IFERROR(
  TEXTJOIN(CHAR(10),TRUE,FILTER('SUMMARY DATA'!G:G,'SUMMARY DATA'!$A:$A=$A989,'SUMMARY DATA'!$C:$C=$B989,'SUMMARY DATA'!$B:$B=""GRP"")),
  IF(
    OR(
      ISNUMBER(SEARCH(""CDM CASH DEPOSIT"",$C989)),
      ISNUMBER(SEARCH(""CASH DEPOSIT"",$C98"&amp;"9)),
      COUNTIFS('SUMMARY DATA'!$D:$D,$C989,'SUMMARY DATA'!$B:$B,""GRP"")&lt;&gt;1
    ),
    """",
    IFERROR(TEXTJOIN(CHAR(10),TRUE,FILTER('SUMMARY DATA'!G:G,'SUMMARY DATA'!$D:$D=$C989,'SUMMARY DATA'!$B:$B=""GRP"")),"""")
  )
)"),"")</f>
        <v/>
      </c>
      <c r="H989" s="18" t="str">
        <f>IFERROR(__xludf.DUMMYFUNCTION("IFERROR(
  TEXTJOIN(CHAR(10),TRUE,FILTER('SUMMARY DATA'!H:H,'SUMMARY DATA'!$A:$A=$A989,'SUMMARY DATA'!$C:$C=$B989,'SUMMARY DATA'!$B:$B=""GRP"")),
  IF(
    OR(
      ISNUMBER(SEARCH(""CDM CASH DEPOSIT"",$C989)),
      ISNUMBER(SEARCH(""CASH DEPOSIT"",$C98"&amp;"9)),
      COUNTIFS('SUMMARY DATA'!$D:$D,$C989,'SUMMARY DATA'!$B:$B,""GRP"")&lt;&gt;1
    ),
    """",
    IFERROR(TEXTJOIN(CHAR(10),TRUE,FILTER('SUMMARY DATA'!H:H,'SUMMARY DATA'!$D:$D=$C989,'SUMMARY DATA'!$B:$B=""GRP"")),"""")
  )
)"),"")</f>
        <v/>
      </c>
      <c r="I989" s="18" t="str">
        <f>IFERROR(__xludf.DUMMYFUNCTION("IF(H989="""","""",
SUM(ARRAYFORMULA(VALUE(SPLIT(H989,CHAR(10)))))
)"),"")</f>
        <v/>
      </c>
      <c r="J989" s="17" t="str">
        <f>IFERROR(__xludf.DUMMYFUNCTION("IFERROR(
  TEXTJOIN(CHAR(10),TRUE,FILTER('SUMMARY DATA'!I:I,'SUMMARY DATA'!$A:$A=$A989,'SUMMARY DATA'!$C:$C=$B989,'SUMMARY DATA'!$B:$B=""GRP"")),
  IF(
    OR(
      ISNUMBER(SEARCH(""CDM CASH DEPOSIT"",$C989)),
      ISNUMBER(SEARCH(""CASH DEPOSIT"",$C98"&amp;"9)),
      COUNTIFS('SUMMARY DATA'!$D:$D,$C989,'SUMMARY DATA'!$B:$B,""GRP"")&lt;&gt;1
    ),
    """",
    IFERROR(TEXTJOIN(CHAR(10),TRUE,FILTER('SUMMARY DATA'!I:I,'SUMMARY DATA'!$D:$D=$C989,'SUMMARY DATA'!$B:$B=""GRP"")),"""")
  )
)"),"")</f>
        <v/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 spans="1:27">
      <c r="A990" s="2"/>
      <c r="B990" s="35"/>
      <c r="C990" s="2"/>
      <c r="D990" s="6"/>
      <c r="E990" s="16" t="str">
        <f>IFERROR(__xludf.DUMMYFUNCTION("IFERROR(
  TEXTJOIN(CHAR(10),TRUE,FILTER('SUMMARY DATA'!E:E,'SUMMARY DATA'!$A:$A=$A990,'SUMMARY DATA'!$C:$C=$B990,'SUMMARY DATA'!$B:$B=""GRP"")),
  IF(
    OR(
      ISNUMBER(SEARCH(""CDM CASH DEPOSIT"",$C990)),
      ISNUMBER(SEARCH(""CASH DEPOSIT"",$C99"&amp;"0)),
      COUNTIFS('SUMMARY DATA'!$D:$D,$C990,'SUMMARY DATA'!$B:$B,""GRP"")&lt;&gt;1
    ),
    """",
    IFERROR(TEXTJOIN(CHAR(10),TRUE,FILTER('SUMMARY DATA'!E:E,'SUMMARY DATA'!$D:$D=$C990,'SUMMARY DATA'!$B:$B=""GRP"")),"""")
  )
)"),"")</f>
        <v/>
      </c>
      <c r="F990" s="17" t="str">
        <f>IFERROR(__xludf.DUMMYFUNCTION("IFERROR(
  TEXTJOIN(CHAR(10),TRUE,FILTER('SUMMARY DATA'!F:F,'SUMMARY DATA'!$A:$A=$A990,'SUMMARY DATA'!$C:$C=$B990,'SUMMARY DATA'!$B:$B=""GRP"")),
  IF(
    OR(
      ISNUMBER(SEARCH(""CDM CASH DEPOSIT"",$C990)),
      ISNUMBER(SEARCH(""CASH DEPOSIT"",$C99"&amp;"0)),
      COUNTIFS('SUMMARY DATA'!$D:$D,$C990,'SUMMARY DATA'!$B:$B,""GRP"")&lt;&gt;1
    ),
    """",
    IFERROR(TEXTJOIN(CHAR(10),TRUE,FILTER('SUMMARY DATA'!F:F,'SUMMARY DATA'!$D:$D=$C990,'SUMMARY DATA'!$B:$B=""GRP"")),"""")
  )
)"),"")</f>
        <v/>
      </c>
      <c r="G990" s="17" t="str">
        <f>IFERROR(__xludf.DUMMYFUNCTION("IFERROR(
  TEXTJOIN(CHAR(10),TRUE,FILTER('SUMMARY DATA'!G:G,'SUMMARY DATA'!$A:$A=$A990,'SUMMARY DATA'!$C:$C=$B990,'SUMMARY DATA'!$B:$B=""GRP"")),
  IF(
    OR(
      ISNUMBER(SEARCH(""CDM CASH DEPOSIT"",$C990)),
      ISNUMBER(SEARCH(""CASH DEPOSIT"",$C99"&amp;"0)),
      COUNTIFS('SUMMARY DATA'!$D:$D,$C990,'SUMMARY DATA'!$B:$B,""GRP"")&lt;&gt;1
    ),
    """",
    IFERROR(TEXTJOIN(CHAR(10),TRUE,FILTER('SUMMARY DATA'!G:G,'SUMMARY DATA'!$D:$D=$C990,'SUMMARY DATA'!$B:$B=""GRP"")),"""")
  )
)"),"")</f>
        <v/>
      </c>
      <c r="H990" s="18" t="str">
        <f>IFERROR(__xludf.DUMMYFUNCTION("IFERROR(
  TEXTJOIN(CHAR(10),TRUE,FILTER('SUMMARY DATA'!H:H,'SUMMARY DATA'!$A:$A=$A990,'SUMMARY DATA'!$C:$C=$B990,'SUMMARY DATA'!$B:$B=""GRP"")),
  IF(
    OR(
      ISNUMBER(SEARCH(""CDM CASH DEPOSIT"",$C990)),
      ISNUMBER(SEARCH(""CASH DEPOSIT"",$C99"&amp;"0)),
      COUNTIFS('SUMMARY DATA'!$D:$D,$C990,'SUMMARY DATA'!$B:$B,""GRP"")&lt;&gt;1
    ),
    """",
    IFERROR(TEXTJOIN(CHAR(10),TRUE,FILTER('SUMMARY DATA'!H:H,'SUMMARY DATA'!$D:$D=$C990,'SUMMARY DATA'!$B:$B=""GRP"")),"""")
  )
)"),"")</f>
        <v/>
      </c>
      <c r="I990" s="18" t="str">
        <f>IFERROR(__xludf.DUMMYFUNCTION("IF(H990="""","""",
SUM(ARRAYFORMULA(VALUE(SPLIT(H990,CHAR(10)))))
)"),"")</f>
        <v/>
      </c>
      <c r="J990" s="17" t="str">
        <f>IFERROR(__xludf.DUMMYFUNCTION("IFERROR(
  TEXTJOIN(CHAR(10),TRUE,FILTER('SUMMARY DATA'!I:I,'SUMMARY DATA'!$A:$A=$A990,'SUMMARY DATA'!$C:$C=$B990,'SUMMARY DATA'!$B:$B=""GRP"")),
  IF(
    OR(
      ISNUMBER(SEARCH(""CDM CASH DEPOSIT"",$C990)),
      ISNUMBER(SEARCH(""CASH DEPOSIT"",$C99"&amp;"0)),
      COUNTIFS('SUMMARY DATA'!$D:$D,$C990,'SUMMARY DATA'!$B:$B,""GRP"")&lt;&gt;1
    ),
    """",
    IFERROR(TEXTJOIN(CHAR(10),TRUE,FILTER('SUMMARY DATA'!I:I,'SUMMARY DATA'!$D:$D=$C990,'SUMMARY DATA'!$B:$B=""GRP"")),"""")
  )
)"),"")</f>
        <v/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 spans="1:27">
      <c r="A991" s="2"/>
      <c r="B991" s="35"/>
      <c r="C991" s="2"/>
      <c r="D991" s="6"/>
      <c r="E991" s="16" t="str">
        <f>IFERROR(__xludf.DUMMYFUNCTION("IFERROR(
  TEXTJOIN(CHAR(10),TRUE,FILTER('SUMMARY DATA'!E:E,'SUMMARY DATA'!$A:$A=$A991,'SUMMARY DATA'!$C:$C=$B991,'SUMMARY DATA'!$B:$B=""GRP"")),
  IF(
    OR(
      ISNUMBER(SEARCH(""CDM CASH DEPOSIT"",$C991)),
      ISNUMBER(SEARCH(""CASH DEPOSIT"",$C99"&amp;"1)),
      COUNTIFS('SUMMARY DATA'!$D:$D,$C991,'SUMMARY DATA'!$B:$B,""GRP"")&lt;&gt;1
    ),
    """",
    IFERROR(TEXTJOIN(CHAR(10),TRUE,FILTER('SUMMARY DATA'!E:E,'SUMMARY DATA'!$D:$D=$C991,'SUMMARY DATA'!$B:$B=""GRP"")),"""")
  )
)"),"")</f>
        <v/>
      </c>
      <c r="F991" s="17" t="str">
        <f>IFERROR(__xludf.DUMMYFUNCTION("IFERROR(
  TEXTJOIN(CHAR(10),TRUE,FILTER('SUMMARY DATA'!F:F,'SUMMARY DATA'!$A:$A=$A991,'SUMMARY DATA'!$C:$C=$B991,'SUMMARY DATA'!$B:$B=""GRP"")),
  IF(
    OR(
      ISNUMBER(SEARCH(""CDM CASH DEPOSIT"",$C991)),
      ISNUMBER(SEARCH(""CASH DEPOSIT"",$C99"&amp;"1)),
      COUNTIFS('SUMMARY DATA'!$D:$D,$C991,'SUMMARY DATA'!$B:$B,""GRP"")&lt;&gt;1
    ),
    """",
    IFERROR(TEXTJOIN(CHAR(10),TRUE,FILTER('SUMMARY DATA'!F:F,'SUMMARY DATA'!$D:$D=$C991,'SUMMARY DATA'!$B:$B=""GRP"")),"""")
  )
)"),"")</f>
        <v/>
      </c>
      <c r="G991" s="17" t="str">
        <f>IFERROR(__xludf.DUMMYFUNCTION("IFERROR(
  TEXTJOIN(CHAR(10),TRUE,FILTER('SUMMARY DATA'!G:G,'SUMMARY DATA'!$A:$A=$A991,'SUMMARY DATA'!$C:$C=$B991,'SUMMARY DATA'!$B:$B=""GRP"")),
  IF(
    OR(
      ISNUMBER(SEARCH(""CDM CASH DEPOSIT"",$C991)),
      ISNUMBER(SEARCH(""CASH DEPOSIT"",$C99"&amp;"1)),
      COUNTIFS('SUMMARY DATA'!$D:$D,$C991,'SUMMARY DATA'!$B:$B,""GRP"")&lt;&gt;1
    ),
    """",
    IFERROR(TEXTJOIN(CHAR(10),TRUE,FILTER('SUMMARY DATA'!G:G,'SUMMARY DATA'!$D:$D=$C991,'SUMMARY DATA'!$B:$B=""GRP"")),"""")
  )
)"),"")</f>
        <v/>
      </c>
      <c r="H991" s="18" t="str">
        <f>IFERROR(__xludf.DUMMYFUNCTION("IFERROR(
  TEXTJOIN(CHAR(10),TRUE,FILTER('SUMMARY DATA'!H:H,'SUMMARY DATA'!$A:$A=$A991,'SUMMARY DATA'!$C:$C=$B991,'SUMMARY DATA'!$B:$B=""GRP"")),
  IF(
    OR(
      ISNUMBER(SEARCH(""CDM CASH DEPOSIT"",$C991)),
      ISNUMBER(SEARCH(""CASH DEPOSIT"",$C99"&amp;"1)),
      COUNTIFS('SUMMARY DATA'!$D:$D,$C991,'SUMMARY DATA'!$B:$B,""GRP"")&lt;&gt;1
    ),
    """",
    IFERROR(TEXTJOIN(CHAR(10),TRUE,FILTER('SUMMARY DATA'!H:H,'SUMMARY DATA'!$D:$D=$C991,'SUMMARY DATA'!$B:$B=""GRP"")),"""")
  )
)"),"")</f>
        <v/>
      </c>
      <c r="I991" s="18" t="str">
        <f>IFERROR(__xludf.DUMMYFUNCTION("IF(H991="""","""",
SUM(ARRAYFORMULA(VALUE(SPLIT(H991,CHAR(10)))))
)"),"")</f>
        <v/>
      </c>
      <c r="J991" s="17" t="str">
        <f>IFERROR(__xludf.DUMMYFUNCTION("IFERROR(
  TEXTJOIN(CHAR(10),TRUE,FILTER('SUMMARY DATA'!I:I,'SUMMARY DATA'!$A:$A=$A991,'SUMMARY DATA'!$C:$C=$B991,'SUMMARY DATA'!$B:$B=""GRP"")),
  IF(
    OR(
      ISNUMBER(SEARCH(""CDM CASH DEPOSIT"",$C991)),
      ISNUMBER(SEARCH(""CASH DEPOSIT"",$C99"&amp;"1)),
      COUNTIFS('SUMMARY DATA'!$D:$D,$C991,'SUMMARY DATA'!$B:$B,""GRP"")&lt;&gt;1
    ),
    """",
    IFERROR(TEXTJOIN(CHAR(10),TRUE,FILTER('SUMMARY DATA'!I:I,'SUMMARY DATA'!$D:$D=$C991,'SUMMARY DATA'!$B:$B=""GRP"")),"""")
  )
)"),"")</f>
        <v/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 spans="1:27">
      <c r="A992" s="2"/>
      <c r="B992" s="35"/>
      <c r="C992" s="2"/>
      <c r="D992" s="6"/>
      <c r="E992" s="16" t="str">
        <f>IFERROR(__xludf.DUMMYFUNCTION("IFERROR(
  TEXTJOIN(CHAR(10),TRUE,FILTER('SUMMARY DATA'!E:E,'SUMMARY DATA'!$A:$A=$A992,'SUMMARY DATA'!$C:$C=$B992,'SUMMARY DATA'!$B:$B=""GRP"")),
  IF(
    OR(
      ISNUMBER(SEARCH(""CDM CASH DEPOSIT"",$C992)),
      ISNUMBER(SEARCH(""CASH DEPOSIT"",$C99"&amp;"2)),
      COUNTIFS('SUMMARY DATA'!$D:$D,$C992,'SUMMARY DATA'!$B:$B,""GRP"")&lt;&gt;1
    ),
    """",
    IFERROR(TEXTJOIN(CHAR(10),TRUE,FILTER('SUMMARY DATA'!E:E,'SUMMARY DATA'!$D:$D=$C992,'SUMMARY DATA'!$B:$B=""GRP"")),"""")
  )
)"),"")</f>
        <v/>
      </c>
      <c r="F992" s="17" t="str">
        <f>IFERROR(__xludf.DUMMYFUNCTION("IFERROR(
  TEXTJOIN(CHAR(10),TRUE,FILTER('SUMMARY DATA'!F:F,'SUMMARY DATA'!$A:$A=$A992,'SUMMARY DATA'!$C:$C=$B992,'SUMMARY DATA'!$B:$B=""GRP"")),
  IF(
    OR(
      ISNUMBER(SEARCH(""CDM CASH DEPOSIT"",$C992)),
      ISNUMBER(SEARCH(""CASH DEPOSIT"",$C99"&amp;"2)),
      COUNTIFS('SUMMARY DATA'!$D:$D,$C992,'SUMMARY DATA'!$B:$B,""GRP"")&lt;&gt;1
    ),
    """",
    IFERROR(TEXTJOIN(CHAR(10),TRUE,FILTER('SUMMARY DATA'!F:F,'SUMMARY DATA'!$D:$D=$C992,'SUMMARY DATA'!$B:$B=""GRP"")),"""")
  )
)"),"")</f>
        <v/>
      </c>
      <c r="G992" s="17" t="str">
        <f>IFERROR(__xludf.DUMMYFUNCTION("IFERROR(
  TEXTJOIN(CHAR(10),TRUE,FILTER('SUMMARY DATA'!G:G,'SUMMARY DATA'!$A:$A=$A992,'SUMMARY DATA'!$C:$C=$B992,'SUMMARY DATA'!$B:$B=""GRP"")),
  IF(
    OR(
      ISNUMBER(SEARCH(""CDM CASH DEPOSIT"",$C992)),
      ISNUMBER(SEARCH(""CASH DEPOSIT"",$C99"&amp;"2)),
      COUNTIFS('SUMMARY DATA'!$D:$D,$C992,'SUMMARY DATA'!$B:$B,""GRP"")&lt;&gt;1
    ),
    """",
    IFERROR(TEXTJOIN(CHAR(10),TRUE,FILTER('SUMMARY DATA'!G:G,'SUMMARY DATA'!$D:$D=$C992,'SUMMARY DATA'!$B:$B=""GRP"")),"""")
  )
)"),"")</f>
        <v/>
      </c>
      <c r="H992" s="18" t="str">
        <f>IFERROR(__xludf.DUMMYFUNCTION("IFERROR(
  TEXTJOIN(CHAR(10),TRUE,FILTER('SUMMARY DATA'!H:H,'SUMMARY DATA'!$A:$A=$A992,'SUMMARY DATA'!$C:$C=$B992,'SUMMARY DATA'!$B:$B=""GRP"")),
  IF(
    OR(
      ISNUMBER(SEARCH(""CDM CASH DEPOSIT"",$C992)),
      ISNUMBER(SEARCH(""CASH DEPOSIT"",$C99"&amp;"2)),
      COUNTIFS('SUMMARY DATA'!$D:$D,$C992,'SUMMARY DATA'!$B:$B,""GRP"")&lt;&gt;1
    ),
    """",
    IFERROR(TEXTJOIN(CHAR(10),TRUE,FILTER('SUMMARY DATA'!H:H,'SUMMARY DATA'!$D:$D=$C992,'SUMMARY DATA'!$B:$B=""GRP"")),"""")
  )
)"),"")</f>
        <v/>
      </c>
      <c r="I992" s="18" t="str">
        <f>IFERROR(__xludf.DUMMYFUNCTION("IF(H992="""","""",
SUM(ARRAYFORMULA(VALUE(SPLIT(H992,CHAR(10)))))
)"),"")</f>
        <v/>
      </c>
      <c r="J992" s="17" t="str">
        <f>IFERROR(__xludf.DUMMYFUNCTION("IFERROR(
  TEXTJOIN(CHAR(10),TRUE,FILTER('SUMMARY DATA'!I:I,'SUMMARY DATA'!$A:$A=$A992,'SUMMARY DATA'!$C:$C=$B992,'SUMMARY DATA'!$B:$B=""GRP"")),
  IF(
    OR(
      ISNUMBER(SEARCH(""CDM CASH DEPOSIT"",$C992)),
      ISNUMBER(SEARCH(""CASH DEPOSIT"",$C99"&amp;"2)),
      COUNTIFS('SUMMARY DATA'!$D:$D,$C992,'SUMMARY DATA'!$B:$B,""GRP"")&lt;&gt;1
    ),
    """",
    IFERROR(TEXTJOIN(CHAR(10),TRUE,FILTER('SUMMARY DATA'!I:I,'SUMMARY DATA'!$D:$D=$C992,'SUMMARY DATA'!$B:$B=""GRP"")),"""")
  )
)"),"")</f>
        <v/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 spans="1:27">
      <c r="A993" s="2"/>
      <c r="B993" s="35"/>
      <c r="C993" s="2"/>
      <c r="D993" s="6"/>
      <c r="E993" s="16" t="str">
        <f>IFERROR(__xludf.DUMMYFUNCTION("IFERROR(
  TEXTJOIN(CHAR(10),TRUE,FILTER('SUMMARY DATA'!E:E,'SUMMARY DATA'!$A:$A=$A993,'SUMMARY DATA'!$C:$C=$B993,'SUMMARY DATA'!$B:$B=""GRP"")),
  IF(
    OR(
      ISNUMBER(SEARCH(""CDM CASH DEPOSIT"",$C993)),
      ISNUMBER(SEARCH(""CASH DEPOSIT"",$C99"&amp;"3)),
      COUNTIFS('SUMMARY DATA'!$D:$D,$C993,'SUMMARY DATA'!$B:$B,""GRP"")&lt;&gt;1
    ),
    """",
    IFERROR(TEXTJOIN(CHAR(10),TRUE,FILTER('SUMMARY DATA'!E:E,'SUMMARY DATA'!$D:$D=$C993,'SUMMARY DATA'!$B:$B=""GRP"")),"""")
  )
)"),"")</f>
        <v/>
      </c>
      <c r="F993" s="17" t="str">
        <f>IFERROR(__xludf.DUMMYFUNCTION("IFERROR(
  TEXTJOIN(CHAR(10),TRUE,FILTER('SUMMARY DATA'!F:F,'SUMMARY DATA'!$A:$A=$A993,'SUMMARY DATA'!$C:$C=$B993,'SUMMARY DATA'!$B:$B=""GRP"")),
  IF(
    OR(
      ISNUMBER(SEARCH(""CDM CASH DEPOSIT"",$C993)),
      ISNUMBER(SEARCH(""CASH DEPOSIT"",$C99"&amp;"3)),
      COUNTIFS('SUMMARY DATA'!$D:$D,$C993,'SUMMARY DATA'!$B:$B,""GRP"")&lt;&gt;1
    ),
    """",
    IFERROR(TEXTJOIN(CHAR(10),TRUE,FILTER('SUMMARY DATA'!F:F,'SUMMARY DATA'!$D:$D=$C993,'SUMMARY DATA'!$B:$B=""GRP"")),"""")
  )
)"),"")</f>
        <v/>
      </c>
      <c r="G993" s="17" t="str">
        <f>IFERROR(__xludf.DUMMYFUNCTION("IFERROR(
  TEXTJOIN(CHAR(10),TRUE,FILTER('SUMMARY DATA'!G:G,'SUMMARY DATA'!$A:$A=$A993,'SUMMARY DATA'!$C:$C=$B993,'SUMMARY DATA'!$B:$B=""GRP"")),
  IF(
    OR(
      ISNUMBER(SEARCH(""CDM CASH DEPOSIT"",$C993)),
      ISNUMBER(SEARCH(""CASH DEPOSIT"",$C99"&amp;"3)),
      COUNTIFS('SUMMARY DATA'!$D:$D,$C993,'SUMMARY DATA'!$B:$B,""GRP"")&lt;&gt;1
    ),
    """",
    IFERROR(TEXTJOIN(CHAR(10),TRUE,FILTER('SUMMARY DATA'!G:G,'SUMMARY DATA'!$D:$D=$C993,'SUMMARY DATA'!$B:$B=""GRP"")),"""")
  )
)"),"")</f>
        <v/>
      </c>
      <c r="H993" s="18" t="str">
        <f>IFERROR(__xludf.DUMMYFUNCTION("IFERROR(
  TEXTJOIN(CHAR(10),TRUE,FILTER('SUMMARY DATA'!H:H,'SUMMARY DATA'!$A:$A=$A993,'SUMMARY DATA'!$C:$C=$B993,'SUMMARY DATA'!$B:$B=""GRP"")),
  IF(
    OR(
      ISNUMBER(SEARCH(""CDM CASH DEPOSIT"",$C993)),
      ISNUMBER(SEARCH(""CASH DEPOSIT"",$C99"&amp;"3)),
      COUNTIFS('SUMMARY DATA'!$D:$D,$C993,'SUMMARY DATA'!$B:$B,""GRP"")&lt;&gt;1
    ),
    """",
    IFERROR(TEXTJOIN(CHAR(10),TRUE,FILTER('SUMMARY DATA'!H:H,'SUMMARY DATA'!$D:$D=$C993,'SUMMARY DATA'!$B:$B=""GRP"")),"""")
  )
)"),"")</f>
        <v/>
      </c>
      <c r="I993" s="18" t="str">
        <f>IFERROR(__xludf.DUMMYFUNCTION("IF(H993="""","""",
SUM(ARRAYFORMULA(VALUE(SPLIT(H993,CHAR(10)))))
)"),"")</f>
        <v/>
      </c>
      <c r="J993" s="17" t="str">
        <f>IFERROR(__xludf.DUMMYFUNCTION("IFERROR(
  TEXTJOIN(CHAR(10),TRUE,FILTER('SUMMARY DATA'!I:I,'SUMMARY DATA'!$A:$A=$A993,'SUMMARY DATA'!$C:$C=$B993,'SUMMARY DATA'!$B:$B=""GRP"")),
  IF(
    OR(
      ISNUMBER(SEARCH(""CDM CASH DEPOSIT"",$C993)),
      ISNUMBER(SEARCH(""CASH DEPOSIT"",$C99"&amp;"3)),
      COUNTIFS('SUMMARY DATA'!$D:$D,$C993,'SUMMARY DATA'!$B:$B,""GRP"")&lt;&gt;1
    ),
    """",
    IFERROR(TEXTJOIN(CHAR(10),TRUE,FILTER('SUMMARY DATA'!I:I,'SUMMARY DATA'!$D:$D=$C993,'SUMMARY DATA'!$B:$B=""GRP"")),"""")
  )
)"),"")</f>
        <v/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 spans="1:27">
      <c r="A994" s="2"/>
      <c r="B994" s="35"/>
      <c r="C994" s="2"/>
      <c r="D994" s="6"/>
      <c r="E994" s="16" t="str">
        <f>IFERROR(__xludf.DUMMYFUNCTION("IFERROR(
  TEXTJOIN(CHAR(10),TRUE,FILTER('SUMMARY DATA'!E:E,'SUMMARY DATA'!$A:$A=$A994,'SUMMARY DATA'!$C:$C=$B994,'SUMMARY DATA'!$B:$B=""GRP"")),
  IF(
    OR(
      ISNUMBER(SEARCH(""CDM CASH DEPOSIT"",$C994)),
      ISNUMBER(SEARCH(""CASH DEPOSIT"",$C99"&amp;"4)),
      COUNTIFS('SUMMARY DATA'!$D:$D,$C994,'SUMMARY DATA'!$B:$B,""GRP"")&lt;&gt;1
    ),
    """",
    IFERROR(TEXTJOIN(CHAR(10),TRUE,FILTER('SUMMARY DATA'!E:E,'SUMMARY DATA'!$D:$D=$C994,'SUMMARY DATA'!$B:$B=""GRP"")),"""")
  )
)"),"")</f>
        <v/>
      </c>
      <c r="F994" s="17" t="str">
        <f>IFERROR(__xludf.DUMMYFUNCTION("IFERROR(
  TEXTJOIN(CHAR(10),TRUE,FILTER('SUMMARY DATA'!F:F,'SUMMARY DATA'!$A:$A=$A994,'SUMMARY DATA'!$C:$C=$B994,'SUMMARY DATA'!$B:$B=""GRP"")),
  IF(
    OR(
      ISNUMBER(SEARCH(""CDM CASH DEPOSIT"",$C994)),
      ISNUMBER(SEARCH(""CASH DEPOSIT"",$C99"&amp;"4)),
      COUNTIFS('SUMMARY DATA'!$D:$D,$C994,'SUMMARY DATA'!$B:$B,""GRP"")&lt;&gt;1
    ),
    """",
    IFERROR(TEXTJOIN(CHAR(10),TRUE,FILTER('SUMMARY DATA'!F:F,'SUMMARY DATA'!$D:$D=$C994,'SUMMARY DATA'!$B:$B=""GRP"")),"""")
  )
)"),"")</f>
        <v/>
      </c>
      <c r="G994" s="17" t="str">
        <f>IFERROR(__xludf.DUMMYFUNCTION("IFERROR(
  TEXTJOIN(CHAR(10),TRUE,FILTER('SUMMARY DATA'!G:G,'SUMMARY DATA'!$A:$A=$A994,'SUMMARY DATA'!$C:$C=$B994,'SUMMARY DATA'!$B:$B=""GRP"")),
  IF(
    OR(
      ISNUMBER(SEARCH(""CDM CASH DEPOSIT"",$C994)),
      ISNUMBER(SEARCH(""CASH DEPOSIT"",$C99"&amp;"4)),
      COUNTIFS('SUMMARY DATA'!$D:$D,$C994,'SUMMARY DATA'!$B:$B,""GRP"")&lt;&gt;1
    ),
    """",
    IFERROR(TEXTJOIN(CHAR(10),TRUE,FILTER('SUMMARY DATA'!G:G,'SUMMARY DATA'!$D:$D=$C994,'SUMMARY DATA'!$B:$B=""GRP"")),"""")
  )
)"),"")</f>
        <v/>
      </c>
      <c r="H994" s="18" t="str">
        <f>IFERROR(__xludf.DUMMYFUNCTION("IFERROR(
  TEXTJOIN(CHAR(10),TRUE,FILTER('SUMMARY DATA'!H:H,'SUMMARY DATA'!$A:$A=$A994,'SUMMARY DATA'!$C:$C=$B994,'SUMMARY DATA'!$B:$B=""GRP"")),
  IF(
    OR(
      ISNUMBER(SEARCH(""CDM CASH DEPOSIT"",$C994)),
      ISNUMBER(SEARCH(""CASH DEPOSIT"",$C99"&amp;"4)),
      COUNTIFS('SUMMARY DATA'!$D:$D,$C994,'SUMMARY DATA'!$B:$B,""GRP"")&lt;&gt;1
    ),
    """",
    IFERROR(TEXTJOIN(CHAR(10),TRUE,FILTER('SUMMARY DATA'!H:H,'SUMMARY DATA'!$D:$D=$C994,'SUMMARY DATA'!$B:$B=""GRP"")),"""")
  )
)"),"")</f>
        <v/>
      </c>
      <c r="I994" s="18" t="str">
        <f>IFERROR(__xludf.DUMMYFUNCTION("IF(H994="""","""",
SUM(ARRAYFORMULA(VALUE(SPLIT(H994,CHAR(10)))))
)"),"")</f>
        <v/>
      </c>
      <c r="J994" s="17" t="str">
        <f>IFERROR(__xludf.DUMMYFUNCTION("IFERROR(
  TEXTJOIN(CHAR(10),TRUE,FILTER('SUMMARY DATA'!I:I,'SUMMARY DATA'!$A:$A=$A994,'SUMMARY DATA'!$C:$C=$B994,'SUMMARY DATA'!$B:$B=""GRP"")),
  IF(
    OR(
      ISNUMBER(SEARCH(""CDM CASH DEPOSIT"",$C994)),
      ISNUMBER(SEARCH(""CASH DEPOSIT"",$C99"&amp;"4)),
      COUNTIFS('SUMMARY DATA'!$D:$D,$C994,'SUMMARY DATA'!$B:$B,""GRP"")&lt;&gt;1
    ),
    """",
    IFERROR(TEXTJOIN(CHAR(10),TRUE,FILTER('SUMMARY DATA'!I:I,'SUMMARY DATA'!$D:$D=$C994,'SUMMARY DATA'!$B:$B=""GRP"")),"""")
  )
)"),"")</f>
        <v/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 spans="1:27">
      <c r="A995" s="2"/>
      <c r="B995" s="35"/>
      <c r="C995" s="2"/>
      <c r="D995" s="6"/>
      <c r="E995" s="16" t="str">
        <f>IFERROR(__xludf.DUMMYFUNCTION("IFERROR(
  TEXTJOIN(CHAR(10),TRUE,FILTER('SUMMARY DATA'!E:E,'SUMMARY DATA'!$A:$A=$A995,'SUMMARY DATA'!$C:$C=$B995,'SUMMARY DATA'!$B:$B=""GRP"")),
  IF(
    OR(
      ISNUMBER(SEARCH(""CDM CASH DEPOSIT"",$C995)),
      ISNUMBER(SEARCH(""CASH DEPOSIT"",$C99"&amp;"5)),
      COUNTIFS('SUMMARY DATA'!$D:$D,$C995,'SUMMARY DATA'!$B:$B,""GRP"")&lt;&gt;1
    ),
    """",
    IFERROR(TEXTJOIN(CHAR(10),TRUE,FILTER('SUMMARY DATA'!E:E,'SUMMARY DATA'!$D:$D=$C995,'SUMMARY DATA'!$B:$B=""GRP"")),"""")
  )
)"),"")</f>
        <v/>
      </c>
      <c r="F995" s="17" t="str">
        <f>IFERROR(__xludf.DUMMYFUNCTION("IFERROR(
  TEXTJOIN(CHAR(10),TRUE,FILTER('SUMMARY DATA'!F:F,'SUMMARY DATA'!$A:$A=$A995,'SUMMARY DATA'!$C:$C=$B995,'SUMMARY DATA'!$B:$B=""GRP"")),
  IF(
    OR(
      ISNUMBER(SEARCH(""CDM CASH DEPOSIT"",$C995)),
      ISNUMBER(SEARCH(""CASH DEPOSIT"",$C99"&amp;"5)),
      COUNTIFS('SUMMARY DATA'!$D:$D,$C995,'SUMMARY DATA'!$B:$B,""GRP"")&lt;&gt;1
    ),
    """",
    IFERROR(TEXTJOIN(CHAR(10),TRUE,FILTER('SUMMARY DATA'!F:F,'SUMMARY DATA'!$D:$D=$C995,'SUMMARY DATA'!$B:$B=""GRP"")),"""")
  )
)"),"")</f>
        <v/>
      </c>
      <c r="G995" s="17" t="str">
        <f>IFERROR(__xludf.DUMMYFUNCTION("IFERROR(
  TEXTJOIN(CHAR(10),TRUE,FILTER('SUMMARY DATA'!G:G,'SUMMARY DATA'!$A:$A=$A995,'SUMMARY DATA'!$C:$C=$B995,'SUMMARY DATA'!$B:$B=""GRP"")),
  IF(
    OR(
      ISNUMBER(SEARCH(""CDM CASH DEPOSIT"",$C995)),
      ISNUMBER(SEARCH(""CASH DEPOSIT"",$C99"&amp;"5)),
      COUNTIFS('SUMMARY DATA'!$D:$D,$C995,'SUMMARY DATA'!$B:$B,""GRP"")&lt;&gt;1
    ),
    """",
    IFERROR(TEXTJOIN(CHAR(10),TRUE,FILTER('SUMMARY DATA'!G:G,'SUMMARY DATA'!$D:$D=$C995,'SUMMARY DATA'!$B:$B=""GRP"")),"""")
  )
)"),"")</f>
        <v/>
      </c>
      <c r="H995" s="18" t="str">
        <f>IFERROR(__xludf.DUMMYFUNCTION("IFERROR(
  TEXTJOIN(CHAR(10),TRUE,FILTER('SUMMARY DATA'!H:H,'SUMMARY DATA'!$A:$A=$A995,'SUMMARY DATA'!$C:$C=$B995,'SUMMARY DATA'!$B:$B=""GRP"")),
  IF(
    OR(
      ISNUMBER(SEARCH(""CDM CASH DEPOSIT"",$C995)),
      ISNUMBER(SEARCH(""CASH DEPOSIT"",$C99"&amp;"5)),
      COUNTIFS('SUMMARY DATA'!$D:$D,$C995,'SUMMARY DATA'!$B:$B,""GRP"")&lt;&gt;1
    ),
    """",
    IFERROR(TEXTJOIN(CHAR(10),TRUE,FILTER('SUMMARY DATA'!H:H,'SUMMARY DATA'!$D:$D=$C995,'SUMMARY DATA'!$B:$B=""GRP"")),"""")
  )
)"),"")</f>
        <v/>
      </c>
      <c r="I995" s="18" t="str">
        <f>IFERROR(__xludf.DUMMYFUNCTION("IF(H995="""","""",
SUM(ARRAYFORMULA(VALUE(SPLIT(H995,CHAR(10)))))
)"),"")</f>
        <v/>
      </c>
      <c r="J995" s="17" t="str">
        <f>IFERROR(__xludf.DUMMYFUNCTION("IFERROR(
  TEXTJOIN(CHAR(10),TRUE,FILTER('SUMMARY DATA'!I:I,'SUMMARY DATA'!$A:$A=$A995,'SUMMARY DATA'!$C:$C=$B995,'SUMMARY DATA'!$B:$B=""GRP"")),
  IF(
    OR(
      ISNUMBER(SEARCH(""CDM CASH DEPOSIT"",$C995)),
      ISNUMBER(SEARCH(""CASH DEPOSIT"",$C99"&amp;"5)),
      COUNTIFS('SUMMARY DATA'!$D:$D,$C995,'SUMMARY DATA'!$B:$B,""GRP"")&lt;&gt;1
    ),
    """",
    IFERROR(TEXTJOIN(CHAR(10),TRUE,FILTER('SUMMARY DATA'!I:I,'SUMMARY DATA'!$D:$D=$C995,'SUMMARY DATA'!$B:$B=""GRP"")),"""")
  )
)"),"")</f>
        <v/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 spans="1:27">
      <c r="A996" s="2"/>
      <c r="B996" s="35"/>
      <c r="C996" s="2"/>
      <c r="D996" s="6"/>
      <c r="E996" s="16" t="str">
        <f>IFERROR(__xludf.DUMMYFUNCTION("IFERROR(
  TEXTJOIN(CHAR(10),TRUE,FILTER('SUMMARY DATA'!E:E,'SUMMARY DATA'!$A:$A=$A996,'SUMMARY DATA'!$C:$C=$B996,'SUMMARY DATA'!$B:$B=""GRP"")),
  IF(
    OR(
      ISNUMBER(SEARCH(""CDM CASH DEPOSIT"",$C996)),
      ISNUMBER(SEARCH(""CASH DEPOSIT"",$C99"&amp;"6)),
      COUNTIFS('SUMMARY DATA'!$D:$D,$C996,'SUMMARY DATA'!$B:$B,""GRP"")&lt;&gt;1
    ),
    """",
    IFERROR(TEXTJOIN(CHAR(10),TRUE,FILTER('SUMMARY DATA'!E:E,'SUMMARY DATA'!$D:$D=$C996,'SUMMARY DATA'!$B:$B=""GRP"")),"""")
  )
)"),"")</f>
        <v/>
      </c>
      <c r="F996" s="17" t="str">
        <f>IFERROR(__xludf.DUMMYFUNCTION("IFERROR(
  TEXTJOIN(CHAR(10),TRUE,FILTER('SUMMARY DATA'!F:F,'SUMMARY DATA'!$A:$A=$A996,'SUMMARY DATA'!$C:$C=$B996,'SUMMARY DATA'!$B:$B=""GRP"")),
  IF(
    OR(
      ISNUMBER(SEARCH(""CDM CASH DEPOSIT"",$C996)),
      ISNUMBER(SEARCH(""CASH DEPOSIT"",$C99"&amp;"6)),
      COUNTIFS('SUMMARY DATA'!$D:$D,$C996,'SUMMARY DATA'!$B:$B,""GRP"")&lt;&gt;1
    ),
    """",
    IFERROR(TEXTJOIN(CHAR(10),TRUE,FILTER('SUMMARY DATA'!F:F,'SUMMARY DATA'!$D:$D=$C996,'SUMMARY DATA'!$B:$B=""GRP"")),"""")
  )
)"),"")</f>
        <v/>
      </c>
      <c r="G996" s="17" t="str">
        <f>IFERROR(__xludf.DUMMYFUNCTION("IFERROR(
  TEXTJOIN(CHAR(10),TRUE,FILTER('SUMMARY DATA'!G:G,'SUMMARY DATA'!$A:$A=$A996,'SUMMARY DATA'!$C:$C=$B996,'SUMMARY DATA'!$B:$B=""GRP"")),
  IF(
    OR(
      ISNUMBER(SEARCH(""CDM CASH DEPOSIT"",$C996)),
      ISNUMBER(SEARCH(""CASH DEPOSIT"",$C99"&amp;"6)),
      COUNTIFS('SUMMARY DATA'!$D:$D,$C996,'SUMMARY DATA'!$B:$B,""GRP"")&lt;&gt;1
    ),
    """",
    IFERROR(TEXTJOIN(CHAR(10),TRUE,FILTER('SUMMARY DATA'!G:G,'SUMMARY DATA'!$D:$D=$C996,'SUMMARY DATA'!$B:$B=""GRP"")),"""")
  )
)"),"")</f>
        <v/>
      </c>
      <c r="H996" s="18" t="str">
        <f>IFERROR(__xludf.DUMMYFUNCTION("IFERROR(
  TEXTJOIN(CHAR(10),TRUE,FILTER('SUMMARY DATA'!H:H,'SUMMARY DATA'!$A:$A=$A996,'SUMMARY DATA'!$C:$C=$B996,'SUMMARY DATA'!$B:$B=""GRP"")),
  IF(
    OR(
      ISNUMBER(SEARCH(""CDM CASH DEPOSIT"",$C996)),
      ISNUMBER(SEARCH(""CASH DEPOSIT"",$C99"&amp;"6)),
      COUNTIFS('SUMMARY DATA'!$D:$D,$C996,'SUMMARY DATA'!$B:$B,""GRP"")&lt;&gt;1
    ),
    """",
    IFERROR(TEXTJOIN(CHAR(10),TRUE,FILTER('SUMMARY DATA'!H:H,'SUMMARY DATA'!$D:$D=$C996,'SUMMARY DATA'!$B:$B=""GRP"")),"""")
  )
)"),"")</f>
        <v/>
      </c>
      <c r="I996" s="18" t="str">
        <f>IFERROR(__xludf.DUMMYFUNCTION("IF(H996="""","""",
SUM(ARRAYFORMULA(VALUE(SPLIT(H996,CHAR(10)))))
)"),"")</f>
        <v/>
      </c>
      <c r="J996" s="17" t="str">
        <f>IFERROR(__xludf.DUMMYFUNCTION("IFERROR(
  TEXTJOIN(CHAR(10),TRUE,FILTER('SUMMARY DATA'!I:I,'SUMMARY DATA'!$A:$A=$A996,'SUMMARY DATA'!$C:$C=$B996,'SUMMARY DATA'!$B:$B=""GRP"")),
  IF(
    OR(
      ISNUMBER(SEARCH(""CDM CASH DEPOSIT"",$C996)),
      ISNUMBER(SEARCH(""CASH DEPOSIT"",$C99"&amp;"6)),
      COUNTIFS('SUMMARY DATA'!$D:$D,$C996,'SUMMARY DATA'!$B:$B,""GRP"")&lt;&gt;1
    ),
    """",
    IFERROR(TEXTJOIN(CHAR(10),TRUE,FILTER('SUMMARY DATA'!I:I,'SUMMARY DATA'!$D:$D=$C996,'SUMMARY DATA'!$B:$B=""GRP"")),"""")
  )
)"),"")</f>
        <v/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 spans="1:27">
      <c r="A997" s="2"/>
      <c r="B997" s="35"/>
      <c r="C997" s="2"/>
      <c r="D997" s="6"/>
      <c r="E997" s="16" t="str">
        <f>IFERROR(__xludf.DUMMYFUNCTION("IFERROR(
  TEXTJOIN(CHAR(10),TRUE,FILTER('SUMMARY DATA'!E:E,'SUMMARY DATA'!$A:$A=$A997,'SUMMARY DATA'!$C:$C=$B997,'SUMMARY DATA'!$B:$B=""GRP"")),
  IF(
    OR(
      ISNUMBER(SEARCH(""CDM CASH DEPOSIT"",$C997)),
      ISNUMBER(SEARCH(""CASH DEPOSIT"",$C99"&amp;"7)),
      COUNTIFS('SUMMARY DATA'!$D:$D,$C997,'SUMMARY DATA'!$B:$B,""GRP"")&lt;&gt;1
    ),
    """",
    IFERROR(TEXTJOIN(CHAR(10),TRUE,FILTER('SUMMARY DATA'!E:E,'SUMMARY DATA'!$D:$D=$C997,'SUMMARY DATA'!$B:$B=""GRP"")),"""")
  )
)"),"")</f>
        <v/>
      </c>
      <c r="F997" s="17" t="str">
        <f>IFERROR(__xludf.DUMMYFUNCTION("IFERROR(
  TEXTJOIN(CHAR(10),TRUE,FILTER('SUMMARY DATA'!F:F,'SUMMARY DATA'!$A:$A=$A997,'SUMMARY DATA'!$C:$C=$B997,'SUMMARY DATA'!$B:$B=""GRP"")),
  IF(
    OR(
      ISNUMBER(SEARCH(""CDM CASH DEPOSIT"",$C997)),
      ISNUMBER(SEARCH(""CASH DEPOSIT"",$C99"&amp;"7)),
      COUNTIFS('SUMMARY DATA'!$D:$D,$C997,'SUMMARY DATA'!$B:$B,""GRP"")&lt;&gt;1
    ),
    """",
    IFERROR(TEXTJOIN(CHAR(10),TRUE,FILTER('SUMMARY DATA'!F:F,'SUMMARY DATA'!$D:$D=$C997,'SUMMARY DATA'!$B:$B=""GRP"")),"""")
  )
)"),"")</f>
        <v/>
      </c>
      <c r="G997" s="17" t="str">
        <f>IFERROR(__xludf.DUMMYFUNCTION("IFERROR(
  TEXTJOIN(CHAR(10),TRUE,FILTER('SUMMARY DATA'!G:G,'SUMMARY DATA'!$A:$A=$A997,'SUMMARY DATA'!$C:$C=$B997,'SUMMARY DATA'!$B:$B=""GRP"")),
  IF(
    OR(
      ISNUMBER(SEARCH(""CDM CASH DEPOSIT"",$C997)),
      ISNUMBER(SEARCH(""CASH DEPOSIT"",$C99"&amp;"7)),
      COUNTIFS('SUMMARY DATA'!$D:$D,$C997,'SUMMARY DATA'!$B:$B,""GRP"")&lt;&gt;1
    ),
    """",
    IFERROR(TEXTJOIN(CHAR(10),TRUE,FILTER('SUMMARY DATA'!G:G,'SUMMARY DATA'!$D:$D=$C997,'SUMMARY DATA'!$B:$B=""GRP"")),"""")
  )
)"),"")</f>
        <v/>
      </c>
      <c r="H997" s="18" t="str">
        <f>IFERROR(__xludf.DUMMYFUNCTION("IFERROR(
  TEXTJOIN(CHAR(10),TRUE,FILTER('SUMMARY DATA'!H:H,'SUMMARY DATA'!$A:$A=$A997,'SUMMARY DATA'!$C:$C=$B997,'SUMMARY DATA'!$B:$B=""GRP"")),
  IF(
    OR(
      ISNUMBER(SEARCH(""CDM CASH DEPOSIT"",$C997)),
      ISNUMBER(SEARCH(""CASH DEPOSIT"",$C99"&amp;"7)),
      COUNTIFS('SUMMARY DATA'!$D:$D,$C997,'SUMMARY DATA'!$B:$B,""GRP"")&lt;&gt;1
    ),
    """",
    IFERROR(TEXTJOIN(CHAR(10),TRUE,FILTER('SUMMARY DATA'!H:H,'SUMMARY DATA'!$D:$D=$C997,'SUMMARY DATA'!$B:$B=""GRP"")),"""")
  )
)"),"")</f>
        <v/>
      </c>
      <c r="I997" s="18" t="str">
        <f>IFERROR(__xludf.DUMMYFUNCTION("IF(H997="""","""",
SUM(ARRAYFORMULA(VALUE(SPLIT(H997,CHAR(10)))))
)"),"")</f>
        <v/>
      </c>
      <c r="J997" s="17" t="str">
        <f>IFERROR(__xludf.DUMMYFUNCTION("IFERROR(
  TEXTJOIN(CHAR(10),TRUE,FILTER('SUMMARY DATA'!I:I,'SUMMARY DATA'!$A:$A=$A997,'SUMMARY DATA'!$C:$C=$B997,'SUMMARY DATA'!$B:$B=""GRP"")),
  IF(
    OR(
      ISNUMBER(SEARCH(""CDM CASH DEPOSIT"",$C997)),
      ISNUMBER(SEARCH(""CASH DEPOSIT"",$C99"&amp;"7)),
      COUNTIFS('SUMMARY DATA'!$D:$D,$C997,'SUMMARY DATA'!$B:$B,""GRP"")&lt;&gt;1
    ),
    """",
    IFERROR(TEXTJOIN(CHAR(10),TRUE,FILTER('SUMMARY DATA'!I:I,'SUMMARY DATA'!$D:$D=$C997,'SUMMARY DATA'!$B:$B=""GRP"")),"""")
  )
)"),"")</f>
        <v/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 spans="1:27">
      <c r="A998" s="2"/>
      <c r="B998" s="35"/>
      <c r="C998" s="2"/>
      <c r="D998" s="6"/>
      <c r="E998" s="16" t="str">
        <f>IFERROR(__xludf.DUMMYFUNCTION("IFERROR(
  TEXTJOIN(CHAR(10),TRUE,FILTER('SUMMARY DATA'!E:E,'SUMMARY DATA'!$A:$A=$A998,'SUMMARY DATA'!$C:$C=$B998,'SUMMARY DATA'!$B:$B=""GRP"")),
  IF(
    OR(
      ISNUMBER(SEARCH(""CDM CASH DEPOSIT"",$C998)),
      ISNUMBER(SEARCH(""CASH DEPOSIT"",$C99"&amp;"8)),
      COUNTIFS('SUMMARY DATA'!$D:$D,$C998,'SUMMARY DATA'!$B:$B,""GRP"")&lt;&gt;1
    ),
    """",
    IFERROR(TEXTJOIN(CHAR(10),TRUE,FILTER('SUMMARY DATA'!E:E,'SUMMARY DATA'!$D:$D=$C998,'SUMMARY DATA'!$B:$B=""GRP"")),"""")
  )
)"),"")</f>
        <v/>
      </c>
      <c r="F998" s="17" t="str">
        <f>IFERROR(__xludf.DUMMYFUNCTION("IFERROR(
  TEXTJOIN(CHAR(10),TRUE,FILTER('SUMMARY DATA'!F:F,'SUMMARY DATA'!$A:$A=$A998,'SUMMARY DATA'!$C:$C=$B998,'SUMMARY DATA'!$B:$B=""GRP"")),
  IF(
    OR(
      ISNUMBER(SEARCH(""CDM CASH DEPOSIT"",$C998)),
      ISNUMBER(SEARCH(""CASH DEPOSIT"",$C99"&amp;"8)),
      COUNTIFS('SUMMARY DATA'!$D:$D,$C998,'SUMMARY DATA'!$B:$B,""GRP"")&lt;&gt;1
    ),
    """",
    IFERROR(TEXTJOIN(CHAR(10),TRUE,FILTER('SUMMARY DATA'!F:F,'SUMMARY DATA'!$D:$D=$C998,'SUMMARY DATA'!$B:$B=""GRP"")),"""")
  )
)"),"")</f>
        <v/>
      </c>
      <c r="G998" s="17" t="str">
        <f>IFERROR(__xludf.DUMMYFUNCTION("IFERROR(
  TEXTJOIN(CHAR(10),TRUE,FILTER('SUMMARY DATA'!G:G,'SUMMARY DATA'!$A:$A=$A998,'SUMMARY DATA'!$C:$C=$B998,'SUMMARY DATA'!$B:$B=""GRP"")),
  IF(
    OR(
      ISNUMBER(SEARCH(""CDM CASH DEPOSIT"",$C998)),
      ISNUMBER(SEARCH(""CASH DEPOSIT"",$C99"&amp;"8)),
      COUNTIFS('SUMMARY DATA'!$D:$D,$C998,'SUMMARY DATA'!$B:$B,""GRP"")&lt;&gt;1
    ),
    """",
    IFERROR(TEXTJOIN(CHAR(10),TRUE,FILTER('SUMMARY DATA'!G:G,'SUMMARY DATA'!$D:$D=$C998,'SUMMARY DATA'!$B:$B=""GRP"")),"""")
  )
)"),"")</f>
        <v/>
      </c>
      <c r="H998" s="18" t="str">
        <f>IFERROR(__xludf.DUMMYFUNCTION("IFERROR(
  TEXTJOIN(CHAR(10),TRUE,FILTER('SUMMARY DATA'!H:H,'SUMMARY DATA'!$A:$A=$A998,'SUMMARY DATA'!$C:$C=$B998,'SUMMARY DATA'!$B:$B=""GRP"")),
  IF(
    OR(
      ISNUMBER(SEARCH(""CDM CASH DEPOSIT"",$C998)),
      ISNUMBER(SEARCH(""CASH DEPOSIT"",$C99"&amp;"8)),
      COUNTIFS('SUMMARY DATA'!$D:$D,$C998,'SUMMARY DATA'!$B:$B,""GRP"")&lt;&gt;1
    ),
    """",
    IFERROR(TEXTJOIN(CHAR(10),TRUE,FILTER('SUMMARY DATA'!H:H,'SUMMARY DATA'!$D:$D=$C998,'SUMMARY DATA'!$B:$B=""GRP"")),"""")
  )
)"),"")</f>
        <v/>
      </c>
      <c r="I998" s="18" t="str">
        <f>IFERROR(__xludf.DUMMYFUNCTION("IF(H998="""","""",
SUM(ARRAYFORMULA(VALUE(SPLIT(H998,CHAR(10)))))
)"),"")</f>
        <v/>
      </c>
      <c r="J998" s="17" t="str">
        <f>IFERROR(__xludf.DUMMYFUNCTION("IFERROR(
  TEXTJOIN(CHAR(10),TRUE,FILTER('SUMMARY DATA'!I:I,'SUMMARY DATA'!$A:$A=$A998,'SUMMARY DATA'!$C:$C=$B998,'SUMMARY DATA'!$B:$B=""GRP"")),
  IF(
    OR(
      ISNUMBER(SEARCH(""CDM CASH DEPOSIT"",$C998)),
      ISNUMBER(SEARCH(""CASH DEPOSIT"",$C99"&amp;"8)),
      COUNTIFS('SUMMARY DATA'!$D:$D,$C998,'SUMMARY DATA'!$B:$B,""GRP"")&lt;&gt;1
    ),
    """",
    IFERROR(TEXTJOIN(CHAR(10),TRUE,FILTER('SUMMARY DATA'!I:I,'SUMMARY DATA'!$D:$D=$C998,'SUMMARY DATA'!$B:$B=""GRP"")),"""")
  )
)"),"")</f>
        <v/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 spans="1:27">
      <c r="A999" s="2"/>
      <c r="B999" s="35"/>
      <c r="C999" s="2"/>
      <c r="D999" s="6"/>
      <c r="E999" s="16" t="str">
        <f>IFERROR(__xludf.DUMMYFUNCTION("IFERROR(
  TEXTJOIN(CHAR(10),TRUE,FILTER('SUMMARY DATA'!E:E,'SUMMARY DATA'!$A:$A=$A999,'SUMMARY DATA'!$C:$C=$B999,'SUMMARY DATA'!$B:$B=""GRP"")),
  IF(
    OR(
      ISNUMBER(SEARCH(""CDM CASH DEPOSIT"",$C999)),
      ISNUMBER(SEARCH(""CASH DEPOSIT"",$C99"&amp;"9)),
      COUNTIFS('SUMMARY DATA'!$D:$D,$C999,'SUMMARY DATA'!$B:$B,""GRP"")&lt;&gt;1
    ),
    """",
    IFERROR(TEXTJOIN(CHAR(10),TRUE,FILTER('SUMMARY DATA'!E:E,'SUMMARY DATA'!$D:$D=$C999,'SUMMARY DATA'!$B:$B=""GRP"")),"""")
  )
)"),"")</f>
        <v/>
      </c>
      <c r="F999" s="17" t="str">
        <f>IFERROR(__xludf.DUMMYFUNCTION("IFERROR(
  TEXTJOIN(CHAR(10),TRUE,FILTER('SUMMARY DATA'!F:F,'SUMMARY DATA'!$A:$A=$A999,'SUMMARY DATA'!$C:$C=$B999,'SUMMARY DATA'!$B:$B=""GRP"")),
  IF(
    OR(
      ISNUMBER(SEARCH(""CDM CASH DEPOSIT"",$C999)),
      ISNUMBER(SEARCH(""CASH DEPOSIT"",$C99"&amp;"9)),
      COUNTIFS('SUMMARY DATA'!$D:$D,$C999,'SUMMARY DATA'!$B:$B,""GRP"")&lt;&gt;1
    ),
    """",
    IFERROR(TEXTJOIN(CHAR(10),TRUE,FILTER('SUMMARY DATA'!F:F,'SUMMARY DATA'!$D:$D=$C999,'SUMMARY DATA'!$B:$B=""GRP"")),"""")
  )
)"),"")</f>
        <v/>
      </c>
      <c r="G999" s="17" t="str">
        <f>IFERROR(__xludf.DUMMYFUNCTION("IFERROR(
  TEXTJOIN(CHAR(10),TRUE,FILTER('SUMMARY DATA'!G:G,'SUMMARY DATA'!$A:$A=$A999,'SUMMARY DATA'!$C:$C=$B999,'SUMMARY DATA'!$B:$B=""GRP"")),
  IF(
    OR(
      ISNUMBER(SEARCH(""CDM CASH DEPOSIT"",$C999)),
      ISNUMBER(SEARCH(""CASH DEPOSIT"",$C99"&amp;"9)),
      COUNTIFS('SUMMARY DATA'!$D:$D,$C999,'SUMMARY DATA'!$B:$B,""GRP"")&lt;&gt;1
    ),
    """",
    IFERROR(TEXTJOIN(CHAR(10),TRUE,FILTER('SUMMARY DATA'!G:G,'SUMMARY DATA'!$D:$D=$C999,'SUMMARY DATA'!$B:$B=""GRP"")),"""")
  )
)"),"")</f>
        <v/>
      </c>
      <c r="H999" s="18" t="str">
        <f>IFERROR(__xludf.DUMMYFUNCTION("IFERROR(
  TEXTJOIN(CHAR(10),TRUE,FILTER('SUMMARY DATA'!H:H,'SUMMARY DATA'!$A:$A=$A999,'SUMMARY DATA'!$C:$C=$B999,'SUMMARY DATA'!$B:$B=""GRP"")),
  IF(
    OR(
      ISNUMBER(SEARCH(""CDM CASH DEPOSIT"",$C999)),
      ISNUMBER(SEARCH(""CASH DEPOSIT"",$C99"&amp;"9)),
      COUNTIFS('SUMMARY DATA'!$D:$D,$C999,'SUMMARY DATA'!$B:$B,""GRP"")&lt;&gt;1
    ),
    """",
    IFERROR(TEXTJOIN(CHAR(10),TRUE,FILTER('SUMMARY DATA'!H:H,'SUMMARY DATA'!$D:$D=$C999,'SUMMARY DATA'!$B:$B=""GRP"")),"""")
  )
)"),"")</f>
        <v/>
      </c>
      <c r="I999" s="18" t="str">
        <f>IFERROR(__xludf.DUMMYFUNCTION("IF(H999="""","""",
SUM(ARRAYFORMULA(VALUE(SPLIT(H999,CHAR(10)))))
)"),"")</f>
        <v/>
      </c>
      <c r="J999" s="17" t="str">
        <f>IFERROR(__xludf.DUMMYFUNCTION("IFERROR(
  TEXTJOIN(CHAR(10),TRUE,FILTER('SUMMARY DATA'!I:I,'SUMMARY DATA'!$A:$A=$A999,'SUMMARY DATA'!$C:$C=$B999,'SUMMARY DATA'!$B:$B=""GRP"")),
  IF(
    OR(
      ISNUMBER(SEARCH(""CDM CASH DEPOSIT"",$C999)),
      ISNUMBER(SEARCH(""CASH DEPOSIT"",$C99"&amp;"9)),
      COUNTIFS('SUMMARY DATA'!$D:$D,$C999,'SUMMARY DATA'!$B:$B,""GRP"")&lt;&gt;1
    ),
    """",
    IFERROR(TEXTJOIN(CHAR(10),TRUE,FILTER('SUMMARY DATA'!I:I,'SUMMARY DATA'!$D:$D=$C999,'SUMMARY DATA'!$B:$B=""GRP"")),"""")
  )
)"),"")</f>
        <v/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 spans="1:27">
      <c r="A1000" s="2"/>
      <c r="B1000" s="35"/>
      <c r="C1000" s="2"/>
      <c r="D1000" s="6"/>
      <c r="E1000" s="16" t="str">
        <f>IFERROR(__xludf.DUMMYFUNCTION("IFERROR(
  TEXTJOIN(CHAR(10),TRUE,FILTER('SUMMARY DATA'!E:E,'SUMMARY DATA'!$A:$A=$A1000,'SUMMARY DATA'!$C:$C=$B1000,'SUMMARY DATA'!$B:$B=""GRP"")),
  IF(
    OR(
      ISNUMBER(SEARCH(""CDM CASH DEPOSIT"",$C1000)),
      ISNUMBER(SEARCH(""CASH DEPOSIT"",$"&amp;"C1000)),
      COUNTIFS('SUMMARY DATA'!$D:$D,$C1000,'SUMMARY DATA'!$B:$B,""GRP"")&lt;&gt;1
    ),
    """",
    IFERROR(TEXTJOIN(CHAR(10),TRUE,FILTER('SUMMARY DATA'!E:E,'SUMMARY DATA'!$D:$D=$C1000,'SUMMARY DATA'!$B:$B=""GRP"")),"""")
  )
)"),"")</f>
        <v/>
      </c>
      <c r="F1000" s="17" t="str">
        <f>IFERROR(__xludf.DUMMYFUNCTION("IFERROR(
  TEXTJOIN(CHAR(10),TRUE,FILTER('SUMMARY DATA'!F:F,'SUMMARY DATA'!$A:$A=$A1000,'SUMMARY DATA'!$C:$C=$B1000,'SUMMARY DATA'!$B:$B=""GRP"")),
  IF(
    OR(
      ISNUMBER(SEARCH(""CDM CASH DEPOSIT"",$C1000)),
      ISNUMBER(SEARCH(""CASH DEPOSIT"",$"&amp;"C1000)),
      COUNTIFS('SUMMARY DATA'!$D:$D,$C1000,'SUMMARY DATA'!$B:$B,""GRP"")&lt;&gt;1
    ),
    """",
    IFERROR(TEXTJOIN(CHAR(10),TRUE,FILTER('SUMMARY DATA'!F:F,'SUMMARY DATA'!$D:$D=$C1000,'SUMMARY DATA'!$B:$B=""GRP"")),"""")
  )
)"),"")</f>
        <v/>
      </c>
      <c r="G1000" s="17" t="str">
        <f>IFERROR(__xludf.DUMMYFUNCTION("IFERROR(
  TEXTJOIN(CHAR(10),TRUE,FILTER('SUMMARY DATA'!G:G,'SUMMARY DATA'!$A:$A=$A1000,'SUMMARY DATA'!$C:$C=$B1000,'SUMMARY DATA'!$B:$B=""GRP"")),
  IF(
    OR(
      ISNUMBER(SEARCH(""CDM CASH DEPOSIT"",$C1000)),
      ISNUMBER(SEARCH(""CASH DEPOSIT"",$"&amp;"C1000)),
      COUNTIFS('SUMMARY DATA'!$D:$D,$C1000,'SUMMARY DATA'!$B:$B,""GRP"")&lt;&gt;1
    ),
    """",
    IFERROR(TEXTJOIN(CHAR(10),TRUE,FILTER('SUMMARY DATA'!G:G,'SUMMARY DATA'!$D:$D=$C1000,'SUMMARY DATA'!$B:$B=""GRP"")),"""")
  )
)"),"")</f>
        <v/>
      </c>
      <c r="H1000" s="18" t="str">
        <f>IFERROR(__xludf.DUMMYFUNCTION("IFERROR(
  TEXTJOIN(CHAR(10),TRUE,FILTER('SUMMARY DATA'!H:H,'SUMMARY DATA'!$A:$A=$A1000,'SUMMARY DATA'!$C:$C=$B1000,'SUMMARY DATA'!$B:$B=""GRP"")),
  IF(
    OR(
      ISNUMBER(SEARCH(""CDM CASH DEPOSIT"",$C1000)),
      ISNUMBER(SEARCH(""CASH DEPOSIT"",$"&amp;"C1000)),
      COUNTIFS('SUMMARY DATA'!$D:$D,$C1000,'SUMMARY DATA'!$B:$B,""GRP"")&lt;&gt;1
    ),
    """",
    IFERROR(TEXTJOIN(CHAR(10),TRUE,FILTER('SUMMARY DATA'!H:H,'SUMMARY DATA'!$D:$D=$C1000,'SUMMARY DATA'!$B:$B=""GRP"")),"""")
  )
)"),"")</f>
        <v/>
      </c>
      <c r="I1000" s="18" t="str">
        <f>IFERROR(__xludf.DUMMYFUNCTION("IF(H1000="""","""",
SUM(ARRAYFORMULA(VALUE(SPLIT(H1000,CHAR(10)))))
)"),"")</f>
        <v/>
      </c>
      <c r="J1000" s="17" t="str">
        <f>IFERROR(__xludf.DUMMYFUNCTION("IFERROR(
  TEXTJOIN(CHAR(10),TRUE,FILTER('SUMMARY DATA'!I:I,'SUMMARY DATA'!$A:$A=$A1000,'SUMMARY DATA'!$C:$C=$B1000,'SUMMARY DATA'!$B:$B=""GRP"")),
  IF(
    OR(
      ISNUMBER(SEARCH(""CDM CASH DEPOSIT"",$C1000)),
      ISNUMBER(SEARCH(""CASH DEPOSIT"",$"&amp;"C1000)),
      COUNTIFS('SUMMARY DATA'!$D:$D,$C1000,'SUMMARY DATA'!$B:$B,""GRP"")&lt;&gt;1
    ),
    """",
    IFERROR(TEXTJOIN(CHAR(10),TRUE,FILTER('SUMMARY DATA'!I:I,'SUMMARY DATA'!$D:$D=$C1000,'SUMMARY DATA'!$B:$B=""GRP"")),"""")
  )
)"),"")</f>
        <v/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 spans="1:27">
      <c r="A1001" s="2"/>
      <c r="B1001" s="35"/>
      <c r="C1001" s="2"/>
      <c r="D1001" s="6"/>
      <c r="E1001" s="16" t="str">
        <f>IFERROR(__xludf.DUMMYFUNCTION("IFERROR(
  TEXTJOIN(CHAR(10),TRUE,FILTER('SUMMARY DATA'!E:E,'SUMMARY DATA'!$A:$A=$A1001,'SUMMARY DATA'!$C:$C=$B1001,'SUMMARY DATA'!$B:$B=""GRP"")),
  IF(
    OR(
      ISNUMBER(SEARCH(""CDM CASH DEPOSIT"",$C1001)),
      ISNUMBER(SEARCH(""CASH DEPOSIT"",$"&amp;"C1001)),
      COUNTIFS('SUMMARY DATA'!$D:$D,$C1001,'SUMMARY DATA'!$B:$B,""GRP"")&lt;&gt;1
    ),
    """",
    IFERROR(TEXTJOIN(CHAR(10),TRUE,FILTER('SUMMARY DATA'!E:E,'SUMMARY DATA'!$D:$D=$C1001,'SUMMARY DATA'!$B:$B=""GRP"")),"""")
  )
)"),"")</f>
        <v/>
      </c>
      <c r="F1001" s="17" t="str">
        <f>IFERROR(__xludf.DUMMYFUNCTION("IFERROR(
  TEXTJOIN(CHAR(10),TRUE,FILTER('SUMMARY DATA'!F:F,'SUMMARY DATA'!$A:$A=$A1001,'SUMMARY DATA'!$C:$C=$B1001,'SUMMARY DATA'!$B:$B=""GRP"")),
  IF(
    OR(
      ISNUMBER(SEARCH(""CDM CASH DEPOSIT"",$C1001)),
      ISNUMBER(SEARCH(""CASH DEPOSIT"",$"&amp;"C1001)),
      COUNTIFS('SUMMARY DATA'!$D:$D,$C1001,'SUMMARY DATA'!$B:$B,""GRP"")&lt;&gt;1
    ),
    """",
    IFERROR(TEXTJOIN(CHAR(10),TRUE,FILTER('SUMMARY DATA'!F:F,'SUMMARY DATA'!$D:$D=$C1001,'SUMMARY DATA'!$B:$B=""GRP"")),"""")
  )
)"),"")</f>
        <v/>
      </c>
      <c r="G1001" s="17" t="str">
        <f>IFERROR(__xludf.DUMMYFUNCTION("IFERROR(
  TEXTJOIN(CHAR(10),TRUE,FILTER('SUMMARY DATA'!G:G,'SUMMARY DATA'!$A:$A=$A1001,'SUMMARY DATA'!$C:$C=$B1001,'SUMMARY DATA'!$B:$B=""GRP"")),
  IF(
    OR(
      ISNUMBER(SEARCH(""CDM CASH DEPOSIT"",$C1001)),
      ISNUMBER(SEARCH(""CASH DEPOSIT"",$"&amp;"C1001)),
      COUNTIFS('SUMMARY DATA'!$D:$D,$C1001,'SUMMARY DATA'!$B:$B,""GRP"")&lt;&gt;1
    ),
    """",
    IFERROR(TEXTJOIN(CHAR(10),TRUE,FILTER('SUMMARY DATA'!G:G,'SUMMARY DATA'!$D:$D=$C1001,'SUMMARY DATA'!$B:$B=""GRP"")),"""")
  )
)"),"")</f>
        <v/>
      </c>
      <c r="H1001" s="18" t="str">
        <f>IFERROR(__xludf.DUMMYFUNCTION("IFERROR(
  TEXTJOIN(CHAR(10),TRUE,FILTER('SUMMARY DATA'!H:H,'SUMMARY DATA'!$A:$A=$A1001,'SUMMARY DATA'!$C:$C=$B1001,'SUMMARY DATA'!$B:$B=""GRP"")),
  IF(
    OR(
      ISNUMBER(SEARCH(""CDM CASH DEPOSIT"",$C1001)),
      ISNUMBER(SEARCH(""CASH DEPOSIT"",$"&amp;"C1001)),
      COUNTIFS('SUMMARY DATA'!$D:$D,$C1001,'SUMMARY DATA'!$B:$B,""GRP"")&lt;&gt;1
    ),
    """",
    IFERROR(TEXTJOIN(CHAR(10),TRUE,FILTER('SUMMARY DATA'!H:H,'SUMMARY DATA'!$D:$D=$C1001,'SUMMARY DATA'!$B:$B=""GRP"")),"""")
  )
)"),"")</f>
        <v/>
      </c>
      <c r="I1001" s="18" t="str">
        <f>IFERROR(__xludf.DUMMYFUNCTION("IF(H1001="""","""",
SUM(ARRAYFORMULA(VALUE(SPLIT(H1001,CHAR(10)))))
)"),"")</f>
        <v/>
      </c>
      <c r="J1001" s="17" t="str">
        <f>IFERROR(__xludf.DUMMYFUNCTION("IFERROR(
  TEXTJOIN(CHAR(10),TRUE,FILTER('SUMMARY DATA'!I:I,'SUMMARY DATA'!$A:$A=$A1001,'SUMMARY DATA'!$C:$C=$B1001,'SUMMARY DATA'!$B:$B=""GRP"")),
  IF(
    OR(
      ISNUMBER(SEARCH(""CDM CASH DEPOSIT"",$C1001)),
      ISNUMBER(SEARCH(""CASH DEPOSIT"",$"&amp;"C1001)),
      COUNTIFS('SUMMARY DATA'!$D:$D,$C1001,'SUMMARY DATA'!$B:$B,""GRP"")&lt;&gt;1
    ),
    """",
    IFERROR(TEXTJOIN(CHAR(10),TRUE,FILTER('SUMMARY DATA'!I:I,'SUMMARY DATA'!$D:$D=$C1001,'SUMMARY DATA'!$B:$B=""GRP"")),"""")
  )
)"),"")</f>
        <v/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 spans="1:27">
      <c r="A1002" s="2"/>
      <c r="B1002" s="35"/>
      <c r="C1002" s="2"/>
      <c r="D1002" s="6"/>
      <c r="E1002" s="16" t="str">
        <f>IFERROR(__xludf.DUMMYFUNCTION("IFERROR(
  TEXTJOIN(CHAR(10),TRUE,FILTER('SUMMARY DATA'!E:E,'SUMMARY DATA'!$A:$A=$A1002,'SUMMARY DATA'!$C:$C=$B1002,'SUMMARY DATA'!$B:$B=""GRP"")),
  IF(
    OR(
      ISNUMBER(SEARCH(""CDM CASH DEPOSIT"",$C1002)),
      ISNUMBER(SEARCH(""CASH DEPOSIT"",$"&amp;"C1002)),
      COUNTIFS('SUMMARY DATA'!$D:$D,$C1002,'SUMMARY DATA'!$B:$B,""GRP"")&lt;&gt;1
    ),
    """",
    IFERROR(TEXTJOIN(CHAR(10),TRUE,FILTER('SUMMARY DATA'!E:E,'SUMMARY DATA'!$D:$D=$C1002,'SUMMARY DATA'!$B:$B=""GRP"")),"""")
  )
)"),"")</f>
        <v/>
      </c>
      <c r="F1002" s="17" t="str">
        <f>IFERROR(__xludf.DUMMYFUNCTION("IFERROR(
  TEXTJOIN(CHAR(10),TRUE,FILTER('SUMMARY DATA'!F:F,'SUMMARY DATA'!$A:$A=$A1002,'SUMMARY DATA'!$C:$C=$B1002,'SUMMARY DATA'!$B:$B=""GRP"")),
  IF(
    OR(
      ISNUMBER(SEARCH(""CDM CASH DEPOSIT"",$C1002)),
      ISNUMBER(SEARCH(""CASH DEPOSIT"",$"&amp;"C1002)),
      COUNTIFS('SUMMARY DATA'!$D:$D,$C1002,'SUMMARY DATA'!$B:$B,""GRP"")&lt;&gt;1
    ),
    """",
    IFERROR(TEXTJOIN(CHAR(10),TRUE,FILTER('SUMMARY DATA'!F:F,'SUMMARY DATA'!$D:$D=$C1002,'SUMMARY DATA'!$B:$B=""GRP"")),"""")
  )
)"),"")</f>
        <v/>
      </c>
      <c r="G1002" s="17" t="str">
        <f>IFERROR(__xludf.DUMMYFUNCTION("IFERROR(
  TEXTJOIN(CHAR(10),TRUE,FILTER('SUMMARY DATA'!G:G,'SUMMARY DATA'!$A:$A=$A1002,'SUMMARY DATA'!$C:$C=$B1002,'SUMMARY DATA'!$B:$B=""GRP"")),
  IF(
    OR(
      ISNUMBER(SEARCH(""CDM CASH DEPOSIT"",$C1002)),
      ISNUMBER(SEARCH(""CASH DEPOSIT"",$"&amp;"C1002)),
      COUNTIFS('SUMMARY DATA'!$D:$D,$C1002,'SUMMARY DATA'!$B:$B,""GRP"")&lt;&gt;1
    ),
    """",
    IFERROR(TEXTJOIN(CHAR(10),TRUE,FILTER('SUMMARY DATA'!G:G,'SUMMARY DATA'!$D:$D=$C1002,'SUMMARY DATA'!$B:$B=""GRP"")),"""")
  )
)"),"")</f>
        <v/>
      </c>
      <c r="H1002" s="18" t="str">
        <f>IFERROR(__xludf.DUMMYFUNCTION("IFERROR(
  TEXTJOIN(CHAR(10),TRUE,FILTER('SUMMARY DATA'!H:H,'SUMMARY DATA'!$A:$A=$A1002,'SUMMARY DATA'!$C:$C=$B1002,'SUMMARY DATA'!$B:$B=""GRP"")),
  IF(
    OR(
      ISNUMBER(SEARCH(""CDM CASH DEPOSIT"",$C1002)),
      ISNUMBER(SEARCH(""CASH DEPOSIT"",$"&amp;"C1002)),
      COUNTIFS('SUMMARY DATA'!$D:$D,$C1002,'SUMMARY DATA'!$B:$B,""GRP"")&lt;&gt;1
    ),
    """",
    IFERROR(TEXTJOIN(CHAR(10),TRUE,FILTER('SUMMARY DATA'!H:H,'SUMMARY DATA'!$D:$D=$C1002,'SUMMARY DATA'!$B:$B=""GRP"")),"""")
  )
)"),"")</f>
        <v/>
      </c>
      <c r="I1002" s="18" t="str">
        <f>IFERROR(__xludf.DUMMYFUNCTION("IF(H1002="""","""",
SUM(ARRAYFORMULA(VALUE(SPLIT(H1002,CHAR(10)))))
)"),"")</f>
        <v/>
      </c>
      <c r="J1002" s="17" t="str">
        <f>IFERROR(__xludf.DUMMYFUNCTION("IFERROR(
  TEXTJOIN(CHAR(10),TRUE,FILTER('SUMMARY DATA'!I:I,'SUMMARY DATA'!$A:$A=$A1002,'SUMMARY DATA'!$C:$C=$B1002,'SUMMARY DATA'!$B:$B=""GRP"")),
  IF(
    OR(
      ISNUMBER(SEARCH(""CDM CASH DEPOSIT"",$C1002)),
      ISNUMBER(SEARCH(""CASH DEPOSIT"",$"&amp;"C1002)),
      COUNTIFS('SUMMARY DATA'!$D:$D,$C1002,'SUMMARY DATA'!$B:$B,""GRP"")&lt;&gt;1
    ),
    """",
    IFERROR(TEXTJOIN(CHAR(10),TRUE,FILTER('SUMMARY DATA'!I:I,'SUMMARY DATA'!$D:$D=$C1002,'SUMMARY DATA'!$B:$B=""GRP"")),"""")
  )
)"),"")</f>
        <v/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 spans="1:27">
      <c r="A1003" s="2"/>
      <c r="B1003" s="35"/>
      <c r="C1003" s="2"/>
      <c r="D1003" s="6"/>
      <c r="E1003" s="16" t="str">
        <f>IFERROR(__xludf.DUMMYFUNCTION("IFERROR(
  TEXTJOIN(CHAR(10),TRUE,FILTER('SUMMARY DATA'!E:E,'SUMMARY DATA'!$A:$A=$A1003,'SUMMARY DATA'!$C:$C=$B1003,'SUMMARY DATA'!$B:$B=""GRP"")),
  IF(
    OR(
      ISNUMBER(SEARCH(""CDM CASH DEPOSIT"",$C1003)),
      ISNUMBER(SEARCH(""CASH DEPOSIT"",$"&amp;"C1003)),
      COUNTIFS('SUMMARY DATA'!$D:$D,$C1003,'SUMMARY DATA'!$B:$B,""GRP"")&lt;&gt;1
    ),
    """",
    IFERROR(TEXTJOIN(CHAR(10),TRUE,FILTER('SUMMARY DATA'!E:E,'SUMMARY DATA'!$D:$D=$C1003,'SUMMARY DATA'!$B:$B=""GRP"")),"""")
  )
)"),"")</f>
        <v/>
      </c>
      <c r="F1003" s="17" t="str">
        <f>IFERROR(__xludf.DUMMYFUNCTION("IFERROR(
  TEXTJOIN(CHAR(10),TRUE,FILTER('SUMMARY DATA'!F:F,'SUMMARY DATA'!$A:$A=$A1003,'SUMMARY DATA'!$C:$C=$B1003,'SUMMARY DATA'!$B:$B=""GRP"")),
  IF(
    OR(
      ISNUMBER(SEARCH(""CDM CASH DEPOSIT"",$C1003)),
      ISNUMBER(SEARCH(""CASH DEPOSIT"",$"&amp;"C1003)),
      COUNTIFS('SUMMARY DATA'!$D:$D,$C1003,'SUMMARY DATA'!$B:$B,""GRP"")&lt;&gt;1
    ),
    """",
    IFERROR(TEXTJOIN(CHAR(10),TRUE,FILTER('SUMMARY DATA'!F:F,'SUMMARY DATA'!$D:$D=$C1003,'SUMMARY DATA'!$B:$B=""GRP"")),"""")
  )
)"),"")</f>
        <v/>
      </c>
      <c r="G1003" s="17" t="str">
        <f>IFERROR(__xludf.DUMMYFUNCTION("IFERROR(
  TEXTJOIN(CHAR(10),TRUE,FILTER('SUMMARY DATA'!G:G,'SUMMARY DATA'!$A:$A=$A1003,'SUMMARY DATA'!$C:$C=$B1003,'SUMMARY DATA'!$B:$B=""GRP"")),
  IF(
    OR(
      ISNUMBER(SEARCH(""CDM CASH DEPOSIT"",$C1003)),
      ISNUMBER(SEARCH(""CASH DEPOSIT"",$"&amp;"C1003)),
      COUNTIFS('SUMMARY DATA'!$D:$D,$C1003,'SUMMARY DATA'!$B:$B,""GRP"")&lt;&gt;1
    ),
    """",
    IFERROR(TEXTJOIN(CHAR(10),TRUE,FILTER('SUMMARY DATA'!G:G,'SUMMARY DATA'!$D:$D=$C1003,'SUMMARY DATA'!$B:$B=""GRP"")),"""")
  )
)"),"")</f>
        <v/>
      </c>
      <c r="H1003" s="18" t="str">
        <f>IFERROR(__xludf.DUMMYFUNCTION("IFERROR(
  TEXTJOIN(CHAR(10),TRUE,FILTER('SUMMARY DATA'!H:H,'SUMMARY DATA'!$A:$A=$A1003,'SUMMARY DATA'!$C:$C=$B1003,'SUMMARY DATA'!$B:$B=""GRP"")),
  IF(
    OR(
      ISNUMBER(SEARCH(""CDM CASH DEPOSIT"",$C1003)),
      ISNUMBER(SEARCH(""CASH DEPOSIT"",$"&amp;"C1003)),
      COUNTIFS('SUMMARY DATA'!$D:$D,$C1003,'SUMMARY DATA'!$B:$B,""GRP"")&lt;&gt;1
    ),
    """",
    IFERROR(TEXTJOIN(CHAR(10),TRUE,FILTER('SUMMARY DATA'!H:H,'SUMMARY DATA'!$D:$D=$C1003,'SUMMARY DATA'!$B:$B=""GRP"")),"""")
  )
)"),"")</f>
        <v/>
      </c>
      <c r="I1003" s="18" t="str">
        <f>IFERROR(__xludf.DUMMYFUNCTION("IF(H1003="""","""",
SUM(ARRAYFORMULA(VALUE(SPLIT(H1003,CHAR(10)))))
)"),"")</f>
        <v/>
      </c>
      <c r="J1003" s="17" t="str">
        <f>IFERROR(__xludf.DUMMYFUNCTION("IFERROR(
  TEXTJOIN(CHAR(10),TRUE,FILTER('SUMMARY DATA'!I:I,'SUMMARY DATA'!$A:$A=$A1003,'SUMMARY DATA'!$C:$C=$B1003,'SUMMARY DATA'!$B:$B=""GRP"")),
  IF(
    OR(
      ISNUMBER(SEARCH(""CDM CASH DEPOSIT"",$C1003)),
      ISNUMBER(SEARCH(""CASH DEPOSIT"",$"&amp;"C1003)),
      COUNTIFS('SUMMARY DATA'!$D:$D,$C1003,'SUMMARY DATA'!$B:$B,""GRP"")&lt;&gt;1
    ),
    """",
    IFERROR(TEXTJOIN(CHAR(10),TRUE,FILTER('SUMMARY DATA'!I:I,'SUMMARY DATA'!$D:$D=$C1003,'SUMMARY DATA'!$B:$B=""GRP"")),"""")
  )
)"),"")</f>
        <v/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 spans="1:27">
      <c r="A1004" s="2"/>
      <c r="B1004" s="35"/>
      <c r="C1004" s="2"/>
      <c r="D1004" s="6"/>
      <c r="E1004" s="16" t="str">
        <f>IFERROR(__xludf.DUMMYFUNCTION("IFERROR(
  TEXTJOIN(CHAR(10),TRUE,FILTER('SUMMARY DATA'!E:E,'SUMMARY DATA'!$A:$A=$A1004,'SUMMARY DATA'!$C:$C=$B1004,'SUMMARY DATA'!$B:$B=""GRP"")),
  IF(
    OR(
      ISNUMBER(SEARCH(""CDM CASH DEPOSIT"",$C1004)),
      ISNUMBER(SEARCH(""CASH DEPOSIT"",$"&amp;"C1004)),
      COUNTIFS('SUMMARY DATA'!$D:$D,$C1004,'SUMMARY DATA'!$B:$B,""GRP"")&lt;&gt;1
    ),
    """",
    IFERROR(TEXTJOIN(CHAR(10),TRUE,FILTER('SUMMARY DATA'!E:E,'SUMMARY DATA'!$D:$D=$C1004,'SUMMARY DATA'!$B:$B=""GRP"")),"""")
  )
)"),"")</f>
        <v/>
      </c>
      <c r="F1004" s="17" t="str">
        <f>IFERROR(__xludf.DUMMYFUNCTION("IFERROR(
  TEXTJOIN(CHAR(10),TRUE,FILTER('SUMMARY DATA'!F:F,'SUMMARY DATA'!$A:$A=$A1004,'SUMMARY DATA'!$C:$C=$B1004,'SUMMARY DATA'!$B:$B=""GRP"")),
  IF(
    OR(
      ISNUMBER(SEARCH(""CDM CASH DEPOSIT"",$C1004)),
      ISNUMBER(SEARCH(""CASH DEPOSIT"",$"&amp;"C1004)),
      COUNTIFS('SUMMARY DATA'!$D:$D,$C1004,'SUMMARY DATA'!$B:$B,""GRP"")&lt;&gt;1
    ),
    """",
    IFERROR(TEXTJOIN(CHAR(10),TRUE,FILTER('SUMMARY DATA'!F:F,'SUMMARY DATA'!$D:$D=$C1004,'SUMMARY DATA'!$B:$B=""GRP"")),"""")
  )
)"),"")</f>
        <v/>
      </c>
      <c r="G1004" s="17" t="str">
        <f>IFERROR(__xludf.DUMMYFUNCTION("IFERROR(
  TEXTJOIN(CHAR(10),TRUE,FILTER('SUMMARY DATA'!G:G,'SUMMARY DATA'!$A:$A=$A1004,'SUMMARY DATA'!$C:$C=$B1004,'SUMMARY DATA'!$B:$B=""GRP"")),
  IF(
    OR(
      ISNUMBER(SEARCH(""CDM CASH DEPOSIT"",$C1004)),
      ISNUMBER(SEARCH(""CASH DEPOSIT"",$"&amp;"C1004)),
      COUNTIFS('SUMMARY DATA'!$D:$D,$C1004,'SUMMARY DATA'!$B:$B,""GRP"")&lt;&gt;1
    ),
    """",
    IFERROR(TEXTJOIN(CHAR(10),TRUE,FILTER('SUMMARY DATA'!G:G,'SUMMARY DATA'!$D:$D=$C1004,'SUMMARY DATA'!$B:$B=""GRP"")),"""")
  )
)"),"")</f>
        <v/>
      </c>
      <c r="H1004" s="18" t="str">
        <f>IFERROR(__xludf.DUMMYFUNCTION("IFERROR(
  TEXTJOIN(CHAR(10),TRUE,FILTER('SUMMARY DATA'!H:H,'SUMMARY DATA'!$A:$A=$A1004,'SUMMARY DATA'!$C:$C=$B1004,'SUMMARY DATA'!$B:$B=""GRP"")),
  IF(
    OR(
      ISNUMBER(SEARCH(""CDM CASH DEPOSIT"",$C1004)),
      ISNUMBER(SEARCH(""CASH DEPOSIT"",$"&amp;"C1004)),
      COUNTIFS('SUMMARY DATA'!$D:$D,$C1004,'SUMMARY DATA'!$B:$B,""GRP"")&lt;&gt;1
    ),
    """",
    IFERROR(TEXTJOIN(CHAR(10),TRUE,FILTER('SUMMARY DATA'!H:H,'SUMMARY DATA'!$D:$D=$C1004,'SUMMARY DATA'!$B:$B=""GRP"")),"""")
  )
)"),"")</f>
        <v/>
      </c>
      <c r="I1004" s="18" t="str">
        <f>IFERROR(__xludf.DUMMYFUNCTION("IF(H1004="""","""",
SUM(ARRAYFORMULA(VALUE(SPLIT(H1004,CHAR(10)))))
)"),"")</f>
        <v/>
      </c>
      <c r="J1004" s="17" t="str">
        <f>IFERROR(__xludf.DUMMYFUNCTION("IFERROR(
  TEXTJOIN(CHAR(10),TRUE,FILTER('SUMMARY DATA'!I:I,'SUMMARY DATA'!$A:$A=$A1004,'SUMMARY DATA'!$C:$C=$B1004,'SUMMARY DATA'!$B:$B=""GRP"")),
  IF(
    OR(
      ISNUMBER(SEARCH(""CDM CASH DEPOSIT"",$C1004)),
      ISNUMBER(SEARCH(""CASH DEPOSIT"",$"&amp;"C1004)),
      COUNTIFS('SUMMARY DATA'!$D:$D,$C1004,'SUMMARY DATA'!$B:$B,""GRP"")&lt;&gt;1
    ),
    """",
    IFERROR(TEXTJOIN(CHAR(10),TRUE,FILTER('SUMMARY DATA'!I:I,'SUMMARY DATA'!$D:$D=$C1004,'SUMMARY DATA'!$B:$B=""GRP"")),"""")
  )
)"),"")</f>
        <v/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 spans="1:27">
      <c r="A1005" s="2"/>
      <c r="B1005" s="35"/>
      <c r="C1005" s="2"/>
      <c r="D1005" s="6"/>
      <c r="E1005" s="16" t="str">
        <f>IFERROR(__xludf.DUMMYFUNCTION("IFERROR(
  TEXTJOIN(CHAR(10),TRUE,FILTER('SUMMARY DATA'!E:E,'SUMMARY DATA'!$A:$A=$A1005,'SUMMARY DATA'!$C:$C=$B1005,'SUMMARY DATA'!$B:$B=""GRP"")),
  IF(
    OR(
      ISNUMBER(SEARCH(""CDM CASH DEPOSIT"",$C1005)),
      ISNUMBER(SEARCH(""CASH DEPOSIT"",$"&amp;"C1005)),
      COUNTIFS('SUMMARY DATA'!$D:$D,$C1005,'SUMMARY DATA'!$B:$B,""GRP"")&lt;&gt;1
    ),
    """",
    IFERROR(TEXTJOIN(CHAR(10),TRUE,FILTER('SUMMARY DATA'!E:E,'SUMMARY DATA'!$D:$D=$C1005,'SUMMARY DATA'!$B:$B=""GRP"")),"""")
  )
)"),"")</f>
        <v/>
      </c>
      <c r="F1005" s="17" t="str">
        <f>IFERROR(__xludf.DUMMYFUNCTION("IFERROR(
  TEXTJOIN(CHAR(10),TRUE,FILTER('SUMMARY DATA'!F:F,'SUMMARY DATA'!$A:$A=$A1005,'SUMMARY DATA'!$C:$C=$B1005,'SUMMARY DATA'!$B:$B=""GRP"")),
  IF(
    OR(
      ISNUMBER(SEARCH(""CDM CASH DEPOSIT"",$C1005)),
      ISNUMBER(SEARCH(""CASH DEPOSIT"",$"&amp;"C1005)),
      COUNTIFS('SUMMARY DATA'!$D:$D,$C1005,'SUMMARY DATA'!$B:$B,""GRP"")&lt;&gt;1
    ),
    """",
    IFERROR(TEXTJOIN(CHAR(10),TRUE,FILTER('SUMMARY DATA'!F:F,'SUMMARY DATA'!$D:$D=$C1005,'SUMMARY DATA'!$B:$B=""GRP"")),"""")
  )
)"),"")</f>
        <v/>
      </c>
      <c r="G1005" s="17" t="str">
        <f>IFERROR(__xludf.DUMMYFUNCTION("IFERROR(
  TEXTJOIN(CHAR(10),TRUE,FILTER('SUMMARY DATA'!G:G,'SUMMARY DATA'!$A:$A=$A1005,'SUMMARY DATA'!$C:$C=$B1005,'SUMMARY DATA'!$B:$B=""GRP"")),
  IF(
    OR(
      ISNUMBER(SEARCH(""CDM CASH DEPOSIT"",$C1005)),
      ISNUMBER(SEARCH(""CASH DEPOSIT"",$"&amp;"C1005)),
      COUNTIFS('SUMMARY DATA'!$D:$D,$C1005,'SUMMARY DATA'!$B:$B,""GRP"")&lt;&gt;1
    ),
    """",
    IFERROR(TEXTJOIN(CHAR(10),TRUE,FILTER('SUMMARY DATA'!G:G,'SUMMARY DATA'!$D:$D=$C1005,'SUMMARY DATA'!$B:$B=""GRP"")),"""")
  )
)"),"")</f>
        <v/>
      </c>
      <c r="H1005" s="18" t="str">
        <f>IFERROR(__xludf.DUMMYFUNCTION("IFERROR(
  TEXTJOIN(CHAR(10),TRUE,FILTER('SUMMARY DATA'!H:H,'SUMMARY DATA'!$A:$A=$A1005,'SUMMARY DATA'!$C:$C=$B1005,'SUMMARY DATA'!$B:$B=""GRP"")),
  IF(
    OR(
      ISNUMBER(SEARCH(""CDM CASH DEPOSIT"",$C1005)),
      ISNUMBER(SEARCH(""CASH DEPOSIT"",$"&amp;"C1005)),
      COUNTIFS('SUMMARY DATA'!$D:$D,$C1005,'SUMMARY DATA'!$B:$B,""GRP"")&lt;&gt;1
    ),
    """",
    IFERROR(TEXTJOIN(CHAR(10),TRUE,FILTER('SUMMARY DATA'!H:H,'SUMMARY DATA'!$D:$D=$C1005,'SUMMARY DATA'!$B:$B=""GRP"")),"""")
  )
)"),"")</f>
        <v/>
      </c>
      <c r="I1005" s="18" t="str">
        <f>IFERROR(__xludf.DUMMYFUNCTION("IF(H1005="""","""",
SUM(ARRAYFORMULA(VALUE(SPLIT(H1005,CHAR(10)))))
)"),"")</f>
        <v/>
      </c>
      <c r="J1005" s="17" t="str">
        <f>IFERROR(__xludf.DUMMYFUNCTION("IFERROR(
  TEXTJOIN(CHAR(10),TRUE,FILTER('SUMMARY DATA'!I:I,'SUMMARY DATA'!$A:$A=$A1005,'SUMMARY DATA'!$C:$C=$B1005,'SUMMARY DATA'!$B:$B=""GRP"")),
  IF(
    OR(
      ISNUMBER(SEARCH(""CDM CASH DEPOSIT"",$C1005)),
      ISNUMBER(SEARCH(""CASH DEPOSIT"",$"&amp;"C1005)),
      COUNTIFS('SUMMARY DATA'!$D:$D,$C1005,'SUMMARY DATA'!$B:$B,""GRP"")&lt;&gt;1
    ),
    """",
    IFERROR(TEXTJOIN(CHAR(10),TRUE,FILTER('SUMMARY DATA'!I:I,'SUMMARY DATA'!$D:$D=$C1005,'SUMMARY DATA'!$B:$B=""GRP"")),"""")
  )
)"),"")</f>
        <v/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 spans="1:27">
      <c r="A1006" s="2"/>
      <c r="B1006" s="35"/>
      <c r="C1006" s="2"/>
      <c r="D1006" s="6"/>
      <c r="E1006" s="16" t="str">
        <f>IFERROR(__xludf.DUMMYFUNCTION("IFERROR(
  TEXTJOIN(CHAR(10),TRUE,FILTER('SUMMARY DATA'!E:E,'SUMMARY DATA'!$A:$A=$A1006,'SUMMARY DATA'!$C:$C=$B1006,'SUMMARY DATA'!$B:$B=""GRP"")),
  IF(
    OR(
      ISNUMBER(SEARCH(""CDM CASH DEPOSIT"",$C1006)),
      ISNUMBER(SEARCH(""CASH DEPOSIT"",$"&amp;"C1006)),
      COUNTIFS('SUMMARY DATA'!$D:$D,$C1006,'SUMMARY DATA'!$B:$B,""GRP"")&lt;&gt;1
    ),
    """",
    IFERROR(TEXTJOIN(CHAR(10),TRUE,FILTER('SUMMARY DATA'!E:E,'SUMMARY DATA'!$D:$D=$C1006,'SUMMARY DATA'!$B:$B=""GRP"")),"""")
  )
)"),"")</f>
        <v/>
      </c>
      <c r="F1006" s="17" t="str">
        <f>IFERROR(__xludf.DUMMYFUNCTION("IFERROR(
  TEXTJOIN(CHAR(10),TRUE,FILTER('SUMMARY DATA'!F:F,'SUMMARY DATA'!$A:$A=$A1006,'SUMMARY DATA'!$C:$C=$B1006,'SUMMARY DATA'!$B:$B=""GRP"")),
  IF(
    OR(
      ISNUMBER(SEARCH(""CDM CASH DEPOSIT"",$C1006)),
      ISNUMBER(SEARCH(""CASH DEPOSIT"",$"&amp;"C1006)),
      COUNTIFS('SUMMARY DATA'!$D:$D,$C1006,'SUMMARY DATA'!$B:$B,""GRP"")&lt;&gt;1
    ),
    """",
    IFERROR(TEXTJOIN(CHAR(10),TRUE,FILTER('SUMMARY DATA'!F:F,'SUMMARY DATA'!$D:$D=$C1006,'SUMMARY DATA'!$B:$B=""GRP"")),"""")
  )
)"),"")</f>
        <v/>
      </c>
      <c r="G1006" s="17" t="str">
        <f>IFERROR(__xludf.DUMMYFUNCTION("IFERROR(
  TEXTJOIN(CHAR(10),TRUE,FILTER('SUMMARY DATA'!G:G,'SUMMARY DATA'!$A:$A=$A1006,'SUMMARY DATA'!$C:$C=$B1006,'SUMMARY DATA'!$B:$B=""GRP"")),
  IF(
    OR(
      ISNUMBER(SEARCH(""CDM CASH DEPOSIT"",$C1006)),
      ISNUMBER(SEARCH(""CASH DEPOSIT"",$"&amp;"C1006)),
      COUNTIFS('SUMMARY DATA'!$D:$D,$C1006,'SUMMARY DATA'!$B:$B,""GRP"")&lt;&gt;1
    ),
    """",
    IFERROR(TEXTJOIN(CHAR(10),TRUE,FILTER('SUMMARY DATA'!G:G,'SUMMARY DATA'!$D:$D=$C1006,'SUMMARY DATA'!$B:$B=""GRP"")),"""")
  )
)"),"")</f>
        <v/>
      </c>
      <c r="H1006" s="18" t="str">
        <f>IFERROR(__xludf.DUMMYFUNCTION("IFERROR(
  TEXTJOIN(CHAR(10),TRUE,FILTER('SUMMARY DATA'!H:H,'SUMMARY DATA'!$A:$A=$A1006,'SUMMARY DATA'!$C:$C=$B1006,'SUMMARY DATA'!$B:$B=""GRP"")),
  IF(
    OR(
      ISNUMBER(SEARCH(""CDM CASH DEPOSIT"",$C1006)),
      ISNUMBER(SEARCH(""CASH DEPOSIT"",$"&amp;"C1006)),
      COUNTIFS('SUMMARY DATA'!$D:$D,$C1006,'SUMMARY DATA'!$B:$B,""GRP"")&lt;&gt;1
    ),
    """",
    IFERROR(TEXTJOIN(CHAR(10),TRUE,FILTER('SUMMARY DATA'!H:H,'SUMMARY DATA'!$D:$D=$C1006,'SUMMARY DATA'!$B:$B=""GRP"")),"""")
  )
)"),"")</f>
        <v/>
      </c>
      <c r="I1006" s="18" t="str">
        <f>IFERROR(__xludf.DUMMYFUNCTION("IF(H1006="""","""",
SUM(ARRAYFORMULA(VALUE(SPLIT(H1006,CHAR(10)))))
)"),"")</f>
        <v/>
      </c>
      <c r="J1006" s="17" t="str">
        <f>IFERROR(__xludf.DUMMYFUNCTION("IFERROR(
  TEXTJOIN(CHAR(10),TRUE,FILTER('SUMMARY DATA'!I:I,'SUMMARY DATA'!$A:$A=$A1006,'SUMMARY DATA'!$C:$C=$B1006,'SUMMARY DATA'!$B:$B=""GRP"")),
  IF(
    OR(
      ISNUMBER(SEARCH(""CDM CASH DEPOSIT"",$C1006)),
      ISNUMBER(SEARCH(""CASH DEPOSIT"",$"&amp;"C1006)),
      COUNTIFS('SUMMARY DATA'!$D:$D,$C1006,'SUMMARY DATA'!$B:$B,""GRP"")&lt;&gt;1
    ),
    """",
    IFERROR(TEXTJOIN(CHAR(10),TRUE,FILTER('SUMMARY DATA'!I:I,'SUMMARY DATA'!$D:$D=$C1006,'SUMMARY DATA'!$B:$B=""GRP"")),"""")
  )
)"),"")</f>
        <v/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 spans="1:27">
      <c r="A1007" s="2"/>
      <c r="B1007" s="35"/>
      <c r="C1007" s="2"/>
      <c r="D1007" s="6"/>
      <c r="E1007" s="16" t="str">
        <f>IFERROR(__xludf.DUMMYFUNCTION("IFERROR(
  TEXTJOIN(CHAR(10),TRUE,FILTER('SUMMARY DATA'!E:E,'SUMMARY DATA'!$A:$A=$A1007,'SUMMARY DATA'!$C:$C=$B1007,'SUMMARY DATA'!$B:$B=""GRP"")),
  IF(
    OR(
      ISNUMBER(SEARCH(""CDM CASH DEPOSIT"",$C1007)),
      ISNUMBER(SEARCH(""CASH DEPOSIT"",$"&amp;"C1007)),
      COUNTIFS('SUMMARY DATA'!$D:$D,$C1007,'SUMMARY DATA'!$B:$B,""GRP"")&lt;&gt;1
    ),
    """",
    IFERROR(TEXTJOIN(CHAR(10),TRUE,FILTER('SUMMARY DATA'!E:E,'SUMMARY DATA'!$D:$D=$C1007,'SUMMARY DATA'!$B:$B=""GRP"")),"""")
  )
)"),"")</f>
        <v/>
      </c>
      <c r="F1007" s="17" t="str">
        <f>IFERROR(__xludf.DUMMYFUNCTION("IFERROR(
  TEXTJOIN(CHAR(10),TRUE,FILTER('SUMMARY DATA'!F:F,'SUMMARY DATA'!$A:$A=$A1007,'SUMMARY DATA'!$C:$C=$B1007,'SUMMARY DATA'!$B:$B=""GRP"")),
  IF(
    OR(
      ISNUMBER(SEARCH(""CDM CASH DEPOSIT"",$C1007)),
      ISNUMBER(SEARCH(""CASH DEPOSIT"",$"&amp;"C1007)),
      COUNTIFS('SUMMARY DATA'!$D:$D,$C1007,'SUMMARY DATA'!$B:$B,""GRP"")&lt;&gt;1
    ),
    """",
    IFERROR(TEXTJOIN(CHAR(10),TRUE,FILTER('SUMMARY DATA'!F:F,'SUMMARY DATA'!$D:$D=$C1007,'SUMMARY DATA'!$B:$B=""GRP"")),"""")
  )
)"),"")</f>
        <v/>
      </c>
      <c r="G1007" s="17" t="str">
        <f>IFERROR(__xludf.DUMMYFUNCTION("IFERROR(
  TEXTJOIN(CHAR(10),TRUE,FILTER('SUMMARY DATA'!G:G,'SUMMARY DATA'!$A:$A=$A1007,'SUMMARY DATA'!$C:$C=$B1007,'SUMMARY DATA'!$B:$B=""GRP"")),
  IF(
    OR(
      ISNUMBER(SEARCH(""CDM CASH DEPOSIT"",$C1007)),
      ISNUMBER(SEARCH(""CASH DEPOSIT"",$"&amp;"C1007)),
      COUNTIFS('SUMMARY DATA'!$D:$D,$C1007,'SUMMARY DATA'!$B:$B,""GRP"")&lt;&gt;1
    ),
    """",
    IFERROR(TEXTJOIN(CHAR(10),TRUE,FILTER('SUMMARY DATA'!G:G,'SUMMARY DATA'!$D:$D=$C1007,'SUMMARY DATA'!$B:$B=""GRP"")),"""")
  )
)"),"")</f>
        <v/>
      </c>
      <c r="H1007" s="18" t="str">
        <f>IFERROR(__xludf.DUMMYFUNCTION("IFERROR(
  TEXTJOIN(CHAR(10),TRUE,FILTER('SUMMARY DATA'!H:H,'SUMMARY DATA'!$A:$A=$A1007,'SUMMARY DATA'!$C:$C=$B1007,'SUMMARY DATA'!$B:$B=""GRP"")),
  IF(
    OR(
      ISNUMBER(SEARCH(""CDM CASH DEPOSIT"",$C1007)),
      ISNUMBER(SEARCH(""CASH DEPOSIT"",$"&amp;"C1007)),
      COUNTIFS('SUMMARY DATA'!$D:$D,$C1007,'SUMMARY DATA'!$B:$B,""GRP"")&lt;&gt;1
    ),
    """",
    IFERROR(TEXTJOIN(CHAR(10),TRUE,FILTER('SUMMARY DATA'!H:H,'SUMMARY DATA'!$D:$D=$C1007,'SUMMARY DATA'!$B:$B=""GRP"")),"""")
  )
)"),"")</f>
        <v/>
      </c>
      <c r="I1007" s="18" t="str">
        <f>IFERROR(__xludf.DUMMYFUNCTION("IF(H1007="""","""",
SUM(ARRAYFORMULA(VALUE(SPLIT(H1007,CHAR(10)))))
)"),"")</f>
        <v/>
      </c>
      <c r="J1007" s="17" t="str">
        <f>IFERROR(__xludf.DUMMYFUNCTION("IFERROR(
  TEXTJOIN(CHAR(10),TRUE,FILTER('SUMMARY DATA'!I:I,'SUMMARY DATA'!$A:$A=$A1007,'SUMMARY DATA'!$C:$C=$B1007,'SUMMARY DATA'!$B:$B=""GRP"")),
  IF(
    OR(
      ISNUMBER(SEARCH(""CDM CASH DEPOSIT"",$C1007)),
      ISNUMBER(SEARCH(""CASH DEPOSIT"",$"&amp;"C1007)),
      COUNTIFS('SUMMARY DATA'!$D:$D,$C1007,'SUMMARY DATA'!$B:$B,""GRP"")&lt;&gt;1
    ),
    """",
    IFERROR(TEXTJOIN(CHAR(10),TRUE,FILTER('SUMMARY DATA'!I:I,'SUMMARY DATA'!$D:$D=$C1007,'SUMMARY DATA'!$B:$B=""GRP"")),"""")
  )
)"),"")</f>
        <v/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ht="15.75" customHeight="1" spans="1:27">
      <c r="A1008" s="2"/>
      <c r="B1008" s="35"/>
      <c r="C1008" s="2"/>
      <c r="D1008" s="6"/>
      <c r="E1008" s="16" t="str">
        <f>IFERROR(__xludf.DUMMYFUNCTION("IFERROR(
  TEXTJOIN(CHAR(10),TRUE,FILTER('SUMMARY DATA'!E:E,'SUMMARY DATA'!$A:$A=$A1008,'SUMMARY DATA'!$C:$C=$B1008,'SUMMARY DATA'!$B:$B=""GRP"")),
  IF(
    OR(
      ISNUMBER(SEARCH(""CDM CASH DEPOSIT"",$C1008)),
      ISNUMBER(SEARCH(""CASH DEPOSIT"",$"&amp;"C1008)),
      COUNTIFS('SUMMARY DATA'!$D:$D,$C1008,'SUMMARY DATA'!$B:$B,""GRP"")&lt;&gt;1
    ),
    """",
    IFERROR(TEXTJOIN(CHAR(10),TRUE,FILTER('SUMMARY DATA'!E:E,'SUMMARY DATA'!$D:$D=$C1008,'SUMMARY DATA'!$B:$B=""GRP"")),"""")
  )
)"),"")</f>
        <v/>
      </c>
      <c r="F1008" s="17" t="str">
        <f>IFERROR(__xludf.DUMMYFUNCTION("IFERROR(
  TEXTJOIN(CHAR(10),TRUE,FILTER('SUMMARY DATA'!F:F,'SUMMARY DATA'!$A:$A=$A1008,'SUMMARY DATA'!$C:$C=$B1008,'SUMMARY DATA'!$B:$B=""GRP"")),
  IF(
    OR(
      ISNUMBER(SEARCH(""CDM CASH DEPOSIT"",$C1008)),
      ISNUMBER(SEARCH(""CASH DEPOSIT"",$"&amp;"C1008)),
      COUNTIFS('SUMMARY DATA'!$D:$D,$C1008,'SUMMARY DATA'!$B:$B,""GRP"")&lt;&gt;1
    ),
    """",
    IFERROR(TEXTJOIN(CHAR(10),TRUE,FILTER('SUMMARY DATA'!F:F,'SUMMARY DATA'!$D:$D=$C1008,'SUMMARY DATA'!$B:$B=""GRP"")),"""")
  )
)"),"")</f>
        <v/>
      </c>
      <c r="G1008" s="17" t="str">
        <f>IFERROR(__xludf.DUMMYFUNCTION("IFERROR(
  TEXTJOIN(CHAR(10),TRUE,FILTER('SUMMARY DATA'!G:G,'SUMMARY DATA'!$A:$A=$A1008,'SUMMARY DATA'!$C:$C=$B1008,'SUMMARY DATA'!$B:$B=""GRP"")),
  IF(
    OR(
      ISNUMBER(SEARCH(""CDM CASH DEPOSIT"",$C1008)),
      ISNUMBER(SEARCH(""CASH DEPOSIT"",$"&amp;"C1008)),
      COUNTIFS('SUMMARY DATA'!$D:$D,$C1008,'SUMMARY DATA'!$B:$B,""GRP"")&lt;&gt;1
    ),
    """",
    IFERROR(TEXTJOIN(CHAR(10),TRUE,FILTER('SUMMARY DATA'!G:G,'SUMMARY DATA'!$D:$D=$C1008,'SUMMARY DATA'!$B:$B=""GRP"")),"""")
  )
)"),"")</f>
        <v/>
      </c>
      <c r="H1008" s="18" t="str">
        <f>IFERROR(__xludf.DUMMYFUNCTION("IFERROR(
  TEXTJOIN(CHAR(10),TRUE,FILTER('SUMMARY DATA'!H:H,'SUMMARY DATA'!$A:$A=$A1008,'SUMMARY DATA'!$C:$C=$B1008,'SUMMARY DATA'!$B:$B=""GRP"")),
  IF(
    OR(
      ISNUMBER(SEARCH(""CDM CASH DEPOSIT"",$C1008)),
      ISNUMBER(SEARCH(""CASH DEPOSIT"",$"&amp;"C1008)),
      COUNTIFS('SUMMARY DATA'!$D:$D,$C1008,'SUMMARY DATA'!$B:$B,""GRP"")&lt;&gt;1
    ),
    """",
    IFERROR(TEXTJOIN(CHAR(10),TRUE,FILTER('SUMMARY DATA'!H:H,'SUMMARY DATA'!$D:$D=$C1008,'SUMMARY DATA'!$B:$B=""GRP"")),"""")
  )
)"),"")</f>
        <v/>
      </c>
      <c r="I1008" s="18" t="str">
        <f>IFERROR(__xludf.DUMMYFUNCTION("IF(H1008="""","""",
SUM(ARRAYFORMULA(VALUE(SPLIT(H1008,CHAR(10)))))
)"),"")</f>
        <v/>
      </c>
      <c r="J1008" s="17" t="str">
        <f>IFERROR(__xludf.DUMMYFUNCTION("IFERROR(
  TEXTJOIN(CHAR(10),TRUE,FILTER('SUMMARY DATA'!I:I,'SUMMARY DATA'!$A:$A=$A1008,'SUMMARY DATA'!$C:$C=$B1008,'SUMMARY DATA'!$B:$B=""GRP"")),
  IF(
    OR(
      ISNUMBER(SEARCH(""CDM CASH DEPOSIT"",$C1008)),
      ISNUMBER(SEARCH(""CASH DEPOSIT"",$"&amp;"C1008)),
      COUNTIFS('SUMMARY DATA'!$D:$D,$C1008,'SUMMARY DATA'!$B:$B,""GRP"")&lt;&gt;1
    ),
    """",
    IFERROR(TEXTJOIN(CHAR(10),TRUE,FILTER('SUMMARY DATA'!I:I,'SUMMARY DATA'!$D:$D=$C1008,'SUMMARY DATA'!$B:$B=""GRP"")),"""")
  )
)"),"")</f>
        <v/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5.75" customHeight="1" spans="1:27">
      <c r="A1009" s="2"/>
      <c r="B1009" s="35"/>
      <c r="C1009" s="2"/>
      <c r="D1009" s="6"/>
      <c r="E1009" s="16" t="str">
        <f>IFERROR(__xludf.DUMMYFUNCTION("IFERROR(
  TEXTJOIN(CHAR(10),TRUE,FILTER('SUMMARY DATA'!E:E,'SUMMARY DATA'!$A:$A=$A1009,'SUMMARY DATA'!$C:$C=$B1009,'SUMMARY DATA'!$B:$B=""GRP"")),
  IF(
    OR(
      ISNUMBER(SEARCH(""CDM CASH DEPOSIT"",$C1009)),
      ISNUMBER(SEARCH(""CASH DEPOSIT"",$"&amp;"C1009)),
      COUNTIFS('SUMMARY DATA'!$D:$D,$C1009,'SUMMARY DATA'!$B:$B,""GRP"")&lt;&gt;1
    ),
    """",
    IFERROR(TEXTJOIN(CHAR(10),TRUE,FILTER('SUMMARY DATA'!E:E,'SUMMARY DATA'!$D:$D=$C1009,'SUMMARY DATA'!$B:$B=""GRP"")),"""")
  )
)"),"")</f>
        <v/>
      </c>
      <c r="F1009" s="17" t="str">
        <f>IFERROR(__xludf.DUMMYFUNCTION("IFERROR(
  TEXTJOIN(CHAR(10),TRUE,FILTER('SUMMARY DATA'!F:F,'SUMMARY DATA'!$A:$A=$A1009,'SUMMARY DATA'!$C:$C=$B1009,'SUMMARY DATA'!$B:$B=""GRP"")),
  IF(
    OR(
      ISNUMBER(SEARCH(""CDM CASH DEPOSIT"",$C1009)),
      ISNUMBER(SEARCH(""CASH DEPOSIT"",$"&amp;"C1009)),
      COUNTIFS('SUMMARY DATA'!$D:$D,$C1009,'SUMMARY DATA'!$B:$B,""GRP"")&lt;&gt;1
    ),
    """",
    IFERROR(TEXTJOIN(CHAR(10),TRUE,FILTER('SUMMARY DATA'!F:F,'SUMMARY DATA'!$D:$D=$C1009,'SUMMARY DATA'!$B:$B=""GRP"")),"""")
  )
)"),"")</f>
        <v/>
      </c>
      <c r="G1009" s="17" t="str">
        <f>IFERROR(__xludf.DUMMYFUNCTION("IFERROR(
  TEXTJOIN(CHAR(10),TRUE,FILTER('SUMMARY DATA'!G:G,'SUMMARY DATA'!$A:$A=$A1009,'SUMMARY DATA'!$C:$C=$B1009,'SUMMARY DATA'!$B:$B=""GRP"")),
  IF(
    OR(
      ISNUMBER(SEARCH(""CDM CASH DEPOSIT"",$C1009)),
      ISNUMBER(SEARCH(""CASH DEPOSIT"",$"&amp;"C1009)),
      COUNTIFS('SUMMARY DATA'!$D:$D,$C1009,'SUMMARY DATA'!$B:$B,""GRP"")&lt;&gt;1
    ),
    """",
    IFERROR(TEXTJOIN(CHAR(10),TRUE,FILTER('SUMMARY DATA'!G:G,'SUMMARY DATA'!$D:$D=$C1009,'SUMMARY DATA'!$B:$B=""GRP"")),"""")
  )
)"),"")</f>
        <v/>
      </c>
      <c r="H1009" s="18" t="str">
        <f>IFERROR(__xludf.DUMMYFUNCTION("IFERROR(
  TEXTJOIN(CHAR(10),TRUE,FILTER('SUMMARY DATA'!H:H,'SUMMARY DATA'!$A:$A=$A1009,'SUMMARY DATA'!$C:$C=$B1009,'SUMMARY DATA'!$B:$B=""GRP"")),
  IF(
    OR(
      ISNUMBER(SEARCH(""CDM CASH DEPOSIT"",$C1009)),
      ISNUMBER(SEARCH(""CASH DEPOSIT"",$"&amp;"C1009)),
      COUNTIFS('SUMMARY DATA'!$D:$D,$C1009,'SUMMARY DATA'!$B:$B,""GRP"")&lt;&gt;1
    ),
    """",
    IFERROR(TEXTJOIN(CHAR(10),TRUE,FILTER('SUMMARY DATA'!H:H,'SUMMARY DATA'!$D:$D=$C1009,'SUMMARY DATA'!$B:$B=""GRP"")),"""")
  )
)"),"")</f>
        <v/>
      </c>
      <c r="I1009" s="18" t="str">
        <f>IFERROR(__xludf.DUMMYFUNCTION("IF(H1009="""","""",
SUM(ARRAYFORMULA(VALUE(SPLIT(H1009,CHAR(10)))))
)"),"")</f>
        <v/>
      </c>
      <c r="J1009" s="17" t="str">
        <f>IFERROR(__xludf.DUMMYFUNCTION("IFERROR(
  TEXTJOIN(CHAR(10),TRUE,FILTER('SUMMARY DATA'!I:I,'SUMMARY DATA'!$A:$A=$A1009,'SUMMARY DATA'!$C:$C=$B1009,'SUMMARY DATA'!$B:$B=""GRP"")),
  IF(
    OR(
      ISNUMBER(SEARCH(""CDM CASH DEPOSIT"",$C1009)),
      ISNUMBER(SEARCH(""CASH DEPOSIT"",$"&amp;"C1009)),
      COUNTIFS('SUMMARY DATA'!$D:$D,$C1009,'SUMMARY DATA'!$B:$B,""GRP"")&lt;&gt;1
    ),
    """",
    IFERROR(TEXTJOIN(CHAR(10),TRUE,FILTER('SUMMARY DATA'!I:I,'SUMMARY DATA'!$D:$D=$C1009,'SUMMARY DATA'!$B:$B=""GRP"")),"""")
  )
)"),"")</f>
        <v/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5.75" customHeight="1" spans="1:27">
      <c r="A1010" s="2"/>
      <c r="B1010" s="35"/>
      <c r="C1010" s="2"/>
      <c r="D1010" s="6"/>
      <c r="E1010" s="16" t="str">
        <f>IFERROR(__xludf.DUMMYFUNCTION("IFERROR(
  TEXTJOIN(CHAR(10),TRUE,FILTER('SUMMARY DATA'!E:E,'SUMMARY DATA'!$A:$A=$A1010,'SUMMARY DATA'!$C:$C=$B1010,'SUMMARY DATA'!$B:$B=""GRP"")),
  IF(
    OR(
      ISNUMBER(SEARCH(""CDM CASH DEPOSIT"",$C1010)),
      ISNUMBER(SEARCH(""CASH DEPOSIT"",$"&amp;"C1010)),
      COUNTIFS('SUMMARY DATA'!$D:$D,$C1010,'SUMMARY DATA'!$B:$B,""GRP"")&lt;&gt;1
    ),
    """",
    IFERROR(TEXTJOIN(CHAR(10),TRUE,FILTER('SUMMARY DATA'!E:E,'SUMMARY DATA'!$D:$D=$C1010,'SUMMARY DATA'!$B:$B=""GRP"")),"""")
  )
)"),"")</f>
        <v/>
      </c>
      <c r="F1010" s="17" t="str">
        <f>IFERROR(__xludf.DUMMYFUNCTION("IFERROR(
  TEXTJOIN(CHAR(10),TRUE,FILTER('SUMMARY DATA'!F:F,'SUMMARY DATA'!$A:$A=$A1010,'SUMMARY DATA'!$C:$C=$B1010,'SUMMARY DATA'!$B:$B=""GRP"")),
  IF(
    OR(
      ISNUMBER(SEARCH(""CDM CASH DEPOSIT"",$C1010)),
      ISNUMBER(SEARCH(""CASH DEPOSIT"",$"&amp;"C1010)),
      COUNTIFS('SUMMARY DATA'!$D:$D,$C1010,'SUMMARY DATA'!$B:$B,""GRP"")&lt;&gt;1
    ),
    """",
    IFERROR(TEXTJOIN(CHAR(10),TRUE,FILTER('SUMMARY DATA'!F:F,'SUMMARY DATA'!$D:$D=$C1010,'SUMMARY DATA'!$B:$B=""GRP"")),"""")
  )
)"),"")</f>
        <v/>
      </c>
      <c r="G1010" s="17" t="str">
        <f>IFERROR(__xludf.DUMMYFUNCTION("IFERROR(
  TEXTJOIN(CHAR(10),TRUE,FILTER('SUMMARY DATA'!G:G,'SUMMARY DATA'!$A:$A=$A1010,'SUMMARY DATA'!$C:$C=$B1010,'SUMMARY DATA'!$B:$B=""GRP"")),
  IF(
    OR(
      ISNUMBER(SEARCH(""CDM CASH DEPOSIT"",$C1010)),
      ISNUMBER(SEARCH(""CASH DEPOSIT"",$"&amp;"C1010)),
      COUNTIFS('SUMMARY DATA'!$D:$D,$C1010,'SUMMARY DATA'!$B:$B,""GRP"")&lt;&gt;1
    ),
    """",
    IFERROR(TEXTJOIN(CHAR(10),TRUE,FILTER('SUMMARY DATA'!G:G,'SUMMARY DATA'!$D:$D=$C1010,'SUMMARY DATA'!$B:$B=""GRP"")),"""")
  )
)"),"")</f>
        <v/>
      </c>
      <c r="H1010" s="18" t="str">
        <f>IFERROR(__xludf.DUMMYFUNCTION("IFERROR(
  TEXTJOIN(CHAR(10),TRUE,FILTER('SUMMARY DATA'!H:H,'SUMMARY DATA'!$A:$A=$A1010,'SUMMARY DATA'!$C:$C=$B1010,'SUMMARY DATA'!$B:$B=""GRP"")),
  IF(
    OR(
      ISNUMBER(SEARCH(""CDM CASH DEPOSIT"",$C1010)),
      ISNUMBER(SEARCH(""CASH DEPOSIT"",$"&amp;"C1010)),
      COUNTIFS('SUMMARY DATA'!$D:$D,$C1010,'SUMMARY DATA'!$B:$B,""GRP"")&lt;&gt;1
    ),
    """",
    IFERROR(TEXTJOIN(CHAR(10),TRUE,FILTER('SUMMARY DATA'!H:H,'SUMMARY DATA'!$D:$D=$C1010,'SUMMARY DATA'!$B:$B=""GRP"")),"""")
  )
)"),"")</f>
        <v/>
      </c>
      <c r="I1010" s="18" t="str">
        <f>IFERROR(__xludf.DUMMYFUNCTION("IF(H1010="""","""",
SUM(ARRAYFORMULA(VALUE(SPLIT(H1010,CHAR(10)))))
)"),"")</f>
        <v/>
      </c>
      <c r="J1010" s="17" t="str">
        <f>IFERROR(__xludf.DUMMYFUNCTION("IFERROR(
  TEXTJOIN(CHAR(10),TRUE,FILTER('SUMMARY DATA'!I:I,'SUMMARY DATA'!$A:$A=$A1010,'SUMMARY DATA'!$C:$C=$B1010,'SUMMARY DATA'!$B:$B=""GRP"")),
  IF(
    OR(
      ISNUMBER(SEARCH(""CDM CASH DEPOSIT"",$C1010)),
      ISNUMBER(SEARCH(""CASH DEPOSIT"",$"&amp;"C1010)),
      COUNTIFS('SUMMARY DATA'!$D:$D,$C1010,'SUMMARY DATA'!$B:$B,""GRP"")&lt;&gt;1
    ),
    """",
    IFERROR(TEXTJOIN(CHAR(10),TRUE,FILTER('SUMMARY DATA'!I:I,'SUMMARY DATA'!$D:$D=$C1010,'SUMMARY DATA'!$B:$B=""GRP"")),"""")
  )
)"),"")</f>
        <v/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ht="15.75" customHeight="1" spans="1:27">
      <c r="A1011" s="2"/>
      <c r="B1011" s="35"/>
      <c r="C1011" s="2"/>
      <c r="D1011" s="6"/>
      <c r="E1011" s="16" t="str">
        <f>IFERROR(__xludf.DUMMYFUNCTION("IFERROR(
  TEXTJOIN(CHAR(10),TRUE,FILTER('SUMMARY DATA'!E:E,'SUMMARY DATA'!$A:$A=$A1011,'SUMMARY DATA'!$C:$C=$B1011,'SUMMARY DATA'!$B:$B=""GRP"")),
  IF(
    OR(
      ISNUMBER(SEARCH(""CDM CASH DEPOSIT"",$C1011)),
      ISNUMBER(SEARCH(""CASH DEPOSIT"",$"&amp;"C1011)),
      COUNTIFS('SUMMARY DATA'!$D:$D,$C1011,'SUMMARY DATA'!$B:$B,""GRP"")&lt;&gt;1
    ),
    """",
    IFERROR(TEXTJOIN(CHAR(10),TRUE,FILTER('SUMMARY DATA'!E:E,'SUMMARY DATA'!$D:$D=$C1011,'SUMMARY DATA'!$B:$B=""GRP"")),"""")
  )
)"),"")</f>
        <v/>
      </c>
      <c r="F1011" s="17" t="str">
        <f>IFERROR(__xludf.DUMMYFUNCTION("IFERROR(
  TEXTJOIN(CHAR(10),TRUE,FILTER('SUMMARY DATA'!F:F,'SUMMARY DATA'!$A:$A=$A1011,'SUMMARY DATA'!$C:$C=$B1011,'SUMMARY DATA'!$B:$B=""GRP"")),
  IF(
    OR(
      ISNUMBER(SEARCH(""CDM CASH DEPOSIT"",$C1011)),
      ISNUMBER(SEARCH(""CASH DEPOSIT"",$"&amp;"C1011)),
      COUNTIFS('SUMMARY DATA'!$D:$D,$C1011,'SUMMARY DATA'!$B:$B,""GRP"")&lt;&gt;1
    ),
    """",
    IFERROR(TEXTJOIN(CHAR(10),TRUE,FILTER('SUMMARY DATA'!F:F,'SUMMARY DATA'!$D:$D=$C1011,'SUMMARY DATA'!$B:$B=""GRP"")),"""")
  )
)"),"")</f>
        <v/>
      </c>
      <c r="G1011" s="17" t="str">
        <f>IFERROR(__xludf.DUMMYFUNCTION("IFERROR(
  TEXTJOIN(CHAR(10),TRUE,FILTER('SUMMARY DATA'!G:G,'SUMMARY DATA'!$A:$A=$A1011,'SUMMARY DATA'!$C:$C=$B1011,'SUMMARY DATA'!$B:$B=""GRP"")),
  IF(
    OR(
      ISNUMBER(SEARCH(""CDM CASH DEPOSIT"",$C1011)),
      ISNUMBER(SEARCH(""CASH DEPOSIT"",$"&amp;"C1011)),
      COUNTIFS('SUMMARY DATA'!$D:$D,$C1011,'SUMMARY DATA'!$B:$B,""GRP"")&lt;&gt;1
    ),
    """",
    IFERROR(TEXTJOIN(CHAR(10),TRUE,FILTER('SUMMARY DATA'!G:G,'SUMMARY DATA'!$D:$D=$C1011,'SUMMARY DATA'!$B:$B=""GRP"")),"""")
  )
)"),"")</f>
        <v/>
      </c>
      <c r="H1011" s="18" t="str">
        <f>IFERROR(__xludf.DUMMYFUNCTION("IFERROR(
  TEXTJOIN(CHAR(10),TRUE,FILTER('SUMMARY DATA'!H:H,'SUMMARY DATA'!$A:$A=$A1011,'SUMMARY DATA'!$C:$C=$B1011,'SUMMARY DATA'!$B:$B=""GRP"")),
  IF(
    OR(
      ISNUMBER(SEARCH(""CDM CASH DEPOSIT"",$C1011)),
      ISNUMBER(SEARCH(""CASH DEPOSIT"",$"&amp;"C1011)),
      COUNTIFS('SUMMARY DATA'!$D:$D,$C1011,'SUMMARY DATA'!$B:$B,""GRP"")&lt;&gt;1
    ),
    """",
    IFERROR(TEXTJOIN(CHAR(10),TRUE,FILTER('SUMMARY DATA'!H:H,'SUMMARY DATA'!$D:$D=$C1011,'SUMMARY DATA'!$B:$B=""GRP"")),"""")
  )
)"),"")</f>
        <v/>
      </c>
      <c r="I1011" s="18" t="str">
        <f>IFERROR(__xludf.DUMMYFUNCTION("IF(H1011="""","""",
SUM(ARRAYFORMULA(VALUE(SPLIT(H1011,CHAR(10)))))
)"),"")</f>
        <v/>
      </c>
      <c r="J1011" s="17" t="str">
        <f>IFERROR(__xludf.DUMMYFUNCTION("IFERROR(
  TEXTJOIN(CHAR(10),TRUE,FILTER('SUMMARY DATA'!I:I,'SUMMARY DATA'!$A:$A=$A1011,'SUMMARY DATA'!$C:$C=$B1011,'SUMMARY DATA'!$B:$B=""GRP"")),
  IF(
    OR(
      ISNUMBER(SEARCH(""CDM CASH DEPOSIT"",$C1011)),
      ISNUMBER(SEARCH(""CASH DEPOSIT"",$"&amp;"C1011)),
      COUNTIFS('SUMMARY DATA'!$D:$D,$C1011,'SUMMARY DATA'!$B:$B,""GRP"")&lt;&gt;1
    ),
    """",
    IFERROR(TEXTJOIN(CHAR(10),TRUE,FILTER('SUMMARY DATA'!I:I,'SUMMARY DATA'!$D:$D=$C1011,'SUMMARY DATA'!$B:$B=""GRP"")),"""")
  )
)"),"")</f>
        <v/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5.75" customHeight="1" spans="1:27">
      <c r="A1012" s="2"/>
      <c r="B1012" s="35"/>
      <c r="C1012" s="2"/>
      <c r="D1012" s="6"/>
      <c r="E1012" s="16" t="str">
        <f>IFERROR(__xludf.DUMMYFUNCTION("IFERROR(
  TEXTJOIN(CHAR(10),TRUE,FILTER('SUMMARY DATA'!E:E,'SUMMARY DATA'!$A:$A=$A1012,'SUMMARY DATA'!$C:$C=$B1012,'SUMMARY DATA'!$B:$B=""GRP"")),
  IF(
    OR(
      ISNUMBER(SEARCH(""CDM CASH DEPOSIT"",$C1012)),
      ISNUMBER(SEARCH(""CASH DEPOSIT"",$"&amp;"C1012)),
      COUNTIFS('SUMMARY DATA'!$D:$D,$C1012,'SUMMARY DATA'!$B:$B,""GRP"")&lt;&gt;1
    ),
    """",
    IFERROR(TEXTJOIN(CHAR(10),TRUE,FILTER('SUMMARY DATA'!E:E,'SUMMARY DATA'!$D:$D=$C1012,'SUMMARY DATA'!$B:$B=""GRP"")),"""")
  )
)"),"")</f>
        <v/>
      </c>
      <c r="F1012" s="17" t="str">
        <f>IFERROR(__xludf.DUMMYFUNCTION("IFERROR(
  TEXTJOIN(CHAR(10),TRUE,FILTER('SUMMARY DATA'!F:F,'SUMMARY DATA'!$A:$A=$A1012,'SUMMARY DATA'!$C:$C=$B1012,'SUMMARY DATA'!$B:$B=""GRP"")),
  IF(
    OR(
      ISNUMBER(SEARCH(""CDM CASH DEPOSIT"",$C1012)),
      ISNUMBER(SEARCH(""CASH DEPOSIT"",$"&amp;"C1012)),
      COUNTIFS('SUMMARY DATA'!$D:$D,$C1012,'SUMMARY DATA'!$B:$B,""GRP"")&lt;&gt;1
    ),
    """",
    IFERROR(TEXTJOIN(CHAR(10),TRUE,FILTER('SUMMARY DATA'!F:F,'SUMMARY DATA'!$D:$D=$C1012,'SUMMARY DATA'!$B:$B=""GRP"")),"""")
  )
)"),"")</f>
        <v/>
      </c>
      <c r="G1012" s="17" t="str">
        <f>IFERROR(__xludf.DUMMYFUNCTION("IFERROR(
  TEXTJOIN(CHAR(10),TRUE,FILTER('SUMMARY DATA'!G:G,'SUMMARY DATA'!$A:$A=$A1012,'SUMMARY DATA'!$C:$C=$B1012,'SUMMARY DATA'!$B:$B=""GRP"")),
  IF(
    OR(
      ISNUMBER(SEARCH(""CDM CASH DEPOSIT"",$C1012)),
      ISNUMBER(SEARCH(""CASH DEPOSIT"",$"&amp;"C1012)),
      COUNTIFS('SUMMARY DATA'!$D:$D,$C1012,'SUMMARY DATA'!$B:$B,""GRP"")&lt;&gt;1
    ),
    """",
    IFERROR(TEXTJOIN(CHAR(10),TRUE,FILTER('SUMMARY DATA'!G:G,'SUMMARY DATA'!$D:$D=$C1012,'SUMMARY DATA'!$B:$B=""GRP"")),"""")
  )
)"),"")</f>
        <v/>
      </c>
      <c r="H1012" s="18" t="str">
        <f>IFERROR(__xludf.DUMMYFUNCTION("IFERROR(
  TEXTJOIN(CHAR(10),TRUE,FILTER('SUMMARY DATA'!H:H,'SUMMARY DATA'!$A:$A=$A1012,'SUMMARY DATA'!$C:$C=$B1012,'SUMMARY DATA'!$B:$B=""GRP"")),
  IF(
    OR(
      ISNUMBER(SEARCH(""CDM CASH DEPOSIT"",$C1012)),
      ISNUMBER(SEARCH(""CASH DEPOSIT"",$"&amp;"C1012)),
      COUNTIFS('SUMMARY DATA'!$D:$D,$C1012,'SUMMARY DATA'!$B:$B,""GRP"")&lt;&gt;1
    ),
    """",
    IFERROR(TEXTJOIN(CHAR(10),TRUE,FILTER('SUMMARY DATA'!H:H,'SUMMARY DATA'!$D:$D=$C1012,'SUMMARY DATA'!$B:$B=""GRP"")),"""")
  )
)"),"")</f>
        <v/>
      </c>
      <c r="I1012" s="18" t="str">
        <f>IFERROR(__xludf.DUMMYFUNCTION("IF(H1012="""","""",
SUM(ARRAYFORMULA(VALUE(SPLIT(H1012,CHAR(10)))))
)"),"")</f>
        <v/>
      </c>
      <c r="J1012" s="17" t="str">
        <f>IFERROR(__xludf.DUMMYFUNCTION("IFERROR(
  TEXTJOIN(CHAR(10),TRUE,FILTER('SUMMARY DATA'!I:I,'SUMMARY DATA'!$A:$A=$A1012,'SUMMARY DATA'!$C:$C=$B1012,'SUMMARY DATA'!$B:$B=""GRP"")),
  IF(
    OR(
      ISNUMBER(SEARCH(""CDM CASH DEPOSIT"",$C1012)),
      ISNUMBER(SEARCH(""CASH DEPOSIT"",$"&amp;"C1012)),
      COUNTIFS('SUMMARY DATA'!$D:$D,$C1012,'SUMMARY DATA'!$B:$B,""GRP"")&lt;&gt;1
    ),
    """",
    IFERROR(TEXTJOIN(CHAR(10),TRUE,FILTER('SUMMARY DATA'!I:I,'SUMMARY DATA'!$D:$D=$C1012,'SUMMARY DATA'!$B:$B=""GRP"")),"""")
  )
)"),"")</f>
        <v/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5.75" customHeight="1" spans="1:27">
      <c r="A1013" s="2"/>
      <c r="B1013" s="35"/>
      <c r="C1013" s="2"/>
      <c r="D1013" s="6"/>
      <c r="E1013" s="16" t="str">
        <f>IFERROR(__xludf.DUMMYFUNCTION("IFERROR(
  TEXTJOIN(CHAR(10),TRUE,FILTER('SUMMARY DATA'!E:E,'SUMMARY DATA'!$A:$A=$A1013,'SUMMARY DATA'!$C:$C=$B1013,'SUMMARY DATA'!$B:$B=""GRP"")),
  IF(
    OR(
      ISNUMBER(SEARCH(""CDM CASH DEPOSIT"",$C1013)),
      ISNUMBER(SEARCH(""CASH DEPOSIT"",$"&amp;"C1013)),
      COUNTIFS('SUMMARY DATA'!$D:$D,$C1013,'SUMMARY DATA'!$B:$B,""GRP"")&lt;&gt;1
    ),
    """",
    IFERROR(TEXTJOIN(CHAR(10),TRUE,FILTER('SUMMARY DATA'!E:E,'SUMMARY DATA'!$D:$D=$C1013,'SUMMARY DATA'!$B:$B=""GRP"")),"""")
  )
)"),"")</f>
        <v/>
      </c>
      <c r="F1013" s="17" t="str">
        <f>IFERROR(__xludf.DUMMYFUNCTION("IFERROR(
  TEXTJOIN(CHAR(10),TRUE,FILTER('SUMMARY DATA'!F:F,'SUMMARY DATA'!$A:$A=$A1013,'SUMMARY DATA'!$C:$C=$B1013,'SUMMARY DATA'!$B:$B=""GRP"")),
  IF(
    OR(
      ISNUMBER(SEARCH(""CDM CASH DEPOSIT"",$C1013)),
      ISNUMBER(SEARCH(""CASH DEPOSIT"",$"&amp;"C1013)),
      COUNTIFS('SUMMARY DATA'!$D:$D,$C1013,'SUMMARY DATA'!$B:$B,""GRP"")&lt;&gt;1
    ),
    """",
    IFERROR(TEXTJOIN(CHAR(10),TRUE,FILTER('SUMMARY DATA'!F:F,'SUMMARY DATA'!$D:$D=$C1013,'SUMMARY DATA'!$B:$B=""GRP"")),"""")
  )
)"),"")</f>
        <v/>
      </c>
      <c r="G1013" s="17" t="str">
        <f>IFERROR(__xludf.DUMMYFUNCTION("IFERROR(
  TEXTJOIN(CHAR(10),TRUE,FILTER('SUMMARY DATA'!G:G,'SUMMARY DATA'!$A:$A=$A1013,'SUMMARY DATA'!$C:$C=$B1013,'SUMMARY DATA'!$B:$B=""GRP"")),
  IF(
    OR(
      ISNUMBER(SEARCH(""CDM CASH DEPOSIT"",$C1013)),
      ISNUMBER(SEARCH(""CASH DEPOSIT"",$"&amp;"C1013)),
      COUNTIFS('SUMMARY DATA'!$D:$D,$C1013,'SUMMARY DATA'!$B:$B,""GRP"")&lt;&gt;1
    ),
    """",
    IFERROR(TEXTJOIN(CHAR(10),TRUE,FILTER('SUMMARY DATA'!G:G,'SUMMARY DATA'!$D:$D=$C1013,'SUMMARY DATA'!$B:$B=""GRP"")),"""")
  )
)"),"")</f>
        <v/>
      </c>
      <c r="H1013" s="18" t="str">
        <f>IFERROR(__xludf.DUMMYFUNCTION("IFERROR(
  TEXTJOIN(CHAR(10),TRUE,FILTER('SUMMARY DATA'!H:H,'SUMMARY DATA'!$A:$A=$A1013,'SUMMARY DATA'!$C:$C=$B1013,'SUMMARY DATA'!$B:$B=""GRP"")),
  IF(
    OR(
      ISNUMBER(SEARCH(""CDM CASH DEPOSIT"",$C1013)),
      ISNUMBER(SEARCH(""CASH DEPOSIT"",$"&amp;"C1013)),
      COUNTIFS('SUMMARY DATA'!$D:$D,$C1013,'SUMMARY DATA'!$B:$B,""GRP"")&lt;&gt;1
    ),
    """",
    IFERROR(TEXTJOIN(CHAR(10),TRUE,FILTER('SUMMARY DATA'!H:H,'SUMMARY DATA'!$D:$D=$C1013,'SUMMARY DATA'!$B:$B=""GRP"")),"""")
  )
)"),"")</f>
        <v/>
      </c>
      <c r="I1013" s="18" t="str">
        <f>IFERROR(__xludf.DUMMYFUNCTION("IF(H1013="""","""",
SUM(ARRAYFORMULA(VALUE(SPLIT(H1013,CHAR(10)))))
)"),"")</f>
        <v/>
      </c>
      <c r="J1013" s="17" t="str">
        <f>IFERROR(__xludf.DUMMYFUNCTION("IFERROR(
  TEXTJOIN(CHAR(10),TRUE,FILTER('SUMMARY DATA'!I:I,'SUMMARY DATA'!$A:$A=$A1013,'SUMMARY DATA'!$C:$C=$B1013,'SUMMARY DATA'!$B:$B=""GRP"")),
  IF(
    OR(
      ISNUMBER(SEARCH(""CDM CASH DEPOSIT"",$C1013)),
      ISNUMBER(SEARCH(""CASH DEPOSIT"",$"&amp;"C1013)),
      COUNTIFS('SUMMARY DATA'!$D:$D,$C1013,'SUMMARY DATA'!$B:$B,""GRP"")&lt;&gt;1
    ),
    """",
    IFERROR(TEXTJOIN(CHAR(10),TRUE,FILTER('SUMMARY DATA'!I:I,'SUMMARY DATA'!$D:$D=$C1013,'SUMMARY DATA'!$B:$B=""GRP"")),"""")
  )
)"),"")</f>
        <v/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5.75" customHeight="1" spans="1:27">
      <c r="A1014" s="2"/>
      <c r="B1014" s="35"/>
      <c r="C1014" s="2"/>
      <c r="D1014" s="6"/>
      <c r="E1014" s="16" t="str">
        <f>IFERROR(__xludf.DUMMYFUNCTION("IFERROR(
  TEXTJOIN(CHAR(10),TRUE,FILTER('SUMMARY DATA'!E:E,'SUMMARY DATA'!$A:$A=$A1014,'SUMMARY DATA'!$C:$C=$B1014,'SUMMARY DATA'!$B:$B=""GRP"")),
  IF(
    OR(
      ISNUMBER(SEARCH(""CDM CASH DEPOSIT"",$C1014)),
      ISNUMBER(SEARCH(""CASH DEPOSIT"",$"&amp;"C1014)),
      COUNTIFS('SUMMARY DATA'!$D:$D,$C1014,'SUMMARY DATA'!$B:$B,""GRP"")&lt;&gt;1
    ),
    """",
    IFERROR(TEXTJOIN(CHAR(10),TRUE,FILTER('SUMMARY DATA'!E:E,'SUMMARY DATA'!$D:$D=$C1014,'SUMMARY DATA'!$B:$B=""GRP"")),"""")
  )
)"),"")</f>
        <v/>
      </c>
      <c r="F1014" s="17" t="str">
        <f>IFERROR(__xludf.DUMMYFUNCTION("IFERROR(
  TEXTJOIN(CHAR(10),TRUE,FILTER('SUMMARY DATA'!F:F,'SUMMARY DATA'!$A:$A=$A1014,'SUMMARY DATA'!$C:$C=$B1014,'SUMMARY DATA'!$B:$B=""GRP"")),
  IF(
    OR(
      ISNUMBER(SEARCH(""CDM CASH DEPOSIT"",$C1014)),
      ISNUMBER(SEARCH(""CASH DEPOSIT"",$"&amp;"C1014)),
      COUNTIFS('SUMMARY DATA'!$D:$D,$C1014,'SUMMARY DATA'!$B:$B,""GRP"")&lt;&gt;1
    ),
    """",
    IFERROR(TEXTJOIN(CHAR(10),TRUE,FILTER('SUMMARY DATA'!F:F,'SUMMARY DATA'!$D:$D=$C1014,'SUMMARY DATA'!$B:$B=""GRP"")),"""")
  )
)"),"")</f>
        <v/>
      </c>
      <c r="G1014" s="17" t="str">
        <f>IFERROR(__xludf.DUMMYFUNCTION("IFERROR(
  TEXTJOIN(CHAR(10),TRUE,FILTER('SUMMARY DATA'!G:G,'SUMMARY DATA'!$A:$A=$A1014,'SUMMARY DATA'!$C:$C=$B1014,'SUMMARY DATA'!$B:$B=""GRP"")),
  IF(
    OR(
      ISNUMBER(SEARCH(""CDM CASH DEPOSIT"",$C1014)),
      ISNUMBER(SEARCH(""CASH DEPOSIT"",$"&amp;"C1014)),
      COUNTIFS('SUMMARY DATA'!$D:$D,$C1014,'SUMMARY DATA'!$B:$B,""GRP"")&lt;&gt;1
    ),
    """",
    IFERROR(TEXTJOIN(CHAR(10),TRUE,FILTER('SUMMARY DATA'!G:G,'SUMMARY DATA'!$D:$D=$C1014,'SUMMARY DATA'!$B:$B=""GRP"")),"""")
  )
)"),"")</f>
        <v/>
      </c>
      <c r="H1014" s="18" t="str">
        <f>IFERROR(__xludf.DUMMYFUNCTION("IFERROR(
  TEXTJOIN(CHAR(10),TRUE,FILTER('SUMMARY DATA'!H:H,'SUMMARY DATA'!$A:$A=$A1014,'SUMMARY DATA'!$C:$C=$B1014,'SUMMARY DATA'!$B:$B=""GRP"")),
  IF(
    OR(
      ISNUMBER(SEARCH(""CDM CASH DEPOSIT"",$C1014)),
      ISNUMBER(SEARCH(""CASH DEPOSIT"",$"&amp;"C1014)),
      COUNTIFS('SUMMARY DATA'!$D:$D,$C1014,'SUMMARY DATA'!$B:$B,""GRP"")&lt;&gt;1
    ),
    """",
    IFERROR(TEXTJOIN(CHAR(10),TRUE,FILTER('SUMMARY DATA'!H:H,'SUMMARY DATA'!$D:$D=$C1014,'SUMMARY DATA'!$B:$B=""GRP"")),"""")
  )
)"),"")</f>
        <v/>
      </c>
      <c r="I1014" s="18" t="str">
        <f>IFERROR(__xludf.DUMMYFUNCTION("IF(H1014="""","""",
SUM(ARRAYFORMULA(VALUE(SPLIT(H1014,CHAR(10)))))
)"),"")</f>
        <v/>
      </c>
      <c r="J1014" s="17" t="str">
        <f>IFERROR(__xludf.DUMMYFUNCTION("IFERROR(
  TEXTJOIN(CHAR(10),TRUE,FILTER('SUMMARY DATA'!I:I,'SUMMARY DATA'!$A:$A=$A1014,'SUMMARY DATA'!$C:$C=$B1014,'SUMMARY DATA'!$B:$B=""GRP"")),
  IF(
    OR(
      ISNUMBER(SEARCH(""CDM CASH DEPOSIT"",$C1014)),
      ISNUMBER(SEARCH(""CASH DEPOSIT"",$"&amp;"C1014)),
      COUNTIFS('SUMMARY DATA'!$D:$D,$C1014,'SUMMARY DATA'!$B:$B,""GRP"")&lt;&gt;1
    ),
    """",
    IFERROR(TEXTJOIN(CHAR(10),TRUE,FILTER('SUMMARY DATA'!I:I,'SUMMARY DATA'!$D:$D=$C1014,'SUMMARY DATA'!$B:$B=""GRP"")),"""")
  )
)"),"")</f>
        <v/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ht="15.75" customHeight="1" spans="1:27">
      <c r="A1015" s="2"/>
      <c r="B1015" s="35"/>
      <c r="C1015" s="2"/>
      <c r="D1015" s="6"/>
      <c r="E1015" s="16" t="str">
        <f>IFERROR(__xludf.DUMMYFUNCTION("IFERROR(
  TEXTJOIN(CHAR(10),TRUE,FILTER('SUMMARY DATA'!E:E,'SUMMARY DATA'!$A:$A=$A1015,'SUMMARY DATA'!$C:$C=$B1015,'SUMMARY DATA'!$B:$B=""GRP"")),
  IF(
    OR(
      ISNUMBER(SEARCH(""CDM CASH DEPOSIT"",$C1015)),
      ISNUMBER(SEARCH(""CASH DEPOSIT"",$"&amp;"C1015)),
      COUNTIFS('SUMMARY DATA'!$D:$D,$C1015,'SUMMARY DATA'!$B:$B,""GRP"")&lt;&gt;1
    ),
    """",
    IFERROR(TEXTJOIN(CHAR(10),TRUE,FILTER('SUMMARY DATA'!E:E,'SUMMARY DATA'!$D:$D=$C1015,'SUMMARY DATA'!$B:$B=""GRP"")),"""")
  )
)"),"")</f>
        <v/>
      </c>
      <c r="F1015" s="17" t="str">
        <f>IFERROR(__xludf.DUMMYFUNCTION("IFERROR(
  TEXTJOIN(CHAR(10),TRUE,FILTER('SUMMARY DATA'!F:F,'SUMMARY DATA'!$A:$A=$A1015,'SUMMARY DATA'!$C:$C=$B1015,'SUMMARY DATA'!$B:$B=""GRP"")),
  IF(
    OR(
      ISNUMBER(SEARCH(""CDM CASH DEPOSIT"",$C1015)),
      ISNUMBER(SEARCH(""CASH DEPOSIT"",$"&amp;"C1015)),
      COUNTIFS('SUMMARY DATA'!$D:$D,$C1015,'SUMMARY DATA'!$B:$B,""GRP"")&lt;&gt;1
    ),
    """",
    IFERROR(TEXTJOIN(CHAR(10),TRUE,FILTER('SUMMARY DATA'!F:F,'SUMMARY DATA'!$D:$D=$C1015,'SUMMARY DATA'!$B:$B=""GRP"")),"""")
  )
)"),"")</f>
        <v/>
      </c>
      <c r="G1015" s="17" t="str">
        <f>IFERROR(__xludf.DUMMYFUNCTION("IFERROR(
  TEXTJOIN(CHAR(10),TRUE,FILTER('SUMMARY DATA'!G:G,'SUMMARY DATA'!$A:$A=$A1015,'SUMMARY DATA'!$C:$C=$B1015,'SUMMARY DATA'!$B:$B=""GRP"")),
  IF(
    OR(
      ISNUMBER(SEARCH(""CDM CASH DEPOSIT"",$C1015)),
      ISNUMBER(SEARCH(""CASH DEPOSIT"",$"&amp;"C1015)),
      COUNTIFS('SUMMARY DATA'!$D:$D,$C1015,'SUMMARY DATA'!$B:$B,""GRP"")&lt;&gt;1
    ),
    """",
    IFERROR(TEXTJOIN(CHAR(10),TRUE,FILTER('SUMMARY DATA'!G:G,'SUMMARY DATA'!$D:$D=$C1015,'SUMMARY DATA'!$B:$B=""GRP"")),"""")
  )
)"),"")</f>
        <v/>
      </c>
      <c r="H1015" s="18" t="str">
        <f>IFERROR(__xludf.DUMMYFUNCTION("IFERROR(
  TEXTJOIN(CHAR(10),TRUE,FILTER('SUMMARY DATA'!H:H,'SUMMARY DATA'!$A:$A=$A1015,'SUMMARY DATA'!$C:$C=$B1015,'SUMMARY DATA'!$B:$B=""GRP"")),
  IF(
    OR(
      ISNUMBER(SEARCH(""CDM CASH DEPOSIT"",$C1015)),
      ISNUMBER(SEARCH(""CASH DEPOSIT"",$"&amp;"C1015)),
      COUNTIFS('SUMMARY DATA'!$D:$D,$C1015,'SUMMARY DATA'!$B:$B,""GRP"")&lt;&gt;1
    ),
    """",
    IFERROR(TEXTJOIN(CHAR(10),TRUE,FILTER('SUMMARY DATA'!H:H,'SUMMARY DATA'!$D:$D=$C1015,'SUMMARY DATA'!$B:$B=""GRP"")),"""")
  )
)"),"")</f>
        <v/>
      </c>
      <c r="I1015" s="18" t="str">
        <f>IFERROR(__xludf.DUMMYFUNCTION("IF(H1015="""","""",
SUM(ARRAYFORMULA(VALUE(SPLIT(H1015,CHAR(10)))))
)"),"")</f>
        <v/>
      </c>
      <c r="J1015" s="17" t="str">
        <f>IFERROR(__xludf.DUMMYFUNCTION("IFERROR(
  TEXTJOIN(CHAR(10),TRUE,FILTER('SUMMARY DATA'!I:I,'SUMMARY DATA'!$A:$A=$A1015,'SUMMARY DATA'!$C:$C=$B1015,'SUMMARY DATA'!$B:$B=""GRP"")),
  IF(
    OR(
      ISNUMBER(SEARCH(""CDM CASH DEPOSIT"",$C1015)),
      ISNUMBER(SEARCH(""CASH DEPOSIT"",$"&amp;"C1015)),
      COUNTIFS('SUMMARY DATA'!$D:$D,$C1015,'SUMMARY DATA'!$B:$B,""GRP"")&lt;&gt;1
    ),
    """",
    IFERROR(TEXTJOIN(CHAR(10),TRUE,FILTER('SUMMARY DATA'!I:I,'SUMMARY DATA'!$D:$D=$C1015,'SUMMARY DATA'!$B:$B=""GRP"")),"""")
  )
)"),"")</f>
        <v/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ht="15.75" customHeight="1" spans="1:27">
      <c r="A1016" s="2"/>
      <c r="B1016" s="35"/>
      <c r="C1016" s="2"/>
      <c r="D1016" s="6"/>
      <c r="E1016" s="16" t="str">
        <f>IFERROR(__xludf.DUMMYFUNCTION("IFERROR(
  TEXTJOIN(CHAR(10),TRUE,FILTER('SUMMARY DATA'!E:E,'SUMMARY DATA'!$A:$A=$A1016,'SUMMARY DATA'!$C:$C=$B1016,'SUMMARY DATA'!$B:$B=""GRP"")),
  IF(
    OR(
      ISNUMBER(SEARCH(""CDM CASH DEPOSIT"",$C1016)),
      ISNUMBER(SEARCH(""CASH DEPOSIT"",$"&amp;"C1016)),
      COUNTIFS('SUMMARY DATA'!$D:$D,$C1016,'SUMMARY DATA'!$B:$B,""GRP"")&lt;&gt;1
    ),
    """",
    IFERROR(TEXTJOIN(CHAR(10),TRUE,FILTER('SUMMARY DATA'!E:E,'SUMMARY DATA'!$D:$D=$C1016,'SUMMARY DATA'!$B:$B=""GRP"")),"""")
  )
)"),"")</f>
        <v/>
      </c>
      <c r="F1016" s="17" t="str">
        <f>IFERROR(__xludf.DUMMYFUNCTION("IFERROR(
  TEXTJOIN(CHAR(10),TRUE,FILTER('SUMMARY DATA'!F:F,'SUMMARY DATA'!$A:$A=$A1016,'SUMMARY DATA'!$C:$C=$B1016,'SUMMARY DATA'!$B:$B=""GRP"")),
  IF(
    OR(
      ISNUMBER(SEARCH(""CDM CASH DEPOSIT"",$C1016)),
      ISNUMBER(SEARCH(""CASH DEPOSIT"",$"&amp;"C1016)),
      COUNTIFS('SUMMARY DATA'!$D:$D,$C1016,'SUMMARY DATA'!$B:$B,""GRP"")&lt;&gt;1
    ),
    """",
    IFERROR(TEXTJOIN(CHAR(10),TRUE,FILTER('SUMMARY DATA'!F:F,'SUMMARY DATA'!$D:$D=$C1016,'SUMMARY DATA'!$B:$B=""GRP"")),"""")
  )
)"),"")</f>
        <v/>
      </c>
      <c r="G1016" s="17" t="str">
        <f>IFERROR(__xludf.DUMMYFUNCTION("IFERROR(
  TEXTJOIN(CHAR(10),TRUE,FILTER('SUMMARY DATA'!G:G,'SUMMARY DATA'!$A:$A=$A1016,'SUMMARY DATA'!$C:$C=$B1016,'SUMMARY DATA'!$B:$B=""GRP"")),
  IF(
    OR(
      ISNUMBER(SEARCH(""CDM CASH DEPOSIT"",$C1016)),
      ISNUMBER(SEARCH(""CASH DEPOSIT"",$"&amp;"C1016)),
      COUNTIFS('SUMMARY DATA'!$D:$D,$C1016,'SUMMARY DATA'!$B:$B,""GRP"")&lt;&gt;1
    ),
    """",
    IFERROR(TEXTJOIN(CHAR(10),TRUE,FILTER('SUMMARY DATA'!G:G,'SUMMARY DATA'!$D:$D=$C1016,'SUMMARY DATA'!$B:$B=""GRP"")),"""")
  )
)"),"")</f>
        <v/>
      </c>
      <c r="H1016" s="18" t="str">
        <f>IFERROR(__xludf.DUMMYFUNCTION("IFERROR(
  TEXTJOIN(CHAR(10),TRUE,FILTER('SUMMARY DATA'!H:H,'SUMMARY DATA'!$A:$A=$A1016,'SUMMARY DATA'!$C:$C=$B1016,'SUMMARY DATA'!$B:$B=""GRP"")),
  IF(
    OR(
      ISNUMBER(SEARCH(""CDM CASH DEPOSIT"",$C1016)),
      ISNUMBER(SEARCH(""CASH DEPOSIT"",$"&amp;"C1016)),
      COUNTIFS('SUMMARY DATA'!$D:$D,$C1016,'SUMMARY DATA'!$B:$B,""GRP"")&lt;&gt;1
    ),
    """",
    IFERROR(TEXTJOIN(CHAR(10),TRUE,FILTER('SUMMARY DATA'!H:H,'SUMMARY DATA'!$D:$D=$C1016,'SUMMARY DATA'!$B:$B=""GRP"")),"""")
  )
)"),"")</f>
        <v/>
      </c>
      <c r="I1016" s="18" t="str">
        <f>IFERROR(__xludf.DUMMYFUNCTION("IF(H1016="""","""",
SUM(ARRAYFORMULA(VALUE(SPLIT(H1016,CHAR(10)))))
)"),"")</f>
        <v/>
      </c>
      <c r="J1016" s="17" t="str">
        <f>IFERROR(__xludf.DUMMYFUNCTION("IFERROR(
  TEXTJOIN(CHAR(10),TRUE,FILTER('SUMMARY DATA'!I:I,'SUMMARY DATA'!$A:$A=$A1016,'SUMMARY DATA'!$C:$C=$B1016,'SUMMARY DATA'!$B:$B=""GRP"")),
  IF(
    OR(
      ISNUMBER(SEARCH(""CDM CASH DEPOSIT"",$C1016)),
      ISNUMBER(SEARCH(""CASH DEPOSIT"",$"&amp;"C1016)),
      COUNTIFS('SUMMARY DATA'!$D:$D,$C1016,'SUMMARY DATA'!$B:$B,""GRP"")&lt;&gt;1
    ),
    """",
    IFERROR(TEXTJOIN(CHAR(10),TRUE,FILTER('SUMMARY DATA'!I:I,'SUMMARY DATA'!$D:$D=$C1016,'SUMMARY DATA'!$B:$B=""GRP"")),"""")
  )
)"),"")</f>
        <v/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5.75" customHeight="1" spans="1:27">
      <c r="A1017" s="2"/>
      <c r="B1017" s="35"/>
      <c r="C1017" s="2"/>
      <c r="D1017" s="6"/>
      <c r="E1017" s="16" t="str">
        <f>IFERROR(__xludf.DUMMYFUNCTION("IFERROR(
  TEXTJOIN(CHAR(10),TRUE,FILTER('SUMMARY DATA'!E:E,'SUMMARY DATA'!$A:$A=$A1017,'SUMMARY DATA'!$C:$C=$B1017,'SUMMARY DATA'!$B:$B=""GRP"")),
  IF(
    OR(
      ISNUMBER(SEARCH(""CDM CASH DEPOSIT"",$C1017)),
      ISNUMBER(SEARCH(""CASH DEPOSIT"",$"&amp;"C1017)),
      COUNTIFS('SUMMARY DATA'!$D:$D,$C1017,'SUMMARY DATA'!$B:$B,""GRP"")&lt;&gt;1
    ),
    """",
    IFERROR(TEXTJOIN(CHAR(10),TRUE,FILTER('SUMMARY DATA'!E:E,'SUMMARY DATA'!$D:$D=$C1017,'SUMMARY DATA'!$B:$B=""GRP"")),"""")
  )
)"),"")</f>
        <v/>
      </c>
      <c r="F1017" s="17" t="str">
        <f>IFERROR(__xludf.DUMMYFUNCTION("IFERROR(
  TEXTJOIN(CHAR(10),TRUE,FILTER('SUMMARY DATA'!F:F,'SUMMARY DATA'!$A:$A=$A1017,'SUMMARY DATA'!$C:$C=$B1017,'SUMMARY DATA'!$B:$B=""GRP"")),
  IF(
    OR(
      ISNUMBER(SEARCH(""CDM CASH DEPOSIT"",$C1017)),
      ISNUMBER(SEARCH(""CASH DEPOSIT"",$"&amp;"C1017)),
      COUNTIFS('SUMMARY DATA'!$D:$D,$C1017,'SUMMARY DATA'!$B:$B,""GRP"")&lt;&gt;1
    ),
    """",
    IFERROR(TEXTJOIN(CHAR(10),TRUE,FILTER('SUMMARY DATA'!F:F,'SUMMARY DATA'!$D:$D=$C1017,'SUMMARY DATA'!$B:$B=""GRP"")),"""")
  )
)"),"")</f>
        <v/>
      </c>
      <c r="G1017" s="17" t="str">
        <f>IFERROR(__xludf.DUMMYFUNCTION("IFERROR(
  TEXTJOIN(CHAR(10),TRUE,FILTER('SUMMARY DATA'!G:G,'SUMMARY DATA'!$A:$A=$A1017,'SUMMARY DATA'!$C:$C=$B1017,'SUMMARY DATA'!$B:$B=""GRP"")),
  IF(
    OR(
      ISNUMBER(SEARCH(""CDM CASH DEPOSIT"",$C1017)),
      ISNUMBER(SEARCH(""CASH DEPOSIT"",$"&amp;"C1017)),
      COUNTIFS('SUMMARY DATA'!$D:$D,$C1017,'SUMMARY DATA'!$B:$B,""GRP"")&lt;&gt;1
    ),
    """",
    IFERROR(TEXTJOIN(CHAR(10),TRUE,FILTER('SUMMARY DATA'!G:G,'SUMMARY DATA'!$D:$D=$C1017,'SUMMARY DATA'!$B:$B=""GRP"")),"""")
  )
)"),"")</f>
        <v/>
      </c>
      <c r="H1017" s="18" t="str">
        <f>IFERROR(__xludf.DUMMYFUNCTION("IFERROR(
  TEXTJOIN(CHAR(10),TRUE,FILTER('SUMMARY DATA'!H:H,'SUMMARY DATA'!$A:$A=$A1017,'SUMMARY DATA'!$C:$C=$B1017,'SUMMARY DATA'!$B:$B=""GRP"")),
  IF(
    OR(
      ISNUMBER(SEARCH(""CDM CASH DEPOSIT"",$C1017)),
      ISNUMBER(SEARCH(""CASH DEPOSIT"",$"&amp;"C1017)),
      COUNTIFS('SUMMARY DATA'!$D:$D,$C1017,'SUMMARY DATA'!$B:$B,""GRP"")&lt;&gt;1
    ),
    """",
    IFERROR(TEXTJOIN(CHAR(10),TRUE,FILTER('SUMMARY DATA'!H:H,'SUMMARY DATA'!$D:$D=$C1017,'SUMMARY DATA'!$B:$B=""GRP"")),"""")
  )
)"),"")</f>
        <v/>
      </c>
      <c r="I1017" s="18" t="str">
        <f>IFERROR(__xludf.DUMMYFUNCTION("IF(H1017="""","""",
SUM(ARRAYFORMULA(VALUE(SPLIT(H1017,CHAR(10)))))
)"),"")</f>
        <v/>
      </c>
      <c r="J1017" s="17" t="str">
        <f>IFERROR(__xludf.DUMMYFUNCTION("IFERROR(
  TEXTJOIN(CHAR(10),TRUE,FILTER('SUMMARY DATA'!I:I,'SUMMARY DATA'!$A:$A=$A1017,'SUMMARY DATA'!$C:$C=$B1017,'SUMMARY DATA'!$B:$B=""GRP"")),
  IF(
    OR(
      ISNUMBER(SEARCH(""CDM CASH DEPOSIT"",$C1017)),
      ISNUMBER(SEARCH(""CASH DEPOSIT"",$"&amp;"C1017)),
      COUNTIFS('SUMMARY DATA'!$D:$D,$C1017,'SUMMARY DATA'!$B:$B,""GRP"")&lt;&gt;1
    ),
    """",
    IFERROR(TEXTJOIN(CHAR(10),TRUE,FILTER('SUMMARY DATA'!I:I,'SUMMARY DATA'!$D:$D=$C1017,'SUMMARY DATA'!$B:$B=""GRP"")),"""")
  )
)"),"")</f>
        <v/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5.75" customHeight="1" spans="1:27">
      <c r="A1018" s="2"/>
      <c r="B1018" s="35"/>
      <c r="C1018" s="2"/>
      <c r="D1018" s="6"/>
      <c r="E1018" s="16" t="str">
        <f>IFERROR(__xludf.DUMMYFUNCTION("IFERROR(
  TEXTJOIN(CHAR(10),TRUE,FILTER('SUMMARY DATA'!E:E,'SUMMARY DATA'!$A:$A=$A1018,'SUMMARY DATA'!$C:$C=$B1018,'SUMMARY DATA'!$B:$B=""GRP"")),
  IF(
    OR(
      ISNUMBER(SEARCH(""CDM CASH DEPOSIT"",$C1018)),
      ISNUMBER(SEARCH(""CASH DEPOSIT"",$"&amp;"C1018)),
      COUNTIFS('SUMMARY DATA'!$D:$D,$C1018,'SUMMARY DATA'!$B:$B,""GRP"")&lt;&gt;1
    ),
    """",
    IFERROR(TEXTJOIN(CHAR(10),TRUE,FILTER('SUMMARY DATA'!E:E,'SUMMARY DATA'!$D:$D=$C1018,'SUMMARY DATA'!$B:$B=""GRP"")),"""")
  )
)"),"")</f>
        <v/>
      </c>
      <c r="F1018" s="17" t="str">
        <f>IFERROR(__xludf.DUMMYFUNCTION("IFERROR(
  TEXTJOIN(CHAR(10),TRUE,FILTER('SUMMARY DATA'!F:F,'SUMMARY DATA'!$A:$A=$A1018,'SUMMARY DATA'!$C:$C=$B1018,'SUMMARY DATA'!$B:$B=""GRP"")),
  IF(
    OR(
      ISNUMBER(SEARCH(""CDM CASH DEPOSIT"",$C1018)),
      ISNUMBER(SEARCH(""CASH DEPOSIT"",$"&amp;"C1018)),
      COUNTIFS('SUMMARY DATA'!$D:$D,$C1018,'SUMMARY DATA'!$B:$B,""GRP"")&lt;&gt;1
    ),
    """",
    IFERROR(TEXTJOIN(CHAR(10),TRUE,FILTER('SUMMARY DATA'!F:F,'SUMMARY DATA'!$D:$D=$C1018,'SUMMARY DATA'!$B:$B=""GRP"")),"""")
  )
)"),"")</f>
        <v/>
      </c>
      <c r="G1018" s="17" t="str">
        <f>IFERROR(__xludf.DUMMYFUNCTION("IFERROR(
  TEXTJOIN(CHAR(10),TRUE,FILTER('SUMMARY DATA'!G:G,'SUMMARY DATA'!$A:$A=$A1018,'SUMMARY DATA'!$C:$C=$B1018,'SUMMARY DATA'!$B:$B=""GRP"")),
  IF(
    OR(
      ISNUMBER(SEARCH(""CDM CASH DEPOSIT"",$C1018)),
      ISNUMBER(SEARCH(""CASH DEPOSIT"",$"&amp;"C1018)),
      COUNTIFS('SUMMARY DATA'!$D:$D,$C1018,'SUMMARY DATA'!$B:$B,""GRP"")&lt;&gt;1
    ),
    """",
    IFERROR(TEXTJOIN(CHAR(10),TRUE,FILTER('SUMMARY DATA'!G:G,'SUMMARY DATA'!$D:$D=$C1018,'SUMMARY DATA'!$B:$B=""GRP"")),"""")
  )
)"),"")</f>
        <v/>
      </c>
      <c r="H1018" s="18" t="str">
        <f>IFERROR(__xludf.DUMMYFUNCTION("IFERROR(
  TEXTJOIN(CHAR(10),TRUE,FILTER('SUMMARY DATA'!H:H,'SUMMARY DATA'!$A:$A=$A1018,'SUMMARY DATA'!$C:$C=$B1018,'SUMMARY DATA'!$B:$B=""GRP"")),
  IF(
    OR(
      ISNUMBER(SEARCH(""CDM CASH DEPOSIT"",$C1018)),
      ISNUMBER(SEARCH(""CASH DEPOSIT"",$"&amp;"C1018)),
      COUNTIFS('SUMMARY DATA'!$D:$D,$C1018,'SUMMARY DATA'!$B:$B,""GRP"")&lt;&gt;1
    ),
    """",
    IFERROR(TEXTJOIN(CHAR(10),TRUE,FILTER('SUMMARY DATA'!H:H,'SUMMARY DATA'!$D:$D=$C1018,'SUMMARY DATA'!$B:$B=""GRP"")),"""")
  )
)"),"")</f>
        <v/>
      </c>
      <c r="I1018" s="18" t="str">
        <f>IFERROR(__xludf.DUMMYFUNCTION("IF(H1018="""","""",
SUM(ARRAYFORMULA(VALUE(SPLIT(H1018,CHAR(10)))))
)"),"")</f>
        <v/>
      </c>
      <c r="J1018" s="17" t="str">
        <f>IFERROR(__xludf.DUMMYFUNCTION("IFERROR(
  TEXTJOIN(CHAR(10),TRUE,FILTER('SUMMARY DATA'!I:I,'SUMMARY DATA'!$A:$A=$A1018,'SUMMARY DATA'!$C:$C=$B1018,'SUMMARY DATA'!$B:$B=""GRP"")),
  IF(
    OR(
      ISNUMBER(SEARCH(""CDM CASH DEPOSIT"",$C1018)),
      ISNUMBER(SEARCH(""CASH DEPOSIT"",$"&amp;"C1018)),
      COUNTIFS('SUMMARY DATA'!$D:$D,$C1018,'SUMMARY DATA'!$B:$B,""GRP"")&lt;&gt;1
    ),
    """",
    IFERROR(TEXTJOIN(CHAR(10),TRUE,FILTER('SUMMARY DATA'!I:I,'SUMMARY DATA'!$D:$D=$C1018,'SUMMARY DATA'!$B:$B=""GRP"")),"""")
  )
)"),"")</f>
        <v/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5.75" customHeight="1" spans="1:27">
      <c r="A1019" s="2"/>
      <c r="B1019" s="35"/>
      <c r="C1019" s="2"/>
      <c r="D1019" s="6"/>
      <c r="E1019" s="16" t="str">
        <f>IFERROR(__xludf.DUMMYFUNCTION("IFERROR(
  TEXTJOIN(CHAR(10),TRUE,FILTER('SUMMARY DATA'!E:E,'SUMMARY DATA'!$A:$A=$A1019,'SUMMARY DATA'!$C:$C=$B1019,'SUMMARY DATA'!$B:$B=""GRP"")),
  IF(
    OR(
      ISNUMBER(SEARCH(""CDM CASH DEPOSIT"",$C1019)),
      ISNUMBER(SEARCH(""CASH DEPOSIT"",$"&amp;"C1019)),
      COUNTIFS('SUMMARY DATA'!$D:$D,$C1019,'SUMMARY DATA'!$B:$B,""GRP"")&lt;&gt;1
    ),
    """",
    IFERROR(TEXTJOIN(CHAR(10),TRUE,FILTER('SUMMARY DATA'!E:E,'SUMMARY DATA'!$D:$D=$C1019,'SUMMARY DATA'!$B:$B=""GRP"")),"""")
  )
)"),"")</f>
        <v/>
      </c>
      <c r="F1019" s="17" t="str">
        <f>IFERROR(__xludf.DUMMYFUNCTION("IFERROR(
  TEXTJOIN(CHAR(10),TRUE,FILTER('SUMMARY DATA'!F:F,'SUMMARY DATA'!$A:$A=$A1019,'SUMMARY DATA'!$C:$C=$B1019,'SUMMARY DATA'!$B:$B=""GRP"")),
  IF(
    OR(
      ISNUMBER(SEARCH(""CDM CASH DEPOSIT"",$C1019)),
      ISNUMBER(SEARCH(""CASH DEPOSIT"",$"&amp;"C1019)),
      COUNTIFS('SUMMARY DATA'!$D:$D,$C1019,'SUMMARY DATA'!$B:$B,""GRP"")&lt;&gt;1
    ),
    """",
    IFERROR(TEXTJOIN(CHAR(10),TRUE,FILTER('SUMMARY DATA'!F:F,'SUMMARY DATA'!$D:$D=$C1019,'SUMMARY DATA'!$B:$B=""GRP"")),"""")
  )
)"),"")</f>
        <v/>
      </c>
      <c r="G1019" s="17" t="str">
        <f>IFERROR(__xludf.DUMMYFUNCTION("IFERROR(
  TEXTJOIN(CHAR(10),TRUE,FILTER('SUMMARY DATA'!G:G,'SUMMARY DATA'!$A:$A=$A1019,'SUMMARY DATA'!$C:$C=$B1019,'SUMMARY DATA'!$B:$B=""GRP"")),
  IF(
    OR(
      ISNUMBER(SEARCH(""CDM CASH DEPOSIT"",$C1019)),
      ISNUMBER(SEARCH(""CASH DEPOSIT"",$"&amp;"C1019)),
      COUNTIFS('SUMMARY DATA'!$D:$D,$C1019,'SUMMARY DATA'!$B:$B,""GRP"")&lt;&gt;1
    ),
    """",
    IFERROR(TEXTJOIN(CHAR(10),TRUE,FILTER('SUMMARY DATA'!G:G,'SUMMARY DATA'!$D:$D=$C1019,'SUMMARY DATA'!$B:$B=""GRP"")),"""")
  )
)"),"")</f>
        <v/>
      </c>
      <c r="H1019" s="18" t="str">
        <f>IFERROR(__xludf.DUMMYFUNCTION("IFERROR(
  TEXTJOIN(CHAR(10),TRUE,FILTER('SUMMARY DATA'!H:H,'SUMMARY DATA'!$A:$A=$A1019,'SUMMARY DATA'!$C:$C=$B1019,'SUMMARY DATA'!$B:$B=""GRP"")),
  IF(
    OR(
      ISNUMBER(SEARCH(""CDM CASH DEPOSIT"",$C1019)),
      ISNUMBER(SEARCH(""CASH DEPOSIT"",$"&amp;"C1019)),
      COUNTIFS('SUMMARY DATA'!$D:$D,$C1019,'SUMMARY DATA'!$B:$B,""GRP"")&lt;&gt;1
    ),
    """",
    IFERROR(TEXTJOIN(CHAR(10),TRUE,FILTER('SUMMARY DATA'!H:H,'SUMMARY DATA'!$D:$D=$C1019,'SUMMARY DATA'!$B:$B=""GRP"")),"""")
  )
)"),"")</f>
        <v/>
      </c>
      <c r="I1019" s="18" t="str">
        <f>IFERROR(__xludf.DUMMYFUNCTION("IF(H1019="""","""",
SUM(ARRAYFORMULA(VALUE(SPLIT(H1019,CHAR(10)))))
)"),"")</f>
        <v/>
      </c>
      <c r="J1019" s="17" t="str">
        <f>IFERROR(__xludf.DUMMYFUNCTION("IFERROR(
  TEXTJOIN(CHAR(10),TRUE,FILTER('SUMMARY DATA'!I:I,'SUMMARY DATA'!$A:$A=$A1019,'SUMMARY DATA'!$C:$C=$B1019,'SUMMARY DATA'!$B:$B=""GRP"")),
  IF(
    OR(
      ISNUMBER(SEARCH(""CDM CASH DEPOSIT"",$C1019)),
      ISNUMBER(SEARCH(""CASH DEPOSIT"",$"&amp;"C1019)),
      COUNTIFS('SUMMARY DATA'!$D:$D,$C1019,'SUMMARY DATA'!$B:$B,""GRP"")&lt;&gt;1
    ),
    """",
    IFERROR(TEXTJOIN(CHAR(10),TRUE,FILTER('SUMMARY DATA'!I:I,'SUMMARY DATA'!$D:$D=$C1019,'SUMMARY DATA'!$B:$B=""GRP"")),"""")
  )
)"),"")</f>
        <v/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5.75" customHeight="1" spans="1:27">
      <c r="A1020" s="2"/>
      <c r="B1020" s="35"/>
      <c r="C1020" s="2"/>
      <c r="D1020" s="6"/>
      <c r="E1020" s="16" t="str">
        <f>IFERROR(__xludf.DUMMYFUNCTION("IFERROR(
  TEXTJOIN(CHAR(10),TRUE,FILTER('SUMMARY DATA'!E:E,'SUMMARY DATA'!$A:$A=$A1020,'SUMMARY DATA'!$C:$C=$B1020,'SUMMARY DATA'!$B:$B=""GRP"")),
  IF(
    OR(
      ISNUMBER(SEARCH(""CDM CASH DEPOSIT"",$C1020)),
      ISNUMBER(SEARCH(""CASH DEPOSIT"",$"&amp;"C1020)),
      COUNTIFS('SUMMARY DATA'!$D:$D,$C1020,'SUMMARY DATA'!$B:$B,""GRP"")&lt;&gt;1
    ),
    """",
    IFERROR(TEXTJOIN(CHAR(10),TRUE,FILTER('SUMMARY DATA'!E:E,'SUMMARY DATA'!$D:$D=$C1020,'SUMMARY DATA'!$B:$B=""GRP"")),"""")
  )
)"),"")</f>
        <v/>
      </c>
      <c r="F1020" s="17" t="str">
        <f>IFERROR(__xludf.DUMMYFUNCTION("IFERROR(
  TEXTJOIN(CHAR(10),TRUE,FILTER('SUMMARY DATA'!F:F,'SUMMARY DATA'!$A:$A=$A1020,'SUMMARY DATA'!$C:$C=$B1020,'SUMMARY DATA'!$B:$B=""GRP"")),
  IF(
    OR(
      ISNUMBER(SEARCH(""CDM CASH DEPOSIT"",$C1020)),
      ISNUMBER(SEARCH(""CASH DEPOSIT"",$"&amp;"C1020)),
      COUNTIFS('SUMMARY DATA'!$D:$D,$C1020,'SUMMARY DATA'!$B:$B,""GRP"")&lt;&gt;1
    ),
    """",
    IFERROR(TEXTJOIN(CHAR(10),TRUE,FILTER('SUMMARY DATA'!F:F,'SUMMARY DATA'!$D:$D=$C1020,'SUMMARY DATA'!$B:$B=""GRP"")),"""")
  )
)"),"")</f>
        <v/>
      </c>
      <c r="G1020" s="17" t="str">
        <f>IFERROR(__xludf.DUMMYFUNCTION("IFERROR(
  TEXTJOIN(CHAR(10),TRUE,FILTER('SUMMARY DATA'!G:G,'SUMMARY DATA'!$A:$A=$A1020,'SUMMARY DATA'!$C:$C=$B1020,'SUMMARY DATA'!$B:$B=""GRP"")),
  IF(
    OR(
      ISNUMBER(SEARCH(""CDM CASH DEPOSIT"",$C1020)),
      ISNUMBER(SEARCH(""CASH DEPOSIT"",$"&amp;"C1020)),
      COUNTIFS('SUMMARY DATA'!$D:$D,$C1020,'SUMMARY DATA'!$B:$B,""GRP"")&lt;&gt;1
    ),
    """",
    IFERROR(TEXTJOIN(CHAR(10),TRUE,FILTER('SUMMARY DATA'!G:G,'SUMMARY DATA'!$D:$D=$C1020,'SUMMARY DATA'!$B:$B=""GRP"")),"""")
  )
)"),"")</f>
        <v/>
      </c>
      <c r="H1020" s="18" t="str">
        <f>IFERROR(__xludf.DUMMYFUNCTION("IFERROR(
  TEXTJOIN(CHAR(10),TRUE,FILTER('SUMMARY DATA'!H:H,'SUMMARY DATA'!$A:$A=$A1020,'SUMMARY DATA'!$C:$C=$B1020,'SUMMARY DATA'!$B:$B=""GRP"")),
  IF(
    OR(
      ISNUMBER(SEARCH(""CDM CASH DEPOSIT"",$C1020)),
      ISNUMBER(SEARCH(""CASH DEPOSIT"",$"&amp;"C1020)),
      COUNTIFS('SUMMARY DATA'!$D:$D,$C1020,'SUMMARY DATA'!$B:$B,""GRP"")&lt;&gt;1
    ),
    """",
    IFERROR(TEXTJOIN(CHAR(10),TRUE,FILTER('SUMMARY DATA'!H:H,'SUMMARY DATA'!$D:$D=$C1020,'SUMMARY DATA'!$B:$B=""GRP"")),"""")
  )
)"),"")</f>
        <v/>
      </c>
      <c r="I1020" s="18" t="str">
        <f>IFERROR(__xludf.DUMMYFUNCTION("IF(H1020="""","""",
SUM(ARRAYFORMULA(VALUE(SPLIT(H1020,CHAR(10)))))
)"),"")</f>
        <v/>
      </c>
      <c r="J1020" s="17" t="str">
        <f>IFERROR(__xludf.DUMMYFUNCTION("IFERROR(
  TEXTJOIN(CHAR(10),TRUE,FILTER('SUMMARY DATA'!I:I,'SUMMARY DATA'!$A:$A=$A1020,'SUMMARY DATA'!$C:$C=$B1020,'SUMMARY DATA'!$B:$B=""GRP"")),
  IF(
    OR(
      ISNUMBER(SEARCH(""CDM CASH DEPOSIT"",$C1020)),
      ISNUMBER(SEARCH(""CASH DEPOSIT"",$"&amp;"C1020)),
      COUNTIFS('SUMMARY DATA'!$D:$D,$C1020,'SUMMARY DATA'!$B:$B,""GRP"")&lt;&gt;1
    ),
    """",
    IFERROR(TEXTJOIN(CHAR(10),TRUE,FILTER('SUMMARY DATA'!I:I,'SUMMARY DATA'!$D:$D=$C1020,'SUMMARY DATA'!$B:$B=""GRP"")),"""")
  )
)"),"")</f>
        <v/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5.75" customHeight="1" spans="1:27">
      <c r="A1021" s="2"/>
      <c r="B1021" s="35"/>
      <c r="C1021" s="2"/>
      <c r="D1021" s="6"/>
      <c r="E1021" s="16" t="str">
        <f>IFERROR(__xludf.DUMMYFUNCTION("IFERROR(
  TEXTJOIN(CHAR(10),TRUE,FILTER('SUMMARY DATA'!E:E,'SUMMARY DATA'!$A:$A=$A1021,'SUMMARY DATA'!$C:$C=$B1021,'SUMMARY DATA'!$B:$B=""GRP"")),
  IF(
    OR(
      ISNUMBER(SEARCH(""CDM CASH DEPOSIT"",$C1021)),
      ISNUMBER(SEARCH(""CASH DEPOSIT"",$"&amp;"C1021)),
      COUNTIFS('SUMMARY DATA'!$D:$D,$C1021,'SUMMARY DATA'!$B:$B,""GRP"")&lt;&gt;1
    ),
    """",
    IFERROR(TEXTJOIN(CHAR(10),TRUE,FILTER('SUMMARY DATA'!E:E,'SUMMARY DATA'!$D:$D=$C1021,'SUMMARY DATA'!$B:$B=""GRP"")),"""")
  )
)"),"")</f>
        <v/>
      </c>
      <c r="F1021" s="17" t="str">
        <f>IFERROR(__xludf.DUMMYFUNCTION("IFERROR(
  TEXTJOIN(CHAR(10),TRUE,FILTER('SUMMARY DATA'!F:F,'SUMMARY DATA'!$A:$A=$A1021,'SUMMARY DATA'!$C:$C=$B1021,'SUMMARY DATA'!$B:$B=""GRP"")),
  IF(
    OR(
      ISNUMBER(SEARCH(""CDM CASH DEPOSIT"",$C1021)),
      ISNUMBER(SEARCH(""CASH DEPOSIT"",$"&amp;"C1021)),
      COUNTIFS('SUMMARY DATA'!$D:$D,$C1021,'SUMMARY DATA'!$B:$B,""GRP"")&lt;&gt;1
    ),
    """",
    IFERROR(TEXTJOIN(CHAR(10),TRUE,FILTER('SUMMARY DATA'!F:F,'SUMMARY DATA'!$D:$D=$C1021,'SUMMARY DATA'!$B:$B=""GRP"")),"""")
  )
)"),"")</f>
        <v/>
      </c>
      <c r="G1021" s="17" t="str">
        <f>IFERROR(__xludf.DUMMYFUNCTION("IFERROR(
  TEXTJOIN(CHAR(10),TRUE,FILTER('SUMMARY DATA'!G:G,'SUMMARY DATA'!$A:$A=$A1021,'SUMMARY DATA'!$C:$C=$B1021,'SUMMARY DATA'!$B:$B=""GRP"")),
  IF(
    OR(
      ISNUMBER(SEARCH(""CDM CASH DEPOSIT"",$C1021)),
      ISNUMBER(SEARCH(""CASH DEPOSIT"",$"&amp;"C1021)),
      COUNTIFS('SUMMARY DATA'!$D:$D,$C1021,'SUMMARY DATA'!$B:$B,""GRP"")&lt;&gt;1
    ),
    """",
    IFERROR(TEXTJOIN(CHAR(10),TRUE,FILTER('SUMMARY DATA'!G:G,'SUMMARY DATA'!$D:$D=$C1021,'SUMMARY DATA'!$B:$B=""GRP"")),"""")
  )
)"),"")</f>
        <v/>
      </c>
      <c r="H1021" s="18" t="str">
        <f>IFERROR(__xludf.DUMMYFUNCTION("IFERROR(
  TEXTJOIN(CHAR(10),TRUE,FILTER('SUMMARY DATA'!H:H,'SUMMARY DATA'!$A:$A=$A1021,'SUMMARY DATA'!$C:$C=$B1021,'SUMMARY DATA'!$B:$B=""GRP"")),
  IF(
    OR(
      ISNUMBER(SEARCH(""CDM CASH DEPOSIT"",$C1021)),
      ISNUMBER(SEARCH(""CASH DEPOSIT"",$"&amp;"C1021)),
      COUNTIFS('SUMMARY DATA'!$D:$D,$C1021,'SUMMARY DATA'!$B:$B,""GRP"")&lt;&gt;1
    ),
    """",
    IFERROR(TEXTJOIN(CHAR(10),TRUE,FILTER('SUMMARY DATA'!H:H,'SUMMARY DATA'!$D:$D=$C1021,'SUMMARY DATA'!$B:$B=""GRP"")),"""")
  )
)"),"")</f>
        <v/>
      </c>
      <c r="I1021" s="18" t="str">
        <f>IFERROR(__xludf.DUMMYFUNCTION("IF(H1021="""","""",
SUM(ARRAYFORMULA(VALUE(SPLIT(H1021,CHAR(10)))))
)"),"")</f>
        <v/>
      </c>
      <c r="J1021" s="17" t="str">
        <f>IFERROR(__xludf.DUMMYFUNCTION("IFERROR(
  TEXTJOIN(CHAR(10),TRUE,FILTER('SUMMARY DATA'!I:I,'SUMMARY DATA'!$A:$A=$A1021,'SUMMARY DATA'!$C:$C=$B1021,'SUMMARY DATA'!$B:$B=""GRP"")),
  IF(
    OR(
      ISNUMBER(SEARCH(""CDM CASH DEPOSIT"",$C1021)),
      ISNUMBER(SEARCH(""CASH DEPOSIT"",$"&amp;"C1021)),
      COUNTIFS('SUMMARY DATA'!$D:$D,$C1021,'SUMMARY DATA'!$B:$B,""GRP"")&lt;&gt;1
    ),
    """",
    IFERROR(TEXTJOIN(CHAR(10),TRUE,FILTER('SUMMARY DATA'!I:I,'SUMMARY DATA'!$D:$D=$C1021,'SUMMARY DATA'!$B:$B=""GRP"")),"""")
  )
)"),"")</f>
        <v/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5.75" customHeight="1" spans="1:27">
      <c r="A1022" s="2"/>
      <c r="B1022" s="35"/>
      <c r="C1022" s="2"/>
      <c r="D1022" s="6"/>
      <c r="E1022" s="16" t="str">
        <f>IFERROR(__xludf.DUMMYFUNCTION("IFERROR(
  TEXTJOIN(CHAR(10),TRUE,FILTER('SUMMARY DATA'!E:E,'SUMMARY DATA'!$A:$A=$A1022,'SUMMARY DATA'!$C:$C=$B1022,'SUMMARY DATA'!$B:$B=""GRP"")),
  IF(
    OR(
      ISNUMBER(SEARCH(""CDM CASH DEPOSIT"",$C1022)),
      ISNUMBER(SEARCH(""CASH DEPOSIT"",$"&amp;"C1022)),
      COUNTIFS('SUMMARY DATA'!$D:$D,$C1022,'SUMMARY DATA'!$B:$B,""GRP"")&lt;&gt;1
    ),
    """",
    IFERROR(TEXTJOIN(CHAR(10),TRUE,FILTER('SUMMARY DATA'!E:E,'SUMMARY DATA'!$D:$D=$C1022,'SUMMARY DATA'!$B:$B=""GRP"")),"""")
  )
)"),"")</f>
        <v/>
      </c>
      <c r="F1022" s="17" t="str">
        <f>IFERROR(__xludf.DUMMYFUNCTION("IFERROR(
  TEXTJOIN(CHAR(10),TRUE,FILTER('SUMMARY DATA'!F:F,'SUMMARY DATA'!$A:$A=$A1022,'SUMMARY DATA'!$C:$C=$B1022,'SUMMARY DATA'!$B:$B=""GRP"")),
  IF(
    OR(
      ISNUMBER(SEARCH(""CDM CASH DEPOSIT"",$C1022)),
      ISNUMBER(SEARCH(""CASH DEPOSIT"",$"&amp;"C1022)),
      COUNTIFS('SUMMARY DATA'!$D:$D,$C1022,'SUMMARY DATA'!$B:$B,""GRP"")&lt;&gt;1
    ),
    """",
    IFERROR(TEXTJOIN(CHAR(10),TRUE,FILTER('SUMMARY DATA'!F:F,'SUMMARY DATA'!$D:$D=$C1022,'SUMMARY DATA'!$B:$B=""GRP"")),"""")
  )
)"),"")</f>
        <v/>
      </c>
      <c r="G1022" s="17" t="str">
        <f>IFERROR(__xludf.DUMMYFUNCTION("IFERROR(
  TEXTJOIN(CHAR(10),TRUE,FILTER('SUMMARY DATA'!G:G,'SUMMARY DATA'!$A:$A=$A1022,'SUMMARY DATA'!$C:$C=$B1022,'SUMMARY DATA'!$B:$B=""GRP"")),
  IF(
    OR(
      ISNUMBER(SEARCH(""CDM CASH DEPOSIT"",$C1022)),
      ISNUMBER(SEARCH(""CASH DEPOSIT"",$"&amp;"C1022)),
      COUNTIFS('SUMMARY DATA'!$D:$D,$C1022,'SUMMARY DATA'!$B:$B,""GRP"")&lt;&gt;1
    ),
    """",
    IFERROR(TEXTJOIN(CHAR(10),TRUE,FILTER('SUMMARY DATA'!G:G,'SUMMARY DATA'!$D:$D=$C1022,'SUMMARY DATA'!$B:$B=""GRP"")),"""")
  )
)"),"")</f>
        <v/>
      </c>
      <c r="H1022" s="18" t="str">
        <f>IFERROR(__xludf.DUMMYFUNCTION("IFERROR(
  TEXTJOIN(CHAR(10),TRUE,FILTER('SUMMARY DATA'!H:H,'SUMMARY DATA'!$A:$A=$A1022,'SUMMARY DATA'!$C:$C=$B1022,'SUMMARY DATA'!$B:$B=""GRP"")),
  IF(
    OR(
      ISNUMBER(SEARCH(""CDM CASH DEPOSIT"",$C1022)),
      ISNUMBER(SEARCH(""CASH DEPOSIT"",$"&amp;"C1022)),
      COUNTIFS('SUMMARY DATA'!$D:$D,$C1022,'SUMMARY DATA'!$B:$B,""GRP"")&lt;&gt;1
    ),
    """",
    IFERROR(TEXTJOIN(CHAR(10),TRUE,FILTER('SUMMARY DATA'!H:H,'SUMMARY DATA'!$D:$D=$C1022,'SUMMARY DATA'!$B:$B=""GRP"")),"""")
  )
)"),"")</f>
        <v/>
      </c>
      <c r="I1022" s="18" t="str">
        <f>IFERROR(__xludf.DUMMYFUNCTION("IF(H1022="""","""",
SUM(ARRAYFORMULA(VALUE(SPLIT(H1022,CHAR(10)))))
)"),"")</f>
        <v/>
      </c>
      <c r="J1022" s="17" t="str">
        <f>IFERROR(__xludf.DUMMYFUNCTION("IFERROR(
  TEXTJOIN(CHAR(10),TRUE,FILTER('SUMMARY DATA'!I:I,'SUMMARY DATA'!$A:$A=$A1022,'SUMMARY DATA'!$C:$C=$B1022,'SUMMARY DATA'!$B:$B=""GRP"")),
  IF(
    OR(
      ISNUMBER(SEARCH(""CDM CASH DEPOSIT"",$C1022)),
      ISNUMBER(SEARCH(""CASH DEPOSIT"",$"&amp;"C1022)),
      COUNTIFS('SUMMARY DATA'!$D:$D,$C1022,'SUMMARY DATA'!$B:$B,""GRP"")&lt;&gt;1
    ),
    """",
    IFERROR(TEXTJOIN(CHAR(10),TRUE,FILTER('SUMMARY DATA'!I:I,'SUMMARY DATA'!$D:$D=$C1022,'SUMMARY DATA'!$B:$B=""GRP"")),"""")
  )
)"),"")</f>
        <v/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ht="15.75" customHeight="1" spans="1:27">
      <c r="A1023" s="2"/>
      <c r="B1023" s="35"/>
      <c r="C1023" s="2"/>
      <c r="D1023" s="6"/>
      <c r="E1023" s="16" t="str">
        <f>IFERROR(__xludf.DUMMYFUNCTION("IFERROR(
  TEXTJOIN(CHAR(10),TRUE,FILTER('SUMMARY DATA'!E:E,'SUMMARY DATA'!$A:$A=$A1023,'SUMMARY DATA'!$C:$C=$B1023,'SUMMARY DATA'!$B:$B=""GRP"")),
  IF(
    OR(
      ISNUMBER(SEARCH(""CDM CASH DEPOSIT"",$C1023)),
      ISNUMBER(SEARCH(""CASH DEPOSIT"",$"&amp;"C1023)),
      COUNTIFS('SUMMARY DATA'!$D:$D,$C1023,'SUMMARY DATA'!$B:$B,""GRP"")&lt;&gt;1
    ),
    """",
    IFERROR(TEXTJOIN(CHAR(10),TRUE,FILTER('SUMMARY DATA'!E:E,'SUMMARY DATA'!$D:$D=$C1023,'SUMMARY DATA'!$B:$B=""GRP"")),"""")
  )
)"),"")</f>
        <v/>
      </c>
      <c r="F1023" s="17" t="str">
        <f>IFERROR(__xludf.DUMMYFUNCTION("IFERROR(
  TEXTJOIN(CHAR(10),TRUE,FILTER('SUMMARY DATA'!F:F,'SUMMARY DATA'!$A:$A=$A1023,'SUMMARY DATA'!$C:$C=$B1023,'SUMMARY DATA'!$B:$B=""GRP"")),
  IF(
    OR(
      ISNUMBER(SEARCH(""CDM CASH DEPOSIT"",$C1023)),
      ISNUMBER(SEARCH(""CASH DEPOSIT"",$"&amp;"C1023)),
      COUNTIFS('SUMMARY DATA'!$D:$D,$C1023,'SUMMARY DATA'!$B:$B,""GRP"")&lt;&gt;1
    ),
    """",
    IFERROR(TEXTJOIN(CHAR(10),TRUE,FILTER('SUMMARY DATA'!F:F,'SUMMARY DATA'!$D:$D=$C1023,'SUMMARY DATA'!$B:$B=""GRP"")),"""")
  )
)"),"")</f>
        <v/>
      </c>
      <c r="G1023" s="17" t="str">
        <f>IFERROR(__xludf.DUMMYFUNCTION("IFERROR(
  TEXTJOIN(CHAR(10),TRUE,FILTER('SUMMARY DATA'!G:G,'SUMMARY DATA'!$A:$A=$A1023,'SUMMARY DATA'!$C:$C=$B1023,'SUMMARY DATA'!$B:$B=""GRP"")),
  IF(
    OR(
      ISNUMBER(SEARCH(""CDM CASH DEPOSIT"",$C1023)),
      ISNUMBER(SEARCH(""CASH DEPOSIT"",$"&amp;"C1023)),
      COUNTIFS('SUMMARY DATA'!$D:$D,$C1023,'SUMMARY DATA'!$B:$B,""GRP"")&lt;&gt;1
    ),
    """",
    IFERROR(TEXTJOIN(CHAR(10),TRUE,FILTER('SUMMARY DATA'!G:G,'SUMMARY DATA'!$D:$D=$C1023,'SUMMARY DATA'!$B:$B=""GRP"")),"""")
  )
)"),"")</f>
        <v/>
      </c>
      <c r="H1023" s="18" t="str">
        <f>IFERROR(__xludf.DUMMYFUNCTION("IFERROR(
  TEXTJOIN(CHAR(10),TRUE,FILTER('SUMMARY DATA'!H:H,'SUMMARY DATA'!$A:$A=$A1023,'SUMMARY DATA'!$C:$C=$B1023,'SUMMARY DATA'!$B:$B=""GRP"")),
  IF(
    OR(
      ISNUMBER(SEARCH(""CDM CASH DEPOSIT"",$C1023)),
      ISNUMBER(SEARCH(""CASH DEPOSIT"",$"&amp;"C1023)),
      COUNTIFS('SUMMARY DATA'!$D:$D,$C1023,'SUMMARY DATA'!$B:$B,""GRP"")&lt;&gt;1
    ),
    """",
    IFERROR(TEXTJOIN(CHAR(10),TRUE,FILTER('SUMMARY DATA'!H:H,'SUMMARY DATA'!$D:$D=$C1023,'SUMMARY DATA'!$B:$B=""GRP"")),"""")
  )
)"),"")</f>
        <v/>
      </c>
      <c r="I1023" s="18" t="str">
        <f>IFERROR(__xludf.DUMMYFUNCTION("IF(H1023="""","""",
SUM(ARRAYFORMULA(VALUE(SPLIT(H1023,CHAR(10)))))
)"),"")</f>
        <v/>
      </c>
      <c r="J1023" s="17" t="str">
        <f>IFERROR(__xludf.DUMMYFUNCTION("IFERROR(
  TEXTJOIN(CHAR(10),TRUE,FILTER('SUMMARY DATA'!I:I,'SUMMARY DATA'!$A:$A=$A1023,'SUMMARY DATA'!$C:$C=$B1023,'SUMMARY DATA'!$B:$B=""GRP"")),
  IF(
    OR(
      ISNUMBER(SEARCH(""CDM CASH DEPOSIT"",$C1023)),
      ISNUMBER(SEARCH(""CASH DEPOSIT"",$"&amp;"C1023)),
      COUNTIFS('SUMMARY DATA'!$D:$D,$C1023,'SUMMARY DATA'!$B:$B,""GRP"")&lt;&gt;1
    ),
    """",
    IFERROR(TEXTJOIN(CHAR(10),TRUE,FILTER('SUMMARY DATA'!I:I,'SUMMARY DATA'!$D:$D=$C1023,'SUMMARY DATA'!$B:$B=""GRP"")),"""")
  )
)"),"")</f>
        <v/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ht="15.75" customHeight="1" spans="1:27">
      <c r="A1024" s="2"/>
      <c r="B1024" s="35"/>
      <c r="C1024" s="2"/>
      <c r="D1024" s="6"/>
      <c r="E1024" s="16" t="str">
        <f>IFERROR(__xludf.DUMMYFUNCTION("IFERROR(
  TEXTJOIN(CHAR(10),TRUE,FILTER('SUMMARY DATA'!E:E,'SUMMARY DATA'!$A:$A=$A1024,'SUMMARY DATA'!$C:$C=$B1024,'SUMMARY DATA'!$B:$B=""GRP"")),
  IF(
    OR(
      ISNUMBER(SEARCH(""CDM CASH DEPOSIT"",$C1024)),
      ISNUMBER(SEARCH(""CASH DEPOSIT"",$"&amp;"C1024)),
      COUNTIFS('SUMMARY DATA'!$D:$D,$C1024,'SUMMARY DATA'!$B:$B,""GRP"")&lt;&gt;1
    ),
    """",
    IFERROR(TEXTJOIN(CHAR(10),TRUE,FILTER('SUMMARY DATA'!E:E,'SUMMARY DATA'!$D:$D=$C1024,'SUMMARY DATA'!$B:$B=""GRP"")),"""")
  )
)"),"")</f>
        <v/>
      </c>
      <c r="F1024" s="17" t="str">
        <f>IFERROR(__xludf.DUMMYFUNCTION("IFERROR(
  TEXTJOIN(CHAR(10),TRUE,FILTER('SUMMARY DATA'!F:F,'SUMMARY DATA'!$A:$A=$A1024,'SUMMARY DATA'!$C:$C=$B1024,'SUMMARY DATA'!$B:$B=""GRP"")),
  IF(
    OR(
      ISNUMBER(SEARCH(""CDM CASH DEPOSIT"",$C1024)),
      ISNUMBER(SEARCH(""CASH DEPOSIT"",$"&amp;"C1024)),
      COUNTIFS('SUMMARY DATA'!$D:$D,$C1024,'SUMMARY DATA'!$B:$B,""GRP"")&lt;&gt;1
    ),
    """",
    IFERROR(TEXTJOIN(CHAR(10),TRUE,FILTER('SUMMARY DATA'!F:F,'SUMMARY DATA'!$D:$D=$C1024,'SUMMARY DATA'!$B:$B=""GRP"")),"""")
  )
)"),"")</f>
        <v/>
      </c>
      <c r="G1024" s="17" t="str">
        <f>IFERROR(__xludf.DUMMYFUNCTION("IFERROR(
  TEXTJOIN(CHAR(10),TRUE,FILTER('SUMMARY DATA'!G:G,'SUMMARY DATA'!$A:$A=$A1024,'SUMMARY DATA'!$C:$C=$B1024,'SUMMARY DATA'!$B:$B=""GRP"")),
  IF(
    OR(
      ISNUMBER(SEARCH(""CDM CASH DEPOSIT"",$C1024)),
      ISNUMBER(SEARCH(""CASH DEPOSIT"",$"&amp;"C1024)),
      COUNTIFS('SUMMARY DATA'!$D:$D,$C1024,'SUMMARY DATA'!$B:$B,""GRP"")&lt;&gt;1
    ),
    """",
    IFERROR(TEXTJOIN(CHAR(10),TRUE,FILTER('SUMMARY DATA'!G:G,'SUMMARY DATA'!$D:$D=$C1024,'SUMMARY DATA'!$B:$B=""GRP"")),"""")
  )
)"),"")</f>
        <v/>
      </c>
      <c r="H1024" s="18" t="str">
        <f>IFERROR(__xludf.DUMMYFUNCTION("IFERROR(
  TEXTJOIN(CHAR(10),TRUE,FILTER('SUMMARY DATA'!H:H,'SUMMARY DATA'!$A:$A=$A1024,'SUMMARY DATA'!$C:$C=$B1024,'SUMMARY DATA'!$B:$B=""GRP"")),
  IF(
    OR(
      ISNUMBER(SEARCH(""CDM CASH DEPOSIT"",$C1024)),
      ISNUMBER(SEARCH(""CASH DEPOSIT"",$"&amp;"C1024)),
      COUNTIFS('SUMMARY DATA'!$D:$D,$C1024,'SUMMARY DATA'!$B:$B,""GRP"")&lt;&gt;1
    ),
    """",
    IFERROR(TEXTJOIN(CHAR(10),TRUE,FILTER('SUMMARY DATA'!H:H,'SUMMARY DATA'!$D:$D=$C1024,'SUMMARY DATA'!$B:$B=""GRP"")),"""")
  )
)"),"")</f>
        <v/>
      </c>
      <c r="I1024" s="18" t="str">
        <f>IFERROR(__xludf.DUMMYFUNCTION("IF(H1024="""","""",
SUM(ARRAYFORMULA(VALUE(SPLIT(H1024,CHAR(10)))))
)"),"")</f>
        <v/>
      </c>
      <c r="J1024" s="17" t="str">
        <f>IFERROR(__xludf.DUMMYFUNCTION("IFERROR(
  TEXTJOIN(CHAR(10),TRUE,FILTER('SUMMARY DATA'!I:I,'SUMMARY DATA'!$A:$A=$A1024,'SUMMARY DATA'!$C:$C=$B1024,'SUMMARY DATA'!$B:$B=""GRP"")),
  IF(
    OR(
      ISNUMBER(SEARCH(""CDM CASH DEPOSIT"",$C1024)),
      ISNUMBER(SEARCH(""CASH DEPOSIT"",$"&amp;"C1024)),
      COUNTIFS('SUMMARY DATA'!$D:$D,$C1024,'SUMMARY DATA'!$B:$B,""GRP"")&lt;&gt;1
    ),
    """",
    IFERROR(TEXTJOIN(CHAR(10),TRUE,FILTER('SUMMARY DATA'!I:I,'SUMMARY DATA'!$D:$D=$C1024,'SUMMARY DATA'!$B:$B=""GRP"")),"""")
  )
)"),"")</f>
        <v/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ht="15.75" customHeight="1" spans="1:27">
      <c r="A1025" s="2"/>
      <c r="B1025" s="35"/>
      <c r="C1025" s="2"/>
      <c r="D1025" s="6"/>
      <c r="E1025" s="16" t="str">
        <f>IFERROR(__xludf.DUMMYFUNCTION("IFERROR(
  TEXTJOIN(CHAR(10),TRUE,FILTER('SUMMARY DATA'!E:E,'SUMMARY DATA'!$A:$A=$A1025,'SUMMARY DATA'!$C:$C=$B1025,'SUMMARY DATA'!$B:$B=""GRP"")),
  IF(
    OR(
      ISNUMBER(SEARCH(""CDM CASH DEPOSIT"",$C1025)),
      ISNUMBER(SEARCH(""CASH DEPOSIT"",$"&amp;"C1025)),
      COUNTIFS('SUMMARY DATA'!$D:$D,$C1025,'SUMMARY DATA'!$B:$B,""GRP"")&lt;&gt;1
    ),
    """",
    IFERROR(TEXTJOIN(CHAR(10),TRUE,FILTER('SUMMARY DATA'!E:E,'SUMMARY DATA'!$D:$D=$C1025,'SUMMARY DATA'!$B:$B=""GRP"")),"""")
  )
)"),"")</f>
        <v/>
      </c>
      <c r="F1025" s="17" t="str">
        <f>IFERROR(__xludf.DUMMYFUNCTION("IFERROR(
  TEXTJOIN(CHAR(10),TRUE,FILTER('SUMMARY DATA'!F:F,'SUMMARY DATA'!$A:$A=$A1025,'SUMMARY DATA'!$C:$C=$B1025,'SUMMARY DATA'!$B:$B=""GRP"")),
  IF(
    OR(
      ISNUMBER(SEARCH(""CDM CASH DEPOSIT"",$C1025)),
      ISNUMBER(SEARCH(""CASH DEPOSIT"",$"&amp;"C1025)),
      COUNTIFS('SUMMARY DATA'!$D:$D,$C1025,'SUMMARY DATA'!$B:$B,""GRP"")&lt;&gt;1
    ),
    """",
    IFERROR(TEXTJOIN(CHAR(10),TRUE,FILTER('SUMMARY DATA'!F:F,'SUMMARY DATA'!$D:$D=$C1025,'SUMMARY DATA'!$B:$B=""GRP"")),"""")
  )
)"),"")</f>
        <v/>
      </c>
      <c r="G1025" s="17" t="str">
        <f>IFERROR(__xludf.DUMMYFUNCTION("IFERROR(
  TEXTJOIN(CHAR(10),TRUE,FILTER('SUMMARY DATA'!G:G,'SUMMARY DATA'!$A:$A=$A1025,'SUMMARY DATA'!$C:$C=$B1025,'SUMMARY DATA'!$B:$B=""GRP"")),
  IF(
    OR(
      ISNUMBER(SEARCH(""CDM CASH DEPOSIT"",$C1025)),
      ISNUMBER(SEARCH(""CASH DEPOSIT"",$"&amp;"C1025)),
      COUNTIFS('SUMMARY DATA'!$D:$D,$C1025,'SUMMARY DATA'!$B:$B,""GRP"")&lt;&gt;1
    ),
    """",
    IFERROR(TEXTJOIN(CHAR(10),TRUE,FILTER('SUMMARY DATA'!G:G,'SUMMARY DATA'!$D:$D=$C1025,'SUMMARY DATA'!$B:$B=""GRP"")),"""")
  )
)"),"")</f>
        <v/>
      </c>
      <c r="H1025" s="18" t="str">
        <f>IFERROR(__xludf.DUMMYFUNCTION("IFERROR(
  TEXTJOIN(CHAR(10),TRUE,FILTER('SUMMARY DATA'!H:H,'SUMMARY DATA'!$A:$A=$A1025,'SUMMARY DATA'!$C:$C=$B1025,'SUMMARY DATA'!$B:$B=""GRP"")),
  IF(
    OR(
      ISNUMBER(SEARCH(""CDM CASH DEPOSIT"",$C1025)),
      ISNUMBER(SEARCH(""CASH DEPOSIT"",$"&amp;"C1025)),
      COUNTIFS('SUMMARY DATA'!$D:$D,$C1025,'SUMMARY DATA'!$B:$B,""GRP"")&lt;&gt;1
    ),
    """",
    IFERROR(TEXTJOIN(CHAR(10),TRUE,FILTER('SUMMARY DATA'!H:H,'SUMMARY DATA'!$D:$D=$C1025,'SUMMARY DATA'!$B:$B=""GRP"")),"""")
  )
)"),"")</f>
        <v/>
      </c>
      <c r="I1025" s="18" t="str">
        <f>IFERROR(__xludf.DUMMYFUNCTION("IF(H1025="""","""",
SUM(ARRAYFORMULA(VALUE(SPLIT(H1025,CHAR(10)))))
)"),"")</f>
        <v/>
      </c>
      <c r="J1025" s="17" t="str">
        <f>IFERROR(__xludf.DUMMYFUNCTION("IFERROR(
  TEXTJOIN(CHAR(10),TRUE,FILTER('SUMMARY DATA'!I:I,'SUMMARY DATA'!$A:$A=$A1025,'SUMMARY DATA'!$C:$C=$B1025,'SUMMARY DATA'!$B:$B=""GRP"")),
  IF(
    OR(
      ISNUMBER(SEARCH(""CDM CASH DEPOSIT"",$C1025)),
      ISNUMBER(SEARCH(""CASH DEPOSIT"",$"&amp;"C1025)),
      COUNTIFS('SUMMARY DATA'!$D:$D,$C1025,'SUMMARY DATA'!$B:$B,""GRP"")&lt;&gt;1
    ),
    """",
    IFERROR(TEXTJOIN(CHAR(10),TRUE,FILTER('SUMMARY DATA'!I:I,'SUMMARY DATA'!$D:$D=$C1025,'SUMMARY DATA'!$B:$B=""GRP"")),"""")
  )
)"),"")</f>
        <v/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ht="15.75" customHeight="1" spans="1:27">
      <c r="A1026" s="2"/>
      <c r="B1026" s="35"/>
      <c r="C1026" s="2"/>
      <c r="D1026" s="6"/>
      <c r="E1026" s="16" t="str">
        <f>IFERROR(__xludf.DUMMYFUNCTION("IFERROR(
  TEXTJOIN(CHAR(10),TRUE,FILTER('SUMMARY DATA'!E:E,'SUMMARY DATA'!$A:$A=$A1026,'SUMMARY DATA'!$C:$C=$B1026,'SUMMARY DATA'!$B:$B=""GRP"")),
  IF(
    OR(
      ISNUMBER(SEARCH(""CDM CASH DEPOSIT"",$C1026)),
      ISNUMBER(SEARCH(""CASH DEPOSIT"",$"&amp;"C1026)),
      COUNTIFS('SUMMARY DATA'!$D:$D,$C1026,'SUMMARY DATA'!$B:$B,""GRP"")&lt;&gt;1
    ),
    """",
    IFERROR(TEXTJOIN(CHAR(10),TRUE,FILTER('SUMMARY DATA'!E:E,'SUMMARY DATA'!$D:$D=$C1026,'SUMMARY DATA'!$B:$B=""GRP"")),"""")
  )
)"),"")</f>
        <v/>
      </c>
      <c r="F1026" s="17" t="str">
        <f>IFERROR(__xludf.DUMMYFUNCTION("IFERROR(
  TEXTJOIN(CHAR(10),TRUE,FILTER('SUMMARY DATA'!F:F,'SUMMARY DATA'!$A:$A=$A1026,'SUMMARY DATA'!$C:$C=$B1026,'SUMMARY DATA'!$B:$B=""GRP"")),
  IF(
    OR(
      ISNUMBER(SEARCH(""CDM CASH DEPOSIT"",$C1026)),
      ISNUMBER(SEARCH(""CASH DEPOSIT"",$"&amp;"C1026)),
      COUNTIFS('SUMMARY DATA'!$D:$D,$C1026,'SUMMARY DATA'!$B:$B,""GRP"")&lt;&gt;1
    ),
    """",
    IFERROR(TEXTJOIN(CHAR(10),TRUE,FILTER('SUMMARY DATA'!F:F,'SUMMARY DATA'!$D:$D=$C1026,'SUMMARY DATA'!$B:$B=""GRP"")),"""")
  )
)"),"")</f>
        <v/>
      </c>
      <c r="G1026" s="17" t="str">
        <f>IFERROR(__xludf.DUMMYFUNCTION("IFERROR(
  TEXTJOIN(CHAR(10),TRUE,FILTER('SUMMARY DATA'!G:G,'SUMMARY DATA'!$A:$A=$A1026,'SUMMARY DATA'!$C:$C=$B1026,'SUMMARY DATA'!$B:$B=""GRP"")),
  IF(
    OR(
      ISNUMBER(SEARCH(""CDM CASH DEPOSIT"",$C1026)),
      ISNUMBER(SEARCH(""CASH DEPOSIT"",$"&amp;"C1026)),
      COUNTIFS('SUMMARY DATA'!$D:$D,$C1026,'SUMMARY DATA'!$B:$B,""GRP"")&lt;&gt;1
    ),
    """",
    IFERROR(TEXTJOIN(CHAR(10),TRUE,FILTER('SUMMARY DATA'!G:G,'SUMMARY DATA'!$D:$D=$C1026,'SUMMARY DATA'!$B:$B=""GRP"")),"""")
  )
)"),"")</f>
        <v/>
      </c>
      <c r="H1026" s="18" t="str">
        <f>IFERROR(__xludf.DUMMYFUNCTION("IFERROR(
  TEXTJOIN(CHAR(10),TRUE,FILTER('SUMMARY DATA'!H:H,'SUMMARY DATA'!$A:$A=$A1026,'SUMMARY DATA'!$C:$C=$B1026,'SUMMARY DATA'!$B:$B=""GRP"")),
  IF(
    OR(
      ISNUMBER(SEARCH(""CDM CASH DEPOSIT"",$C1026)),
      ISNUMBER(SEARCH(""CASH DEPOSIT"",$"&amp;"C1026)),
      COUNTIFS('SUMMARY DATA'!$D:$D,$C1026,'SUMMARY DATA'!$B:$B,""GRP"")&lt;&gt;1
    ),
    """",
    IFERROR(TEXTJOIN(CHAR(10),TRUE,FILTER('SUMMARY DATA'!H:H,'SUMMARY DATA'!$D:$D=$C1026,'SUMMARY DATA'!$B:$B=""GRP"")),"""")
  )
)"),"")</f>
        <v/>
      </c>
      <c r="I1026" s="18" t="str">
        <f>IFERROR(__xludf.DUMMYFUNCTION("IF(H1026="""","""",
SUM(ARRAYFORMULA(VALUE(SPLIT(H1026,CHAR(10)))))
)"),"")</f>
        <v/>
      </c>
      <c r="J1026" s="17" t="str">
        <f>IFERROR(__xludf.DUMMYFUNCTION("IFERROR(
  TEXTJOIN(CHAR(10),TRUE,FILTER('SUMMARY DATA'!I:I,'SUMMARY DATA'!$A:$A=$A1026,'SUMMARY DATA'!$C:$C=$B1026,'SUMMARY DATA'!$B:$B=""GRP"")),
  IF(
    OR(
      ISNUMBER(SEARCH(""CDM CASH DEPOSIT"",$C1026)),
      ISNUMBER(SEARCH(""CASH DEPOSIT"",$"&amp;"C1026)),
      COUNTIFS('SUMMARY DATA'!$D:$D,$C1026,'SUMMARY DATA'!$B:$B,""GRP"")&lt;&gt;1
    ),
    """",
    IFERROR(TEXTJOIN(CHAR(10),TRUE,FILTER('SUMMARY DATA'!I:I,'SUMMARY DATA'!$D:$D=$C1026,'SUMMARY DATA'!$B:$B=""GRP"")),"""")
  )
)"),"")</f>
        <v/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ht="15.75" customHeight="1" spans="1:27">
      <c r="A1027" s="2"/>
      <c r="B1027" s="35"/>
      <c r="C1027" s="2"/>
      <c r="D1027" s="6"/>
      <c r="E1027" s="16" t="str">
        <f>IFERROR(__xludf.DUMMYFUNCTION("IFERROR(
  TEXTJOIN(CHAR(10),TRUE,FILTER('SUMMARY DATA'!E:E,'SUMMARY DATA'!$A:$A=$A1027,'SUMMARY DATA'!$C:$C=$B1027,'SUMMARY DATA'!$B:$B=""GRP"")),
  IF(
    OR(
      ISNUMBER(SEARCH(""CDM CASH DEPOSIT"",$C1027)),
      ISNUMBER(SEARCH(""CASH DEPOSIT"",$"&amp;"C1027)),
      COUNTIFS('SUMMARY DATA'!$D:$D,$C1027,'SUMMARY DATA'!$B:$B,""GRP"")&lt;&gt;1
    ),
    """",
    IFERROR(TEXTJOIN(CHAR(10),TRUE,FILTER('SUMMARY DATA'!E:E,'SUMMARY DATA'!$D:$D=$C1027,'SUMMARY DATA'!$B:$B=""GRP"")),"""")
  )
)"),"")</f>
        <v/>
      </c>
      <c r="F1027" s="17" t="str">
        <f>IFERROR(__xludf.DUMMYFUNCTION("IFERROR(
  TEXTJOIN(CHAR(10),TRUE,FILTER('SUMMARY DATA'!F:F,'SUMMARY DATA'!$A:$A=$A1027,'SUMMARY DATA'!$C:$C=$B1027,'SUMMARY DATA'!$B:$B=""GRP"")),
  IF(
    OR(
      ISNUMBER(SEARCH(""CDM CASH DEPOSIT"",$C1027)),
      ISNUMBER(SEARCH(""CASH DEPOSIT"",$"&amp;"C1027)),
      COUNTIFS('SUMMARY DATA'!$D:$D,$C1027,'SUMMARY DATA'!$B:$B,""GRP"")&lt;&gt;1
    ),
    """",
    IFERROR(TEXTJOIN(CHAR(10),TRUE,FILTER('SUMMARY DATA'!F:F,'SUMMARY DATA'!$D:$D=$C1027,'SUMMARY DATA'!$B:$B=""GRP"")),"""")
  )
)"),"")</f>
        <v/>
      </c>
      <c r="G1027" s="17" t="str">
        <f>IFERROR(__xludf.DUMMYFUNCTION("IFERROR(
  TEXTJOIN(CHAR(10),TRUE,FILTER('SUMMARY DATA'!G:G,'SUMMARY DATA'!$A:$A=$A1027,'SUMMARY DATA'!$C:$C=$B1027,'SUMMARY DATA'!$B:$B=""GRP"")),
  IF(
    OR(
      ISNUMBER(SEARCH(""CDM CASH DEPOSIT"",$C1027)),
      ISNUMBER(SEARCH(""CASH DEPOSIT"",$"&amp;"C1027)),
      COUNTIFS('SUMMARY DATA'!$D:$D,$C1027,'SUMMARY DATA'!$B:$B,""GRP"")&lt;&gt;1
    ),
    """",
    IFERROR(TEXTJOIN(CHAR(10),TRUE,FILTER('SUMMARY DATA'!G:G,'SUMMARY DATA'!$D:$D=$C1027,'SUMMARY DATA'!$B:$B=""GRP"")),"""")
  )
)"),"")</f>
        <v/>
      </c>
      <c r="H1027" s="18" t="str">
        <f>IFERROR(__xludf.DUMMYFUNCTION("IFERROR(
  TEXTJOIN(CHAR(10),TRUE,FILTER('SUMMARY DATA'!H:H,'SUMMARY DATA'!$A:$A=$A1027,'SUMMARY DATA'!$C:$C=$B1027,'SUMMARY DATA'!$B:$B=""GRP"")),
  IF(
    OR(
      ISNUMBER(SEARCH(""CDM CASH DEPOSIT"",$C1027)),
      ISNUMBER(SEARCH(""CASH DEPOSIT"",$"&amp;"C1027)),
      COUNTIFS('SUMMARY DATA'!$D:$D,$C1027,'SUMMARY DATA'!$B:$B,""GRP"")&lt;&gt;1
    ),
    """",
    IFERROR(TEXTJOIN(CHAR(10),TRUE,FILTER('SUMMARY DATA'!H:H,'SUMMARY DATA'!$D:$D=$C1027,'SUMMARY DATA'!$B:$B=""GRP"")),"""")
  )
)"),"")</f>
        <v/>
      </c>
      <c r="I1027" s="18" t="str">
        <f>IFERROR(__xludf.DUMMYFUNCTION("IF(H1027="""","""",
SUM(ARRAYFORMULA(VALUE(SPLIT(H1027,CHAR(10)))))
)"),"")</f>
        <v/>
      </c>
      <c r="J1027" s="17" t="str">
        <f>IFERROR(__xludf.DUMMYFUNCTION("IFERROR(
  TEXTJOIN(CHAR(10),TRUE,FILTER('SUMMARY DATA'!I:I,'SUMMARY DATA'!$A:$A=$A1027,'SUMMARY DATA'!$C:$C=$B1027,'SUMMARY DATA'!$B:$B=""GRP"")),
  IF(
    OR(
      ISNUMBER(SEARCH(""CDM CASH DEPOSIT"",$C1027)),
      ISNUMBER(SEARCH(""CASH DEPOSIT"",$"&amp;"C1027)),
      COUNTIFS('SUMMARY DATA'!$D:$D,$C1027,'SUMMARY DATA'!$B:$B,""GRP"")&lt;&gt;1
    ),
    """",
    IFERROR(TEXTJOIN(CHAR(10),TRUE,FILTER('SUMMARY DATA'!I:I,'SUMMARY DATA'!$D:$D=$C1027,'SUMMARY DATA'!$B:$B=""GRP"")),"""")
  )
)"),"")</f>
        <v/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5.75" customHeight="1" spans="1:27">
      <c r="A1028" s="2"/>
      <c r="B1028" s="35"/>
      <c r="C1028" s="2"/>
      <c r="D1028" s="6"/>
      <c r="E1028" s="16" t="str">
        <f>IFERROR(__xludf.DUMMYFUNCTION("IFERROR(
  TEXTJOIN(CHAR(10),TRUE,FILTER('SUMMARY DATA'!E:E,'SUMMARY DATA'!$A:$A=$A1028,'SUMMARY DATA'!$C:$C=$B1028,'SUMMARY DATA'!$B:$B=""GRP"")),
  IF(
    OR(
      ISNUMBER(SEARCH(""CDM CASH DEPOSIT"",$C1028)),
      ISNUMBER(SEARCH(""CASH DEPOSIT"",$"&amp;"C1028)),
      COUNTIFS('SUMMARY DATA'!$D:$D,$C1028,'SUMMARY DATA'!$B:$B,""GRP"")&lt;&gt;1
    ),
    """",
    IFERROR(TEXTJOIN(CHAR(10),TRUE,FILTER('SUMMARY DATA'!E:E,'SUMMARY DATA'!$D:$D=$C1028,'SUMMARY DATA'!$B:$B=""GRP"")),"""")
  )
)"),"")</f>
        <v/>
      </c>
      <c r="F1028" s="17" t="str">
        <f>IFERROR(__xludf.DUMMYFUNCTION("IFERROR(
  TEXTJOIN(CHAR(10),TRUE,FILTER('SUMMARY DATA'!F:F,'SUMMARY DATA'!$A:$A=$A1028,'SUMMARY DATA'!$C:$C=$B1028,'SUMMARY DATA'!$B:$B=""GRP"")),
  IF(
    OR(
      ISNUMBER(SEARCH(""CDM CASH DEPOSIT"",$C1028)),
      ISNUMBER(SEARCH(""CASH DEPOSIT"",$"&amp;"C1028)),
      COUNTIFS('SUMMARY DATA'!$D:$D,$C1028,'SUMMARY DATA'!$B:$B,""GRP"")&lt;&gt;1
    ),
    """",
    IFERROR(TEXTJOIN(CHAR(10),TRUE,FILTER('SUMMARY DATA'!F:F,'SUMMARY DATA'!$D:$D=$C1028,'SUMMARY DATA'!$B:$B=""GRP"")),"""")
  )
)"),"")</f>
        <v/>
      </c>
      <c r="G1028" s="17" t="str">
        <f>IFERROR(__xludf.DUMMYFUNCTION("IFERROR(
  TEXTJOIN(CHAR(10),TRUE,FILTER('SUMMARY DATA'!G:G,'SUMMARY DATA'!$A:$A=$A1028,'SUMMARY DATA'!$C:$C=$B1028,'SUMMARY DATA'!$B:$B=""GRP"")),
  IF(
    OR(
      ISNUMBER(SEARCH(""CDM CASH DEPOSIT"",$C1028)),
      ISNUMBER(SEARCH(""CASH DEPOSIT"",$"&amp;"C1028)),
      COUNTIFS('SUMMARY DATA'!$D:$D,$C1028,'SUMMARY DATA'!$B:$B,""GRP"")&lt;&gt;1
    ),
    """",
    IFERROR(TEXTJOIN(CHAR(10),TRUE,FILTER('SUMMARY DATA'!G:G,'SUMMARY DATA'!$D:$D=$C1028,'SUMMARY DATA'!$B:$B=""GRP"")),"""")
  )
)"),"")</f>
        <v/>
      </c>
      <c r="H1028" s="18" t="str">
        <f>IFERROR(__xludf.DUMMYFUNCTION("IFERROR(
  TEXTJOIN(CHAR(10),TRUE,FILTER('SUMMARY DATA'!H:H,'SUMMARY DATA'!$A:$A=$A1028,'SUMMARY DATA'!$C:$C=$B1028,'SUMMARY DATA'!$B:$B=""GRP"")),
  IF(
    OR(
      ISNUMBER(SEARCH(""CDM CASH DEPOSIT"",$C1028)),
      ISNUMBER(SEARCH(""CASH DEPOSIT"",$"&amp;"C1028)),
      COUNTIFS('SUMMARY DATA'!$D:$D,$C1028,'SUMMARY DATA'!$B:$B,""GRP"")&lt;&gt;1
    ),
    """",
    IFERROR(TEXTJOIN(CHAR(10),TRUE,FILTER('SUMMARY DATA'!H:H,'SUMMARY DATA'!$D:$D=$C1028,'SUMMARY DATA'!$B:$B=""GRP"")),"""")
  )
)"),"")</f>
        <v/>
      </c>
      <c r="I1028" s="18" t="str">
        <f>IFERROR(__xludf.DUMMYFUNCTION("IF(H1028="""","""",
SUM(ARRAYFORMULA(VALUE(SPLIT(H1028,CHAR(10)))))
)"),"")</f>
        <v/>
      </c>
      <c r="J1028" s="17" t="str">
        <f>IFERROR(__xludf.DUMMYFUNCTION("IFERROR(
  TEXTJOIN(CHAR(10),TRUE,FILTER('SUMMARY DATA'!I:I,'SUMMARY DATA'!$A:$A=$A1028,'SUMMARY DATA'!$C:$C=$B1028,'SUMMARY DATA'!$B:$B=""GRP"")),
  IF(
    OR(
      ISNUMBER(SEARCH(""CDM CASH DEPOSIT"",$C1028)),
      ISNUMBER(SEARCH(""CASH DEPOSIT"",$"&amp;"C1028)),
      COUNTIFS('SUMMARY DATA'!$D:$D,$C1028,'SUMMARY DATA'!$B:$B,""GRP"")&lt;&gt;1
    ),
    """",
    IFERROR(TEXTJOIN(CHAR(10),TRUE,FILTER('SUMMARY DATA'!I:I,'SUMMARY DATA'!$D:$D=$C1028,'SUMMARY DATA'!$B:$B=""GRP"")),"""")
  )
)"),"")</f>
        <v/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5.75" customHeight="1" spans="1:27">
      <c r="A1029" s="2"/>
      <c r="B1029" s="35"/>
      <c r="C1029" s="2"/>
      <c r="D1029" s="6"/>
      <c r="E1029" s="16" t="str">
        <f>IFERROR(__xludf.DUMMYFUNCTION("IFERROR(
  TEXTJOIN(CHAR(10),TRUE,FILTER('SUMMARY DATA'!E:E,'SUMMARY DATA'!$A:$A=$A1029,'SUMMARY DATA'!$C:$C=$B1029,'SUMMARY DATA'!$B:$B=""GRP"")),
  IF(
    OR(
      ISNUMBER(SEARCH(""CDM CASH DEPOSIT"",$C1029)),
      ISNUMBER(SEARCH(""CASH DEPOSIT"",$"&amp;"C1029)),
      COUNTIFS('SUMMARY DATA'!$D:$D,$C1029,'SUMMARY DATA'!$B:$B,""GRP"")&lt;&gt;1
    ),
    """",
    IFERROR(TEXTJOIN(CHAR(10),TRUE,FILTER('SUMMARY DATA'!E:E,'SUMMARY DATA'!$D:$D=$C1029,'SUMMARY DATA'!$B:$B=""GRP"")),"""")
  )
)"),"")</f>
        <v/>
      </c>
      <c r="F1029" s="17" t="str">
        <f>IFERROR(__xludf.DUMMYFUNCTION("IFERROR(
  TEXTJOIN(CHAR(10),TRUE,FILTER('SUMMARY DATA'!F:F,'SUMMARY DATA'!$A:$A=$A1029,'SUMMARY DATA'!$C:$C=$B1029,'SUMMARY DATA'!$B:$B=""GRP"")),
  IF(
    OR(
      ISNUMBER(SEARCH(""CDM CASH DEPOSIT"",$C1029)),
      ISNUMBER(SEARCH(""CASH DEPOSIT"",$"&amp;"C1029)),
      COUNTIFS('SUMMARY DATA'!$D:$D,$C1029,'SUMMARY DATA'!$B:$B,""GRP"")&lt;&gt;1
    ),
    """",
    IFERROR(TEXTJOIN(CHAR(10),TRUE,FILTER('SUMMARY DATA'!F:F,'SUMMARY DATA'!$D:$D=$C1029,'SUMMARY DATA'!$B:$B=""GRP"")),"""")
  )
)"),"")</f>
        <v/>
      </c>
      <c r="G1029" s="17" t="str">
        <f>IFERROR(__xludf.DUMMYFUNCTION("IFERROR(
  TEXTJOIN(CHAR(10),TRUE,FILTER('SUMMARY DATA'!G:G,'SUMMARY DATA'!$A:$A=$A1029,'SUMMARY DATA'!$C:$C=$B1029,'SUMMARY DATA'!$B:$B=""GRP"")),
  IF(
    OR(
      ISNUMBER(SEARCH(""CDM CASH DEPOSIT"",$C1029)),
      ISNUMBER(SEARCH(""CASH DEPOSIT"",$"&amp;"C1029)),
      COUNTIFS('SUMMARY DATA'!$D:$D,$C1029,'SUMMARY DATA'!$B:$B,""GRP"")&lt;&gt;1
    ),
    """",
    IFERROR(TEXTJOIN(CHAR(10),TRUE,FILTER('SUMMARY DATA'!G:G,'SUMMARY DATA'!$D:$D=$C1029,'SUMMARY DATA'!$B:$B=""GRP"")),"""")
  )
)"),"")</f>
        <v/>
      </c>
      <c r="H1029" s="18" t="str">
        <f>IFERROR(__xludf.DUMMYFUNCTION("IFERROR(
  TEXTJOIN(CHAR(10),TRUE,FILTER('SUMMARY DATA'!H:H,'SUMMARY DATA'!$A:$A=$A1029,'SUMMARY DATA'!$C:$C=$B1029,'SUMMARY DATA'!$B:$B=""GRP"")),
  IF(
    OR(
      ISNUMBER(SEARCH(""CDM CASH DEPOSIT"",$C1029)),
      ISNUMBER(SEARCH(""CASH DEPOSIT"",$"&amp;"C1029)),
      COUNTIFS('SUMMARY DATA'!$D:$D,$C1029,'SUMMARY DATA'!$B:$B,""GRP"")&lt;&gt;1
    ),
    """",
    IFERROR(TEXTJOIN(CHAR(10),TRUE,FILTER('SUMMARY DATA'!H:H,'SUMMARY DATA'!$D:$D=$C1029,'SUMMARY DATA'!$B:$B=""GRP"")),"""")
  )
)"),"")</f>
        <v/>
      </c>
      <c r="I1029" s="18" t="str">
        <f>IFERROR(__xludf.DUMMYFUNCTION("IF(H1029="""","""",
SUM(ARRAYFORMULA(VALUE(SPLIT(H1029,CHAR(10)))))
)"),"")</f>
        <v/>
      </c>
      <c r="J1029" s="17" t="str">
        <f>IFERROR(__xludf.DUMMYFUNCTION("IFERROR(
  TEXTJOIN(CHAR(10),TRUE,FILTER('SUMMARY DATA'!I:I,'SUMMARY DATA'!$A:$A=$A1029,'SUMMARY DATA'!$C:$C=$B1029,'SUMMARY DATA'!$B:$B=""GRP"")),
  IF(
    OR(
      ISNUMBER(SEARCH(""CDM CASH DEPOSIT"",$C1029)),
      ISNUMBER(SEARCH(""CASH DEPOSIT"",$"&amp;"C1029)),
      COUNTIFS('SUMMARY DATA'!$D:$D,$C1029,'SUMMARY DATA'!$B:$B,""GRP"")&lt;&gt;1
    ),
    """",
    IFERROR(TEXTJOIN(CHAR(10),TRUE,FILTER('SUMMARY DATA'!I:I,'SUMMARY DATA'!$D:$D=$C1029,'SUMMARY DATA'!$B:$B=""GRP"")),"""")
  )
)"),"")</f>
        <v/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5.75" customHeight="1" spans="1:27">
      <c r="A1030" s="2"/>
      <c r="B1030" s="35"/>
      <c r="C1030" s="2"/>
      <c r="D1030" s="6"/>
      <c r="E1030" s="16" t="str">
        <f>IFERROR(__xludf.DUMMYFUNCTION("IFERROR(
  TEXTJOIN(CHAR(10),TRUE,FILTER('SUMMARY DATA'!E:E,'SUMMARY DATA'!$A:$A=$A1030,'SUMMARY DATA'!$C:$C=$B1030,'SUMMARY DATA'!$B:$B=""GRP"")),
  IF(
    OR(
      ISNUMBER(SEARCH(""CDM CASH DEPOSIT"",$C1030)),
      ISNUMBER(SEARCH(""CASH DEPOSIT"",$"&amp;"C1030)),
      COUNTIFS('SUMMARY DATA'!$D:$D,$C1030,'SUMMARY DATA'!$B:$B,""GRP"")&lt;&gt;1
    ),
    """",
    IFERROR(TEXTJOIN(CHAR(10),TRUE,FILTER('SUMMARY DATA'!E:E,'SUMMARY DATA'!$D:$D=$C1030,'SUMMARY DATA'!$B:$B=""GRP"")),"""")
  )
)"),"")</f>
        <v/>
      </c>
      <c r="F1030" s="17" t="str">
        <f>IFERROR(__xludf.DUMMYFUNCTION("IFERROR(
  TEXTJOIN(CHAR(10),TRUE,FILTER('SUMMARY DATA'!F:F,'SUMMARY DATA'!$A:$A=$A1030,'SUMMARY DATA'!$C:$C=$B1030,'SUMMARY DATA'!$B:$B=""GRP"")),
  IF(
    OR(
      ISNUMBER(SEARCH(""CDM CASH DEPOSIT"",$C1030)),
      ISNUMBER(SEARCH(""CASH DEPOSIT"",$"&amp;"C1030)),
      COUNTIFS('SUMMARY DATA'!$D:$D,$C1030,'SUMMARY DATA'!$B:$B,""GRP"")&lt;&gt;1
    ),
    """",
    IFERROR(TEXTJOIN(CHAR(10),TRUE,FILTER('SUMMARY DATA'!F:F,'SUMMARY DATA'!$D:$D=$C1030,'SUMMARY DATA'!$B:$B=""GRP"")),"""")
  )
)"),"")</f>
        <v/>
      </c>
      <c r="G1030" s="17" t="str">
        <f>IFERROR(__xludf.DUMMYFUNCTION("IFERROR(
  TEXTJOIN(CHAR(10),TRUE,FILTER('SUMMARY DATA'!G:G,'SUMMARY DATA'!$A:$A=$A1030,'SUMMARY DATA'!$C:$C=$B1030,'SUMMARY DATA'!$B:$B=""GRP"")),
  IF(
    OR(
      ISNUMBER(SEARCH(""CDM CASH DEPOSIT"",$C1030)),
      ISNUMBER(SEARCH(""CASH DEPOSIT"",$"&amp;"C1030)),
      COUNTIFS('SUMMARY DATA'!$D:$D,$C1030,'SUMMARY DATA'!$B:$B,""GRP"")&lt;&gt;1
    ),
    """",
    IFERROR(TEXTJOIN(CHAR(10),TRUE,FILTER('SUMMARY DATA'!G:G,'SUMMARY DATA'!$D:$D=$C1030,'SUMMARY DATA'!$B:$B=""GRP"")),"""")
  )
)"),"")</f>
        <v/>
      </c>
      <c r="H1030" s="18" t="str">
        <f>IFERROR(__xludf.DUMMYFUNCTION("IFERROR(
  TEXTJOIN(CHAR(10),TRUE,FILTER('SUMMARY DATA'!H:H,'SUMMARY DATA'!$A:$A=$A1030,'SUMMARY DATA'!$C:$C=$B1030,'SUMMARY DATA'!$B:$B=""GRP"")),
  IF(
    OR(
      ISNUMBER(SEARCH(""CDM CASH DEPOSIT"",$C1030)),
      ISNUMBER(SEARCH(""CASH DEPOSIT"",$"&amp;"C1030)),
      COUNTIFS('SUMMARY DATA'!$D:$D,$C1030,'SUMMARY DATA'!$B:$B,""GRP"")&lt;&gt;1
    ),
    """",
    IFERROR(TEXTJOIN(CHAR(10),TRUE,FILTER('SUMMARY DATA'!H:H,'SUMMARY DATA'!$D:$D=$C1030,'SUMMARY DATA'!$B:$B=""GRP"")),"""")
  )
)"),"")</f>
        <v/>
      </c>
      <c r="I1030" s="18" t="str">
        <f>IFERROR(__xludf.DUMMYFUNCTION("IF(H1030="""","""",
SUM(ARRAYFORMULA(VALUE(SPLIT(H1030,CHAR(10)))))
)"),"")</f>
        <v/>
      </c>
      <c r="J1030" s="17" t="str">
        <f>IFERROR(__xludf.DUMMYFUNCTION("IFERROR(
  TEXTJOIN(CHAR(10),TRUE,FILTER('SUMMARY DATA'!I:I,'SUMMARY DATA'!$A:$A=$A1030,'SUMMARY DATA'!$C:$C=$B1030,'SUMMARY DATA'!$B:$B=""GRP"")),
  IF(
    OR(
      ISNUMBER(SEARCH(""CDM CASH DEPOSIT"",$C1030)),
      ISNUMBER(SEARCH(""CASH DEPOSIT"",$"&amp;"C1030)),
      COUNTIFS('SUMMARY DATA'!$D:$D,$C1030,'SUMMARY DATA'!$B:$B,""GRP"")&lt;&gt;1
    ),
    """",
    IFERROR(TEXTJOIN(CHAR(10),TRUE,FILTER('SUMMARY DATA'!I:I,'SUMMARY DATA'!$D:$D=$C1030,'SUMMARY DATA'!$B:$B=""GRP"")),"""")
  )
)"),"")</f>
        <v/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ht="15.75" customHeight="1" spans="1:27">
      <c r="A1031" s="2"/>
      <c r="B1031" s="35"/>
      <c r="C1031" s="2"/>
      <c r="D1031" s="6"/>
      <c r="E1031" s="16" t="str">
        <f>IFERROR(__xludf.DUMMYFUNCTION("IFERROR(
  TEXTJOIN(CHAR(10),TRUE,FILTER('SUMMARY DATA'!E:E,'SUMMARY DATA'!$A:$A=$A1031,'SUMMARY DATA'!$C:$C=$B1031,'SUMMARY DATA'!$B:$B=""GRP"")),
  IF(
    OR(
      ISNUMBER(SEARCH(""CDM CASH DEPOSIT"",$C1031)),
      ISNUMBER(SEARCH(""CASH DEPOSIT"",$"&amp;"C1031)),
      COUNTIFS('SUMMARY DATA'!$D:$D,$C1031,'SUMMARY DATA'!$B:$B,""GRP"")&lt;&gt;1
    ),
    """",
    IFERROR(TEXTJOIN(CHAR(10),TRUE,FILTER('SUMMARY DATA'!E:E,'SUMMARY DATA'!$D:$D=$C1031,'SUMMARY DATA'!$B:$B=""GRP"")),"""")
  )
)"),"")</f>
        <v/>
      </c>
      <c r="F1031" s="17" t="str">
        <f>IFERROR(__xludf.DUMMYFUNCTION("IFERROR(
  TEXTJOIN(CHAR(10),TRUE,FILTER('SUMMARY DATA'!F:F,'SUMMARY DATA'!$A:$A=$A1031,'SUMMARY DATA'!$C:$C=$B1031,'SUMMARY DATA'!$B:$B=""GRP"")),
  IF(
    OR(
      ISNUMBER(SEARCH(""CDM CASH DEPOSIT"",$C1031)),
      ISNUMBER(SEARCH(""CASH DEPOSIT"",$"&amp;"C1031)),
      COUNTIFS('SUMMARY DATA'!$D:$D,$C1031,'SUMMARY DATA'!$B:$B,""GRP"")&lt;&gt;1
    ),
    """",
    IFERROR(TEXTJOIN(CHAR(10),TRUE,FILTER('SUMMARY DATA'!F:F,'SUMMARY DATA'!$D:$D=$C1031,'SUMMARY DATA'!$B:$B=""GRP"")),"""")
  )
)"),"")</f>
        <v/>
      </c>
      <c r="G1031" s="17" t="str">
        <f>IFERROR(__xludf.DUMMYFUNCTION("IFERROR(
  TEXTJOIN(CHAR(10),TRUE,FILTER('SUMMARY DATA'!G:G,'SUMMARY DATA'!$A:$A=$A1031,'SUMMARY DATA'!$C:$C=$B1031,'SUMMARY DATA'!$B:$B=""GRP"")),
  IF(
    OR(
      ISNUMBER(SEARCH(""CDM CASH DEPOSIT"",$C1031)),
      ISNUMBER(SEARCH(""CASH DEPOSIT"",$"&amp;"C1031)),
      COUNTIFS('SUMMARY DATA'!$D:$D,$C1031,'SUMMARY DATA'!$B:$B,""GRP"")&lt;&gt;1
    ),
    """",
    IFERROR(TEXTJOIN(CHAR(10),TRUE,FILTER('SUMMARY DATA'!G:G,'SUMMARY DATA'!$D:$D=$C1031,'SUMMARY DATA'!$B:$B=""GRP"")),"""")
  )
)"),"")</f>
        <v/>
      </c>
      <c r="H1031" s="18" t="str">
        <f>IFERROR(__xludf.DUMMYFUNCTION("IFERROR(
  TEXTJOIN(CHAR(10),TRUE,FILTER('SUMMARY DATA'!H:H,'SUMMARY DATA'!$A:$A=$A1031,'SUMMARY DATA'!$C:$C=$B1031,'SUMMARY DATA'!$B:$B=""GRP"")),
  IF(
    OR(
      ISNUMBER(SEARCH(""CDM CASH DEPOSIT"",$C1031)),
      ISNUMBER(SEARCH(""CASH DEPOSIT"",$"&amp;"C1031)),
      COUNTIFS('SUMMARY DATA'!$D:$D,$C1031,'SUMMARY DATA'!$B:$B,""GRP"")&lt;&gt;1
    ),
    """",
    IFERROR(TEXTJOIN(CHAR(10),TRUE,FILTER('SUMMARY DATA'!H:H,'SUMMARY DATA'!$D:$D=$C1031,'SUMMARY DATA'!$B:$B=""GRP"")),"""")
  )
)"),"")</f>
        <v/>
      </c>
      <c r="I1031" s="18" t="str">
        <f>IFERROR(__xludf.DUMMYFUNCTION("IF(H1031="""","""",
SUM(ARRAYFORMULA(VALUE(SPLIT(H1031,CHAR(10)))))
)"),"")</f>
        <v/>
      </c>
      <c r="J1031" s="17" t="str">
        <f>IFERROR(__xludf.DUMMYFUNCTION("IFERROR(
  TEXTJOIN(CHAR(10),TRUE,FILTER('SUMMARY DATA'!I:I,'SUMMARY DATA'!$A:$A=$A1031,'SUMMARY DATA'!$C:$C=$B1031,'SUMMARY DATA'!$B:$B=""GRP"")),
  IF(
    OR(
      ISNUMBER(SEARCH(""CDM CASH DEPOSIT"",$C1031)),
      ISNUMBER(SEARCH(""CASH DEPOSIT"",$"&amp;"C1031)),
      COUNTIFS('SUMMARY DATA'!$D:$D,$C1031,'SUMMARY DATA'!$B:$B,""GRP"")&lt;&gt;1
    ),
    """",
    IFERROR(TEXTJOIN(CHAR(10),TRUE,FILTER('SUMMARY DATA'!I:I,'SUMMARY DATA'!$D:$D=$C1031,'SUMMARY DATA'!$B:$B=""GRP"")),"""")
  )
)"),"")</f>
        <v/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ht="15.75" customHeight="1" spans="1:27">
      <c r="A1032" s="2"/>
      <c r="B1032" s="35"/>
      <c r="C1032" s="2"/>
      <c r="D1032" s="6"/>
      <c r="E1032" s="16" t="str">
        <f>IFERROR(__xludf.DUMMYFUNCTION("IFERROR(
  TEXTJOIN(CHAR(10),TRUE,FILTER('SUMMARY DATA'!E:E,'SUMMARY DATA'!$A:$A=$A1032,'SUMMARY DATA'!$C:$C=$B1032,'SUMMARY DATA'!$B:$B=""GRP"")),
  IF(
    OR(
      ISNUMBER(SEARCH(""CDM CASH DEPOSIT"",$C1032)),
      ISNUMBER(SEARCH(""CASH DEPOSIT"",$"&amp;"C1032)),
      COUNTIFS('SUMMARY DATA'!$D:$D,$C1032,'SUMMARY DATA'!$B:$B,""GRP"")&lt;&gt;1
    ),
    """",
    IFERROR(TEXTJOIN(CHAR(10),TRUE,FILTER('SUMMARY DATA'!E:E,'SUMMARY DATA'!$D:$D=$C1032,'SUMMARY DATA'!$B:$B=""GRP"")),"""")
  )
)"),"")</f>
        <v/>
      </c>
      <c r="F1032" s="17" t="str">
        <f>IFERROR(__xludf.DUMMYFUNCTION("IFERROR(
  TEXTJOIN(CHAR(10),TRUE,FILTER('SUMMARY DATA'!F:F,'SUMMARY DATA'!$A:$A=$A1032,'SUMMARY DATA'!$C:$C=$B1032,'SUMMARY DATA'!$B:$B=""GRP"")),
  IF(
    OR(
      ISNUMBER(SEARCH(""CDM CASH DEPOSIT"",$C1032)),
      ISNUMBER(SEARCH(""CASH DEPOSIT"",$"&amp;"C1032)),
      COUNTIFS('SUMMARY DATA'!$D:$D,$C1032,'SUMMARY DATA'!$B:$B,""GRP"")&lt;&gt;1
    ),
    """",
    IFERROR(TEXTJOIN(CHAR(10),TRUE,FILTER('SUMMARY DATA'!F:F,'SUMMARY DATA'!$D:$D=$C1032,'SUMMARY DATA'!$B:$B=""GRP"")),"""")
  )
)"),"")</f>
        <v/>
      </c>
      <c r="G1032" s="17" t="str">
        <f>IFERROR(__xludf.DUMMYFUNCTION("IFERROR(
  TEXTJOIN(CHAR(10),TRUE,FILTER('SUMMARY DATA'!G:G,'SUMMARY DATA'!$A:$A=$A1032,'SUMMARY DATA'!$C:$C=$B1032,'SUMMARY DATA'!$B:$B=""GRP"")),
  IF(
    OR(
      ISNUMBER(SEARCH(""CDM CASH DEPOSIT"",$C1032)),
      ISNUMBER(SEARCH(""CASH DEPOSIT"",$"&amp;"C1032)),
      COUNTIFS('SUMMARY DATA'!$D:$D,$C1032,'SUMMARY DATA'!$B:$B,""GRP"")&lt;&gt;1
    ),
    """",
    IFERROR(TEXTJOIN(CHAR(10),TRUE,FILTER('SUMMARY DATA'!G:G,'SUMMARY DATA'!$D:$D=$C1032,'SUMMARY DATA'!$B:$B=""GRP"")),"""")
  )
)"),"")</f>
        <v/>
      </c>
      <c r="H1032" s="18" t="str">
        <f>IFERROR(__xludf.DUMMYFUNCTION("IFERROR(
  TEXTJOIN(CHAR(10),TRUE,FILTER('SUMMARY DATA'!H:H,'SUMMARY DATA'!$A:$A=$A1032,'SUMMARY DATA'!$C:$C=$B1032,'SUMMARY DATA'!$B:$B=""GRP"")),
  IF(
    OR(
      ISNUMBER(SEARCH(""CDM CASH DEPOSIT"",$C1032)),
      ISNUMBER(SEARCH(""CASH DEPOSIT"",$"&amp;"C1032)),
      COUNTIFS('SUMMARY DATA'!$D:$D,$C1032,'SUMMARY DATA'!$B:$B,""GRP"")&lt;&gt;1
    ),
    """",
    IFERROR(TEXTJOIN(CHAR(10),TRUE,FILTER('SUMMARY DATA'!H:H,'SUMMARY DATA'!$D:$D=$C1032,'SUMMARY DATA'!$B:$B=""GRP"")),"""")
  )
)"),"")</f>
        <v/>
      </c>
      <c r="I1032" s="18" t="str">
        <f>IFERROR(__xludf.DUMMYFUNCTION("IF(H1032="""","""",
SUM(ARRAYFORMULA(VALUE(SPLIT(H1032,CHAR(10)))))
)"),"")</f>
        <v/>
      </c>
      <c r="J1032" s="17" t="str">
        <f>IFERROR(__xludf.DUMMYFUNCTION("IFERROR(
  TEXTJOIN(CHAR(10),TRUE,FILTER('SUMMARY DATA'!I:I,'SUMMARY DATA'!$A:$A=$A1032,'SUMMARY DATA'!$C:$C=$B1032,'SUMMARY DATA'!$B:$B=""GRP"")),
  IF(
    OR(
      ISNUMBER(SEARCH(""CDM CASH DEPOSIT"",$C1032)),
      ISNUMBER(SEARCH(""CASH DEPOSIT"",$"&amp;"C1032)),
      COUNTIFS('SUMMARY DATA'!$D:$D,$C1032,'SUMMARY DATA'!$B:$B,""GRP"")&lt;&gt;1
    ),
    """",
    IFERROR(TEXTJOIN(CHAR(10),TRUE,FILTER('SUMMARY DATA'!I:I,'SUMMARY DATA'!$D:$D=$C1032,'SUMMARY DATA'!$B:$B=""GRP"")),"""")
  )
)"),"")</f>
        <v/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ht="15.75" customHeight="1" spans="1:27">
      <c r="A1033" s="2"/>
      <c r="B1033" s="35"/>
      <c r="C1033" s="2"/>
      <c r="D1033" s="6"/>
      <c r="E1033" s="16" t="str">
        <f>IFERROR(__xludf.DUMMYFUNCTION("IFERROR(
  TEXTJOIN(CHAR(10),TRUE,FILTER('SUMMARY DATA'!E:E,'SUMMARY DATA'!$A:$A=$A1033,'SUMMARY DATA'!$C:$C=$B1033,'SUMMARY DATA'!$B:$B=""GRP"")),
  IF(
    OR(
      ISNUMBER(SEARCH(""CDM CASH DEPOSIT"",$C1033)),
      ISNUMBER(SEARCH(""CASH DEPOSIT"",$"&amp;"C1033)),
      COUNTIFS('SUMMARY DATA'!$D:$D,$C1033,'SUMMARY DATA'!$B:$B,""GRP"")&lt;&gt;1
    ),
    """",
    IFERROR(TEXTJOIN(CHAR(10),TRUE,FILTER('SUMMARY DATA'!E:E,'SUMMARY DATA'!$D:$D=$C1033,'SUMMARY DATA'!$B:$B=""GRP"")),"""")
  )
)"),"")</f>
        <v/>
      </c>
      <c r="F1033" s="17" t="str">
        <f>IFERROR(__xludf.DUMMYFUNCTION("IFERROR(
  TEXTJOIN(CHAR(10),TRUE,FILTER('SUMMARY DATA'!F:F,'SUMMARY DATA'!$A:$A=$A1033,'SUMMARY DATA'!$C:$C=$B1033,'SUMMARY DATA'!$B:$B=""GRP"")),
  IF(
    OR(
      ISNUMBER(SEARCH(""CDM CASH DEPOSIT"",$C1033)),
      ISNUMBER(SEARCH(""CASH DEPOSIT"",$"&amp;"C1033)),
      COUNTIFS('SUMMARY DATA'!$D:$D,$C1033,'SUMMARY DATA'!$B:$B,""GRP"")&lt;&gt;1
    ),
    """",
    IFERROR(TEXTJOIN(CHAR(10),TRUE,FILTER('SUMMARY DATA'!F:F,'SUMMARY DATA'!$D:$D=$C1033,'SUMMARY DATA'!$B:$B=""GRP"")),"""")
  )
)"),"")</f>
        <v/>
      </c>
      <c r="G1033" s="17" t="str">
        <f>IFERROR(__xludf.DUMMYFUNCTION("IFERROR(
  TEXTJOIN(CHAR(10),TRUE,FILTER('SUMMARY DATA'!G:G,'SUMMARY DATA'!$A:$A=$A1033,'SUMMARY DATA'!$C:$C=$B1033,'SUMMARY DATA'!$B:$B=""GRP"")),
  IF(
    OR(
      ISNUMBER(SEARCH(""CDM CASH DEPOSIT"",$C1033)),
      ISNUMBER(SEARCH(""CASH DEPOSIT"",$"&amp;"C1033)),
      COUNTIFS('SUMMARY DATA'!$D:$D,$C1033,'SUMMARY DATA'!$B:$B,""GRP"")&lt;&gt;1
    ),
    """",
    IFERROR(TEXTJOIN(CHAR(10),TRUE,FILTER('SUMMARY DATA'!G:G,'SUMMARY DATA'!$D:$D=$C1033,'SUMMARY DATA'!$B:$B=""GRP"")),"""")
  )
)"),"")</f>
        <v/>
      </c>
      <c r="H1033" s="18" t="str">
        <f>IFERROR(__xludf.DUMMYFUNCTION("IFERROR(
  TEXTJOIN(CHAR(10),TRUE,FILTER('SUMMARY DATA'!H:H,'SUMMARY DATA'!$A:$A=$A1033,'SUMMARY DATA'!$C:$C=$B1033,'SUMMARY DATA'!$B:$B=""GRP"")),
  IF(
    OR(
      ISNUMBER(SEARCH(""CDM CASH DEPOSIT"",$C1033)),
      ISNUMBER(SEARCH(""CASH DEPOSIT"",$"&amp;"C1033)),
      COUNTIFS('SUMMARY DATA'!$D:$D,$C1033,'SUMMARY DATA'!$B:$B,""GRP"")&lt;&gt;1
    ),
    """",
    IFERROR(TEXTJOIN(CHAR(10),TRUE,FILTER('SUMMARY DATA'!H:H,'SUMMARY DATA'!$D:$D=$C1033,'SUMMARY DATA'!$B:$B=""GRP"")),"""")
  )
)"),"")</f>
        <v/>
      </c>
      <c r="I1033" s="18" t="str">
        <f>IFERROR(__xludf.DUMMYFUNCTION("IF(H1033="""","""",
SUM(ARRAYFORMULA(VALUE(SPLIT(H1033,CHAR(10)))))
)"),"")</f>
        <v/>
      </c>
      <c r="J1033" s="17" t="str">
        <f>IFERROR(__xludf.DUMMYFUNCTION("IFERROR(
  TEXTJOIN(CHAR(10),TRUE,FILTER('SUMMARY DATA'!I:I,'SUMMARY DATA'!$A:$A=$A1033,'SUMMARY DATA'!$C:$C=$B1033,'SUMMARY DATA'!$B:$B=""GRP"")),
  IF(
    OR(
      ISNUMBER(SEARCH(""CDM CASH DEPOSIT"",$C1033)),
      ISNUMBER(SEARCH(""CASH DEPOSIT"",$"&amp;"C1033)),
      COUNTIFS('SUMMARY DATA'!$D:$D,$C1033,'SUMMARY DATA'!$B:$B,""GRP"")&lt;&gt;1
    ),
    """",
    IFERROR(TEXTJOIN(CHAR(10),TRUE,FILTER('SUMMARY DATA'!I:I,'SUMMARY DATA'!$D:$D=$C1033,'SUMMARY DATA'!$B:$B=""GRP"")),"""")
  )
)"),"")</f>
        <v/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ht="15.75" customHeight="1" spans="1:27">
      <c r="A1034" s="2"/>
      <c r="B1034" s="35"/>
      <c r="C1034" s="2"/>
      <c r="D1034" s="6"/>
      <c r="E1034" s="16" t="str">
        <f>IFERROR(__xludf.DUMMYFUNCTION("IFERROR(
  TEXTJOIN(CHAR(10),TRUE,FILTER('SUMMARY DATA'!E:E,'SUMMARY DATA'!$A:$A=$A1034,'SUMMARY DATA'!$C:$C=$B1034,'SUMMARY DATA'!$B:$B=""GRP"")),
  IF(
    OR(
      ISNUMBER(SEARCH(""CDM CASH DEPOSIT"",$C1034)),
      ISNUMBER(SEARCH(""CASH DEPOSIT"",$"&amp;"C1034)),
      COUNTIFS('SUMMARY DATA'!$D:$D,$C1034,'SUMMARY DATA'!$B:$B,""GRP"")&lt;&gt;1
    ),
    """",
    IFERROR(TEXTJOIN(CHAR(10),TRUE,FILTER('SUMMARY DATA'!E:E,'SUMMARY DATA'!$D:$D=$C1034,'SUMMARY DATA'!$B:$B=""GRP"")),"""")
  )
)"),"")</f>
        <v/>
      </c>
      <c r="F1034" s="17" t="str">
        <f>IFERROR(__xludf.DUMMYFUNCTION("IFERROR(
  TEXTJOIN(CHAR(10),TRUE,FILTER('SUMMARY DATA'!F:F,'SUMMARY DATA'!$A:$A=$A1034,'SUMMARY DATA'!$C:$C=$B1034,'SUMMARY DATA'!$B:$B=""GRP"")),
  IF(
    OR(
      ISNUMBER(SEARCH(""CDM CASH DEPOSIT"",$C1034)),
      ISNUMBER(SEARCH(""CASH DEPOSIT"",$"&amp;"C1034)),
      COUNTIFS('SUMMARY DATA'!$D:$D,$C1034,'SUMMARY DATA'!$B:$B,""GRP"")&lt;&gt;1
    ),
    """",
    IFERROR(TEXTJOIN(CHAR(10),TRUE,FILTER('SUMMARY DATA'!F:F,'SUMMARY DATA'!$D:$D=$C1034,'SUMMARY DATA'!$B:$B=""GRP"")),"""")
  )
)"),"")</f>
        <v/>
      </c>
      <c r="G1034" s="17" t="str">
        <f>IFERROR(__xludf.DUMMYFUNCTION("IFERROR(
  TEXTJOIN(CHAR(10),TRUE,FILTER('SUMMARY DATA'!G:G,'SUMMARY DATA'!$A:$A=$A1034,'SUMMARY DATA'!$C:$C=$B1034,'SUMMARY DATA'!$B:$B=""GRP"")),
  IF(
    OR(
      ISNUMBER(SEARCH(""CDM CASH DEPOSIT"",$C1034)),
      ISNUMBER(SEARCH(""CASH DEPOSIT"",$"&amp;"C1034)),
      COUNTIFS('SUMMARY DATA'!$D:$D,$C1034,'SUMMARY DATA'!$B:$B,""GRP"")&lt;&gt;1
    ),
    """",
    IFERROR(TEXTJOIN(CHAR(10),TRUE,FILTER('SUMMARY DATA'!G:G,'SUMMARY DATA'!$D:$D=$C1034,'SUMMARY DATA'!$B:$B=""GRP"")),"""")
  )
)"),"")</f>
        <v/>
      </c>
      <c r="H1034" s="18" t="str">
        <f>IFERROR(__xludf.DUMMYFUNCTION("IFERROR(
  TEXTJOIN(CHAR(10),TRUE,FILTER('SUMMARY DATA'!H:H,'SUMMARY DATA'!$A:$A=$A1034,'SUMMARY DATA'!$C:$C=$B1034,'SUMMARY DATA'!$B:$B=""GRP"")),
  IF(
    OR(
      ISNUMBER(SEARCH(""CDM CASH DEPOSIT"",$C1034)),
      ISNUMBER(SEARCH(""CASH DEPOSIT"",$"&amp;"C1034)),
      COUNTIFS('SUMMARY DATA'!$D:$D,$C1034,'SUMMARY DATA'!$B:$B,""GRP"")&lt;&gt;1
    ),
    """",
    IFERROR(TEXTJOIN(CHAR(10),TRUE,FILTER('SUMMARY DATA'!H:H,'SUMMARY DATA'!$D:$D=$C1034,'SUMMARY DATA'!$B:$B=""GRP"")),"""")
  )
)"),"")</f>
        <v/>
      </c>
      <c r="I1034" s="18" t="str">
        <f>IFERROR(__xludf.DUMMYFUNCTION("IF(H1034="""","""",
SUM(ARRAYFORMULA(VALUE(SPLIT(H1034,CHAR(10)))))
)"),"")</f>
        <v/>
      </c>
      <c r="J1034" s="17" t="str">
        <f>IFERROR(__xludf.DUMMYFUNCTION("IFERROR(
  TEXTJOIN(CHAR(10),TRUE,FILTER('SUMMARY DATA'!I:I,'SUMMARY DATA'!$A:$A=$A1034,'SUMMARY DATA'!$C:$C=$B1034,'SUMMARY DATA'!$B:$B=""GRP"")),
  IF(
    OR(
      ISNUMBER(SEARCH(""CDM CASH DEPOSIT"",$C1034)),
      ISNUMBER(SEARCH(""CASH DEPOSIT"",$"&amp;"C1034)),
      COUNTIFS('SUMMARY DATA'!$D:$D,$C1034,'SUMMARY DATA'!$B:$B,""GRP"")&lt;&gt;1
    ),
    """",
    IFERROR(TEXTJOIN(CHAR(10),TRUE,FILTER('SUMMARY DATA'!I:I,'SUMMARY DATA'!$D:$D=$C1034,'SUMMARY DATA'!$B:$B=""GRP"")),"""")
  )
)"),"")</f>
        <v/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ht="15.75" customHeight="1" spans="1:27">
      <c r="A1035" s="2"/>
      <c r="B1035" s="35"/>
      <c r="C1035" s="2"/>
      <c r="D1035" s="6"/>
      <c r="E1035" s="16" t="str">
        <f>IFERROR(__xludf.DUMMYFUNCTION("IFERROR(
  TEXTJOIN(CHAR(10),TRUE,FILTER('SUMMARY DATA'!E:E,'SUMMARY DATA'!$A:$A=$A1035,'SUMMARY DATA'!$C:$C=$B1035,'SUMMARY DATA'!$B:$B=""GRP"")),
  IF(
    OR(
      ISNUMBER(SEARCH(""CDM CASH DEPOSIT"",$C1035)),
      ISNUMBER(SEARCH(""CASH DEPOSIT"",$"&amp;"C1035)),
      COUNTIFS('SUMMARY DATA'!$D:$D,$C1035,'SUMMARY DATA'!$B:$B,""GRP"")&lt;&gt;1
    ),
    """",
    IFERROR(TEXTJOIN(CHAR(10),TRUE,FILTER('SUMMARY DATA'!E:E,'SUMMARY DATA'!$D:$D=$C1035,'SUMMARY DATA'!$B:$B=""GRP"")),"""")
  )
)"),"")</f>
        <v/>
      </c>
      <c r="F1035" s="17" t="str">
        <f>IFERROR(__xludf.DUMMYFUNCTION("IFERROR(
  TEXTJOIN(CHAR(10),TRUE,FILTER('SUMMARY DATA'!F:F,'SUMMARY DATA'!$A:$A=$A1035,'SUMMARY DATA'!$C:$C=$B1035,'SUMMARY DATA'!$B:$B=""GRP"")),
  IF(
    OR(
      ISNUMBER(SEARCH(""CDM CASH DEPOSIT"",$C1035)),
      ISNUMBER(SEARCH(""CASH DEPOSIT"",$"&amp;"C1035)),
      COUNTIFS('SUMMARY DATA'!$D:$D,$C1035,'SUMMARY DATA'!$B:$B,""GRP"")&lt;&gt;1
    ),
    """",
    IFERROR(TEXTJOIN(CHAR(10),TRUE,FILTER('SUMMARY DATA'!F:F,'SUMMARY DATA'!$D:$D=$C1035,'SUMMARY DATA'!$B:$B=""GRP"")),"""")
  )
)"),"")</f>
        <v/>
      </c>
      <c r="G1035" s="17" t="str">
        <f>IFERROR(__xludf.DUMMYFUNCTION("IFERROR(
  TEXTJOIN(CHAR(10),TRUE,FILTER('SUMMARY DATA'!G:G,'SUMMARY DATA'!$A:$A=$A1035,'SUMMARY DATA'!$C:$C=$B1035,'SUMMARY DATA'!$B:$B=""GRP"")),
  IF(
    OR(
      ISNUMBER(SEARCH(""CDM CASH DEPOSIT"",$C1035)),
      ISNUMBER(SEARCH(""CASH DEPOSIT"",$"&amp;"C1035)),
      COUNTIFS('SUMMARY DATA'!$D:$D,$C1035,'SUMMARY DATA'!$B:$B,""GRP"")&lt;&gt;1
    ),
    """",
    IFERROR(TEXTJOIN(CHAR(10),TRUE,FILTER('SUMMARY DATA'!G:G,'SUMMARY DATA'!$D:$D=$C1035,'SUMMARY DATA'!$B:$B=""GRP"")),"""")
  )
)"),"")</f>
        <v/>
      </c>
      <c r="H1035" s="18" t="str">
        <f>IFERROR(__xludf.DUMMYFUNCTION("IFERROR(
  TEXTJOIN(CHAR(10),TRUE,FILTER('SUMMARY DATA'!H:H,'SUMMARY DATA'!$A:$A=$A1035,'SUMMARY DATA'!$C:$C=$B1035,'SUMMARY DATA'!$B:$B=""GRP"")),
  IF(
    OR(
      ISNUMBER(SEARCH(""CDM CASH DEPOSIT"",$C1035)),
      ISNUMBER(SEARCH(""CASH DEPOSIT"",$"&amp;"C1035)),
      COUNTIFS('SUMMARY DATA'!$D:$D,$C1035,'SUMMARY DATA'!$B:$B,""GRP"")&lt;&gt;1
    ),
    """",
    IFERROR(TEXTJOIN(CHAR(10),TRUE,FILTER('SUMMARY DATA'!H:H,'SUMMARY DATA'!$D:$D=$C1035,'SUMMARY DATA'!$B:$B=""GRP"")),"""")
  )
)"),"")</f>
        <v/>
      </c>
      <c r="I1035" s="18" t="str">
        <f>IFERROR(__xludf.DUMMYFUNCTION("IF(H1035="""","""",
SUM(ARRAYFORMULA(VALUE(SPLIT(H1035,CHAR(10)))))
)"),"")</f>
        <v/>
      </c>
      <c r="J1035" s="17" t="str">
        <f>IFERROR(__xludf.DUMMYFUNCTION("IFERROR(
  TEXTJOIN(CHAR(10),TRUE,FILTER('SUMMARY DATA'!I:I,'SUMMARY DATA'!$A:$A=$A1035,'SUMMARY DATA'!$C:$C=$B1035,'SUMMARY DATA'!$B:$B=""GRP"")),
  IF(
    OR(
      ISNUMBER(SEARCH(""CDM CASH DEPOSIT"",$C1035)),
      ISNUMBER(SEARCH(""CASH DEPOSIT"",$"&amp;"C1035)),
      COUNTIFS('SUMMARY DATA'!$D:$D,$C1035,'SUMMARY DATA'!$B:$B,""GRP"")&lt;&gt;1
    ),
    """",
    IFERROR(TEXTJOIN(CHAR(10),TRUE,FILTER('SUMMARY DATA'!I:I,'SUMMARY DATA'!$D:$D=$C1035,'SUMMARY DATA'!$B:$B=""GRP"")),"""")
  )
)"),"")</f>
        <v/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ht="15.75" customHeight="1" spans="1:27">
      <c r="A1036" s="2"/>
      <c r="B1036" s="35"/>
      <c r="C1036" s="2"/>
      <c r="D1036" s="6"/>
      <c r="E1036" s="16" t="str">
        <f>IFERROR(__xludf.DUMMYFUNCTION("IFERROR(
  TEXTJOIN(CHAR(10),TRUE,FILTER('SUMMARY DATA'!E:E,'SUMMARY DATA'!$A:$A=$A1036,'SUMMARY DATA'!$C:$C=$B1036,'SUMMARY DATA'!$B:$B=""GRP"")),
  IF(
    OR(
      ISNUMBER(SEARCH(""CDM CASH DEPOSIT"",$C1036)),
      ISNUMBER(SEARCH(""CASH DEPOSIT"",$"&amp;"C1036)),
      COUNTIFS('SUMMARY DATA'!$D:$D,$C1036,'SUMMARY DATA'!$B:$B,""GRP"")&lt;&gt;1
    ),
    """",
    IFERROR(TEXTJOIN(CHAR(10),TRUE,FILTER('SUMMARY DATA'!E:E,'SUMMARY DATA'!$D:$D=$C1036,'SUMMARY DATA'!$B:$B=""GRP"")),"""")
  )
)"),"")</f>
        <v/>
      </c>
      <c r="F1036" s="17" t="str">
        <f>IFERROR(__xludf.DUMMYFUNCTION("IFERROR(
  TEXTJOIN(CHAR(10),TRUE,FILTER('SUMMARY DATA'!F:F,'SUMMARY DATA'!$A:$A=$A1036,'SUMMARY DATA'!$C:$C=$B1036,'SUMMARY DATA'!$B:$B=""GRP"")),
  IF(
    OR(
      ISNUMBER(SEARCH(""CDM CASH DEPOSIT"",$C1036)),
      ISNUMBER(SEARCH(""CASH DEPOSIT"",$"&amp;"C1036)),
      COUNTIFS('SUMMARY DATA'!$D:$D,$C1036,'SUMMARY DATA'!$B:$B,""GRP"")&lt;&gt;1
    ),
    """",
    IFERROR(TEXTJOIN(CHAR(10),TRUE,FILTER('SUMMARY DATA'!F:F,'SUMMARY DATA'!$D:$D=$C1036,'SUMMARY DATA'!$B:$B=""GRP"")),"""")
  )
)"),"")</f>
        <v/>
      </c>
      <c r="G1036" s="17" t="str">
        <f>IFERROR(__xludf.DUMMYFUNCTION("IFERROR(
  TEXTJOIN(CHAR(10),TRUE,FILTER('SUMMARY DATA'!G:G,'SUMMARY DATA'!$A:$A=$A1036,'SUMMARY DATA'!$C:$C=$B1036,'SUMMARY DATA'!$B:$B=""GRP"")),
  IF(
    OR(
      ISNUMBER(SEARCH(""CDM CASH DEPOSIT"",$C1036)),
      ISNUMBER(SEARCH(""CASH DEPOSIT"",$"&amp;"C1036)),
      COUNTIFS('SUMMARY DATA'!$D:$D,$C1036,'SUMMARY DATA'!$B:$B,""GRP"")&lt;&gt;1
    ),
    """",
    IFERROR(TEXTJOIN(CHAR(10),TRUE,FILTER('SUMMARY DATA'!G:G,'SUMMARY DATA'!$D:$D=$C1036,'SUMMARY DATA'!$B:$B=""GRP"")),"""")
  )
)"),"")</f>
        <v/>
      </c>
      <c r="H1036" s="18" t="str">
        <f>IFERROR(__xludf.DUMMYFUNCTION("IFERROR(
  TEXTJOIN(CHAR(10),TRUE,FILTER('SUMMARY DATA'!H:H,'SUMMARY DATA'!$A:$A=$A1036,'SUMMARY DATA'!$C:$C=$B1036,'SUMMARY DATA'!$B:$B=""GRP"")),
  IF(
    OR(
      ISNUMBER(SEARCH(""CDM CASH DEPOSIT"",$C1036)),
      ISNUMBER(SEARCH(""CASH DEPOSIT"",$"&amp;"C1036)),
      COUNTIFS('SUMMARY DATA'!$D:$D,$C1036,'SUMMARY DATA'!$B:$B,""GRP"")&lt;&gt;1
    ),
    """",
    IFERROR(TEXTJOIN(CHAR(10),TRUE,FILTER('SUMMARY DATA'!H:H,'SUMMARY DATA'!$D:$D=$C1036,'SUMMARY DATA'!$B:$B=""GRP"")),"""")
  )
)"),"")</f>
        <v/>
      </c>
      <c r="I1036" s="18" t="str">
        <f>IFERROR(__xludf.DUMMYFUNCTION("IF(H1036="""","""",
SUM(ARRAYFORMULA(VALUE(SPLIT(H1036,CHAR(10)))))
)"),"")</f>
        <v/>
      </c>
      <c r="J1036" s="17" t="str">
        <f>IFERROR(__xludf.DUMMYFUNCTION("IFERROR(
  TEXTJOIN(CHAR(10),TRUE,FILTER('SUMMARY DATA'!I:I,'SUMMARY DATA'!$A:$A=$A1036,'SUMMARY DATA'!$C:$C=$B1036,'SUMMARY DATA'!$B:$B=""GRP"")),
  IF(
    OR(
      ISNUMBER(SEARCH(""CDM CASH DEPOSIT"",$C1036)),
      ISNUMBER(SEARCH(""CASH DEPOSIT"",$"&amp;"C1036)),
      COUNTIFS('SUMMARY DATA'!$D:$D,$C1036,'SUMMARY DATA'!$B:$B,""GRP"")&lt;&gt;1
    ),
    """",
    IFERROR(TEXTJOIN(CHAR(10),TRUE,FILTER('SUMMARY DATA'!I:I,'SUMMARY DATA'!$D:$D=$C1036,'SUMMARY DATA'!$B:$B=""GRP"")),"""")
  )
)"),"")</f>
        <v/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ht="15.75" customHeight="1" spans="1:27">
      <c r="A1037" s="2"/>
      <c r="B1037" s="35"/>
      <c r="C1037" s="2"/>
      <c r="D1037" s="6"/>
      <c r="E1037" s="16" t="str">
        <f>IFERROR(__xludf.DUMMYFUNCTION("IFERROR(
  TEXTJOIN(CHAR(10),TRUE,FILTER('SUMMARY DATA'!E:E,'SUMMARY DATA'!$A:$A=$A1037,'SUMMARY DATA'!$C:$C=$B1037,'SUMMARY DATA'!$B:$B=""GRP"")),
  IF(
    OR(
      ISNUMBER(SEARCH(""CDM CASH DEPOSIT"",$C1037)),
      ISNUMBER(SEARCH(""CASH DEPOSIT"",$"&amp;"C1037)),
      COUNTIFS('SUMMARY DATA'!$D:$D,$C1037,'SUMMARY DATA'!$B:$B,""GRP"")&lt;&gt;1
    ),
    """",
    IFERROR(TEXTJOIN(CHAR(10),TRUE,FILTER('SUMMARY DATA'!E:E,'SUMMARY DATA'!$D:$D=$C1037,'SUMMARY DATA'!$B:$B=""GRP"")),"""")
  )
)"),"")</f>
        <v/>
      </c>
      <c r="F1037" s="17" t="str">
        <f>IFERROR(__xludf.DUMMYFUNCTION("IFERROR(
  TEXTJOIN(CHAR(10),TRUE,FILTER('SUMMARY DATA'!F:F,'SUMMARY DATA'!$A:$A=$A1037,'SUMMARY DATA'!$C:$C=$B1037,'SUMMARY DATA'!$B:$B=""GRP"")),
  IF(
    OR(
      ISNUMBER(SEARCH(""CDM CASH DEPOSIT"",$C1037)),
      ISNUMBER(SEARCH(""CASH DEPOSIT"",$"&amp;"C1037)),
      COUNTIFS('SUMMARY DATA'!$D:$D,$C1037,'SUMMARY DATA'!$B:$B,""GRP"")&lt;&gt;1
    ),
    """",
    IFERROR(TEXTJOIN(CHAR(10),TRUE,FILTER('SUMMARY DATA'!F:F,'SUMMARY DATA'!$D:$D=$C1037,'SUMMARY DATA'!$B:$B=""GRP"")),"""")
  )
)"),"")</f>
        <v/>
      </c>
      <c r="G1037" s="17" t="str">
        <f>IFERROR(__xludf.DUMMYFUNCTION("IFERROR(
  TEXTJOIN(CHAR(10),TRUE,FILTER('SUMMARY DATA'!G:G,'SUMMARY DATA'!$A:$A=$A1037,'SUMMARY DATA'!$C:$C=$B1037,'SUMMARY DATA'!$B:$B=""GRP"")),
  IF(
    OR(
      ISNUMBER(SEARCH(""CDM CASH DEPOSIT"",$C1037)),
      ISNUMBER(SEARCH(""CASH DEPOSIT"",$"&amp;"C1037)),
      COUNTIFS('SUMMARY DATA'!$D:$D,$C1037,'SUMMARY DATA'!$B:$B,""GRP"")&lt;&gt;1
    ),
    """",
    IFERROR(TEXTJOIN(CHAR(10),TRUE,FILTER('SUMMARY DATA'!G:G,'SUMMARY DATA'!$D:$D=$C1037,'SUMMARY DATA'!$B:$B=""GRP"")),"""")
  )
)"),"")</f>
        <v/>
      </c>
      <c r="H1037" s="18" t="str">
        <f>IFERROR(__xludf.DUMMYFUNCTION("IFERROR(
  TEXTJOIN(CHAR(10),TRUE,FILTER('SUMMARY DATA'!H:H,'SUMMARY DATA'!$A:$A=$A1037,'SUMMARY DATA'!$C:$C=$B1037,'SUMMARY DATA'!$B:$B=""GRP"")),
  IF(
    OR(
      ISNUMBER(SEARCH(""CDM CASH DEPOSIT"",$C1037)),
      ISNUMBER(SEARCH(""CASH DEPOSIT"",$"&amp;"C1037)),
      COUNTIFS('SUMMARY DATA'!$D:$D,$C1037,'SUMMARY DATA'!$B:$B,""GRP"")&lt;&gt;1
    ),
    """",
    IFERROR(TEXTJOIN(CHAR(10),TRUE,FILTER('SUMMARY DATA'!H:H,'SUMMARY DATA'!$D:$D=$C1037,'SUMMARY DATA'!$B:$B=""GRP"")),"""")
  )
)"),"")</f>
        <v/>
      </c>
      <c r="I1037" s="18" t="str">
        <f>IFERROR(__xludf.DUMMYFUNCTION("IF(H1037="""","""",
SUM(ARRAYFORMULA(VALUE(SPLIT(H1037,CHAR(10)))))
)"),"")</f>
        <v/>
      </c>
      <c r="J1037" s="17" t="str">
        <f>IFERROR(__xludf.DUMMYFUNCTION("IFERROR(
  TEXTJOIN(CHAR(10),TRUE,FILTER('SUMMARY DATA'!I:I,'SUMMARY DATA'!$A:$A=$A1037,'SUMMARY DATA'!$C:$C=$B1037,'SUMMARY DATA'!$B:$B=""GRP"")),
  IF(
    OR(
      ISNUMBER(SEARCH(""CDM CASH DEPOSIT"",$C1037)),
      ISNUMBER(SEARCH(""CASH DEPOSIT"",$"&amp;"C1037)),
      COUNTIFS('SUMMARY DATA'!$D:$D,$C1037,'SUMMARY DATA'!$B:$B,""GRP"")&lt;&gt;1
    ),
    """",
    IFERROR(TEXTJOIN(CHAR(10),TRUE,FILTER('SUMMARY DATA'!I:I,'SUMMARY DATA'!$D:$D=$C1037,'SUMMARY DATA'!$B:$B=""GRP"")),"""")
  )
)"),"")</f>
        <v/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ht="15.75" customHeight="1" spans="1:27">
      <c r="A1038" s="2"/>
      <c r="B1038" s="35"/>
      <c r="C1038" s="2"/>
      <c r="D1038" s="6"/>
      <c r="E1038" s="16" t="str">
        <f>IFERROR(__xludf.DUMMYFUNCTION("IFERROR(
  TEXTJOIN(CHAR(10),TRUE,FILTER('SUMMARY DATA'!E:E,'SUMMARY DATA'!$A:$A=$A1038,'SUMMARY DATA'!$C:$C=$B1038,'SUMMARY DATA'!$B:$B=""GRP"")),
  IF(
    OR(
      ISNUMBER(SEARCH(""CDM CASH DEPOSIT"",$C1038)),
      ISNUMBER(SEARCH(""CASH DEPOSIT"",$"&amp;"C1038)),
      COUNTIFS('SUMMARY DATA'!$D:$D,$C1038,'SUMMARY DATA'!$B:$B,""GRP"")&lt;&gt;1
    ),
    """",
    IFERROR(TEXTJOIN(CHAR(10),TRUE,FILTER('SUMMARY DATA'!E:E,'SUMMARY DATA'!$D:$D=$C1038,'SUMMARY DATA'!$B:$B=""GRP"")),"""")
  )
)"),"")</f>
        <v/>
      </c>
      <c r="F1038" s="17" t="str">
        <f>IFERROR(__xludf.DUMMYFUNCTION("IFERROR(
  TEXTJOIN(CHAR(10),TRUE,FILTER('SUMMARY DATA'!F:F,'SUMMARY DATA'!$A:$A=$A1038,'SUMMARY DATA'!$C:$C=$B1038,'SUMMARY DATA'!$B:$B=""GRP"")),
  IF(
    OR(
      ISNUMBER(SEARCH(""CDM CASH DEPOSIT"",$C1038)),
      ISNUMBER(SEARCH(""CASH DEPOSIT"",$"&amp;"C1038)),
      COUNTIFS('SUMMARY DATA'!$D:$D,$C1038,'SUMMARY DATA'!$B:$B,""GRP"")&lt;&gt;1
    ),
    """",
    IFERROR(TEXTJOIN(CHAR(10),TRUE,FILTER('SUMMARY DATA'!F:F,'SUMMARY DATA'!$D:$D=$C1038,'SUMMARY DATA'!$B:$B=""GRP"")),"""")
  )
)"),"")</f>
        <v/>
      </c>
      <c r="G1038" s="17" t="str">
        <f>IFERROR(__xludf.DUMMYFUNCTION("IFERROR(
  TEXTJOIN(CHAR(10),TRUE,FILTER('SUMMARY DATA'!G:G,'SUMMARY DATA'!$A:$A=$A1038,'SUMMARY DATA'!$C:$C=$B1038,'SUMMARY DATA'!$B:$B=""GRP"")),
  IF(
    OR(
      ISNUMBER(SEARCH(""CDM CASH DEPOSIT"",$C1038)),
      ISNUMBER(SEARCH(""CASH DEPOSIT"",$"&amp;"C1038)),
      COUNTIFS('SUMMARY DATA'!$D:$D,$C1038,'SUMMARY DATA'!$B:$B,""GRP"")&lt;&gt;1
    ),
    """",
    IFERROR(TEXTJOIN(CHAR(10),TRUE,FILTER('SUMMARY DATA'!G:G,'SUMMARY DATA'!$D:$D=$C1038,'SUMMARY DATA'!$B:$B=""GRP"")),"""")
  )
)"),"")</f>
        <v/>
      </c>
      <c r="H1038" s="18" t="str">
        <f>IFERROR(__xludf.DUMMYFUNCTION("IFERROR(
  TEXTJOIN(CHAR(10),TRUE,FILTER('SUMMARY DATA'!H:H,'SUMMARY DATA'!$A:$A=$A1038,'SUMMARY DATA'!$C:$C=$B1038,'SUMMARY DATA'!$B:$B=""GRP"")),
  IF(
    OR(
      ISNUMBER(SEARCH(""CDM CASH DEPOSIT"",$C1038)),
      ISNUMBER(SEARCH(""CASH DEPOSIT"",$"&amp;"C1038)),
      COUNTIFS('SUMMARY DATA'!$D:$D,$C1038,'SUMMARY DATA'!$B:$B,""GRP"")&lt;&gt;1
    ),
    """",
    IFERROR(TEXTJOIN(CHAR(10),TRUE,FILTER('SUMMARY DATA'!H:H,'SUMMARY DATA'!$D:$D=$C1038,'SUMMARY DATA'!$B:$B=""GRP"")),"""")
  )
)"),"")</f>
        <v/>
      </c>
      <c r="I1038" s="18" t="str">
        <f>IFERROR(__xludf.DUMMYFUNCTION("IF(H1038="""","""",
SUM(ARRAYFORMULA(VALUE(SPLIT(H1038,CHAR(10)))))
)"),"")</f>
        <v/>
      </c>
      <c r="J1038" s="17" t="str">
        <f>IFERROR(__xludf.DUMMYFUNCTION("IFERROR(
  TEXTJOIN(CHAR(10),TRUE,FILTER('SUMMARY DATA'!I:I,'SUMMARY DATA'!$A:$A=$A1038,'SUMMARY DATA'!$C:$C=$B1038,'SUMMARY DATA'!$B:$B=""GRP"")),
  IF(
    OR(
      ISNUMBER(SEARCH(""CDM CASH DEPOSIT"",$C1038)),
      ISNUMBER(SEARCH(""CASH DEPOSIT"",$"&amp;"C1038)),
      COUNTIFS('SUMMARY DATA'!$D:$D,$C1038,'SUMMARY DATA'!$B:$B,""GRP"")&lt;&gt;1
    ),
    """",
    IFERROR(TEXTJOIN(CHAR(10),TRUE,FILTER('SUMMARY DATA'!I:I,'SUMMARY DATA'!$D:$D=$C1038,'SUMMARY DATA'!$B:$B=""GRP"")),"""")
  )
)"),"")</f>
        <v/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ht="15.75" customHeight="1" spans="1:27">
      <c r="A1039" s="2"/>
      <c r="B1039" s="35"/>
      <c r="C1039" s="2"/>
      <c r="D1039" s="6"/>
      <c r="E1039" s="16" t="str">
        <f>IFERROR(__xludf.DUMMYFUNCTION("IFERROR(
  TEXTJOIN(CHAR(10),TRUE,FILTER('SUMMARY DATA'!E:E,'SUMMARY DATA'!$A:$A=$A1039,'SUMMARY DATA'!$C:$C=$B1039,'SUMMARY DATA'!$B:$B=""GRP"")),
  IF(
    OR(
      ISNUMBER(SEARCH(""CDM CASH DEPOSIT"",$C1039)),
      ISNUMBER(SEARCH(""CASH DEPOSIT"",$"&amp;"C1039)),
      COUNTIFS('SUMMARY DATA'!$D:$D,$C1039,'SUMMARY DATA'!$B:$B,""GRP"")&lt;&gt;1
    ),
    """",
    IFERROR(TEXTJOIN(CHAR(10),TRUE,FILTER('SUMMARY DATA'!E:E,'SUMMARY DATA'!$D:$D=$C1039,'SUMMARY DATA'!$B:$B=""GRP"")),"""")
  )
)"),"")</f>
        <v/>
      </c>
      <c r="F1039" s="17" t="str">
        <f>IFERROR(__xludf.DUMMYFUNCTION("IFERROR(
  TEXTJOIN(CHAR(10),TRUE,FILTER('SUMMARY DATA'!F:F,'SUMMARY DATA'!$A:$A=$A1039,'SUMMARY DATA'!$C:$C=$B1039,'SUMMARY DATA'!$B:$B=""GRP"")),
  IF(
    OR(
      ISNUMBER(SEARCH(""CDM CASH DEPOSIT"",$C1039)),
      ISNUMBER(SEARCH(""CASH DEPOSIT"",$"&amp;"C1039)),
      COUNTIFS('SUMMARY DATA'!$D:$D,$C1039,'SUMMARY DATA'!$B:$B,""GRP"")&lt;&gt;1
    ),
    """",
    IFERROR(TEXTJOIN(CHAR(10),TRUE,FILTER('SUMMARY DATA'!F:F,'SUMMARY DATA'!$D:$D=$C1039,'SUMMARY DATA'!$B:$B=""GRP"")),"""")
  )
)"),"")</f>
        <v/>
      </c>
      <c r="G1039" s="17" t="str">
        <f>IFERROR(__xludf.DUMMYFUNCTION("IFERROR(
  TEXTJOIN(CHAR(10),TRUE,FILTER('SUMMARY DATA'!G:G,'SUMMARY DATA'!$A:$A=$A1039,'SUMMARY DATA'!$C:$C=$B1039,'SUMMARY DATA'!$B:$B=""GRP"")),
  IF(
    OR(
      ISNUMBER(SEARCH(""CDM CASH DEPOSIT"",$C1039)),
      ISNUMBER(SEARCH(""CASH DEPOSIT"",$"&amp;"C1039)),
      COUNTIFS('SUMMARY DATA'!$D:$D,$C1039,'SUMMARY DATA'!$B:$B,""GRP"")&lt;&gt;1
    ),
    """",
    IFERROR(TEXTJOIN(CHAR(10),TRUE,FILTER('SUMMARY DATA'!G:G,'SUMMARY DATA'!$D:$D=$C1039,'SUMMARY DATA'!$B:$B=""GRP"")),"""")
  )
)"),"")</f>
        <v/>
      </c>
      <c r="H1039" s="18" t="str">
        <f>IFERROR(__xludf.DUMMYFUNCTION("IFERROR(
  TEXTJOIN(CHAR(10),TRUE,FILTER('SUMMARY DATA'!H:H,'SUMMARY DATA'!$A:$A=$A1039,'SUMMARY DATA'!$C:$C=$B1039,'SUMMARY DATA'!$B:$B=""GRP"")),
  IF(
    OR(
      ISNUMBER(SEARCH(""CDM CASH DEPOSIT"",$C1039)),
      ISNUMBER(SEARCH(""CASH DEPOSIT"",$"&amp;"C1039)),
      COUNTIFS('SUMMARY DATA'!$D:$D,$C1039,'SUMMARY DATA'!$B:$B,""GRP"")&lt;&gt;1
    ),
    """",
    IFERROR(TEXTJOIN(CHAR(10),TRUE,FILTER('SUMMARY DATA'!H:H,'SUMMARY DATA'!$D:$D=$C1039,'SUMMARY DATA'!$B:$B=""GRP"")),"""")
  )
)"),"")</f>
        <v/>
      </c>
      <c r="I1039" s="18" t="str">
        <f>IFERROR(__xludf.DUMMYFUNCTION("IF(H1039="""","""",
SUM(ARRAYFORMULA(VALUE(SPLIT(H1039,CHAR(10)))))
)"),"")</f>
        <v/>
      </c>
      <c r="J1039" s="17" t="str">
        <f>IFERROR(__xludf.DUMMYFUNCTION("IFERROR(
  TEXTJOIN(CHAR(10),TRUE,FILTER('SUMMARY DATA'!I:I,'SUMMARY DATA'!$A:$A=$A1039,'SUMMARY DATA'!$C:$C=$B1039,'SUMMARY DATA'!$B:$B=""GRP"")),
  IF(
    OR(
      ISNUMBER(SEARCH(""CDM CASH DEPOSIT"",$C1039)),
      ISNUMBER(SEARCH(""CASH DEPOSIT"",$"&amp;"C1039)),
      COUNTIFS('SUMMARY DATA'!$D:$D,$C1039,'SUMMARY DATA'!$B:$B,""GRP"")&lt;&gt;1
    ),
    """",
    IFERROR(TEXTJOIN(CHAR(10),TRUE,FILTER('SUMMARY DATA'!I:I,'SUMMARY DATA'!$D:$D=$C1039,'SUMMARY DATA'!$B:$B=""GRP"")),"""")
  )
)"),"")</f>
        <v/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ht="15.75" customHeight="1" spans="1:27">
      <c r="A1040" s="2"/>
      <c r="B1040" s="35"/>
      <c r="C1040" s="2"/>
      <c r="D1040" s="6"/>
      <c r="E1040" s="16" t="str">
        <f>IFERROR(__xludf.DUMMYFUNCTION("IFERROR(
  TEXTJOIN(CHAR(10),TRUE,FILTER('SUMMARY DATA'!E:E,'SUMMARY DATA'!$A:$A=$A1040,'SUMMARY DATA'!$C:$C=$B1040,'SUMMARY DATA'!$B:$B=""GRP"")),
  IF(
    OR(
      ISNUMBER(SEARCH(""CDM CASH DEPOSIT"",$C1040)),
      ISNUMBER(SEARCH(""CASH DEPOSIT"",$"&amp;"C1040)),
      COUNTIFS('SUMMARY DATA'!$D:$D,$C1040,'SUMMARY DATA'!$B:$B,""GRP"")&lt;&gt;1
    ),
    """",
    IFERROR(TEXTJOIN(CHAR(10),TRUE,FILTER('SUMMARY DATA'!E:E,'SUMMARY DATA'!$D:$D=$C1040,'SUMMARY DATA'!$B:$B=""GRP"")),"""")
  )
)"),"")</f>
        <v/>
      </c>
      <c r="F1040" s="17" t="str">
        <f>IFERROR(__xludf.DUMMYFUNCTION("IFERROR(
  TEXTJOIN(CHAR(10),TRUE,FILTER('SUMMARY DATA'!F:F,'SUMMARY DATA'!$A:$A=$A1040,'SUMMARY DATA'!$C:$C=$B1040,'SUMMARY DATA'!$B:$B=""GRP"")),
  IF(
    OR(
      ISNUMBER(SEARCH(""CDM CASH DEPOSIT"",$C1040)),
      ISNUMBER(SEARCH(""CASH DEPOSIT"",$"&amp;"C1040)),
      COUNTIFS('SUMMARY DATA'!$D:$D,$C1040,'SUMMARY DATA'!$B:$B,""GRP"")&lt;&gt;1
    ),
    """",
    IFERROR(TEXTJOIN(CHAR(10),TRUE,FILTER('SUMMARY DATA'!F:F,'SUMMARY DATA'!$D:$D=$C1040,'SUMMARY DATA'!$B:$B=""GRP"")),"""")
  )
)"),"")</f>
        <v/>
      </c>
      <c r="G1040" s="17" t="str">
        <f>IFERROR(__xludf.DUMMYFUNCTION("IFERROR(
  TEXTJOIN(CHAR(10),TRUE,FILTER('SUMMARY DATA'!G:G,'SUMMARY DATA'!$A:$A=$A1040,'SUMMARY DATA'!$C:$C=$B1040,'SUMMARY DATA'!$B:$B=""GRP"")),
  IF(
    OR(
      ISNUMBER(SEARCH(""CDM CASH DEPOSIT"",$C1040)),
      ISNUMBER(SEARCH(""CASH DEPOSIT"",$"&amp;"C1040)),
      COUNTIFS('SUMMARY DATA'!$D:$D,$C1040,'SUMMARY DATA'!$B:$B,""GRP"")&lt;&gt;1
    ),
    """",
    IFERROR(TEXTJOIN(CHAR(10),TRUE,FILTER('SUMMARY DATA'!G:G,'SUMMARY DATA'!$D:$D=$C1040,'SUMMARY DATA'!$B:$B=""GRP"")),"""")
  )
)"),"")</f>
        <v/>
      </c>
      <c r="H1040" s="18" t="str">
        <f>IFERROR(__xludf.DUMMYFUNCTION("IFERROR(
  TEXTJOIN(CHAR(10),TRUE,FILTER('SUMMARY DATA'!H:H,'SUMMARY DATA'!$A:$A=$A1040,'SUMMARY DATA'!$C:$C=$B1040,'SUMMARY DATA'!$B:$B=""GRP"")),
  IF(
    OR(
      ISNUMBER(SEARCH(""CDM CASH DEPOSIT"",$C1040)),
      ISNUMBER(SEARCH(""CASH DEPOSIT"",$"&amp;"C1040)),
      COUNTIFS('SUMMARY DATA'!$D:$D,$C1040,'SUMMARY DATA'!$B:$B,""GRP"")&lt;&gt;1
    ),
    """",
    IFERROR(TEXTJOIN(CHAR(10),TRUE,FILTER('SUMMARY DATA'!H:H,'SUMMARY DATA'!$D:$D=$C1040,'SUMMARY DATA'!$B:$B=""GRP"")),"""")
  )
)"),"")</f>
        <v/>
      </c>
      <c r="I1040" s="18" t="str">
        <f>IFERROR(__xludf.DUMMYFUNCTION("IF(H1040="""","""",
SUM(ARRAYFORMULA(VALUE(SPLIT(H1040,CHAR(10)))))
)"),"")</f>
        <v/>
      </c>
      <c r="J1040" s="17" t="str">
        <f>IFERROR(__xludf.DUMMYFUNCTION("IFERROR(
  TEXTJOIN(CHAR(10),TRUE,FILTER('SUMMARY DATA'!I:I,'SUMMARY DATA'!$A:$A=$A1040,'SUMMARY DATA'!$C:$C=$B1040,'SUMMARY DATA'!$B:$B=""GRP"")),
  IF(
    OR(
      ISNUMBER(SEARCH(""CDM CASH DEPOSIT"",$C1040)),
      ISNUMBER(SEARCH(""CASH DEPOSIT"",$"&amp;"C1040)),
      COUNTIFS('SUMMARY DATA'!$D:$D,$C1040,'SUMMARY DATA'!$B:$B,""GRP"")&lt;&gt;1
    ),
    """",
    IFERROR(TEXTJOIN(CHAR(10),TRUE,FILTER('SUMMARY DATA'!I:I,'SUMMARY DATA'!$D:$D=$C1040,'SUMMARY DATA'!$B:$B=""GRP"")),"""")
  )
)"),"")</f>
        <v/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ht="15.75" customHeight="1" spans="1:27">
      <c r="A1041" s="2"/>
      <c r="B1041" s="35"/>
      <c r="C1041" s="2"/>
      <c r="D1041" s="6"/>
      <c r="E1041" s="16" t="str">
        <f>IFERROR(__xludf.DUMMYFUNCTION("IFERROR(
  TEXTJOIN(CHAR(10),TRUE,FILTER('SUMMARY DATA'!E:E,'SUMMARY DATA'!$A:$A=$A1041,'SUMMARY DATA'!$C:$C=$B1041,'SUMMARY DATA'!$B:$B=""GRP"")),
  IF(
    OR(
      ISNUMBER(SEARCH(""CDM CASH DEPOSIT"",$C1041)),
      ISNUMBER(SEARCH(""CASH DEPOSIT"",$"&amp;"C1041)),
      COUNTIFS('SUMMARY DATA'!$D:$D,$C1041,'SUMMARY DATA'!$B:$B,""GRP"")&lt;&gt;1
    ),
    """",
    IFERROR(TEXTJOIN(CHAR(10),TRUE,FILTER('SUMMARY DATA'!E:E,'SUMMARY DATA'!$D:$D=$C1041,'SUMMARY DATA'!$B:$B=""GRP"")),"""")
  )
)"),"")</f>
        <v/>
      </c>
      <c r="F1041" s="17" t="str">
        <f>IFERROR(__xludf.DUMMYFUNCTION("IFERROR(
  TEXTJOIN(CHAR(10),TRUE,FILTER('SUMMARY DATA'!F:F,'SUMMARY DATA'!$A:$A=$A1041,'SUMMARY DATA'!$C:$C=$B1041,'SUMMARY DATA'!$B:$B=""GRP"")),
  IF(
    OR(
      ISNUMBER(SEARCH(""CDM CASH DEPOSIT"",$C1041)),
      ISNUMBER(SEARCH(""CASH DEPOSIT"",$"&amp;"C1041)),
      COUNTIFS('SUMMARY DATA'!$D:$D,$C1041,'SUMMARY DATA'!$B:$B,""GRP"")&lt;&gt;1
    ),
    """",
    IFERROR(TEXTJOIN(CHAR(10),TRUE,FILTER('SUMMARY DATA'!F:F,'SUMMARY DATA'!$D:$D=$C1041,'SUMMARY DATA'!$B:$B=""GRP"")),"""")
  )
)"),"")</f>
        <v/>
      </c>
      <c r="G1041" s="17" t="str">
        <f>IFERROR(__xludf.DUMMYFUNCTION("IFERROR(
  TEXTJOIN(CHAR(10),TRUE,FILTER('SUMMARY DATA'!G:G,'SUMMARY DATA'!$A:$A=$A1041,'SUMMARY DATA'!$C:$C=$B1041,'SUMMARY DATA'!$B:$B=""GRP"")),
  IF(
    OR(
      ISNUMBER(SEARCH(""CDM CASH DEPOSIT"",$C1041)),
      ISNUMBER(SEARCH(""CASH DEPOSIT"",$"&amp;"C1041)),
      COUNTIFS('SUMMARY DATA'!$D:$D,$C1041,'SUMMARY DATA'!$B:$B,""GRP"")&lt;&gt;1
    ),
    """",
    IFERROR(TEXTJOIN(CHAR(10),TRUE,FILTER('SUMMARY DATA'!G:G,'SUMMARY DATA'!$D:$D=$C1041,'SUMMARY DATA'!$B:$B=""GRP"")),"""")
  )
)"),"")</f>
        <v/>
      </c>
      <c r="H1041" s="18" t="str">
        <f>IFERROR(__xludf.DUMMYFUNCTION("IFERROR(
  TEXTJOIN(CHAR(10),TRUE,FILTER('SUMMARY DATA'!H:H,'SUMMARY DATA'!$A:$A=$A1041,'SUMMARY DATA'!$C:$C=$B1041,'SUMMARY DATA'!$B:$B=""GRP"")),
  IF(
    OR(
      ISNUMBER(SEARCH(""CDM CASH DEPOSIT"",$C1041)),
      ISNUMBER(SEARCH(""CASH DEPOSIT"",$"&amp;"C1041)),
      COUNTIFS('SUMMARY DATA'!$D:$D,$C1041,'SUMMARY DATA'!$B:$B,""GRP"")&lt;&gt;1
    ),
    """",
    IFERROR(TEXTJOIN(CHAR(10),TRUE,FILTER('SUMMARY DATA'!H:H,'SUMMARY DATA'!$D:$D=$C1041,'SUMMARY DATA'!$B:$B=""GRP"")),"""")
  )
)"),"")</f>
        <v/>
      </c>
      <c r="I1041" s="18" t="str">
        <f>IFERROR(__xludf.DUMMYFUNCTION("IF(H1041="""","""",
SUM(ARRAYFORMULA(VALUE(SPLIT(H1041,CHAR(10)))))
)"),"")</f>
        <v/>
      </c>
      <c r="J1041" s="17" t="str">
        <f>IFERROR(__xludf.DUMMYFUNCTION("IFERROR(
  TEXTJOIN(CHAR(10),TRUE,FILTER('SUMMARY DATA'!I:I,'SUMMARY DATA'!$A:$A=$A1041,'SUMMARY DATA'!$C:$C=$B1041,'SUMMARY DATA'!$B:$B=""GRP"")),
  IF(
    OR(
      ISNUMBER(SEARCH(""CDM CASH DEPOSIT"",$C1041)),
      ISNUMBER(SEARCH(""CASH DEPOSIT"",$"&amp;"C1041)),
      COUNTIFS('SUMMARY DATA'!$D:$D,$C1041,'SUMMARY DATA'!$B:$B,""GRP"")&lt;&gt;1
    ),
    """",
    IFERROR(TEXTJOIN(CHAR(10),TRUE,FILTER('SUMMARY DATA'!I:I,'SUMMARY DATA'!$D:$D=$C1041,'SUMMARY DATA'!$B:$B=""GRP"")),"""")
  )
)"),"")</f>
        <v/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ht="15.75" customHeight="1" spans="1:27">
      <c r="A1042" s="2"/>
      <c r="B1042" s="35"/>
      <c r="C1042" s="2"/>
      <c r="D1042" s="6"/>
      <c r="E1042" s="16" t="str">
        <f>IFERROR(__xludf.DUMMYFUNCTION("IFERROR(
  TEXTJOIN(CHAR(10),TRUE,FILTER('SUMMARY DATA'!E:E,'SUMMARY DATA'!$A:$A=$A1042,'SUMMARY DATA'!$C:$C=$B1042,'SUMMARY DATA'!$B:$B=""GRP"")),
  IF(
    OR(
      ISNUMBER(SEARCH(""CDM CASH DEPOSIT"",$C1042)),
      ISNUMBER(SEARCH(""CASH DEPOSIT"",$"&amp;"C1042)),
      COUNTIFS('SUMMARY DATA'!$D:$D,$C1042,'SUMMARY DATA'!$B:$B,""GRP"")&lt;&gt;1
    ),
    """",
    IFERROR(TEXTJOIN(CHAR(10),TRUE,FILTER('SUMMARY DATA'!E:E,'SUMMARY DATA'!$D:$D=$C1042,'SUMMARY DATA'!$B:$B=""GRP"")),"""")
  )
)"),"")</f>
        <v/>
      </c>
      <c r="F1042" s="17" t="str">
        <f>IFERROR(__xludf.DUMMYFUNCTION("IFERROR(
  TEXTJOIN(CHAR(10),TRUE,FILTER('SUMMARY DATA'!F:F,'SUMMARY DATA'!$A:$A=$A1042,'SUMMARY DATA'!$C:$C=$B1042,'SUMMARY DATA'!$B:$B=""GRP"")),
  IF(
    OR(
      ISNUMBER(SEARCH(""CDM CASH DEPOSIT"",$C1042)),
      ISNUMBER(SEARCH(""CASH DEPOSIT"",$"&amp;"C1042)),
      COUNTIFS('SUMMARY DATA'!$D:$D,$C1042,'SUMMARY DATA'!$B:$B,""GRP"")&lt;&gt;1
    ),
    """",
    IFERROR(TEXTJOIN(CHAR(10),TRUE,FILTER('SUMMARY DATA'!F:F,'SUMMARY DATA'!$D:$D=$C1042,'SUMMARY DATA'!$B:$B=""GRP"")),"""")
  )
)"),"")</f>
        <v/>
      </c>
      <c r="G1042" s="17" t="str">
        <f>IFERROR(__xludf.DUMMYFUNCTION("IFERROR(
  TEXTJOIN(CHAR(10),TRUE,FILTER('SUMMARY DATA'!G:G,'SUMMARY DATA'!$A:$A=$A1042,'SUMMARY DATA'!$C:$C=$B1042,'SUMMARY DATA'!$B:$B=""GRP"")),
  IF(
    OR(
      ISNUMBER(SEARCH(""CDM CASH DEPOSIT"",$C1042)),
      ISNUMBER(SEARCH(""CASH DEPOSIT"",$"&amp;"C1042)),
      COUNTIFS('SUMMARY DATA'!$D:$D,$C1042,'SUMMARY DATA'!$B:$B,""GRP"")&lt;&gt;1
    ),
    """",
    IFERROR(TEXTJOIN(CHAR(10),TRUE,FILTER('SUMMARY DATA'!G:G,'SUMMARY DATA'!$D:$D=$C1042,'SUMMARY DATA'!$B:$B=""GRP"")),"""")
  )
)"),"")</f>
        <v/>
      </c>
      <c r="H1042" s="18" t="str">
        <f>IFERROR(__xludf.DUMMYFUNCTION("IFERROR(
  TEXTJOIN(CHAR(10),TRUE,FILTER('SUMMARY DATA'!H:H,'SUMMARY DATA'!$A:$A=$A1042,'SUMMARY DATA'!$C:$C=$B1042,'SUMMARY DATA'!$B:$B=""GRP"")),
  IF(
    OR(
      ISNUMBER(SEARCH(""CDM CASH DEPOSIT"",$C1042)),
      ISNUMBER(SEARCH(""CASH DEPOSIT"",$"&amp;"C1042)),
      COUNTIFS('SUMMARY DATA'!$D:$D,$C1042,'SUMMARY DATA'!$B:$B,""GRP"")&lt;&gt;1
    ),
    """",
    IFERROR(TEXTJOIN(CHAR(10),TRUE,FILTER('SUMMARY DATA'!H:H,'SUMMARY DATA'!$D:$D=$C1042,'SUMMARY DATA'!$B:$B=""GRP"")),"""")
  )
)"),"")</f>
        <v/>
      </c>
      <c r="I1042" s="18" t="str">
        <f>IFERROR(__xludf.DUMMYFUNCTION("IF(H1042="""","""",
SUM(ARRAYFORMULA(VALUE(SPLIT(H1042,CHAR(10)))))
)"),"")</f>
        <v/>
      </c>
      <c r="J1042" s="17" t="str">
        <f>IFERROR(__xludf.DUMMYFUNCTION("IFERROR(
  TEXTJOIN(CHAR(10),TRUE,FILTER('SUMMARY DATA'!I:I,'SUMMARY DATA'!$A:$A=$A1042,'SUMMARY DATA'!$C:$C=$B1042,'SUMMARY DATA'!$B:$B=""GRP"")),
  IF(
    OR(
      ISNUMBER(SEARCH(""CDM CASH DEPOSIT"",$C1042)),
      ISNUMBER(SEARCH(""CASH DEPOSIT"",$"&amp;"C1042)),
      COUNTIFS('SUMMARY DATA'!$D:$D,$C1042,'SUMMARY DATA'!$B:$B,""GRP"")&lt;&gt;1
    ),
    """",
    IFERROR(TEXTJOIN(CHAR(10),TRUE,FILTER('SUMMARY DATA'!I:I,'SUMMARY DATA'!$D:$D=$C1042,'SUMMARY DATA'!$B:$B=""GRP"")),"""")
  )
)"),"")</f>
        <v/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ht="15.75" customHeight="1" spans="1:27">
      <c r="A1043" s="2"/>
      <c r="B1043" s="35"/>
      <c r="C1043" s="2"/>
      <c r="D1043" s="6"/>
      <c r="E1043" s="16" t="str">
        <f>IFERROR(__xludf.DUMMYFUNCTION("IFERROR(
  TEXTJOIN(CHAR(10),TRUE,FILTER('SUMMARY DATA'!E:E,'SUMMARY DATA'!$A:$A=$A1043,'SUMMARY DATA'!$C:$C=$B1043,'SUMMARY DATA'!$B:$B=""GRP"")),
  IF(
    OR(
      ISNUMBER(SEARCH(""CDM CASH DEPOSIT"",$C1043)),
      ISNUMBER(SEARCH(""CASH DEPOSIT"",$"&amp;"C1043)),
      COUNTIFS('SUMMARY DATA'!$D:$D,$C1043,'SUMMARY DATA'!$B:$B,""GRP"")&lt;&gt;1
    ),
    """",
    IFERROR(TEXTJOIN(CHAR(10),TRUE,FILTER('SUMMARY DATA'!E:E,'SUMMARY DATA'!$D:$D=$C1043,'SUMMARY DATA'!$B:$B=""GRP"")),"""")
  )
)"),"")</f>
        <v/>
      </c>
      <c r="F1043" s="17" t="str">
        <f>IFERROR(__xludf.DUMMYFUNCTION("IFERROR(
  TEXTJOIN(CHAR(10),TRUE,FILTER('SUMMARY DATA'!F:F,'SUMMARY DATA'!$A:$A=$A1043,'SUMMARY DATA'!$C:$C=$B1043,'SUMMARY DATA'!$B:$B=""GRP"")),
  IF(
    OR(
      ISNUMBER(SEARCH(""CDM CASH DEPOSIT"",$C1043)),
      ISNUMBER(SEARCH(""CASH DEPOSIT"",$"&amp;"C1043)),
      COUNTIFS('SUMMARY DATA'!$D:$D,$C1043,'SUMMARY DATA'!$B:$B,""GRP"")&lt;&gt;1
    ),
    """",
    IFERROR(TEXTJOIN(CHAR(10),TRUE,FILTER('SUMMARY DATA'!F:F,'SUMMARY DATA'!$D:$D=$C1043,'SUMMARY DATA'!$B:$B=""GRP"")),"""")
  )
)"),"")</f>
        <v/>
      </c>
      <c r="G1043" s="17" t="str">
        <f>IFERROR(__xludf.DUMMYFUNCTION("IFERROR(
  TEXTJOIN(CHAR(10),TRUE,FILTER('SUMMARY DATA'!G:G,'SUMMARY DATA'!$A:$A=$A1043,'SUMMARY DATA'!$C:$C=$B1043,'SUMMARY DATA'!$B:$B=""GRP"")),
  IF(
    OR(
      ISNUMBER(SEARCH(""CDM CASH DEPOSIT"",$C1043)),
      ISNUMBER(SEARCH(""CASH DEPOSIT"",$"&amp;"C1043)),
      COUNTIFS('SUMMARY DATA'!$D:$D,$C1043,'SUMMARY DATA'!$B:$B,""GRP"")&lt;&gt;1
    ),
    """",
    IFERROR(TEXTJOIN(CHAR(10),TRUE,FILTER('SUMMARY DATA'!G:G,'SUMMARY DATA'!$D:$D=$C1043,'SUMMARY DATA'!$B:$B=""GRP"")),"""")
  )
)"),"")</f>
        <v/>
      </c>
      <c r="H1043" s="18" t="str">
        <f>IFERROR(__xludf.DUMMYFUNCTION("IFERROR(
  TEXTJOIN(CHAR(10),TRUE,FILTER('SUMMARY DATA'!H:H,'SUMMARY DATA'!$A:$A=$A1043,'SUMMARY DATA'!$C:$C=$B1043,'SUMMARY DATA'!$B:$B=""GRP"")),
  IF(
    OR(
      ISNUMBER(SEARCH(""CDM CASH DEPOSIT"",$C1043)),
      ISNUMBER(SEARCH(""CASH DEPOSIT"",$"&amp;"C1043)),
      COUNTIFS('SUMMARY DATA'!$D:$D,$C1043,'SUMMARY DATA'!$B:$B,""GRP"")&lt;&gt;1
    ),
    """",
    IFERROR(TEXTJOIN(CHAR(10),TRUE,FILTER('SUMMARY DATA'!H:H,'SUMMARY DATA'!$D:$D=$C1043,'SUMMARY DATA'!$B:$B=""GRP"")),"""")
  )
)"),"")</f>
        <v/>
      </c>
      <c r="I1043" s="18" t="str">
        <f>IFERROR(__xludf.DUMMYFUNCTION("IF(H1043="""","""",
SUM(ARRAYFORMULA(VALUE(SPLIT(H1043,CHAR(10)))))
)"),"")</f>
        <v/>
      </c>
      <c r="J1043" s="17" t="str">
        <f>IFERROR(__xludf.DUMMYFUNCTION("IFERROR(
  TEXTJOIN(CHAR(10),TRUE,FILTER('SUMMARY DATA'!I:I,'SUMMARY DATA'!$A:$A=$A1043,'SUMMARY DATA'!$C:$C=$B1043,'SUMMARY DATA'!$B:$B=""GRP"")),
  IF(
    OR(
      ISNUMBER(SEARCH(""CDM CASH DEPOSIT"",$C1043)),
      ISNUMBER(SEARCH(""CASH DEPOSIT"",$"&amp;"C1043)),
      COUNTIFS('SUMMARY DATA'!$D:$D,$C1043,'SUMMARY DATA'!$B:$B,""GRP"")&lt;&gt;1
    ),
    """",
    IFERROR(TEXTJOIN(CHAR(10),TRUE,FILTER('SUMMARY DATA'!I:I,'SUMMARY DATA'!$D:$D=$C1043,'SUMMARY DATA'!$B:$B=""GRP"")),"""")
  )
)"),"")</f>
        <v/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ht="15.75" customHeight="1" spans="1:27">
      <c r="A1044" s="2"/>
      <c r="B1044" s="35"/>
      <c r="C1044" s="2"/>
      <c r="D1044" s="6"/>
      <c r="E1044" s="16" t="str">
        <f>IFERROR(__xludf.DUMMYFUNCTION("IFERROR(
  TEXTJOIN(CHAR(10),TRUE,FILTER('SUMMARY DATA'!E:E,'SUMMARY DATA'!$A:$A=$A1044,'SUMMARY DATA'!$C:$C=$B1044,'SUMMARY DATA'!$B:$B=""GRP"")),
  IF(
    OR(
      ISNUMBER(SEARCH(""CDM CASH DEPOSIT"",$C1044)),
      ISNUMBER(SEARCH(""CASH DEPOSIT"",$"&amp;"C1044)),
      COUNTIFS('SUMMARY DATA'!$D:$D,$C1044,'SUMMARY DATA'!$B:$B,""GRP"")&lt;&gt;1
    ),
    """",
    IFERROR(TEXTJOIN(CHAR(10),TRUE,FILTER('SUMMARY DATA'!E:E,'SUMMARY DATA'!$D:$D=$C1044,'SUMMARY DATA'!$B:$B=""GRP"")),"""")
  )
)"),"")</f>
        <v/>
      </c>
      <c r="F1044" s="17" t="str">
        <f>IFERROR(__xludf.DUMMYFUNCTION("IFERROR(
  TEXTJOIN(CHAR(10),TRUE,FILTER('SUMMARY DATA'!F:F,'SUMMARY DATA'!$A:$A=$A1044,'SUMMARY DATA'!$C:$C=$B1044,'SUMMARY DATA'!$B:$B=""GRP"")),
  IF(
    OR(
      ISNUMBER(SEARCH(""CDM CASH DEPOSIT"",$C1044)),
      ISNUMBER(SEARCH(""CASH DEPOSIT"",$"&amp;"C1044)),
      COUNTIFS('SUMMARY DATA'!$D:$D,$C1044,'SUMMARY DATA'!$B:$B,""GRP"")&lt;&gt;1
    ),
    """",
    IFERROR(TEXTJOIN(CHAR(10),TRUE,FILTER('SUMMARY DATA'!F:F,'SUMMARY DATA'!$D:$D=$C1044,'SUMMARY DATA'!$B:$B=""GRP"")),"""")
  )
)"),"")</f>
        <v/>
      </c>
      <c r="G1044" s="17" t="str">
        <f>IFERROR(__xludf.DUMMYFUNCTION("IFERROR(
  TEXTJOIN(CHAR(10),TRUE,FILTER('SUMMARY DATA'!G:G,'SUMMARY DATA'!$A:$A=$A1044,'SUMMARY DATA'!$C:$C=$B1044,'SUMMARY DATA'!$B:$B=""GRP"")),
  IF(
    OR(
      ISNUMBER(SEARCH(""CDM CASH DEPOSIT"",$C1044)),
      ISNUMBER(SEARCH(""CASH DEPOSIT"",$"&amp;"C1044)),
      COUNTIFS('SUMMARY DATA'!$D:$D,$C1044,'SUMMARY DATA'!$B:$B,""GRP"")&lt;&gt;1
    ),
    """",
    IFERROR(TEXTJOIN(CHAR(10),TRUE,FILTER('SUMMARY DATA'!G:G,'SUMMARY DATA'!$D:$D=$C1044,'SUMMARY DATA'!$B:$B=""GRP"")),"""")
  )
)"),"")</f>
        <v/>
      </c>
      <c r="H1044" s="18" t="str">
        <f>IFERROR(__xludf.DUMMYFUNCTION("IFERROR(
  TEXTJOIN(CHAR(10),TRUE,FILTER('SUMMARY DATA'!H:H,'SUMMARY DATA'!$A:$A=$A1044,'SUMMARY DATA'!$C:$C=$B1044,'SUMMARY DATA'!$B:$B=""GRP"")),
  IF(
    OR(
      ISNUMBER(SEARCH(""CDM CASH DEPOSIT"",$C1044)),
      ISNUMBER(SEARCH(""CASH DEPOSIT"",$"&amp;"C1044)),
      COUNTIFS('SUMMARY DATA'!$D:$D,$C1044,'SUMMARY DATA'!$B:$B,""GRP"")&lt;&gt;1
    ),
    """",
    IFERROR(TEXTJOIN(CHAR(10),TRUE,FILTER('SUMMARY DATA'!H:H,'SUMMARY DATA'!$D:$D=$C1044,'SUMMARY DATA'!$B:$B=""GRP"")),"""")
  )
)"),"")</f>
        <v/>
      </c>
      <c r="I1044" s="18" t="str">
        <f>IFERROR(__xludf.DUMMYFUNCTION("IF(H1044="""","""",
SUM(ARRAYFORMULA(VALUE(SPLIT(H1044,CHAR(10)))))
)"),"")</f>
        <v/>
      </c>
      <c r="J1044" s="17" t="str">
        <f>IFERROR(__xludf.DUMMYFUNCTION("IFERROR(
  TEXTJOIN(CHAR(10),TRUE,FILTER('SUMMARY DATA'!I:I,'SUMMARY DATA'!$A:$A=$A1044,'SUMMARY DATA'!$C:$C=$B1044,'SUMMARY DATA'!$B:$B=""GRP"")),
  IF(
    OR(
      ISNUMBER(SEARCH(""CDM CASH DEPOSIT"",$C1044)),
      ISNUMBER(SEARCH(""CASH DEPOSIT"",$"&amp;"C1044)),
      COUNTIFS('SUMMARY DATA'!$D:$D,$C1044,'SUMMARY DATA'!$B:$B,""GRP"")&lt;&gt;1
    ),
    """",
    IFERROR(TEXTJOIN(CHAR(10),TRUE,FILTER('SUMMARY DATA'!I:I,'SUMMARY DATA'!$D:$D=$C1044,'SUMMARY DATA'!$B:$B=""GRP"")),"""")
  )
)"),"")</f>
        <v/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ht="15.75" customHeight="1" spans="1:27">
      <c r="A1045" s="2"/>
      <c r="B1045" s="35"/>
      <c r="C1045" s="2"/>
      <c r="D1045" s="6"/>
      <c r="E1045" s="16" t="str">
        <f>IFERROR(__xludf.DUMMYFUNCTION("IFERROR(
  TEXTJOIN(CHAR(10),TRUE,FILTER('SUMMARY DATA'!E:E,'SUMMARY DATA'!$A:$A=$A1045,'SUMMARY DATA'!$C:$C=$B1045,'SUMMARY DATA'!$B:$B=""GRP"")),
  IF(
    OR(
      ISNUMBER(SEARCH(""CDM CASH DEPOSIT"",$C1045)),
      ISNUMBER(SEARCH(""CASH DEPOSIT"",$"&amp;"C1045)),
      COUNTIFS('SUMMARY DATA'!$D:$D,$C1045,'SUMMARY DATA'!$B:$B,""GRP"")&lt;&gt;1
    ),
    """",
    IFERROR(TEXTJOIN(CHAR(10),TRUE,FILTER('SUMMARY DATA'!E:E,'SUMMARY DATA'!$D:$D=$C1045,'SUMMARY DATA'!$B:$B=""GRP"")),"""")
  )
)"),"")</f>
        <v/>
      </c>
      <c r="F1045" s="17" t="str">
        <f>IFERROR(__xludf.DUMMYFUNCTION("IFERROR(
  TEXTJOIN(CHAR(10),TRUE,FILTER('SUMMARY DATA'!F:F,'SUMMARY DATA'!$A:$A=$A1045,'SUMMARY DATA'!$C:$C=$B1045,'SUMMARY DATA'!$B:$B=""GRP"")),
  IF(
    OR(
      ISNUMBER(SEARCH(""CDM CASH DEPOSIT"",$C1045)),
      ISNUMBER(SEARCH(""CASH DEPOSIT"",$"&amp;"C1045)),
      COUNTIFS('SUMMARY DATA'!$D:$D,$C1045,'SUMMARY DATA'!$B:$B,""GRP"")&lt;&gt;1
    ),
    """",
    IFERROR(TEXTJOIN(CHAR(10),TRUE,FILTER('SUMMARY DATA'!F:F,'SUMMARY DATA'!$D:$D=$C1045,'SUMMARY DATA'!$B:$B=""GRP"")),"""")
  )
)"),"")</f>
        <v/>
      </c>
      <c r="G1045" s="17" t="str">
        <f>IFERROR(__xludf.DUMMYFUNCTION("IFERROR(
  TEXTJOIN(CHAR(10),TRUE,FILTER('SUMMARY DATA'!G:G,'SUMMARY DATA'!$A:$A=$A1045,'SUMMARY DATA'!$C:$C=$B1045,'SUMMARY DATA'!$B:$B=""GRP"")),
  IF(
    OR(
      ISNUMBER(SEARCH(""CDM CASH DEPOSIT"",$C1045)),
      ISNUMBER(SEARCH(""CASH DEPOSIT"",$"&amp;"C1045)),
      COUNTIFS('SUMMARY DATA'!$D:$D,$C1045,'SUMMARY DATA'!$B:$B,""GRP"")&lt;&gt;1
    ),
    """",
    IFERROR(TEXTJOIN(CHAR(10),TRUE,FILTER('SUMMARY DATA'!G:G,'SUMMARY DATA'!$D:$D=$C1045,'SUMMARY DATA'!$B:$B=""GRP"")),"""")
  )
)"),"")</f>
        <v/>
      </c>
      <c r="H1045" s="18" t="str">
        <f>IFERROR(__xludf.DUMMYFUNCTION("IFERROR(
  TEXTJOIN(CHAR(10),TRUE,FILTER('SUMMARY DATA'!H:H,'SUMMARY DATA'!$A:$A=$A1045,'SUMMARY DATA'!$C:$C=$B1045,'SUMMARY DATA'!$B:$B=""GRP"")),
  IF(
    OR(
      ISNUMBER(SEARCH(""CDM CASH DEPOSIT"",$C1045)),
      ISNUMBER(SEARCH(""CASH DEPOSIT"",$"&amp;"C1045)),
      COUNTIFS('SUMMARY DATA'!$D:$D,$C1045,'SUMMARY DATA'!$B:$B,""GRP"")&lt;&gt;1
    ),
    """",
    IFERROR(TEXTJOIN(CHAR(10),TRUE,FILTER('SUMMARY DATA'!H:H,'SUMMARY DATA'!$D:$D=$C1045,'SUMMARY DATA'!$B:$B=""GRP"")),"""")
  )
)"),"")</f>
        <v/>
      </c>
      <c r="I1045" s="18" t="str">
        <f>IFERROR(__xludf.DUMMYFUNCTION("IF(H1045="""","""",
SUM(ARRAYFORMULA(VALUE(SPLIT(H1045,CHAR(10)))))
)"),"")</f>
        <v/>
      </c>
      <c r="J1045" s="17" t="str">
        <f>IFERROR(__xludf.DUMMYFUNCTION("IFERROR(
  TEXTJOIN(CHAR(10),TRUE,FILTER('SUMMARY DATA'!I:I,'SUMMARY DATA'!$A:$A=$A1045,'SUMMARY DATA'!$C:$C=$B1045,'SUMMARY DATA'!$B:$B=""GRP"")),
  IF(
    OR(
      ISNUMBER(SEARCH(""CDM CASH DEPOSIT"",$C1045)),
      ISNUMBER(SEARCH(""CASH DEPOSIT"",$"&amp;"C1045)),
      COUNTIFS('SUMMARY DATA'!$D:$D,$C1045,'SUMMARY DATA'!$B:$B,""GRP"")&lt;&gt;1
    ),
    """",
    IFERROR(TEXTJOIN(CHAR(10),TRUE,FILTER('SUMMARY DATA'!I:I,'SUMMARY DATA'!$D:$D=$C1045,'SUMMARY DATA'!$B:$B=""GRP"")),"""")
  )
)"),"")</f>
        <v/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ht="15.75" customHeight="1" spans="1:27">
      <c r="A1046" s="2"/>
      <c r="B1046" s="35"/>
      <c r="C1046" s="2"/>
      <c r="D1046" s="6"/>
      <c r="E1046" s="16" t="str">
        <f>IFERROR(__xludf.DUMMYFUNCTION("IFERROR(
  TEXTJOIN(CHAR(10),TRUE,FILTER('SUMMARY DATA'!E:E,'SUMMARY DATA'!$A:$A=$A1046,'SUMMARY DATA'!$C:$C=$B1046,'SUMMARY DATA'!$B:$B=""GRP"")),
  IF(
    OR(
      ISNUMBER(SEARCH(""CDM CASH DEPOSIT"",$C1046)),
      ISNUMBER(SEARCH(""CASH DEPOSIT"",$"&amp;"C1046)),
      COUNTIFS('SUMMARY DATA'!$D:$D,$C1046,'SUMMARY DATA'!$B:$B,""GRP"")&lt;&gt;1
    ),
    """",
    IFERROR(TEXTJOIN(CHAR(10),TRUE,FILTER('SUMMARY DATA'!E:E,'SUMMARY DATA'!$D:$D=$C1046,'SUMMARY DATA'!$B:$B=""GRP"")),"""")
  )
)"),"")</f>
        <v/>
      </c>
      <c r="F1046" s="17" t="str">
        <f>IFERROR(__xludf.DUMMYFUNCTION("IFERROR(
  TEXTJOIN(CHAR(10),TRUE,FILTER('SUMMARY DATA'!F:F,'SUMMARY DATA'!$A:$A=$A1046,'SUMMARY DATA'!$C:$C=$B1046,'SUMMARY DATA'!$B:$B=""GRP"")),
  IF(
    OR(
      ISNUMBER(SEARCH(""CDM CASH DEPOSIT"",$C1046)),
      ISNUMBER(SEARCH(""CASH DEPOSIT"",$"&amp;"C1046)),
      COUNTIFS('SUMMARY DATA'!$D:$D,$C1046,'SUMMARY DATA'!$B:$B,""GRP"")&lt;&gt;1
    ),
    """",
    IFERROR(TEXTJOIN(CHAR(10),TRUE,FILTER('SUMMARY DATA'!F:F,'SUMMARY DATA'!$D:$D=$C1046,'SUMMARY DATA'!$B:$B=""GRP"")),"""")
  )
)"),"")</f>
        <v/>
      </c>
      <c r="G1046" s="17" t="str">
        <f>IFERROR(__xludf.DUMMYFUNCTION("IFERROR(
  TEXTJOIN(CHAR(10),TRUE,FILTER('SUMMARY DATA'!G:G,'SUMMARY DATA'!$A:$A=$A1046,'SUMMARY DATA'!$C:$C=$B1046,'SUMMARY DATA'!$B:$B=""GRP"")),
  IF(
    OR(
      ISNUMBER(SEARCH(""CDM CASH DEPOSIT"",$C1046)),
      ISNUMBER(SEARCH(""CASH DEPOSIT"",$"&amp;"C1046)),
      COUNTIFS('SUMMARY DATA'!$D:$D,$C1046,'SUMMARY DATA'!$B:$B,""GRP"")&lt;&gt;1
    ),
    """",
    IFERROR(TEXTJOIN(CHAR(10),TRUE,FILTER('SUMMARY DATA'!G:G,'SUMMARY DATA'!$D:$D=$C1046,'SUMMARY DATA'!$B:$B=""GRP"")),"""")
  )
)"),"")</f>
        <v/>
      </c>
      <c r="H1046" s="18" t="str">
        <f>IFERROR(__xludf.DUMMYFUNCTION("IFERROR(
  TEXTJOIN(CHAR(10),TRUE,FILTER('SUMMARY DATA'!H:H,'SUMMARY DATA'!$A:$A=$A1046,'SUMMARY DATA'!$C:$C=$B1046,'SUMMARY DATA'!$B:$B=""GRP"")),
  IF(
    OR(
      ISNUMBER(SEARCH(""CDM CASH DEPOSIT"",$C1046)),
      ISNUMBER(SEARCH(""CASH DEPOSIT"",$"&amp;"C1046)),
      COUNTIFS('SUMMARY DATA'!$D:$D,$C1046,'SUMMARY DATA'!$B:$B,""GRP"")&lt;&gt;1
    ),
    """",
    IFERROR(TEXTJOIN(CHAR(10),TRUE,FILTER('SUMMARY DATA'!H:H,'SUMMARY DATA'!$D:$D=$C1046,'SUMMARY DATA'!$B:$B=""GRP"")),"""")
  )
)"),"")</f>
        <v/>
      </c>
      <c r="I1046" s="18" t="str">
        <f>IFERROR(__xludf.DUMMYFUNCTION("IF(H1046="""","""",
SUM(ARRAYFORMULA(VALUE(SPLIT(H1046,CHAR(10)))))
)"),"")</f>
        <v/>
      </c>
      <c r="J1046" s="17" t="str">
        <f>IFERROR(__xludf.DUMMYFUNCTION("IFERROR(
  TEXTJOIN(CHAR(10),TRUE,FILTER('SUMMARY DATA'!I:I,'SUMMARY DATA'!$A:$A=$A1046,'SUMMARY DATA'!$C:$C=$B1046,'SUMMARY DATA'!$B:$B=""GRP"")),
  IF(
    OR(
      ISNUMBER(SEARCH(""CDM CASH DEPOSIT"",$C1046)),
      ISNUMBER(SEARCH(""CASH DEPOSIT"",$"&amp;"C1046)),
      COUNTIFS('SUMMARY DATA'!$D:$D,$C1046,'SUMMARY DATA'!$B:$B,""GRP"")&lt;&gt;1
    ),
    """",
    IFERROR(TEXTJOIN(CHAR(10),TRUE,FILTER('SUMMARY DATA'!I:I,'SUMMARY DATA'!$D:$D=$C1046,'SUMMARY DATA'!$B:$B=""GRP"")),"""")
  )
)"),"")</f>
        <v/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ht="15.75" customHeight="1" spans="1:27">
      <c r="A1047" s="2"/>
      <c r="B1047" s="35"/>
      <c r="C1047" s="2"/>
      <c r="D1047" s="6"/>
      <c r="E1047" s="16" t="str">
        <f>IFERROR(__xludf.DUMMYFUNCTION("IFERROR(
  TEXTJOIN(CHAR(10),TRUE,FILTER('SUMMARY DATA'!E:E,'SUMMARY DATA'!$A:$A=$A1047,'SUMMARY DATA'!$C:$C=$B1047,'SUMMARY DATA'!$B:$B=""GRP"")),
  IF(
    OR(
      ISNUMBER(SEARCH(""CDM CASH DEPOSIT"",$C1047)),
      ISNUMBER(SEARCH(""CASH DEPOSIT"",$"&amp;"C1047)),
      COUNTIFS('SUMMARY DATA'!$D:$D,$C1047,'SUMMARY DATA'!$B:$B,""GRP"")&lt;&gt;1
    ),
    """",
    IFERROR(TEXTJOIN(CHAR(10),TRUE,FILTER('SUMMARY DATA'!E:E,'SUMMARY DATA'!$D:$D=$C1047,'SUMMARY DATA'!$B:$B=""GRP"")),"""")
  )
)"),"")</f>
        <v/>
      </c>
      <c r="F1047" s="17" t="str">
        <f>IFERROR(__xludf.DUMMYFUNCTION("IFERROR(
  TEXTJOIN(CHAR(10),TRUE,FILTER('SUMMARY DATA'!F:F,'SUMMARY DATA'!$A:$A=$A1047,'SUMMARY DATA'!$C:$C=$B1047,'SUMMARY DATA'!$B:$B=""GRP"")),
  IF(
    OR(
      ISNUMBER(SEARCH(""CDM CASH DEPOSIT"",$C1047)),
      ISNUMBER(SEARCH(""CASH DEPOSIT"",$"&amp;"C1047)),
      COUNTIFS('SUMMARY DATA'!$D:$D,$C1047,'SUMMARY DATA'!$B:$B,""GRP"")&lt;&gt;1
    ),
    """",
    IFERROR(TEXTJOIN(CHAR(10),TRUE,FILTER('SUMMARY DATA'!F:F,'SUMMARY DATA'!$D:$D=$C1047,'SUMMARY DATA'!$B:$B=""GRP"")),"""")
  )
)"),"")</f>
        <v/>
      </c>
      <c r="G1047" s="17" t="str">
        <f>IFERROR(__xludf.DUMMYFUNCTION("IFERROR(
  TEXTJOIN(CHAR(10),TRUE,FILTER('SUMMARY DATA'!G:G,'SUMMARY DATA'!$A:$A=$A1047,'SUMMARY DATA'!$C:$C=$B1047,'SUMMARY DATA'!$B:$B=""GRP"")),
  IF(
    OR(
      ISNUMBER(SEARCH(""CDM CASH DEPOSIT"",$C1047)),
      ISNUMBER(SEARCH(""CASH DEPOSIT"",$"&amp;"C1047)),
      COUNTIFS('SUMMARY DATA'!$D:$D,$C1047,'SUMMARY DATA'!$B:$B,""GRP"")&lt;&gt;1
    ),
    """",
    IFERROR(TEXTJOIN(CHAR(10),TRUE,FILTER('SUMMARY DATA'!G:G,'SUMMARY DATA'!$D:$D=$C1047,'SUMMARY DATA'!$B:$B=""GRP"")),"""")
  )
)"),"")</f>
        <v/>
      </c>
      <c r="H1047" s="18" t="str">
        <f>IFERROR(__xludf.DUMMYFUNCTION("IFERROR(
  TEXTJOIN(CHAR(10),TRUE,FILTER('SUMMARY DATA'!H:H,'SUMMARY DATA'!$A:$A=$A1047,'SUMMARY DATA'!$C:$C=$B1047,'SUMMARY DATA'!$B:$B=""GRP"")),
  IF(
    OR(
      ISNUMBER(SEARCH(""CDM CASH DEPOSIT"",$C1047)),
      ISNUMBER(SEARCH(""CASH DEPOSIT"",$"&amp;"C1047)),
      COUNTIFS('SUMMARY DATA'!$D:$D,$C1047,'SUMMARY DATA'!$B:$B,""GRP"")&lt;&gt;1
    ),
    """",
    IFERROR(TEXTJOIN(CHAR(10),TRUE,FILTER('SUMMARY DATA'!H:H,'SUMMARY DATA'!$D:$D=$C1047,'SUMMARY DATA'!$B:$B=""GRP"")),"""")
  )
)"),"")</f>
        <v/>
      </c>
      <c r="I1047" s="18" t="str">
        <f>IFERROR(__xludf.DUMMYFUNCTION("IF(H1047="""","""",
SUM(ARRAYFORMULA(VALUE(SPLIT(H1047,CHAR(10)))))
)"),"")</f>
        <v/>
      </c>
      <c r="J1047" s="17" t="str">
        <f>IFERROR(__xludf.DUMMYFUNCTION("IFERROR(
  TEXTJOIN(CHAR(10),TRUE,FILTER('SUMMARY DATA'!I:I,'SUMMARY DATA'!$A:$A=$A1047,'SUMMARY DATA'!$C:$C=$B1047,'SUMMARY DATA'!$B:$B=""GRP"")),
  IF(
    OR(
      ISNUMBER(SEARCH(""CDM CASH DEPOSIT"",$C1047)),
      ISNUMBER(SEARCH(""CASH DEPOSIT"",$"&amp;"C1047)),
      COUNTIFS('SUMMARY DATA'!$D:$D,$C1047,'SUMMARY DATA'!$B:$B,""GRP"")&lt;&gt;1
    ),
    """",
    IFERROR(TEXTJOIN(CHAR(10),TRUE,FILTER('SUMMARY DATA'!I:I,'SUMMARY DATA'!$D:$D=$C1047,'SUMMARY DATA'!$B:$B=""GRP"")),"""")
  )
)"),"")</f>
        <v/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ht="15.75" customHeight="1" spans="1:27">
      <c r="A1048" s="2"/>
      <c r="B1048" s="35"/>
      <c r="C1048" s="2"/>
      <c r="D1048" s="6"/>
      <c r="E1048" s="16" t="str">
        <f>IFERROR(__xludf.DUMMYFUNCTION("IFERROR(
  TEXTJOIN(CHAR(10),TRUE,FILTER('SUMMARY DATA'!E:E,'SUMMARY DATA'!$A:$A=$A1048,'SUMMARY DATA'!$C:$C=$B1048,'SUMMARY DATA'!$B:$B=""GRP"")),
  IF(
    OR(
      ISNUMBER(SEARCH(""CDM CASH DEPOSIT"",$C1048)),
      ISNUMBER(SEARCH(""CASH DEPOSIT"",$"&amp;"C1048)),
      COUNTIFS('SUMMARY DATA'!$D:$D,$C1048,'SUMMARY DATA'!$B:$B,""GRP"")&lt;&gt;1
    ),
    """",
    IFERROR(TEXTJOIN(CHAR(10),TRUE,FILTER('SUMMARY DATA'!E:E,'SUMMARY DATA'!$D:$D=$C1048,'SUMMARY DATA'!$B:$B=""GRP"")),"""")
  )
)"),"")</f>
        <v/>
      </c>
      <c r="F1048" s="17" t="str">
        <f>IFERROR(__xludf.DUMMYFUNCTION("IFERROR(
  TEXTJOIN(CHAR(10),TRUE,FILTER('SUMMARY DATA'!F:F,'SUMMARY DATA'!$A:$A=$A1048,'SUMMARY DATA'!$C:$C=$B1048,'SUMMARY DATA'!$B:$B=""GRP"")),
  IF(
    OR(
      ISNUMBER(SEARCH(""CDM CASH DEPOSIT"",$C1048)),
      ISNUMBER(SEARCH(""CASH DEPOSIT"",$"&amp;"C1048)),
      COUNTIFS('SUMMARY DATA'!$D:$D,$C1048,'SUMMARY DATA'!$B:$B,""GRP"")&lt;&gt;1
    ),
    """",
    IFERROR(TEXTJOIN(CHAR(10),TRUE,FILTER('SUMMARY DATA'!F:F,'SUMMARY DATA'!$D:$D=$C1048,'SUMMARY DATA'!$B:$B=""GRP"")),"""")
  )
)"),"")</f>
        <v/>
      </c>
      <c r="G1048" s="17" t="str">
        <f>IFERROR(__xludf.DUMMYFUNCTION("IFERROR(
  TEXTJOIN(CHAR(10),TRUE,FILTER('SUMMARY DATA'!G:G,'SUMMARY DATA'!$A:$A=$A1048,'SUMMARY DATA'!$C:$C=$B1048,'SUMMARY DATA'!$B:$B=""GRP"")),
  IF(
    OR(
      ISNUMBER(SEARCH(""CDM CASH DEPOSIT"",$C1048)),
      ISNUMBER(SEARCH(""CASH DEPOSIT"",$"&amp;"C1048)),
      COUNTIFS('SUMMARY DATA'!$D:$D,$C1048,'SUMMARY DATA'!$B:$B,""GRP"")&lt;&gt;1
    ),
    """",
    IFERROR(TEXTJOIN(CHAR(10),TRUE,FILTER('SUMMARY DATA'!G:G,'SUMMARY DATA'!$D:$D=$C1048,'SUMMARY DATA'!$B:$B=""GRP"")),"""")
  )
)"),"")</f>
        <v/>
      </c>
      <c r="H1048" s="18" t="str">
        <f>IFERROR(__xludf.DUMMYFUNCTION("IFERROR(
  TEXTJOIN(CHAR(10),TRUE,FILTER('SUMMARY DATA'!H:H,'SUMMARY DATA'!$A:$A=$A1048,'SUMMARY DATA'!$C:$C=$B1048,'SUMMARY DATA'!$B:$B=""GRP"")),
  IF(
    OR(
      ISNUMBER(SEARCH(""CDM CASH DEPOSIT"",$C1048)),
      ISNUMBER(SEARCH(""CASH DEPOSIT"",$"&amp;"C1048)),
      COUNTIFS('SUMMARY DATA'!$D:$D,$C1048,'SUMMARY DATA'!$B:$B,""GRP"")&lt;&gt;1
    ),
    """",
    IFERROR(TEXTJOIN(CHAR(10),TRUE,FILTER('SUMMARY DATA'!H:H,'SUMMARY DATA'!$D:$D=$C1048,'SUMMARY DATA'!$B:$B=""GRP"")),"""")
  )
)"),"")</f>
        <v/>
      </c>
      <c r="I1048" s="18" t="str">
        <f>IFERROR(__xludf.DUMMYFUNCTION("IF(H1048="""","""",
SUM(ARRAYFORMULA(VALUE(SPLIT(H1048,CHAR(10)))))
)"),"")</f>
        <v/>
      </c>
      <c r="J1048" s="17" t="str">
        <f>IFERROR(__xludf.DUMMYFUNCTION("IFERROR(
  TEXTJOIN(CHAR(10),TRUE,FILTER('SUMMARY DATA'!I:I,'SUMMARY DATA'!$A:$A=$A1048,'SUMMARY DATA'!$C:$C=$B1048,'SUMMARY DATA'!$B:$B=""GRP"")),
  IF(
    OR(
      ISNUMBER(SEARCH(""CDM CASH DEPOSIT"",$C1048)),
      ISNUMBER(SEARCH(""CASH DEPOSIT"",$"&amp;"C1048)),
      COUNTIFS('SUMMARY DATA'!$D:$D,$C1048,'SUMMARY DATA'!$B:$B,""GRP"")&lt;&gt;1
    ),
    """",
    IFERROR(TEXTJOIN(CHAR(10),TRUE,FILTER('SUMMARY DATA'!I:I,'SUMMARY DATA'!$D:$D=$C1048,'SUMMARY DATA'!$B:$B=""GRP"")),"""")
  )
)"),"")</f>
        <v/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ht="15.75" customHeight="1" spans="1:27">
      <c r="A1049" s="2"/>
      <c r="B1049" s="35"/>
      <c r="C1049" s="2"/>
      <c r="D1049" s="6"/>
      <c r="E1049" s="16" t="str">
        <f>IFERROR(__xludf.DUMMYFUNCTION("IFERROR(
  TEXTJOIN(CHAR(10),TRUE,FILTER('SUMMARY DATA'!E:E,'SUMMARY DATA'!$A:$A=$A1049,'SUMMARY DATA'!$C:$C=$B1049,'SUMMARY DATA'!$B:$B=""GRP"")),
  IF(
    OR(
      ISNUMBER(SEARCH(""CDM CASH DEPOSIT"",$C1049)),
      ISNUMBER(SEARCH(""CASH DEPOSIT"",$"&amp;"C1049)),
      COUNTIFS('SUMMARY DATA'!$D:$D,$C1049,'SUMMARY DATA'!$B:$B,""GRP"")&lt;&gt;1
    ),
    """",
    IFERROR(TEXTJOIN(CHAR(10),TRUE,FILTER('SUMMARY DATA'!E:E,'SUMMARY DATA'!$D:$D=$C1049,'SUMMARY DATA'!$B:$B=""GRP"")),"""")
  )
)"),"")</f>
        <v/>
      </c>
      <c r="F1049" s="17" t="str">
        <f>IFERROR(__xludf.DUMMYFUNCTION("IFERROR(
  TEXTJOIN(CHAR(10),TRUE,FILTER('SUMMARY DATA'!F:F,'SUMMARY DATA'!$A:$A=$A1049,'SUMMARY DATA'!$C:$C=$B1049,'SUMMARY DATA'!$B:$B=""GRP"")),
  IF(
    OR(
      ISNUMBER(SEARCH(""CDM CASH DEPOSIT"",$C1049)),
      ISNUMBER(SEARCH(""CASH DEPOSIT"",$"&amp;"C1049)),
      COUNTIFS('SUMMARY DATA'!$D:$D,$C1049,'SUMMARY DATA'!$B:$B,""GRP"")&lt;&gt;1
    ),
    """",
    IFERROR(TEXTJOIN(CHAR(10),TRUE,FILTER('SUMMARY DATA'!F:F,'SUMMARY DATA'!$D:$D=$C1049,'SUMMARY DATA'!$B:$B=""GRP"")),"""")
  )
)"),"")</f>
        <v/>
      </c>
      <c r="G1049" s="17" t="str">
        <f>IFERROR(__xludf.DUMMYFUNCTION("IFERROR(
  TEXTJOIN(CHAR(10),TRUE,FILTER('SUMMARY DATA'!G:G,'SUMMARY DATA'!$A:$A=$A1049,'SUMMARY DATA'!$C:$C=$B1049,'SUMMARY DATA'!$B:$B=""GRP"")),
  IF(
    OR(
      ISNUMBER(SEARCH(""CDM CASH DEPOSIT"",$C1049)),
      ISNUMBER(SEARCH(""CASH DEPOSIT"",$"&amp;"C1049)),
      COUNTIFS('SUMMARY DATA'!$D:$D,$C1049,'SUMMARY DATA'!$B:$B,""GRP"")&lt;&gt;1
    ),
    """",
    IFERROR(TEXTJOIN(CHAR(10),TRUE,FILTER('SUMMARY DATA'!G:G,'SUMMARY DATA'!$D:$D=$C1049,'SUMMARY DATA'!$B:$B=""GRP"")),"""")
  )
)"),"")</f>
        <v/>
      </c>
      <c r="H1049" s="18" t="str">
        <f>IFERROR(__xludf.DUMMYFUNCTION("IFERROR(
  TEXTJOIN(CHAR(10),TRUE,FILTER('SUMMARY DATA'!H:H,'SUMMARY DATA'!$A:$A=$A1049,'SUMMARY DATA'!$C:$C=$B1049,'SUMMARY DATA'!$B:$B=""GRP"")),
  IF(
    OR(
      ISNUMBER(SEARCH(""CDM CASH DEPOSIT"",$C1049)),
      ISNUMBER(SEARCH(""CASH DEPOSIT"",$"&amp;"C1049)),
      COUNTIFS('SUMMARY DATA'!$D:$D,$C1049,'SUMMARY DATA'!$B:$B,""GRP"")&lt;&gt;1
    ),
    """",
    IFERROR(TEXTJOIN(CHAR(10),TRUE,FILTER('SUMMARY DATA'!H:H,'SUMMARY DATA'!$D:$D=$C1049,'SUMMARY DATA'!$B:$B=""GRP"")),"""")
  )
)"),"")</f>
        <v/>
      </c>
      <c r="I1049" s="18" t="str">
        <f>IFERROR(__xludf.DUMMYFUNCTION("IF(H1049="""","""",
SUM(ARRAYFORMULA(VALUE(SPLIT(H1049,CHAR(10)))))
)"),"")</f>
        <v/>
      </c>
      <c r="J1049" s="17" t="str">
        <f>IFERROR(__xludf.DUMMYFUNCTION("IFERROR(
  TEXTJOIN(CHAR(10),TRUE,FILTER('SUMMARY DATA'!I:I,'SUMMARY DATA'!$A:$A=$A1049,'SUMMARY DATA'!$C:$C=$B1049,'SUMMARY DATA'!$B:$B=""GRP"")),
  IF(
    OR(
      ISNUMBER(SEARCH(""CDM CASH DEPOSIT"",$C1049)),
      ISNUMBER(SEARCH(""CASH DEPOSIT"",$"&amp;"C1049)),
      COUNTIFS('SUMMARY DATA'!$D:$D,$C1049,'SUMMARY DATA'!$B:$B,""GRP"")&lt;&gt;1
    ),
    """",
    IFERROR(TEXTJOIN(CHAR(10),TRUE,FILTER('SUMMARY DATA'!I:I,'SUMMARY DATA'!$D:$D=$C1049,'SUMMARY DATA'!$B:$B=""GRP"")),"""")
  )
)"),"")</f>
        <v/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ht="15.75" customHeight="1" spans="1:27">
      <c r="A1050" s="2"/>
      <c r="B1050" s="35"/>
      <c r="C1050" s="2"/>
      <c r="D1050" s="6"/>
      <c r="E1050" s="16" t="str">
        <f>IFERROR(__xludf.DUMMYFUNCTION("IFERROR(
  TEXTJOIN(CHAR(10),TRUE,FILTER('SUMMARY DATA'!E:E,'SUMMARY DATA'!$A:$A=$A1050,'SUMMARY DATA'!$C:$C=$B1050,'SUMMARY DATA'!$B:$B=""GRP"")),
  IF(
    OR(
      ISNUMBER(SEARCH(""CDM CASH DEPOSIT"",$C1050)),
      ISNUMBER(SEARCH(""CASH DEPOSIT"",$"&amp;"C1050)),
      COUNTIFS('SUMMARY DATA'!$D:$D,$C1050,'SUMMARY DATA'!$B:$B,""GRP"")&lt;&gt;1
    ),
    """",
    IFERROR(TEXTJOIN(CHAR(10),TRUE,FILTER('SUMMARY DATA'!E:E,'SUMMARY DATA'!$D:$D=$C1050,'SUMMARY DATA'!$B:$B=""GRP"")),"""")
  )
)"),"")</f>
        <v/>
      </c>
      <c r="F1050" s="17" t="str">
        <f>IFERROR(__xludf.DUMMYFUNCTION("IFERROR(
  TEXTJOIN(CHAR(10),TRUE,FILTER('SUMMARY DATA'!F:F,'SUMMARY DATA'!$A:$A=$A1050,'SUMMARY DATA'!$C:$C=$B1050,'SUMMARY DATA'!$B:$B=""GRP"")),
  IF(
    OR(
      ISNUMBER(SEARCH(""CDM CASH DEPOSIT"",$C1050)),
      ISNUMBER(SEARCH(""CASH DEPOSIT"",$"&amp;"C1050)),
      COUNTIFS('SUMMARY DATA'!$D:$D,$C1050,'SUMMARY DATA'!$B:$B,""GRP"")&lt;&gt;1
    ),
    """",
    IFERROR(TEXTJOIN(CHAR(10),TRUE,FILTER('SUMMARY DATA'!F:F,'SUMMARY DATA'!$D:$D=$C1050,'SUMMARY DATA'!$B:$B=""GRP"")),"""")
  )
)"),"")</f>
        <v/>
      </c>
      <c r="G1050" s="17" t="str">
        <f>IFERROR(__xludf.DUMMYFUNCTION("IFERROR(
  TEXTJOIN(CHAR(10),TRUE,FILTER('SUMMARY DATA'!G:G,'SUMMARY DATA'!$A:$A=$A1050,'SUMMARY DATA'!$C:$C=$B1050,'SUMMARY DATA'!$B:$B=""GRP"")),
  IF(
    OR(
      ISNUMBER(SEARCH(""CDM CASH DEPOSIT"",$C1050)),
      ISNUMBER(SEARCH(""CASH DEPOSIT"",$"&amp;"C1050)),
      COUNTIFS('SUMMARY DATA'!$D:$D,$C1050,'SUMMARY DATA'!$B:$B,""GRP"")&lt;&gt;1
    ),
    """",
    IFERROR(TEXTJOIN(CHAR(10),TRUE,FILTER('SUMMARY DATA'!G:G,'SUMMARY DATA'!$D:$D=$C1050,'SUMMARY DATA'!$B:$B=""GRP"")),"""")
  )
)"),"")</f>
        <v/>
      </c>
      <c r="H1050" s="18" t="str">
        <f>IFERROR(__xludf.DUMMYFUNCTION("IFERROR(
  TEXTJOIN(CHAR(10),TRUE,FILTER('SUMMARY DATA'!H:H,'SUMMARY DATA'!$A:$A=$A1050,'SUMMARY DATA'!$C:$C=$B1050,'SUMMARY DATA'!$B:$B=""GRP"")),
  IF(
    OR(
      ISNUMBER(SEARCH(""CDM CASH DEPOSIT"",$C1050)),
      ISNUMBER(SEARCH(""CASH DEPOSIT"",$"&amp;"C1050)),
      COUNTIFS('SUMMARY DATA'!$D:$D,$C1050,'SUMMARY DATA'!$B:$B,""GRP"")&lt;&gt;1
    ),
    """",
    IFERROR(TEXTJOIN(CHAR(10),TRUE,FILTER('SUMMARY DATA'!H:H,'SUMMARY DATA'!$D:$D=$C1050,'SUMMARY DATA'!$B:$B=""GRP"")),"""")
  )
)"),"")</f>
        <v/>
      </c>
      <c r="I1050" s="18" t="str">
        <f>IFERROR(__xludf.DUMMYFUNCTION("IF(H1050="""","""",
SUM(ARRAYFORMULA(VALUE(SPLIT(H1050,CHAR(10)))))
)"),"")</f>
        <v/>
      </c>
      <c r="J1050" s="17" t="str">
        <f>IFERROR(__xludf.DUMMYFUNCTION("IFERROR(
  TEXTJOIN(CHAR(10),TRUE,FILTER('SUMMARY DATA'!I:I,'SUMMARY DATA'!$A:$A=$A1050,'SUMMARY DATA'!$C:$C=$B1050,'SUMMARY DATA'!$B:$B=""GRP"")),
  IF(
    OR(
      ISNUMBER(SEARCH(""CDM CASH DEPOSIT"",$C1050)),
      ISNUMBER(SEARCH(""CASH DEPOSIT"",$"&amp;"C1050)),
      COUNTIFS('SUMMARY DATA'!$D:$D,$C1050,'SUMMARY DATA'!$B:$B,""GRP"")&lt;&gt;1
    ),
    """",
    IFERROR(TEXTJOIN(CHAR(10),TRUE,FILTER('SUMMARY DATA'!I:I,'SUMMARY DATA'!$D:$D=$C1050,'SUMMARY DATA'!$B:$B=""GRP"")),"""")
  )
)"),"")</f>
        <v/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ht="15.75" customHeight="1" spans="1:27">
      <c r="A1051" s="2"/>
      <c r="B1051" s="35"/>
      <c r="C1051" s="2"/>
      <c r="D1051" s="6"/>
      <c r="E1051" s="16" t="str">
        <f>IFERROR(__xludf.DUMMYFUNCTION("IFERROR(
  TEXTJOIN(CHAR(10),TRUE,FILTER('SUMMARY DATA'!E:E,'SUMMARY DATA'!$A:$A=$A1051,'SUMMARY DATA'!$C:$C=$B1051,'SUMMARY DATA'!$B:$B=""GRP"")),
  IF(
    OR(
      ISNUMBER(SEARCH(""CDM CASH DEPOSIT"",$C1051)),
      ISNUMBER(SEARCH(""CASH DEPOSIT"",$"&amp;"C1051)),
      COUNTIFS('SUMMARY DATA'!$D:$D,$C1051,'SUMMARY DATA'!$B:$B,""GRP"")&lt;&gt;1
    ),
    """",
    IFERROR(TEXTJOIN(CHAR(10),TRUE,FILTER('SUMMARY DATA'!E:E,'SUMMARY DATA'!$D:$D=$C1051,'SUMMARY DATA'!$B:$B=""GRP"")),"""")
  )
)"),"")</f>
        <v/>
      </c>
      <c r="F1051" s="17" t="str">
        <f>IFERROR(__xludf.DUMMYFUNCTION("IFERROR(
  TEXTJOIN(CHAR(10),TRUE,FILTER('SUMMARY DATA'!F:F,'SUMMARY DATA'!$A:$A=$A1051,'SUMMARY DATA'!$C:$C=$B1051,'SUMMARY DATA'!$B:$B=""GRP"")),
  IF(
    OR(
      ISNUMBER(SEARCH(""CDM CASH DEPOSIT"",$C1051)),
      ISNUMBER(SEARCH(""CASH DEPOSIT"",$"&amp;"C1051)),
      COUNTIFS('SUMMARY DATA'!$D:$D,$C1051,'SUMMARY DATA'!$B:$B,""GRP"")&lt;&gt;1
    ),
    """",
    IFERROR(TEXTJOIN(CHAR(10),TRUE,FILTER('SUMMARY DATA'!F:F,'SUMMARY DATA'!$D:$D=$C1051,'SUMMARY DATA'!$B:$B=""GRP"")),"""")
  )
)"),"")</f>
        <v/>
      </c>
      <c r="G1051" s="17" t="str">
        <f>IFERROR(__xludf.DUMMYFUNCTION("IFERROR(
  TEXTJOIN(CHAR(10),TRUE,FILTER('SUMMARY DATA'!G:G,'SUMMARY DATA'!$A:$A=$A1051,'SUMMARY DATA'!$C:$C=$B1051,'SUMMARY DATA'!$B:$B=""GRP"")),
  IF(
    OR(
      ISNUMBER(SEARCH(""CDM CASH DEPOSIT"",$C1051)),
      ISNUMBER(SEARCH(""CASH DEPOSIT"",$"&amp;"C1051)),
      COUNTIFS('SUMMARY DATA'!$D:$D,$C1051,'SUMMARY DATA'!$B:$B,""GRP"")&lt;&gt;1
    ),
    """",
    IFERROR(TEXTJOIN(CHAR(10),TRUE,FILTER('SUMMARY DATA'!G:G,'SUMMARY DATA'!$D:$D=$C1051,'SUMMARY DATA'!$B:$B=""GRP"")),"""")
  )
)"),"")</f>
        <v/>
      </c>
      <c r="H1051" s="18" t="str">
        <f>IFERROR(__xludf.DUMMYFUNCTION("IFERROR(
  TEXTJOIN(CHAR(10),TRUE,FILTER('SUMMARY DATA'!H:H,'SUMMARY DATA'!$A:$A=$A1051,'SUMMARY DATA'!$C:$C=$B1051,'SUMMARY DATA'!$B:$B=""GRP"")),
  IF(
    OR(
      ISNUMBER(SEARCH(""CDM CASH DEPOSIT"",$C1051)),
      ISNUMBER(SEARCH(""CASH DEPOSIT"",$"&amp;"C1051)),
      COUNTIFS('SUMMARY DATA'!$D:$D,$C1051,'SUMMARY DATA'!$B:$B,""GRP"")&lt;&gt;1
    ),
    """",
    IFERROR(TEXTJOIN(CHAR(10),TRUE,FILTER('SUMMARY DATA'!H:H,'SUMMARY DATA'!$D:$D=$C1051,'SUMMARY DATA'!$B:$B=""GRP"")),"""")
  )
)"),"")</f>
        <v/>
      </c>
      <c r="I1051" s="18" t="str">
        <f>IFERROR(__xludf.DUMMYFUNCTION("IF(H1051="""","""",
SUM(ARRAYFORMULA(VALUE(SPLIT(H1051,CHAR(10)))))
)"),"")</f>
        <v/>
      </c>
      <c r="J1051" s="17" t="str">
        <f>IFERROR(__xludf.DUMMYFUNCTION("IFERROR(
  TEXTJOIN(CHAR(10),TRUE,FILTER('SUMMARY DATA'!I:I,'SUMMARY DATA'!$A:$A=$A1051,'SUMMARY DATA'!$C:$C=$B1051,'SUMMARY DATA'!$B:$B=""GRP"")),
  IF(
    OR(
      ISNUMBER(SEARCH(""CDM CASH DEPOSIT"",$C1051)),
      ISNUMBER(SEARCH(""CASH DEPOSIT"",$"&amp;"C1051)),
      COUNTIFS('SUMMARY DATA'!$D:$D,$C1051,'SUMMARY DATA'!$B:$B,""GRP"")&lt;&gt;1
    ),
    """",
    IFERROR(TEXTJOIN(CHAR(10),TRUE,FILTER('SUMMARY DATA'!I:I,'SUMMARY DATA'!$D:$D=$C1051,'SUMMARY DATA'!$B:$B=""GRP"")),"""")
  )
)"),"")</f>
        <v/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ht="15.75" customHeight="1" spans="1:27">
      <c r="A1052" s="2"/>
      <c r="B1052" s="35"/>
      <c r="C1052" s="2"/>
      <c r="D1052" s="6"/>
      <c r="E1052" s="16" t="str">
        <f>IFERROR(__xludf.DUMMYFUNCTION("IFERROR(
  TEXTJOIN(CHAR(10),TRUE,FILTER('SUMMARY DATA'!E:E,'SUMMARY DATA'!$A:$A=$A1052,'SUMMARY DATA'!$C:$C=$B1052,'SUMMARY DATA'!$B:$B=""GRP"")),
  IF(
    OR(
      ISNUMBER(SEARCH(""CDM CASH DEPOSIT"",$C1052)),
      ISNUMBER(SEARCH(""CASH DEPOSIT"",$"&amp;"C1052)),
      COUNTIFS('SUMMARY DATA'!$D:$D,$C1052,'SUMMARY DATA'!$B:$B,""GRP"")&lt;&gt;1
    ),
    """",
    IFERROR(TEXTJOIN(CHAR(10),TRUE,FILTER('SUMMARY DATA'!E:E,'SUMMARY DATA'!$D:$D=$C1052,'SUMMARY DATA'!$B:$B=""GRP"")),"""")
  )
)"),"")</f>
        <v/>
      </c>
      <c r="F1052" s="17" t="str">
        <f>IFERROR(__xludf.DUMMYFUNCTION("IFERROR(
  TEXTJOIN(CHAR(10),TRUE,FILTER('SUMMARY DATA'!F:F,'SUMMARY DATA'!$A:$A=$A1052,'SUMMARY DATA'!$C:$C=$B1052,'SUMMARY DATA'!$B:$B=""GRP"")),
  IF(
    OR(
      ISNUMBER(SEARCH(""CDM CASH DEPOSIT"",$C1052)),
      ISNUMBER(SEARCH(""CASH DEPOSIT"",$"&amp;"C1052)),
      COUNTIFS('SUMMARY DATA'!$D:$D,$C1052,'SUMMARY DATA'!$B:$B,""GRP"")&lt;&gt;1
    ),
    """",
    IFERROR(TEXTJOIN(CHAR(10),TRUE,FILTER('SUMMARY DATA'!F:F,'SUMMARY DATA'!$D:$D=$C1052,'SUMMARY DATA'!$B:$B=""GRP"")),"""")
  )
)"),"")</f>
        <v/>
      </c>
      <c r="G1052" s="17" t="str">
        <f>IFERROR(__xludf.DUMMYFUNCTION("IFERROR(
  TEXTJOIN(CHAR(10),TRUE,FILTER('SUMMARY DATA'!G:G,'SUMMARY DATA'!$A:$A=$A1052,'SUMMARY DATA'!$C:$C=$B1052,'SUMMARY DATA'!$B:$B=""GRP"")),
  IF(
    OR(
      ISNUMBER(SEARCH(""CDM CASH DEPOSIT"",$C1052)),
      ISNUMBER(SEARCH(""CASH DEPOSIT"",$"&amp;"C1052)),
      COUNTIFS('SUMMARY DATA'!$D:$D,$C1052,'SUMMARY DATA'!$B:$B,""GRP"")&lt;&gt;1
    ),
    """",
    IFERROR(TEXTJOIN(CHAR(10),TRUE,FILTER('SUMMARY DATA'!G:G,'SUMMARY DATA'!$D:$D=$C1052,'SUMMARY DATA'!$B:$B=""GRP"")),"""")
  )
)"),"")</f>
        <v/>
      </c>
      <c r="H1052" s="18" t="str">
        <f>IFERROR(__xludf.DUMMYFUNCTION("IFERROR(
  TEXTJOIN(CHAR(10),TRUE,FILTER('SUMMARY DATA'!H:H,'SUMMARY DATA'!$A:$A=$A1052,'SUMMARY DATA'!$C:$C=$B1052,'SUMMARY DATA'!$B:$B=""GRP"")),
  IF(
    OR(
      ISNUMBER(SEARCH(""CDM CASH DEPOSIT"",$C1052)),
      ISNUMBER(SEARCH(""CASH DEPOSIT"",$"&amp;"C1052)),
      COUNTIFS('SUMMARY DATA'!$D:$D,$C1052,'SUMMARY DATA'!$B:$B,""GRP"")&lt;&gt;1
    ),
    """",
    IFERROR(TEXTJOIN(CHAR(10),TRUE,FILTER('SUMMARY DATA'!H:H,'SUMMARY DATA'!$D:$D=$C1052,'SUMMARY DATA'!$B:$B=""GRP"")),"""")
  )
)"),"")</f>
        <v/>
      </c>
      <c r="I1052" s="18" t="str">
        <f>IFERROR(__xludf.DUMMYFUNCTION("IF(H1052="""","""",
SUM(ARRAYFORMULA(VALUE(SPLIT(H1052,CHAR(10)))))
)"),"")</f>
        <v/>
      </c>
      <c r="J1052" s="17" t="str">
        <f>IFERROR(__xludf.DUMMYFUNCTION("IFERROR(
  TEXTJOIN(CHAR(10),TRUE,FILTER('SUMMARY DATA'!I:I,'SUMMARY DATA'!$A:$A=$A1052,'SUMMARY DATA'!$C:$C=$B1052,'SUMMARY DATA'!$B:$B=""GRP"")),
  IF(
    OR(
      ISNUMBER(SEARCH(""CDM CASH DEPOSIT"",$C1052)),
      ISNUMBER(SEARCH(""CASH DEPOSIT"",$"&amp;"C1052)),
      COUNTIFS('SUMMARY DATA'!$D:$D,$C1052,'SUMMARY DATA'!$B:$B,""GRP"")&lt;&gt;1
    ),
    """",
    IFERROR(TEXTJOIN(CHAR(10),TRUE,FILTER('SUMMARY DATA'!I:I,'SUMMARY DATA'!$D:$D=$C1052,'SUMMARY DATA'!$B:$B=""GRP"")),"""")
  )
)"),"")</f>
        <v/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ht="15.75" customHeight="1" spans="1:27">
      <c r="A1053" s="2"/>
      <c r="B1053" s="35"/>
      <c r="C1053" s="2"/>
      <c r="D1053" s="6"/>
      <c r="E1053" s="16" t="str">
        <f>IFERROR(__xludf.DUMMYFUNCTION("IFERROR(
  TEXTJOIN(CHAR(10),TRUE,FILTER('SUMMARY DATA'!E:E,'SUMMARY DATA'!$A:$A=$A1053,'SUMMARY DATA'!$C:$C=$B1053,'SUMMARY DATA'!$B:$B=""GRP"")),
  IF(
    OR(
      ISNUMBER(SEARCH(""CDM CASH DEPOSIT"",$C1053)),
      ISNUMBER(SEARCH(""CASH DEPOSIT"",$"&amp;"C1053)),
      COUNTIFS('SUMMARY DATA'!$D:$D,$C1053,'SUMMARY DATA'!$B:$B,""GRP"")&lt;&gt;1
    ),
    """",
    IFERROR(TEXTJOIN(CHAR(10),TRUE,FILTER('SUMMARY DATA'!E:E,'SUMMARY DATA'!$D:$D=$C1053,'SUMMARY DATA'!$B:$B=""GRP"")),"""")
  )
)"),"")</f>
        <v/>
      </c>
      <c r="F1053" s="17" t="str">
        <f>IFERROR(__xludf.DUMMYFUNCTION("IFERROR(
  TEXTJOIN(CHAR(10),TRUE,FILTER('SUMMARY DATA'!F:F,'SUMMARY DATA'!$A:$A=$A1053,'SUMMARY DATA'!$C:$C=$B1053,'SUMMARY DATA'!$B:$B=""GRP"")),
  IF(
    OR(
      ISNUMBER(SEARCH(""CDM CASH DEPOSIT"",$C1053)),
      ISNUMBER(SEARCH(""CASH DEPOSIT"",$"&amp;"C1053)),
      COUNTIFS('SUMMARY DATA'!$D:$D,$C1053,'SUMMARY DATA'!$B:$B,""GRP"")&lt;&gt;1
    ),
    """",
    IFERROR(TEXTJOIN(CHAR(10),TRUE,FILTER('SUMMARY DATA'!F:F,'SUMMARY DATA'!$D:$D=$C1053,'SUMMARY DATA'!$B:$B=""GRP"")),"""")
  )
)"),"")</f>
        <v/>
      </c>
      <c r="G1053" s="17" t="str">
        <f>IFERROR(__xludf.DUMMYFUNCTION("IFERROR(
  TEXTJOIN(CHAR(10),TRUE,FILTER('SUMMARY DATA'!G:G,'SUMMARY DATA'!$A:$A=$A1053,'SUMMARY DATA'!$C:$C=$B1053,'SUMMARY DATA'!$B:$B=""GRP"")),
  IF(
    OR(
      ISNUMBER(SEARCH(""CDM CASH DEPOSIT"",$C1053)),
      ISNUMBER(SEARCH(""CASH DEPOSIT"",$"&amp;"C1053)),
      COUNTIFS('SUMMARY DATA'!$D:$D,$C1053,'SUMMARY DATA'!$B:$B,""GRP"")&lt;&gt;1
    ),
    """",
    IFERROR(TEXTJOIN(CHAR(10),TRUE,FILTER('SUMMARY DATA'!G:G,'SUMMARY DATA'!$D:$D=$C1053,'SUMMARY DATA'!$B:$B=""GRP"")),"""")
  )
)"),"")</f>
        <v/>
      </c>
      <c r="H1053" s="18" t="str">
        <f>IFERROR(__xludf.DUMMYFUNCTION("IFERROR(
  TEXTJOIN(CHAR(10),TRUE,FILTER('SUMMARY DATA'!H:H,'SUMMARY DATA'!$A:$A=$A1053,'SUMMARY DATA'!$C:$C=$B1053,'SUMMARY DATA'!$B:$B=""GRP"")),
  IF(
    OR(
      ISNUMBER(SEARCH(""CDM CASH DEPOSIT"",$C1053)),
      ISNUMBER(SEARCH(""CASH DEPOSIT"",$"&amp;"C1053)),
      COUNTIFS('SUMMARY DATA'!$D:$D,$C1053,'SUMMARY DATA'!$B:$B,""GRP"")&lt;&gt;1
    ),
    """",
    IFERROR(TEXTJOIN(CHAR(10),TRUE,FILTER('SUMMARY DATA'!H:H,'SUMMARY DATA'!$D:$D=$C1053,'SUMMARY DATA'!$B:$B=""GRP"")),"""")
  )
)"),"")</f>
        <v/>
      </c>
      <c r="I1053" s="18" t="str">
        <f>IFERROR(__xludf.DUMMYFUNCTION("IF(H1053="""","""",
SUM(ARRAYFORMULA(VALUE(SPLIT(H1053,CHAR(10)))))
)"),"")</f>
        <v/>
      </c>
      <c r="J1053" s="17" t="str">
        <f>IFERROR(__xludf.DUMMYFUNCTION("IFERROR(
  TEXTJOIN(CHAR(10),TRUE,FILTER('SUMMARY DATA'!I:I,'SUMMARY DATA'!$A:$A=$A1053,'SUMMARY DATA'!$C:$C=$B1053,'SUMMARY DATA'!$B:$B=""GRP"")),
  IF(
    OR(
      ISNUMBER(SEARCH(""CDM CASH DEPOSIT"",$C1053)),
      ISNUMBER(SEARCH(""CASH DEPOSIT"",$"&amp;"C1053)),
      COUNTIFS('SUMMARY DATA'!$D:$D,$C1053,'SUMMARY DATA'!$B:$B,""GRP"")&lt;&gt;1
    ),
    """",
    IFERROR(TEXTJOIN(CHAR(10),TRUE,FILTER('SUMMARY DATA'!I:I,'SUMMARY DATA'!$D:$D=$C1053,'SUMMARY DATA'!$B:$B=""GRP"")),"""")
  )
)"),"")</f>
        <v/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ht="15.75" customHeight="1" spans="1:27">
      <c r="A1054" s="2"/>
      <c r="B1054" s="35"/>
      <c r="C1054" s="2"/>
      <c r="D1054" s="6"/>
      <c r="E1054" s="16" t="str">
        <f>IFERROR(__xludf.DUMMYFUNCTION("IFERROR(
  TEXTJOIN(CHAR(10),TRUE,FILTER('SUMMARY DATA'!E:E,'SUMMARY DATA'!$A:$A=$A1054,'SUMMARY DATA'!$C:$C=$B1054,'SUMMARY DATA'!$B:$B=""GRP"")),
  IF(
    OR(
      ISNUMBER(SEARCH(""CDM CASH DEPOSIT"",$C1054)),
      ISNUMBER(SEARCH(""CASH DEPOSIT"",$"&amp;"C1054)),
      COUNTIFS('SUMMARY DATA'!$D:$D,$C1054,'SUMMARY DATA'!$B:$B,""GRP"")&lt;&gt;1
    ),
    """",
    IFERROR(TEXTJOIN(CHAR(10),TRUE,FILTER('SUMMARY DATA'!E:E,'SUMMARY DATA'!$D:$D=$C1054,'SUMMARY DATA'!$B:$B=""GRP"")),"""")
  )
)"),"")</f>
        <v/>
      </c>
      <c r="F1054" s="17" t="str">
        <f>IFERROR(__xludf.DUMMYFUNCTION("IFERROR(
  TEXTJOIN(CHAR(10),TRUE,FILTER('SUMMARY DATA'!F:F,'SUMMARY DATA'!$A:$A=$A1054,'SUMMARY DATA'!$C:$C=$B1054,'SUMMARY DATA'!$B:$B=""GRP"")),
  IF(
    OR(
      ISNUMBER(SEARCH(""CDM CASH DEPOSIT"",$C1054)),
      ISNUMBER(SEARCH(""CASH DEPOSIT"",$"&amp;"C1054)),
      COUNTIFS('SUMMARY DATA'!$D:$D,$C1054,'SUMMARY DATA'!$B:$B,""GRP"")&lt;&gt;1
    ),
    """",
    IFERROR(TEXTJOIN(CHAR(10),TRUE,FILTER('SUMMARY DATA'!F:F,'SUMMARY DATA'!$D:$D=$C1054,'SUMMARY DATA'!$B:$B=""GRP"")),"""")
  )
)"),"")</f>
        <v/>
      </c>
      <c r="G1054" s="17" t="str">
        <f>IFERROR(__xludf.DUMMYFUNCTION("IFERROR(
  TEXTJOIN(CHAR(10),TRUE,FILTER('SUMMARY DATA'!G:G,'SUMMARY DATA'!$A:$A=$A1054,'SUMMARY DATA'!$C:$C=$B1054,'SUMMARY DATA'!$B:$B=""GRP"")),
  IF(
    OR(
      ISNUMBER(SEARCH(""CDM CASH DEPOSIT"",$C1054)),
      ISNUMBER(SEARCH(""CASH DEPOSIT"",$"&amp;"C1054)),
      COUNTIFS('SUMMARY DATA'!$D:$D,$C1054,'SUMMARY DATA'!$B:$B,""GRP"")&lt;&gt;1
    ),
    """",
    IFERROR(TEXTJOIN(CHAR(10),TRUE,FILTER('SUMMARY DATA'!G:G,'SUMMARY DATA'!$D:$D=$C1054,'SUMMARY DATA'!$B:$B=""GRP"")),"""")
  )
)"),"")</f>
        <v/>
      </c>
      <c r="H1054" s="18" t="str">
        <f>IFERROR(__xludf.DUMMYFUNCTION("IFERROR(
  TEXTJOIN(CHAR(10),TRUE,FILTER('SUMMARY DATA'!H:H,'SUMMARY DATA'!$A:$A=$A1054,'SUMMARY DATA'!$C:$C=$B1054,'SUMMARY DATA'!$B:$B=""GRP"")),
  IF(
    OR(
      ISNUMBER(SEARCH(""CDM CASH DEPOSIT"",$C1054)),
      ISNUMBER(SEARCH(""CASH DEPOSIT"",$"&amp;"C1054)),
      COUNTIFS('SUMMARY DATA'!$D:$D,$C1054,'SUMMARY DATA'!$B:$B,""GRP"")&lt;&gt;1
    ),
    """",
    IFERROR(TEXTJOIN(CHAR(10),TRUE,FILTER('SUMMARY DATA'!H:H,'SUMMARY DATA'!$D:$D=$C1054,'SUMMARY DATA'!$B:$B=""GRP"")),"""")
  )
)"),"")</f>
        <v/>
      </c>
      <c r="I1054" s="18" t="str">
        <f>IFERROR(__xludf.DUMMYFUNCTION("IF(H1054="""","""",
SUM(ARRAYFORMULA(VALUE(SPLIT(H1054,CHAR(10)))))
)"),"")</f>
        <v/>
      </c>
      <c r="J1054" s="17" t="str">
        <f>IFERROR(__xludf.DUMMYFUNCTION("IFERROR(
  TEXTJOIN(CHAR(10),TRUE,FILTER('SUMMARY DATA'!I:I,'SUMMARY DATA'!$A:$A=$A1054,'SUMMARY DATA'!$C:$C=$B1054,'SUMMARY DATA'!$B:$B=""GRP"")),
  IF(
    OR(
      ISNUMBER(SEARCH(""CDM CASH DEPOSIT"",$C1054)),
      ISNUMBER(SEARCH(""CASH DEPOSIT"",$"&amp;"C1054)),
      COUNTIFS('SUMMARY DATA'!$D:$D,$C1054,'SUMMARY DATA'!$B:$B,""GRP"")&lt;&gt;1
    ),
    """",
    IFERROR(TEXTJOIN(CHAR(10),TRUE,FILTER('SUMMARY DATA'!I:I,'SUMMARY DATA'!$D:$D=$C1054,'SUMMARY DATA'!$B:$B=""GRP"")),"""")
  )
)"),"")</f>
        <v/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ht="15.75" customHeight="1" spans="1:27">
      <c r="A1055" s="2"/>
      <c r="B1055" s="35"/>
      <c r="C1055" s="2"/>
      <c r="D1055" s="6"/>
      <c r="E1055" s="16" t="str">
        <f>IFERROR(__xludf.DUMMYFUNCTION("IFERROR(
  TEXTJOIN(CHAR(10),TRUE,FILTER('SUMMARY DATA'!E:E,'SUMMARY DATA'!$A:$A=$A1055,'SUMMARY DATA'!$C:$C=$B1055,'SUMMARY DATA'!$B:$B=""GRP"")),
  IF(
    OR(
      ISNUMBER(SEARCH(""CDM CASH DEPOSIT"",$C1055)),
      ISNUMBER(SEARCH(""CASH DEPOSIT"",$"&amp;"C1055)),
      COUNTIFS('SUMMARY DATA'!$D:$D,$C1055,'SUMMARY DATA'!$B:$B,""GRP"")&lt;&gt;1
    ),
    """",
    IFERROR(TEXTJOIN(CHAR(10),TRUE,FILTER('SUMMARY DATA'!E:E,'SUMMARY DATA'!$D:$D=$C1055,'SUMMARY DATA'!$B:$B=""GRP"")),"""")
  )
)"),"")</f>
        <v/>
      </c>
      <c r="F1055" s="17" t="str">
        <f>IFERROR(__xludf.DUMMYFUNCTION("IFERROR(
  TEXTJOIN(CHAR(10),TRUE,FILTER('SUMMARY DATA'!F:F,'SUMMARY DATA'!$A:$A=$A1055,'SUMMARY DATA'!$C:$C=$B1055,'SUMMARY DATA'!$B:$B=""GRP"")),
  IF(
    OR(
      ISNUMBER(SEARCH(""CDM CASH DEPOSIT"",$C1055)),
      ISNUMBER(SEARCH(""CASH DEPOSIT"",$"&amp;"C1055)),
      COUNTIFS('SUMMARY DATA'!$D:$D,$C1055,'SUMMARY DATA'!$B:$B,""GRP"")&lt;&gt;1
    ),
    """",
    IFERROR(TEXTJOIN(CHAR(10),TRUE,FILTER('SUMMARY DATA'!F:F,'SUMMARY DATA'!$D:$D=$C1055,'SUMMARY DATA'!$B:$B=""GRP"")),"""")
  )
)"),"")</f>
        <v/>
      </c>
      <c r="G1055" s="17" t="str">
        <f>IFERROR(__xludf.DUMMYFUNCTION("IFERROR(
  TEXTJOIN(CHAR(10),TRUE,FILTER('SUMMARY DATA'!G:G,'SUMMARY DATA'!$A:$A=$A1055,'SUMMARY DATA'!$C:$C=$B1055,'SUMMARY DATA'!$B:$B=""GRP"")),
  IF(
    OR(
      ISNUMBER(SEARCH(""CDM CASH DEPOSIT"",$C1055)),
      ISNUMBER(SEARCH(""CASH DEPOSIT"",$"&amp;"C1055)),
      COUNTIFS('SUMMARY DATA'!$D:$D,$C1055,'SUMMARY DATA'!$B:$B,""GRP"")&lt;&gt;1
    ),
    """",
    IFERROR(TEXTJOIN(CHAR(10),TRUE,FILTER('SUMMARY DATA'!G:G,'SUMMARY DATA'!$D:$D=$C1055,'SUMMARY DATA'!$B:$B=""GRP"")),"""")
  )
)"),"")</f>
        <v/>
      </c>
      <c r="H1055" s="18" t="str">
        <f>IFERROR(__xludf.DUMMYFUNCTION("IFERROR(
  TEXTJOIN(CHAR(10),TRUE,FILTER('SUMMARY DATA'!H:H,'SUMMARY DATA'!$A:$A=$A1055,'SUMMARY DATA'!$C:$C=$B1055,'SUMMARY DATA'!$B:$B=""GRP"")),
  IF(
    OR(
      ISNUMBER(SEARCH(""CDM CASH DEPOSIT"",$C1055)),
      ISNUMBER(SEARCH(""CASH DEPOSIT"",$"&amp;"C1055)),
      COUNTIFS('SUMMARY DATA'!$D:$D,$C1055,'SUMMARY DATA'!$B:$B,""GRP"")&lt;&gt;1
    ),
    """",
    IFERROR(TEXTJOIN(CHAR(10),TRUE,FILTER('SUMMARY DATA'!H:H,'SUMMARY DATA'!$D:$D=$C1055,'SUMMARY DATA'!$B:$B=""GRP"")),"""")
  )
)"),"")</f>
        <v/>
      </c>
      <c r="I1055" s="18" t="str">
        <f>IFERROR(__xludf.DUMMYFUNCTION("IF(H1055="""","""",
SUM(ARRAYFORMULA(VALUE(SPLIT(H1055,CHAR(10)))))
)"),"")</f>
        <v/>
      </c>
      <c r="J1055" s="17" t="str">
        <f>IFERROR(__xludf.DUMMYFUNCTION("IFERROR(
  TEXTJOIN(CHAR(10),TRUE,FILTER('SUMMARY DATA'!I:I,'SUMMARY DATA'!$A:$A=$A1055,'SUMMARY DATA'!$C:$C=$B1055,'SUMMARY DATA'!$B:$B=""GRP"")),
  IF(
    OR(
      ISNUMBER(SEARCH(""CDM CASH DEPOSIT"",$C1055)),
      ISNUMBER(SEARCH(""CASH DEPOSIT"",$"&amp;"C1055)),
      COUNTIFS('SUMMARY DATA'!$D:$D,$C1055,'SUMMARY DATA'!$B:$B,""GRP"")&lt;&gt;1
    ),
    """",
    IFERROR(TEXTJOIN(CHAR(10),TRUE,FILTER('SUMMARY DATA'!I:I,'SUMMARY DATA'!$D:$D=$C1055,'SUMMARY DATA'!$B:$B=""GRP"")),"""")
  )
)"),"")</f>
        <v/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ht="15.75" customHeight="1" spans="1:27">
      <c r="A1056" s="2"/>
      <c r="B1056" s="35"/>
      <c r="C1056" s="2"/>
      <c r="D1056" s="6"/>
      <c r="E1056" s="16" t="str">
        <f>IFERROR(__xludf.DUMMYFUNCTION("IFERROR(
  TEXTJOIN(CHAR(10),TRUE,FILTER('SUMMARY DATA'!E:E,'SUMMARY DATA'!$A:$A=$A1056,'SUMMARY DATA'!$C:$C=$B1056,'SUMMARY DATA'!$B:$B=""GRP"")),
  IF(
    OR(
      ISNUMBER(SEARCH(""CDM CASH DEPOSIT"",$C1056)),
      ISNUMBER(SEARCH(""CASH DEPOSIT"",$"&amp;"C1056)),
      COUNTIFS('SUMMARY DATA'!$D:$D,$C1056,'SUMMARY DATA'!$B:$B,""GRP"")&lt;&gt;1
    ),
    """",
    IFERROR(TEXTJOIN(CHAR(10),TRUE,FILTER('SUMMARY DATA'!E:E,'SUMMARY DATA'!$D:$D=$C1056,'SUMMARY DATA'!$B:$B=""GRP"")),"""")
  )
)"),"")</f>
        <v/>
      </c>
      <c r="F1056" s="17" t="str">
        <f>IFERROR(__xludf.DUMMYFUNCTION("IFERROR(
  TEXTJOIN(CHAR(10),TRUE,FILTER('SUMMARY DATA'!F:F,'SUMMARY DATA'!$A:$A=$A1056,'SUMMARY DATA'!$C:$C=$B1056,'SUMMARY DATA'!$B:$B=""GRP"")),
  IF(
    OR(
      ISNUMBER(SEARCH(""CDM CASH DEPOSIT"",$C1056)),
      ISNUMBER(SEARCH(""CASH DEPOSIT"",$"&amp;"C1056)),
      COUNTIFS('SUMMARY DATA'!$D:$D,$C1056,'SUMMARY DATA'!$B:$B,""GRP"")&lt;&gt;1
    ),
    """",
    IFERROR(TEXTJOIN(CHAR(10),TRUE,FILTER('SUMMARY DATA'!F:F,'SUMMARY DATA'!$D:$D=$C1056,'SUMMARY DATA'!$B:$B=""GRP"")),"""")
  )
)"),"")</f>
        <v/>
      </c>
      <c r="G1056" s="17" t="str">
        <f>IFERROR(__xludf.DUMMYFUNCTION("IFERROR(
  TEXTJOIN(CHAR(10),TRUE,FILTER('SUMMARY DATA'!G:G,'SUMMARY DATA'!$A:$A=$A1056,'SUMMARY DATA'!$C:$C=$B1056,'SUMMARY DATA'!$B:$B=""GRP"")),
  IF(
    OR(
      ISNUMBER(SEARCH(""CDM CASH DEPOSIT"",$C1056)),
      ISNUMBER(SEARCH(""CASH DEPOSIT"",$"&amp;"C1056)),
      COUNTIFS('SUMMARY DATA'!$D:$D,$C1056,'SUMMARY DATA'!$B:$B,""GRP"")&lt;&gt;1
    ),
    """",
    IFERROR(TEXTJOIN(CHAR(10),TRUE,FILTER('SUMMARY DATA'!G:G,'SUMMARY DATA'!$D:$D=$C1056,'SUMMARY DATA'!$B:$B=""GRP"")),"""")
  )
)"),"")</f>
        <v/>
      </c>
      <c r="H1056" s="18" t="str">
        <f>IFERROR(__xludf.DUMMYFUNCTION("IFERROR(
  TEXTJOIN(CHAR(10),TRUE,FILTER('SUMMARY DATA'!H:H,'SUMMARY DATA'!$A:$A=$A1056,'SUMMARY DATA'!$C:$C=$B1056,'SUMMARY DATA'!$B:$B=""GRP"")),
  IF(
    OR(
      ISNUMBER(SEARCH(""CDM CASH DEPOSIT"",$C1056)),
      ISNUMBER(SEARCH(""CASH DEPOSIT"",$"&amp;"C1056)),
      COUNTIFS('SUMMARY DATA'!$D:$D,$C1056,'SUMMARY DATA'!$B:$B,""GRP"")&lt;&gt;1
    ),
    """",
    IFERROR(TEXTJOIN(CHAR(10),TRUE,FILTER('SUMMARY DATA'!H:H,'SUMMARY DATA'!$D:$D=$C1056,'SUMMARY DATA'!$B:$B=""GRP"")),"""")
  )
)"),"")</f>
        <v/>
      </c>
      <c r="I1056" s="18" t="str">
        <f>IFERROR(__xludf.DUMMYFUNCTION("IF(H1056="""","""",
SUM(ARRAYFORMULA(VALUE(SPLIT(H1056,CHAR(10)))))
)"),"")</f>
        <v/>
      </c>
      <c r="J1056" s="17" t="str">
        <f>IFERROR(__xludf.DUMMYFUNCTION("IFERROR(
  TEXTJOIN(CHAR(10),TRUE,FILTER('SUMMARY DATA'!I:I,'SUMMARY DATA'!$A:$A=$A1056,'SUMMARY DATA'!$C:$C=$B1056,'SUMMARY DATA'!$B:$B=""GRP"")),
  IF(
    OR(
      ISNUMBER(SEARCH(""CDM CASH DEPOSIT"",$C1056)),
      ISNUMBER(SEARCH(""CASH DEPOSIT"",$"&amp;"C1056)),
      COUNTIFS('SUMMARY DATA'!$D:$D,$C1056,'SUMMARY DATA'!$B:$B,""GRP"")&lt;&gt;1
    ),
    """",
    IFERROR(TEXTJOIN(CHAR(10),TRUE,FILTER('SUMMARY DATA'!I:I,'SUMMARY DATA'!$D:$D=$C1056,'SUMMARY DATA'!$B:$B=""GRP"")),"""")
  )
)"),"")</f>
        <v/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ht="15.75" customHeight="1" spans="1:27">
      <c r="A1057" s="2"/>
      <c r="B1057" s="35"/>
      <c r="C1057" s="2"/>
      <c r="D1057" s="6"/>
      <c r="E1057" s="16" t="str">
        <f>IFERROR(__xludf.DUMMYFUNCTION("IFERROR(
  TEXTJOIN(CHAR(10),TRUE,FILTER('SUMMARY DATA'!E:E,'SUMMARY DATA'!$A:$A=$A1057,'SUMMARY DATA'!$C:$C=$B1057,'SUMMARY DATA'!$B:$B=""GRP"")),
  IF(
    OR(
      ISNUMBER(SEARCH(""CDM CASH DEPOSIT"",$C1057)),
      ISNUMBER(SEARCH(""CASH DEPOSIT"",$"&amp;"C1057)),
      COUNTIFS('SUMMARY DATA'!$D:$D,$C1057,'SUMMARY DATA'!$B:$B,""GRP"")&lt;&gt;1
    ),
    """",
    IFERROR(TEXTJOIN(CHAR(10),TRUE,FILTER('SUMMARY DATA'!E:E,'SUMMARY DATA'!$D:$D=$C1057,'SUMMARY DATA'!$B:$B=""GRP"")),"""")
  )
)"),"")</f>
        <v/>
      </c>
      <c r="F1057" s="17" t="str">
        <f>IFERROR(__xludf.DUMMYFUNCTION("IFERROR(
  TEXTJOIN(CHAR(10),TRUE,FILTER('SUMMARY DATA'!F:F,'SUMMARY DATA'!$A:$A=$A1057,'SUMMARY DATA'!$C:$C=$B1057,'SUMMARY DATA'!$B:$B=""GRP"")),
  IF(
    OR(
      ISNUMBER(SEARCH(""CDM CASH DEPOSIT"",$C1057)),
      ISNUMBER(SEARCH(""CASH DEPOSIT"",$"&amp;"C1057)),
      COUNTIFS('SUMMARY DATA'!$D:$D,$C1057,'SUMMARY DATA'!$B:$B,""GRP"")&lt;&gt;1
    ),
    """",
    IFERROR(TEXTJOIN(CHAR(10),TRUE,FILTER('SUMMARY DATA'!F:F,'SUMMARY DATA'!$D:$D=$C1057,'SUMMARY DATA'!$B:$B=""GRP"")),"""")
  )
)"),"")</f>
        <v/>
      </c>
      <c r="G1057" s="17" t="str">
        <f>IFERROR(__xludf.DUMMYFUNCTION("IFERROR(
  TEXTJOIN(CHAR(10),TRUE,FILTER('SUMMARY DATA'!G:G,'SUMMARY DATA'!$A:$A=$A1057,'SUMMARY DATA'!$C:$C=$B1057,'SUMMARY DATA'!$B:$B=""GRP"")),
  IF(
    OR(
      ISNUMBER(SEARCH(""CDM CASH DEPOSIT"",$C1057)),
      ISNUMBER(SEARCH(""CASH DEPOSIT"",$"&amp;"C1057)),
      COUNTIFS('SUMMARY DATA'!$D:$D,$C1057,'SUMMARY DATA'!$B:$B,""GRP"")&lt;&gt;1
    ),
    """",
    IFERROR(TEXTJOIN(CHAR(10),TRUE,FILTER('SUMMARY DATA'!G:G,'SUMMARY DATA'!$D:$D=$C1057,'SUMMARY DATA'!$B:$B=""GRP"")),"""")
  )
)"),"")</f>
        <v/>
      </c>
      <c r="H1057" s="18" t="str">
        <f>IFERROR(__xludf.DUMMYFUNCTION("IFERROR(
  TEXTJOIN(CHAR(10),TRUE,FILTER('SUMMARY DATA'!H:H,'SUMMARY DATA'!$A:$A=$A1057,'SUMMARY DATA'!$C:$C=$B1057,'SUMMARY DATA'!$B:$B=""GRP"")),
  IF(
    OR(
      ISNUMBER(SEARCH(""CDM CASH DEPOSIT"",$C1057)),
      ISNUMBER(SEARCH(""CASH DEPOSIT"",$"&amp;"C1057)),
      COUNTIFS('SUMMARY DATA'!$D:$D,$C1057,'SUMMARY DATA'!$B:$B,""GRP"")&lt;&gt;1
    ),
    """",
    IFERROR(TEXTJOIN(CHAR(10),TRUE,FILTER('SUMMARY DATA'!H:H,'SUMMARY DATA'!$D:$D=$C1057,'SUMMARY DATA'!$B:$B=""GRP"")),"""")
  )
)"),"")</f>
        <v/>
      </c>
      <c r="I1057" s="18" t="str">
        <f>IFERROR(__xludf.DUMMYFUNCTION("IF(H1057="""","""",
SUM(ARRAYFORMULA(VALUE(SPLIT(H1057,CHAR(10)))))
)"),"")</f>
        <v/>
      </c>
      <c r="J1057" s="17" t="str">
        <f>IFERROR(__xludf.DUMMYFUNCTION("IFERROR(
  TEXTJOIN(CHAR(10),TRUE,FILTER('SUMMARY DATA'!I:I,'SUMMARY DATA'!$A:$A=$A1057,'SUMMARY DATA'!$C:$C=$B1057,'SUMMARY DATA'!$B:$B=""GRP"")),
  IF(
    OR(
      ISNUMBER(SEARCH(""CDM CASH DEPOSIT"",$C1057)),
      ISNUMBER(SEARCH(""CASH DEPOSIT"",$"&amp;"C1057)),
      COUNTIFS('SUMMARY DATA'!$D:$D,$C1057,'SUMMARY DATA'!$B:$B,""GRP"")&lt;&gt;1
    ),
    """",
    IFERROR(TEXTJOIN(CHAR(10),TRUE,FILTER('SUMMARY DATA'!I:I,'SUMMARY DATA'!$D:$D=$C1057,'SUMMARY DATA'!$B:$B=""GRP"")),"""")
  )
)"),"")</f>
        <v/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ht="15.75" customHeight="1" spans="1:27">
      <c r="A1058" s="2"/>
      <c r="B1058" s="35"/>
      <c r="C1058" s="2"/>
      <c r="D1058" s="6"/>
      <c r="E1058" s="16" t="str">
        <f>IFERROR(__xludf.DUMMYFUNCTION("IFERROR(
  TEXTJOIN(CHAR(10),TRUE,FILTER('SUMMARY DATA'!E:E,'SUMMARY DATA'!$A:$A=$A1058,'SUMMARY DATA'!$C:$C=$B1058,'SUMMARY DATA'!$B:$B=""GRP"")),
  IF(
    OR(
      ISNUMBER(SEARCH(""CDM CASH DEPOSIT"",$C1058)),
      ISNUMBER(SEARCH(""CASH DEPOSIT"",$"&amp;"C1058)),
      COUNTIFS('SUMMARY DATA'!$D:$D,$C1058,'SUMMARY DATA'!$B:$B,""GRP"")&lt;&gt;1
    ),
    """",
    IFERROR(TEXTJOIN(CHAR(10),TRUE,FILTER('SUMMARY DATA'!E:E,'SUMMARY DATA'!$D:$D=$C1058,'SUMMARY DATA'!$B:$B=""GRP"")),"""")
  )
)"),"")</f>
        <v/>
      </c>
      <c r="F1058" s="17" t="str">
        <f>IFERROR(__xludf.DUMMYFUNCTION("IFERROR(
  TEXTJOIN(CHAR(10),TRUE,FILTER('SUMMARY DATA'!F:F,'SUMMARY DATA'!$A:$A=$A1058,'SUMMARY DATA'!$C:$C=$B1058,'SUMMARY DATA'!$B:$B=""GRP"")),
  IF(
    OR(
      ISNUMBER(SEARCH(""CDM CASH DEPOSIT"",$C1058)),
      ISNUMBER(SEARCH(""CASH DEPOSIT"",$"&amp;"C1058)),
      COUNTIFS('SUMMARY DATA'!$D:$D,$C1058,'SUMMARY DATA'!$B:$B,""GRP"")&lt;&gt;1
    ),
    """",
    IFERROR(TEXTJOIN(CHAR(10),TRUE,FILTER('SUMMARY DATA'!F:F,'SUMMARY DATA'!$D:$D=$C1058,'SUMMARY DATA'!$B:$B=""GRP"")),"""")
  )
)"),"")</f>
        <v/>
      </c>
      <c r="G1058" s="17" t="str">
        <f>IFERROR(__xludf.DUMMYFUNCTION("IFERROR(
  TEXTJOIN(CHAR(10),TRUE,FILTER('SUMMARY DATA'!G:G,'SUMMARY DATA'!$A:$A=$A1058,'SUMMARY DATA'!$C:$C=$B1058,'SUMMARY DATA'!$B:$B=""GRP"")),
  IF(
    OR(
      ISNUMBER(SEARCH(""CDM CASH DEPOSIT"",$C1058)),
      ISNUMBER(SEARCH(""CASH DEPOSIT"",$"&amp;"C1058)),
      COUNTIFS('SUMMARY DATA'!$D:$D,$C1058,'SUMMARY DATA'!$B:$B,""GRP"")&lt;&gt;1
    ),
    """",
    IFERROR(TEXTJOIN(CHAR(10),TRUE,FILTER('SUMMARY DATA'!G:G,'SUMMARY DATA'!$D:$D=$C1058,'SUMMARY DATA'!$B:$B=""GRP"")),"""")
  )
)"),"")</f>
        <v/>
      </c>
      <c r="H1058" s="18" t="str">
        <f>IFERROR(__xludf.DUMMYFUNCTION("IFERROR(
  TEXTJOIN(CHAR(10),TRUE,FILTER('SUMMARY DATA'!H:H,'SUMMARY DATA'!$A:$A=$A1058,'SUMMARY DATA'!$C:$C=$B1058,'SUMMARY DATA'!$B:$B=""GRP"")),
  IF(
    OR(
      ISNUMBER(SEARCH(""CDM CASH DEPOSIT"",$C1058)),
      ISNUMBER(SEARCH(""CASH DEPOSIT"",$"&amp;"C1058)),
      COUNTIFS('SUMMARY DATA'!$D:$D,$C1058,'SUMMARY DATA'!$B:$B,""GRP"")&lt;&gt;1
    ),
    """",
    IFERROR(TEXTJOIN(CHAR(10),TRUE,FILTER('SUMMARY DATA'!H:H,'SUMMARY DATA'!$D:$D=$C1058,'SUMMARY DATA'!$B:$B=""GRP"")),"""")
  )
)"),"")</f>
        <v/>
      </c>
      <c r="I1058" s="18" t="str">
        <f>IFERROR(__xludf.DUMMYFUNCTION("IF(H1058="""","""",
SUM(ARRAYFORMULA(VALUE(SPLIT(H1058,CHAR(10)))))
)"),"")</f>
        <v/>
      </c>
      <c r="J1058" s="17" t="str">
        <f>IFERROR(__xludf.DUMMYFUNCTION("IFERROR(
  TEXTJOIN(CHAR(10),TRUE,FILTER('SUMMARY DATA'!I:I,'SUMMARY DATA'!$A:$A=$A1058,'SUMMARY DATA'!$C:$C=$B1058,'SUMMARY DATA'!$B:$B=""GRP"")),
  IF(
    OR(
      ISNUMBER(SEARCH(""CDM CASH DEPOSIT"",$C1058)),
      ISNUMBER(SEARCH(""CASH DEPOSIT"",$"&amp;"C1058)),
      COUNTIFS('SUMMARY DATA'!$D:$D,$C1058,'SUMMARY DATA'!$B:$B,""GRP"")&lt;&gt;1
    ),
    """",
    IFERROR(TEXTJOIN(CHAR(10),TRUE,FILTER('SUMMARY DATA'!I:I,'SUMMARY DATA'!$D:$D=$C1058,'SUMMARY DATA'!$B:$B=""GRP"")),"""")
  )
)"),"")</f>
        <v/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ht="15.75" customHeight="1" spans="1:27">
      <c r="A1059" s="2"/>
      <c r="B1059" s="35"/>
      <c r="C1059" s="2"/>
      <c r="D1059" s="6"/>
      <c r="E1059" s="16" t="str">
        <f>IFERROR(__xludf.DUMMYFUNCTION("IFERROR(
  TEXTJOIN(CHAR(10),TRUE,FILTER('SUMMARY DATA'!E:E,'SUMMARY DATA'!$A:$A=$A1059,'SUMMARY DATA'!$C:$C=$B1059,'SUMMARY DATA'!$B:$B=""GRP"")),
  IF(
    OR(
      ISNUMBER(SEARCH(""CDM CASH DEPOSIT"",$C1059)),
      ISNUMBER(SEARCH(""CASH DEPOSIT"",$"&amp;"C1059)),
      COUNTIFS('SUMMARY DATA'!$D:$D,$C1059,'SUMMARY DATA'!$B:$B,""GRP"")&lt;&gt;1
    ),
    """",
    IFERROR(TEXTJOIN(CHAR(10),TRUE,FILTER('SUMMARY DATA'!E:E,'SUMMARY DATA'!$D:$D=$C1059,'SUMMARY DATA'!$B:$B=""GRP"")),"""")
  )
)"),"")</f>
        <v/>
      </c>
      <c r="F1059" s="17" t="str">
        <f>IFERROR(__xludf.DUMMYFUNCTION("IFERROR(
  TEXTJOIN(CHAR(10),TRUE,FILTER('SUMMARY DATA'!F:F,'SUMMARY DATA'!$A:$A=$A1059,'SUMMARY DATA'!$C:$C=$B1059,'SUMMARY DATA'!$B:$B=""GRP"")),
  IF(
    OR(
      ISNUMBER(SEARCH(""CDM CASH DEPOSIT"",$C1059)),
      ISNUMBER(SEARCH(""CASH DEPOSIT"",$"&amp;"C1059)),
      COUNTIFS('SUMMARY DATA'!$D:$D,$C1059,'SUMMARY DATA'!$B:$B,""GRP"")&lt;&gt;1
    ),
    """",
    IFERROR(TEXTJOIN(CHAR(10),TRUE,FILTER('SUMMARY DATA'!F:F,'SUMMARY DATA'!$D:$D=$C1059,'SUMMARY DATA'!$B:$B=""GRP"")),"""")
  )
)"),"")</f>
        <v/>
      </c>
      <c r="G1059" s="17" t="str">
        <f>IFERROR(__xludf.DUMMYFUNCTION("IFERROR(
  TEXTJOIN(CHAR(10),TRUE,FILTER('SUMMARY DATA'!G:G,'SUMMARY DATA'!$A:$A=$A1059,'SUMMARY DATA'!$C:$C=$B1059,'SUMMARY DATA'!$B:$B=""GRP"")),
  IF(
    OR(
      ISNUMBER(SEARCH(""CDM CASH DEPOSIT"",$C1059)),
      ISNUMBER(SEARCH(""CASH DEPOSIT"",$"&amp;"C1059)),
      COUNTIFS('SUMMARY DATA'!$D:$D,$C1059,'SUMMARY DATA'!$B:$B,""GRP"")&lt;&gt;1
    ),
    """",
    IFERROR(TEXTJOIN(CHAR(10),TRUE,FILTER('SUMMARY DATA'!G:G,'SUMMARY DATA'!$D:$D=$C1059,'SUMMARY DATA'!$B:$B=""GRP"")),"""")
  )
)"),"")</f>
        <v/>
      </c>
      <c r="H1059" s="18" t="str">
        <f>IFERROR(__xludf.DUMMYFUNCTION("IFERROR(
  TEXTJOIN(CHAR(10),TRUE,FILTER('SUMMARY DATA'!H:H,'SUMMARY DATA'!$A:$A=$A1059,'SUMMARY DATA'!$C:$C=$B1059,'SUMMARY DATA'!$B:$B=""GRP"")),
  IF(
    OR(
      ISNUMBER(SEARCH(""CDM CASH DEPOSIT"",$C1059)),
      ISNUMBER(SEARCH(""CASH DEPOSIT"",$"&amp;"C1059)),
      COUNTIFS('SUMMARY DATA'!$D:$D,$C1059,'SUMMARY DATA'!$B:$B,""GRP"")&lt;&gt;1
    ),
    """",
    IFERROR(TEXTJOIN(CHAR(10),TRUE,FILTER('SUMMARY DATA'!H:H,'SUMMARY DATA'!$D:$D=$C1059,'SUMMARY DATA'!$B:$B=""GRP"")),"""")
  )
)"),"")</f>
        <v/>
      </c>
      <c r="I1059" s="18" t="str">
        <f>IFERROR(__xludf.DUMMYFUNCTION("IF(H1059="""","""",
SUM(ARRAYFORMULA(VALUE(SPLIT(H1059,CHAR(10)))))
)"),"")</f>
        <v/>
      </c>
      <c r="J1059" s="17" t="str">
        <f>IFERROR(__xludf.DUMMYFUNCTION("IFERROR(
  TEXTJOIN(CHAR(10),TRUE,FILTER('SUMMARY DATA'!I:I,'SUMMARY DATA'!$A:$A=$A1059,'SUMMARY DATA'!$C:$C=$B1059,'SUMMARY DATA'!$B:$B=""GRP"")),
  IF(
    OR(
      ISNUMBER(SEARCH(""CDM CASH DEPOSIT"",$C1059)),
      ISNUMBER(SEARCH(""CASH DEPOSIT"",$"&amp;"C1059)),
      COUNTIFS('SUMMARY DATA'!$D:$D,$C1059,'SUMMARY DATA'!$B:$B,""GRP"")&lt;&gt;1
    ),
    """",
    IFERROR(TEXTJOIN(CHAR(10),TRUE,FILTER('SUMMARY DATA'!I:I,'SUMMARY DATA'!$D:$D=$C1059,'SUMMARY DATA'!$B:$B=""GRP"")),"""")
  )
)"),"")</f>
        <v/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ht="15.75" customHeight="1" spans="1:27">
      <c r="A1060" s="2"/>
      <c r="B1060" s="35"/>
      <c r="C1060" s="2"/>
      <c r="D1060" s="6"/>
      <c r="E1060" s="16" t="str">
        <f>IFERROR(__xludf.DUMMYFUNCTION("IFERROR(
  TEXTJOIN(CHAR(10),TRUE,FILTER('SUMMARY DATA'!E:E,'SUMMARY DATA'!$A:$A=$A1060,'SUMMARY DATA'!$C:$C=$B1060,'SUMMARY DATA'!$B:$B=""GRP"")),
  IF(
    OR(
      ISNUMBER(SEARCH(""CDM CASH DEPOSIT"",$C1060)),
      ISNUMBER(SEARCH(""CASH DEPOSIT"",$"&amp;"C1060)),
      COUNTIFS('SUMMARY DATA'!$D:$D,$C1060,'SUMMARY DATA'!$B:$B,""GRP"")&lt;&gt;1
    ),
    """",
    IFERROR(TEXTJOIN(CHAR(10),TRUE,FILTER('SUMMARY DATA'!E:E,'SUMMARY DATA'!$D:$D=$C1060,'SUMMARY DATA'!$B:$B=""GRP"")),"""")
  )
)"),"")</f>
        <v/>
      </c>
      <c r="F1060" s="17" t="str">
        <f>IFERROR(__xludf.DUMMYFUNCTION("IFERROR(
  TEXTJOIN(CHAR(10),TRUE,FILTER('SUMMARY DATA'!F:F,'SUMMARY DATA'!$A:$A=$A1060,'SUMMARY DATA'!$C:$C=$B1060,'SUMMARY DATA'!$B:$B=""GRP"")),
  IF(
    OR(
      ISNUMBER(SEARCH(""CDM CASH DEPOSIT"",$C1060)),
      ISNUMBER(SEARCH(""CASH DEPOSIT"",$"&amp;"C1060)),
      COUNTIFS('SUMMARY DATA'!$D:$D,$C1060,'SUMMARY DATA'!$B:$B,""GRP"")&lt;&gt;1
    ),
    """",
    IFERROR(TEXTJOIN(CHAR(10),TRUE,FILTER('SUMMARY DATA'!F:F,'SUMMARY DATA'!$D:$D=$C1060,'SUMMARY DATA'!$B:$B=""GRP"")),"""")
  )
)"),"")</f>
        <v/>
      </c>
      <c r="G1060" s="17" t="str">
        <f>IFERROR(__xludf.DUMMYFUNCTION("IFERROR(
  TEXTJOIN(CHAR(10),TRUE,FILTER('SUMMARY DATA'!G:G,'SUMMARY DATA'!$A:$A=$A1060,'SUMMARY DATA'!$C:$C=$B1060,'SUMMARY DATA'!$B:$B=""GRP"")),
  IF(
    OR(
      ISNUMBER(SEARCH(""CDM CASH DEPOSIT"",$C1060)),
      ISNUMBER(SEARCH(""CASH DEPOSIT"",$"&amp;"C1060)),
      COUNTIFS('SUMMARY DATA'!$D:$D,$C1060,'SUMMARY DATA'!$B:$B,""GRP"")&lt;&gt;1
    ),
    """",
    IFERROR(TEXTJOIN(CHAR(10),TRUE,FILTER('SUMMARY DATA'!G:G,'SUMMARY DATA'!$D:$D=$C1060,'SUMMARY DATA'!$B:$B=""GRP"")),"""")
  )
)"),"")</f>
        <v/>
      </c>
      <c r="H1060" s="18" t="str">
        <f>IFERROR(__xludf.DUMMYFUNCTION("IFERROR(
  TEXTJOIN(CHAR(10),TRUE,FILTER('SUMMARY DATA'!H:H,'SUMMARY DATA'!$A:$A=$A1060,'SUMMARY DATA'!$C:$C=$B1060,'SUMMARY DATA'!$B:$B=""GRP"")),
  IF(
    OR(
      ISNUMBER(SEARCH(""CDM CASH DEPOSIT"",$C1060)),
      ISNUMBER(SEARCH(""CASH DEPOSIT"",$"&amp;"C1060)),
      COUNTIFS('SUMMARY DATA'!$D:$D,$C1060,'SUMMARY DATA'!$B:$B,""GRP"")&lt;&gt;1
    ),
    """",
    IFERROR(TEXTJOIN(CHAR(10),TRUE,FILTER('SUMMARY DATA'!H:H,'SUMMARY DATA'!$D:$D=$C1060,'SUMMARY DATA'!$B:$B=""GRP"")),"""")
  )
)"),"")</f>
        <v/>
      </c>
      <c r="I1060" s="18" t="str">
        <f>IFERROR(__xludf.DUMMYFUNCTION("IF(H1060="""","""",
SUM(ARRAYFORMULA(VALUE(SPLIT(H1060,CHAR(10)))))
)"),"")</f>
        <v/>
      </c>
      <c r="J1060" s="17" t="str">
        <f>IFERROR(__xludf.DUMMYFUNCTION("IFERROR(
  TEXTJOIN(CHAR(10),TRUE,FILTER('SUMMARY DATA'!I:I,'SUMMARY DATA'!$A:$A=$A1060,'SUMMARY DATA'!$C:$C=$B1060,'SUMMARY DATA'!$B:$B=""GRP"")),
  IF(
    OR(
      ISNUMBER(SEARCH(""CDM CASH DEPOSIT"",$C1060)),
      ISNUMBER(SEARCH(""CASH DEPOSIT"",$"&amp;"C1060)),
      COUNTIFS('SUMMARY DATA'!$D:$D,$C1060,'SUMMARY DATA'!$B:$B,""GRP"")&lt;&gt;1
    ),
    """",
    IFERROR(TEXTJOIN(CHAR(10),TRUE,FILTER('SUMMARY DATA'!I:I,'SUMMARY DATA'!$D:$D=$C1060,'SUMMARY DATA'!$B:$B=""GRP"")),"""")
  )
)"),"")</f>
        <v/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ht="15.75" customHeight="1" spans="1:27">
      <c r="A1061" s="2"/>
      <c r="B1061" s="35"/>
      <c r="C1061" s="2"/>
      <c r="D1061" s="6"/>
      <c r="E1061" s="16" t="str">
        <f>IFERROR(__xludf.DUMMYFUNCTION("IFERROR(
  TEXTJOIN(CHAR(10),TRUE,FILTER('SUMMARY DATA'!E:E,'SUMMARY DATA'!$A:$A=$A1061,'SUMMARY DATA'!$C:$C=$B1061,'SUMMARY DATA'!$B:$B=""GRP"")),
  IF(
    OR(
      ISNUMBER(SEARCH(""CDM CASH DEPOSIT"",$C1061)),
      ISNUMBER(SEARCH(""CASH DEPOSIT"",$"&amp;"C1061)),
      COUNTIFS('SUMMARY DATA'!$D:$D,$C1061,'SUMMARY DATA'!$B:$B,""GRP"")&lt;&gt;1
    ),
    """",
    IFERROR(TEXTJOIN(CHAR(10),TRUE,FILTER('SUMMARY DATA'!E:E,'SUMMARY DATA'!$D:$D=$C1061,'SUMMARY DATA'!$B:$B=""GRP"")),"""")
  )
)"),"")</f>
        <v/>
      </c>
      <c r="F1061" s="17" t="str">
        <f>IFERROR(__xludf.DUMMYFUNCTION("IFERROR(
  TEXTJOIN(CHAR(10),TRUE,FILTER('SUMMARY DATA'!F:F,'SUMMARY DATA'!$A:$A=$A1061,'SUMMARY DATA'!$C:$C=$B1061,'SUMMARY DATA'!$B:$B=""GRP"")),
  IF(
    OR(
      ISNUMBER(SEARCH(""CDM CASH DEPOSIT"",$C1061)),
      ISNUMBER(SEARCH(""CASH DEPOSIT"",$"&amp;"C1061)),
      COUNTIFS('SUMMARY DATA'!$D:$D,$C1061,'SUMMARY DATA'!$B:$B,""GRP"")&lt;&gt;1
    ),
    """",
    IFERROR(TEXTJOIN(CHAR(10),TRUE,FILTER('SUMMARY DATA'!F:F,'SUMMARY DATA'!$D:$D=$C1061,'SUMMARY DATA'!$B:$B=""GRP"")),"""")
  )
)"),"")</f>
        <v/>
      </c>
      <c r="G1061" s="17" t="str">
        <f>IFERROR(__xludf.DUMMYFUNCTION("IFERROR(
  TEXTJOIN(CHAR(10),TRUE,FILTER('SUMMARY DATA'!G:G,'SUMMARY DATA'!$A:$A=$A1061,'SUMMARY DATA'!$C:$C=$B1061,'SUMMARY DATA'!$B:$B=""GRP"")),
  IF(
    OR(
      ISNUMBER(SEARCH(""CDM CASH DEPOSIT"",$C1061)),
      ISNUMBER(SEARCH(""CASH DEPOSIT"",$"&amp;"C1061)),
      COUNTIFS('SUMMARY DATA'!$D:$D,$C1061,'SUMMARY DATA'!$B:$B,""GRP"")&lt;&gt;1
    ),
    """",
    IFERROR(TEXTJOIN(CHAR(10),TRUE,FILTER('SUMMARY DATA'!G:G,'SUMMARY DATA'!$D:$D=$C1061,'SUMMARY DATA'!$B:$B=""GRP"")),"""")
  )
)"),"")</f>
        <v/>
      </c>
      <c r="H1061" s="18" t="str">
        <f>IFERROR(__xludf.DUMMYFUNCTION("IFERROR(
  TEXTJOIN(CHAR(10),TRUE,FILTER('SUMMARY DATA'!H:H,'SUMMARY DATA'!$A:$A=$A1061,'SUMMARY DATA'!$C:$C=$B1061,'SUMMARY DATA'!$B:$B=""GRP"")),
  IF(
    OR(
      ISNUMBER(SEARCH(""CDM CASH DEPOSIT"",$C1061)),
      ISNUMBER(SEARCH(""CASH DEPOSIT"",$"&amp;"C1061)),
      COUNTIFS('SUMMARY DATA'!$D:$D,$C1061,'SUMMARY DATA'!$B:$B,""GRP"")&lt;&gt;1
    ),
    """",
    IFERROR(TEXTJOIN(CHAR(10),TRUE,FILTER('SUMMARY DATA'!H:H,'SUMMARY DATA'!$D:$D=$C1061,'SUMMARY DATA'!$B:$B=""GRP"")),"""")
  )
)"),"")</f>
        <v/>
      </c>
      <c r="I1061" s="18" t="str">
        <f>IFERROR(__xludf.DUMMYFUNCTION("IF(H1061="""","""",
SUM(ARRAYFORMULA(VALUE(SPLIT(H1061,CHAR(10)))))
)"),"")</f>
        <v/>
      </c>
      <c r="J1061" s="17" t="str">
        <f>IFERROR(__xludf.DUMMYFUNCTION("IFERROR(
  TEXTJOIN(CHAR(10),TRUE,FILTER('SUMMARY DATA'!I:I,'SUMMARY DATA'!$A:$A=$A1061,'SUMMARY DATA'!$C:$C=$B1061,'SUMMARY DATA'!$B:$B=""GRP"")),
  IF(
    OR(
      ISNUMBER(SEARCH(""CDM CASH DEPOSIT"",$C1061)),
      ISNUMBER(SEARCH(""CASH DEPOSIT"",$"&amp;"C1061)),
      COUNTIFS('SUMMARY DATA'!$D:$D,$C1061,'SUMMARY DATA'!$B:$B,""GRP"")&lt;&gt;1
    ),
    """",
    IFERROR(TEXTJOIN(CHAR(10),TRUE,FILTER('SUMMARY DATA'!I:I,'SUMMARY DATA'!$D:$D=$C1061,'SUMMARY DATA'!$B:$B=""GRP"")),"""")
  )
)"),"")</f>
        <v/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ht="15.75" customHeight="1" spans="1:27">
      <c r="A1062" s="2"/>
      <c r="B1062" s="35"/>
      <c r="C1062" s="2"/>
      <c r="D1062" s="6"/>
      <c r="E1062" s="16" t="str">
        <f>IFERROR(__xludf.DUMMYFUNCTION("IFERROR(
  TEXTJOIN(CHAR(10),TRUE,FILTER('SUMMARY DATA'!E:E,'SUMMARY DATA'!$A:$A=$A1062,'SUMMARY DATA'!$C:$C=$B1062,'SUMMARY DATA'!$B:$B=""GRP"")),
  IF(
    OR(
      ISNUMBER(SEARCH(""CDM CASH DEPOSIT"",$C1062)),
      ISNUMBER(SEARCH(""CASH DEPOSIT"",$"&amp;"C1062)),
      COUNTIFS('SUMMARY DATA'!$D:$D,$C1062,'SUMMARY DATA'!$B:$B,""GRP"")&lt;&gt;1
    ),
    """",
    IFERROR(TEXTJOIN(CHAR(10),TRUE,FILTER('SUMMARY DATA'!E:E,'SUMMARY DATA'!$D:$D=$C1062,'SUMMARY DATA'!$B:$B=""GRP"")),"""")
  )
)"),"")</f>
        <v/>
      </c>
      <c r="F1062" s="17" t="str">
        <f>IFERROR(__xludf.DUMMYFUNCTION("IFERROR(
  TEXTJOIN(CHAR(10),TRUE,FILTER('SUMMARY DATA'!F:F,'SUMMARY DATA'!$A:$A=$A1062,'SUMMARY DATA'!$C:$C=$B1062,'SUMMARY DATA'!$B:$B=""GRP"")),
  IF(
    OR(
      ISNUMBER(SEARCH(""CDM CASH DEPOSIT"",$C1062)),
      ISNUMBER(SEARCH(""CASH DEPOSIT"",$"&amp;"C1062)),
      COUNTIFS('SUMMARY DATA'!$D:$D,$C1062,'SUMMARY DATA'!$B:$B,""GRP"")&lt;&gt;1
    ),
    """",
    IFERROR(TEXTJOIN(CHAR(10),TRUE,FILTER('SUMMARY DATA'!F:F,'SUMMARY DATA'!$D:$D=$C1062,'SUMMARY DATA'!$B:$B=""GRP"")),"""")
  )
)"),"")</f>
        <v/>
      </c>
      <c r="G1062" s="17" t="str">
        <f>IFERROR(__xludf.DUMMYFUNCTION("IFERROR(
  TEXTJOIN(CHAR(10),TRUE,FILTER('SUMMARY DATA'!G:G,'SUMMARY DATA'!$A:$A=$A1062,'SUMMARY DATA'!$C:$C=$B1062,'SUMMARY DATA'!$B:$B=""GRP"")),
  IF(
    OR(
      ISNUMBER(SEARCH(""CDM CASH DEPOSIT"",$C1062)),
      ISNUMBER(SEARCH(""CASH DEPOSIT"",$"&amp;"C1062)),
      COUNTIFS('SUMMARY DATA'!$D:$D,$C1062,'SUMMARY DATA'!$B:$B,""GRP"")&lt;&gt;1
    ),
    """",
    IFERROR(TEXTJOIN(CHAR(10),TRUE,FILTER('SUMMARY DATA'!G:G,'SUMMARY DATA'!$D:$D=$C1062,'SUMMARY DATA'!$B:$B=""GRP"")),"""")
  )
)"),"")</f>
        <v/>
      </c>
      <c r="H1062" s="18" t="str">
        <f>IFERROR(__xludf.DUMMYFUNCTION("IFERROR(
  TEXTJOIN(CHAR(10),TRUE,FILTER('SUMMARY DATA'!H:H,'SUMMARY DATA'!$A:$A=$A1062,'SUMMARY DATA'!$C:$C=$B1062,'SUMMARY DATA'!$B:$B=""GRP"")),
  IF(
    OR(
      ISNUMBER(SEARCH(""CDM CASH DEPOSIT"",$C1062)),
      ISNUMBER(SEARCH(""CASH DEPOSIT"",$"&amp;"C1062)),
      COUNTIFS('SUMMARY DATA'!$D:$D,$C1062,'SUMMARY DATA'!$B:$B,""GRP"")&lt;&gt;1
    ),
    """",
    IFERROR(TEXTJOIN(CHAR(10),TRUE,FILTER('SUMMARY DATA'!H:H,'SUMMARY DATA'!$D:$D=$C1062,'SUMMARY DATA'!$B:$B=""GRP"")),"""")
  )
)"),"")</f>
        <v/>
      </c>
      <c r="I1062" s="18" t="str">
        <f>IFERROR(__xludf.DUMMYFUNCTION("IF(H1062="""","""",
SUM(ARRAYFORMULA(VALUE(SPLIT(H1062,CHAR(10)))))
)"),"")</f>
        <v/>
      </c>
      <c r="J1062" s="17" t="str">
        <f>IFERROR(__xludf.DUMMYFUNCTION("IFERROR(
  TEXTJOIN(CHAR(10),TRUE,FILTER('SUMMARY DATA'!I:I,'SUMMARY DATA'!$A:$A=$A1062,'SUMMARY DATA'!$C:$C=$B1062,'SUMMARY DATA'!$B:$B=""GRP"")),
  IF(
    OR(
      ISNUMBER(SEARCH(""CDM CASH DEPOSIT"",$C1062)),
      ISNUMBER(SEARCH(""CASH DEPOSIT"",$"&amp;"C1062)),
      COUNTIFS('SUMMARY DATA'!$D:$D,$C1062,'SUMMARY DATA'!$B:$B,""GRP"")&lt;&gt;1
    ),
    """",
    IFERROR(TEXTJOIN(CHAR(10),TRUE,FILTER('SUMMARY DATA'!I:I,'SUMMARY DATA'!$D:$D=$C1062,'SUMMARY DATA'!$B:$B=""GRP"")),"""")
  )
)"),"")</f>
        <v/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ht="15.75" customHeight="1" spans="1:27">
      <c r="A1063" s="2"/>
      <c r="B1063" s="35"/>
      <c r="C1063" s="2"/>
      <c r="D1063" s="6"/>
      <c r="E1063" s="16" t="str">
        <f>IFERROR(__xludf.DUMMYFUNCTION("IFERROR(
  TEXTJOIN(CHAR(10),TRUE,FILTER('SUMMARY DATA'!E:E,'SUMMARY DATA'!$A:$A=$A1063,'SUMMARY DATA'!$C:$C=$B1063,'SUMMARY DATA'!$B:$B=""GRP"")),
  IF(
    OR(
      ISNUMBER(SEARCH(""CDM CASH DEPOSIT"",$C1063)),
      ISNUMBER(SEARCH(""CASH DEPOSIT"",$"&amp;"C1063)),
      COUNTIFS('SUMMARY DATA'!$D:$D,$C1063,'SUMMARY DATA'!$B:$B,""GRP"")&lt;&gt;1
    ),
    """",
    IFERROR(TEXTJOIN(CHAR(10),TRUE,FILTER('SUMMARY DATA'!E:E,'SUMMARY DATA'!$D:$D=$C1063,'SUMMARY DATA'!$B:$B=""GRP"")),"""")
  )
)"),"")</f>
        <v/>
      </c>
      <c r="F1063" s="17" t="str">
        <f>IFERROR(__xludf.DUMMYFUNCTION("IFERROR(
  TEXTJOIN(CHAR(10),TRUE,FILTER('SUMMARY DATA'!F:F,'SUMMARY DATA'!$A:$A=$A1063,'SUMMARY DATA'!$C:$C=$B1063,'SUMMARY DATA'!$B:$B=""GRP"")),
  IF(
    OR(
      ISNUMBER(SEARCH(""CDM CASH DEPOSIT"",$C1063)),
      ISNUMBER(SEARCH(""CASH DEPOSIT"",$"&amp;"C1063)),
      COUNTIFS('SUMMARY DATA'!$D:$D,$C1063,'SUMMARY DATA'!$B:$B,""GRP"")&lt;&gt;1
    ),
    """",
    IFERROR(TEXTJOIN(CHAR(10),TRUE,FILTER('SUMMARY DATA'!F:F,'SUMMARY DATA'!$D:$D=$C1063,'SUMMARY DATA'!$B:$B=""GRP"")),"""")
  )
)"),"")</f>
        <v/>
      </c>
      <c r="G1063" s="17" t="str">
        <f>IFERROR(__xludf.DUMMYFUNCTION("IFERROR(
  TEXTJOIN(CHAR(10),TRUE,FILTER('SUMMARY DATA'!G:G,'SUMMARY DATA'!$A:$A=$A1063,'SUMMARY DATA'!$C:$C=$B1063,'SUMMARY DATA'!$B:$B=""GRP"")),
  IF(
    OR(
      ISNUMBER(SEARCH(""CDM CASH DEPOSIT"",$C1063)),
      ISNUMBER(SEARCH(""CASH DEPOSIT"",$"&amp;"C1063)),
      COUNTIFS('SUMMARY DATA'!$D:$D,$C1063,'SUMMARY DATA'!$B:$B,""GRP"")&lt;&gt;1
    ),
    """",
    IFERROR(TEXTJOIN(CHAR(10),TRUE,FILTER('SUMMARY DATA'!G:G,'SUMMARY DATA'!$D:$D=$C1063,'SUMMARY DATA'!$B:$B=""GRP"")),"""")
  )
)"),"")</f>
        <v/>
      </c>
      <c r="H1063" s="18" t="str">
        <f>IFERROR(__xludf.DUMMYFUNCTION("IFERROR(
  TEXTJOIN(CHAR(10),TRUE,FILTER('SUMMARY DATA'!H:H,'SUMMARY DATA'!$A:$A=$A1063,'SUMMARY DATA'!$C:$C=$B1063,'SUMMARY DATA'!$B:$B=""GRP"")),
  IF(
    OR(
      ISNUMBER(SEARCH(""CDM CASH DEPOSIT"",$C1063)),
      ISNUMBER(SEARCH(""CASH DEPOSIT"",$"&amp;"C1063)),
      COUNTIFS('SUMMARY DATA'!$D:$D,$C1063,'SUMMARY DATA'!$B:$B,""GRP"")&lt;&gt;1
    ),
    """",
    IFERROR(TEXTJOIN(CHAR(10),TRUE,FILTER('SUMMARY DATA'!H:H,'SUMMARY DATA'!$D:$D=$C1063,'SUMMARY DATA'!$B:$B=""GRP"")),"""")
  )
)"),"")</f>
        <v/>
      </c>
      <c r="I1063" s="18" t="str">
        <f>IFERROR(__xludf.DUMMYFUNCTION("IF(H1063="""","""",
SUM(ARRAYFORMULA(VALUE(SPLIT(H1063,CHAR(10)))))
)"),"")</f>
        <v/>
      </c>
      <c r="J1063" s="17" t="str">
        <f>IFERROR(__xludf.DUMMYFUNCTION("IFERROR(
  TEXTJOIN(CHAR(10),TRUE,FILTER('SUMMARY DATA'!I:I,'SUMMARY DATA'!$A:$A=$A1063,'SUMMARY DATA'!$C:$C=$B1063,'SUMMARY DATA'!$B:$B=""GRP"")),
  IF(
    OR(
      ISNUMBER(SEARCH(""CDM CASH DEPOSIT"",$C1063)),
      ISNUMBER(SEARCH(""CASH DEPOSIT"",$"&amp;"C1063)),
      COUNTIFS('SUMMARY DATA'!$D:$D,$C1063,'SUMMARY DATA'!$B:$B,""GRP"")&lt;&gt;1
    ),
    """",
    IFERROR(TEXTJOIN(CHAR(10),TRUE,FILTER('SUMMARY DATA'!I:I,'SUMMARY DATA'!$D:$D=$C1063,'SUMMARY DATA'!$B:$B=""GRP"")),"""")
  )
)"),"")</f>
        <v/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ht="15.75" customHeight="1" spans="1:27">
      <c r="A1064" s="2"/>
      <c r="B1064" s="35"/>
      <c r="C1064" s="2"/>
      <c r="D1064" s="6"/>
      <c r="E1064" s="16" t="str">
        <f>IFERROR(__xludf.DUMMYFUNCTION("IFERROR(
  TEXTJOIN(CHAR(10),TRUE,FILTER('SUMMARY DATA'!E:E,'SUMMARY DATA'!$A:$A=$A1064,'SUMMARY DATA'!$C:$C=$B1064,'SUMMARY DATA'!$B:$B=""GRP"")),
  IF(
    OR(
      ISNUMBER(SEARCH(""CDM CASH DEPOSIT"",$C1064)),
      ISNUMBER(SEARCH(""CASH DEPOSIT"",$"&amp;"C1064)),
      COUNTIFS('SUMMARY DATA'!$D:$D,$C1064,'SUMMARY DATA'!$B:$B,""GRP"")&lt;&gt;1
    ),
    """",
    IFERROR(TEXTJOIN(CHAR(10),TRUE,FILTER('SUMMARY DATA'!E:E,'SUMMARY DATA'!$D:$D=$C1064,'SUMMARY DATA'!$B:$B=""GRP"")),"""")
  )
)"),"")</f>
        <v/>
      </c>
      <c r="F1064" s="17" t="str">
        <f>IFERROR(__xludf.DUMMYFUNCTION("IFERROR(
  TEXTJOIN(CHAR(10),TRUE,FILTER('SUMMARY DATA'!F:F,'SUMMARY DATA'!$A:$A=$A1064,'SUMMARY DATA'!$C:$C=$B1064,'SUMMARY DATA'!$B:$B=""GRP"")),
  IF(
    OR(
      ISNUMBER(SEARCH(""CDM CASH DEPOSIT"",$C1064)),
      ISNUMBER(SEARCH(""CASH DEPOSIT"",$"&amp;"C1064)),
      COUNTIFS('SUMMARY DATA'!$D:$D,$C1064,'SUMMARY DATA'!$B:$B,""GRP"")&lt;&gt;1
    ),
    """",
    IFERROR(TEXTJOIN(CHAR(10),TRUE,FILTER('SUMMARY DATA'!F:F,'SUMMARY DATA'!$D:$D=$C1064,'SUMMARY DATA'!$B:$B=""GRP"")),"""")
  )
)"),"")</f>
        <v/>
      </c>
      <c r="G1064" s="17" t="str">
        <f>IFERROR(__xludf.DUMMYFUNCTION("IFERROR(
  TEXTJOIN(CHAR(10),TRUE,FILTER('SUMMARY DATA'!G:G,'SUMMARY DATA'!$A:$A=$A1064,'SUMMARY DATA'!$C:$C=$B1064,'SUMMARY DATA'!$B:$B=""GRP"")),
  IF(
    OR(
      ISNUMBER(SEARCH(""CDM CASH DEPOSIT"",$C1064)),
      ISNUMBER(SEARCH(""CASH DEPOSIT"",$"&amp;"C1064)),
      COUNTIFS('SUMMARY DATA'!$D:$D,$C1064,'SUMMARY DATA'!$B:$B,""GRP"")&lt;&gt;1
    ),
    """",
    IFERROR(TEXTJOIN(CHAR(10),TRUE,FILTER('SUMMARY DATA'!G:G,'SUMMARY DATA'!$D:$D=$C1064,'SUMMARY DATA'!$B:$B=""GRP"")),"""")
  )
)"),"")</f>
        <v/>
      </c>
      <c r="H1064" s="18" t="str">
        <f>IFERROR(__xludf.DUMMYFUNCTION("IFERROR(
  TEXTJOIN(CHAR(10),TRUE,FILTER('SUMMARY DATA'!H:H,'SUMMARY DATA'!$A:$A=$A1064,'SUMMARY DATA'!$C:$C=$B1064,'SUMMARY DATA'!$B:$B=""GRP"")),
  IF(
    OR(
      ISNUMBER(SEARCH(""CDM CASH DEPOSIT"",$C1064)),
      ISNUMBER(SEARCH(""CASH DEPOSIT"",$"&amp;"C1064)),
      COUNTIFS('SUMMARY DATA'!$D:$D,$C1064,'SUMMARY DATA'!$B:$B,""GRP"")&lt;&gt;1
    ),
    """",
    IFERROR(TEXTJOIN(CHAR(10),TRUE,FILTER('SUMMARY DATA'!H:H,'SUMMARY DATA'!$D:$D=$C1064,'SUMMARY DATA'!$B:$B=""GRP"")),"""")
  )
)"),"")</f>
        <v/>
      </c>
      <c r="I1064" s="18" t="str">
        <f>IFERROR(__xludf.DUMMYFUNCTION("IF(H1064="""","""",
SUM(ARRAYFORMULA(VALUE(SPLIT(H1064,CHAR(10)))))
)"),"")</f>
        <v/>
      </c>
      <c r="J1064" s="17" t="str">
        <f>IFERROR(__xludf.DUMMYFUNCTION("IFERROR(
  TEXTJOIN(CHAR(10),TRUE,FILTER('SUMMARY DATA'!I:I,'SUMMARY DATA'!$A:$A=$A1064,'SUMMARY DATA'!$C:$C=$B1064,'SUMMARY DATA'!$B:$B=""GRP"")),
  IF(
    OR(
      ISNUMBER(SEARCH(""CDM CASH DEPOSIT"",$C1064)),
      ISNUMBER(SEARCH(""CASH DEPOSIT"",$"&amp;"C1064)),
      COUNTIFS('SUMMARY DATA'!$D:$D,$C1064,'SUMMARY DATA'!$B:$B,""GRP"")&lt;&gt;1
    ),
    """",
    IFERROR(TEXTJOIN(CHAR(10),TRUE,FILTER('SUMMARY DATA'!I:I,'SUMMARY DATA'!$D:$D=$C1064,'SUMMARY DATA'!$B:$B=""GRP"")),"""")
  )
)"),"")</f>
        <v/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ht="15.75" customHeight="1" spans="1:27">
      <c r="A1065" s="2"/>
      <c r="B1065" s="35"/>
      <c r="C1065" s="2"/>
      <c r="D1065" s="6"/>
      <c r="E1065" s="16" t="str">
        <f>IFERROR(__xludf.DUMMYFUNCTION("IFERROR(
  TEXTJOIN(CHAR(10),TRUE,FILTER('SUMMARY DATA'!E:E,'SUMMARY DATA'!$A:$A=$A1065,'SUMMARY DATA'!$C:$C=$B1065,'SUMMARY DATA'!$B:$B=""GRP"")),
  IF(
    OR(
      ISNUMBER(SEARCH(""CDM CASH DEPOSIT"",$C1065)),
      ISNUMBER(SEARCH(""CASH DEPOSIT"",$"&amp;"C1065)),
      COUNTIFS('SUMMARY DATA'!$D:$D,$C1065,'SUMMARY DATA'!$B:$B,""GRP"")&lt;&gt;1
    ),
    """",
    IFERROR(TEXTJOIN(CHAR(10),TRUE,FILTER('SUMMARY DATA'!E:E,'SUMMARY DATA'!$D:$D=$C1065,'SUMMARY DATA'!$B:$B=""GRP"")),"""")
  )
)"),"")</f>
        <v/>
      </c>
      <c r="F1065" s="17" t="str">
        <f>IFERROR(__xludf.DUMMYFUNCTION("IFERROR(
  TEXTJOIN(CHAR(10),TRUE,FILTER('SUMMARY DATA'!F:F,'SUMMARY DATA'!$A:$A=$A1065,'SUMMARY DATA'!$C:$C=$B1065,'SUMMARY DATA'!$B:$B=""GRP"")),
  IF(
    OR(
      ISNUMBER(SEARCH(""CDM CASH DEPOSIT"",$C1065)),
      ISNUMBER(SEARCH(""CASH DEPOSIT"",$"&amp;"C1065)),
      COUNTIFS('SUMMARY DATA'!$D:$D,$C1065,'SUMMARY DATA'!$B:$B,""GRP"")&lt;&gt;1
    ),
    """",
    IFERROR(TEXTJOIN(CHAR(10),TRUE,FILTER('SUMMARY DATA'!F:F,'SUMMARY DATA'!$D:$D=$C1065,'SUMMARY DATA'!$B:$B=""GRP"")),"""")
  )
)"),"")</f>
        <v/>
      </c>
      <c r="G1065" s="17" t="str">
        <f>IFERROR(__xludf.DUMMYFUNCTION("IFERROR(
  TEXTJOIN(CHAR(10),TRUE,FILTER('SUMMARY DATA'!G:G,'SUMMARY DATA'!$A:$A=$A1065,'SUMMARY DATA'!$C:$C=$B1065,'SUMMARY DATA'!$B:$B=""GRP"")),
  IF(
    OR(
      ISNUMBER(SEARCH(""CDM CASH DEPOSIT"",$C1065)),
      ISNUMBER(SEARCH(""CASH DEPOSIT"",$"&amp;"C1065)),
      COUNTIFS('SUMMARY DATA'!$D:$D,$C1065,'SUMMARY DATA'!$B:$B,""GRP"")&lt;&gt;1
    ),
    """",
    IFERROR(TEXTJOIN(CHAR(10),TRUE,FILTER('SUMMARY DATA'!G:G,'SUMMARY DATA'!$D:$D=$C1065,'SUMMARY DATA'!$B:$B=""GRP"")),"""")
  )
)"),"")</f>
        <v/>
      </c>
      <c r="H1065" s="18" t="str">
        <f>IFERROR(__xludf.DUMMYFUNCTION("IFERROR(
  TEXTJOIN(CHAR(10),TRUE,FILTER('SUMMARY DATA'!H:H,'SUMMARY DATA'!$A:$A=$A1065,'SUMMARY DATA'!$C:$C=$B1065,'SUMMARY DATA'!$B:$B=""GRP"")),
  IF(
    OR(
      ISNUMBER(SEARCH(""CDM CASH DEPOSIT"",$C1065)),
      ISNUMBER(SEARCH(""CASH DEPOSIT"",$"&amp;"C1065)),
      COUNTIFS('SUMMARY DATA'!$D:$D,$C1065,'SUMMARY DATA'!$B:$B,""GRP"")&lt;&gt;1
    ),
    """",
    IFERROR(TEXTJOIN(CHAR(10),TRUE,FILTER('SUMMARY DATA'!H:H,'SUMMARY DATA'!$D:$D=$C1065,'SUMMARY DATA'!$B:$B=""GRP"")),"""")
  )
)"),"")</f>
        <v/>
      </c>
      <c r="I1065" s="18" t="str">
        <f>IFERROR(__xludf.DUMMYFUNCTION("IF(H1065="""","""",
SUM(ARRAYFORMULA(VALUE(SPLIT(H1065,CHAR(10)))))
)"),"")</f>
        <v/>
      </c>
      <c r="J1065" s="17" t="str">
        <f>IFERROR(__xludf.DUMMYFUNCTION("IFERROR(
  TEXTJOIN(CHAR(10),TRUE,FILTER('SUMMARY DATA'!I:I,'SUMMARY DATA'!$A:$A=$A1065,'SUMMARY DATA'!$C:$C=$B1065,'SUMMARY DATA'!$B:$B=""GRP"")),
  IF(
    OR(
      ISNUMBER(SEARCH(""CDM CASH DEPOSIT"",$C1065)),
      ISNUMBER(SEARCH(""CASH DEPOSIT"",$"&amp;"C1065)),
      COUNTIFS('SUMMARY DATA'!$D:$D,$C1065,'SUMMARY DATA'!$B:$B,""GRP"")&lt;&gt;1
    ),
    """",
    IFERROR(TEXTJOIN(CHAR(10),TRUE,FILTER('SUMMARY DATA'!I:I,'SUMMARY DATA'!$D:$D=$C1065,'SUMMARY DATA'!$B:$B=""GRP"")),"""")
  )
)"),"")</f>
        <v/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ht="15.75" customHeight="1" spans="1:27">
      <c r="A1066" s="2"/>
      <c r="B1066" s="35"/>
      <c r="C1066" s="2"/>
      <c r="D1066" s="6"/>
      <c r="E1066" s="16" t="str">
        <f>IFERROR(__xludf.DUMMYFUNCTION("IFERROR(
  TEXTJOIN(CHAR(10),TRUE,FILTER('SUMMARY DATA'!E:E,'SUMMARY DATA'!$A:$A=$A1066,'SUMMARY DATA'!$C:$C=$B1066,'SUMMARY DATA'!$B:$B=""GRP"")),
  IF(
    OR(
      ISNUMBER(SEARCH(""CDM CASH DEPOSIT"",$C1066)),
      ISNUMBER(SEARCH(""CASH DEPOSIT"",$"&amp;"C1066)),
      COUNTIFS('SUMMARY DATA'!$D:$D,$C1066,'SUMMARY DATA'!$B:$B,""GRP"")&lt;&gt;1
    ),
    """",
    IFERROR(TEXTJOIN(CHAR(10),TRUE,FILTER('SUMMARY DATA'!E:E,'SUMMARY DATA'!$D:$D=$C1066,'SUMMARY DATA'!$B:$B=""GRP"")),"""")
  )
)"),"")</f>
        <v/>
      </c>
      <c r="F1066" s="17" t="str">
        <f>IFERROR(__xludf.DUMMYFUNCTION("IFERROR(
  TEXTJOIN(CHAR(10),TRUE,FILTER('SUMMARY DATA'!F:F,'SUMMARY DATA'!$A:$A=$A1066,'SUMMARY DATA'!$C:$C=$B1066,'SUMMARY DATA'!$B:$B=""GRP"")),
  IF(
    OR(
      ISNUMBER(SEARCH(""CDM CASH DEPOSIT"",$C1066)),
      ISNUMBER(SEARCH(""CASH DEPOSIT"",$"&amp;"C1066)),
      COUNTIFS('SUMMARY DATA'!$D:$D,$C1066,'SUMMARY DATA'!$B:$B,""GRP"")&lt;&gt;1
    ),
    """",
    IFERROR(TEXTJOIN(CHAR(10),TRUE,FILTER('SUMMARY DATA'!F:F,'SUMMARY DATA'!$D:$D=$C1066,'SUMMARY DATA'!$B:$B=""GRP"")),"""")
  )
)"),"")</f>
        <v/>
      </c>
      <c r="G1066" s="17" t="str">
        <f>IFERROR(__xludf.DUMMYFUNCTION("IFERROR(
  TEXTJOIN(CHAR(10),TRUE,FILTER('SUMMARY DATA'!G:G,'SUMMARY DATA'!$A:$A=$A1066,'SUMMARY DATA'!$C:$C=$B1066,'SUMMARY DATA'!$B:$B=""GRP"")),
  IF(
    OR(
      ISNUMBER(SEARCH(""CDM CASH DEPOSIT"",$C1066)),
      ISNUMBER(SEARCH(""CASH DEPOSIT"",$"&amp;"C1066)),
      COUNTIFS('SUMMARY DATA'!$D:$D,$C1066,'SUMMARY DATA'!$B:$B,""GRP"")&lt;&gt;1
    ),
    """",
    IFERROR(TEXTJOIN(CHAR(10),TRUE,FILTER('SUMMARY DATA'!G:G,'SUMMARY DATA'!$D:$D=$C1066,'SUMMARY DATA'!$B:$B=""GRP"")),"""")
  )
)"),"")</f>
        <v/>
      </c>
      <c r="H1066" s="18" t="str">
        <f>IFERROR(__xludf.DUMMYFUNCTION("IFERROR(
  TEXTJOIN(CHAR(10),TRUE,FILTER('SUMMARY DATA'!H:H,'SUMMARY DATA'!$A:$A=$A1066,'SUMMARY DATA'!$C:$C=$B1066,'SUMMARY DATA'!$B:$B=""GRP"")),
  IF(
    OR(
      ISNUMBER(SEARCH(""CDM CASH DEPOSIT"",$C1066)),
      ISNUMBER(SEARCH(""CASH DEPOSIT"",$"&amp;"C1066)),
      COUNTIFS('SUMMARY DATA'!$D:$D,$C1066,'SUMMARY DATA'!$B:$B,""GRP"")&lt;&gt;1
    ),
    """",
    IFERROR(TEXTJOIN(CHAR(10),TRUE,FILTER('SUMMARY DATA'!H:H,'SUMMARY DATA'!$D:$D=$C1066,'SUMMARY DATA'!$B:$B=""GRP"")),"""")
  )
)"),"")</f>
        <v/>
      </c>
      <c r="I1066" s="18" t="str">
        <f>IFERROR(__xludf.DUMMYFUNCTION("IF(H1066="""","""",
SUM(ARRAYFORMULA(VALUE(SPLIT(H1066,CHAR(10)))))
)"),"")</f>
        <v/>
      </c>
      <c r="J1066" s="17" t="str">
        <f>IFERROR(__xludf.DUMMYFUNCTION("IFERROR(
  TEXTJOIN(CHAR(10),TRUE,FILTER('SUMMARY DATA'!I:I,'SUMMARY DATA'!$A:$A=$A1066,'SUMMARY DATA'!$C:$C=$B1066,'SUMMARY DATA'!$B:$B=""GRP"")),
  IF(
    OR(
      ISNUMBER(SEARCH(""CDM CASH DEPOSIT"",$C1066)),
      ISNUMBER(SEARCH(""CASH DEPOSIT"",$"&amp;"C1066)),
      COUNTIFS('SUMMARY DATA'!$D:$D,$C1066,'SUMMARY DATA'!$B:$B,""GRP"")&lt;&gt;1
    ),
    """",
    IFERROR(TEXTJOIN(CHAR(10),TRUE,FILTER('SUMMARY DATA'!I:I,'SUMMARY DATA'!$D:$D=$C1066,'SUMMARY DATA'!$B:$B=""GRP"")),"""")
  )
)"),"")</f>
        <v/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ht="15.75" customHeight="1" spans="1:27">
      <c r="A1067" s="2"/>
      <c r="B1067" s="35"/>
      <c r="C1067" s="2"/>
      <c r="D1067" s="6"/>
      <c r="E1067" s="16" t="str">
        <f>IFERROR(__xludf.DUMMYFUNCTION("IFERROR(
  TEXTJOIN(CHAR(10),TRUE,FILTER('SUMMARY DATA'!E:E,'SUMMARY DATA'!$A:$A=$A1067,'SUMMARY DATA'!$C:$C=$B1067,'SUMMARY DATA'!$B:$B=""GRP"")),
  IF(
    OR(
      ISNUMBER(SEARCH(""CDM CASH DEPOSIT"",$C1067)),
      ISNUMBER(SEARCH(""CASH DEPOSIT"",$"&amp;"C1067)),
      COUNTIFS('SUMMARY DATA'!$D:$D,$C1067,'SUMMARY DATA'!$B:$B,""GRP"")&lt;&gt;1
    ),
    """",
    IFERROR(TEXTJOIN(CHAR(10),TRUE,FILTER('SUMMARY DATA'!E:E,'SUMMARY DATA'!$D:$D=$C1067,'SUMMARY DATA'!$B:$B=""GRP"")),"""")
  )
)"),"")</f>
        <v/>
      </c>
      <c r="F1067" s="17" t="str">
        <f>IFERROR(__xludf.DUMMYFUNCTION("IFERROR(
  TEXTJOIN(CHAR(10),TRUE,FILTER('SUMMARY DATA'!F:F,'SUMMARY DATA'!$A:$A=$A1067,'SUMMARY DATA'!$C:$C=$B1067,'SUMMARY DATA'!$B:$B=""GRP"")),
  IF(
    OR(
      ISNUMBER(SEARCH(""CDM CASH DEPOSIT"",$C1067)),
      ISNUMBER(SEARCH(""CASH DEPOSIT"",$"&amp;"C1067)),
      COUNTIFS('SUMMARY DATA'!$D:$D,$C1067,'SUMMARY DATA'!$B:$B,""GRP"")&lt;&gt;1
    ),
    """",
    IFERROR(TEXTJOIN(CHAR(10),TRUE,FILTER('SUMMARY DATA'!F:F,'SUMMARY DATA'!$D:$D=$C1067,'SUMMARY DATA'!$B:$B=""GRP"")),"""")
  )
)"),"")</f>
        <v/>
      </c>
      <c r="G1067" s="17" t="str">
        <f>IFERROR(__xludf.DUMMYFUNCTION("IFERROR(
  TEXTJOIN(CHAR(10),TRUE,FILTER('SUMMARY DATA'!G:G,'SUMMARY DATA'!$A:$A=$A1067,'SUMMARY DATA'!$C:$C=$B1067,'SUMMARY DATA'!$B:$B=""GRP"")),
  IF(
    OR(
      ISNUMBER(SEARCH(""CDM CASH DEPOSIT"",$C1067)),
      ISNUMBER(SEARCH(""CASH DEPOSIT"",$"&amp;"C1067)),
      COUNTIFS('SUMMARY DATA'!$D:$D,$C1067,'SUMMARY DATA'!$B:$B,""GRP"")&lt;&gt;1
    ),
    """",
    IFERROR(TEXTJOIN(CHAR(10),TRUE,FILTER('SUMMARY DATA'!G:G,'SUMMARY DATA'!$D:$D=$C1067,'SUMMARY DATA'!$B:$B=""GRP"")),"""")
  )
)"),"")</f>
        <v/>
      </c>
      <c r="H1067" s="18" t="str">
        <f>IFERROR(__xludf.DUMMYFUNCTION("IFERROR(
  TEXTJOIN(CHAR(10),TRUE,FILTER('SUMMARY DATA'!H:H,'SUMMARY DATA'!$A:$A=$A1067,'SUMMARY DATA'!$C:$C=$B1067,'SUMMARY DATA'!$B:$B=""GRP"")),
  IF(
    OR(
      ISNUMBER(SEARCH(""CDM CASH DEPOSIT"",$C1067)),
      ISNUMBER(SEARCH(""CASH DEPOSIT"",$"&amp;"C1067)),
      COUNTIFS('SUMMARY DATA'!$D:$D,$C1067,'SUMMARY DATA'!$B:$B,""GRP"")&lt;&gt;1
    ),
    """",
    IFERROR(TEXTJOIN(CHAR(10),TRUE,FILTER('SUMMARY DATA'!H:H,'SUMMARY DATA'!$D:$D=$C1067,'SUMMARY DATA'!$B:$B=""GRP"")),"""")
  )
)"),"")</f>
        <v/>
      </c>
      <c r="I1067" s="18" t="str">
        <f>IFERROR(__xludf.DUMMYFUNCTION("IF(H1067="""","""",
SUM(ARRAYFORMULA(VALUE(SPLIT(H1067,CHAR(10)))))
)"),"")</f>
        <v/>
      </c>
      <c r="J1067" s="17" t="str">
        <f>IFERROR(__xludf.DUMMYFUNCTION("IFERROR(
  TEXTJOIN(CHAR(10),TRUE,FILTER('SUMMARY DATA'!I:I,'SUMMARY DATA'!$A:$A=$A1067,'SUMMARY DATA'!$C:$C=$B1067,'SUMMARY DATA'!$B:$B=""GRP"")),
  IF(
    OR(
      ISNUMBER(SEARCH(""CDM CASH DEPOSIT"",$C1067)),
      ISNUMBER(SEARCH(""CASH DEPOSIT"",$"&amp;"C1067)),
      COUNTIFS('SUMMARY DATA'!$D:$D,$C1067,'SUMMARY DATA'!$B:$B,""GRP"")&lt;&gt;1
    ),
    """",
    IFERROR(TEXTJOIN(CHAR(10),TRUE,FILTER('SUMMARY DATA'!I:I,'SUMMARY DATA'!$D:$D=$C1067,'SUMMARY DATA'!$B:$B=""GRP"")),"""")
  )
)"),"")</f>
        <v/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ht="15.75" customHeight="1" spans="1:27">
      <c r="A1068" s="2"/>
      <c r="B1068" s="35"/>
      <c r="C1068" s="2"/>
      <c r="D1068" s="6"/>
      <c r="E1068" s="16" t="str">
        <f>IFERROR(__xludf.DUMMYFUNCTION("IFERROR(
  TEXTJOIN(CHAR(10),TRUE,FILTER('SUMMARY DATA'!E:E,'SUMMARY DATA'!$A:$A=$A1068,'SUMMARY DATA'!$C:$C=$B1068,'SUMMARY DATA'!$B:$B=""GRP"")),
  IF(
    OR(
      ISNUMBER(SEARCH(""CDM CASH DEPOSIT"",$C1068)),
      ISNUMBER(SEARCH(""CASH DEPOSIT"",$"&amp;"C1068)),
      COUNTIFS('SUMMARY DATA'!$D:$D,$C1068,'SUMMARY DATA'!$B:$B,""GRP"")&lt;&gt;1
    ),
    """",
    IFERROR(TEXTJOIN(CHAR(10),TRUE,FILTER('SUMMARY DATA'!E:E,'SUMMARY DATA'!$D:$D=$C1068,'SUMMARY DATA'!$B:$B=""GRP"")),"""")
  )
)"),"")</f>
        <v/>
      </c>
      <c r="F1068" s="17" t="str">
        <f>IFERROR(__xludf.DUMMYFUNCTION("IFERROR(
  TEXTJOIN(CHAR(10),TRUE,FILTER('SUMMARY DATA'!F:F,'SUMMARY DATA'!$A:$A=$A1068,'SUMMARY DATA'!$C:$C=$B1068,'SUMMARY DATA'!$B:$B=""GRP"")),
  IF(
    OR(
      ISNUMBER(SEARCH(""CDM CASH DEPOSIT"",$C1068)),
      ISNUMBER(SEARCH(""CASH DEPOSIT"",$"&amp;"C1068)),
      COUNTIFS('SUMMARY DATA'!$D:$D,$C1068,'SUMMARY DATA'!$B:$B,""GRP"")&lt;&gt;1
    ),
    """",
    IFERROR(TEXTJOIN(CHAR(10),TRUE,FILTER('SUMMARY DATA'!F:F,'SUMMARY DATA'!$D:$D=$C1068,'SUMMARY DATA'!$B:$B=""GRP"")),"""")
  )
)"),"")</f>
        <v/>
      </c>
      <c r="G1068" s="17" t="str">
        <f>IFERROR(__xludf.DUMMYFUNCTION("IFERROR(
  TEXTJOIN(CHAR(10),TRUE,FILTER('SUMMARY DATA'!G:G,'SUMMARY DATA'!$A:$A=$A1068,'SUMMARY DATA'!$C:$C=$B1068,'SUMMARY DATA'!$B:$B=""GRP"")),
  IF(
    OR(
      ISNUMBER(SEARCH(""CDM CASH DEPOSIT"",$C1068)),
      ISNUMBER(SEARCH(""CASH DEPOSIT"",$"&amp;"C1068)),
      COUNTIFS('SUMMARY DATA'!$D:$D,$C1068,'SUMMARY DATA'!$B:$B,""GRP"")&lt;&gt;1
    ),
    """",
    IFERROR(TEXTJOIN(CHAR(10),TRUE,FILTER('SUMMARY DATA'!G:G,'SUMMARY DATA'!$D:$D=$C1068,'SUMMARY DATA'!$B:$B=""GRP"")),"""")
  )
)"),"")</f>
        <v/>
      </c>
      <c r="H1068" s="18" t="str">
        <f>IFERROR(__xludf.DUMMYFUNCTION("IFERROR(
  TEXTJOIN(CHAR(10),TRUE,FILTER('SUMMARY DATA'!H:H,'SUMMARY DATA'!$A:$A=$A1068,'SUMMARY DATA'!$C:$C=$B1068,'SUMMARY DATA'!$B:$B=""GRP"")),
  IF(
    OR(
      ISNUMBER(SEARCH(""CDM CASH DEPOSIT"",$C1068)),
      ISNUMBER(SEARCH(""CASH DEPOSIT"",$"&amp;"C1068)),
      COUNTIFS('SUMMARY DATA'!$D:$D,$C1068,'SUMMARY DATA'!$B:$B,""GRP"")&lt;&gt;1
    ),
    """",
    IFERROR(TEXTJOIN(CHAR(10),TRUE,FILTER('SUMMARY DATA'!H:H,'SUMMARY DATA'!$D:$D=$C1068,'SUMMARY DATA'!$B:$B=""GRP"")),"""")
  )
)"),"")</f>
        <v/>
      </c>
      <c r="I1068" s="18" t="str">
        <f>IFERROR(__xludf.DUMMYFUNCTION("IF(H1068="""","""",
SUM(ARRAYFORMULA(VALUE(SPLIT(H1068,CHAR(10)))))
)"),"")</f>
        <v/>
      </c>
      <c r="J1068" s="17" t="str">
        <f>IFERROR(__xludf.DUMMYFUNCTION("IFERROR(
  TEXTJOIN(CHAR(10),TRUE,FILTER('SUMMARY DATA'!I:I,'SUMMARY DATA'!$A:$A=$A1068,'SUMMARY DATA'!$C:$C=$B1068,'SUMMARY DATA'!$B:$B=""GRP"")),
  IF(
    OR(
      ISNUMBER(SEARCH(""CDM CASH DEPOSIT"",$C1068)),
      ISNUMBER(SEARCH(""CASH DEPOSIT"",$"&amp;"C1068)),
      COUNTIFS('SUMMARY DATA'!$D:$D,$C1068,'SUMMARY DATA'!$B:$B,""GRP"")&lt;&gt;1
    ),
    """",
    IFERROR(TEXTJOIN(CHAR(10),TRUE,FILTER('SUMMARY DATA'!I:I,'SUMMARY DATA'!$D:$D=$C1068,'SUMMARY DATA'!$B:$B=""GRP"")),"""")
  )
)"),"")</f>
        <v/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ht="15.75" customHeight="1" spans="1:27">
      <c r="A1069" s="2"/>
      <c r="B1069" s="35"/>
      <c r="C1069" s="2"/>
      <c r="D1069" s="6"/>
      <c r="E1069" s="16" t="str">
        <f>IFERROR(__xludf.DUMMYFUNCTION("IFERROR(
  TEXTJOIN(CHAR(10),TRUE,FILTER('SUMMARY DATA'!E:E,'SUMMARY DATA'!$A:$A=$A1069,'SUMMARY DATA'!$C:$C=$B1069,'SUMMARY DATA'!$B:$B=""GRP"")),
  IF(
    OR(
      ISNUMBER(SEARCH(""CDM CASH DEPOSIT"",$C1069)),
      ISNUMBER(SEARCH(""CASH DEPOSIT"",$"&amp;"C1069)),
      COUNTIFS('SUMMARY DATA'!$D:$D,$C1069,'SUMMARY DATA'!$B:$B,""GRP"")&lt;&gt;1
    ),
    """",
    IFERROR(TEXTJOIN(CHAR(10),TRUE,FILTER('SUMMARY DATA'!E:E,'SUMMARY DATA'!$D:$D=$C1069,'SUMMARY DATA'!$B:$B=""GRP"")),"""")
  )
)"),"")</f>
        <v/>
      </c>
      <c r="F1069" s="17" t="str">
        <f>IFERROR(__xludf.DUMMYFUNCTION("IFERROR(
  TEXTJOIN(CHAR(10),TRUE,FILTER('SUMMARY DATA'!F:F,'SUMMARY DATA'!$A:$A=$A1069,'SUMMARY DATA'!$C:$C=$B1069,'SUMMARY DATA'!$B:$B=""GRP"")),
  IF(
    OR(
      ISNUMBER(SEARCH(""CDM CASH DEPOSIT"",$C1069)),
      ISNUMBER(SEARCH(""CASH DEPOSIT"",$"&amp;"C1069)),
      COUNTIFS('SUMMARY DATA'!$D:$D,$C1069,'SUMMARY DATA'!$B:$B,""GRP"")&lt;&gt;1
    ),
    """",
    IFERROR(TEXTJOIN(CHAR(10),TRUE,FILTER('SUMMARY DATA'!F:F,'SUMMARY DATA'!$D:$D=$C1069,'SUMMARY DATA'!$B:$B=""GRP"")),"""")
  )
)"),"")</f>
        <v/>
      </c>
      <c r="G1069" s="17" t="str">
        <f>IFERROR(__xludf.DUMMYFUNCTION("IFERROR(
  TEXTJOIN(CHAR(10),TRUE,FILTER('SUMMARY DATA'!G:G,'SUMMARY DATA'!$A:$A=$A1069,'SUMMARY DATA'!$C:$C=$B1069,'SUMMARY DATA'!$B:$B=""GRP"")),
  IF(
    OR(
      ISNUMBER(SEARCH(""CDM CASH DEPOSIT"",$C1069)),
      ISNUMBER(SEARCH(""CASH DEPOSIT"",$"&amp;"C1069)),
      COUNTIFS('SUMMARY DATA'!$D:$D,$C1069,'SUMMARY DATA'!$B:$B,""GRP"")&lt;&gt;1
    ),
    """",
    IFERROR(TEXTJOIN(CHAR(10),TRUE,FILTER('SUMMARY DATA'!G:G,'SUMMARY DATA'!$D:$D=$C1069,'SUMMARY DATA'!$B:$B=""GRP"")),"""")
  )
)"),"")</f>
        <v/>
      </c>
      <c r="H1069" s="18" t="str">
        <f>IFERROR(__xludf.DUMMYFUNCTION("IFERROR(
  TEXTJOIN(CHAR(10),TRUE,FILTER('SUMMARY DATA'!H:H,'SUMMARY DATA'!$A:$A=$A1069,'SUMMARY DATA'!$C:$C=$B1069,'SUMMARY DATA'!$B:$B=""GRP"")),
  IF(
    OR(
      ISNUMBER(SEARCH(""CDM CASH DEPOSIT"",$C1069)),
      ISNUMBER(SEARCH(""CASH DEPOSIT"",$"&amp;"C1069)),
      COUNTIFS('SUMMARY DATA'!$D:$D,$C1069,'SUMMARY DATA'!$B:$B,""GRP"")&lt;&gt;1
    ),
    """",
    IFERROR(TEXTJOIN(CHAR(10),TRUE,FILTER('SUMMARY DATA'!H:H,'SUMMARY DATA'!$D:$D=$C1069,'SUMMARY DATA'!$B:$B=""GRP"")),"""")
  )
)"),"")</f>
        <v/>
      </c>
      <c r="I1069" s="18" t="str">
        <f>IFERROR(__xludf.DUMMYFUNCTION("IF(H1069="""","""",
SUM(ARRAYFORMULA(VALUE(SPLIT(H1069,CHAR(10)))))
)"),"")</f>
        <v/>
      </c>
      <c r="J1069" s="17" t="str">
        <f>IFERROR(__xludf.DUMMYFUNCTION("IFERROR(
  TEXTJOIN(CHAR(10),TRUE,FILTER('SUMMARY DATA'!I:I,'SUMMARY DATA'!$A:$A=$A1069,'SUMMARY DATA'!$C:$C=$B1069,'SUMMARY DATA'!$B:$B=""GRP"")),
  IF(
    OR(
      ISNUMBER(SEARCH(""CDM CASH DEPOSIT"",$C1069)),
      ISNUMBER(SEARCH(""CASH DEPOSIT"",$"&amp;"C1069)),
      COUNTIFS('SUMMARY DATA'!$D:$D,$C1069,'SUMMARY DATA'!$B:$B,""GRP"")&lt;&gt;1
    ),
    """",
    IFERROR(TEXTJOIN(CHAR(10),TRUE,FILTER('SUMMARY DATA'!I:I,'SUMMARY DATA'!$D:$D=$C1069,'SUMMARY DATA'!$B:$B=""GRP"")),"""")
  )
)"),"")</f>
        <v/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ht="15.75" customHeight="1" spans="1:27">
      <c r="A1070" s="2"/>
      <c r="B1070" s="35"/>
      <c r="C1070" s="2"/>
      <c r="D1070" s="6"/>
      <c r="E1070" s="16" t="str">
        <f>IFERROR(__xludf.DUMMYFUNCTION("IFERROR(
  TEXTJOIN(CHAR(10),TRUE,FILTER('SUMMARY DATA'!E:E,'SUMMARY DATA'!$A:$A=$A1070,'SUMMARY DATA'!$C:$C=$B1070,'SUMMARY DATA'!$B:$B=""GRP"")),
  IF(
    OR(
      ISNUMBER(SEARCH(""CDM CASH DEPOSIT"",$C1070)),
      ISNUMBER(SEARCH(""CASH DEPOSIT"",$"&amp;"C1070)),
      COUNTIFS('SUMMARY DATA'!$D:$D,$C1070,'SUMMARY DATA'!$B:$B,""GRP"")&lt;&gt;1
    ),
    """",
    IFERROR(TEXTJOIN(CHAR(10),TRUE,FILTER('SUMMARY DATA'!E:E,'SUMMARY DATA'!$D:$D=$C1070,'SUMMARY DATA'!$B:$B=""GRP"")),"""")
  )
)"),"")</f>
        <v/>
      </c>
      <c r="F1070" s="17" t="str">
        <f>IFERROR(__xludf.DUMMYFUNCTION("IFERROR(
  TEXTJOIN(CHAR(10),TRUE,FILTER('SUMMARY DATA'!F:F,'SUMMARY DATA'!$A:$A=$A1070,'SUMMARY DATA'!$C:$C=$B1070,'SUMMARY DATA'!$B:$B=""GRP"")),
  IF(
    OR(
      ISNUMBER(SEARCH(""CDM CASH DEPOSIT"",$C1070)),
      ISNUMBER(SEARCH(""CASH DEPOSIT"",$"&amp;"C1070)),
      COUNTIFS('SUMMARY DATA'!$D:$D,$C1070,'SUMMARY DATA'!$B:$B,""GRP"")&lt;&gt;1
    ),
    """",
    IFERROR(TEXTJOIN(CHAR(10),TRUE,FILTER('SUMMARY DATA'!F:F,'SUMMARY DATA'!$D:$D=$C1070,'SUMMARY DATA'!$B:$B=""GRP"")),"""")
  )
)"),"")</f>
        <v/>
      </c>
      <c r="G1070" s="17" t="str">
        <f>IFERROR(__xludf.DUMMYFUNCTION("IFERROR(
  TEXTJOIN(CHAR(10),TRUE,FILTER('SUMMARY DATA'!G:G,'SUMMARY DATA'!$A:$A=$A1070,'SUMMARY DATA'!$C:$C=$B1070,'SUMMARY DATA'!$B:$B=""GRP"")),
  IF(
    OR(
      ISNUMBER(SEARCH(""CDM CASH DEPOSIT"",$C1070)),
      ISNUMBER(SEARCH(""CASH DEPOSIT"",$"&amp;"C1070)),
      COUNTIFS('SUMMARY DATA'!$D:$D,$C1070,'SUMMARY DATA'!$B:$B,""GRP"")&lt;&gt;1
    ),
    """",
    IFERROR(TEXTJOIN(CHAR(10),TRUE,FILTER('SUMMARY DATA'!G:G,'SUMMARY DATA'!$D:$D=$C1070,'SUMMARY DATA'!$B:$B=""GRP"")),"""")
  )
)"),"")</f>
        <v/>
      </c>
      <c r="H1070" s="18" t="str">
        <f>IFERROR(__xludf.DUMMYFUNCTION("IFERROR(
  TEXTJOIN(CHAR(10),TRUE,FILTER('SUMMARY DATA'!H:H,'SUMMARY DATA'!$A:$A=$A1070,'SUMMARY DATA'!$C:$C=$B1070,'SUMMARY DATA'!$B:$B=""GRP"")),
  IF(
    OR(
      ISNUMBER(SEARCH(""CDM CASH DEPOSIT"",$C1070)),
      ISNUMBER(SEARCH(""CASH DEPOSIT"",$"&amp;"C1070)),
      COUNTIFS('SUMMARY DATA'!$D:$D,$C1070,'SUMMARY DATA'!$B:$B,""GRP"")&lt;&gt;1
    ),
    """",
    IFERROR(TEXTJOIN(CHAR(10),TRUE,FILTER('SUMMARY DATA'!H:H,'SUMMARY DATA'!$D:$D=$C1070,'SUMMARY DATA'!$B:$B=""GRP"")),"""")
  )
)"),"")</f>
        <v/>
      </c>
      <c r="I1070" s="18" t="str">
        <f>IFERROR(__xludf.DUMMYFUNCTION("IF(H1070="""","""",
SUM(ARRAYFORMULA(VALUE(SPLIT(H1070,CHAR(10)))))
)"),"")</f>
        <v/>
      </c>
      <c r="J1070" s="17" t="str">
        <f>IFERROR(__xludf.DUMMYFUNCTION("IFERROR(
  TEXTJOIN(CHAR(10),TRUE,FILTER('SUMMARY DATA'!I:I,'SUMMARY DATA'!$A:$A=$A1070,'SUMMARY DATA'!$C:$C=$B1070,'SUMMARY DATA'!$B:$B=""GRP"")),
  IF(
    OR(
      ISNUMBER(SEARCH(""CDM CASH DEPOSIT"",$C1070)),
      ISNUMBER(SEARCH(""CASH DEPOSIT"",$"&amp;"C1070)),
      COUNTIFS('SUMMARY DATA'!$D:$D,$C1070,'SUMMARY DATA'!$B:$B,""GRP"")&lt;&gt;1
    ),
    """",
    IFERROR(TEXTJOIN(CHAR(10),TRUE,FILTER('SUMMARY DATA'!I:I,'SUMMARY DATA'!$D:$D=$C1070,'SUMMARY DATA'!$B:$B=""GRP"")),"""")
  )
)"),"")</f>
        <v/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ht="15.75" customHeight="1" spans="1:27">
      <c r="A1071" s="2"/>
      <c r="B1071" s="35"/>
      <c r="C1071" s="2"/>
      <c r="D1071" s="6"/>
      <c r="E1071" s="16" t="str">
        <f>IFERROR(__xludf.DUMMYFUNCTION("IFERROR(
  TEXTJOIN(CHAR(10),TRUE,FILTER('SUMMARY DATA'!E:E,'SUMMARY DATA'!$A:$A=$A1071,'SUMMARY DATA'!$C:$C=$B1071,'SUMMARY DATA'!$B:$B=""GRP"")),
  IF(
    OR(
      ISNUMBER(SEARCH(""CDM CASH DEPOSIT"",$C1071)),
      ISNUMBER(SEARCH(""CASH DEPOSIT"",$"&amp;"C1071)),
      COUNTIFS('SUMMARY DATA'!$D:$D,$C1071,'SUMMARY DATA'!$B:$B,""GRP"")&lt;&gt;1
    ),
    """",
    IFERROR(TEXTJOIN(CHAR(10),TRUE,FILTER('SUMMARY DATA'!E:E,'SUMMARY DATA'!$D:$D=$C1071,'SUMMARY DATA'!$B:$B=""GRP"")),"""")
  )
)"),"")</f>
        <v/>
      </c>
      <c r="F1071" s="17" t="str">
        <f>IFERROR(__xludf.DUMMYFUNCTION("IFERROR(
  TEXTJOIN(CHAR(10),TRUE,FILTER('SUMMARY DATA'!F:F,'SUMMARY DATA'!$A:$A=$A1071,'SUMMARY DATA'!$C:$C=$B1071,'SUMMARY DATA'!$B:$B=""GRP"")),
  IF(
    OR(
      ISNUMBER(SEARCH(""CDM CASH DEPOSIT"",$C1071)),
      ISNUMBER(SEARCH(""CASH DEPOSIT"",$"&amp;"C1071)),
      COUNTIFS('SUMMARY DATA'!$D:$D,$C1071,'SUMMARY DATA'!$B:$B,""GRP"")&lt;&gt;1
    ),
    """",
    IFERROR(TEXTJOIN(CHAR(10),TRUE,FILTER('SUMMARY DATA'!F:F,'SUMMARY DATA'!$D:$D=$C1071,'SUMMARY DATA'!$B:$B=""GRP"")),"""")
  )
)"),"")</f>
        <v/>
      </c>
      <c r="G1071" s="17" t="str">
        <f>IFERROR(__xludf.DUMMYFUNCTION("IFERROR(
  TEXTJOIN(CHAR(10),TRUE,FILTER('SUMMARY DATA'!G:G,'SUMMARY DATA'!$A:$A=$A1071,'SUMMARY DATA'!$C:$C=$B1071,'SUMMARY DATA'!$B:$B=""GRP"")),
  IF(
    OR(
      ISNUMBER(SEARCH(""CDM CASH DEPOSIT"",$C1071)),
      ISNUMBER(SEARCH(""CASH DEPOSIT"",$"&amp;"C1071)),
      COUNTIFS('SUMMARY DATA'!$D:$D,$C1071,'SUMMARY DATA'!$B:$B,""GRP"")&lt;&gt;1
    ),
    """",
    IFERROR(TEXTJOIN(CHAR(10),TRUE,FILTER('SUMMARY DATA'!G:G,'SUMMARY DATA'!$D:$D=$C1071,'SUMMARY DATA'!$B:$B=""GRP"")),"""")
  )
)"),"")</f>
        <v/>
      </c>
      <c r="H1071" s="18" t="str">
        <f>IFERROR(__xludf.DUMMYFUNCTION("IFERROR(
  TEXTJOIN(CHAR(10),TRUE,FILTER('SUMMARY DATA'!H:H,'SUMMARY DATA'!$A:$A=$A1071,'SUMMARY DATA'!$C:$C=$B1071,'SUMMARY DATA'!$B:$B=""GRP"")),
  IF(
    OR(
      ISNUMBER(SEARCH(""CDM CASH DEPOSIT"",$C1071)),
      ISNUMBER(SEARCH(""CASH DEPOSIT"",$"&amp;"C1071)),
      COUNTIFS('SUMMARY DATA'!$D:$D,$C1071,'SUMMARY DATA'!$B:$B,""GRP"")&lt;&gt;1
    ),
    """",
    IFERROR(TEXTJOIN(CHAR(10),TRUE,FILTER('SUMMARY DATA'!H:H,'SUMMARY DATA'!$D:$D=$C1071,'SUMMARY DATA'!$B:$B=""GRP"")),"""")
  )
)"),"")</f>
        <v/>
      </c>
      <c r="I1071" s="18" t="str">
        <f>IFERROR(__xludf.DUMMYFUNCTION("IF(H1071="""","""",
SUM(ARRAYFORMULA(VALUE(SPLIT(H1071,CHAR(10)))))
)"),"")</f>
        <v/>
      </c>
      <c r="J1071" s="17" t="str">
        <f>IFERROR(__xludf.DUMMYFUNCTION("IFERROR(
  TEXTJOIN(CHAR(10),TRUE,FILTER('SUMMARY DATA'!I:I,'SUMMARY DATA'!$A:$A=$A1071,'SUMMARY DATA'!$C:$C=$B1071,'SUMMARY DATA'!$B:$B=""GRP"")),
  IF(
    OR(
      ISNUMBER(SEARCH(""CDM CASH DEPOSIT"",$C1071)),
      ISNUMBER(SEARCH(""CASH DEPOSIT"",$"&amp;"C1071)),
      COUNTIFS('SUMMARY DATA'!$D:$D,$C1071,'SUMMARY DATA'!$B:$B,""GRP"")&lt;&gt;1
    ),
    """",
    IFERROR(TEXTJOIN(CHAR(10),TRUE,FILTER('SUMMARY DATA'!I:I,'SUMMARY DATA'!$D:$D=$C1071,'SUMMARY DATA'!$B:$B=""GRP"")),"""")
  )
)"),"")</f>
        <v/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ht="15.75" customHeight="1" spans="1:27">
      <c r="A1072" s="2"/>
      <c r="B1072" s="35"/>
      <c r="C1072" s="2"/>
      <c r="D1072" s="6"/>
      <c r="E1072" s="16" t="str">
        <f>IFERROR(__xludf.DUMMYFUNCTION("IFERROR(
  TEXTJOIN(CHAR(10),TRUE,FILTER('SUMMARY DATA'!E:E,'SUMMARY DATA'!$A:$A=$A1072,'SUMMARY DATA'!$C:$C=$B1072,'SUMMARY DATA'!$B:$B=""GRP"")),
  IF(
    OR(
      ISNUMBER(SEARCH(""CDM CASH DEPOSIT"",$C1072)),
      ISNUMBER(SEARCH(""CASH DEPOSIT"",$"&amp;"C1072)),
      COUNTIFS('SUMMARY DATA'!$D:$D,$C1072,'SUMMARY DATA'!$B:$B,""GRP"")&lt;&gt;1
    ),
    """",
    IFERROR(TEXTJOIN(CHAR(10),TRUE,FILTER('SUMMARY DATA'!E:E,'SUMMARY DATA'!$D:$D=$C1072,'SUMMARY DATA'!$B:$B=""GRP"")),"""")
  )
)"),"")</f>
        <v/>
      </c>
      <c r="F1072" s="17" t="str">
        <f>IFERROR(__xludf.DUMMYFUNCTION("IFERROR(
  TEXTJOIN(CHAR(10),TRUE,FILTER('SUMMARY DATA'!F:F,'SUMMARY DATA'!$A:$A=$A1072,'SUMMARY DATA'!$C:$C=$B1072,'SUMMARY DATA'!$B:$B=""GRP"")),
  IF(
    OR(
      ISNUMBER(SEARCH(""CDM CASH DEPOSIT"",$C1072)),
      ISNUMBER(SEARCH(""CASH DEPOSIT"",$"&amp;"C1072)),
      COUNTIFS('SUMMARY DATA'!$D:$D,$C1072,'SUMMARY DATA'!$B:$B,""GRP"")&lt;&gt;1
    ),
    """",
    IFERROR(TEXTJOIN(CHAR(10),TRUE,FILTER('SUMMARY DATA'!F:F,'SUMMARY DATA'!$D:$D=$C1072,'SUMMARY DATA'!$B:$B=""GRP"")),"""")
  )
)"),"")</f>
        <v/>
      </c>
      <c r="G1072" s="17" t="str">
        <f>IFERROR(__xludf.DUMMYFUNCTION("IFERROR(
  TEXTJOIN(CHAR(10),TRUE,FILTER('SUMMARY DATA'!G:G,'SUMMARY DATA'!$A:$A=$A1072,'SUMMARY DATA'!$C:$C=$B1072,'SUMMARY DATA'!$B:$B=""GRP"")),
  IF(
    OR(
      ISNUMBER(SEARCH(""CDM CASH DEPOSIT"",$C1072)),
      ISNUMBER(SEARCH(""CASH DEPOSIT"",$"&amp;"C1072)),
      COUNTIFS('SUMMARY DATA'!$D:$D,$C1072,'SUMMARY DATA'!$B:$B,""GRP"")&lt;&gt;1
    ),
    """",
    IFERROR(TEXTJOIN(CHAR(10),TRUE,FILTER('SUMMARY DATA'!G:G,'SUMMARY DATA'!$D:$D=$C1072,'SUMMARY DATA'!$B:$B=""GRP"")),"""")
  )
)"),"")</f>
        <v/>
      </c>
      <c r="H1072" s="18" t="str">
        <f>IFERROR(__xludf.DUMMYFUNCTION("IFERROR(
  TEXTJOIN(CHAR(10),TRUE,FILTER('SUMMARY DATA'!H:H,'SUMMARY DATA'!$A:$A=$A1072,'SUMMARY DATA'!$C:$C=$B1072,'SUMMARY DATA'!$B:$B=""GRP"")),
  IF(
    OR(
      ISNUMBER(SEARCH(""CDM CASH DEPOSIT"",$C1072)),
      ISNUMBER(SEARCH(""CASH DEPOSIT"",$"&amp;"C1072)),
      COUNTIFS('SUMMARY DATA'!$D:$D,$C1072,'SUMMARY DATA'!$B:$B,""GRP"")&lt;&gt;1
    ),
    """",
    IFERROR(TEXTJOIN(CHAR(10),TRUE,FILTER('SUMMARY DATA'!H:H,'SUMMARY DATA'!$D:$D=$C1072,'SUMMARY DATA'!$B:$B=""GRP"")),"""")
  )
)"),"")</f>
        <v/>
      </c>
      <c r="I1072" s="18" t="str">
        <f>IFERROR(__xludf.DUMMYFUNCTION("IF(H1072="""","""",
SUM(ARRAYFORMULA(VALUE(SPLIT(H1072,CHAR(10)))))
)"),"")</f>
        <v/>
      </c>
      <c r="J1072" s="17" t="str">
        <f>IFERROR(__xludf.DUMMYFUNCTION("IFERROR(
  TEXTJOIN(CHAR(10),TRUE,FILTER('SUMMARY DATA'!I:I,'SUMMARY DATA'!$A:$A=$A1072,'SUMMARY DATA'!$C:$C=$B1072,'SUMMARY DATA'!$B:$B=""GRP"")),
  IF(
    OR(
      ISNUMBER(SEARCH(""CDM CASH DEPOSIT"",$C1072)),
      ISNUMBER(SEARCH(""CASH DEPOSIT"",$"&amp;"C1072)),
      COUNTIFS('SUMMARY DATA'!$D:$D,$C1072,'SUMMARY DATA'!$B:$B,""GRP"")&lt;&gt;1
    ),
    """",
    IFERROR(TEXTJOIN(CHAR(10),TRUE,FILTER('SUMMARY DATA'!I:I,'SUMMARY DATA'!$D:$D=$C1072,'SUMMARY DATA'!$B:$B=""GRP"")),"""")
  )
)"),"")</f>
        <v/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ht="15.75" customHeight="1" spans="1:27">
      <c r="A1073" s="2"/>
      <c r="B1073" s="35"/>
      <c r="C1073" s="2"/>
      <c r="D1073" s="6"/>
      <c r="E1073" s="16" t="str">
        <f>IFERROR(__xludf.DUMMYFUNCTION("IFERROR(
  TEXTJOIN(CHAR(10),TRUE,FILTER('SUMMARY DATA'!E:E,'SUMMARY DATA'!$A:$A=$A1073,'SUMMARY DATA'!$C:$C=$B1073,'SUMMARY DATA'!$B:$B=""GRP"")),
  IF(
    OR(
      ISNUMBER(SEARCH(""CDM CASH DEPOSIT"",$C1073)),
      ISNUMBER(SEARCH(""CASH DEPOSIT"",$"&amp;"C1073)),
      COUNTIFS('SUMMARY DATA'!$D:$D,$C1073,'SUMMARY DATA'!$B:$B,""GRP"")&lt;&gt;1
    ),
    """",
    IFERROR(TEXTJOIN(CHAR(10),TRUE,FILTER('SUMMARY DATA'!E:E,'SUMMARY DATA'!$D:$D=$C1073,'SUMMARY DATA'!$B:$B=""GRP"")),"""")
  )
)"),"")</f>
        <v/>
      </c>
      <c r="F1073" s="17" t="str">
        <f>IFERROR(__xludf.DUMMYFUNCTION("IFERROR(
  TEXTJOIN(CHAR(10),TRUE,FILTER('SUMMARY DATA'!F:F,'SUMMARY DATA'!$A:$A=$A1073,'SUMMARY DATA'!$C:$C=$B1073,'SUMMARY DATA'!$B:$B=""GRP"")),
  IF(
    OR(
      ISNUMBER(SEARCH(""CDM CASH DEPOSIT"",$C1073)),
      ISNUMBER(SEARCH(""CASH DEPOSIT"",$"&amp;"C1073)),
      COUNTIFS('SUMMARY DATA'!$D:$D,$C1073,'SUMMARY DATA'!$B:$B,""GRP"")&lt;&gt;1
    ),
    """",
    IFERROR(TEXTJOIN(CHAR(10),TRUE,FILTER('SUMMARY DATA'!F:F,'SUMMARY DATA'!$D:$D=$C1073,'SUMMARY DATA'!$B:$B=""GRP"")),"""")
  )
)"),"")</f>
        <v/>
      </c>
      <c r="G1073" s="17" t="str">
        <f>IFERROR(__xludf.DUMMYFUNCTION("IFERROR(
  TEXTJOIN(CHAR(10),TRUE,FILTER('SUMMARY DATA'!G:G,'SUMMARY DATA'!$A:$A=$A1073,'SUMMARY DATA'!$C:$C=$B1073,'SUMMARY DATA'!$B:$B=""GRP"")),
  IF(
    OR(
      ISNUMBER(SEARCH(""CDM CASH DEPOSIT"",$C1073)),
      ISNUMBER(SEARCH(""CASH DEPOSIT"",$"&amp;"C1073)),
      COUNTIFS('SUMMARY DATA'!$D:$D,$C1073,'SUMMARY DATA'!$B:$B,""GRP"")&lt;&gt;1
    ),
    """",
    IFERROR(TEXTJOIN(CHAR(10),TRUE,FILTER('SUMMARY DATA'!G:G,'SUMMARY DATA'!$D:$D=$C1073,'SUMMARY DATA'!$B:$B=""GRP"")),"""")
  )
)"),"")</f>
        <v/>
      </c>
      <c r="H1073" s="18" t="str">
        <f>IFERROR(__xludf.DUMMYFUNCTION("IFERROR(
  TEXTJOIN(CHAR(10),TRUE,FILTER('SUMMARY DATA'!H:H,'SUMMARY DATA'!$A:$A=$A1073,'SUMMARY DATA'!$C:$C=$B1073,'SUMMARY DATA'!$B:$B=""GRP"")),
  IF(
    OR(
      ISNUMBER(SEARCH(""CDM CASH DEPOSIT"",$C1073)),
      ISNUMBER(SEARCH(""CASH DEPOSIT"",$"&amp;"C1073)),
      COUNTIFS('SUMMARY DATA'!$D:$D,$C1073,'SUMMARY DATA'!$B:$B,""GRP"")&lt;&gt;1
    ),
    """",
    IFERROR(TEXTJOIN(CHAR(10),TRUE,FILTER('SUMMARY DATA'!H:H,'SUMMARY DATA'!$D:$D=$C1073,'SUMMARY DATA'!$B:$B=""GRP"")),"""")
  )
)"),"")</f>
        <v/>
      </c>
      <c r="I1073" s="18" t="str">
        <f>IFERROR(__xludf.DUMMYFUNCTION("IF(H1073="""","""",
SUM(ARRAYFORMULA(VALUE(SPLIT(H1073,CHAR(10)))))
)"),"")</f>
        <v/>
      </c>
      <c r="J1073" s="17" t="str">
        <f>IFERROR(__xludf.DUMMYFUNCTION("IFERROR(
  TEXTJOIN(CHAR(10),TRUE,FILTER('SUMMARY DATA'!I:I,'SUMMARY DATA'!$A:$A=$A1073,'SUMMARY DATA'!$C:$C=$B1073,'SUMMARY DATA'!$B:$B=""GRP"")),
  IF(
    OR(
      ISNUMBER(SEARCH(""CDM CASH DEPOSIT"",$C1073)),
      ISNUMBER(SEARCH(""CASH DEPOSIT"",$"&amp;"C1073)),
      COUNTIFS('SUMMARY DATA'!$D:$D,$C1073,'SUMMARY DATA'!$B:$B,""GRP"")&lt;&gt;1
    ),
    """",
    IFERROR(TEXTJOIN(CHAR(10),TRUE,FILTER('SUMMARY DATA'!I:I,'SUMMARY DATA'!$D:$D=$C1073,'SUMMARY DATA'!$B:$B=""GRP"")),"""")
  )
)"),"")</f>
        <v/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ht="15.75" customHeight="1" spans="1:27">
      <c r="A1074" s="2"/>
      <c r="B1074" s="35"/>
      <c r="C1074" s="2"/>
      <c r="D1074" s="6"/>
      <c r="E1074" s="16" t="str">
        <f>IFERROR(__xludf.DUMMYFUNCTION("IFERROR(
  TEXTJOIN(CHAR(10),TRUE,FILTER('SUMMARY DATA'!E:E,'SUMMARY DATA'!$A:$A=$A1074,'SUMMARY DATA'!$C:$C=$B1074,'SUMMARY DATA'!$B:$B=""GRP"")),
  IF(
    OR(
      ISNUMBER(SEARCH(""CDM CASH DEPOSIT"",$C1074)),
      ISNUMBER(SEARCH(""CASH DEPOSIT"",$"&amp;"C1074)),
      COUNTIFS('SUMMARY DATA'!$D:$D,$C1074,'SUMMARY DATA'!$B:$B,""GRP"")&lt;&gt;1
    ),
    """",
    IFERROR(TEXTJOIN(CHAR(10),TRUE,FILTER('SUMMARY DATA'!E:E,'SUMMARY DATA'!$D:$D=$C1074,'SUMMARY DATA'!$B:$B=""GRP"")),"""")
  )
)"),"")</f>
        <v/>
      </c>
      <c r="F1074" s="17" t="str">
        <f>IFERROR(__xludf.DUMMYFUNCTION("IFERROR(
  TEXTJOIN(CHAR(10),TRUE,FILTER('SUMMARY DATA'!F:F,'SUMMARY DATA'!$A:$A=$A1074,'SUMMARY DATA'!$C:$C=$B1074,'SUMMARY DATA'!$B:$B=""GRP"")),
  IF(
    OR(
      ISNUMBER(SEARCH(""CDM CASH DEPOSIT"",$C1074)),
      ISNUMBER(SEARCH(""CASH DEPOSIT"",$"&amp;"C1074)),
      COUNTIFS('SUMMARY DATA'!$D:$D,$C1074,'SUMMARY DATA'!$B:$B,""GRP"")&lt;&gt;1
    ),
    """",
    IFERROR(TEXTJOIN(CHAR(10),TRUE,FILTER('SUMMARY DATA'!F:F,'SUMMARY DATA'!$D:$D=$C1074,'SUMMARY DATA'!$B:$B=""GRP"")),"""")
  )
)"),"")</f>
        <v/>
      </c>
      <c r="G1074" s="17" t="str">
        <f>IFERROR(__xludf.DUMMYFUNCTION("IFERROR(
  TEXTJOIN(CHAR(10),TRUE,FILTER('SUMMARY DATA'!G:G,'SUMMARY DATA'!$A:$A=$A1074,'SUMMARY DATA'!$C:$C=$B1074,'SUMMARY DATA'!$B:$B=""GRP"")),
  IF(
    OR(
      ISNUMBER(SEARCH(""CDM CASH DEPOSIT"",$C1074)),
      ISNUMBER(SEARCH(""CASH DEPOSIT"",$"&amp;"C1074)),
      COUNTIFS('SUMMARY DATA'!$D:$D,$C1074,'SUMMARY DATA'!$B:$B,""GRP"")&lt;&gt;1
    ),
    """",
    IFERROR(TEXTJOIN(CHAR(10),TRUE,FILTER('SUMMARY DATA'!G:G,'SUMMARY DATA'!$D:$D=$C1074,'SUMMARY DATA'!$B:$B=""GRP"")),"""")
  )
)"),"")</f>
        <v/>
      </c>
      <c r="H1074" s="18" t="str">
        <f>IFERROR(__xludf.DUMMYFUNCTION("IFERROR(
  TEXTJOIN(CHAR(10),TRUE,FILTER('SUMMARY DATA'!H:H,'SUMMARY DATA'!$A:$A=$A1074,'SUMMARY DATA'!$C:$C=$B1074,'SUMMARY DATA'!$B:$B=""GRP"")),
  IF(
    OR(
      ISNUMBER(SEARCH(""CDM CASH DEPOSIT"",$C1074)),
      ISNUMBER(SEARCH(""CASH DEPOSIT"",$"&amp;"C1074)),
      COUNTIFS('SUMMARY DATA'!$D:$D,$C1074,'SUMMARY DATA'!$B:$B,""GRP"")&lt;&gt;1
    ),
    """",
    IFERROR(TEXTJOIN(CHAR(10),TRUE,FILTER('SUMMARY DATA'!H:H,'SUMMARY DATA'!$D:$D=$C1074,'SUMMARY DATA'!$B:$B=""GRP"")),"""")
  )
)"),"")</f>
        <v/>
      </c>
      <c r="I1074" s="18" t="str">
        <f>IFERROR(__xludf.DUMMYFUNCTION("IF(H1074="""","""",
SUM(ARRAYFORMULA(VALUE(SPLIT(H1074,CHAR(10)))))
)"),"")</f>
        <v/>
      </c>
      <c r="J1074" s="17" t="str">
        <f>IFERROR(__xludf.DUMMYFUNCTION("IFERROR(
  TEXTJOIN(CHAR(10),TRUE,FILTER('SUMMARY DATA'!I:I,'SUMMARY DATA'!$A:$A=$A1074,'SUMMARY DATA'!$C:$C=$B1074,'SUMMARY DATA'!$B:$B=""GRP"")),
  IF(
    OR(
      ISNUMBER(SEARCH(""CDM CASH DEPOSIT"",$C1074)),
      ISNUMBER(SEARCH(""CASH DEPOSIT"",$"&amp;"C1074)),
      COUNTIFS('SUMMARY DATA'!$D:$D,$C1074,'SUMMARY DATA'!$B:$B,""GRP"")&lt;&gt;1
    ),
    """",
    IFERROR(TEXTJOIN(CHAR(10),TRUE,FILTER('SUMMARY DATA'!I:I,'SUMMARY DATA'!$D:$D=$C1074,'SUMMARY DATA'!$B:$B=""GRP"")),"""")
  )
)"),"")</f>
        <v/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ht="15.75" customHeight="1" spans="1:27">
      <c r="A1075" s="2"/>
      <c r="B1075" s="35"/>
      <c r="C1075" s="2"/>
      <c r="D1075" s="6"/>
      <c r="E1075" s="16" t="str">
        <f>IFERROR(__xludf.DUMMYFUNCTION("IFERROR(
  TEXTJOIN(CHAR(10),TRUE,FILTER('SUMMARY DATA'!E:E,'SUMMARY DATA'!$A:$A=$A1075,'SUMMARY DATA'!$C:$C=$B1075,'SUMMARY DATA'!$B:$B=""GRP"")),
  IF(
    OR(
      ISNUMBER(SEARCH(""CDM CASH DEPOSIT"",$C1075)),
      ISNUMBER(SEARCH(""CASH DEPOSIT"",$"&amp;"C1075)),
      COUNTIFS('SUMMARY DATA'!$D:$D,$C1075,'SUMMARY DATA'!$B:$B,""GRP"")&lt;&gt;1
    ),
    """",
    IFERROR(TEXTJOIN(CHAR(10),TRUE,FILTER('SUMMARY DATA'!E:E,'SUMMARY DATA'!$D:$D=$C1075,'SUMMARY DATA'!$B:$B=""GRP"")),"""")
  )
)"),"")</f>
        <v/>
      </c>
      <c r="F1075" s="17" t="str">
        <f>IFERROR(__xludf.DUMMYFUNCTION("IFERROR(
  TEXTJOIN(CHAR(10),TRUE,FILTER('SUMMARY DATA'!F:F,'SUMMARY DATA'!$A:$A=$A1075,'SUMMARY DATA'!$C:$C=$B1075,'SUMMARY DATA'!$B:$B=""GRP"")),
  IF(
    OR(
      ISNUMBER(SEARCH(""CDM CASH DEPOSIT"",$C1075)),
      ISNUMBER(SEARCH(""CASH DEPOSIT"",$"&amp;"C1075)),
      COUNTIFS('SUMMARY DATA'!$D:$D,$C1075,'SUMMARY DATA'!$B:$B,""GRP"")&lt;&gt;1
    ),
    """",
    IFERROR(TEXTJOIN(CHAR(10),TRUE,FILTER('SUMMARY DATA'!F:F,'SUMMARY DATA'!$D:$D=$C1075,'SUMMARY DATA'!$B:$B=""GRP"")),"""")
  )
)"),"")</f>
        <v/>
      </c>
      <c r="G1075" s="17" t="str">
        <f>IFERROR(__xludf.DUMMYFUNCTION("IFERROR(
  TEXTJOIN(CHAR(10),TRUE,FILTER('SUMMARY DATA'!G:G,'SUMMARY DATA'!$A:$A=$A1075,'SUMMARY DATA'!$C:$C=$B1075,'SUMMARY DATA'!$B:$B=""GRP"")),
  IF(
    OR(
      ISNUMBER(SEARCH(""CDM CASH DEPOSIT"",$C1075)),
      ISNUMBER(SEARCH(""CASH DEPOSIT"",$"&amp;"C1075)),
      COUNTIFS('SUMMARY DATA'!$D:$D,$C1075,'SUMMARY DATA'!$B:$B,""GRP"")&lt;&gt;1
    ),
    """",
    IFERROR(TEXTJOIN(CHAR(10),TRUE,FILTER('SUMMARY DATA'!G:G,'SUMMARY DATA'!$D:$D=$C1075,'SUMMARY DATA'!$B:$B=""GRP"")),"""")
  )
)"),"")</f>
        <v/>
      </c>
      <c r="H1075" s="18" t="str">
        <f>IFERROR(__xludf.DUMMYFUNCTION("IFERROR(
  TEXTJOIN(CHAR(10),TRUE,FILTER('SUMMARY DATA'!H:H,'SUMMARY DATA'!$A:$A=$A1075,'SUMMARY DATA'!$C:$C=$B1075,'SUMMARY DATA'!$B:$B=""GRP"")),
  IF(
    OR(
      ISNUMBER(SEARCH(""CDM CASH DEPOSIT"",$C1075)),
      ISNUMBER(SEARCH(""CASH DEPOSIT"",$"&amp;"C1075)),
      COUNTIFS('SUMMARY DATA'!$D:$D,$C1075,'SUMMARY DATA'!$B:$B,""GRP"")&lt;&gt;1
    ),
    """",
    IFERROR(TEXTJOIN(CHAR(10),TRUE,FILTER('SUMMARY DATA'!H:H,'SUMMARY DATA'!$D:$D=$C1075,'SUMMARY DATA'!$B:$B=""GRP"")),"""")
  )
)"),"")</f>
        <v/>
      </c>
      <c r="I1075" s="18" t="str">
        <f>IFERROR(__xludf.DUMMYFUNCTION("IF(H1075="""","""",
SUM(ARRAYFORMULA(VALUE(SPLIT(H1075,CHAR(10)))))
)"),"")</f>
        <v/>
      </c>
      <c r="J1075" s="17" t="str">
        <f>IFERROR(__xludf.DUMMYFUNCTION("IFERROR(
  TEXTJOIN(CHAR(10),TRUE,FILTER('SUMMARY DATA'!I:I,'SUMMARY DATA'!$A:$A=$A1075,'SUMMARY DATA'!$C:$C=$B1075,'SUMMARY DATA'!$B:$B=""GRP"")),
  IF(
    OR(
      ISNUMBER(SEARCH(""CDM CASH DEPOSIT"",$C1075)),
      ISNUMBER(SEARCH(""CASH DEPOSIT"",$"&amp;"C1075)),
      COUNTIFS('SUMMARY DATA'!$D:$D,$C1075,'SUMMARY DATA'!$B:$B,""GRP"")&lt;&gt;1
    ),
    """",
    IFERROR(TEXTJOIN(CHAR(10),TRUE,FILTER('SUMMARY DATA'!I:I,'SUMMARY DATA'!$D:$D=$C1075,'SUMMARY DATA'!$B:$B=""GRP"")),"""")
  )
)"),"")</f>
        <v/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ht="15.75" customHeight="1" spans="1:27">
      <c r="A1076" s="2"/>
      <c r="B1076" s="35"/>
      <c r="C1076" s="2"/>
      <c r="D1076" s="6"/>
      <c r="E1076" s="16" t="str">
        <f>IFERROR(__xludf.DUMMYFUNCTION("IFERROR(
  TEXTJOIN(CHAR(10),TRUE,FILTER('SUMMARY DATA'!E:E,'SUMMARY DATA'!$A:$A=$A1076,'SUMMARY DATA'!$C:$C=$B1076,'SUMMARY DATA'!$B:$B=""GRP"")),
  IF(
    OR(
      ISNUMBER(SEARCH(""CDM CASH DEPOSIT"",$C1076)),
      ISNUMBER(SEARCH(""CASH DEPOSIT"",$"&amp;"C1076)),
      COUNTIFS('SUMMARY DATA'!$D:$D,$C1076,'SUMMARY DATA'!$B:$B,""GRP"")&lt;&gt;1
    ),
    """",
    IFERROR(TEXTJOIN(CHAR(10),TRUE,FILTER('SUMMARY DATA'!E:E,'SUMMARY DATA'!$D:$D=$C1076,'SUMMARY DATA'!$B:$B=""GRP"")),"""")
  )
)"),"")</f>
        <v/>
      </c>
      <c r="F1076" s="17" t="str">
        <f>IFERROR(__xludf.DUMMYFUNCTION("IFERROR(
  TEXTJOIN(CHAR(10),TRUE,FILTER('SUMMARY DATA'!F:F,'SUMMARY DATA'!$A:$A=$A1076,'SUMMARY DATA'!$C:$C=$B1076,'SUMMARY DATA'!$B:$B=""GRP"")),
  IF(
    OR(
      ISNUMBER(SEARCH(""CDM CASH DEPOSIT"",$C1076)),
      ISNUMBER(SEARCH(""CASH DEPOSIT"",$"&amp;"C1076)),
      COUNTIFS('SUMMARY DATA'!$D:$D,$C1076,'SUMMARY DATA'!$B:$B,""GRP"")&lt;&gt;1
    ),
    """",
    IFERROR(TEXTJOIN(CHAR(10),TRUE,FILTER('SUMMARY DATA'!F:F,'SUMMARY DATA'!$D:$D=$C1076,'SUMMARY DATA'!$B:$B=""GRP"")),"""")
  )
)"),"")</f>
        <v/>
      </c>
      <c r="G1076" s="17" t="str">
        <f>IFERROR(__xludf.DUMMYFUNCTION("IFERROR(
  TEXTJOIN(CHAR(10),TRUE,FILTER('SUMMARY DATA'!G:G,'SUMMARY DATA'!$A:$A=$A1076,'SUMMARY DATA'!$C:$C=$B1076,'SUMMARY DATA'!$B:$B=""GRP"")),
  IF(
    OR(
      ISNUMBER(SEARCH(""CDM CASH DEPOSIT"",$C1076)),
      ISNUMBER(SEARCH(""CASH DEPOSIT"",$"&amp;"C1076)),
      COUNTIFS('SUMMARY DATA'!$D:$D,$C1076,'SUMMARY DATA'!$B:$B,""GRP"")&lt;&gt;1
    ),
    """",
    IFERROR(TEXTJOIN(CHAR(10),TRUE,FILTER('SUMMARY DATA'!G:G,'SUMMARY DATA'!$D:$D=$C1076,'SUMMARY DATA'!$B:$B=""GRP"")),"""")
  )
)"),"")</f>
        <v/>
      </c>
      <c r="H1076" s="18" t="str">
        <f>IFERROR(__xludf.DUMMYFUNCTION("IFERROR(
  TEXTJOIN(CHAR(10),TRUE,FILTER('SUMMARY DATA'!H:H,'SUMMARY DATA'!$A:$A=$A1076,'SUMMARY DATA'!$C:$C=$B1076,'SUMMARY DATA'!$B:$B=""GRP"")),
  IF(
    OR(
      ISNUMBER(SEARCH(""CDM CASH DEPOSIT"",$C1076)),
      ISNUMBER(SEARCH(""CASH DEPOSIT"",$"&amp;"C1076)),
      COUNTIFS('SUMMARY DATA'!$D:$D,$C1076,'SUMMARY DATA'!$B:$B,""GRP"")&lt;&gt;1
    ),
    """",
    IFERROR(TEXTJOIN(CHAR(10),TRUE,FILTER('SUMMARY DATA'!H:H,'SUMMARY DATA'!$D:$D=$C1076,'SUMMARY DATA'!$B:$B=""GRP"")),"""")
  )
)"),"")</f>
        <v/>
      </c>
      <c r="I1076" s="18" t="str">
        <f>IFERROR(__xludf.DUMMYFUNCTION("IF(H1076="""","""",
SUM(ARRAYFORMULA(VALUE(SPLIT(H1076,CHAR(10)))))
)"),"")</f>
        <v/>
      </c>
      <c r="J1076" s="17" t="str">
        <f>IFERROR(__xludf.DUMMYFUNCTION("IFERROR(
  TEXTJOIN(CHAR(10),TRUE,FILTER('SUMMARY DATA'!I:I,'SUMMARY DATA'!$A:$A=$A1076,'SUMMARY DATA'!$C:$C=$B1076,'SUMMARY DATA'!$B:$B=""GRP"")),
  IF(
    OR(
      ISNUMBER(SEARCH(""CDM CASH DEPOSIT"",$C1076)),
      ISNUMBER(SEARCH(""CASH DEPOSIT"",$"&amp;"C1076)),
      COUNTIFS('SUMMARY DATA'!$D:$D,$C1076,'SUMMARY DATA'!$B:$B,""GRP"")&lt;&gt;1
    ),
    """",
    IFERROR(TEXTJOIN(CHAR(10),TRUE,FILTER('SUMMARY DATA'!I:I,'SUMMARY DATA'!$D:$D=$C1076,'SUMMARY DATA'!$B:$B=""GRP"")),"""")
  )
)"),"")</f>
        <v/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ht="15.75" customHeight="1" spans="1:27">
      <c r="A1077" s="2"/>
      <c r="B1077" s="35"/>
      <c r="C1077" s="2"/>
      <c r="D1077" s="6"/>
      <c r="E1077" s="16" t="str">
        <f>IFERROR(__xludf.DUMMYFUNCTION("IFERROR(
  TEXTJOIN(CHAR(10),TRUE,FILTER('SUMMARY DATA'!E:E,'SUMMARY DATA'!$A:$A=$A1077,'SUMMARY DATA'!$C:$C=$B1077,'SUMMARY DATA'!$B:$B=""GRP"")),
  IF(
    OR(
      ISNUMBER(SEARCH(""CDM CASH DEPOSIT"",$C1077)),
      ISNUMBER(SEARCH(""CASH DEPOSIT"",$"&amp;"C1077)),
      COUNTIFS('SUMMARY DATA'!$D:$D,$C1077,'SUMMARY DATA'!$B:$B,""GRP"")&lt;&gt;1
    ),
    """",
    IFERROR(TEXTJOIN(CHAR(10),TRUE,FILTER('SUMMARY DATA'!E:E,'SUMMARY DATA'!$D:$D=$C1077,'SUMMARY DATA'!$B:$B=""GRP"")),"""")
  )
)"),"")</f>
        <v/>
      </c>
      <c r="F1077" s="17" t="str">
        <f>IFERROR(__xludf.DUMMYFUNCTION("IFERROR(
  TEXTJOIN(CHAR(10),TRUE,FILTER('SUMMARY DATA'!F:F,'SUMMARY DATA'!$A:$A=$A1077,'SUMMARY DATA'!$C:$C=$B1077,'SUMMARY DATA'!$B:$B=""GRP"")),
  IF(
    OR(
      ISNUMBER(SEARCH(""CDM CASH DEPOSIT"",$C1077)),
      ISNUMBER(SEARCH(""CASH DEPOSIT"",$"&amp;"C1077)),
      COUNTIFS('SUMMARY DATA'!$D:$D,$C1077,'SUMMARY DATA'!$B:$B,""GRP"")&lt;&gt;1
    ),
    """",
    IFERROR(TEXTJOIN(CHAR(10),TRUE,FILTER('SUMMARY DATA'!F:F,'SUMMARY DATA'!$D:$D=$C1077,'SUMMARY DATA'!$B:$B=""GRP"")),"""")
  )
)"),"")</f>
        <v/>
      </c>
      <c r="G1077" s="17" t="str">
        <f>IFERROR(__xludf.DUMMYFUNCTION("IFERROR(
  TEXTJOIN(CHAR(10),TRUE,FILTER('SUMMARY DATA'!G:G,'SUMMARY DATA'!$A:$A=$A1077,'SUMMARY DATA'!$C:$C=$B1077,'SUMMARY DATA'!$B:$B=""GRP"")),
  IF(
    OR(
      ISNUMBER(SEARCH(""CDM CASH DEPOSIT"",$C1077)),
      ISNUMBER(SEARCH(""CASH DEPOSIT"",$"&amp;"C1077)),
      COUNTIFS('SUMMARY DATA'!$D:$D,$C1077,'SUMMARY DATA'!$B:$B,""GRP"")&lt;&gt;1
    ),
    """",
    IFERROR(TEXTJOIN(CHAR(10),TRUE,FILTER('SUMMARY DATA'!G:G,'SUMMARY DATA'!$D:$D=$C1077,'SUMMARY DATA'!$B:$B=""GRP"")),"""")
  )
)"),"")</f>
        <v/>
      </c>
      <c r="H1077" s="18" t="str">
        <f>IFERROR(__xludf.DUMMYFUNCTION("IFERROR(
  TEXTJOIN(CHAR(10),TRUE,FILTER('SUMMARY DATA'!H:H,'SUMMARY DATA'!$A:$A=$A1077,'SUMMARY DATA'!$C:$C=$B1077,'SUMMARY DATA'!$B:$B=""GRP"")),
  IF(
    OR(
      ISNUMBER(SEARCH(""CDM CASH DEPOSIT"",$C1077)),
      ISNUMBER(SEARCH(""CASH DEPOSIT"",$"&amp;"C1077)),
      COUNTIFS('SUMMARY DATA'!$D:$D,$C1077,'SUMMARY DATA'!$B:$B,""GRP"")&lt;&gt;1
    ),
    """",
    IFERROR(TEXTJOIN(CHAR(10),TRUE,FILTER('SUMMARY DATA'!H:H,'SUMMARY DATA'!$D:$D=$C1077,'SUMMARY DATA'!$B:$B=""GRP"")),"""")
  )
)"),"")</f>
        <v/>
      </c>
      <c r="I1077" s="18" t="str">
        <f>IFERROR(__xludf.DUMMYFUNCTION("IF(H1077="""","""",
SUM(ARRAYFORMULA(VALUE(SPLIT(H1077,CHAR(10)))))
)"),"")</f>
        <v/>
      </c>
      <c r="J1077" s="17" t="str">
        <f>IFERROR(__xludf.DUMMYFUNCTION("IFERROR(
  TEXTJOIN(CHAR(10),TRUE,FILTER('SUMMARY DATA'!I:I,'SUMMARY DATA'!$A:$A=$A1077,'SUMMARY DATA'!$C:$C=$B1077,'SUMMARY DATA'!$B:$B=""GRP"")),
  IF(
    OR(
      ISNUMBER(SEARCH(""CDM CASH DEPOSIT"",$C1077)),
      ISNUMBER(SEARCH(""CASH DEPOSIT"",$"&amp;"C1077)),
      COUNTIFS('SUMMARY DATA'!$D:$D,$C1077,'SUMMARY DATA'!$B:$B,""GRP"")&lt;&gt;1
    ),
    """",
    IFERROR(TEXTJOIN(CHAR(10),TRUE,FILTER('SUMMARY DATA'!I:I,'SUMMARY DATA'!$D:$D=$C1077,'SUMMARY DATA'!$B:$B=""GRP"")),"""")
  )
)"),"")</f>
        <v/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ht="15.75" customHeight="1" spans="1:27">
      <c r="A1078" s="2"/>
      <c r="B1078" s="35"/>
      <c r="C1078" s="2"/>
      <c r="D1078" s="6"/>
      <c r="E1078" s="16" t="str">
        <f>IFERROR(__xludf.DUMMYFUNCTION("IFERROR(
  TEXTJOIN(CHAR(10),TRUE,FILTER('SUMMARY DATA'!E:E,'SUMMARY DATA'!$A:$A=$A1078,'SUMMARY DATA'!$C:$C=$B1078,'SUMMARY DATA'!$B:$B=""GRP"")),
  IF(
    OR(
      ISNUMBER(SEARCH(""CDM CASH DEPOSIT"",$C1078)),
      ISNUMBER(SEARCH(""CASH DEPOSIT"",$"&amp;"C1078)),
      COUNTIFS('SUMMARY DATA'!$D:$D,$C1078,'SUMMARY DATA'!$B:$B,""GRP"")&lt;&gt;1
    ),
    """",
    IFERROR(TEXTJOIN(CHAR(10),TRUE,FILTER('SUMMARY DATA'!E:E,'SUMMARY DATA'!$D:$D=$C1078,'SUMMARY DATA'!$B:$B=""GRP"")),"""")
  )
)"),"")</f>
        <v/>
      </c>
      <c r="F1078" s="17" t="str">
        <f>IFERROR(__xludf.DUMMYFUNCTION("IFERROR(
  TEXTJOIN(CHAR(10),TRUE,FILTER('SUMMARY DATA'!F:F,'SUMMARY DATA'!$A:$A=$A1078,'SUMMARY DATA'!$C:$C=$B1078,'SUMMARY DATA'!$B:$B=""GRP"")),
  IF(
    OR(
      ISNUMBER(SEARCH(""CDM CASH DEPOSIT"",$C1078)),
      ISNUMBER(SEARCH(""CASH DEPOSIT"",$"&amp;"C1078)),
      COUNTIFS('SUMMARY DATA'!$D:$D,$C1078,'SUMMARY DATA'!$B:$B,""GRP"")&lt;&gt;1
    ),
    """",
    IFERROR(TEXTJOIN(CHAR(10),TRUE,FILTER('SUMMARY DATA'!F:F,'SUMMARY DATA'!$D:$D=$C1078,'SUMMARY DATA'!$B:$B=""GRP"")),"""")
  )
)"),"")</f>
        <v/>
      </c>
      <c r="G1078" s="17" t="str">
        <f>IFERROR(__xludf.DUMMYFUNCTION("IFERROR(
  TEXTJOIN(CHAR(10),TRUE,FILTER('SUMMARY DATA'!G:G,'SUMMARY DATA'!$A:$A=$A1078,'SUMMARY DATA'!$C:$C=$B1078,'SUMMARY DATA'!$B:$B=""GRP"")),
  IF(
    OR(
      ISNUMBER(SEARCH(""CDM CASH DEPOSIT"",$C1078)),
      ISNUMBER(SEARCH(""CASH DEPOSIT"",$"&amp;"C1078)),
      COUNTIFS('SUMMARY DATA'!$D:$D,$C1078,'SUMMARY DATA'!$B:$B,""GRP"")&lt;&gt;1
    ),
    """",
    IFERROR(TEXTJOIN(CHAR(10),TRUE,FILTER('SUMMARY DATA'!G:G,'SUMMARY DATA'!$D:$D=$C1078,'SUMMARY DATA'!$B:$B=""GRP"")),"""")
  )
)"),"")</f>
        <v/>
      </c>
      <c r="H1078" s="18" t="str">
        <f>IFERROR(__xludf.DUMMYFUNCTION("IFERROR(
  TEXTJOIN(CHAR(10),TRUE,FILTER('SUMMARY DATA'!H:H,'SUMMARY DATA'!$A:$A=$A1078,'SUMMARY DATA'!$C:$C=$B1078,'SUMMARY DATA'!$B:$B=""GRP"")),
  IF(
    OR(
      ISNUMBER(SEARCH(""CDM CASH DEPOSIT"",$C1078)),
      ISNUMBER(SEARCH(""CASH DEPOSIT"",$"&amp;"C1078)),
      COUNTIFS('SUMMARY DATA'!$D:$D,$C1078,'SUMMARY DATA'!$B:$B,""GRP"")&lt;&gt;1
    ),
    """",
    IFERROR(TEXTJOIN(CHAR(10),TRUE,FILTER('SUMMARY DATA'!H:H,'SUMMARY DATA'!$D:$D=$C1078,'SUMMARY DATA'!$B:$B=""GRP"")),"""")
  )
)"),"")</f>
        <v/>
      </c>
      <c r="I1078" s="18" t="str">
        <f>IFERROR(__xludf.DUMMYFUNCTION("IF(H1078="""","""",
SUM(ARRAYFORMULA(VALUE(SPLIT(H1078,CHAR(10)))))
)"),"")</f>
        <v/>
      </c>
      <c r="J1078" s="17" t="str">
        <f>IFERROR(__xludf.DUMMYFUNCTION("IFERROR(
  TEXTJOIN(CHAR(10),TRUE,FILTER('SUMMARY DATA'!I:I,'SUMMARY DATA'!$A:$A=$A1078,'SUMMARY DATA'!$C:$C=$B1078,'SUMMARY DATA'!$B:$B=""GRP"")),
  IF(
    OR(
      ISNUMBER(SEARCH(""CDM CASH DEPOSIT"",$C1078)),
      ISNUMBER(SEARCH(""CASH DEPOSIT"",$"&amp;"C1078)),
      COUNTIFS('SUMMARY DATA'!$D:$D,$C1078,'SUMMARY DATA'!$B:$B,""GRP"")&lt;&gt;1
    ),
    """",
    IFERROR(TEXTJOIN(CHAR(10),TRUE,FILTER('SUMMARY DATA'!I:I,'SUMMARY DATA'!$D:$D=$C1078,'SUMMARY DATA'!$B:$B=""GRP"")),"""")
  )
)"),"")</f>
        <v/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ht="15.75" customHeight="1" spans="1:27">
      <c r="A1079" s="2"/>
      <c r="B1079" s="35"/>
      <c r="C1079" s="2"/>
      <c r="D1079" s="6"/>
      <c r="E1079" s="16" t="str">
        <f>IFERROR(__xludf.DUMMYFUNCTION("IFERROR(
  TEXTJOIN(CHAR(10),TRUE,FILTER('SUMMARY DATA'!E:E,'SUMMARY DATA'!$A:$A=$A1079,'SUMMARY DATA'!$C:$C=$B1079,'SUMMARY DATA'!$B:$B=""GRP"")),
  IF(
    OR(
      ISNUMBER(SEARCH(""CDM CASH DEPOSIT"",$C1079)),
      ISNUMBER(SEARCH(""CASH DEPOSIT"",$"&amp;"C1079)),
      COUNTIFS('SUMMARY DATA'!$D:$D,$C1079,'SUMMARY DATA'!$B:$B,""GRP"")&lt;&gt;1
    ),
    """",
    IFERROR(TEXTJOIN(CHAR(10),TRUE,FILTER('SUMMARY DATA'!E:E,'SUMMARY DATA'!$D:$D=$C1079,'SUMMARY DATA'!$B:$B=""GRP"")),"""")
  )
)"),"")</f>
        <v/>
      </c>
      <c r="F1079" s="17" t="str">
        <f>IFERROR(__xludf.DUMMYFUNCTION("IFERROR(
  TEXTJOIN(CHAR(10),TRUE,FILTER('SUMMARY DATA'!F:F,'SUMMARY DATA'!$A:$A=$A1079,'SUMMARY DATA'!$C:$C=$B1079,'SUMMARY DATA'!$B:$B=""GRP"")),
  IF(
    OR(
      ISNUMBER(SEARCH(""CDM CASH DEPOSIT"",$C1079)),
      ISNUMBER(SEARCH(""CASH DEPOSIT"",$"&amp;"C1079)),
      COUNTIFS('SUMMARY DATA'!$D:$D,$C1079,'SUMMARY DATA'!$B:$B,""GRP"")&lt;&gt;1
    ),
    """",
    IFERROR(TEXTJOIN(CHAR(10),TRUE,FILTER('SUMMARY DATA'!F:F,'SUMMARY DATA'!$D:$D=$C1079,'SUMMARY DATA'!$B:$B=""GRP"")),"""")
  )
)"),"")</f>
        <v/>
      </c>
      <c r="G1079" s="17" t="str">
        <f>IFERROR(__xludf.DUMMYFUNCTION("IFERROR(
  TEXTJOIN(CHAR(10),TRUE,FILTER('SUMMARY DATA'!G:G,'SUMMARY DATA'!$A:$A=$A1079,'SUMMARY DATA'!$C:$C=$B1079,'SUMMARY DATA'!$B:$B=""GRP"")),
  IF(
    OR(
      ISNUMBER(SEARCH(""CDM CASH DEPOSIT"",$C1079)),
      ISNUMBER(SEARCH(""CASH DEPOSIT"",$"&amp;"C1079)),
      COUNTIFS('SUMMARY DATA'!$D:$D,$C1079,'SUMMARY DATA'!$B:$B,""GRP"")&lt;&gt;1
    ),
    """",
    IFERROR(TEXTJOIN(CHAR(10),TRUE,FILTER('SUMMARY DATA'!G:G,'SUMMARY DATA'!$D:$D=$C1079,'SUMMARY DATA'!$B:$B=""GRP"")),"""")
  )
)"),"")</f>
        <v/>
      </c>
      <c r="H1079" s="18" t="str">
        <f>IFERROR(__xludf.DUMMYFUNCTION("IFERROR(
  TEXTJOIN(CHAR(10),TRUE,FILTER('SUMMARY DATA'!H:H,'SUMMARY DATA'!$A:$A=$A1079,'SUMMARY DATA'!$C:$C=$B1079,'SUMMARY DATA'!$B:$B=""GRP"")),
  IF(
    OR(
      ISNUMBER(SEARCH(""CDM CASH DEPOSIT"",$C1079)),
      ISNUMBER(SEARCH(""CASH DEPOSIT"",$"&amp;"C1079)),
      COUNTIFS('SUMMARY DATA'!$D:$D,$C1079,'SUMMARY DATA'!$B:$B,""GRP"")&lt;&gt;1
    ),
    """",
    IFERROR(TEXTJOIN(CHAR(10),TRUE,FILTER('SUMMARY DATA'!H:H,'SUMMARY DATA'!$D:$D=$C1079,'SUMMARY DATA'!$B:$B=""GRP"")),"""")
  )
)"),"")</f>
        <v/>
      </c>
      <c r="I1079" s="18" t="str">
        <f>IFERROR(__xludf.DUMMYFUNCTION("IF(H1079="""","""",
SUM(ARRAYFORMULA(VALUE(SPLIT(H1079,CHAR(10)))))
)"),"")</f>
        <v/>
      </c>
      <c r="J1079" s="17" t="str">
        <f>IFERROR(__xludf.DUMMYFUNCTION("IFERROR(
  TEXTJOIN(CHAR(10),TRUE,FILTER('SUMMARY DATA'!I:I,'SUMMARY DATA'!$A:$A=$A1079,'SUMMARY DATA'!$C:$C=$B1079,'SUMMARY DATA'!$B:$B=""GRP"")),
  IF(
    OR(
      ISNUMBER(SEARCH(""CDM CASH DEPOSIT"",$C1079)),
      ISNUMBER(SEARCH(""CASH DEPOSIT"",$"&amp;"C1079)),
      COUNTIFS('SUMMARY DATA'!$D:$D,$C1079,'SUMMARY DATA'!$B:$B,""GRP"")&lt;&gt;1
    ),
    """",
    IFERROR(TEXTJOIN(CHAR(10),TRUE,FILTER('SUMMARY DATA'!I:I,'SUMMARY DATA'!$D:$D=$C1079,'SUMMARY DATA'!$B:$B=""GRP"")),"""")
  )
)"),"")</f>
        <v/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ht="15.75" customHeight="1" spans="1:27">
      <c r="A1080" s="2"/>
      <c r="B1080" s="35"/>
      <c r="C1080" s="2"/>
      <c r="D1080" s="6"/>
      <c r="E1080" s="16" t="str">
        <f>IFERROR(__xludf.DUMMYFUNCTION("IFERROR(
  TEXTJOIN(CHAR(10),TRUE,FILTER('SUMMARY DATA'!E:E,'SUMMARY DATA'!$A:$A=$A1080,'SUMMARY DATA'!$C:$C=$B1080,'SUMMARY DATA'!$B:$B=""GRP"")),
  IF(
    OR(
      ISNUMBER(SEARCH(""CDM CASH DEPOSIT"",$C1080)),
      ISNUMBER(SEARCH(""CASH DEPOSIT"",$"&amp;"C1080)),
      COUNTIFS('SUMMARY DATA'!$D:$D,$C1080,'SUMMARY DATA'!$B:$B,""GRP"")&lt;&gt;1
    ),
    """",
    IFERROR(TEXTJOIN(CHAR(10),TRUE,FILTER('SUMMARY DATA'!E:E,'SUMMARY DATA'!$D:$D=$C1080,'SUMMARY DATA'!$B:$B=""GRP"")),"""")
  )
)"),"")</f>
        <v/>
      </c>
      <c r="F1080" s="17" t="str">
        <f>IFERROR(__xludf.DUMMYFUNCTION("IFERROR(
  TEXTJOIN(CHAR(10),TRUE,FILTER('SUMMARY DATA'!F:F,'SUMMARY DATA'!$A:$A=$A1080,'SUMMARY DATA'!$C:$C=$B1080,'SUMMARY DATA'!$B:$B=""GRP"")),
  IF(
    OR(
      ISNUMBER(SEARCH(""CDM CASH DEPOSIT"",$C1080)),
      ISNUMBER(SEARCH(""CASH DEPOSIT"",$"&amp;"C1080)),
      COUNTIFS('SUMMARY DATA'!$D:$D,$C1080,'SUMMARY DATA'!$B:$B,""GRP"")&lt;&gt;1
    ),
    """",
    IFERROR(TEXTJOIN(CHAR(10),TRUE,FILTER('SUMMARY DATA'!F:F,'SUMMARY DATA'!$D:$D=$C1080,'SUMMARY DATA'!$B:$B=""GRP"")),"""")
  )
)"),"")</f>
        <v/>
      </c>
      <c r="G1080" s="17" t="str">
        <f>IFERROR(__xludf.DUMMYFUNCTION("IFERROR(
  TEXTJOIN(CHAR(10),TRUE,FILTER('SUMMARY DATA'!G:G,'SUMMARY DATA'!$A:$A=$A1080,'SUMMARY DATA'!$C:$C=$B1080,'SUMMARY DATA'!$B:$B=""GRP"")),
  IF(
    OR(
      ISNUMBER(SEARCH(""CDM CASH DEPOSIT"",$C1080)),
      ISNUMBER(SEARCH(""CASH DEPOSIT"",$"&amp;"C1080)),
      COUNTIFS('SUMMARY DATA'!$D:$D,$C1080,'SUMMARY DATA'!$B:$B,""GRP"")&lt;&gt;1
    ),
    """",
    IFERROR(TEXTJOIN(CHAR(10),TRUE,FILTER('SUMMARY DATA'!G:G,'SUMMARY DATA'!$D:$D=$C1080,'SUMMARY DATA'!$B:$B=""GRP"")),"""")
  )
)"),"")</f>
        <v/>
      </c>
      <c r="H1080" s="18" t="str">
        <f>IFERROR(__xludf.DUMMYFUNCTION("IFERROR(
  TEXTJOIN(CHAR(10),TRUE,FILTER('SUMMARY DATA'!H:H,'SUMMARY DATA'!$A:$A=$A1080,'SUMMARY DATA'!$C:$C=$B1080,'SUMMARY DATA'!$B:$B=""GRP"")),
  IF(
    OR(
      ISNUMBER(SEARCH(""CDM CASH DEPOSIT"",$C1080)),
      ISNUMBER(SEARCH(""CASH DEPOSIT"",$"&amp;"C1080)),
      COUNTIFS('SUMMARY DATA'!$D:$D,$C1080,'SUMMARY DATA'!$B:$B,""GRP"")&lt;&gt;1
    ),
    """",
    IFERROR(TEXTJOIN(CHAR(10),TRUE,FILTER('SUMMARY DATA'!H:H,'SUMMARY DATA'!$D:$D=$C1080,'SUMMARY DATA'!$B:$B=""GRP"")),"""")
  )
)"),"")</f>
        <v/>
      </c>
      <c r="I1080" s="18" t="str">
        <f>IFERROR(__xludf.DUMMYFUNCTION("IF(H1080="""","""",
SUM(ARRAYFORMULA(VALUE(SPLIT(H1080,CHAR(10)))))
)"),"")</f>
        <v/>
      </c>
      <c r="J1080" s="17" t="str">
        <f>IFERROR(__xludf.DUMMYFUNCTION("IFERROR(
  TEXTJOIN(CHAR(10),TRUE,FILTER('SUMMARY DATA'!I:I,'SUMMARY DATA'!$A:$A=$A1080,'SUMMARY DATA'!$C:$C=$B1080,'SUMMARY DATA'!$B:$B=""GRP"")),
  IF(
    OR(
      ISNUMBER(SEARCH(""CDM CASH DEPOSIT"",$C1080)),
      ISNUMBER(SEARCH(""CASH DEPOSIT"",$"&amp;"C1080)),
      COUNTIFS('SUMMARY DATA'!$D:$D,$C1080,'SUMMARY DATA'!$B:$B,""GRP"")&lt;&gt;1
    ),
    """",
    IFERROR(TEXTJOIN(CHAR(10),TRUE,FILTER('SUMMARY DATA'!I:I,'SUMMARY DATA'!$D:$D=$C1080,'SUMMARY DATA'!$B:$B=""GRP"")),"""")
  )
)"),"")</f>
        <v/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ht="15.75" customHeight="1" spans="1:27">
      <c r="A1081" s="2"/>
      <c r="B1081" s="35"/>
      <c r="C1081" s="2"/>
      <c r="D1081" s="6"/>
      <c r="E1081" s="16" t="str">
        <f>IFERROR(__xludf.DUMMYFUNCTION("IFERROR(
  TEXTJOIN(CHAR(10),TRUE,FILTER('SUMMARY DATA'!E:E,'SUMMARY DATA'!$A:$A=$A1081,'SUMMARY DATA'!$C:$C=$B1081,'SUMMARY DATA'!$B:$B=""GRP"")),
  IF(
    OR(
      ISNUMBER(SEARCH(""CDM CASH DEPOSIT"",$C1081)),
      ISNUMBER(SEARCH(""CASH DEPOSIT"",$"&amp;"C1081)),
      COUNTIFS('SUMMARY DATA'!$D:$D,$C1081,'SUMMARY DATA'!$B:$B,""GRP"")&lt;&gt;1
    ),
    """",
    IFERROR(TEXTJOIN(CHAR(10),TRUE,FILTER('SUMMARY DATA'!E:E,'SUMMARY DATA'!$D:$D=$C1081,'SUMMARY DATA'!$B:$B=""GRP"")),"""")
  )
)"),"")</f>
        <v/>
      </c>
      <c r="F1081" s="17" t="str">
        <f>IFERROR(__xludf.DUMMYFUNCTION("IFERROR(
  TEXTJOIN(CHAR(10),TRUE,FILTER('SUMMARY DATA'!F:F,'SUMMARY DATA'!$A:$A=$A1081,'SUMMARY DATA'!$C:$C=$B1081,'SUMMARY DATA'!$B:$B=""GRP"")),
  IF(
    OR(
      ISNUMBER(SEARCH(""CDM CASH DEPOSIT"",$C1081)),
      ISNUMBER(SEARCH(""CASH DEPOSIT"",$"&amp;"C1081)),
      COUNTIFS('SUMMARY DATA'!$D:$D,$C1081,'SUMMARY DATA'!$B:$B,""GRP"")&lt;&gt;1
    ),
    """",
    IFERROR(TEXTJOIN(CHAR(10),TRUE,FILTER('SUMMARY DATA'!F:F,'SUMMARY DATA'!$D:$D=$C1081,'SUMMARY DATA'!$B:$B=""GRP"")),"""")
  )
)"),"")</f>
        <v/>
      </c>
      <c r="G1081" s="17" t="str">
        <f>IFERROR(__xludf.DUMMYFUNCTION("IFERROR(
  TEXTJOIN(CHAR(10),TRUE,FILTER('SUMMARY DATA'!G:G,'SUMMARY DATA'!$A:$A=$A1081,'SUMMARY DATA'!$C:$C=$B1081,'SUMMARY DATA'!$B:$B=""GRP"")),
  IF(
    OR(
      ISNUMBER(SEARCH(""CDM CASH DEPOSIT"",$C1081)),
      ISNUMBER(SEARCH(""CASH DEPOSIT"",$"&amp;"C1081)),
      COUNTIFS('SUMMARY DATA'!$D:$D,$C1081,'SUMMARY DATA'!$B:$B,""GRP"")&lt;&gt;1
    ),
    """",
    IFERROR(TEXTJOIN(CHAR(10),TRUE,FILTER('SUMMARY DATA'!G:G,'SUMMARY DATA'!$D:$D=$C1081,'SUMMARY DATA'!$B:$B=""GRP"")),"""")
  )
)"),"")</f>
        <v/>
      </c>
      <c r="H1081" s="18" t="str">
        <f>IFERROR(__xludf.DUMMYFUNCTION("IFERROR(
  TEXTJOIN(CHAR(10),TRUE,FILTER('SUMMARY DATA'!H:H,'SUMMARY DATA'!$A:$A=$A1081,'SUMMARY DATA'!$C:$C=$B1081,'SUMMARY DATA'!$B:$B=""GRP"")),
  IF(
    OR(
      ISNUMBER(SEARCH(""CDM CASH DEPOSIT"",$C1081)),
      ISNUMBER(SEARCH(""CASH DEPOSIT"",$"&amp;"C1081)),
      COUNTIFS('SUMMARY DATA'!$D:$D,$C1081,'SUMMARY DATA'!$B:$B,""GRP"")&lt;&gt;1
    ),
    """",
    IFERROR(TEXTJOIN(CHAR(10),TRUE,FILTER('SUMMARY DATA'!H:H,'SUMMARY DATA'!$D:$D=$C1081,'SUMMARY DATA'!$B:$B=""GRP"")),"""")
  )
)"),"")</f>
        <v/>
      </c>
      <c r="I1081" s="18" t="str">
        <f>IFERROR(__xludf.DUMMYFUNCTION("IF(H1081="""","""",
SUM(ARRAYFORMULA(VALUE(SPLIT(H1081,CHAR(10)))))
)"),"")</f>
        <v/>
      </c>
      <c r="J1081" s="17" t="str">
        <f>IFERROR(__xludf.DUMMYFUNCTION("IFERROR(
  TEXTJOIN(CHAR(10),TRUE,FILTER('SUMMARY DATA'!I:I,'SUMMARY DATA'!$A:$A=$A1081,'SUMMARY DATA'!$C:$C=$B1081,'SUMMARY DATA'!$B:$B=""GRP"")),
  IF(
    OR(
      ISNUMBER(SEARCH(""CDM CASH DEPOSIT"",$C1081)),
      ISNUMBER(SEARCH(""CASH DEPOSIT"",$"&amp;"C1081)),
      COUNTIFS('SUMMARY DATA'!$D:$D,$C1081,'SUMMARY DATA'!$B:$B,""GRP"")&lt;&gt;1
    ),
    """",
    IFERROR(TEXTJOIN(CHAR(10),TRUE,FILTER('SUMMARY DATA'!I:I,'SUMMARY DATA'!$D:$D=$C1081,'SUMMARY DATA'!$B:$B=""GRP"")),"""")
  )
)"),"")</f>
        <v/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ht="15.75" customHeight="1" spans="1:27">
      <c r="A1082" s="2"/>
      <c r="B1082" s="35"/>
      <c r="C1082" s="2"/>
      <c r="D1082" s="6"/>
      <c r="E1082" s="16" t="str">
        <f>IFERROR(__xludf.DUMMYFUNCTION("IFERROR(
  TEXTJOIN(CHAR(10),TRUE,FILTER('SUMMARY DATA'!E:E,'SUMMARY DATA'!$A:$A=$A1082,'SUMMARY DATA'!$C:$C=$B1082,'SUMMARY DATA'!$B:$B=""GRP"")),
  IF(
    OR(
      ISNUMBER(SEARCH(""CDM CASH DEPOSIT"",$C1082)),
      ISNUMBER(SEARCH(""CASH DEPOSIT"",$"&amp;"C1082)),
      COUNTIFS('SUMMARY DATA'!$D:$D,$C1082,'SUMMARY DATA'!$B:$B,""GRP"")&lt;&gt;1
    ),
    """",
    IFERROR(TEXTJOIN(CHAR(10),TRUE,FILTER('SUMMARY DATA'!E:E,'SUMMARY DATA'!$D:$D=$C1082,'SUMMARY DATA'!$B:$B=""GRP"")),"""")
  )
)"),"")</f>
        <v/>
      </c>
      <c r="F1082" s="17" t="str">
        <f>IFERROR(__xludf.DUMMYFUNCTION("IFERROR(
  TEXTJOIN(CHAR(10),TRUE,FILTER('SUMMARY DATA'!F:F,'SUMMARY DATA'!$A:$A=$A1082,'SUMMARY DATA'!$C:$C=$B1082,'SUMMARY DATA'!$B:$B=""GRP"")),
  IF(
    OR(
      ISNUMBER(SEARCH(""CDM CASH DEPOSIT"",$C1082)),
      ISNUMBER(SEARCH(""CASH DEPOSIT"",$"&amp;"C1082)),
      COUNTIFS('SUMMARY DATA'!$D:$D,$C1082,'SUMMARY DATA'!$B:$B,""GRP"")&lt;&gt;1
    ),
    """",
    IFERROR(TEXTJOIN(CHAR(10),TRUE,FILTER('SUMMARY DATA'!F:F,'SUMMARY DATA'!$D:$D=$C1082,'SUMMARY DATA'!$B:$B=""GRP"")),"""")
  )
)"),"")</f>
        <v/>
      </c>
      <c r="G1082" s="17" t="str">
        <f>IFERROR(__xludf.DUMMYFUNCTION("IFERROR(
  TEXTJOIN(CHAR(10),TRUE,FILTER('SUMMARY DATA'!G:G,'SUMMARY DATA'!$A:$A=$A1082,'SUMMARY DATA'!$C:$C=$B1082,'SUMMARY DATA'!$B:$B=""GRP"")),
  IF(
    OR(
      ISNUMBER(SEARCH(""CDM CASH DEPOSIT"",$C1082)),
      ISNUMBER(SEARCH(""CASH DEPOSIT"",$"&amp;"C1082)),
      COUNTIFS('SUMMARY DATA'!$D:$D,$C1082,'SUMMARY DATA'!$B:$B,""GRP"")&lt;&gt;1
    ),
    """",
    IFERROR(TEXTJOIN(CHAR(10),TRUE,FILTER('SUMMARY DATA'!G:G,'SUMMARY DATA'!$D:$D=$C1082,'SUMMARY DATA'!$B:$B=""GRP"")),"""")
  )
)"),"")</f>
        <v/>
      </c>
      <c r="H1082" s="18" t="str">
        <f>IFERROR(__xludf.DUMMYFUNCTION("IFERROR(
  TEXTJOIN(CHAR(10),TRUE,FILTER('SUMMARY DATA'!H:H,'SUMMARY DATA'!$A:$A=$A1082,'SUMMARY DATA'!$C:$C=$B1082,'SUMMARY DATA'!$B:$B=""GRP"")),
  IF(
    OR(
      ISNUMBER(SEARCH(""CDM CASH DEPOSIT"",$C1082)),
      ISNUMBER(SEARCH(""CASH DEPOSIT"",$"&amp;"C1082)),
      COUNTIFS('SUMMARY DATA'!$D:$D,$C1082,'SUMMARY DATA'!$B:$B,""GRP"")&lt;&gt;1
    ),
    """",
    IFERROR(TEXTJOIN(CHAR(10),TRUE,FILTER('SUMMARY DATA'!H:H,'SUMMARY DATA'!$D:$D=$C1082,'SUMMARY DATA'!$B:$B=""GRP"")),"""")
  )
)"),"")</f>
        <v/>
      </c>
      <c r="I1082" s="18" t="str">
        <f>IFERROR(__xludf.DUMMYFUNCTION("IF(H1082="""","""",
SUM(ARRAYFORMULA(VALUE(SPLIT(H1082,CHAR(10)))))
)"),"")</f>
        <v/>
      </c>
      <c r="J1082" s="17" t="str">
        <f>IFERROR(__xludf.DUMMYFUNCTION("IFERROR(
  TEXTJOIN(CHAR(10),TRUE,FILTER('SUMMARY DATA'!I:I,'SUMMARY DATA'!$A:$A=$A1082,'SUMMARY DATA'!$C:$C=$B1082,'SUMMARY DATA'!$B:$B=""GRP"")),
  IF(
    OR(
      ISNUMBER(SEARCH(""CDM CASH DEPOSIT"",$C1082)),
      ISNUMBER(SEARCH(""CASH DEPOSIT"",$"&amp;"C1082)),
      COUNTIFS('SUMMARY DATA'!$D:$D,$C1082,'SUMMARY DATA'!$B:$B,""GRP"")&lt;&gt;1
    ),
    """",
    IFERROR(TEXTJOIN(CHAR(10),TRUE,FILTER('SUMMARY DATA'!I:I,'SUMMARY DATA'!$D:$D=$C1082,'SUMMARY DATA'!$B:$B=""GRP"")),"""")
  )
)"),"")</f>
        <v/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ht="15.75" customHeight="1" spans="1:27">
      <c r="A1083" s="2"/>
      <c r="B1083" s="35"/>
      <c r="C1083" s="2"/>
      <c r="D1083" s="6"/>
      <c r="E1083" s="16" t="str">
        <f>IFERROR(__xludf.DUMMYFUNCTION("IFERROR(
  TEXTJOIN(CHAR(10),TRUE,FILTER('SUMMARY DATA'!E:E,'SUMMARY DATA'!$A:$A=$A1083,'SUMMARY DATA'!$C:$C=$B1083,'SUMMARY DATA'!$B:$B=""GRP"")),
  IF(
    OR(
      ISNUMBER(SEARCH(""CDM CASH DEPOSIT"",$C1083)),
      ISNUMBER(SEARCH(""CASH DEPOSIT"",$"&amp;"C1083)),
      COUNTIFS('SUMMARY DATA'!$D:$D,$C1083,'SUMMARY DATA'!$B:$B,""GRP"")&lt;&gt;1
    ),
    """",
    IFERROR(TEXTJOIN(CHAR(10),TRUE,FILTER('SUMMARY DATA'!E:E,'SUMMARY DATA'!$D:$D=$C1083,'SUMMARY DATA'!$B:$B=""GRP"")),"""")
  )
)"),"")</f>
        <v/>
      </c>
      <c r="F1083" s="17" t="str">
        <f>IFERROR(__xludf.DUMMYFUNCTION("IFERROR(
  TEXTJOIN(CHAR(10),TRUE,FILTER('SUMMARY DATA'!F:F,'SUMMARY DATA'!$A:$A=$A1083,'SUMMARY DATA'!$C:$C=$B1083,'SUMMARY DATA'!$B:$B=""GRP"")),
  IF(
    OR(
      ISNUMBER(SEARCH(""CDM CASH DEPOSIT"",$C1083)),
      ISNUMBER(SEARCH(""CASH DEPOSIT"",$"&amp;"C1083)),
      COUNTIFS('SUMMARY DATA'!$D:$D,$C1083,'SUMMARY DATA'!$B:$B,""GRP"")&lt;&gt;1
    ),
    """",
    IFERROR(TEXTJOIN(CHAR(10),TRUE,FILTER('SUMMARY DATA'!F:F,'SUMMARY DATA'!$D:$D=$C1083,'SUMMARY DATA'!$B:$B=""GRP"")),"""")
  )
)"),"")</f>
        <v/>
      </c>
      <c r="G1083" s="17" t="str">
        <f>IFERROR(__xludf.DUMMYFUNCTION("IFERROR(
  TEXTJOIN(CHAR(10),TRUE,FILTER('SUMMARY DATA'!G:G,'SUMMARY DATA'!$A:$A=$A1083,'SUMMARY DATA'!$C:$C=$B1083,'SUMMARY DATA'!$B:$B=""GRP"")),
  IF(
    OR(
      ISNUMBER(SEARCH(""CDM CASH DEPOSIT"",$C1083)),
      ISNUMBER(SEARCH(""CASH DEPOSIT"",$"&amp;"C1083)),
      COUNTIFS('SUMMARY DATA'!$D:$D,$C1083,'SUMMARY DATA'!$B:$B,""GRP"")&lt;&gt;1
    ),
    """",
    IFERROR(TEXTJOIN(CHAR(10),TRUE,FILTER('SUMMARY DATA'!G:G,'SUMMARY DATA'!$D:$D=$C1083,'SUMMARY DATA'!$B:$B=""GRP"")),"""")
  )
)"),"")</f>
        <v/>
      </c>
      <c r="H1083" s="18" t="str">
        <f>IFERROR(__xludf.DUMMYFUNCTION("IFERROR(
  TEXTJOIN(CHAR(10),TRUE,FILTER('SUMMARY DATA'!H:H,'SUMMARY DATA'!$A:$A=$A1083,'SUMMARY DATA'!$C:$C=$B1083,'SUMMARY DATA'!$B:$B=""GRP"")),
  IF(
    OR(
      ISNUMBER(SEARCH(""CDM CASH DEPOSIT"",$C1083)),
      ISNUMBER(SEARCH(""CASH DEPOSIT"",$"&amp;"C1083)),
      COUNTIFS('SUMMARY DATA'!$D:$D,$C1083,'SUMMARY DATA'!$B:$B,""GRP"")&lt;&gt;1
    ),
    """",
    IFERROR(TEXTJOIN(CHAR(10),TRUE,FILTER('SUMMARY DATA'!H:H,'SUMMARY DATA'!$D:$D=$C1083,'SUMMARY DATA'!$B:$B=""GRP"")),"""")
  )
)"),"")</f>
        <v/>
      </c>
      <c r="I1083" s="18" t="str">
        <f>IFERROR(__xludf.DUMMYFUNCTION("IF(H1083="""","""",
SUM(ARRAYFORMULA(VALUE(SPLIT(H1083,CHAR(10)))))
)"),"")</f>
        <v/>
      </c>
      <c r="J1083" s="17" t="str">
        <f>IFERROR(__xludf.DUMMYFUNCTION("IFERROR(
  TEXTJOIN(CHAR(10),TRUE,FILTER('SUMMARY DATA'!I:I,'SUMMARY DATA'!$A:$A=$A1083,'SUMMARY DATA'!$C:$C=$B1083,'SUMMARY DATA'!$B:$B=""GRP"")),
  IF(
    OR(
      ISNUMBER(SEARCH(""CDM CASH DEPOSIT"",$C1083)),
      ISNUMBER(SEARCH(""CASH DEPOSIT"",$"&amp;"C1083)),
      COUNTIFS('SUMMARY DATA'!$D:$D,$C1083,'SUMMARY DATA'!$B:$B,""GRP"")&lt;&gt;1
    ),
    """",
    IFERROR(TEXTJOIN(CHAR(10),TRUE,FILTER('SUMMARY DATA'!I:I,'SUMMARY DATA'!$D:$D=$C1083,'SUMMARY DATA'!$B:$B=""GRP"")),"""")
  )
)"),"")</f>
        <v/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ht="15.75" customHeight="1" spans="1:27">
      <c r="A1084" s="2"/>
      <c r="B1084" s="35"/>
      <c r="C1084" s="2"/>
      <c r="D1084" s="6"/>
      <c r="E1084" s="16" t="str">
        <f>IFERROR(__xludf.DUMMYFUNCTION("IFERROR(
  TEXTJOIN(CHAR(10),TRUE,FILTER('SUMMARY DATA'!E:E,'SUMMARY DATA'!$A:$A=$A1084,'SUMMARY DATA'!$C:$C=$B1084,'SUMMARY DATA'!$B:$B=""GRP"")),
  IF(
    OR(
      ISNUMBER(SEARCH(""CDM CASH DEPOSIT"",$C1084)),
      ISNUMBER(SEARCH(""CASH DEPOSIT"",$"&amp;"C1084)),
      COUNTIFS('SUMMARY DATA'!$D:$D,$C1084,'SUMMARY DATA'!$B:$B,""GRP"")&lt;&gt;1
    ),
    """",
    IFERROR(TEXTJOIN(CHAR(10),TRUE,FILTER('SUMMARY DATA'!E:E,'SUMMARY DATA'!$D:$D=$C1084,'SUMMARY DATA'!$B:$B=""GRP"")),"""")
  )
)"),"")</f>
        <v/>
      </c>
      <c r="F1084" s="17" t="str">
        <f>IFERROR(__xludf.DUMMYFUNCTION("IFERROR(
  TEXTJOIN(CHAR(10),TRUE,FILTER('SUMMARY DATA'!F:F,'SUMMARY DATA'!$A:$A=$A1084,'SUMMARY DATA'!$C:$C=$B1084,'SUMMARY DATA'!$B:$B=""GRP"")),
  IF(
    OR(
      ISNUMBER(SEARCH(""CDM CASH DEPOSIT"",$C1084)),
      ISNUMBER(SEARCH(""CASH DEPOSIT"",$"&amp;"C1084)),
      COUNTIFS('SUMMARY DATA'!$D:$D,$C1084,'SUMMARY DATA'!$B:$B,""GRP"")&lt;&gt;1
    ),
    """",
    IFERROR(TEXTJOIN(CHAR(10),TRUE,FILTER('SUMMARY DATA'!F:F,'SUMMARY DATA'!$D:$D=$C1084,'SUMMARY DATA'!$B:$B=""GRP"")),"""")
  )
)"),"")</f>
        <v/>
      </c>
      <c r="G1084" s="17" t="str">
        <f>IFERROR(__xludf.DUMMYFUNCTION("IFERROR(
  TEXTJOIN(CHAR(10),TRUE,FILTER('SUMMARY DATA'!G:G,'SUMMARY DATA'!$A:$A=$A1084,'SUMMARY DATA'!$C:$C=$B1084,'SUMMARY DATA'!$B:$B=""GRP"")),
  IF(
    OR(
      ISNUMBER(SEARCH(""CDM CASH DEPOSIT"",$C1084)),
      ISNUMBER(SEARCH(""CASH DEPOSIT"",$"&amp;"C1084)),
      COUNTIFS('SUMMARY DATA'!$D:$D,$C1084,'SUMMARY DATA'!$B:$B,""GRP"")&lt;&gt;1
    ),
    """",
    IFERROR(TEXTJOIN(CHAR(10),TRUE,FILTER('SUMMARY DATA'!G:G,'SUMMARY DATA'!$D:$D=$C1084,'SUMMARY DATA'!$B:$B=""GRP"")),"""")
  )
)"),"")</f>
        <v/>
      </c>
      <c r="H1084" s="18" t="str">
        <f>IFERROR(__xludf.DUMMYFUNCTION("IFERROR(
  TEXTJOIN(CHAR(10),TRUE,FILTER('SUMMARY DATA'!H:H,'SUMMARY DATA'!$A:$A=$A1084,'SUMMARY DATA'!$C:$C=$B1084,'SUMMARY DATA'!$B:$B=""GRP"")),
  IF(
    OR(
      ISNUMBER(SEARCH(""CDM CASH DEPOSIT"",$C1084)),
      ISNUMBER(SEARCH(""CASH DEPOSIT"",$"&amp;"C1084)),
      COUNTIFS('SUMMARY DATA'!$D:$D,$C1084,'SUMMARY DATA'!$B:$B,""GRP"")&lt;&gt;1
    ),
    """",
    IFERROR(TEXTJOIN(CHAR(10),TRUE,FILTER('SUMMARY DATA'!H:H,'SUMMARY DATA'!$D:$D=$C1084,'SUMMARY DATA'!$B:$B=""GRP"")),"""")
  )
)"),"")</f>
        <v/>
      </c>
      <c r="I1084" s="18" t="str">
        <f>IFERROR(__xludf.DUMMYFUNCTION("IF(H1084="""","""",
SUM(ARRAYFORMULA(VALUE(SPLIT(H1084,CHAR(10)))))
)"),"")</f>
        <v/>
      </c>
      <c r="J1084" s="17" t="str">
        <f>IFERROR(__xludf.DUMMYFUNCTION("IFERROR(
  TEXTJOIN(CHAR(10),TRUE,FILTER('SUMMARY DATA'!I:I,'SUMMARY DATA'!$A:$A=$A1084,'SUMMARY DATA'!$C:$C=$B1084,'SUMMARY DATA'!$B:$B=""GRP"")),
  IF(
    OR(
      ISNUMBER(SEARCH(""CDM CASH DEPOSIT"",$C1084)),
      ISNUMBER(SEARCH(""CASH DEPOSIT"",$"&amp;"C1084)),
      COUNTIFS('SUMMARY DATA'!$D:$D,$C1084,'SUMMARY DATA'!$B:$B,""GRP"")&lt;&gt;1
    ),
    """",
    IFERROR(TEXTJOIN(CHAR(10),TRUE,FILTER('SUMMARY DATA'!I:I,'SUMMARY DATA'!$D:$D=$C1084,'SUMMARY DATA'!$B:$B=""GRP"")),"""")
  )
)"),"")</f>
        <v/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ht="15.75" customHeight="1" spans="1:27">
      <c r="A1085" s="2"/>
      <c r="B1085" s="35"/>
      <c r="C1085" s="2"/>
      <c r="D1085" s="6"/>
      <c r="E1085" s="16" t="str">
        <f>IFERROR(__xludf.DUMMYFUNCTION("IFERROR(
  TEXTJOIN(CHAR(10),TRUE,FILTER('SUMMARY DATA'!E:E,'SUMMARY DATA'!$A:$A=$A1085,'SUMMARY DATA'!$C:$C=$B1085,'SUMMARY DATA'!$B:$B=""GRP"")),
  IF(
    OR(
      ISNUMBER(SEARCH(""CDM CASH DEPOSIT"",$C1085)),
      ISNUMBER(SEARCH(""CASH DEPOSIT"",$"&amp;"C1085)),
      COUNTIFS('SUMMARY DATA'!$D:$D,$C1085,'SUMMARY DATA'!$B:$B,""GRP"")&lt;&gt;1
    ),
    """",
    IFERROR(TEXTJOIN(CHAR(10),TRUE,FILTER('SUMMARY DATA'!E:E,'SUMMARY DATA'!$D:$D=$C1085,'SUMMARY DATA'!$B:$B=""GRP"")),"""")
  )
)"),"")</f>
        <v/>
      </c>
      <c r="F1085" s="17" t="str">
        <f>IFERROR(__xludf.DUMMYFUNCTION("IFERROR(
  TEXTJOIN(CHAR(10),TRUE,FILTER('SUMMARY DATA'!F:F,'SUMMARY DATA'!$A:$A=$A1085,'SUMMARY DATA'!$C:$C=$B1085,'SUMMARY DATA'!$B:$B=""GRP"")),
  IF(
    OR(
      ISNUMBER(SEARCH(""CDM CASH DEPOSIT"",$C1085)),
      ISNUMBER(SEARCH(""CASH DEPOSIT"",$"&amp;"C1085)),
      COUNTIFS('SUMMARY DATA'!$D:$D,$C1085,'SUMMARY DATA'!$B:$B,""GRP"")&lt;&gt;1
    ),
    """",
    IFERROR(TEXTJOIN(CHAR(10),TRUE,FILTER('SUMMARY DATA'!F:F,'SUMMARY DATA'!$D:$D=$C1085,'SUMMARY DATA'!$B:$B=""GRP"")),"""")
  )
)"),"")</f>
        <v/>
      </c>
      <c r="G1085" s="17" t="str">
        <f>IFERROR(__xludf.DUMMYFUNCTION("IFERROR(
  TEXTJOIN(CHAR(10),TRUE,FILTER('SUMMARY DATA'!G:G,'SUMMARY DATA'!$A:$A=$A1085,'SUMMARY DATA'!$C:$C=$B1085,'SUMMARY DATA'!$B:$B=""GRP"")),
  IF(
    OR(
      ISNUMBER(SEARCH(""CDM CASH DEPOSIT"",$C1085)),
      ISNUMBER(SEARCH(""CASH DEPOSIT"",$"&amp;"C1085)),
      COUNTIFS('SUMMARY DATA'!$D:$D,$C1085,'SUMMARY DATA'!$B:$B,""GRP"")&lt;&gt;1
    ),
    """",
    IFERROR(TEXTJOIN(CHAR(10),TRUE,FILTER('SUMMARY DATA'!G:G,'SUMMARY DATA'!$D:$D=$C1085,'SUMMARY DATA'!$B:$B=""GRP"")),"""")
  )
)"),"")</f>
        <v/>
      </c>
      <c r="H1085" s="18" t="str">
        <f>IFERROR(__xludf.DUMMYFUNCTION("IFERROR(
  TEXTJOIN(CHAR(10),TRUE,FILTER('SUMMARY DATA'!H:H,'SUMMARY DATA'!$A:$A=$A1085,'SUMMARY DATA'!$C:$C=$B1085,'SUMMARY DATA'!$B:$B=""GRP"")),
  IF(
    OR(
      ISNUMBER(SEARCH(""CDM CASH DEPOSIT"",$C1085)),
      ISNUMBER(SEARCH(""CASH DEPOSIT"",$"&amp;"C1085)),
      COUNTIFS('SUMMARY DATA'!$D:$D,$C1085,'SUMMARY DATA'!$B:$B,""GRP"")&lt;&gt;1
    ),
    """",
    IFERROR(TEXTJOIN(CHAR(10),TRUE,FILTER('SUMMARY DATA'!H:H,'SUMMARY DATA'!$D:$D=$C1085,'SUMMARY DATA'!$B:$B=""GRP"")),"""")
  )
)"),"")</f>
        <v/>
      </c>
      <c r="I1085" s="18" t="str">
        <f>IFERROR(__xludf.DUMMYFUNCTION("IF(H1085="""","""",
SUM(ARRAYFORMULA(VALUE(SPLIT(H1085,CHAR(10)))))
)"),"")</f>
        <v/>
      </c>
      <c r="J1085" s="17" t="str">
        <f>IFERROR(__xludf.DUMMYFUNCTION("IFERROR(
  TEXTJOIN(CHAR(10),TRUE,FILTER('SUMMARY DATA'!I:I,'SUMMARY DATA'!$A:$A=$A1085,'SUMMARY DATA'!$C:$C=$B1085,'SUMMARY DATA'!$B:$B=""GRP"")),
  IF(
    OR(
      ISNUMBER(SEARCH(""CDM CASH DEPOSIT"",$C1085)),
      ISNUMBER(SEARCH(""CASH DEPOSIT"",$"&amp;"C1085)),
      COUNTIFS('SUMMARY DATA'!$D:$D,$C1085,'SUMMARY DATA'!$B:$B,""GRP"")&lt;&gt;1
    ),
    """",
    IFERROR(TEXTJOIN(CHAR(10),TRUE,FILTER('SUMMARY DATA'!I:I,'SUMMARY DATA'!$D:$D=$C1085,'SUMMARY DATA'!$B:$B=""GRP"")),"""")
  )
)"),"")</f>
        <v/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ht="15.75" customHeight="1" spans="1:27">
      <c r="A1086" s="2"/>
      <c r="B1086" s="35"/>
      <c r="C1086" s="2"/>
      <c r="D1086" s="6"/>
      <c r="E1086" s="16" t="str">
        <f>IFERROR(__xludf.DUMMYFUNCTION("IFERROR(
  TEXTJOIN(CHAR(10),TRUE,FILTER('SUMMARY DATA'!E:E,'SUMMARY DATA'!$A:$A=$A1086,'SUMMARY DATA'!$C:$C=$B1086,'SUMMARY DATA'!$B:$B=""GRP"")),
  IF(
    OR(
      ISNUMBER(SEARCH(""CDM CASH DEPOSIT"",$C1086)),
      ISNUMBER(SEARCH(""CASH DEPOSIT"",$"&amp;"C1086)),
      COUNTIFS('SUMMARY DATA'!$D:$D,$C1086,'SUMMARY DATA'!$B:$B,""GRP"")&lt;&gt;1
    ),
    """",
    IFERROR(TEXTJOIN(CHAR(10),TRUE,FILTER('SUMMARY DATA'!E:E,'SUMMARY DATA'!$D:$D=$C1086,'SUMMARY DATA'!$B:$B=""GRP"")),"""")
  )
)"),"")</f>
        <v/>
      </c>
      <c r="F1086" s="17" t="str">
        <f>IFERROR(__xludf.DUMMYFUNCTION("IFERROR(
  TEXTJOIN(CHAR(10),TRUE,FILTER('SUMMARY DATA'!F:F,'SUMMARY DATA'!$A:$A=$A1086,'SUMMARY DATA'!$C:$C=$B1086,'SUMMARY DATA'!$B:$B=""GRP"")),
  IF(
    OR(
      ISNUMBER(SEARCH(""CDM CASH DEPOSIT"",$C1086)),
      ISNUMBER(SEARCH(""CASH DEPOSIT"",$"&amp;"C1086)),
      COUNTIFS('SUMMARY DATA'!$D:$D,$C1086,'SUMMARY DATA'!$B:$B,""GRP"")&lt;&gt;1
    ),
    """",
    IFERROR(TEXTJOIN(CHAR(10),TRUE,FILTER('SUMMARY DATA'!F:F,'SUMMARY DATA'!$D:$D=$C1086,'SUMMARY DATA'!$B:$B=""GRP"")),"""")
  )
)"),"")</f>
        <v/>
      </c>
      <c r="G1086" s="17" t="str">
        <f>IFERROR(__xludf.DUMMYFUNCTION("IFERROR(
  TEXTJOIN(CHAR(10),TRUE,FILTER('SUMMARY DATA'!G:G,'SUMMARY DATA'!$A:$A=$A1086,'SUMMARY DATA'!$C:$C=$B1086,'SUMMARY DATA'!$B:$B=""GRP"")),
  IF(
    OR(
      ISNUMBER(SEARCH(""CDM CASH DEPOSIT"",$C1086)),
      ISNUMBER(SEARCH(""CASH DEPOSIT"",$"&amp;"C1086)),
      COUNTIFS('SUMMARY DATA'!$D:$D,$C1086,'SUMMARY DATA'!$B:$B,""GRP"")&lt;&gt;1
    ),
    """",
    IFERROR(TEXTJOIN(CHAR(10),TRUE,FILTER('SUMMARY DATA'!G:G,'SUMMARY DATA'!$D:$D=$C1086,'SUMMARY DATA'!$B:$B=""GRP"")),"""")
  )
)"),"")</f>
        <v/>
      </c>
      <c r="H1086" s="18" t="str">
        <f>IFERROR(__xludf.DUMMYFUNCTION("IFERROR(
  TEXTJOIN(CHAR(10),TRUE,FILTER('SUMMARY DATA'!H:H,'SUMMARY DATA'!$A:$A=$A1086,'SUMMARY DATA'!$C:$C=$B1086,'SUMMARY DATA'!$B:$B=""GRP"")),
  IF(
    OR(
      ISNUMBER(SEARCH(""CDM CASH DEPOSIT"",$C1086)),
      ISNUMBER(SEARCH(""CASH DEPOSIT"",$"&amp;"C1086)),
      COUNTIFS('SUMMARY DATA'!$D:$D,$C1086,'SUMMARY DATA'!$B:$B,""GRP"")&lt;&gt;1
    ),
    """",
    IFERROR(TEXTJOIN(CHAR(10),TRUE,FILTER('SUMMARY DATA'!H:H,'SUMMARY DATA'!$D:$D=$C1086,'SUMMARY DATA'!$B:$B=""GRP"")),"""")
  )
)"),"")</f>
        <v/>
      </c>
      <c r="I1086" s="18" t="str">
        <f>IFERROR(__xludf.DUMMYFUNCTION("IF(H1086="""","""",
SUM(ARRAYFORMULA(VALUE(SPLIT(H1086,CHAR(10)))))
)"),"")</f>
        <v/>
      </c>
      <c r="J1086" s="17" t="str">
        <f>IFERROR(__xludf.DUMMYFUNCTION("IFERROR(
  TEXTJOIN(CHAR(10),TRUE,FILTER('SUMMARY DATA'!I:I,'SUMMARY DATA'!$A:$A=$A1086,'SUMMARY DATA'!$C:$C=$B1086,'SUMMARY DATA'!$B:$B=""GRP"")),
  IF(
    OR(
      ISNUMBER(SEARCH(""CDM CASH DEPOSIT"",$C1086)),
      ISNUMBER(SEARCH(""CASH DEPOSIT"",$"&amp;"C1086)),
      COUNTIFS('SUMMARY DATA'!$D:$D,$C1086,'SUMMARY DATA'!$B:$B,""GRP"")&lt;&gt;1
    ),
    """",
    IFERROR(TEXTJOIN(CHAR(10),TRUE,FILTER('SUMMARY DATA'!I:I,'SUMMARY DATA'!$D:$D=$C1086,'SUMMARY DATA'!$B:$B=""GRP"")),"""")
  )
)"),"")</f>
        <v/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ht="15.75" customHeight="1" spans="1:27">
      <c r="A1087" s="2"/>
      <c r="B1087" s="35"/>
      <c r="C1087" s="2"/>
      <c r="D1087" s="6"/>
      <c r="E1087" s="16" t="str">
        <f>IFERROR(__xludf.DUMMYFUNCTION("IFERROR(
  TEXTJOIN(CHAR(10),TRUE,FILTER('SUMMARY DATA'!E:E,'SUMMARY DATA'!$A:$A=$A1087,'SUMMARY DATA'!$C:$C=$B1087,'SUMMARY DATA'!$B:$B=""GRP"")),
  IF(
    OR(
      ISNUMBER(SEARCH(""CDM CASH DEPOSIT"",$C1087)),
      ISNUMBER(SEARCH(""CASH DEPOSIT"",$"&amp;"C1087)),
      COUNTIFS('SUMMARY DATA'!$D:$D,$C1087,'SUMMARY DATA'!$B:$B,""GRP"")&lt;&gt;1
    ),
    """",
    IFERROR(TEXTJOIN(CHAR(10),TRUE,FILTER('SUMMARY DATA'!E:E,'SUMMARY DATA'!$D:$D=$C1087,'SUMMARY DATA'!$B:$B=""GRP"")),"""")
  )
)"),"")</f>
        <v/>
      </c>
      <c r="F1087" s="17" t="str">
        <f>IFERROR(__xludf.DUMMYFUNCTION("IFERROR(
  TEXTJOIN(CHAR(10),TRUE,FILTER('SUMMARY DATA'!F:F,'SUMMARY DATA'!$A:$A=$A1087,'SUMMARY DATA'!$C:$C=$B1087,'SUMMARY DATA'!$B:$B=""GRP"")),
  IF(
    OR(
      ISNUMBER(SEARCH(""CDM CASH DEPOSIT"",$C1087)),
      ISNUMBER(SEARCH(""CASH DEPOSIT"",$"&amp;"C1087)),
      COUNTIFS('SUMMARY DATA'!$D:$D,$C1087,'SUMMARY DATA'!$B:$B,""GRP"")&lt;&gt;1
    ),
    """",
    IFERROR(TEXTJOIN(CHAR(10),TRUE,FILTER('SUMMARY DATA'!F:F,'SUMMARY DATA'!$D:$D=$C1087,'SUMMARY DATA'!$B:$B=""GRP"")),"""")
  )
)"),"")</f>
        <v/>
      </c>
      <c r="G1087" s="17" t="str">
        <f>IFERROR(__xludf.DUMMYFUNCTION("IFERROR(
  TEXTJOIN(CHAR(10),TRUE,FILTER('SUMMARY DATA'!G:G,'SUMMARY DATA'!$A:$A=$A1087,'SUMMARY DATA'!$C:$C=$B1087,'SUMMARY DATA'!$B:$B=""GRP"")),
  IF(
    OR(
      ISNUMBER(SEARCH(""CDM CASH DEPOSIT"",$C1087)),
      ISNUMBER(SEARCH(""CASH DEPOSIT"",$"&amp;"C1087)),
      COUNTIFS('SUMMARY DATA'!$D:$D,$C1087,'SUMMARY DATA'!$B:$B,""GRP"")&lt;&gt;1
    ),
    """",
    IFERROR(TEXTJOIN(CHAR(10),TRUE,FILTER('SUMMARY DATA'!G:G,'SUMMARY DATA'!$D:$D=$C1087,'SUMMARY DATA'!$B:$B=""GRP"")),"""")
  )
)"),"")</f>
        <v/>
      </c>
      <c r="H1087" s="18" t="str">
        <f>IFERROR(__xludf.DUMMYFUNCTION("IFERROR(
  TEXTJOIN(CHAR(10),TRUE,FILTER('SUMMARY DATA'!H:H,'SUMMARY DATA'!$A:$A=$A1087,'SUMMARY DATA'!$C:$C=$B1087,'SUMMARY DATA'!$B:$B=""GRP"")),
  IF(
    OR(
      ISNUMBER(SEARCH(""CDM CASH DEPOSIT"",$C1087)),
      ISNUMBER(SEARCH(""CASH DEPOSIT"",$"&amp;"C1087)),
      COUNTIFS('SUMMARY DATA'!$D:$D,$C1087,'SUMMARY DATA'!$B:$B,""GRP"")&lt;&gt;1
    ),
    """",
    IFERROR(TEXTJOIN(CHAR(10),TRUE,FILTER('SUMMARY DATA'!H:H,'SUMMARY DATA'!$D:$D=$C1087,'SUMMARY DATA'!$B:$B=""GRP"")),"""")
  )
)"),"")</f>
        <v/>
      </c>
      <c r="I1087" s="18" t="str">
        <f>IFERROR(__xludf.DUMMYFUNCTION("IF(H1087="""","""",
SUM(ARRAYFORMULA(VALUE(SPLIT(H1087,CHAR(10)))))
)"),"")</f>
        <v/>
      </c>
      <c r="J1087" s="17" t="str">
        <f>IFERROR(__xludf.DUMMYFUNCTION("IFERROR(
  TEXTJOIN(CHAR(10),TRUE,FILTER('SUMMARY DATA'!I:I,'SUMMARY DATA'!$A:$A=$A1087,'SUMMARY DATA'!$C:$C=$B1087,'SUMMARY DATA'!$B:$B=""GRP"")),
  IF(
    OR(
      ISNUMBER(SEARCH(""CDM CASH DEPOSIT"",$C1087)),
      ISNUMBER(SEARCH(""CASH DEPOSIT"",$"&amp;"C1087)),
      COUNTIFS('SUMMARY DATA'!$D:$D,$C1087,'SUMMARY DATA'!$B:$B,""GRP"")&lt;&gt;1
    ),
    """",
    IFERROR(TEXTJOIN(CHAR(10),TRUE,FILTER('SUMMARY DATA'!I:I,'SUMMARY DATA'!$D:$D=$C1087,'SUMMARY DATA'!$B:$B=""GRP"")),"""")
  )
)"),"")</f>
        <v/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ht="15.75" customHeight="1" spans="1:27">
      <c r="A1088" s="2"/>
      <c r="B1088" s="35"/>
      <c r="C1088" s="2"/>
      <c r="D1088" s="6"/>
      <c r="E1088" s="16" t="str">
        <f>IFERROR(__xludf.DUMMYFUNCTION("IFERROR(
  TEXTJOIN(CHAR(10),TRUE,FILTER('SUMMARY DATA'!E:E,'SUMMARY DATA'!$A:$A=$A1088,'SUMMARY DATA'!$C:$C=$B1088,'SUMMARY DATA'!$B:$B=""GRP"")),
  IF(
    OR(
      ISNUMBER(SEARCH(""CDM CASH DEPOSIT"",$C1088)),
      ISNUMBER(SEARCH(""CASH DEPOSIT"",$"&amp;"C1088)),
      COUNTIFS('SUMMARY DATA'!$D:$D,$C1088,'SUMMARY DATA'!$B:$B,""GRP"")&lt;&gt;1
    ),
    """",
    IFERROR(TEXTJOIN(CHAR(10),TRUE,FILTER('SUMMARY DATA'!E:E,'SUMMARY DATA'!$D:$D=$C1088,'SUMMARY DATA'!$B:$B=""GRP"")),"""")
  )
)"),"")</f>
        <v/>
      </c>
      <c r="F1088" s="17" t="str">
        <f>IFERROR(__xludf.DUMMYFUNCTION("IFERROR(
  TEXTJOIN(CHAR(10),TRUE,FILTER('SUMMARY DATA'!F:F,'SUMMARY DATA'!$A:$A=$A1088,'SUMMARY DATA'!$C:$C=$B1088,'SUMMARY DATA'!$B:$B=""GRP"")),
  IF(
    OR(
      ISNUMBER(SEARCH(""CDM CASH DEPOSIT"",$C1088)),
      ISNUMBER(SEARCH(""CASH DEPOSIT"",$"&amp;"C1088)),
      COUNTIFS('SUMMARY DATA'!$D:$D,$C1088,'SUMMARY DATA'!$B:$B,""GRP"")&lt;&gt;1
    ),
    """",
    IFERROR(TEXTJOIN(CHAR(10),TRUE,FILTER('SUMMARY DATA'!F:F,'SUMMARY DATA'!$D:$D=$C1088,'SUMMARY DATA'!$B:$B=""GRP"")),"""")
  )
)"),"")</f>
        <v/>
      </c>
      <c r="G1088" s="17" t="str">
        <f>IFERROR(__xludf.DUMMYFUNCTION("IFERROR(
  TEXTJOIN(CHAR(10),TRUE,FILTER('SUMMARY DATA'!G:G,'SUMMARY DATA'!$A:$A=$A1088,'SUMMARY DATA'!$C:$C=$B1088,'SUMMARY DATA'!$B:$B=""GRP"")),
  IF(
    OR(
      ISNUMBER(SEARCH(""CDM CASH DEPOSIT"",$C1088)),
      ISNUMBER(SEARCH(""CASH DEPOSIT"",$"&amp;"C1088)),
      COUNTIFS('SUMMARY DATA'!$D:$D,$C1088,'SUMMARY DATA'!$B:$B,""GRP"")&lt;&gt;1
    ),
    """",
    IFERROR(TEXTJOIN(CHAR(10),TRUE,FILTER('SUMMARY DATA'!G:G,'SUMMARY DATA'!$D:$D=$C1088,'SUMMARY DATA'!$B:$B=""GRP"")),"""")
  )
)"),"")</f>
        <v/>
      </c>
      <c r="H1088" s="18" t="str">
        <f>IFERROR(__xludf.DUMMYFUNCTION("IFERROR(
  TEXTJOIN(CHAR(10),TRUE,FILTER('SUMMARY DATA'!H:H,'SUMMARY DATA'!$A:$A=$A1088,'SUMMARY DATA'!$C:$C=$B1088,'SUMMARY DATA'!$B:$B=""GRP"")),
  IF(
    OR(
      ISNUMBER(SEARCH(""CDM CASH DEPOSIT"",$C1088)),
      ISNUMBER(SEARCH(""CASH DEPOSIT"",$"&amp;"C1088)),
      COUNTIFS('SUMMARY DATA'!$D:$D,$C1088,'SUMMARY DATA'!$B:$B,""GRP"")&lt;&gt;1
    ),
    """",
    IFERROR(TEXTJOIN(CHAR(10),TRUE,FILTER('SUMMARY DATA'!H:H,'SUMMARY DATA'!$D:$D=$C1088,'SUMMARY DATA'!$B:$B=""GRP"")),"""")
  )
)"),"")</f>
        <v/>
      </c>
      <c r="I1088" s="18" t="str">
        <f>IFERROR(__xludf.DUMMYFUNCTION("IF(H1088="""","""",
SUM(ARRAYFORMULA(VALUE(SPLIT(H1088,CHAR(10)))))
)"),"")</f>
        <v/>
      </c>
      <c r="J1088" s="17" t="str">
        <f>IFERROR(__xludf.DUMMYFUNCTION("IFERROR(
  TEXTJOIN(CHAR(10),TRUE,FILTER('SUMMARY DATA'!I:I,'SUMMARY DATA'!$A:$A=$A1088,'SUMMARY DATA'!$C:$C=$B1088,'SUMMARY DATA'!$B:$B=""GRP"")),
  IF(
    OR(
      ISNUMBER(SEARCH(""CDM CASH DEPOSIT"",$C1088)),
      ISNUMBER(SEARCH(""CASH DEPOSIT"",$"&amp;"C1088)),
      COUNTIFS('SUMMARY DATA'!$D:$D,$C1088,'SUMMARY DATA'!$B:$B,""GRP"")&lt;&gt;1
    ),
    """",
    IFERROR(TEXTJOIN(CHAR(10),TRUE,FILTER('SUMMARY DATA'!I:I,'SUMMARY DATA'!$D:$D=$C1088,'SUMMARY DATA'!$B:$B=""GRP"")),"""")
  )
)"),"")</f>
        <v/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ht="15.75" customHeight="1" spans="1:27">
      <c r="A1089" s="2"/>
      <c r="B1089" s="35"/>
      <c r="C1089" s="2"/>
      <c r="D1089" s="6"/>
      <c r="E1089" s="16" t="str">
        <f>IFERROR(__xludf.DUMMYFUNCTION("IFERROR(
  TEXTJOIN(CHAR(10),TRUE,FILTER('SUMMARY DATA'!E:E,'SUMMARY DATA'!$A:$A=$A1089,'SUMMARY DATA'!$C:$C=$B1089,'SUMMARY DATA'!$B:$B=""GRP"")),
  IF(
    OR(
      ISNUMBER(SEARCH(""CDM CASH DEPOSIT"",$C1089)),
      ISNUMBER(SEARCH(""CASH DEPOSIT"",$"&amp;"C1089)),
      COUNTIFS('SUMMARY DATA'!$D:$D,$C1089,'SUMMARY DATA'!$B:$B,""GRP"")&lt;&gt;1
    ),
    """",
    IFERROR(TEXTJOIN(CHAR(10),TRUE,FILTER('SUMMARY DATA'!E:E,'SUMMARY DATA'!$D:$D=$C1089,'SUMMARY DATA'!$B:$B=""GRP"")),"""")
  )
)"),"")</f>
        <v/>
      </c>
      <c r="F1089" s="17" t="str">
        <f>IFERROR(__xludf.DUMMYFUNCTION("IFERROR(
  TEXTJOIN(CHAR(10),TRUE,FILTER('SUMMARY DATA'!F:F,'SUMMARY DATA'!$A:$A=$A1089,'SUMMARY DATA'!$C:$C=$B1089,'SUMMARY DATA'!$B:$B=""GRP"")),
  IF(
    OR(
      ISNUMBER(SEARCH(""CDM CASH DEPOSIT"",$C1089)),
      ISNUMBER(SEARCH(""CASH DEPOSIT"",$"&amp;"C1089)),
      COUNTIFS('SUMMARY DATA'!$D:$D,$C1089,'SUMMARY DATA'!$B:$B,""GRP"")&lt;&gt;1
    ),
    """",
    IFERROR(TEXTJOIN(CHAR(10),TRUE,FILTER('SUMMARY DATA'!F:F,'SUMMARY DATA'!$D:$D=$C1089,'SUMMARY DATA'!$B:$B=""GRP"")),"""")
  )
)"),"")</f>
        <v/>
      </c>
      <c r="G1089" s="17" t="str">
        <f>IFERROR(__xludf.DUMMYFUNCTION("IFERROR(
  TEXTJOIN(CHAR(10),TRUE,FILTER('SUMMARY DATA'!G:G,'SUMMARY DATA'!$A:$A=$A1089,'SUMMARY DATA'!$C:$C=$B1089,'SUMMARY DATA'!$B:$B=""GRP"")),
  IF(
    OR(
      ISNUMBER(SEARCH(""CDM CASH DEPOSIT"",$C1089)),
      ISNUMBER(SEARCH(""CASH DEPOSIT"",$"&amp;"C1089)),
      COUNTIFS('SUMMARY DATA'!$D:$D,$C1089,'SUMMARY DATA'!$B:$B,""GRP"")&lt;&gt;1
    ),
    """",
    IFERROR(TEXTJOIN(CHAR(10),TRUE,FILTER('SUMMARY DATA'!G:G,'SUMMARY DATA'!$D:$D=$C1089,'SUMMARY DATA'!$B:$B=""GRP"")),"""")
  )
)"),"")</f>
        <v/>
      </c>
      <c r="H1089" s="18" t="str">
        <f>IFERROR(__xludf.DUMMYFUNCTION("IFERROR(
  TEXTJOIN(CHAR(10),TRUE,FILTER('SUMMARY DATA'!H:H,'SUMMARY DATA'!$A:$A=$A1089,'SUMMARY DATA'!$C:$C=$B1089,'SUMMARY DATA'!$B:$B=""GRP"")),
  IF(
    OR(
      ISNUMBER(SEARCH(""CDM CASH DEPOSIT"",$C1089)),
      ISNUMBER(SEARCH(""CASH DEPOSIT"",$"&amp;"C1089)),
      COUNTIFS('SUMMARY DATA'!$D:$D,$C1089,'SUMMARY DATA'!$B:$B,""GRP"")&lt;&gt;1
    ),
    """",
    IFERROR(TEXTJOIN(CHAR(10),TRUE,FILTER('SUMMARY DATA'!H:H,'SUMMARY DATA'!$D:$D=$C1089,'SUMMARY DATA'!$B:$B=""GRP"")),"""")
  )
)"),"")</f>
        <v/>
      </c>
      <c r="I1089" s="18" t="str">
        <f>IFERROR(__xludf.DUMMYFUNCTION("IF(H1089="""","""",
SUM(ARRAYFORMULA(VALUE(SPLIT(H1089,CHAR(10)))))
)"),"")</f>
        <v/>
      </c>
      <c r="J1089" s="17" t="str">
        <f>IFERROR(__xludf.DUMMYFUNCTION("IFERROR(
  TEXTJOIN(CHAR(10),TRUE,FILTER('SUMMARY DATA'!I:I,'SUMMARY DATA'!$A:$A=$A1089,'SUMMARY DATA'!$C:$C=$B1089,'SUMMARY DATA'!$B:$B=""GRP"")),
  IF(
    OR(
      ISNUMBER(SEARCH(""CDM CASH DEPOSIT"",$C1089)),
      ISNUMBER(SEARCH(""CASH DEPOSIT"",$"&amp;"C1089)),
      COUNTIFS('SUMMARY DATA'!$D:$D,$C1089,'SUMMARY DATA'!$B:$B,""GRP"")&lt;&gt;1
    ),
    """",
    IFERROR(TEXTJOIN(CHAR(10),TRUE,FILTER('SUMMARY DATA'!I:I,'SUMMARY DATA'!$D:$D=$C1089,'SUMMARY DATA'!$B:$B=""GRP"")),"""")
  )
)"),"")</f>
        <v/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ht="15.75" customHeight="1" spans="1:27">
      <c r="A1090" s="2"/>
      <c r="B1090" s="35"/>
      <c r="C1090" s="2"/>
      <c r="D1090" s="6"/>
      <c r="E1090" s="16" t="str">
        <f>IFERROR(__xludf.DUMMYFUNCTION("IFERROR(
  TEXTJOIN(CHAR(10),TRUE,FILTER('SUMMARY DATA'!E:E,'SUMMARY DATA'!$A:$A=$A1090,'SUMMARY DATA'!$C:$C=$B1090,'SUMMARY DATA'!$B:$B=""GRP"")),
  IF(
    OR(
      ISNUMBER(SEARCH(""CDM CASH DEPOSIT"",$C1090)),
      ISNUMBER(SEARCH(""CASH DEPOSIT"",$"&amp;"C1090)),
      COUNTIFS('SUMMARY DATA'!$D:$D,$C1090,'SUMMARY DATA'!$B:$B,""GRP"")&lt;&gt;1
    ),
    """",
    IFERROR(TEXTJOIN(CHAR(10),TRUE,FILTER('SUMMARY DATA'!E:E,'SUMMARY DATA'!$D:$D=$C1090,'SUMMARY DATA'!$B:$B=""GRP"")),"""")
  )
)"),"")</f>
        <v/>
      </c>
      <c r="F1090" s="17" t="str">
        <f>IFERROR(__xludf.DUMMYFUNCTION("IFERROR(
  TEXTJOIN(CHAR(10),TRUE,FILTER('SUMMARY DATA'!F:F,'SUMMARY DATA'!$A:$A=$A1090,'SUMMARY DATA'!$C:$C=$B1090,'SUMMARY DATA'!$B:$B=""GRP"")),
  IF(
    OR(
      ISNUMBER(SEARCH(""CDM CASH DEPOSIT"",$C1090)),
      ISNUMBER(SEARCH(""CASH DEPOSIT"",$"&amp;"C1090)),
      COUNTIFS('SUMMARY DATA'!$D:$D,$C1090,'SUMMARY DATA'!$B:$B,""GRP"")&lt;&gt;1
    ),
    """",
    IFERROR(TEXTJOIN(CHAR(10),TRUE,FILTER('SUMMARY DATA'!F:F,'SUMMARY DATA'!$D:$D=$C1090,'SUMMARY DATA'!$B:$B=""GRP"")),"""")
  )
)"),"")</f>
        <v/>
      </c>
      <c r="G1090" s="17" t="str">
        <f>IFERROR(__xludf.DUMMYFUNCTION("IFERROR(
  TEXTJOIN(CHAR(10),TRUE,FILTER('SUMMARY DATA'!G:G,'SUMMARY DATA'!$A:$A=$A1090,'SUMMARY DATA'!$C:$C=$B1090,'SUMMARY DATA'!$B:$B=""GRP"")),
  IF(
    OR(
      ISNUMBER(SEARCH(""CDM CASH DEPOSIT"",$C1090)),
      ISNUMBER(SEARCH(""CASH DEPOSIT"",$"&amp;"C1090)),
      COUNTIFS('SUMMARY DATA'!$D:$D,$C1090,'SUMMARY DATA'!$B:$B,""GRP"")&lt;&gt;1
    ),
    """",
    IFERROR(TEXTJOIN(CHAR(10),TRUE,FILTER('SUMMARY DATA'!G:G,'SUMMARY DATA'!$D:$D=$C1090,'SUMMARY DATA'!$B:$B=""GRP"")),"""")
  )
)"),"")</f>
        <v/>
      </c>
      <c r="H1090" s="18" t="str">
        <f>IFERROR(__xludf.DUMMYFUNCTION("IFERROR(
  TEXTJOIN(CHAR(10),TRUE,FILTER('SUMMARY DATA'!H:H,'SUMMARY DATA'!$A:$A=$A1090,'SUMMARY DATA'!$C:$C=$B1090,'SUMMARY DATA'!$B:$B=""GRP"")),
  IF(
    OR(
      ISNUMBER(SEARCH(""CDM CASH DEPOSIT"",$C1090)),
      ISNUMBER(SEARCH(""CASH DEPOSIT"",$"&amp;"C1090)),
      COUNTIFS('SUMMARY DATA'!$D:$D,$C1090,'SUMMARY DATA'!$B:$B,""GRP"")&lt;&gt;1
    ),
    """",
    IFERROR(TEXTJOIN(CHAR(10),TRUE,FILTER('SUMMARY DATA'!H:H,'SUMMARY DATA'!$D:$D=$C1090,'SUMMARY DATA'!$B:$B=""GRP"")),"""")
  )
)"),"")</f>
        <v/>
      </c>
      <c r="I1090" s="18" t="str">
        <f>IFERROR(__xludf.DUMMYFUNCTION("IF(H1090="""","""",
SUM(ARRAYFORMULA(VALUE(SPLIT(H1090,CHAR(10)))))
)"),"")</f>
        <v/>
      </c>
      <c r="J1090" s="17" t="str">
        <f>IFERROR(__xludf.DUMMYFUNCTION("IFERROR(
  TEXTJOIN(CHAR(10),TRUE,FILTER('SUMMARY DATA'!I:I,'SUMMARY DATA'!$A:$A=$A1090,'SUMMARY DATA'!$C:$C=$B1090,'SUMMARY DATA'!$B:$B=""GRP"")),
  IF(
    OR(
      ISNUMBER(SEARCH(""CDM CASH DEPOSIT"",$C1090)),
      ISNUMBER(SEARCH(""CASH DEPOSIT"",$"&amp;"C1090)),
      COUNTIFS('SUMMARY DATA'!$D:$D,$C1090,'SUMMARY DATA'!$B:$B,""GRP"")&lt;&gt;1
    ),
    """",
    IFERROR(TEXTJOIN(CHAR(10),TRUE,FILTER('SUMMARY DATA'!I:I,'SUMMARY DATA'!$D:$D=$C1090,'SUMMARY DATA'!$B:$B=""GRP"")),"""")
  )
)"),"")</f>
        <v/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ht="15.75" customHeight="1" spans="1:27">
      <c r="A1091" s="2"/>
      <c r="B1091" s="35"/>
      <c r="C1091" s="2"/>
      <c r="D1091" s="6"/>
      <c r="E1091" s="16" t="str">
        <f>IFERROR(__xludf.DUMMYFUNCTION("IFERROR(
  TEXTJOIN(CHAR(10),TRUE,FILTER('SUMMARY DATA'!E:E,'SUMMARY DATA'!$A:$A=$A1091,'SUMMARY DATA'!$C:$C=$B1091,'SUMMARY DATA'!$B:$B=""GRP"")),
  IF(
    OR(
      ISNUMBER(SEARCH(""CDM CASH DEPOSIT"",$C1091)),
      ISNUMBER(SEARCH(""CASH DEPOSIT"",$"&amp;"C1091)),
      COUNTIFS('SUMMARY DATA'!$D:$D,$C1091,'SUMMARY DATA'!$B:$B,""GRP"")&lt;&gt;1
    ),
    """",
    IFERROR(TEXTJOIN(CHAR(10),TRUE,FILTER('SUMMARY DATA'!E:E,'SUMMARY DATA'!$D:$D=$C1091,'SUMMARY DATA'!$B:$B=""GRP"")),"""")
  )
)"),"")</f>
        <v/>
      </c>
      <c r="F1091" s="17" t="str">
        <f>IFERROR(__xludf.DUMMYFUNCTION("IFERROR(
  TEXTJOIN(CHAR(10),TRUE,FILTER('SUMMARY DATA'!F:F,'SUMMARY DATA'!$A:$A=$A1091,'SUMMARY DATA'!$C:$C=$B1091,'SUMMARY DATA'!$B:$B=""GRP"")),
  IF(
    OR(
      ISNUMBER(SEARCH(""CDM CASH DEPOSIT"",$C1091)),
      ISNUMBER(SEARCH(""CASH DEPOSIT"",$"&amp;"C1091)),
      COUNTIFS('SUMMARY DATA'!$D:$D,$C1091,'SUMMARY DATA'!$B:$B,""GRP"")&lt;&gt;1
    ),
    """",
    IFERROR(TEXTJOIN(CHAR(10),TRUE,FILTER('SUMMARY DATA'!F:F,'SUMMARY DATA'!$D:$D=$C1091,'SUMMARY DATA'!$B:$B=""GRP"")),"""")
  )
)"),"")</f>
        <v/>
      </c>
      <c r="G1091" s="17" t="str">
        <f>IFERROR(__xludf.DUMMYFUNCTION("IFERROR(
  TEXTJOIN(CHAR(10),TRUE,FILTER('SUMMARY DATA'!G:G,'SUMMARY DATA'!$A:$A=$A1091,'SUMMARY DATA'!$C:$C=$B1091,'SUMMARY DATA'!$B:$B=""GRP"")),
  IF(
    OR(
      ISNUMBER(SEARCH(""CDM CASH DEPOSIT"",$C1091)),
      ISNUMBER(SEARCH(""CASH DEPOSIT"",$"&amp;"C1091)),
      COUNTIFS('SUMMARY DATA'!$D:$D,$C1091,'SUMMARY DATA'!$B:$B,""GRP"")&lt;&gt;1
    ),
    """",
    IFERROR(TEXTJOIN(CHAR(10),TRUE,FILTER('SUMMARY DATA'!G:G,'SUMMARY DATA'!$D:$D=$C1091,'SUMMARY DATA'!$B:$B=""GRP"")),"""")
  )
)"),"")</f>
        <v/>
      </c>
      <c r="H1091" s="18" t="str">
        <f>IFERROR(__xludf.DUMMYFUNCTION("IFERROR(
  TEXTJOIN(CHAR(10),TRUE,FILTER('SUMMARY DATA'!H:H,'SUMMARY DATA'!$A:$A=$A1091,'SUMMARY DATA'!$C:$C=$B1091,'SUMMARY DATA'!$B:$B=""GRP"")),
  IF(
    OR(
      ISNUMBER(SEARCH(""CDM CASH DEPOSIT"",$C1091)),
      ISNUMBER(SEARCH(""CASH DEPOSIT"",$"&amp;"C1091)),
      COUNTIFS('SUMMARY DATA'!$D:$D,$C1091,'SUMMARY DATA'!$B:$B,""GRP"")&lt;&gt;1
    ),
    """",
    IFERROR(TEXTJOIN(CHAR(10),TRUE,FILTER('SUMMARY DATA'!H:H,'SUMMARY DATA'!$D:$D=$C1091,'SUMMARY DATA'!$B:$B=""GRP"")),"""")
  )
)"),"")</f>
        <v/>
      </c>
      <c r="I1091" s="18" t="str">
        <f>IFERROR(__xludf.DUMMYFUNCTION("IF(H1091="""","""",
SUM(ARRAYFORMULA(VALUE(SPLIT(H1091,CHAR(10)))))
)"),"")</f>
        <v/>
      </c>
      <c r="J1091" s="17" t="str">
        <f>IFERROR(__xludf.DUMMYFUNCTION("IFERROR(
  TEXTJOIN(CHAR(10),TRUE,FILTER('SUMMARY DATA'!I:I,'SUMMARY DATA'!$A:$A=$A1091,'SUMMARY DATA'!$C:$C=$B1091,'SUMMARY DATA'!$B:$B=""GRP"")),
  IF(
    OR(
      ISNUMBER(SEARCH(""CDM CASH DEPOSIT"",$C1091)),
      ISNUMBER(SEARCH(""CASH DEPOSIT"",$"&amp;"C1091)),
      COUNTIFS('SUMMARY DATA'!$D:$D,$C1091,'SUMMARY DATA'!$B:$B,""GRP"")&lt;&gt;1
    ),
    """",
    IFERROR(TEXTJOIN(CHAR(10),TRUE,FILTER('SUMMARY DATA'!I:I,'SUMMARY DATA'!$D:$D=$C1091,'SUMMARY DATA'!$B:$B=""GRP"")),"""")
  )
)"),"")</f>
        <v/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ht="15.75" customHeight="1" spans="1:27">
      <c r="A1092" s="2"/>
      <c r="B1092" s="35"/>
      <c r="C1092" s="2"/>
      <c r="D1092" s="6"/>
      <c r="E1092" s="16" t="str">
        <f>IFERROR(__xludf.DUMMYFUNCTION("IFERROR(
  TEXTJOIN(CHAR(10),TRUE,FILTER('SUMMARY DATA'!E:E,'SUMMARY DATA'!$A:$A=$A1092,'SUMMARY DATA'!$C:$C=$B1092,'SUMMARY DATA'!$B:$B=""GRP"")),
  IF(
    OR(
      ISNUMBER(SEARCH(""CDM CASH DEPOSIT"",$C1092)),
      ISNUMBER(SEARCH(""CASH DEPOSIT"",$"&amp;"C1092)),
      COUNTIFS('SUMMARY DATA'!$D:$D,$C1092,'SUMMARY DATA'!$B:$B,""GRP"")&lt;&gt;1
    ),
    """",
    IFERROR(TEXTJOIN(CHAR(10),TRUE,FILTER('SUMMARY DATA'!E:E,'SUMMARY DATA'!$D:$D=$C1092,'SUMMARY DATA'!$B:$B=""GRP"")),"""")
  )
)"),"")</f>
        <v/>
      </c>
      <c r="F1092" s="17" t="str">
        <f>IFERROR(__xludf.DUMMYFUNCTION("IFERROR(
  TEXTJOIN(CHAR(10),TRUE,FILTER('SUMMARY DATA'!F:F,'SUMMARY DATA'!$A:$A=$A1092,'SUMMARY DATA'!$C:$C=$B1092,'SUMMARY DATA'!$B:$B=""GRP"")),
  IF(
    OR(
      ISNUMBER(SEARCH(""CDM CASH DEPOSIT"",$C1092)),
      ISNUMBER(SEARCH(""CASH DEPOSIT"",$"&amp;"C1092)),
      COUNTIFS('SUMMARY DATA'!$D:$D,$C1092,'SUMMARY DATA'!$B:$B,""GRP"")&lt;&gt;1
    ),
    """",
    IFERROR(TEXTJOIN(CHAR(10),TRUE,FILTER('SUMMARY DATA'!F:F,'SUMMARY DATA'!$D:$D=$C1092,'SUMMARY DATA'!$B:$B=""GRP"")),"""")
  )
)"),"")</f>
        <v/>
      </c>
      <c r="G1092" s="17" t="str">
        <f>IFERROR(__xludf.DUMMYFUNCTION("IFERROR(
  TEXTJOIN(CHAR(10),TRUE,FILTER('SUMMARY DATA'!G:G,'SUMMARY DATA'!$A:$A=$A1092,'SUMMARY DATA'!$C:$C=$B1092,'SUMMARY DATA'!$B:$B=""GRP"")),
  IF(
    OR(
      ISNUMBER(SEARCH(""CDM CASH DEPOSIT"",$C1092)),
      ISNUMBER(SEARCH(""CASH DEPOSIT"",$"&amp;"C1092)),
      COUNTIFS('SUMMARY DATA'!$D:$D,$C1092,'SUMMARY DATA'!$B:$B,""GRP"")&lt;&gt;1
    ),
    """",
    IFERROR(TEXTJOIN(CHAR(10),TRUE,FILTER('SUMMARY DATA'!G:G,'SUMMARY DATA'!$D:$D=$C1092,'SUMMARY DATA'!$B:$B=""GRP"")),"""")
  )
)"),"")</f>
        <v/>
      </c>
      <c r="H1092" s="18" t="str">
        <f>IFERROR(__xludf.DUMMYFUNCTION("IFERROR(
  TEXTJOIN(CHAR(10),TRUE,FILTER('SUMMARY DATA'!H:H,'SUMMARY DATA'!$A:$A=$A1092,'SUMMARY DATA'!$C:$C=$B1092,'SUMMARY DATA'!$B:$B=""GRP"")),
  IF(
    OR(
      ISNUMBER(SEARCH(""CDM CASH DEPOSIT"",$C1092)),
      ISNUMBER(SEARCH(""CASH DEPOSIT"",$"&amp;"C1092)),
      COUNTIFS('SUMMARY DATA'!$D:$D,$C1092,'SUMMARY DATA'!$B:$B,""GRP"")&lt;&gt;1
    ),
    """",
    IFERROR(TEXTJOIN(CHAR(10),TRUE,FILTER('SUMMARY DATA'!H:H,'SUMMARY DATA'!$D:$D=$C1092,'SUMMARY DATA'!$B:$B=""GRP"")),"""")
  )
)"),"")</f>
        <v/>
      </c>
      <c r="I1092" s="18" t="str">
        <f>IFERROR(__xludf.DUMMYFUNCTION("IF(H1092="""","""",
SUM(ARRAYFORMULA(VALUE(SPLIT(H1092,CHAR(10)))))
)"),"")</f>
        <v/>
      </c>
      <c r="J1092" s="17" t="str">
        <f>IFERROR(__xludf.DUMMYFUNCTION("IFERROR(
  TEXTJOIN(CHAR(10),TRUE,FILTER('SUMMARY DATA'!I:I,'SUMMARY DATA'!$A:$A=$A1092,'SUMMARY DATA'!$C:$C=$B1092,'SUMMARY DATA'!$B:$B=""GRP"")),
  IF(
    OR(
      ISNUMBER(SEARCH(""CDM CASH DEPOSIT"",$C1092)),
      ISNUMBER(SEARCH(""CASH DEPOSIT"",$"&amp;"C1092)),
      COUNTIFS('SUMMARY DATA'!$D:$D,$C1092,'SUMMARY DATA'!$B:$B,""GRP"")&lt;&gt;1
    ),
    """",
    IFERROR(TEXTJOIN(CHAR(10),TRUE,FILTER('SUMMARY DATA'!I:I,'SUMMARY DATA'!$D:$D=$C1092,'SUMMARY DATA'!$B:$B=""GRP"")),"""")
  )
)"),"")</f>
        <v/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ht="15.75" customHeight="1" spans="1:27">
      <c r="A1093" s="2"/>
      <c r="B1093" s="35"/>
      <c r="C1093" s="2"/>
      <c r="D1093" s="6"/>
      <c r="E1093" s="16" t="str">
        <f>IFERROR(__xludf.DUMMYFUNCTION("IFERROR(
  TEXTJOIN(CHAR(10),TRUE,FILTER('SUMMARY DATA'!E:E,'SUMMARY DATA'!$A:$A=$A1093,'SUMMARY DATA'!$C:$C=$B1093,'SUMMARY DATA'!$B:$B=""GRP"")),
  IF(
    OR(
      ISNUMBER(SEARCH(""CDM CASH DEPOSIT"",$C1093)),
      ISNUMBER(SEARCH(""CASH DEPOSIT"",$"&amp;"C1093)),
      COUNTIFS('SUMMARY DATA'!$D:$D,$C1093,'SUMMARY DATA'!$B:$B,""GRP"")&lt;&gt;1
    ),
    """",
    IFERROR(TEXTJOIN(CHAR(10),TRUE,FILTER('SUMMARY DATA'!E:E,'SUMMARY DATA'!$D:$D=$C1093,'SUMMARY DATA'!$B:$B=""GRP"")),"""")
  )
)"),"")</f>
        <v/>
      </c>
      <c r="F1093" s="17" t="str">
        <f>IFERROR(__xludf.DUMMYFUNCTION("IFERROR(
  TEXTJOIN(CHAR(10),TRUE,FILTER('SUMMARY DATA'!F:F,'SUMMARY DATA'!$A:$A=$A1093,'SUMMARY DATA'!$C:$C=$B1093,'SUMMARY DATA'!$B:$B=""GRP"")),
  IF(
    OR(
      ISNUMBER(SEARCH(""CDM CASH DEPOSIT"",$C1093)),
      ISNUMBER(SEARCH(""CASH DEPOSIT"",$"&amp;"C1093)),
      COUNTIFS('SUMMARY DATA'!$D:$D,$C1093,'SUMMARY DATA'!$B:$B,""GRP"")&lt;&gt;1
    ),
    """",
    IFERROR(TEXTJOIN(CHAR(10),TRUE,FILTER('SUMMARY DATA'!F:F,'SUMMARY DATA'!$D:$D=$C1093,'SUMMARY DATA'!$B:$B=""GRP"")),"""")
  )
)"),"")</f>
        <v/>
      </c>
      <c r="G1093" s="17" t="str">
        <f>IFERROR(__xludf.DUMMYFUNCTION("IFERROR(
  TEXTJOIN(CHAR(10),TRUE,FILTER('SUMMARY DATA'!G:G,'SUMMARY DATA'!$A:$A=$A1093,'SUMMARY DATA'!$C:$C=$B1093,'SUMMARY DATA'!$B:$B=""GRP"")),
  IF(
    OR(
      ISNUMBER(SEARCH(""CDM CASH DEPOSIT"",$C1093)),
      ISNUMBER(SEARCH(""CASH DEPOSIT"",$"&amp;"C1093)),
      COUNTIFS('SUMMARY DATA'!$D:$D,$C1093,'SUMMARY DATA'!$B:$B,""GRP"")&lt;&gt;1
    ),
    """",
    IFERROR(TEXTJOIN(CHAR(10),TRUE,FILTER('SUMMARY DATA'!G:G,'SUMMARY DATA'!$D:$D=$C1093,'SUMMARY DATA'!$B:$B=""GRP"")),"""")
  )
)"),"")</f>
        <v/>
      </c>
      <c r="H1093" s="18" t="str">
        <f>IFERROR(__xludf.DUMMYFUNCTION("IFERROR(
  TEXTJOIN(CHAR(10),TRUE,FILTER('SUMMARY DATA'!H:H,'SUMMARY DATA'!$A:$A=$A1093,'SUMMARY DATA'!$C:$C=$B1093,'SUMMARY DATA'!$B:$B=""GRP"")),
  IF(
    OR(
      ISNUMBER(SEARCH(""CDM CASH DEPOSIT"",$C1093)),
      ISNUMBER(SEARCH(""CASH DEPOSIT"",$"&amp;"C1093)),
      COUNTIFS('SUMMARY DATA'!$D:$D,$C1093,'SUMMARY DATA'!$B:$B,""GRP"")&lt;&gt;1
    ),
    """",
    IFERROR(TEXTJOIN(CHAR(10),TRUE,FILTER('SUMMARY DATA'!H:H,'SUMMARY DATA'!$D:$D=$C1093,'SUMMARY DATA'!$B:$B=""GRP"")),"""")
  )
)"),"")</f>
        <v/>
      </c>
      <c r="I1093" s="18" t="str">
        <f>IFERROR(__xludf.DUMMYFUNCTION("IF(H1093="""","""",
SUM(ARRAYFORMULA(VALUE(SPLIT(H1093,CHAR(10)))))
)"),"")</f>
        <v/>
      </c>
      <c r="J1093" s="17" t="str">
        <f>IFERROR(__xludf.DUMMYFUNCTION("IFERROR(
  TEXTJOIN(CHAR(10),TRUE,FILTER('SUMMARY DATA'!I:I,'SUMMARY DATA'!$A:$A=$A1093,'SUMMARY DATA'!$C:$C=$B1093,'SUMMARY DATA'!$B:$B=""GRP"")),
  IF(
    OR(
      ISNUMBER(SEARCH(""CDM CASH DEPOSIT"",$C1093)),
      ISNUMBER(SEARCH(""CASH DEPOSIT"",$"&amp;"C1093)),
      COUNTIFS('SUMMARY DATA'!$D:$D,$C1093,'SUMMARY DATA'!$B:$B,""GRP"")&lt;&gt;1
    ),
    """",
    IFERROR(TEXTJOIN(CHAR(10),TRUE,FILTER('SUMMARY DATA'!I:I,'SUMMARY DATA'!$D:$D=$C1093,'SUMMARY DATA'!$B:$B=""GRP"")),"""")
  )
)"),"")</f>
        <v/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ht="15.75" customHeight="1" spans="1:27">
      <c r="A1094" s="2"/>
      <c r="B1094" s="35"/>
      <c r="C1094" s="2"/>
      <c r="D1094" s="6"/>
      <c r="E1094" s="16" t="str">
        <f>IFERROR(__xludf.DUMMYFUNCTION("IFERROR(
  TEXTJOIN(CHAR(10),TRUE,FILTER('SUMMARY DATA'!E:E,'SUMMARY DATA'!$A:$A=$A1094,'SUMMARY DATA'!$C:$C=$B1094,'SUMMARY DATA'!$B:$B=""GRP"")),
  IF(
    OR(
      ISNUMBER(SEARCH(""CDM CASH DEPOSIT"",$C1094)),
      ISNUMBER(SEARCH(""CASH DEPOSIT"",$"&amp;"C1094)),
      COUNTIFS('SUMMARY DATA'!$D:$D,$C1094,'SUMMARY DATA'!$B:$B,""GRP"")&lt;&gt;1
    ),
    """",
    IFERROR(TEXTJOIN(CHAR(10),TRUE,FILTER('SUMMARY DATA'!E:E,'SUMMARY DATA'!$D:$D=$C1094,'SUMMARY DATA'!$B:$B=""GRP"")),"""")
  )
)"),"")</f>
        <v/>
      </c>
      <c r="F1094" s="17" t="str">
        <f>IFERROR(__xludf.DUMMYFUNCTION("IFERROR(
  TEXTJOIN(CHAR(10),TRUE,FILTER('SUMMARY DATA'!F:F,'SUMMARY DATA'!$A:$A=$A1094,'SUMMARY DATA'!$C:$C=$B1094,'SUMMARY DATA'!$B:$B=""GRP"")),
  IF(
    OR(
      ISNUMBER(SEARCH(""CDM CASH DEPOSIT"",$C1094)),
      ISNUMBER(SEARCH(""CASH DEPOSIT"",$"&amp;"C1094)),
      COUNTIFS('SUMMARY DATA'!$D:$D,$C1094,'SUMMARY DATA'!$B:$B,""GRP"")&lt;&gt;1
    ),
    """",
    IFERROR(TEXTJOIN(CHAR(10),TRUE,FILTER('SUMMARY DATA'!F:F,'SUMMARY DATA'!$D:$D=$C1094,'SUMMARY DATA'!$B:$B=""GRP"")),"""")
  )
)"),"")</f>
        <v/>
      </c>
      <c r="G1094" s="17" t="str">
        <f>IFERROR(__xludf.DUMMYFUNCTION("IFERROR(
  TEXTJOIN(CHAR(10),TRUE,FILTER('SUMMARY DATA'!G:G,'SUMMARY DATA'!$A:$A=$A1094,'SUMMARY DATA'!$C:$C=$B1094,'SUMMARY DATA'!$B:$B=""GRP"")),
  IF(
    OR(
      ISNUMBER(SEARCH(""CDM CASH DEPOSIT"",$C1094)),
      ISNUMBER(SEARCH(""CASH DEPOSIT"",$"&amp;"C1094)),
      COUNTIFS('SUMMARY DATA'!$D:$D,$C1094,'SUMMARY DATA'!$B:$B,""GRP"")&lt;&gt;1
    ),
    """",
    IFERROR(TEXTJOIN(CHAR(10),TRUE,FILTER('SUMMARY DATA'!G:G,'SUMMARY DATA'!$D:$D=$C1094,'SUMMARY DATA'!$B:$B=""GRP"")),"""")
  )
)"),"")</f>
        <v/>
      </c>
      <c r="H1094" s="18" t="str">
        <f>IFERROR(__xludf.DUMMYFUNCTION("IFERROR(
  TEXTJOIN(CHAR(10),TRUE,FILTER('SUMMARY DATA'!H:H,'SUMMARY DATA'!$A:$A=$A1094,'SUMMARY DATA'!$C:$C=$B1094,'SUMMARY DATA'!$B:$B=""GRP"")),
  IF(
    OR(
      ISNUMBER(SEARCH(""CDM CASH DEPOSIT"",$C1094)),
      ISNUMBER(SEARCH(""CASH DEPOSIT"",$"&amp;"C1094)),
      COUNTIFS('SUMMARY DATA'!$D:$D,$C1094,'SUMMARY DATA'!$B:$B,""GRP"")&lt;&gt;1
    ),
    """",
    IFERROR(TEXTJOIN(CHAR(10),TRUE,FILTER('SUMMARY DATA'!H:H,'SUMMARY DATA'!$D:$D=$C1094,'SUMMARY DATA'!$B:$B=""GRP"")),"""")
  )
)"),"")</f>
        <v/>
      </c>
      <c r="I1094" s="18" t="str">
        <f>IFERROR(__xludf.DUMMYFUNCTION("IF(H1094="""","""",
SUM(ARRAYFORMULA(VALUE(SPLIT(H1094,CHAR(10)))))
)"),"")</f>
        <v/>
      </c>
      <c r="J1094" s="17" t="str">
        <f>IFERROR(__xludf.DUMMYFUNCTION("IFERROR(
  TEXTJOIN(CHAR(10),TRUE,FILTER('SUMMARY DATA'!I:I,'SUMMARY DATA'!$A:$A=$A1094,'SUMMARY DATA'!$C:$C=$B1094,'SUMMARY DATA'!$B:$B=""GRP"")),
  IF(
    OR(
      ISNUMBER(SEARCH(""CDM CASH DEPOSIT"",$C1094)),
      ISNUMBER(SEARCH(""CASH DEPOSIT"",$"&amp;"C1094)),
      COUNTIFS('SUMMARY DATA'!$D:$D,$C1094,'SUMMARY DATA'!$B:$B,""GRP"")&lt;&gt;1
    ),
    """",
    IFERROR(TEXTJOIN(CHAR(10),TRUE,FILTER('SUMMARY DATA'!I:I,'SUMMARY DATA'!$D:$D=$C1094,'SUMMARY DATA'!$B:$B=""GRP"")),"""")
  )
)"),"")</f>
        <v/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ht="15.75" customHeight="1" spans="1:27">
      <c r="A1095" s="2"/>
      <c r="B1095" s="35"/>
      <c r="C1095" s="2"/>
      <c r="D1095" s="6"/>
      <c r="E1095" s="16" t="str">
        <f>IFERROR(__xludf.DUMMYFUNCTION("IFERROR(
  TEXTJOIN(CHAR(10),TRUE,FILTER('SUMMARY DATA'!E:E,'SUMMARY DATA'!$A:$A=$A1095,'SUMMARY DATA'!$C:$C=$B1095,'SUMMARY DATA'!$B:$B=""GRP"")),
  IF(
    OR(
      ISNUMBER(SEARCH(""CDM CASH DEPOSIT"",$C1095)),
      ISNUMBER(SEARCH(""CASH DEPOSIT"",$"&amp;"C1095)),
      COUNTIFS('SUMMARY DATA'!$D:$D,$C1095,'SUMMARY DATA'!$B:$B,""GRP"")&lt;&gt;1
    ),
    """",
    IFERROR(TEXTJOIN(CHAR(10),TRUE,FILTER('SUMMARY DATA'!E:E,'SUMMARY DATA'!$D:$D=$C1095,'SUMMARY DATA'!$B:$B=""GRP"")),"""")
  )
)"),"")</f>
        <v/>
      </c>
      <c r="F1095" s="17" t="str">
        <f>IFERROR(__xludf.DUMMYFUNCTION("IFERROR(
  TEXTJOIN(CHAR(10),TRUE,FILTER('SUMMARY DATA'!F:F,'SUMMARY DATA'!$A:$A=$A1095,'SUMMARY DATA'!$C:$C=$B1095,'SUMMARY DATA'!$B:$B=""GRP"")),
  IF(
    OR(
      ISNUMBER(SEARCH(""CDM CASH DEPOSIT"",$C1095)),
      ISNUMBER(SEARCH(""CASH DEPOSIT"",$"&amp;"C1095)),
      COUNTIFS('SUMMARY DATA'!$D:$D,$C1095,'SUMMARY DATA'!$B:$B,""GRP"")&lt;&gt;1
    ),
    """",
    IFERROR(TEXTJOIN(CHAR(10),TRUE,FILTER('SUMMARY DATA'!F:F,'SUMMARY DATA'!$D:$D=$C1095,'SUMMARY DATA'!$B:$B=""GRP"")),"""")
  )
)"),"")</f>
        <v/>
      </c>
      <c r="G1095" s="17" t="str">
        <f>IFERROR(__xludf.DUMMYFUNCTION("IFERROR(
  TEXTJOIN(CHAR(10),TRUE,FILTER('SUMMARY DATA'!G:G,'SUMMARY DATA'!$A:$A=$A1095,'SUMMARY DATA'!$C:$C=$B1095,'SUMMARY DATA'!$B:$B=""GRP"")),
  IF(
    OR(
      ISNUMBER(SEARCH(""CDM CASH DEPOSIT"",$C1095)),
      ISNUMBER(SEARCH(""CASH DEPOSIT"",$"&amp;"C1095)),
      COUNTIFS('SUMMARY DATA'!$D:$D,$C1095,'SUMMARY DATA'!$B:$B,""GRP"")&lt;&gt;1
    ),
    """",
    IFERROR(TEXTJOIN(CHAR(10),TRUE,FILTER('SUMMARY DATA'!G:G,'SUMMARY DATA'!$D:$D=$C1095,'SUMMARY DATA'!$B:$B=""GRP"")),"""")
  )
)"),"")</f>
        <v/>
      </c>
      <c r="H1095" s="18" t="str">
        <f>IFERROR(__xludf.DUMMYFUNCTION("IFERROR(
  TEXTJOIN(CHAR(10),TRUE,FILTER('SUMMARY DATA'!H:H,'SUMMARY DATA'!$A:$A=$A1095,'SUMMARY DATA'!$C:$C=$B1095,'SUMMARY DATA'!$B:$B=""GRP"")),
  IF(
    OR(
      ISNUMBER(SEARCH(""CDM CASH DEPOSIT"",$C1095)),
      ISNUMBER(SEARCH(""CASH DEPOSIT"",$"&amp;"C1095)),
      COUNTIFS('SUMMARY DATA'!$D:$D,$C1095,'SUMMARY DATA'!$B:$B,""GRP"")&lt;&gt;1
    ),
    """",
    IFERROR(TEXTJOIN(CHAR(10),TRUE,FILTER('SUMMARY DATA'!H:H,'SUMMARY DATA'!$D:$D=$C1095,'SUMMARY DATA'!$B:$B=""GRP"")),"""")
  )
)"),"")</f>
        <v/>
      </c>
      <c r="I1095" s="18" t="str">
        <f>IFERROR(__xludf.DUMMYFUNCTION("IF(H1095="""","""",
SUM(ARRAYFORMULA(VALUE(SPLIT(H1095,CHAR(10)))))
)"),"")</f>
        <v/>
      </c>
      <c r="J1095" s="17" t="str">
        <f>IFERROR(__xludf.DUMMYFUNCTION("IFERROR(
  TEXTJOIN(CHAR(10),TRUE,FILTER('SUMMARY DATA'!I:I,'SUMMARY DATA'!$A:$A=$A1095,'SUMMARY DATA'!$C:$C=$B1095,'SUMMARY DATA'!$B:$B=""GRP"")),
  IF(
    OR(
      ISNUMBER(SEARCH(""CDM CASH DEPOSIT"",$C1095)),
      ISNUMBER(SEARCH(""CASH DEPOSIT"",$"&amp;"C1095)),
      COUNTIFS('SUMMARY DATA'!$D:$D,$C1095,'SUMMARY DATA'!$B:$B,""GRP"")&lt;&gt;1
    ),
    """",
    IFERROR(TEXTJOIN(CHAR(10),TRUE,FILTER('SUMMARY DATA'!I:I,'SUMMARY DATA'!$D:$D=$C1095,'SUMMARY DATA'!$B:$B=""GRP"")),"""")
  )
)"),"")</f>
        <v/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ht="15.75" customHeight="1" spans="1:27">
      <c r="A1096" s="2"/>
      <c r="B1096" s="35"/>
      <c r="C1096" s="2"/>
      <c r="D1096" s="6"/>
      <c r="E1096" s="16" t="str">
        <f>IFERROR(__xludf.DUMMYFUNCTION("IFERROR(
  TEXTJOIN(CHAR(10),TRUE,FILTER('SUMMARY DATA'!E:E,'SUMMARY DATA'!$A:$A=$A1096,'SUMMARY DATA'!$C:$C=$B1096,'SUMMARY DATA'!$B:$B=""GRP"")),
  IF(
    OR(
      ISNUMBER(SEARCH(""CDM CASH DEPOSIT"",$C1096)),
      ISNUMBER(SEARCH(""CASH DEPOSIT"",$"&amp;"C1096)),
      COUNTIFS('SUMMARY DATA'!$D:$D,$C1096,'SUMMARY DATA'!$B:$B,""GRP"")&lt;&gt;1
    ),
    """",
    IFERROR(TEXTJOIN(CHAR(10),TRUE,FILTER('SUMMARY DATA'!E:E,'SUMMARY DATA'!$D:$D=$C1096,'SUMMARY DATA'!$B:$B=""GRP"")),"""")
  )
)"),"")</f>
        <v/>
      </c>
      <c r="F1096" s="17" t="str">
        <f>IFERROR(__xludf.DUMMYFUNCTION("IFERROR(
  TEXTJOIN(CHAR(10),TRUE,FILTER('SUMMARY DATA'!F:F,'SUMMARY DATA'!$A:$A=$A1096,'SUMMARY DATA'!$C:$C=$B1096,'SUMMARY DATA'!$B:$B=""GRP"")),
  IF(
    OR(
      ISNUMBER(SEARCH(""CDM CASH DEPOSIT"",$C1096)),
      ISNUMBER(SEARCH(""CASH DEPOSIT"",$"&amp;"C1096)),
      COUNTIFS('SUMMARY DATA'!$D:$D,$C1096,'SUMMARY DATA'!$B:$B,""GRP"")&lt;&gt;1
    ),
    """",
    IFERROR(TEXTJOIN(CHAR(10),TRUE,FILTER('SUMMARY DATA'!F:F,'SUMMARY DATA'!$D:$D=$C1096,'SUMMARY DATA'!$B:$B=""GRP"")),"""")
  )
)"),"")</f>
        <v/>
      </c>
      <c r="G1096" s="17" t="str">
        <f>IFERROR(__xludf.DUMMYFUNCTION("IFERROR(
  TEXTJOIN(CHAR(10),TRUE,FILTER('SUMMARY DATA'!G:G,'SUMMARY DATA'!$A:$A=$A1096,'SUMMARY DATA'!$C:$C=$B1096,'SUMMARY DATA'!$B:$B=""GRP"")),
  IF(
    OR(
      ISNUMBER(SEARCH(""CDM CASH DEPOSIT"",$C1096)),
      ISNUMBER(SEARCH(""CASH DEPOSIT"",$"&amp;"C1096)),
      COUNTIFS('SUMMARY DATA'!$D:$D,$C1096,'SUMMARY DATA'!$B:$B,""GRP"")&lt;&gt;1
    ),
    """",
    IFERROR(TEXTJOIN(CHAR(10),TRUE,FILTER('SUMMARY DATA'!G:G,'SUMMARY DATA'!$D:$D=$C1096,'SUMMARY DATA'!$B:$B=""GRP"")),"""")
  )
)"),"")</f>
        <v/>
      </c>
      <c r="H1096" s="18" t="str">
        <f>IFERROR(__xludf.DUMMYFUNCTION("IFERROR(
  TEXTJOIN(CHAR(10),TRUE,FILTER('SUMMARY DATA'!H:H,'SUMMARY DATA'!$A:$A=$A1096,'SUMMARY DATA'!$C:$C=$B1096,'SUMMARY DATA'!$B:$B=""GRP"")),
  IF(
    OR(
      ISNUMBER(SEARCH(""CDM CASH DEPOSIT"",$C1096)),
      ISNUMBER(SEARCH(""CASH DEPOSIT"",$"&amp;"C1096)),
      COUNTIFS('SUMMARY DATA'!$D:$D,$C1096,'SUMMARY DATA'!$B:$B,""GRP"")&lt;&gt;1
    ),
    """",
    IFERROR(TEXTJOIN(CHAR(10),TRUE,FILTER('SUMMARY DATA'!H:H,'SUMMARY DATA'!$D:$D=$C1096,'SUMMARY DATA'!$B:$B=""GRP"")),"""")
  )
)"),"")</f>
        <v/>
      </c>
      <c r="I1096" s="18" t="str">
        <f>IFERROR(__xludf.DUMMYFUNCTION("IF(H1096="""","""",
SUM(ARRAYFORMULA(VALUE(SPLIT(H1096,CHAR(10)))))
)"),"")</f>
        <v/>
      </c>
      <c r="J1096" s="17" t="str">
        <f>IFERROR(__xludf.DUMMYFUNCTION("IFERROR(
  TEXTJOIN(CHAR(10),TRUE,FILTER('SUMMARY DATA'!I:I,'SUMMARY DATA'!$A:$A=$A1096,'SUMMARY DATA'!$C:$C=$B1096,'SUMMARY DATA'!$B:$B=""GRP"")),
  IF(
    OR(
      ISNUMBER(SEARCH(""CDM CASH DEPOSIT"",$C1096)),
      ISNUMBER(SEARCH(""CASH DEPOSIT"",$"&amp;"C1096)),
      COUNTIFS('SUMMARY DATA'!$D:$D,$C1096,'SUMMARY DATA'!$B:$B,""GRP"")&lt;&gt;1
    ),
    """",
    IFERROR(TEXTJOIN(CHAR(10),TRUE,FILTER('SUMMARY DATA'!I:I,'SUMMARY DATA'!$D:$D=$C1096,'SUMMARY DATA'!$B:$B=""GRP"")),"""")
  )
)"),"")</f>
        <v/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ht="15.75" customHeight="1" spans="1:27">
      <c r="A1097" s="2"/>
      <c r="B1097" s="35"/>
      <c r="C1097" s="2"/>
      <c r="D1097" s="6"/>
      <c r="E1097" s="16" t="str">
        <f>IFERROR(__xludf.DUMMYFUNCTION("IFERROR(
  TEXTJOIN(CHAR(10),TRUE,FILTER('SUMMARY DATA'!E:E,'SUMMARY DATA'!$A:$A=$A1097,'SUMMARY DATA'!$C:$C=$B1097,'SUMMARY DATA'!$B:$B=""GRP"")),
  IF(
    OR(
      ISNUMBER(SEARCH(""CDM CASH DEPOSIT"",$C1097)),
      ISNUMBER(SEARCH(""CASH DEPOSIT"",$"&amp;"C1097)),
      COUNTIFS('SUMMARY DATA'!$D:$D,$C1097,'SUMMARY DATA'!$B:$B,""GRP"")&lt;&gt;1
    ),
    """",
    IFERROR(TEXTJOIN(CHAR(10),TRUE,FILTER('SUMMARY DATA'!E:E,'SUMMARY DATA'!$D:$D=$C1097,'SUMMARY DATA'!$B:$B=""GRP"")),"""")
  )
)"),"")</f>
        <v/>
      </c>
      <c r="F1097" s="17" t="str">
        <f>IFERROR(__xludf.DUMMYFUNCTION("IFERROR(
  TEXTJOIN(CHAR(10),TRUE,FILTER('SUMMARY DATA'!F:F,'SUMMARY DATA'!$A:$A=$A1097,'SUMMARY DATA'!$C:$C=$B1097,'SUMMARY DATA'!$B:$B=""GRP"")),
  IF(
    OR(
      ISNUMBER(SEARCH(""CDM CASH DEPOSIT"",$C1097)),
      ISNUMBER(SEARCH(""CASH DEPOSIT"",$"&amp;"C1097)),
      COUNTIFS('SUMMARY DATA'!$D:$D,$C1097,'SUMMARY DATA'!$B:$B,""GRP"")&lt;&gt;1
    ),
    """",
    IFERROR(TEXTJOIN(CHAR(10),TRUE,FILTER('SUMMARY DATA'!F:F,'SUMMARY DATA'!$D:$D=$C1097,'SUMMARY DATA'!$B:$B=""GRP"")),"""")
  )
)"),"")</f>
        <v/>
      </c>
      <c r="G1097" s="17" t="str">
        <f>IFERROR(__xludf.DUMMYFUNCTION("IFERROR(
  TEXTJOIN(CHAR(10),TRUE,FILTER('SUMMARY DATA'!G:G,'SUMMARY DATA'!$A:$A=$A1097,'SUMMARY DATA'!$C:$C=$B1097,'SUMMARY DATA'!$B:$B=""GRP"")),
  IF(
    OR(
      ISNUMBER(SEARCH(""CDM CASH DEPOSIT"",$C1097)),
      ISNUMBER(SEARCH(""CASH DEPOSIT"",$"&amp;"C1097)),
      COUNTIFS('SUMMARY DATA'!$D:$D,$C1097,'SUMMARY DATA'!$B:$B,""GRP"")&lt;&gt;1
    ),
    """",
    IFERROR(TEXTJOIN(CHAR(10),TRUE,FILTER('SUMMARY DATA'!G:G,'SUMMARY DATA'!$D:$D=$C1097,'SUMMARY DATA'!$B:$B=""GRP"")),"""")
  )
)"),"")</f>
        <v/>
      </c>
      <c r="H1097" s="18" t="str">
        <f>IFERROR(__xludf.DUMMYFUNCTION("IFERROR(
  TEXTJOIN(CHAR(10),TRUE,FILTER('SUMMARY DATA'!H:H,'SUMMARY DATA'!$A:$A=$A1097,'SUMMARY DATA'!$C:$C=$B1097,'SUMMARY DATA'!$B:$B=""GRP"")),
  IF(
    OR(
      ISNUMBER(SEARCH(""CDM CASH DEPOSIT"",$C1097)),
      ISNUMBER(SEARCH(""CASH DEPOSIT"",$"&amp;"C1097)),
      COUNTIFS('SUMMARY DATA'!$D:$D,$C1097,'SUMMARY DATA'!$B:$B,""GRP"")&lt;&gt;1
    ),
    """",
    IFERROR(TEXTJOIN(CHAR(10),TRUE,FILTER('SUMMARY DATA'!H:H,'SUMMARY DATA'!$D:$D=$C1097,'SUMMARY DATA'!$B:$B=""GRP"")),"""")
  )
)"),"")</f>
        <v/>
      </c>
      <c r="I1097" s="18" t="str">
        <f>IFERROR(__xludf.DUMMYFUNCTION("IF(H1097="""","""",
SUM(ARRAYFORMULA(VALUE(SPLIT(H1097,CHAR(10)))))
)"),"")</f>
        <v/>
      </c>
      <c r="J1097" s="17" t="str">
        <f>IFERROR(__xludf.DUMMYFUNCTION("IFERROR(
  TEXTJOIN(CHAR(10),TRUE,FILTER('SUMMARY DATA'!I:I,'SUMMARY DATA'!$A:$A=$A1097,'SUMMARY DATA'!$C:$C=$B1097,'SUMMARY DATA'!$B:$B=""GRP"")),
  IF(
    OR(
      ISNUMBER(SEARCH(""CDM CASH DEPOSIT"",$C1097)),
      ISNUMBER(SEARCH(""CASH DEPOSIT"",$"&amp;"C1097)),
      COUNTIFS('SUMMARY DATA'!$D:$D,$C1097,'SUMMARY DATA'!$B:$B,""GRP"")&lt;&gt;1
    ),
    """",
    IFERROR(TEXTJOIN(CHAR(10),TRUE,FILTER('SUMMARY DATA'!I:I,'SUMMARY DATA'!$D:$D=$C1097,'SUMMARY DATA'!$B:$B=""GRP"")),"""")
  )
)"),"")</f>
        <v/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ht="15.75" customHeight="1" spans="1:27">
      <c r="A1098" s="2"/>
      <c r="B1098" s="35"/>
      <c r="C1098" s="2"/>
      <c r="D1098" s="6"/>
      <c r="E1098" s="16" t="str">
        <f>IFERROR(__xludf.DUMMYFUNCTION("IFERROR(
  TEXTJOIN(CHAR(10),TRUE,FILTER('SUMMARY DATA'!E:E,'SUMMARY DATA'!$A:$A=$A1098,'SUMMARY DATA'!$C:$C=$B1098,'SUMMARY DATA'!$B:$B=""GRP"")),
  IF(
    OR(
      ISNUMBER(SEARCH(""CDM CASH DEPOSIT"",$C1098)),
      ISNUMBER(SEARCH(""CASH DEPOSIT"",$"&amp;"C1098)),
      COUNTIFS('SUMMARY DATA'!$D:$D,$C1098,'SUMMARY DATA'!$B:$B,""GRP"")&lt;&gt;1
    ),
    """",
    IFERROR(TEXTJOIN(CHAR(10),TRUE,FILTER('SUMMARY DATA'!E:E,'SUMMARY DATA'!$D:$D=$C1098,'SUMMARY DATA'!$B:$B=""GRP"")),"""")
  )
)"),"")</f>
        <v/>
      </c>
      <c r="F1098" s="17" t="str">
        <f>IFERROR(__xludf.DUMMYFUNCTION("IFERROR(
  TEXTJOIN(CHAR(10),TRUE,FILTER('SUMMARY DATA'!F:F,'SUMMARY DATA'!$A:$A=$A1098,'SUMMARY DATA'!$C:$C=$B1098,'SUMMARY DATA'!$B:$B=""GRP"")),
  IF(
    OR(
      ISNUMBER(SEARCH(""CDM CASH DEPOSIT"",$C1098)),
      ISNUMBER(SEARCH(""CASH DEPOSIT"",$"&amp;"C1098)),
      COUNTIFS('SUMMARY DATA'!$D:$D,$C1098,'SUMMARY DATA'!$B:$B,""GRP"")&lt;&gt;1
    ),
    """",
    IFERROR(TEXTJOIN(CHAR(10),TRUE,FILTER('SUMMARY DATA'!F:F,'SUMMARY DATA'!$D:$D=$C1098,'SUMMARY DATA'!$B:$B=""GRP"")),"""")
  )
)"),"")</f>
        <v/>
      </c>
      <c r="G1098" s="17" t="str">
        <f>IFERROR(__xludf.DUMMYFUNCTION("IFERROR(
  TEXTJOIN(CHAR(10),TRUE,FILTER('SUMMARY DATA'!G:G,'SUMMARY DATA'!$A:$A=$A1098,'SUMMARY DATA'!$C:$C=$B1098,'SUMMARY DATA'!$B:$B=""GRP"")),
  IF(
    OR(
      ISNUMBER(SEARCH(""CDM CASH DEPOSIT"",$C1098)),
      ISNUMBER(SEARCH(""CASH DEPOSIT"",$"&amp;"C1098)),
      COUNTIFS('SUMMARY DATA'!$D:$D,$C1098,'SUMMARY DATA'!$B:$B,""GRP"")&lt;&gt;1
    ),
    """",
    IFERROR(TEXTJOIN(CHAR(10),TRUE,FILTER('SUMMARY DATA'!G:G,'SUMMARY DATA'!$D:$D=$C1098,'SUMMARY DATA'!$B:$B=""GRP"")),"""")
  )
)"),"")</f>
        <v/>
      </c>
      <c r="H1098" s="18" t="str">
        <f>IFERROR(__xludf.DUMMYFUNCTION("IFERROR(
  TEXTJOIN(CHAR(10),TRUE,FILTER('SUMMARY DATA'!H:H,'SUMMARY DATA'!$A:$A=$A1098,'SUMMARY DATA'!$C:$C=$B1098,'SUMMARY DATA'!$B:$B=""GRP"")),
  IF(
    OR(
      ISNUMBER(SEARCH(""CDM CASH DEPOSIT"",$C1098)),
      ISNUMBER(SEARCH(""CASH DEPOSIT"",$"&amp;"C1098)),
      COUNTIFS('SUMMARY DATA'!$D:$D,$C1098,'SUMMARY DATA'!$B:$B,""GRP"")&lt;&gt;1
    ),
    """",
    IFERROR(TEXTJOIN(CHAR(10),TRUE,FILTER('SUMMARY DATA'!H:H,'SUMMARY DATA'!$D:$D=$C1098,'SUMMARY DATA'!$B:$B=""GRP"")),"""")
  )
)"),"")</f>
        <v/>
      </c>
      <c r="I1098" s="18" t="str">
        <f>IFERROR(__xludf.DUMMYFUNCTION("IF(H1098="""","""",
SUM(ARRAYFORMULA(VALUE(SPLIT(H1098,CHAR(10)))))
)"),"")</f>
        <v/>
      </c>
      <c r="J1098" s="17" t="str">
        <f>IFERROR(__xludf.DUMMYFUNCTION("IFERROR(
  TEXTJOIN(CHAR(10),TRUE,FILTER('SUMMARY DATA'!I:I,'SUMMARY DATA'!$A:$A=$A1098,'SUMMARY DATA'!$C:$C=$B1098,'SUMMARY DATA'!$B:$B=""GRP"")),
  IF(
    OR(
      ISNUMBER(SEARCH(""CDM CASH DEPOSIT"",$C1098)),
      ISNUMBER(SEARCH(""CASH DEPOSIT"",$"&amp;"C1098)),
      COUNTIFS('SUMMARY DATA'!$D:$D,$C1098,'SUMMARY DATA'!$B:$B,""GRP"")&lt;&gt;1
    ),
    """",
    IFERROR(TEXTJOIN(CHAR(10),TRUE,FILTER('SUMMARY DATA'!I:I,'SUMMARY DATA'!$D:$D=$C1098,'SUMMARY DATA'!$B:$B=""GRP"")),"""")
  )
)"),"")</f>
        <v/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ht="15.75" customHeight="1" spans="1:27">
      <c r="A1099" s="2"/>
      <c r="B1099" s="35"/>
      <c r="C1099" s="2"/>
      <c r="D1099" s="6"/>
      <c r="E1099" s="16" t="str">
        <f>IFERROR(__xludf.DUMMYFUNCTION("IFERROR(
  TEXTJOIN(CHAR(10),TRUE,FILTER('SUMMARY DATA'!E:E,'SUMMARY DATA'!$A:$A=$A1099,'SUMMARY DATA'!$C:$C=$B1099,'SUMMARY DATA'!$B:$B=""GRP"")),
  IF(
    OR(
      ISNUMBER(SEARCH(""CDM CASH DEPOSIT"",$C1099)),
      ISNUMBER(SEARCH(""CASH DEPOSIT"",$"&amp;"C1099)),
      COUNTIFS('SUMMARY DATA'!$D:$D,$C1099,'SUMMARY DATA'!$B:$B,""GRP"")&lt;&gt;1
    ),
    """",
    IFERROR(TEXTJOIN(CHAR(10),TRUE,FILTER('SUMMARY DATA'!E:E,'SUMMARY DATA'!$D:$D=$C1099,'SUMMARY DATA'!$B:$B=""GRP"")),"""")
  )
)"),"")</f>
        <v/>
      </c>
      <c r="F1099" s="17" t="str">
        <f>IFERROR(__xludf.DUMMYFUNCTION("IFERROR(
  TEXTJOIN(CHAR(10),TRUE,FILTER('SUMMARY DATA'!F:F,'SUMMARY DATA'!$A:$A=$A1099,'SUMMARY DATA'!$C:$C=$B1099,'SUMMARY DATA'!$B:$B=""GRP"")),
  IF(
    OR(
      ISNUMBER(SEARCH(""CDM CASH DEPOSIT"",$C1099)),
      ISNUMBER(SEARCH(""CASH DEPOSIT"",$"&amp;"C1099)),
      COUNTIFS('SUMMARY DATA'!$D:$D,$C1099,'SUMMARY DATA'!$B:$B,""GRP"")&lt;&gt;1
    ),
    """",
    IFERROR(TEXTJOIN(CHAR(10),TRUE,FILTER('SUMMARY DATA'!F:F,'SUMMARY DATA'!$D:$D=$C1099,'SUMMARY DATA'!$B:$B=""GRP"")),"""")
  )
)"),"")</f>
        <v/>
      </c>
      <c r="G1099" s="17" t="str">
        <f>IFERROR(__xludf.DUMMYFUNCTION("IFERROR(
  TEXTJOIN(CHAR(10),TRUE,FILTER('SUMMARY DATA'!G:G,'SUMMARY DATA'!$A:$A=$A1099,'SUMMARY DATA'!$C:$C=$B1099,'SUMMARY DATA'!$B:$B=""GRP"")),
  IF(
    OR(
      ISNUMBER(SEARCH(""CDM CASH DEPOSIT"",$C1099)),
      ISNUMBER(SEARCH(""CASH DEPOSIT"",$"&amp;"C1099)),
      COUNTIFS('SUMMARY DATA'!$D:$D,$C1099,'SUMMARY DATA'!$B:$B,""GRP"")&lt;&gt;1
    ),
    """",
    IFERROR(TEXTJOIN(CHAR(10),TRUE,FILTER('SUMMARY DATA'!G:G,'SUMMARY DATA'!$D:$D=$C1099,'SUMMARY DATA'!$B:$B=""GRP"")),"""")
  )
)"),"")</f>
        <v/>
      </c>
      <c r="H1099" s="18" t="str">
        <f>IFERROR(__xludf.DUMMYFUNCTION("IFERROR(
  TEXTJOIN(CHAR(10),TRUE,FILTER('SUMMARY DATA'!H:H,'SUMMARY DATA'!$A:$A=$A1099,'SUMMARY DATA'!$C:$C=$B1099,'SUMMARY DATA'!$B:$B=""GRP"")),
  IF(
    OR(
      ISNUMBER(SEARCH(""CDM CASH DEPOSIT"",$C1099)),
      ISNUMBER(SEARCH(""CASH DEPOSIT"",$"&amp;"C1099)),
      COUNTIFS('SUMMARY DATA'!$D:$D,$C1099,'SUMMARY DATA'!$B:$B,""GRP"")&lt;&gt;1
    ),
    """",
    IFERROR(TEXTJOIN(CHAR(10),TRUE,FILTER('SUMMARY DATA'!H:H,'SUMMARY DATA'!$D:$D=$C1099,'SUMMARY DATA'!$B:$B=""GRP"")),"""")
  )
)"),"")</f>
        <v/>
      </c>
      <c r="I1099" s="18" t="str">
        <f>IFERROR(__xludf.DUMMYFUNCTION("IF(H1099="""","""",
SUM(ARRAYFORMULA(VALUE(SPLIT(H1099,CHAR(10)))))
)"),"")</f>
        <v/>
      </c>
      <c r="J1099" s="17" t="str">
        <f>IFERROR(__xludf.DUMMYFUNCTION("IFERROR(
  TEXTJOIN(CHAR(10),TRUE,FILTER('SUMMARY DATA'!I:I,'SUMMARY DATA'!$A:$A=$A1099,'SUMMARY DATA'!$C:$C=$B1099,'SUMMARY DATA'!$B:$B=""GRP"")),
  IF(
    OR(
      ISNUMBER(SEARCH(""CDM CASH DEPOSIT"",$C1099)),
      ISNUMBER(SEARCH(""CASH DEPOSIT"",$"&amp;"C1099)),
      COUNTIFS('SUMMARY DATA'!$D:$D,$C1099,'SUMMARY DATA'!$B:$B,""GRP"")&lt;&gt;1
    ),
    """",
    IFERROR(TEXTJOIN(CHAR(10),TRUE,FILTER('SUMMARY DATA'!I:I,'SUMMARY DATA'!$D:$D=$C1099,'SUMMARY DATA'!$B:$B=""GRP"")),"""")
  )
)"),"")</f>
        <v/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ht="15.75" customHeight="1" spans="1:27">
      <c r="A1100" s="2"/>
      <c r="B1100" s="35"/>
      <c r="C1100" s="2"/>
      <c r="D1100" s="6"/>
      <c r="E1100" s="16" t="str">
        <f>IFERROR(__xludf.DUMMYFUNCTION("IFERROR(
  TEXTJOIN(CHAR(10),TRUE,FILTER('SUMMARY DATA'!E:E,'SUMMARY DATA'!$A:$A=$A1100,'SUMMARY DATA'!$C:$C=$B1100,'SUMMARY DATA'!$B:$B=""GRP"")),
  IF(
    OR(
      ISNUMBER(SEARCH(""CDM CASH DEPOSIT"",$C1100)),
      ISNUMBER(SEARCH(""CASH DEPOSIT"",$"&amp;"C1100)),
      COUNTIFS('SUMMARY DATA'!$D:$D,$C1100,'SUMMARY DATA'!$B:$B,""GRP"")&lt;&gt;1
    ),
    """",
    IFERROR(TEXTJOIN(CHAR(10),TRUE,FILTER('SUMMARY DATA'!E:E,'SUMMARY DATA'!$D:$D=$C1100,'SUMMARY DATA'!$B:$B=""GRP"")),"""")
  )
)"),"")</f>
        <v/>
      </c>
      <c r="F1100" s="17" t="str">
        <f>IFERROR(__xludf.DUMMYFUNCTION("IFERROR(
  TEXTJOIN(CHAR(10),TRUE,FILTER('SUMMARY DATA'!F:F,'SUMMARY DATA'!$A:$A=$A1100,'SUMMARY DATA'!$C:$C=$B1100,'SUMMARY DATA'!$B:$B=""GRP"")),
  IF(
    OR(
      ISNUMBER(SEARCH(""CDM CASH DEPOSIT"",$C1100)),
      ISNUMBER(SEARCH(""CASH DEPOSIT"",$"&amp;"C1100)),
      COUNTIFS('SUMMARY DATA'!$D:$D,$C1100,'SUMMARY DATA'!$B:$B,""GRP"")&lt;&gt;1
    ),
    """",
    IFERROR(TEXTJOIN(CHAR(10),TRUE,FILTER('SUMMARY DATA'!F:F,'SUMMARY DATA'!$D:$D=$C1100,'SUMMARY DATA'!$B:$B=""GRP"")),"""")
  )
)"),"")</f>
        <v/>
      </c>
      <c r="G1100" s="17" t="str">
        <f>IFERROR(__xludf.DUMMYFUNCTION("IFERROR(
  TEXTJOIN(CHAR(10),TRUE,FILTER('SUMMARY DATA'!G:G,'SUMMARY DATA'!$A:$A=$A1100,'SUMMARY DATA'!$C:$C=$B1100,'SUMMARY DATA'!$B:$B=""GRP"")),
  IF(
    OR(
      ISNUMBER(SEARCH(""CDM CASH DEPOSIT"",$C1100)),
      ISNUMBER(SEARCH(""CASH DEPOSIT"",$"&amp;"C1100)),
      COUNTIFS('SUMMARY DATA'!$D:$D,$C1100,'SUMMARY DATA'!$B:$B,""GRP"")&lt;&gt;1
    ),
    """",
    IFERROR(TEXTJOIN(CHAR(10),TRUE,FILTER('SUMMARY DATA'!G:G,'SUMMARY DATA'!$D:$D=$C1100,'SUMMARY DATA'!$B:$B=""GRP"")),"""")
  )
)"),"")</f>
        <v/>
      </c>
      <c r="H1100" s="18" t="str">
        <f>IFERROR(__xludf.DUMMYFUNCTION("IFERROR(
  TEXTJOIN(CHAR(10),TRUE,FILTER('SUMMARY DATA'!H:H,'SUMMARY DATA'!$A:$A=$A1100,'SUMMARY DATA'!$C:$C=$B1100,'SUMMARY DATA'!$B:$B=""GRP"")),
  IF(
    OR(
      ISNUMBER(SEARCH(""CDM CASH DEPOSIT"",$C1100)),
      ISNUMBER(SEARCH(""CASH DEPOSIT"",$"&amp;"C1100)),
      COUNTIFS('SUMMARY DATA'!$D:$D,$C1100,'SUMMARY DATA'!$B:$B,""GRP"")&lt;&gt;1
    ),
    """",
    IFERROR(TEXTJOIN(CHAR(10),TRUE,FILTER('SUMMARY DATA'!H:H,'SUMMARY DATA'!$D:$D=$C1100,'SUMMARY DATA'!$B:$B=""GRP"")),"""")
  )
)"),"")</f>
        <v/>
      </c>
      <c r="I1100" s="18" t="str">
        <f>IFERROR(__xludf.DUMMYFUNCTION("IF(H1100="""","""",
SUM(ARRAYFORMULA(VALUE(SPLIT(H1100,CHAR(10)))))
)"),"")</f>
        <v/>
      </c>
      <c r="J1100" s="17" t="str">
        <f>IFERROR(__xludf.DUMMYFUNCTION("IFERROR(
  TEXTJOIN(CHAR(10),TRUE,FILTER('SUMMARY DATA'!I:I,'SUMMARY DATA'!$A:$A=$A1100,'SUMMARY DATA'!$C:$C=$B1100,'SUMMARY DATA'!$B:$B=""GRP"")),
  IF(
    OR(
      ISNUMBER(SEARCH(""CDM CASH DEPOSIT"",$C1100)),
      ISNUMBER(SEARCH(""CASH DEPOSIT"",$"&amp;"C1100)),
      COUNTIFS('SUMMARY DATA'!$D:$D,$C1100,'SUMMARY DATA'!$B:$B,""GRP"")&lt;&gt;1
    ),
    """",
    IFERROR(TEXTJOIN(CHAR(10),TRUE,FILTER('SUMMARY DATA'!I:I,'SUMMARY DATA'!$D:$D=$C1100,'SUMMARY DATA'!$B:$B=""GRP"")),"""")
  )
)"),"")</f>
        <v/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ht="15.75" customHeight="1" spans="1:27">
      <c r="A1101" s="2"/>
      <c r="B1101" s="35"/>
      <c r="C1101" s="2"/>
      <c r="D1101" s="6"/>
      <c r="E1101" s="16" t="str">
        <f>IFERROR(__xludf.DUMMYFUNCTION("IFERROR(
  TEXTJOIN(CHAR(10),TRUE,FILTER('SUMMARY DATA'!E:E,'SUMMARY DATA'!$A:$A=$A1101,'SUMMARY DATA'!$C:$C=$B1101,'SUMMARY DATA'!$B:$B=""GRP"")),
  IF(
    OR(
      ISNUMBER(SEARCH(""CDM CASH DEPOSIT"",$C1101)),
      ISNUMBER(SEARCH(""CASH DEPOSIT"",$"&amp;"C1101)),
      COUNTIFS('SUMMARY DATA'!$D:$D,$C1101,'SUMMARY DATA'!$B:$B,""GRP"")&lt;&gt;1
    ),
    """",
    IFERROR(TEXTJOIN(CHAR(10),TRUE,FILTER('SUMMARY DATA'!E:E,'SUMMARY DATA'!$D:$D=$C1101,'SUMMARY DATA'!$B:$B=""GRP"")),"""")
  )
)"),"")</f>
        <v/>
      </c>
      <c r="F1101" s="17" t="str">
        <f>IFERROR(__xludf.DUMMYFUNCTION("IFERROR(
  TEXTJOIN(CHAR(10),TRUE,FILTER('SUMMARY DATA'!F:F,'SUMMARY DATA'!$A:$A=$A1101,'SUMMARY DATA'!$C:$C=$B1101,'SUMMARY DATA'!$B:$B=""GRP"")),
  IF(
    OR(
      ISNUMBER(SEARCH(""CDM CASH DEPOSIT"",$C1101)),
      ISNUMBER(SEARCH(""CASH DEPOSIT"",$"&amp;"C1101)),
      COUNTIFS('SUMMARY DATA'!$D:$D,$C1101,'SUMMARY DATA'!$B:$B,""GRP"")&lt;&gt;1
    ),
    """",
    IFERROR(TEXTJOIN(CHAR(10),TRUE,FILTER('SUMMARY DATA'!F:F,'SUMMARY DATA'!$D:$D=$C1101,'SUMMARY DATA'!$B:$B=""GRP"")),"""")
  )
)"),"")</f>
        <v/>
      </c>
      <c r="G1101" s="17" t="str">
        <f>IFERROR(__xludf.DUMMYFUNCTION("IFERROR(
  TEXTJOIN(CHAR(10),TRUE,FILTER('SUMMARY DATA'!G:G,'SUMMARY DATA'!$A:$A=$A1101,'SUMMARY DATA'!$C:$C=$B1101,'SUMMARY DATA'!$B:$B=""GRP"")),
  IF(
    OR(
      ISNUMBER(SEARCH(""CDM CASH DEPOSIT"",$C1101)),
      ISNUMBER(SEARCH(""CASH DEPOSIT"",$"&amp;"C1101)),
      COUNTIFS('SUMMARY DATA'!$D:$D,$C1101,'SUMMARY DATA'!$B:$B,""GRP"")&lt;&gt;1
    ),
    """",
    IFERROR(TEXTJOIN(CHAR(10),TRUE,FILTER('SUMMARY DATA'!G:G,'SUMMARY DATA'!$D:$D=$C1101,'SUMMARY DATA'!$B:$B=""GRP"")),"""")
  )
)"),"")</f>
        <v/>
      </c>
      <c r="H1101" s="18" t="str">
        <f>IFERROR(__xludf.DUMMYFUNCTION("IFERROR(
  TEXTJOIN(CHAR(10),TRUE,FILTER('SUMMARY DATA'!H:H,'SUMMARY DATA'!$A:$A=$A1101,'SUMMARY DATA'!$C:$C=$B1101,'SUMMARY DATA'!$B:$B=""GRP"")),
  IF(
    OR(
      ISNUMBER(SEARCH(""CDM CASH DEPOSIT"",$C1101)),
      ISNUMBER(SEARCH(""CASH DEPOSIT"",$"&amp;"C1101)),
      COUNTIFS('SUMMARY DATA'!$D:$D,$C1101,'SUMMARY DATA'!$B:$B,""GRP"")&lt;&gt;1
    ),
    """",
    IFERROR(TEXTJOIN(CHAR(10),TRUE,FILTER('SUMMARY DATA'!H:H,'SUMMARY DATA'!$D:$D=$C1101,'SUMMARY DATA'!$B:$B=""GRP"")),"""")
  )
)"),"")</f>
        <v/>
      </c>
      <c r="I1101" s="18" t="str">
        <f>IFERROR(__xludf.DUMMYFUNCTION("IF(H1101="""","""",
SUM(ARRAYFORMULA(VALUE(SPLIT(H1101,CHAR(10)))))
)"),"")</f>
        <v/>
      </c>
      <c r="J1101" s="17" t="str">
        <f>IFERROR(__xludf.DUMMYFUNCTION("IFERROR(
  TEXTJOIN(CHAR(10),TRUE,FILTER('SUMMARY DATA'!I:I,'SUMMARY DATA'!$A:$A=$A1101,'SUMMARY DATA'!$C:$C=$B1101,'SUMMARY DATA'!$B:$B=""GRP"")),
  IF(
    OR(
      ISNUMBER(SEARCH(""CDM CASH DEPOSIT"",$C1101)),
      ISNUMBER(SEARCH(""CASH DEPOSIT"",$"&amp;"C1101)),
      COUNTIFS('SUMMARY DATA'!$D:$D,$C1101,'SUMMARY DATA'!$B:$B,""GRP"")&lt;&gt;1
    ),
    """",
    IFERROR(TEXTJOIN(CHAR(10),TRUE,FILTER('SUMMARY DATA'!I:I,'SUMMARY DATA'!$D:$D=$C1101,'SUMMARY DATA'!$B:$B=""GRP"")),"""")
  )
)"),"")</f>
        <v/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ht="15.75" customHeight="1" spans="1:27">
      <c r="A1102" s="2"/>
      <c r="B1102" s="35"/>
      <c r="C1102" s="2"/>
      <c r="D1102" s="6"/>
      <c r="E1102" s="16" t="str">
        <f>IFERROR(__xludf.DUMMYFUNCTION("IFERROR(
  TEXTJOIN(CHAR(10),TRUE,FILTER('SUMMARY DATA'!E:E,'SUMMARY DATA'!$A:$A=$A1102,'SUMMARY DATA'!$C:$C=$B1102,'SUMMARY DATA'!$B:$B=""GRP"")),
  IF(
    OR(
      ISNUMBER(SEARCH(""CDM CASH DEPOSIT"",$C1102)),
      ISNUMBER(SEARCH(""CASH DEPOSIT"",$"&amp;"C1102)),
      COUNTIFS('SUMMARY DATA'!$D:$D,$C1102,'SUMMARY DATA'!$B:$B,""GRP"")&lt;&gt;1
    ),
    """",
    IFERROR(TEXTJOIN(CHAR(10),TRUE,FILTER('SUMMARY DATA'!E:E,'SUMMARY DATA'!$D:$D=$C1102,'SUMMARY DATA'!$B:$B=""GRP"")),"""")
  )
)"),"")</f>
        <v/>
      </c>
      <c r="F1102" s="17" t="str">
        <f>IFERROR(__xludf.DUMMYFUNCTION("IFERROR(
  TEXTJOIN(CHAR(10),TRUE,FILTER('SUMMARY DATA'!F:F,'SUMMARY DATA'!$A:$A=$A1102,'SUMMARY DATA'!$C:$C=$B1102,'SUMMARY DATA'!$B:$B=""GRP"")),
  IF(
    OR(
      ISNUMBER(SEARCH(""CDM CASH DEPOSIT"",$C1102)),
      ISNUMBER(SEARCH(""CASH DEPOSIT"",$"&amp;"C1102)),
      COUNTIFS('SUMMARY DATA'!$D:$D,$C1102,'SUMMARY DATA'!$B:$B,""GRP"")&lt;&gt;1
    ),
    """",
    IFERROR(TEXTJOIN(CHAR(10),TRUE,FILTER('SUMMARY DATA'!F:F,'SUMMARY DATA'!$D:$D=$C1102,'SUMMARY DATA'!$B:$B=""GRP"")),"""")
  )
)"),"")</f>
        <v/>
      </c>
      <c r="G1102" s="17" t="str">
        <f>IFERROR(__xludf.DUMMYFUNCTION("IFERROR(
  TEXTJOIN(CHAR(10),TRUE,FILTER('SUMMARY DATA'!G:G,'SUMMARY DATA'!$A:$A=$A1102,'SUMMARY DATA'!$C:$C=$B1102,'SUMMARY DATA'!$B:$B=""GRP"")),
  IF(
    OR(
      ISNUMBER(SEARCH(""CDM CASH DEPOSIT"",$C1102)),
      ISNUMBER(SEARCH(""CASH DEPOSIT"",$"&amp;"C1102)),
      COUNTIFS('SUMMARY DATA'!$D:$D,$C1102,'SUMMARY DATA'!$B:$B,""GRP"")&lt;&gt;1
    ),
    """",
    IFERROR(TEXTJOIN(CHAR(10),TRUE,FILTER('SUMMARY DATA'!G:G,'SUMMARY DATA'!$D:$D=$C1102,'SUMMARY DATA'!$B:$B=""GRP"")),"""")
  )
)"),"")</f>
        <v/>
      </c>
      <c r="H1102" s="18" t="str">
        <f>IFERROR(__xludf.DUMMYFUNCTION("IFERROR(
  TEXTJOIN(CHAR(10),TRUE,FILTER('SUMMARY DATA'!H:H,'SUMMARY DATA'!$A:$A=$A1102,'SUMMARY DATA'!$C:$C=$B1102,'SUMMARY DATA'!$B:$B=""GRP"")),
  IF(
    OR(
      ISNUMBER(SEARCH(""CDM CASH DEPOSIT"",$C1102)),
      ISNUMBER(SEARCH(""CASH DEPOSIT"",$"&amp;"C1102)),
      COUNTIFS('SUMMARY DATA'!$D:$D,$C1102,'SUMMARY DATA'!$B:$B,""GRP"")&lt;&gt;1
    ),
    """",
    IFERROR(TEXTJOIN(CHAR(10),TRUE,FILTER('SUMMARY DATA'!H:H,'SUMMARY DATA'!$D:$D=$C1102,'SUMMARY DATA'!$B:$B=""GRP"")),"""")
  )
)"),"")</f>
        <v/>
      </c>
      <c r="I1102" s="18" t="str">
        <f>IFERROR(__xludf.DUMMYFUNCTION("IF(H1102="""","""",
SUM(ARRAYFORMULA(VALUE(SPLIT(H1102,CHAR(10)))))
)"),"")</f>
        <v/>
      </c>
      <c r="J1102" s="17" t="str">
        <f>IFERROR(__xludf.DUMMYFUNCTION("IFERROR(
  TEXTJOIN(CHAR(10),TRUE,FILTER('SUMMARY DATA'!I:I,'SUMMARY DATA'!$A:$A=$A1102,'SUMMARY DATA'!$C:$C=$B1102,'SUMMARY DATA'!$B:$B=""GRP"")),
  IF(
    OR(
      ISNUMBER(SEARCH(""CDM CASH DEPOSIT"",$C1102)),
      ISNUMBER(SEARCH(""CASH DEPOSIT"",$"&amp;"C1102)),
      COUNTIFS('SUMMARY DATA'!$D:$D,$C1102,'SUMMARY DATA'!$B:$B,""GRP"")&lt;&gt;1
    ),
    """",
    IFERROR(TEXTJOIN(CHAR(10),TRUE,FILTER('SUMMARY DATA'!I:I,'SUMMARY DATA'!$D:$D=$C1102,'SUMMARY DATA'!$B:$B=""GRP"")),"""")
  )
)"),"")</f>
        <v/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ht="15.75" customHeight="1" spans="1:27">
      <c r="A1103" s="2"/>
      <c r="B1103" s="35"/>
      <c r="C1103" s="2"/>
      <c r="D1103" s="6"/>
      <c r="E1103" s="16" t="str">
        <f>IFERROR(__xludf.DUMMYFUNCTION("IFERROR(
  TEXTJOIN(CHAR(10),TRUE,FILTER('SUMMARY DATA'!E:E,'SUMMARY DATA'!$A:$A=$A1103,'SUMMARY DATA'!$C:$C=$B1103,'SUMMARY DATA'!$B:$B=""GRP"")),
  IF(
    OR(
      ISNUMBER(SEARCH(""CDM CASH DEPOSIT"",$C1103)),
      ISNUMBER(SEARCH(""CASH DEPOSIT"",$"&amp;"C1103)),
      COUNTIFS('SUMMARY DATA'!$D:$D,$C1103,'SUMMARY DATA'!$B:$B,""GRP"")&lt;&gt;1
    ),
    """",
    IFERROR(TEXTJOIN(CHAR(10),TRUE,FILTER('SUMMARY DATA'!E:E,'SUMMARY DATA'!$D:$D=$C1103,'SUMMARY DATA'!$B:$B=""GRP"")),"""")
  )
)"),"")</f>
        <v/>
      </c>
      <c r="F1103" s="17" t="str">
        <f>IFERROR(__xludf.DUMMYFUNCTION("IFERROR(
  TEXTJOIN(CHAR(10),TRUE,FILTER('SUMMARY DATA'!F:F,'SUMMARY DATA'!$A:$A=$A1103,'SUMMARY DATA'!$C:$C=$B1103,'SUMMARY DATA'!$B:$B=""GRP"")),
  IF(
    OR(
      ISNUMBER(SEARCH(""CDM CASH DEPOSIT"",$C1103)),
      ISNUMBER(SEARCH(""CASH DEPOSIT"",$"&amp;"C1103)),
      COUNTIFS('SUMMARY DATA'!$D:$D,$C1103,'SUMMARY DATA'!$B:$B,""GRP"")&lt;&gt;1
    ),
    """",
    IFERROR(TEXTJOIN(CHAR(10),TRUE,FILTER('SUMMARY DATA'!F:F,'SUMMARY DATA'!$D:$D=$C1103,'SUMMARY DATA'!$B:$B=""GRP"")),"""")
  )
)"),"")</f>
        <v/>
      </c>
      <c r="G1103" s="17" t="str">
        <f>IFERROR(__xludf.DUMMYFUNCTION("IFERROR(
  TEXTJOIN(CHAR(10),TRUE,FILTER('SUMMARY DATA'!G:G,'SUMMARY DATA'!$A:$A=$A1103,'SUMMARY DATA'!$C:$C=$B1103,'SUMMARY DATA'!$B:$B=""GRP"")),
  IF(
    OR(
      ISNUMBER(SEARCH(""CDM CASH DEPOSIT"",$C1103)),
      ISNUMBER(SEARCH(""CASH DEPOSIT"",$"&amp;"C1103)),
      COUNTIFS('SUMMARY DATA'!$D:$D,$C1103,'SUMMARY DATA'!$B:$B,""GRP"")&lt;&gt;1
    ),
    """",
    IFERROR(TEXTJOIN(CHAR(10),TRUE,FILTER('SUMMARY DATA'!G:G,'SUMMARY DATA'!$D:$D=$C1103,'SUMMARY DATA'!$B:$B=""GRP"")),"""")
  )
)"),"")</f>
        <v/>
      </c>
      <c r="H1103" s="18" t="str">
        <f>IFERROR(__xludf.DUMMYFUNCTION("IFERROR(
  TEXTJOIN(CHAR(10),TRUE,FILTER('SUMMARY DATA'!H:H,'SUMMARY DATA'!$A:$A=$A1103,'SUMMARY DATA'!$C:$C=$B1103,'SUMMARY DATA'!$B:$B=""GRP"")),
  IF(
    OR(
      ISNUMBER(SEARCH(""CDM CASH DEPOSIT"",$C1103)),
      ISNUMBER(SEARCH(""CASH DEPOSIT"",$"&amp;"C1103)),
      COUNTIFS('SUMMARY DATA'!$D:$D,$C1103,'SUMMARY DATA'!$B:$B,""GRP"")&lt;&gt;1
    ),
    """",
    IFERROR(TEXTJOIN(CHAR(10),TRUE,FILTER('SUMMARY DATA'!H:H,'SUMMARY DATA'!$D:$D=$C1103,'SUMMARY DATA'!$B:$B=""GRP"")),"""")
  )
)"),"")</f>
        <v/>
      </c>
      <c r="I1103" s="18" t="str">
        <f>IFERROR(__xludf.DUMMYFUNCTION("IF(H1103="""","""",
SUM(ARRAYFORMULA(VALUE(SPLIT(H1103,CHAR(10)))))
)"),"")</f>
        <v/>
      </c>
      <c r="J1103" s="17" t="str">
        <f>IFERROR(__xludf.DUMMYFUNCTION("IFERROR(
  TEXTJOIN(CHAR(10),TRUE,FILTER('SUMMARY DATA'!I:I,'SUMMARY DATA'!$A:$A=$A1103,'SUMMARY DATA'!$C:$C=$B1103,'SUMMARY DATA'!$B:$B=""GRP"")),
  IF(
    OR(
      ISNUMBER(SEARCH(""CDM CASH DEPOSIT"",$C1103)),
      ISNUMBER(SEARCH(""CASH DEPOSIT"",$"&amp;"C1103)),
      COUNTIFS('SUMMARY DATA'!$D:$D,$C1103,'SUMMARY DATA'!$B:$B,""GRP"")&lt;&gt;1
    ),
    """",
    IFERROR(TEXTJOIN(CHAR(10),TRUE,FILTER('SUMMARY DATA'!I:I,'SUMMARY DATA'!$D:$D=$C1103,'SUMMARY DATA'!$B:$B=""GRP"")),"""")
  )
)"),"")</f>
        <v/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ht="15.75" customHeight="1" spans="1:27">
      <c r="A1104" s="2"/>
      <c r="B1104" s="35"/>
      <c r="C1104" s="2"/>
      <c r="D1104" s="6"/>
      <c r="E1104" s="16" t="str">
        <f>IFERROR(__xludf.DUMMYFUNCTION("IFERROR(
  TEXTJOIN(CHAR(10),TRUE,FILTER('SUMMARY DATA'!E:E,'SUMMARY DATA'!$A:$A=$A1104,'SUMMARY DATA'!$C:$C=$B1104,'SUMMARY DATA'!$B:$B=""GRP"")),
  IF(
    OR(
      ISNUMBER(SEARCH(""CDM CASH DEPOSIT"",$C1104)),
      ISNUMBER(SEARCH(""CASH DEPOSIT"",$"&amp;"C1104)),
      COUNTIFS('SUMMARY DATA'!$D:$D,$C1104,'SUMMARY DATA'!$B:$B,""GRP"")&lt;&gt;1
    ),
    """",
    IFERROR(TEXTJOIN(CHAR(10),TRUE,FILTER('SUMMARY DATA'!E:E,'SUMMARY DATA'!$D:$D=$C1104,'SUMMARY DATA'!$B:$B=""GRP"")),"""")
  )
)"),"")</f>
        <v/>
      </c>
      <c r="F1104" s="17" t="str">
        <f>IFERROR(__xludf.DUMMYFUNCTION("IFERROR(
  TEXTJOIN(CHAR(10),TRUE,FILTER('SUMMARY DATA'!F:F,'SUMMARY DATA'!$A:$A=$A1104,'SUMMARY DATA'!$C:$C=$B1104,'SUMMARY DATA'!$B:$B=""GRP"")),
  IF(
    OR(
      ISNUMBER(SEARCH(""CDM CASH DEPOSIT"",$C1104)),
      ISNUMBER(SEARCH(""CASH DEPOSIT"",$"&amp;"C1104)),
      COUNTIFS('SUMMARY DATA'!$D:$D,$C1104,'SUMMARY DATA'!$B:$B,""GRP"")&lt;&gt;1
    ),
    """",
    IFERROR(TEXTJOIN(CHAR(10),TRUE,FILTER('SUMMARY DATA'!F:F,'SUMMARY DATA'!$D:$D=$C1104,'SUMMARY DATA'!$B:$B=""GRP"")),"""")
  )
)"),"")</f>
        <v/>
      </c>
      <c r="G1104" s="17" t="str">
        <f>IFERROR(__xludf.DUMMYFUNCTION("IFERROR(
  TEXTJOIN(CHAR(10),TRUE,FILTER('SUMMARY DATA'!G:G,'SUMMARY DATA'!$A:$A=$A1104,'SUMMARY DATA'!$C:$C=$B1104,'SUMMARY DATA'!$B:$B=""GRP"")),
  IF(
    OR(
      ISNUMBER(SEARCH(""CDM CASH DEPOSIT"",$C1104)),
      ISNUMBER(SEARCH(""CASH DEPOSIT"",$"&amp;"C1104)),
      COUNTIFS('SUMMARY DATA'!$D:$D,$C1104,'SUMMARY DATA'!$B:$B,""GRP"")&lt;&gt;1
    ),
    """",
    IFERROR(TEXTJOIN(CHAR(10),TRUE,FILTER('SUMMARY DATA'!G:G,'SUMMARY DATA'!$D:$D=$C1104,'SUMMARY DATA'!$B:$B=""GRP"")),"""")
  )
)"),"")</f>
        <v/>
      </c>
      <c r="H1104" s="18" t="str">
        <f>IFERROR(__xludf.DUMMYFUNCTION("IFERROR(
  TEXTJOIN(CHAR(10),TRUE,FILTER('SUMMARY DATA'!H:H,'SUMMARY DATA'!$A:$A=$A1104,'SUMMARY DATA'!$C:$C=$B1104,'SUMMARY DATA'!$B:$B=""GRP"")),
  IF(
    OR(
      ISNUMBER(SEARCH(""CDM CASH DEPOSIT"",$C1104)),
      ISNUMBER(SEARCH(""CASH DEPOSIT"",$"&amp;"C1104)),
      COUNTIFS('SUMMARY DATA'!$D:$D,$C1104,'SUMMARY DATA'!$B:$B,""GRP"")&lt;&gt;1
    ),
    """",
    IFERROR(TEXTJOIN(CHAR(10),TRUE,FILTER('SUMMARY DATA'!H:H,'SUMMARY DATA'!$D:$D=$C1104,'SUMMARY DATA'!$B:$B=""GRP"")),"""")
  )
)"),"")</f>
        <v/>
      </c>
      <c r="I1104" s="18" t="str">
        <f>IFERROR(__xludf.DUMMYFUNCTION("IF(H1104="""","""",
SUM(ARRAYFORMULA(VALUE(SPLIT(H1104,CHAR(10)))))
)"),"")</f>
        <v/>
      </c>
      <c r="J1104" s="17" t="str">
        <f>IFERROR(__xludf.DUMMYFUNCTION("IFERROR(
  TEXTJOIN(CHAR(10),TRUE,FILTER('SUMMARY DATA'!I:I,'SUMMARY DATA'!$A:$A=$A1104,'SUMMARY DATA'!$C:$C=$B1104,'SUMMARY DATA'!$B:$B=""GRP"")),
  IF(
    OR(
      ISNUMBER(SEARCH(""CDM CASH DEPOSIT"",$C1104)),
      ISNUMBER(SEARCH(""CASH DEPOSIT"",$"&amp;"C1104)),
      COUNTIFS('SUMMARY DATA'!$D:$D,$C1104,'SUMMARY DATA'!$B:$B,""GRP"")&lt;&gt;1
    ),
    """",
    IFERROR(TEXTJOIN(CHAR(10),TRUE,FILTER('SUMMARY DATA'!I:I,'SUMMARY DATA'!$D:$D=$C1104,'SUMMARY DATA'!$B:$B=""GRP"")),"""")
  )
)"),"")</f>
        <v/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ht="15.75" customHeight="1" spans="1:27">
      <c r="A1105" s="2"/>
      <c r="B1105" s="35"/>
      <c r="C1105" s="2"/>
      <c r="D1105" s="6"/>
      <c r="E1105" s="16" t="str">
        <f>IFERROR(__xludf.DUMMYFUNCTION("IFERROR(
  TEXTJOIN(CHAR(10),TRUE,FILTER('SUMMARY DATA'!E:E,'SUMMARY DATA'!$A:$A=$A1105,'SUMMARY DATA'!$C:$C=$B1105,'SUMMARY DATA'!$B:$B=""GRP"")),
  IF(
    OR(
      ISNUMBER(SEARCH(""CDM CASH DEPOSIT"",$C1105)),
      ISNUMBER(SEARCH(""CASH DEPOSIT"",$"&amp;"C1105)),
      COUNTIFS('SUMMARY DATA'!$D:$D,$C1105,'SUMMARY DATA'!$B:$B,""GRP"")&lt;&gt;1
    ),
    """",
    IFERROR(TEXTJOIN(CHAR(10),TRUE,FILTER('SUMMARY DATA'!E:E,'SUMMARY DATA'!$D:$D=$C1105,'SUMMARY DATA'!$B:$B=""GRP"")),"""")
  )
)"),"")</f>
        <v/>
      </c>
      <c r="F1105" s="17" t="str">
        <f>IFERROR(__xludf.DUMMYFUNCTION("IFERROR(
  TEXTJOIN(CHAR(10),TRUE,FILTER('SUMMARY DATA'!F:F,'SUMMARY DATA'!$A:$A=$A1105,'SUMMARY DATA'!$C:$C=$B1105,'SUMMARY DATA'!$B:$B=""GRP"")),
  IF(
    OR(
      ISNUMBER(SEARCH(""CDM CASH DEPOSIT"",$C1105)),
      ISNUMBER(SEARCH(""CASH DEPOSIT"",$"&amp;"C1105)),
      COUNTIFS('SUMMARY DATA'!$D:$D,$C1105,'SUMMARY DATA'!$B:$B,""GRP"")&lt;&gt;1
    ),
    """",
    IFERROR(TEXTJOIN(CHAR(10),TRUE,FILTER('SUMMARY DATA'!F:F,'SUMMARY DATA'!$D:$D=$C1105,'SUMMARY DATA'!$B:$B=""GRP"")),"""")
  )
)"),"")</f>
        <v/>
      </c>
      <c r="G1105" s="17" t="str">
        <f>IFERROR(__xludf.DUMMYFUNCTION("IFERROR(
  TEXTJOIN(CHAR(10),TRUE,FILTER('SUMMARY DATA'!G:G,'SUMMARY DATA'!$A:$A=$A1105,'SUMMARY DATA'!$C:$C=$B1105,'SUMMARY DATA'!$B:$B=""GRP"")),
  IF(
    OR(
      ISNUMBER(SEARCH(""CDM CASH DEPOSIT"",$C1105)),
      ISNUMBER(SEARCH(""CASH DEPOSIT"",$"&amp;"C1105)),
      COUNTIFS('SUMMARY DATA'!$D:$D,$C1105,'SUMMARY DATA'!$B:$B,""GRP"")&lt;&gt;1
    ),
    """",
    IFERROR(TEXTJOIN(CHAR(10),TRUE,FILTER('SUMMARY DATA'!G:G,'SUMMARY DATA'!$D:$D=$C1105,'SUMMARY DATA'!$B:$B=""GRP"")),"""")
  )
)"),"")</f>
        <v/>
      </c>
      <c r="H1105" s="18" t="str">
        <f>IFERROR(__xludf.DUMMYFUNCTION("IFERROR(
  TEXTJOIN(CHAR(10),TRUE,FILTER('SUMMARY DATA'!H:H,'SUMMARY DATA'!$A:$A=$A1105,'SUMMARY DATA'!$C:$C=$B1105,'SUMMARY DATA'!$B:$B=""GRP"")),
  IF(
    OR(
      ISNUMBER(SEARCH(""CDM CASH DEPOSIT"",$C1105)),
      ISNUMBER(SEARCH(""CASH DEPOSIT"",$"&amp;"C1105)),
      COUNTIFS('SUMMARY DATA'!$D:$D,$C1105,'SUMMARY DATA'!$B:$B,""GRP"")&lt;&gt;1
    ),
    """",
    IFERROR(TEXTJOIN(CHAR(10),TRUE,FILTER('SUMMARY DATA'!H:H,'SUMMARY DATA'!$D:$D=$C1105,'SUMMARY DATA'!$B:$B=""GRP"")),"""")
  )
)"),"")</f>
        <v/>
      </c>
      <c r="I1105" s="18" t="str">
        <f>IFERROR(__xludf.DUMMYFUNCTION("IF(H1105="""","""",
SUM(ARRAYFORMULA(VALUE(SPLIT(H1105,CHAR(10)))))
)"),"")</f>
        <v/>
      </c>
      <c r="J1105" s="17" t="str">
        <f>IFERROR(__xludf.DUMMYFUNCTION("IFERROR(
  TEXTJOIN(CHAR(10),TRUE,FILTER('SUMMARY DATA'!I:I,'SUMMARY DATA'!$A:$A=$A1105,'SUMMARY DATA'!$C:$C=$B1105,'SUMMARY DATA'!$B:$B=""GRP"")),
  IF(
    OR(
      ISNUMBER(SEARCH(""CDM CASH DEPOSIT"",$C1105)),
      ISNUMBER(SEARCH(""CASH DEPOSIT"",$"&amp;"C1105)),
      COUNTIFS('SUMMARY DATA'!$D:$D,$C1105,'SUMMARY DATA'!$B:$B,""GRP"")&lt;&gt;1
    ),
    """",
    IFERROR(TEXTJOIN(CHAR(10),TRUE,FILTER('SUMMARY DATA'!I:I,'SUMMARY DATA'!$D:$D=$C1105,'SUMMARY DATA'!$B:$B=""GRP"")),"""")
  )
)"),"")</f>
        <v/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ht="15.75" customHeight="1" spans="1:27">
      <c r="A1106" s="2"/>
      <c r="B1106" s="35"/>
      <c r="C1106" s="2"/>
      <c r="D1106" s="6"/>
      <c r="E1106" s="16" t="str">
        <f>IFERROR(__xludf.DUMMYFUNCTION("IFERROR(
  TEXTJOIN(CHAR(10),TRUE,FILTER('SUMMARY DATA'!E:E,'SUMMARY DATA'!$A:$A=$A1106,'SUMMARY DATA'!$C:$C=$B1106,'SUMMARY DATA'!$B:$B=""GRP"")),
  IF(
    OR(
      ISNUMBER(SEARCH(""CDM CASH DEPOSIT"",$C1106)),
      ISNUMBER(SEARCH(""CASH DEPOSIT"",$"&amp;"C1106)),
      COUNTIFS('SUMMARY DATA'!$D:$D,$C1106,'SUMMARY DATA'!$B:$B,""GRP"")&lt;&gt;1
    ),
    """",
    IFERROR(TEXTJOIN(CHAR(10),TRUE,FILTER('SUMMARY DATA'!E:E,'SUMMARY DATA'!$D:$D=$C1106,'SUMMARY DATA'!$B:$B=""GRP"")),"""")
  )
)"),"")</f>
        <v/>
      </c>
      <c r="F1106" s="17" t="str">
        <f>IFERROR(__xludf.DUMMYFUNCTION("IFERROR(
  TEXTJOIN(CHAR(10),TRUE,FILTER('SUMMARY DATA'!F:F,'SUMMARY DATA'!$A:$A=$A1106,'SUMMARY DATA'!$C:$C=$B1106,'SUMMARY DATA'!$B:$B=""GRP"")),
  IF(
    OR(
      ISNUMBER(SEARCH(""CDM CASH DEPOSIT"",$C1106)),
      ISNUMBER(SEARCH(""CASH DEPOSIT"",$"&amp;"C1106)),
      COUNTIFS('SUMMARY DATA'!$D:$D,$C1106,'SUMMARY DATA'!$B:$B,""GRP"")&lt;&gt;1
    ),
    """",
    IFERROR(TEXTJOIN(CHAR(10),TRUE,FILTER('SUMMARY DATA'!F:F,'SUMMARY DATA'!$D:$D=$C1106,'SUMMARY DATA'!$B:$B=""GRP"")),"""")
  )
)"),"")</f>
        <v/>
      </c>
      <c r="G1106" s="17" t="str">
        <f>IFERROR(__xludf.DUMMYFUNCTION("IFERROR(
  TEXTJOIN(CHAR(10),TRUE,FILTER('SUMMARY DATA'!G:G,'SUMMARY DATA'!$A:$A=$A1106,'SUMMARY DATA'!$C:$C=$B1106,'SUMMARY DATA'!$B:$B=""GRP"")),
  IF(
    OR(
      ISNUMBER(SEARCH(""CDM CASH DEPOSIT"",$C1106)),
      ISNUMBER(SEARCH(""CASH DEPOSIT"",$"&amp;"C1106)),
      COUNTIFS('SUMMARY DATA'!$D:$D,$C1106,'SUMMARY DATA'!$B:$B,""GRP"")&lt;&gt;1
    ),
    """",
    IFERROR(TEXTJOIN(CHAR(10),TRUE,FILTER('SUMMARY DATA'!G:G,'SUMMARY DATA'!$D:$D=$C1106,'SUMMARY DATA'!$B:$B=""GRP"")),"""")
  )
)"),"")</f>
        <v/>
      </c>
      <c r="H1106" s="18" t="str">
        <f>IFERROR(__xludf.DUMMYFUNCTION("IFERROR(
  TEXTJOIN(CHAR(10),TRUE,FILTER('SUMMARY DATA'!H:H,'SUMMARY DATA'!$A:$A=$A1106,'SUMMARY DATA'!$C:$C=$B1106,'SUMMARY DATA'!$B:$B=""GRP"")),
  IF(
    OR(
      ISNUMBER(SEARCH(""CDM CASH DEPOSIT"",$C1106)),
      ISNUMBER(SEARCH(""CASH DEPOSIT"",$"&amp;"C1106)),
      COUNTIFS('SUMMARY DATA'!$D:$D,$C1106,'SUMMARY DATA'!$B:$B,""GRP"")&lt;&gt;1
    ),
    """",
    IFERROR(TEXTJOIN(CHAR(10),TRUE,FILTER('SUMMARY DATA'!H:H,'SUMMARY DATA'!$D:$D=$C1106,'SUMMARY DATA'!$B:$B=""GRP"")),"""")
  )
)"),"")</f>
        <v/>
      </c>
      <c r="I1106" s="18" t="str">
        <f>IFERROR(__xludf.DUMMYFUNCTION("IF(H1106="""","""",
SUM(ARRAYFORMULA(VALUE(SPLIT(H1106,CHAR(10)))))
)"),"")</f>
        <v/>
      </c>
      <c r="J1106" s="17" t="str">
        <f>IFERROR(__xludf.DUMMYFUNCTION("IFERROR(
  TEXTJOIN(CHAR(10),TRUE,FILTER('SUMMARY DATA'!I:I,'SUMMARY DATA'!$A:$A=$A1106,'SUMMARY DATA'!$C:$C=$B1106,'SUMMARY DATA'!$B:$B=""GRP"")),
  IF(
    OR(
      ISNUMBER(SEARCH(""CDM CASH DEPOSIT"",$C1106)),
      ISNUMBER(SEARCH(""CASH DEPOSIT"",$"&amp;"C1106)),
      COUNTIFS('SUMMARY DATA'!$D:$D,$C1106,'SUMMARY DATA'!$B:$B,""GRP"")&lt;&gt;1
    ),
    """",
    IFERROR(TEXTJOIN(CHAR(10),TRUE,FILTER('SUMMARY DATA'!I:I,'SUMMARY DATA'!$D:$D=$C1106,'SUMMARY DATA'!$B:$B=""GRP"")),"""")
  )
)"),"")</f>
        <v/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ht="15.75" customHeight="1" spans="1:27">
      <c r="A1107" s="2"/>
      <c r="B1107" s="35"/>
      <c r="C1107" s="2"/>
      <c r="D1107" s="6"/>
      <c r="E1107" s="16" t="str">
        <f>IFERROR(__xludf.DUMMYFUNCTION("IFERROR(
  TEXTJOIN(CHAR(10),TRUE,FILTER('SUMMARY DATA'!E:E,'SUMMARY DATA'!$A:$A=$A1107,'SUMMARY DATA'!$C:$C=$B1107,'SUMMARY DATA'!$B:$B=""GRP"")),
  IF(
    OR(
      ISNUMBER(SEARCH(""CDM CASH DEPOSIT"",$C1107)),
      ISNUMBER(SEARCH(""CASH DEPOSIT"",$"&amp;"C1107)),
      COUNTIFS('SUMMARY DATA'!$D:$D,$C1107,'SUMMARY DATA'!$B:$B,""GRP"")&lt;&gt;1
    ),
    """",
    IFERROR(TEXTJOIN(CHAR(10),TRUE,FILTER('SUMMARY DATA'!E:E,'SUMMARY DATA'!$D:$D=$C1107,'SUMMARY DATA'!$B:$B=""GRP"")),"""")
  )
)"),"")</f>
        <v/>
      </c>
      <c r="F1107" s="17" t="str">
        <f>IFERROR(__xludf.DUMMYFUNCTION("IFERROR(
  TEXTJOIN(CHAR(10),TRUE,FILTER('SUMMARY DATA'!F:F,'SUMMARY DATA'!$A:$A=$A1107,'SUMMARY DATA'!$C:$C=$B1107,'SUMMARY DATA'!$B:$B=""GRP"")),
  IF(
    OR(
      ISNUMBER(SEARCH(""CDM CASH DEPOSIT"",$C1107)),
      ISNUMBER(SEARCH(""CASH DEPOSIT"",$"&amp;"C1107)),
      COUNTIFS('SUMMARY DATA'!$D:$D,$C1107,'SUMMARY DATA'!$B:$B,""GRP"")&lt;&gt;1
    ),
    """",
    IFERROR(TEXTJOIN(CHAR(10),TRUE,FILTER('SUMMARY DATA'!F:F,'SUMMARY DATA'!$D:$D=$C1107,'SUMMARY DATA'!$B:$B=""GRP"")),"""")
  )
)"),"")</f>
        <v/>
      </c>
      <c r="G1107" s="17" t="str">
        <f>IFERROR(__xludf.DUMMYFUNCTION("IFERROR(
  TEXTJOIN(CHAR(10),TRUE,FILTER('SUMMARY DATA'!G:G,'SUMMARY DATA'!$A:$A=$A1107,'SUMMARY DATA'!$C:$C=$B1107,'SUMMARY DATA'!$B:$B=""GRP"")),
  IF(
    OR(
      ISNUMBER(SEARCH(""CDM CASH DEPOSIT"",$C1107)),
      ISNUMBER(SEARCH(""CASH DEPOSIT"",$"&amp;"C1107)),
      COUNTIFS('SUMMARY DATA'!$D:$D,$C1107,'SUMMARY DATA'!$B:$B,""GRP"")&lt;&gt;1
    ),
    """",
    IFERROR(TEXTJOIN(CHAR(10),TRUE,FILTER('SUMMARY DATA'!G:G,'SUMMARY DATA'!$D:$D=$C1107,'SUMMARY DATA'!$B:$B=""GRP"")),"""")
  )
)"),"")</f>
        <v/>
      </c>
      <c r="H1107" s="18" t="str">
        <f>IFERROR(__xludf.DUMMYFUNCTION("IFERROR(
  TEXTJOIN(CHAR(10),TRUE,FILTER('SUMMARY DATA'!H:H,'SUMMARY DATA'!$A:$A=$A1107,'SUMMARY DATA'!$C:$C=$B1107,'SUMMARY DATA'!$B:$B=""GRP"")),
  IF(
    OR(
      ISNUMBER(SEARCH(""CDM CASH DEPOSIT"",$C1107)),
      ISNUMBER(SEARCH(""CASH DEPOSIT"",$"&amp;"C1107)),
      COUNTIFS('SUMMARY DATA'!$D:$D,$C1107,'SUMMARY DATA'!$B:$B,""GRP"")&lt;&gt;1
    ),
    """",
    IFERROR(TEXTJOIN(CHAR(10),TRUE,FILTER('SUMMARY DATA'!H:H,'SUMMARY DATA'!$D:$D=$C1107,'SUMMARY DATA'!$B:$B=""GRP"")),"""")
  )
)"),"")</f>
        <v/>
      </c>
      <c r="I1107" s="18" t="str">
        <f>IFERROR(__xludf.DUMMYFUNCTION("IF(H1107="""","""",
SUM(ARRAYFORMULA(VALUE(SPLIT(H1107,CHAR(10)))))
)"),"")</f>
        <v/>
      </c>
      <c r="J1107" s="17" t="str">
        <f>IFERROR(__xludf.DUMMYFUNCTION("IFERROR(
  TEXTJOIN(CHAR(10),TRUE,FILTER('SUMMARY DATA'!I:I,'SUMMARY DATA'!$A:$A=$A1107,'SUMMARY DATA'!$C:$C=$B1107,'SUMMARY DATA'!$B:$B=""GRP"")),
  IF(
    OR(
      ISNUMBER(SEARCH(""CDM CASH DEPOSIT"",$C1107)),
      ISNUMBER(SEARCH(""CASH DEPOSIT"",$"&amp;"C1107)),
      COUNTIFS('SUMMARY DATA'!$D:$D,$C1107,'SUMMARY DATA'!$B:$B,""GRP"")&lt;&gt;1
    ),
    """",
    IFERROR(TEXTJOIN(CHAR(10),TRUE,FILTER('SUMMARY DATA'!I:I,'SUMMARY DATA'!$D:$D=$C1107,'SUMMARY DATA'!$B:$B=""GRP"")),"""")
  )
)"),"")</f>
        <v/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ht="15.75" customHeight="1" spans="1:27">
      <c r="A1108" s="2"/>
      <c r="B1108" s="35"/>
      <c r="C1108" s="2"/>
      <c r="D1108" s="6"/>
      <c r="E1108" s="16" t="str">
        <f>IFERROR(__xludf.DUMMYFUNCTION("IFERROR(
  TEXTJOIN(CHAR(10),TRUE,FILTER('SUMMARY DATA'!E:E,'SUMMARY DATA'!$A:$A=$A1108,'SUMMARY DATA'!$C:$C=$B1108,'SUMMARY DATA'!$B:$B=""GRP"")),
  IF(
    OR(
      ISNUMBER(SEARCH(""CDM CASH DEPOSIT"",$C1108)),
      ISNUMBER(SEARCH(""CASH DEPOSIT"",$"&amp;"C1108)),
      COUNTIFS('SUMMARY DATA'!$D:$D,$C1108,'SUMMARY DATA'!$B:$B,""GRP"")&lt;&gt;1
    ),
    """",
    IFERROR(TEXTJOIN(CHAR(10),TRUE,FILTER('SUMMARY DATA'!E:E,'SUMMARY DATA'!$D:$D=$C1108,'SUMMARY DATA'!$B:$B=""GRP"")),"""")
  )
)"),"")</f>
        <v/>
      </c>
      <c r="F1108" s="17" t="str">
        <f>IFERROR(__xludf.DUMMYFUNCTION("IFERROR(
  TEXTJOIN(CHAR(10),TRUE,FILTER('SUMMARY DATA'!F:F,'SUMMARY DATA'!$A:$A=$A1108,'SUMMARY DATA'!$C:$C=$B1108,'SUMMARY DATA'!$B:$B=""GRP"")),
  IF(
    OR(
      ISNUMBER(SEARCH(""CDM CASH DEPOSIT"",$C1108)),
      ISNUMBER(SEARCH(""CASH DEPOSIT"",$"&amp;"C1108)),
      COUNTIFS('SUMMARY DATA'!$D:$D,$C1108,'SUMMARY DATA'!$B:$B,""GRP"")&lt;&gt;1
    ),
    """",
    IFERROR(TEXTJOIN(CHAR(10),TRUE,FILTER('SUMMARY DATA'!F:F,'SUMMARY DATA'!$D:$D=$C1108,'SUMMARY DATA'!$B:$B=""GRP"")),"""")
  )
)"),"")</f>
        <v/>
      </c>
      <c r="G1108" s="17" t="str">
        <f>IFERROR(__xludf.DUMMYFUNCTION("IFERROR(
  TEXTJOIN(CHAR(10),TRUE,FILTER('SUMMARY DATA'!G:G,'SUMMARY DATA'!$A:$A=$A1108,'SUMMARY DATA'!$C:$C=$B1108,'SUMMARY DATA'!$B:$B=""GRP"")),
  IF(
    OR(
      ISNUMBER(SEARCH(""CDM CASH DEPOSIT"",$C1108)),
      ISNUMBER(SEARCH(""CASH DEPOSIT"",$"&amp;"C1108)),
      COUNTIFS('SUMMARY DATA'!$D:$D,$C1108,'SUMMARY DATA'!$B:$B,""GRP"")&lt;&gt;1
    ),
    """",
    IFERROR(TEXTJOIN(CHAR(10),TRUE,FILTER('SUMMARY DATA'!G:G,'SUMMARY DATA'!$D:$D=$C1108,'SUMMARY DATA'!$B:$B=""GRP"")),"""")
  )
)"),"")</f>
        <v/>
      </c>
      <c r="H1108" s="18" t="str">
        <f>IFERROR(__xludf.DUMMYFUNCTION("IFERROR(
  TEXTJOIN(CHAR(10),TRUE,FILTER('SUMMARY DATA'!H:H,'SUMMARY DATA'!$A:$A=$A1108,'SUMMARY DATA'!$C:$C=$B1108,'SUMMARY DATA'!$B:$B=""GRP"")),
  IF(
    OR(
      ISNUMBER(SEARCH(""CDM CASH DEPOSIT"",$C1108)),
      ISNUMBER(SEARCH(""CASH DEPOSIT"",$"&amp;"C1108)),
      COUNTIFS('SUMMARY DATA'!$D:$D,$C1108,'SUMMARY DATA'!$B:$B,""GRP"")&lt;&gt;1
    ),
    """",
    IFERROR(TEXTJOIN(CHAR(10),TRUE,FILTER('SUMMARY DATA'!H:H,'SUMMARY DATA'!$D:$D=$C1108,'SUMMARY DATA'!$B:$B=""GRP"")),"""")
  )
)"),"")</f>
        <v/>
      </c>
      <c r="I1108" s="18" t="str">
        <f>IFERROR(__xludf.DUMMYFUNCTION("IF(H1108="""","""",
SUM(ARRAYFORMULA(VALUE(SPLIT(H1108,CHAR(10)))))
)"),"")</f>
        <v/>
      </c>
      <c r="J1108" s="17" t="str">
        <f>IFERROR(__xludf.DUMMYFUNCTION("IFERROR(
  TEXTJOIN(CHAR(10),TRUE,FILTER('SUMMARY DATA'!I:I,'SUMMARY DATA'!$A:$A=$A1108,'SUMMARY DATA'!$C:$C=$B1108,'SUMMARY DATA'!$B:$B=""GRP"")),
  IF(
    OR(
      ISNUMBER(SEARCH(""CDM CASH DEPOSIT"",$C1108)),
      ISNUMBER(SEARCH(""CASH DEPOSIT"",$"&amp;"C1108)),
      COUNTIFS('SUMMARY DATA'!$D:$D,$C1108,'SUMMARY DATA'!$B:$B,""GRP"")&lt;&gt;1
    ),
    """",
    IFERROR(TEXTJOIN(CHAR(10),TRUE,FILTER('SUMMARY DATA'!I:I,'SUMMARY DATA'!$D:$D=$C1108,'SUMMARY DATA'!$B:$B=""GRP"")),"""")
  )
)"),"")</f>
        <v/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ht="15.75" customHeight="1" spans="1:27">
      <c r="A1109" s="2"/>
      <c r="B1109" s="35"/>
      <c r="C1109" s="2"/>
      <c r="D1109" s="6"/>
      <c r="E1109" s="16" t="str">
        <f>IFERROR(__xludf.DUMMYFUNCTION("IFERROR(
  TEXTJOIN(CHAR(10),TRUE,FILTER('SUMMARY DATA'!E:E,'SUMMARY DATA'!$A:$A=$A1109,'SUMMARY DATA'!$C:$C=$B1109,'SUMMARY DATA'!$B:$B=""GRP"")),
  IF(
    OR(
      ISNUMBER(SEARCH(""CDM CASH DEPOSIT"",$C1109)),
      ISNUMBER(SEARCH(""CASH DEPOSIT"",$"&amp;"C1109)),
      COUNTIFS('SUMMARY DATA'!$D:$D,$C1109,'SUMMARY DATA'!$B:$B,""GRP"")&lt;&gt;1
    ),
    """",
    IFERROR(TEXTJOIN(CHAR(10),TRUE,FILTER('SUMMARY DATA'!E:E,'SUMMARY DATA'!$D:$D=$C1109,'SUMMARY DATA'!$B:$B=""GRP"")),"""")
  )
)"),"")</f>
        <v/>
      </c>
      <c r="F1109" s="17" t="str">
        <f>IFERROR(__xludf.DUMMYFUNCTION("IFERROR(
  TEXTJOIN(CHAR(10),TRUE,FILTER('SUMMARY DATA'!F:F,'SUMMARY DATA'!$A:$A=$A1109,'SUMMARY DATA'!$C:$C=$B1109,'SUMMARY DATA'!$B:$B=""GRP"")),
  IF(
    OR(
      ISNUMBER(SEARCH(""CDM CASH DEPOSIT"",$C1109)),
      ISNUMBER(SEARCH(""CASH DEPOSIT"",$"&amp;"C1109)),
      COUNTIFS('SUMMARY DATA'!$D:$D,$C1109,'SUMMARY DATA'!$B:$B,""GRP"")&lt;&gt;1
    ),
    """",
    IFERROR(TEXTJOIN(CHAR(10),TRUE,FILTER('SUMMARY DATA'!F:F,'SUMMARY DATA'!$D:$D=$C1109,'SUMMARY DATA'!$B:$B=""GRP"")),"""")
  )
)"),"")</f>
        <v/>
      </c>
      <c r="G1109" s="17" t="str">
        <f>IFERROR(__xludf.DUMMYFUNCTION("IFERROR(
  TEXTJOIN(CHAR(10),TRUE,FILTER('SUMMARY DATA'!G:G,'SUMMARY DATA'!$A:$A=$A1109,'SUMMARY DATA'!$C:$C=$B1109,'SUMMARY DATA'!$B:$B=""GRP"")),
  IF(
    OR(
      ISNUMBER(SEARCH(""CDM CASH DEPOSIT"",$C1109)),
      ISNUMBER(SEARCH(""CASH DEPOSIT"",$"&amp;"C1109)),
      COUNTIFS('SUMMARY DATA'!$D:$D,$C1109,'SUMMARY DATA'!$B:$B,""GRP"")&lt;&gt;1
    ),
    """",
    IFERROR(TEXTJOIN(CHAR(10),TRUE,FILTER('SUMMARY DATA'!G:G,'SUMMARY DATA'!$D:$D=$C1109,'SUMMARY DATA'!$B:$B=""GRP"")),"""")
  )
)"),"")</f>
        <v/>
      </c>
      <c r="H1109" s="18" t="str">
        <f>IFERROR(__xludf.DUMMYFUNCTION("IFERROR(
  TEXTJOIN(CHAR(10),TRUE,FILTER('SUMMARY DATA'!H:H,'SUMMARY DATA'!$A:$A=$A1109,'SUMMARY DATA'!$C:$C=$B1109,'SUMMARY DATA'!$B:$B=""GRP"")),
  IF(
    OR(
      ISNUMBER(SEARCH(""CDM CASH DEPOSIT"",$C1109)),
      ISNUMBER(SEARCH(""CASH DEPOSIT"",$"&amp;"C1109)),
      COUNTIFS('SUMMARY DATA'!$D:$D,$C1109,'SUMMARY DATA'!$B:$B,""GRP"")&lt;&gt;1
    ),
    """",
    IFERROR(TEXTJOIN(CHAR(10),TRUE,FILTER('SUMMARY DATA'!H:H,'SUMMARY DATA'!$D:$D=$C1109,'SUMMARY DATA'!$B:$B=""GRP"")),"""")
  )
)"),"")</f>
        <v/>
      </c>
      <c r="I1109" s="18" t="str">
        <f>IFERROR(__xludf.DUMMYFUNCTION("IF(H1109="""","""",
SUM(ARRAYFORMULA(VALUE(SPLIT(H1109,CHAR(10)))))
)"),"")</f>
        <v/>
      </c>
      <c r="J1109" s="17" t="str">
        <f>IFERROR(__xludf.DUMMYFUNCTION("IFERROR(
  TEXTJOIN(CHAR(10),TRUE,FILTER('SUMMARY DATA'!I:I,'SUMMARY DATA'!$A:$A=$A1109,'SUMMARY DATA'!$C:$C=$B1109,'SUMMARY DATA'!$B:$B=""GRP"")),
  IF(
    OR(
      ISNUMBER(SEARCH(""CDM CASH DEPOSIT"",$C1109)),
      ISNUMBER(SEARCH(""CASH DEPOSIT"",$"&amp;"C1109)),
      COUNTIFS('SUMMARY DATA'!$D:$D,$C1109,'SUMMARY DATA'!$B:$B,""GRP"")&lt;&gt;1
    ),
    """",
    IFERROR(TEXTJOIN(CHAR(10),TRUE,FILTER('SUMMARY DATA'!I:I,'SUMMARY DATA'!$D:$D=$C1109,'SUMMARY DATA'!$B:$B=""GRP"")),"""")
  )
)"),"")</f>
        <v/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ht="15.75" customHeight="1" spans="1:27">
      <c r="A1110" s="2"/>
      <c r="B1110" s="35"/>
      <c r="C1110" s="2"/>
      <c r="D1110" s="6"/>
      <c r="E1110" s="16" t="str">
        <f>IFERROR(__xludf.DUMMYFUNCTION("IFERROR(
  TEXTJOIN(CHAR(10),TRUE,FILTER('SUMMARY DATA'!E:E,'SUMMARY DATA'!$A:$A=$A1110,'SUMMARY DATA'!$C:$C=$B1110,'SUMMARY DATA'!$B:$B=""GRP"")),
  IF(
    OR(
      ISNUMBER(SEARCH(""CDM CASH DEPOSIT"",$C1110)),
      ISNUMBER(SEARCH(""CASH DEPOSIT"",$"&amp;"C1110)),
      COUNTIFS('SUMMARY DATA'!$D:$D,$C1110,'SUMMARY DATA'!$B:$B,""GRP"")&lt;&gt;1
    ),
    """",
    IFERROR(TEXTJOIN(CHAR(10),TRUE,FILTER('SUMMARY DATA'!E:E,'SUMMARY DATA'!$D:$D=$C1110,'SUMMARY DATA'!$B:$B=""GRP"")),"""")
  )
)"),"")</f>
        <v/>
      </c>
      <c r="F1110" s="17" t="str">
        <f>IFERROR(__xludf.DUMMYFUNCTION("IFERROR(
  TEXTJOIN(CHAR(10),TRUE,FILTER('SUMMARY DATA'!F:F,'SUMMARY DATA'!$A:$A=$A1110,'SUMMARY DATA'!$C:$C=$B1110,'SUMMARY DATA'!$B:$B=""GRP"")),
  IF(
    OR(
      ISNUMBER(SEARCH(""CDM CASH DEPOSIT"",$C1110)),
      ISNUMBER(SEARCH(""CASH DEPOSIT"",$"&amp;"C1110)),
      COUNTIFS('SUMMARY DATA'!$D:$D,$C1110,'SUMMARY DATA'!$B:$B,""GRP"")&lt;&gt;1
    ),
    """",
    IFERROR(TEXTJOIN(CHAR(10),TRUE,FILTER('SUMMARY DATA'!F:F,'SUMMARY DATA'!$D:$D=$C1110,'SUMMARY DATA'!$B:$B=""GRP"")),"""")
  )
)"),"")</f>
        <v/>
      </c>
      <c r="G1110" s="17" t="str">
        <f>IFERROR(__xludf.DUMMYFUNCTION("IFERROR(
  TEXTJOIN(CHAR(10),TRUE,FILTER('SUMMARY DATA'!G:G,'SUMMARY DATA'!$A:$A=$A1110,'SUMMARY DATA'!$C:$C=$B1110,'SUMMARY DATA'!$B:$B=""GRP"")),
  IF(
    OR(
      ISNUMBER(SEARCH(""CDM CASH DEPOSIT"",$C1110)),
      ISNUMBER(SEARCH(""CASH DEPOSIT"",$"&amp;"C1110)),
      COUNTIFS('SUMMARY DATA'!$D:$D,$C1110,'SUMMARY DATA'!$B:$B,""GRP"")&lt;&gt;1
    ),
    """",
    IFERROR(TEXTJOIN(CHAR(10),TRUE,FILTER('SUMMARY DATA'!G:G,'SUMMARY DATA'!$D:$D=$C1110,'SUMMARY DATA'!$B:$B=""GRP"")),"""")
  )
)"),"")</f>
        <v/>
      </c>
      <c r="H1110" s="18" t="str">
        <f>IFERROR(__xludf.DUMMYFUNCTION("IFERROR(
  TEXTJOIN(CHAR(10),TRUE,FILTER('SUMMARY DATA'!H:H,'SUMMARY DATA'!$A:$A=$A1110,'SUMMARY DATA'!$C:$C=$B1110,'SUMMARY DATA'!$B:$B=""GRP"")),
  IF(
    OR(
      ISNUMBER(SEARCH(""CDM CASH DEPOSIT"",$C1110)),
      ISNUMBER(SEARCH(""CASH DEPOSIT"",$"&amp;"C1110)),
      COUNTIFS('SUMMARY DATA'!$D:$D,$C1110,'SUMMARY DATA'!$B:$B,""GRP"")&lt;&gt;1
    ),
    """",
    IFERROR(TEXTJOIN(CHAR(10),TRUE,FILTER('SUMMARY DATA'!H:H,'SUMMARY DATA'!$D:$D=$C1110,'SUMMARY DATA'!$B:$B=""GRP"")),"""")
  )
)"),"")</f>
        <v/>
      </c>
      <c r="I1110" s="18" t="str">
        <f>IFERROR(__xludf.DUMMYFUNCTION("IF(H1110="""","""",
SUM(ARRAYFORMULA(VALUE(SPLIT(H1110,CHAR(10)))))
)"),"")</f>
        <v/>
      </c>
      <c r="J1110" s="17" t="str">
        <f>IFERROR(__xludf.DUMMYFUNCTION("IFERROR(
  TEXTJOIN(CHAR(10),TRUE,FILTER('SUMMARY DATA'!I:I,'SUMMARY DATA'!$A:$A=$A1110,'SUMMARY DATA'!$C:$C=$B1110,'SUMMARY DATA'!$B:$B=""GRP"")),
  IF(
    OR(
      ISNUMBER(SEARCH(""CDM CASH DEPOSIT"",$C1110)),
      ISNUMBER(SEARCH(""CASH DEPOSIT"",$"&amp;"C1110)),
      COUNTIFS('SUMMARY DATA'!$D:$D,$C1110,'SUMMARY DATA'!$B:$B,""GRP"")&lt;&gt;1
    ),
    """",
    IFERROR(TEXTJOIN(CHAR(10),TRUE,FILTER('SUMMARY DATA'!I:I,'SUMMARY DATA'!$D:$D=$C1110,'SUMMARY DATA'!$B:$B=""GRP"")),"""")
  )
)"),"")</f>
        <v/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ht="15.75" customHeight="1" spans="1:27">
      <c r="A1111" s="2"/>
      <c r="B1111" s="35"/>
      <c r="C1111" s="2"/>
      <c r="D1111" s="6"/>
      <c r="E1111" s="16" t="str">
        <f>IFERROR(__xludf.DUMMYFUNCTION("IFERROR(
  TEXTJOIN(CHAR(10),TRUE,FILTER('SUMMARY DATA'!E:E,'SUMMARY DATA'!$A:$A=$A1111,'SUMMARY DATA'!$C:$C=$B1111,'SUMMARY DATA'!$B:$B=""GRP"")),
  IF(
    OR(
      ISNUMBER(SEARCH(""CDM CASH DEPOSIT"",$C1111)),
      ISNUMBER(SEARCH(""CASH DEPOSIT"",$"&amp;"C1111)),
      COUNTIFS('SUMMARY DATA'!$D:$D,$C1111,'SUMMARY DATA'!$B:$B,""GRP"")&lt;&gt;1
    ),
    """",
    IFERROR(TEXTJOIN(CHAR(10),TRUE,FILTER('SUMMARY DATA'!E:E,'SUMMARY DATA'!$D:$D=$C1111,'SUMMARY DATA'!$B:$B=""GRP"")),"""")
  )
)"),"")</f>
        <v/>
      </c>
      <c r="F1111" s="17" t="str">
        <f>IFERROR(__xludf.DUMMYFUNCTION("IFERROR(
  TEXTJOIN(CHAR(10),TRUE,FILTER('SUMMARY DATA'!F:F,'SUMMARY DATA'!$A:$A=$A1111,'SUMMARY DATA'!$C:$C=$B1111,'SUMMARY DATA'!$B:$B=""GRP"")),
  IF(
    OR(
      ISNUMBER(SEARCH(""CDM CASH DEPOSIT"",$C1111)),
      ISNUMBER(SEARCH(""CASH DEPOSIT"",$"&amp;"C1111)),
      COUNTIFS('SUMMARY DATA'!$D:$D,$C1111,'SUMMARY DATA'!$B:$B,""GRP"")&lt;&gt;1
    ),
    """",
    IFERROR(TEXTJOIN(CHAR(10),TRUE,FILTER('SUMMARY DATA'!F:F,'SUMMARY DATA'!$D:$D=$C1111,'SUMMARY DATA'!$B:$B=""GRP"")),"""")
  )
)"),"")</f>
        <v/>
      </c>
      <c r="G1111" s="17" t="str">
        <f>IFERROR(__xludf.DUMMYFUNCTION("IFERROR(
  TEXTJOIN(CHAR(10),TRUE,FILTER('SUMMARY DATA'!G:G,'SUMMARY DATA'!$A:$A=$A1111,'SUMMARY DATA'!$C:$C=$B1111,'SUMMARY DATA'!$B:$B=""GRP"")),
  IF(
    OR(
      ISNUMBER(SEARCH(""CDM CASH DEPOSIT"",$C1111)),
      ISNUMBER(SEARCH(""CASH DEPOSIT"",$"&amp;"C1111)),
      COUNTIFS('SUMMARY DATA'!$D:$D,$C1111,'SUMMARY DATA'!$B:$B,""GRP"")&lt;&gt;1
    ),
    """",
    IFERROR(TEXTJOIN(CHAR(10),TRUE,FILTER('SUMMARY DATA'!G:G,'SUMMARY DATA'!$D:$D=$C1111,'SUMMARY DATA'!$B:$B=""GRP"")),"""")
  )
)"),"")</f>
        <v/>
      </c>
      <c r="H1111" s="18" t="str">
        <f>IFERROR(__xludf.DUMMYFUNCTION("IFERROR(
  TEXTJOIN(CHAR(10),TRUE,FILTER('SUMMARY DATA'!H:H,'SUMMARY DATA'!$A:$A=$A1111,'SUMMARY DATA'!$C:$C=$B1111,'SUMMARY DATA'!$B:$B=""GRP"")),
  IF(
    OR(
      ISNUMBER(SEARCH(""CDM CASH DEPOSIT"",$C1111)),
      ISNUMBER(SEARCH(""CASH DEPOSIT"",$"&amp;"C1111)),
      COUNTIFS('SUMMARY DATA'!$D:$D,$C1111,'SUMMARY DATA'!$B:$B,""GRP"")&lt;&gt;1
    ),
    """",
    IFERROR(TEXTJOIN(CHAR(10),TRUE,FILTER('SUMMARY DATA'!H:H,'SUMMARY DATA'!$D:$D=$C1111,'SUMMARY DATA'!$B:$B=""GRP"")),"""")
  )
)"),"")</f>
        <v/>
      </c>
      <c r="I1111" s="18" t="str">
        <f>IFERROR(__xludf.DUMMYFUNCTION("IF(H1111="""","""",
SUM(ARRAYFORMULA(VALUE(SPLIT(H1111,CHAR(10)))))
)"),"")</f>
        <v/>
      </c>
      <c r="J1111" s="17" t="str">
        <f>IFERROR(__xludf.DUMMYFUNCTION("IFERROR(
  TEXTJOIN(CHAR(10),TRUE,FILTER('SUMMARY DATA'!I:I,'SUMMARY DATA'!$A:$A=$A1111,'SUMMARY DATA'!$C:$C=$B1111,'SUMMARY DATA'!$B:$B=""GRP"")),
  IF(
    OR(
      ISNUMBER(SEARCH(""CDM CASH DEPOSIT"",$C1111)),
      ISNUMBER(SEARCH(""CASH DEPOSIT"",$"&amp;"C1111)),
      COUNTIFS('SUMMARY DATA'!$D:$D,$C1111,'SUMMARY DATA'!$B:$B,""GRP"")&lt;&gt;1
    ),
    """",
    IFERROR(TEXTJOIN(CHAR(10),TRUE,FILTER('SUMMARY DATA'!I:I,'SUMMARY DATA'!$D:$D=$C1111,'SUMMARY DATA'!$B:$B=""GRP"")),"""")
  )
)"),"")</f>
        <v/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ht="15.75" customHeight="1" spans="1:27">
      <c r="A1112" s="2"/>
      <c r="B1112" s="35"/>
      <c r="C1112" s="2"/>
      <c r="D1112" s="6"/>
      <c r="E1112" s="16" t="str">
        <f>IFERROR(__xludf.DUMMYFUNCTION("IFERROR(
  TEXTJOIN(CHAR(10),TRUE,FILTER('SUMMARY DATA'!E:E,'SUMMARY DATA'!$A:$A=$A1112,'SUMMARY DATA'!$C:$C=$B1112,'SUMMARY DATA'!$B:$B=""GRP"")),
  IF(
    OR(
      ISNUMBER(SEARCH(""CDM CASH DEPOSIT"",$C1112)),
      ISNUMBER(SEARCH(""CASH DEPOSIT"",$"&amp;"C1112)),
      COUNTIFS('SUMMARY DATA'!$D:$D,$C1112,'SUMMARY DATA'!$B:$B,""GRP"")&lt;&gt;1
    ),
    """",
    IFERROR(TEXTJOIN(CHAR(10),TRUE,FILTER('SUMMARY DATA'!E:E,'SUMMARY DATA'!$D:$D=$C1112,'SUMMARY DATA'!$B:$B=""GRP"")),"""")
  )
)"),"")</f>
        <v/>
      </c>
      <c r="F1112" s="17" t="str">
        <f>IFERROR(__xludf.DUMMYFUNCTION("IFERROR(
  TEXTJOIN(CHAR(10),TRUE,FILTER('SUMMARY DATA'!F:F,'SUMMARY DATA'!$A:$A=$A1112,'SUMMARY DATA'!$C:$C=$B1112,'SUMMARY DATA'!$B:$B=""GRP"")),
  IF(
    OR(
      ISNUMBER(SEARCH(""CDM CASH DEPOSIT"",$C1112)),
      ISNUMBER(SEARCH(""CASH DEPOSIT"",$"&amp;"C1112)),
      COUNTIFS('SUMMARY DATA'!$D:$D,$C1112,'SUMMARY DATA'!$B:$B,""GRP"")&lt;&gt;1
    ),
    """",
    IFERROR(TEXTJOIN(CHAR(10),TRUE,FILTER('SUMMARY DATA'!F:F,'SUMMARY DATA'!$D:$D=$C1112,'SUMMARY DATA'!$B:$B=""GRP"")),"""")
  )
)"),"")</f>
        <v/>
      </c>
      <c r="G1112" s="17" t="str">
        <f>IFERROR(__xludf.DUMMYFUNCTION("IFERROR(
  TEXTJOIN(CHAR(10),TRUE,FILTER('SUMMARY DATA'!G:G,'SUMMARY DATA'!$A:$A=$A1112,'SUMMARY DATA'!$C:$C=$B1112,'SUMMARY DATA'!$B:$B=""GRP"")),
  IF(
    OR(
      ISNUMBER(SEARCH(""CDM CASH DEPOSIT"",$C1112)),
      ISNUMBER(SEARCH(""CASH DEPOSIT"",$"&amp;"C1112)),
      COUNTIFS('SUMMARY DATA'!$D:$D,$C1112,'SUMMARY DATA'!$B:$B,""GRP"")&lt;&gt;1
    ),
    """",
    IFERROR(TEXTJOIN(CHAR(10),TRUE,FILTER('SUMMARY DATA'!G:G,'SUMMARY DATA'!$D:$D=$C1112,'SUMMARY DATA'!$B:$B=""GRP"")),"""")
  )
)"),"")</f>
        <v/>
      </c>
      <c r="H1112" s="18" t="str">
        <f>IFERROR(__xludf.DUMMYFUNCTION("IFERROR(
  TEXTJOIN(CHAR(10),TRUE,FILTER('SUMMARY DATA'!H:H,'SUMMARY DATA'!$A:$A=$A1112,'SUMMARY DATA'!$C:$C=$B1112,'SUMMARY DATA'!$B:$B=""GRP"")),
  IF(
    OR(
      ISNUMBER(SEARCH(""CDM CASH DEPOSIT"",$C1112)),
      ISNUMBER(SEARCH(""CASH DEPOSIT"",$"&amp;"C1112)),
      COUNTIFS('SUMMARY DATA'!$D:$D,$C1112,'SUMMARY DATA'!$B:$B,""GRP"")&lt;&gt;1
    ),
    """",
    IFERROR(TEXTJOIN(CHAR(10),TRUE,FILTER('SUMMARY DATA'!H:H,'SUMMARY DATA'!$D:$D=$C1112,'SUMMARY DATA'!$B:$B=""GRP"")),"""")
  )
)"),"")</f>
        <v/>
      </c>
      <c r="I1112" s="18" t="str">
        <f>IFERROR(__xludf.DUMMYFUNCTION("IF(H1112="""","""",
SUM(ARRAYFORMULA(VALUE(SPLIT(H1112,CHAR(10)))))
)"),"")</f>
        <v/>
      </c>
      <c r="J1112" s="17" t="str">
        <f>IFERROR(__xludf.DUMMYFUNCTION("IFERROR(
  TEXTJOIN(CHAR(10),TRUE,FILTER('SUMMARY DATA'!I:I,'SUMMARY DATA'!$A:$A=$A1112,'SUMMARY DATA'!$C:$C=$B1112,'SUMMARY DATA'!$B:$B=""GRP"")),
  IF(
    OR(
      ISNUMBER(SEARCH(""CDM CASH DEPOSIT"",$C1112)),
      ISNUMBER(SEARCH(""CASH DEPOSIT"",$"&amp;"C1112)),
      COUNTIFS('SUMMARY DATA'!$D:$D,$C1112,'SUMMARY DATA'!$B:$B,""GRP"")&lt;&gt;1
    ),
    """",
    IFERROR(TEXTJOIN(CHAR(10),TRUE,FILTER('SUMMARY DATA'!I:I,'SUMMARY DATA'!$D:$D=$C1112,'SUMMARY DATA'!$B:$B=""GRP"")),"""")
  )
)"),"")</f>
        <v/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ht="15.75" customHeight="1" spans="1:27">
      <c r="A1113" s="2"/>
      <c r="B1113" s="35"/>
      <c r="C1113" s="2"/>
      <c r="D1113" s="6"/>
      <c r="E1113" s="16" t="str">
        <f>IFERROR(__xludf.DUMMYFUNCTION("IFERROR(
  TEXTJOIN(CHAR(10),TRUE,FILTER('SUMMARY DATA'!E:E,'SUMMARY DATA'!$A:$A=$A1113,'SUMMARY DATA'!$C:$C=$B1113,'SUMMARY DATA'!$B:$B=""GRP"")),
  IF(
    OR(
      ISNUMBER(SEARCH(""CDM CASH DEPOSIT"",$C1113)),
      ISNUMBER(SEARCH(""CASH DEPOSIT"",$"&amp;"C1113)),
      COUNTIFS('SUMMARY DATA'!$D:$D,$C1113,'SUMMARY DATA'!$B:$B,""GRP"")&lt;&gt;1
    ),
    """",
    IFERROR(TEXTJOIN(CHAR(10),TRUE,FILTER('SUMMARY DATA'!E:E,'SUMMARY DATA'!$D:$D=$C1113,'SUMMARY DATA'!$B:$B=""GRP"")),"""")
  )
)"),"")</f>
        <v/>
      </c>
      <c r="F1113" s="17" t="str">
        <f>IFERROR(__xludf.DUMMYFUNCTION("IFERROR(
  TEXTJOIN(CHAR(10),TRUE,FILTER('SUMMARY DATA'!F:F,'SUMMARY DATA'!$A:$A=$A1113,'SUMMARY DATA'!$C:$C=$B1113,'SUMMARY DATA'!$B:$B=""GRP"")),
  IF(
    OR(
      ISNUMBER(SEARCH(""CDM CASH DEPOSIT"",$C1113)),
      ISNUMBER(SEARCH(""CASH DEPOSIT"",$"&amp;"C1113)),
      COUNTIFS('SUMMARY DATA'!$D:$D,$C1113,'SUMMARY DATA'!$B:$B,""GRP"")&lt;&gt;1
    ),
    """",
    IFERROR(TEXTJOIN(CHAR(10),TRUE,FILTER('SUMMARY DATA'!F:F,'SUMMARY DATA'!$D:$D=$C1113,'SUMMARY DATA'!$B:$B=""GRP"")),"""")
  )
)"),"")</f>
        <v/>
      </c>
      <c r="G1113" s="17" t="str">
        <f>IFERROR(__xludf.DUMMYFUNCTION("IFERROR(
  TEXTJOIN(CHAR(10),TRUE,FILTER('SUMMARY DATA'!G:G,'SUMMARY DATA'!$A:$A=$A1113,'SUMMARY DATA'!$C:$C=$B1113,'SUMMARY DATA'!$B:$B=""GRP"")),
  IF(
    OR(
      ISNUMBER(SEARCH(""CDM CASH DEPOSIT"",$C1113)),
      ISNUMBER(SEARCH(""CASH DEPOSIT"",$"&amp;"C1113)),
      COUNTIFS('SUMMARY DATA'!$D:$D,$C1113,'SUMMARY DATA'!$B:$B,""GRP"")&lt;&gt;1
    ),
    """",
    IFERROR(TEXTJOIN(CHAR(10),TRUE,FILTER('SUMMARY DATA'!G:G,'SUMMARY DATA'!$D:$D=$C1113,'SUMMARY DATA'!$B:$B=""GRP"")),"""")
  )
)"),"")</f>
        <v/>
      </c>
      <c r="H1113" s="18" t="str">
        <f>IFERROR(__xludf.DUMMYFUNCTION("IFERROR(
  TEXTJOIN(CHAR(10),TRUE,FILTER('SUMMARY DATA'!H:H,'SUMMARY DATA'!$A:$A=$A1113,'SUMMARY DATA'!$C:$C=$B1113,'SUMMARY DATA'!$B:$B=""GRP"")),
  IF(
    OR(
      ISNUMBER(SEARCH(""CDM CASH DEPOSIT"",$C1113)),
      ISNUMBER(SEARCH(""CASH DEPOSIT"",$"&amp;"C1113)),
      COUNTIFS('SUMMARY DATA'!$D:$D,$C1113,'SUMMARY DATA'!$B:$B,""GRP"")&lt;&gt;1
    ),
    """",
    IFERROR(TEXTJOIN(CHAR(10),TRUE,FILTER('SUMMARY DATA'!H:H,'SUMMARY DATA'!$D:$D=$C1113,'SUMMARY DATA'!$B:$B=""GRP"")),"""")
  )
)"),"")</f>
        <v/>
      </c>
      <c r="I1113" s="18" t="str">
        <f>IFERROR(__xludf.DUMMYFUNCTION("IF(H1113="""","""",
SUM(ARRAYFORMULA(VALUE(SPLIT(H1113,CHAR(10)))))
)"),"")</f>
        <v/>
      </c>
      <c r="J1113" s="17" t="str">
        <f>IFERROR(__xludf.DUMMYFUNCTION("IFERROR(
  TEXTJOIN(CHAR(10),TRUE,FILTER('SUMMARY DATA'!I:I,'SUMMARY DATA'!$A:$A=$A1113,'SUMMARY DATA'!$C:$C=$B1113,'SUMMARY DATA'!$B:$B=""GRP"")),
  IF(
    OR(
      ISNUMBER(SEARCH(""CDM CASH DEPOSIT"",$C1113)),
      ISNUMBER(SEARCH(""CASH DEPOSIT"",$"&amp;"C1113)),
      COUNTIFS('SUMMARY DATA'!$D:$D,$C1113,'SUMMARY DATA'!$B:$B,""GRP"")&lt;&gt;1
    ),
    """",
    IFERROR(TEXTJOIN(CHAR(10),TRUE,FILTER('SUMMARY DATA'!I:I,'SUMMARY DATA'!$D:$D=$C1113,'SUMMARY DATA'!$B:$B=""GRP"")),"""")
  )
)"),"")</f>
        <v/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ht="15.75" customHeight="1" spans="1:27">
      <c r="A1114" s="2"/>
      <c r="B1114" s="35"/>
      <c r="C1114" s="2"/>
      <c r="D1114" s="6"/>
      <c r="E1114" s="16" t="str">
        <f>IFERROR(__xludf.DUMMYFUNCTION("IFERROR(
  TEXTJOIN(CHAR(10),TRUE,FILTER('SUMMARY DATA'!E:E,'SUMMARY DATA'!$A:$A=$A1114,'SUMMARY DATA'!$C:$C=$B1114,'SUMMARY DATA'!$B:$B=""GRP"")),
  IF(
    OR(
      ISNUMBER(SEARCH(""CDM CASH DEPOSIT"",$C1114)),
      ISNUMBER(SEARCH(""CASH DEPOSIT"",$"&amp;"C1114)),
      COUNTIFS('SUMMARY DATA'!$D:$D,$C1114,'SUMMARY DATA'!$B:$B,""GRP"")&lt;&gt;1
    ),
    """",
    IFERROR(TEXTJOIN(CHAR(10),TRUE,FILTER('SUMMARY DATA'!E:E,'SUMMARY DATA'!$D:$D=$C1114,'SUMMARY DATA'!$B:$B=""GRP"")),"""")
  )
)"),"")</f>
        <v/>
      </c>
      <c r="F1114" s="17" t="str">
        <f>IFERROR(__xludf.DUMMYFUNCTION("IFERROR(
  TEXTJOIN(CHAR(10),TRUE,FILTER('SUMMARY DATA'!F:F,'SUMMARY DATA'!$A:$A=$A1114,'SUMMARY DATA'!$C:$C=$B1114,'SUMMARY DATA'!$B:$B=""GRP"")),
  IF(
    OR(
      ISNUMBER(SEARCH(""CDM CASH DEPOSIT"",$C1114)),
      ISNUMBER(SEARCH(""CASH DEPOSIT"",$"&amp;"C1114)),
      COUNTIFS('SUMMARY DATA'!$D:$D,$C1114,'SUMMARY DATA'!$B:$B,""GRP"")&lt;&gt;1
    ),
    """",
    IFERROR(TEXTJOIN(CHAR(10),TRUE,FILTER('SUMMARY DATA'!F:F,'SUMMARY DATA'!$D:$D=$C1114,'SUMMARY DATA'!$B:$B=""GRP"")),"""")
  )
)"),"")</f>
        <v/>
      </c>
      <c r="G1114" s="17" t="str">
        <f>IFERROR(__xludf.DUMMYFUNCTION("IFERROR(
  TEXTJOIN(CHAR(10),TRUE,FILTER('SUMMARY DATA'!G:G,'SUMMARY DATA'!$A:$A=$A1114,'SUMMARY DATA'!$C:$C=$B1114,'SUMMARY DATA'!$B:$B=""GRP"")),
  IF(
    OR(
      ISNUMBER(SEARCH(""CDM CASH DEPOSIT"",$C1114)),
      ISNUMBER(SEARCH(""CASH DEPOSIT"",$"&amp;"C1114)),
      COUNTIFS('SUMMARY DATA'!$D:$D,$C1114,'SUMMARY DATA'!$B:$B,""GRP"")&lt;&gt;1
    ),
    """",
    IFERROR(TEXTJOIN(CHAR(10),TRUE,FILTER('SUMMARY DATA'!G:G,'SUMMARY DATA'!$D:$D=$C1114,'SUMMARY DATA'!$B:$B=""GRP"")),"""")
  )
)"),"")</f>
        <v/>
      </c>
      <c r="H1114" s="18" t="str">
        <f>IFERROR(__xludf.DUMMYFUNCTION("IFERROR(
  TEXTJOIN(CHAR(10),TRUE,FILTER('SUMMARY DATA'!H:H,'SUMMARY DATA'!$A:$A=$A1114,'SUMMARY DATA'!$C:$C=$B1114,'SUMMARY DATA'!$B:$B=""GRP"")),
  IF(
    OR(
      ISNUMBER(SEARCH(""CDM CASH DEPOSIT"",$C1114)),
      ISNUMBER(SEARCH(""CASH DEPOSIT"",$"&amp;"C1114)),
      COUNTIFS('SUMMARY DATA'!$D:$D,$C1114,'SUMMARY DATA'!$B:$B,""GRP"")&lt;&gt;1
    ),
    """",
    IFERROR(TEXTJOIN(CHAR(10),TRUE,FILTER('SUMMARY DATA'!H:H,'SUMMARY DATA'!$D:$D=$C1114,'SUMMARY DATA'!$B:$B=""GRP"")),"""")
  )
)"),"")</f>
        <v/>
      </c>
      <c r="I1114" s="18" t="str">
        <f>IFERROR(__xludf.DUMMYFUNCTION("IF(H1114="""","""",
SUM(ARRAYFORMULA(VALUE(SPLIT(H1114,CHAR(10)))))
)"),"")</f>
        <v/>
      </c>
      <c r="J1114" s="17" t="str">
        <f>IFERROR(__xludf.DUMMYFUNCTION("IFERROR(
  TEXTJOIN(CHAR(10),TRUE,FILTER('SUMMARY DATA'!I:I,'SUMMARY DATA'!$A:$A=$A1114,'SUMMARY DATA'!$C:$C=$B1114,'SUMMARY DATA'!$B:$B=""GRP"")),
  IF(
    OR(
      ISNUMBER(SEARCH(""CDM CASH DEPOSIT"",$C1114)),
      ISNUMBER(SEARCH(""CASH DEPOSIT"",$"&amp;"C1114)),
      COUNTIFS('SUMMARY DATA'!$D:$D,$C1114,'SUMMARY DATA'!$B:$B,""GRP"")&lt;&gt;1
    ),
    """",
    IFERROR(TEXTJOIN(CHAR(10),TRUE,FILTER('SUMMARY DATA'!I:I,'SUMMARY DATA'!$D:$D=$C1114,'SUMMARY DATA'!$B:$B=""GRP"")),"""")
  )
)"),"")</f>
        <v/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ht="15.75" customHeight="1" spans="1:27">
      <c r="A1115" s="2"/>
      <c r="B1115" s="35"/>
      <c r="C1115" s="2"/>
      <c r="D1115" s="6"/>
      <c r="E1115" s="16" t="str">
        <f>IFERROR(__xludf.DUMMYFUNCTION("IFERROR(
  TEXTJOIN(CHAR(10),TRUE,FILTER('SUMMARY DATA'!E:E,'SUMMARY DATA'!$A:$A=$A1115,'SUMMARY DATA'!$C:$C=$B1115,'SUMMARY DATA'!$B:$B=""GRP"")),
  IF(
    OR(
      ISNUMBER(SEARCH(""CDM CASH DEPOSIT"",$C1115)),
      ISNUMBER(SEARCH(""CASH DEPOSIT"",$"&amp;"C1115)),
      COUNTIFS('SUMMARY DATA'!$D:$D,$C1115,'SUMMARY DATA'!$B:$B,""GRP"")&lt;&gt;1
    ),
    """",
    IFERROR(TEXTJOIN(CHAR(10),TRUE,FILTER('SUMMARY DATA'!E:E,'SUMMARY DATA'!$D:$D=$C1115,'SUMMARY DATA'!$B:$B=""GRP"")),"""")
  )
)"),"")</f>
        <v/>
      </c>
      <c r="F1115" s="17" t="str">
        <f>IFERROR(__xludf.DUMMYFUNCTION("IFERROR(
  TEXTJOIN(CHAR(10),TRUE,FILTER('SUMMARY DATA'!F:F,'SUMMARY DATA'!$A:$A=$A1115,'SUMMARY DATA'!$C:$C=$B1115,'SUMMARY DATA'!$B:$B=""GRP"")),
  IF(
    OR(
      ISNUMBER(SEARCH(""CDM CASH DEPOSIT"",$C1115)),
      ISNUMBER(SEARCH(""CASH DEPOSIT"",$"&amp;"C1115)),
      COUNTIFS('SUMMARY DATA'!$D:$D,$C1115,'SUMMARY DATA'!$B:$B,""GRP"")&lt;&gt;1
    ),
    """",
    IFERROR(TEXTJOIN(CHAR(10),TRUE,FILTER('SUMMARY DATA'!F:F,'SUMMARY DATA'!$D:$D=$C1115,'SUMMARY DATA'!$B:$B=""GRP"")),"""")
  )
)"),"")</f>
        <v/>
      </c>
      <c r="G1115" s="17" t="str">
        <f>IFERROR(__xludf.DUMMYFUNCTION("IFERROR(
  TEXTJOIN(CHAR(10),TRUE,FILTER('SUMMARY DATA'!G:G,'SUMMARY DATA'!$A:$A=$A1115,'SUMMARY DATA'!$C:$C=$B1115,'SUMMARY DATA'!$B:$B=""GRP"")),
  IF(
    OR(
      ISNUMBER(SEARCH(""CDM CASH DEPOSIT"",$C1115)),
      ISNUMBER(SEARCH(""CASH DEPOSIT"",$"&amp;"C1115)),
      COUNTIFS('SUMMARY DATA'!$D:$D,$C1115,'SUMMARY DATA'!$B:$B,""GRP"")&lt;&gt;1
    ),
    """",
    IFERROR(TEXTJOIN(CHAR(10),TRUE,FILTER('SUMMARY DATA'!G:G,'SUMMARY DATA'!$D:$D=$C1115,'SUMMARY DATA'!$B:$B=""GRP"")),"""")
  )
)"),"")</f>
        <v/>
      </c>
      <c r="H1115" s="18" t="str">
        <f>IFERROR(__xludf.DUMMYFUNCTION("IFERROR(
  TEXTJOIN(CHAR(10),TRUE,FILTER('SUMMARY DATA'!H:H,'SUMMARY DATA'!$A:$A=$A1115,'SUMMARY DATA'!$C:$C=$B1115,'SUMMARY DATA'!$B:$B=""GRP"")),
  IF(
    OR(
      ISNUMBER(SEARCH(""CDM CASH DEPOSIT"",$C1115)),
      ISNUMBER(SEARCH(""CASH DEPOSIT"",$"&amp;"C1115)),
      COUNTIFS('SUMMARY DATA'!$D:$D,$C1115,'SUMMARY DATA'!$B:$B,""GRP"")&lt;&gt;1
    ),
    """",
    IFERROR(TEXTJOIN(CHAR(10),TRUE,FILTER('SUMMARY DATA'!H:H,'SUMMARY DATA'!$D:$D=$C1115,'SUMMARY DATA'!$B:$B=""GRP"")),"""")
  )
)"),"")</f>
        <v/>
      </c>
      <c r="I1115" s="18" t="str">
        <f>IFERROR(__xludf.DUMMYFUNCTION("IF(H1115="""","""",
SUM(ARRAYFORMULA(VALUE(SPLIT(H1115,CHAR(10)))))
)"),"")</f>
        <v/>
      </c>
      <c r="J1115" s="17" t="str">
        <f>IFERROR(__xludf.DUMMYFUNCTION("IFERROR(
  TEXTJOIN(CHAR(10),TRUE,FILTER('SUMMARY DATA'!I:I,'SUMMARY DATA'!$A:$A=$A1115,'SUMMARY DATA'!$C:$C=$B1115,'SUMMARY DATA'!$B:$B=""GRP"")),
  IF(
    OR(
      ISNUMBER(SEARCH(""CDM CASH DEPOSIT"",$C1115)),
      ISNUMBER(SEARCH(""CASH DEPOSIT"",$"&amp;"C1115)),
      COUNTIFS('SUMMARY DATA'!$D:$D,$C1115,'SUMMARY DATA'!$B:$B,""GRP"")&lt;&gt;1
    ),
    """",
    IFERROR(TEXTJOIN(CHAR(10),TRUE,FILTER('SUMMARY DATA'!I:I,'SUMMARY DATA'!$D:$D=$C1115,'SUMMARY DATA'!$B:$B=""GRP"")),"""")
  )
)"),"")</f>
        <v/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ht="15.75" customHeight="1" spans="1:27">
      <c r="A1116" s="2"/>
      <c r="B1116" s="35"/>
      <c r="C1116" s="2"/>
      <c r="D1116" s="6"/>
      <c r="E1116" s="16" t="str">
        <f>IFERROR(__xludf.DUMMYFUNCTION("IFERROR(
  TEXTJOIN(CHAR(10),TRUE,FILTER('SUMMARY DATA'!E:E,'SUMMARY DATA'!$A:$A=$A1116,'SUMMARY DATA'!$C:$C=$B1116,'SUMMARY DATA'!$B:$B=""GRP"")),
  IF(
    OR(
      ISNUMBER(SEARCH(""CDM CASH DEPOSIT"",$C1116)),
      ISNUMBER(SEARCH(""CASH DEPOSIT"",$"&amp;"C1116)),
      COUNTIFS('SUMMARY DATA'!$D:$D,$C1116,'SUMMARY DATA'!$B:$B,""GRP"")&lt;&gt;1
    ),
    """",
    IFERROR(TEXTJOIN(CHAR(10),TRUE,FILTER('SUMMARY DATA'!E:E,'SUMMARY DATA'!$D:$D=$C1116,'SUMMARY DATA'!$B:$B=""GRP"")),"""")
  )
)"),"")</f>
        <v/>
      </c>
      <c r="F1116" s="17" t="str">
        <f>IFERROR(__xludf.DUMMYFUNCTION("IFERROR(
  TEXTJOIN(CHAR(10),TRUE,FILTER('SUMMARY DATA'!F:F,'SUMMARY DATA'!$A:$A=$A1116,'SUMMARY DATA'!$C:$C=$B1116,'SUMMARY DATA'!$B:$B=""GRP"")),
  IF(
    OR(
      ISNUMBER(SEARCH(""CDM CASH DEPOSIT"",$C1116)),
      ISNUMBER(SEARCH(""CASH DEPOSIT"",$"&amp;"C1116)),
      COUNTIFS('SUMMARY DATA'!$D:$D,$C1116,'SUMMARY DATA'!$B:$B,""GRP"")&lt;&gt;1
    ),
    """",
    IFERROR(TEXTJOIN(CHAR(10),TRUE,FILTER('SUMMARY DATA'!F:F,'SUMMARY DATA'!$D:$D=$C1116,'SUMMARY DATA'!$B:$B=""GRP"")),"""")
  )
)"),"")</f>
        <v/>
      </c>
      <c r="G1116" s="17" t="str">
        <f>IFERROR(__xludf.DUMMYFUNCTION("IFERROR(
  TEXTJOIN(CHAR(10),TRUE,FILTER('SUMMARY DATA'!G:G,'SUMMARY DATA'!$A:$A=$A1116,'SUMMARY DATA'!$C:$C=$B1116,'SUMMARY DATA'!$B:$B=""GRP"")),
  IF(
    OR(
      ISNUMBER(SEARCH(""CDM CASH DEPOSIT"",$C1116)),
      ISNUMBER(SEARCH(""CASH DEPOSIT"",$"&amp;"C1116)),
      COUNTIFS('SUMMARY DATA'!$D:$D,$C1116,'SUMMARY DATA'!$B:$B,""GRP"")&lt;&gt;1
    ),
    """",
    IFERROR(TEXTJOIN(CHAR(10),TRUE,FILTER('SUMMARY DATA'!G:G,'SUMMARY DATA'!$D:$D=$C1116,'SUMMARY DATA'!$B:$B=""GRP"")),"""")
  )
)"),"")</f>
        <v/>
      </c>
      <c r="H1116" s="18" t="str">
        <f>IFERROR(__xludf.DUMMYFUNCTION("IFERROR(
  TEXTJOIN(CHAR(10),TRUE,FILTER('SUMMARY DATA'!H:H,'SUMMARY DATA'!$A:$A=$A1116,'SUMMARY DATA'!$C:$C=$B1116,'SUMMARY DATA'!$B:$B=""GRP"")),
  IF(
    OR(
      ISNUMBER(SEARCH(""CDM CASH DEPOSIT"",$C1116)),
      ISNUMBER(SEARCH(""CASH DEPOSIT"",$"&amp;"C1116)),
      COUNTIFS('SUMMARY DATA'!$D:$D,$C1116,'SUMMARY DATA'!$B:$B,""GRP"")&lt;&gt;1
    ),
    """",
    IFERROR(TEXTJOIN(CHAR(10),TRUE,FILTER('SUMMARY DATA'!H:H,'SUMMARY DATA'!$D:$D=$C1116,'SUMMARY DATA'!$B:$B=""GRP"")),"""")
  )
)"),"")</f>
        <v/>
      </c>
      <c r="I1116" s="18" t="str">
        <f>IFERROR(__xludf.DUMMYFUNCTION("IF(H1116="""","""",
SUM(ARRAYFORMULA(VALUE(SPLIT(H1116,CHAR(10)))))
)"),"")</f>
        <v/>
      </c>
      <c r="J1116" s="17" t="str">
        <f>IFERROR(__xludf.DUMMYFUNCTION("IFERROR(
  TEXTJOIN(CHAR(10),TRUE,FILTER('SUMMARY DATA'!I:I,'SUMMARY DATA'!$A:$A=$A1116,'SUMMARY DATA'!$C:$C=$B1116,'SUMMARY DATA'!$B:$B=""GRP"")),
  IF(
    OR(
      ISNUMBER(SEARCH(""CDM CASH DEPOSIT"",$C1116)),
      ISNUMBER(SEARCH(""CASH DEPOSIT"",$"&amp;"C1116)),
      COUNTIFS('SUMMARY DATA'!$D:$D,$C1116,'SUMMARY DATA'!$B:$B,""GRP"")&lt;&gt;1
    ),
    """",
    IFERROR(TEXTJOIN(CHAR(10),TRUE,FILTER('SUMMARY DATA'!I:I,'SUMMARY DATA'!$D:$D=$C1116,'SUMMARY DATA'!$B:$B=""GRP"")),"""")
  )
)"),"")</f>
        <v/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ht="15.75" customHeight="1" spans="1:27">
      <c r="A1117" s="2"/>
      <c r="B1117" s="35"/>
      <c r="C1117" s="2"/>
      <c r="D1117" s="6"/>
      <c r="E1117" s="16" t="str">
        <f>IFERROR(__xludf.DUMMYFUNCTION("IFERROR(
  TEXTJOIN(CHAR(10),TRUE,FILTER('SUMMARY DATA'!E:E,'SUMMARY DATA'!$A:$A=$A1117,'SUMMARY DATA'!$C:$C=$B1117,'SUMMARY DATA'!$B:$B=""GRP"")),
  IF(
    OR(
      ISNUMBER(SEARCH(""CDM CASH DEPOSIT"",$C1117)),
      ISNUMBER(SEARCH(""CASH DEPOSIT"",$"&amp;"C1117)),
      COUNTIFS('SUMMARY DATA'!$D:$D,$C1117,'SUMMARY DATA'!$B:$B,""GRP"")&lt;&gt;1
    ),
    """",
    IFERROR(TEXTJOIN(CHAR(10),TRUE,FILTER('SUMMARY DATA'!E:E,'SUMMARY DATA'!$D:$D=$C1117,'SUMMARY DATA'!$B:$B=""GRP"")),"""")
  )
)"),"")</f>
        <v/>
      </c>
      <c r="F1117" s="17" t="str">
        <f>IFERROR(__xludf.DUMMYFUNCTION("IFERROR(
  TEXTJOIN(CHAR(10),TRUE,FILTER('SUMMARY DATA'!F:F,'SUMMARY DATA'!$A:$A=$A1117,'SUMMARY DATA'!$C:$C=$B1117,'SUMMARY DATA'!$B:$B=""GRP"")),
  IF(
    OR(
      ISNUMBER(SEARCH(""CDM CASH DEPOSIT"",$C1117)),
      ISNUMBER(SEARCH(""CASH DEPOSIT"",$"&amp;"C1117)),
      COUNTIFS('SUMMARY DATA'!$D:$D,$C1117,'SUMMARY DATA'!$B:$B,""GRP"")&lt;&gt;1
    ),
    """",
    IFERROR(TEXTJOIN(CHAR(10),TRUE,FILTER('SUMMARY DATA'!F:F,'SUMMARY DATA'!$D:$D=$C1117,'SUMMARY DATA'!$B:$B=""GRP"")),"""")
  )
)"),"")</f>
        <v/>
      </c>
      <c r="G1117" s="17" t="str">
        <f>IFERROR(__xludf.DUMMYFUNCTION("IFERROR(
  TEXTJOIN(CHAR(10),TRUE,FILTER('SUMMARY DATA'!G:G,'SUMMARY DATA'!$A:$A=$A1117,'SUMMARY DATA'!$C:$C=$B1117,'SUMMARY DATA'!$B:$B=""GRP"")),
  IF(
    OR(
      ISNUMBER(SEARCH(""CDM CASH DEPOSIT"",$C1117)),
      ISNUMBER(SEARCH(""CASH DEPOSIT"",$"&amp;"C1117)),
      COUNTIFS('SUMMARY DATA'!$D:$D,$C1117,'SUMMARY DATA'!$B:$B,""GRP"")&lt;&gt;1
    ),
    """",
    IFERROR(TEXTJOIN(CHAR(10),TRUE,FILTER('SUMMARY DATA'!G:G,'SUMMARY DATA'!$D:$D=$C1117,'SUMMARY DATA'!$B:$B=""GRP"")),"""")
  )
)"),"")</f>
        <v/>
      </c>
      <c r="H1117" s="18" t="str">
        <f>IFERROR(__xludf.DUMMYFUNCTION("IFERROR(
  TEXTJOIN(CHAR(10),TRUE,FILTER('SUMMARY DATA'!H:H,'SUMMARY DATA'!$A:$A=$A1117,'SUMMARY DATA'!$C:$C=$B1117,'SUMMARY DATA'!$B:$B=""GRP"")),
  IF(
    OR(
      ISNUMBER(SEARCH(""CDM CASH DEPOSIT"",$C1117)),
      ISNUMBER(SEARCH(""CASH DEPOSIT"",$"&amp;"C1117)),
      COUNTIFS('SUMMARY DATA'!$D:$D,$C1117,'SUMMARY DATA'!$B:$B,""GRP"")&lt;&gt;1
    ),
    """",
    IFERROR(TEXTJOIN(CHAR(10),TRUE,FILTER('SUMMARY DATA'!H:H,'SUMMARY DATA'!$D:$D=$C1117,'SUMMARY DATA'!$B:$B=""GRP"")),"""")
  )
)"),"")</f>
        <v/>
      </c>
      <c r="I1117" s="18" t="str">
        <f>IFERROR(__xludf.DUMMYFUNCTION("IF(H1117="""","""",
SUM(ARRAYFORMULA(VALUE(SPLIT(H1117,CHAR(10)))))
)"),"")</f>
        <v/>
      </c>
      <c r="J1117" s="17" t="str">
        <f>IFERROR(__xludf.DUMMYFUNCTION("IFERROR(
  TEXTJOIN(CHAR(10),TRUE,FILTER('SUMMARY DATA'!I:I,'SUMMARY DATA'!$A:$A=$A1117,'SUMMARY DATA'!$C:$C=$B1117,'SUMMARY DATA'!$B:$B=""GRP"")),
  IF(
    OR(
      ISNUMBER(SEARCH(""CDM CASH DEPOSIT"",$C1117)),
      ISNUMBER(SEARCH(""CASH DEPOSIT"",$"&amp;"C1117)),
      COUNTIFS('SUMMARY DATA'!$D:$D,$C1117,'SUMMARY DATA'!$B:$B,""GRP"")&lt;&gt;1
    ),
    """",
    IFERROR(TEXTJOIN(CHAR(10),TRUE,FILTER('SUMMARY DATA'!I:I,'SUMMARY DATA'!$D:$D=$C1117,'SUMMARY DATA'!$B:$B=""GRP"")),"""")
  )
)"),"")</f>
        <v/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ht="15.75" customHeight="1" spans="1:27">
      <c r="A1118" s="2"/>
      <c r="B1118" s="35"/>
      <c r="C1118" s="2"/>
      <c r="D1118" s="6"/>
      <c r="E1118" s="16" t="str">
        <f>IFERROR(__xludf.DUMMYFUNCTION("IFERROR(
  TEXTJOIN(CHAR(10),TRUE,FILTER('SUMMARY DATA'!E:E,'SUMMARY DATA'!$A:$A=$A1118,'SUMMARY DATA'!$C:$C=$B1118,'SUMMARY DATA'!$B:$B=""GRP"")),
  IF(
    OR(
      ISNUMBER(SEARCH(""CDM CASH DEPOSIT"",$C1118)),
      ISNUMBER(SEARCH(""CASH DEPOSIT"",$"&amp;"C1118)),
      COUNTIFS('SUMMARY DATA'!$D:$D,$C1118,'SUMMARY DATA'!$B:$B,""GRP"")&lt;&gt;1
    ),
    """",
    IFERROR(TEXTJOIN(CHAR(10),TRUE,FILTER('SUMMARY DATA'!E:E,'SUMMARY DATA'!$D:$D=$C1118,'SUMMARY DATA'!$B:$B=""GRP"")),"""")
  )
)"),"")</f>
        <v/>
      </c>
      <c r="F1118" s="17" t="str">
        <f>IFERROR(__xludf.DUMMYFUNCTION("IFERROR(
  TEXTJOIN(CHAR(10),TRUE,FILTER('SUMMARY DATA'!F:F,'SUMMARY DATA'!$A:$A=$A1118,'SUMMARY DATA'!$C:$C=$B1118,'SUMMARY DATA'!$B:$B=""GRP"")),
  IF(
    OR(
      ISNUMBER(SEARCH(""CDM CASH DEPOSIT"",$C1118)),
      ISNUMBER(SEARCH(""CASH DEPOSIT"",$"&amp;"C1118)),
      COUNTIFS('SUMMARY DATA'!$D:$D,$C1118,'SUMMARY DATA'!$B:$B,""GRP"")&lt;&gt;1
    ),
    """",
    IFERROR(TEXTJOIN(CHAR(10),TRUE,FILTER('SUMMARY DATA'!F:F,'SUMMARY DATA'!$D:$D=$C1118,'SUMMARY DATA'!$B:$B=""GRP"")),"""")
  )
)"),"")</f>
        <v/>
      </c>
      <c r="G1118" s="17" t="str">
        <f>IFERROR(__xludf.DUMMYFUNCTION("IFERROR(
  TEXTJOIN(CHAR(10),TRUE,FILTER('SUMMARY DATA'!G:G,'SUMMARY DATA'!$A:$A=$A1118,'SUMMARY DATA'!$C:$C=$B1118,'SUMMARY DATA'!$B:$B=""GRP"")),
  IF(
    OR(
      ISNUMBER(SEARCH(""CDM CASH DEPOSIT"",$C1118)),
      ISNUMBER(SEARCH(""CASH DEPOSIT"",$"&amp;"C1118)),
      COUNTIFS('SUMMARY DATA'!$D:$D,$C1118,'SUMMARY DATA'!$B:$B,""GRP"")&lt;&gt;1
    ),
    """",
    IFERROR(TEXTJOIN(CHAR(10),TRUE,FILTER('SUMMARY DATA'!G:G,'SUMMARY DATA'!$D:$D=$C1118,'SUMMARY DATA'!$B:$B=""GRP"")),"""")
  )
)"),"")</f>
        <v/>
      </c>
      <c r="H1118" s="18" t="str">
        <f>IFERROR(__xludf.DUMMYFUNCTION("IFERROR(
  TEXTJOIN(CHAR(10),TRUE,FILTER('SUMMARY DATA'!H:H,'SUMMARY DATA'!$A:$A=$A1118,'SUMMARY DATA'!$C:$C=$B1118,'SUMMARY DATA'!$B:$B=""GRP"")),
  IF(
    OR(
      ISNUMBER(SEARCH(""CDM CASH DEPOSIT"",$C1118)),
      ISNUMBER(SEARCH(""CASH DEPOSIT"",$"&amp;"C1118)),
      COUNTIFS('SUMMARY DATA'!$D:$D,$C1118,'SUMMARY DATA'!$B:$B,""GRP"")&lt;&gt;1
    ),
    """",
    IFERROR(TEXTJOIN(CHAR(10),TRUE,FILTER('SUMMARY DATA'!H:H,'SUMMARY DATA'!$D:$D=$C1118,'SUMMARY DATA'!$B:$B=""GRP"")),"""")
  )
)"),"")</f>
        <v/>
      </c>
      <c r="I1118" s="18" t="str">
        <f>IFERROR(__xludf.DUMMYFUNCTION("IF(H1118="""","""",
SUM(ARRAYFORMULA(VALUE(SPLIT(H1118,CHAR(10)))))
)"),"")</f>
        <v/>
      </c>
      <c r="J1118" s="17" t="str">
        <f>IFERROR(__xludf.DUMMYFUNCTION("IFERROR(
  TEXTJOIN(CHAR(10),TRUE,FILTER('SUMMARY DATA'!I:I,'SUMMARY DATA'!$A:$A=$A1118,'SUMMARY DATA'!$C:$C=$B1118,'SUMMARY DATA'!$B:$B=""GRP"")),
  IF(
    OR(
      ISNUMBER(SEARCH(""CDM CASH DEPOSIT"",$C1118)),
      ISNUMBER(SEARCH(""CASH DEPOSIT"",$"&amp;"C1118)),
      COUNTIFS('SUMMARY DATA'!$D:$D,$C1118,'SUMMARY DATA'!$B:$B,""GRP"")&lt;&gt;1
    ),
    """",
    IFERROR(TEXTJOIN(CHAR(10),TRUE,FILTER('SUMMARY DATA'!I:I,'SUMMARY DATA'!$D:$D=$C1118,'SUMMARY DATA'!$B:$B=""GRP"")),"""")
  )
)"),"")</f>
        <v/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ht="15.75" customHeight="1" spans="1:27">
      <c r="A1119" s="2"/>
      <c r="B1119" s="35"/>
      <c r="C1119" s="2"/>
      <c r="D1119" s="6"/>
      <c r="E1119" s="16" t="str">
        <f>IFERROR(__xludf.DUMMYFUNCTION("IFERROR(
  TEXTJOIN(CHAR(10),TRUE,FILTER('SUMMARY DATA'!E:E,'SUMMARY DATA'!$A:$A=$A1119,'SUMMARY DATA'!$C:$C=$B1119,'SUMMARY DATA'!$B:$B=""GRP"")),
  IF(
    OR(
      ISNUMBER(SEARCH(""CDM CASH DEPOSIT"",$C1119)),
      ISNUMBER(SEARCH(""CASH DEPOSIT"",$"&amp;"C1119)),
      COUNTIFS('SUMMARY DATA'!$D:$D,$C1119,'SUMMARY DATA'!$B:$B,""GRP"")&lt;&gt;1
    ),
    """",
    IFERROR(TEXTJOIN(CHAR(10),TRUE,FILTER('SUMMARY DATA'!E:E,'SUMMARY DATA'!$D:$D=$C1119,'SUMMARY DATA'!$B:$B=""GRP"")),"""")
  )
)"),"")</f>
        <v/>
      </c>
      <c r="F1119" s="17" t="str">
        <f>IFERROR(__xludf.DUMMYFUNCTION("IFERROR(
  TEXTJOIN(CHAR(10),TRUE,FILTER('SUMMARY DATA'!F:F,'SUMMARY DATA'!$A:$A=$A1119,'SUMMARY DATA'!$C:$C=$B1119,'SUMMARY DATA'!$B:$B=""GRP"")),
  IF(
    OR(
      ISNUMBER(SEARCH(""CDM CASH DEPOSIT"",$C1119)),
      ISNUMBER(SEARCH(""CASH DEPOSIT"",$"&amp;"C1119)),
      COUNTIFS('SUMMARY DATA'!$D:$D,$C1119,'SUMMARY DATA'!$B:$B,""GRP"")&lt;&gt;1
    ),
    """",
    IFERROR(TEXTJOIN(CHAR(10),TRUE,FILTER('SUMMARY DATA'!F:F,'SUMMARY DATA'!$D:$D=$C1119,'SUMMARY DATA'!$B:$B=""GRP"")),"""")
  )
)"),"")</f>
        <v/>
      </c>
      <c r="G1119" s="17" t="str">
        <f>IFERROR(__xludf.DUMMYFUNCTION("IFERROR(
  TEXTJOIN(CHAR(10),TRUE,FILTER('SUMMARY DATA'!G:G,'SUMMARY DATA'!$A:$A=$A1119,'SUMMARY DATA'!$C:$C=$B1119,'SUMMARY DATA'!$B:$B=""GRP"")),
  IF(
    OR(
      ISNUMBER(SEARCH(""CDM CASH DEPOSIT"",$C1119)),
      ISNUMBER(SEARCH(""CASH DEPOSIT"",$"&amp;"C1119)),
      COUNTIFS('SUMMARY DATA'!$D:$D,$C1119,'SUMMARY DATA'!$B:$B,""GRP"")&lt;&gt;1
    ),
    """",
    IFERROR(TEXTJOIN(CHAR(10),TRUE,FILTER('SUMMARY DATA'!G:G,'SUMMARY DATA'!$D:$D=$C1119,'SUMMARY DATA'!$B:$B=""GRP"")),"""")
  )
)"),"")</f>
        <v/>
      </c>
      <c r="H1119" s="18" t="str">
        <f>IFERROR(__xludf.DUMMYFUNCTION("IFERROR(
  TEXTJOIN(CHAR(10),TRUE,FILTER('SUMMARY DATA'!H:H,'SUMMARY DATA'!$A:$A=$A1119,'SUMMARY DATA'!$C:$C=$B1119,'SUMMARY DATA'!$B:$B=""GRP"")),
  IF(
    OR(
      ISNUMBER(SEARCH(""CDM CASH DEPOSIT"",$C1119)),
      ISNUMBER(SEARCH(""CASH DEPOSIT"",$"&amp;"C1119)),
      COUNTIFS('SUMMARY DATA'!$D:$D,$C1119,'SUMMARY DATA'!$B:$B,""GRP"")&lt;&gt;1
    ),
    """",
    IFERROR(TEXTJOIN(CHAR(10),TRUE,FILTER('SUMMARY DATA'!H:H,'SUMMARY DATA'!$D:$D=$C1119,'SUMMARY DATA'!$B:$B=""GRP"")),"""")
  )
)"),"")</f>
        <v/>
      </c>
      <c r="I1119" s="18" t="str">
        <f>IFERROR(__xludf.DUMMYFUNCTION("IF(H1119="""","""",
SUM(ARRAYFORMULA(VALUE(SPLIT(H1119,CHAR(10)))))
)"),"")</f>
        <v/>
      </c>
      <c r="J1119" s="17" t="str">
        <f>IFERROR(__xludf.DUMMYFUNCTION("IFERROR(
  TEXTJOIN(CHAR(10),TRUE,FILTER('SUMMARY DATA'!I:I,'SUMMARY DATA'!$A:$A=$A1119,'SUMMARY DATA'!$C:$C=$B1119,'SUMMARY DATA'!$B:$B=""GRP"")),
  IF(
    OR(
      ISNUMBER(SEARCH(""CDM CASH DEPOSIT"",$C1119)),
      ISNUMBER(SEARCH(""CASH DEPOSIT"",$"&amp;"C1119)),
      COUNTIFS('SUMMARY DATA'!$D:$D,$C1119,'SUMMARY DATA'!$B:$B,""GRP"")&lt;&gt;1
    ),
    """",
    IFERROR(TEXTJOIN(CHAR(10),TRUE,FILTER('SUMMARY DATA'!I:I,'SUMMARY DATA'!$D:$D=$C1119,'SUMMARY DATA'!$B:$B=""GRP"")),"""")
  )
)"),"")</f>
        <v/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ht="15.75" customHeight="1" spans="1:27">
      <c r="A1120" s="2"/>
      <c r="B1120" s="35"/>
      <c r="C1120" s="2"/>
      <c r="D1120" s="6"/>
      <c r="E1120" s="16" t="str">
        <f>IFERROR(__xludf.DUMMYFUNCTION("IFERROR(
  TEXTJOIN(CHAR(10),TRUE,FILTER('SUMMARY DATA'!E:E,'SUMMARY DATA'!$A:$A=$A1120,'SUMMARY DATA'!$C:$C=$B1120,'SUMMARY DATA'!$B:$B=""GRP"")),
  IF(
    OR(
      ISNUMBER(SEARCH(""CDM CASH DEPOSIT"",$C1120)),
      ISNUMBER(SEARCH(""CASH DEPOSIT"",$"&amp;"C1120)),
      COUNTIFS('SUMMARY DATA'!$D:$D,$C1120,'SUMMARY DATA'!$B:$B,""GRP"")&lt;&gt;1
    ),
    """",
    IFERROR(TEXTJOIN(CHAR(10),TRUE,FILTER('SUMMARY DATA'!E:E,'SUMMARY DATA'!$D:$D=$C1120,'SUMMARY DATA'!$B:$B=""GRP"")),"""")
  )
)"),"")</f>
        <v/>
      </c>
      <c r="F1120" s="17" t="str">
        <f>IFERROR(__xludf.DUMMYFUNCTION("IFERROR(
  TEXTJOIN(CHAR(10),TRUE,FILTER('SUMMARY DATA'!F:F,'SUMMARY DATA'!$A:$A=$A1120,'SUMMARY DATA'!$C:$C=$B1120,'SUMMARY DATA'!$B:$B=""GRP"")),
  IF(
    OR(
      ISNUMBER(SEARCH(""CDM CASH DEPOSIT"",$C1120)),
      ISNUMBER(SEARCH(""CASH DEPOSIT"",$"&amp;"C1120)),
      COUNTIFS('SUMMARY DATA'!$D:$D,$C1120,'SUMMARY DATA'!$B:$B,""GRP"")&lt;&gt;1
    ),
    """",
    IFERROR(TEXTJOIN(CHAR(10),TRUE,FILTER('SUMMARY DATA'!F:F,'SUMMARY DATA'!$D:$D=$C1120,'SUMMARY DATA'!$B:$B=""GRP"")),"""")
  )
)"),"")</f>
        <v/>
      </c>
      <c r="G1120" s="17" t="str">
        <f>IFERROR(__xludf.DUMMYFUNCTION("IFERROR(
  TEXTJOIN(CHAR(10),TRUE,FILTER('SUMMARY DATA'!G:G,'SUMMARY DATA'!$A:$A=$A1120,'SUMMARY DATA'!$C:$C=$B1120,'SUMMARY DATA'!$B:$B=""GRP"")),
  IF(
    OR(
      ISNUMBER(SEARCH(""CDM CASH DEPOSIT"",$C1120)),
      ISNUMBER(SEARCH(""CASH DEPOSIT"",$"&amp;"C1120)),
      COUNTIFS('SUMMARY DATA'!$D:$D,$C1120,'SUMMARY DATA'!$B:$B,""GRP"")&lt;&gt;1
    ),
    """",
    IFERROR(TEXTJOIN(CHAR(10),TRUE,FILTER('SUMMARY DATA'!G:G,'SUMMARY DATA'!$D:$D=$C1120,'SUMMARY DATA'!$B:$B=""GRP"")),"""")
  )
)"),"")</f>
        <v/>
      </c>
      <c r="H1120" s="18" t="str">
        <f>IFERROR(__xludf.DUMMYFUNCTION("IFERROR(
  TEXTJOIN(CHAR(10),TRUE,FILTER('SUMMARY DATA'!H:H,'SUMMARY DATA'!$A:$A=$A1120,'SUMMARY DATA'!$C:$C=$B1120,'SUMMARY DATA'!$B:$B=""GRP"")),
  IF(
    OR(
      ISNUMBER(SEARCH(""CDM CASH DEPOSIT"",$C1120)),
      ISNUMBER(SEARCH(""CASH DEPOSIT"",$"&amp;"C1120)),
      COUNTIFS('SUMMARY DATA'!$D:$D,$C1120,'SUMMARY DATA'!$B:$B,""GRP"")&lt;&gt;1
    ),
    """",
    IFERROR(TEXTJOIN(CHAR(10),TRUE,FILTER('SUMMARY DATA'!H:H,'SUMMARY DATA'!$D:$D=$C1120,'SUMMARY DATA'!$B:$B=""GRP"")),"""")
  )
)"),"")</f>
        <v/>
      </c>
      <c r="I1120" s="18" t="str">
        <f>IFERROR(__xludf.DUMMYFUNCTION("IF(H1120="""","""",
SUM(ARRAYFORMULA(VALUE(SPLIT(H1120,CHAR(10)))))
)"),"")</f>
        <v/>
      </c>
      <c r="J1120" s="17" t="str">
        <f>IFERROR(__xludf.DUMMYFUNCTION("IFERROR(
  TEXTJOIN(CHAR(10),TRUE,FILTER('SUMMARY DATA'!I:I,'SUMMARY DATA'!$A:$A=$A1120,'SUMMARY DATA'!$C:$C=$B1120,'SUMMARY DATA'!$B:$B=""GRP"")),
  IF(
    OR(
      ISNUMBER(SEARCH(""CDM CASH DEPOSIT"",$C1120)),
      ISNUMBER(SEARCH(""CASH DEPOSIT"",$"&amp;"C1120)),
      COUNTIFS('SUMMARY DATA'!$D:$D,$C1120,'SUMMARY DATA'!$B:$B,""GRP"")&lt;&gt;1
    ),
    """",
    IFERROR(TEXTJOIN(CHAR(10),TRUE,FILTER('SUMMARY DATA'!I:I,'SUMMARY DATA'!$D:$D=$C1120,'SUMMARY DATA'!$B:$B=""GRP"")),"""")
  )
)"),"")</f>
        <v/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ht="15.75" customHeight="1" spans="1:27">
      <c r="A1121" s="2"/>
      <c r="B1121" s="35"/>
      <c r="C1121" s="2"/>
      <c r="D1121" s="6"/>
      <c r="E1121" s="16" t="str">
        <f>IFERROR(__xludf.DUMMYFUNCTION("IFERROR(
  TEXTJOIN(CHAR(10),TRUE,FILTER('SUMMARY DATA'!E:E,'SUMMARY DATA'!$A:$A=$A1121,'SUMMARY DATA'!$C:$C=$B1121,'SUMMARY DATA'!$B:$B=""GRP"")),
  IF(
    OR(
      ISNUMBER(SEARCH(""CDM CASH DEPOSIT"",$C1121)),
      ISNUMBER(SEARCH(""CASH DEPOSIT"",$"&amp;"C1121)),
      COUNTIFS('SUMMARY DATA'!$D:$D,$C1121,'SUMMARY DATA'!$B:$B,""GRP"")&lt;&gt;1
    ),
    """",
    IFERROR(TEXTJOIN(CHAR(10),TRUE,FILTER('SUMMARY DATA'!E:E,'SUMMARY DATA'!$D:$D=$C1121,'SUMMARY DATA'!$B:$B=""GRP"")),"""")
  )
)"),"")</f>
        <v/>
      </c>
      <c r="F1121" s="17" t="str">
        <f>IFERROR(__xludf.DUMMYFUNCTION("IFERROR(
  TEXTJOIN(CHAR(10),TRUE,FILTER('SUMMARY DATA'!F:F,'SUMMARY DATA'!$A:$A=$A1121,'SUMMARY DATA'!$C:$C=$B1121,'SUMMARY DATA'!$B:$B=""GRP"")),
  IF(
    OR(
      ISNUMBER(SEARCH(""CDM CASH DEPOSIT"",$C1121)),
      ISNUMBER(SEARCH(""CASH DEPOSIT"",$"&amp;"C1121)),
      COUNTIFS('SUMMARY DATA'!$D:$D,$C1121,'SUMMARY DATA'!$B:$B,""GRP"")&lt;&gt;1
    ),
    """",
    IFERROR(TEXTJOIN(CHAR(10),TRUE,FILTER('SUMMARY DATA'!F:F,'SUMMARY DATA'!$D:$D=$C1121,'SUMMARY DATA'!$B:$B=""GRP"")),"""")
  )
)"),"")</f>
        <v/>
      </c>
      <c r="G1121" s="17" t="str">
        <f>IFERROR(__xludf.DUMMYFUNCTION("IFERROR(
  TEXTJOIN(CHAR(10),TRUE,FILTER('SUMMARY DATA'!G:G,'SUMMARY DATA'!$A:$A=$A1121,'SUMMARY DATA'!$C:$C=$B1121,'SUMMARY DATA'!$B:$B=""GRP"")),
  IF(
    OR(
      ISNUMBER(SEARCH(""CDM CASH DEPOSIT"",$C1121)),
      ISNUMBER(SEARCH(""CASH DEPOSIT"",$"&amp;"C1121)),
      COUNTIFS('SUMMARY DATA'!$D:$D,$C1121,'SUMMARY DATA'!$B:$B,""GRP"")&lt;&gt;1
    ),
    """",
    IFERROR(TEXTJOIN(CHAR(10),TRUE,FILTER('SUMMARY DATA'!G:G,'SUMMARY DATA'!$D:$D=$C1121,'SUMMARY DATA'!$B:$B=""GRP"")),"""")
  )
)"),"")</f>
        <v/>
      </c>
      <c r="H1121" s="18" t="str">
        <f>IFERROR(__xludf.DUMMYFUNCTION("IFERROR(
  TEXTJOIN(CHAR(10),TRUE,FILTER('SUMMARY DATA'!H:H,'SUMMARY DATA'!$A:$A=$A1121,'SUMMARY DATA'!$C:$C=$B1121,'SUMMARY DATA'!$B:$B=""GRP"")),
  IF(
    OR(
      ISNUMBER(SEARCH(""CDM CASH DEPOSIT"",$C1121)),
      ISNUMBER(SEARCH(""CASH DEPOSIT"",$"&amp;"C1121)),
      COUNTIFS('SUMMARY DATA'!$D:$D,$C1121,'SUMMARY DATA'!$B:$B,""GRP"")&lt;&gt;1
    ),
    """",
    IFERROR(TEXTJOIN(CHAR(10),TRUE,FILTER('SUMMARY DATA'!H:H,'SUMMARY DATA'!$D:$D=$C1121,'SUMMARY DATA'!$B:$B=""GRP"")),"""")
  )
)"),"")</f>
        <v/>
      </c>
      <c r="I1121" s="18" t="str">
        <f>IFERROR(__xludf.DUMMYFUNCTION("IF(H1121="""","""",
SUM(ARRAYFORMULA(VALUE(SPLIT(H1121,CHAR(10)))))
)"),"")</f>
        <v/>
      </c>
      <c r="J1121" s="17" t="str">
        <f>IFERROR(__xludf.DUMMYFUNCTION("IFERROR(
  TEXTJOIN(CHAR(10),TRUE,FILTER('SUMMARY DATA'!I:I,'SUMMARY DATA'!$A:$A=$A1121,'SUMMARY DATA'!$C:$C=$B1121,'SUMMARY DATA'!$B:$B=""GRP"")),
  IF(
    OR(
      ISNUMBER(SEARCH(""CDM CASH DEPOSIT"",$C1121)),
      ISNUMBER(SEARCH(""CASH DEPOSIT"",$"&amp;"C1121)),
      COUNTIFS('SUMMARY DATA'!$D:$D,$C1121,'SUMMARY DATA'!$B:$B,""GRP"")&lt;&gt;1
    ),
    """",
    IFERROR(TEXTJOIN(CHAR(10),TRUE,FILTER('SUMMARY DATA'!I:I,'SUMMARY DATA'!$D:$D=$C1121,'SUMMARY DATA'!$B:$B=""GRP"")),"""")
  )
)"),"")</f>
        <v/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ht="15.75" customHeight="1" spans="1:27">
      <c r="A1122" s="2"/>
      <c r="B1122" s="35"/>
      <c r="C1122" s="2"/>
      <c r="D1122" s="6"/>
      <c r="E1122" s="16" t="str">
        <f>IFERROR(__xludf.DUMMYFUNCTION("IFERROR(
  TEXTJOIN(CHAR(10),TRUE,FILTER('SUMMARY DATA'!E:E,'SUMMARY DATA'!$A:$A=$A1122,'SUMMARY DATA'!$C:$C=$B1122,'SUMMARY DATA'!$B:$B=""GRP"")),
  IF(
    OR(
      ISNUMBER(SEARCH(""CDM CASH DEPOSIT"",$C1122)),
      ISNUMBER(SEARCH(""CASH DEPOSIT"",$"&amp;"C1122)),
      COUNTIFS('SUMMARY DATA'!$D:$D,$C1122,'SUMMARY DATA'!$B:$B,""GRP"")&lt;&gt;1
    ),
    """",
    IFERROR(TEXTJOIN(CHAR(10),TRUE,FILTER('SUMMARY DATA'!E:E,'SUMMARY DATA'!$D:$D=$C1122,'SUMMARY DATA'!$B:$B=""GRP"")),"""")
  )
)"),"")</f>
        <v/>
      </c>
      <c r="F1122" s="17" t="str">
        <f>IFERROR(__xludf.DUMMYFUNCTION("IFERROR(
  TEXTJOIN(CHAR(10),TRUE,FILTER('SUMMARY DATA'!F:F,'SUMMARY DATA'!$A:$A=$A1122,'SUMMARY DATA'!$C:$C=$B1122,'SUMMARY DATA'!$B:$B=""GRP"")),
  IF(
    OR(
      ISNUMBER(SEARCH(""CDM CASH DEPOSIT"",$C1122)),
      ISNUMBER(SEARCH(""CASH DEPOSIT"",$"&amp;"C1122)),
      COUNTIFS('SUMMARY DATA'!$D:$D,$C1122,'SUMMARY DATA'!$B:$B,""GRP"")&lt;&gt;1
    ),
    """",
    IFERROR(TEXTJOIN(CHAR(10),TRUE,FILTER('SUMMARY DATA'!F:F,'SUMMARY DATA'!$D:$D=$C1122,'SUMMARY DATA'!$B:$B=""GRP"")),"""")
  )
)"),"")</f>
        <v/>
      </c>
      <c r="G1122" s="17" t="str">
        <f>IFERROR(__xludf.DUMMYFUNCTION("IFERROR(
  TEXTJOIN(CHAR(10),TRUE,FILTER('SUMMARY DATA'!G:G,'SUMMARY DATA'!$A:$A=$A1122,'SUMMARY DATA'!$C:$C=$B1122,'SUMMARY DATA'!$B:$B=""GRP"")),
  IF(
    OR(
      ISNUMBER(SEARCH(""CDM CASH DEPOSIT"",$C1122)),
      ISNUMBER(SEARCH(""CASH DEPOSIT"",$"&amp;"C1122)),
      COUNTIFS('SUMMARY DATA'!$D:$D,$C1122,'SUMMARY DATA'!$B:$B,""GRP"")&lt;&gt;1
    ),
    """",
    IFERROR(TEXTJOIN(CHAR(10),TRUE,FILTER('SUMMARY DATA'!G:G,'SUMMARY DATA'!$D:$D=$C1122,'SUMMARY DATA'!$B:$B=""GRP"")),"""")
  )
)"),"")</f>
        <v/>
      </c>
      <c r="H1122" s="18" t="str">
        <f>IFERROR(__xludf.DUMMYFUNCTION("IFERROR(
  TEXTJOIN(CHAR(10),TRUE,FILTER('SUMMARY DATA'!H:H,'SUMMARY DATA'!$A:$A=$A1122,'SUMMARY DATA'!$C:$C=$B1122,'SUMMARY DATA'!$B:$B=""GRP"")),
  IF(
    OR(
      ISNUMBER(SEARCH(""CDM CASH DEPOSIT"",$C1122)),
      ISNUMBER(SEARCH(""CASH DEPOSIT"",$"&amp;"C1122)),
      COUNTIFS('SUMMARY DATA'!$D:$D,$C1122,'SUMMARY DATA'!$B:$B,""GRP"")&lt;&gt;1
    ),
    """",
    IFERROR(TEXTJOIN(CHAR(10),TRUE,FILTER('SUMMARY DATA'!H:H,'SUMMARY DATA'!$D:$D=$C1122,'SUMMARY DATA'!$B:$B=""GRP"")),"""")
  )
)"),"")</f>
        <v/>
      </c>
      <c r="I1122" s="18" t="str">
        <f>IFERROR(__xludf.DUMMYFUNCTION("IF(H1122="""","""",
SUM(ARRAYFORMULA(VALUE(SPLIT(H1122,CHAR(10)))))
)"),"")</f>
        <v/>
      </c>
      <c r="J1122" s="17" t="str">
        <f>IFERROR(__xludf.DUMMYFUNCTION("IFERROR(
  TEXTJOIN(CHAR(10),TRUE,FILTER('SUMMARY DATA'!I:I,'SUMMARY DATA'!$A:$A=$A1122,'SUMMARY DATA'!$C:$C=$B1122,'SUMMARY DATA'!$B:$B=""GRP"")),
  IF(
    OR(
      ISNUMBER(SEARCH(""CDM CASH DEPOSIT"",$C1122)),
      ISNUMBER(SEARCH(""CASH DEPOSIT"",$"&amp;"C1122)),
      COUNTIFS('SUMMARY DATA'!$D:$D,$C1122,'SUMMARY DATA'!$B:$B,""GRP"")&lt;&gt;1
    ),
    """",
    IFERROR(TEXTJOIN(CHAR(10),TRUE,FILTER('SUMMARY DATA'!I:I,'SUMMARY DATA'!$D:$D=$C1122,'SUMMARY DATA'!$B:$B=""GRP"")),"""")
  )
)"),"")</f>
        <v/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ht="15.75" customHeight="1" spans="1:27">
      <c r="A1123" s="2"/>
      <c r="B1123" s="35"/>
      <c r="C1123" s="2"/>
      <c r="D1123" s="6"/>
      <c r="E1123" s="16" t="str">
        <f>IFERROR(__xludf.DUMMYFUNCTION("IFERROR(
  TEXTJOIN(CHAR(10),TRUE,FILTER('SUMMARY DATA'!E:E,'SUMMARY DATA'!$A:$A=$A1123,'SUMMARY DATA'!$C:$C=$B1123,'SUMMARY DATA'!$B:$B=""GRP"")),
  IF(
    OR(
      ISNUMBER(SEARCH(""CDM CASH DEPOSIT"",$C1123)),
      ISNUMBER(SEARCH(""CASH DEPOSIT"",$"&amp;"C1123)),
      COUNTIFS('SUMMARY DATA'!$D:$D,$C1123,'SUMMARY DATA'!$B:$B,""GRP"")&lt;&gt;1
    ),
    """",
    IFERROR(TEXTJOIN(CHAR(10),TRUE,FILTER('SUMMARY DATA'!E:E,'SUMMARY DATA'!$D:$D=$C1123,'SUMMARY DATA'!$B:$B=""GRP"")),"""")
  )
)"),"")</f>
        <v/>
      </c>
      <c r="F1123" s="17" t="str">
        <f>IFERROR(__xludf.DUMMYFUNCTION("IFERROR(
  TEXTJOIN(CHAR(10),TRUE,FILTER('SUMMARY DATA'!F:F,'SUMMARY DATA'!$A:$A=$A1123,'SUMMARY DATA'!$C:$C=$B1123,'SUMMARY DATA'!$B:$B=""GRP"")),
  IF(
    OR(
      ISNUMBER(SEARCH(""CDM CASH DEPOSIT"",$C1123)),
      ISNUMBER(SEARCH(""CASH DEPOSIT"",$"&amp;"C1123)),
      COUNTIFS('SUMMARY DATA'!$D:$D,$C1123,'SUMMARY DATA'!$B:$B,""GRP"")&lt;&gt;1
    ),
    """",
    IFERROR(TEXTJOIN(CHAR(10),TRUE,FILTER('SUMMARY DATA'!F:F,'SUMMARY DATA'!$D:$D=$C1123,'SUMMARY DATA'!$B:$B=""GRP"")),"""")
  )
)"),"")</f>
        <v/>
      </c>
      <c r="G1123" s="17" t="str">
        <f>IFERROR(__xludf.DUMMYFUNCTION("IFERROR(
  TEXTJOIN(CHAR(10),TRUE,FILTER('SUMMARY DATA'!G:G,'SUMMARY DATA'!$A:$A=$A1123,'SUMMARY DATA'!$C:$C=$B1123,'SUMMARY DATA'!$B:$B=""GRP"")),
  IF(
    OR(
      ISNUMBER(SEARCH(""CDM CASH DEPOSIT"",$C1123)),
      ISNUMBER(SEARCH(""CASH DEPOSIT"",$"&amp;"C1123)),
      COUNTIFS('SUMMARY DATA'!$D:$D,$C1123,'SUMMARY DATA'!$B:$B,""GRP"")&lt;&gt;1
    ),
    """",
    IFERROR(TEXTJOIN(CHAR(10),TRUE,FILTER('SUMMARY DATA'!G:G,'SUMMARY DATA'!$D:$D=$C1123,'SUMMARY DATA'!$B:$B=""GRP"")),"""")
  )
)"),"")</f>
        <v/>
      </c>
      <c r="H1123" s="18" t="str">
        <f>IFERROR(__xludf.DUMMYFUNCTION("IFERROR(
  TEXTJOIN(CHAR(10),TRUE,FILTER('SUMMARY DATA'!H:H,'SUMMARY DATA'!$A:$A=$A1123,'SUMMARY DATA'!$C:$C=$B1123,'SUMMARY DATA'!$B:$B=""GRP"")),
  IF(
    OR(
      ISNUMBER(SEARCH(""CDM CASH DEPOSIT"",$C1123)),
      ISNUMBER(SEARCH(""CASH DEPOSIT"",$"&amp;"C1123)),
      COUNTIFS('SUMMARY DATA'!$D:$D,$C1123,'SUMMARY DATA'!$B:$B,""GRP"")&lt;&gt;1
    ),
    """",
    IFERROR(TEXTJOIN(CHAR(10),TRUE,FILTER('SUMMARY DATA'!H:H,'SUMMARY DATA'!$D:$D=$C1123,'SUMMARY DATA'!$B:$B=""GRP"")),"""")
  )
)"),"")</f>
        <v/>
      </c>
      <c r="I1123" s="18" t="str">
        <f>IFERROR(__xludf.DUMMYFUNCTION("IF(H1123="""","""",
SUM(ARRAYFORMULA(VALUE(SPLIT(H1123,CHAR(10)))))
)"),"")</f>
        <v/>
      </c>
      <c r="J1123" s="17" t="str">
        <f>IFERROR(__xludf.DUMMYFUNCTION("IFERROR(
  TEXTJOIN(CHAR(10),TRUE,FILTER('SUMMARY DATA'!I:I,'SUMMARY DATA'!$A:$A=$A1123,'SUMMARY DATA'!$C:$C=$B1123,'SUMMARY DATA'!$B:$B=""GRP"")),
  IF(
    OR(
      ISNUMBER(SEARCH(""CDM CASH DEPOSIT"",$C1123)),
      ISNUMBER(SEARCH(""CASH DEPOSIT"",$"&amp;"C1123)),
      COUNTIFS('SUMMARY DATA'!$D:$D,$C1123,'SUMMARY DATA'!$B:$B,""GRP"")&lt;&gt;1
    ),
    """",
    IFERROR(TEXTJOIN(CHAR(10),TRUE,FILTER('SUMMARY DATA'!I:I,'SUMMARY DATA'!$D:$D=$C1123,'SUMMARY DATA'!$B:$B=""GRP"")),"""")
  )
)"),"")</f>
        <v/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ht="15.75" customHeight="1" spans="1:27">
      <c r="A1124" s="2"/>
      <c r="B1124" s="35"/>
      <c r="C1124" s="2"/>
      <c r="D1124" s="6"/>
      <c r="E1124" s="16" t="str">
        <f>IFERROR(__xludf.DUMMYFUNCTION("IFERROR(
  TEXTJOIN(CHAR(10),TRUE,FILTER('SUMMARY DATA'!E:E,'SUMMARY DATA'!$A:$A=$A1124,'SUMMARY DATA'!$C:$C=$B1124,'SUMMARY DATA'!$B:$B=""GRP"")),
  IF(
    OR(
      ISNUMBER(SEARCH(""CDM CASH DEPOSIT"",$C1124)),
      ISNUMBER(SEARCH(""CASH DEPOSIT"",$"&amp;"C1124)),
      COUNTIFS('SUMMARY DATA'!$D:$D,$C1124,'SUMMARY DATA'!$B:$B,""GRP"")&lt;&gt;1
    ),
    """",
    IFERROR(TEXTJOIN(CHAR(10),TRUE,FILTER('SUMMARY DATA'!E:E,'SUMMARY DATA'!$D:$D=$C1124,'SUMMARY DATA'!$B:$B=""GRP"")),"""")
  )
)"),"")</f>
        <v/>
      </c>
      <c r="F1124" s="17" t="str">
        <f>IFERROR(__xludf.DUMMYFUNCTION("IFERROR(
  TEXTJOIN(CHAR(10),TRUE,FILTER('SUMMARY DATA'!F:F,'SUMMARY DATA'!$A:$A=$A1124,'SUMMARY DATA'!$C:$C=$B1124,'SUMMARY DATA'!$B:$B=""GRP"")),
  IF(
    OR(
      ISNUMBER(SEARCH(""CDM CASH DEPOSIT"",$C1124)),
      ISNUMBER(SEARCH(""CASH DEPOSIT"",$"&amp;"C1124)),
      COUNTIFS('SUMMARY DATA'!$D:$D,$C1124,'SUMMARY DATA'!$B:$B,""GRP"")&lt;&gt;1
    ),
    """",
    IFERROR(TEXTJOIN(CHAR(10),TRUE,FILTER('SUMMARY DATA'!F:F,'SUMMARY DATA'!$D:$D=$C1124,'SUMMARY DATA'!$B:$B=""GRP"")),"""")
  )
)"),"")</f>
        <v/>
      </c>
      <c r="G1124" s="17" t="str">
        <f>IFERROR(__xludf.DUMMYFUNCTION("IFERROR(
  TEXTJOIN(CHAR(10),TRUE,FILTER('SUMMARY DATA'!G:G,'SUMMARY DATA'!$A:$A=$A1124,'SUMMARY DATA'!$C:$C=$B1124,'SUMMARY DATA'!$B:$B=""GRP"")),
  IF(
    OR(
      ISNUMBER(SEARCH(""CDM CASH DEPOSIT"",$C1124)),
      ISNUMBER(SEARCH(""CASH DEPOSIT"",$"&amp;"C1124)),
      COUNTIFS('SUMMARY DATA'!$D:$D,$C1124,'SUMMARY DATA'!$B:$B,""GRP"")&lt;&gt;1
    ),
    """",
    IFERROR(TEXTJOIN(CHAR(10),TRUE,FILTER('SUMMARY DATA'!G:G,'SUMMARY DATA'!$D:$D=$C1124,'SUMMARY DATA'!$B:$B=""GRP"")),"""")
  )
)"),"")</f>
        <v/>
      </c>
      <c r="H1124" s="18" t="str">
        <f>IFERROR(__xludf.DUMMYFUNCTION("IFERROR(
  TEXTJOIN(CHAR(10),TRUE,FILTER('SUMMARY DATA'!H:H,'SUMMARY DATA'!$A:$A=$A1124,'SUMMARY DATA'!$C:$C=$B1124,'SUMMARY DATA'!$B:$B=""GRP"")),
  IF(
    OR(
      ISNUMBER(SEARCH(""CDM CASH DEPOSIT"",$C1124)),
      ISNUMBER(SEARCH(""CASH DEPOSIT"",$"&amp;"C1124)),
      COUNTIFS('SUMMARY DATA'!$D:$D,$C1124,'SUMMARY DATA'!$B:$B,""GRP"")&lt;&gt;1
    ),
    """",
    IFERROR(TEXTJOIN(CHAR(10),TRUE,FILTER('SUMMARY DATA'!H:H,'SUMMARY DATA'!$D:$D=$C1124,'SUMMARY DATA'!$B:$B=""GRP"")),"""")
  )
)"),"")</f>
        <v/>
      </c>
      <c r="I1124" s="18" t="str">
        <f>IFERROR(__xludf.DUMMYFUNCTION("IF(H1124="""","""",
SUM(ARRAYFORMULA(VALUE(SPLIT(H1124,CHAR(10)))))
)"),"")</f>
        <v/>
      </c>
      <c r="J1124" s="17" t="str">
        <f>IFERROR(__xludf.DUMMYFUNCTION("IFERROR(
  TEXTJOIN(CHAR(10),TRUE,FILTER('SUMMARY DATA'!I:I,'SUMMARY DATA'!$A:$A=$A1124,'SUMMARY DATA'!$C:$C=$B1124,'SUMMARY DATA'!$B:$B=""GRP"")),
  IF(
    OR(
      ISNUMBER(SEARCH(""CDM CASH DEPOSIT"",$C1124)),
      ISNUMBER(SEARCH(""CASH DEPOSIT"",$"&amp;"C1124)),
      COUNTIFS('SUMMARY DATA'!$D:$D,$C1124,'SUMMARY DATA'!$B:$B,""GRP"")&lt;&gt;1
    ),
    """",
    IFERROR(TEXTJOIN(CHAR(10),TRUE,FILTER('SUMMARY DATA'!I:I,'SUMMARY DATA'!$D:$D=$C1124,'SUMMARY DATA'!$B:$B=""GRP"")),"""")
  )
)"),"")</f>
        <v/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ht="15.75" customHeight="1" spans="1:27">
      <c r="A1125" s="2"/>
      <c r="B1125" s="35"/>
      <c r="C1125" s="2"/>
      <c r="D1125" s="6"/>
      <c r="E1125" s="16" t="str">
        <f>IFERROR(__xludf.DUMMYFUNCTION("IFERROR(
  TEXTJOIN(CHAR(10),TRUE,FILTER('SUMMARY DATA'!E:E,'SUMMARY DATA'!$A:$A=$A1125,'SUMMARY DATA'!$C:$C=$B1125,'SUMMARY DATA'!$B:$B=""GRP"")),
  IF(
    OR(
      ISNUMBER(SEARCH(""CDM CASH DEPOSIT"",$C1125)),
      ISNUMBER(SEARCH(""CASH DEPOSIT"",$"&amp;"C1125)),
      COUNTIFS('SUMMARY DATA'!$D:$D,$C1125,'SUMMARY DATA'!$B:$B,""GRP"")&lt;&gt;1
    ),
    """",
    IFERROR(TEXTJOIN(CHAR(10),TRUE,FILTER('SUMMARY DATA'!E:E,'SUMMARY DATA'!$D:$D=$C1125,'SUMMARY DATA'!$B:$B=""GRP"")),"""")
  )
)"),"")</f>
        <v/>
      </c>
      <c r="F1125" s="17" t="str">
        <f>IFERROR(__xludf.DUMMYFUNCTION("IFERROR(
  TEXTJOIN(CHAR(10),TRUE,FILTER('SUMMARY DATA'!F:F,'SUMMARY DATA'!$A:$A=$A1125,'SUMMARY DATA'!$C:$C=$B1125,'SUMMARY DATA'!$B:$B=""GRP"")),
  IF(
    OR(
      ISNUMBER(SEARCH(""CDM CASH DEPOSIT"",$C1125)),
      ISNUMBER(SEARCH(""CASH DEPOSIT"",$"&amp;"C1125)),
      COUNTIFS('SUMMARY DATA'!$D:$D,$C1125,'SUMMARY DATA'!$B:$B,""GRP"")&lt;&gt;1
    ),
    """",
    IFERROR(TEXTJOIN(CHAR(10),TRUE,FILTER('SUMMARY DATA'!F:F,'SUMMARY DATA'!$D:$D=$C1125,'SUMMARY DATA'!$B:$B=""GRP"")),"""")
  )
)"),"")</f>
        <v/>
      </c>
      <c r="G1125" s="17" t="str">
        <f>IFERROR(__xludf.DUMMYFUNCTION("IFERROR(
  TEXTJOIN(CHAR(10),TRUE,FILTER('SUMMARY DATA'!G:G,'SUMMARY DATA'!$A:$A=$A1125,'SUMMARY DATA'!$C:$C=$B1125,'SUMMARY DATA'!$B:$B=""GRP"")),
  IF(
    OR(
      ISNUMBER(SEARCH(""CDM CASH DEPOSIT"",$C1125)),
      ISNUMBER(SEARCH(""CASH DEPOSIT"",$"&amp;"C1125)),
      COUNTIFS('SUMMARY DATA'!$D:$D,$C1125,'SUMMARY DATA'!$B:$B,""GRP"")&lt;&gt;1
    ),
    """",
    IFERROR(TEXTJOIN(CHAR(10),TRUE,FILTER('SUMMARY DATA'!G:G,'SUMMARY DATA'!$D:$D=$C1125,'SUMMARY DATA'!$B:$B=""GRP"")),"""")
  )
)"),"")</f>
        <v/>
      </c>
      <c r="H1125" s="18" t="str">
        <f>IFERROR(__xludf.DUMMYFUNCTION("IFERROR(
  TEXTJOIN(CHAR(10),TRUE,FILTER('SUMMARY DATA'!H:H,'SUMMARY DATA'!$A:$A=$A1125,'SUMMARY DATA'!$C:$C=$B1125,'SUMMARY DATA'!$B:$B=""GRP"")),
  IF(
    OR(
      ISNUMBER(SEARCH(""CDM CASH DEPOSIT"",$C1125)),
      ISNUMBER(SEARCH(""CASH DEPOSIT"",$"&amp;"C1125)),
      COUNTIFS('SUMMARY DATA'!$D:$D,$C1125,'SUMMARY DATA'!$B:$B,""GRP"")&lt;&gt;1
    ),
    """",
    IFERROR(TEXTJOIN(CHAR(10),TRUE,FILTER('SUMMARY DATA'!H:H,'SUMMARY DATA'!$D:$D=$C1125,'SUMMARY DATA'!$B:$B=""GRP"")),"""")
  )
)"),"")</f>
        <v/>
      </c>
      <c r="I1125" s="18" t="str">
        <f>IFERROR(__xludf.DUMMYFUNCTION("IF(H1125="""","""",
SUM(ARRAYFORMULA(VALUE(SPLIT(H1125,CHAR(10)))))
)"),"")</f>
        <v/>
      </c>
      <c r="J1125" s="17" t="str">
        <f>IFERROR(__xludf.DUMMYFUNCTION("IFERROR(
  TEXTJOIN(CHAR(10),TRUE,FILTER('SUMMARY DATA'!I:I,'SUMMARY DATA'!$A:$A=$A1125,'SUMMARY DATA'!$C:$C=$B1125,'SUMMARY DATA'!$B:$B=""GRP"")),
  IF(
    OR(
      ISNUMBER(SEARCH(""CDM CASH DEPOSIT"",$C1125)),
      ISNUMBER(SEARCH(""CASH DEPOSIT"",$"&amp;"C1125)),
      COUNTIFS('SUMMARY DATA'!$D:$D,$C1125,'SUMMARY DATA'!$B:$B,""GRP"")&lt;&gt;1
    ),
    """",
    IFERROR(TEXTJOIN(CHAR(10),TRUE,FILTER('SUMMARY DATA'!I:I,'SUMMARY DATA'!$D:$D=$C1125,'SUMMARY DATA'!$B:$B=""GRP"")),"""")
  )
)"),"")</f>
        <v/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ht="15.75" customHeight="1" spans="1:27">
      <c r="A1126" s="2"/>
      <c r="B1126" s="35"/>
      <c r="C1126" s="2"/>
      <c r="D1126" s="6"/>
      <c r="E1126" s="16" t="str">
        <f>IFERROR(__xludf.DUMMYFUNCTION("IFERROR(
  TEXTJOIN(CHAR(10),TRUE,FILTER('SUMMARY DATA'!E:E,'SUMMARY DATA'!$A:$A=$A1126,'SUMMARY DATA'!$C:$C=$B1126,'SUMMARY DATA'!$B:$B=""GRP"")),
  IF(
    OR(
      ISNUMBER(SEARCH(""CDM CASH DEPOSIT"",$C1126)),
      ISNUMBER(SEARCH(""CASH DEPOSIT"",$"&amp;"C1126)),
      COUNTIFS('SUMMARY DATA'!$D:$D,$C1126,'SUMMARY DATA'!$B:$B,""GRP"")&lt;&gt;1
    ),
    """",
    IFERROR(TEXTJOIN(CHAR(10),TRUE,FILTER('SUMMARY DATA'!E:E,'SUMMARY DATA'!$D:$D=$C1126,'SUMMARY DATA'!$B:$B=""GRP"")),"""")
  )
)"),"")</f>
        <v/>
      </c>
      <c r="F1126" s="17" t="str">
        <f>IFERROR(__xludf.DUMMYFUNCTION("IFERROR(
  TEXTJOIN(CHAR(10),TRUE,FILTER('SUMMARY DATA'!F:F,'SUMMARY DATA'!$A:$A=$A1126,'SUMMARY DATA'!$C:$C=$B1126,'SUMMARY DATA'!$B:$B=""GRP"")),
  IF(
    OR(
      ISNUMBER(SEARCH(""CDM CASH DEPOSIT"",$C1126)),
      ISNUMBER(SEARCH(""CASH DEPOSIT"",$"&amp;"C1126)),
      COUNTIFS('SUMMARY DATA'!$D:$D,$C1126,'SUMMARY DATA'!$B:$B,""GRP"")&lt;&gt;1
    ),
    """",
    IFERROR(TEXTJOIN(CHAR(10),TRUE,FILTER('SUMMARY DATA'!F:F,'SUMMARY DATA'!$D:$D=$C1126,'SUMMARY DATA'!$B:$B=""GRP"")),"""")
  )
)"),"")</f>
        <v/>
      </c>
      <c r="G1126" s="17" t="str">
        <f>IFERROR(__xludf.DUMMYFUNCTION("IFERROR(
  TEXTJOIN(CHAR(10),TRUE,FILTER('SUMMARY DATA'!G:G,'SUMMARY DATA'!$A:$A=$A1126,'SUMMARY DATA'!$C:$C=$B1126,'SUMMARY DATA'!$B:$B=""GRP"")),
  IF(
    OR(
      ISNUMBER(SEARCH(""CDM CASH DEPOSIT"",$C1126)),
      ISNUMBER(SEARCH(""CASH DEPOSIT"",$"&amp;"C1126)),
      COUNTIFS('SUMMARY DATA'!$D:$D,$C1126,'SUMMARY DATA'!$B:$B,""GRP"")&lt;&gt;1
    ),
    """",
    IFERROR(TEXTJOIN(CHAR(10),TRUE,FILTER('SUMMARY DATA'!G:G,'SUMMARY DATA'!$D:$D=$C1126,'SUMMARY DATA'!$B:$B=""GRP"")),"""")
  )
)"),"")</f>
        <v/>
      </c>
      <c r="H1126" s="18" t="str">
        <f>IFERROR(__xludf.DUMMYFUNCTION("IFERROR(
  TEXTJOIN(CHAR(10),TRUE,FILTER('SUMMARY DATA'!H:H,'SUMMARY DATA'!$A:$A=$A1126,'SUMMARY DATA'!$C:$C=$B1126,'SUMMARY DATA'!$B:$B=""GRP"")),
  IF(
    OR(
      ISNUMBER(SEARCH(""CDM CASH DEPOSIT"",$C1126)),
      ISNUMBER(SEARCH(""CASH DEPOSIT"",$"&amp;"C1126)),
      COUNTIFS('SUMMARY DATA'!$D:$D,$C1126,'SUMMARY DATA'!$B:$B,""GRP"")&lt;&gt;1
    ),
    """",
    IFERROR(TEXTJOIN(CHAR(10),TRUE,FILTER('SUMMARY DATA'!H:H,'SUMMARY DATA'!$D:$D=$C1126,'SUMMARY DATA'!$B:$B=""GRP"")),"""")
  )
)"),"")</f>
        <v/>
      </c>
      <c r="I1126" s="18" t="str">
        <f>IFERROR(__xludf.DUMMYFUNCTION("IF(H1126="""","""",
SUM(ARRAYFORMULA(VALUE(SPLIT(H1126,CHAR(10)))))
)"),"")</f>
        <v/>
      </c>
      <c r="J1126" s="17" t="str">
        <f>IFERROR(__xludf.DUMMYFUNCTION("IFERROR(
  TEXTJOIN(CHAR(10),TRUE,FILTER('SUMMARY DATA'!I:I,'SUMMARY DATA'!$A:$A=$A1126,'SUMMARY DATA'!$C:$C=$B1126,'SUMMARY DATA'!$B:$B=""GRP"")),
  IF(
    OR(
      ISNUMBER(SEARCH(""CDM CASH DEPOSIT"",$C1126)),
      ISNUMBER(SEARCH(""CASH DEPOSIT"",$"&amp;"C1126)),
      COUNTIFS('SUMMARY DATA'!$D:$D,$C1126,'SUMMARY DATA'!$B:$B,""GRP"")&lt;&gt;1
    ),
    """",
    IFERROR(TEXTJOIN(CHAR(10),TRUE,FILTER('SUMMARY DATA'!I:I,'SUMMARY DATA'!$D:$D=$C1126,'SUMMARY DATA'!$B:$B=""GRP"")),"""")
  )
)"),"")</f>
        <v/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ht="15.75" customHeight="1" spans="1:27">
      <c r="A1127" s="2"/>
      <c r="B1127" s="35"/>
      <c r="C1127" s="2"/>
      <c r="D1127" s="6"/>
      <c r="E1127" s="16" t="str">
        <f>IFERROR(__xludf.DUMMYFUNCTION("IFERROR(
  TEXTJOIN(CHAR(10),TRUE,FILTER('SUMMARY DATA'!E:E,'SUMMARY DATA'!$A:$A=$A1127,'SUMMARY DATA'!$C:$C=$B1127,'SUMMARY DATA'!$B:$B=""GRP"")),
  IF(
    OR(
      ISNUMBER(SEARCH(""CDM CASH DEPOSIT"",$C1127)),
      ISNUMBER(SEARCH(""CASH DEPOSIT"",$"&amp;"C1127)),
      COUNTIFS('SUMMARY DATA'!$D:$D,$C1127,'SUMMARY DATA'!$B:$B,""GRP"")&lt;&gt;1
    ),
    """",
    IFERROR(TEXTJOIN(CHAR(10),TRUE,FILTER('SUMMARY DATA'!E:E,'SUMMARY DATA'!$D:$D=$C1127,'SUMMARY DATA'!$B:$B=""GRP"")),"""")
  )
)"),"")</f>
        <v/>
      </c>
      <c r="F1127" s="17" t="str">
        <f>IFERROR(__xludf.DUMMYFUNCTION("IFERROR(
  TEXTJOIN(CHAR(10),TRUE,FILTER('SUMMARY DATA'!F:F,'SUMMARY DATA'!$A:$A=$A1127,'SUMMARY DATA'!$C:$C=$B1127,'SUMMARY DATA'!$B:$B=""GRP"")),
  IF(
    OR(
      ISNUMBER(SEARCH(""CDM CASH DEPOSIT"",$C1127)),
      ISNUMBER(SEARCH(""CASH DEPOSIT"",$"&amp;"C1127)),
      COUNTIFS('SUMMARY DATA'!$D:$D,$C1127,'SUMMARY DATA'!$B:$B,""GRP"")&lt;&gt;1
    ),
    """",
    IFERROR(TEXTJOIN(CHAR(10),TRUE,FILTER('SUMMARY DATA'!F:F,'SUMMARY DATA'!$D:$D=$C1127,'SUMMARY DATA'!$B:$B=""GRP"")),"""")
  )
)"),"")</f>
        <v/>
      </c>
      <c r="G1127" s="17" t="str">
        <f>IFERROR(__xludf.DUMMYFUNCTION("IFERROR(
  TEXTJOIN(CHAR(10),TRUE,FILTER('SUMMARY DATA'!G:G,'SUMMARY DATA'!$A:$A=$A1127,'SUMMARY DATA'!$C:$C=$B1127,'SUMMARY DATA'!$B:$B=""GRP"")),
  IF(
    OR(
      ISNUMBER(SEARCH(""CDM CASH DEPOSIT"",$C1127)),
      ISNUMBER(SEARCH(""CASH DEPOSIT"",$"&amp;"C1127)),
      COUNTIFS('SUMMARY DATA'!$D:$D,$C1127,'SUMMARY DATA'!$B:$B,""GRP"")&lt;&gt;1
    ),
    """",
    IFERROR(TEXTJOIN(CHAR(10),TRUE,FILTER('SUMMARY DATA'!G:G,'SUMMARY DATA'!$D:$D=$C1127,'SUMMARY DATA'!$B:$B=""GRP"")),"""")
  )
)"),"")</f>
        <v/>
      </c>
      <c r="H1127" s="18" t="str">
        <f>IFERROR(__xludf.DUMMYFUNCTION("IFERROR(
  TEXTJOIN(CHAR(10),TRUE,FILTER('SUMMARY DATA'!H:H,'SUMMARY DATA'!$A:$A=$A1127,'SUMMARY DATA'!$C:$C=$B1127,'SUMMARY DATA'!$B:$B=""GRP"")),
  IF(
    OR(
      ISNUMBER(SEARCH(""CDM CASH DEPOSIT"",$C1127)),
      ISNUMBER(SEARCH(""CASH DEPOSIT"",$"&amp;"C1127)),
      COUNTIFS('SUMMARY DATA'!$D:$D,$C1127,'SUMMARY DATA'!$B:$B,""GRP"")&lt;&gt;1
    ),
    """",
    IFERROR(TEXTJOIN(CHAR(10),TRUE,FILTER('SUMMARY DATA'!H:H,'SUMMARY DATA'!$D:$D=$C1127,'SUMMARY DATA'!$B:$B=""GRP"")),"""")
  )
)"),"")</f>
        <v/>
      </c>
      <c r="I1127" s="18" t="str">
        <f>IFERROR(__xludf.DUMMYFUNCTION("IF(H1127="""","""",
SUM(ARRAYFORMULA(VALUE(SPLIT(H1127,CHAR(10)))))
)"),"")</f>
        <v/>
      </c>
      <c r="J1127" s="17" t="str">
        <f>IFERROR(__xludf.DUMMYFUNCTION("IFERROR(
  TEXTJOIN(CHAR(10),TRUE,FILTER('SUMMARY DATA'!I:I,'SUMMARY DATA'!$A:$A=$A1127,'SUMMARY DATA'!$C:$C=$B1127,'SUMMARY DATA'!$B:$B=""GRP"")),
  IF(
    OR(
      ISNUMBER(SEARCH(""CDM CASH DEPOSIT"",$C1127)),
      ISNUMBER(SEARCH(""CASH DEPOSIT"",$"&amp;"C1127)),
      COUNTIFS('SUMMARY DATA'!$D:$D,$C1127,'SUMMARY DATA'!$B:$B,""GRP"")&lt;&gt;1
    ),
    """",
    IFERROR(TEXTJOIN(CHAR(10),TRUE,FILTER('SUMMARY DATA'!I:I,'SUMMARY DATA'!$D:$D=$C1127,'SUMMARY DATA'!$B:$B=""GRP"")),"""")
  )
)"),"")</f>
        <v/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ht="15.75" customHeight="1" spans="1:27">
      <c r="A1128" s="2"/>
      <c r="B1128" s="35"/>
      <c r="C1128" s="2"/>
      <c r="D1128" s="6"/>
      <c r="E1128" s="16" t="str">
        <f>IFERROR(__xludf.DUMMYFUNCTION("IFERROR(
  TEXTJOIN(CHAR(10),TRUE,FILTER('SUMMARY DATA'!E:E,'SUMMARY DATA'!$A:$A=$A1128,'SUMMARY DATA'!$C:$C=$B1128,'SUMMARY DATA'!$B:$B=""GRP"")),
  IF(
    OR(
      ISNUMBER(SEARCH(""CDM CASH DEPOSIT"",$C1128)),
      ISNUMBER(SEARCH(""CASH DEPOSIT"",$"&amp;"C1128)),
      COUNTIFS('SUMMARY DATA'!$D:$D,$C1128,'SUMMARY DATA'!$B:$B,""GRP"")&lt;&gt;1
    ),
    """",
    IFERROR(TEXTJOIN(CHAR(10),TRUE,FILTER('SUMMARY DATA'!E:E,'SUMMARY DATA'!$D:$D=$C1128,'SUMMARY DATA'!$B:$B=""GRP"")),"""")
  )
)"),"")</f>
        <v/>
      </c>
      <c r="F1128" s="17" t="str">
        <f>IFERROR(__xludf.DUMMYFUNCTION("IFERROR(
  TEXTJOIN(CHAR(10),TRUE,FILTER('SUMMARY DATA'!F:F,'SUMMARY DATA'!$A:$A=$A1128,'SUMMARY DATA'!$C:$C=$B1128,'SUMMARY DATA'!$B:$B=""GRP"")),
  IF(
    OR(
      ISNUMBER(SEARCH(""CDM CASH DEPOSIT"",$C1128)),
      ISNUMBER(SEARCH(""CASH DEPOSIT"",$"&amp;"C1128)),
      COUNTIFS('SUMMARY DATA'!$D:$D,$C1128,'SUMMARY DATA'!$B:$B,""GRP"")&lt;&gt;1
    ),
    """",
    IFERROR(TEXTJOIN(CHAR(10),TRUE,FILTER('SUMMARY DATA'!F:F,'SUMMARY DATA'!$D:$D=$C1128,'SUMMARY DATA'!$B:$B=""GRP"")),"""")
  )
)"),"")</f>
        <v/>
      </c>
      <c r="G1128" s="17" t="str">
        <f>IFERROR(__xludf.DUMMYFUNCTION("IFERROR(
  TEXTJOIN(CHAR(10),TRUE,FILTER('SUMMARY DATA'!G:G,'SUMMARY DATA'!$A:$A=$A1128,'SUMMARY DATA'!$C:$C=$B1128,'SUMMARY DATA'!$B:$B=""GRP"")),
  IF(
    OR(
      ISNUMBER(SEARCH(""CDM CASH DEPOSIT"",$C1128)),
      ISNUMBER(SEARCH(""CASH DEPOSIT"",$"&amp;"C1128)),
      COUNTIFS('SUMMARY DATA'!$D:$D,$C1128,'SUMMARY DATA'!$B:$B,""GRP"")&lt;&gt;1
    ),
    """",
    IFERROR(TEXTJOIN(CHAR(10),TRUE,FILTER('SUMMARY DATA'!G:G,'SUMMARY DATA'!$D:$D=$C1128,'SUMMARY DATA'!$B:$B=""GRP"")),"""")
  )
)"),"")</f>
        <v/>
      </c>
      <c r="H1128" s="18" t="str">
        <f>IFERROR(__xludf.DUMMYFUNCTION("IFERROR(
  TEXTJOIN(CHAR(10),TRUE,FILTER('SUMMARY DATA'!H:H,'SUMMARY DATA'!$A:$A=$A1128,'SUMMARY DATA'!$C:$C=$B1128,'SUMMARY DATA'!$B:$B=""GRP"")),
  IF(
    OR(
      ISNUMBER(SEARCH(""CDM CASH DEPOSIT"",$C1128)),
      ISNUMBER(SEARCH(""CASH DEPOSIT"",$"&amp;"C1128)),
      COUNTIFS('SUMMARY DATA'!$D:$D,$C1128,'SUMMARY DATA'!$B:$B,""GRP"")&lt;&gt;1
    ),
    """",
    IFERROR(TEXTJOIN(CHAR(10),TRUE,FILTER('SUMMARY DATA'!H:H,'SUMMARY DATA'!$D:$D=$C1128,'SUMMARY DATA'!$B:$B=""GRP"")),"""")
  )
)"),"")</f>
        <v/>
      </c>
      <c r="I1128" s="18" t="str">
        <f>IFERROR(__xludf.DUMMYFUNCTION("IF(H1128="""","""",
SUM(ARRAYFORMULA(VALUE(SPLIT(H1128,CHAR(10)))))
)"),"")</f>
        <v/>
      </c>
      <c r="J1128" s="17" t="str">
        <f>IFERROR(__xludf.DUMMYFUNCTION("IFERROR(
  TEXTJOIN(CHAR(10),TRUE,FILTER('SUMMARY DATA'!I:I,'SUMMARY DATA'!$A:$A=$A1128,'SUMMARY DATA'!$C:$C=$B1128,'SUMMARY DATA'!$B:$B=""GRP"")),
  IF(
    OR(
      ISNUMBER(SEARCH(""CDM CASH DEPOSIT"",$C1128)),
      ISNUMBER(SEARCH(""CASH DEPOSIT"",$"&amp;"C1128)),
      COUNTIFS('SUMMARY DATA'!$D:$D,$C1128,'SUMMARY DATA'!$B:$B,""GRP"")&lt;&gt;1
    ),
    """",
    IFERROR(TEXTJOIN(CHAR(10),TRUE,FILTER('SUMMARY DATA'!I:I,'SUMMARY DATA'!$D:$D=$C1128,'SUMMARY DATA'!$B:$B=""GRP"")),"""")
  )
)"),"")</f>
        <v/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ht="15.75" customHeight="1" spans="1:27">
      <c r="A1129" s="2"/>
      <c r="B1129" s="35"/>
      <c r="C1129" s="2"/>
      <c r="D1129" s="6"/>
      <c r="E1129" s="16" t="str">
        <f>IFERROR(__xludf.DUMMYFUNCTION("IFERROR(
  TEXTJOIN(CHAR(10),TRUE,FILTER('SUMMARY DATA'!E:E,'SUMMARY DATA'!$A:$A=$A1129,'SUMMARY DATA'!$C:$C=$B1129,'SUMMARY DATA'!$B:$B=""GRP"")),
  IF(
    OR(
      ISNUMBER(SEARCH(""CDM CASH DEPOSIT"",$C1129)),
      ISNUMBER(SEARCH(""CASH DEPOSIT"",$"&amp;"C1129)),
      COUNTIFS('SUMMARY DATA'!$D:$D,$C1129,'SUMMARY DATA'!$B:$B,""GRP"")&lt;&gt;1
    ),
    """",
    IFERROR(TEXTJOIN(CHAR(10),TRUE,FILTER('SUMMARY DATA'!E:E,'SUMMARY DATA'!$D:$D=$C1129,'SUMMARY DATA'!$B:$B=""GRP"")),"""")
  )
)"),"")</f>
        <v/>
      </c>
      <c r="F1129" s="17" t="str">
        <f>IFERROR(__xludf.DUMMYFUNCTION("IFERROR(
  TEXTJOIN(CHAR(10),TRUE,FILTER('SUMMARY DATA'!F:F,'SUMMARY DATA'!$A:$A=$A1129,'SUMMARY DATA'!$C:$C=$B1129,'SUMMARY DATA'!$B:$B=""GRP"")),
  IF(
    OR(
      ISNUMBER(SEARCH(""CDM CASH DEPOSIT"",$C1129)),
      ISNUMBER(SEARCH(""CASH DEPOSIT"",$"&amp;"C1129)),
      COUNTIFS('SUMMARY DATA'!$D:$D,$C1129,'SUMMARY DATA'!$B:$B,""GRP"")&lt;&gt;1
    ),
    """",
    IFERROR(TEXTJOIN(CHAR(10),TRUE,FILTER('SUMMARY DATA'!F:F,'SUMMARY DATA'!$D:$D=$C1129,'SUMMARY DATA'!$B:$B=""GRP"")),"""")
  )
)"),"")</f>
        <v/>
      </c>
      <c r="G1129" s="17" t="str">
        <f>IFERROR(__xludf.DUMMYFUNCTION("IFERROR(
  TEXTJOIN(CHAR(10),TRUE,FILTER('SUMMARY DATA'!G:G,'SUMMARY DATA'!$A:$A=$A1129,'SUMMARY DATA'!$C:$C=$B1129,'SUMMARY DATA'!$B:$B=""GRP"")),
  IF(
    OR(
      ISNUMBER(SEARCH(""CDM CASH DEPOSIT"",$C1129)),
      ISNUMBER(SEARCH(""CASH DEPOSIT"",$"&amp;"C1129)),
      COUNTIFS('SUMMARY DATA'!$D:$D,$C1129,'SUMMARY DATA'!$B:$B,""GRP"")&lt;&gt;1
    ),
    """",
    IFERROR(TEXTJOIN(CHAR(10),TRUE,FILTER('SUMMARY DATA'!G:G,'SUMMARY DATA'!$D:$D=$C1129,'SUMMARY DATA'!$B:$B=""GRP"")),"""")
  )
)"),"")</f>
        <v/>
      </c>
      <c r="H1129" s="18" t="str">
        <f>IFERROR(__xludf.DUMMYFUNCTION("IFERROR(
  TEXTJOIN(CHAR(10),TRUE,FILTER('SUMMARY DATA'!H:H,'SUMMARY DATA'!$A:$A=$A1129,'SUMMARY DATA'!$C:$C=$B1129,'SUMMARY DATA'!$B:$B=""GRP"")),
  IF(
    OR(
      ISNUMBER(SEARCH(""CDM CASH DEPOSIT"",$C1129)),
      ISNUMBER(SEARCH(""CASH DEPOSIT"",$"&amp;"C1129)),
      COUNTIFS('SUMMARY DATA'!$D:$D,$C1129,'SUMMARY DATA'!$B:$B,""GRP"")&lt;&gt;1
    ),
    """",
    IFERROR(TEXTJOIN(CHAR(10),TRUE,FILTER('SUMMARY DATA'!H:H,'SUMMARY DATA'!$D:$D=$C1129,'SUMMARY DATA'!$B:$B=""GRP"")),"""")
  )
)"),"")</f>
        <v/>
      </c>
      <c r="I1129" s="18" t="str">
        <f>IFERROR(__xludf.DUMMYFUNCTION("IF(H1129="""","""",
SUM(ARRAYFORMULA(VALUE(SPLIT(H1129,CHAR(10)))))
)"),"")</f>
        <v/>
      </c>
      <c r="J1129" s="17" t="str">
        <f>IFERROR(__xludf.DUMMYFUNCTION("IFERROR(
  TEXTJOIN(CHAR(10),TRUE,FILTER('SUMMARY DATA'!I:I,'SUMMARY DATA'!$A:$A=$A1129,'SUMMARY DATA'!$C:$C=$B1129,'SUMMARY DATA'!$B:$B=""GRP"")),
  IF(
    OR(
      ISNUMBER(SEARCH(""CDM CASH DEPOSIT"",$C1129)),
      ISNUMBER(SEARCH(""CASH DEPOSIT"",$"&amp;"C1129)),
      COUNTIFS('SUMMARY DATA'!$D:$D,$C1129,'SUMMARY DATA'!$B:$B,""GRP"")&lt;&gt;1
    ),
    """",
    IFERROR(TEXTJOIN(CHAR(10),TRUE,FILTER('SUMMARY DATA'!I:I,'SUMMARY DATA'!$D:$D=$C1129,'SUMMARY DATA'!$B:$B=""GRP"")),"""")
  )
)"),"")</f>
        <v/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ht="15.75" customHeight="1" spans="1:27">
      <c r="A1130" s="2"/>
      <c r="B1130" s="35"/>
      <c r="C1130" s="2"/>
      <c r="D1130" s="6"/>
      <c r="E1130" s="16" t="str">
        <f>IFERROR(__xludf.DUMMYFUNCTION("IFERROR(
  TEXTJOIN(CHAR(10),TRUE,FILTER('SUMMARY DATA'!E:E,'SUMMARY DATA'!$A:$A=$A1130,'SUMMARY DATA'!$C:$C=$B1130,'SUMMARY DATA'!$B:$B=""GRP"")),
  IF(
    OR(
      ISNUMBER(SEARCH(""CDM CASH DEPOSIT"",$C1130)),
      ISNUMBER(SEARCH(""CASH DEPOSIT"",$"&amp;"C1130)),
      COUNTIFS('SUMMARY DATA'!$D:$D,$C1130,'SUMMARY DATA'!$B:$B,""GRP"")&lt;&gt;1
    ),
    """",
    IFERROR(TEXTJOIN(CHAR(10),TRUE,FILTER('SUMMARY DATA'!E:E,'SUMMARY DATA'!$D:$D=$C1130,'SUMMARY DATA'!$B:$B=""GRP"")),"""")
  )
)"),"")</f>
        <v/>
      </c>
      <c r="F1130" s="17" t="str">
        <f>IFERROR(__xludf.DUMMYFUNCTION("IFERROR(
  TEXTJOIN(CHAR(10),TRUE,FILTER('SUMMARY DATA'!F:F,'SUMMARY DATA'!$A:$A=$A1130,'SUMMARY DATA'!$C:$C=$B1130,'SUMMARY DATA'!$B:$B=""GRP"")),
  IF(
    OR(
      ISNUMBER(SEARCH(""CDM CASH DEPOSIT"",$C1130)),
      ISNUMBER(SEARCH(""CASH DEPOSIT"",$"&amp;"C1130)),
      COUNTIFS('SUMMARY DATA'!$D:$D,$C1130,'SUMMARY DATA'!$B:$B,""GRP"")&lt;&gt;1
    ),
    """",
    IFERROR(TEXTJOIN(CHAR(10),TRUE,FILTER('SUMMARY DATA'!F:F,'SUMMARY DATA'!$D:$D=$C1130,'SUMMARY DATA'!$B:$B=""GRP"")),"""")
  )
)"),"")</f>
        <v/>
      </c>
      <c r="G1130" s="17" t="str">
        <f>IFERROR(__xludf.DUMMYFUNCTION("IFERROR(
  TEXTJOIN(CHAR(10),TRUE,FILTER('SUMMARY DATA'!G:G,'SUMMARY DATA'!$A:$A=$A1130,'SUMMARY DATA'!$C:$C=$B1130,'SUMMARY DATA'!$B:$B=""GRP"")),
  IF(
    OR(
      ISNUMBER(SEARCH(""CDM CASH DEPOSIT"",$C1130)),
      ISNUMBER(SEARCH(""CASH DEPOSIT"",$"&amp;"C1130)),
      COUNTIFS('SUMMARY DATA'!$D:$D,$C1130,'SUMMARY DATA'!$B:$B,""GRP"")&lt;&gt;1
    ),
    """",
    IFERROR(TEXTJOIN(CHAR(10),TRUE,FILTER('SUMMARY DATA'!G:G,'SUMMARY DATA'!$D:$D=$C1130,'SUMMARY DATA'!$B:$B=""GRP"")),"""")
  )
)"),"")</f>
        <v/>
      </c>
      <c r="H1130" s="18" t="str">
        <f>IFERROR(__xludf.DUMMYFUNCTION("IFERROR(
  TEXTJOIN(CHAR(10),TRUE,FILTER('SUMMARY DATA'!H:H,'SUMMARY DATA'!$A:$A=$A1130,'SUMMARY DATA'!$C:$C=$B1130,'SUMMARY DATA'!$B:$B=""GRP"")),
  IF(
    OR(
      ISNUMBER(SEARCH(""CDM CASH DEPOSIT"",$C1130)),
      ISNUMBER(SEARCH(""CASH DEPOSIT"",$"&amp;"C1130)),
      COUNTIFS('SUMMARY DATA'!$D:$D,$C1130,'SUMMARY DATA'!$B:$B,""GRP"")&lt;&gt;1
    ),
    """",
    IFERROR(TEXTJOIN(CHAR(10),TRUE,FILTER('SUMMARY DATA'!H:H,'SUMMARY DATA'!$D:$D=$C1130,'SUMMARY DATA'!$B:$B=""GRP"")),"""")
  )
)"),"")</f>
        <v/>
      </c>
      <c r="I1130" s="18" t="str">
        <f>IFERROR(__xludf.DUMMYFUNCTION("IF(H1130="""","""",
SUM(ARRAYFORMULA(VALUE(SPLIT(H1130,CHAR(10)))))
)"),"")</f>
        <v/>
      </c>
      <c r="J1130" s="17" t="str">
        <f>IFERROR(__xludf.DUMMYFUNCTION("IFERROR(
  TEXTJOIN(CHAR(10),TRUE,FILTER('SUMMARY DATA'!I:I,'SUMMARY DATA'!$A:$A=$A1130,'SUMMARY DATA'!$C:$C=$B1130,'SUMMARY DATA'!$B:$B=""GRP"")),
  IF(
    OR(
      ISNUMBER(SEARCH(""CDM CASH DEPOSIT"",$C1130)),
      ISNUMBER(SEARCH(""CASH DEPOSIT"",$"&amp;"C1130)),
      COUNTIFS('SUMMARY DATA'!$D:$D,$C1130,'SUMMARY DATA'!$B:$B,""GRP"")&lt;&gt;1
    ),
    """",
    IFERROR(TEXTJOIN(CHAR(10),TRUE,FILTER('SUMMARY DATA'!I:I,'SUMMARY DATA'!$D:$D=$C1130,'SUMMARY DATA'!$B:$B=""GRP"")),"""")
  )
)"),"")</f>
        <v/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ht="15.75" customHeight="1" spans="1:27">
      <c r="A1131" s="2"/>
      <c r="B1131" s="35"/>
      <c r="C1131" s="2"/>
      <c r="D1131" s="6"/>
      <c r="E1131" s="16" t="str">
        <f>IFERROR(__xludf.DUMMYFUNCTION("IFERROR(
  TEXTJOIN(CHAR(10),TRUE,FILTER('SUMMARY DATA'!E:E,'SUMMARY DATA'!$A:$A=$A1131,'SUMMARY DATA'!$C:$C=$B1131,'SUMMARY DATA'!$B:$B=""GRP"")),
  IF(
    OR(
      ISNUMBER(SEARCH(""CDM CASH DEPOSIT"",$C1131)),
      ISNUMBER(SEARCH(""CASH DEPOSIT"",$"&amp;"C1131)),
      COUNTIFS('SUMMARY DATA'!$D:$D,$C1131,'SUMMARY DATA'!$B:$B,""GRP"")&lt;&gt;1
    ),
    """",
    IFERROR(TEXTJOIN(CHAR(10),TRUE,FILTER('SUMMARY DATA'!E:E,'SUMMARY DATA'!$D:$D=$C1131,'SUMMARY DATA'!$B:$B=""GRP"")),"""")
  )
)"),"")</f>
        <v/>
      </c>
      <c r="F1131" s="17" t="str">
        <f>IFERROR(__xludf.DUMMYFUNCTION("IFERROR(
  TEXTJOIN(CHAR(10),TRUE,FILTER('SUMMARY DATA'!F:F,'SUMMARY DATA'!$A:$A=$A1131,'SUMMARY DATA'!$C:$C=$B1131,'SUMMARY DATA'!$B:$B=""GRP"")),
  IF(
    OR(
      ISNUMBER(SEARCH(""CDM CASH DEPOSIT"",$C1131)),
      ISNUMBER(SEARCH(""CASH DEPOSIT"",$"&amp;"C1131)),
      COUNTIFS('SUMMARY DATA'!$D:$D,$C1131,'SUMMARY DATA'!$B:$B,""GRP"")&lt;&gt;1
    ),
    """",
    IFERROR(TEXTJOIN(CHAR(10),TRUE,FILTER('SUMMARY DATA'!F:F,'SUMMARY DATA'!$D:$D=$C1131,'SUMMARY DATA'!$B:$B=""GRP"")),"""")
  )
)"),"")</f>
        <v/>
      </c>
      <c r="G1131" s="17" t="str">
        <f>IFERROR(__xludf.DUMMYFUNCTION("IFERROR(
  TEXTJOIN(CHAR(10),TRUE,FILTER('SUMMARY DATA'!G:G,'SUMMARY DATA'!$A:$A=$A1131,'SUMMARY DATA'!$C:$C=$B1131,'SUMMARY DATA'!$B:$B=""GRP"")),
  IF(
    OR(
      ISNUMBER(SEARCH(""CDM CASH DEPOSIT"",$C1131)),
      ISNUMBER(SEARCH(""CASH DEPOSIT"",$"&amp;"C1131)),
      COUNTIFS('SUMMARY DATA'!$D:$D,$C1131,'SUMMARY DATA'!$B:$B,""GRP"")&lt;&gt;1
    ),
    """",
    IFERROR(TEXTJOIN(CHAR(10),TRUE,FILTER('SUMMARY DATA'!G:G,'SUMMARY DATA'!$D:$D=$C1131,'SUMMARY DATA'!$B:$B=""GRP"")),"""")
  )
)"),"")</f>
        <v/>
      </c>
      <c r="H1131" s="18" t="str">
        <f>IFERROR(__xludf.DUMMYFUNCTION("IFERROR(
  TEXTJOIN(CHAR(10),TRUE,FILTER('SUMMARY DATA'!H:H,'SUMMARY DATA'!$A:$A=$A1131,'SUMMARY DATA'!$C:$C=$B1131,'SUMMARY DATA'!$B:$B=""GRP"")),
  IF(
    OR(
      ISNUMBER(SEARCH(""CDM CASH DEPOSIT"",$C1131)),
      ISNUMBER(SEARCH(""CASH DEPOSIT"",$"&amp;"C1131)),
      COUNTIFS('SUMMARY DATA'!$D:$D,$C1131,'SUMMARY DATA'!$B:$B,""GRP"")&lt;&gt;1
    ),
    """",
    IFERROR(TEXTJOIN(CHAR(10),TRUE,FILTER('SUMMARY DATA'!H:H,'SUMMARY DATA'!$D:$D=$C1131,'SUMMARY DATA'!$B:$B=""GRP"")),"""")
  )
)"),"")</f>
        <v/>
      </c>
      <c r="I1131" s="18" t="str">
        <f>IFERROR(__xludf.DUMMYFUNCTION("IF(H1131="""","""",
SUM(ARRAYFORMULA(VALUE(SPLIT(H1131,CHAR(10)))))
)"),"")</f>
        <v/>
      </c>
      <c r="J1131" s="17" t="str">
        <f>IFERROR(__xludf.DUMMYFUNCTION("IFERROR(
  TEXTJOIN(CHAR(10),TRUE,FILTER('SUMMARY DATA'!I:I,'SUMMARY DATA'!$A:$A=$A1131,'SUMMARY DATA'!$C:$C=$B1131,'SUMMARY DATA'!$B:$B=""GRP"")),
  IF(
    OR(
      ISNUMBER(SEARCH(""CDM CASH DEPOSIT"",$C1131)),
      ISNUMBER(SEARCH(""CASH DEPOSIT"",$"&amp;"C1131)),
      COUNTIFS('SUMMARY DATA'!$D:$D,$C1131,'SUMMARY DATA'!$B:$B,""GRP"")&lt;&gt;1
    ),
    """",
    IFERROR(TEXTJOIN(CHAR(10),TRUE,FILTER('SUMMARY DATA'!I:I,'SUMMARY DATA'!$D:$D=$C1131,'SUMMARY DATA'!$B:$B=""GRP"")),"""")
  )
)"),"")</f>
        <v/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ht="15.75" customHeight="1" spans="1:27">
      <c r="A1132" s="2"/>
      <c r="B1132" s="35"/>
      <c r="C1132" s="2"/>
      <c r="D1132" s="6"/>
      <c r="E1132" s="16" t="str">
        <f>IFERROR(__xludf.DUMMYFUNCTION("IFERROR(
  TEXTJOIN(CHAR(10),TRUE,FILTER('SUMMARY DATA'!E:E,'SUMMARY DATA'!$A:$A=$A1132,'SUMMARY DATA'!$C:$C=$B1132,'SUMMARY DATA'!$B:$B=""GRP"")),
  IF(
    OR(
      ISNUMBER(SEARCH(""CDM CASH DEPOSIT"",$C1132)),
      ISNUMBER(SEARCH(""CASH DEPOSIT"",$"&amp;"C1132)),
      COUNTIFS('SUMMARY DATA'!$D:$D,$C1132,'SUMMARY DATA'!$B:$B,""GRP"")&lt;&gt;1
    ),
    """",
    IFERROR(TEXTJOIN(CHAR(10),TRUE,FILTER('SUMMARY DATA'!E:E,'SUMMARY DATA'!$D:$D=$C1132,'SUMMARY DATA'!$B:$B=""GRP"")),"""")
  )
)"),"")</f>
        <v/>
      </c>
      <c r="F1132" s="17" t="str">
        <f>IFERROR(__xludf.DUMMYFUNCTION("IFERROR(
  TEXTJOIN(CHAR(10),TRUE,FILTER('SUMMARY DATA'!F:F,'SUMMARY DATA'!$A:$A=$A1132,'SUMMARY DATA'!$C:$C=$B1132,'SUMMARY DATA'!$B:$B=""GRP"")),
  IF(
    OR(
      ISNUMBER(SEARCH(""CDM CASH DEPOSIT"",$C1132)),
      ISNUMBER(SEARCH(""CASH DEPOSIT"",$"&amp;"C1132)),
      COUNTIFS('SUMMARY DATA'!$D:$D,$C1132,'SUMMARY DATA'!$B:$B,""GRP"")&lt;&gt;1
    ),
    """",
    IFERROR(TEXTJOIN(CHAR(10),TRUE,FILTER('SUMMARY DATA'!F:F,'SUMMARY DATA'!$D:$D=$C1132,'SUMMARY DATA'!$B:$B=""GRP"")),"""")
  )
)"),"")</f>
        <v/>
      </c>
      <c r="G1132" s="17" t="str">
        <f>IFERROR(__xludf.DUMMYFUNCTION("IFERROR(
  TEXTJOIN(CHAR(10),TRUE,FILTER('SUMMARY DATA'!G:G,'SUMMARY DATA'!$A:$A=$A1132,'SUMMARY DATA'!$C:$C=$B1132,'SUMMARY DATA'!$B:$B=""GRP"")),
  IF(
    OR(
      ISNUMBER(SEARCH(""CDM CASH DEPOSIT"",$C1132)),
      ISNUMBER(SEARCH(""CASH DEPOSIT"",$"&amp;"C1132)),
      COUNTIFS('SUMMARY DATA'!$D:$D,$C1132,'SUMMARY DATA'!$B:$B,""GRP"")&lt;&gt;1
    ),
    """",
    IFERROR(TEXTJOIN(CHAR(10),TRUE,FILTER('SUMMARY DATA'!G:G,'SUMMARY DATA'!$D:$D=$C1132,'SUMMARY DATA'!$B:$B=""GRP"")),"""")
  )
)"),"")</f>
        <v/>
      </c>
      <c r="H1132" s="18" t="str">
        <f>IFERROR(__xludf.DUMMYFUNCTION("IFERROR(
  TEXTJOIN(CHAR(10),TRUE,FILTER('SUMMARY DATA'!H:H,'SUMMARY DATA'!$A:$A=$A1132,'SUMMARY DATA'!$C:$C=$B1132,'SUMMARY DATA'!$B:$B=""GRP"")),
  IF(
    OR(
      ISNUMBER(SEARCH(""CDM CASH DEPOSIT"",$C1132)),
      ISNUMBER(SEARCH(""CASH DEPOSIT"",$"&amp;"C1132)),
      COUNTIFS('SUMMARY DATA'!$D:$D,$C1132,'SUMMARY DATA'!$B:$B,""GRP"")&lt;&gt;1
    ),
    """",
    IFERROR(TEXTJOIN(CHAR(10),TRUE,FILTER('SUMMARY DATA'!H:H,'SUMMARY DATA'!$D:$D=$C1132,'SUMMARY DATA'!$B:$B=""GRP"")),"""")
  )
)"),"")</f>
        <v/>
      </c>
      <c r="I1132" s="18" t="str">
        <f>IFERROR(__xludf.DUMMYFUNCTION("IF(H1132="""","""",
SUM(ARRAYFORMULA(VALUE(SPLIT(H1132,CHAR(10)))))
)"),"")</f>
        <v/>
      </c>
      <c r="J1132" s="17" t="str">
        <f>IFERROR(__xludf.DUMMYFUNCTION("IFERROR(
  TEXTJOIN(CHAR(10),TRUE,FILTER('SUMMARY DATA'!I:I,'SUMMARY DATA'!$A:$A=$A1132,'SUMMARY DATA'!$C:$C=$B1132,'SUMMARY DATA'!$B:$B=""GRP"")),
  IF(
    OR(
      ISNUMBER(SEARCH(""CDM CASH DEPOSIT"",$C1132)),
      ISNUMBER(SEARCH(""CASH DEPOSIT"",$"&amp;"C1132)),
      COUNTIFS('SUMMARY DATA'!$D:$D,$C1132,'SUMMARY DATA'!$B:$B,""GRP"")&lt;&gt;1
    ),
    """",
    IFERROR(TEXTJOIN(CHAR(10),TRUE,FILTER('SUMMARY DATA'!I:I,'SUMMARY DATA'!$D:$D=$C1132,'SUMMARY DATA'!$B:$B=""GRP"")),"""")
  )
)"),"")</f>
        <v/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ht="15.75" customHeight="1" spans="1:27">
      <c r="A1133" s="2"/>
      <c r="B1133" s="35"/>
      <c r="C1133" s="2"/>
      <c r="D1133" s="6"/>
      <c r="E1133" s="16" t="str">
        <f>IFERROR(__xludf.DUMMYFUNCTION("IFERROR(
  TEXTJOIN(CHAR(10),TRUE,FILTER('SUMMARY DATA'!E:E,'SUMMARY DATA'!$A:$A=$A1133,'SUMMARY DATA'!$C:$C=$B1133,'SUMMARY DATA'!$B:$B=""GRP"")),
  IF(
    OR(
      ISNUMBER(SEARCH(""CDM CASH DEPOSIT"",$C1133)),
      ISNUMBER(SEARCH(""CASH DEPOSIT"",$"&amp;"C1133)),
      COUNTIFS('SUMMARY DATA'!$D:$D,$C1133,'SUMMARY DATA'!$B:$B,""GRP"")&lt;&gt;1
    ),
    """",
    IFERROR(TEXTJOIN(CHAR(10),TRUE,FILTER('SUMMARY DATA'!E:E,'SUMMARY DATA'!$D:$D=$C1133,'SUMMARY DATA'!$B:$B=""GRP"")),"""")
  )
)"),"")</f>
        <v/>
      </c>
      <c r="F1133" s="17" t="str">
        <f>IFERROR(__xludf.DUMMYFUNCTION("IFERROR(
  TEXTJOIN(CHAR(10),TRUE,FILTER('SUMMARY DATA'!F:F,'SUMMARY DATA'!$A:$A=$A1133,'SUMMARY DATA'!$C:$C=$B1133,'SUMMARY DATA'!$B:$B=""GRP"")),
  IF(
    OR(
      ISNUMBER(SEARCH(""CDM CASH DEPOSIT"",$C1133)),
      ISNUMBER(SEARCH(""CASH DEPOSIT"",$"&amp;"C1133)),
      COUNTIFS('SUMMARY DATA'!$D:$D,$C1133,'SUMMARY DATA'!$B:$B,""GRP"")&lt;&gt;1
    ),
    """",
    IFERROR(TEXTJOIN(CHAR(10),TRUE,FILTER('SUMMARY DATA'!F:F,'SUMMARY DATA'!$D:$D=$C1133,'SUMMARY DATA'!$B:$B=""GRP"")),"""")
  )
)"),"")</f>
        <v/>
      </c>
      <c r="G1133" s="17" t="str">
        <f>IFERROR(__xludf.DUMMYFUNCTION("IFERROR(
  TEXTJOIN(CHAR(10),TRUE,FILTER('SUMMARY DATA'!G:G,'SUMMARY DATA'!$A:$A=$A1133,'SUMMARY DATA'!$C:$C=$B1133,'SUMMARY DATA'!$B:$B=""GRP"")),
  IF(
    OR(
      ISNUMBER(SEARCH(""CDM CASH DEPOSIT"",$C1133)),
      ISNUMBER(SEARCH(""CASH DEPOSIT"",$"&amp;"C1133)),
      COUNTIFS('SUMMARY DATA'!$D:$D,$C1133,'SUMMARY DATA'!$B:$B,""GRP"")&lt;&gt;1
    ),
    """",
    IFERROR(TEXTJOIN(CHAR(10),TRUE,FILTER('SUMMARY DATA'!G:G,'SUMMARY DATA'!$D:$D=$C1133,'SUMMARY DATA'!$B:$B=""GRP"")),"""")
  )
)"),"")</f>
        <v/>
      </c>
      <c r="H1133" s="18" t="str">
        <f>IFERROR(__xludf.DUMMYFUNCTION("IFERROR(
  TEXTJOIN(CHAR(10),TRUE,FILTER('SUMMARY DATA'!H:H,'SUMMARY DATA'!$A:$A=$A1133,'SUMMARY DATA'!$C:$C=$B1133,'SUMMARY DATA'!$B:$B=""GRP"")),
  IF(
    OR(
      ISNUMBER(SEARCH(""CDM CASH DEPOSIT"",$C1133)),
      ISNUMBER(SEARCH(""CASH DEPOSIT"",$"&amp;"C1133)),
      COUNTIFS('SUMMARY DATA'!$D:$D,$C1133,'SUMMARY DATA'!$B:$B,""GRP"")&lt;&gt;1
    ),
    """",
    IFERROR(TEXTJOIN(CHAR(10),TRUE,FILTER('SUMMARY DATA'!H:H,'SUMMARY DATA'!$D:$D=$C1133,'SUMMARY DATA'!$B:$B=""GRP"")),"""")
  )
)"),"")</f>
        <v/>
      </c>
      <c r="I1133" s="18" t="str">
        <f>IFERROR(__xludf.DUMMYFUNCTION("IF(H1133="""","""",
SUM(ARRAYFORMULA(VALUE(SPLIT(H1133,CHAR(10)))))
)"),"")</f>
        <v/>
      </c>
      <c r="J1133" s="17" t="str">
        <f>IFERROR(__xludf.DUMMYFUNCTION("IFERROR(
  TEXTJOIN(CHAR(10),TRUE,FILTER('SUMMARY DATA'!I:I,'SUMMARY DATA'!$A:$A=$A1133,'SUMMARY DATA'!$C:$C=$B1133,'SUMMARY DATA'!$B:$B=""GRP"")),
  IF(
    OR(
      ISNUMBER(SEARCH(""CDM CASH DEPOSIT"",$C1133)),
      ISNUMBER(SEARCH(""CASH DEPOSIT"",$"&amp;"C1133)),
      COUNTIFS('SUMMARY DATA'!$D:$D,$C1133,'SUMMARY DATA'!$B:$B,""GRP"")&lt;&gt;1
    ),
    """",
    IFERROR(TEXTJOIN(CHAR(10),TRUE,FILTER('SUMMARY DATA'!I:I,'SUMMARY DATA'!$D:$D=$C1133,'SUMMARY DATA'!$B:$B=""GRP"")),"""")
  )
)"),"")</f>
        <v/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ht="15.75" customHeight="1" spans="1:27">
      <c r="A1134" s="2"/>
      <c r="B1134" s="35"/>
      <c r="C1134" s="2"/>
      <c r="D1134" s="6"/>
      <c r="E1134" s="16" t="str">
        <f>IFERROR(__xludf.DUMMYFUNCTION("IFERROR(
  TEXTJOIN(CHAR(10),TRUE,FILTER('SUMMARY DATA'!E:E,'SUMMARY DATA'!$A:$A=$A1134,'SUMMARY DATA'!$C:$C=$B1134,'SUMMARY DATA'!$B:$B=""GRP"")),
  IF(
    OR(
      ISNUMBER(SEARCH(""CDM CASH DEPOSIT"",$C1134)),
      ISNUMBER(SEARCH(""CASH DEPOSIT"",$"&amp;"C1134)),
      COUNTIFS('SUMMARY DATA'!$D:$D,$C1134,'SUMMARY DATA'!$B:$B,""GRP"")&lt;&gt;1
    ),
    """",
    IFERROR(TEXTJOIN(CHAR(10),TRUE,FILTER('SUMMARY DATA'!E:E,'SUMMARY DATA'!$D:$D=$C1134,'SUMMARY DATA'!$B:$B=""GRP"")),"""")
  )
)"),"")</f>
        <v/>
      </c>
      <c r="F1134" s="17" t="str">
        <f>IFERROR(__xludf.DUMMYFUNCTION("IFERROR(
  TEXTJOIN(CHAR(10),TRUE,FILTER('SUMMARY DATA'!F:F,'SUMMARY DATA'!$A:$A=$A1134,'SUMMARY DATA'!$C:$C=$B1134,'SUMMARY DATA'!$B:$B=""GRP"")),
  IF(
    OR(
      ISNUMBER(SEARCH(""CDM CASH DEPOSIT"",$C1134)),
      ISNUMBER(SEARCH(""CASH DEPOSIT"",$"&amp;"C1134)),
      COUNTIFS('SUMMARY DATA'!$D:$D,$C1134,'SUMMARY DATA'!$B:$B,""GRP"")&lt;&gt;1
    ),
    """",
    IFERROR(TEXTJOIN(CHAR(10),TRUE,FILTER('SUMMARY DATA'!F:F,'SUMMARY DATA'!$D:$D=$C1134,'SUMMARY DATA'!$B:$B=""GRP"")),"""")
  )
)"),"")</f>
        <v/>
      </c>
      <c r="G1134" s="17" t="str">
        <f>IFERROR(__xludf.DUMMYFUNCTION("IFERROR(
  TEXTJOIN(CHAR(10),TRUE,FILTER('SUMMARY DATA'!G:G,'SUMMARY DATA'!$A:$A=$A1134,'SUMMARY DATA'!$C:$C=$B1134,'SUMMARY DATA'!$B:$B=""GRP"")),
  IF(
    OR(
      ISNUMBER(SEARCH(""CDM CASH DEPOSIT"",$C1134)),
      ISNUMBER(SEARCH(""CASH DEPOSIT"",$"&amp;"C1134)),
      COUNTIFS('SUMMARY DATA'!$D:$D,$C1134,'SUMMARY DATA'!$B:$B,""GRP"")&lt;&gt;1
    ),
    """",
    IFERROR(TEXTJOIN(CHAR(10),TRUE,FILTER('SUMMARY DATA'!G:G,'SUMMARY DATA'!$D:$D=$C1134,'SUMMARY DATA'!$B:$B=""GRP"")),"""")
  )
)"),"")</f>
        <v/>
      </c>
      <c r="H1134" s="18" t="str">
        <f>IFERROR(__xludf.DUMMYFUNCTION("IFERROR(
  TEXTJOIN(CHAR(10),TRUE,FILTER('SUMMARY DATA'!H:H,'SUMMARY DATA'!$A:$A=$A1134,'SUMMARY DATA'!$C:$C=$B1134,'SUMMARY DATA'!$B:$B=""GRP"")),
  IF(
    OR(
      ISNUMBER(SEARCH(""CDM CASH DEPOSIT"",$C1134)),
      ISNUMBER(SEARCH(""CASH DEPOSIT"",$"&amp;"C1134)),
      COUNTIFS('SUMMARY DATA'!$D:$D,$C1134,'SUMMARY DATA'!$B:$B,""GRP"")&lt;&gt;1
    ),
    """",
    IFERROR(TEXTJOIN(CHAR(10),TRUE,FILTER('SUMMARY DATA'!H:H,'SUMMARY DATA'!$D:$D=$C1134,'SUMMARY DATA'!$B:$B=""GRP"")),"""")
  )
)"),"")</f>
        <v/>
      </c>
      <c r="I1134" s="18" t="str">
        <f>IFERROR(__xludf.DUMMYFUNCTION("IF(H1134="""","""",
SUM(ARRAYFORMULA(VALUE(SPLIT(H1134,CHAR(10)))))
)"),"")</f>
        <v/>
      </c>
      <c r="J1134" s="17" t="str">
        <f>IFERROR(__xludf.DUMMYFUNCTION("IFERROR(
  TEXTJOIN(CHAR(10),TRUE,FILTER('SUMMARY DATA'!I:I,'SUMMARY DATA'!$A:$A=$A1134,'SUMMARY DATA'!$C:$C=$B1134,'SUMMARY DATA'!$B:$B=""GRP"")),
  IF(
    OR(
      ISNUMBER(SEARCH(""CDM CASH DEPOSIT"",$C1134)),
      ISNUMBER(SEARCH(""CASH DEPOSIT"",$"&amp;"C1134)),
      COUNTIFS('SUMMARY DATA'!$D:$D,$C1134,'SUMMARY DATA'!$B:$B,""GRP"")&lt;&gt;1
    ),
    """",
    IFERROR(TEXTJOIN(CHAR(10),TRUE,FILTER('SUMMARY DATA'!I:I,'SUMMARY DATA'!$D:$D=$C1134,'SUMMARY DATA'!$B:$B=""GRP"")),"""")
  )
)"),"")</f>
        <v/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ht="15.75" customHeight="1" spans="1:27">
      <c r="A1135" s="2"/>
      <c r="B1135" s="35"/>
      <c r="C1135" s="2"/>
      <c r="D1135" s="6"/>
      <c r="E1135" s="16" t="str">
        <f>IFERROR(__xludf.DUMMYFUNCTION("IFERROR(
  TEXTJOIN(CHAR(10),TRUE,FILTER('SUMMARY DATA'!E:E,'SUMMARY DATA'!$A:$A=$A1135,'SUMMARY DATA'!$C:$C=$B1135,'SUMMARY DATA'!$B:$B=""GRP"")),
  IF(
    OR(
      ISNUMBER(SEARCH(""CDM CASH DEPOSIT"",$C1135)),
      ISNUMBER(SEARCH(""CASH DEPOSIT"",$"&amp;"C1135)),
      COUNTIFS('SUMMARY DATA'!$D:$D,$C1135,'SUMMARY DATA'!$B:$B,""GRP"")&lt;&gt;1
    ),
    """",
    IFERROR(TEXTJOIN(CHAR(10),TRUE,FILTER('SUMMARY DATA'!E:E,'SUMMARY DATA'!$D:$D=$C1135,'SUMMARY DATA'!$B:$B=""GRP"")),"""")
  )
)"),"")</f>
        <v/>
      </c>
      <c r="F1135" s="17" t="str">
        <f>IFERROR(__xludf.DUMMYFUNCTION("IFERROR(
  TEXTJOIN(CHAR(10),TRUE,FILTER('SUMMARY DATA'!F:F,'SUMMARY DATA'!$A:$A=$A1135,'SUMMARY DATA'!$C:$C=$B1135,'SUMMARY DATA'!$B:$B=""GRP"")),
  IF(
    OR(
      ISNUMBER(SEARCH(""CDM CASH DEPOSIT"",$C1135)),
      ISNUMBER(SEARCH(""CASH DEPOSIT"",$"&amp;"C1135)),
      COUNTIFS('SUMMARY DATA'!$D:$D,$C1135,'SUMMARY DATA'!$B:$B,""GRP"")&lt;&gt;1
    ),
    """",
    IFERROR(TEXTJOIN(CHAR(10),TRUE,FILTER('SUMMARY DATA'!F:F,'SUMMARY DATA'!$D:$D=$C1135,'SUMMARY DATA'!$B:$B=""GRP"")),"""")
  )
)"),"")</f>
        <v/>
      </c>
      <c r="G1135" s="17" t="str">
        <f>IFERROR(__xludf.DUMMYFUNCTION("IFERROR(
  TEXTJOIN(CHAR(10),TRUE,FILTER('SUMMARY DATA'!G:G,'SUMMARY DATA'!$A:$A=$A1135,'SUMMARY DATA'!$C:$C=$B1135,'SUMMARY DATA'!$B:$B=""GRP"")),
  IF(
    OR(
      ISNUMBER(SEARCH(""CDM CASH DEPOSIT"",$C1135)),
      ISNUMBER(SEARCH(""CASH DEPOSIT"",$"&amp;"C1135)),
      COUNTIFS('SUMMARY DATA'!$D:$D,$C1135,'SUMMARY DATA'!$B:$B,""GRP"")&lt;&gt;1
    ),
    """",
    IFERROR(TEXTJOIN(CHAR(10),TRUE,FILTER('SUMMARY DATA'!G:G,'SUMMARY DATA'!$D:$D=$C1135,'SUMMARY DATA'!$B:$B=""GRP"")),"""")
  )
)"),"")</f>
        <v/>
      </c>
      <c r="H1135" s="18" t="str">
        <f>IFERROR(__xludf.DUMMYFUNCTION("IFERROR(
  TEXTJOIN(CHAR(10),TRUE,FILTER('SUMMARY DATA'!H:H,'SUMMARY DATA'!$A:$A=$A1135,'SUMMARY DATA'!$C:$C=$B1135,'SUMMARY DATA'!$B:$B=""GRP"")),
  IF(
    OR(
      ISNUMBER(SEARCH(""CDM CASH DEPOSIT"",$C1135)),
      ISNUMBER(SEARCH(""CASH DEPOSIT"",$"&amp;"C1135)),
      COUNTIFS('SUMMARY DATA'!$D:$D,$C1135,'SUMMARY DATA'!$B:$B,""GRP"")&lt;&gt;1
    ),
    """",
    IFERROR(TEXTJOIN(CHAR(10),TRUE,FILTER('SUMMARY DATA'!H:H,'SUMMARY DATA'!$D:$D=$C1135,'SUMMARY DATA'!$B:$B=""GRP"")),"""")
  )
)"),"")</f>
        <v/>
      </c>
      <c r="I1135" s="18" t="str">
        <f>IFERROR(__xludf.DUMMYFUNCTION("IF(H1135="""","""",
SUM(ARRAYFORMULA(VALUE(SPLIT(H1135,CHAR(10)))))
)"),"")</f>
        <v/>
      </c>
      <c r="J1135" s="17" t="str">
        <f>IFERROR(__xludf.DUMMYFUNCTION("IFERROR(
  TEXTJOIN(CHAR(10),TRUE,FILTER('SUMMARY DATA'!I:I,'SUMMARY DATA'!$A:$A=$A1135,'SUMMARY DATA'!$C:$C=$B1135,'SUMMARY DATA'!$B:$B=""GRP"")),
  IF(
    OR(
      ISNUMBER(SEARCH(""CDM CASH DEPOSIT"",$C1135)),
      ISNUMBER(SEARCH(""CASH DEPOSIT"",$"&amp;"C1135)),
      COUNTIFS('SUMMARY DATA'!$D:$D,$C1135,'SUMMARY DATA'!$B:$B,""GRP"")&lt;&gt;1
    ),
    """",
    IFERROR(TEXTJOIN(CHAR(10),TRUE,FILTER('SUMMARY DATA'!I:I,'SUMMARY DATA'!$D:$D=$C1135,'SUMMARY DATA'!$B:$B=""GRP"")),"""")
  )
)"),"")</f>
        <v/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ht="15.75" customHeight="1" spans="1:27">
      <c r="A1136" s="2"/>
      <c r="B1136" s="35"/>
      <c r="C1136" s="2"/>
      <c r="D1136" s="6"/>
      <c r="E1136" s="16" t="str">
        <f>IFERROR(__xludf.DUMMYFUNCTION("IFERROR(
  TEXTJOIN(CHAR(10),TRUE,FILTER('SUMMARY DATA'!E:E,'SUMMARY DATA'!$A:$A=$A1136,'SUMMARY DATA'!$C:$C=$B1136,'SUMMARY DATA'!$B:$B=""GRP"")),
  IF(
    OR(
      ISNUMBER(SEARCH(""CDM CASH DEPOSIT"",$C1136)),
      ISNUMBER(SEARCH(""CASH DEPOSIT"",$"&amp;"C1136)),
      COUNTIFS('SUMMARY DATA'!$D:$D,$C1136,'SUMMARY DATA'!$B:$B,""GRP"")&lt;&gt;1
    ),
    """",
    IFERROR(TEXTJOIN(CHAR(10),TRUE,FILTER('SUMMARY DATA'!E:E,'SUMMARY DATA'!$D:$D=$C1136,'SUMMARY DATA'!$B:$B=""GRP"")),"""")
  )
)"),"")</f>
        <v/>
      </c>
      <c r="F1136" s="17" t="str">
        <f>IFERROR(__xludf.DUMMYFUNCTION("IFERROR(
  TEXTJOIN(CHAR(10),TRUE,FILTER('SUMMARY DATA'!F:F,'SUMMARY DATA'!$A:$A=$A1136,'SUMMARY DATA'!$C:$C=$B1136,'SUMMARY DATA'!$B:$B=""GRP"")),
  IF(
    OR(
      ISNUMBER(SEARCH(""CDM CASH DEPOSIT"",$C1136)),
      ISNUMBER(SEARCH(""CASH DEPOSIT"",$"&amp;"C1136)),
      COUNTIFS('SUMMARY DATA'!$D:$D,$C1136,'SUMMARY DATA'!$B:$B,""GRP"")&lt;&gt;1
    ),
    """",
    IFERROR(TEXTJOIN(CHAR(10),TRUE,FILTER('SUMMARY DATA'!F:F,'SUMMARY DATA'!$D:$D=$C1136,'SUMMARY DATA'!$B:$B=""GRP"")),"""")
  )
)"),"")</f>
        <v/>
      </c>
      <c r="G1136" s="17" t="str">
        <f>IFERROR(__xludf.DUMMYFUNCTION("IFERROR(
  TEXTJOIN(CHAR(10),TRUE,FILTER('SUMMARY DATA'!G:G,'SUMMARY DATA'!$A:$A=$A1136,'SUMMARY DATA'!$C:$C=$B1136,'SUMMARY DATA'!$B:$B=""GRP"")),
  IF(
    OR(
      ISNUMBER(SEARCH(""CDM CASH DEPOSIT"",$C1136)),
      ISNUMBER(SEARCH(""CASH DEPOSIT"",$"&amp;"C1136)),
      COUNTIFS('SUMMARY DATA'!$D:$D,$C1136,'SUMMARY DATA'!$B:$B,""GRP"")&lt;&gt;1
    ),
    """",
    IFERROR(TEXTJOIN(CHAR(10),TRUE,FILTER('SUMMARY DATA'!G:G,'SUMMARY DATA'!$D:$D=$C1136,'SUMMARY DATA'!$B:$B=""GRP"")),"""")
  )
)"),"")</f>
        <v/>
      </c>
      <c r="H1136" s="18" t="str">
        <f>IFERROR(__xludf.DUMMYFUNCTION("IFERROR(
  TEXTJOIN(CHAR(10),TRUE,FILTER('SUMMARY DATA'!H:H,'SUMMARY DATA'!$A:$A=$A1136,'SUMMARY DATA'!$C:$C=$B1136,'SUMMARY DATA'!$B:$B=""GRP"")),
  IF(
    OR(
      ISNUMBER(SEARCH(""CDM CASH DEPOSIT"",$C1136)),
      ISNUMBER(SEARCH(""CASH DEPOSIT"",$"&amp;"C1136)),
      COUNTIFS('SUMMARY DATA'!$D:$D,$C1136,'SUMMARY DATA'!$B:$B,""GRP"")&lt;&gt;1
    ),
    """",
    IFERROR(TEXTJOIN(CHAR(10),TRUE,FILTER('SUMMARY DATA'!H:H,'SUMMARY DATA'!$D:$D=$C1136,'SUMMARY DATA'!$B:$B=""GRP"")),"""")
  )
)"),"")</f>
        <v/>
      </c>
      <c r="I1136" s="18" t="str">
        <f>IFERROR(__xludf.DUMMYFUNCTION("IF(H1136="""","""",
SUM(ARRAYFORMULA(VALUE(SPLIT(H1136,CHAR(10)))))
)"),"")</f>
        <v/>
      </c>
      <c r="J1136" s="17" t="str">
        <f>IFERROR(__xludf.DUMMYFUNCTION("IFERROR(
  TEXTJOIN(CHAR(10),TRUE,FILTER('SUMMARY DATA'!I:I,'SUMMARY DATA'!$A:$A=$A1136,'SUMMARY DATA'!$C:$C=$B1136,'SUMMARY DATA'!$B:$B=""GRP"")),
  IF(
    OR(
      ISNUMBER(SEARCH(""CDM CASH DEPOSIT"",$C1136)),
      ISNUMBER(SEARCH(""CASH DEPOSIT"",$"&amp;"C1136)),
      COUNTIFS('SUMMARY DATA'!$D:$D,$C1136,'SUMMARY DATA'!$B:$B,""GRP"")&lt;&gt;1
    ),
    """",
    IFERROR(TEXTJOIN(CHAR(10),TRUE,FILTER('SUMMARY DATA'!I:I,'SUMMARY DATA'!$D:$D=$C1136,'SUMMARY DATA'!$B:$B=""GRP"")),"""")
  )
)"),"")</f>
        <v/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ht="15.75" customHeight="1" spans="1:27">
      <c r="A1137" s="2"/>
      <c r="B1137" s="35"/>
      <c r="C1137" s="2"/>
      <c r="D1137" s="6"/>
      <c r="E1137" s="16" t="str">
        <f>IFERROR(__xludf.DUMMYFUNCTION("IFERROR(
  TEXTJOIN(CHAR(10),TRUE,FILTER('SUMMARY DATA'!E:E,'SUMMARY DATA'!$A:$A=$A1137,'SUMMARY DATA'!$C:$C=$B1137,'SUMMARY DATA'!$B:$B=""GRP"")),
  IF(
    OR(
      ISNUMBER(SEARCH(""CDM CASH DEPOSIT"",$C1137)),
      ISNUMBER(SEARCH(""CASH DEPOSIT"",$"&amp;"C1137)),
      COUNTIFS('SUMMARY DATA'!$D:$D,$C1137,'SUMMARY DATA'!$B:$B,""GRP"")&lt;&gt;1
    ),
    """",
    IFERROR(TEXTJOIN(CHAR(10),TRUE,FILTER('SUMMARY DATA'!E:E,'SUMMARY DATA'!$D:$D=$C1137,'SUMMARY DATA'!$B:$B=""GRP"")),"""")
  )
)"),"")</f>
        <v/>
      </c>
      <c r="F1137" s="17" t="str">
        <f>IFERROR(__xludf.DUMMYFUNCTION("IFERROR(
  TEXTJOIN(CHAR(10),TRUE,FILTER('SUMMARY DATA'!F:F,'SUMMARY DATA'!$A:$A=$A1137,'SUMMARY DATA'!$C:$C=$B1137,'SUMMARY DATA'!$B:$B=""GRP"")),
  IF(
    OR(
      ISNUMBER(SEARCH(""CDM CASH DEPOSIT"",$C1137)),
      ISNUMBER(SEARCH(""CASH DEPOSIT"",$"&amp;"C1137)),
      COUNTIFS('SUMMARY DATA'!$D:$D,$C1137,'SUMMARY DATA'!$B:$B,""GRP"")&lt;&gt;1
    ),
    """",
    IFERROR(TEXTJOIN(CHAR(10),TRUE,FILTER('SUMMARY DATA'!F:F,'SUMMARY DATA'!$D:$D=$C1137,'SUMMARY DATA'!$B:$B=""GRP"")),"""")
  )
)"),"")</f>
        <v/>
      </c>
      <c r="G1137" s="17" t="str">
        <f>IFERROR(__xludf.DUMMYFUNCTION("IFERROR(
  TEXTJOIN(CHAR(10),TRUE,FILTER('SUMMARY DATA'!G:G,'SUMMARY DATA'!$A:$A=$A1137,'SUMMARY DATA'!$C:$C=$B1137,'SUMMARY DATA'!$B:$B=""GRP"")),
  IF(
    OR(
      ISNUMBER(SEARCH(""CDM CASH DEPOSIT"",$C1137)),
      ISNUMBER(SEARCH(""CASH DEPOSIT"",$"&amp;"C1137)),
      COUNTIFS('SUMMARY DATA'!$D:$D,$C1137,'SUMMARY DATA'!$B:$B,""GRP"")&lt;&gt;1
    ),
    """",
    IFERROR(TEXTJOIN(CHAR(10),TRUE,FILTER('SUMMARY DATA'!G:G,'SUMMARY DATA'!$D:$D=$C1137,'SUMMARY DATA'!$B:$B=""GRP"")),"""")
  )
)"),"")</f>
        <v/>
      </c>
      <c r="H1137" s="18" t="str">
        <f>IFERROR(__xludf.DUMMYFUNCTION("IFERROR(
  TEXTJOIN(CHAR(10),TRUE,FILTER('SUMMARY DATA'!H:H,'SUMMARY DATA'!$A:$A=$A1137,'SUMMARY DATA'!$C:$C=$B1137,'SUMMARY DATA'!$B:$B=""GRP"")),
  IF(
    OR(
      ISNUMBER(SEARCH(""CDM CASH DEPOSIT"",$C1137)),
      ISNUMBER(SEARCH(""CASH DEPOSIT"",$"&amp;"C1137)),
      COUNTIFS('SUMMARY DATA'!$D:$D,$C1137,'SUMMARY DATA'!$B:$B,""GRP"")&lt;&gt;1
    ),
    """",
    IFERROR(TEXTJOIN(CHAR(10),TRUE,FILTER('SUMMARY DATA'!H:H,'SUMMARY DATA'!$D:$D=$C1137,'SUMMARY DATA'!$B:$B=""GRP"")),"""")
  )
)"),"")</f>
        <v/>
      </c>
      <c r="I1137" s="18" t="str">
        <f>IFERROR(__xludf.DUMMYFUNCTION("IF(H1137="""","""",
SUM(ARRAYFORMULA(VALUE(SPLIT(H1137,CHAR(10)))))
)"),"")</f>
        <v/>
      </c>
      <c r="J1137" s="17" t="str">
        <f>IFERROR(__xludf.DUMMYFUNCTION("IFERROR(
  TEXTJOIN(CHAR(10),TRUE,FILTER('SUMMARY DATA'!I:I,'SUMMARY DATA'!$A:$A=$A1137,'SUMMARY DATA'!$C:$C=$B1137,'SUMMARY DATA'!$B:$B=""GRP"")),
  IF(
    OR(
      ISNUMBER(SEARCH(""CDM CASH DEPOSIT"",$C1137)),
      ISNUMBER(SEARCH(""CASH DEPOSIT"",$"&amp;"C1137)),
      COUNTIFS('SUMMARY DATA'!$D:$D,$C1137,'SUMMARY DATA'!$B:$B,""GRP"")&lt;&gt;1
    ),
    """",
    IFERROR(TEXTJOIN(CHAR(10),TRUE,FILTER('SUMMARY DATA'!I:I,'SUMMARY DATA'!$D:$D=$C1137,'SUMMARY DATA'!$B:$B=""GRP"")),"""")
  )
)"),"")</f>
        <v/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ht="15.75" customHeight="1" spans="1:27">
      <c r="A1138" s="2"/>
      <c r="B1138" s="35"/>
      <c r="C1138" s="2"/>
      <c r="D1138" s="6"/>
      <c r="E1138" s="16" t="str">
        <f>IFERROR(__xludf.DUMMYFUNCTION("IFERROR(
  TEXTJOIN(CHAR(10),TRUE,FILTER('SUMMARY DATA'!E:E,'SUMMARY DATA'!$A:$A=$A1138,'SUMMARY DATA'!$C:$C=$B1138,'SUMMARY DATA'!$B:$B=""GRP"")),
  IF(
    OR(
      ISNUMBER(SEARCH(""CDM CASH DEPOSIT"",$C1138)),
      ISNUMBER(SEARCH(""CASH DEPOSIT"",$"&amp;"C1138)),
      COUNTIFS('SUMMARY DATA'!$D:$D,$C1138,'SUMMARY DATA'!$B:$B,""GRP"")&lt;&gt;1
    ),
    """",
    IFERROR(TEXTJOIN(CHAR(10),TRUE,FILTER('SUMMARY DATA'!E:E,'SUMMARY DATA'!$D:$D=$C1138,'SUMMARY DATA'!$B:$B=""GRP"")),"""")
  )
)"),"")</f>
        <v/>
      </c>
      <c r="F1138" s="17" t="str">
        <f>IFERROR(__xludf.DUMMYFUNCTION("IFERROR(
  TEXTJOIN(CHAR(10),TRUE,FILTER('SUMMARY DATA'!F:F,'SUMMARY DATA'!$A:$A=$A1138,'SUMMARY DATA'!$C:$C=$B1138,'SUMMARY DATA'!$B:$B=""GRP"")),
  IF(
    OR(
      ISNUMBER(SEARCH(""CDM CASH DEPOSIT"",$C1138)),
      ISNUMBER(SEARCH(""CASH DEPOSIT"",$"&amp;"C1138)),
      COUNTIFS('SUMMARY DATA'!$D:$D,$C1138,'SUMMARY DATA'!$B:$B,""GRP"")&lt;&gt;1
    ),
    """",
    IFERROR(TEXTJOIN(CHAR(10),TRUE,FILTER('SUMMARY DATA'!F:F,'SUMMARY DATA'!$D:$D=$C1138,'SUMMARY DATA'!$B:$B=""GRP"")),"""")
  )
)"),"")</f>
        <v/>
      </c>
      <c r="G1138" s="17" t="str">
        <f>IFERROR(__xludf.DUMMYFUNCTION("IFERROR(
  TEXTJOIN(CHAR(10),TRUE,FILTER('SUMMARY DATA'!G:G,'SUMMARY DATA'!$A:$A=$A1138,'SUMMARY DATA'!$C:$C=$B1138,'SUMMARY DATA'!$B:$B=""GRP"")),
  IF(
    OR(
      ISNUMBER(SEARCH(""CDM CASH DEPOSIT"",$C1138)),
      ISNUMBER(SEARCH(""CASH DEPOSIT"",$"&amp;"C1138)),
      COUNTIFS('SUMMARY DATA'!$D:$D,$C1138,'SUMMARY DATA'!$B:$B,""GRP"")&lt;&gt;1
    ),
    """",
    IFERROR(TEXTJOIN(CHAR(10),TRUE,FILTER('SUMMARY DATA'!G:G,'SUMMARY DATA'!$D:$D=$C1138,'SUMMARY DATA'!$B:$B=""GRP"")),"""")
  )
)"),"")</f>
        <v/>
      </c>
      <c r="H1138" s="18" t="str">
        <f>IFERROR(__xludf.DUMMYFUNCTION("IFERROR(
  TEXTJOIN(CHAR(10),TRUE,FILTER('SUMMARY DATA'!H:H,'SUMMARY DATA'!$A:$A=$A1138,'SUMMARY DATA'!$C:$C=$B1138,'SUMMARY DATA'!$B:$B=""GRP"")),
  IF(
    OR(
      ISNUMBER(SEARCH(""CDM CASH DEPOSIT"",$C1138)),
      ISNUMBER(SEARCH(""CASH DEPOSIT"",$"&amp;"C1138)),
      COUNTIFS('SUMMARY DATA'!$D:$D,$C1138,'SUMMARY DATA'!$B:$B,""GRP"")&lt;&gt;1
    ),
    """",
    IFERROR(TEXTJOIN(CHAR(10),TRUE,FILTER('SUMMARY DATA'!H:H,'SUMMARY DATA'!$D:$D=$C1138,'SUMMARY DATA'!$B:$B=""GRP"")),"""")
  )
)"),"")</f>
        <v/>
      </c>
      <c r="I1138" s="18" t="str">
        <f>IFERROR(__xludf.DUMMYFUNCTION("IF(H1138="""","""",
SUM(ARRAYFORMULA(VALUE(SPLIT(H1138,CHAR(10)))))
)"),"")</f>
        <v/>
      </c>
      <c r="J1138" s="17" t="str">
        <f>IFERROR(__xludf.DUMMYFUNCTION("IFERROR(
  TEXTJOIN(CHAR(10),TRUE,FILTER('SUMMARY DATA'!I:I,'SUMMARY DATA'!$A:$A=$A1138,'SUMMARY DATA'!$C:$C=$B1138,'SUMMARY DATA'!$B:$B=""GRP"")),
  IF(
    OR(
      ISNUMBER(SEARCH(""CDM CASH DEPOSIT"",$C1138)),
      ISNUMBER(SEARCH(""CASH DEPOSIT"",$"&amp;"C1138)),
      COUNTIFS('SUMMARY DATA'!$D:$D,$C1138,'SUMMARY DATA'!$B:$B,""GRP"")&lt;&gt;1
    ),
    """",
    IFERROR(TEXTJOIN(CHAR(10),TRUE,FILTER('SUMMARY DATA'!I:I,'SUMMARY DATA'!$D:$D=$C1138,'SUMMARY DATA'!$B:$B=""GRP"")),"""")
  )
)"),"")</f>
        <v/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ht="15.75" customHeight="1" spans="1:27">
      <c r="A1139" s="2"/>
      <c r="B1139" s="35"/>
      <c r="C1139" s="2"/>
      <c r="D1139" s="6"/>
      <c r="E1139" s="16" t="str">
        <f>IFERROR(__xludf.DUMMYFUNCTION("IFERROR(
  TEXTJOIN(CHAR(10),TRUE,FILTER('SUMMARY DATA'!E:E,'SUMMARY DATA'!$A:$A=$A1139,'SUMMARY DATA'!$C:$C=$B1139,'SUMMARY DATA'!$B:$B=""GRP"")),
  IF(
    OR(
      ISNUMBER(SEARCH(""CDM CASH DEPOSIT"",$C1139)),
      ISNUMBER(SEARCH(""CASH DEPOSIT"",$"&amp;"C1139)),
      COUNTIFS('SUMMARY DATA'!$D:$D,$C1139,'SUMMARY DATA'!$B:$B,""GRP"")&lt;&gt;1
    ),
    """",
    IFERROR(TEXTJOIN(CHAR(10),TRUE,FILTER('SUMMARY DATA'!E:E,'SUMMARY DATA'!$D:$D=$C1139,'SUMMARY DATA'!$B:$B=""GRP"")),"""")
  )
)"),"")</f>
        <v/>
      </c>
      <c r="F1139" s="17" t="str">
        <f>IFERROR(__xludf.DUMMYFUNCTION("IFERROR(
  TEXTJOIN(CHAR(10),TRUE,FILTER('SUMMARY DATA'!F:F,'SUMMARY DATA'!$A:$A=$A1139,'SUMMARY DATA'!$C:$C=$B1139,'SUMMARY DATA'!$B:$B=""GRP"")),
  IF(
    OR(
      ISNUMBER(SEARCH(""CDM CASH DEPOSIT"",$C1139)),
      ISNUMBER(SEARCH(""CASH DEPOSIT"",$"&amp;"C1139)),
      COUNTIFS('SUMMARY DATA'!$D:$D,$C1139,'SUMMARY DATA'!$B:$B,""GRP"")&lt;&gt;1
    ),
    """",
    IFERROR(TEXTJOIN(CHAR(10),TRUE,FILTER('SUMMARY DATA'!F:F,'SUMMARY DATA'!$D:$D=$C1139,'SUMMARY DATA'!$B:$B=""GRP"")),"""")
  )
)"),"")</f>
        <v/>
      </c>
      <c r="G1139" s="17" t="str">
        <f>IFERROR(__xludf.DUMMYFUNCTION("IFERROR(
  TEXTJOIN(CHAR(10),TRUE,FILTER('SUMMARY DATA'!G:G,'SUMMARY DATA'!$A:$A=$A1139,'SUMMARY DATA'!$C:$C=$B1139,'SUMMARY DATA'!$B:$B=""GRP"")),
  IF(
    OR(
      ISNUMBER(SEARCH(""CDM CASH DEPOSIT"",$C1139)),
      ISNUMBER(SEARCH(""CASH DEPOSIT"",$"&amp;"C1139)),
      COUNTIFS('SUMMARY DATA'!$D:$D,$C1139,'SUMMARY DATA'!$B:$B,""GRP"")&lt;&gt;1
    ),
    """",
    IFERROR(TEXTJOIN(CHAR(10),TRUE,FILTER('SUMMARY DATA'!G:G,'SUMMARY DATA'!$D:$D=$C1139,'SUMMARY DATA'!$B:$B=""GRP"")),"""")
  )
)"),"")</f>
        <v/>
      </c>
      <c r="H1139" s="18" t="str">
        <f>IFERROR(__xludf.DUMMYFUNCTION("IFERROR(
  TEXTJOIN(CHAR(10),TRUE,FILTER('SUMMARY DATA'!H:H,'SUMMARY DATA'!$A:$A=$A1139,'SUMMARY DATA'!$C:$C=$B1139,'SUMMARY DATA'!$B:$B=""GRP"")),
  IF(
    OR(
      ISNUMBER(SEARCH(""CDM CASH DEPOSIT"",$C1139)),
      ISNUMBER(SEARCH(""CASH DEPOSIT"",$"&amp;"C1139)),
      COUNTIFS('SUMMARY DATA'!$D:$D,$C1139,'SUMMARY DATA'!$B:$B,""GRP"")&lt;&gt;1
    ),
    """",
    IFERROR(TEXTJOIN(CHAR(10),TRUE,FILTER('SUMMARY DATA'!H:H,'SUMMARY DATA'!$D:$D=$C1139,'SUMMARY DATA'!$B:$B=""GRP"")),"""")
  )
)"),"")</f>
        <v/>
      </c>
      <c r="I1139" s="18" t="str">
        <f>IFERROR(__xludf.DUMMYFUNCTION("IF(H1139="""","""",
SUM(ARRAYFORMULA(VALUE(SPLIT(H1139,CHAR(10)))))
)"),"")</f>
        <v/>
      </c>
      <c r="J1139" s="17" t="str">
        <f>IFERROR(__xludf.DUMMYFUNCTION("IFERROR(
  TEXTJOIN(CHAR(10),TRUE,FILTER('SUMMARY DATA'!I:I,'SUMMARY DATA'!$A:$A=$A1139,'SUMMARY DATA'!$C:$C=$B1139,'SUMMARY DATA'!$B:$B=""GRP"")),
  IF(
    OR(
      ISNUMBER(SEARCH(""CDM CASH DEPOSIT"",$C1139)),
      ISNUMBER(SEARCH(""CASH DEPOSIT"",$"&amp;"C1139)),
      COUNTIFS('SUMMARY DATA'!$D:$D,$C1139,'SUMMARY DATA'!$B:$B,""GRP"")&lt;&gt;1
    ),
    """",
    IFERROR(TEXTJOIN(CHAR(10),TRUE,FILTER('SUMMARY DATA'!I:I,'SUMMARY DATA'!$D:$D=$C1139,'SUMMARY DATA'!$B:$B=""GRP"")),"""")
  )
)"),"")</f>
        <v/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ht="15.75" customHeight="1" spans="1:27">
      <c r="A1140" s="2"/>
      <c r="B1140" s="35"/>
      <c r="C1140" s="2"/>
      <c r="D1140" s="6"/>
      <c r="E1140" s="16" t="str">
        <f>IFERROR(__xludf.DUMMYFUNCTION("IFERROR(
  TEXTJOIN(CHAR(10),TRUE,FILTER('SUMMARY DATA'!E:E,'SUMMARY DATA'!$A:$A=$A1140,'SUMMARY DATA'!$C:$C=$B1140,'SUMMARY DATA'!$B:$B=""GRP"")),
  IF(
    OR(
      ISNUMBER(SEARCH(""CDM CASH DEPOSIT"",$C1140)),
      ISNUMBER(SEARCH(""CASH DEPOSIT"",$"&amp;"C1140)),
      COUNTIFS('SUMMARY DATA'!$D:$D,$C1140,'SUMMARY DATA'!$B:$B,""GRP"")&lt;&gt;1
    ),
    """",
    IFERROR(TEXTJOIN(CHAR(10),TRUE,FILTER('SUMMARY DATA'!E:E,'SUMMARY DATA'!$D:$D=$C1140,'SUMMARY DATA'!$B:$B=""GRP"")),"""")
  )
)"),"")</f>
        <v/>
      </c>
      <c r="F1140" s="17" t="str">
        <f>IFERROR(__xludf.DUMMYFUNCTION("IFERROR(
  TEXTJOIN(CHAR(10),TRUE,FILTER('SUMMARY DATA'!F:F,'SUMMARY DATA'!$A:$A=$A1140,'SUMMARY DATA'!$C:$C=$B1140,'SUMMARY DATA'!$B:$B=""GRP"")),
  IF(
    OR(
      ISNUMBER(SEARCH(""CDM CASH DEPOSIT"",$C1140)),
      ISNUMBER(SEARCH(""CASH DEPOSIT"",$"&amp;"C1140)),
      COUNTIFS('SUMMARY DATA'!$D:$D,$C1140,'SUMMARY DATA'!$B:$B,""GRP"")&lt;&gt;1
    ),
    """",
    IFERROR(TEXTJOIN(CHAR(10),TRUE,FILTER('SUMMARY DATA'!F:F,'SUMMARY DATA'!$D:$D=$C1140,'SUMMARY DATA'!$B:$B=""GRP"")),"""")
  )
)"),"")</f>
        <v/>
      </c>
      <c r="G1140" s="17" t="str">
        <f>IFERROR(__xludf.DUMMYFUNCTION("IFERROR(
  TEXTJOIN(CHAR(10),TRUE,FILTER('SUMMARY DATA'!G:G,'SUMMARY DATA'!$A:$A=$A1140,'SUMMARY DATA'!$C:$C=$B1140,'SUMMARY DATA'!$B:$B=""GRP"")),
  IF(
    OR(
      ISNUMBER(SEARCH(""CDM CASH DEPOSIT"",$C1140)),
      ISNUMBER(SEARCH(""CASH DEPOSIT"",$"&amp;"C1140)),
      COUNTIFS('SUMMARY DATA'!$D:$D,$C1140,'SUMMARY DATA'!$B:$B,""GRP"")&lt;&gt;1
    ),
    """",
    IFERROR(TEXTJOIN(CHAR(10),TRUE,FILTER('SUMMARY DATA'!G:G,'SUMMARY DATA'!$D:$D=$C1140,'SUMMARY DATA'!$B:$B=""GRP"")),"""")
  )
)"),"")</f>
        <v/>
      </c>
      <c r="H1140" s="18" t="str">
        <f>IFERROR(__xludf.DUMMYFUNCTION("IFERROR(
  TEXTJOIN(CHAR(10),TRUE,FILTER('SUMMARY DATA'!H:H,'SUMMARY DATA'!$A:$A=$A1140,'SUMMARY DATA'!$C:$C=$B1140,'SUMMARY DATA'!$B:$B=""GRP"")),
  IF(
    OR(
      ISNUMBER(SEARCH(""CDM CASH DEPOSIT"",$C1140)),
      ISNUMBER(SEARCH(""CASH DEPOSIT"",$"&amp;"C1140)),
      COUNTIFS('SUMMARY DATA'!$D:$D,$C1140,'SUMMARY DATA'!$B:$B,""GRP"")&lt;&gt;1
    ),
    """",
    IFERROR(TEXTJOIN(CHAR(10),TRUE,FILTER('SUMMARY DATA'!H:H,'SUMMARY DATA'!$D:$D=$C1140,'SUMMARY DATA'!$B:$B=""GRP"")),"""")
  )
)"),"")</f>
        <v/>
      </c>
      <c r="I1140" s="18" t="str">
        <f>IFERROR(__xludf.DUMMYFUNCTION("IF(H1140="""","""",
SUM(ARRAYFORMULA(VALUE(SPLIT(H1140,CHAR(10)))))
)"),"")</f>
        <v/>
      </c>
      <c r="J1140" s="17" t="str">
        <f>IFERROR(__xludf.DUMMYFUNCTION("IFERROR(
  TEXTJOIN(CHAR(10),TRUE,FILTER('SUMMARY DATA'!I:I,'SUMMARY DATA'!$A:$A=$A1140,'SUMMARY DATA'!$C:$C=$B1140,'SUMMARY DATA'!$B:$B=""GRP"")),
  IF(
    OR(
      ISNUMBER(SEARCH(""CDM CASH DEPOSIT"",$C1140)),
      ISNUMBER(SEARCH(""CASH DEPOSIT"",$"&amp;"C1140)),
      COUNTIFS('SUMMARY DATA'!$D:$D,$C1140,'SUMMARY DATA'!$B:$B,""GRP"")&lt;&gt;1
    ),
    """",
    IFERROR(TEXTJOIN(CHAR(10),TRUE,FILTER('SUMMARY DATA'!I:I,'SUMMARY DATA'!$D:$D=$C1140,'SUMMARY DATA'!$B:$B=""GRP"")),"""")
  )
)"),"")</f>
        <v/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ht="15.75" customHeight="1" spans="1:27">
      <c r="A1141" s="2"/>
      <c r="B1141" s="35"/>
      <c r="C1141" s="2"/>
      <c r="D1141" s="6"/>
      <c r="E1141" s="16" t="str">
        <f>IFERROR(__xludf.DUMMYFUNCTION("IFERROR(
  TEXTJOIN(CHAR(10),TRUE,FILTER('SUMMARY DATA'!E:E,'SUMMARY DATA'!$A:$A=$A1141,'SUMMARY DATA'!$C:$C=$B1141,'SUMMARY DATA'!$B:$B=""GRP"")),
  IF(
    OR(
      ISNUMBER(SEARCH(""CDM CASH DEPOSIT"",$C1141)),
      ISNUMBER(SEARCH(""CASH DEPOSIT"",$"&amp;"C1141)),
      COUNTIFS('SUMMARY DATA'!$D:$D,$C1141,'SUMMARY DATA'!$B:$B,""GRP"")&lt;&gt;1
    ),
    """",
    IFERROR(TEXTJOIN(CHAR(10),TRUE,FILTER('SUMMARY DATA'!E:E,'SUMMARY DATA'!$D:$D=$C1141,'SUMMARY DATA'!$B:$B=""GRP"")),"""")
  )
)"),"")</f>
        <v/>
      </c>
      <c r="F1141" s="17" t="str">
        <f>IFERROR(__xludf.DUMMYFUNCTION("IFERROR(
  TEXTJOIN(CHAR(10),TRUE,FILTER('SUMMARY DATA'!F:F,'SUMMARY DATA'!$A:$A=$A1141,'SUMMARY DATA'!$C:$C=$B1141,'SUMMARY DATA'!$B:$B=""GRP"")),
  IF(
    OR(
      ISNUMBER(SEARCH(""CDM CASH DEPOSIT"",$C1141)),
      ISNUMBER(SEARCH(""CASH DEPOSIT"",$"&amp;"C1141)),
      COUNTIFS('SUMMARY DATA'!$D:$D,$C1141,'SUMMARY DATA'!$B:$B,""GRP"")&lt;&gt;1
    ),
    """",
    IFERROR(TEXTJOIN(CHAR(10),TRUE,FILTER('SUMMARY DATA'!F:F,'SUMMARY DATA'!$D:$D=$C1141,'SUMMARY DATA'!$B:$B=""GRP"")),"""")
  )
)"),"")</f>
        <v/>
      </c>
      <c r="G1141" s="17" t="str">
        <f>IFERROR(__xludf.DUMMYFUNCTION("IFERROR(
  TEXTJOIN(CHAR(10),TRUE,FILTER('SUMMARY DATA'!G:G,'SUMMARY DATA'!$A:$A=$A1141,'SUMMARY DATA'!$C:$C=$B1141,'SUMMARY DATA'!$B:$B=""GRP"")),
  IF(
    OR(
      ISNUMBER(SEARCH(""CDM CASH DEPOSIT"",$C1141)),
      ISNUMBER(SEARCH(""CASH DEPOSIT"",$"&amp;"C1141)),
      COUNTIFS('SUMMARY DATA'!$D:$D,$C1141,'SUMMARY DATA'!$B:$B,""GRP"")&lt;&gt;1
    ),
    """",
    IFERROR(TEXTJOIN(CHAR(10),TRUE,FILTER('SUMMARY DATA'!G:G,'SUMMARY DATA'!$D:$D=$C1141,'SUMMARY DATA'!$B:$B=""GRP"")),"""")
  )
)"),"")</f>
        <v/>
      </c>
      <c r="H1141" s="18" t="str">
        <f>IFERROR(__xludf.DUMMYFUNCTION("IFERROR(
  TEXTJOIN(CHAR(10),TRUE,FILTER('SUMMARY DATA'!H:H,'SUMMARY DATA'!$A:$A=$A1141,'SUMMARY DATA'!$C:$C=$B1141,'SUMMARY DATA'!$B:$B=""GRP"")),
  IF(
    OR(
      ISNUMBER(SEARCH(""CDM CASH DEPOSIT"",$C1141)),
      ISNUMBER(SEARCH(""CASH DEPOSIT"",$"&amp;"C1141)),
      COUNTIFS('SUMMARY DATA'!$D:$D,$C1141,'SUMMARY DATA'!$B:$B,""GRP"")&lt;&gt;1
    ),
    """",
    IFERROR(TEXTJOIN(CHAR(10),TRUE,FILTER('SUMMARY DATA'!H:H,'SUMMARY DATA'!$D:$D=$C1141,'SUMMARY DATA'!$B:$B=""GRP"")),"""")
  )
)"),"")</f>
        <v/>
      </c>
      <c r="I1141" s="18" t="str">
        <f>IFERROR(__xludf.DUMMYFUNCTION("IF(H1141="""","""",
SUM(ARRAYFORMULA(VALUE(SPLIT(H1141,CHAR(10)))))
)"),"")</f>
        <v/>
      </c>
      <c r="J1141" s="17" t="str">
        <f>IFERROR(__xludf.DUMMYFUNCTION("IFERROR(
  TEXTJOIN(CHAR(10),TRUE,FILTER('SUMMARY DATA'!I:I,'SUMMARY DATA'!$A:$A=$A1141,'SUMMARY DATA'!$C:$C=$B1141,'SUMMARY DATA'!$B:$B=""GRP"")),
  IF(
    OR(
      ISNUMBER(SEARCH(""CDM CASH DEPOSIT"",$C1141)),
      ISNUMBER(SEARCH(""CASH DEPOSIT"",$"&amp;"C1141)),
      COUNTIFS('SUMMARY DATA'!$D:$D,$C1141,'SUMMARY DATA'!$B:$B,""GRP"")&lt;&gt;1
    ),
    """",
    IFERROR(TEXTJOIN(CHAR(10),TRUE,FILTER('SUMMARY DATA'!I:I,'SUMMARY DATA'!$D:$D=$C1141,'SUMMARY DATA'!$B:$B=""GRP"")),"""")
  )
)"),"")</f>
        <v/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ht="15.75" customHeight="1" spans="1:27">
      <c r="A1142" s="2"/>
      <c r="B1142" s="35"/>
      <c r="C1142" s="2"/>
      <c r="D1142" s="6"/>
      <c r="E1142" s="16" t="str">
        <f>IFERROR(__xludf.DUMMYFUNCTION("IFERROR(
  TEXTJOIN(CHAR(10),TRUE,FILTER('SUMMARY DATA'!E:E,'SUMMARY DATA'!$A:$A=$A1142,'SUMMARY DATA'!$C:$C=$B1142,'SUMMARY DATA'!$B:$B=""GRP"")),
  IF(
    OR(
      ISNUMBER(SEARCH(""CDM CASH DEPOSIT"",$C1142)),
      ISNUMBER(SEARCH(""CASH DEPOSIT"",$"&amp;"C1142)),
      COUNTIFS('SUMMARY DATA'!$D:$D,$C1142,'SUMMARY DATA'!$B:$B,""GRP"")&lt;&gt;1
    ),
    """",
    IFERROR(TEXTJOIN(CHAR(10),TRUE,FILTER('SUMMARY DATA'!E:E,'SUMMARY DATA'!$D:$D=$C1142,'SUMMARY DATA'!$B:$B=""GRP"")),"""")
  )
)"),"")</f>
        <v/>
      </c>
      <c r="F1142" s="17" t="str">
        <f>IFERROR(__xludf.DUMMYFUNCTION("IFERROR(
  TEXTJOIN(CHAR(10),TRUE,FILTER('SUMMARY DATA'!F:F,'SUMMARY DATA'!$A:$A=$A1142,'SUMMARY DATA'!$C:$C=$B1142,'SUMMARY DATA'!$B:$B=""GRP"")),
  IF(
    OR(
      ISNUMBER(SEARCH(""CDM CASH DEPOSIT"",$C1142)),
      ISNUMBER(SEARCH(""CASH DEPOSIT"",$"&amp;"C1142)),
      COUNTIFS('SUMMARY DATA'!$D:$D,$C1142,'SUMMARY DATA'!$B:$B,""GRP"")&lt;&gt;1
    ),
    """",
    IFERROR(TEXTJOIN(CHAR(10),TRUE,FILTER('SUMMARY DATA'!F:F,'SUMMARY DATA'!$D:$D=$C1142,'SUMMARY DATA'!$B:$B=""GRP"")),"""")
  )
)"),"")</f>
        <v/>
      </c>
      <c r="G1142" s="17" t="str">
        <f>IFERROR(__xludf.DUMMYFUNCTION("IFERROR(
  TEXTJOIN(CHAR(10),TRUE,FILTER('SUMMARY DATA'!G:G,'SUMMARY DATA'!$A:$A=$A1142,'SUMMARY DATA'!$C:$C=$B1142,'SUMMARY DATA'!$B:$B=""GRP"")),
  IF(
    OR(
      ISNUMBER(SEARCH(""CDM CASH DEPOSIT"",$C1142)),
      ISNUMBER(SEARCH(""CASH DEPOSIT"",$"&amp;"C1142)),
      COUNTIFS('SUMMARY DATA'!$D:$D,$C1142,'SUMMARY DATA'!$B:$B,""GRP"")&lt;&gt;1
    ),
    """",
    IFERROR(TEXTJOIN(CHAR(10),TRUE,FILTER('SUMMARY DATA'!G:G,'SUMMARY DATA'!$D:$D=$C1142,'SUMMARY DATA'!$B:$B=""GRP"")),"""")
  )
)"),"")</f>
        <v/>
      </c>
      <c r="H1142" s="18" t="str">
        <f>IFERROR(__xludf.DUMMYFUNCTION("IFERROR(
  TEXTJOIN(CHAR(10),TRUE,FILTER('SUMMARY DATA'!H:H,'SUMMARY DATA'!$A:$A=$A1142,'SUMMARY DATA'!$C:$C=$B1142,'SUMMARY DATA'!$B:$B=""GRP"")),
  IF(
    OR(
      ISNUMBER(SEARCH(""CDM CASH DEPOSIT"",$C1142)),
      ISNUMBER(SEARCH(""CASH DEPOSIT"",$"&amp;"C1142)),
      COUNTIFS('SUMMARY DATA'!$D:$D,$C1142,'SUMMARY DATA'!$B:$B,""GRP"")&lt;&gt;1
    ),
    """",
    IFERROR(TEXTJOIN(CHAR(10),TRUE,FILTER('SUMMARY DATA'!H:H,'SUMMARY DATA'!$D:$D=$C1142,'SUMMARY DATA'!$B:$B=""GRP"")),"""")
  )
)"),"")</f>
        <v/>
      </c>
      <c r="I1142" s="18" t="str">
        <f>IFERROR(__xludf.DUMMYFUNCTION("IF(H1142="""","""",
SUM(ARRAYFORMULA(VALUE(SPLIT(H1142,CHAR(10)))))
)"),"")</f>
        <v/>
      </c>
      <c r="J1142" s="17" t="str">
        <f>IFERROR(__xludf.DUMMYFUNCTION("IFERROR(
  TEXTJOIN(CHAR(10),TRUE,FILTER('SUMMARY DATA'!I:I,'SUMMARY DATA'!$A:$A=$A1142,'SUMMARY DATA'!$C:$C=$B1142,'SUMMARY DATA'!$B:$B=""GRP"")),
  IF(
    OR(
      ISNUMBER(SEARCH(""CDM CASH DEPOSIT"",$C1142)),
      ISNUMBER(SEARCH(""CASH DEPOSIT"",$"&amp;"C1142)),
      COUNTIFS('SUMMARY DATA'!$D:$D,$C1142,'SUMMARY DATA'!$B:$B,""GRP"")&lt;&gt;1
    ),
    """",
    IFERROR(TEXTJOIN(CHAR(10),TRUE,FILTER('SUMMARY DATA'!I:I,'SUMMARY DATA'!$D:$D=$C1142,'SUMMARY DATA'!$B:$B=""GRP"")),"""")
  )
)"),"")</f>
        <v/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ht="15.75" customHeight="1" spans="1:27">
      <c r="A1143" s="2"/>
      <c r="B1143" s="35"/>
      <c r="C1143" s="2"/>
      <c r="D1143" s="6"/>
      <c r="E1143" s="16" t="str">
        <f>IFERROR(__xludf.DUMMYFUNCTION("IFERROR(
  TEXTJOIN(CHAR(10),TRUE,FILTER('SUMMARY DATA'!E:E,'SUMMARY DATA'!$A:$A=$A1143,'SUMMARY DATA'!$C:$C=$B1143,'SUMMARY DATA'!$B:$B=""GRP"")),
  IF(
    OR(
      ISNUMBER(SEARCH(""CDM CASH DEPOSIT"",$C1143)),
      ISNUMBER(SEARCH(""CASH DEPOSIT"",$"&amp;"C1143)),
      COUNTIFS('SUMMARY DATA'!$D:$D,$C1143,'SUMMARY DATA'!$B:$B,""GRP"")&lt;&gt;1
    ),
    """",
    IFERROR(TEXTJOIN(CHAR(10),TRUE,FILTER('SUMMARY DATA'!E:E,'SUMMARY DATA'!$D:$D=$C1143,'SUMMARY DATA'!$B:$B=""GRP"")),"""")
  )
)"),"")</f>
        <v/>
      </c>
      <c r="F1143" s="17" t="str">
        <f>IFERROR(__xludf.DUMMYFUNCTION("IFERROR(
  TEXTJOIN(CHAR(10),TRUE,FILTER('SUMMARY DATA'!F:F,'SUMMARY DATA'!$A:$A=$A1143,'SUMMARY DATA'!$C:$C=$B1143,'SUMMARY DATA'!$B:$B=""GRP"")),
  IF(
    OR(
      ISNUMBER(SEARCH(""CDM CASH DEPOSIT"",$C1143)),
      ISNUMBER(SEARCH(""CASH DEPOSIT"",$"&amp;"C1143)),
      COUNTIFS('SUMMARY DATA'!$D:$D,$C1143,'SUMMARY DATA'!$B:$B,""GRP"")&lt;&gt;1
    ),
    """",
    IFERROR(TEXTJOIN(CHAR(10),TRUE,FILTER('SUMMARY DATA'!F:F,'SUMMARY DATA'!$D:$D=$C1143,'SUMMARY DATA'!$B:$B=""GRP"")),"""")
  )
)"),"")</f>
        <v/>
      </c>
      <c r="G1143" s="17" t="str">
        <f>IFERROR(__xludf.DUMMYFUNCTION("IFERROR(
  TEXTJOIN(CHAR(10),TRUE,FILTER('SUMMARY DATA'!G:G,'SUMMARY DATA'!$A:$A=$A1143,'SUMMARY DATA'!$C:$C=$B1143,'SUMMARY DATA'!$B:$B=""GRP"")),
  IF(
    OR(
      ISNUMBER(SEARCH(""CDM CASH DEPOSIT"",$C1143)),
      ISNUMBER(SEARCH(""CASH DEPOSIT"",$"&amp;"C1143)),
      COUNTIFS('SUMMARY DATA'!$D:$D,$C1143,'SUMMARY DATA'!$B:$B,""GRP"")&lt;&gt;1
    ),
    """",
    IFERROR(TEXTJOIN(CHAR(10),TRUE,FILTER('SUMMARY DATA'!G:G,'SUMMARY DATA'!$D:$D=$C1143,'SUMMARY DATA'!$B:$B=""GRP"")),"""")
  )
)"),"")</f>
        <v/>
      </c>
      <c r="H1143" s="18" t="str">
        <f>IFERROR(__xludf.DUMMYFUNCTION("IFERROR(
  TEXTJOIN(CHAR(10),TRUE,FILTER('SUMMARY DATA'!H:H,'SUMMARY DATA'!$A:$A=$A1143,'SUMMARY DATA'!$C:$C=$B1143,'SUMMARY DATA'!$B:$B=""GRP"")),
  IF(
    OR(
      ISNUMBER(SEARCH(""CDM CASH DEPOSIT"",$C1143)),
      ISNUMBER(SEARCH(""CASH DEPOSIT"",$"&amp;"C1143)),
      COUNTIFS('SUMMARY DATA'!$D:$D,$C1143,'SUMMARY DATA'!$B:$B,""GRP"")&lt;&gt;1
    ),
    """",
    IFERROR(TEXTJOIN(CHAR(10),TRUE,FILTER('SUMMARY DATA'!H:H,'SUMMARY DATA'!$D:$D=$C1143,'SUMMARY DATA'!$B:$B=""GRP"")),"""")
  )
)"),"")</f>
        <v/>
      </c>
      <c r="I1143" s="18" t="str">
        <f>IFERROR(__xludf.DUMMYFUNCTION("IF(H1143="""","""",
SUM(ARRAYFORMULA(VALUE(SPLIT(H1143,CHAR(10)))))
)"),"")</f>
        <v/>
      </c>
      <c r="J1143" s="17" t="str">
        <f>IFERROR(__xludf.DUMMYFUNCTION("IFERROR(
  TEXTJOIN(CHAR(10),TRUE,FILTER('SUMMARY DATA'!I:I,'SUMMARY DATA'!$A:$A=$A1143,'SUMMARY DATA'!$C:$C=$B1143,'SUMMARY DATA'!$B:$B=""GRP"")),
  IF(
    OR(
      ISNUMBER(SEARCH(""CDM CASH DEPOSIT"",$C1143)),
      ISNUMBER(SEARCH(""CASH DEPOSIT"",$"&amp;"C1143)),
      COUNTIFS('SUMMARY DATA'!$D:$D,$C1143,'SUMMARY DATA'!$B:$B,""GRP"")&lt;&gt;1
    ),
    """",
    IFERROR(TEXTJOIN(CHAR(10),TRUE,FILTER('SUMMARY DATA'!I:I,'SUMMARY DATA'!$D:$D=$C1143,'SUMMARY DATA'!$B:$B=""GRP"")),"""")
  )
)"),"")</f>
        <v/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ht="15.75" customHeight="1" spans="1:27">
      <c r="A1144" s="2"/>
      <c r="B1144" s="35"/>
      <c r="C1144" s="2"/>
      <c r="D1144" s="6"/>
      <c r="E1144" s="16" t="str">
        <f>IFERROR(__xludf.DUMMYFUNCTION("IFERROR(
  TEXTJOIN(CHAR(10),TRUE,FILTER('SUMMARY DATA'!E:E,'SUMMARY DATA'!$A:$A=$A1144,'SUMMARY DATA'!$C:$C=$B1144,'SUMMARY DATA'!$B:$B=""GRP"")),
  IF(
    OR(
      ISNUMBER(SEARCH(""CDM CASH DEPOSIT"",$C1144)),
      ISNUMBER(SEARCH(""CASH DEPOSIT"",$"&amp;"C1144)),
      COUNTIFS('SUMMARY DATA'!$D:$D,$C1144,'SUMMARY DATA'!$B:$B,""GRP"")&lt;&gt;1
    ),
    """",
    IFERROR(TEXTJOIN(CHAR(10),TRUE,FILTER('SUMMARY DATA'!E:E,'SUMMARY DATA'!$D:$D=$C1144,'SUMMARY DATA'!$B:$B=""GRP"")),"""")
  )
)"),"")</f>
        <v/>
      </c>
      <c r="F1144" s="17" t="str">
        <f>IFERROR(__xludf.DUMMYFUNCTION("IFERROR(
  TEXTJOIN(CHAR(10),TRUE,FILTER('SUMMARY DATA'!F:F,'SUMMARY DATA'!$A:$A=$A1144,'SUMMARY DATA'!$C:$C=$B1144,'SUMMARY DATA'!$B:$B=""GRP"")),
  IF(
    OR(
      ISNUMBER(SEARCH(""CDM CASH DEPOSIT"",$C1144)),
      ISNUMBER(SEARCH(""CASH DEPOSIT"",$"&amp;"C1144)),
      COUNTIFS('SUMMARY DATA'!$D:$D,$C1144,'SUMMARY DATA'!$B:$B,""GRP"")&lt;&gt;1
    ),
    """",
    IFERROR(TEXTJOIN(CHAR(10),TRUE,FILTER('SUMMARY DATA'!F:F,'SUMMARY DATA'!$D:$D=$C1144,'SUMMARY DATA'!$B:$B=""GRP"")),"""")
  )
)"),"")</f>
        <v/>
      </c>
      <c r="G1144" s="17" t="str">
        <f>IFERROR(__xludf.DUMMYFUNCTION("IFERROR(
  TEXTJOIN(CHAR(10),TRUE,FILTER('SUMMARY DATA'!G:G,'SUMMARY DATA'!$A:$A=$A1144,'SUMMARY DATA'!$C:$C=$B1144,'SUMMARY DATA'!$B:$B=""GRP"")),
  IF(
    OR(
      ISNUMBER(SEARCH(""CDM CASH DEPOSIT"",$C1144)),
      ISNUMBER(SEARCH(""CASH DEPOSIT"",$"&amp;"C1144)),
      COUNTIFS('SUMMARY DATA'!$D:$D,$C1144,'SUMMARY DATA'!$B:$B,""GRP"")&lt;&gt;1
    ),
    """",
    IFERROR(TEXTJOIN(CHAR(10),TRUE,FILTER('SUMMARY DATA'!G:G,'SUMMARY DATA'!$D:$D=$C1144,'SUMMARY DATA'!$B:$B=""GRP"")),"""")
  )
)"),"")</f>
        <v/>
      </c>
      <c r="H1144" s="18" t="str">
        <f>IFERROR(__xludf.DUMMYFUNCTION("IFERROR(
  TEXTJOIN(CHAR(10),TRUE,FILTER('SUMMARY DATA'!H:H,'SUMMARY DATA'!$A:$A=$A1144,'SUMMARY DATA'!$C:$C=$B1144,'SUMMARY DATA'!$B:$B=""GRP"")),
  IF(
    OR(
      ISNUMBER(SEARCH(""CDM CASH DEPOSIT"",$C1144)),
      ISNUMBER(SEARCH(""CASH DEPOSIT"",$"&amp;"C1144)),
      COUNTIFS('SUMMARY DATA'!$D:$D,$C1144,'SUMMARY DATA'!$B:$B,""GRP"")&lt;&gt;1
    ),
    """",
    IFERROR(TEXTJOIN(CHAR(10),TRUE,FILTER('SUMMARY DATA'!H:H,'SUMMARY DATA'!$D:$D=$C1144,'SUMMARY DATA'!$B:$B=""GRP"")),"""")
  )
)"),"")</f>
        <v/>
      </c>
      <c r="I1144" s="18" t="str">
        <f>IFERROR(__xludf.DUMMYFUNCTION("IF(H1144="""","""",
SUM(ARRAYFORMULA(VALUE(SPLIT(H1144,CHAR(10)))))
)"),"")</f>
        <v/>
      </c>
      <c r="J1144" s="17" t="str">
        <f>IFERROR(__xludf.DUMMYFUNCTION("IFERROR(
  TEXTJOIN(CHAR(10),TRUE,FILTER('SUMMARY DATA'!I:I,'SUMMARY DATA'!$A:$A=$A1144,'SUMMARY DATA'!$C:$C=$B1144,'SUMMARY DATA'!$B:$B=""GRP"")),
  IF(
    OR(
      ISNUMBER(SEARCH(""CDM CASH DEPOSIT"",$C1144)),
      ISNUMBER(SEARCH(""CASH DEPOSIT"",$"&amp;"C1144)),
      COUNTIFS('SUMMARY DATA'!$D:$D,$C1144,'SUMMARY DATA'!$B:$B,""GRP"")&lt;&gt;1
    ),
    """",
    IFERROR(TEXTJOIN(CHAR(10),TRUE,FILTER('SUMMARY DATA'!I:I,'SUMMARY DATA'!$D:$D=$C1144,'SUMMARY DATA'!$B:$B=""GRP"")),"""")
  )
)"),"")</f>
        <v/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ht="15.75" customHeight="1" spans="1:27">
      <c r="A1145" s="2"/>
      <c r="B1145" s="35"/>
      <c r="C1145" s="2"/>
      <c r="D1145" s="6"/>
      <c r="E1145" s="16" t="str">
        <f>IFERROR(__xludf.DUMMYFUNCTION("IFERROR(
  TEXTJOIN(CHAR(10),TRUE,FILTER('SUMMARY DATA'!E:E,'SUMMARY DATA'!$A:$A=$A1145,'SUMMARY DATA'!$C:$C=$B1145,'SUMMARY DATA'!$B:$B=""GRP"")),
  IF(
    OR(
      ISNUMBER(SEARCH(""CDM CASH DEPOSIT"",$C1145)),
      ISNUMBER(SEARCH(""CASH DEPOSIT"",$"&amp;"C1145)),
      COUNTIFS('SUMMARY DATA'!$D:$D,$C1145,'SUMMARY DATA'!$B:$B,""GRP"")&lt;&gt;1
    ),
    """",
    IFERROR(TEXTJOIN(CHAR(10),TRUE,FILTER('SUMMARY DATA'!E:E,'SUMMARY DATA'!$D:$D=$C1145,'SUMMARY DATA'!$B:$B=""GRP"")),"""")
  )
)"),"")</f>
        <v/>
      </c>
      <c r="F1145" s="17" t="str">
        <f>IFERROR(__xludf.DUMMYFUNCTION("IFERROR(
  TEXTJOIN(CHAR(10),TRUE,FILTER('SUMMARY DATA'!F:F,'SUMMARY DATA'!$A:$A=$A1145,'SUMMARY DATA'!$C:$C=$B1145,'SUMMARY DATA'!$B:$B=""GRP"")),
  IF(
    OR(
      ISNUMBER(SEARCH(""CDM CASH DEPOSIT"",$C1145)),
      ISNUMBER(SEARCH(""CASH DEPOSIT"",$"&amp;"C1145)),
      COUNTIFS('SUMMARY DATA'!$D:$D,$C1145,'SUMMARY DATA'!$B:$B,""GRP"")&lt;&gt;1
    ),
    """",
    IFERROR(TEXTJOIN(CHAR(10),TRUE,FILTER('SUMMARY DATA'!F:F,'SUMMARY DATA'!$D:$D=$C1145,'SUMMARY DATA'!$B:$B=""GRP"")),"""")
  )
)"),"")</f>
        <v/>
      </c>
      <c r="G1145" s="17" t="str">
        <f>IFERROR(__xludf.DUMMYFUNCTION("IFERROR(
  TEXTJOIN(CHAR(10),TRUE,FILTER('SUMMARY DATA'!G:G,'SUMMARY DATA'!$A:$A=$A1145,'SUMMARY DATA'!$C:$C=$B1145,'SUMMARY DATA'!$B:$B=""GRP"")),
  IF(
    OR(
      ISNUMBER(SEARCH(""CDM CASH DEPOSIT"",$C1145)),
      ISNUMBER(SEARCH(""CASH DEPOSIT"",$"&amp;"C1145)),
      COUNTIFS('SUMMARY DATA'!$D:$D,$C1145,'SUMMARY DATA'!$B:$B,""GRP"")&lt;&gt;1
    ),
    """",
    IFERROR(TEXTJOIN(CHAR(10),TRUE,FILTER('SUMMARY DATA'!G:G,'SUMMARY DATA'!$D:$D=$C1145,'SUMMARY DATA'!$B:$B=""GRP"")),"""")
  )
)"),"")</f>
        <v/>
      </c>
      <c r="H1145" s="18" t="str">
        <f>IFERROR(__xludf.DUMMYFUNCTION("IFERROR(
  TEXTJOIN(CHAR(10),TRUE,FILTER('SUMMARY DATA'!H:H,'SUMMARY DATA'!$A:$A=$A1145,'SUMMARY DATA'!$C:$C=$B1145,'SUMMARY DATA'!$B:$B=""GRP"")),
  IF(
    OR(
      ISNUMBER(SEARCH(""CDM CASH DEPOSIT"",$C1145)),
      ISNUMBER(SEARCH(""CASH DEPOSIT"",$"&amp;"C1145)),
      COUNTIFS('SUMMARY DATA'!$D:$D,$C1145,'SUMMARY DATA'!$B:$B,""GRP"")&lt;&gt;1
    ),
    """",
    IFERROR(TEXTJOIN(CHAR(10),TRUE,FILTER('SUMMARY DATA'!H:H,'SUMMARY DATA'!$D:$D=$C1145,'SUMMARY DATA'!$B:$B=""GRP"")),"""")
  )
)"),"")</f>
        <v/>
      </c>
      <c r="I1145" s="18" t="str">
        <f>IFERROR(__xludf.DUMMYFUNCTION("IF(H1145="""","""",
SUM(ARRAYFORMULA(VALUE(SPLIT(H1145,CHAR(10)))))
)"),"")</f>
        <v/>
      </c>
      <c r="J1145" s="17" t="str">
        <f>IFERROR(__xludf.DUMMYFUNCTION("IFERROR(
  TEXTJOIN(CHAR(10),TRUE,FILTER('SUMMARY DATA'!I:I,'SUMMARY DATA'!$A:$A=$A1145,'SUMMARY DATA'!$C:$C=$B1145,'SUMMARY DATA'!$B:$B=""GRP"")),
  IF(
    OR(
      ISNUMBER(SEARCH(""CDM CASH DEPOSIT"",$C1145)),
      ISNUMBER(SEARCH(""CASH DEPOSIT"",$"&amp;"C1145)),
      COUNTIFS('SUMMARY DATA'!$D:$D,$C1145,'SUMMARY DATA'!$B:$B,""GRP"")&lt;&gt;1
    ),
    """",
    IFERROR(TEXTJOIN(CHAR(10),TRUE,FILTER('SUMMARY DATA'!I:I,'SUMMARY DATA'!$D:$D=$C1145,'SUMMARY DATA'!$B:$B=""GRP"")),"""")
  )
)"),"")</f>
        <v/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ht="15.75" customHeight="1" spans="1:27">
      <c r="A1146" s="2"/>
      <c r="B1146" s="35"/>
      <c r="C1146" s="2"/>
      <c r="D1146" s="6"/>
      <c r="E1146" s="16" t="str">
        <f>IFERROR(__xludf.DUMMYFUNCTION("IFERROR(
  TEXTJOIN(CHAR(10),TRUE,FILTER('SUMMARY DATA'!E:E,'SUMMARY DATA'!$A:$A=$A1146,'SUMMARY DATA'!$C:$C=$B1146,'SUMMARY DATA'!$B:$B=""GRP"")),
  IF(
    OR(
      ISNUMBER(SEARCH(""CDM CASH DEPOSIT"",$C1146)),
      ISNUMBER(SEARCH(""CASH DEPOSIT"",$"&amp;"C1146)),
      COUNTIFS('SUMMARY DATA'!$D:$D,$C1146,'SUMMARY DATA'!$B:$B,""GRP"")&lt;&gt;1
    ),
    """",
    IFERROR(TEXTJOIN(CHAR(10),TRUE,FILTER('SUMMARY DATA'!E:E,'SUMMARY DATA'!$D:$D=$C1146,'SUMMARY DATA'!$B:$B=""GRP"")),"""")
  )
)"),"")</f>
        <v/>
      </c>
      <c r="F1146" s="17" t="str">
        <f>IFERROR(__xludf.DUMMYFUNCTION("IFERROR(
  TEXTJOIN(CHAR(10),TRUE,FILTER('SUMMARY DATA'!F:F,'SUMMARY DATA'!$A:$A=$A1146,'SUMMARY DATA'!$C:$C=$B1146,'SUMMARY DATA'!$B:$B=""GRP"")),
  IF(
    OR(
      ISNUMBER(SEARCH(""CDM CASH DEPOSIT"",$C1146)),
      ISNUMBER(SEARCH(""CASH DEPOSIT"",$"&amp;"C1146)),
      COUNTIFS('SUMMARY DATA'!$D:$D,$C1146,'SUMMARY DATA'!$B:$B,""GRP"")&lt;&gt;1
    ),
    """",
    IFERROR(TEXTJOIN(CHAR(10),TRUE,FILTER('SUMMARY DATA'!F:F,'SUMMARY DATA'!$D:$D=$C1146,'SUMMARY DATA'!$B:$B=""GRP"")),"""")
  )
)"),"")</f>
        <v/>
      </c>
      <c r="G1146" s="17" t="str">
        <f>IFERROR(__xludf.DUMMYFUNCTION("IFERROR(
  TEXTJOIN(CHAR(10),TRUE,FILTER('SUMMARY DATA'!G:G,'SUMMARY DATA'!$A:$A=$A1146,'SUMMARY DATA'!$C:$C=$B1146,'SUMMARY DATA'!$B:$B=""GRP"")),
  IF(
    OR(
      ISNUMBER(SEARCH(""CDM CASH DEPOSIT"",$C1146)),
      ISNUMBER(SEARCH(""CASH DEPOSIT"",$"&amp;"C1146)),
      COUNTIFS('SUMMARY DATA'!$D:$D,$C1146,'SUMMARY DATA'!$B:$B,""GRP"")&lt;&gt;1
    ),
    """",
    IFERROR(TEXTJOIN(CHAR(10),TRUE,FILTER('SUMMARY DATA'!G:G,'SUMMARY DATA'!$D:$D=$C1146,'SUMMARY DATA'!$B:$B=""GRP"")),"""")
  )
)"),"")</f>
        <v/>
      </c>
      <c r="H1146" s="18" t="str">
        <f>IFERROR(__xludf.DUMMYFUNCTION("IFERROR(
  TEXTJOIN(CHAR(10),TRUE,FILTER('SUMMARY DATA'!H:H,'SUMMARY DATA'!$A:$A=$A1146,'SUMMARY DATA'!$C:$C=$B1146,'SUMMARY DATA'!$B:$B=""GRP"")),
  IF(
    OR(
      ISNUMBER(SEARCH(""CDM CASH DEPOSIT"",$C1146)),
      ISNUMBER(SEARCH(""CASH DEPOSIT"",$"&amp;"C1146)),
      COUNTIFS('SUMMARY DATA'!$D:$D,$C1146,'SUMMARY DATA'!$B:$B,""GRP"")&lt;&gt;1
    ),
    """",
    IFERROR(TEXTJOIN(CHAR(10),TRUE,FILTER('SUMMARY DATA'!H:H,'SUMMARY DATA'!$D:$D=$C1146,'SUMMARY DATA'!$B:$B=""GRP"")),"""")
  )
)"),"")</f>
        <v/>
      </c>
      <c r="I1146" s="18" t="str">
        <f>IFERROR(__xludf.DUMMYFUNCTION("IF(H1146="""","""",
SUM(ARRAYFORMULA(VALUE(SPLIT(H1146,CHAR(10)))))
)"),"")</f>
        <v/>
      </c>
      <c r="J1146" s="17" t="str">
        <f>IFERROR(__xludf.DUMMYFUNCTION("IFERROR(
  TEXTJOIN(CHAR(10),TRUE,FILTER('SUMMARY DATA'!I:I,'SUMMARY DATA'!$A:$A=$A1146,'SUMMARY DATA'!$C:$C=$B1146,'SUMMARY DATA'!$B:$B=""GRP"")),
  IF(
    OR(
      ISNUMBER(SEARCH(""CDM CASH DEPOSIT"",$C1146)),
      ISNUMBER(SEARCH(""CASH DEPOSIT"",$"&amp;"C1146)),
      COUNTIFS('SUMMARY DATA'!$D:$D,$C1146,'SUMMARY DATA'!$B:$B,""GRP"")&lt;&gt;1
    ),
    """",
    IFERROR(TEXTJOIN(CHAR(10),TRUE,FILTER('SUMMARY DATA'!I:I,'SUMMARY DATA'!$D:$D=$C1146,'SUMMARY DATA'!$B:$B=""GRP"")),"""")
  )
)"),"")</f>
        <v/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ht="15.75" customHeight="1" spans="1:27">
      <c r="A1147" s="2"/>
      <c r="B1147" s="35"/>
      <c r="C1147" s="2"/>
      <c r="D1147" s="6"/>
      <c r="E1147" s="16" t="str">
        <f>IFERROR(__xludf.DUMMYFUNCTION("IFERROR(
  TEXTJOIN(CHAR(10),TRUE,FILTER('SUMMARY DATA'!E:E,'SUMMARY DATA'!$A:$A=$A1147,'SUMMARY DATA'!$C:$C=$B1147,'SUMMARY DATA'!$B:$B=""GRP"")),
  IF(
    OR(
      ISNUMBER(SEARCH(""CDM CASH DEPOSIT"",$C1147)),
      ISNUMBER(SEARCH(""CASH DEPOSIT"",$"&amp;"C1147)),
      COUNTIFS('SUMMARY DATA'!$D:$D,$C1147,'SUMMARY DATA'!$B:$B,""GRP"")&lt;&gt;1
    ),
    """",
    IFERROR(TEXTJOIN(CHAR(10),TRUE,FILTER('SUMMARY DATA'!E:E,'SUMMARY DATA'!$D:$D=$C1147,'SUMMARY DATA'!$B:$B=""GRP"")),"""")
  )
)"),"")</f>
        <v/>
      </c>
      <c r="F1147" s="17" t="str">
        <f>IFERROR(__xludf.DUMMYFUNCTION("IFERROR(
  TEXTJOIN(CHAR(10),TRUE,FILTER('SUMMARY DATA'!F:F,'SUMMARY DATA'!$A:$A=$A1147,'SUMMARY DATA'!$C:$C=$B1147,'SUMMARY DATA'!$B:$B=""GRP"")),
  IF(
    OR(
      ISNUMBER(SEARCH(""CDM CASH DEPOSIT"",$C1147)),
      ISNUMBER(SEARCH(""CASH DEPOSIT"",$"&amp;"C1147)),
      COUNTIFS('SUMMARY DATA'!$D:$D,$C1147,'SUMMARY DATA'!$B:$B,""GRP"")&lt;&gt;1
    ),
    """",
    IFERROR(TEXTJOIN(CHAR(10),TRUE,FILTER('SUMMARY DATA'!F:F,'SUMMARY DATA'!$D:$D=$C1147,'SUMMARY DATA'!$B:$B=""GRP"")),"""")
  )
)"),"")</f>
        <v/>
      </c>
      <c r="G1147" s="17" t="str">
        <f>IFERROR(__xludf.DUMMYFUNCTION("IFERROR(
  TEXTJOIN(CHAR(10),TRUE,FILTER('SUMMARY DATA'!G:G,'SUMMARY DATA'!$A:$A=$A1147,'SUMMARY DATA'!$C:$C=$B1147,'SUMMARY DATA'!$B:$B=""GRP"")),
  IF(
    OR(
      ISNUMBER(SEARCH(""CDM CASH DEPOSIT"",$C1147)),
      ISNUMBER(SEARCH(""CASH DEPOSIT"",$"&amp;"C1147)),
      COUNTIFS('SUMMARY DATA'!$D:$D,$C1147,'SUMMARY DATA'!$B:$B,""GRP"")&lt;&gt;1
    ),
    """",
    IFERROR(TEXTJOIN(CHAR(10),TRUE,FILTER('SUMMARY DATA'!G:G,'SUMMARY DATA'!$D:$D=$C1147,'SUMMARY DATA'!$B:$B=""GRP"")),"""")
  )
)"),"")</f>
        <v/>
      </c>
      <c r="H1147" s="18" t="str">
        <f>IFERROR(__xludf.DUMMYFUNCTION("IFERROR(
  TEXTJOIN(CHAR(10),TRUE,FILTER('SUMMARY DATA'!H:H,'SUMMARY DATA'!$A:$A=$A1147,'SUMMARY DATA'!$C:$C=$B1147,'SUMMARY DATA'!$B:$B=""GRP"")),
  IF(
    OR(
      ISNUMBER(SEARCH(""CDM CASH DEPOSIT"",$C1147)),
      ISNUMBER(SEARCH(""CASH DEPOSIT"",$"&amp;"C1147)),
      COUNTIFS('SUMMARY DATA'!$D:$D,$C1147,'SUMMARY DATA'!$B:$B,""GRP"")&lt;&gt;1
    ),
    """",
    IFERROR(TEXTJOIN(CHAR(10),TRUE,FILTER('SUMMARY DATA'!H:H,'SUMMARY DATA'!$D:$D=$C1147,'SUMMARY DATA'!$B:$B=""GRP"")),"""")
  )
)"),"")</f>
        <v/>
      </c>
      <c r="I1147" s="18" t="str">
        <f>IFERROR(__xludf.DUMMYFUNCTION("IF(H1147="""","""",
SUM(ARRAYFORMULA(VALUE(SPLIT(H1147,CHAR(10)))))
)"),"")</f>
        <v/>
      </c>
      <c r="J1147" s="17" t="str">
        <f>IFERROR(__xludf.DUMMYFUNCTION("IFERROR(
  TEXTJOIN(CHAR(10),TRUE,FILTER('SUMMARY DATA'!I:I,'SUMMARY DATA'!$A:$A=$A1147,'SUMMARY DATA'!$C:$C=$B1147,'SUMMARY DATA'!$B:$B=""GRP"")),
  IF(
    OR(
      ISNUMBER(SEARCH(""CDM CASH DEPOSIT"",$C1147)),
      ISNUMBER(SEARCH(""CASH DEPOSIT"",$"&amp;"C1147)),
      COUNTIFS('SUMMARY DATA'!$D:$D,$C1147,'SUMMARY DATA'!$B:$B,""GRP"")&lt;&gt;1
    ),
    """",
    IFERROR(TEXTJOIN(CHAR(10),TRUE,FILTER('SUMMARY DATA'!I:I,'SUMMARY DATA'!$D:$D=$C1147,'SUMMARY DATA'!$B:$B=""GRP"")),"""")
  )
)"),"")</f>
        <v/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ht="15.75" customHeight="1" spans="1:27">
      <c r="A1148" s="2"/>
      <c r="B1148" s="35"/>
      <c r="C1148" s="2"/>
      <c r="D1148" s="6"/>
      <c r="E1148" s="16" t="str">
        <f>IFERROR(__xludf.DUMMYFUNCTION("IFERROR(
  TEXTJOIN(CHAR(10),TRUE,FILTER('SUMMARY DATA'!E:E,'SUMMARY DATA'!$A:$A=$A1148,'SUMMARY DATA'!$C:$C=$B1148,'SUMMARY DATA'!$B:$B=""GRP"")),
  IF(
    OR(
      ISNUMBER(SEARCH(""CDM CASH DEPOSIT"",$C1148)),
      ISNUMBER(SEARCH(""CASH DEPOSIT"",$"&amp;"C1148)),
      COUNTIFS('SUMMARY DATA'!$D:$D,$C1148,'SUMMARY DATA'!$B:$B,""GRP"")&lt;&gt;1
    ),
    """",
    IFERROR(TEXTJOIN(CHAR(10),TRUE,FILTER('SUMMARY DATA'!E:E,'SUMMARY DATA'!$D:$D=$C1148,'SUMMARY DATA'!$B:$B=""GRP"")),"""")
  )
)"),"")</f>
        <v/>
      </c>
      <c r="F1148" s="17" t="str">
        <f>IFERROR(__xludf.DUMMYFUNCTION("IFERROR(
  TEXTJOIN(CHAR(10),TRUE,FILTER('SUMMARY DATA'!F:F,'SUMMARY DATA'!$A:$A=$A1148,'SUMMARY DATA'!$C:$C=$B1148,'SUMMARY DATA'!$B:$B=""GRP"")),
  IF(
    OR(
      ISNUMBER(SEARCH(""CDM CASH DEPOSIT"",$C1148)),
      ISNUMBER(SEARCH(""CASH DEPOSIT"",$"&amp;"C1148)),
      COUNTIFS('SUMMARY DATA'!$D:$D,$C1148,'SUMMARY DATA'!$B:$B,""GRP"")&lt;&gt;1
    ),
    """",
    IFERROR(TEXTJOIN(CHAR(10),TRUE,FILTER('SUMMARY DATA'!F:F,'SUMMARY DATA'!$D:$D=$C1148,'SUMMARY DATA'!$B:$B=""GRP"")),"""")
  )
)"),"")</f>
        <v/>
      </c>
      <c r="G1148" s="17" t="str">
        <f>IFERROR(__xludf.DUMMYFUNCTION("IFERROR(
  TEXTJOIN(CHAR(10),TRUE,FILTER('SUMMARY DATA'!G:G,'SUMMARY DATA'!$A:$A=$A1148,'SUMMARY DATA'!$C:$C=$B1148,'SUMMARY DATA'!$B:$B=""GRP"")),
  IF(
    OR(
      ISNUMBER(SEARCH(""CDM CASH DEPOSIT"",$C1148)),
      ISNUMBER(SEARCH(""CASH DEPOSIT"",$"&amp;"C1148)),
      COUNTIFS('SUMMARY DATA'!$D:$D,$C1148,'SUMMARY DATA'!$B:$B,""GRP"")&lt;&gt;1
    ),
    """",
    IFERROR(TEXTJOIN(CHAR(10),TRUE,FILTER('SUMMARY DATA'!G:G,'SUMMARY DATA'!$D:$D=$C1148,'SUMMARY DATA'!$B:$B=""GRP"")),"""")
  )
)"),"")</f>
        <v/>
      </c>
      <c r="H1148" s="18" t="str">
        <f>IFERROR(__xludf.DUMMYFUNCTION("IFERROR(
  TEXTJOIN(CHAR(10),TRUE,FILTER('SUMMARY DATA'!H:H,'SUMMARY DATA'!$A:$A=$A1148,'SUMMARY DATA'!$C:$C=$B1148,'SUMMARY DATA'!$B:$B=""GRP"")),
  IF(
    OR(
      ISNUMBER(SEARCH(""CDM CASH DEPOSIT"",$C1148)),
      ISNUMBER(SEARCH(""CASH DEPOSIT"",$"&amp;"C1148)),
      COUNTIFS('SUMMARY DATA'!$D:$D,$C1148,'SUMMARY DATA'!$B:$B,""GRP"")&lt;&gt;1
    ),
    """",
    IFERROR(TEXTJOIN(CHAR(10),TRUE,FILTER('SUMMARY DATA'!H:H,'SUMMARY DATA'!$D:$D=$C1148,'SUMMARY DATA'!$B:$B=""GRP"")),"""")
  )
)"),"")</f>
        <v/>
      </c>
      <c r="I1148" s="18" t="str">
        <f>IFERROR(__xludf.DUMMYFUNCTION("IF(H1148="""","""",
SUM(ARRAYFORMULA(VALUE(SPLIT(H1148,CHAR(10)))))
)"),"")</f>
        <v/>
      </c>
      <c r="J1148" s="17" t="str">
        <f>IFERROR(__xludf.DUMMYFUNCTION("IFERROR(
  TEXTJOIN(CHAR(10),TRUE,FILTER('SUMMARY DATA'!I:I,'SUMMARY DATA'!$A:$A=$A1148,'SUMMARY DATA'!$C:$C=$B1148,'SUMMARY DATA'!$B:$B=""GRP"")),
  IF(
    OR(
      ISNUMBER(SEARCH(""CDM CASH DEPOSIT"",$C1148)),
      ISNUMBER(SEARCH(""CASH DEPOSIT"",$"&amp;"C1148)),
      COUNTIFS('SUMMARY DATA'!$D:$D,$C1148,'SUMMARY DATA'!$B:$B,""GRP"")&lt;&gt;1
    ),
    """",
    IFERROR(TEXTJOIN(CHAR(10),TRUE,FILTER('SUMMARY DATA'!I:I,'SUMMARY DATA'!$D:$D=$C1148,'SUMMARY DATA'!$B:$B=""GRP"")),"""")
  )
)"),"")</f>
        <v/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ht="15.75" customHeight="1" spans="1:27">
      <c r="A1149" s="2"/>
      <c r="B1149" s="35"/>
      <c r="C1149" s="2"/>
      <c r="D1149" s="6"/>
      <c r="E1149" s="16" t="str">
        <f>IFERROR(__xludf.DUMMYFUNCTION("IFERROR(
  TEXTJOIN(CHAR(10),TRUE,FILTER('SUMMARY DATA'!E:E,'SUMMARY DATA'!$A:$A=$A1149,'SUMMARY DATA'!$C:$C=$B1149,'SUMMARY DATA'!$B:$B=""GRP"")),
  IF(
    OR(
      ISNUMBER(SEARCH(""CDM CASH DEPOSIT"",$C1149)),
      ISNUMBER(SEARCH(""CASH DEPOSIT"",$"&amp;"C1149)),
      COUNTIFS('SUMMARY DATA'!$D:$D,$C1149,'SUMMARY DATA'!$B:$B,""GRP"")&lt;&gt;1
    ),
    """",
    IFERROR(TEXTJOIN(CHAR(10),TRUE,FILTER('SUMMARY DATA'!E:E,'SUMMARY DATA'!$D:$D=$C1149,'SUMMARY DATA'!$B:$B=""GRP"")),"""")
  )
)"),"")</f>
        <v/>
      </c>
      <c r="F1149" s="17" t="str">
        <f>IFERROR(__xludf.DUMMYFUNCTION("IFERROR(
  TEXTJOIN(CHAR(10),TRUE,FILTER('SUMMARY DATA'!F:F,'SUMMARY DATA'!$A:$A=$A1149,'SUMMARY DATA'!$C:$C=$B1149,'SUMMARY DATA'!$B:$B=""GRP"")),
  IF(
    OR(
      ISNUMBER(SEARCH(""CDM CASH DEPOSIT"",$C1149)),
      ISNUMBER(SEARCH(""CASH DEPOSIT"",$"&amp;"C1149)),
      COUNTIFS('SUMMARY DATA'!$D:$D,$C1149,'SUMMARY DATA'!$B:$B,""GRP"")&lt;&gt;1
    ),
    """",
    IFERROR(TEXTJOIN(CHAR(10),TRUE,FILTER('SUMMARY DATA'!F:F,'SUMMARY DATA'!$D:$D=$C1149,'SUMMARY DATA'!$B:$B=""GRP"")),"""")
  )
)"),"")</f>
        <v/>
      </c>
      <c r="G1149" s="17" t="str">
        <f>IFERROR(__xludf.DUMMYFUNCTION("IFERROR(
  TEXTJOIN(CHAR(10),TRUE,FILTER('SUMMARY DATA'!G:G,'SUMMARY DATA'!$A:$A=$A1149,'SUMMARY DATA'!$C:$C=$B1149,'SUMMARY DATA'!$B:$B=""GRP"")),
  IF(
    OR(
      ISNUMBER(SEARCH(""CDM CASH DEPOSIT"",$C1149)),
      ISNUMBER(SEARCH(""CASH DEPOSIT"",$"&amp;"C1149)),
      COUNTIFS('SUMMARY DATA'!$D:$D,$C1149,'SUMMARY DATA'!$B:$B,""GRP"")&lt;&gt;1
    ),
    """",
    IFERROR(TEXTJOIN(CHAR(10),TRUE,FILTER('SUMMARY DATA'!G:G,'SUMMARY DATA'!$D:$D=$C1149,'SUMMARY DATA'!$B:$B=""GRP"")),"""")
  )
)"),"")</f>
        <v/>
      </c>
      <c r="H1149" s="18" t="str">
        <f>IFERROR(__xludf.DUMMYFUNCTION("IFERROR(
  TEXTJOIN(CHAR(10),TRUE,FILTER('SUMMARY DATA'!H:H,'SUMMARY DATA'!$A:$A=$A1149,'SUMMARY DATA'!$C:$C=$B1149,'SUMMARY DATA'!$B:$B=""GRP"")),
  IF(
    OR(
      ISNUMBER(SEARCH(""CDM CASH DEPOSIT"",$C1149)),
      ISNUMBER(SEARCH(""CASH DEPOSIT"",$"&amp;"C1149)),
      COUNTIFS('SUMMARY DATA'!$D:$D,$C1149,'SUMMARY DATA'!$B:$B,""GRP"")&lt;&gt;1
    ),
    """",
    IFERROR(TEXTJOIN(CHAR(10),TRUE,FILTER('SUMMARY DATA'!H:H,'SUMMARY DATA'!$D:$D=$C1149,'SUMMARY DATA'!$B:$B=""GRP"")),"""")
  )
)"),"")</f>
        <v/>
      </c>
      <c r="I1149" s="18" t="str">
        <f>IFERROR(__xludf.DUMMYFUNCTION("IF(H1149="""","""",
SUM(ARRAYFORMULA(VALUE(SPLIT(H1149,CHAR(10)))))
)"),"")</f>
        <v/>
      </c>
      <c r="J1149" s="17" t="str">
        <f>IFERROR(__xludf.DUMMYFUNCTION("IFERROR(
  TEXTJOIN(CHAR(10),TRUE,FILTER('SUMMARY DATA'!I:I,'SUMMARY DATA'!$A:$A=$A1149,'SUMMARY DATA'!$C:$C=$B1149,'SUMMARY DATA'!$B:$B=""GRP"")),
  IF(
    OR(
      ISNUMBER(SEARCH(""CDM CASH DEPOSIT"",$C1149)),
      ISNUMBER(SEARCH(""CASH DEPOSIT"",$"&amp;"C1149)),
      COUNTIFS('SUMMARY DATA'!$D:$D,$C1149,'SUMMARY DATA'!$B:$B,""GRP"")&lt;&gt;1
    ),
    """",
    IFERROR(TEXTJOIN(CHAR(10),TRUE,FILTER('SUMMARY DATA'!I:I,'SUMMARY DATA'!$D:$D=$C1149,'SUMMARY DATA'!$B:$B=""GRP"")),"""")
  )
)"),"")</f>
        <v/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ht="15.75" customHeight="1" spans="1:27">
      <c r="A1150" s="2"/>
      <c r="B1150" s="35"/>
      <c r="C1150" s="2"/>
      <c r="D1150" s="6"/>
      <c r="E1150" s="16" t="str">
        <f>IFERROR(__xludf.DUMMYFUNCTION("IFERROR(
  TEXTJOIN(CHAR(10),TRUE,FILTER('SUMMARY DATA'!E:E,'SUMMARY DATA'!$A:$A=$A1150,'SUMMARY DATA'!$C:$C=$B1150,'SUMMARY DATA'!$B:$B=""GRP"")),
  IF(
    OR(
      ISNUMBER(SEARCH(""CDM CASH DEPOSIT"",$C1150)),
      ISNUMBER(SEARCH(""CASH DEPOSIT"",$"&amp;"C1150)),
      COUNTIFS('SUMMARY DATA'!$D:$D,$C1150,'SUMMARY DATA'!$B:$B,""GRP"")&lt;&gt;1
    ),
    """",
    IFERROR(TEXTJOIN(CHAR(10),TRUE,FILTER('SUMMARY DATA'!E:E,'SUMMARY DATA'!$D:$D=$C1150,'SUMMARY DATA'!$B:$B=""GRP"")),"""")
  )
)"),"")</f>
        <v/>
      </c>
      <c r="F1150" s="17" t="str">
        <f>IFERROR(__xludf.DUMMYFUNCTION("IFERROR(
  TEXTJOIN(CHAR(10),TRUE,FILTER('SUMMARY DATA'!F:F,'SUMMARY DATA'!$A:$A=$A1150,'SUMMARY DATA'!$C:$C=$B1150,'SUMMARY DATA'!$B:$B=""GRP"")),
  IF(
    OR(
      ISNUMBER(SEARCH(""CDM CASH DEPOSIT"",$C1150)),
      ISNUMBER(SEARCH(""CASH DEPOSIT"",$"&amp;"C1150)),
      COUNTIFS('SUMMARY DATA'!$D:$D,$C1150,'SUMMARY DATA'!$B:$B,""GRP"")&lt;&gt;1
    ),
    """",
    IFERROR(TEXTJOIN(CHAR(10),TRUE,FILTER('SUMMARY DATA'!F:F,'SUMMARY DATA'!$D:$D=$C1150,'SUMMARY DATA'!$B:$B=""GRP"")),"""")
  )
)"),"")</f>
        <v/>
      </c>
      <c r="G1150" s="17" t="str">
        <f>IFERROR(__xludf.DUMMYFUNCTION("IFERROR(
  TEXTJOIN(CHAR(10),TRUE,FILTER('SUMMARY DATA'!G:G,'SUMMARY DATA'!$A:$A=$A1150,'SUMMARY DATA'!$C:$C=$B1150,'SUMMARY DATA'!$B:$B=""GRP"")),
  IF(
    OR(
      ISNUMBER(SEARCH(""CDM CASH DEPOSIT"",$C1150)),
      ISNUMBER(SEARCH(""CASH DEPOSIT"",$"&amp;"C1150)),
      COUNTIFS('SUMMARY DATA'!$D:$D,$C1150,'SUMMARY DATA'!$B:$B,""GRP"")&lt;&gt;1
    ),
    """",
    IFERROR(TEXTJOIN(CHAR(10),TRUE,FILTER('SUMMARY DATA'!G:G,'SUMMARY DATA'!$D:$D=$C1150,'SUMMARY DATA'!$B:$B=""GRP"")),"""")
  )
)"),"")</f>
        <v/>
      </c>
      <c r="H1150" s="18" t="str">
        <f>IFERROR(__xludf.DUMMYFUNCTION("IFERROR(
  TEXTJOIN(CHAR(10),TRUE,FILTER('SUMMARY DATA'!H:H,'SUMMARY DATA'!$A:$A=$A1150,'SUMMARY DATA'!$C:$C=$B1150,'SUMMARY DATA'!$B:$B=""GRP"")),
  IF(
    OR(
      ISNUMBER(SEARCH(""CDM CASH DEPOSIT"",$C1150)),
      ISNUMBER(SEARCH(""CASH DEPOSIT"",$"&amp;"C1150)),
      COUNTIFS('SUMMARY DATA'!$D:$D,$C1150,'SUMMARY DATA'!$B:$B,""GRP"")&lt;&gt;1
    ),
    """",
    IFERROR(TEXTJOIN(CHAR(10),TRUE,FILTER('SUMMARY DATA'!H:H,'SUMMARY DATA'!$D:$D=$C1150,'SUMMARY DATA'!$B:$B=""GRP"")),"""")
  )
)"),"")</f>
        <v/>
      </c>
      <c r="I1150" s="18" t="str">
        <f>IFERROR(__xludf.DUMMYFUNCTION("IF(H1150="""","""",
SUM(ARRAYFORMULA(VALUE(SPLIT(H1150,CHAR(10)))))
)"),"")</f>
        <v/>
      </c>
      <c r="J1150" s="17" t="str">
        <f>IFERROR(__xludf.DUMMYFUNCTION("IFERROR(
  TEXTJOIN(CHAR(10),TRUE,FILTER('SUMMARY DATA'!I:I,'SUMMARY DATA'!$A:$A=$A1150,'SUMMARY DATA'!$C:$C=$B1150,'SUMMARY DATA'!$B:$B=""GRP"")),
  IF(
    OR(
      ISNUMBER(SEARCH(""CDM CASH DEPOSIT"",$C1150)),
      ISNUMBER(SEARCH(""CASH DEPOSIT"",$"&amp;"C1150)),
      COUNTIFS('SUMMARY DATA'!$D:$D,$C1150,'SUMMARY DATA'!$B:$B,""GRP"")&lt;&gt;1
    ),
    """",
    IFERROR(TEXTJOIN(CHAR(10),TRUE,FILTER('SUMMARY DATA'!I:I,'SUMMARY DATA'!$D:$D=$C1150,'SUMMARY DATA'!$B:$B=""GRP"")),"""")
  )
)"),"")</f>
        <v/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ht="15.75" customHeight="1" spans="1:27">
      <c r="A1151" s="2"/>
      <c r="B1151" s="35"/>
      <c r="C1151" s="2"/>
      <c r="D1151" s="6"/>
      <c r="E1151" s="16" t="str">
        <f>IFERROR(__xludf.DUMMYFUNCTION("IFERROR(
  TEXTJOIN(CHAR(10),TRUE,FILTER('SUMMARY DATA'!E:E,'SUMMARY DATA'!$A:$A=$A1151,'SUMMARY DATA'!$C:$C=$B1151,'SUMMARY DATA'!$B:$B=""GRP"")),
  IF(
    OR(
      ISNUMBER(SEARCH(""CDM CASH DEPOSIT"",$C1151)),
      ISNUMBER(SEARCH(""CASH DEPOSIT"",$"&amp;"C1151)),
      COUNTIFS('SUMMARY DATA'!$D:$D,$C1151,'SUMMARY DATA'!$B:$B,""GRP"")&lt;&gt;1
    ),
    """",
    IFERROR(TEXTJOIN(CHAR(10),TRUE,FILTER('SUMMARY DATA'!E:E,'SUMMARY DATA'!$D:$D=$C1151,'SUMMARY DATA'!$B:$B=""GRP"")),"""")
  )
)"),"")</f>
        <v/>
      </c>
      <c r="F1151" s="17" t="str">
        <f>IFERROR(__xludf.DUMMYFUNCTION("IFERROR(
  TEXTJOIN(CHAR(10),TRUE,FILTER('SUMMARY DATA'!F:F,'SUMMARY DATA'!$A:$A=$A1151,'SUMMARY DATA'!$C:$C=$B1151,'SUMMARY DATA'!$B:$B=""GRP"")),
  IF(
    OR(
      ISNUMBER(SEARCH(""CDM CASH DEPOSIT"",$C1151)),
      ISNUMBER(SEARCH(""CASH DEPOSIT"",$"&amp;"C1151)),
      COUNTIFS('SUMMARY DATA'!$D:$D,$C1151,'SUMMARY DATA'!$B:$B,""GRP"")&lt;&gt;1
    ),
    """",
    IFERROR(TEXTJOIN(CHAR(10),TRUE,FILTER('SUMMARY DATA'!F:F,'SUMMARY DATA'!$D:$D=$C1151,'SUMMARY DATA'!$B:$B=""GRP"")),"""")
  )
)"),"")</f>
        <v/>
      </c>
      <c r="G1151" s="17" t="str">
        <f>IFERROR(__xludf.DUMMYFUNCTION("IFERROR(
  TEXTJOIN(CHAR(10),TRUE,FILTER('SUMMARY DATA'!G:G,'SUMMARY DATA'!$A:$A=$A1151,'SUMMARY DATA'!$C:$C=$B1151,'SUMMARY DATA'!$B:$B=""GRP"")),
  IF(
    OR(
      ISNUMBER(SEARCH(""CDM CASH DEPOSIT"",$C1151)),
      ISNUMBER(SEARCH(""CASH DEPOSIT"",$"&amp;"C1151)),
      COUNTIFS('SUMMARY DATA'!$D:$D,$C1151,'SUMMARY DATA'!$B:$B,""GRP"")&lt;&gt;1
    ),
    """",
    IFERROR(TEXTJOIN(CHAR(10),TRUE,FILTER('SUMMARY DATA'!G:G,'SUMMARY DATA'!$D:$D=$C1151,'SUMMARY DATA'!$B:$B=""GRP"")),"""")
  )
)"),"")</f>
        <v/>
      </c>
      <c r="H1151" s="18" t="str">
        <f>IFERROR(__xludf.DUMMYFUNCTION("IFERROR(
  TEXTJOIN(CHAR(10),TRUE,FILTER('SUMMARY DATA'!H:H,'SUMMARY DATA'!$A:$A=$A1151,'SUMMARY DATA'!$C:$C=$B1151,'SUMMARY DATA'!$B:$B=""GRP"")),
  IF(
    OR(
      ISNUMBER(SEARCH(""CDM CASH DEPOSIT"",$C1151)),
      ISNUMBER(SEARCH(""CASH DEPOSIT"",$"&amp;"C1151)),
      COUNTIFS('SUMMARY DATA'!$D:$D,$C1151,'SUMMARY DATA'!$B:$B,""GRP"")&lt;&gt;1
    ),
    """",
    IFERROR(TEXTJOIN(CHAR(10),TRUE,FILTER('SUMMARY DATA'!H:H,'SUMMARY DATA'!$D:$D=$C1151,'SUMMARY DATA'!$B:$B=""GRP"")),"""")
  )
)"),"")</f>
        <v/>
      </c>
      <c r="I1151" s="18" t="str">
        <f>IFERROR(__xludf.DUMMYFUNCTION("IF(H1151="""","""",
SUM(ARRAYFORMULA(VALUE(SPLIT(H1151,CHAR(10)))))
)"),"")</f>
        <v/>
      </c>
      <c r="J1151" s="17" t="str">
        <f>IFERROR(__xludf.DUMMYFUNCTION("IFERROR(
  TEXTJOIN(CHAR(10),TRUE,FILTER('SUMMARY DATA'!I:I,'SUMMARY DATA'!$A:$A=$A1151,'SUMMARY DATA'!$C:$C=$B1151,'SUMMARY DATA'!$B:$B=""GRP"")),
  IF(
    OR(
      ISNUMBER(SEARCH(""CDM CASH DEPOSIT"",$C1151)),
      ISNUMBER(SEARCH(""CASH DEPOSIT"",$"&amp;"C1151)),
      COUNTIFS('SUMMARY DATA'!$D:$D,$C1151,'SUMMARY DATA'!$B:$B,""GRP"")&lt;&gt;1
    ),
    """",
    IFERROR(TEXTJOIN(CHAR(10),TRUE,FILTER('SUMMARY DATA'!I:I,'SUMMARY DATA'!$D:$D=$C1151,'SUMMARY DATA'!$B:$B=""GRP"")),"""")
  )
)"),"")</f>
        <v/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ht="15.75" customHeight="1" spans="1:27">
      <c r="A1152" s="2"/>
      <c r="B1152" s="35"/>
      <c r="C1152" s="2"/>
      <c r="D1152" s="6"/>
      <c r="E1152" s="16" t="str">
        <f>IFERROR(__xludf.DUMMYFUNCTION("IFERROR(
  TEXTJOIN(CHAR(10),TRUE,FILTER('SUMMARY DATA'!E:E,'SUMMARY DATA'!$A:$A=$A1152,'SUMMARY DATA'!$C:$C=$B1152,'SUMMARY DATA'!$B:$B=""GRP"")),
  IF(
    OR(
      ISNUMBER(SEARCH(""CDM CASH DEPOSIT"",$C1152)),
      ISNUMBER(SEARCH(""CASH DEPOSIT"",$"&amp;"C1152)),
      COUNTIFS('SUMMARY DATA'!$D:$D,$C1152,'SUMMARY DATA'!$B:$B,""GRP"")&lt;&gt;1
    ),
    """",
    IFERROR(TEXTJOIN(CHAR(10),TRUE,FILTER('SUMMARY DATA'!E:E,'SUMMARY DATA'!$D:$D=$C1152,'SUMMARY DATA'!$B:$B=""GRP"")),"""")
  )
)"),"")</f>
        <v/>
      </c>
      <c r="F1152" s="17" t="str">
        <f>IFERROR(__xludf.DUMMYFUNCTION("IFERROR(
  TEXTJOIN(CHAR(10),TRUE,FILTER('SUMMARY DATA'!F:F,'SUMMARY DATA'!$A:$A=$A1152,'SUMMARY DATA'!$C:$C=$B1152,'SUMMARY DATA'!$B:$B=""GRP"")),
  IF(
    OR(
      ISNUMBER(SEARCH(""CDM CASH DEPOSIT"",$C1152)),
      ISNUMBER(SEARCH(""CASH DEPOSIT"",$"&amp;"C1152)),
      COUNTIFS('SUMMARY DATA'!$D:$D,$C1152,'SUMMARY DATA'!$B:$B,""GRP"")&lt;&gt;1
    ),
    """",
    IFERROR(TEXTJOIN(CHAR(10),TRUE,FILTER('SUMMARY DATA'!F:F,'SUMMARY DATA'!$D:$D=$C1152,'SUMMARY DATA'!$B:$B=""GRP"")),"""")
  )
)"),"")</f>
        <v/>
      </c>
      <c r="G1152" s="17" t="str">
        <f>IFERROR(__xludf.DUMMYFUNCTION("IFERROR(
  TEXTJOIN(CHAR(10),TRUE,FILTER('SUMMARY DATA'!G:G,'SUMMARY DATA'!$A:$A=$A1152,'SUMMARY DATA'!$C:$C=$B1152,'SUMMARY DATA'!$B:$B=""GRP"")),
  IF(
    OR(
      ISNUMBER(SEARCH(""CDM CASH DEPOSIT"",$C1152)),
      ISNUMBER(SEARCH(""CASH DEPOSIT"",$"&amp;"C1152)),
      COUNTIFS('SUMMARY DATA'!$D:$D,$C1152,'SUMMARY DATA'!$B:$B,""GRP"")&lt;&gt;1
    ),
    """",
    IFERROR(TEXTJOIN(CHAR(10),TRUE,FILTER('SUMMARY DATA'!G:G,'SUMMARY DATA'!$D:$D=$C1152,'SUMMARY DATA'!$B:$B=""GRP"")),"""")
  )
)"),"")</f>
        <v/>
      </c>
      <c r="H1152" s="18" t="str">
        <f>IFERROR(__xludf.DUMMYFUNCTION("IFERROR(
  TEXTJOIN(CHAR(10),TRUE,FILTER('SUMMARY DATA'!H:H,'SUMMARY DATA'!$A:$A=$A1152,'SUMMARY DATA'!$C:$C=$B1152,'SUMMARY DATA'!$B:$B=""GRP"")),
  IF(
    OR(
      ISNUMBER(SEARCH(""CDM CASH DEPOSIT"",$C1152)),
      ISNUMBER(SEARCH(""CASH DEPOSIT"",$"&amp;"C1152)),
      COUNTIFS('SUMMARY DATA'!$D:$D,$C1152,'SUMMARY DATA'!$B:$B,""GRP"")&lt;&gt;1
    ),
    """",
    IFERROR(TEXTJOIN(CHAR(10),TRUE,FILTER('SUMMARY DATA'!H:H,'SUMMARY DATA'!$D:$D=$C1152,'SUMMARY DATA'!$B:$B=""GRP"")),"""")
  )
)"),"")</f>
        <v/>
      </c>
      <c r="I1152" s="18" t="str">
        <f>IFERROR(__xludf.DUMMYFUNCTION("IF(H1152="""","""",
SUM(ARRAYFORMULA(VALUE(SPLIT(H1152,CHAR(10)))))
)"),"")</f>
        <v/>
      </c>
      <c r="J1152" s="17" t="str">
        <f>IFERROR(__xludf.DUMMYFUNCTION("IFERROR(
  TEXTJOIN(CHAR(10),TRUE,FILTER('SUMMARY DATA'!I:I,'SUMMARY DATA'!$A:$A=$A1152,'SUMMARY DATA'!$C:$C=$B1152,'SUMMARY DATA'!$B:$B=""GRP"")),
  IF(
    OR(
      ISNUMBER(SEARCH(""CDM CASH DEPOSIT"",$C1152)),
      ISNUMBER(SEARCH(""CASH DEPOSIT"",$"&amp;"C1152)),
      COUNTIFS('SUMMARY DATA'!$D:$D,$C1152,'SUMMARY DATA'!$B:$B,""GRP"")&lt;&gt;1
    ),
    """",
    IFERROR(TEXTJOIN(CHAR(10),TRUE,FILTER('SUMMARY DATA'!I:I,'SUMMARY DATA'!$D:$D=$C1152,'SUMMARY DATA'!$B:$B=""GRP"")),"""")
  )
)"),"")</f>
        <v/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ht="15.75" customHeight="1" spans="1:27">
      <c r="A1153" s="2"/>
      <c r="B1153" s="35"/>
      <c r="C1153" s="2"/>
      <c r="D1153" s="6"/>
      <c r="E1153" s="16" t="str">
        <f>IFERROR(__xludf.DUMMYFUNCTION("IFERROR(
  TEXTJOIN(CHAR(10),TRUE,FILTER('SUMMARY DATA'!E:E,'SUMMARY DATA'!$A:$A=$A1153,'SUMMARY DATA'!$C:$C=$B1153,'SUMMARY DATA'!$B:$B=""GRP"")),
  IF(
    OR(
      ISNUMBER(SEARCH(""CDM CASH DEPOSIT"",$C1153)),
      ISNUMBER(SEARCH(""CASH DEPOSIT"",$"&amp;"C1153)),
      COUNTIFS('SUMMARY DATA'!$D:$D,$C1153,'SUMMARY DATA'!$B:$B,""GRP"")&lt;&gt;1
    ),
    """",
    IFERROR(TEXTJOIN(CHAR(10),TRUE,FILTER('SUMMARY DATA'!E:E,'SUMMARY DATA'!$D:$D=$C1153,'SUMMARY DATA'!$B:$B=""GRP"")),"""")
  )
)"),"")</f>
        <v/>
      </c>
      <c r="F1153" s="17" t="str">
        <f>IFERROR(__xludf.DUMMYFUNCTION("IFERROR(
  TEXTJOIN(CHAR(10),TRUE,FILTER('SUMMARY DATA'!F:F,'SUMMARY DATA'!$A:$A=$A1153,'SUMMARY DATA'!$C:$C=$B1153,'SUMMARY DATA'!$B:$B=""GRP"")),
  IF(
    OR(
      ISNUMBER(SEARCH(""CDM CASH DEPOSIT"",$C1153)),
      ISNUMBER(SEARCH(""CASH DEPOSIT"",$"&amp;"C1153)),
      COUNTIFS('SUMMARY DATA'!$D:$D,$C1153,'SUMMARY DATA'!$B:$B,""GRP"")&lt;&gt;1
    ),
    """",
    IFERROR(TEXTJOIN(CHAR(10),TRUE,FILTER('SUMMARY DATA'!F:F,'SUMMARY DATA'!$D:$D=$C1153,'SUMMARY DATA'!$B:$B=""GRP"")),"""")
  )
)"),"")</f>
        <v/>
      </c>
      <c r="G1153" s="17" t="str">
        <f>IFERROR(__xludf.DUMMYFUNCTION("IFERROR(
  TEXTJOIN(CHAR(10),TRUE,FILTER('SUMMARY DATA'!G:G,'SUMMARY DATA'!$A:$A=$A1153,'SUMMARY DATA'!$C:$C=$B1153,'SUMMARY DATA'!$B:$B=""GRP"")),
  IF(
    OR(
      ISNUMBER(SEARCH(""CDM CASH DEPOSIT"",$C1153)),
      ISNUMBER(SEARCH(""CASH DEPOSIT"",$"&amp;"C1153)),
      COUNTIFS('SUMMARY DATA'!$D:$D,$C1153,'SUMMARY DATA'!$B:$B,""GRP"")&lt;&gt;1
    ),
    """",
    IFERROR(TEXTJOIN(CHAR(10),TRUE,FILTER('SUMMARY DATA'!G:G,'SUMMARY DATA'!$D:$D=$C1153,'SUMMARY DATA'!$B:$B=""GRP"")),"""")
  )
)"),"")</f>
        <v/>
      </c>
      <c r="H1153" s="18" t="str">
        <f>IFERROR(__xludf.DUMMYFUNCTION("IFERROR(
  TEXTJOIN(CHAR(10),TRUE,FILTER('SUMMARY DATA'!H:H,'SUMMARY DATA'!$A:$A=$A1153,'SUMMARY DATA'!$C:$C=$B1153,'SUMMARY DATA'!$B:$B=""GRP"")),
  IF(
    OR(
      ISNUMBER(SEARCH(""CDM CASH DEPOSIT"",$C1153)),
      ISNUMBER(SEARCH(""CASH DEPOSIT"",$"&amp;"C1153)),
      COUNTIFS('SUMMARY DATA'!$D:$D,$C1153,'SUMMARY DATA'!$B:$B,""GRP"")&lt;&gt;1
    ),
    """",
    IFERROR(TEXTJOIN(CHAR(10),TRUE,FILTER('SUMMARY DATA'!H:H,'SUMMARY DATA'!$D:$D=$C1153,'SUMMARY DATA'!$B:$B=""GRP"")),"""")
  )
)"),"")</f>
        <v/>
      </c>
      <c r="I1153" s="18" t="str">
        <f>IFERROR(__xludf.DUMMYFUNCTION("IF(H1153="""","""",
SUM(ARRAYFORMULA(VALUE(SPLIT(H1153,CHAR(10)))))
)"),"")</f>
        <v/>
      </c>
      <c r="J1153" s="17" t="str">
        <f>IFERROR(__xludf.DUMMYFUNCTION("IFERROR(
  TEXTJOIN(CHAR(10),TRUE,FILTER('SUMMARY DATA'!I:I,'SUMMARY DATA'!$A:$A=$A1153,'SUMMARY DATA'!$C:$C=$B1153,'SUMMARY DATA'!$B:$B=""GRP"")),
  IF(
    OR(
      ISNUMBER(SEARCH(""CDM CASH DEPOSIT"",$C1153)),
      ISNUMBER(SEARCH(""CASH DEPOSIT"",$"&amp;"C1153)),
      COUNTIFS('SUMMARY DATA'!$D:$D,$C1153,'SUMMARY DATA'!$B:$B,""GRP"")&lt;&gt;1
    ),
    """",
    IFERROR(TEXTJOIN(CHAR(10),TRUE,FILTER('SUMMARY DATA'!I:I,'SUMMARY DATA'!$D:$D=$C1153,'SUMMARY DATA'!$B:$B=""GRP"")),"""")
  )
)"),"")</f>
        <v/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 ht="15.75" customHeight="1" spans="1:27">
      <c r="A1154" s="2"/>
      <c r="B1154" s="35"/>
      <c r="C1154" s="2"/>
      <c r="D1154" s="6"/>
      <c r="E1154" s="16" t="str">
        <f>IFERROR(__xludf.DUMMYFUNCTION("IFERROR(
  TEXTJOIN(CHAR(10),TRUE,FILTER('SUMMARY DATA'!E:E,'SUMMARY DATA'!$A:$A=$A1154,'SUMMARY DATA'!$C:$C=$B1154,'SUMMARY DATA'!$B:$B=""GRP"")),
  IF(
    OR(
      ISNUMBER(SEARCH(""CDM CASH DEPOSIT"",$C1154)),
      ISNUMBER(SEARCH(""CASH DEPOSIT"",$"&amp;"C1154)),
      COUNTIFS('SUMMARY DATA'!$D:$D,$C1154,'SUMMARY DATA'!$B:$B,""GRP"")&lt;&gt;1
    ),
    """",
    IFERROR(TEXTJOIN(CHAR(10),TRUE,FILTER('SUMMARY DATA'!E:E,'SUMMARY DATA'!$D:$D=$C1154,'SUMMARY DATA'!$B:$B=""GRP"")),"""")
  )
)"),"")</f>
        <v/>
      </c>
      <c r="F1154" s="17" t="str">
        <f>IFERROR(__xludf.DUMMYFUNCTION("IFERROR(
  TEXTJOIN(CHAR(10),TRUE,FILTER('SUMMARY DATA'!F:F,'SUMMARY DATA'!$A:$A=$A1154,'SUMMARY DATA'!$C:$C=$B1154,'SUMMARY DATA'!$B:$B=""GRP"")),
  IF(
    OR(
      ISNUMBER(SEARCH(""CDM CASH DEPOSIT"",$C1154)),
      ISNUMBER(SEARCH(""CASH DEPOSIT"",$"&amp;"C1154)),
      COUNTIFS('SUMMARY DATA'!$D:$D,$C1154,'SUMMARY DATA'!$B:$B,""GRP"")&lt;&gt;1
    ),
    """",
    IFERROR(TEXTJOIN(CHAR(10),TRUE,FILTER('SUMMARY DATA'!F:F,'SUMMARY DATA'!$D:$D=$C1154,'SUMMARY DATA'!$B:$B=""GRP"")),"""")
  )
)"),"")</f>
        <v/>
      </c>
      <c r="G1154" s="17" t="str">
        <f>IFERROR(__xludf.DUMMYFUNCTION("IFERROR(
  TEXTJOIN(CHAR(10),TRUE,FILTER('SUMMARY DATA'!G:G,'SUMMARY DATA'!$A:$A=$A1154,'SUMMARY DATA'!$C:$C=$B1154,'SUMMARY DATA'!$B:$B=""GRP"")),
  IF(
    OR(
      ISNUMBER(SEARCH(""CDM CASH DEPOSIT"",$C1154)),
      ISNUMBER(SEARCH(""CASH DEPOSIT"",$"&amp;"C1154)),
      COUNTIFS('SUMMARY DATA'!$D:$D,$C1154,'SUMMARY DATA'!$B:$B,""GRP"")&lt;&gt;1
    ),
    """",
    IFERROR(TEXTJOIN(CHAR(10),TRUE,FILTER('SUMMARY DATA'!G:G,'SUMMARY DATA'!$D:$D=$C1154,'SUMMARY DATA'!$B:$B=""GRP"")),"""")
  )
)"),"")</f>
        <v/>
      </c>
      <c r="H1154" s="18" t="str">
        <f>IFERROR(__xludf.DUMMYFUNCTION("IFERROR(
  TEXTJOIN(CHAR(10),TRUE,FILTER('SUMMARY DATA'!H:H,'SUMMARY DATA'!$A:$A=$A1154,'SUMMARY DATA'!$C:$C=$B1154,'SUMMARY DATA'!$B:$B=""GRP"")),
  IF(
    OR(
      ISNUMBER(SEARCH(""CDM CASH DEPOSIT"",$C1154)),
      ISNUMBER(SEARCH(""CASH DEPOSIT"",$"&amp;"C1154)),
      COUNTIFS('SUMMARY DATA'!$D:$D,$C1154,'SUMMARY DATA'!$B:$B,""GRP"")&lt;&gt;1
    ),
    """",
    IFERROR(TEXTJOIN(CHAR(10),TRUE,FILTER('SUMMARY DATA'!H:H,'SUMMARY DATA'!$D:$D=$C1154,'SUMMARY DATA'!$B:$B=""GRP"")),"""")
  )
)"),"")</f>
        <v/>
      </c>
      <c r="I1154" s="18" t="str">
        <f>IFERROR(__xludf.DUMMYFUNCTION("IF(H1154="""","""",
SUM(ARRAYFORMULA(VALUE(SPLIT(H1154,CHAR(10)))))
)"),"")</f>
        <v/>
      </c>
      <c r="J1154" s="17" t="str">
        <f>IFERROR(__xludf.DUMMYFUNCTION("IFERROR(
  TEXTJOIN(CHAR(10),TRUE,FILTER('SUMMARY DATA'!I:I,'SUMMARY DATA'!$A:$A=$A1154,'SUMMARY DATA'!$C:$C=$B1154,'SUMMARY DATA'!$B:$B=""GRP"")),
  IF(
    OR(
      ISNUMBER(SEARCH(""CDM CASH DEPOSIT"",$C1154)),
      ISNUMBER(SEARCH(""CASH DEPOSIT"",$"&amp;"C1154)),
      COUNTIFS('SUMMARY DATA'!$D:$D,$C1154,'SUMMARY DATA'!$B:$B,""GRP"")&lt;&gt;1
    ),
    """",
    IFERROR(TEXTJOIN(CHAR(10),TRUE,FILTER('SUMMARY DATA'!I:I,'SUMMARY DATA'!$D:$D=$C1154,'SUMMARY DATA'!$B:$B=""GRP"")),"""")
  )
)"),"")</f>
        <v/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ht="15.75" customHeight="1" spans="1:27">
      <c r="A1155" s="2"/>
      <c r="B1155" s="35"/>
      <c r="C1155" s="2"/>
      <c r="D1155" s="6"/>
      <c r="E1155" s="16" t="str">
        <f>IFERROR(__xludf.DUMMYFUNCTION("IFERROR(
  TEXTJOIN(CHAR(10),TRUE,FILTER('SUMMARY DATA'!E:E,'SUMMARY DATA'!$A:$A=$A1155,'SUMMARY DATA'!$C:$C=$B1155,'SUMMARY DATA'!$B:$B=""GRP"")),
  IF(
    OR(
      ISNUMBER(SEARCH(""CDM CASH DEPOSIT"",$C1155)),
      ISNUMBER(SEARCH(""CASH DEPOSIT"",$"&amp;"C1155)),
      COUNTIFS('SUMMARY DATA'!$D:$D,$C1155,'SUMMARY DATA'!$B:$B,""GRP"")&lt;&gt;1
    ),
    """",
    IFERROR(TEXTJOIN(CHAR(10),TRUE,FILTER('SUMMARY DATA'!E:E,'SUMMARY DATA'!$D:$D=$C1155,'SUMMARY DATA'!$B:$B=""GRP"")),"""")
  )
)"),"")</f>
        <v/>
      </c>
      <c r="F1155" s="17" t="str">
        <f>IFERROR(__xludf.DUMMYFUNCTION("IFERROR(
  TEXTJOIN(CHAR(10),TRUE,FILTER('SUMMARY DATA'!F:F,'SUMMARY DATA'!$A:$A=$A1155,'SUMMARY DATA'!$C:$C=$B1155,'SUMMARY DATA'!$B:$B=""GRP"")),
  IF(
    OR(
      ISNUMBER(SEARCH(""CDM CASH DEPOSIT"",$C1155)),
      ISNUMBER(SEARCH(""CASH DEPOSIT"",$"&amp;"C1155)),
      COUNTIFS('SUMMARY DATA'!$D:$D,$C1155,'SUMMARY DATA'!$B:$B,""GRP"")&lt;&gt;1
    ),
    """",
    IFERROR(TEXTJOIN(CHAR(10),TRUE,FILTER('SUMMARY DATA'!F:F,'SUMMARY DATA'!$D:$D=$C1155,'SUMMARY DATA'!$B:$B=""GRP"")),"""")
  )
)"),"")</f>
        <v/>
      </c>
      <c r="G1155" s="17" t="str">
        <f>IFERROR(__xludf.DUMMYFUNCTION("IFERROR(
  TEXTJOIN(CHAR(10),TRUE,FILTER('SUMMARY DATA'!G:G,'SUMMARY DATA'!$A:$A=$A1155,'SUMMARY DATA'!$C:$C=$B1155,'SUMMARY DATA'!$B:$B=""GRP"")),
  IF(
    OR(
      ISNUMBER(SEARCH(""CDM CASH DEPOSIT"",$C1155)),
      ISNUMBER(SEARCH(""CASH DEPOSIT"",$"&amp;"C1155)),
      COUNTIFS('SUMMARY DATA'!$D:$D,$C1155,'SUMMARY DATA'!$B:$B,""GRP"")&lt;&gt;1
    ),
    """",
    IFERROR(TEXTJOIN(CHAR(10),TRUE,FILTER('SUMMARY DATA'!G:G,'SUMMARY DATA'!$D:$D=$C1155,'SUMMARY DATA'!$B:$B=""GRP"")),"""")
  )
)"),"")</f>
        <v/>
      </c>
      <c r="H1155" s="18" t="str">
        <f>IFERROR(__xludf.DUMMYFUNCTION("IFERROR(
  TEXTJOIN(CHAR(10),TRUE,FILTER('SUMMARY DATA'!H:H,'SUMMARY DATA'!$A:$A=$A1155,'SUMMARY DATA'!$C:$C=$B1155,'SUMMARY DATA'!$B:$B=""GRP"")),
  IF(
    OR(
      ISNUMBER(SEARCH(""CDM CASH DEPOSIT"",$C1155)),
      ISNUMBER(SEARCH(""CASH DEPOSIT"",$"&amp;"C1155)),
      COUNTIFS('SUMMARY DATA'!$D:$D,$C1155,'SUMMARY DATA'!$B:$B,""GRP"")&lt;&gt;1
    ),
    """",
    IFERROR(TEXTJOIN(CHAR(10),TRUE,FILTER('SUMMARY DATA'!H:H,'SUMMARY DATA'!$D:$D=$C1155,'SUMMARY DATA'!$B:$B=""GRP"")),"""")
  )
)"),"")</f>
        <v/>
      </c>
      <c r="I1155" s="18" t="str">
        <f>IFERROR(__xludf.DUMMYFUNCTION("IF(H1155="""","""",
SUM(ARRAYFORMULA(VALUE(SPLIT(H1155,CHAR(10)))))
)"),"")</f>
        <v/>
      </c>
      <c r="J1155" s="17" t="str">
        <f>IFERROR(__xludf.DUMMYFUNCTION("IFERROR(
  TEXTJOIN(CHAR(10),TRUE,FILTER('SUMMARY DATA'!I:I,'SUMMARY DATA'!$A:$A=$A1155,'SUMMARY DATA'!$C:$C=$B1155,'SUMMARY DATA'!$B:$B=""GRP"")),
  IF(
    OR(
      ISNUMBER(SEARCH(""CDM CASH DEPOSIT"",$C1155)),
      ISNUMBER(SEARCH(""CASH DEPOSIT"",$"&amp;"C1155)),
      COUNTIFS('SUMMARY DATA'!$D:$D,$C1155,'SUMMARY DATA'!$B:$B,""GRP"")&lt;&gt;1
    ),
    """",
    IFERROR(TEXTJOIN(CHAR(10),TRUE,FILTER('SUMMARY DATA'!I:I,'SUMMARY DATA'!$D:$D=$C1155,'SUMMARY DATA'!$B:$B=""GRP"")),"""")
  )
)"),"")</f>
        <v/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ht="15.75" customHeight="1" spans="1:27">
      <c r="A1156" s="2"/>
      <c r="B1156" s="35"/>
      <c r="C1156" s="2"/>
      <c r="D1156" s="6"/>
      <c r="E1156" s="16" t="str">
        <f>IFERROR(__xludf.DUMMYFUNCTION("IFERROR(
  TEXTJOIN(CHAR(10),TRUE,FILTER('SUMMARY DATA'!E:E,'SUMMARY DATA'!$A:$A=$A1156,'SUMMARY DATA'!$C:$C=$B1156,'SUMMARY DATA'!$B:$B=""GRP"")),
  IF(
    OR(
      ISNUMBER(SEARCH(""CDM CASH DEPOSIT"",$C1156)),
      ISNUMBER(SEARCH(""CASH DEPOSIT"",$"&amp;"C1156)),
      COUNTIFS('SUMMARY DATA'!$D:$D,$C1156,'SUMMARY DATA'!$B:$B,""GRP"")&lt;&gt;1
    ),
    """",
    IFERROR(TEXTJOIN(CHAR(10),TRUE,FILTER('SUMMARY DATA'!E:E,'SUMMARY DATA'!$D:$D=$C1156,'SUMMARY DATA'!$B:$B=""GRP"")),"""")
  )
)"),"")</f>
        <v/>
      </c>
      <c r="F1156" s="17" t="str">
        <f>IFERROR(__xludf.DUMMYFUNCTION("IFERROR(
  TEXTJOIN(CHAR(10),TRUE,FILTER('SUMMARY DATA'!F:F,'SUMMARY DATA'!$A:$A=$A1156,'SUMMARY DATA'!$C:$C=$B1156,'SUMMARY DATA'!$B:$B=""GRP"")),
  IF(
    OR(
      ISNUMBER(SEARCH(""CDM CASH DEPOSIT"",$C1156)),
      ISNUMBER(SEARCH(""CASH DEPOSIT"",$"&amp;"C1156)),
      COUNTIFS('SUMMARY DATA'!$D:$D,$C1156,'SUMMARY DATA'!$B:$B,""GRP"")&lt;&gt;1
    ),
    """",
    IFERROR(TEXTJOIN(CHAR(10),TRUE,FILTER('SUMMARY DATA'!F:F,'SUMMARY DATA'!$D:$D=$C1156,'SUMMARY DATA'!$B:$B=""GRP"")),"""")
  )
)"),"")</f>
        <v/>
      </c>
      <c r="G1156" s="17" t="str">
        <f>IFERROR(__xludf.DUMMYFUNCTION("IFERROR(
  TEXTJOIN(CHAR(10),TRUE,FILTER('SUMMARY DATA'!G:G,'SUMMARY DATA'!$A:$A=$A1156,'SUMMARY DATA'!$C:$C=$B1156,'SUMMARY DATA'!$B:$B=""GRP"")),
  IF(
    OR(
      ISNUMBER(SEARCH(""CDM CASH DEPOSIT"",$C1156)),
      ISNUMBER(SEARCH(""CASH DEPOSIT"",$"&amp;"C1156)),
      COUNTIFS('SUMMARY DATA'!$D:$D,$C1156,'SUMMARY DATA'!$B:$B,""GRP"")&lt;&gt;1
    ),
    """",
    IFERROR(TEXTJOIN(CHAR(10),TRUE,FILTER('SUMMARY DATA'!G:G,'SUMMARY DATA'!$D:$D=$C1156,'SUMMARY DATA'!$B:$B=""GRP"")),"""")
  )
)"),"")</f>
        <v/>
      </c>
      <c r="H1156" s="18" t="str">
        <f>IFERROR(__xludf.DUMMYFUNCTION("IFERROR(
  TEXTJOIN(CHAR(10),TRUE,FILTER('SUMMARY DATA'!H:H,'SUMMARY DATA'!$A:$A=$A1156,'SUMMARY DATA'!$C:$C=$B1156,'SUMMARY DATA'!$B:$B=""GRP"")),
  IF(
    OR(
      ISNUMBER(SEARCH(""CDM CASH DEPOSIT"",$C1156)),
      ISNUMBER(SEARCH(""CASH DEPOSIT"",$"&amp;"C1156)),
      COUNTIFS('SUMMARY DATA'!$D:$D,$C1156,'SUMMARY DATA'!$B:$B,""GRP"")&lt;&gt;1
    ),
    """",
    IFERROR(TEXTJOIN(CHAR(10),TRUE,FILTER('SUMMARY DATA'!H:H,'SUMMARY DATA'!$D:$D=$C1156,'SUMMARY DATA'!$B:$B=""GRP"")),"""")
  )
)"),"")</f>
        <v/>
      </c>
      <c r="I1156" s="18" t="str">
        <f>IFERROR(__xludf.DUMMYFUNCTION("IF(H1156="""","""",
SUM(ARRAYFORMULA(VALUE(SPLIT(H1156,CHAR(10)))))
)"),"")</f>
        <v/>
      </c>
      <c r="J1156" s="17" t="str">
        <f>IFERROR(__xludf.DUMMYFUNCTION("IFERROR(
  TEXTJOIN(CHAR(10),TRUE,FILTER('SUMMARY DATA'!I:I,'SUMMARY DATA'!$A:$A=$A1156,'SUMMARY DATA'!$C:$C=$B1156,'SUMMARY DATA'!$B:$B=""GRP"")),
  IF(
    OR(
      ISNUMBER(SEARCH(""CDM CASH DEPOSIT"",$C1156)),
      ISNUMBER(SEARCH(""CASH DEPOSIT"",$"&amp;"C1156)),
      COUNTIFS('SUMMARY DATA'!$D:$D,$C1156,'SUMMARY DATA'!$B:$B,""GRP"")&lt;&gt;1
    ),
    """",
    IFERROR(TEXTJOIN(CHAR(10),TRUE,FILTER('SUMMARY DATA'!I:I,'SUMMARY DATA'!$D:$D=$C1156,'SUMMARY DATA'!$B:$B=""GRP"")),"""")
  )
)"),"")</f>
        <v/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 ht="15.75" customHeight="1" spans="1:27">
      <c r="A1157" s="2"/>
      <c r="B1157" s="35"/>
      <c r="C1157" s="2"/>
      <c r="D1157" s="6"/>
      <c r="E1157" s="16" t="str">
        <f>IFERROR(__xludf.DUMMYFUNCTION("IFERROR(
  TEXTJOIN(CHAR(10),TRUE,FILTER('SUMMARY DATA'!E:E,'SUMMARY DATA'!$A:$A=$A1157,'SUMMARY DATA'!$C:$C=$B1157,'SUMMARY DATA'!$B:$B=""GRP"")),
  IF(
    OR(
      ISNUMBER(SEARCH(""CDM CASH DEPOSIT"",$C1157)),
      ISNUMBER(SEARCH(""CASH DEPOSIT"",$"&amp;"C1157)),
      COUNTIFS('SUMMARY DATA'!$D:$D,$C1157,'SUMMARY DATA'!$B:$B,""GRP"")&lt;&gt;1
    ),
    """",
    IFERROR(TEXTJOIN(CHAR(10),TRUE,FILTER('SUMMARY DATA'!E:E,'SUMMARY DATA'!$D:$D=$C1157,'SUMMARY DATA'!$B:$B=""GRP"")),"""")
  )
)"),"")</f>
        <v/>
      </c>
      <c r="F1157" s="17" t="str">
        <f>IFERROR(__xludf.DUMMYFUNCTION("IFERROR(
  TEXTJOIN(CHAR(10),TRUE,FILTER('SUMMARY DATA'!F:F,'SUMMARY DATA'!$A:$A=$A1157,'SUMMARY DATA'!$C:$C=$B1157,'SUMMARY DATA'!$B:$B=""GRP"")),
  IF(
    OR(
      ISNUMBER(SEARCH(""CDM CASH DEPOSIT"",$C1157)),
      ISNUMBER(SEARCH(""CASH DEPOSIT"",$"&amp;"C1157)),
      COUNTIFS('SUMMARY DATA'!$D:$D,$C1157,'SUMMARY DATA'!$B:$B,""GRP"")&lt;&gt;1
    ),
    """",
    IFERROR(TEXTJOIN(CHAR(10),TRUE,FILTER('SUMMARY DATA'!F:F,'SUMMARY DATA'!$D:$D=$C1157,'SUMMARY DATA'!$B:$B=""GRP"")),"""")
  )
)"),"")</f>
        <v/>
      </c>
      <c r="G1157" s="17" t="str">
        <f>IFERROR(__xludf.DUMMYFUNCTION("IFERROR(
  TEXTJOIN(CHAR(10),TRUE,FILTER('SUMMARY DATA'!G:G,'SUMMARY DATA'!$A:$A=$A1157,'SUMMARY DATA'!$C:$C=$B1157,'SUMMARY DATA'!$B:$B=""GRP"")),
  IF(
    OR(
      ISNUMBER(SEARCH(""CDM CASH DEPOSIT"",$C1157)),
      ISNUMBER(SEARCH(""CASH DEPOSIT"",$"&amp;"C1157)),
      COUNTIFS('SUMMARY DATA'!$D:$D,$C1157,'SUMMARY DATA'!$B:$B,""GRP"")&lt;&gt;1
    ),
    """",
    IFERROR(TEXTJOIN(CHAR(10),TRUE,FILTER('SUMMARY DATA'!G:G,'SUMMARY DATA'!$D:$D=$C1157,'SUMMARY DATA'!$B:$B=""GRP"")),"""")
  )
)"),"")</f>
        <v/>
      </c>
      <c r="H1157" s="18" t="str">
        <f>IFERROR(__xludf.DUMMYFUNCTION("IFERROR(
  TEXTJOIN(CHAR(10),TRUE,FILTER('SUMMARY DATA'!H:H,'SUMMARY DATA'!$A:$A=$A1157,'SUMMARY DATA'!$C:$C=$B1157,'SUMMARY DATA'!$B:$B=""GRP"")),
  IF(
    OR(
      ISNUMBER(SEARCH(""CDM CASH DEPOSIT"",$C1157)),
      ISNUMBER(SEARCH(""CASH DEPOSIT"",$"&amp;"C1157)),
      COUNTIFS('SUMMARY DATA'!$D:$D,$C1157,'SUMMARY DATA'!$B:$B,""GRP"")&lt;&gt;1
    ),
    """",
    IFERROR(TEXTJOIN(CHAR(10),TRUE,FILTER('SUMMARY DATA'!H:H,'SUMMARY DATA'!$D:$D=$C1157,'SUMMARY DATA'!$B:$B=""GRP"")),"""")
  )
)"),"")</f>
        <v/>
      </c>
      <c r="I1157" s="18" t="str">
        <f>IFERROR(__xludf.DUMMYFUNCTION("IF(H1157="""","""",
SUM(ARRAYFORMULA(VALUE(SPLIT(H1157,CHAR(10)))))
)"),"")</f>
        <v/>
      </c>
      <c r="J1157" s="17" t="str">
        <f>IFERROR(__xludf.DUMMYFUNCTION("IFERROR(
  TEXTJOIN(CHAR(10),TRUE,FILTER('SUMMARY DATA'!I:I,'SUMMARY DATA'!$A:$A=$A1157,'SUMMARY DATA'!$C:$C=$B1157,'SUMMARY DATA'!$B:$B=""GRP"")),
  IF(
    OR(
      ISNUMBER(SEARCH(""CDM CASH DEPOSIT"",$C1157)),
      ISNUMBER(SEARCH(""CASH DEPOSIT"",$"&amp;"C1157)),
      COUNTIFS('SUMMARY DATA'!$D:$D,$C1157,'SUMMARY DATA'!$B:$B,""GRP"")&lt;&gt;1
    ),
    """",
    IFERROR(TEXTJOIN(CHAR(10),TRUE,FILTER('SUMMARY DATA'!I:I,'SUMMARY DATA'!$D:$D=$C1157,'SUMMARY DATA'!$B:$B=""GRP"")),"""")
  )
)"),"")</f>
        <v/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ht="15.75" customHeight="1" spans="1:27">
      <c r="A1158" s="2"/>
      <c r="B1158" s="35"/>
      <c r="C1158" s="2"/>
      <c r="D1158" s="6"/>
      <c r="E1158" s="16" t="str">
        <f>IFERROR(__xludf.DUMMYFUNCTION("IFERROR(
  TEXTJOIN(CHAR(10),TRUE,FILTER('SUMMARY DATA'!E:E,'SUMMARY DATA'!$A:$A=$A1158,'SUMMARY DATA'!$C:$C=$B1158,'SUMMARY DATA'!$B:$B=""GRP"")),
  IF(
    OR(
      ISNUMBER(SEARCH(""CDM CASH DEPOSIT"",$C1158)),
      ISNUMBER(SEARCH(""CASH DEPOSIT"",$"&amp;"C1158)),
      COUNTIFS('SUMMARY DATA'!$D:$D,$C1158,'SUMMARY DATA'!$B:$B,""GRP"")&lt;&gt;1
    ),
    """",
    IFERROR(TEXTJOIN(CHAR(10),TRUE,FILTER('SUMMARY DATA'!E:E,'SUMMARY DATA'!$D:$D=$C1158,'SUMMARY DATA'!$B:$B=""GRP"")),"""")
  )
)"),"")</f>
        <v/>
      </c>
      <c r="F1158" s="17" t="str">
        <f>IFERROR(__xludf.DUMMYFUNCTION("IFERROR(
  TEXTJOIN(CHAR(10),TRUE,FILTER('SUMMARY DATA'!F:F,'SUMMARY DATA'!$A:$A=$A1158,'SUMMARY DATA'!$C:$C=$B1158,'SUMMARY DATA'!$B:$B=""GRP"")),
  IF(
    OR(
      ISNUMBER(SEARCH(""CDM CASH DEPOSIT"",$C1158)),
      ISNUMBER(SEARCH(""CASH DEPOSIT"",$"&amp;"C1158)),
      COUNTIFS('SUMMARY DATA'!$D:$D,$C1158,'SUMMARY DATA'!$B:$B,""GRP"")&lt;&gt;1
    ),
    """",
    IFERROR(TEXTJOIN(CHAR(10),TRUE,FILTER('SUMMARY DATA'!F:F,'SUMMARY DATA'!$D:$D=$C1158,'SUMMARY DATA'!$B:$B=""GRP"")),"""")
  )
)"),"")</f>
        <v/>
      </c>
      <c r="G1158" s="17" t="str">
        <f>IFERROR(__xludf.DUMMYFUNCTION("IFERROR(
  TEXTJOIN(CHAR(10),TRUE,FILTER('SUMMARY DATA'!G:G,'SUMMARY DATA'!$A:$A=$A1158,'SUMMARY DATA'!$C:$C=$B1158,'SUMMARY DATA'!$B:$B=""GRP"")),
  IF(
    OR(
      ISNUMBER(SEARCH(""CDM CASH DEPOSIT"",$C1158)),
      ISNUMBER(SEARCH(""CASH DEPOSIT"",$"&amp;"C1158)),
      COUNTIFS('SUMMARY DATA'!$D:$D,$C1158,'SUMMARY DATA'!$B:$B,""GRP"")&lt;&gt;1
    ),
    """",
    IFERROR(TEXTJOIN(CHAR(10),TRUE,FILTER('SUMMARY DATA'!G:G,'SUMMARY DATA'!$D:$D=$C1158,'SUMMARY DATA'!$B:$B=""GRP"")),"""")
  )
)"),"")</f>
        <v/>
      </c>
      <c r="H1158" s="18" t="str">
        <f>IFERROR(__xludf.DUMMYFUNCTION("IFERROR(
  TEXTJOIN(CHAR(10),TRUE,FILTER('SUMMARY DATA'!H:H,'SUMMARY DATA'!$A:$A=$A1158,'SUMMARY DATA'!$C:$C=$B1158,'SUMMARY DATA'!$B:$B=""GRP"")),
  IF(
    OR(
      ISNUMBER(SEARCH(""CDM CASH DEPOSIT"",$C1158)),
      ISNUMBER(SEARCH(""CASH DEPOSIT"",$"&amp;"C1158)),
      COUNTIFS('SUMMARY DATA'!$D:$D,$C1158,'SUMMARY DATA'!$B:$B,""GRP"")&lt;&gt;1
    ),
    """",
    IFERROR(TEXTJOIN(CHAR(10),TRUE,FILTER('SUMMARY DATA'!H:H,'SUMMARY DATA'!$D:$D=$C1158,'SUMMARY DATA'!$B:$B=""GRP"")),"""")
  )
)"),"")</f>
        <v/>
      </c>
      <c r="I1158" s="18" t="str">
        <f>IFERROR(__xludf.DUMMYFUNCTION("IF(H1158="""","""",
SUM(ARRAYFORMULA(VALUE(SPLIT(H1158,CHAR(10)))))
)"),"")</f>
        <v/>
      </c>
      <c r="J1158" s="17" t="str">
        <f>IFERROR(__xludf.DUMMYFUNCTION("IFERROR(
  TEXTJOIN(CHAR(10),TRUE,FILTER('SUMMARY DATA'!I:I,'SUMMARY DATA'!$A:$A=$A1158,'SUMMARY DATA'!$C:$C=$B1158,'SUMMARY DATA'!$B:$B=""GRP"")),
  IF(
    OR(
      ISNUMBER(SEARCH(""CDM CASH DEPOSIT"",$C1158)),
      ISNUMBER(SEARCH(""CASH DEPOSIT"",$"&amp;"C1158)),
      COUNTIFS('SUMMARY DATA'!$D:$D,$C1158,'SUMMARY DATA'!$B:$B,""GRP"")&lt;&gt;1
    ),
    """",
    IFERROR(TEXTJOIN(CHAR(10),TRUE,FILTER('SUMMARY DATA'!I:I,'SUMMARY DATA'!$D:$D=$C1158,'SUMMARY DATA'!$B:$B=""GRP"")),"""")
  )
)"),"")</f>
        <v/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ht="15.75" customHeight="1" spans="1:27">
      <c r="A1159" s="2"/>
      <c r="B1159" s="35"/>
      <c r="C1159" s="2"/>
      <c r="D1159" s="6"/>
      <c r="E1159" s="16" t="str">
        <f>IFERROR(__xludf.DUMMYFUNCTION("IFERROR(
  TEXTJOIN(CHAR(10),TRUE,FILTER('SUMMARY DATA'!E:E,'SUMMARY DATA'!$A:$A=$A1159,'SUMMARY DATA'!$C:$C=$B1159,'SUMMARY DATA'!$B:$B=""GRP"")),
  IF(
    OR(
      ISNUMBER(SEARCH(""CDM CASH DEPOSIT"",$C1159)),
      ISNUMBER(SEARCH(""CASH DEPOSIT"",$"&amp;"C1159)),
      COUNTIFS('SUMMARY DATA'!$D:$D,$C1159,'SUMMARY DATA'!$B:$B,""GRP"")&lt;&gt;1
    ),
    """",
    IFERROR(TEXTJOIN(CHAR(10),TRUE,FILTER('SUMMARY DATA'!E:E,'SUMMARY DATA'!$D:$D=$C1159,'SUMMARY DATA'!$B:$B=""GRP"")),"""")
  )
)"),"")</f>
        <v/>
      </c>
      <c r="F1159" s="17" t="str">
        <f>IFERROR(__xludf.DUMMYFUNCTION("IFERROR(
  TEXTJOIN(CHAR(10),TRUE,FILTER('SUMMARY DATA'!F:F,'SUMMARY DATA'!$A:$A=$A1159,'SUMMARY DATA'!$C:$C=$B1159,'SUMMARY DATA'!$B:$B=""GRP"")),
  IF(
    OR(
      ISNUMBER(SEARCH(""CDM CASH DEPOSIT"",$C1159)),
      ISNUMBER(SEARCH(""CASH DEPOSIT"",$"&amp;"C1159)),
      COUNTIFS('SUMMARY DATA'!$D:$D,$C1159,'SUMMARY DATA'!$B:$B,""GRP"")&lt;&gt;1
    ),
    """",
    IFERROR(TEXTJOIN(CHAR(10),TRUE,FILTER('SUMMARY DATA'!F:F,'SUMMARY DATA'!$D:$D=$C1159,'SUMMARY DATA'!$B:$B=""GRP"")),"""")
  )
)"),"")</f>
        <v/>
      </c>
      <c r="G1159" s="17" t="str">
        <f>IFERROR(__xludf.DUMMYFUNCTION("IFERROR(
  TEXTJOIN(CHAR(10),TRUE,FILTER('SUMMARY DATA'!G:G,'SUMMARY DATA'!$A:$A=$A1159,'SUMMARY DATA'!$C:$C=$B1159,'SUMMARY DATA'!$B:$B=""GRP"")),
  IF(
    OR(
      ISNUMBER(SEARCH(""CDM CASH DEPOSIT"",$C1159)),
      ISNUMBER(SEARCH(""CASH DEPOSIT"",$"&amp;"C1159)),
      COUNTIFS('SUMMARY DATA'!$D:$D,$C1159,'SUMMARY DATA'!$B:$B,""GRP"")&lt;&gt;1
    ),
    """",
    IFERROR(TEXTJOIN(CHAR(10),TRUE,FILTER('SUMMARY DATA'!G:G,'SUMMARY DATA'!$D:$D=$C1159,'SUMMARY DATA'!$B:$B=""GRP"")),"""")
  )
)"),"")</f>
        <v/>
      </c>
      <c r="H1159" s="18" t="str">
        <f>IFERROR(__xludf.DUMMYFUNCTION("IFERROR(
  TEXTJOIN(CHAR(10),TRUE,FILTER('SUMMARY DATA'!H:H,'SUMMARY DATA'!$A:$A=$A1159,'SUMMARY DATA'!$C:$C=$B1159,'SUMMARY DATA'!$B:$B=""GRP"")),
  IF(
    OR(
      ISNUMBER(SEARCH(""CDM CASH DEPOSIT"",$C1159)),
      ISNUMBER(SEARCH(""CASH DEPOSIT"",$"&amp;"C1159)),
      COUNTIFS('SUMMARY DATA'!$D:$D,$C1159,'SUMMARY DATA'!$B:$B,""GRP"")&lt;&gt;1
    ),
    """",
    IFERROR(TEXTJOIN(CHAR(10),TRUE,FILTER('SUMMARY DATA'!H:H,'SUMMARY DATA'!$D:$D=$C1159,'SUMMARY DATA'!$B:$B=""GRP"")),"""")
  )
)"),"")</f>
        <v/>
      </c>
      <c r="I1159" s="18" t="str">
        <f>IFERROR(__xludf.DUMMYFUNCTION("IF(H1159="""","""",
SUM(ARRAYFORMULA(VALUE(SPLIT(H1159,CHAR(10)))))
)"),"")</f>
        <v/>
      </c>
      <c r="J1159" s="17" t="str">
        <f>IFERROR(__xludf.DUMMYFUNCTION("IFERROR(
  TEXTJOIN(CHAR(10),TRUE,FILTER('SUMMARY DATA'!I:I,'SUMMARY DATA'!$A:$A=$A1159,'SUMMARY DATA'!$C:$C=$B1159,'SUMMARY DATA'!$B:$B=""GRP"")),
  IF(
    OR(
      ISNUMBER(SEARCH(""CDM CASH DEPOSIT"",$C1159)),
      ISNUMBER(SEARCH(""CASH DEPOSIT"",$"&amp;"C1159)),
      COUNTIFS('SUMMARY DATA'!$D:$D,$C1159,'SUMMARY DATA'!$B:$B,""GRP"")&lt;&gt;1
    ),
    """",
    IFERROR(TEXTJOIN(CHAR(10),TRUE,FILTER('SUMMARY DATA'!I:I,'SUMMARY DATA'!$D:$D=$C1159,'SUMMARY DATA'!$B:$B=""GRP"")),"""")
  )
)"),"")</f>
        <v/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ht="15.75" customHeight="1" spans="1:27">
      <c r="A1160" s="2"/>
      <c r="B1160" s="35"/>
      <c r="C1160" s="2"/>
      <c r="D1160" s="6"/>
      <c r="E1160" s="16" t="str">
        <f>IFERROR(__xludf.DUMMYFUNCTION("IFERROR(
  TEXTJOIN(CHAR(10),TRUE,FILTER('SUMMARY DATA'!E:E,'SUMMARY DATA'!$A:$A=$A1160,'SUMMARY DATA'!$C:$C=$B1160,'SUMMARY DATA'!$B:$B=""GRP"")),
  IF(
    OR(
      ISNUMBER(SEARCH(""CDM CASH DEPOSIT"",$C1160)),
      ISNUMBER(SEARCH(""CASH DEPOSIT"",$"&amp;"C1160)),
      COUNTIFS('SUMMARY DATA'!$D:$D,$C1160,'SUMMARY DATA'!$B:$B,""GRP"")&lt;&gt;1
    ),
    """",
    IFERROR(TEXTJOIN(CHAR(10),TRUE,FILTER('SUMMARY DATA'!E:E,'SUMMARY DATA'!$D:$D=$C1160,'SUMMARY DATA'!$B:$B=""GRP"")),"""")
  )
)"),"")</f>
        <v/>
      </c>
      <c r="F1160" s="17" t="str">
        <f>IFERROR(__xludf.DUMMYFUNCTION("IFERROR(
  TEXTJOIN(CHAR(10),TRUE,FILTER('SUMMARY DATA'!F:F,'SUMMARY DATA'!$A:$A=$A1160,'SUMMARY DATA'!$C:$C=$B1160,'SUMMARY DATA'!$B:$B=""GRP"")),
  IF(
    OR(
      ISNUMBER(SEARCH(""CDM CASH DEPOSIT"",$C1160)),
      ISNUMBER(SEARCH(""CASH DEPOSIT"",$"&amp;"C1160)),
      COUNTIFS('SUMMARY DATA'!$D:$D,$C1160,'SUMMARY DATA'!$B:$B,""GRP"")&lt;&gt;1
    ),
    """",
    IFERROR(TEXTJOIN(CHAR(10),TRUE,FILTER('SUMMARY DATA'!F:F,'SUMMARY DATA'!$D:$D=$C1160,'SUMMARY DATA'!$B:$B=""GRP"")),"""")
  )
)"),"")</f>
        <v/>
      </c>
      <c r="G1160" s="17" t="str">
        <f>IFERROR(__xludf.DUMMYFUNCTION("IFERROR(
  TEXTJOIN(CHAR(10),TRUE,FILTER('SUMMARY DATA'!G:G,'SUMMARY DATA'!$A:$A=$A1160,'SUMMARY DATA'!$C:$C=$B1160,'SUMMARY DATA'!$B:$B=""GRP"")),
  IF(
    OR(
      ISNUMBER(SEARCH(""CDM CASH DEPOSIT"",$C1160)),
      ISNUMBER(SEARCH(""CASH DEPOSIT"",$"&amp;"C1160)),
      COUNTIFS('SUMMARY DATA'!$D:$D,$C1160,'SUMMARY DATA'!$B:$B,""GRP"")&lt;&gt;1
    ),
    """",
    IFERROR(TEXTJOIN(CHAR(10),TRUE,FILTER('SUMMARY DATA'!G:G,'SUMMARY DATA'!$D:$D=$C1160,'SUMMARY DATA'!$B:$B=""GRP"")),"""")
  )
)"),"")</f>
        <v/>
      </c>
      <c r="H1160" s="18" t="str">
        <f>IFERROR(__xludf.DUMMYFUNCTION("IFERROR(
  TEXTJOIN(CHAR(10),TRUE,FILTER('SUMMARY DATA'!H:H,'SUMMARY DATA'!$A:$A=$A1160,'SUMMARY DATA'!$C:$C=$B1160,'SUMMARY DATA'!$B:$B=""GRP"")),
  IF(
    OR(
      ISNUMBER(SEARCH(""CDM CASH DEPOSIT"",$C1160)),
      ISNUMBER(SEARCH(""CASH DEPOSIT"",$"&amp;"C1160)),
      COUNTIFS('SUMMARY DATA'!$D:$D,$C1160,'SUMMARY DATA'!$B:$B,""GRP"")&lt;&gt;1
    ),
    """",
    IFERROR(TEXTJOIN(CHAR(10),TRUE,FILTER('SUMMARY DATA'!H:H,'SUMMARY DATA'!$D:$D=$C1160,'SUMMARY DATA'!$B:$B=""GRP"")),"""")
  )
)"),"")</f>
        <v/>
      </c>
      <c r="I1160" s="18" t="str">
        <f>IFERROR(__xludf.DUMMYFUNCTION("IF(H1160="""","""",
SUM(ARRAYFORMULA(VALUE(SPLIT(H1160,CHAR(10)))))
)"),"")</f>
        <v/>
      </c>
      <c r="J1160" s="17" t="str">
        <f>IFERROR(__xludf.DUMMYFUNCTION("IFERROR(
  TEXTJOIN(CHAR(10),TRUE,FILTER('SUMMARY DATA'!I:I,'SUMMARY DATA'!$A:$A=$A1160,'SUMMARY DATA'!$C:$C=$B1160,'SUMMARY DATA'!$B:$B=""GRP"")),
  IF(
    OR(
      ISNUMBER(SEARCH(""CDM CASH DEPOSIT"",$C1160)),
      ISNUMBER(SEARCH(""CASH DEPOSIT"",$"&amp;"C1160)),
      COUNTIFS('SUMMARY DATA'!$D:$D,$C1160,'SUMMARY DATA'!$B:$B,""GRP"")&lt;&gt;1
    ),
    """",
    IFERROR(TEXTJOIN(CHAR(10),TRUE,FILTER('SUMMARY DATA'!I:I,'SUMMARY DATA'!$D:$D=$C1160,'SUMMARY DATA'!$B:$B=""GRP"")),"""")
  )
)"),"")</f>
        <v/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ht="15.75" customHeight="1" spans="1:27">
      <c r="A1161" s="2"/>
      <c r="B1161" s="35"/>
      <c r="C1161" s="2"/>
      <c r="D1161" s="6"/>
      <c r="E1161" s="16" t="str">
        <f>IFERROR(__xludf.DUMMYFUNCTION("IFERROR(
  TEXTJOIN(CHAR(10),TRUE,FILTER('SUMMARY DATA'!E:E,'SUMMARY DATA'!$A:$A=$A1161,'SUMMARY DATA'!$C:$C=$B1161,'SUMMARY DATA'!$B:$B=""GRP"")),
  IF(
    OR(
      ISNUMBER(SEARCH(""CDM CASH DEPOSIT"",$C1161)),
      ISNUMBER(SEARCH(""CASH DEPOSIT"",$"&amp;"C1161)),
      COUNTIFS('SUMMARY DATA'!$D:$D,$C1161,'SUMMARY DATA'!$B:$B,""GRP"")&lt;&gt;1
    ),
    """",
    IFERROR(TEXTJOIN(CHAR(10),TRUE,FILTER('SUMMARY DATA'!E:E,'SUMMARY DATA'!$D:$D=$C1161,'SUMMARY DATA'!$B:$B=""GRP"")),"""")
  )
)"),"")</f>
        <v/>
      </c>
      <c r="F1161" s="17" t="str">
        <f>IFERROR(__xludf.DUMMYFUNCTION("IFERROR(
  TEXTJOIN(CHAR(10),TRUE,FILTER('SUMMARY DATA'!F:F,'SUMMARY DATA'!$A:$A=$A1161,'SUMMARY DATA'!$C:$C=$B1161,'SUMMARY DATA'!$B:$B=""GRP"")),
  IF(
    OR(
      ISNUMBER(SEARCH(""CDM CASH DEPOSIT"",$C1161)),
      ISNUMBER(SEARCH(""CASH DEPOSIT"",$"&amp;"C1161)),
      COUNTIFS('SUMMARY DATA'!$D:$D,$C1161,'SUMMARY DATA'!$B:$B,""GRP"")&lt;&gt;1
    ),
    """",
    IFERROR(TEXTJOIN(CHAR(10),TRUE,FILTER('SUMMARY DATA'!F:F,'SUMMARY DATA'!$D:$D=$C1161,'SUMMARY DATA'!$B:$B=""GRP"")),"""")
  )
)"),"")</f>
        <v/>
      </c>
      <c r="G1161" s="17" t="str">
        <f>IFERROR(__xludf.DUMMYFUNCTION("IFERROR(
  TEXTJOIN(CHAR(10),TRUE,FILTER('SUMMARY DATA'!G:G,'SUMMARY DATA'!$A:$A=$A1161,'SUMMARY DATA'!$C:$C=$B1161,'SUMMARY DATA'!$B:$B=""GRP"")),
  IF(
    OR(
      ISNUMBER(SEARCH(""CDM CASH DEPOSIT"",$C1161)),
      ISNUMBER(SEARCH(""CASH DEPOSIT"",$"&amp;"C1161)),
      COUNTIFS('SUMMARY DATA'!$D:$D,$C1161,'SUMMARY DATA'!$B:$B,""GRP"")&lt;&gt;1
    ),
    """",
    IFERROR(TEXTJOIN(CHAR(10),TRUE,FILTER('SUMMARY DATA'!G:G,'SUMMARY DATA'!$D:$D=$C1161,'SUMMARY DATA'!$B:$B=""GRP"")),"""")
  )
)"),"")</f>
        <v/>
      </c>
      <c r="H1161" s="18" t="str">
        <f>IFERROR(__xludf.DUMMYFUNCTION("IFERROR(
  TEXTJOIN(CHAR(10),TRUE,FILTER('SUMMARY DATA'!H:H,'SUMMARY DATA'!$A:$A=$A1161,'SUMMARY DATA'!$C:$C=$B1161,'SUMMARY DATA'!$B:$B=""GRP"")),
  IF(
    OR(
      ISNUMBER(SEARCH(""CDM CASH DEPOSIT"",$C1161)),
      ISNUMBER(SEARCH(""CASH DEPOSIT"",$"&amp;"C1161)),
      COUNTIFS('SUMMARY DATA'!$D:$D,$C1161,'SUMMARY DATA'!$B:$B,""GRP"")&lt;&gt;1
    ),
    """",
    IFERROR(TEXTJOIN(CHAR(10),TRUE,FILTER('SUMMARY DATA'!H:H,'SUMMARY DATA'!$D:$D=$C1161,'SUMMARY DATA'!$B:$B=""GRP"")),"""")
  )
)"),"")</f>
        <v/>
      </c>
      <c r="I1161" s="18" t="str">
        <f>IFERROR(__xludf.DUMMYFUNCTION("IF(H1161="""","""",
SUM(ARRAYFORMULA(VALUE(SPLIT(H1161,CHAR(10)))))
)"),"")</f>
        <v/>
      </c>
      <c r="J1161" s="17" t="str">
        <f>IFERROR(__xludf.DUMMYFUNCTION("IFERROR(
  TEXTJOIN(CHAR(10),TRUE,FILTER('SUMMARY DATA'!I:I,'SUMMARY DATA'!$A:$A=$A1161,'SUMMARY DATA'!$C:$C=$B1161,'SUMMARY DATA'!$B:$B=""GRP"")),
  IF(
    OR(
      ISNUMBER(SEARCH(""CDM CASH DEPOSIT"",$C1161)),
      ISNUMBER(SEARCH(""CASH DEPOSIT"",$"&amp;"C1161)),
      COUNTIFS('SUMMARY DATA'!$D:$D,$C1161,'SUMMARY DATA'!$B:$B,""GRP"")&lt;&gt;1
    ),
    """",
    IFERROR(TEXTJOIN(CHAR(10),TRUE,FILTER('SUMMARY DATA'!I:I,'SUMMARY DATA'!$D:$D=$C1161,'SUMMARY DATA'!$B:$B=""GRP"")),"""")
  )
)"),"")</f>
        <v/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ht="15.75" customHeight="1" spans="1:27">
      <c r="A1162" s="2"/>
      <c r="B1162" s="35"/>
      <c r="C1162" s="2"/>
      <c r="D1162" s="6"/>
      <c r="E1162" s="16" t="str">
        <f>IFERROR(__xludf.DUMMYFUNCTION("IFERROR(
  TEXTJOIN(CHAR(10),TRUE,FILTER('SUMMARY DATA'!E:E,'SUMMARY DATA'!$A:$A=$A1162,'SUMMARY DATA'!$C:$C=$B1162,'SUMMARY DATA'!$B:$B=""GRP"")),
  IF(
    OR(
      ISNUMBER(SEARCH(""CDM CASH DEPOSIT"",$C1162)),
      ISNUMBER(SEARCH(""CASH DEPOSIT"",$"&amp;"C1162)),
      COUNTIFS('SUMMARY DATA'!$D:$D,$C1162,'SUMMARY DATA'!$B:$B,""GRP"")&lt;&gt;1
    ),
    """",
    IFERROR(TEXTJOIN(CHAR(10),TRUE,FILTER('SUMMARY DATA'!E:E,'SUMMARY DATA'!$D:$D=$C1162,'SUMMARY DATA'!$B:$B=""GRP"")),"""")
  )
)"),"")</f>
        <v/>
      </c>
      <c r="F1162" s="17" t="str">
        <f>IFERROR(__xludf.DUMMYFUNCTION("IFERROR(
  TEXTJOIN(CHAR(10),TRUE,FILTER('SUMMARY DATA'!F:F,'SUMMARY DATA'!$A:$A=$A1162,'SUMMARY DATA'!$C:$C=$B1162,'SUMMARY DATA'!$B:$B=""GRP"")),
  IF(
    OR(
      ISNUMBER(SEARCH(""CDM CASH DEPOSIT"",$C1162)),
      ISNUMBER(SEARCH(""CASH DEPOSIT"",$"&amp;"C1162)),
      COUNTIFS('SUMMARY DATA'!$D:$D,$C1162,'SUMMARY DATA'!$B:$B,""GRP"")&lt;&gt;1
    ),
    """",
    IFERROR(TEXTJOIN(CHAR(10),TRUE,FILTER('SUMMARY DATA'!F:F,'SUMMARY DATA'!$D:$D=$C1162,'SUMMARY DATA'!$B:$B=""GRP"")),"""")
  )
)"),"")</f>
        <v/>
      </c>
      <c r="G1162" s="17" t="str">
        <f>IFERROR(__xludf.DUMMYFUNCTION("IFERROR(
  TEXTJOIN(CHAR(10),TRUE,FILTER('SUMMARY DATA'!G:G,'SUMMARY DATA'!$A:$A=$A1162,'SUMMARY DATA'!$C:$C=$B1162,'SUMMARY DATA'!$B:$B=""GRP"")),
  IF(
    OR(
      ISNUMBER(SEARCH(""CDM CASH DEPOSIT"",$C1162)),
      ISNUMBER(SEARCH(""CASH DEPOSIT"",$"&amp;"C1162)),
      COUNTIFS('SUMMARY DATA'!$D:$D,$C1162,'SUMMARY DATA'!$B:$B,""GRP"")&lt;&gt;1
    ),
    """",
    IFERROR(TEXTJOIN(CHAR(10),TRUE,FILTER('SUMMARY DATA'!G:G,'SUMMARY DATA'!$D:$D=$C1162,'SUMMARY DATA'!$B:$B=""GRP"")),"""")
  )
)"),"")</f>
        <v/>
      </c>
      <c r="H1162" s="18" t="str">
        <f>IFERROR(__xludf.DUMMYFUNCTION("IFERROR(
  TEXTJOIN(CHAR(10),TRUE,FILTER('SUMMARY DATA'!H:H,'SUMMARY DATA'!$A:$A=$A1162,'SUMMARY DATA'!$C:$C=$B1162,'SUMMARY DATA'!$B:$B=""GRP"")),
  IF(
    OR(
      ISNUMBER(SEARCH(""CDM CASH DEPOSIT"",$C1162)),
      ISNUMBER(SEARCH(""CASH DEPOSIT"",$"&amp;"C1162)),
      COUNTIFS('SUMMARY DATA'!$D:$D,$C1162,'SUMMARY DATA'!$B:$B,""GRP"")&lt;&gt;1
    ),
    """",
    IFERROR(TEXTJOIN(CHAR(10),TRUE,FILTER('SUMMARY DATA'!H:H,'SUMMARY DATA'!$D:$D=$C1162,'SUMMARY DATA'!$B:$B=""GRP"")),"""")
  )
)"),"")</f>
        <v/>
      </c>
      <c r="I1162" s="18" t="str">
        <f>IFERROR(__xludf.DUMMYFUNCTION("IF(H1162="""","""",
SUM(ARRAYFORMULA(VALUE(SPLIT(H1162,CHAR(10)))))
)"),"")</f>
        <v/>
      </c>
      <c r="J1162" s="17" t="str">
        <f>IFERROR(__xludf.DUMMYFUNCTION("IFERROR(
  TEXTJOIN(CHAR(10),TRUE,FILTER('SUMMARY DATA'!I:I,'SUMMARY DATA'!$A:$A=$A1162,'SUMMARY DATA'!$C:$C=$B1162,'SUMMARY DATA'!$B:$B=""GRP"")),
  IF(
    OR(
      ISNUMBER(SEARCH(""CDM CASH DEPOSIT"",$C1162)),
      ISNUMBER(SEARCH(""CASH DEPOSIT"",$"&amp;"C1162)),
      COUNTIFS('SUMMARY DATA'!$D:$D,$C1162,'SUMMARY DATA'!$B:$B,""GRP"")&lt;&gt;1
    ),
    """",
    IFERROR(TEXTJOIN(CHAR(10),TRUE,FILTER('SUMMARY DATA'!I:I,'SUMMARY DATA'!$D:$D=$C1162,'SUMMARY DATA'!$B:$B=""GRP"")),"""")
  )
)"),"")</f>
        <v/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ht="15.75" customHeight="1" spans="1:27">
      <c r="A1163" s="2"/>
      <c r="B1163" s="35"/>
      <c r="C1163" s="2"/>
      <c r="D1163" s="6"/>
      <c r="E1163" s="16" t="str">
        <f>IFERROR(__xludf.DUMMYFUNCTION("IFERROR(
  TEXTJOIN(CHAR(10),TRUE,FILTER('SUMMARY DATA'!E:E,'SUMMARY DATA'!$A:$A=$A1163,'SUMMARY DATA'!$C:$C=$B1163,'SUMMARY DATA'!$B:$B=""GRP"")),
  IF(
    OR(
      ISNUMBER(SEARCH(""CDM CASH DEPOSIT"",$C1163)),
      ISNUMBER(SEARCH(""CASH DEPOSIT"",$"&amp;"C1163)),
      COUNTIFS('SUMMARY DATA'!$D:$D,$C1163,'SUMMARY DATA'!$B:$B,""GRP"")&lt;&gt;1
    ),
    """",
    IFERROR(TEXTJOIN(CHAR(10),TRUE,FILTER('SUMMARY DATA'!E:E,'SUMMARY DATA'!$D:$D=$C1163,'SUMMARY DATA'!$B:$B=""GRP"")),"""")
  )
)"),"")</f>
        <v/>
      </c>
      <c r="F1163" s="17" t="str">
        <f>IFERROR(__xludf.DUMMYFUNCTION("IFERROR(
  TEXTJOIN(CHAR(10),TRUE,FILTER('SUMMARY DATA'!F:F,'SUMMARY DATA'!$A:$A=$A1163,'SUMMARY DATA'!$C:$C=$B1163,'SUMMARY DATA'!$B:$B=""GRP"")),
  IF(
    OR(
      ISNUMBER(SEARCH(""CDM CASH DEPOSIT"",$C1163)),
      ISNUMBER(SEARCH(""CASH DEPOSIT"",$"&amp;"C1163)),
      COUNTIFS('SUMMARY DATA'!$D:$D,$C1163,'SUMMARY DATA'!$B:$B,""GRP"")&lt;&gt;1
    ),
    """",
    IFERROR(TEXTJOIN(CHAR(10),TRUE,FILTER('SUMMARY DATA'!F:F,'SUMMARY DATA'!$D:$D=$C1163,'SUMMARY DATA'!$B:$B=""GRP"")),"""")
  )
)"),"")</f>
        <v/>
      </c>
      <c r="G1163" s="17" t="str">
        <f>IFERROR(__xludf.DUMMYFUNCTION("IFERROR(
  TEXTJOIN(CHAR(10),TRUE,FILTER('SUMMARY DATA'!G:G,'SUMMARY DATA'!$A:$A=$A1163,'SUMMARY DATA'!$C:$C=$B1163,'SUMMARY DATA'!$B:$B=""GRP"")),
  IF(
    OR(
      ISNUMBER(SEARCH(""CDM CASH DEPOSIT"",$C1163)),
      ISNUMBER(SEARCH(""CASH DEPOSIT"",$"&amp;"C1163)),
      COUNTIFS('SUMMARY DATA'!$D:$D,$C1163,'SUMMARY DATA'!$B:$B,""GRP"")&lt;&gt;1
    ),
    """",
    IFERROR(TEXTJOIN(CHAR(10),TRUE,FILTER('SUMMARY DATA'!G:G,'SUMMARY DATA'!$D:$D=$C1163,'SUMMARY DATA'!$B:$B=""GRP"")),"""")
  )
)"),"")</f>
        <v/>
      </c>
      <c r="H1163" s="18" t="str">
        <f>IFERROR(__xludf.DUMMYFUNCTION("IFERROR(
  TEXTJOIN(CHAR(10),TRUE,FILTER('SUMMARY DATA'!H:H,'SUMMARY DATA'!$A:$A=$A1163,'SUMMARY DATA'!$C:$C=$B1163,'SUMMARY DATA'!$B:$B=""GRP"")),
  IF(
    OR(
      ISNUMBER(SEARCH(""CDM CASH DEPOSIT"",$C1163)),
      ISNUMBER(SEARCH(""CASH DEPOSIT"",$"&amp;"C1163)),
      COUNTIFS('SUMMARY DATA'!$D:$D,$C1163,'SUMMARY DATA'!$B:$B,""GRP"")&lt;&gt;1
    ),
    """",
    IFERROR(TEXTJOIN(CHAR(10),TRUE,FILTER('SUMMARY DATA'!H:H,'SUMMARY DATA'!$D:$D=$C1163,'SUMMARY DATA'!$B:$B=""GRP"")),"""")
  )
)"),"")</f>
        <v/>
      </c>
      <c r="I1163" s="18" t="str">
        <f>IFERROR(__xludf.DUMMYFUNCTION("IF(H1163="""","""",
SUM(ARRAYFORMULA(VALUE(SPLIT(H1163,CHAR(10)))))
)"),"")</f>
        <v/>
      </c>
      <c r="J1163" s="17" t="str">
        <f>IFERROR(__xludf.DUMMYFUNCTION("IFERROR(
  TEXTJOIN(CHAR(10),TRUE,FILTER('SUMMARY DATA'!I:I,'SUMMARY DATA'!$A:$A=$A1163,'SUMMARY DATA'!$C:$C=$B1163,'SUMMARY DATA'!$B:$B=""GRP"")),
  IF(
    OR(
      ISNUMBER(SEARCH(""CDM CASH DEPOSIT"",$C1163)),
      ISNUMBER(SEARCH(""CASH DEPOSIT"",$"&amp;"C1163)),
      COUNTIFS('SUMMARY DATA'!$D:$D,$C1163,'SUMMARY DATA'!$B:$B,""GRP"")&lt;&gt;1
    ),
    """",
    IFERROR(TEXTJOIN(CHAR(10),TRUE,FILTER('SUMMARY DATA'!I:I,'SUMMARY DATA'!$D:$D=$C1163,'SUMMARY DATA'!$B:$B=""GRP"")),"""")
  )
)"),"")</f>
        <v/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ht="15.75" customHeight="1" spans="1:27">
      <c r="A1164" s="2"/>
      <c r="B1164" s="35"/>
      <c r="C1164" s="2"/>
      <c r="D1164" s="6"/>
      <c r="E1164" s="16" t="str">
        <f>IFERROR(__xludf.DUMMYFUNCTION("IFERROR(
  TEXTJOIN(CHAR(10),TRUE,FILTER('SUMMARY DATA'!E:E,'SUMMARY DATA'!$A:$A=$A1164,'SUMMARY DATA'!$C:$C=$B1164,'SUMMARY DATA'!$B:$B=""GRP"")),
  IF(
    OR(
      ISNUMBER(SEARCH(""CDM CASH DEPOSIT"",$C1164)),
      ISNUMBER(SEARCH(""CASH DEPOSIT"",$"&amp;"C1164)),
      COUNTIFS('SUMMARY DATA'!$D:$D,$C1164,'SUMMARY DATA'!$B:$B,""GRP"")&lt;&gt;1
    ),
    """",
    IFERROR(TEXTJOIN(CHAR(10),TRUE,FILTER('SUMMARY DATA'!E:E,'SUMMARY DATA'!$D:$D=$C1164,'SUMMARY DATA'!$B:$B=""GRP"")),"""")
  )
)"),"")</f>
        <v/>
      </c>
      <c r="F1164" s="17" t="str">
        <f>IFERROR(__xludf.DUMMYFUNCTION("IFERROR(
  TEXTJOIN(CHAR(10),TRUE,FILTER('SUMMARY DATA'!F:F,'SUMMARY DATA'!$A:$A=$A1164,'SUMMARY DATA'!$C:$C=$B1164,'SUMMARY DATA'!$B:$B=""GRP"")),
  IF(
    OR(
      ISNUMBER(SEARCH(""CDM CASH DEPOSIT"",$C1164)),
      ISNUMBER(SEARCH(""CASH DEPOSIT"",$"&amp;"C1164)),
      COUNTIFS('SUMMARY DATA'!$D:$D,$C1164,'SUMMARY DATA'!$B:$B,""GRP"")&lt;&gt;1
    ),
    """",
    IFERROR(TEXTJOIN(CHAR(10),TRUE,FILTER('SUMMARY DATA'!F:F,'SUMMARY DATA'!$D:$D=$C1164,'SUMMARY DATA'!$B:$B=""GRP"")),"""")
  )
)"),"")</f>
        <v/>
      </c>
      <c r="G1164" s="17" t="str">
        <f>IFERROR(__xludf.DUMMYFUNCTION("IFERROR(
  TEXTJOIN(CHAR(10),TRUE,FILTER('SUMMARY DATA'!G:G,'SUMMARY DATA'!$A:$A=$A1164,'SUMMARY DATA'!$C:$C=$B1164,'SUMMARY DATA'!$B:$B=""GRP"")),
  IF(
    OR(
      ISNUMBER(SEARCH(""CDM CASH DEPOSIT"",$C1164)),
      ISNUMBER(SEARCH(""CASH DEPOSIT"",$"&amp;"C1164)),
      COUNTIFS('SUMMARY DATA'!$D:$D,$C1164,'SUMMARY DATA'!$B:$B,""GRP"")&lt;&gt;1
    ),
    """",
    IFERROR(TEXTJOIN(CHAR(10),TRUE,FILTER('SUMMARY DATA'!G:G,'SUMMARY DATA'!$D:$D=$C1164,'SUMMARY DATA'!$B:$B=""GRP"")),"""")
  )
)"),"")</f>
        <v/>
      </c>
      <c r="H1164" s="18" t="str">
        <f>IFERROR(__xludf.DUMMYFUNCTION("IFERROR(
  TEXTJOIN(CHAR(10),TRUE,FILTER('SUMMARY DATA'!H:H,'SUMMARY DATA'!$A:$A=$A1164,'SUMMARY DATA'!$C:$C=$B1164,'SUMMARY DATA'!$B:$B=""GRP"")),
  IF(
    OR(
      ISNUMBER(SEARCH(""CDM CASH DEPOSIT"",$C1164)),
      ISNUMBER(SEARCH(""CASH DEPOSIT"",$"&amp;"C1164)),
      COUNTIFS('SUMMARY DATA'!$D:$D,$C1164,'SUMMARY DATA'!$B:$B,""GRP"")&lt;&gt;1
    ),
    """",
    IFERROR(TEXTJOIN(CHAR(10),TRUE,FILTER('SUMMARY DATA'!H:H,'SUMMARY DATA'!$D:$D=$C1164,'SUMMARY DATA'!$B:$B=""GRP"")),"""")
  )
)"),"")</f>
        <v/>
      </c>
      <c r="I1164" s="18" t="str">
        <f>IFERROR(__xludf.DUMMYFUNCTION("IF(H1164="""","""",
SUM(ARRAYFORMULA(VALUE(SPLIT(H1164,CHAR(10)))))
)"),"")</f>
        <v/>
      </c>
      <c r="J1164" s="17" t="str">
        <f>IFERROR(__xludf.DUMMYFUNCTION("IFERROR(
  TEXTJOIN(CHAR(10),TRUE,FILTER('SUMMARY DATA'!I:I,'SUMMARY DATA'!$A:$A=$A1164,'SUMMARY DATA'!$C:$C=$B1164,'SUMMARY DATA'!$B:$B=""GRP"")),
  IF(
    OR(
      ISNUMBER(SEARCH(""CDM CASH DEPOSIT"",$C1164)),
      ISNUMBER(SEARCH(""CASH DEPOSIT"",$"&amp;"C1164)),
      COUNTIFS('SUMMARY DATA'!$D:$D,$C1164,'SUMMARY DATA'!$B:$B,""GRP"")&lt;&gt;1
    ),
    """",
    IFERROR(TEXTJOIN(CHAR(10),TRUE,FILTER('SUMMARY DATA'!I:I,'SUMMARY DATA'!$D:$D=$C1164,'SUMMARY DATA'!$B:$B=""GRP"")),"""")
  )
)"),"")</f>
        <v/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ht="15.75" customHeight="1" spans="1:27">
      <c r="A1165" s="2"/>
      <c r="B1165" s="35"/>
      <c r="C1165" s="2"/>
      <c r="D1165" s="6"/>
      <c r="E1165" s="16" t="str">
        <f>IFERROR(__xludf.DUMMYFUNCTION("IFERROR(
  TEXTJOIN(CHAR(10),TRUE,FILTER('SUMMARY DATA'!E:E,'SUMMARY DATA'!$A:$A=$A1165,'SUMMARY DATA'!$C:$C=$B1165,'SUMMARY DATA'!$B:$B=""GRP"")),
  IF(
    OR(
      ISNUMBER(SEARCH(""CDM CASH DEPOSIT"",$C1165)),
      ISNUMBER(SEARCH(""CASH DEPOSIT"",$"&amp;"C1165)),
      COUNTIFS('SUMMARY DATA'!$D:$D,$C1165,'SUMMARY DATA'!$B:$B,""GRP"")&lt;&gt;1
    ),
    """",
    IFERROR(TEXTJOIN(CHAR(10),TRUE,FILTER('SUMMARY DATA'!E:E,'SUMMARY DATA'!$D:$D=$C1165,'SUMMARY DATA'!$B:$B=""GRP"")),"""")
  )
)"),"")</f>
        <v/>
      </c>
      <c r="F1165" s="17" t="str">
        <f>IFERROR(__xludf.DUMMYFUNCTION("IFERROR(
  TEXTJOIN(CHAR(10),TRUE,FILTER('SUMMARY DATA'!F:F,'SUMMARY DATA'!$A:$A=$A1165,'SUMMARY DATA'!$C:$C=$B1165,'SUMMARY DATA'!$B:$B=""GRP"")),
  IF(
    OR(
      ISNUMBER(SEARCH(""CDM CASH DEPOSIT"",$C1165)),
      ISNUMBER(SEARCH(""CASH DEPOSIT"",$"&amp;"C1165)),
      COUNTIFS('SUMMARY DATA'!$D:$D,$C1165,'SUMMARY DATA'!$B:$B,""GRP"")&lt;&gt;1
    ),
    """",
    IFERROR(TEXTJOIN(CHAR(10),TRUE,FILTER('SUMMARY DATA'!F:F,'SUMMARY DATA'!$D:$D=$C1165,'SUMMARY DATA'!$B:$B=""GRP"")),"""")
  )
)"),"")</f>
        <v/>
      </c>
      <c r="G1165" s="17" t="str">
        <f>IFERROR(__xludf.DUMMYFUNCTION("IFERROR(
  TEXTJOIN(CHAR(10),TRUE,FILTER('SUMMARY DATA'!G:G,'SUMMARY DATA'!$A:$A=$A1165,'SUMMARY DATA'!$C:$C=$B1165,'SUMMARY DATA'!$B:$B=""GRP"")),
  IF(
    OR(
      ISNUMBER(SEARCH(""CDM CASH DEPOSIT"",$C1165)),
      ISNUMBER(SEARCH(""CASH DEPOSIT"",$"&amp;"C1165)),
      COUNTIFS('SUMMARY DATA'!$D:$D,$C1165,'SUMMARY DATA'!$B:$B,""GRP"")&lt;&gt;1
    ),
    """",
    IFERROR(TEXTJOIN(CHAR(10),TRUE,FILTER('SUMMARY DATA'!G:G,'SUMMARY DATA'!$D:$D=$C1165,'SUMMARY DATA'!$B:$B=""GRP"")),"""")
  )
)"),"")</f>
        <v/>
      </c>
      <c r="H1165" s="18" t="str">
        <f>IFERROR(__xludf.DUMMYFUNCTION("IFERROR(
  TEXTJOIN(CHAR(10),TRUE,FILTER('SUMMARY DATA'!H:H,'SUMMARY DATA'!$A:$A=$A1165,'SUMMARY DATA'!$C:$C=$B1165,'SUMMARY DATA'!$B:$B=""GRP"")),
  IF(
    OR(
      ISNUMBER(SEARCH(""CDM CASH DEPOSIT"",$C1165)),
      ISNUMBER(SEARCH(""CASH DEPOSIT"",$"&amp;"C1165)),
      COUNTIFS('SUMMARY DATA'!$D:$D,$C1165,'SUMMARY DATA'!$B:$B,""GRP"")&lt;&gt;1
    ),
    """",
    IFERROR(TEXTJOIN(CHAR(10),TRUE,FILTER('SUMMARY DATA'!H:H,'SUMMARY DATA'!$D:$D=$C1165,'SUMMARY DATA'!$B:$B=""GRP"")),"""")
  )
)"),"")</f>
        <v/>
      </c>
      <c r="I1165" s="18" t="str">
        <f>IFERROR(__xludf.DUMMYFUNCTION("IF(H1165="""","""",
SUM(ARRAYFORMULA(VALUE(SPLIT(H1165,CHAR(10)))))
)"),"")</f>
        <v/>
      </c>
      <c r="J1165" s="17" t="str">
        <f>IFERROR(__xludf.DUMMYFUNCTION("IFERROR(
  TEXTJOIN(CHAR(10),TRUE,FILTER('SUMMARY DATA'!I:I,'SUMMARY DATA'!$A:$A=$A1165,'SUMMARY DATA'!$C:$C=$B1165,'SUMMARY DATA'!$B:$B=""GRP"")),
  IF(
    OR(
      ISNUMBER(SEARCH(""CDM CASH DEPOSIT"",$C1165)),
      ISNUMBER(SEARCH(""CASH DEPOSIT"",$"&amp;"C1165)),
      COUNTIFS('SUMMARY DATA'!$D:$D,$C1165,'SUMMARY DATA'!$B:$B,""GRP"")&lt;&gt;1
    ),
    """",
    IFERROR(TEXTJOIN(CHAR(10),TRUE,FILTER('SUMMARY DATA'!I:I,'SUMMARY DATA'!$D:$D=$C1165,'SUMMARY DATA'!$B:$B=""GRP"")),"""")
  )
)"),"")</f>
        <v/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ht="15.75" customHeight="1" spans="1:27">
      <c r="A1166" s="2"/>
      <c r="B1166" s="35"/>
      <c r="C1166" s="2"/>
      <c r="D1166" s="6"/>
      <c r="E1166" s="16" t="str">
        <f>IFERROR(__xludf.DUMMYFUNCTION("IFERROR(
  TEXTJOIN(CHAR(10),TRUE,FILTER('SUMMARY DATA'!E:E,'SUMMARY DATA'!$A:$A=$A1166,'SUMMARY DATA'!$C:$C=$B1166,'SUMMARY DATA'!$B:$B=""GRP"")),
  IF(
    OR(
      ISNUMBER(SEARCH(""CDM CASH DEPOSIT"",$C1166)),
      ISNUMBER(SEARCH(""CASH DEPOSIT"",$"&amp;"C1166)),
      COUNTIFS('SUMMARY DATA'!$D:$D,$C1166,'SUMMARY DATA'!$B:$B,""GRP"")&lt;&gt;1
    ),
    """",
    IFERROR(TEXTJOIN(CHAR(10),TRUE,FILTER('SUMMARY DATA'!E:E,'SUMMARY DATA'!$D:$D=$C1166,'SUMMARY DATA'!$B:$B=""GRP"")),"""")
  )
)"),"")</f>
        <v/>
      </c>
      <c r="F1166" s="17" t="str">
        <f>IFERROR(__xludf.DUMMYFUNCTION("IFERROR(
  TEXTJOIN(CHAR(10),TRUE,FILTER('SUMMARY DATA'!F:F,'SUMMARY DATA'!$A:$A=$A1166,'SUMMARY DATA'!$C:$C=$B1166,'SUMMARY DATA'!$B:$B=""GRP"")),
  IF(
    OR(
      ISNUMBER(SEARCH(""CDM CASH DEPOSIT"",$C1166)),
      ISNUMBER(SEARCH(""CASH DEPOSIT"",$"&amp;"C1166)),
      COUNTIFS('SUMMARY DATA'!$D:$D,$C1166,'SUMMARY DATA'!$B:$B,""GRP"")&lt;&gt;1
    ),
    """",
    IFERROR(TEXTJOIN(CHAR(10),TRUE,FILTER('SUMMARY DATA'!F:F,'SUMMARY DATA'!$D:$D=$C1166,'SUMMARY DATA'!$B:$B=""GRP"")),"""")
  )
)"),"")</f>
        <v/>
      </c>
      <c r="G1166" s="17" t="str">
        <f>IFERROR(__xludf.DUMMYFUNCTION("IFERROR(
  TEXTJOIN(CHAR(10),TRUE,FILTER('SUMMARY DATA'!G:G,'SUMMARY DATA'!$A:$A=$A1166,'SUMMARY DATA'!$C:$C=$B1166,'SUMMARY DATA'!$B:$B=""GRP"")),
  IF(
    OR(
      ISNUMBER(SEARCH(""CDM CASH DEPOSIT"",$C1166)),
      ISNUMBER(SEARCH(""CASH DEPOSIT"",$"&amp;"C1166)),
      COUNTIFS('SUMMARY DATA'!$D:$D,$C1166,'SUMMARY DATA'!$B:$B,""GRP"")&lt;&gt;1
    ),
    """",
    IFERROR(TEXTJOIN(CHAR(10),TRUE,FILTER('SUMMARY DATA'!G:G,'SUMMARY DATA'!$D:$D=$C1166,'SUMMARY DATA'!$B:$B=""GRP"")),"""")
  )
)"),"")</f>
        <v/>
      </c>
      <c r="H1166" s="18" t="str">
        <f>IFERROR(__xludf.DUMMYFUNCTION("IFERROR(
  TEXTJOIN(CHAR(10),TRUE,FILTER('SUMMARY DATA'!H:H,'SUMMARY DATA'!$A:$A=$A1166,'SUMMARY DATA'!$C:$C=$B1166,'SUMMARY DATA'!$B:$B=""GRP"")),
  IF(
    OR(
      ISNUMBER(SEARCH(""CDM CASH DEPOSIT"",$C1166)),
      ISNUMBER(SEARCH(""CASH DEPOSIT"",$"&amp;"C1166)),
      COUNTIFS('SUMMARY DATA'!$D:$D,$C1166,'SUMMARY DATA'!$B:$B,""GRP"")&lt;&gt;1
    ),
    """",
    IFERROR(TEXTJOIN(CHAR(10),TRUE,FILTER('SUMMARY DATA'!H:H,'SUMMARY DATA'!$D:$D=$C1166,'SUMMARY DATA'!$B:$B=""GRP"")),"""")
  )
)"),"")</f>
        <v/>
      </c>
      <c r="I1166" s="18" t="str">
        <f>IFERROR(__xludf.DUMMYFUNCTION("IF(H1166="""","""",
SUM(ARRAYFORMULA(VALUE(SPLIT(H1166,CHAR(10)))))
)"),"")</f>
        <v/>
      </c>
      <c r="J1166" s="17" t="str">
        <f>IFERROR(__xludf.DUMMYFUNCTION("IFERROR(
  TEXTJOIN(CHAR(10),TRUE,FILTER('SUMMARY DATA'!I:I,'SUMMARY DATA'!$A:$A=$A1166,'SUMMARY DATA'!$C:$C=$B1166,'SUMMARY DATA'!$B:$B=""GRP"")),
  IF(
    OR(
      ISNUMBER(SEARCH(""CDM CASH DEPOSIT"",$C1166)),
      ISNUMBER(SEARCH(""CASH DEPOSIT"",$"&amp;"C1166)),
      COUNTIFS('SUMMARY DATA'!$D:$D,$C1166,'SUMMARY DATA'!$B:$B,""GRP"")&lt;&gt;1
    ),
    """",
    IFERROR(TEXTJOIN(CHAR(10),TRUE,FILTER('SUMMARY DATA'!I:I,'SUMMARY DATA'!$D:$D=$C1166,'SUMMARY DATA'!$B:$B=""GRP"")),"""")
  )
)"),"")</f>
        <v/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ht="15.75" customHeight="1" spans="1:27">
      <c r="A1167" s="2"/>
      <c r="B1167" s="35"/>
      <c r="C1167" s="2"/>
      <c r="D1167" s="6"/>
      <c r="E1167" s="16" t="str">
        <f>IFERROR(__xludf.DUMMYFUNCTION("IFERROR(
  TEXTJOIN(CHAR(10),TRUE,FILTER('SUMMARY DATA'!E:E,'SUMMARY DATA'!$A:$A=$A1167,'SUMMARY DATA'!$C:$C=$B1167,'SUMMARY DATA'!$B:$B=""GRP"")),
  IF(
    OR(
      ISNUMBER(SEARCH(""CDM CASH DEPOSIT"",$C1167)),
      ISNUMBER(SEARCH(""CASH DEPOSIT"",$"&amp;"C1167)),
      COUNTIFS('SUMMARY DATA'!$D:$D,$C1167,'SUMMARY DATA'!$B:$B,""GRP"")&lt;&gt;1
    ),
    """",
    IFERROR(TEXTJOIN(CHAR(10),TRUE,FILTER('SUMMARY DATA'!E:E,'SUMMARY DATA'!$D:$D=$C1167,'SUMMARY DATA'!$B:$B=""GRP"")),"""")
  )
)"),"")</f>
        <v/>
      </c>
      <c r="F1167" s="17" t="str">
        <f>IFERROR(__xludf.DUMMYFUNCTION("IFERROR(
  TEXTJOIN(CHAR(10),TRUE,FILTER('SUMMARY DATA'!F:F,'SUMMARY DATA'!$A:$A=$A1167,'SUMMARY DATA'!$C:$C=$B1167,'SUMMARY DATA'!$B:$B=""GRP"")),
  IF(
    OR(
      ISNUMBER(SEARCH(""CDM CASH DEPOSIT"",$C1167)),
      ISNUMBER(SEARCH(""CASH DEPOSIT"",$"&amp;"C1167)),
      COUNTIFS('SUMMARY DATA'!$D:$D,$C1167,'SUMMARY DATA'!$B:$B,""GRP"")&lt;&gt;1
    ),
    """",
    IFERROR(TEXTJOIN(CHAR(10),TRUE,FILTER('SUMMARY DATA'!F:F,'SUMMARY DATA'!$D:$D=$C1167,'SUMMARY DATA'!$B:$B=""GRP"")),"""")
  )
)"),"")</f>
        <v/>
      </c>
      <c r="G1167" s="17" t="str">
        <f>IFERROR(__xludf.DUMMYFUNCTION("IFERROR(
  TEXTJOIN(CHAR(10),TRUE,FILTER('SUMMARY DATA'!G:G,'SUMMARY DATA'!$A:$A=$A1167,'SUMMARY DATA'!$C:$C=$B1167,'SUMMARY DATA'!$B:$B=""GRP"")),
  IF(
    OR(
      ISNUMBER(SEARCH(""CDM CASH DEPOSIT"",$C1167)),
      ISNUMBER(SEARCH(""CASH DEPOSIT"",$"&amp;"C1167)),
      COUNTIFS('SUMMARY DATA'!$D:$D,$C1167,'SUMMARY DATA'!$B:$B,""GRP"")&lt;&gt;1
    ),
    """",
    IFERROR(TEXTJOIN(CHAR(10),TRUE,FILTER('SUMMARY DATA'!G:G,'SUMMARY DATA'!$D:$D=$C1167,'SUMMARY DATA'!$B:$B=""GRP"")),"""")
  )
)"),"")</f>
        <v/>
      </c>
      <c r="H1167" s="18" t="str">
        <f>IFERROR(__xludf.DUMMYFUNCTION("IFERROR(
  TEXTJOIN(CHAR(10),TRUE,FILTER('SUMMARY DATA'!H:H,'SUMMARY DATA'!$A:$A=$A1167,'SUMMARY DATA'!$C:$C=$B1167,'SUMMARY DATA'!$B:$B=""GRP"")),
  IF(
    OR(
      ISNUMBER(SEARCH(""CDM CASH DEPOSIT"",$C1167)),
      ISNUMBER(SEARCH(""CASH DEPOSIT"",$"&amp;"C1167)),
      COUNTIFS('SUMMARY DATA'!$D:$D,$C1167,'SUMMARY DATA'!$B:$B,""GRP"")&lt;&gt;1
    ),
    """",
    IFERROR(TEXTJOIN(CHAR(10),TRUE,FILTER('SUMMARY DATA'!H:H,'SUMMARY DATA'!$D:$D=$C1167,'SUMMARY DATA'!$B:$B=""GRP"")),"""")
  )
)"),"")</f>
        <v/>
      </c>
      <c r="I1167" s="18" t="str">
        <f>IFERROR(__xludf.DUMMYFUNCTION("IF(H1167="""","""",
SUM(ARRAYFORMULA(VALUE(SPLIT(H1167,CHAR(10)))))
)"),"")</f>
        <v/>
      </c>
      <c r="J1167" s="17" t="str">
        <f>IFERROR(__xludf.DUMMYFUNCTION("IFERROR(
  TEXTJOIN(CHAR(10),TRUE,FILTER('SUMMARY DATA'!I:I,'SUMMARY DATA'!$A:$A=$A1167,'SUMMARY DATA'!$C:$C=$B1167,'SUMMARY DATA'!$B:$B=""GRP"")),
  IF(
    OR(
      ISNUMBER(SEARCH(""CDM CASH DEPOSIT"",$C1167)),
      ISNUMBER(SEARCH(""CASH DEPOSIT"",$"&amp;"C1167)),
      COUNTIFS('SUMMARY DATA'!$D:$D,$C1167,'SUMMARY DATA'!$B:$B,""GRP"")&lt;&gt;1
    ),
    """",
    IFERROR(TEXTJOIN(CHAR(10),TRUE,FILTER('SUMMARY DATA'!I:I,'SUMMARY DATA'!$D:$D=$C1167,'SUMMARY DATA'!$B:$B=""GRP"")),"""")
  )
)"),"")</f>
        <v/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ht="15.75" customHeight="1" spans="1:27">
      <c r="A1168" s="2"/>
      <c r="B1168" s="35"/>
      <c r="C1168" s="2"/>
      <c r="D1168" s="6"/>
      <c r="E1168" s="16" t="str">
        <f>IFERROR(__xludf.DUMMYFUNCTION("IFERROR(
  TEXTJOIN(CHAR(10),TRUE,FILTER('SUMMARY DATA'!E:E,'SUMMARY DATA'!$A:$A=$A1168,'SUMMARY DATA'!$C:$C=$B1168,'SUMMARY DATA'!$B:$B=""GRP"")),
  IF(
    OR(
      ISNUMBER(SEARCH(""CDM CASH DEPOSIT"",$C1168)),
      ISNUMBER(SEARCH(""CASH DEPOSIT"",$"&amp;"C1168)),
      COUNTIFS('SUMMARY DATA'!$D:$D,$C1168,'SUMMARY DATA'!$B:$B,""GRP"")&lt;&gt;1
    ),
    """",
    IFERROR(TEXTJOIN(CHAR(10),TRUE,FILTER('SUMMARY DATA'!E:E,'SUMMARY DATA'!$D:$D=$C1168,'SUMMARY DATA'!$B:$B=""GRP"")),"""")
  )
)"),"")</f>
        <v/>
      </c>
      <c r="F1168" s="17" t="str">
        <f>IFERROR(__xludf.DUMMYFUNCTION("IFERROR(
  TEXTJOIN(CHAR(10),TRUE,FILTER('SUMMARY DATA'!F:F,'SUMMARY DATA'!$A:$A=$A1168,'SUMMARY DATA'!$C:$C=$B1168,'SUMMARY DATA'!$B:$B=""GRP"")),
  IF(
    OR(
      ISNUMBER(SEARCH(""CDM CASH DEPOSIT"",$C1168)),
      ISNUMBER(SEARCH(""CASH DEPOSIT"",$"&amp;"C1168)),
      COUNTIFS('SUMMARY DATA'!$D:$D,$C1168,'SUMMARY DATA'!$B:$B,""GRP"")&lt;&gt;1
    ),
    """",
    IFERROR(TEXTJOIN(CHAR(10),TRUE,FILTER('SUMMARY DATA'!F:F,'SUMMARY DATA'!$D:$D=$C1168,'SUMMARY DATA'!$B:$B=""GRP"")),"""")
  )
)"),"")</f>
        <v/>
      </c>
      <c r="G1168" s="17" t="str">
        <f>IFERROR(__xludf.DUMMYFUNCTION("IFERROR(
  TEXTJOIN(CHAR(10),TRUE,FILTER('SUMMARY DATA'!G:G,'SUMMARY DATA'!$A:$A=$A1168,'SUMMARY DATA'!$C:$C=$B1168,'SUMMARY DATA'!$B:$B=""GRP"")),
  IF(
    OR(
      ISNUMBER(SEARCH(""CDM CASH DEPOSIT"",$C1168)),
      ISNUMBER(SEARCH(""CASH DEPOSIT"",$"&amp;"C1168)),
      COUNTIFS('SUMMARY DATA'!$D:$D,$C1168,'SUMMARY DATA'!$B:$B,""GRP"")&lt;&gt;1
    ),
    """",
    IFERROR(TEXTJOIN(CHAR(10),TRUE,FILTER('SUMMARY DATA'!G:G,'SUMMARY DATA'!$D:$D=$C1168,'SUMMARY DATA'!$B:$B=""GRP"")),"""")
  )
)"),"")</f>
        <v/>
      </c>
      <c r="H1168" s="18" t="str">
        <f>IFERROR(__xludf.DUMMYFUNCTION("IFERROR(
  TEXTJOIN(CHAR(10),TRUE,FILTER('SUMMARY DATA'!H:H,'SUMMARY DATA'!$A:$A=$A1168,'SUMMARY DATA'!$C:$C=$B1168,'SUMMARY DATA'!$B:$B=""GRP"")),
  IF(
    OR(
      ISNUMBER(SEARCH(""CDM CASH DEPOSIT"",$C1168)),
      ISNUMBER(SEARCH(""CASH DEPOSIT"",$"&amp;"C1168)),
      COUNTIFS('SUMMARY DATA'!$D:$D,$C1168,'SUMMARY DATA'!$B:$B,""GRP"")&lt;&gt;1
    ),
    """",
    IFERROR(TEXTJOIN(CHAR(10),TRUE,FILTER('SUMMARY DATA'!H:H,'SUMMARY DATA'!$D:$D=$C1168,'SUMMARY DATA'!$B:$B=""GRP"")),"""")
  )
)"),"")</f>
        <v/>
      </c>
      <c r="I1168" s="18" t="str">
        <f>IFERROR(__xludf.DUMMYFUNCTION("IF(H1168="""","""",
SUM(ARRAYFORMULA(VALUE(SPLIT(H1168,CHAR(10)))))
)"),"")</f>
        <v/>
      </c>
      <c r="J1168" s="17" t="str">
        <f>IFERROR(__xludf.DUMMYFUNCTION("IFERROR(
  TEXTJOIN(CHAR(10),TRUE,FILTER('SUMMARY DATA'!I:I,'SUMMARY DATA'!$A:$A=$A1168,'SUMMARY DATA'!$C:$C=$B1168,'SUMMARY DATA'!$B:$B=""GRP"")),
  IF(
    OR(
      ISNUMBER(SEARCH(""CDM CASH DEPOSIT"",$C1168)),
      ISNUMBER(SEARCH(""CASH DEPOSIT"",$"&amp;"C1168)),
      COUNTIFS('SUMMARY DATA'!$D:$D,$C1168,'SUMMARY DATA'!$B:$B,""GRP"")&lt;&gt;1
    ),
    """",
    IFERROR(TEXTJOIN(CHAR(10),TRUE,FILTER('SUMMARY DATA'!I:I,'SUMMARY DATA'!$D:$D=$C1168,'SUMMARY DATA'!$B:$B=""GRP"")),"""")
  )
)"),"")</f>
        <v/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ht="15.75" customHeight="1" spans="1:27">
      <c r="A1169" s="2"/>
      <c r="B1169" s="35"/>
      <c r="C1169" s="2"/>
      <c r="D1169" s="6"/>
      <c r="E1169" s="16" t="str">
        <f>IFERROR(__xludf.DUMMYFUNCTION("IFERROR(
  TEXTJOIN(CHAR(10),TRUE,FILTER('SUMMARY DATA'!E:E,'SUMMARY DATA'!$A:$A=$A1169,'SUMMARY DATA'!$C:$C=$B1169,'SUMMARY DATA'!$B:$B=""GRP"")),
  IF(
    OR(
      ISNUMBER(SEARCH(""CDM CASH DEPOSIT"",$C1169)),
      ISNUMBER(SEARCH(""CASH DEPOSIT"",$"&amp;"C1169)),
      COUNTIFS('SUMMARY DATA'!$D:$D,$C1169,'SUMMARY DATA'!$B:$B,""GRP"")&lt;&gt;1
    ),
    """",
    IFERROR(TEXTJOIN(CHAR(10),TRUE,FILTER('SUMMARY DATA'!E:E,'SUMMARY DATA'!$D:$D=$C1169,'SUMMARY DATA'!$B:$B=""GRP"")),"""")
  )
)"),"")</f>
        <v/>
      </c>
      <c r="F1169" s="17" t="str">
        <f>IFERROR(__xludf.DUMMYFUNCTION("IFERROR(
  TEXTJOIN(CHAR(10),TRUE,FILTER('SUMMARY DATA'!F:F,'SUMMARY DATA'!$A:$A=$A1169,'SUMMARY DATA'!$C:$C=$B1169,'SUMMARY DATA'!$B:$B=""GRP"")),
  IF(
    OR(
      ISNUMBER(SEARCH(""CDM CASH DEPOSIT"",$C1169)),
      ISNUMBER(SEARCH(""CASH DEPOSIT"",$"&amp;"C1169)),
      COUNTIFS('SUMMARY DATA'!$D:$D,$C1169,'SUMMARY DATA'!$B:$B,""GRP"")&lt;&gt;1
    ),
    """",
    IFERROR(TEXTJOIN(CHAR(10),TRUE,FILTER('SUMMARY DATA'!F:F,'SUMMARY DATA'!$D:$D=$C1169,'SUMMARY DATA'!$B:$B=""GRP"")),"""")
  )
)"),"")</f>
        <v/>
      </c>
      <c r="G1169" s="17" t="str">
        <f>IFERROR(__xludf.DUMMYFUNCTION("IFERROR(
  TEXTJOIN(CHAR(10),TRUE,FILTER('SUMMARY DATA'!G:G,'SUMMARY DATA'!$A:$A=$A1169,'SUMMARY DATA'!$C:$C=$B1169,'SUMMARY DATA'!$B:$B=""GRP"")),
  IF(
    OR(
      ISNUMBER(SEARCH(""CDM CASH DEPOSIT"",$C1169)),
      ISNUMBER(SEARCH(""CASH DEPOSIT"",$"&amp;"C1169)),
      COUNTIFS('SUMMARY DATA'!$D:$D,$C1169,'SUMMARY DATA'!$B:$B,""GRP"")&lt;&gt;1
    ),
    """",
    IFERROR(TEXTJOIN(CHAR(10),TRUE,FILTER('SUMMARY DATA'!G:G,'SUMMARY DATA'!$D:$D=$C1169,'SUMMARY DATA'!$B:$B=""GRP"")),"""")
  )
)"),"")</f>
        <v/>
      </c>
      <c r="H1169" s="18" t="str">
        <f>IFERROR(__xludf.DUMMYFUNCTION("IFERROR(
  TEXTJOIN(CHAR(10),TRUE,FILTER('SUMMARY DATA'!H:H,'SUMMARY DATA'!$A:$A=$A1169,'SUMMARY DATA'!$C:$C=$B1169,'SUMMARY DATA'!$B:$B=""GRP"")),
  IF(
    OR(
      ISNUMBER(SEARCH(""CDM CASH DEPOSIT"",$C1169)),
      ISNUMBER(SEARCH(""CASH DEPOSIT"",$"&amp;"C1169)),
      COUNTIFS('SUMMARY DATA'!$D:$D,$C1169,'SUMMARY DATA'!$B:$B,""GRP"")&lt;&gt;1
    ),
    """",
    IFERROR(TEXTJOIN(CHAR(10),TRUE,FILTER('SUMMARY DATA'!H:H,'SUMMARY DATA'!$D:$D=$C1169,'SUMMARY DATA'!$B:$B=""GRP"")),"""")
  )
)"),"")</f>
        <v/>
      </c>
      <c r="I1169" s="18" t="str">
        <f>IFERROR(__xludf.DUMMYFUNCTION("IF(H1169="""","""",
SUM(ARRAYFORMULA(VALUE(SPLIT(H1169,CHAR(10)))))
)"),"")</f>
        <v/>
      </c>
      <c r="J1169" s="17" t="str">
        <f>IFERROR(__xludf.DUMMYFUNCTION("IFERROR(
  TEXTJOIN(CHAR(10),TRUE,FILTER('SUMMARY DATA'!I:I,'SUMMARY DATA'!$A:$A=$A1169,'SUMMARY DATA'!$C:$C=$B1169,'SUMMARY DATA'!$B:$B=""GRP"")),
  IF(
    OR(
      ISNUMBER(SEARCH(""CDM CASH DEPOSIT"",$C1169)),
      ISNUMBER(SEARCH(""CASH DEPOSIT"",$"&amp;"C1169)),
      COUNTIFS('SUMMARY DATA'!$D:$D,$C1169,'SUMMARY DATA'!$B:$B,""GRP"")&lt;&gt;1
    ),
    """",
    IFERROR(TEXTJOIN(CHAR(10),TRUE,FILTER('SUMMARY DATA'!I:I,'SUMMARY DATA'!$D:$D=$C1169,'SUMMARY DATA'!$B:$B=""GRP"")),"""")
  )
)"),"")</f>
        <v/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ht="15.75" customHeight="1" spans="1:27">
      <c r="A1170" s="2"/>
      <c r="B1170" s="35"/>
      <c r="C1170" s="2"/>
      <c r="D1170" s="6"/>
      <c r="E1170" s="16" t="str">
        <f>IFERROR(__xludf.DUMMYFUNCTION("IFERROR(
  TEXTJOIN(CHAR(10),TRUE,FILTER('SUMMARY DATA'!E:E,'SUMMARY DATA'!$A:$A=$A1170,'SUMMARY DATA'!$C:$C=$B1170,'SUMMARY DATA'!$B:$B=""GRP"")),
  IF(
    OR(
      ISNUMBER(SEARCH(""CDM CASH DEPOSIT"",$C1170)),
      ISNUMBER(SEARCH(""CASH DEPOSIT"",$"&amp;"C1170)),
      COUNTIFS('SUMMARY DATA'!$D:$D,$C1170,'SUMMARY DATA'!$B:$B,""GRP"")&lt;&gt;1
    ),
    """",
    IFERROR(TEXTJOIN(CHAR(10),TRUE,FILTER('SUMMARY DATA'!E:E,'SUMMARY DATA'!$D:$D=$C1170,'SUMMARY DATA'!$B:$B=""GRP"")),"""")
  )
)"),"")</f>
        <v/>
      </c>
      <c r="F1170" s="17" t="str">
        <f>IFERROR(__xludf.DUMMYFUNCTION("IFERROR(
  TEXTJOIN(CHAR(10),TRUE,FILTER('SUMMARY DATA'!F:F,'SUMMARY DATA'!$A:$A=$A1170,'SUMMARY DATA'!$C:$C=$B1170,'SUMMARY DATA'!$B:$B=""GRP"")),
  IF(
    OR(
      ISNUMBER(SEARCH(""CDM CASH DEPOSIT"",$C1170)),
      ISNUMBER(SEARCH(""CASH DEPOSIT"",$"&amp;"C1170)),
      COUNTIFS('SUMMARY DATA'!$D:$D,$C1170,'SUMMARY DATA'!$B:$B,""GRP"")&lt;&gt;1
    ),
    """",
    IFERROR(TEXTJOIN(CHAR(10),TRUE,FILTER('SUMMARY DATA'!F:F,'SUMMARY DATA'!$D:$D=$C1170,'SUMMARY DATA'!$B:$B=""GRP"")),"""")
  )
)"),"")</f>
        <v/>
      </c>
      <c r="G1170" s="17" t="str">
        <f>IFERROR(__xludf.DUMMYFUNCTION("IFERROR(
  TEXTJOIN(CHAR(10),TRUE,FILTER('SUMMARY DATA'!G:G,'SUMMARY DATA'!$A:$A=$A1170,'SUMMARY DATA'!$C:$C=$B1170,'SUMMARY DATA'!$B:$B=""GRP"")),
  IF(
    OR(
      ISNUMBER(SEARCH(""CDM CASH DEPOSIT"",$C1170)),
      ISNUMBER(SEARCH(""CASH DEPOSIT"",$"&amp;"C1170)),
      COUNTIFS('SUMMARY DATA'!$D:$D,$C1170,'SUMMARY DATA'!$B:$B,""GRP"")&lt;&gt;1
    ),
    """",
    IFERROR(TEXTJOIN(CHAR(10),TRUE,FILTER('SUMMARY DATA'!G:G,'SUMMARY DATA'!$D:$D=$C1170,'SUMMARY DATA'!$B:$B=""GRP"")),"""")
  )
)"),"")</f>
        <v/>
      </c>
      <c r="H1170" s="18" t="str">
        <f>IFERROR(__xludf.DUMMYFUNCTION("IFERROR(
  TEXTJOIN(CHAR(10),TRUE,FILTER('SUMMARY DATA'!H:H,'SUMMARY DATA'!$A:$A=$A1170,'SUMMARY DATA'!$C:$C=$B1170,'SUMMARY DATA'!$B:$B=""GRP"")),
  IF(
    OR(
      ISNUMBER(SEARCH(""CDM CASH DEPOSIT"",$C1170)),
      ISNUMBER(SEARCH(""CASH DEPOSIT"",$"&amp;"C1170)),
      COUNTIFS('SUMMARY DATA'!$D:$D,$C1170,'SUMMARY DATA'!$B:$B,""GRP"")&lt;&gt;1
    ),
    """",
    IFERROR(TEXTJOIN(CHAR(10),TRUE,FILTER('SUMMARY DATA'!H:H,'SUMMARY DATA'!$D:$D=$C1170,'SUMMARY DATA'!$B:$B=""GRP"")),"""")
  )
)"),"")</f>
        <v/>
      </c>
      <c r="I1170" s="18" t="str">
        <f>IFERROR(__xludf.DUMMYFUNCTION("IF(H1170="""","""",
SUM(ARRAYFORMULA(VALUE(SPLIT(H1170,CHAR(10)))))
)"),"")</f>
        <v/>
      </c>
      <c r="J1170" s="17" t="str">
        <f>IFERROR(__xludf.DUMMYFUNCTION("IFERROR(
  TEXTJOIN(CHAR(10),TRUE,FILTER('SUMMARY DATA'!I:I,'SUMMARY DATA'!$A:$A=$A1170,'SUMMARY DATA'!$C:$C=$B1170,'SUMMARY DATA'!$B:$B=""GRP"")),
  IF(
    OR(
      ISNUMBER(SEARCH(""CDM CASH DEPOSIT"",$C1170)),
      ISNUMBER(SEARCH(""CASH DEPOSIT"",$"&amp;"C1170)),
      COUNTIFS('SUMMARY DATA'!$D:$D,$C1170,'SUMMARY DATA'!$B:$B,""GRP"")&lt;&gt;1
    ),
    """",
    IFERROR(TEXTJOIN(CHAR(10),TRUE,FILTER('SUMMARY DATA'!I:I,'SUMMARY DATA'!$D:$D=$C1170,'SUMMARY DATA'!$B:$B=""GRP"")),"""")
  )
)"),"")</f>
        <v/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ht="15.75" customHeight="1" spans="1:27">
      <c r="A1171" s="2"/>
      <c r="B1171" s="35"/>
      <c r="C1171" s="2"/>
      <c r="D1171" s="6"/>
      <c r="E1171" s="16" t="str">
        <f>IFERROR(__xludf.DUMMYFUNCTION("IFERROR(
  TEXTJOIN(CHAR(10),TRUE,FILTER('SUMMARY DATA'!E:E,'SUMMARY DATA'!$A:$A=$A1171,'SUMMARY DATA'!$C:$C=$B1171,'SUMMARY DATA'!$B:$B=""GRP"")),
  IF(
    OR(
      ISNUMBER(SEARCH(""CDM CASH DEPOSIT"",$C1171)),
      ISNUMBER(SEARCH(""CASH DEPOSIT"",$"&amp;"C1171)),
      COUNTIFS('SUMMARY DATA'!$D:$D,$C1171,'SUMMARY DATA'!$B:$B,""GRP"")&lt;&gt;1
    ),
    """",
    IFERROR(TEXTJOIN(CHAR(10),TRUE,FILTER('SUMMARY DATA'!E:E,'SUMMARY DATA'!$D:$D=$C1171,'SUMMARY DATA'!$B:$B=""GRP"")),"""")
  )
)"),"")</f>
        <v/>
      </c>
      <c r="F1171" s="17" t="str">
        <f>IFERROR(__xludf.DUMMYFUNCTION("IFERROR(
  TEXTJOIN(CHAR(10),TRUE,FILTER('SUMMARY DATA'!F:F,'SUMMARY DATA'!$A:$A=$A1171,'SUMMARY DATA'!$C:$C=$B1171,'SUMMARY DATA'!$B:$B=""GRP"")),
  IF(
    OR(
      ISNUMBER(SEARCH(""CDM CASH DEPOSIT"",$C1171)),
      ISNUMBER(SEARCH(""CASH DEPOSIT"",$"&amp;"C1171)),
      COUNTIFS('SUMMARY DATA'!$D:$D,$C1171,'SUMMARY DATA'!$B:$B,""GRP"")&lt;&gt;1
    ),
    """",
    IFERROR(TEXTJOIN(CHAR(10),TRUE,FILTER('SUMMARY DATA'!F:F,'SUMMARY DATA'!$D:$D=$C1171,'SUMMARY DATA'!$B:$B=""GRP"")),"""")
  )
)"),"")</f>
        <v/>
      </c>
      <c r="G1171" s="17" t="str">
        <f>IFERROR(__xludf.DUMMYFUNCTION("IFERROR(
  TEXTJOIN(CHAR(10),TRUE,FILTER('SUMMARY DATA'!G:G,'SUMMARY DATA'!$A:$A=$A1171,'SUMMARY DATA'!$C:$C=$B1171,'SUMMARY DATA'!$B:$B=""GRP"")),
  IF(
    OR(
      ISNUMBER(SEARCH(""CDM CASH DEPOSIT"",$C1171)),
      ISNUMBER(SEARCH(""CASH DEPOSIT"",$"&amp;"C1171)),
      COUNTIFS('SUMMARY DATA'!$D:$D,$C1171,'SUMMARY DATA'!$B:$B,""GRP"")&lt;&gt;1
    ),
    """",
    IFERROR(TEXTJOIN(CHAR(10),TRUE,FILTER('SUMMARY DATA'!G:G,'SUMMARY DATA'!$D:$D=$C1171,'SUMMARY DATA'!$B:$B=""GRP"")),"""")
  )
)"),"")</f>
        <v/>
      </c>
      <c r="H1171" s="18" t="str">
        <f>IFERROR(__xludf.DUMMYFUNCTION("IFERROR(
  TEXTJOIN(CHAR(10),TRUE,FILTER('SUMMARY DATA'!H:H,'SUMMARY DATA'!$A:$A=$A1171,'SUMMARY DATA'!$C:$C=$B1171,'SUMMARY DATA'!$B:$B=""GRP"")),
  IF(
    OR(
      ISNUMBER(SEARCH(""CDM CASH DEPOSIT"",$C1171)),
      ISNUMBER(SEARCH(""CASH DEPOSIT"",$"&amp;"C1171)),
      COUNTIFS('SUMMARY DATA'!$D:$D,$C1171,'SUMMARY DATA'!$B:$B,""GRP"")&lt;&gt;1
    ),
    """",
    IFERROR(TEXTJOIN(CHAR(10),TRUE,FILTER('SUMMARY DATA'!H:H,'SUMMARY DATA'!$D:$D=$C1171,'SUMMARY DATA'!$B:$B=""GRP"")),"""")
  )
)"),"")</f>
        <v/>
      </c>
      <c r="I1171" s="18" t="str">
        <f>IFERROR(__xludf.DUMMYFUNCTION("IF(H1171="""","""",
SUM(ARRAYFORMULA(VALUE(SPLIT(H1171,CHAR(10)))))
)"),"")</f>
        <v/>
      </c>
      <c r="J1171" s="17" t="str">
        <f>IFERROR(__xludf.DUMMYFUNCTION("IFERROR(
  TEXTJOIN(CHAR(10),TRUE,FILTER('SUMMARY DATA'!I:I,'SUMMARY DATA'!$A:$A=$A1171,'SUMMARY DATA'!$C:$C=$B1171,'SUMMARY DATA'!$B:$B=""GRP"")),
  IF(
    OR(
      ISNUMBER(SEARCH(""CDM CASH DEPOSIT"",$C1171)),
      ISNUMBER(SEARCH(""CASH DEPOSIT"",$"&amp;"C1171)),
      COUNTIFS('SUMMARY DATA'!$D:$D,$C1171,'SUMMARY DATA'!$B:$B,""GRP"")&lt;&gt;1
    ),
    """",
    IFERROR(TEXTJOIN(CHAR(10),TRUE,FILTER('SUMMARY DATA'!I:I,'SUMMARY DATA'!$D:$D=$C1171,'SUMMARY DATA'!$B:$B=""GRP"")),"""")
  )
)"),"")</f>
        <v/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ht="15.75" customHeight="1" spans="1:27">
      <c r="A1172" s="2"/>
      <c r="B1172" s="35"/>
      <c r="C1172" s="2"/>
      <c r="D1172" s="6"/>
      <c r="E1172" s="16" t="str">
        <f>IFERROR(__xludf.DUMMYFUNCTION("IFERROR(
  TEXTJOIN(CHAR(10),TRUE,FILTER('SUMMARY DATA'!E:E,'SUMMARY DATA'!$A:$A=$A1172,'SUMMARY DATA'!$C:$C=$B1172,'SUMMARY DATA'!$B:$B=""GRP"")),
  IF(
    OR(
      ISNUMBER(SEARCH(""CDM CASH DEPOSIT"",$C1172)),
      ISNUMBER(SEARCH(""CASH DEPOSIT"",$"&amp;"C1172)),
      COUNTIFS('SUMMARY DATA'!$D:$D,$C1172,'SUMMARY DATA'!$B:$B,""GRP"")&lt;&gt;1
    ),
    """",
    IFERROR(TEXTJOIN(CHAR(10),TRUE,FILTER('SUMMARY DATA'!E:E,'SUMMARY DATA'!$D:$D=$C1172,'SUMMARY DATA'!$B:$B=""GRP"")),"""")
  )
)"),"")</f>
        <v/>
      </c>
      <c r="F1172" s="17" t="str">
        <f>IFERROR(__xludf.DUMMYFUNCTION("IFERROR(
  TEXTJOIN(CHAR(10),TRUE,FILTER('SUMMARY DATA'!F:F,'SUMMARY DATA'!$A:$A=$A1172,'SUMMARY DATA'!$C:$C=$B1172,'SUMMARY DATA'!$B:$B=""GRP"")),
  IF(
    OR(
      ISNUMBER(SEARCH(""CDM CASH DEPOSIT"",$C1172)),
      ISNUMBER(SEARCH(""CASH DEPOSIT"",$"&amp;"C1172)),
      COUNTIFS('SUMMARY DATA'!$D:$D,$C1172,'SUMMARY DATA'!$B:$B,""GRP"")&lt;&gt;1
    ),
    """",
    IFERROR(TEXTJOIN(CHAR(10),TRUE,FILTER('SUMMARY DATA'!F:F,'SUMMARY DATA'!$D:$D=$C1172,'SUMMARY DATA'!$B:$B=""GRP"")),"""")
  )
)"),"")</f>
        <v/>
      </c>
      <c r="G1172" s="17" t="str">
        <f>IFERROR(__xludf.DUMMYFUNCTION("IFERROR(
  TEXTJOIN(CHAR(10),TRUE,FILTER('SUMMARY DATA'!G:G,'SUMMARY DATA'!$A:$A=$A1172,'SUMMARY DATA'!$C:$C=$B1172,'SUMMARY DATA'!$B:$B=""GRP"")),
  IF(
    OR(
      ISNUMBER(SEARCH(""CDM CASH DEPOSIT"",$C1172)),
      ISNUMBER(SEARCH(""CASH DEPOSIT"",$"&amp;"C1172)),
      COUNTIFS('SUMMARY DATA'!$D:$D,$C1172,'SUMMARY DATA'!$B:$B,""GRP"")&lt;&gt;1
    ),
    """",
    IFERROR(TEXTJOIN(CHAR(10),TRUE,FILTER('SUMMARY DATA'!G:G,'SUMMARY DATA'!$D:$D=$C1172,'SUMMARY DATA'!$B:$B=""GRP"")),"""")
  )
)"),"")</f>
        <v/>
      </c>
      <c r="H1172" s="18" t="str">
        <f>IFERROR(__xludf.DUMMYFUNCTION("IFERROR(
  TEXTJOIN(CHAR(10),TRUE,FILTER('SUMMARY DATA'!H:H,'SUMMARY DATA'!$A:$A=$A1172,'SUMMARY DATA'!$C:$C=$B1172,'SUMMARY DATA'!$B:$B=""GRP"")),
  IF(
    OR(
      ISNUMBER(SEARCH(""CDM CASH DEPOSIT"",$C1172)),
      ISNUMBER(SEARCH(""CASH DEPOSIT"",$"&amp;"C1172)),
      COUNTIFS('SUMMARY DATA'!$D:$D,$C1172,'SUMMARY DATA'!$B:$B,""GRP"")&lt;&gt;1
    ),
    """",
    IFERROR(TEXTJOIN(CHAR(10),TRUE,FILTER('SUMMARY DATA'!H:H,'SUMMARY DATA'!$D:$D=$C1172,'SUMMARY DATA'!$B:$B=""GRP"")),"""")
  )
)"),"")</f>
        <v/>
      </c>
      <c r="I1172" s="18" t="str">
        <f>IFERROR(__xludf.DUMMYFUNCTION("IF(H1172="""","""",
SUM(ARRAYFORMULA(VALUE(SPLIT(H1172,CHAR(10)))))
)"),"")</f>
        <v/>
      </c>
      <c r="J1172" s="17" t="str">
        <f>IFERROR(__xludf.DUMMYFUNCTION("IFERROR(
  TEXTJOIN(CHAR(10),TRUE,FILTER('SUMMARY DATA'!I:I,'SUMMARY DATA'!$A:$A=$A1172,'SUMMARY DATA'!$C:$C=$B1172,'SUMMARY DATA'!$B:$B=""GRP"")),
  IF(
    OR(
      ISNUMBER(SEARCH(""CDM CASH DEPOSIT"",$C1172)),
      ISNUMBER(SEARCH(""CASH DEPOSIT"",$"&amp;"C1172)),
      COUNTIFS('SUMMARY DATA'!$D:$D,$C1172,'SUMMARY DATA'!$B:$B,""GRP"")&lt;&gt;1
    ),
    """",
    IFERROR(TEXTJOIN(CHAR(10),TRUE,FILTER('SUMMARY DATA'!I:I,'SUMMARY DATA'!$D:$D=$C1172,'SUMMARY DATA'!$B:$B=""GRP"")),"""")
  )
)"),"")</f>
        <v/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ht="15.75" customHeight="1" spans="1:27">
      <c r="A1173" s="2"/>
      <c r="B1173" s="35"/>
      <c r="C1173" s="2"/>
      <c r="D1173" s="6"/>
      <c r="E1173" s="16" t="str">
        <f>IFERROR(__xludf.DUMMYFUNCTION("IFERROR(
  TEXTJOIN(CHAR(10),TRUE,FILTER('SUMMARY DATA'!E:E,'SUMMARY DATA'!$A:$A=$A1173,'SUMMARY DATA'!$C:$C=$B1173,'SUMMARY DATA'!$B:$B=""GRP"")),
  IF(
    OR(
      ISNUMBER(SEARCH(""CDM CASH DEPOSIT"",$C1173)),
      ISNUMBER(SEARCH(""CASH DEPOSIT"",$"&amp;"C1173)),
      COUNTIFS('SUMMARY DATA'!$D:$D,$C1173,'SUMMARY DATA'!$B:$B,""GRP"")&lt;&gt;1
    ),
    """",
    IFERROR(TEXTJOIN(CHAR(10),TRUE,FILTER('SUMMARY DATA'!E:E,'SUMMARY DATA'!$D:$D=$C1173,'SUMMARY DATA'!$B:$B=""GRP"")),"""")
  )
)"),"")</f>
        <v/>
      </c>
      <c r="F1173" s="17" t="str">
        <f>IFERROR(__xludf.DUMMYFUNCTION("IFERROR(
  TEXTJOIN(CHAR(10),TRUE,FILTER('SUMMARY DATA'!F:F,'SUMMARY DATA'!$A:$A=$A1173,'SUMMARY DATA'!$C:$C=$B1173,'SUMMARY DATA'!$B:$B=""GRP"")),
  IF(
    OR(
      ISNUMBER(SEARCH(""CDM CASH DEPOSIT"",$C1173)),
      ISNUMBER(SEARCH(""CASH DEPOSIT"",$"&amp;"C1173)),
      COUNTIFS('SUMMARY DATA'!$D:$D,$C1173,'SUMMARY DATA'!$B:$B,""GRP"")&lt;&gt;1
    ),
    """",
    IFERROR(TEXTJOIN(CHAR(10),TRUE,FILTER('SUMMARY DATA'!F:F,'SUMMARY DATA'!$D:$D=$C1173,'SUMMARY DATA'!$B:$B=""GRP"")),"""")
  )
)"),"")</f>
        <v/>
      </c>
      <c r="G1173" s="17" t="str">
        <f>IFERROR(__xludf.DUMMYFUNCTION("IFERROR(
  TEXTJOIN(CHAR(10),TRUE,FILTER('SUMMARY DATA'!G:G,'SUMMARY DATA'!$A:$A=$A1173,'SUMMARY DATA'!$C:$C=$B1173,'SUMMARY DATA'!$B:$B=""GRP"")),
  IF(
    OR(
      ISNUMBER(SEARCH(""CDM CASH DEPOSIT"",$C1173)),
      ISNUMBER(SEARCH(""CASH DEPOSIT"",$"&amp;"C1173)),
      COUNTIFS('SUMMARY DATA'!$D:$D,$C1173,'SUMMARY DATA'!$B:$B,""GRP"")&lt;&gt;1
    ),
    """",
    IFERROR(TEXTJOIN(CHAR(10),TRUE,FILTER('SUMMARY DATA'!G:G,'SUMMARY DATA'!$D:$D=$C1173,'SUMMARY DATA'!$B:$B=""GRP"")),"""")
  )
)"),"")</f>
        <v/>
      </c>
      <c r="H1173" s="18" t="str">
        <f>IFERROR(__xludf.DUMMYFUNCTION("IFERROR(
  TEXTJOIN(CHAR(10),TRUE,FILTER('SUMMARY DATA'!H:H,'SUMMARY DATA'!$A:$A=$A1173,'SUMMARY DATA'!$C:$C=$B1173,'SUMMARY DATA'!$B:$B=""GRP"")),
  IF(
    OR(
      ISNUMBER(SEARCH(""CDM CASH DEPOSIT"",$C1173)),
      ISNUMBER(SEARCH(""CASH DEPOSIT"",$"&amp;"C1173)),
      COUNTIFS('SUMMARY DATA'!$D:$D,$C1173,'SUMMARY DATA'!$B:$B,""GRP"")&lt;&gt;1
    ),
    """",
    IFERROR(TEXTJOIN(CHAR(10),TRUE,FILTER('SUMMARY DATA'!H:H,'SUMMARY DATA'!$D:$D=$C1173,'SUMMARY DATA'!$B:$B=""GRP"")),"""")
  )
)"),"")</f>
        <v/>
      </c>
      <c r="I1173" s="18" t="str">
        <f>IFERROR(__xludf.DUMMYFUNCTION("IF(H1173="""","""",
SUM(ARRAYFORMULA(VALUE(SPLIT(H1173,CHAR(10)))))
)"),"")</f>
        <v/>
      </c>
      <c r="J1173" s="17" t="str">
        <f>IFERROR(__xludf.DUMMYFUNCTION("IFERROR(
  TEXTJOIN(CHAR(10),TRUE,FILTER('SUMMARY DATA'!I:I,'SUMMARY DATA'!$A:$A=$A1173,'SUMMARY DATA'!$C:$C=$B1173,'SUMMARY DATA'!$B:$B=""GRP"")),
  IF(
    OR(
      ISNUMBER(SEARCH(""CDM CASH DEPOSIT"",$C1173)),
      ISNUMBER(SEARCH(""CASH DEPOSIT"",$"&amp;"C1173)),
      COUNTIFS('SUMMARY DATA'!$D:$D,$C1173,'SUMMARY DATA'!$B:$B,""GRP"")&lt;&gt;1
    ),
    """",
    IFERROR(TEXTJOIN(CHAR(10),TRUE,FILTER('SUMMARY DATA'!I:I,'SUMMARY DATA'!$D:$D=$C1173,'SUMMARY DATA'!$B:$B=""GRP"")),"""")
  )
)"),"")</f>
        <v/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ht="15.75" customHeight="1" spans="1:27">
      <c r="A1174" s="2"/>
      <c r="B1174" s="35"/>
      <c r="C1174" s="2"/>
      <c r="D1174" s="6"/>
      <c r="E1174" s="16" t="str">
        <f>IFERROR(__xludf.DUMMYFUNCTION("IFERROR(
  TEXTJOIN(CHAR(10),TRUE,FILTER('SUMMARY DATA'!E:E,'SUMMARY DATA'!$A:$A=$A1174,'SUMMARY DATA'!$C:$C=$B1174,'SUMMARY DATA'!$B:$B=""GRP"")),
  IF(
    OR(
      ISNUMBER(SEARCH(""CDM CASH DEPOSIT"",$C1174)),
      ISNUMBER(SEARCH(""CASH DEPOSIT"",$"&amp;"C1174)),
      COUNTIFS('SUMMARY DATA'!$D:$D,$C1174,'SUMMARY DATA'!$B:$B,""GRP"")&lt;&gt;1
    ),
    """",
    IFERROR(TEXTJOIN(CHAR(10),TRUE,FILTER('SUMMARY DATA'!E:E,'SUMMARY DATA'!$D:$D=$C1174,'SUMMARY DATA'!$B:$B=""GRP"")),"""")
  )
)"),"")</f>
        <v/>
      </c>
      <c r="F1174" s="17" t="str">
        <f>IFERROR(__xludf.DUMMYFUNCTION("IFERROR(
  TEXTJOIN(CHAR(10),TRUE,FILTER('SUMMARY DATA'!F:F,'SUMMARY DATA'!$A:$A=$A1174,'SUMMARY DATA'!$C:$C=$B1174,'SUMMARY DATA'!$B:$B=""GRP"")),
  IF(
    OR(
      ISNUMBER(SEARCH(""CDM CASH DEPOSIT"",$C1174)),
      ISNUMBER(SEARCH(""CASH DEPOSIT"",$"&amp;"C1174)),
      COUNTIFS('SUMMARY DATA'!$D:$D,$C1174,'SUMMARY DATA'!$B:$B,""GRP"")&lt;&gt;1
    ),
    """",
    IFERROR(TEXTJOIN(CHAR(10),TRUE,FILTER('SUMMARY DATA'!F:F,'SUMMARY DATA'!$D:$D=$C1174,'SUMMARY DATA'!$B:$B=""GRP"")),"""")
  )
)"),"")</f>
        <v/>
      </c>
      <c r="G1174" s="17" t="str">
        <f>IFERROR(__xludf.DUMMYFUNCTION("IFERROR(
  TEXTJOIN(CHAR(10),TRUE,FILTER('SUMMARY DATA'!G:G,'SUMMARY DATA'!$A:$A=$A1174,'SUMMARY DATA'!$C:$C=$B1174,'SUMMARY DATA'!$B:$B=""GRP"")),
  IF(
    OR(
      ISNUMBER(SEARCH(""CDM CASH DEPOSIT"",$C1174)),
      ISNUMBER(SEARCH(""CASH DEPOSIT"",$"&amp;"C1174)),
      COUNTIFS('SUMMARY DATA'!$D:$D,$C1174,'SUMMARY DATA'!$B:$B,""GRP"")&lt;&gt;1
    ),
    """",
    IFERROR(TEXTJOIN(CHAR(10),TRUE,FILTER('SUMMARY DATA'!G:G,'SUMMARY DATA'!$D:$D=$C1174,'SUMMARY DATA'!$B:$B=""GRP"")),"""")
  )
)"),"")</f>
        <v/>
      </c>
      <c r="H1174" s="18" t="str">
        <f>IFERROR(__xludf.DUMMYFUNCTION("IFERROR(
  TEXTJOIN(CHAR(10),TRUE,FILTER('SUMMARY DATA'!H:H,'SUMMARY DATA'!$A:$A=$A1174,'SUMMARY DATA'!$C:$C=$B1174,'SUMMARY DATA'!$B:$B=""GRP"")),
  IF(
    OR(
      ISNUMBER(SEARCH(""CDM CASH DEPOSIT"",$C1174)),
      ISNUMBER(SEARCH(""CASH DEPOSIT"",$"&amp;"C1174)),
      COUNTIFS('SUMMARY DATA'!$D:$D,$C1174,'SUMMARY DATA'!$B:$B,""GRP"")&lt;&gt;1
    ),
    """",
    IFERROR(TEXTJOIN(CHAR(10),TRUE,FILTER('SUMMARY DATA'!H:H,'SUMMARY DATA'!$D:$D=$C1174,'SUMMARY DATA'!$B:$B=""GRP"")),"""")
  )
)"),"")</f>
        <v/>
      </c>
      <c r="I1174" s="18" t="str">
        <f>IFERROR(__xludf.DUMMYFUNCTION("IF(H1174="""","""",
SUM(ARRAYFORMULA(VALUE(SPLIT(H1174,CHAR(10)))))
)"),"")</f>
        <v/>
      </c>
      <c r="J1174" s="17" t="str">
        <f>IFERROR(__xludf.DUMMYFUNCTION("IFERROR(
  TEXTJOIN(CHAR(10),TRUE,FILTER('SUMMARY DATA'!I:I,'SUMMARY DATA'!$A:$A=$A1174,'SUMMARY DATA'!$C:$C=$B1174,'SUMMARY DATA'!$B:$B=""GRP"")),
  IF(
    OR(
      ISNUMBER(SEARCH(""CDM CASH DEPOSIT"",$C1174)),
      ISNUMBER(SEARCH(""CASH DEPOSIT"",$"&amp;"C1174)),
      COUNTIFS('SUMMARY DATA'!$D:$D,$C1174,'SUMMARY DATA'!$B:$B,""GRP"")&lt;&gt;1
    ),
    """",
    IFERROR(TEXTJOIN(CHAR(10),TRUE,FILTER('SUMMARY DATA'!I:I,'SUMMARY DATA'!$D:$D=$C1174,'SUMMARY DATA'!$B:$B=""GRP"")),"""")
  )
)"),"")</f>
        <v/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ht="15.75" customHeight="1" spans="1:27">
      <c r="A1175" s="2"/>
      <c r="B1175" s="35"/>
      <c r="C1175" s="2"/>
      <c r="D1175" s="6"/>
      <c r="E1175" s="16" t="str">
        <f>IFERROR(__xludf.DUMMYFUNCTION("IFERROR(
  TEXTJOIN(CHAR(10),TRUE,FILTER('SUMMARY DATA'!E:E,'SUMMARY DATA'!$A:$A=$A1175,'SUMMARY DATA'!$C:$C=$B1175,'SUMMARY DATA'!$B:$B=""GRP"")),
  IF(
    OR(
      ISNUMBER(SEARCH(""CDM CASH DEPOSIT"",$C1175)),
      ISNUMBER(SEARCH(""CASH DEPOSIT"",$"&amp;"C1175)),
      COUNTIFS('SUMMARY DATA'!$D:$D,$C1175,'SUMMARY DATA'!$B:$B,""GRP"")&lt;&gt;1
    ),
    """",
    IFERROR(TEXTJOIN(CHAR(10),TRUE,FILTER('SUMMARY DATA'!E:E,'SUMMARY DATA'!$D:$D=$C1175,'SUMMARY DATA'!$B:$B=""GRP"")),"""")
  )
)"),"")</f>
        <v/>
      </c>
      <c r="F1175" s="17" t="str">
        <f>IFERROR(__xludf.DUMMYFUNCTION("IFERROR(
  TEXTJOIN(CHAR(10),TRUE,FILTER('SUMMARY DATA'!F:F,'SUMMARY DATA'!$A:$A=$A1175,'SUMMARY DATA'!$C:$C=$B1175,'SUMMARY DATA'!$B:$B=""GRP"")),
  IF(
    OR(
      ISNUMBER(SEARCH(""CDM CASH DEPOSIT"",$C1175)),
      ISNUMBER(SEARCH(""CASH DEPOSIT"",$"&amp;"C1175)),
      COUNTIFS('SUMMARY DATA'!$D:$D,$C1175,'SUMMARY DATA'!$B:$B,""GRP"")&lt;&gt;1
    ),
    """",
    IFERROR(TEXTJOIN(CHAR(10),TRUE,FILTER('SUMMARY DATA'!F:F,'SUMMARY DATA'!$D:$D=$C1175,'SUMMARY DATA'!$B:$B=""GRP"")),"""")
  )
)"),"")</f>
        <v/>
      </c>
      <c r="G1175" s="17" t="str">
        <f>IFERROR(__xludf.DUMMYFUNCTION("IFERROR(
  TEXTJOIN(CHAR(10),TRUE,FILTER('SUMMARY DATA'!G:G,'SUMMARY DATA'!$A:$A=$A1175,'SUMMARY DATA'!$C:$C=$B1175,'SUMMARY DATA'!$B:$B=""GRP"")),
  IF(
    OR(
      ISNUMBER(SEARCH(""CDM CASH DEPOSIT"",$C1175)),
      ISNUMBER(SEARCH(""CASH DEPOSIT"",$"&amp;"C1175)),
      COUNTIFS('SUMMARY DATA'!$D:$D,$C1175,'SUMMARY DATA'!$B:$B,""GRP"")&lt;&gt;1
    ),
    """",
    IFERROR(TEXTJOIN(CHAR(10),TRUE,FILTER('SUMMARY DATA'!G:G,'SUMMARY DATA'!$D:$D=$C1175,'SUMMARY DATA'!$B:$B=""GRP"")),"""")
  )
)"),"")</f>
        <v/>
      </c>
      <c r="H1175" s="18" t="str">
        <f>IFERROR(__xludf.DUMMYFUNCTION("IFERROR(
  TEXTJOIN(CHAR(10),TRUE,FILTER('SUMMARY DATA'!H:H,'SUMMARY DATA'!$A:$A=$A1175,'SUMMARY DATA'!$C:$C=$B1175,'SUMMARY DATA'!$B:$B=""GRP"")),
  IF(
    OR(
      ISNUMBER(SEARCH(""CDM CASH DEPOSIT"",$C1175)),
      ISNUMBER(SEARCH(""CASH DEPOSIT"",$"&amp;"C1175)),
      COUNTIFS('SUMMARY DATA'!$D:$D,$C1175,'SUMMARY DATA'!$B:$B,""GRP"")&lt;&gt;1
    ),
    """",
    IFERROR(TEXTJOIN(CHAR(10),TRUE,FILTER('SUMMARY DATA'!H:H,'SUMMARY DATA'!$D:$D=$C1175,'SUMMARY DATA'!$B:$B=""GRP"")),"""")
  )
)"),"")</f>
        <v/>
      </c>
      <c r="I1175" s="18" t="str">
        <f>IFERROR(__xludf.DUMMYFUNCTION("IF(H1175="""","""",
SUM(ARRAYFORMULA(VALUE(SPLIT(H1175,CHAR(10)))))
)"),"")</f>
        <v/>
      </c>
      <c r="J1175" s="17" t="str">
        <f>IFERROR(__xludf.DUMMYFUNCTION("IFERROR(
  TEXTJOIN(CHAR(10),TRUE,FILTER('SUMMARY DATA'!I:I,'SUMMARY DATA'!$A:$A=$A1175,'SUMMARY DATA'!$C:$C=$B1175,'SUMMARY DATA'!$B:$B=""GRP"")),
  IF(
    OR(
      ISNUMBER(SEARCH(""CDM CASH DEPOSIT"",$C1175)),
      ISNUMBER(SEARCH(""CASH DEPOSIT"",$"&amp;"C1175)),
      COUNTIFS('SUMMARY DATA'!$D:$D,$C1175,'SUMMARY DATA'!$B:$B,""GRP"")&lt;&gt;1
    ),
    """",
    IFERROR(TEXTJOIN(CHAR(10),TRUE,FILTER('SUMMARY DATA'!I:I,'SUMMARY DATA'!$D:$D=$C1175,'SUMMARY DATA'!$B:$B=""GRP"")),"""")
  )
)"),"")</f>
        <v/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ht="15.75" customHeight="1" spans="1:27">
      <c r="A1176" s="2"/>
      <c r="B1176" s="35"/>
      <c r="C1176" s="2"/>
      <c r="D1176" s="6"/>
      <c r="E1176" s="16" t="str">
        <f>IFERROR(__xludf.DUMMYFUNCTION("IFERROR(
  TEXTJOIN(CHAR(10),TRUE,FILTER('SUMMARY DATA'!E:E,'SUMMARY DATA'!$A:$A=$A1176,'SUMMARY DATA'!$C:$C=$B1176,'SUMMARY DATA'!$B:$B=""GRP"")),
  IF(
    OR(
      ISNUMBER(SEARCH(""CDM CASH DEPOSIT"",$C1176)),
      ISNUMBER(SEARCH(""CASH DEPOSIT"",$"&amp;"C1176)),
      COUNTIFS('SUMMARY DATA'!$D:$D,$C1176,'SUMMARY DATA'!$B:$B,""GRP"")&lt;&gt;1
    ),
    """",
    IFERROR(TEXTJOIN(CHAR(10),TRUE,FILTER('SUMMARY DATA'!E:E,'SUMMARY DATA'!$D:$D=$C1176,'SUMMARY DATA'!$B:$B=""GRP"")),"""")
  )
)"),"")</f>
        <v/>
      </c>
      <c r="F1176" s="17" t="str">
        <f>IFERROR(__xludf.DUMMYFUNCTION("IFERROR(
  TEXTJOIN(CHAR(10),TRUE,FILTER('SUMMARY DATA'!F:F,'SUMMARY DATA'!$A:$A=$A1176,'SUMMARY DATA'!$C:$C=$B1176,'SUMMARY DATA'!$B:$B=""GRP"")),
  IF(
    OR(
      ISNUMBER(SEARCH(""CDM CASH DEPOSIT"",$C1176)),
      ISNUMBER(SEARCH(""CASH DEPOSIT"",$"&amp;"C1176)),
      COUNTIFS('SUMMARY DATA'!$D:$D,$C1176,'SUMMARY DATA'!$B:$B,""GRP"")&lt;&gt;1
    ),
    """",
    IFERROR(TEXTJOIN(CHAR(10),TRUE,FILTER('SUMMARY DATA'!F:F,'SUMMARY DATA'!$D:$D=$C1176,'SUMMARY DATA'!$B:$B=""GRP"")),"""")
  )
)"),"")</f>
        <v/>
      </c>
      <c r="G1176" s="17" t="str">
        <f>IFERROR(__xludf.DUMMYFUNCTION("IFERROR(
  TEXTJOIN(CHAR(10),TRUE,FILTER('SUMMARY DATA'!G:G,'SUMMARY DATA'!$A:$A=$A1176,'SUMMARY DATA'!$C:$C=$B1176,'SUMMARY DATA'!$B:$B=""GRP"")),
  IF(
    OR(
      ISNUMBER(SEARCH(""CDM CASH DEPOSIT"",$C1176)),
      ISNUMBER(SEARCH(""CASH DEPOSIT"",$"&amp;"C1176)),
      COUNTIFS('SUMMARY DATA'!$D:$D,$C1176,'SUMMARY DATA'!$B:$B,""GRP"")&lt;&gt;1
    ),
    """",
    IFERROR(TEXTJOIN(CHAR(10),TRUE,FILTER('SUMMARY DATA'!G:G,'SUMMARY DATA'!$D:$D=$C1176,'SUMMARY DATA'!$B:$B=""GRP"")),"""")
  )
)"),"")</f>
        <v/>
      </c>
      <c r="H1176" s="18" t="str">
        <f>IFERROR(__xludf.DUMMYFUNCTION("IFERROR(
  TEXTJOIN(CHAR(10),TRUE,FILTER('SUMMARY DATA'!H:H,'SUMMARY DATA'!$A:$A=$A1176,'SUMMARY DATA'!$C:$C=$B1176,'SUMMARY DATA'!$B:$B=""GRP"")),
  IF(
    OR(
      ISNUMBER(SEARCH(""CDM CASH DEPOSIT"",$C1176)),
      ISNUMBER(SEARCH(""CASH DEPOSIT"",$"&amp;"C1176)),
      COUNTIFS('SUMMARY DATA'!$D:$D,$C1176,'SUMMARY DATA'!$B:$B,""GRP"")&lt;&gt;1
    ),
    """",
    IFERROR(TEXTJOIN(CHAR(10),TRUE,FILTER('SUMMARY DATA'!H:H,'SUMMARY DATA'!$D:$D=$C1176,'SUMMARY DATA'!$B:$B=""GRP"")),"""")
  )
)"),"")</f>
        <v/>
      </c>
      <c r="I1176" s="18" t="str">
        <f>IFERROR(__xludf.DUMMYFUNCTION("IF(H1176="""","""",
SUM(ARRAYFORMULA(VALUE(SPLIT(H1176,CHAR(10)))))
)"),"")</f>
        <v/>
      </c>
      <c r="J1176" s="17" t="str">
        <f>IFERROR(__xludf.DUMMYFUNCTION("IFERROR(
  TEXTJOIN(CHAR(10),TRUE,FILTER('SUMMARY DATA'!I:I,'SUMMARY DATA'!$A:$A=$A1176,'SUMMARY DATA'!$C:$C=$B1176,'SUMMARY DATA'!$B:$B=""GRP"")),
  IF(
    OR(
      ISNUMBER(SEARCH(""CDM CASH DEPOSIT"",$C1176)),
      ISNUMBER(SEARCH(""CASH DEPOSIT"",$"&amp;"C1176)),
      COUNTIFS('SUMMARY DATA'!$D:$D,$C1176,'SUMMARY DATA'!$B:$B,""GRP"")&lt;&gt;1
    ),
    """",
    IFERROR(TEXTJOIN(CHAR(10),TRUE,FILTER('SUMMARY DATA'!I:I,'SUMMARY DATA'!$D:$D=$C1176,'SUMMARY DATA'!$B:$B=""GRP"")),"""")
  )
)"),"")</f>
        <v/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ht="15.75" customHeight="1" spans="1:27">
      <c r="A1177" s="2"/>
      <c r="B1177" s="35"/>
      <c r="C1177" s="2"/>
      <c r="D1177" s="6"/>
      <c r="E1177" s="16" t="str">
        <f>IFERROR(__xludf.DUMMYFUNCTION("IFERROR(
  TEXTJOIN(CHAR(10),TRUE,FILTER('SUMMARY DATA'!E:E,'SUMMARY DATA'!$A:$A=$A1177,'SUMMARY DATA'!$C:$C=$B1177,'SUMMARY DATA'!$B:$B=""GRP"")),
  IF(
    OR(
      ISNUMBER(SEARCH(""CDM CASH DEPOSIT"",$C1177)),
      ISNUMBER(SEARCH(""CASH DEPOSIT"",$"&amp;"C1177)),
      COUNTIFS('SUMMARY DATA'!$D:$D,$C1177,'SUMMARY DATA'!$B:$B,""GRP"")&lt;&gt;1
    ),
    """",
    IFERROR(TEXTJOIN(CHAR(10),TRUE,FILTER('SUMMARY DATA'!E:E,'SUMMARY DATA'!$D:$D=$C1177,'SUMMARY DATA'!$B:$B=""GRP"")),"""")
  )
)"),"")</f>
        <v/>
      </c>
      <c r="F1177" s="17" t="str">
        <f>IFERROR(__xludf.DUMMYFUNCTION("IFERROR(
  TEXTJOIN(CHAR(10),TRUE,FILTER('SUMMARY DATA'!F:F,'SUMMARY DATA'!$A:$A=$A1177,'SUMMARY DATA'!$C:$C=$B1177,'SUMMARY DATA'!$B:$B=""GRP"")),
  IF(
    OR(
      ISNUMBER(SEARCH(""CDM CASH DEPOSIT"",$C1177)),
      ISNUMBER(SEARCH(""CASH DEPOSIT"",$"&amp;"C1177)),
      COUNTIFS('SUMMARY DATA'!$D:$D,$C1177,'SUMMARY DATA'!$B:$B,""GRP"")&lt;&gt;1
    ),
    """",
    IFERROR(TEXTJOIN(CHAR(10),TRUE,FILTER('SUMMARY DATA'!F:F,'SUMMARY DATA'!$D:$D=$C1177,'SUMMARY DATA'!$B:$B=""GRP"")),"""")
  )
)"),"")</f>
        <v/>
      </c>
      <c r="G1177" s="17" t="str">
        <f>IFERROR(__xludf.DUMMYFUNCTION("IFERROR(
  TEXTJOIN(CHAR(10),TRUE,FILTER('SUMMARY DATA'!G:G,'SUMMARY DATA'!$A:$A=$A1177,'SUMMARY DATA'!$C:$C=$B1177,'SUMMARY DATA'!$B:$B=""GRP"")),
  IF(
    OR(
      ISNUMBER(SEARCH(""CDM CASH DEPOSIT"",$C1177)),
      ISNUMBER(SEARCH(""CASH DEPOSIT"",$"&amp;"C1177)),
      COUNTIFS('SUMMARY DATA'!$D:$D,$C1177,'SUMMARY DATA'!$B:$B,""GRP"")&lt;&gt;1
    ),
    """",
    IFERROR(TEXTJOIN(CHAR(10),TRUE,FILTER('SUMMARY DATA'!G:G,'SUMMARY DATA'!$D:$D=$C1177,'SUMMARY DATA'!$B:$B=""GRP"")),"""")
  )
)"),"")</f>
        <v/>
      </c>
      <c r="H1177" s="18" t="str">
        <f>IFERROR(__xludf.DUMMYFUNCTION("IFERROR(
  TEXTJOIN(CHAR(10),TRUE,FILTER('SUMMARY DATA'!H:H,'SUMMARY DATA'!$A:$A=$A1177,'SUMMARY DATA'!$C:$C=$B1177,'SUMMARY DATA'!$B:$B=""GRP"")),
  IF(
    OR(
      ISNUMBER(SEARCH(""CDM CASH DEPOSIT"",$C1177)),
      ISNUMBER(SEARCH(""CASH DEPOSIT"",$"&amp;"C1177)),
      COUNTIFS('SUMMARY DATA'!$D:$D,$C1177,'SUMMARY DATA'!$B:$B,""GRP"")&lt;&gt;1
    ),
    """",
    IFERROR(TEXTJOIN(CHAR(10),TRUE,FILTER('SUMMARY DATA'!H:H,'SUMMARY DATA'!$D:$D=$C1177,'SUMMARY DATA'!$B:$B=""GRP"")),"""")
  )
)"),"")</f>
        <v/>
      </c>
      <c r="I1177" s="18" t="str">
        <f>IFERROR(__xludf.DUMMYFUNCTION("IF(H1177="""","""",
SUM(ARRAYFORMULA(VALUE(SPLIT(H1177,CHAR(10)))))
)"),"")</f>
        <v/>
      </c>
      <c r="J1177" s="17" t="str">
        <f>IFERROR(__xludf.DUMMYFUNCTION("IFERROR(
  TEXTJOIN(CHAR(10),TRUE,FILTER('SUMMARY DATA'!I:I,'SUMMARY DATA'!$A:$A=$A1177,'SUMMARY DATA'!$C:$C=$B1177,'SUMMARY DATA'!$B:$B=""GRP"")),
  IF(
    OR(
      ISNUMBER(SEARCH(""CDM CASH DEPOSIT"",$C1177)),
      ISNUMBER(SEARCH(""CASH DEPOSIT"",$"&amp;"C1177)),
      COUNTIFS('SUMMARY DATA'!$D:$D,$C1177,'SUMMARY DATA'!$B:$B,""GRP"")&lt;&gt;1
    ),
    """",
    IFERROR(TEXTJOIN(CHAR(10),TRUE,FILTER('SUMMARY DATA'!I:I,'SUMMARY DATA'!$D:$D=$C1177,'SUMMARY DATA'!$B:$B=""GRP"")),"""")
  )
)"),"")</f>
        <v/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ht="15.75" customHeight="1" spans="1:27">
      <c r="A1178" s="2"/>
      <c r="B1178" s="35"/>
      <c r="C1178" s="2"/>
      <c r="D1178" s="6"/>
      <c r="E1178" s="16" t="str">
        <f>IFERROR(__xludf.DUMMYFUNCTION("IFERROR(
  TEXTJOIN(CHAR(10),TRUE,FILTER('SUMMARY DATA'!E:E,'SUMMARY DATA'!$A:$A=$A1178,'SUMMARY DATA'!$C:$C=$B1178,'SUMMARY DATA'!$B:$B=""GRP"")),
  IF(
    OR(
      ISNUMBER(SEARCH(""CDM CASH DEPOSIT"",$C1178)),
      ISNUMBER(SEARCH(""CASH DEPOSIT"",$"&amp;"C1178)),
      COUNTIFS('SUMMARY DATA'!$D:$D,$C1178,'SUMMARY DATA'!$B:$B,""GRP"")&lt;&gt;1
    ),
    """",
    IFERROR(TEXTJOIN(CHAR(10),TRUE,FILTER('SUMMARY DATA'!E:E,'SUMMARY DATA'!$D:$D=$C1178,'SUMMARY DATA'!$B:$B=""GRP"")),"""")
  )
)"),"")</f>
        <v/>
      </c>
      <c r="F1178" s="17" t="str">
        <f>IFERROR(__xludf.DUMMYFUNCTION("IFERROR(
  TEXTJOIN(CHAR(10),TRUE,FILTER('SUMMARY DATA'!F:F,'SUMMARY DATA'!$A:$A=$A1178,'SUMMARY DATA'!$C:$C=$B1178,'SUMMARY DATA'!$B:$B=""GRP"")),
  IF(
    OR(
      ISNUMBER(SEARCH(""CDM CASH DEPOSIT"",$C1178)),
      ISNUMBER(SEARCH(""CASH DEPOSIT"",$"&amp;"C1178)),
      COUNTIFS('SUMMARY DATA'!$D:$D,$C1178,'SUMMARY DATA'!$B:$B,""GRP"")&lt;&gt;1
    ),
    """",
    IFERROR(TEXTJOIN(CHAR(10),TRUE,FILTER('SUMMARY DATA'!F:F,'SUMMARY DATA'!$D:$D=$C1178,'SUMMARY DATA'!$B:$B=""GRP"")),"""")
  )
)"),"")</f>
        <v/>
      </c>
      <c r="G1178" s="17" t="str">
        <f>IFERROR(__xludf.DUMMYFUNCTION("IFERROR(
  TEXTJOIN(CHAR(10),TRUE,FILTER('SUMMARY DATA'!G:G,'SUMMARY DATA'!$A:$A=$A1178,'SUMMARY DATA'!$C:$C=$B1178,'SUMMARY DATA'!$B:$B=""GRP"")),
  IF(
    OR(
      ISNUMBER(SEARCH(""CDM CASH DEPOSIT"",$C1178)),
      ISNUMBER(SEARCH(""CASH DEPOSIT"",$"&amp;"C1178)),
      COUNTIFS('SUMMARY DATA'!$D:$D,$C1178,'SUMMARY DATA'!$B:$B,""GRP"")&lt;&gt;1
    ),
    """",
    IFERROR(TEXTJOIN(CHAR(10),TRUE,FILTER('SUMMARY DATA'!G:G,'SUMMARY DATA'!$D:$D=$C1178,'SUMMARY DATA'!$B:$B=""GRP"")),"""")
  )
)"),"")</f>
        <v/>
      </c>
      <c r="H1178" s="18" t="str">
        <f>IFERROR(__xludf.DUMMYFUNCTION("IFERROR(
  TEXTJOIN(CHAR(10),TRUE,FILTER('SUMMARY DATA'!H:H,'SUMMARY DATA'!$A:$A=$A1178,'SUMMARY DATA'!$C:$C=$B1178,'SUMMARY DATA'!$B:$B=""GRP"")),
  IF(
    OR(
      ISNUMBER(SEARCH(""CDM CASH DEPOSIT"",$C1178)),
      ISNUMBER(SEARCH(""CASH DEPOSIT"",$"&amp;"C1178)),
      COUNTIFS('SUMMARY DATA'!$D:$D,$C1178,'SUMMARY DATA'!$B:$B,""GRP"")&lt;&gt;1
    ),
    """",
    IFERROR(TEXTJOIN(CHAR(10),TRUE,FILTER('SUMMARY DATA'!H:H,'SUMMARY DATA'!$D:$D=$C1178,'SUMMARY DATA'!$B:$B=""GRP"")),"""")
  )
)"),"")</f>
        <v/>
      </c>
      <c r="I1178" s="18" t="str">
        <f>IFERROR(__xludf.DUMMYFUNCTION("IF(H1178="""","""",
SUM(ARRAYFORMULA(VALUE(SPLIT(H1178,CHAR(10)))))
)"),"")</f>
        <v/>
      </c>
      <c r="J1178" s="17" t="str">
        <f>IFERROR(__xludf.DUMMYFUNCTION("IFERROR(
  TEXTJOIN(CHAR(10),TRUE,FILTER('SUMMARY DATA'!I:I,'SUMMARY DATA'!$A:$A=$A1178,'SUMMARY DATA'!$C:$C=$B1178,'SUMMARY DATA'!$B:$B=""GRP"")),
  IF(
    OR(
      ISNUMBER(SEARCH(""CDM CASH DEPOSIT"",$C1178)),
      ISNUMBER(SEARCH(""CASH DEPOSIT"",$"&amp;"C1178)),
      COUNTIFS('SUMMARY DATA'!$D:$D,$C1178,'SUMMARY DATA'!$B:$B,""GRP"")&lt;&gt;1
    ),
    """",
    IFERROR(TEXTJOIN(CHAR(10),TRUE,FILTER('SUMMARY DATA'!I:I,'SUMMARY DATA'!$D:$D=$C1178,'SUMMARY DATA'!$B:$B=""GRP"")),"""")
  )
)"),"")</f>
        <v/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ht="15.75" customHeight="1" spans="1:27">
      <c r="A1179" s="2"/>
      <c r="B1179" s="35"/>
      <c r="C1179" s="2"/>
      <c r="D1179" s="6"/>
      <c r="E1179" s="16" t="str">
        <f>IFERROR(__xludf.DUMMYFUNCTION("IFERROR(
  TEXTJOIN(CHAR(10),TRUE,FILTER('SUMMARY DATA'!E:E,'SUMMARY DATA'!$A:$A=$A1179,'SUMMARY DATA'!$C:$C=$B1179,'SUMMARY DATA'!$B:$B=""GRP"")),
  IF(
    OR(
      ISNUMBER(SEARCH(""CDM CASH DEPOSIT"",$C1179)),
      ISNUMBER(SEARCH(""CASH DEPOSIT"",$"&amp;"C1179)),
      COUNTIFS('SUMMARY DATA'!$D:$D,$C1179,'SUMMARY DATA'!$B:$B,""GRP"")&lt;&gt;1
    ),
    """",
    IFERROR(TEXTJOIN(CHAR(10),TRUE,FILTER('SUMMARY DATA'!E:E,'SUMMARY DATA'!$D:$D=$C1179,'SUMMARY DATA'!$B:$B=""GRP"")),"""")
  )
)"),"")</f>
        <v/>
      </c>
      <c r="F1179" s="17" t="str">
        <f>IFERROR(__xludf.DUMMYFUNCTION("IFERROR(
  TEXTJOIN(CHAR(10),TRUE,FILTER('SUMMARY DATA'!F:F,'SUMMARY DATA'!$A:$A=$A1179,'SUMMARY DATA'!$C:$C=$B1179,'SUMMARY DATA'!$B:$B=""GRP"")),
  IF(
    OR(
      ISNUMBER(SEARCH(""CDM CASH DEPOSIT"",$C1179)),
      ISNUMBER(SEARCH(""CASH DEPOSIT"",$"&amp;"C1179)),
      COUNTIFS('SUMMARY DATA'!$D:$D,$C1179,'SUMMARY DATA'!$B:$B,""GRP"")&lt;&gt;1
    ),
    """",
    IFERROR(TEXTJOIN(CHAR(10),TRUE,FILTER('SUMMARY DATA'!F:F,'SUMMARY DATA'!$D:$D=$C1179,'SUMMARY DATA'!$B:$B=""GRP"")),"""")
  )
)"),"")</f>
        <v/>
      </c>
      <c r="G1179" s="17" t="str">
        <f>IFERROR(__xludf.DUMMYFUNCTION("IFERROR(
  TEXTJOIN(CHAR(10),TRUE,FILTER('SUMMARY DATA'!G:G,'SUMMARY DATA'!$A:$A=$A1179,'SUMMARY DATA'!$C:$C=$B1179,'SUMMARY DATA'!$B:$B=""GRP"")),
  IF(
    OR(
      ISNUMBER(SEARCH(""CDM CASH DEPOSIT"",$C1179)),
      ISNUMBER(SEARCH(""CASH DEPOSIT"",$"&amp;"C1179)),
      COUNTIFS('SUMMARY DATA'!$D:$D,$C1179,'SUMMARY DATA'!$B:$B,""GRP"")&lt;&gt;1
    ),
    """",
    IFERROR(TEXTJOIN(CHAR(10),TRUE,FILTER('SUMMARY DATA'!G:G,'SUMMARY DATA'!$D:$D=$C1179,'SUMMARY DATA'!$B:$B=""GRP"")),"""")
  )
)"),"")</f>
        <v/>
      </c>
      <c r="H1179" s="18" t="str">
        <f>IFERROR(__xludf.DUMMYFUNCTION("IFERROR(
  TEXTJOIN(CHAR(10),TRUE,FILTER('SUMMARY DATA'!H:H,'SUMMARY DATA'!$A:$A=$A1179,'SUMMARY DATA'!$C:$C=$B1179,'SUMMARY DATA'!$B:$B=""GRP"")),
  IF(
    OR(
      ISNUMBER(SEARCH(""CDM CASH DEPOSIT"",$C1179)),
      ISNUMBER(SEARCH(""CASH DEPOSIT"",$"&amp;"C1179)),
      COUNTIFS('SUMMARY DATA'!$D:$D,$C1179,'SUMMARY DATA'!$B:$B,""GRP"")&lt;&gt;1
    ),
    """",
    IFERROR(TEXTJOIN(CHAR(10),TRUE,FILTER('SUMMARY DATA'!H:H,'SUMMARY DATA'!$D:$D=$C1179,'SUMMARY DATA'!$B:$B=""GRP"")),"""")
  )
)"),"")</f>
        <v/>
      </c>
      <c r="I1179" s="18" t="str">
        <f>IFERROR(__xludf.DUMMYFUNCTION("IF(H1179="""","""",
SUM(ARRAYFORMULA(VALUE(SPLIT(H1179,CHAR(10)))))
)"),"")</f>
        <v/>
      </c>
      <c r="J1179" s="17" t="str">
        <f>IFERROR(__xludf.DUMMYFUNCTION("IFERROR(
  TEXTJOIN(CHAR(10),TRUE,FILTER('SUMMARY DATA'!I:I,'SUMMARY DATA'!$A:$A=$A1179,'SUMMARY DATA'!$C:$C=$B1179,'SUMMARY DATA'!$B:$B=""GRP"")),
  IF(
    OR(
      ISNUMBER(SEARCH(""CDM CASH DEPOSIT"",$C1179)),
      ISNUMBER(SEARCH(""CASH DEPOSIT"",$"&amp;"C1179)),
      COUNTIFS('SUMMARY DATA'!$D:$D,$C1179,'SUMMARY DATA'!$B:$B,""GRP"")&lt;&gt;1
    ),
    """",
    IFERROR(TEXTJOIN(CHAR(10),TRUE,FILTER('SUMMARY DATA'!I:I,'SUMMARY DATA'!$D:$D=$C1179,'SUMMARY DATA'!$B:$B=""GRP"")),"""")
  )
)"),"")</f>
        <v/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ht="15.75" customHeight="1" spans="1:27">
      <c r="A1180" s="2"/>
      <c r="B1180" s="35"/>
      <c r="C1180" s="2"/>
      <c r="D1180" s="6"/>
      <c r="E1180" s="16" t="str">
        <f>IFERROR(__xludf.DUMMYFUNCTION("IFERROR(
  TEXTJOIN(CHAR(10),TRUE,FILTER('SUMMARY DATA'!E:E,'SUMMARY DATA'!$A:$A=$A1180,'SUMMARY DATA'!$C:$C=$B1180,'SUMMARY DATA'!$B:$B=""GRP"")),
  IF(
    OR(
      ISNUMBER(SEARCH(""CDM CASH DEPOSIT"",$C1180)),
      ISNUMBER(SEARCH(""CASH DEPOSIT"",$"&amp;"C1180)),
      COUNTIFS('SUMMARY DATA'!$D:$D,$C1180,'SUMMARY DATA'!$B:$B,""GRP"")&lt;&gt;1
    ),
    """",
    IFERROR(TEXTJOIN(CHAR(10),TRUE,FILTER('SUMMARY DATA'!E:E,'SUMMARY DATA'!$D:$D=$C1180,'SUMMARY DATA'!$B:$B=""GRP"")),"""")
  )
)"),"")</f>
        <v/>
      </c>
      <c r="F1180" s="17" t="str">
        <f>IFERROR(__xludf.DUMMYFUNCTION("IFERROR(
  TEXTJOIN(CHAR(10),TRUE,FILTER('SUMMARY DATA'!F:F,'SUMMARY DATA'!$A:$A=$A1180,'SUMMARY DATA'!$C:$C=$B1180,'SUMMARY DATA'!$B:$B=""GRP"")),
  IF(
    OR(
      ISNUMBER(SEARCH(""CDM CASH DEPOSIT"",$C1180)),
      ISNUMBER(SEARCH(""CASH DEPOSIT"",$"&amp;"C1180)),
      COUNTIFS('SUMMARY DATA'!$D:$D,$C1180,'SUMMARY DATA'!$B:$B,""GRP"")&lt;&gt;1
    ),
    """",
    IFERROR(TEXTJOIN(CHAR(10),TRUE,FILTER('SUMMARY DATA'!F:F,'SUMMARY DATA'!$D:$D=$C1180,'SUMMARY DATA'!$B:$B=""GRP"")),"""")
  )
)"),"")</f>
        <v/>
      </c>
      <c r="G1180" s="17" t="str">
        <f>IFERROR(__xludf.DUMMYFUNCTION("IFERROR(
  TEXTJOIN(CHAR(10),TRUE,FILTER('SUMMARY DATA'!G:G,'SUMMARY DATA'!$A:$A=$A1180,'SUMMARY DATA'!$C:$C=$B1180,'SUMMARY DATA'!$B:$B=""GRP"")),
  IF(
    OR(
      ISNUMBER(SEARCH(""CDM CASH DEPOSIT"",$C1180)),
      ISNUMBER(SEARCH(""CASH DEPOSIT"",$"&amp;"C1180)),
      COUNTIFS('SUMMARY DATA'!$D:$D,$C1180,'SUMMARY DATA'!$B:$B,""GRP"")&lt;&gt;1
    ),
    """",
    IFERROR(TEXTJOIN(CHAR(10),TRUE,FILTER('SUMMARY DATA'!G:G,'SUMMARY DATA'!$D:$D=$C1180,'SUMMARY DATA'!$B:$B=""GRP"")),"""")
  )
)"),"")</f>
        <v/>
      </c>
      <c r="H1180" s="18" t="str">
        <f>IFERROR(__xludf.DUMMYFUNCTION("IFERROR(
  TEXTJOIN(CHAR(10),TRUE,FILTER('SUMMARY DATA'!H:H,'SUMMARY DATA'!$A:$A=$A1180,'SUMMARY DATA'!$C:$C=$B1180,'SUMMARY DATA'!$B:$B=""GRP"")),
  IF(
    OR(
      ISNUMBER(SEARCH(""CDM CASH DEPOSIT"",$C1180)),
      ISNUMBER(SEARCH(""CASH DEPOSIT"",$"&amp;"C1180)),
      COUNTIFS('SUMMARY DATA'!$D:$D,$C1180,'SUMMARY DATA'!$B:$B,""GRP"")&lt;&gt;1
    ),
    """",
    IFERROR(TEXTJOIN(CHAR(10),TRUE,FILTER('SUMMARY DATA'!H:H,'SUMMARY DATA'!$D:$D=$C1180,'SUMMARY DATA'!$B:$B=""GRP"")),"""")
  )
)"),"")</f>
        <v/>
      </c>
      <c r="I1180" s="18" t="str">
        <f>IFERROR(__xludf.DUMMYFUNCTION("IF(H1180="""","""",
SUM(ARRAYFORMULA(VALUE(SPLIT(H1180,CHAR(10)))))
)"),"")</f>
        <v/>
      </c>
      <c r="J1180" s="17" t="str">
        <f>IFERROR(__xludf.DUMMYFUNCTION("IFERROR(
  TEXTJOIN(CHAR(10),TRUE,FILTER('SUMMARY DATA'!I:I,'SUMMARY DATA'!$A:$A=$A1180,'SUMMARY DATA'!$C:$C=$B1180,'SUMMARY DATA'!$B:$B=""GRP"")),
  IF(
    OR(
      ISNUMBER(SEARCH(""CDM CASH DEPOSIT"",$C1180)),
      ISNUMBER(SEARCH(""CASH DEPOSIT"",$"&amp;"C1180)),
      COUNTIFS('SUMMARY DATA'!$D:$D,$C1180,'SUMMARY DATA'!$B:$B,""GRP"")&lt;&gt;1
    ),
    """",
    IFERROR(TEXTJOIN(CHAR(10),TRUE,FILTER('SUMMARY DATA'!I:I,'SUMMARY DATA'!$D:$D=$C1180,'SUMMARY DATA'!$B:$B=""GRP"")),"""")
  )
)"),"")</f>
        <v/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ht="15.75" customHeight="1" spans="1:27">
      <c r="A1181" s="2"/>
      <c r="B1181" s="35"/>
      <c r="C1181" s="2"/>
      <c r="D1181" s="6"/>
      <c r="E1181" s="16" t="str">
        <f>IFERROR(__xludf.DUMMYFUNCTION("IFERROR(
  TEXTJOIN(CHAR(10),TRUE,FILTER('SUMMARY DATA'!E:E,'SUMMARY DATA'!$A:$A=$A1181,'SUMMARY DATA'!$C:$C=$B1181,'SUMMARY DATA'!$B:$B=""GRP"")),
  IF(
    OR(
      ISNUMBER(SEARCH(""CDM CASH DEPOSIT"",$C1181)),
      ISNUMBER(SEARCH(""CASH DEPOSIT"",$"&amp;"C1181)),
      COUNTIFS('SUMMARY DATA'!$D:$D,$C1181,'SUMMARY DATA'!$B:$B,""GRP"")&lt;&gt;1
    ),
    """",
    IFERROR(TEXTJOIN(CHAR(10),TRUE,FILTER('SUMMARY DATA'!E:E,'SUMMARY DATA'!$D:$D=$C1181,'SUMMARY DATA'!$B:$B=""GRP"")),"""")
  )
)"),"")</f>
        <v/>
      </c>
      <c r="F1181" s="17" t="str">
        <f>IFERROR(__xludf.DUMMYFUNCTION("IFERROR(
  TEXTJOIN(CHAR(10),TRUE,FILTER('SUMMARY DATA'!F:F,'SUMMARY DATA'!$A:$A=$A1181,'SUMMARY DATA'!$C:$C=$B1181,'SUMMARY DATA'!$B:$B=""GRP"")),
  IF(
    OR(
      ISNUMBER(SEARCH(""CDM CASH DEPOSIT"",$C1181)),
      ISNUMBER(SEARCH(""CASH DEPOSIT"",$"&amp;"C1181)),
      COUNTIFS('SUMMARY DATA'!$D:$D,$C1181,'SUMMARY DATA'!$B:$B,""GRP"")&lt;&gt;1
    ),
    """",
    IFERROR(TEXTJOIN(CHAR(10),TRUE,FILTER('SUMMARY DATA'!F:F,'SUMMARY DATA'!$D:$D=$C1181,'SUMMARY DATA'!$B:$B=""GRP"")),"""")
  )
)"),"")</f>
        <v/>
      </c>
      <c r="G1181" s="17" t="str">
        <f>IFERROR(__xludf.DUMMYFUNCTION("IFERROR(
  TEXTJOIN(CHAR(10),TRUE,FILTER('SUMMARY DATA'!G:G,'SUMMARY DATA'!$A:$A=$A1181,'SUMMARY DATA'!$C:$C=$B1181,'SUMMARY DATA'!$B:$B=""GRP"")),
  IF(
    OR(
      ISNUMBER(SEARCH(""CDM CASH DEPOSIT"",$C1181)),
      ISNUMBER(SEARCH(""CASH DEPOSIT"",$"&amp;"C1181)),
      COUNTIFS('SUMMARY DATA'!$D:$D,$C1181,'SUMMARY DATA'!$B:$B,""GRP"")&lt;&gt;1
    ),
    """",
    IFERROR(TEXTJOIN(CHAR(10),TRUE,FILTER('SUMMARY DATA'!G:G,'SUMMARY DATA'!$D:$D=$C1181,'SUMMARY DATA'!$B:$B=""GRP"")),"""")
  )
)"),"")</f>
        <v/>
      </c>
      <c r="H1181" s="18" t="str">
        <f>IFERROR(__xludf.DUMMYFUNCTION("IFERROR(
  TEXTJOIN(CHAR(10),TRUE,FILTER('SUMMARY DATA'!H:H,'SUMMARY DATA'!$A:$A=$A1181,'SUMMARY DATA'!$C:$C=$B1181,'SUMMARY DATA'!$B:$B=""GRP"")),
  IF(
    OR(
      ISNUMBER(SEARCH(""CDM CASH DEPOSIT"",$C1181)),
      ISNUMBER(SEARCH(""CASH DEPOSIT"",$"&amp;"C1181)),
      COUNTIFS('SUMMARY DATA'!$D:$D,$C1181,'SUMMARY DATA'!$B:$B,""GRP"")&lt;&gt;1
    ),
    """",
    IFERROR(TEXTJOIN(CHAR(10),TRUE,FILTER('SUMMARY DATA'!H:H,'SUMMARY DATA'!$D:$D=$C1181,'SUMMARY DATA'!$B:$B=""GRP"")),"""")
  )
)"),"")</f>
        <v/>
      </c>
      <c r="I1181" s="18" t="str">
        <f>IFERROR(__xludf.DUMMYFUNCTION("IF(H1181="""","""",
SUM(ARRAYFORMULA(VALUE(SPLIT(H1181,CHAR(10)))))
)"),"")</f>
        <v/>
      </c>
      <c r="J1181" s="17" t="str">
        <f>IFERROR(__xludf.DUMMYFUNCTION("IFERROR(
  TEXTJOIN(CHAR(10),TRUE,FILTER('SUMMARY DATA'!I:I,'SUMMARY DATA'!$A:$A=$A1181,'SUMMARY DATA'!$C:$C=$B1181,'SUMMARY DATA'!$B:$B=""GRP"")),
  IF(
    OR(
      ISNUMBER(SEARCH(""CDM CASH DEPOSIT"",$C1181)),
      ISNUMBER(SEARCH(""CASH DEPOSIT"",$"&amp;"C1181)),
      COUNTIFS('SUMMARY DATA'!$D:$D,$C1181,'SUMMARY DATA'!$B:$B,""GRP"")&lt;&gt;1
    ),
    """",
    IFERROR(TEXTJOIN(CHAR(10),TRUE,FILTER('SUMMARY DATA'!I:I,'SUMMARY DATA'!$D:$D=$C1181,'SUMMARY DATA'!$B:$B=""GRP"")),"""")
  )
)"),"")</f>
        <v/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ht="15.75" customHeight="1" spans="1:27">
      <c r="A1182" s="2"/>
      <c r="B1182" s="35"/>
      <c r="C1182" s="2"/>
      <c r="D1182" s="6"/>
      <c r="E1182" s="16" t="str">
        <f>IFERROR(__xludf.DUMMYFUNCTION("IFERROR(
  TEXTJOIN(CHAR(10),TRUE,FILTER('SUMMARY DATA'!E:E,'SUMMARY DATA'!$A:$A=$A1182,'SUMMARY DATA'!$C:$C=$B1182,'SUMMARY DATA'!$B:$B=""GRP"")),
  IF(
    OR(
      ISNUMBER(SEARCH(""CDM CASH DEPOSIT"",$C1182)),
      ISNUMBER(SEARCH(""CASH DEPOSIT"",$"&amp;"C1182)),
      COUNTIFS('SUMMARY DATA'!$D:$D,$C1182,'SUMMARY DATA'!$B:$B,""GRP"")&lt;&gt;1
    ),
    """",
    IFERROR(TEXTJOIN(CHAR(10),TRUE,FILTER('SUMMARY DATA'!E:E,'SUMMARY DATA'!$D:$D=$C1182,'SUMMARY DATA'!$B:$B=""GRP"")),"""")
  )
)"),"")</f>
        <v/>
      </c>
      <c r="F1182" s="17" t="str">
        <f>IFERROR(__xludf.DUMMYFUNCTION("IFERROR(
  TEXTJOIN(CHAR(10),TRUE,FILTER('SUMMARY DATA'!F:F,'SUMMARY DATA'!$A:$A=$A1182,'SUMMARY DATA'!$C:$C=$B1182,'SUMMARY DATA'!$B:$B=""GRP"")),
  IF(
    OR(
      ISNUMBER(SEARCH(""CDM CASH DEPOSIT"",$C1182)),
      ISNUMBER(SEARCH(""CASH DEPOSIT"",$"&amp;"C1182)),
      COUNTIFS('SUMMARY DATA'!$D:$D,$C1182,'SUMMARY DATA'!$B:$B,""GRP"")&lt;&gt;1
    ),
    """",
    IFERROR(TEXTJOIN(CHAR(10),TRUE,FILTER('SUMMARY DATA'!F:F,'SUMMARY DATA'!$D:$D=$C1182,'SUMMARY DATA'!$B:$B=""GRP"")),"""")
  )
)"),"")</f>
        <v/>
      </c>
      <c r="G1182" s="17" t="str">
        <f>IFERROR(__xludf.DUMMYFUNCTION("IFERROR(
  TEXTJOIN(CHAR(10),TRUE,FILTER('SUMMARY DATA'!G:G,'SUMMARY DATA'!$A:$A=$A1182,'SUMMARY DATA'!$C:$C=$B1182,'SUMMARY DATA'!$B:$B=""GRP"")),
  IF(
    OR(
      ISNUMBER(SEARCH(""CDM CASH DEPOSIT"",$C1182)),
      ISNUMBER(SEARCH(""CASH DEPOSIT"",$"&amp;"C1182)),
      COUNTIFS('SUMMARY DATA'!$D:$D,$C1182,'SUMMARY DATA'!$B:$B,""GRP"")&lt;&gt;1
    ),
    """",
    IFERROR(TEXTJOIN(CHAR(10),TRUE,FILTER('SUMMARY DATA'!G:G,'SUMMARY DATA'!$D:$D=$C1182,'SUMMARY DATA'!$B:$B=""GRP"")),"""")
  )
)"),"")</f>
        <v/>
      </c>
      <c r="H1182" s="18" t="str">
        <f>IFERROR(__xludf.DUMMYFUNCTION("IFERROR(
  TEXTJOIN(CHAR(10),TRUE,FILTER('SUMMARY DATA'!H:H,'SUMMARY DATA'!$A:$A=$A1182,'SUMMARY DATA'!$C:$C=$B1182,'SUMMARY DATA'!$B:$B=""GRP"")),
  IF(
    OR(
      ISNUMBER(SEARCH(""CDM CASH DEPOSIT"",$C1182)),
      ISNUMBER(SEARCH(""CASH DEPOSIT"",$"&amp;"C1182)),
      COUNTIFS('SUMMARY DATA'!$D:$D,$C1182,'SUMMARY DATA'!$B:$B,""GRP"")&lt;&gt;1
    ),
    """",
    IFERROR(TEXTJOIN(CHAR(10),TRUE,FILTER('SUMMARY DATA'!H:H,'SUMMARY DATA'!$D:$D=$C1182,'SUMMARY DATA'!$B:$B=""GRP"")),"""")
  )
)"),"")</f>
        <v/>
      </c>
      <c r="I1182" s="18" t="str">
        <f>IFERROR(__xludf.DUMMYFUNCTION("IF(H1182="""","""",
SUM(ARRAYFORMULA(VALUE(SPLIT(H1182,CHAR(10)))))
)"),"")</f>
        <v/>
      </c>
      <c r="J1182" s="17" t="str">
        <f>IFERROR(__xludf.DUMMYFUNCTION("IFERROR(
  TEXTJOIN(CHAR(10),TRUE,FILTER('SUMMARY DATA'!I:I,'SUMMARY DATA'!$A:$A=$A1182,'SUMMARY DATA'!$C:$C=$B1182,'SUMMARY DATA'!$B:$B=""GRP"")),
  IF(
    OR(
      ISNUMBER(SEARCH(""CDM CASH DEPOSIT"",$C1182)),
      ISNUMBER(SEARCH(""CASH DEPOSIT"",$"&amp;"C1182)),
      COUNTIFS('SUMMARY DATA'!$D:$D,$C1182,'SUMMARY DATA'!$B:$B,""GRP"")&lt;&gt;1
    ),
    """",
    IFERROR(TEXTJOIN(CHAR(10),TRUE,FILTER('SUMMARY DATA'!I:I,'SUMMARY DATA'!$D:$D=$C1182,'SUMMARY DATA'!$B:$B=""GRP"")),"""")
  )
)"),"")</f>
        <v/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ht="15.75" customHeight="1" spans="1:27">
      <c r="A1183" s="2"/>
      <c r="B1183" s="35"/>
      <c r="C1183" s="2"/>
      <c r="D1183" s="6"/>
      <c r="E1183" s="16" t="str">
        <f>IFERROR(__xludf.DUMMYFUNCTION("IFERROR(
  TEXTJOIN(CHAR(10),TRUE,FILTER('SUMMARY DATA'!E:E,'SUMMARY DATA'!$A:$A=$A1183,'SUMMARY DATA'!$C:$C=$B1183,'SUMMARY DATA'!$B:$B=""GRP"")),
  IF(
    OR(
      ISNUMBER(SEARCH(""CDM CASH DEPOSIT"",$C1183)),
      ISNUMBER(SEARCH(""CASH DEPOSIT"",$"&amp;"C1183)),
      COUNTIFS('SUMMARY DATA'!$D:$D,$C1183,'SUMMARY DATA'!$B:$B,""GRP"")&lt;&gt;1
    ),
    """",
    IFERROR(TEXTJOIN(CHAR(10),TRUE,FILTER('SUMMARY DATA'!E:E,'SUMMARY DATA'!$D:$D=$C1183,'SUMMARY DATA'!$B:$B=""GRP"")),"""")
  )
)"),"")</f>
        <v/>
      </c>
      <c r="F1183" s="17" t="str">
        <f>IFERROR(__xludf.DUMMYFUNCTION("IFERROR(
  TEXTJOIN(CHAR(10),TRUE,FILTER('SUMMARY DATA'!F:F,'SUMMARY DATA'!$A:$A=$A1183,'SUMMARY DATA'!$C:$C=$B1183,'SUMMARY DATA'!$B:$B=""GRP"")),
  IF(
    OR(
      ISNUMBER(SEARCH(""CDM CASH DEPOSIT"",$C1183)),
      ISNUMBER(SEARCH(""CASH DEPOSIT"",$"&amp;"C1183)),
      COUNTIFS('SUMMARY DATA'!$D:$D,$C1183,'SUMMARY DATA'!$B:$B,""GRP"")&lt;&gt;1
    ),
    """",
    IFERROR(TEXTJOIN(CHAR(10),TRUE,FILTER('SUMMARY DATA'!F:F,'SUMMARY DATA'!$D:$D=$C1183,'SUMMARY DATA'!$B:$B=""GRP"")),"""")
  )
)"),"")</f>
        <v/>
      </c>
      <c r="G1183" s="17" t="str">
        <f>IFERROR(__xludf.DUMMYFUNCTION("IFERROR(
  TEXTJOIN(CHAR(10),TRUE,FILTER('SUMMARY DATA'!G:G,'SUMMARY DATA'!$A:$A=$A1183,'SUMMARY DATA'!$C:$C=$B1183,'SUMMARY DATA'!$B:$B=""GRP"")),
  IF(
    OR(
      ISNUMBER(SEARCH(""CDM CASH DEPOSIT"",$C1183)),
      ISNUMBER(SEARCH(""CASH DEPOSIT"",$"&amp;"C1183)),
      COUNTIFS('SUMMARY DATA'!$D:$D,$C1183,'SUMMARY DATA'!$B:$B,""GRP"")&lt;&gt;1
    ),
    """",
    IFERROR(TEXTJOIN(CHAR(10),TRUE,FILTER('SUMMARY DATA'!G:G,'SUMMARY DATA'!$D:$D=$C1183,'SUMMARY DATA'!$B:$B=""GRP"")),"""")
  )
)"),"")</f>
        <v/>
      </c>
      <c r="H1183" s="18" t="str">
        <f>IFERROR(__xludf.DUMMYFUNCTION("IFERROR(
  TEXTJOIN(CHAR(10),TRUE,FILTER('SUMMARY DATA'!H:H,'SUMMARY DATA'!$A:$A=$A1183,'SUMMARY DATA'!$C:$C=$B1183,'SUMMARY DATA'!$B:$B=""GRP"")),
  IF(
    OR(
      ISNUMBER(SEARCH(""CDM CASH DEPOSIT"",$C1183)),
      ISNUMBER(SEARCH(""CASH DEPOSIT"",$"&amp;"C1183)),
      COUNTIFS('SUMMARY DATA'!$D:$D,$C1183,'SUMMARY DATA'!$B:$B,""GRP"")&lt;&gt;1
    ),
    """",
    IFERROR(TEXTJOIN(CHAR(10),TRUE,FILTER('SUMMARY DATA'!H:H,'SUMMARY DATA'!$D:$D=$C1183,'SUMMARY DATA'!$B:$B=""GRP"")),"""")
  )
)"),"")</f>
        <v/>
      </c>
      <c r="I1183" s="18" t="str">
        <f>IFERROR(__xludf.DUMMYFUNCTION("IF(H1183="""","""",
SUM(ARRAYFORMULA(VALUE(SPLIT(H1183,CHAR(10)))))
)"),"")</f>
        <v/>
      </c>
      <c r="J1183" s="17" t="str">
        <f>IFERROR(__xludf.DUMMYFUNCTION("IFERROR(
  TEXTJOIN(CHAR(10),TRUE,FILTER('SUMMARY DATA'!I:I,'SUMMARY DATA'!$A:$A=$A1183,'SUMMARY DATA'!$C:$C=$B1183,'SUMMARY DATA'!$B:$B=""GRP"")),
  IF(
    OR(
      ISNUMBER(SEARCH(""CDM CASH DEPOSIT"",$C1183)),
      ISNUMBER(SEARCH(""CASH DEPOSIT"",$"&amp;"C1183)),
      COUNTIFS('SUMMARY DATA'!$D:$D,$C1183,'SUMMARY DATA'!$B:$B,""GRP"")&lt;&gt;1
    ),
    """",
    IFERROR(TEXTJOIN(CHAR(10),TRUE,FILTER('SUMMARY DATA'!I:I,'SUMMARY DATA'!$D:$D=$C1183,'SUMMARY DATA'!$B:$B=""GRP"")),"""")
  )
)"),"")</f>
        <v/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ht="15.75" customHeight="1" spans="1:27">
      <c r="A1184" s="2"/>
      <c r="B1184" s="35"/>
      <c r="C1184" s="2"/>
      <c r="D1184" s="6"/>
      <c r="E1184" s="16" t="str">
        <f>IFERROR(__xludf.DUMMYFUNCTION("IFERROR(
  TEXTJOIN(CHAR(10),TRUE,FILTER('SUMMARY DATA'!E:E,'SUMMARY DATA'!$A:$A=$A1184,'SUMMARY DATA'!$C:$C=$B1184,'SUMMARY DATA'!$B:$B=""GRP"")),
  IF(
    OR(
      ISNUMBER(SEARCH(""CDM CASH DEPOSIT"",$C1184)),
      ISNUMBER(SEARCH(""CASH DEPOSIT"",$"&amp;"C1184)),
      COUNTIFS('SUMMARY DATA'!$D:$D,$C1184,'SUMMARY DATA'!$B:$B,""GRP"")&lt;&gt;1
    ),
    """",
    IFERROR(TEXTJOIN(CHAR(10),TRUE,FILTER('SUMMARY DATA'!E:E,'SUMMARY DATA'!$D:$D=$C1184,'SUMMARY DATA'!$B:$B=""GRP"")),"""")
  )
)"),"")</f>
        <v/>
      </c>
      <c r="F1184" s="17" t="str">
        <f>IFERROR(__xludf.DUMMYFUNCTION("IFERROR(
  TEXTJOIN(CHAR(10),TRUE,FILTER('SUMMARY DATA'!F:F,'SUMMARY DATA'!$A:$A=$A1184,'SUMMARY DATA'!$C:$C=$B1184,'SUMMARY DATA'!$B:$B=""GRP"")),
  IF(
    OR(
      ISNUMBER(SEARCH(""CDM CASH DEPOSIT"",$C1184)),
      ISNUMBER(SEARCH(""CASH DEPOSIT"",$"&amp;"C1184)),
      COUNTIFS('SUMMARY DATA'!$D:$D,$C1184,'SUMMARY DATA'!$B:$B,""GRP"")&lt;&gt;1
    ),
    """",
    IFERROR(TEXTJOIN(CHAR(10),TRUE,FILTER('SUMMARY DATA'!F:F,'SUMMARY DATA'!$D:$D=$C1184,'SUMMARY DATA'!$B:$B=""GRP"")),"""")
  )
)"),"")</f>
        <v/>
      </c>
      <c r="G1184" s="17" t="str">
        <f>IFERROR(__xludf.DUMMYFUNCTION("IFERROR(
  TEXTJOIN(CHAR(10),TRUE,FILTER('SUMMARY DATA'!G:G,'SUMMARY DATA'!$A:$A=$A1184,'SUMMARY DATA'!$C:$C=$B1184,'SUMMARY DATA'!$B:$B=""GRP"")),
  IF(
    OR(
      ISNUMBER(SEARCH(""CDM CASH DEPOSIT"",$C1184)),
      ISNUMBER(SEARCH(""CASH DEPOSIT"",$"&amp;"C1184)),
      COUNTIFS('SUMMARY DATA'!$D:$D,$C1184,'SUMMARY DATA'!$B:$B,""GRP"")&lt;&gt;1
    ),
    """",
    IFERROR(TEXTJOIN(CHAR(10),TRUE,FILTER('SUMMARY DATA'!G:G,'SUMMARY DATA'!$D:$D=$C1184,'SUMMARY DATA'!$B:$B=""GRP"")),"""")
  )
)"),"")</f>
        <v/>
      </c>
      <c r="H1184" s="18" t="str">
        <f>IFERROR(__xludf.DUMMYFUNCTION("IFERROR(
  TEXTJOIN(CHAR(10),TRUE,FILTER('SUMMARY DATA'!H:H,'SUMMARY DATA'!$A:$A=$A1184,'SUMMARY DATA'!$C:$C=$B1184,'SUMMARY DATA'!$B:$B=""GRP"")),
  IF(
    OR(
      ISNUMBER(SEARCH(""CDM CASH DEPOSIT"",$C1184)),
      ISNUMBER(SEARCH(""CASH DEPOSIT"",$"&amp;"C1184)),
      COUNTIFS('SUMMARY DATA'!$D:$D,$C1184,'SUMMARY DATA'!$B:$B,""GRP"")&lt;&gt;1
    ),
    """",
    IFERROR(TEXTJOIN(CHAR(10),TRUE,FILTER('SUMMARY DATA'!H:H,'SUMMARY DATA'!$D:$D=$C1184,'SUMMARY DATA'!$B:$B=""GRP"")),"""")
  )
)"),"")</f>
        <v/>
      </c>
      <c r="I1184" s="18" t="str">
        <f>IFERROR(__xludf.DUMMYFUNCTION("IF(H1184="""","""",
SUM(ARRAYFORMULA(VALUE(SPLIT(H1184,CHAR(10)))))
)"),"")</f>
        <v/>
      </c>
      <c r="J1184" s="17" t="str">
        <f>IFERROR(__xludf.DUMMYFUNCTION("IFERROR(
  TEXTJOIN(CHAR(10),TRUE,FILTER('SUMMARY DATA'!I:I,'SUMMARY DATA'!$A:$A=$A1184,'SUMMARY DATA'!$C:$C=$B1184,'SUMMARY DATA'!$B:$B=""GRP"")),
  IF(
    OR(
      ISNUMBER(SEARCH(""CDM CASH DEPOSIT"",$C1184)),
      ISNUMBER(SEARCH(""CASH DEPOSIT"",$"&amp;"C1184)),
      COUNTIFS('SUMMARY DATA'!$D:$D,$C1184,'SUMMARY DATA'!$B:$B,""GRP"")&lt;&gt;1
    ),
    """",
    IFERROR(TEXTJOIN(CHAR(10),TRUE,FILTER('SUMMARY DATA'!I:I,'SUMMARY DATA'!$D:$D=$C1184,'SUMMARY DATA'!$B:$B=""GRP"")),"""")
  )
)"),"")</f>
        <v/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ht="15.75" customHeight="1" spans="1:27">
      <c r="A1185" s="2"/>
      <c r="B1185" s="35"/>
      <c r="C1185" s="2"/>
      <c r="D1185" s="6"/>
      <c r="E1185" s="16" t="str">
        <f>IFERROR(__xludf.DUMMYFUNCTION("IFERROR(
  TEXTJOIN(CHAR(10),TRUE,FILTER('SUMMARY DATA'!E:E,'SUMMARY DATA'!$A:$A=$A1185,'SUMMARY DATA'!$C:$C=$B1185,'SUMMARY DATA'!$B:$B=""GRP"")),
  IF(
    OR(
      ISNUMBER(SEARCH(""CDM CASH DEPOSIT"",$C1185)),
      ISNUMBER(SEARCH(""CASH DEPOSIT"",$"&amp;"C1185)),
      COUNTIFS('SUMMARY DATA'!$D:$D,$C1185,'SUMMARY DATA'!$B:$B,""GRP"")&lt;&gt;1
    ),
    """",
    IFERROR(TEXTJOIN(CHAR(10),TRUE,FILTER('SUMMARY DATA'!E:E,'SUMMARY DATA'!$D:$D=$C1185,'SUMMARY DATA'!$B:$B=""GRP"")),"""")
  )
)"),"")</f>
        <v/>
      </c>
      <c r="F1185" s="17" t="str">
        <f>IFERROR(__xludf.DUMMYFUNCTION("IFERROR(
  TEXTJOIN(CHAR(10),TRUE,FILTER('SUMMARY DATA'!F:F,'SUMMARY DATA'!$A:$A=$A1185,'SUMMARY DATA'!$C:$C=$B1185,'SUMMARY DATA'!$B:$B=""GRP"")),
  IF(
    OR(
      ISNUMBER(SEARCH(""CDM CASH DEPOSIT"",$C1185)),
      ISNUMBER(SEARCH(""CASH DEPOSIT"",$"&amp;"C1185)),
      COUNTIFS('SUMMARY DATA'!$D:$D,$C1185,'SUMMARY DATA'!$B:$B,""GRP"")&lt;&gt;1
    ),
    """",
    IFERROR(TEXTJOIN(CHAR(10),TRUE,FILTER('SUMMARY DATA'!F:F,'SUMMARY DATA'!$D:$D=$C1185,'SUMMARY DATA'!$B:$B=""GRP"")),"""")
  )
)"),"")</f>
        <v/>
      </c>
      <c r="G1185" s="17" t="str">
        <f>IFERROR(__xludf.DUMMYFUNCTION("IFERROR(
  TEXTJOIN(CHAR(10),TRUE,FILTER('SUMMARY DATA'!G:G,'SUMMARY DATA'!$A:$A=$A1185,'SUMMARY DATA'!$C:$C=$B1185,'SUMMARY DATA'!$B:$B=""GRP"")),
  IF(
    OR(
      ISNUMBER(SEARCH(""CDM CASH DEPOSIT"",$C1185)),
      ISNUMBER(SEARCH(""CASH DEPOSIT"",$"&amp;"C1185)),
      COUNTIFS('SUMMARY DATA'!$D:$D,$C1185,'SUMMARY DATA'!$B:$B,""GRP"")&lt;&gt;1
    ),
    """",
    IFERROR(TEXTJOIN(CHAR(10),TRUE,FILTER('SUMMARY DATA'!G:G,'SUMMARY DATA'!$D:$D=$C1185,'SUMMARY DATA'!$B:$B=""GRP"")),"""")
  )
)"),"")</f>
        <v/>
      </c>
      <c r="H1185" s="18" t="str">
        <f>IFERROR(__xludf.DUMMYFUNCTION("IFERROR(
  TEXTJOIN(CHAR(10),TRUE,FILTER('SUMMARY DATA'!H:H,'SUMMARY DATA'!$A:$A=$A1185,'SUMMARY DATA'!$C:$C=$B1185,'SUMMARY DATA'!$B:$B=""GRP"")),
  IF(
    OR(
      ISNUMBER(SEARCH(""CDM CASH DEPOSIT"",$C1185)),
      ISNUMBER(SEARCH(""CASH DEPOSIT"",$"&amp;"C1185)),
      COUNTIFS('SUMMARY DATA'!$D:$D,$C1185,'SUMMARY DATA'!$B:$B,""GRP"")&lt;&gt;1
    ),
    """",
    IFERROR(TEXTJOIN(CHAR(10),TRUE,FILTER('SUMMARY DATA'!H:H,'SUMMARY DATA'!$D:$D=$C1185,'SUMMARY DATA'!$B:$B=""GRP"")),"""")
  )
)"),"")</f>
        <v/>
      </c>
      <c r="I1185" s="18" t="str">
        <f>IFERROR(__xludf.DUMMYFUNCTION("IF(H1185="""","""",
SUM(ARRAYFORMULA(VALUE(SPLIT(H1185,CHAR(10)))))
)"),"")</f>
        <v/>
      </c>
      <c r="J1185" s="17" t="str">
        <f>IFERROR(__xludf.DUMMYFUNCTION("IFERROR(
  TEXTJOIN(CHAR(10),TRUE,FILTER('SUMMARY DATA'!I:I,'SUMMARY DATA'!$A:$A=$A1185,'SUMMARY DATA'!$C:$C=$B1185,'SUMMARY DATA'!$B:$B=""GRP"")),
  IF(
    OR(
      ISNUMBER(SEARCH(""CDM CASH DEPOSIT"",$C1185)),
      ISNUMBER(SEARCH(""CASH DEPOSIT"",$"&amp;"C1185)),
      COUNTIFS('SUMMARY DATA'!$D:$D,$C1185,'SUMMARY DATA'!$B:$B,""GRP"")&lt;&gt;1
    ),
    """",
    IFERROR(TEXTJOIN(CHAR(10),TRUE,FILTER('SUMMARY DATA'!I:I,'SUMMARY DATA'!$D:$D=$C1185,'SUMMARY DATA'!$B:$B=""GRP"")),"""")
  )
)"),"")</f>
        <v/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ht="15.75" customHeight="1" spans="1:27">
      <c r="A1186" s="2"/>
      <c r="B1186" s="35"/>
      <c r="C1186" s="2"/>
      <c r="D1186" s="6"/>
      <c r="E1186" s="16" t="str">
        <f>IFERROR(__xludf.DUMMYFUNCTION("IFERROR(
  TEXTJOIN(CHAR(10),TRUE,FILTER('SUMMARY DATA'!E:E,'SUMMARY DATA'!$A:$A=$A1186,'SUMMARY DATA'!$C:$C=$B1186,'SUMMARY DATA'!$B:$B=""GRP"")),
  IF(
    OR(
      ISNUMBER(SEARCH(""CDM CASH DEPOSIT"",$C1186)),
      ISNUMBER(SEARCH(""CASH DEPOSIT"",$"&amp;"C1186)),
      COUNTIFS('SUMMARY DATA'!$D:$D,$C1186,'SUMMARY DATA'!$B:$B,""GRP"")&lt;&gt;1
    ),
    """",
    IFERROR(TEXTJOIN(CHAR(10),TRUE,FILTER('SUMMARY DATA'!E:E,'SUMMARY DATA'!$D:$D=$C1186,'SUMMARY DATA'!$B:$B=""GRP"")),"""")
  )
)"),"")</f>
        <v/>
      </c>
      <c r="F1186" s="17" t="str">
        <f>IFERROR(__xludf.DUMMYFUNCTION("IFERROR(
  TEXTJOIN(CHAR(10),TRUE,FILTER('SUMMARY DATA'!F:F,'SUMMARY DATA'!$A:$A=$A1186,'SUMMARY DATA'!$C:$C=$B1186,'SUMMARY DATA'!$B:$B=""GRP"")),
  IF(
    OR(
      ISNUMBER(SEARCH(""CDM CASH DEPOSIT"",$C1186)),
      ISNUMBER(SEARCH(""CASH DEPOSIT"",$"&amp;"C1186)),
      COUNTIFS('SUMMARY DATA'!$D:$D,$C1186,'SUMMARY DATA'!$B:$B,""GRP"")&lt;&gt;1
    ),
    """",
    IFERROR(TEXTJOIN(CHAR(10),TRUE,FILTER('SUMMARY DATA'!F:F,'SUMMARY DATA'!$D:$D=$C1186,'SUMMARY DATA'!$B:$B=""GRP"")),"""")
  )
)"),"")</f>
        <v/>
      </c>
      <c r="G1186" s="17" t="str">
        <f>IFERROR(__xludf.DUMMYFUNCTION("IFERROR(
  TEXTJOIN(CHAR(10),TRUE,FILTER('SUMMARY DATA'!G:G,'SUMMARY DATA'!$A:$A=$A1186,'SUMMARY DATA'!$C:$C=$B1186,'SUMMARY DATA'!$B:$B=""GRP"")),
  IF(
    OR(
      ISNUMBER(SEARCH(""CDM CASH DEPOSIT"",$C1186)),
      ISNUMBER(SEARCH(""CASH DEPOSIT"",$"&amp;"C1186)),
      COUNTIFS('SUMMARY DATA'!$D:$D,$C1186,'SUMMARY DATA'!$B:$B,""GRP"")&lt;&gt;1
    ),
    """",
    IFERROR(TEXTJOIN(CHAR(10),TRUE,FILTER('SUMMARY DATA'!G:G,'SUMMARY DATA'!$D:$D=$C1186,'SUMMARY DATA'!$B:$B=""GRP"")),"""")
  )
)"),"")</f>
        <v/>
      </c>
      <c r="H1186" s="18" t="str">
        <f>IFERROR(__xludf.DUMMYFUNCTION("IFERROR(
  TEXTJOIN(CHAR(10),TRUE,FILTER('SUMMARY DATA'!H:H,'SUMMARY DATA'!$A:$A=$A1186,'SUMMARY DATA'!$C:$C=$B1186,'SUMMARY DATA'!$B:$B=""GRP"")),
  IF(
    OR(
      ISNUMBER(SEARCH(""CDM CASH DEPOSIT"",$C1186)),
      ISNUMBER(SEARCH(""CASH DEPOSIT"",$"&amp;"C1186)),
      COUNTIFS('SUMMARY DATA'!$D:$D,$C1186,'SUMMARY DATA'!$B:$B,""GRP"")&lt;&gt;1
    ),
    """",
    IFERROR(TEXTJOIN(CHAR(10),TRUE,FILTER('SUMMARY DATA'!H:H,'SUMMARY DATA'!$D:$D=$C1186,'SUMMARY DATA'!$B:$B=""GRP"")),"""")
  )
)"),"")</f>
        <v/>
      </c>
      <c r="I1186" s="18" t="str">
        <f>IFERROR(__xludf.DUMMYFUNCTION("IF(H1186="""","""",
SUM(ARRAYFORMULA(VALUE(SPLIT(H1186,CHAR(10)))))
)"),"")</f>
        <v/>
      </c>
      <c r="J1186" s="17" t="str">
        <f>IFERROR(__xludf.DUMMYFUNCTION("IFERROR(
  TEXTJOIN(CHAR(10),TRUE,FILTER('SUMMARY DATA'!I:I,'SUMMARY DATA'!$A:$A=$A1186,'SUMMARY DATA'!$C:$C=$B1186,'SUMMARY DATA'!$B:$B=""GRP"")),
  IF(
    OR(
      ISNUMBER(SEARCH(""CDM CASH DEPOSIT"",$C1186)),
      ISNUMBER(SEARCH(""CASH DEPOSIT"",$"&amp;"C1186)),
      COUNTIFS('SUMMARY DATA'!$D:$D,$C1186,'SUMMARY DATA'!$B:$B,""GRP"")&lt;&gt;1
    ),
    """",
    IFERROR(TEXTJOIN(CHAR(10),TRUE,FILTER('SUMMARY DATA'!I:I,'SUMMARY DATA'!$D:$D=$C1186,'SUMMARY DATA'!$B:$B=""GRP"")),"""")
  )
)"),"")</f>
        <v/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ht="15.75" customHeight="1" spans="1:27">
      <c r="A1187" s="2"/>
      <c r="B1187" s="35"/>
      <c r="C1187" s="2"/>
      <c r="D1187" s="6"/>
      <c r="E1187" s="16" t="str">
        <f>IFERROR(__xludf.DUMMYFUNCTION("IFERROR(
  TEXTJOIN(CHAR(10),TRUE,FILTER('SUMMARY DATA'!E:E,'SUMMARY DATA'!$A:$A=$A1187,'SUMMARY DATA'!$C:$C=$B1187,'SUMMARY DATA'!$B:$B=""GRP"")),
  IF(
    OR(
      ISNUMBER(SEARCH(""CDM CASH DEPOSIT"",$C1187)),
      ISNUMBER(SEARCH(""CASH DEPOSIT"",$"&amp;"C1187)),
      COUNTIFS('SUMMARY DATA'!$D:$D,$C1187,'SUMMARY DATA'!$B:$B,""GRP"")&lt;&gt;1
    ),
    """",
    IFERROR(TEXTJOIN(CHAR(10),TRUE,FILTER('SUMMARY DATA'!E:E,'SUMMARY DATA'!$D:$D=$C1187,'SUMMARY DATA'!$B:$B=""GRP"")),"""")
  )
)"),"")</f>
        <v/>
      </c>
      <c r="F1187" s="17" t="str">
        <f>IFERROR(__xludf.DUMMYFUNCTION("IFERROR(
  TEXTJOIN(CHAR(10),TRUE,FILTER('SUMMARY DATA'!F:F,'SUMMARY DATA'!$A:$A=$A1187,'SUMMARY DATA'!$C:$C=$B1187,'SUMMARY DATA'!$B:$B=""GRP"")),
  IF(
    OR(
      ISNUMBER(SEARCH(""CDM CASH DEPOSIT"",$C1187)),
      ISNUMBER(SEARCH(""CASH DEPOSIT"",$"&amp;"C1187)),
      COUNTIFS('SUMMARY DATA'!$D:$D,$C1187,'SUMMARY DATA'!$B:$B,""GRP"")&lt;&gt;1
    ),
    """",
    IFERROR(TEXTJOIN(CHAR(10),TRUE,FILTER('SUMMARY DATA'!F:F,'SUMMARY DATA'!$D:$D=$C1187,'SUMMARY DATA'!$B:$B=""GRP"")),"""")
  )
)"),"")</f>
        <v/>
      </c>
      <c r="G1187" s="17" t="str">
        <f>IFERROR(__xludf.DUMMYFUNCTION("IFERROR(
  TEXTJOIN(CHAR(10),TRUE,FILTER('SUMMARY DATA'!G:G,'SUMMARY DATA'!$A:$A=$A1187,'SUMMARY DATA'!$C:$C=$B1187,'SUMMARY DATA'!$B:$B=""GRP"")),
  IF(
    OR(
      ISNUMBER(SEARCH(""CDM CASH DEPOSIT"",$C1187)),
      ISNUMBER(SEARCH(""CASH DEPOSIT"",$"&amp;"C1187)),
      COUNTIFS('SUMMARY DATA'!$D:$D,$C1187,'SUMMARY DATA'!$B:$B,""GRP"")&lt;&gt;1
    ),
    """",
    IFERROR(TEXTJOIN(CHAR(10),TRUE,FILTER('SUMMARY DATA'!G:G,'SUMMARY DATA'!$D:$D=$C1187,'SUMMARY DATA'!$B:$B=""GRP"")),"""")
  )
)"),"")</f>
        <v/>
      </c>
      <c r="H1187" s="18" t="str">
        <f>IFERROR(__xludf.DUMMYFUNCTION("IFERROR(
  TEXTJOIN(CHAR(10),TRUE,FILTER('SUMMARY DATA'!H:H,'SUMMARY DATA'!$A:$A=$A1187,'SUMMARY DATA'!$C:$C=$B1187,'SUMMARY DATA'!$B:$B=""GRP"")),
  IF(
    OR(
      ISNUMBER(SEARCH(""CDM CASH DEPOSIT"",$C1187)),
      ISNUMBER(SEARCH(""CASH DEPOSIT"",$"&amp;"C1187)),
      COUNTIFS('SUMMARY DATA'!$D:$D,$C1187,'SUMMARY DATA'!$B:$B,""GRP"")&lt;&gt;1
    ),
    """",
    IFERROR(TEXTJOIN(CHAR(10),TRUE,FILTER('SUMMARY DATA'!H:H,'SUMMARY DATA'!$D:$D=$C1187,'SUMMARY DATA'!$B:$B=""GRP"")),"""")
  )
)"),"")</f>
        <v/>
      </c>
      <c r="I1187" s="18" t="str">
        <f>IFERROR(__xludf.DUMMYFUNCTION("IF(H1187="""","""",
SUM(ARRAYFORMULA(VALUE(SPLIT(H1187,CHAR(10)))))
)"),"")</f>
        <v/>
      </c>
      <c r="J1187" s="17" t="str">
        <f>IFERROR(__xludf.DUMMYFUNCTION("IFERROR(
  TEXTJOIN(CHAR(10),TRUE,FILTER('SUMMARY DATA'!I:I,'SUMMARY DATA'!$A:$A=$A1187,'SUMMARY DATA'!$C:$C=$B1187,'SUMMARY DATA'!$B:$B=""GRP"")),
  IF(
    OR(
      ISNUMBER(SEARCH(""CDM CASH DEPOSIT"",$C1187)),
      ISNUMBER(SEARCH(""CASH DEPOSIT"",$"&amp;"C1187)),
      COUNTIFS('SUMMARY DATA'!$D:$D,$C1187,'SUMMARY DATA'!$B:$B,""GRP"")&lt;&gt;1
    ),
    """",
    IFERROR(TEXTJOIN(CHAR(10),TRUE,FILTER('SUMMARY DATA'!I:I,'SUMMARY DATA'!$D:$D=$C1187,'SUMMARY DATA'!$B:$B=""GRP"")),"""")
  )
)"),"")</f>
        <v/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ht="15.75" customHeight="1" spans="1:27">
      <c r="A1188" s="2"/>
      <c r="B1188" s="35"/>
      <c r="C1188" s="2"/>
      <c r="D1188" s="6"/>
      <c r="E1188" s="16" t="str">
        <f>IFERROR(__xludf.DUMMYFUNCTION("IFERROR(
  TEXTJOIN(CHAR(10),TRUE,FILTER('SUMMARY DATA'!E:E,'SUMMARY DATA'!$A:$A=$A1188,'SUMMARY DATA'!$C:$C=$B1188,'SUMMARY DATA'!$B:$B=""GRP"")),
  IF(
    OR(
      ISNUMBER(SEARCH(""CDM CASH DEPOSIT"",$C1188)),
      ISNUMBER(SEARCH(""CASH DEPOSIT"",$"&amp;"C1188)),
      COUNTIFS('SUMMARY DATA'!$D:$D,$C1188,'SUMMARY DATA'!$B:$B,""GRP"")&lt;&gt;1
    ),
    """",
    IFERROR(TEXTJOIN(CHAR(10),TRUE,FILTER('SUMMARY DATA'!E:E,'SUMMARY DATA'!$D:$D=$C1188,'SUMMARY DATA'!$B:$B=""GRP"")),"""")
  )
)"),"")</f>
        <v/>
      </c>
      <c r="F1188" s="17" t="str">
        <f>IFERROR(__xludf.DUMMYFUNCTION("IFERROR(
  TEXTJOIN(CHAR(10),TRUE,FILTER('SUMMARY DATA'!F:F,'SUMMARY DATA'!$A:$A=$A1188,'SUMMARY DATA'!$C:$C=$B1188,'SUMMARY DATA'!$B:$B=""GRP"")),
  IF(
    OR(
      ISNUMBER(SEARCH(""CDM CASH DEPOSIT"",$C1188)),
      ISNUMBER(SEARCH(""CASH DEPOSIT"",$"&amp;"C1188)),
      COUNTIFS('SUMMARY DATA'!$D:$D,$C1188,'SUMMARY DATA'!$B:$B,""GRP"")&lt;&gt;1
    ),
    """",
    IFERROR(TEXTJOIN(CHAR(10),TRUE,FILTER('SUMMARY DATA'!F:F,'SUMMARY DATA'!$D:$D=$C1188,'SUMMARY DATA'!$B:$B=""GRP"")),"""")
  )
)"),"")</f>
        <v/>
      </c>
      <c r="G1188" s="17" t="str">
        <f>IFERROR(__xludf.DUMMYFUNCTION("IFERROR(
  TEXTJOIN(CHAR(10),TRUE,FILTER('SUMMARY DATA'!G:G,'SUMMARY DATA'!$A:$A=$A1188,'SUMMARY DATA'!$C:$C=$B1188,'SUMMARY DATA'!$B:$B=""GRP"")),
  IF(
    OR(
      ISNUMBER(SEARCH(""CDM CASH DEPOSIT"",$C1188)),
      ISNUMBER(SEARCH(""CASH DEPOSIT"",$"&amp;"C1188)),
      COUNTIFS('SUMMARY DATA'!$D:$D,$C1188,'SUMMARY DATA'!$B:$B,""GRP"")&lt;&gt;1
    ),
    """",
    IFERROR(TEXTJOIN(CHAR(10),TRUE,FILTER('SUMMARY DATA'!G:G,'SUMMARY DATA'!$D:$D=$C1188,'SUMMARY DATA'!$B:$B=""GRP"")),"""")
  )
)"),"")</f>
        <v/>
      </c>
      <c r="H1188" s="18" t="str">
        <f>IFERROR(__xludf.DUMMYFUNCTION("IFERROR(
  TEXTJOIN(CHAR(10),TRUE,FILTER('SUMMARY DATA'!H:H,'SUMMARY DATA'!$A:$A=$A1188,'SUMMARY DATA'!$C:$C=$B1188,'SUMMARY DATA'!$B:$B=""GRP"")),
  IF(
    OR(
      ISNUMBER(SEARCH(""CDM CASH DEPOSIT"",$C1188)),
      ISNUMBER(SEARCH(""CASH DEPOSIT"",$"&amp;"C1188)),
      COUNTIFS('SUMMARY DATA'!$D:$D,$C1188,'SUMMARY DATA'!$B:$B,""GRP"")&lt;&gt;1
    ),
    """",
    IFERROR(TEXTJOIN(CHAR(10),TRUE,FILTER('SUMMARY DATA'!H:H,'SUMMARY DATA'!$D:$D=$C1188,'SUMMARY DATA'!$B:$B=""GRP"")),"""")
  )
)"),"")</f>
        <v/>
      </c>
      <c r="I1188" s="18" t="str">
        <f>IFERROR(__xludf.DUMMYFUNCTION("IF(H1188="""","""",
SUM(ARRAYFORMULA(VALUE(SPLIT(H1188,CHAR(10)))))
)"),"")</f>
        <v/>
      </c>
      <c r="J1188" s="17" t="str">
        <f>IFERROR(__xludf.DUMMYFUNCTION("IFERROR(
  TEXTJOIN(CHAR(10),TRUE,FILTER('SUMMARY DATA'!I:I,'SUMMARY DATA'!$A:$A=$A1188,'SUMMARY DATA'!$C:$C=$B1188,'SUMMARY DATA'!$B:$B=""GRP"")),
  IF(
    OR(
      ISNUMBER(SEARCH(""CDM CASH DEPOSIT"",$C1188)),
      ISNUMBER(SEARCH(""CASH DEPOSIT"",$"&amp;"C1188)),
      COUNTIFS('SUMMARY DATA'!$D:$D,$C1188,'SUMMARY DATA'!$B:$B,""GRP"")&lt;&gt;1
    ),
    """",
    IFERROR(TEXTJOIN(CHAR(10),TRUE,FILTER('SUMMARY DATA'!I:I,'SUMMARY DATA'!$D:$D=$C1188,'SUMMARY DATA'!$B:$B=""GRP"")),"""")
  )
)"),"")</f>
        <v/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ht="15.75" customHeight="1" spans="1:27">
      <c r="A1189" s="2"/>
      <c r="B1189" s="35"/>
      <c r="C1189" s="2"/>
      <c r="D1189" s="6"/>
      <c r="E1189" s="16" t="str">
        <f>IFERROR(__xludf.DUMMYFUNCTION("IFERROR(
  TEXTJOIN(CHAR(10),TRUE,FILTER('SUMMARY DATA'!E:E,'SUMMARY DATA'!$A:$A=$A1189,'SUMMARY DATA'!$C:$C=$B1189,'SUMMARY DATA'!$B:$B=""GRP"")),
  IF(
    OR(
      ISNUMBER(SEARCH(""CDM CASH DEPOSIT"",$C1189)),
      ISNUMBER(SEARCH(""CASH DEPOSIT"",$"&amp;"C1189)),
      COUNTIFS('SUMMARY DATA'!$D:$D,$C1189,'SUMMARY DATA'!$B:$B,""GRP"")&lt;&gt;1
    ),
    """",
    IFERROR(TEXTJOIN(CHAR(10),TRUE,FILTER('SUMMARY DATA'!E:E,'SUMMARY DATA'!$D:$D=$C1189,'SUMMARY DATA'!$B:$B=""GRP"")),"""")
  )
)"),"")</f>
        <v/>
      </c>
      <c r="F1189" s="17" t="str">
        <f>IFERROR(__xludf.DUMMYFUNCTION("IFERROR(
  TEXTJOIN(CHAR(10),TRUE,FILTER('SUMMARY DATA'!F:F,'SUMMARY DATA'!$A:$A=$A1189,'SUMMARY DATA'!$C:$C=$B1189,'SUMMARY DATA'!$B:$B=""GRP"")),
  IF(
    OR(
      ISNUMBER(SEARCH(""CDM CASH DEPOSIT"",$C1189)),
      ISNUMBER(SEARCH(""CASH DEPOSIT"",$"&amp;"C1189)),
      COUNTIFS('SUMMARY DATA'!$D:$D,$C1189,'SUMMARY DATA'!$B:$B,""GRP"")&lt;&gt;1
    ),
    """",
    IFERROR(TEXTJOIN(CHAR(10),TRUE,FILTER('SUMMARY DATA'!F:F,'SUMMARY DATA'!$D:$D=$C1189,'SUMMARY DATA'!$B:$B=""GRP"")),"""")
  )
)"),"")</f>
        <v/>
      </c>
      <c r="G1189" s="17" t="str">
        <f>IFERROR(__xludf.DUMMYFUNCTION("IFERROR(
  TEXTJOIN(CHAR(10),TRUE,FILTER('SUMMARY DATA'!G:G,'SUMMARY DATA'!$A:$A=$A1189,'SUMMARY DATA'!$C:$C=$B1189,'SUMMARY DATA'!$B:$B=""GRP"")),
  IF(
    OR(
      ISNUMBER(SEARCH(""CDM CASH DEPOSIT"",$C1189)),
      ISNUMBER(SEARCH(""CASH DEPOSIT"",$"&amp;"C1189)),
      COUNTIFS('SUMMARY DATA'!$D:$D,$C1189,'SUMMARY DATA'!$B:$B,""GRP"")&lt;&gt;1
    ),
    """",
    IFERROR(TEXTJOIN(CHAR(10),TRUE,FILTER('SUMMARY DATA'!G:G,'SUMMARY DATA'!$D:$D=$C1189,'SUMMARY DATA'!$B:$B=""GRP"")),"""")
  )
)"),"")</f>
        <v/>
      </c>
      <c r="H1189" s="18" t="str">
        <f>IFERROR(__xludf.DUMMYFUNCTION("IFERROR(
  TEXTJOIN(CHAR(10),TRUE,FILTER('SUMMARY DATA'!H:H,'SUMMARY DATA'!$A:$A=$A1189,'SUMMARY DATA'!$C:$C=$B1189,'SUMMARY DATA'!$B:$B=""GRP"")),
  IF(
    OR(
      ISNUMBER(SEARCH(""CDM CASH DEPOSIT"",$C1189)),
      ISNUMBER(SEARCH(""CASH DEPOSIT"",$"&amp;"C1189)),
      COUNTIFS('SUMMARY DATA'!$D:$D,$C1189,'SUMMARY DATA'!$B:$B,""GRP"")&lt;&gt;1
    ),
    """",
    IFERROR(TEXTJOIN(CHAR(10),TRUE,FILTER('SUMMARY DATA'!H:H,'SUMMARY DATA'!$D:$D=$C1189,'SUMMARY DATA'!$B:$B=""GRP"")),"""")
  )
)"),"")</f>
        <v/>
      </c>
      <c r="I1189" s="18" t="str">
        <f>IFERROR(__xludf.DUMMYFUNCTION("IF(H1189="""","""",
SUM(ARRAYFORMULA(VALUE(SPLIT(H1189,CHAR(10)))))
)"),"")</f>
        <v/>
      </c>
      <c r="J1189" s="17" t="str">
        <f>IFERROR(__xludf.DUMMYFUNCTION("IFERROR(
  TEXTJOIN(CHAR(10),TRUE,FILTER('SUMMARY DATA'!I:I,'SUMMARY DATA'!$A:$A=$A1189,'SUMMARY DATA'!$C:$C=$B1189,'SUMMARY DATA'!$B:$B=""GRP"")),
  IF(
    OR(
      ISNUMBER(SEARCH(""CDM CASH DEPOSIT"",$C1189)),
      ISNUMBER(SEARCH(""CASH DEPOSIT"",$"&amp;"C1189)),
      COUNTIFS('SUMMARY DATA'!$D:$D,$C1189,'SUMMARY DATA'!$B:$B,""GRP"")&lt;&gt;1
    ),
    """",
    IFERROR(TEXTJOIN(CHAR(10),TRUE,FILTER('SUMMARY DATA'!I:I,'SUMMARY DATA'!$D:$D=$C1189,'SUMMARY DATA'!$B:$B=""GRP"")),"""")
  )
)"),"")</f>
        <v/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ht="15.75" customHeight="1" spans="1:27">
      <c r="A1190" s="2"/>
      <c r="B1190" s="35"/>
      <c r="C1190" s="2"/>
      <c r="D1190" s="6"/>
      <c r="E1190" s="16" t="str">
        <f>IFERROR(__xludf.DUMMYFUNCTION("IFERROR(
  TEXTJOIN(CHAR(10),TRUE,FILTER('SUMMARY DATA'!E:E,'SUMMARY DATA'!$A:$A=$A1190,'SUMMARY DATA'!$C:$C=$B1190,'SUMMARY DATA'!$B:$B=""GRP"")),
  IF(
    OR(
      ISNUMBER(SEARCH(""CDM CASH DEPOSIT"",$C1190)),
      ISNUMBER(SEARCH(""CASH DEPOSIT"",$"&amp;"C1190)),
      COUNTIFS('SUMMARY DATA'!$D:$D,$C1190,'SUMMARY DATA'!$B:$B,""GRP"")&lt;&gt;1
    ),
    """",
    IFERROR(TEXTJOIN(CHAR(10),TRUE,FILTER('SUMMARY DATA'!E:E,'SUMMARY DATA'!$D:$D=$C1190,'SUMMARY DATA'!$B:$B=""GRP"")),"""")
  )
)"),"")</f>
        <v/>
      </c>
      <c r="F1190" s="17" t="str">
        <f>IFERROR(__xludf.DUMMYFUNCTION("IFERROR(
  TEXTJOIN(CHAR(10),TRUE,FILTER('SUMMARY DATA'!F:F,'SUMMARY DATA'!$A:$A=$A1190,'SUMMARY DATA'!$C:$C=$B1190,'SUMMARY DATA'!$B:$B=""GRP"")),
  IF(
    OR(
      ISNUMBER(SEARCH(""CDM CASH DEPOSIT"",$C1190)),
      ISNUMBER(SEARCH(""CASH DEPOSIT"",$"&amp;"C1190)),
      COUNTIFS('SUMMARY DATA'!$D:$D,$C1190,'SUMMARY DATA'!$B:$B,""GRP"")&lt;&gt;1
    ),
    """",
    IFERROR(TEXTJOIN(CHAR(10),TRUE,FILTER('SUMMARY DATA'!F:F,'SUMMARY DATA'!$D:$D=$C1190,'SUMMARY DATA'!$B:$B=""GRP"")),"""")
  )
)"),"")</f>
        <v/>
      </c>
      <c r="G1190" s="17" t="str">
        <f>IFERROR(__xludf.DUMMYFUNCTION("IFERROR(
  TEXTJOIN(CHAR(10),TRUE,FILTER('SUMMARY DATA'!G:G,'SUMMARY DATA'!$A:$A=$A1190,'SUMMARY DATA'!$C:$C=$B1190,'SUMMARY DATA'!$B:$B=""GRP"")),
  IF(
    OR(
      ISNUMBER(SEARCH(""CDM CASH DEPOSIT"",$C1190)),
      ISNUMBER(SEARCH(""CASH DEPOSIT"",$"&amp;"C1190)),
      COUNTIFS('SUMMARY DATA'!$D:$D,$C1190,'SUMMARY DATA'!$B:$B,""GRP"")&lt;&gt;1
    ),
    """",
    IFERROR(TEXTJOIN(CHAR(10),TRUE,FILTER('SUMMARY DATA'!G:G,'SUMMARY DATA'!$D:$D=$C1190,'SUMMARY DATA'!$B:$B=""GRP"")),"""")
  )
)"),"")</f>
        <v/>
      </c>
      <c r="H1190" s="18" t="str">
        <f>IFERROR(__xludf.DUMMYFUNCTION("IFERROR(
  TEXTJOIN(CHAR(10),TRUE,FILTER('SUMMARY DATA'!H:H,'SUMMARY DATA'!$A:$A=$A1190,'SUMMARY DATA'!$C:$C=$B1190,'SUMMARY DATA'!$B:$B=""GRP"")),
  IF(
    OR(
      ISNUMBER(SEARCH(""CDM CASH DEPOSIT"",$C1190)),
      ISNUMBER(SEARCH(""CASH DEPOSIT"",$"&amp;"C1190)),
      COUNTIFS('SUMMARY DATA'!$D:$D,$C1190,'SUMMARY DATA'!$B:$B,""GRP"")&lt;&gt;1
    ),
    """",
    IFERROR(TEXTJOIN(CHAR(10),TRUE,FILTER('SUMMARY DATA'!H:H,'SUMMARY DATA'!$D:$D=$C1190,'SUMMARY DATA'!$B:$B=""GRP"")),"""")
  )
)"),"")</f>
        <v/>
      </c>
      <c r="I1190" s="18" t="str">
        <f>IFERROR(__xludf.DUMMYFUNCTION("IF(H1190="""","""",
SUM(ARRAYFORMULA(VALUE(SPLIT(H1190,CHAR(10)))))
)"),"")</f>
        <v/>
      </c>
      <c r="J1190" s="17" t="str">
        <f>IFERROR(__xludf.DUMMYFUNCTION("IFERROR(
  TEXTJOIN(CHAR(10),TRUE,FILTER('SUMMARY DATA'!I:I,'SUMMARY DATA'!$A:$A=$A1190,'SUMMARY DATA'!$C:$C=$B1190,'SUMMARY DATA'!$B:$B=""GRP"")),
  IF(
    OR(
      ISNUMBER(SEARCH(""CDM CASH DEPOSIT"",$C1190)),
      ISNUMBER(SEARCH(""CASH DEPOSIT"",$"&amp;"C1190)),
      COUNTIFS('SUMMARY DATA'!$D:$D,$C1190,'SUMMARY DATA'!$B:$B,""GRP"")&lt;&gt;1
    ),
    """",
    IFERROR(TEXTJOIN(CHAR(10),TRUE,FILTER('SUMMARY DATA'!I:I,'SUMMARY DATA'!$D:$D=$C1190,'SUMMARY DATA'!$B:$B=""GRP"")),"""")
  )
)"),"")</f>
        <v/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ht="15.75" customHeight="1" spans="1:27">
      <c r="A1191" s="2"/>
      <c r="B1191" s="35"/>
      <c r="C1191" s="2"/>
      <c r="D1191" s="6"/>
      <c r="E1191" s="16" t="str">
        <f>IFERROR(__xludf.DUMMYFUNCTION("IFERROR(
  TEXTJOIN(CHAR(10),TRUE,FILTER('SUMMARY DATA'!E:E,'SUMMARY DATA'!$A:$A=$A1191,'SUMMARY DATA'!$C:$C=$B1191,'SUMMARY DATA'!$B:$B=""GRP"")),
  IF(
    OR(
      ISNUMBER(SEARCH(""CDM CASH DEPOSIT"",$C1191)),
      ISNUMBER(SEARCH(""CASH DEPOSIT"",$"&amp;"C1191)),
      COUNTIFS('SUMMARY DATA'!$D:$D,$C1191,'SUMMARY DATA'!$B:$B,""GRP"")&lt;&gt;1
    ),
    """",
    IFERROR(TEXTJOIN(CHAR(10),TRUE,FILTER('SUMMARY DATA'!E:E,'SUMMARY DATA'!$D:$D=$C1191,'SUMMARY DATA'!$B:$B=""GRP"")),"""")
  )
)"),"")</f>
        <v/>
      </c>
      <c r="F1191" s="17" t="str">
        <f>IFERROR(__xludf.DUMMYFUNCTION("IFERROR(
  TEXTJOIN(CHAR(10),TRUE,FILTER('SUMMARY DATA'!F:F,'SUMMARY DATA'!$A:$A=$A1191,'SUMMARY DATA'!$C:$C=$B1191,'SUMMARY DATA'!$B:$B=""GRP"")),
  IF(
    OR(
      ISNUMBER(SEARCH(""CDM CASH DEPOSIT"",$C1191)),
      ISNUMBER(SEARCH(""CASH DEPOSIT"",$"&amp;"C1191)),
      COUNTIFS('SUMMARY DATA'!$D:$D,$C1191,'SUMMARY DATA'!$B:$B,""GRP"")&lt;&gt;1
    ),
    """",
    IFERROR(TEXTJOIN(CHAR(10),TRUE,FILTER('SUMMARY DATA'!F:F,'SUMMARY DATA'!$D:$D=$C1191,'SUMMARY DATA'!$B:$B=""GRP"")),"""")
  )
)"),"")</f>
        <v/>
      </c>
      <c r="G1191" s="17" t="str">
        <f>IFERROR(__xludf.DUMMYFUNCTION("IFERROR(
  TEXTJOIN(CHAR(10),TRUE,FILTER('SUMMARY DATA'!G:G,'SUMMARY DATA'!$A:$A=$A1191,'SUMMARY DATA'!$C:$C=$B1191,'SUMMARY DATA'!$B:$B=""GRP"")),
  IF(
    OR(
      ISNUMBER(SEARCH(""CDM CASH DEPOSIT"",$C1191)),
      ISNUMBER(SEARCH(""CASH DEPOSIT"",$"&amp;"C1191)),
      COUNTIFS('SUMMARY DATA'!$D:$D,$C1191,'SUMMARY DATA'!$B:$B,""GRP"")&lt;&gt;1
    ),
    """",
    IFERROR(TEXTJOIN(CHAR(10),TRUE,FILTER('SUMMARY DATA'!G:G,'SUMMARY DATA'!$D:$D=$C1191,'SUMMARY DATA'!$B:$B=""GRP"")),"""")
  )
)"),"")</f>
        <v/>
      </c>
      <c r="H1191" s="18" t="str">
        <f>IFERROR(__xludf.DUMMYFUNCTION("IFERROR(
  TEXTJOIN(CHAR(10),TRUE,FILTER('SUMMARY DATA'!H:H,'SUMMARY DATA'!$A:$A=$A1191,'SUMMARY DATA'!$C:$C=$B1191,'SUMMARY DATA'!$B:$B=""GRP"")),
  IF(
    OR(
      ISNUMBER(SEARCH(""CDM CASH DEPOSIT"",$C1191)),
      ISNUMBER(SEARCH(""CASH DEPOSIT"",$"&amp;"C1191)),
      COUNTIFS('SUMMARY DATA'!$D:$D,$C1191,'SUMMARY DATA'!$B:$B,""GRP"")&lt;&gt;1
    ),
    """",
    IFERROR(TEXTJOIN(CHAR(10),TRUE,FILTER('SUMMARY DATA'!H:H,'SUMMARY DATA'!$D:$D=$C1191,'SUMMARY DATA'!$B:$B=""GRP"")),"""")
  )
)"),"")</f>
        <v/>
      </c>
      <c r="I1191" s="18" t="str">
        <f>IFERROR(__xludf.DUMMYFUNCTION("IF(H1191="""","""",
SUM(ARRAYFORMULA(VALUE(SPLIT(H1191,CHAR(10)))))
)"),"")</f>
        <v/>
      </c>
      <c r="J1191" s="17" t="str">
        <f>IFERROR(__xludf.DUMMYFUNCTION("IFERROR(
  TEXTJOIN(CHAR(10),TRUE,FILTER('SUMMARY DATA'!I:I,'SUMMARY DATA'!$A:$A=$A1191,'SUMMARY DATA'!$C:$C=$B1191,'SUMMARY DATA'!$B:$B=""GRP"")),
  IF(
    OR(
      ISNUMBER(SEARCH(""CDM CASH DEPOSIT"",$C1191)),
      ISNUMBER(SEARCH(""CASH DEPOSIT"",$"&amp;"C1191)),
      COUNTIFS('SUMMARY DATA'!$D:$D,$C1191,'SUMMARY DATA'!$B:$B,""GRP"")&lt;&gt;1
    ),
    """",
    IFERROR(TEXTJOIN(CHAR(10),TRUE,FILTER('SUMMARY DATA'!I:I,'SUMMARY DATA'!$D:$D=$C1191,'SUMMARY DATA'!$B:$B=""GRP"")),"""")
  )
)"),"")</f>
        <v/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ht="15.75" customHeight="1" spans="1:27">
      <c r="A1192" s="2"/>
      <c r="B1192" s="35"/>
      <c r="C1192" s="2"/>
      <c r="D1192" s="6"/>
      <c r="E1192" s="16" t="str">
        <f>IFERROR(__xludf.DUMMYFUNCTION("IFERROR(
  TEXTJOIN(CHAR(10),TRUE,FILTER('SUMMARY DATA'!E:E,'SUMMARY DATA'!$A:$A=$A1192,'SUMMARY DATA'!$C:$C=$B1192,'SUMMARY DATA'!$B:$B=""GRP"")),
  IF(
    OR(
      ISNUMBER(SEARCH(""CDM CASH DEPOSIT"",$C1192)),
      ISNUMBER(SEARCH(""CASH DEPOSIT"",$"&amp;"C1192)),
      COUNTIFS('SUMMARY DATA'!$D:$D,$C1192,'SUMMARY DATA'!$B:$B,""GRP"")&lt;&gt;1
    ),
    """",
    IFERROR(TEXTJOIN(CHAR(10),TRUE,FILTER('SUMMARY DATA'!E:E,'SUMMARY DATA'!$D:$D=$C1192,'SUMMARY DATA'!$B:$B=""GRP"")),"""")
  )
)"),"")</f>
        <v/>
      </c>
      <c r="F1192" s="17" t="str">
        <f>IFERROR(__xludf.DUMMYFUNCTION("IFERROR(
  TEXTJOIN(CHAR(10),TRUE,FILTER('SUMMARY DATA'!F:F,'SUMMARY DATA'!$A:$A=$A1192,'SUMMARY DATA'!$C:$C=$B1192,'SUMMARY DATA'!$B:$B=""GRP"")),
  IF(
    OR(
      ISNUMBER(SEARCH(""CDM CASH DEPOSIT"",$C1192)),
      ISNUMBER(SEARCH(""CASH DEPOSIT"",$"&amp;"C1192)),
      COUNTIFS('SUMMARY DATA'!$D:$D,$C1192,'SUMMARY DATA'!$B:$B,""GRP"")&lt;&gt;1
    ),
    """",
    IFERROR(TEXTJOIN(CHAR(10),TRUE,FILTER('SUMMARY DATA'!F:F,'SUMMARY DATA'!$D:$D=$C1192,'SUMMARY DATA'!$B:$B=""GRP"")),"""")
  )
)"),"")</f>
        <v/>
      </c>
      <c r="G1192" s="17" t="str">
        <f>IFERROR(__xludf.DUMMYFUNCTION("IFERROR(
  TEXTJOIN(CHAR(10),TRUE,FILTER('SUMMARY DATA'!G:G,'SUMMARY DATA'!$A:$A=$A1192,'SUMMARY DATA'!$C:$C=$B1192,'SUMMARY DATA'!$B:$B=""GRP"")),
  IF(
    OR(
      ISNUMBER(SEARCH(""CDM CASH DEPOSIT"",$C1192)),
      ISNUMBER(SEARCH(""CASH DEPOSIT"",$"&amp;"C1192)),
      COUNTIFS('SUMMARY DATA'!$D:$D,$C1192,'SUMMARY DATA'!$B:$B,""GRP"")&lt;&gt;1
    ),
    """",
    IFERROR(TEXTJOIN(CHAR(10),TRUE,FILTER('SUMMARY DATA'!G:G,'SUMMARY DATA'!$D:$D=$C1192,'SUMMARY DATA'!$B:$B=""GRP"")),"""")
  )
)"),"")</f>
        <v/>
      </c>
      <c r="H1192" s="18" t="str">
        <f>IFERROR(__xludf.DUMMYFUNCTION("IFERROR(
  TEXTJOIN(CHAR(10),TRUE,FILTER('SUMMARY DATA'!H:H,'SUMMARY DATA'!$A:$A=$A1192,'SUMMARY DATA'!$C:$C=$B1192,'SUMMARY DATA'!$B:$B=""GRP"")),
  IF(
    OR(
      ISNUMBER(SEARCH(""CDM CASH DEPOSIT"",$C1192)),
      ISNUMBER(SEARCH(""CASH DEPOSIT"",$"&amp;"C1192)),
      COUNTIFS('SUMMARY DATA'!$D:$D,$C1192,'SUMMARY DATA'!$B:$B,""GRP"")&lt;&gt;1
    ),
    """",
    IFERROR(TEXTJOIN(CHAR(10),TRUE,FILTER('SUMMARY DATA'!H:H,'SUMMARY DATA'!$D:$D=$C1192,'SUMMARY DATA'!$B:$B=""GRP"")),"""")
  )
)"),"")</f>
        <v/>
      </c>
      <c r="I1192" s="18" t="str">
        <f>IFERROR(__xludf.DUMMYFUNCTION("IF(H1192="""","""",
SUM(ARRAYFORMULA(VALUE(SPLIT(H1192,CHAR(10)))))
)"),"")</f>
        <v/>
      </c>
      <c r="J1192" s="17" t="str">
        <f>IFERROR(__xludf.DUMMYFUNCTION("IFERROR(
  TEXTJOIN(CHAR(10),TRUE,FILTER('SUMMARY DATA'!I:I,'SUMMARY DATA'!$A:$A=$A1192,'SUMMARY DATA'!$C:$C=$B1192,'SUMMARY DATA'!$B:$B=""GRP"")),
  IF(
    OR(
      ISNUMBER(SEARCH(""CDM CASH DEPOSIT"",$C1192)),
      ISNUMBER(SEARCH(""CASH DEPOSIT"",$"&amp;"C1192)),
      COUNTIFS('SUMMARY DATA'!$D:$D,$C1192,'SUMMARY DATA'!$B:$B,""GRP"")&lt;&gt;1
    ),
    """",
    IFERROR(TEXTJOIN(CHAR(10),TRUE,FILTER('SUMMARY DATA'!I:I,'SUMMARY DATA'!$D:$D=$C1192,'SUMMARY DATA'!$B:$B=""GRP"")),"""")
  )
)"),"")</f>
        <v/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ht="15.75" customHeight="1" spans="1:27">
      <c r="A1193" s="2"/>
      <c r="B1193" s="35"/>
      <c r="C1193" s="2"/>
      <c r="D1193" s="6"/>
      <c r="E1193" s="16" t="str">
        <f>IFERROR(__xludf.DUMMYFUNCTION("IFERROR(
  TEXTJOIN(CHAR(10),TRUE,FILTER('SUMMARY DATA'!E:E,'SUMMARY DATA'!$A:$A=$A1193,'SUMMARY DATA'!$C:$C=$B1193,'SUMMARY DATA'!$B:$B=""GRP"")),
  IF(
    OR(
      ISNUMBER(SEARCH(""CDM CASH DEPOSIT"",$C1193)),
      ISNUMBER(SEARCH(""CASH DEPOSIT"",$"&amp;"C1193)),
      COUNTIFS('SUMMARY DATA'!$D:$D,$C1193,'SUMMARY DATA'!$B:$B,""GRP"")&lt;&gt;1
    ),
    """",
    IFERROR(TEXTJOIN(CHAR(10),TRUE,FILTER('SUMMARY DATA'!E:E,'SUMMARY DATA'!$D:$D=$C1193,'SUMMARY DATA'!$B:$B=""GRP"")),"""")
  )
)"),"")</f>
        <v/>
      </c>
      <c r="F1193" s="17" t="str">
        <f>IFERROR(__xludf.DUMMYFUNCTION("IFERROR(
  TEXTJOIN(CHAR(10),TRUE,FILTER('SUMMARY DATA'!F:F,'SUMMARY DATA'!$A:$A=$A1193,'SUMMARY DATA'!$C:$C=$B1193,'SUMMARY DATA'!$B:$B=""GRP"")),
  IF(
    OR(
      ISNUMBER(SEARCH(""CDM CASH DEPOSIT"",$C1193)),
      ISNUMBER(SEARCH(""CASH DEPOSIT"",$"&amp;"C1193)),
      COUNTIFS('SUMMARY DATA'!$D:$D,$C1193,'SUMMARY DATA'!$B:$B,""GRP"")&lt;&gt;1
    ),
    """",
    IFERROR(TEXTJOIN(CHAR(10),TRUE,FILTER('SUMMARY DATA'!F:F,'SUMMARY DATA'!$D:$D=$C1193,'SUMMARY DATA'!$B:$B=""GRP"")),"""")
  )
)"),"")</f>
        <v/>
      </c>
      <c r="G1193" s="17" t="str">
        <f>IFERROR(__xludf.DUMMYFUNCTION("IFERROR(
  TEXTJOIN(CHAR(10),TRUE,FILTER('SUMMARY DATA'!G:G,'SUMMARY DATA'!$A:$A=$A1193,'SUMMARY DATA'!$C:$C=$B1193,'SUMMARY DATA'!$B:$B=""GRP"")),
  IF(
    OR(
      ISNUMBER(SEARCH(""CDM CASH DEPOSIT"",$C1193)),
      ISNUMBER(SEARCH(""CASH DEPOSIT"",$"&amp;"C1193)),
      COUNTIFS('SUMMARY DATA'!$D:$D,$C1193,'SUMMARY DATA'!$B:$B,""GRP"")&lt;&gt;1
    ),
    """",
    IFERROR(TEXTJOIN(CHAR(10),TRUE,FILTER('SUMMARY DATA'!G:G,'SUMMARY DATA'!$D:$D=$C1193,'SUMMARY DATA'!$B:$B=""GRP"")),"""")
  )
)"),"")</f>
        <v/>
      </c>
      <c r="H1193" s="18" t="str">
        <f>IFERROR(__xludf.DUMMYFUNCTION("IFERROR(
  TEXTJOIN(CHAR(10),TRUE,FILTER('SUMMARY DATA'!H:H,'SUMMARY DATA'!$A:$A=$A1193,'SUMMARY DATA'!$C:$C=$B1193,'SUMMARY DATA'!$B:$B=""GRP"")),
  IF(
    OR(
      ISNUMBER(SEARCH(""CDM CASH DEPOSIT"",$C1193)),
      ISNUMBER(SEARCH(""CASH DEPOSIT"",$"&amp;"C1193)),
      COUNTIFS('SUMMARY DATA'!$D:$D,$C1193,'SUMMARY DATA'!$B:$B,""GRP"")&lt;&gt;1
    ),
    """",
    IFERROR(TEXTJOIN(CHAR(10),TRUE,FILTER('SUMMARY DATA'!H:H,'SUMMARY DATA'!$D:$D=$C1193,'SUMMARY DATA'!$B:$B=""GRP"")),"""")
  )
)"),"")</f>
        <v/>
      </c>
      <c r="I1193" s="18" t="str">
        <f>IFERROR(__xludf.DUMMYFUNCTION("IF(H1193="""","""",
SUM(ARRAYFORMULA(VALUE(SPLIT(H1193,CHAR(10)))))
)"),"")</f>
        <v/>
      </c>
      <c r="J1193" s="17" t="str">
        <f>IFERROR(__xludf.DUMMYFUNCTION("IFERROR(
  TEXTJOIN(CHAR(10),TRUE,FILTER('SUMMARY DATA'!I:I,'SUMMARY DATA'!$A:$A=$A1193,'SUMMARY DATA'!$C:$C=$B1193,'SUMMARY DATA'!$B:$B=""GRP"")),
  IF(
    OR(
      ISNUMBER(SEARCH(""CDM CASH DEPOSIT"",$C1193)),
      ISNUMBER(SEARCH(""CASH DEPOSIT"",$"&amp;"C1193)),
      COUNTIFS('SUMMARY DATA'!$D:$D,$C1193,'SUMMARY DATA'!$B:$B,""GRP"")&lt;&gt;1
    ),
    """",
    IFERROR(TEXTJOIN(CHAR(10),TRUE,FILTER('SUMMARY DATA'!I:I,'SUMMARY DATA'!$D:$D=$C1193,'SUMMARY DATA'!$B:$B=""GRP"")),"""")
  )
)"),"")</f>
        <v/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ht="15.75" customHeight="1" spans="1:27">
      <c r="A1194" s="2"/>
      <c r="B1194" s="35"/>
      <c r="C1194" s="2"/>
      <c r="D1194" s="6"/>
      <c r="E1194" s="16" t="str">
        <f>IFERROR(__xludf.DUMMYFUNCTION("IFERROR(
  TEXTJOIN(CHAR(10),TRUE,FILTER('SUMMARY DATA'!E:E,'SUMMARY DATA'!$A:$A=$A1194,'SUMMARY DATA'!$C:$C=$B1194,'SUMMARY DATA'!$B:$B=""GRP"")),
  IF(
    OR(
      ISNUMBER(SEARCH(""CDM CASH DEPOSIT"",$C1194)),
      ISNUMBER(SEARCH(""CASH DEPOSIT"",$"&amp;"C1194)),
      COUNTIFS('SUMMARY DATA'!$D:$D,$C1194,'SUMMARY DATA'!$B:$B,""GRP"")&lt;&gt;1
    ),
    """",
    IFERROR(TEXTJOIN(CHAR(10),TRUE,FILTER('SUMMARY DATA'!E:E,'SUMMARY DATA'!$D:$D=$C1194,'SUMMARY DATA'!$B:$B=""GRP"")),"""")
  )
)"),"")</f>
        <v/>
      </c>
      <c r="F1194" s="17" t="str">
        <f>IFERROR(__xludf.DUMMYFUNCTION("IFERROR(
  TEXTJOIN(CHAR(10),TRUE,FILTER('SUMMARY DATA'!F:F,'SUMMARY DATA'!$A:$A=$A1194,'SUMMARY DATA'!$C:$C=$B1194,'SUMMARY DATA'!$B:$B=""GRP"")),
  IF(
    OR(
      ISNUMBER(SEARCH(""CDM CASH DEPOSIT"",$C1194)),
      ISNUMBER(SEARCH(""CASH DEPOSIT"",$"&amp;"C1194)),
      COUNTIFS('SUMMARY DATA'!$D:$D,$C1194,'SUMMARY DATA'!$B:$B,""GRP"")&lt;&gt;1
    ),
    """",
    IFERROR(TEXTJOIN(CHAR(10),TRUE,FILTER('SUMMARY DATA'!F:F,'SUMMARY DATA'!$D:$D=$C1194,'SUMMARY DATA'!$B:$B=""GRP"")),"""")
  )
)"),"")</f>
        <v/>
      </c>
      <c r="G1194" s="17" t="str">
        <f>IFERROR(__xludf.DUMMYFUNCTION("IFERROR(
  TEXTJOIN(CHAR(10),TRUE,FILTER('SUMMARY DATA'!G:G,'SUMMARY DATA'!$A:$A=$A1194,'SUMMARY DATA'!$C:$C=$B1194,'SUMMARY DATA'!$B:$B=""GRP"")),
  IF(
    OR(
      ISNUMBER(SEARCH(""CDM CASH DEPOSIT"",$C1194)),
      ISNUMBER(SEARCH(""CASH DEPOSIT"",$"&amp;"C1194)),
      COUNTIFS('SUMMARY DATA'!$D:$D,$C1194,'SUMMARY DATA'!$B:$B,""GRP"")&lt;&gt;1
    ),
    """",
    IFERROR(TEXTJOIN(CHAR(10),TRUE,FILTER('SUMMARY DATA'!G:G,'SUMMARY DATA'!$D:$D=$C1194,'SUMMARY DATA'!$B:$B=""GRP"")),"""")
  )
)"),"")</f>
        <v/>
      </c>
      <c r="H1194" s="18" t="str">
        <f>IFERROR(__xludf.DUMMYFUNCTION("IFERROR(
  TEXTJOIN(CHAR(10),TRUE,FILTER('SUMMARY DATA'!H:H,'SUMMARY DATA'!$A:$A=$A1194,'SUMMARY DATA'!$C:$C=$B1194,'SUMMARY DATA'!$B:$B=""GRP"")),
  IF(
    OR(
      ISNUMBER(SEARCH(""CDM CASH DEPOSIT"",$C1194)),
      ISNUMBER(SEARCH(""CASH DEPOSIT"",$"&amp;"C1194)),
      COUNTIFS('SUMMARY DATA'!$D:$D,$C1194,'SUMMARY DATA'!$B:$B,""GRP"")&lt;&gt;1
    ),
    """",
    IFERROR(TEXTJOIN(CHAR(10),TRUE,FILTER('SUMMARY DATA'!H:H,'SUMMARY DATA'!$D:$D=$C1194,'SUMMARY DATA'!$B:$B=""GRP"")),"""")
  )
)"),"")</f>
        <v/>
      </c>
      <c r="I1194" s="18" t="str">
        <f>IFERROR(__xludf.DUMMYFUNCTION("IF(H1194="""","""",
SUM(ARRAYFORMULA(VALUE(SPLIT(H1194,CHAR(10)))))
)"),"")</f>
        <v/>
      </c>
      <c r="J1194" s="17" t="str">
        <f>IFERROR(__xludf.DUMMYFUNCTION("IFERROR(
  TEXTJOIN(CHAR(10),TRUE,FILTER('SUMMARY DATA'!I:I,'SUMMARY DATA'!$A:$A=$A1194,'SUMMARY DATA'!$C:$C=$B1194,'SUMMARY DATA'!$B:$B=""GRP"")),
  IF(
    OR(
      ISNUMBER(SEARCH(""CDM CASH DEPOSIT"",$C1194)),
      ISNUMBER(SEARCH(""CASH DEPOSIT"",$"&amp;"C1194)),
      COUNTIFS('SUMMARY DATA'!$D:$D,$C1194,'SUMMARY DATA'!$B:$B,""GRP"")&lt;&gt;1
    ),
    """",
    IFERROR(TEXTJOIN(CHAR(10),TRUE,FILTER('SUMMARY DATA'!I:I,'SUMMARY DATA'!$D:$D=$C1194,'SUMMARY DATA'!$B:$B=""GRP"")),"""")
  )
)"),"")</f>
        <v/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ht="15.75" customHeight="1" spans="1:27">
      <c r="A1195" s="2"/>
      <c r="B1195" s="35"/>
      <c r="C1195" s="2"/>
      <c r="D1195" s="6"/>
      <c r="E1195" s="16" t="str">
        <f>IFERROR(__xludf.DUMMYFUNCTION("IFERROR(
  TEXTJOIN(CHAR(10),TRUE,FILTER('SUMMARY DATA'!E:E,'SUMMARY DATA'!$A:$A=$A1195,'SUMMARY DATA'!$C:$C=$B1195,'SUMMARY DATA'!$B:$B=""GRP"")),
  IF(
    OR(
      ISNUMBER(SEARCH(""CDM CASH DEPOSIT"",$C1195)),
      ISNUMBER(SEARCH(""CASH DEPOSIT"",$"&amp;"C1195)),
      COUNTIFS('SUMMARY DATA'!$D:$D,$C1195,'SUMMARY DATA'!$B:$B,""GRP"")&lt;&gt;1
    ),
    """",
    IFERROR(TEXTJOIN(CHAR(10),TRUE,FILTER('SUMMARY DATA'!E:E,'SUMMARY DATA'!$D:$D=$C1195,'SUMMARY DATA'!$B:$B=""GRP"")),"""")
  )
)"),"")</f>
        <v/>
      </c>
      <c r="F1195" s="17" t="str">
        <f>IFERROR(__xludf.DUMMYFUNCTION("IFERROR(
  TEXTJOIN(CHAR(10),TRUE,FILTER('SUMMARY DATA'!F:F,'SUMMARY DATA'!$A:$A=$A1195,'SUMMARY DATA'!$C:$C=$B1195,'SUMMARY DATA'!$B:$B=""GRP"")),
  IF(
    OR(
      ISNUMBER(SEARCH(""CDM CASH DEPOSIT"",$C1195)),
      ISNUMBER(SEARCH(""CASH DEPOSIT"",$"&amp;"C1195)),
      COUNTIFS('SUMMARY DATA'!$D:$D,$C1195,'SUMMARY DATA'!$B:$B,""GRP"")&lt;&gt;1
    ),
    """",
    IFERROR(TEXTJOIN(CHAR(10),TRUE,FILTER('SUMMARY DATA'!F:F,'SUMMARY DATA'!$D:$D=$C1195,'SUMMARY DATA'!$B:$B=""GRP"")),"""")
  )
)"),"")</f>
        <v/>
      </c>
      <c r="G1195" s="17" t="str">
        <f>IFERROR(__xludf.DUMMYFUNCTION("IFERROR(
  TEXTJOIN(CHAR(10),TRUE,FILTER('SUMMARY DATA'!G:G,'SUMMARY DATA'!$A:$A=$A1195,'SUMMARY DATA'!$C:$C=$B1195,'SUMMARY DATA'!$B:$B=""GRP"")),
  IF(
    OR(
      ISNUMBER(SEARCH(""CDM CASH DEPOSIT"",$C1195)),
      ISNUMBER(SEARCH(""CASH DEPOSIT"",$"&amp;"C1195)),
      COUNTIFS('SUMMARY DATA'!$D:$D,$C1195,'SUMMARY DATA'!$B:$B,""GRP"")&lt;&gt;1
    ),
    """",
    IFERROR(TEXTJOIN(CHAR(10),TRUE,FILTER('SUMMARY DATA'!G:G,'SUMMARY DATA'!$D:$D=$C1195,'SUMMARY DATA'!$B:$B=""GRP"")),"""")
  )
)"),"")</f>
        <v/>
      </c>
      <c r="H1195" s="18" t="str">
        <f>IFERROR(__xludf.DUMMYFUNCTION("IFERROR(
  TEXTJOIN(CHAR(10),TRUE,FILTER('SUMMARY DATA'!H:H,'SUMMARY DATA'!$A:$A=$A1195,'SUMMARY DATA'!$C:$C=$B1195,'SUMMARY DATA'!$B:$B=""GRP"")),
  IF(
    OR(
      ISNUMBER(SEARCH(""CDM CASH DEPOSIT"",$C1195)),
      ISNUMBER(SEARCH(""CASH DEPOSIT"",$"&amp;"C1195)),
      COUNTIFS('SUMMARY DATA'!$D:$D,$C1195,'SUMMARY DATA'!$B:$B,""GRP"")&lt;&gt;1
    ),
    """",
    IFERROR(TEXTJOIN(CHAR(10),TRUE,FILTER('SUMMARY DATA'!H:H,'SUMMARY DATA'!$D:$D=$C1195,'SUMMARY DATA'!$B:$B=""GRP"")),"""")
  )
)"),"")</f>
        <v/>
      </c>
      <c r="I1195" s="18" t="str">
        <f>IFERROR(__xludf.DUMMYFUNCTION("IF(H1195="""","""",
SUM(ARRAYFORMULA(VALUE(SPLIT(H1195,CHAR(10)))))
)"),"")</f>
        <v/>
      </c>
      <c r="J1195" s="17" t="str">
        <f>IFERROR(__xludf.DUMMYFUNCTION("IFERROR(
  TEXTJOIN(CHAR(10),TRUE,FILTER('SUMMARY DATA'!I:I,'SUMMARY DATA'!$A:$A=$A1195,'SUMMARY DATA'!$C:$C=$B1195,'SUMMARY DATA'!$B:$B=""GRP"")),
  IF(
    OR(
      ISNUMBER(SEARCH(""CDM CASH DEPOSIT"",$C1195)),
      ISNUMBER(SEARCH(""CASH DEPOSIT"",$"&amp;"C1195)),
      COUNTIFS('SUMMARY DATA'!$D:$D,$C1195,'SUMMARY DATA'!$B:$B,""GRP"")&lt;&gt;1
    ),
    """",
    IFERROR(TEXTJOIN(CHAR(10),TRUE,FILTER('SUMMARY DATA'!I:I,'SUMMARY DATA'!$D:$D=$C1195,'SUMMARY DATA'!$B:$B=""GRP"")),"""")
  )
)"),"")</f>
        <v/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ht="15.75" customHeight="1" spans="1:27">
      <c r="A1196" s="2"/>
      <c r="B1196" s="35"/>
      <c r="C1196" s="2"/>
      <c r="D1196" s="6"/>
      <c r="E1196" s="16" t="str">
        <f>IFERROR(__xludf.DUMMYFUNCTION("IFERROR(
  TEXTJOIN(CHAR(10),TRUE,FILTER('SUMMARY DATA'!E:E,'SUMMARY DATA'!$A:$A=$A1196,'SUMMARY DATA'!$C:$C=$B1196,'SUMMARY DATA'!$B:$B=""GRP"")),
  IF(
    OR(
      ISNUMBER(SEARCH(""CDM CASH DEPOSIT"",$C1196)),
      ISNUMBER(SEARCH(""CASH DEPOSIT"",$"&amp;"C1196)),
      COUNTIFS('SUMMARY DATA'!$D:$D,$C1196,'SUMMARY DATA'!$B:$B,""GRP"")&lt;&gt;1
    ),
    """",
    IFERROR(TEXTJOIN(CHAR(10),TRUE,FILTER('SUMMARY DATA'!E:E,'SUMMARY DATA'!$D:$D=$C1196,'SUMMARY DATA'!$B:$B=""GRP"")),"""")
  )
)"),"")</f>
        <v/>
      </c>
      <c r="F1196" s="17" t="str">
        <f>IFERROR(__xludf.DUMMYFUNCTION("IFERROR(
  TEXTJOIN(CHAR(10),TRUE,FILTER('SUMMARY DATA'!F:F,'SUMMARY DATA'!$A:$A=$A1196,'SUMMARY DATA'!$C:$C=$B1196,'SUMMARY DATA'!$B:$B=""GRP"")),
  IF(
    OR(
      ISNUMBER(SEARCH(""CDM CASH DEPOSIT"",$C1196)),
      ISNUMBER(SEARCH(""CASH DEPOSIT"",$"&amp;"C1196)),
      COUNTIFS('SUMMARY DATA'!$D:$D,$C1196,'SUMMARY DATA'!$B:$B,""GRP"")&lt;&gt;1
    ),
    """",
    IFERROR(TEXTJOIN(CHAR(10),TRUE,FILTER('SUMMARY DATA'!F:F,'SUMMARY DATA'!$D:$D=$C1196,'SUMMARY DATA'!$B:$B=""GRP"")),"""")
  )
)"),"")</f>
        <v/>
      </c>
      <c r="G1196" s="17" t="str">
        <f>IFERROR(__xludf.DUMMYFUNCTION("IFERROR(
  TEXTJOIN(CHAR(10),TRUE,FILTER('SUMMARY DATA'!G:G,'SUMMARY DATA'!$A:$A=$A1196,'SUMMARY DATA'!$C:$C=$B1196,'SUMMARY DATA'!$B:$B=""GRP"")),
  IF(
    OR(
      ISNUMBER(SEARCH(""CDM CASH DEPOSIT"",$C1196)),
      ISNUMBER(SEARCH(""CASH DEPOSIT"",$"&amp;"C1196)),
      COUNTIFS('SUMMARY DATA'!$D:$D,$C1196,'SUMMARY DATA'!$B:$B,""GRP"")&lt;&gt;1
    ),
    """",
    IFERROR(TEXTJOIN(CHAR(10),TRUE,FILTER('SUMMARY DATA'!G:G,'SUMMARY DATA'!$D:$D=$C1196,'SUMMARY DATA'!$B:$B=""GRP"")),"""")
  )
)"),"")</f>
        <v/>
      </c>
      <c r="H1196" s="18" t="str">
        <f>IFERROR(__xludf.DUMMYFUNCTION("IFERROR(
  TEXTJOIN(CHAR(10),TRUE,FILTER('SUMMARY DATA'!H:H,'SUMMARY DATA'!$A:$A=$A1196,'SUMMARY DATA'!$C:$C=$B1196,'SUMMARY DATA'!$B:$B=""GRP"")),
  IF(
    OR(
      ISNUMBER(SEARCH(""CDM CASH DEPOSIT"",$C1196)),
      ISNUMBER(SEARCH(""CASH DEPOSIT"",$"&amp;"C1196)),
      COUNTIFS('SUMMARY DATA'!$D:$D,$C1196,'SUMMARY DATA'!$B:$B,""GRP"")&lt;&gt;1
    ),
    """",
    IFERROR(TEXTJOIN(CHAR(10),TRUE,FILTER('SUMMARY DATA'!H:H,'SUMMARY DATA'!$D:$D=$C1196,'SUMMARY DATA'!$B:$B=""GRP"")),"""")
  )
)"),"")</f>
        <v/>
      </c>
      <c r="I1196" s="18" t="str">
        <f>IFERROR(__xludf.DUMMYFUNCTION("IF(H1196="""","""",
SUM(ARRAYFORMULA(VALUE(SPLIT(H1196,CHAR(10)))))
)"),"")</f>
        <v/>
      </c>
      <c r="J1196" s="17" t="str">
        <f>IFERROR(__xludf.DUMMYFUNCTION("IFERROR(
  TEXTJOIN(CHAR(10),TRUE,FILTER('SUMMARY DATA'!I:I,'SUMMARY DATA'!$A:$A=$A1196,'SUMMARY DATA'!$C:$C=$B1196,'SUMMARY DATA'!$B:$B=""GRP"")),
  IF(
    OR(
      ISNUMBER(SEARCH(""CDM CASH DEPOSIT"",$C1196)),
      ISNUMBER(SEARCH(""CASH DEPOSIT"",$"&amp;"C1196)),
      COUNTIFS('SUMMARY DATA'!$D:$D,$C1196,'SUMMARY DATA'!$B:$B,""GRP"")&lt;&gt;1
    ),
    """",
    IFERROR(TEXTJOIN(CHAR(10),TRUE,FILTER('SUMMARY DATA'!I:I,'SUMMARY DATA'!$D:$D=$C1196,'SUMMARY DATA'!$B:$B=""GRP"")),"""")
  )
)"),"")</f>
        <v/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 ht="15.75" customHeight="1" spans="1:27">
      <c r="A1197" s="2"/>
      <c r="B1197" s="35"/>
      <c r="C1197" s="2"/>
      <c r="D1197" s="6"/>
      <c r="E1197" s="16" t="str">
        <f>IFERROR(__xludf.DUMMYFUNCTION("IFERROR(
  TEXTJOIN(CHAR(10),TRUE,FILTER('SUMMARY DATA'!E:E,'SUMMARY DATA'!$A:$A=$A1197,'SUMMARY DATA'!$C:$C=$B1197,'SUMMARY DATA'!$B:$B=""GRP"")),
  IF(
    OR(
      ISNUMBER(SEARCH(""CDM CASH DEPOSIT"",$C1197)),
      ISNUMBER(SEARCH(""CASH DEPOSIT"",$"&amp;"C1197)),
      COUNTIFS('SUMMARY DATA'!$D:$D,$C1197,'SUMMARY DATA'!$B:$B,""GRP"")&lt;&gt;1
    ),
    """",
    IFERROR(TEXTJOIN(CHAR(10),TRUE,FILTER('SUMMARY DATA'!E:E,'SUMMARY DATA'!$D:$D=$C1197,'SUMMARY DATA'!$B:$B=""GRP"")),"""")
  )
)"),"")</f>
        <v/>
      </c>
      <c r="F1197" s="17" t="str">
        <f>IFERROR(__xludf.DUMMYFUNCTION("IFERROR(
  TEXTJOIN(CHAR(10),TRUE,FILTER('SUMMARY DATA'!F:F,'SUMMARY DATA'!$A:$A=$A1197,'SUMMARY DATA'!$C:$C=$B1197,'SUMMARY DATA'!$B:$B=""GRP"")),
  IF(
    OR(
      ISNUMBER(SEARCH(""CDM CASH DEPOSIT"",$C1197)),
      ISNUMBER(SEARCH(""CASH DEPOSIT"",$"&amp;"C1197)),
      COUNTIFS('SUMMARY DATA'!$D:$D,$C1197,'SUMMARY DATA'!$B:$B,""GRP"")&lt;&gt;1
    ),
    """",
    IFERROR(TEXTJOIN(CHAR(10),TRUE,FILTER('SUMMARY DATA'!F:F,'SUMMARY DATA'!$D:$D=$C1197,'SUMMARY DATA'!$B:$B=""GRP"")),"""")
  )
)"),"")</f>
        <v/>
      </c>
      <c r="G1197" s="17" t="str">
        <f>IFERROR(__xludf.DUMMYFUNCTION("IFERROR(
  TEXTJOIN(CHAR(10),TRUE,FILTER('SUMMARY DATA'!G:G,'SUMMARY DATA'!$A:$A=$A1197,'SUMMARY DATA'!$C:$C=$B1197,'SUMMARY DATA'!$B:$B=""GRP"")),
  IF(
    OR(
      ISNUMBER(SEARCH(""CDM CASH DEPOSIT"",$C1197)),
      ISNUMBER(SEARCH(""CASH DEPOSIT"",$"&amp;"C1197)),
      COUNTIFS('SUMMARY DATA'!$D:$D,$C1197,'SUMMARY DATA'!$B:$B,""GRP"")&lt;&gt;1
    ),
    """",
    IFERROR(TEXTJOIN(CHAR(10),TRUE,FILTER('SUMMARY DATA'!G:G,'SUMMARY DATA'!$D:$D=$C1197,'SUMMARY DATA'!$B:$B=""GRP"")),"""")
  )
)"),"")</f>
        <v/>
      </c>
      <c r="H1197" s="18" t="str">
        <f>IFERROR(__xludf.DUMMYFUNCTION("IFERROR(
  TEXTJOIN(CHAR(10),TRUE,FILTER('SUMMARY DATA'!H:H,'SUMMARY DATA'!$A:$A=$A1197,'SUMMARY DATA'!$C:$C=$B1197,'SUMMARY DATA'!$B:$B=""GRP"")),
  IF(
    OR(
      ISNUMBER(SEARCH(""CDM CASH DEPOSIT"",$C1197)),
      ISNUMBER(SEARCH(""CASH DEPOSIT"",$"&amp;"C1197)),
      COUNTIFS('SUMMARY DATA'!$D:$D,$C1197,'SUMMARY DATA'!$B:$B,""GRP"")&lt;&gt;1
    ),
    """",
    IFERROR(TEXTJOIN(CHAR(10),TRUE,FILTER('SUMMARY DATA'!H:H,'SUMMARY DATA'!$D:$D=$C1197,'SUMMARY DATA'!$B:$B=""GRP"")),"""")
  )
)"),"")</f>
        <v/>
      </c>
      <c r="I1197" s="18" t="str">
        <f>IFERROR(__xludf.DUMMYFUNCTION("IF(H1197="""","""",
SUM(ARRAYFORMULA(VALUE(SPLIT(H1197,CHAR(10)))))
)"),"")</f>
        <v/>
      </c>
      <c r="J1197" s="17" t="str">
        <f>IFERROR(__xludf.DUMMYFUNCTION("IFERROR(
  TEXTJOIN(CHAR(10),TRUE,FILTER('SUMMARY DATA'!I:I,'SUMMARY DATA'!$A:$A=$A1197,'SUMMARY DATA'!$C:$C=$B1197,'SUMMARY DATA'!$B:$B=""GRP"")),
  IF(
    OR(
      ISNUMBER(SEARCH(""CDM CASH DEPOSIT"",$C1197)),
      ISNUMBER(SEARCH(""CASH DEPOSIT"",$"&amp;"C1197)),
      COUNTIFS('SUMMARY DATA'!$D:$D,$C1197,'SUMMARY DATA'!$B:$B,""GRP"")&lt;&gt;1
    ),
    """",
    IFERROR(TEXTJOIN(CHAR(10),TRUE,FILTER('SUMMARY DATA'!I:I,'SUMMARY DATA'!$D:$D=$C1197,'SUMMARY DATA'!$B:$B=""GRP"")),"""")
  )
)"),"")</f>
        <v/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ht="15.75" customHeight="1" spans="1:27">
      <c r="A1198" s="2"/>
      <c r="B1198" s="35"/>
      <c r="C1198" s="2"/>
      <c r="D1198" s="6"/>
      <c r="E1198" s="16" t="str">
        <f>IFERROR(__xludf.DUMMYFUNCTION("IFERROR(
  TEXTJOIN(CHAR(10),TRUE,FILTER('SUMMARY DATA'!E:E,'SUMMARY DATA'!$A:$A=$A1198,'SUMMARY DATA'!$C:$C=$B1198,'SUMMARY DATA'!$B:$B=""GRP"")),
  IF(
    OR(
      ISNUMBER(SEARCH(""CDM CASH DEPOSIT"",$C1198)),
      ISNUMBER(SEARCH(""CASH DEPOSIT"",$"&amp;"C1198)),
      COUNTIFS('SUMMARY DATA'!$D:$D,$C1198,'SUMMARY DATA'!$B:$B,""GRP"")&lt;&gt;1
    ),
    """",
    IFERROR(TEXTJOIN(CHAR(10),TRUE,FILTER('SUMMARY DATA'!E:E,'SUMMARY DATA'!$D:$D=$C1198,'SUMMARY DATA'!$B:$B=""GRP"")),"""")
  )
)"),"")</f>
        <v/>
      </c>
      <c r="F1198" s="17" t="str">
        <f>IFERROR(__xludf.DUMMYFUNCTION("IFERROR(
  TEXTJOIN(CHAR(10),TRUE,FILTER('SUMMARY DATA'!F:F,'SUMMARY DATA'!$A:$A=$A1198,'SUMMARY DATA'!$C:$C=$B1198,'SUMMARY DATA'!$B:$B=""GRP"")),
  IF(
    OR(
      ISNUMBER(SEARCH(""CDM CASH DEPOSIT"",$C1198)),
      ISNUMBER(SEARCH(""CASH DEPOSIT"",$"&amp;"C1198)),
      COUNTIFS('SUMMARY DATA'!$D:$D,$C1198,'SUMMARY DATA'!$B:$B,""GRP"")&lt;&gt;1
    ),
    """",
    IFERROR(TEXTJOIN(CHAR(10),TRUE,FILTER('SUMMARY DATA'!F:F,'SUMMARY DATA'!$D:$D=$C1198,'SUMMARY DATA'!$B:$B=""GRP"")),"""")
  )
)"),"")</f>
        <v/>
      </c>
      <c r="G1198" s="17" t="str">
        <f>IFERROR(__xludf.DUMMYFUNCTION("IFERROR(
  TEXTJOIN(CHAR(10),TRUE,FILTER('SUMMARY DATA'!G:G,'SUMMARY DATA'!$A:$A=$A1198,'SUMMARY DATA'!$C:$C=$B1198,'SUMMARY DATA'!$B:$B=""GRP"")),
  IF(
    OR(
      ISNUMBER(SEARCH(""CDM CASH DEPOSIT"",$C1198)),
      ISNUMBER(SEARCH(""CASH DEPOSIT"",$"&amp;"C1198)),
      COUNTIFS('SUMMARY DATA'!$D:$D,$C1198,'SUMMARY DATA'!$B:$B,""GRP"")&lt;&gt;1
    ),
    """",
    IFERROR(TEXTJOIN(CHAR(10),TRUE,FILTER('SUMMARY DATA'!G:G,'SUMMARY DATA'!$D:$D=$C1198,'SUMMARY DATA'!$B:$B=""GRP"")),"""")
  )
)"),"")</f>
        <v/>
      </c>
      <c r="H1198" s="18" t="str">
        <f>IFERROR(__xludf.DUMMYFUNCTION("IFERROR(
  TEXTJOIN(CHAR(10),TRUE,FILTER('SUMMARY DATA'!H:H,'SUMMARY DATA'!$A:$A=$A1198,'SUMMARY DATA'!$C:$C=$B1198,'SUMMARY DATA'!$B:$B=""GRP"")),
  IF(
    OR(
      ISNUMBER(SEARCH(""CDM CASH DEPOSIT"",$C1198)),
      ISNUMBER(SEARCH(""CASH DEPOSIT"",$"&amp;"C1198)),
      COUNTIFS('SUMMARY DATA'!$D:$D,$C1198,'SUMMARY DATA'!$B:$B,""GRP"")&lt;&gt;1
    ),
    """",
    IFERROR(TEXTJOIN(CHAR(10),TRUE,FILTER('SUMMARY DATA'!H:H,'SUMMARY DATA'!$D:$D=$C1198,'SUMMARY DATA'!$B:$B=""GRP"")),"""")
  )
)"),"")</f>
        <v/>
      </c>
      <c r="I1198" s="18" t="str">
        <f>IFERROR(__xludf.DUMMYFUNCTION("IF(H1198="""","""",
SUM(ARRAYFORMULA(VALUE(SPLIT(H1198,CHAR(10)))))
)"),"")</f>
        <v/>
      </c>
      <c r="J1198" s="17" t="str">
        <f>IFERROR(__xludf.DUMMYFUNCTION("IFERROR(
  TEXTJOIN(CHAR(10),TRUE,FILTER('SUMMARY DATA'!I:I,'SUMMARY DATA'!$A:$A=$A1198,'SUMMARY DATA'!$C:$C=$B1198,'SUMMARY DATA'!$B:$B=""GRP"")),
  IF(
    OR(
      ISNUMBER(SEARCH(""CDM CASH DEPOSIT"",$C1198)),
      ISNUMBER(SEARCH(""CASH DEPOSIT"",$"&amp;"C1198)),
      COUNTIFS('SUMMARY DATA'!$D:$D,$C1198,'SUMMARY DATA'!$B:$B,""GRP"")&lt;&gt;1
    ),
    """",
    IFERROR(TEXTJOIN(CHAR(10),TRUE,FILTER('SUMMARY DATA'!I:I,'SUMMARY DATA'!$D:$D=$C1198,'SUMMARY DATA'!$B:$B=""GRP"")),"""")
  )
)"),"")</f>
        <v/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ht="15.75" customHeight="1" spans="1:27">
      <c r="A1199" s="2"/>
      <c r="B1199" s="35"/>
      <c r="C1199" s="2"/>
      <c r="D1199" s="6"/>
      <c r="E1199" s="16" t="str">
        <f>IFERROR(__xludf.DUMMYFUNCTION("IFERROR(
  TEXTJOIN(CHAR(10),TRUE,FILTER('SUMMARY DATA'!E:E,'SUMMARY DATA'!$A:$A=$A1199,'SUMMARY DATA'!$C:$C=$B1199,'SUMMARY DATA'!$B:$B=""GRP"")),
  IF(
    OR(
      ISNUMBER(SEARCH(""CDM CASH DEPOSIT"",$C1199)),
      ISNUMBER(SEARCH(""CASH DEPOSIT"",$"&amp;"C1199)),
      COUNTIFS('SUMMARY DATA'!$D:$D,$C1199,'SUMMARY DATA'!$B:$B,""GRP"")&lt;&gt;1
    ),
    """",
    IFERROR(TEXTJOIN(CHAR(10),TRUE,FILTER('SUMMARY DATA'!E:E,'SUMMARY DATA'!$D:$D=$C1199,'SUMMARY DATA'!$B:$B=""GRP"")),"""")
  )
)"),"")</f>
        <v/>
      </c>
      <c r="F1199" s="17" t="str">
        <f>IFERROR(__xludf.DUMMYFUNCTION("IFERROR(
  TEXTJOIN(CHAR(10),TRUE,FILTER('SUMMARY DATA'!F:F,'SUMMARY DATA'!$A:$A=$A1199,'SUMMARY DATA'!$C:$C=$B1199,'SUMMARY DATA'!$B:$B=""GRP"")),
  IF(
    OR(
      ISNUMBER(SEARCH(""CDM CASH DEPOSIT"",$C1199)),
      ISNUMBER(SEARCH(""CASH DEPOSIT"",$"&amp;"C1199)),
      COUNTIFS('SUMMARY DATA'!$D:$D,$C1199,'SUMMARY DATA'!$B:$B,""GRP"")&lt;&gt;1
    ),
    """",
    IFERROR(TEXTJOIN(CHAR(10),TRUE,FILTER('SUMMARY DATA'!F:F,'SUMMARY DATA'!$D:$D=$C1199,'SUMMARY DATA'!$B:$B=""GRP"")),"""")
  )
)"),"")</f>
        <v/>
      </c>
      <c r="G1199" s="17" t="str">
        <f>IFERROR(__xludf.DUMMYFUNCTION("IFERROR(
  TEXTJOIN(CHAR(10),TRUE,FILTER('SUMMARY DATA'!G:G,'SUMMARY DATA'!$A:$A=$A1199,'SUMMARY DATA'!$C:$C=$B1199,'SUMMARY DATA'!$B:$B=""GRP"")),
  IF(
    OR(
      ISNUMBER(SEARCH(""CDM CASH DEPOSIT"",$C1199)),
      ISNUMBER(SEARCH(""CASH DEPOSIT"",$"&amp;"C1199)),
      COUNTIFS('SUMMARY DATA'!$D:$D,$C1199,'SUMMARY DATA'!$B:$B,""GRP"")&lt;&gt;1
    ),
    """",
    IFERROR(TEXTJOIN(CHAR(10),TRUE,FILTER('SUMMARY DATA'!G:G,'SUMMARY DATA'!$D:$D=$C1199,'SUMMARY DATA'!$B:$B=""GRP"")),"""")
  )
)"),"")</f>
        <v/>
      </c>
      <c r="H1199" s="18" t="str">
        <f>IFERROR(__xludf.DUMMYFUNCTION("IFERROR(
  TEXTJOIN(CHAR(10),TRUE,FILTER('SUMMARY DATA'!H:H,'SUMMARY DATA'!$A:$A=$A1199,'SUMMARY DATA'!$C:$C=$B1199,'SUMMARY DATA'!$B:$B=""GRP"")),
  IF(
    OR(
      ISNUMBER(SEARCH(""CDM CASH DEPOSIT"",$C1199)),
      ISNUMBER(SEARCH(""CASH DEPOSIT"",$"&amp;"C1199)),
      COUNTIFS('SUMMARY DATA'!$D:$D,$C1199,'SUMMARY DATA'!$B:$B,""GRP"")&lt;&gt;1
    ),
    """",
    IFERROR(TEXTJOIN(CHAR(10),TRUE,FILTER('SUMMARY DATA'!H:H,'SUMMARY DATA'!$D:$D=$C1199,'SUMMARY DATA'!$B:$B=""GRP"")),"""")
  )
)"),"")</f>
        <v/>
      </c>
      <c r="I1199" s="18" t="str">
        <f>IFERROR(__xludf.DUMMYFUNCTION("IF(H1199="""","""",
SUM(ARRAYFORMULA(VALUE(SPLIT(H1199,CHAR(10)))))
)"),"")</f>
        <v/>
      </c>
      <c r="J1199" s="17" t="str">
        <f>IFERROR(__xludf.DUMMYFUNCTION("IFERROR(
  TEXTJOIN(CHAR(10),TRUE,FILTER('SUMMARY DATA'!I:I,'SUMMARY DATA'!$A:$A=$A1199,'SUMMARY DATA'!$C:$C=$B1199,'SUMMARY DATA'!$B:$B=""GRP"")),
  IF(
    OR(
      ISNUMBER(SEARCH(""CDM CASH DEPOSIT"",$C1199)),
      ISNUMBER(SEARCH(""CASH DEPOSIT"",$"&amp;"C1199)),
      COUNTIFS('SUMMARY DATA'!$D:$D,$C1199,'SUMMARY DATA'!$B:$B,""GRP"")&lt;&gt;1
    ),
    """",
    IFERROR(TEXTJOIN(CHAR(10),TRUE,FILTER('SUMMARY DATA'!I:I,'SUMMARY DATA'!$D:$D=$C1199,'SUMMARY DATA'!$B:$B=""GRP"")),"""")
  )
)"),"")</f>
        <v/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ht="15.75" customHeight="1" spans="1:27">
      <c r="A1200" s="2"/>
      <c r="B1200" s="35"/>
      <c r="C1200" s="2"/>
      <c r="D1200" s="6"/>
      <c r="E1200" s="16" t="str">
        <f>IFERROR(__xludf.DUMMYFUNCTION("IFERROR(
  TEXTJOIN(CHAR(10),TRUE,FILTER('SUMMARY DATA'!E:E,'SUMMARY DATA'!$A:$A=$A1200,'SUMMARY DATA'!$C:$C=$B1200,'SUMMARY DATA'!$B:$B=""GRP"")),
  IF(
    OR(
      ISNUMBER(SEARCH(""CDM CASH DEPOSIT"",$C1200)),
      ISNUMBER(SEARCH(""CASH DEPOSIT"",$"&amp;"C1200)),
      COUNTIFS('SUMMARY DATA'!$D:$D,$C1200,'SUMMARY DATA'!$B:$B,""GRP"")&lt;&gt;1
    ),
    """",
    IFERROR(TEXTJOIN(CHAR(10),TRUE,FILTER('SUMMARY DATA'!E:E,'SUMMARY DATA'!$D:$D=$C1200,'SUMMARY DATA'!$B:$B=""GRP"")),"""")
  )
)"),"")</f>
        <v/>
      </c>
      <c r="F1200" s="17" t="str">
        <f>IFERROR(__xludf.DUMMYFUNCTION("IFERROR(
  TEXTJOIN(CHAR(10),TRUE,FILTER('SUMMARY DATA'!F:F,'SUMMARY DATA'!$A:$A=$A1200,'SUMMARY DATA'!$C:$C=$B1200,'SUMMARY DATA'!$B:$B=""GRP"")),
  IF(
    OR(
      ISNUMBER(SEARCH(""CDM CASH DEPOSIT"",$C1200)),
      ISNUMBER(SEARCH(""CASH DEPOSIT"",$"&amp;"C1200)),
      COUNTIFS('SUMMARY DATA'!$D:$D,$C1200,'SUMMARY DATA'!$B:$B,""GRP"")&lt;&gt;1
    ),
    """",
    IFERROR(TEXTJOIN(CHAR(10),TRUE,FILTER('SUMMARY DATA'!F:F,'SUMMARY DATA'!$D:$D=$C1200,'SUMMARY DATA'!$B:$B=""GRP"")),"""")
  )
)"),"")</f>
        <v/>
      </c>
      <c r="G1200" s="17" t="str">
        <f>IFERROR(__xludf.DUMMYFUNCTION("IFERROR(
  TEXTJOIN(CHAR(10),TRUE,FILTER('SUMMARY DATA'!G:G,'SUMMARY DATA'!$A:$A=$A1200,'SUMMARY DATA'!$C:$C=$B1200,'SUMMARY DATA'!$B:$B=""GRP"")),
  IF(
    OR(
      ISNUMBER(SEARCH(""CDM CASH DEPOSIT"",$C1200)),
      ISNUMBER(SEARCH(""CASH DEPOSIT"",$"&amp;"C1200)),
      COUNTIFS('SUMMARY DATA'!$D:$D,$C1200,'SUMMARY DATA'!$B:$B,""GRP"")&lt;&gt;1
    ),
    """",
    IFERROR(TEXTJOIN(CHAR(10),TRUE,FILTER('SUMMARY DATA'!G:G,'SUMMARY DATA'!$D:$D=$C1200,'SUMMARY DATA'!$B:$B=""GRP"")),"""")
  )
)"),"")</f>
        <v/>
      </c>
      <c r="H1200" s="18" t="str">
        <f>IFERROR(__xludf.DUMMYFUNCTION("IFERROR(
  TEXTJOIN(CHAR(10),TRUE,FILTER('SUMMARY DATA'!H:H,'SUMMARY DATA'!$A:$A=$A1200,'SUMMARY DATA'!$C:$C=$B1200,'SUMMARY DATA'!$B:$B=""GRP"")),
  IF(
    OR(
      ISNUMBER(SEARCH(""CDM CASH DEPOSIT"",$C1200)),
      ISNUMBER(SEARCH(""CASH DEPOSIT"",$"&amp;"C1200)),
      COUNTIFS('SUMMARY DATA'!$D:$D,$C1200,'SUMMARY DATA'!$B:$B,""GRP"")&lt;&gt;1
    ),
    """",
    IFERROR(TEXTJOIN(CHAR(10),TRUE,FILTER('SUMMARY DATA'!H:H,'SUMMARY DATA'!$D:$D=$C1200,'SUMMARY DATA'!$B:$B=""GRP"")),"""")
  )
)"),"")</f>
        <v/>
      </c>
      <c r="I1200" s="18" t="str">
        <f>IFERROR(__xludf.DUMMYFUNCTION("IF(H1200="""","""",
SUM(ARRAYFORMULA(VALUE(SPLIT(H1200,CHAR(10)))))
)"),"")</f>
        <v/>
      </c>
      <c r="J1200" s="17" t="str">
        <f>IFERROR(__xludf.DUMMYFUNCTION("IFERROR(
  TEXTJOIN(CHAR(10),TRUE,FILTER('SUMMARY DATA'!I:I,'SUMMARY DATA'!$A:$A=$A1200,'SUMMARY DATA'!$C:$C=$B1200,'SUMMARY DATA'!$B:$B=""GRP"")),
  IF(
    OR(
      ISNUMBER(SEARCH(""CDM CASH DEPOSIT"",$C1200)),
      ISNUMBER(SEARCH(""CASH DEPOSIT"",$"&amp;"C1200)),
      COUNTIFS('SUMMARY DATA'!$D:$D,$C1200,'SUMMARY DATA'!$B:$B,""GRP"")&lt;&gt;1
    ),
    """",
    IFERROR(TEXTJOIN(CHAR(10),TRUE,FILTER('SUMMARY DATA'!I:I,'SUMMARY DATA'!$D:$D=$C1200,'SUMMARY DATA'!$B:$B=""GRP"")),"""")
  )
)"),"")</f>
        <v/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ht="15.75" customHeight="1" spans="1:27">
      <c r="A1201" s="2"/>
      <c r="B1201" s="35"/>
      <c r="C1201" s="2"/>
      <c r="D1201" s="6"/>
      <c r="E1201" s="16" t="str">
        <f>IFERROR(__xludf.DUMMYFUNCTION("IFERROR(
  TEXTJOIN(CHAR(10),TRUE,FILTER('SUMMARY DATA'!E:E,'SUMMARY DATA'!$A:$A=$A1201,'SUMMARY DATA'!$C:$C=$B1201,'SUMMARY DATA'!$B:$B=""GRP"")),
  IF(
    OR(
      ISNUMBER(SEARCH(""CDM CASH DEPOSIT"",$C1201)),
      ISNUMBER(SEARCH(""CASH DEPOSIT"",$"&amp;"C1201)),
      COUNTIFS('SUMMARY DATA'!$D:$D,$C1201,'SUMMARY DATA'!$B:$B,""GRP"")&lt;&gt;1
    ),
    """",
    IFERROR(TEXTJOIN(CHAR(10),TRUE,FILTER('SUMMARY DATA'!E:E,'SUMMARY DATA'!$D:$D=$C1201,'SUMMARY DATA'!$B:$B=""GRP"")),"""")
  )
)"),"")</f>
        <v/>
      </c>
      <c r="F1201" s="17" t="str">
        <f>IFERROR(__xludf.DUMMYFUNCTION("IFERROR(
  TEXTJOIN(CHAR(10),TRUE,FILTER('SUMMARY DATA'!F:F,'SUMMARY DATA'!$A:$A=$A1201,'SUMMARY DATA'!$C:$C=$B1201,'SUMMARY DATA'!$B:$B=""GRP"")),
  IF(
    OR(
      ISNUMBER(SEARCH(""CDM CASH DEPOSIT"",$C1201)),
      ISNUMBER(SEARCH(""CASH DEPOSIT"",$"&amp;"C1201)),
      COUNTIFS('SUMMARY DATA'!$D:$D,$C1201,'SUMMARY DATA'!$B:$B,""GRP"")&lt;&gt;1
    ),
    """",
    IFERROR(TEXTJOIN(CHAR(10),TRUE,FILTER('SUMMARY DATA'!F:F,'SUMMARY DATA'!$D:$D=$C1201,'SUMMARY DATA'!$B:$B=""GRP"")),"""")
  )
)"),"")</f>
        <v/>
      </c>
      <c r="G1201" s="17" t="str">
        <f>IFERROR(__xludf.DUMMYFUNCTION("IFERROR(
  TEXTJOIN(CHAR(10),TRUE,FILTER('SUMMARY DATA'!G:G,'SUMMARY DATA'!$A:$A=$A1201,'SUMMARY DATA'!$C:$C=$B1201,'SUMMARY DATA'!$B:$B=""GRP"")),
  IF(
    OR(
      ISNUMBER(SEARCH(""CDM CASH DEPOSIT"",$C1201)),
      ISNUMBER(SEARCH(""CASH DEPOSIT"",$"&amp;"C1201)),
      COUNTIFS('SUMMARY DATA'!$D:$D,$C1201,'SUMMARY DATA'!$B:$B,""GRP"")&lt;&gt;1
    ),
    """",
    IFERROR(TEXTJOIN(CHAR(10),TRUE,FILTER('SUMMARY DATA'!G:G,'SUMMARY DATA'!$D:$D=$C1201,'SUMMARY DATA'!$B:$B=""GRP"")),"""")
  )
)"),"")</f>
        <v/>
      </c>
      <c r="H1201" s="18" t="str">
        <f>IFERROR(__xludf.DUMMYFUNCTION("IFERROR(
  TEXTJOIN(CHAR(10),TRUE,FILTER('SUMMARY DATA'!H:H,'SUMMARY DATA'!$A:$A=$A1201,'SUMMARY DATA'!$C:$C=$B1201,'SUMMARY DATA'!$B:$B=""GRP"")),
  IF(
    OR(
      ISNUMBER(SEARCH(""CDM CASH DEPOSIT"",$C1201)),
      ISNUMBER(SEARCH(""CASH DEPOSIT"",$"&amp;"C1201)),
      COUNTIFS('SUMMARY DATA'!$D:$D,$C1201,'SUMMARY DATA'!$B:$B,""GRP"")&lt;&gt;1
    ),
    """",
    IFERROR(TEXTJOIN(CHAR(10),TRUE,FILTER('SUMMARY DATA'!H:H,'SUMMARY DATA'!$D:$D=$C1201,'SUMMARY DATA'!$B:$B=""GRP"")),"""")
  )
)"),"")</f>
        <v/>
      </c>
      <c r="I1201" s="18" t="str">
        <f>IFERROR(__xludf.DUMMYFUNCTION("IF(H1201="""","""",
SUM(ARRAYFORMULA(VALUE(SPLIT(H1201,CHAR(10)))))
)"),"")</f>
        <v/>
      </c>
      <c r="J1201" s="17" t="str">
        <f>IFERROR(__xludf.DUMMYFUNCTION("IFERROR(
  TEXTJOIN(CHAR(10),TRUE,FILTER('SUMMARY DATA'!I:I,'SUMMARY DATA'!$A:$A=$A1201,'SUMMARY DATA'!$C:$C=$B1201,'SUMMARY DATA'!$B:$B=""GRP"")),
  IF(
    OR(
      ISNUMBER(SEARCH(""CDM CASH DEPOSIT"",$C1201)),
      ISNUMBER(SEARCH(""CASH DEPOSIT"",$"&amp;"C1201)),
      COUNTIFS('SUMMARY DATA'!$D:$D,$C1201,'SUMMARY DATA'!$B:$B,""GRP"")&lt;&gt;1
    ),
    """",
    IFERROR(TEXTJOIN(CHAR(10),TRUE,FILTER('SUMMARY DATA'!I:I,'SUMMARY DATA'!$D:$D=$C1201,'SUMMARY DATA'!$B:$B=""GRP"")),"""")
  )
)"),"")</f>
        <v/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ht="15.75" customHeight="1" spans="1:27">
      <c r="A1202" s="2"/>
      <c r="B1202" s="35"/>
      <c r="C1202" s="2"/>
      <c r="D1202" s="6"/>
      <c r="E1202" s="16" t="str">
        <f>IFERROR(__xludf.DUMMYFUNCTION("IFERROR(
  TEXTJOIN(CHAR(10),TRUE,FILTER('SUMMARY DATA'!E:E,'SUMMARY DATA'!$A:$A=$A1202,'SUMMARY DATA'!$C:$C=$B1202,'SUMMARY DATA'!$B:$B=""GRP"")),
  IF(
    OR(
      ISNUMBER(SEARCH(""CDM CASH DEPOSIT"",$C1202)),
      ISNUMBER(SEARCH(""CASH DEPOSIT"",$"&amp;"C1202)),
      COUNTIFS('SUMMARY DATA'!$D:$D,$C1202,'SUMMARY DATA'!$B:$B,""GRP"")&lt;&gt;1
    ),
    """",
    IFERROR(TEXTJOIN(CHAR(10),TRUE,FILTER('SUMMARY DATA'!E:E,'SUMMARY DATA'!$D:$D=$C1202,'SUMMARY DATA'!$B:$B=""GRP"")),"""")
  )
)"),"")</f>
        <v/>
      </c>
      <c r="F1202" s="17" t="str">
        <f>IFERROR(__xludf.DUMMYFUNCTION("IFERROR(
  TEXTJOIN(CHAR(10),TRUE,FILTER('SUMMARY DATA'!F:F,'SUMMARY DATA'!$A:$A=$A1202,'SUMMARY DATA'!$C:$C=$B1202,'SUMMARY DATA'!$B:$B=""GRP"")),
  IF(
    OR(
      ISNUMBER(SEARCH(""CDM CASH DEPOSIT"",$C1202)),
      ISNUMBER(SEARCH(""CASH DEPOSIT"",$"&amp;"C1202)),
      COUNTIFS('SUMMARY DATA'!$D:$D,$C1202,'SUMMARY DATA'!$B:$B,""GRP"")&lt;&gt;1
    ),
    """",
    IFERROR(TEXTJOIN(CHAR(10),TRUE,FILTER('SUMMARY DATA'!F:F,'SUMMARY DATA'!$D:$D=$C1202,'SUMMARY DATA'!$B:$B=""GRP"")),"""")
  )
)"),"")</f>
        <v/>
      </c>
      <c r="G1202" s="17" t="str">
        <f>IFERROR(__xludf.DUMMYFUNCTION("IFERROR(
  TEXTJOIN(CHAR(10),TRUE,FILTER('SUMMARY DATA'!G:G,'SUMMARY DATA'!$A:$A=$A1202,'SUMMARY DATA'!$C:$C=$B1202,'SUMMARY DATA'!$B:$B=""GRP"")),
  IF(
    OR(
      ISNUMBER(SEARCH(""CDM CASH DEPOSIT"",$C1202)),
      ISNUMBER(SEARCH(""CASH DEPOSIT"",$"&amp;"C1202)),
      COUNTIFS('SUMMARY DATA'!$D:$D,$C1202,'SUMMARY DATA'!$B:$B,""GRP"")&lt;&gt;1
    ),
    """",
    IFERROR(TEXTJOIN(CHAR(10),TRUE,FILTER('SUMMARY DATA'!G:G,'SUMMARY DATA'!$D:$D=$C1202,'SUMMARY DATA'!$B:$B=""GRP"")),"""")
  )
)"),"")</f>
        <v/>
      </c>
      <c r="H1202" s="18" t="str">
        <f>IFERROR(__xludf.DUMMYFUNCTION("IFERROR(
  TEXTJOIN(CHAR(10),TRUE,FILTER('SUMMARY DATA'!H:H,'SUMMARY DATA'!$A:$A=$A1202,'SUMMARY DATA'!$C:$C=$B1202,'SUMMARY DATA'!$B:$B=""GRP"")),
  IF(
    OR(
      ISNUMBER(SEARCH(""CDM CASH DEPOSIT"",$C1202)),
      ISNUMBER(SEARCH(""CASH DEPOSIT"",$"&amp;"C1202)),
      COUNTIFS('SUMMARY DATA'!$D:$D,$C1202,'SUMMARY DATA'!$B:$B,""GRP"")&lt;&gt;1
    ),
    """",
    IFERROR(TEXTJOIN(CHAR(10),TRUE,FILTER('SUMMARY DATA'!H:H,'SUMMARY DATA'!$D:$D=$C1202,'SUMMARY DATA'!$B:$B=""GRP"")),"""")
  )
)"),"")</f>
        <v/>
      </c>
      <c r="I1202" s="18" t="str">
        <f>IFERROR(__xludf.DUMMYFUNCTION("IF(H1202="""","""",
SUM(ARRAYFORMULA(VALUE(SPLIT(H1202,CHAR(10)))))
)"),"")</f>
        <v/>
      </c>
      <c r="J1202" s="17" t="str">
        <f>IFERROR(__xludf.DUMMYFUNCTION("IFERROR(
  TEXTJOIN(CHAR(10),TRUE,FILTER('SUMMARY DATA'!I:I,'SUMMARY DATA'!$A:$A=$A1202,'SUMMARY DATA'!$C:$C=$B1202,'SUMMARY DATA'!$B:$B=""GRP"")),
  IF(
    OR(
      ISNUMBER(SEARCH(""CDM CASH DEPOSIT"",$C1202)),
      ISNUMBER(SEARCH(""CASH DEPOSIT"",$"&amp;"C1202)),
      COUNTIFS('SUMMARY DATA'!$D:$D,$C1202,'SUMMARY DATA'!$B:$B,""GRP"")&lt;&gt;1
    ),
    """",
    IFERROR(TEXTJOIN(CHAR(10),TRUE,FILTER('SUMMARY DATA'!I:I,'SUMMARY DATA'!$D:$D=$C1202,'SUMMARY DATA'!$B:$B=""GRP"")),"""")
  )
)"),"")</f>
        <v/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ht="15.75" customHeight="1" spans="1:27">
      <c r="A1203" s="2"/>
      <c r="B1203" s="35"/>
      <c r="C1203" s="2"/>
      <c r="D1203" s="6"/>
      <c r="E1203" s="16" t="str">
        <f>IFERROR(__xludf.DUMMYFUNCTION("IFERROR(
  TEXTJOIN(CHAR(10),TRUE,FILTER('SUMMARY DATA'!E:E,'SUMMARY DATA'!$A:$A=$A1203,'SUMMARY DATA'!$C:$C=$B1203,'SUMMARY DATA'!$B:$B=""GRP"")),
  IF(
    OR(
      ISNUMBER(SEARCH(""CDM CASH DEPOSIT"",$C1203)),
      ISNUMBER(SEARCH(""CASH DEPOSIT"",$"&amp;"C1203)),
      COUNTIFS('SUMMARY DATA'!$D:$D,$C1203,'SUMMARY DATA'!$B:$B,""GRP"")&lt;&gt;1
    ),
    """",
    IFERROR(TEXTJOIN(CHAR(10),TRUE,FILTER('SUMMARY DATA'!E:E,'SUMMARY DATA'!$D:$D=$C1203,'SUMMARY DATA'!$B:$B=""GRP"")),"""")
  )
)"),"")</f>
        <v/>
      </c>
      <c r="F1203" s="17" t="str">
        <f>IFERROR(__xludf.DUMMYFUNCTION("IFERROR(
  TEXTJOIN(CHAR(10),TRUE,FILTER('SUMMARY DATA'!F:F,'SUMMARY DATA'!$A:$A=$A1203,'SUMMARY DATA'!$C:$C=$B1203,'SUMMARY DATA'!$B:$B=""GRP"")),
  IF(
    OR(
      ISNUMBER(SEARCH(""CDM CASH DEPOSIT"",$C1203)),
      ISNUMBER(SEARCH(""CASH DEPOSIT"",$"&amp;"C1203)),
      COUNTIFS('SUMMARY DATA'!$D:$D,$C1203,'SUMMARY DATA'!$B:$B,""GRP"")&lt;&gt;1
    ),
    """",
    IFERROR(TEXTJOIN(CHAR(10),TRUE,FILTER('SUMMARY DATA'!F:F,'SUMMARY DATA'!$D:$D=$C1203,'SUMMARY DATA'!$B:$B=""GRP"")),"""")
  )
)"),"")</f>
        <v/>
      </c>
      <c r="G1203" s="17" t="str">
        <f>IFERROR(__xludf.DUMMYFUNCTION("IFERROR(
  TEXTJOIN(CHAR(10),TRUE,FILTER('SUMMARY DATA'!G:G,'SUMMARY DATA'!$A:$A=$A1203,'SUMMARY DATA'!$C:$C=$B1203,'SUMMARY DATA'!$B:$B=""GRP"")),
  IF(
    OR(
      ISNUMBER(SEARCH(""CDM CASH DEPOSIT"",$C1203)),
      ISNUMBER(SEARCH(""CASH DEPOSIT"",$"&amp;"C1203)),
      COUNTIFS('SUMMARY DATA'!$D:$D,$C1203,'SUMMARY DATA'!$B:$B,""GRP"")&lt;&gt;1
    ),
    """",
    IFERROR(TEXTJOIN(CHAR(10),TRUE,FILTER('SUMMARY DATA'!G:G,'SUMMARY DATA'!$D:$D=$C1203,'SUMMARY DATA'!$B:$B=""GRP"")),"""")
  )
)"),"")</f>
        <v/>
      </c>
      <c r="H1203" s="18" t="str">
        <f>IFERROR(__xludf.DUMMYFUNCTION("IFERROR(
  TEXTJOIN(CHAR(10),TRUE,FILTER('SUMMARY DATA'!H:H,'SUMMARY DATA'!$A:$A=$A1203,'SUMMARY DATA'!$C:$C=$B1203,'SUMMARY DATA'!$B:$B=""GRP"")),
  IF(
    OR(
      ISNUMBER(SEARCH(""CDM CASH DEPOSIT"",$C1203)),
      ISNUMBER(SEARCH(""CASH DEPOSIT"",$"&amp;"C1203)),
      COUNTIFS('SUMMARY DATA'!$D:$D,$C1203,'SUMMARY DATA'!$B:$B,""GRP"")&lt;&gt;1
    ),
    """",
    IFERROR(TEXTJOIN(CHAR(10),TRUE,FILTER('SUMMARY DATA'!H:H,'SUMMARY DATA'!$D:$D=$C1203,'SUMMARY DATA'!$B:$B=""GRP"")),"""")
  )
)"),"")</f>
        <v/>
      </c>
      <c r="I1203" s="18" t="str">
        <f>IFERROR(__xludf.DUMMYFUNCTION("IF(H1203="""","""",
SUM(ARRAYFORMULA(VALUE(SPLIT(H1203,CHAR(10)))))
)"),"")</f>
        <v/>
      </c>
      <c r="J1203" s="17" t="str">
        <f>IFERROR(__xludf.DUMMYFUNCTION("IFERROR(
  TEXTJOIN(CHAR(10),TRUE,FILTER('SUMMARY DATA'!I:I,'SUMMARY DATA'!$A:$A=$A1203,'SUMMARY DATA'!$C:$C=$B1203,'SUMMARY DATA'!$B:$B=""GRP"")),
  IF(
    OR(
      ISNUMBER(SEARCH(""CDM CASH DEPOSIT"",$C1203)),
      ISNUMBER(SEARCH(""CASH DEPOSIT"",$"&amp;"C1203)),
      COUNTIFS('SUMMARY DATA'!$D:$D,$C1203,'SUMMARY DATA'!$B:$B,""GRP"")&lt;&gt;1
    ),
    """",
    IFERROR(TEXTJOIN(CHAR(10),TRUE,FILTER('SUMMARY DATA'!I:I,'SUMMARY DATA'!$D:$D=$C1203,'SUMMARY DATA'!$B:$B=""GRP"")),"""")
  )
)"),"")</f>
        <v/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ht="15.75" customHeight="1" spans="1:27">
      <c r="A1204" s="2"/>
      <c r="B1204" s="35"/>
      <c r="C1204" s="2"/>
      <c r="D1204" s="6"/>
      <c r="E1204" s="16" t="str">
        <f>IFERROR(__xludf.DUMMYFUNCTION("IFERROR(
  TEXTJOIN(CHAR(10),TRUE,FILTER('SUMMARY DATA'!E:E,'SUMMARY DATA'!$A:$A=$A1204,'SUMMARY DATA'!$C:$C=$B1204,'SUMMARY DATA'!$B:$B=""GRP"")),
  IF(
    OR(
      ISNUMBER(SEARCH(""CDM CASH DEPOSIT"",$C1204)),
      ISNUMBER(SEARCH(""CASH DEPOSIT"",$"&amp;"C1204)),
      COUNTIFS('SUMMARY DATA'!$D:$D,$C1204,'SUMMARY DATA'!$B:$B,""GRP"")&lt;&gt;1
    ),
    """",
    IFERROR(TEXTJOIN(CHAR(10),TRUE,FILTER('SUMMARY DATA'!E:E,'SUMMARY DATA'!$D:$D=$C1204,'SUMMARY DATA'!$B:$B=""GRP"")),"""")
  )
)"),"")</f>
        <v/>
      </c>
      <c r="F1204" s="17" t="str">
        <f>IFERROR(__xludf.DUMMYFUNCTION("IFERROR(
  TEXTJOIN(CHAR(10),TRUE,FILTER('SUMMARY DATA'!F:F,'SUMMARY DATA'!$A:$A=$A1204,'SUMMARY DATA'!$C:$C=$B1204,'SUMMARY DATA'!$B:$B=""GRP"")),
  IF(
    OR(
      ISNUMBER(SEARCH(""CDM CASH DEPOSIT"",$C1204)),
      ISNUMBER(SEARCH(""CASH DEPOSIT"",$"&amp;"C1204)),
      COUNTIFS('SUMMARY DATA'!$D:$D,$C1204,'SUMMARY DATA'!$B:$B,""GRP"")&lt;&gt;1
    ),
    """",
    IFERROR(TEXTJOIN(CHAR(10),TRUE,FILTER('SUMMARY DATA'!F:F,'SUMMARY DATA'!$D:$D=$C1204,'SUMMARY DATA'!$B:$B=""GRP"")),"""")
  )
)"),"")</f>
        <v/>
      </c>
      <c r="G1204" s="17" t="str">
        <f>IFERROR(__xludf.DUMMYFUNCTION("IFERROR(
  TEXTJOIN(CHAR(10),TRUE,FILTER('SUMMARY DATA'!G:G,'SUMMARY DATA'!$A:$A=$A1204,'SUMMARY DATA'!$C:$C=$B1204,'SUMMARY DATA'!$B:$B=""GRP"")),
  IF(
    OR(
      ISNUMBER(SEARCH(""CDM CASH DEPOSIT"",$C1204)),
      ISNUMBER(SEARCH(""CASH DEPOSIT"",$"&amp;"C1204)),
      COUNTIFS('SUMMARY DATA'!$D:$D,$C1204,'SUMMARY DATA'!$B:$B,""GRP"")&lt;&gt;1
    ),
    """",
    IFERROR(TEXTJOIN(CHAR(10),TRUE,FILTER('SUMMARY DATA'!G:G,'SUMMARY DATA'!$D:$D=$C1204,'SUMMARY DATA'!$B:$B=""GRP"")),"""")
  )
)"),"")</f>
        <v/>
      </c>
      <c r="H1204" s="18" t="str">
        <f>IFERROR(__xludf.DUMMYFUNCTION("IFERROR(
  TEXTJOIN(CHAR(10),TRUE,FILTER('SUMMARY DATA'!H:H,'SUMMARY DATA'!$A:$A=$A1204,'SUMMARY DATA'!$C:$C=$B1204,'SUMMARY DATA'!$B:$B=""GRP"")),
  IF(
    OR(
      ISNUMBER(SEARCH(""CDM CASH DEPOSIT"",$C1204)),
      ISNUMBER(SEARCH(""CASH DEPOSIT"",$"&amp;"C1204)),
      COUNTIFS('SUMMARY DATA'!$D:$D,$C1204,'SUMMARY DATA'!$B:$B,""GRP"")&lt;&gt;1
    ),
    """",
    IFERROR(TEXTJOIN(CHAR(10),TRUE,FILTER('SUMMARY DATA'!H:H,'SUMMARY DATA'!$D:$D=$C1204,'SUMMARY DATA'!$B:$B=""GRP"")),"""")
  )
)"),"")</f>
        <v/>
      </c>
      <c r="I1204" s="18" t="str">
        <f>IFERROR(__xludf.DUMMYFUNCTION("IF(H1204="""","""",
SUM(ARRAYFORMULA(VALUE(SPLIT(H1204,CHAR(10)))))
)"),"")</f>
        <v/>
      </c>
      <c r="J1204" s="17" t="str">
        <f>IFERROR(__xludf.DUMMYFUNCTION("IFERROR(
  TEXTJOIN(CHAR(10),TRUE,FILTER('SUMMARY DATA'!I:I,'SUMMARY DATA'!$A:$A=$A1204,'SUMMARY DATA'!$C:$C=$B1204,'SUMMARY DATA'!$B:$B=""GRP"")),
  IF(
    OR(
      ISNUMBER(SEARCH(""CDM CASH DEPOSIT"",$C1204)),
      ISNUMBER(SEARCH(""CASH DEPOSIT"",$"&amp;"C1204)),
      COUNTIFS('SUMMARY DATA'!$D:$D,$C1204,'SUMMARY DATA'!$B:$B,""GRP"")&lt;&gt;1
    ),
    """",
    IFERROR(TEXTJOIN(CHAR(10),TRUE,FILTER('SUMMARY DATA'!I:I,'SUMMARY DATA'!$D:$D=$C1204,'SUMMARY DATA'!$B:$B=""GRP"")),"""")
  )
)"),"")</f>
        <v/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ht="15.75" customHeight="1" spans="1:27">
      <c r="A1205" s="2"/>
      <c r="B1205" s="35"/>
      <c r="C1205" s="2"/>
      <c r="D1205" s="6"/>
      <c r="E1205" s="16" t="str">
        <f>IFERROR(__xludf.DUMMYFUNCTION("IFERROR(
  TEXTJOIN(CHAR(10),TRUE,FILTER('SUMMARY DATA'!E:E,'SUMMARY DATA'!$A:$A=$A1205,'SUMMARY DATA'!$C:$C=$B1205,'SUMMARY DATA'!$B:$B=""GRP"")),
  IF(
    OR(
      ISNUMBER(SEARCH(""CDM CASH DEPOSIT"",$C1205)),
      ISNUMBER(SEARCH(""CASH DEPOSIT"",$"&amp;"C1205)),
      COUNTIFS('SUMMARY DATA'!$D:$D,$C1205,'SUMMARY DATA'!$B:$B,""GRP"")&lt;&gt;1
    ),
    """",
    IFERROR(TEXTJOIN(CHAR(10),TRUE,FILTER('SUMMARY DATA'!E:E,'SUMMARY DATA'!$D:$D=$C1205,'SUMMARY DATA'!$B:$B=""GRP"")),"""")
  )
)"),"")</f>
        <v/>
      </c>
      <c r="F1205" s="17" t="str">
        <f>IFERROR(__xludf.DUMMYFUNCTION("IFERROR(
  TEXTJOIN(CHAR(10),TRUE,FILTER('SUMMARY DATA'!F:F,'SUMMARY DATA'!$A:$A=$A1205,'SUMMARY DATA'!$C:$C=$B1205,'SUMMARY DATA'!$B:$B=""GRP"")),
  IF(
    OR(
      ISNUMBER(SEARCH(""CDM CASH DEPOSIT"",$C1205)),
      ISNUMBER(SEARCH(""CASH DEPOSIT"",$"&amp;"C1205)),
      COUNTIFS('SUMMARY DATA'!$D:$D,$C1205,'SUMMARY DATA'!$B:$B,""GRP"")&lt;&gt;1
    ),
    """",
    IFERROR(TEXTJOIN(CHAR(10),TRUE,FILTER('SUMMARY DATA'!F:F,'SUMMARY DATA'!$D:$D=$C1205,'SUMMARY DATA'!$B:$B=""GRP"")),"""")
  )
)"),"")</f>
        <v/>
      </c>
      <c r="G1205" s="17" t="str">
        <f>IFERROR(__xludf.DUMMYFUNCTION("IFERROR(
  TEXTJOIN(CHAR(10),TRUE,FILTER('SUMMARY DATA'!G:G,'SUMMARY DATA'!$A:$A=$A1205,'SUMMARY DATA'!$C:$C=$B1205,'SUMMARY DATA'!$B:$B=""GRP"")),
  IF(
    OR(
      ISNUMBER(SEARCH(""CDM CASH DEPOSIT"",$C1205)),
      ISNUMBER(SEARCH(""CASH DEPOSIT"",$"&amp;"C1205)),
      COUNTIFS('SUMMARY DATA'!$D:$D,$C1205,'SUMMARY DATA'!$B:$B,""GRP"")&lt;&gt;1
    ),
    """",
    IFERROR(TEXTJOIN(CHAR(10),TRUE,FILTER('SUMMARY DATA'!G:G,'SUMMARY DATA'!$D:$D=$C1205,'SUMMARY DATA'!$B:$B=""GRP"")),"""")
  )
)"),"")</f>
        <v/>
      </c>
      <c r="H1205" s="18" t="str">
        <f>IFERROR(__xludf.DUMMYFUNCTION("IFERROR(
  TEXTJOIN(CHAR(10),TRUE,FILTER('SUMMARY DATA'!H:H,'SUMMARY DATA'!$A:$A=$A1205,'SUMMARY DATA'!$C:$C=$B1205,'SUMMARY DATA'!$B:$B=""GRP"")),
  IF(
    OR(
      ISNUMBER(SEARCH(""CDM CASH DEPOSIT"",$C1205)),
      ISNUMBER(SEARCH(""CASH DEPOSIT"",$"&amp;"C1205)),
      COUNTIFS('SUMMARY DATA'!$D:$D,$C1205,'SUMMARY DATA'!$B:$B,""GRP"")&lt;&gt;1
    ),
    """",
    IFERROR(TEXTJOIN(CHAR(10),TRUE,FILTER('SUMMARY DATA'!H:H,'SUMMARY DATA'!$D:$D=$C1205,'SUMMARY DATA'!$B:$B=""GRP"")),"""")
  )
)"),"")</f>
        <v/>
      </c>
      <c r="I1205" s="18" t="str">
        <f>IFERROR(__xludf.DUMMYFUNCTION("IF(H1205="""","""",
SUM(ARRAYFORMULA(VALUE(SPLIT(H1205,CHAR(10)))))
)"),"")</f>
        <v/>
      </c>
      <c r="J1205" s="17" t="str">
        <f>IFERROR(__xludf.DUMMYFUNCTION("IFERROR(
  TEXTJOIN(CHAR(10),TRUE,FILTER('SUMMARY DATA'!I:I,'SUMMARY DATA'!$A:$A=$A1205,'SUMMARY DATA'!$C:$C=$B1205,'SUMMARY DATA'!$B:$B=""GRP"")),
  IF(
    OR(
      ISNUMBER(SEARCH(""CDM CASH DEPOSIT"",$C1205)),
      ISNUMBER(SEARCH(""CASH DEPOSIT"",$"&amp;"C1205)),
      COUNTIFS('SUMMARY DATA'!$D:$D,$C1205,'SUMMARY DATA'!$B:$B,""GRP"")&lt;&gt;1
    ),
    """",
    IFERROR(TEXTJOIN(CHAR(10),TRUE,FILTER('SUMMARY DATA'!I:I,'SUMMARY DATA'!$D:$D=$C1205,'SUMMARY DATA'!$B:$B=""GRP"")),"""")
  )
)"),"")</f>
        <v/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ht="15.75" customHeight="1" spans="1:27">
      <c r="A1206" s="2"/>
      <c r="B1206" s="35"/>
      <c r="C1206" s="2"/>
      <c r="D1206" s="6"/>
      <c r="E1206" s="16" t="str">
        <f>IFERROR(__xludf.DUMMYFUNCTION("IFERROR(
  TEXTJOIN(CHAR(10),TRUE,FILTER('SUMMARY DATA'!E:E,'SUMMARY DATA'!$A:$A=$A1206,'SUMMARY DATA'!$C:$C=$B1206,'SUMMARY DATA'!$B:$B=""GRP"")),
  IF(
    OR(
      ISNUMBER(SEARCH(""CDM CASH DEPOSIT"",$C1206)),
      ISNUMBER(SEARCH(""CASH DEPOSIT"",$"&amp;"C1206)),
      COUNTIFS('SUMMARY DATA'!$D:$D,$C1206,'SUMMARY DATA'!$B:$B,""GRP"")&lt;&gt;1
    ),
    """",
    IFERROR(TEXTJOIN(CHAR(10),TRUE,FILTER('SUMMARY DATA'!E:E,'SUMMARY DATA'!$D:$D=$C1206,'SUMMARY DATA'!$B:$B=""GRP"")),"""")
  )
)"),"")</f>
        <v/>
      </c>
      <c r="F1206" s="17" t="str">
        <f>IFERROR(__xludf.DUMMYFUNCTION("IFERROR(
  TEXTJOIN(CHAR(10),TRUE,FILTER('SUMMARY DATA'!F:F,'SUMMARY DATA'!$A:$A=$A1206,'SUMMARY DATA'!$C:$C=$B1206,'SUMMARY DATA'!$B:$B=""GRP"")),
  IF(
    OR(
      ISNUMBER(SEARCH(""CDM CASH DEPOSIT"",$C1206)),
      ISNUMBER(SEARCH(""CASH DEPOSIT"",$"&amp;"C1206)),
      COUNTIFS('SUMMARY DATA'!$D:$D,$C1206,'SUMMARY DATA'!$B:$B,""GRP"")&lt;&gt;1
    ),
    """",
    IFERROR(TEXTJOIN(CHAR(10),TRUE,FILTER('SUMMARY DATA'!F:F,'SUMMARY DATA'!$D:$D=$C1206,'SUMMARY DATA'!$B:$B=""GRP"")),"""")
  )
)"),"")</f>
        <v/>
      </c>
      <c r="G1206" s="17" t="str">
        <f>IFERROR(__xludf.DUMMYFUNCTION("IFERROR(
  TEXTJOIN(CHAR(10),TRUE,FILTER('SUMMARY DATA'!G:G,'SUMMARY DATA'!$A:$A=$A1206,'SUMMARY DATA'!$C:$C=$B1206,'SUMMARY DATA'!$B:$B=""GRP"")),
  IF(
    OR(
      ISNUMBER(SEARCH(""CDM CASH DEPOSIT"",$C1206)),
      ISNUMBER(SEARCH(""CASH DEPOSIT"",$"&amp;"C1206)),
      COUNTIFS('SUMMARY DATA'!$D:$D,$C1206,'SUMMARY DATA'!$B:$B,""GRP"")&lt;&gt;1
    ),
    """",
    IFERROR(TEXTJOIN(CHAR(10),TRUE,FILTER('SUMMARY DATA'!G:G,'SUMMARY DATA'!$D:$D=$C1206,'SUMMARY DATA'!$B:$B=""GRP"")),"""")
  )
)"),"")</f>
        <v/>
      </c>
      <c r="H1206" s="18" t="str">
        <f>IFERROR(__xludf.DUMMYFUNCTION("IFERROR(
  TEXTJOIN(CHAR(10),TRUE,FILTER('SUMMARY DATA'!H:H,'SUMMARY DATA'!$A:$A=$A1206,'SUMMARY DATA'!$C:$C=$B1206,'SUMMARY DATA'!$B:$B=""GRP"")),
  IF(
    OR(
      ISNUMBER(SEARCH(""CDM CASH DEPOSIT"",$C1206)),
      ISNUMBER(SEARCH(""CASH DEPOSIT"",$"&amp;"C1206)),
      COUNTIFS('SUMMARY DATA'!$D:$D,$C1206,'SUMMARY DATA'!$B:$B,""GRP"")&lt;&gt;1
    ),
    """",
    IFERROR(TEXTJOIN(CHAR(10),TRUE,FILTER('SUMMARY DATA'!H:H,'SUMMARY DATA'!$D:$D=$C1206,'SUMMARY DATA'!$B:$B=""GRP"")),"""")
  )
)"),"")</f>
        <v/>
      </c>
      <c r="I1206" s="18" t="str">
        <f>IFERROR(__xludf.DUMMYFUNCTION("IF(H1206="""","""",
SUM(ARRAYFORMULA(VALUE(SPLIT(H1206,CHAR(10)))))
)"),"")</f>
        <v/>
      </c>
      <c r="J1206" s="17" t="str">
        <f>IFERROR(__xludf.DUMMYFUNCTION("IFERROR(
  TEXTJOIN(CHAR(10),TRUE,FILTER('SUMMARY DATA'!I:I,'SUMMARY DATA'!$A:$A=$A1206,'SUMMARY DATA'!$C:$C=$B1206,'SUMMARY DATA'!$B:$B=""GRP"")),
  IF(
    OR(
      ISNUMBER(SEARCH(""CDM CASH DEPOSIT"",$C1206)),
      ISNUMBER(SEARCH(""CASH DEPOSIT"",$"&amp;"C1206)),
      COUNTIFS('SUMMARY DATA'!$D:$D,$C1206,'SUMMARY DATA'!$B:$B,""GRP"")&lt;&gt;1
    ),
    """",
    IFERROR(TEXTJOIN(CHAR(10),TRUE,FILTER('SUMMARY DATA'!I:I,'SUMMARY DATA'!$D:$D=$C1206,'SUMMARY DATA'!$B:$B=""GRP"")),"""")
  )
)"),"")</f>
        <v/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ht="15.75" customHeight="1" spans="1:27">
      <c r="A1207" s="2"/>
      <c r="B1207" s="35"/>
      <c r="C1207" s="2"/>
      <c r="D1207" s="6"/>
      <c r="E1207" s="16" t="str">
        <f>IFERROR(__xludf.DUMMYFUNCTION("IFERROR(
  TEXTJOIN(CHAR(10),TRUE,FILTER('SUMMARY DATA'!E:E,'SUMMARY DATA'!$A:$A=$A1207,'SUMMARY DATA'!$C:$C=$B1207,'SUMMARY DATA'!$B:$B=""GRP"")),
  IF(
    OR(
      ISNUMBER(SEARCH(""CDM CASH DEPOSIT"",$C1207)),
      ISNUMBER(SEARCH(""CASH DEPOSIT"",$"&amp;"C1207)),
      COUNTIFS('SUMMARY DATA'!$D:$D,$C1207,'SUMMARY DATA'!$B:$B,""GRP"")&lt;&gt;1
    ),
    """",
    IFERROR(TEXTJOIN(CHAR(10),TRUE,FILTER('SUMMARY DATA'!E:E,'SUMMARY DATA'!$D:$D=$C1207,'SUMMARY DATA'!$B:$B=""GRP"")),"""")
  )
)"),"")</f>
        <v/>
      </c>
      <c r="F1207" s="17" t="str">
        <f>IFERROR(__xludf.DUMMYFUNCTION("IFERROR(
  TEXTJOIN(CHAR(10),TRUE,FILTER('SUMMARY DATA'!F:F,'SUMMARY DATA'!$A:$A=$A1207,'SUMMARY DATA'!$C:$C=$B1207,'SUMMARY DATA'!$B:$B=""GRP"")),
  IF(
    OR(
      ISNUMBER(SEARCH(""CDM CASH DEPOSIT"",$C1207)),
      ISNUMBER(SEARCH(""CASH DEPOSIT"",$"&amp;"C1207)),
      COUNTIFS('SUMMARY DATA'!$D:$D,$C1207,'SUMMARY DATA'!$B:$B,""GRP"")&lt;&gt;1
    ),
    """",
    IFERROR(TEXTJOIN(CHAR(10),TRUE,FILTER('SUMMARY DATA'!F:F,'SUMMARY DATA'!$D:$D=$C1207,'SUMMARY DATA'!$B:$B=""GRP"")),"""")
  )
)"),"")</f>
        <v/>
      </c>
      <c r="G1207" s="17" t="str">
        <f>IFERROR(__xludf.DUMMYFUNCTION("IFERROR(
  TEXTJOIN(CHAR(10),TRUE,FILTER('SUMMARY DATA'!G:G,'SUMMARY DATA'!$A:$A=$A1207,'SUMMARY DATA'!$C:$C=$B1207,'SUMMARY DATA'!$B:$B=""GRP"")),
  IF(
    OR(
      ISNUMBER(SEARCH(""CDM CASH DEPOSIT"",$C1207)),
      ISNUMBER(SEARCH(""CASH DEPOSIT"",$"&amp;"C1207)),
      COUNTIFS('SUMMARY DATA'!$D:$D,$C1207,'SUMMARY DATA'!$B:$B,""GRP"")&lt;&gt;1
    ),
    """",
    IFERROR(TEXTJOIN(CHAR(10),TRUE,FILTER('SUMMARY DATA'!G:G,'SUMMARY DATA'!$D:$D=$C1207,'SUMMARY DATA'!$B:$B=""GRP"")),"""")
  )
)"),"")</f>
        <v/>
      </c>
      <c r="H1207" s="18" t="str">
        <f>IFERROR(__xludf.DUMMYFUNCTION("IFERROR(
  TEXTJOIN(CHAR(10),TRUE,FILTER('SUMMARY DATA'!H:H,'SUMMARY DATA'!$A:$A=$A1207,'SUMMARY DATA'!$C:$C=$B1207,'SUMMARY DATA'!$B:$B=""GRP"")),
  IF(
    OR(
      ISNUMBER(SEARCH(""CDM CASH DEPOSIT"",$C1207)),
      ISNUMBER(SEARCH(""CASH DEPOSIT"",$"&amp;"C1207)),
      COUNTIFS('SUMMARY DATA'!$D:$D,$C1207,'SUMMARY DATA'!$B:$B,""GRP"")&lt;&gt;1
    ),
    """",
    IFERROR(TEXTJOIN(CHAR(10),TRUE,FILTER('SUMMARY DATA'!H:H,'SUMMARY DATA'!$D:$D=$C1207,'SUMMARY DATA'!$B:$B=""GRP"")),"""")
  )
)"),"")</f>
        <v/>
      </c>
      <c r="I1207" s="18" t="str">
        <f>IFERROR(__xludf.DUMMYFUNCTION("IF(H1207="""","""",
SUM(ARRAYFORMULA(VALUE(SPLIT(H1207,CHAR(10)))))
)"),"")</f>
        <v/>
      </c>
      <c r="J1207" s="17" t="str">
        <f>IFERROR(__xludf.DUMMYFUNCTION("IFERROR(
  TEXTJOIN(CHAR(10),TRUE,FILTER('SUMMARY DATA'!I:I,'SUMMARY DATA'!$A:$A=$A1207,'SUMMARY DATA'!$C:$C=$B1207,'SUMMARY DATA'!$B:$B=""GRP"")),
  IF(
    OR(
      ISNUMBER(SEARCH(""CDM CASH DEPOSIT"",$C1207)),
      ISNUMBER(SEARCH(""CASH DEPOSIT"",$"&amp;"C1207)),
      COUNTIFS('SUMMARY DATA'!$D:$D,$C1207,'SUMMARY DATA'!$B:$B,""GRP"")&lt;&gt;1
    ),
    """",
    IFERROR(TEXTJOIN(CHAR(10),TRUE,FILTER('SUMMARY DATA'!I:I,'SUMMARY DATA'!$D:$D=$C1207,'SUMMARY DATA'!$B:$B=""GRP"")),"""")
  )
)"),"")</f>
        <v/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ht="15.75" customHeight="1" spans="1:27">
      <c r="A1208" s="2"/>
      <c r="B1208" s="35"/>
      <c r="C1208" s="2"/>
      <c r="D1208" s="6"/>
      <c r="E1208" s="16" t="str">
        <f>IFERROR(__xludf.DUMMYFUNCTION("IFERROR(
  TEXTJOIN(CHAR(10),TRUE,FILTER('SUMMARY DATA'!E:E,'SUMMARY DATA'!$A:$A=$A1208,'SUMMARY DATA'!$C:$C=$B1208,'SUMMARY DATA'!$B:$B=""GRP"")),
  IF(
    OR(
      ISNUMBER(SEARCH(""CDM CASH DEPOSIT"",$C1208)),
      ISNUMBER(SEARCH(""CASH DEPOSIT"",$"&amp;"C1208)),
      COUNTIFS('SUMMARY DATA'!$D:$D,$C1208,'SUMMARY DATA'!$B:$B,""GRP"")&lt;&gt;1
    ),
    """",
    IFERROR(TEXTJOIN(CHAR(10),TRUE,FILTER('SUMMARY DATA'!E:E,'SUMMARY DATA'!$D:$D=$C1208,'SUMMARY DATA'!$B:$B=""GRP"")),"""")
  )
)"),"")</f>
        <v/>
      </c>
      <c r="F1208" s="17" t="str">
        <f>IFERROR(__xludf.DUMMYFUNCTION("IFERROR(
  TEXTJOIN(CHAR(10),TRUE,FILTER('SUMMARY DATA'!F:F,'SUMMARY DATA'!$A:$A=$A1208,'SUMMARY DATA'!$C:$C=$B1208,'SUMMARY DATA'!$B:$B=""GRP"")),
  IF(
    OR(
      ISNUMBER(SEARCH(""CDM CASH DEPOSIT"",$C1208)),
      ISNUMBER(SEARCH(""CASH DEPOSIT"",$"&amp;"C1208)),
      COUNTIFS('SUMMARY DATA'!$D:$D,$C1208,'SUMMARY DATA'!$B:$B,""GRP"")&lt;&gt;1
    ),
    """",
    IFERROR(TEXTJOIN(CHAR(10),TRUE,FILTER('SUMMARY DATA'!F:F,'SUMMARY DATA'!$D:$D=$C1208,'SUMMARY DATA'!$B:$B=""GRP"")),"""")
  )
)"),"")</f>
        <v/>
      </c>
      <c r="G1208" s="17" t="str">
        <f>IFERROR(__xludf.DUMMYFUNCTION("IFERROR(
  TEXTJOIN(CHAR(10),TRUE,FILTER('SUMMARY DATA'!G:G,'SUMMARY DATA'!$A:$A=$A1208,'SUMMARY DATA'!$C:$C=$B1208,'SUMMARY DATA'!$B:$B=""GRP"")),
  IF(
    OR(
      ISNUMBER(SEARCH(""CDM CASH DEPOSIT"",$C1208)),
      ISNUMBER(SEARCH(""CASH DEPOSIT"",$"&amp;"C1208)),
      COUNTIFS('SUMMARY DATA'!$D:$D,$C1208,'SUMMARY DATA'!$B:$B,""GRP"")&lt;&gt;1
    ),
    """",
    IFERROR(TEXTJOIN(CHAR(10),TRUE,FILTER('SUMMARY DATA'!G:G,'SUMMARY DATA'!$D:$D=$C1208,'SUMMARY DATA'!$B:$B=""GRP"")),"""")
  )
)"),"")</f>
        <v/>
      </c>
      <c r="H1208" s="18" t="str">
        <f>IFERROR(__xludf.DUMMYFUNCTION("IFERROR(
  TEXTJOIN(CHAR(10),TRUE,FILTER('SUMMARY DATA'!H:H,'SUMMARY DATA'!$A:$A=$A1208,'SUMMARY DATA'!$C:$C=$B1208,'SUMMARY DATA'!$B:$B=""GRP"")),
  IF(
    OR(
      ISNUMBER(SEARCH(""CDM CASH DEPOSIT"",$C1208)),
      ISNUMBER(SEARCH(""CASH DEPOSIT"",$"&amp;"C1208)),
      COUNTIFS('SUMMARY DATA'!$D:$D,$C1208,'SUMMARY DATA'!$B:$B,""GRP"")&lt;&gt;1
    ),
    """",
    IFERROR(TEXTJOIN(CHAR(10),TRUE,FILTER('SUMMARY DATA'!H:H,'SUMMARY DATA'!$D:$D=$C1208,'SUMMARY DATA'!$B:$B=""GRP"")),"""")
  )
)"),"")</f>
        <v/>
      </c>
      <c r="I1208" s="18" t="str">
        <f>IFERROR(__xludf.DUMMYFUNCTION("IF(H1208="""","""",
SUM(ARRAYFORMULA(VALUE(SPLIT(H1208,CHAR(10)))))
)"),"")</f>
        <v/>
      </c>
      <c r="J1208" s="17" t="str">
        <f>IFERROR(__xludf.DUMMYFUNCTION("IFERROR(
  TEXTJOIN(CHAR(10),TRUE,FILTER('SUMMARY DATA'!I:I,'SUMMARY DATA'!$A:$A=$A1208,'SUMMARY DATA'!$C:$C=$B1208,'SUMMARY DATA'!$B:$B=""GRP"")),
  IF(
    OR(
      ISNUMBER(SEARCH(""CDM CASH DEPOSIT"",$C1208)),
      ISNUMBER(SEARCH(""CASH DEPOSIT"",$"&amp;"C1208)),
      COUNTIFS('SUMMARY DATA'!$D:$D,$C1208,'SUMMARY DATA'!$B:$B,""GRP"")&lt;&gt;1
    ),
    """",
    IFERROR(TEXTJOIN(CHAR(10),TRUE,FILTER('SUMMARY DATA'!I:I,'SUMMARY DATA'!$D:$D=$C1208,'SUMMARY DATA'!$B:$B=""GRP"")),"""")
  )
)"),"")</f>
        <v/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ht="15.75" customHeight="1" spans="1:27">
      <c r="A1209" s="2"/>
      <c r="B1209" s="35"/>
      <c r="C1209" s="2"/>
      <c r="D1209" s="6"/>
      <c r="E1209" s="16" t="str">
        <f>IFERROR(__xludf.DUMMYFUNCTION("IFERROR(
  TEXTJOIN(CHAR(10),TRUE,FILTER('SUMMARY DATA'!E:E,'SUMMARY DATA'!$A:$A=$A1209,'SUMMARY DATA'!$C:$C=$B1209,'SUMMARY DATA'!$B:$B=""GRP"")),
  IF(
    OR(
      ISNUMBER(SEARCH(""CDM CASH DEPOSIT"",$C1209)),
      ISNUMBER(SEARCH(""CASH DEPOSIT"",$"&amp;"C1209)),
      COUNTIFS('SUMMARY DATA'!$D:$D,$C1209,'SUMMARY DATA'!$B:$B,""GRP"")&lt;&gt;1
    ),
    """",
    IFERROR(TEXTJOIN(CHAR(10),TRUE,FILTER('SUMMARY DATA'!E:E,'SUMMARY DATA'!$D:$D=$C1209,'SUMMARY DATA'!$B:$B=""GRP"")),"""")
  )
)"),"")</f>
        <v/>
      </c>
      <c r="F1209" s="17" t="str">
        <f>IFERROR(__xludf.DUMMYFUNCTION("IFERROR(
  TEXTJOIN(CHAR(10),TRUE,FILTER('SUMMARY DATA'!F:F,'SUMMARY DATA'!$A:$A=$A1209,'SUMMARY DATA'!$C:$C=$B1209,'SUMMARY DATA'!$B:$B=""GRP"")),
  IF(
    OR(
      ISNUMBER(SEARCH(""CDM CASH DEPOSIT"",$C1209)),
      ISNUMBER(SEARCH(""CASH DEPOSIT"",$"&amp;"C1209)),
      COUNTIFS('SUMMARY DATA'!$D:$D,$C1209,'SUMMARY DATA'!$B:$B,""GRP"")&lt;&gt;1
    ),
    """",
    IFERROR(TEXTJOIN(CHAR(10),TRUE,FILTER('SUMMARY DATA'!F:F,'SUMMARY DATA'!$D:$D=$C1209,'SUMMARY DATA'!$B:$B=""GRP"")),"""")
  )
)"),"")</f>
        <v/>
      </c>
      <c r="G1209" s="17" t="str">
        <f>IFERROR(__xludf.DUMMYFUNCTION("IFERROR(
  TEXTJOIN(CHAR(10),TRUE,FILTER('SUMMARY DATA'!G:G,'SUMMARY DATA'!$A:$A=$A1209,'SUMMARY DATA'!$C:$C=$B1209,'SUMMARY DATA'!$B:$B=""GRP"")),
  IF(
    OR(
      ISNUMBER(SEARCH(""CDM CASH DEPOSIT"",$C1209)),
      ISNUMBER(SEARCH(""CASH DEPOSIT"",$"&amp;"C1209)),
      COUNTIFS('SUMMARY DATA'!$D:$D,$C1209,'SUMMARY DATA'!$B:$B,""GRP"")&lt;&gt;1
    ),
    """",
    IFERROR(TEXTJOIN(CHAR(10),TRUE,FILTER('SUMMARY DATA'!G:G,'SUMMARY DATA'!$D:$D=$C1209,'SUMMARY DATA'!$B:$B=""GRP"")),"""")
  )
)"),"")</f>
        <v/>
      </c>
      <c r="H1209" s="18" t="str">
        <f>IFERROR(__xludf.DUMMYFUNCTION("IFERROR(
  TEXTJOIN(CHAR(10),TRUE,FILTER('SUMMARY DATA'!H:H,'SUMMARY DATA'!$A:$A=$A1209,'SUMMARY DATA'!$C:$C=$B1209,'SUMMARY DATA'!$B:$B=""GRP"")),
  IF(
    OR(
      ISNUMBER(SEARCH(""CDM CASH DEPOSIT"",$C1209)),
      ISNUMBER(SEARCH(""CASH DEPOSIT"",$"&amp;"C1209)),
      COUNTIFS('SUMMARY DATA'!$D:$D,$C1209,'SUMMARY DATA'!$B:$B,""GRP"")&lt;&gt;1
    ),
    """",
    IFERROR(TEXTJOIN(CHAR(10),TRUE,FILTER('SUMMARY DATA'!H:H,'SUMMARY DATA'!$D:$D=$C1209,'SUMMARY DATA'!$B:$B=""GRP"")),"""")
  )
)"),"")</f>
        <v/>
      </c>
      <c r="I1209" s="18" t="str">
        <f>IFERROR(__xludf.DUMMYFUNCTION("IF(H1209="""","""",
SUM(ARRAYFORMULA(VALUE(SPLIT(H1209,CHAR(10)))))
)"),"")</f>
        <v/>
      </c>
      <c r="J1209" s="17" t="str">
        <f>IFERROR(__xludf.DUMMYFUNCTION("IFERROR(
  TEXTJOIN(CHAR(10),TRUE,FILTER('SUMMARY DATA'!I:I,'SUMMARY DATA'!$A:$A=$A1209,'SUMMARY DATA'!$C:$C=$B1209,'SUMMARY DATA'!$B:$B=""GRP"")),
  IF(
    OR(
      ISNUMBER(SEARCH(""CDM CASH DEPOSIT"",$C1209)),
      ISNUMBER(SEARCH(""CASH DEPOSIT"",$"&amp;"C1209)),
      COUNTIFS('SUMMARY DATA'!$D:$D,$C1209,'SUMMARY DATA'!$B:$B,""GRP"")&lt;&gt;1
    ),
    """",
    IFERROR(TEXTJOIN(CHAR(10),TRUE,FILTER('SUMMARY DATA'!I:I,'SUMMARY DATA'!$D:$D=$C1209,'SUMMARY DATA'!$B:$B=""GRP"")),"""")
  )
)"),"")</f>
        <v/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ht="15.75" customHeight="1" spans="1:27">
      <c r="A1210" s="2"/>
      <c r="B1210" s="35"/>
      <c r="C1210" s="2"/>
      <c r="D1210" s="6"/>
      <c r="E1210" s="16" t="str">
        <f>IFERROR(__xludf.DUMMYFUNCTION("IFERROR(
  TEXTJOIN(CHAR(10),TRUE,FILTER('SUMMARY DATA'!E:E,'SUMMARY DATA'!$A:$A=$A1210,'SUMMARY DATA'!$C:$C=$B1210,'SUMMARY DATA'!$B:$B=""GRP"")),
  IF(
    OR(
      ISNUMBER(SEARCH(""CDM CASH DEPOSIT"",$C1210)),
      ISNUMBER(SEARCH(""CASH DEPOSIT"",$"&amp;"C1210)),
      COUNTIFS('SUMMARY DATA'!$D:$D,$C1210,'SUMMARY DATA'!$B:$B,""GRP"")&lt;&gt;1
    ),
    """",
    IFERROR(TEXTJOIN(CHAR(10),TRUE,FILTER('SUMMARY DATA'!E:E,'SUMMARY DATA'!$D:$D=$C1210,'SUMMARY DATA'!$B:$B=""GRP"")),"""")
  )
)"),"")</f>
        <v/>
      </c>
      <c r="F1210" s="17" t="str">
        <f>IFERROR(__xludf.DUMMYFUNCTION("IFERROR(
  TEXTJOIN(CHAR(10),TRUE,FILTER('SUMMARY DATA'!F:F,'SUMMARY DATA'!$A:$A=$A1210,'SUMMARY DATA'!$C:$C=$B1210,'SUMMARY DATA'!$B:$B=""GRP"")),
  IF(
    OR(
      ISNUMBER(SEARCH(""CDM CASH DEPOSIT"",$C1210)),
      ISNUMBER(SEARCH(""CASH DEPOSIT"",$"&amp;"C1210)),
      COUNTIFS('SUMMARY DATA'!$D:$D,$C1210,'SUMMARY DATA'!$B:$B,""GRP"")&lt;&gt;1
    ),
    """",
    IFERROR(TEXTJOIN(CHAR(10),TRUE,FILTER('SUMMARY DATA'!F:F,'SUMMARY DATA'!$D:$D=$C1210,'SUMMARY DATA'!$B:$B=""GRP"")),"""")
  )
)"),"")</f>
        <v/>
      </c>
      <c r="G1210" s="17" t="str">
        <f>IFERROR(__xludf.DUMMYFUNCTION("IFERROR(
  TEXTJOIN(CHAR(10),TRUE,FILTER('SUMMARY DATA'!G:G,'SUMMARY DATA'!$A:$A=$A1210,'SUMMARY DATA'!$C:$C=$B1210,'SUMMARY DATA'!$B:$B=""GRP"")),
  IF(
    OR(
      ISNUMBER(SEARCH(""CDM CASH DEPOSIT"",$C1210)),
      ISNUMBER(SEARCH(""CASH DEPOSIT"",$"&amp;"C1210)),
      COUNTIFS('SUMMARY DATA'!$D:$D,$C1210,'SUMMARY DATA'!$B:$B,""GRP"")&lt;&gt;1
    ),
    """",
    IFERROR(TEXTJOIN(CHAR(10),TRUE,FILTER('SUMMARY DATA'!G:G,'SUMMARY DATA'!$D:$D=$C1210,'SUMMARY DATA'!$B:$B=""GRP"")),"""")
  )
)"),"")</f>
        <v/>
      </c>
      <c r="H1210" s="18" t="str">
        <f>IFERROR(__xludf.DUMMYFUNCTION("IFERROR(
  TEXTJOIN(CHAR(10),TRUE,FILTER('SUMMARY DATA'!H:H,'SUMMARY DATA'!$A:$A=$A1210,'SUMMARY DATA'!$C:$C=$B1210,'SUMMARY DATA'!$B:$B=""GRP"")),
  IF(
    OR(
      ISNUMBER(SEARCH(""CDM CASH DEPOSIT"",$C1210)),
      ISNUMBER(SEARCH(""CASH DEPOSIT"",$"&amp;"C1210)),
      COUNTIFS('SUMMARY DATA'!$D:$D,$C1210,'SUMMARY DATA'!$B:$B,""GRP"")&lt;&gt;1
    ),
    """",
    IFERROR(TEXTJOIN(CHAR(10),TRUE,FILTER('SUMMARY DATA'!H:H,'SUMMARY DATA'!$D:$D=$C1210,'SUMMARY DATA'!$B:$B=""GRP"")),"""")
  )
)"),"")</f>
        <v/>
      </c>
      <c r="I1210" s="18" t="str">
        <f>IFERROR(__xludf.DUMMYFUNCTION("IF(H1210="""","""",
SUM(ARRAYFORMULA(VALUE(SPLIT(H1210,CHAR(10)))))
)"),"")</f>
        <v/>
      </c>
      <c r="J1210" s="17" t="str">
        <f>IFERROR(__xludf.DUMMYFUNCTION("IFERROR(
  TEXTJOIN(CHAR(10),TRUE,FILTER('SUMMARY DATA'!I:I,'SUMMARY DATA'!$A:$A=$A1210,'SUMMARY DATA'!$C:$C=$B1210,'SUMMARY DATA'!$B:$B=""GRP"")),
  IF(
    OR(
      ISNUMBER(SEARCH(""CDM CASH DEPOSIT"",$C1210)),
      ISNUMBER(SEARCH(""CASH DEPOSIT"",$"&amp;"C1210)),
      COUNTIFS('SUMMARY DATA'!$D:$D,$C1210,'SUMMARY DATA'!$B:$B,""GRP"")&lt;&gt;1
    ),
    """",
    IFERROR(TEXTJOIN(CHAR(10),TRUE,FILTER('SUMMARY DATA'!I:I,'SUMMARY DATA'!$D:$D=$C1210,'SUMMARY DATA'!$B:$B=""GRP"")),"""")
  )
)"),"")</f>
        <v/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 ht="15.75" customHeight="1" spans="1:27">
      <c r="A1211" s="2"/>
      <c r="B1211" s="35"/>
      <c r="C1211" s="2"/>
      <c r="D1211" s="6"/>
      <c r="E1211" s="16" t="str">
        <f>IFERROR(__xludf.DUMMYFUNCTION("IFERROR(
  TEXTJOIN(CHAR(10),TRUE,FILTER('SUMMARY DATA'!E:E,'SUMMARY DATA'!$A:$A=$A1211,'SUMMARY DATA'!$C:$C=$B1211,'SUMMARY DATA'!$B:$B=""GRP"")),
  IF(
    OR(
      ISNUMBER(SEARCH(""CDM CASH DEPOSIT"",$C1211)),
      ISNUMBER(SEARCH(""CASH DEPOSIT"",$"&amp;"C1211)),
      COUNTIFS('SUMMARY DATA'!$D:$D,$C1211,'SUMMARY DATA'!$B:$B,""GRP"")&lt;&gt;1
    ),
    """",
    IFERROR(TEXTJOIN(CHAR(10),TRUE,FILTER('SUMMARY DATA'!E:E,'SUMMARY DATA'!$D:$D=$C1211,'SUMMARY DATA'!$B:$B=""GRP"")),"""")
  )
)"),"")</f>
        <v/>
      </c>
      <c r="F1211" s="17" t="str">
        <f>IFERROR(__xludf.DUMMYFUNCTION("IFERROR(
  TEXTJOIN(CHAR(10),TRUE,FILTER('SUMMARY DATA'!F:F,'SUMMARY DATA'!$A:$A=$A1211,'SUMMARY DATA'!$C:$C=$B1211,'SUMMARY DATA'!$B:$B=""GRP"")),
  IF(
    OR(
      ISNUMBER(SEARCH(""CDM CASH DEPOSIT"",$C1211)),
      ISNUMBER(SEARCH(""CASH DEPOSIT"",$"&amp;"C1211)),
      COUNTIFS('SUMMARY DATA'!$D:$D,$C1211,'SUMMARY DATA'!$B:$B,""GRP"")&lt;&gt;1
    ),
    """",
    IFERROR(TEXTJOIN(CHAR(10),TRUE,FILTER('SUMMARY DATA'!F:F,'SUMMARY DATA'!$D:$D=$C1211,'SUMMARY DATA'!$B:$B=""GRP"")),"""")
  )
)"),"")</f>
        <v/>
      </c>
      <c r="G1211" s="17" t="str">
        <f>IFERROR(__xludf.DUMMYFUNCTION("IFERROR(
  TEXTJOIN(CHAR(10),TRUE,FILTER('SUMMARY DATA'!G:G,'SUMMARY DATA'!$A:$A=$A1211,'SUMMARY DATA'!$C:$C=$B1211,'SUMMARY DATA'!$B:$B=""GRP"")),
  IF(
    OR(
      ISNUMBER(SEARCH(""CDM CASH DEPOSIT"",$C1211)),
      ISNUMBER(SEARCH(""CASH DEPOSIT"",$"&amp;"C1211)),
      COUNTIFS('SUMMARY DATA'!$D:$D,$C1211,'SUMMARY DATA'!$B:$B,""GRP"")&lt;&gt;1
    ),
    """",
    IFERROR(TEXTJOIN(CHAR(10),TRUE,FILTER('SUMMARY DATA'!G:G,'SUMMARY DATA'!$D:$D=$C1211,'SUMMARY DATA'!$B:$B=""GRP"")),"""")
  )
)"),"")</f>
        <v/>
      </c>
      <c r="H1211" s="18" t="str">
        <f>IFERROR(__xludf.DUMMYFUNCTION("IFERROR(
  TEXTJOIN(CHAR(10),TRUE,FILTER('SUMMARY DATA'!H:H,'SUMMARY DATA'!$A:$A=$A1211,'SUMMARY DATA'!$C:$C=$B1211,'SUMMARY DATA'!$B:$B=""GRP"")),
  IF(
    OR(
      ISNUMBER(SEARCH(""CDM CASH DEPOSIT"",$C1211)),
      ISNUMBER(SEARCH(""CASH DEPOSIT"",$"&amp;"C1211)),
      COUNTIFS('SUMMARY DATA'!$D:$D,$C1211,'SUMMARY DATA'!$B:$B,""GRP"")&lt;&gt;1
    ),
    """",
    IFERROR(TEXTJOIN(CHAR(10),TRUE,FILTER('SUMMARY DATA'!H:H,'SUMMARY DATA'!$D:$D=$C1211,'SUMMARY DATA'!$B:$B=""GRP"")),"""")
  )
)"),"")</f>
        <v/>
      </c>
      <c r="I1211" s="18" t="str">
        <f>IFERROR(__xludf.DUMMYFUNCTION("IF(H1211="""","""",
SUM(ARRAYFORMULA(VALUE(SPLIT(H1211,CHAR(10)))))
)"),"")</f>
        <v/>
      </c>
      <c r="J1211" s="17" t="str">
        <f>IFERROR(__xludf.DUMMYFUNCTION("IFERROR(
  TEXTJOIN(CHAR(10),TRUE,FILTER('SUMMARY DATA'!I:I,'SUMMARY DATA'!$A:$A=$A1211,'SUMMARY DATA'!$C:$C=$B1211,'SUMMARY DATA'!$B:$B=""GRP"")),
  IF(
    OR(
      ISNUMBER(SEARCH(""CDM CASH DEPOSIT"",$C1211)),
      ISNUMBER(SEARCH(""CASH DEPOSIT"",$"&amp;"C1211)),
      COUNTIFS('SUMMARY DATA'!$D:$D,$C1211,'SUMMARY DATA'!$B:$B,""GRP"")&lt;&gt;1
    ),
    """",
    IFERROR(TEXTJOIN(CHAR(10),TRUE,FILTER('SUMMARY DATA'!I:I,'SUMMARY DATA'!$D:$D=$C1211,'SUMMARY DATA'!$B:$B=""GRP"")),"""")
  )
)"),"")</f>
        <v/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ht="15.75" customHeight="1" spans="1:27">
      <c r="A1212" s="2"/>
      <c r="B1212" s="35"/>
      <c r="C1212" s="2"/>
      <c r="D1212" s="6"/>
      <c r="E1212" s="16" t="str">
        <f>IFERROR(__xludf.DUMMYFUNCTION("IFERROR(
  TEXTJOIN(CHAR(10),TRUE,FILTER('SUMMARY DATA'!E:E,'SUMMARY DATA'!$A:$A=$A1212,'SUMMARY DATA'!$C:$C=$B1212,'SUMMARY DATA'!$B:$B=""GRP"")),
  IF(
    OR(
      ISNUMBER(SEARCH(""CDM CASH DEPOSIT"",$C1212)),
      ISNUMBER(SEARCH(""CASH DEPOSIT"",$"&amp;"C1212)),
      COUNTIFS('SUMMARY DATA'!$D:$D,$C1212,'SUMMARY DATA'!$B:$B,""GRP"")&lt;&gt;1
    ),
    """",
    IFERROR(TEXTJOIN(CHAR(10),TRUE,FILTER('SUMMARY DATA'!E:E,'SUMMARY DATA'!$D:$D=$C1212,'SUMMARY DATA'!$B:$B=""GRP"")),"""")
  )
)"),"")</f>
        <v/>
      </c>
      <c r="F1212" s="17" t="str">
        <f>IFERROR(__xludf.DUMMYFUNCTION("IFERROR(
  TEXTJOIN(CHAR(10),TRUE,FILTER('SUMMARY DATA'!F:F,'SUMMARY DATA'!$A:$A=$A1212,'SUMMARY DATA'!$C:$C=$B1212,'SUMMARY DATA'!$B:$B=""GRP"")),
  IF(
    OR(
      ISNUMBER(SEARCH(""CDM CASH DEPOSIT"",$C1212)),
      ISNUMBER(SEARCH(""CASH DEPOSIT"",$"&amp;"C1212)),
      COUNTIFS('SUMMARY DATA'!$D:$D,$C1212,'SUMMARY DATA'!$B:$B,""GRP"")&lt;&gt;1
    ),
    """",
    IFERROR(TEXTJOIN(CHAR(10),TRUE,FILTER('SUMMARY DATA'!F:F,'SUMMARY DATA'!$D:$D=$C1212,'SUMMARY DATA'!$B:$B=""GRP"")),"""")
  )
)"),"")</f>
        <v/>
      </c>
      <c r="G1212" s="17" t="str">
        <f>IFERROR(__xludf.DUMMYFUNCTION("IFERROR(
  TEXTJOIN(CHAR(10),TRUE,FILTER('SUMMARY DATA'!G:G,'SUMMARY DATA'!$A:$A=$A1212,'SUMMARY DATA'!$C:$C=$B1212,'SUMMARY DATA'!$B:$B=""GRP"")),
  IF(
    OR(
      ISNUMBER(SEARCH(""CDM CASH DEPOSIT"",$C1212)),
      ISNUMBER(SEARCH(""CASH DEPOSIT"",$"&amp;"C1212)),
      COUNTIFS('SUMMARY DATA'!$D:$D,$C1212,'SUMMARY DATA'!$B:$B,""GRP"")&lt;&gt;1
    ),
    """",
    IFERROR(TEXTJOIN(CHAR(10),TRUE,FILTER('SUMMARY DATA'!G:G,'SUMMARY DATA'!$D:$D=$C1212,'SUMMARY DATA'!$B:$B=""GRP"")),"""")
  )
)"),"")</f>
        <v/>
      </c>
      <c r="H1212" s="18" t="str">
        <f>IFERROR(__xludf.DUMMYFUNCTION("IFERROR(
  TEXTJOIN(CHAR(10),TRUE,FILTER('SUMMARY DATA'!H:H,'SUMMARY DATA'!$A:$A=$A1212,'SUMMARY DATA'!$C:$C=$B1212,'SUMMARY DATA'!$B:$B=""GRP"")),
  IF(
    OR(
      ISNUMBER(SEARCH(""CDM CASH DEPOSIT"",$C1212)),
      ISNUMBER(SEARCH(""CASH DEPOSIT"",$"&amp;"C1212)),
      COUNTIFS('SUMMARY DATA'!$D:$D,$C1212,'SUMMARY DATA'!$B:$B,""GRP"")&lt;&gt;1
    ),
    """",
    IFERROR(TEXTJOIN(CHAR(10),TRUE,FILTER('SUMMARY DATA'!H:H,'SUMMARY DATA'!$D:$D=$C1212,'SUMMARY DATA'!$B:$B=""GRP"")),"""")
  )
)"),"")</f>
        <v/>
      </c>
      <c r="I1212" s="18" t="str">
        <f>IFERROR(__xludf.DUMMYFUNCTION("IF(H1212="""","""",
SUM(ARRAYFORMULA(VALUE(SPLIT(H1212,CHAR(10)))))
)"),"")</f>
        <v/>
      </c>
      <c r="J1212" s="17" t="str">
        <f>IFERROR(__xludf.DUMMYFUNCTION("IFERROR(
  TEXTJOIN(CHAR(10),TRUE,FILTER('SUMMARY DATA'!I:I,'SUMMARY DATA'!$A:$A=$A1212,'SUMMARY DATA'!$C:$C=$B1212,'SUMMARY DATA'!$B:$B=""GRP"")),
  IF(
    OR(
      ISNUMBER(SEARCH(""CDM CASH DEPOSIT"",$C1212)),
      ISNUMBER(SEARCH(""CASH DEPOSIT"",$"&amp;"C1212)),
      COUNTIFS('SUMMARY DATA'!$D:$D,$C1212,'SUMMARY DATA'!$B:$B,""GRP"")&lt;&gt;1
    ),
    """",
    IFERROR(TEXTJOIN(CHAR(10),TRUE,FILTER('SUMMARY DATA'!I:I,'SUMMARY DATA'!$D:$D=$C1212,'SUMMARY DATA'!$B:$B=""GRP"")),"""")
  )
)"),"")</f>
        <v/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ht="15.75" customHeight="1" spans="1:27">
      <c r="A1213" s="2"/>
      <c r="B1213" s="35"/>
      <c r="C1213" s="2"/>
      <c r="D1213" s="6"/>
      <c r="E1213" s="16" t="str">
        <f>IFERROR(__xludf.DUMMYFUNCTION("IFERROR(
  TEXTJOIN(CHAR(10),TRUE,FILTER('SUMMARY DATA'!E:E,'SUMMARY DATA'!$A:$A=$A1213,'SUMMARY DATA'!$C:$C=$B1213,'SUMMARY DATA'!$B:$B=""GRP"")),
  IF(
    OR(
      ISNUMBER(SEARCH(""CDM CASH DEPOSIT"",$C1213)),
      ISNUMBER(SEARCH(""CASH DEPOSIT"",$"&amp;"C1213)),
      COUNTIFS('SUMMARY DATA'!$D:$D,$C1213,'SUMMARY DATA'!$B:$B,""GRP"")&lt;&gt;1
    ),
    """",
    IFERROR(TEXTJOIN(CHAR(10),TRUE,FILTER('SUMMARY DATA'!E:E,'SUMMARY DATA'!$D:$D=$C1213,'SUMMARY DATA'!$B:$B=""GRP"")),"""")
  )
)"),"")</f>
        <v/>
      </c>
      <c r="F1213" s="17" t="str">
        <f>IFERROR(__xludf.DUMMYFUNCTION("IFERROR(
  TEXTJOIN(CHAR(10),TRUE,FILTER('SUMMARY DATA'!F:F,'SUMMARY DATA'!$A:$A=$A1213,'SUMMARY DATA'!$C:$C=$B1213,'SUMMARY DATA'!$B:$B=""GRP"")),
  IF(
    OR(
      ISNUMBER(SEARCH(""CDM CASH DEPOSIT"",$C1213)),
      ISNUMBER(SEARCH(""CASH DEPOSIT"",$"&amp;"C1213)),
      COUNTIFS('SUMMARY DATA'!$D:$D,$C1213,'SUMMARY DATA'!$B:$B,""GRP"")&lt;&gt;1
    ),
    """",
    IFERROR(TEXTJOIN(CHAR(10),TRUE,FILTER('SUMMARY DATA'!F:F,'SUMMARY DATA'!$D:$D=$C1213,'SUMMARY DATA'!$B:$B=""GRP"")),"""")
  )
)"),"")</f>
        <v/>
      </c>
      <c r="G1213" s="17" t="str">
        <f>IFERROR(__xludf.DUMMYFUNCTION("IFERROR(
  TEXTJOIN(CHAR(10),TRUE,FILTER('SUMMARY DATA'!G:G,'SUMMARY DATA'!$A:$A=$A1213,'SUMMARY DATA'!$C:$C=$B1213,'SUMMARY DATA'!$B:$B=""GRP"")),
  IF(
    OR(
      ISNUMBER(SEARCH(""CDM CASH DEPOSIT"",$C1213)),
      ISNUMBER(SEARCH(""CASH DEPOSIT"",$"&amp;"C1213)),
      COUNTIFS('SUMMARY DATA'!$D:$D,$C1213,'SUMMARY DATA'!$B:$B,""GRP"")&lt;&gt;1
    ),
    """",
    IFERROR(TEXTJOIN(CHAR(10),TRUE,FILTER('SUMMARY DATA'!G:G,'SUMMARY DATA'!$D:$D=$C1213,'SUMMARY DATA'!$B:$B=""GRP"")),"""")
  )
)"),"")</f>
        <v/>
      </c>
      <c r="H1213" s="18" t="str">
        <f>IFERROR(__xludf.DUMMYFUNCTION("IFERROR(
  TEXTJOIN(CHAR(10),TRUE,FILTER('SUMMARY DATA'!H:H,'SUMMARY DATA'!$A:$A=$A1213,'SUMMARY DATA'!$C:$C=$B1213,'SUMMARY DATA'!$B:$B=""GRP"")),
  IF(
    OR(
      ISNUMBER(SEARCH(""CDM CASH DEPOSIT"",$C1213)),
      ISNUMBER(SEARCH(""CASH DEPOSIT"",$"&amp;"C1213)),
      COUNTIFS('SUMMARY DATA'!$D:$D,$C1213,'SUMMARY DATA'!$B:$B,""GRP"")&lt;&gt;1
    ),
    """",
    IFERROR(TEXTJOIN(CHAR(10),TRUE,FILTER('SUMMARY DATA'!H:H,'SUMMARY DATA'!$D:$D=$C1213,'SUMMARY DATA'!$B:$B=""GRP"")),"""")
  )
)"),"")</f>
        <v/>
      </c>
      <c r="I1213" s="18" t="str">
        <f>IFERROR(__xludf.DUMMYFUNCTION("IF(H1213="""","""",
SUM(ARRAYFORMULA(VALUE(SPLIT(H1213,CHAR(10)))))
)"),"")</f>
        <v/>
      </c>
      <c r="J1213" s="17" t="str">
        <f>IFERROR(__xludf.DUMMYFUNCTION("IFERROR(
  TEXTJOIN(CHAR(10),TRUE,FILTER('SUMMARY DATA'!I:I,'SUMMARY DATA'!$A:$A=$A1213,'SUMMARY DATA'!$C:$C=$B1213,'SUMMARY DATA'!$B:$B=""GRP"")),
  IF(
    OR(
      ISNUMBER(SEARCH(""CDM CASH DEPOSIT"",$C1213)),
      ISNUMBER(SEARCH(""CASH DEPOSIT"",$"&amp;"C1213)),
      COUNTIFS('SUMMARY DATA'!$D:$D,$C1213,'SUMMARY DATA'!$B:$B,""GRP"")&lt;&gt;1
    ),
    """",
    IFERROR(TEXTJOIN(CHAR(10),TRUE,FILTER('SUMMARY DATA'!I:I,'SUMMARY DATA'!$D:$D=$C1213,'SUMMARY DATA'!$B:$B=""GRP"")),"""")
  )
)"),"")</f>
        <v/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ht="15.75" customHeight="1" spans="1:27">
      <c r="A1214" s="2"/>
      <c r="B1214" s="35"/>
      <c r="C1214" s="2"/>
      <c r="D1214" s="6"/>
      <c r="E1214" s="16" t="str">
        <f>IFERROR(__xludf.DUMMYFUNCTION("IFERROR(
  TEXTJOIN(CHAR(10),TRUE,FILTER('SUMMARY DATA'!E:E,'SUMMARY DATA'!$A:$A=$A1214,'SUMMARY DATA'!$C:$C=$B1214,'SUMMARY DATA'!$B:$B=""GRP"")),
  IF(
    OR(
      ISNUMBER(SEARCH(""CDM CASH DEPOSIT"",$C1214)),
      ISNUMBER(SEARCH(""CASH DEPOSIT"",$"&amp;"C1214)),
      COUNTIFS('SUMMARY DATA'!$D:$D,$C1214,'SUMMARY DATA'!$B:$B,""GRP"")&lt;&gt;1
    ),
    """",
    IFERROR(TEXTJOIN(CHAR(10),TRUE,FILTER('SUMMARY DATA'!E:E,'SUMMARY DATA'!$D:$D=$C1214,'SUMMARY DATA'!$B:$B=""GRP"")),"""")
  )
)"),"")</f>
        <v/>
      </c>
      <c r="F1214" s="17" t="str">
        <f>IFERROR(__xludf.DUMMYFUNCTION("IFERROR(
  TEXTJOIN(CHAR(10),TRUE,FILTER('SUMMARY DATA'!F:F,'SUMMARY DATA'!$A:$A=$A1214,'SUMMARY DATA'!$C:$C=$B1214,'SUMMARY DATA'!$B:$B=""GRP"")),
  IF(
    OR(
      ISNUMBER(SEARCH(""CDM CASH DEPOSIT"",$C1214)),
      ISNUMBER(SEARCH(""CASH DEPOSIT"",$"&amp;"C1214)),
      COUNTIFS('SUMMARY DATA'!$D:$D,$C1214,'SUMMARY DATA'!$B:$B,""GRP"")&lt;&gt;1
    ),
    """",
    IFERROR(TEXTJOIN(CHAR(10),TRUE,FILTER('SUMMARY DATA'!F:F,'SUMMARY DATA'!$D:$D=$C1214,'SUMMARY DATA'!$B:$B=""GRP"")),"""")
  )
)"),"")</f>
        <v/>
      </c>
      <c r="G1214" s="17" t="str">
        <f>IFERROR(__xludf.DUMMYFUNCTION("IFERROR(
  TEXTJOIN(CHAR(10),TRUE,FILTER('SUMMARY DATA'!G:G,'SUMMARY DATA'!$A:$A=$A1214,'SUMMARY DATA'!$C:$C=$B1214,'SUMMARY DATA'!$B:$B=""GRP"")),
  IF(
    OR(
      ISNUMBER(SEARCH(""CDM CASH DEPOSIT"",$C1214)),
      ISNUMBER(SEARCH(""CASH DEPOSIT"",$"&amp;"C1214)),
      COUNTIFS('SUMMARY DATA'!$D:$D,$C1214,'SUMMARY DATA'!$B:$B,""GRP"")&lt;&gt;1
    ),
    """",
    IFERROR(TEXTJOIN(CHAR(10),TRUE,FILTER('SUMMARY DATA'!G:G,'SUMMARY DATA'!$D:$D=$C1214,'SUMMARY DATA'!$B:$B=""GRP"")),"""")
  )
)"),"")</f>
        <v/>
      </c>
      <c r="H1214" s="18" t="str">
        <f>IFERROR(__xludf.DUMMYFUNCTION("IFERROR(
  TEXTJOIN(CHAR(10),TRUE,FILTER('SUMMARY DATA'!H:H,'SUMMARY DATA'!$A:$A=$A1214,'SUMMARY DATA'!$C:$C=$B1214,'SUMMARY DATA'!$B:$B=""GRP"")),
  IF(
    OR(
      ISNUMBER(SEARCH(""CDM CASH DEPOSIT"",$C1214)),
      ISNUMBER(SEARCH(""CASH DEPOSIT"",$"&amp;"C1214)),
      COUNTIFS('SUMMARY DATA'!$D:$D,$C1214,'SUMMARY DATA'!$B:$B,""GRP"")&lt;&gt;1
    ),
    """",
    IFERROR(TEXTJOIN(CHAR(10),TRUE,FILTER('SUMMARY DATA'!H:H,'SUMMARY DATA'!$D:$D=$C1214,'SUMMARY DATA'!$B:$B=""GRP"")),"""")
  )
)"),"")</f>
        <v/>
      </c>
      <c r="I1214" s="18" t="str">
        <f>IFERROR(__xludf.DUMMYFUNCTION("IF(H1214="""","""",
SUM(ARRAYFORMULA(VALUE(SPLIT(H1214,CHAR(10)))))
)"),"")</f>
        <v/>
      </c>
      <c r="J1214" s="17" t="str">
        <f>IFERROR(__xludf.DUMMYFUNCTION("IFERROR(
  TEXTJOIN(CHAR(10),TRUE,FILTER('SUMMARY DATA'!I:I,'SUMMARY DATA'!$A:$A=$A1214,'SUMMARY DATA'!$C:$C=$B1214,'SUMMARY DATA'!$B:$B=""GRP"")),
  IF(
    OR(
      ISNUMBER(SEARCH(""CDM CASH DEPOSIT"",$C1214)),
      ISNUMBER(SEARCH(""CASH DEPOSIT"",$"&amp;"C1214)),
      COUNTIFS('SUMMARY DATA'!$D:$D,$C1214,'SUMMARY DATA'!$B:$B,""GRP"")&lt;&gt;1
    ),
    """",
    IFERROR(TEXTJOIN(CHAR(10),TRUE,FILTER('SUMMARY DATA'!I:I,'SUMMARY DATA'!$D:$D=$C1214,'SUMMARY DATA'!$B:$B=""GRP"")),"""")
  )
)"),"")</f>
        <v/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ht="15.75" customHeight="1" spans="1:27">
      <c r="A1215" s="2"/>
      <c r="B1215" s="35"/>
      <c r="C1215" s="2"/>
      <c r="D1215" s="6"/>
      <c r="E1215" s="16" t="str">
        <f>IFERROR(__xludf.DUMMYFUNCTION("IFERROR(
  TEXTJOIN(CHAR(10),TRUE,FILTER('SUMMARY DATA'!E:E,'SUMMARY DATA'!$A:$A=$A1215,'SUMMARY DATA'!$C:$C=$B1215,'SUMMARY DATA'!$B:$B=""GRP"")),
  IF(
    OR(
      ISNUMBER(SEARCH(""CDM CASH DEPOSIT"",$C1215)),
      ISNUMBER(SEARCH(""CASH DEPOSIT"",$"&amp;"C1215)),
      COUNTIFS('SUMMARY DATA'!$D:$D,$C1215,'SUMMARY DATA'!$B:$B,""GRP"")&lt;&gt;1
    ),
    """",
    IFERROR(TEXTJOIN(CHAR(10),TRUE,FILTER('SUMMARY DATA'!E:E,'SUMMARY DATA'!$D:$D=$C1215,'SUMMARY DATA'!$B:$B=""GRP"")),"""")
  )
)"),"")</f>
        <v/>
      </c>
      <c r="F1215" s="17" t="str">
        <f>IFERROR(__xludf.DUMMYFUNCTION("IFERROR(
  TEXTJOIN(CHAR(10),TRUE,FILTER('SUMMARY DATA'!F:F,'SUMMARY DATA'!$A:$A=$A1215,'SUMMARY DATA'!$C:$C=$B1215,'SUMMARY DATA'!$B:$B=""GRP"")),
  IF(
    OR(
      ISNUMBER(SEARCH(""CDM CASH DEPOSIT"",$C1215)),
      ISNUMBER(SEARCH(""CASH DEPOSIT"",$"&amp;"C1215)),
      COUNTIFS('SUMMARY DATA'!$D:$D,$C1215,'SUMMARY DATA'!$B:$B,""GRP"")&lt;&gt;1
    ),
    """",
    IFERROR(TEXTJOIN(CHAR(10),TRUE,FILTER('SUMMARY DATA'!F:F,'SUMMARY DATA'!$D:$D=$C1215,'SUMMARY DATA'!$B:$B=""GRP"")),"""")
  )
)"),"")</f>
        <v/>
      </c>
      <c r="G1215" s="17" t="str">
        <f>IFERROR(__xludf.DUMMYFUNCTION("IFERROR(
  TEXTJOIN(CHAR(10),TRUE,FILTER('SUMMARY DATA'!G:G,'SUMMARY DATA'!$A:$A=$A1215,'SUMMARY DATA'!$C:$C=$B1215,'SUMMARY DATA'!$B:$B=""GRP"")),
  IF(
    OR(
      ISNUMBER(SEARCH(""CDM CASH DEPOSIT"",$C1215)),
      ISNUMBER(SEARCH(""CASH DEPOSIT"",$"&amp;"C1215)),
      COUNTIFS('SUMMARY DATA'!$D:$D,$C1215,'SUMMARY DATA'!$B:$B,""GRP"")&lt;&gt;1
    ),
    """",
    IFERROR(TEXTJOIN(CHAR(10),TRUE,FILTER('SUMMARY DATA'!G:G,'SUMMARY DATA'!$D:$D=$C1215,'SUMMARY DATA'!$B:$B=""GRP"")),"""")
  )
)"),"")</f>
        <v/>
      </c>
      <c r="H1215" s="18" t="str">
        <f>IFERROR(__xludf.DUMMYFUNCTION("IFERROR(
  TEXTJOIN(CHAR(10),TRUE,FILTER('SUMMARY DATA'!H:H,'SUMMARY DATA'!$A:$A=$A1215,'SUMMARY DATA'!$C:$C=$B1215,'SUMMARY DATA'!$B:$B=""GRP"")),
  IF(
    OR(
      ISNUMBER(SEARCH(""CDM CASH DEPOSIT"",$C1215)),
      ISNUMBER(SEARCH(""CASH DEPOSIT"",$"&amp;"C1215)),
      COUNTIFS('SUMMARY DATA'!$D:$D,$C1215,'SUMMARY DATA'!$B:$B,""GRP"")&lt;&gt;1
    ),
    """",
    IFERROR(TEXTJOIN(CHAR(10),TRUE,FILTER('SUMMARY DATA'!H:H,'SUMMARY DATA'!$D:$D=$C1215,'SUMMARY DATA'!$B:$B=""GRP"")),"""")
  )
)"),"")</f>
        <v/>
      </c>
      <c r="I1215" s="18" t="str">
        <f>IFERROR(__xludf.DUMMYFUNCTION("IF(H1215="""","""",
SUM(ARRAYFORMULA(VALUE(SPLIT(H1215,CHAR(10)))))
)"),"")</f>
        <v/>
      </c>
      <c r="J1215" s="17" t="str">
        <f>IFERROR(__xludf.DUMMYFUNCTION("IFERROR(
  TEXTJOIN(CHAR(10),TRUE,FILTER('SUMMARY DATA'!I:I,'SUMMARY DATA'!$A:$A=$A1215,'SUMMARY DATA'!$C:$C=$B1215,'SUMMARY DATA'!$B:$B=""GRP"")),
  IF(
    OR(
      ISNUMBER(SEARCH(""CDM CASH DEPOSIT"",$C1215)),
      ISNUMBER(SEARCH(""CASH DEPOSIT"",$"&amp;"C1215)),
      COUNTIFS('SUMMARY DATA'!$D:$D,$C1215,'SUMMARY DATA'!$B:$B,""GRP"")&lt;&gt;1
    ),
    """",
    IFERROR(TEXTJOIN(CHAR(10),TRUE,FILTER('SUMMARY DATA'!I:I,'SUMMARY DATA'!$D:$D=$C1215,'SUMMARY DATA'!$B:$B=""GRP"")),"""")
  )
)"),"")</f>
        <v/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ht="15.75" customHeight="1" spans="1:27">
      <c r="A1216" s="2"/>
      <c r="B1216" s="35"/>
      <c r="C1216" s="2"/>
      <c r="D1216" s="6"/>
      <c r="E1216" s="16" t="str">
        <f>IFERROR(__xludf.DUMMYFUNCTION("IFERROR(
  TEXTJOIN(CHAR(10),TRUE,FILTER('SUMMARY DATA'!E:E,'SUMMARY DATA'!$A:$A=$A1216,'SUMMARY DATA'!$C:$C=$B1216,'SUMMARY DATA'!$B:$B=""GRP"")),
  IF(
    OR(
      ISNUMBER(SEARCH(""CDM CASH DEPOSIT"",$C1216)),
      ISNUMBER(SEARCH(""CASH DEPOSIT"",$"&amp;"C1216)),
      COUNTIFS('SUMMARY DATA'!$D:$D,$C1216,'SUMMARY DATA'!$B:$B,""GRP"")&lt;&gt;1
    ),
    """",
    IFERROR(TEXTJOIN(CHAR(10),TRUE,FILTER('SUMMARY DATA'!E:E,'SUMMARY DATA'!$D:$D=$C1216,'SUMMARY DATA'!$B:$B=""GRP"")),"""")
  )
)"),"")</f>
        <v/>
      </c>
      <c r="F1216" s="17" t="str">
        <f>IFERROR(__xludf.DUMMYFUNCTION("IFERROR(
  TEXTJOIN(CHAR(10),TRUE,FILTER('SUMMARY DATA'!F:F,'SUMMARY DATA'!$A:$A=$A1216,'SUMMARY DATA'!$C:$C=$B1216,'SUMMARY DATA'!$B:$B=""GRP"")),
  IF(
    OR(
      ISNUMBER(SEARCH(""CDM CASH DEPOSIT"",$C1216)),
      ISNUMBER(SEARCH(""CASH DEPOSIT"",$"&amp;"C1216)),
      COUNTIFS('SUMMARY DATA'!$D:$D,$C1216,'SUMMARY DATA'!$B:$B,""GRP"")&lt;&gt;1
    ),
    """",
    IFERROR(TEXTJOIN(CHAR(10),TRUE,FILTER('SUMMARY DATA'!F:F,'SUMMARY DATA'!$D:$D=$C1216,'SUMMARY DATA'!$B:$B=""GRP"")),"""")
  )
)"),"")</f>
        <v/>
      </c>
      <c r="G1216" s="17" t="str">
        <f>IFERROR(__xludf.DUMMYFUNCTION("IFERROR(
  TEXTJOIN(CHAR(10),TRUE,FILTER('SUMMARY DATA'!G:G,'SUMMARY DATA'!$A:$A=$A1216,'SUMMARY DATA'!$C:$C=$B1216,'SUMMARY DATA'!$B:$B=""GRP"")),
  IF(
    OR(
      ISNUMBER(SEARCH(""CDM CASH DEPOSIT"",$C1216)),
      ISNUMBER(SEARCH(""CASH DEPOSIT"",$"&amp;"C1216)),
      COUNTIFS('SUMMARY DATA'!$D:$D,$C1216,'SUMMARY DATA'!$B:$B,""GRP"")&lt;&gt;1
    ),
    """",
    IFERROR(TEXTJOIN(CHAR(10),TRUE,FILTER('SUMMARY DATA'!G:G,'SUMMARY DATA'!$D:$D=$C1216,'SUMMARY DATA'!$B:$B=""GRP"")),"""")
  )
)"),"")</f>
        <v/>
      </c>
      <c r="H1216" s="18" t="str">
        <f>IFERROR(__xludf.DUMMYFUNCTION("IFERROR(
  TEXTJOIN(CHAR(10),TRUE,FILTER('SUMMARY DATA'!H:H,'SUMMARY DATA'!$A:$A=$A1216,'SUMMARY DATA'!$C:$C=$B1216,'SUMMARY DATA'!$B:$B=""GRP"")),
  IF(
    OR(
      ISNUMBER(SEARCH(""CDM CASH DEPOSIT"",$C1216)),
      ISNUMBER(SEARCH(""CASH DEPOSIT"",$"&amp;"C1216)),
      COUNTIFS('SUMMARY DATA'!$D:$D,$C1216,'SUMMARY DATA'!$B:$B,""GRP"")&lt;&gt;1
    ),
    """",
    IFERROR(TEXTJOIN(CHAR(10),TRUE,FILTER('SUMMARY DATA'!H:H,'SUMMARY DATA'!$D:$D=$C1216,'SUMMARY DATA'!$B:$B=""GRP"")),"""")
  )
)"),"")</f>
        <v/>
      </c>
      <c r="I1216" s="18" t="str">
        <f>IFERROR(__xludf.DUMMYFUNCTION("IF(H1216="""","""",
SUM(ARRAYFORMULA(VALUE(SPLIT(H1216,CHAR(10)))))
)"),"")</f>
        <v/>
      </c>
      <c r="J1216" s="17" t="str">
        <f>IFERROR(__xludf.DUMMYFUNCTION("IFERROR(
  TEXTJOIN(CHAR(10),TRUE,FILTER('SUMMARY DATA'!I:I,'SUMMARY DATA'!$A:$A=$A1216,'SUMMARY DATA'!$C:$C=$B1216,'SUMMARY DATA'!$B:$B=""GRP"")),
  IF(
    OR(
      ISNUMBER(SEARCH(""CDM CASH DEPOSIT"",$C1216)),
      ISNUMBER(SEARCH(""CASH DEPOSIT"",$"&amp;"C1216)),
      COUNTIFS('SUMMARY DATA'!$D:$D,$C1216,'SUMMARY DATA'!$B:$B,""GRP"")&lt;&gt;1
    ),
    """",
    IFERROR(TEXTJOIN(CHAR(10),TRUE,FILTER('SUMMARY DATA'!I:I,'SUMMARY DATA'!$D:$D=$C1216,'SUMMARY DATA'!$B:$B=""GRP"")),"""")
  )
)"),"")</f>
        <v/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ht="15.75" customHeight="1" spans="1:27">
      <c r="A1217" s="2"/>
      <c r="B1217" s="35"/>
      <c r="C1217" s="2"/>
      <c r="D1217" s="6"/>
      <c r="E1217" s="16" t="str">
        <f>IFERROR(__xludf.DUMMYFUNCTION("IFERROR(
  TEXTJOIN(CHAR(10),TRUE,FILTER('SUMMARY DATA'!E:E,'SUMMARY DATA'!$A:$A=$A1217,'SUMMARY DATA'!$C:$C=$B1217,'SUMMARY DATA'!$B:$B=""GRP"")),
  IF(
    OR(
      ISNUMBER(SEARCH(""CDM CASH DEPOSIT"",$C1217)),
      ISNUMBER(SEARCH(""CASH DEPOSIT"",$"&amp;"C1217)),
      COUNTIFS('SUMMARY DATA'!$D:$D,$C1217,'SUMMARY DATA'!$B:$B,""GRP"")&lt;&gt;1
    ),
    """",
    IFERROR(TEXTJOIN(CHAR(10),TRUE,FILTER('SUMMARY DATA'!E:E,'SUMMARY DATA'!$D:$D=$C1217,'SUMMARY DATA'!$B:$B=""GRP"")),"""")
  )
)"),"")</f>
        <v/>
      </c>
      <c r="F1217" s="17" t="str">
        <f>IFERROR(__xludf.DUMMYFUNCTION("IFERROR(
  TEXTJOIN(CHAR(10),TRUE,FILTER('SUMMARY DATA'!F:F,'SUMMARY DATA'!$A:$A=$A1217,'SUMMARY DATA'!$C:$C=$B1217,'SUMMARY DATA'!$B:$B=""GRP"")),
  IF(
    OR(
      ISNUMBER(SEARCH(""CDM CASH DEPOSIT"",$C1217)),
      ISNUMBER(SEARCH(""CASH DEPOSIT"",$"&amp;"C1217)),
      COUNTIFS('SUMMARY DATA'!$D:$D,$C1217,'SUMMARY DATA'!$B:$B,""GRP"")&lt;&gt;1
    ),
    """",
    IFERROR(TEXTJOIN(CHAR(10),TRUE,FILTER('SUMMARY DATA'!F:F,'SUMMARY DATA'!$D:$D=$C1217,'SUMMARY DATA'!$B:$B=""GRP"")),"""")
  )
)"),"")</f>
        <v/>
      </c>
      <c r="G1217" s="17" t="str">
        <f>IFERROR(__xludf.DUMMYFUNCTION("IFERROR(
  TEXTJOIN(CHAR(10),TRUE,FILTER('SUMMARY DATA'!G:G,'SUMMARY DATA'!$A:$A=$A1217,'SUMMARY DATA'!$C:$C=$B1217,'SUMMARY DATA'!$B:$B=""GRP"")),
  IF(
    OR(
      ISNUMBER(SEARCH(""CDM CASH DEPOSIT"",$C1217)),
      ISNUMBER(SEARCH(""CASH DEPOSIT"",$"&amp;"C1217)),
      COUNTIFS('SUMMARY DATA'!$D:$D,$C1217,'SUMMARY DATA'!$B:$B,""GRP"")&lt;&gt;1
    ),
    """",
    IFERROR(TEXTJOIN(CHAR(10),TRUE,FILTER('SUMMARY DATA'!G:G,'SUMMARY DATA'!$D:$D=$C1217,'SUMMARY DATA'!$B:$B=""GRP"")),"""")
  )
)"),"")</f>
        <v/>
      </c>
      <c r="H1217" s="18" t="str">
        <f>IFERROR(__xludf.DUMMYFUNCTION("IFERROR(
  TEXTJOIN(CHAR(10),TRUE,FILTER('SUMMARY DATA'!H:H,'SUMMARY DATA'!$A:$A=$A1217,'SUMMARY DATA'!$C:$C=$B1217,'SUMMARY DATA'!$B:$B=""GRP"")),
  IF(
    OR(
      ISNUMBER(SEARCH(""CDM CASH DEPOSIT"",$C1217)),
      ISNUMBER(SEARCH(""CASH DEPOSIT"",$"&amp;"C1217)),
      COUNTIFS('SUMMARY DATA'!$D:$D,$C1217,'SUMMARY DATA'!$B:$B,""GRP"")&lt;&gt;1
    ),
    """",
    IFERROR(TEXTJOIN(CHAR(10),TRUE,FILTER('SUMMARY DATA'!H:H,'SUMMARY DATA'!$D:$D=$C1217,'SUMMARY DATA'!$B:$B=""GRP"")),"""")
  )
)"),"")</f>
        <v/>
      </c>
      <c r="I1217" s="18" t="str">
        <f>IFERROR(__xludf.DUMMYFUNCTION("IF(H1217="""","""",
SUM(ARRAYFORMULA(VALUE(SPLIT(H1217,CHAR(10)))))
)"),"")</f>
        <v/>
      </c>
      <c r="J1217" s="17" t="str">
        <f>IFERROR(__xludf.DUMMYFUNCTION("IFERROR(
  TEXTJOIN(CHAR(10),TRUE,FILTER('SUMMARY DATA'!I:I,'SUMMARY DATA'!$A:$A=$A1217,'SUMMARY DATA'!$C:$C=$B1217,'SUMMARY DATA'!$B:$B=""GRP"")),
  IF(
    OR(
      ISNUMBER(SEARCH(""CDM CASH DEPOSIT"",$C1217)),
      ISNUMBER(SEARCH(""CASH DEPOSIT"",$"&amp;"C1217)),
      COUNTIFS('SUMMARY DATA'!$D:$D,$C1217,'SUMMARY DATA'!$B:$B,""GRP"")&lt;&gt;1
    ),
    """",
    IFERROR(TEXTJOIN(CHAR(10),TRUE,FILTER('SUMMARY DATA'!I:I,'SUMMARY DATA'!$D:$D=$C1217,'SUMMARY DATA'!$B:$B=""GRP"")),"""")
  )
)"),"")</f>
        <v/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 ht="15.75" customHeight="1" spans="1:27">
      <c r="A1218" s="2"/>
      <c r="B1218" s="35"/>
      <c r="C1218" s="2"/>
      <c r="D1218" s="6"/>
      <c r="E1218" s="16" t="str">
        <f>IFERROR(__xludf.DUMMYFUNCTION("IFERROR(
  TEXTJOIN(CHAR(10),TRUE,FILTER('SUMMARY DATA'!E:E,'SUMMARY DATA'!$A:$A=$A1218,'SUMMARY DATA'!$C:$C=$B1218,'SUMMARY DATA'!$B:$B=""GRP"")),
  IF(
    OR(
      ISNUMBER(SEARCH(""CDM CASH DEPOSIT"",$C1218)),
      ISNUMBER(SEARCH(""CASH DEPOSIT"",$"&amp;"C1218)),
      COUNTIFS('SUMMARY DATA'!$D:$D,$C1218,'SUMMARY DATA'!$B:$B,""GRP"")&lt;&gt;1
    ),
    """",
    IFERROR(TEXTJOIN(CHAR(10),TRUE,FILTER('SUMMARY DATA'!E:E,'SUMMARY DATA'!$D:$D=$C1218,'SUMMARY DATA'!$B:$B=""GRP"")),"""")
  )
)"),"")</f>
        <v/>
      </c>
      <c r="F1218" s="17" t="str">
        <f>IFERROR(__xludf.DUMMYFUNCTION("IFERROR(
  TEXTJOIN(CHAR(10),TRUE,FILTER('SUMMARY DATA'!F:F,'SUMMARY DATA'!$A:$A=$A1218,'SUMMARY DATA'!$C:$C=$B1218,'SUMMARY DATA'!$B:$B=""GRP"")),
  IF(
    OR(
      ISNUMBER(SEARCH(""CDM CASH DEPOSIT"",$C1218)),
      ISNUMBER(SEARCH(""CASH DEPOSIT"",$"&amp;"C1218)),
      COUNTIFS('SUMMARY DATA'!$D:$D,$C1218,'SUMMARY DATA'!$B:$B,""GRP"")&lt;&gt;1
    ),
    """",
    IFERROR(TEXTJOIN(CHAR(10),TRUE,FILTER('SUMMARY DATA'!F:F,'SUMMARY DATA'!$D:$D=$C1218,'SUMMARY DATA'!$B:$B=""GRP"")),"""")
  )
)"),"")</f>
        <v/>
      </c>
      <c r="G1218" s="17" t="str">
        <f>IFERROR(__xludf.DUMMYFUNCTION("IFERROR(
  TEXTJOIN(CHAR(10),TRUE,FILTER('SUMMARY DATA'!G:G,'SUMMARY DATA'!$A:$A=$A1218,'SUMMARY DATA'!$C:$C=$B1218,'SUMMARY DATA'!$B:$B=""GRP"")),
  IF(
    OR(
      ISNUMBER(SEARCH(""CDM CASH DEPOSIT"",$C1218)),
      ISNUMBER(SEARCH(""CASH DEPOSIT"",$"&amp;"C1218)),
      COUNTIFS('SUMMARY DATA'!$D:$D,$C1218,'SUMMARY DATA'!$B:$B,""GRP"")&lt;&gt;1
    ),
    """",
    IFERROR(TEXTJOIN(CHAR(10),TRUE,FILTER('SUMMARY DATA'!G:G,'SUMMARY DATA'!$D:$D=$C1218,'SUMMARY DATA'!$B:$B=""GRP"")),"""")
  )
)"),"")</f>
        <v/>
      </c>
      <c r="H1218" s="18" t="str">
        <f>IFERROR(__xludf.DUMMYFUNCTION("IFERROR(
  TEXTJOIN(CHAR(10),TRUE,FILTER('SUMMARY DATA'!H:H,'SUMMARY DATA'!$A:$A=$A1218,'SUMMARY DATA'!$C:$C=$B1218,'SUMMARY DATA'!$B:$B=""GRP"")),
  IF(
    OR(
      ISNUMBER(SEARCH(""CDM CASH DEPOSIT"",$C1218)),
      ISNUMBER(SEARCH(""CASH DEPOSIT"",$"&amp;"C1218)),
      COUNTIFS('SUMMARY DATA'!$D:$D,$C1218,'SUMMARY DATA'!$B:$B,""GRP"")&lt;&gt;1
    ),
    """",
    IFERROR(TEXTJOIN(CHAR(10),TRUE,FILTER('SUMMARY DATA'!H:H,'SUMMARY DATA'!$D:$D=$C1218,'SUMMARY DATA'!$B:$B=""GRP"")),"""")
  )
)"),"")</f>
        <v/>
      </c>
      <c r="I1218" s="18" t="str">
        <f>IFERROR(__xludf.DUMMYFUNCTION("IF(H1218="""","""",
SUM(ARRAYFORMULA(VALUE(SPLIT(H1218,CHAR(10)))))
)"),"")</f>
        <v/>
      </c>
      <c r="J1218" s="17" t="str">
        <f>IFERROR(__xludf.DUMMYFUNCTION("IFERROR(
  TEXTJOIN(CHAR(10),TRUE,FILTER('SUMMARY DATA'!I:I,'SUMMARY DATA'!$A:$A=$A1218,'SUMMARY DATA'!$C:$C=$B1218,'SUMMARY DATA'!$B:$B=""GRP"")),
  IF(
    OR(
      ISNUMBER(SEARCH(""CDM CASH DEPOSIT"",$C1218)),
      ISNUMBER(SEARCH(""CASH DEPOSIT"",$"&amp;"C1218)),
      COUNTIFS('SUMMARY DATA'!$D:$D,$C1218,'SUMMARY DATA'!$B:$B,""GRP"")&lt;&gt;1
    ),
    """",
    IFERROR(TEXTJOIN(CHAR(10),TRUE,FILTER('SUMMARY DATA'!I:I,'SUMMARY DATA'!$D:$D=$C1218,'SUMMARY DATA'!$B:$B=""GRP"")),"""")
  )
)"),"")</f>
        <v/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ht="15.75" customHeight="1" spans="1:27">
      <c r="A1219" s="2"/>
      <c r="B1219" s="35"/>
      <c r="C1219" s="2"/>
      <c r="D1219" s="6"/>
      <c r="E1219" s="16" t="str">
        <f>IFERROR(__xludf.DUMMYFUNCTION("IFERROR(
  TEXTJOIN(CHAR(10),TRUE,FILTER('SUMMARY DATA'!E:E,'SUMMARY DATA'!$A:$A=$A1219,'SUMMARY DATA'!$C:$C=$B1219,'SUMMARY DATA'!$B:$B=""GRP"")),
  IF(
    OR(
      ISNUMBER(SEARCH(""CDM CASH DEPOSIT"",$C1219)),
      ISNUMBER(SEARCH(""CASH DEPOSIT"",$"&amp;"C1219)),
      COUNTIFS('SUMMARY DATA'!$D:$D,$C1219,'SUMMARY DATA'!$B:$B,""GRP"")&lt;&gt;1
    ),
    """",
    IFERROR(TEXTJOIN(CHAR(10),TRUE,FILTER('SUMMARY DATA'!E:E,'SUMMARY DATA'!$D:$D=$C1219,'SUMMARY DATA'!$B:$B=""GRP"")),"""")
  )
)"),"")</f>
        <v/>
      </c>
      <c r="F1219" s="17" t="str">
        <f>IFERROR(__xludf.DUMMYFUNCTION("IFERROR(
  TEXTJOIN(CHAR(10),TRUE,FILTER('SUMMARY DATA'!F:F,'SUMMARY DATA'!$A:$A=$A1219,'SUMMARY DATA'!$C:$C=$B1219,'SUMMARY DATA'!$B:$B=""GRP"")),
  IF(
    OR(
      ISNUMBER(SEARCH(""CDM CASH DEPOSIT"",$C1219)),
      ISNUMBER(SEARCH(""CASH DEPOSIT"",$"&amp;"C1219)),
      COUNTIFS('SUMMARY DATA'!$D:$D,$C1219,'SUMMARY DATA'!$B:$B,""GRP"")&lt;&gt;1
    ),
    """",
    IFERROR(TEXTJOIN(CHAR(10),TRUE,FILTER('SUMMARY DATA'!F:F,'SUMMARY DATA'!$D:$D=$C1219,'SUMMARY DATA'!$B:$B=""GRP"")),"""")
  )
)"),"")</f>
        <v/>
      </c>
      <c r="G1219" s="17" t="str">
        <f>IFERROR(__xludf.DUMMYFUNCTION("IFERROR(
  TEXTJOIN(CHAR(10),TRUE,FILTER('SUMMARY DATA'!G:G,'SUMMARY DATA'!$A:$A=$A1219,'SUMMARY DATA'!$C:$C=$B1219,'SUMMARY DATA'!$B:$B=""GRP"")),
  IF(
    OR(
      ISNUMBER(SEARCH(""CDM CASH DEPOSIT"",$C1219)),
      ISNUMBER(SEARCH(""CASH DEPOSIT"",$"&amp;"C1219)),
      COUNTIFS('SUMMARY DATA'!$D:$D,$C1219,'SUMMARY DATA'!$B:$B,""GRP"")&lt;&gt;1
    ),
    """",
    IFERROR(TEXTJOIN(CHAR(10),TRUE,FILTER('SUMMARY DATA'!G:G,'SUMMARY DATA'!$D:$D=$C1219,'SUMMARY DATA'!$B:$B=""GRP"")),"""")
  )
)"),"")</f>
        <v/>
      </c>
      <c r="H1219" s="18" t="str">
        <f>IFERROR(__xludf.DUMMYFUNCTION("IFERROR(
  TEXTJOIN(CHAR(10),TRUE,FILTER('SUMMARY DATA'!H:H,'SUMMARY DATA'!$A:$A=$A1219,'SUMMARY DATA'!$C:$C=$B1219,'SUMMARY DATA'!$B:$B=""GRP"")),
  IF(
    OR(
      ISNUMBER(SEARCH(""CDM CASH DEPOSIT"",$C1219)),
      ISNUMBER(SEARCH(""CASH DEPOSIT"",$"&amp;"C1219)),
      COUNTIFS('SUMMARY DATA'!$D:$D,$C1219,'SUMMARY DATA'!$B:$B,""GRP"")&lt;&gt;1
    ),
    """",
    IFERROR(TEXTJOIN(CHAR(10),TRUE,FILTER('SUMMARY DATA'!H:H,'SUMMARY DATA'!$D:$D=$C1219,'SUMMARY DATA'!$B:$B=""GRP"")),"""")
  )
)"),"")</f>
        <v/>
      </c>
      <c r="I1219" s="18" t="str">
        <f>IFERROR(__xludf.DUMMYFUNCTION("IF(H1219="""","""",
SUM(ARRAYFORMULA(VALUE(SPLIT(H1219,CHAR(10)))))
)"),"")</f>
        <v/>
      </c>
      <c r="J1219" s="17" t="str">
        <f>IFERROR(__xludf.DUMMYFUNCTION("IFERROR(
  TEXTJOIN(CHAR(10),TRUE,FILTER('SUMMARY DATA'!I:I,'SUMMARY DATA'!$A:$A=$A1219,'SUMMARY DATA'!$C:$C=$B1219,'SUMMARY DATA'!$B:$B=""GRP"")),
  IF(
    OR(
      ISNUMBER(SEARCH(""CDM CASH DEPOSIT"",$C1219)),
      ISNUMBER(SEARCH(""CASH DEPOSIT"",$"&amp;"C1219)),
      COUNTIFS('SUMMARY DATA'!$D:$D,$C1219,'SUMMARY DATA'!$B:$B,""GRP"")&lt;&gt;1
    ),
    """",
    IFERROR(TEXTJOIN(CHAR(10),TRUE,FILTER('SUMMARY DATA'!I:I,'SUMMARY DATA'!$D:$D=$C1219,'SUMMARY DATA'!$B:$B=""GRP"")),"""")
  )
)"),"")</f>
        <v/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 ht="15.75" customHeight="1" spans="1:27">
      <c r="A1220" s="2"/>
      <c r="B1220" s="35"/>
      <c r="C1220" s="2"/>
      <c r="D1220" s="6"/>
      <c r="E1220" s="16" t="str">
        <f>IFERROR(__xludf.DUMMYFUNCTION("IFERROR(
  TEXTJOIN(CHAR(10),TRUE,FILTER('SUMMARY DATA'!E:E,'SUMMARY DATA'!$A:$A=$A1220,'SUMMARY DATA'!$C:$C=$B1220,'SUMMARY DATA'!$B:$B=""GRP"")),
  IF(
    OR(
      ISNUMBER(SEARCH(""CDM CASH DEPOSIT"",$C1220)),
      ISNUMBER(SEARCH(""CASH DEPOSIT"",$"&amp;"C1220)),
      COUNTIFS('SUMMARY DATA'!$D:$D,$C1220,'SUMMARY DATA'!$B:$B,""GRP"")&lt;&gt;1
    ),
    """",
    IFERROR(TEXTJOIN(CHAR(10),TRUE,FILTER('SUMMARY DATA'!E:E,'SUMMARY DATA'!$D:$D=$C1220,'SUMMARY DATA'!$B:$B=""GRP"")),"""")
  )
)"),"")</f>
        <v/>
      </c>
      <c r="F1220" s="17" t="str">
        <f>IFERROR(__xludf.DUMMYFUNCTION("IFERROR(
  TEXTJOIN(CHAR(10),TRUE,FILTER('SUMMARY DATA'!F:F,'SUMMARY DATA'!$A:$A=$A1220,'SUMMARY DATA'!$C:$C=$B1220,'SUMMARY DATA'!$B:$B=""GRP"")),
  IF(
    OR(
      ISNUMBER(SEARCH(""CDM CASH DEPOSIT"",$C1220)),
      ISNUMBER(SEARCH(""CASH DEPOSIT"",$"&amp;"C1220)),
      COUNTIFS('SUMMARY DATA'!$D:$D,$C1220,'SUMMARY DATA'!$B:$B,""GRP"")&lt;&gt;1
    ),
    """",
    IFERROR(TEXTJOIN(CHAR(10),TRUE,FILTER('SUMMARY DATA'!F:F,'SUMMARY DATA'!$D:$D=$C1220,'SUMMARY DATA'!$B:$B=""GRP"")),"""")
  )
)"),"")</f>
        <v/>
      </c>
      <c r="G1220" s="17" t="str">
        <f>IFERROR(__xludf.DUMMYFUNCTION("IFERROR(
  TEXTJOIN(CHAR(10),TRUE,FILTER('SUMMARY DATA'!G:G,'SUMMARY DATA'!$A:$A=$A1220,'SUMMARY DATA'!$C:$C=$B1220,'SUMMARY DATA'!$B:$B=""GRP"")),
  IF(
    OR(
      ISNUMBER(SEARCH(""CDM CASH DEPOSIT"",$C1220)),
      ISNUMBER(SEARCH(""CASH DEPOSIT"",$"&amp;"C1220)),
      COUNTIFS('SUMMARY DATA'!$D:$D,$C1220,'SUMMARY DATA'!$B:$B,""GRP"")&lt;&gt;1
    ),
    """",
    IFERROR(TEXTJOIN(CHAR(10),TRUE,FILTER('SUMMARY DATA'!G:G,'SUMMARY DATA'!$D:$D=$C1220,'SUMMARY DATA'!$B:$B=""GRP"")),"""")
  )
)"),"")</f>
        <v/>
      </c>
      <c r="H1220" s="18" t="str">
        <f>IFERROR(__xludf.DUMMYFUNCTION("IFERROR(
  TEXTJOIN(CHAR(10),TRUE,FILTER('SUMMARY DATA'!H:H,'SUMMARY DATA'!$A:$A=$A1220,'SUMMARY DATA'!$C:$C=$B1220,'SUMMARY DATA'!$B:$B=""GRP"")),
  IF(
    OR(
      ISNUMBER(SEARCH(""CDM CASH DEPOSIT"",$C1220)),
      ISNUMBER(SEARCH(""CASH DEPOSIT"",$"&amp;"C1220)),
      COUNTIFS('SUMMARY DATA'!$D:$D,$C1220,'SUMMARY DATA'!$B:$B,""GRP"")&lt;&gt;1
    ),
    """",
    IFERROR(TEXTJOIN(CHAR(10),TRUE,FILTER('SUMMARY DATA'!H:H,'SUMMARY DATA'!$D:$D=$C1220,'SUMMARY DATA'!$B:$B=""GRP"")),"""")
  )
)"),"")</f>
        <v/>
      </c>
      <c r="I1220" s="18" t="str">
        <f>IFERROR(__xludf.DUMMYFUNCTION("IF(H1220="""","""",
SUM(ARRAYFORMULA(VALUE(SPLIT(H1220,CHAR(10)))))
)"),"")</f>
        <v/>
      </c>
      <c r="J1220" s="17" t="str">
        <f>IFERROR(__xludf.DUMMYFUNCTION("IFERROR(
  TEXTJOIN(CHAR(10),TRUE,FILTER('SUMMARY DATA'!I:I,'SUMMARY DATA'!$A:$A=$A1220,'SUMMARY DATA'!$C:$C=$B1220,'SUMMARY DATA'!$B:$B=""GRP"")),
  IF(
    OR(
      ISNUMBER(SEARCH(""CDM CASH DEPOSIT"",$C1220)),
      ISNUMBER(SEARCH(""CASH DEPOSIT"",$"&amp;"C1220)),
      COUNTIFS('SUMMARY DATA'!$D:$D,$C1220,'SUMMARY DATA'!$B:$B,""GRP"")&lt;&gt;1
    ),
    """",
    IFERROR(TEXTJOIN(CHAR(10),TRUE,FILTER('SUMMARY DATA'!I:I,'SUMMARY DATA'!$D:$D=$C1220,'SUMMARY DATA'!$B:$B=""GRP"")),"""")
  )
)"),"")</f>
        <v/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ht="15.75" customHeight="1" spans="1:27">
      <c r="A1221" s="2"/>
      <c r="B1221" s="35"/>
      <c r="C1221" s="2"/>
      <c r="D1221" s="6"/>
      <c r="E1221" s="16" t="str">
        <f>IFERROR(__xludf.DUMMYFUNCTION("IFERROR(
  TEXTJOIN(CHAR(10),TRUE,FILTER('SUMMARY DATA'!E:E,'SUMMARY DATA'!$A:$A=$A1221,'SUMMARY DATA'!$C:$C=$B1221,'SUMMARY DATA'!$B:$B=""GRP"")),
  IF(
    OR(
      ISNUMBER(SEARCH(""CDM CASH DEPOSIT"",$C1221)),
      ISNUMBER(SEARCH(""CASH DEPOSIT"",$"&amp;"C1221)),
      COUNTIFS('SUMMARY DATA'!$D:$D,$C1221,'SUMMARY DATA'!$B:$B,""GRP"")&lt;&gt;1
    ),
    """",
    IFERROR(TEXTJOIN(CHAR(10),TRUE,FILTER('SUMMARY DATA'!E:E,'SUMMARY DATA'!$D:$D=$C1221,'SUMMARY DATA'!$B:$B=""GRP"")),"""")
  )
)"),"")</f>
        <v/>
      </c>
      <c r="F1221" s="17" t="str">
        <f>IFERROR(__xludf.DUMMYFUNCTION("IFERROR(
  TEXTJOIN(CHAR(10),TRUE,FILTER('SUMMARY DATA'!F:F,'SUMMARY DATA'!$A:$A=$A1221,'SUMMARY DATA'!$C:$C=$B1221,'SUMMARY DATA'!$B:$B=""GRP"")),
  IF(
    OR(
      ISNUMBER(SEARCH(""CDM CASH DEPOSIT"",$C1221)),
      ISNUMBER(SEARCH(""CASH DEPOSIT"",$"&amp;"C1221)),
      COUNTIFS('SUMMARY DATA'!$D:$D,$C1221,'SUMMARY DATA'!$B:$B,""GRP"")&lt;&gt;1
    ),
    """",
    IFERROR(TEXTJOIN(CHAR(10),TRUE,FILTER('SUMMARY DATA'!F:F,'SUMMARY DATA'!$D:$D=$C1221,'SUMMARY DATA'!$B:$B=""GRP"")),"""")
  )
)"),"")</f>
        <v/>
      </c>
      <c r="G1221" s="17" t="str">
        <f>IFERROR(__xludf.DUMMYFUNCTION("IFERROR(
  TEXTJOIN(CHAR(10),TRUE,FILTER('SUMMARY DATA'!G:G,'SUMMARY DATA'!$A:$A=$A1221,'SUMMARY DATA'!$C:$C=$B1221,'SUMMARY DATA'!$B:$B=""GRP"")),
  IF(
    OR(
      ISNUMBER(SEARCH(""CDM CASH DEPOSIT"",$C1221)),
      ISNUMBER(SEARCH(""CASH DEPOSIT"",$"&amp;"C1221)),
      COUNTIFS('SUMMARY DATA'!$D:$D,$C1221,'SUMMARY DATA'!$B:$B,""GRP"")&lt;&gt;1
    ),
    """",
    IFERROR(TEXTJOIN(CHAR(10),TRUE,FILTER('SUMMARY DATA'!G:G,'SUMMARY DATA'!$D:$D=$C1221,'SUMMARY DATA'!$B:$B=""GRP"")),"""")
  )
)"),"")</f>
        <v/>
      </c>
      <c r="H1221" s="18" t="str">
        <f>IFERROR(__xludf.DUMMYFUNCTION("IFERROR(
  TEXTJOIN(CHAR(10),TRUE,FILTER('SUMMARY DATA'!H:H,'SUMMARY DATA'!$A:$A=$A1221,'SUMMARY DATA'!$C:$C=$B1221,'SUMMARY DATA'!$B:$B=""GRP"")),
  IF(
    OR(
      ISNUMBER(SEARCH(""CDM CASH DEPOSIT"",$C1221)),
      ISNUMBER(SEARCH(""CASH DEPOSIT"",$"&amp;"C1221)),
      COUNTIFS('SUMMARY DATA'!$D:$D,$C1221,'SUMMARY DATA'!$B:$B,""GRP"")&lt;&gt;1
    ),
    """",
    IFERROR(TEXTJOIN(CHAR(10),TRUE,FILTER('SUMMARY DATA'!H:H,'SUMMARY DATA'!$D:$D=$C1221,'SUMMARY DATA'!$B:$B=""GRP"")),"""")
  )
)"),"")</f>
        <v/>
      </c>
      <c r="I1221" s="18" t="str">
        <f>IFERROR(__xludf.DUMMYFUNCTION("IF(H1221="""","""",
SUM(ARRAYFORMULA(VALUE(SPLIT(H1221,CHAR(10)))))
)"),"")</f>
        <v/>
      </c>
      <c r="J1221" s="17" t="str">
        <f>IFERROR(__xludf.DUMMYFUNCTION("IFERROR(
  TEXTJOIN(CHAR(10),TRUE,FILTER('SUMMARY DATA'!I:I,'SUMMARY DATA'!$A:$A=$A1221,'SUMMARY DATA'!$C:$C=$B1221,'SUMMARY DATA'!$B:$B=""GRP"")),
  IF(
    OR(
      ISNUMBER(SEARCH(""CDM CASH DEPOSIT"",$C1221)),
      ISNUMBER(SEARCH(""CASH DEPOSIT"",$"&amp;"C1221)),
      COUNTIFS('SUMMARY DATA'!$D:$D,$C1221,'SUMMARY DATA'!$B:$B,""GRP"")&lt;&gt;1
    ),
    """",
    IFERROR(TEXTJOIN(CHAR(10),TRUE,FILTER('SUMMARY DATA'!I:I,'SUMMARY DATA'!$D:$D=$C1221,'SUMMARY DATA'!$B:$B=""GRP"")),"""")
  )
)"),"")</f>
        <v/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ht="15.75" customHeight="1" spans="1:27">
      <c r="A1222" s="2"/>
      <c r="B1222" s="35"/>
      <c r="C1222" s="2"/>
      <c r="D1222" s="6"/>
      <c r="E1222" s="16" t="str">
        <f>IFERROR(__xludf.DUMMYFUNCTION("IFERROR(
  TEXTJOIN(CHAR(10),TRUE,FILTER('SUMMARY DATA'!E:E,'SUMMARY DATA'!$A:$A=$A1222,'SUMMARY DATA'!$C:$C=$B1222,'SUMMARY DATA'!$B:$B=""GRP"")),
  IF(
    OR(
      ISNUMBER(SEARCH(""CDM CASH DEPOSIT"",$C1222)),
      ISNUMBER(SEARCH(""CASH DEPOSIT"",$"&amp;"C1222)),
      COUNTIFS('SUMMARY DATA'!$D:$D,$C1222,'SUMMARY DATA'!$B:$B,""GRP"")&lt;&gt;1
    ),
    """",
    IFERROR(TEXTJOIN(CHAR(10),TRUE,FILTER('SUMMARY DATA'!E:E,'SUMMARY DATA'!$D:$D=$C1222,'SUMMARY DATA'!$B:$B=""GRP"")),"""")
  )
)"),"")</f>
        <v/>
      </c>
      <c r="F1222" s="17" t="str">
        <f>IFERROR(__xludf.DUMMYFUNCTION("IFERROR(
  TEXTJOIN(CHAR(10),TRUE,FILTER('SUMMARY DATA'!F:F,'SUMMARY DATA'!$A:$A=$A1222,'SUMMARY DATA'!$C:$C=$B1222,'SUMMARY DATA'!$B:$B=""GRP"")),
  IF(
    OR(
      ISNUMBER(SEARCH(""CDM CASH DEPOSIT"",$C1222)),
      ISNUMBER(SEARCH(""CASH DEPOSIT"",$"&amp;"C1222)),
      COUNTIFS('SUMMARY DATA'!$D:$D,$C1222,'SUMMARY DATA'!$B:$B,""GRP"")&lt;&gt;1
    ),
    """",
    IFERROR(TEXTJOIN(CHAR(10),TRUE,FILTER('SUMMARY DATA'!F:F,'SUMMARY DATA'!$D:$D=$C1222,'SUMMARY DATA'!$B:$B=""GRP"")),"""")
  )
)"),"")</f>
        <v/>
      </c>
      <c r="G1222" s="17" t="str">
        <f>IFERROR(__xludf.DUMMYFUNCTION("IFERROR(
  TEXTJOIN(CHAR(10),TRUE,FILTER('SUMMARY DATA'!G:G,'SUMMARY DATA'!$A:$A=$A1222,'SUMMARY DATA'!$C:$C=$B1222,'SUMMARY DATA'!$B:$B=""GRP"")),
  IF(
    OR(
      ISNUMBER(SEARCH(""CDM CASH DEPOSIT"",$C1222)),
      ISNUMBER(SEARCH(""CASH DEPOSIT"",$"&amp;"C1222)),
      COUNTIFS('SUMMARY DATA'!$D:$D,$C1222,'SUMMARY DATA'!$B:$B,""GRP"")&lt;&gt;1
    ),
    """",
    IFERROR(TEXTJOIN(CHAR(10),TRUE,FILTER('SUMMARY DATA'!G:G,'SUMMARY DATA'!$D:$D=$C1222,'SUMMARY DATA'!$B:$B=""GRP"")),"""")
  )
)"),"")</f>
        <v/>
      </c>
      <c r="H1222" s="18" t="str">
        <f>IFERROR(__xludf.DUMMYFUNCTION("IFERROR(
  TEXTJOIN(CHAR(10),TRUE,FILTER('SUMMARY DATA'!H:H,'SUMMARY DATA'!$A:$A=$A1222,'SUMMARY DATA'!$C:$C=$B1222,'SUMMARY DATA'!$B:$B=""GRP"")),
  IF(
    OR(
      ISNUMBER(SEARCH(""CDM CASH DEPOSIT"",$C1222)),
      ISNUMBER(SEARCH(""CASH DEPOSIT"",$"&amp;"C1222)),
      COUNTIFS('SUMMARY DATA'!$D:$D,$C1222,'SUMMARY DATA'!$B:$B,""GRP"")&lt;&gt;1
    ),
    """",
    IFERROR(TEXTJOIN(CHAR(10),TRUE,FILTER('SUMMARY DATA'!H:H,'SUMMARY DATA'!$D:$D=$C1222,'SUMMARY DATA'!$B:$B=""GRP"")),"""")
  )
)"),"")</f>
        <v/>
      </c>
      <c r="I1222" s="18" t="str">
        <f>IFERROR(__xludf.DUMMYFUNCTION("IF(H1222="""","""",
SUM(ARRAYFORMULA(VALUE(SPLIT(H1222,CHAR(10)))))
)"),"")</f>
        <v/>
      </c>
      <c r="J1222" s="17" t="str">
        <f>IFERROR(__xludf.DUMMYFUNCTION("IFERROR(
  TEXTJOIN(CHAR(10),TRUE,FILTER('SUMMARY DATA'!I:I,'SUMMARY DATA'!$A:$A=$A1222,'SUMMARY DATA'!$C:$C=$B1222,'SUMMARY DATA'!$B:$B=""GRP"")),
  IF(
    OR(
      ISNUMBER(SEARCH(""CDM CASH DEPOSIT"",$C1222)),
      ISNUMBER(SEARCH(""CASH DEPOSIT"",$"&amp;"C1222)),
      COUNTIFS('SUMMARY DATA'!$D:$D,$C1222,'SUMMARY DATA'!$B:$B,""GRP"")&lt;&gt;1
    ),
    """",
    IFERROR(TEXTJOIN(CHAR(10),TRUE,FILTER('SUMMARY DATA'!I:I,'SUMMARY DATA'!$D:$D=$C1222,'SUMMARY DATA'!$B:$B=""GRP"")),"""")
  )
)"),"")</f>
        <v/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ht="15.75" customHeight="1" spans="1:27">
      <c r="A1223" s="2"/>
      <c r="B1223" s="35"/>
      <c r="C1223" s="2"/>
      <c r="D1223" s="6"/>
      <c r="E1223" s="16" t="str">
        <f>IFERROR(__xludf.DUMMYFUNCTION("IFERROR(
  TEXTJOIN(CHAR(10),TRUE,FILTER('SUMMARY DATA'!E:E,'SUMMARY DATA'!$A:$A=$A1223,'SUMMARY DATA'!$C:$C=$B1223,'SUMMARY DATA'!$B:$B=""GRP"")),
  IF(
    OR(
      ISNUMBER(SEARCH(""CDM CASH DEPOSIT"",$C1223)),
      ISNUMBER(SEARCH(""CASH DEPOSIT"",$"&amp;"C1223)),
      COUNTIFS('SUMMARY DATA'!$D:$D,$C1223,'SUMMARY DATA'!$B:$B,""GRP"")&lt;&gt;1
    ),
    """",
    IFERROR(TEXTJOIN(CHAR(10),TRUE,FILTER('SUMMARY DATA'!E:E,'SUMMARY DATA'!$D:$D=$C1223,'SUMMARY DATA'!$B:$B=""GRP"")),"""")
  )
)"),"")</f>
        <v/>
      </c>
      <c r="F1223" s="17" t="str">
        <f>IFERROR(__xludf.DUMMYFUNCTION("IFERROR(
  TEXTJOIN(CHAR(10),TRUE,FILTER('SUMMARY DATA'!F:F,'SUMMARY DATA'!$A:$A=$A1223,'SUMMARY DATA'!$C:$C=$B1223,'SUMMARY DATA'!$B:$B=""GRP"")),
  IF(
    OR(
      ISNUMBER(SEARCH(""CDM CASH DEPOSIT"",$C1223)),
      ISNUMBER(SEARCH(""CASH DEPOSIT"",$"&amp;"C1223)),
      COUNTIFS('SUMMARY DATA'!$D:$D,$C1223,'SUMMARY DATA'!$B:$B,""GRP"")&lt;&gt;1
    ),
    """",
    IFERROR(TEXTJOIN(CHAR(10),TRUE,FILTER('SUMMARY DATA'!F:F,'SUMMARY DATA'!$D:$D=$C1223,'SUMMARY DATA'!$B:$B=""GRP"")),"""")
  )
)"),"")</f>
        <v/>
      </c>
      <c r="G1223" s="17" t="str">
        <f>IFERROR(__xludf.DUMMYFUNCTION("IFERROR(
  TEXTJOIN(CHAR(10),TRUE,FILTER('SUMMARY DATA'!G:G,'SUMMARY DATA'!$A:$A=$A1223,'SUMMARY DATA'!$C:$C=$B1223,'SUMMARY DATA'!$B:$B=""GRP"")),
  IF(
    OR(
      ISNUMBER(SEARCH(""CDM CASH DEPOSIT"",$C1223)),
      ISNUMBER(SEARCH(""CASH DEPOSIT"",$"&amp;"C1223)),
      COUNTIFS('SUMMARY DATA'!$D:$D,$C1223,'SUMMARY DATA'!$B:$B,""GRP"")&lt;&gt;1
    ),
    """",
    IFERROR(TEXTJOIN(CHAR(10),TRUE,FILTER('SUMMARY DATA'!G:G,'SUMMARY DATA'!$D:$D=$C1223,'SUMMARY DATA'!$B:$B=""GRP"")),"""")
  )
)"),"")</f>
        <v/>
      </c>
      <c r="H1223" s="18" t="str">
        <f>IFERROR(__xludf.DUMMYFUNCTION("IFERROR(
  TEXTJOIN(CHAR(10),TRUE,FILTER('SUMMARY DATA'!H:H,'SUMMARY DATA'!$A:$A=$A1223,'SUMMARY DATA'!$C:$C=$B1223,'SUMMARY DATA'!$B:$B=""GRP"")),
  IF(
    OR(
      ISNUMBER(SEARCH(""CDM CASH DEPOSIT"",$C1223)),
      ISNUMBER(SEARCH(""CASH DEPOSIT"",$"&amp;"C1223)),
      COUNTIFS('SUMMARY DATA'!$D:$D,$C1223,'SUMMARY DATA'!$B:$B,""GRP"")&lt;&gt;1
    ),
    """",
    IFERROR(TEXTJOIN(CHAR(10),TRUE,FILTER('SUMMARY DATA'!H:H,'SUMMARY DATA'!$D:$D=$C1223,'SUMMARY DATA'!$B:$B=""GRP"")),"""")
  )
)"),"")</f>
        <v/>
      </c>
      <c r="I1223" s="18" t="str">
        <f>IFERROR(__xludf.DUMMYFUNCTION("IF(H1223="""","""",
SUM(ARRAYFORMULA(VALUE(SPLIT(H1223,CHAR(10)))))
)"),"")</f>
        <v/>
      </c>
      <c r="J1223" s="17" t="str">
        <f>IFERROR(__xludf.DUMMYFUNCTION("IFERROR(
  TEXTJOIN(CHAR(10),TRUE,FILTER('SUMMARY DATA'!I:I,'SUMMARY DATA'!$A:$A=$A1223,'SUMMARY DATA'!$C:$C=$B1223,'SUMMARY DATA'!$B:$B=""GRP"")),
  IF(
    OR(
      ISNUMBER(SEARCH(""CDM CASH DEPOSIT"",$C1223)),
      ISNUMBER(SEARCH(""CASH DEPOSIT"",$"&amp;"C1223)),
      COUNTIFS('SUMMARY DATA'!$D:$D,$C1223,'SUMMARY DATA'!$B:$B,""GRP"")&lt;&gt;1
    ),
    """",
    IFERROR(TEXTJOIN(CHAR(10),TRUE,FILTER('SUMMARY DATA'!I:I,'SUMMARY DATA'!$D:$D=$C1223,'SUMMARY DATA'!$B:$B=""GRP"")),"""")
  )
)"),"")</f>
        <v/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ht="15.75" customHeight="1" spans="1:27">
      <c r="A1224" s="2"/>
      <c r="B1224" s="35"/>
      <c r="C1224" s="2"/>
      <c r="D1224" s="6"/>
      <c r="E1224" s="16" t="str">
        <f>IFERROR(__xludf.DUMMYFUNCTION("IFERROR(
  TEXTJOIN(CHAR(10),TRUE,FILTER('SUMMARY DATA'!E:E,'SUMMARY DATA'!$A:$A=$A1224,'SUMMARY DATA'!$C:$C=$B1224,'SUMMARY DATA'!$B:$B=""GRP"")),
  IF(
    OR(
      ISNUMBER(SEARCH(""CDM CASH DEPOSIT"",$C1224)),
      ISNUMBER(SEARCH(""CASH DEPOSIT"",$"&amp;"C1224)),
      COUNTIFS('SUMMARY DATA'!$D:$D,$C1224,'SUMMARY DATA'!$B:$B,""GRP"")&lt;&gt;1
    ),
    """",
    IFERROR(TEXTJOIN(CHAR(10),TRUE,FILTER('SUMMARY DATA'!E:E,'SUMMARY DATA'!$D:$D=$C1224,'SUMMARY DATA'!$B:$B=""GRP"")),"""")
  )
)"),"")</f>
        <v/>
      </c>
      <c r="F1224" s="17" t="str">
        <f>IFERROR(__xludf.DUMMYFUNCTION("IFERROR(
  TEXTJOIN(CHAR(10),TRUE,FILTER('SUMMARY DATA'!F:F,'SUMMARY DATA'!$A:$A=$A1224,'SUMMARY DATA'!$C:$C=$B1224,'SUMMARY DATA'!$B:$B=""GRP"")),
  IF(
    OR(
      ISNUMBER(SEARCH(""CDM CASH DEPOSIT"",$C1224)),
      ISNUMBER(SEARCH(""CASH DEPOSIT"",$"&amp;"C1224)),
      COUNTIFS('SUMMARY DATA'!$D:$D,$C1224,'SUMMARY DATA'!$B:$B,""GRP"")&lt;&gt;1
    ),
    """",
    IFERROR(TEXTJOIN(CHAR(10),TRUE,FILTER('SUMMARY DATA'!F:F,'SUMMARY DATA'!$D:$D=$C1224,'SUMMARY DATA'!$B:$B=""GRP"")),"""")
  )
)"),"")</f>
        <v/>
      </c>
      <c r="G1224" s="17" t="str">
        <f>IFERROR(__xludf.DUMMYFUNCTION("IFERROR(
  TEXTJOIN(CHAR(10),TRUE,FILTER('SUMMARY DATA'!G:G,'SUMMARY DATA'!$A:$A=$A1224,'SUMMARY DATA'!$C:$C=$B1224,'SUMMARY DATA'!$B:$B=""GRP"")),
  IF(
    OR(
      ISNUMBER(SEARCH(""CDM CASH DEPOSIT"",$C1224)),
      ISNUMBER(SEARCH(""CASH DEPOSIT"",$"&amp;"C1224)),
      COUNTIFS('SUMMARY DATA'!$D:$D,$C1224,'SUMMARY DATA'!$B:$B,""GRP"")&lt;&gt;1
    ),
    """",
    IFERROR(TEXTJOIN(CHAR(10),TRUE,FILTER('SUMMARY DATA'!G:G,'SUMMARY DATA'!$D:$D=$C1224,'SUMMARY DATA'!$B:$B=""GRP"")),"""")
  )
)"),"")</f>
        <v/>
      </c>
      <c r="H1224" s="18" t="str">
        <f>IFERROR(__xludf.DUMMYFUNCTION("IFERROR(
  TEXTJOIN(CHAR(10),TRUE,FILTER('SUMMARY DATA'!H:H,'SUMMARY DATA'!$A:$A=$A1224,'SUMMARY DATA'!$C:$C=$B1224,'SUMMARY DATA'!$B:$B=""GRP"")),
  IF(
    OR(
      ISNUMBER(SEARCH(""CDM CASH DEPOSIT"",$C1224)),
      ISNUMBER(SEARCH(""CASH DEPOSIT"",$"&amp;"C1224)),
      COUNTIFS('SUMMARY DATA'!$D:$D,$C1224,'SUMMARY DATA'!$B:$B,""GRP"")&lt;&gt;1
    ),
    """",
    IFERROR(TEXTJOIN(CHAR(10),TRUE,FILTER('SUMMARY DATA'!H:H,'SUMMARY DATA'!$D:$D=$C1224,'SUMMARY DATA'!$B:$B=""GRP"")),"""")
  )
)"),"")</f>
        <v/>
      </c>
      <c r="I1224" s="18" t="str">
        <f>IFERROR(__xludf.DUMMYFUNCTION("IF(H1224="""","""",
SUM(ARRAYFORMULA(VALUE(SPLIT(H1224,CHAR(10)))))
)"),"")</f>
        <v/>
      </c>
      <c r="J1224" s="17" t="str">
        <f>IFERROR(__xludf.DUMMYFUNCTION("IFERROR(
  TEXTJOIN(CHAR(10),TRUE,FILTER('SUMMARY DATA'!I:I,'SUMMARY DATA'!$A:$A=$A1224,'SUMMARY DATA'!$C:$C=$B1224,'SUMMARY DATA'!$B:$B=""GRP"")),
  IF(
    OR(
      ISNUMBER(SEARCH(""CDM CASH DEPOSIT"",$C1224)),
      ISNUMBER(SEARCH(""CASH DEPOSIT"",$"&amp;"C1224)),
      COUNTIFS('SUMMARY DATA'!$D:$D,$C1224,'SUMMARY DATA'!$B:$B,""GRP"")&lt;&gt;1
    ),
    """",
    IFERROR(TEXTJOIN(CHAR(10),TRUE,FILTER('SUMMARY DATA'!I:I,'SUMMARY DATA'!$D:$D=$C1224,'SUMMARY DATA'!$B:$B=""GRP"")),"""")
  )
)"),"")</f>
        <v/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 ht="15.75" customHeight="1" spans="1:27">
      <c r="A1225" s="2"/>
      <c r="B1225" s="35"/>
      <c r="C1225" s="2"/>
      <c r="D1225" s="6"/>
      <c r="E1225" s="16" t="str">
        <f>IFERROR(__xludf.DUMMYFUNCTION("IFERROR(
  TEXTJOIN(CHAR(10),TRUE,FILTER('SUMMARY DATA'!E:E,'SUMMARY DATA'!$A:$A=$A1225,'SUMMARY DATA'!$C:$C=$B1225,'SUMMARY DATA'!$B:$B=""GRP"")),
  IF(
    OR(
      ISNUMBER(SEARCH(""CDM CASH DEPOSIT"",$C1225)),
      ISNUMBER(SEARCH(""CASH DEPOSIT"",$"&amp;"C1225)),
      COUNTIFS('SUMMARY DATA'!$D:$D,$C1225,'SUMMARY DATA'!$B:$B,""GRP"")&lt;&gt;1
    ),
    """",
    IFERROR(TEXTJOIN(CHAR(10),TRUE,FILTER('SUMMARY DATA'!E:E,'SUMMARY DATA'!$D:$D=$C1225,'SUMMARY DATA'!$B:$B=""GRP"")),"""")
  )
)"),"")</f>
        <v/>
      </c>
      <c r="F1225" s="17" t="str">
        <f>IFERROR(__xludf.DUMMYFUNCTION("IFERROR(
  TEXTJOIN(CHAR(10),TRUE,FILTER('SUMMARY DATA'!F:F,'SUMMARY DATA'!$A:$A=$A1225,'SUMMARY DATA'!$C:$C=$B1225,'SUMMARY DATA'!$B:$B=""GRP"")),
  IF(
    OR(
      ISNUMBER(SEARCH(""CDM CASH DEPOSIT"",$C1225)),
      ISNUMBER(SEARCH(""CASH DEPOSIT"",$"&amp;"C1225)),
      COUNTIFS('SUMMARY DATA'!$D:$D,$C1225,'SUMMARY DATA'!$B:$B,""GRP"")&lt;&gt;1
    ),
    """",
    IFERROR(TEXTJOIN(CHAR(10),TRUE,FILTER('SUMMARY DATA'!F:F,'SUMMARY DATA'!$D:$D=$C1225,'SUMMARY DATA'!$B:$B=""GRP"")),"""")
  )
)"),"")</f>
        <v/>
      </c>
      <c r="G1225" s="17" t="str">
        <f>IFERROR(__xludf.DUMMYFUNCTION("IFERROR(
  TEXTJOIN(CHAR(10),TRUE,FILTER('SUMMARY DATA'!G:G,'SUMMARY DATA'!$A:$A=$A1225,'SUMMARY DATA'!$C:$C=$B1225,'SUMMARY DATA'!$B:$B=""GRP"")),
  IF(
    OR(
      ISNUMBER(SEARCH(""CDM CASH DEPOSIT"",$C1225)),
      ISNUMBER(SEARCH(""CASH DEPOSIT"",$"&amp;"C1225)),
      COUNTIFS('SUMMARY DATA'!$D:$D,$C1225,'SUMMARY DATA'!$B:$B,""GRP"")&lt;&gt;1
    ),
    """",
    IFERROR(TEXTJOIN(CHAR(10),TRUE,FILTER('SUMMARY DATA'!G:G,'SUMMARY DATA'!$D:$D=$C1225,'SUMMARY DATA'!$B:$B=""GRP"")),"""")
  )
)"),"")</f>
        <v/>
      </c>
      <c r="H1225" s="18" t="str">
        <f>IFERROR(__xludf.DUMMYFUNCTION("IFERROR(
  TEXTJOIN(CHAR(10),TRUE,FILTER('SUMMARY DATA'!H:H,'SUMMARY DATA'!$A:$A=$A1225,'SUMMARY DATA'!$C:$C=$B1225,'SUMMARY DATA'!$B:$B=""GRP"")),
  IF(
    OR(
      ISNUMBER(SEARCH(""CDM CASH DEPOSIT"",$C1225)),
      ISNUMBER(SEARCH(""CASH DEPOSIT"",$"&amp;"C1225)),
      COUNTIFS('SUMMARY DATA'!$D:$D,$C1225,'SUMMARY DATA'!$B:$B,""GRP"")&lt;&gt;1
    ),
    """",
    IFERROR(TEXTJOIN(CHAR(10),TRUE,FILTER('SUMMARY DATA'!H:H,'SUMMARY DATA'!$D:$D=$C1225,'SUMMARY DATA'!$B:$B=""GRP"")),"""")
  )
)"),"")</f>
        <v/>
      </c>
      <c r="I1225" s="18" t="str">
        <f>IFERROR(__xludf.DUMMYFUNCTION("IF(H1225="""","""",
SUM(ARRAYFORMULA(VALUE(SPLIT(H1225,CHAR(10)))))
)"),"")</f>
        <v/>
      </c>
      <c r="J1225" s="17" t="str">
        <f>IFERROR(__xludf.DUMMYFUNCTION("IFERROR(
  TEXTJOIN(CHAR(10),TRUE,FILTER('SUMMARY DATA'!I:I,'SUMMARY DATA'!$A:$A=$A1225,'SUMMARY DATA'!$C:$C=$B1225,'SUMMARY DATA'!$B:$B=""GRP"")),
  IF(
    OR(
      ISNUMBER(SEARCH(""CDM CASH DEPOSIT"",$C1225)),
      ISNUMBER(SEARCH(""CASH DEPOSIT"",$"&amp;"C1225)),
      COUNTIFS('SUMMARY DATA'!$D:$D,$C1225,'SUMMARY DATA'!$B:$B,""GRP"")&lt;&gt;1
    ),
    """",
    IFERROR(TEXTJOIN(CHAR(10),TRUE,FILTER('SUMMARY DATA'!I:I,'SUMMARY DATA'!$D:$D=$C1225,'SUMMARY DATA'!$B:$B=""GRP"")),"""")
  )
)"),"")</f>
        <v/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ht="15.75" customHeight="1" spans="1:27">
      <c r="A1226" s="2"/>
      <c r="B1226" s="35"/>
      <c r="C1226" s="2"/>
      <c r="D1226" s="6"/>
      <c r="E1226" s="16" t="str">
        <f>IFERROR(__xludf.DUMMYFUNCTION("IFERROR(
  TEXTJOIN(CHAR(10),TRUE,FILTER('SUMMARY DATA'!E:E,'SUMMARY DATA'!$A:$A=$A1226,'SUMMARY DATA'!$C:$C=$B1226,'SUMMARY DATA'!$B:$B=""GRP"")),
  IF(
    OR(
      ISNUMBER(SEARCH(""CDM CASH DEPOSIT"",$C1226)),
      ISNUMBER(SEARCH(""CASH DEPOSIT"",$"&amp;"C1226)),
      COUNTIFS('SUMMARY DATA'!$D:$D,$C1226,'SUMMARY DATA'!$B:$B,""GRP"")&lt;&gt;1
    ),
    """",
    IFERROR(TEXTJOIN(CHAR(10),TRUE,FILTER('SUMMARY DATA'!E:E,'SUMMARY DATA'!$D:$D=$C1226,'SUMMARY DATA'!$B:$B=""GRP"")),"""")
  )
)"),"")</f>
        <v/>
      </c>
      <c r="F1226" s="17" t="str">
        <f>IFERROR(__xludf.DUMMYFUNCTION("IFERROR(
  TEXTJOIN(CHAR(10),TRUE,FILTER('SUMMARY DATA'!F:F,'SUMMARY DATA'!$A:$A=$A1226,'SUMMARY DATA'!$C:$C=$B1226,'SUMMARY DATA'!$B:$B=""GRP"")),
  IF(
    OR(
      ISNUMBER(SEARCH(""CDM CASH DEPOSIT"",$C1226)),
      ISNUMBER(SEARCH(""CASH DEPOSIT"",$"&amp;"C1226)),
      COUNTIFS('SUMMARY DATA'!$D:$D,$C1226,'SUMMARY DATA'!$B:$B,""GRP"")&lt;&gt;1
    ),
    """",
    IFERROR(TEXTJOIN(CHAR(10),TRUE,FILTER('SUMMARY DATA'!F:F,'SUMMARY DATA'!$D:$D=$C1226,'SUMMARY DATA'!$B:$B=""GRP"")),"""")
  )
)"),"")</f>
        <v/>
      </c>
      <c r="G1226" s="17" t="str">
        <f>IFERROR(__xludf.DUMMYFUNCTION("IFERROR(
  TEXTJOIN(CHAR(10),TRUE,FILTER('SUMMARY DATA'!G:G,'SUMMARY DATA'!$A:$A=$A1226,'SUMMARY DATA'!$C:$C=$B1226,'SUMMARY DATA'!$B:$B=""GRP"")),
  IF(
    OR(
      ISNUMBER(SEARCH(""CDM CASH DEPOSIT"",$C1226)),
      ISNUMBER(SEARCH(""CASH DEPOSIT"",$"&amp;"C1226)),
      COUNTIFS('SUMMARY DATA'!$D:$D,$C1226,'SUMMARY DATA'!$B:$B,""GRP"")&lt;&gt;1
    ),
    """",
    IFERROR(TEXTJOIN(CHAR(10),TRUE,FILTER('SUMMARY DATA'!G:G,'SUMMARY DATA'!$D:$D=$C1226,'SUMMARY DATA'!$B:$B=""GRP"")),"""")
  )
)"),"")</f>
        <v/>
      </c>
      <c r="H1226" s="18" t="str">
        <f>IFERROR(__xludf.DUMMYFUNCTION("IFERROR(
  TEXTJOIN(CHAR(10),TRUE,FILTER('SUMMARY DATA'!H:H,'SUMMARY DATA'!$A:$A=$A1226,'SUMMARY DATA'!$C:$C=$B1226,'SUMMARY DATA'!$B:$B=""GRP"")),
  IF(
    OR(
      ISNUMBER(SEARCH(""CDM CASH DEPOSIT"",$C1226)),
      ISNUMBER(SEARCH(""CASH DEPOSIT"",$"&amp;"C1226)),
      COUNTIFS('SUMMARY DATA'!$D:$D,$C1226,'SUMMARY DATA'!$B:$B,""GRP"")&lt;&gt;1
    ),
    """",
    IFERROR(TEXTJOIN(CHAR(10),TRUE,FILTER('SUMMARY DATA'!H:H,'SUMMARY DATA'!$D:$D=$C1226,'SUMMARY DATA'!$B:$B=""GRP"")),"""")
  )
)"),"")</f>
        <v/>
      </c>
      <c r="I1226" s="18" t="str">
        <f>IFERROR(__xludf.DUMMYFUNCTION("IF(H1226="""","""",
SUM(ARRAYFORMULA(VALUE(SPLIT(H1226,CHAR(10)))))
)"),"")</f>
        <v/>
      </c>
      <c r="J1226" s="17" t="str">
        <f>IFERROR(__xludf.DUMMYFUNCTION("IFERROR(
  TEXTJOIN(CHAR(10),TRUE,FILTER('SUMMARY DATA'!I:I,'SUMMARY DATA'!$A:$A=$A1226,'SUMMARY DATA'!$C:$C=$B1226,'SUMMARY DATA'!$B:$B=""GRP"")),
  IF(
    OR(
      ISNUMBER(SEARCH(""CDM CASH DEPOSIT"",$C1226)),
      ISNUMBER(SEARCH(""CASH DEPOSIT"",$"&amp;"C1226)),
      COUNTIFS('SUMMARY DATA'!$D:$D,$C1226,'SUMMARY DATA'!$B:$B,""GRP"")&lt;&gt;1
    ),
    """",
    IFERROR(TEXTJOIN(CHAR(10),TRUE,FILTER('SUMMARY DATA'!I:I,'SUMMARY DATA'!$D:$D=$C1226,'SUMMARY DATA'!$B:$B=""GRP"")),"""")
  )
)"),"")</f>
        <v/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ht="15.75" customHeight="1" spans="1:27">
      <c r="A1227" s="2"/>
      <c r="B1227" s="35"/>
      <c r="C1227" s="2"/>
      <c r="D1227" s="6"/>
      <c r="E1227" s="16" t="str">
        <f>IFERROR(__xludf.DUMMYFUNCTION("IFERROR(
  TEXTJOIN(CHAR(10),TRUE,FILTER('SUMMARY DATA'!E:E,'SUMMARY DATA'!$A:$A=$A1227,'SUMMARY DATA'!$C:$C=$B1227,'SUMMARY DATA'!$B:$B=""GRP"")),
  IF(
    OR(
      ISNUMBER(SEARCH(""CDM CASH DEPOSIT"",$C1227)),
      ISNUMBER(SEARCH(""CASH DEPOSIT"",$"&amp;"C1227)),
      COUNTIFS('SUMMARY DATA'!$D:$D,$C1227,'SUMMARY DATA'!$B:$B,""GRP"")&lt;&gt;1
    ),
    """",
    IFERROR(TEXTJOIN(CHAR(10),TRUE,FILTER('SUMMARY DATA'!E:E,'SUMMARY DATA'!$D:$D=$C1227,'SUMMARY DATA'!$B:$B=""GRP"")),"""")
  )
)"),"")</f>
        <v/>
      </c>
      <c r="F1227" s="17" t="str">
        <f>IFERROR(__xludf.DUMMYFUNCTION("IFERROR(
  TEXTJOIN(CHAR(10),TRUE,FILTER('SUMMARY DATA'!F:F,'SUMMARY DATA'!$A:$A=$A1227,'SUMMARY DATA'!$C:$C=$B1227,'SUMMARY DATA'!$B:$B=""GRP"")),
  IF(
    OR(
      ISNUMBER(SEARCH(""CDM CASH DEPOSIT"",$C1227)),
      ISNUMBER(SEARCH(""CASH DEPOSIT"",$"&amp;"C1227)),
      COUNTIFS('SUMMARY DATA'!$D:$D,$C1227,'SUMMARY DATA'!$B:$B,""GRP"")&lt;&gt;1
    ),
    """",
    IFERROR(TEXTJOIN(CHAR(10),TRUE,FILTER('SUMMARY DATA'!F:F,'SUMMARY DATA'!$D:$D=$C1227,'SUMMARY DATA'!$B:$B=""GRP"")),"""")
  )
)"),"")</f>
        <v/>
      </c>
      <c r="G1227" s="17" t="str">
        <f>IFERROR(__xludf.DUMMYFUNCTION("IFERROR(
  TEXTJOIN(CHAR(10),TRUE,FILTER('SUMMARY DATA'!G:G,'SUMMARY DATA'!$A:$A=$A1227,'SUMMARY DATA'!$C:$C=$B1227,'SUMMARY DATA'!$B:$B=""GRP"")),
  IF(
    OR(
      ISNUMBER(SEARCH(""CDM CASH DEPOSIT"",$C1227)),
      ISNUMBER(SEARCH(""CASH DEPOSIT"",$"&amp;"C1227)),
      COUNTIFS('SUMMARY DATA'!$D:$D,$C1227,'SUMMARY DATA'!$B:$B,""GRP"")&lt;&gt;1
    ),
    """",
    IFERROR(TEXTJOIN(CHAR(10),TRUE,FILTER('SUMMARY DATA'!G:G,'SUMMARY DATA'!$D:$D=$C1227,'SUMMARY DATA'!$B:$B=""GRP"")),"""")
  )
)"),"")</f>
        <v/>
      </c>
      <c r="H1227" s="18" t="str">
        <f>IFERROR(__xludf.DUMMYFUNCTION("IFERROR(
  TEXTJOIN(CHAR(10),TRUE,FILTER('SUMMARY DATA'!H:H,'SUMMARY DATA'!$A:$A=$A1227,'SUMMARY DATA'!$C:$C=$B1227,'SUMMARY DATA'!$B:$B=""GRP"")),
  IF(
    OR(
      ISNUMBER(SEARCH(""CDM CASH DEPOSIT"",$C1227)),
      ISNUMBER(SEARCH(""CASH DEPOSIT"",$"&amp;"C1227)),
      COUNTIFS('SUMMARY DATA'!$D:$D,$C1227,'SUMMARY DATA'!$B:$B,""GRP"")&lt;&gt;1
    ),
    """",
    IFERROR(TEXTJOIN(CHAR(10),TRUE,FILTER('SUMMARY DATA'!H:H,'SUMMARY DATA'!$D:$D=$C1227,'SUMMARY DATA'!$B:$B=""GRP"")),"""")
  )
)"),"")</f>
        <v/>
      </c>
      <c r="I1227" s="18" t="str">
        <f>IFERROR(__xludf.DUMMYFUNCTION("IF(H1227="""","""",
SUM(ARRAYFORMULA(VALUE(SPLIT(H1227,CHAR(10)))))
)"),"")</f>
        <v/>
      </c>
      <c r="J1227" s="17" t="str">
        <f>IFERROR(__xludf.DUMMYFUNCTION("IFERROR(
  TEXTJOIN(CHAR(10),TRUE,FILTER('SUMMARY DATA'!I:I,'SUMMARY DATA'!$A:$A=$A1227,'SUMMARY DATA'!$C:$C=$B1227,'SUMMARY DATA'!$B:$B=""GRP"")),
  IF(
    OR(
      ISNUMBER(SEARCH(""CDM CASH DEPOSIT"",$C1227)),
      ISNUMBER(SEARCH(""CASH DEPOSIT"",$"&amp;"C1227)),
      COUNTIFS('SUMMARY DATA'!$D:$D,$C1227,'SUMMARY DATA'!$B:$B,""GRP"")&lt;&gt;1
    ),
    """",
    IFERROR(TEXTJOIN(CHAR(10),TRUE,FILTER('SUMMARY DATA'!I:I,'SUMMARY DATA'!$D:$D=$C1227,'SUMMARY DATA'!$B:$B=""GRP"")),"""")
  )
)"),"")</f>
        <v/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ht="15.75" customHeight="1" spans="1:27">
      <c r="A1228" s="2"/>
      <c r="B1228" s="35"/>
      <c r="C1228" s="2"/>
      <c r="D1228" s="6"/>
      <c r="E1228" s="16" t="str">
        <f>IFERROR(__xludf.DUMMYFUNCTION("IFERROR(
  TEXTJOIN(CHAR(10),TRUE,FILTER('SUMMARY DATA'!E:E,'SUMMARY DATA'!$A:$A=$A1228,'SUMMARY DATA'!$C:$C=$B1228,'SUMMARY DATA'!$B:$B=""GRP"")),
  IF(
    OR(
      ISNUMBER(SEARCH(""CDM CASH DEPOSIT"",$C1228)),
      ISNUMBER(SEARCH(""CASH DEPOSIT"",$"&amp;"C1228)),
      COUNTIFS('SUMMARY DATA'!$D:$D,$C1228,'SUMMARY DATA'!$B:$B,""GRP"")&lt;&gt;1
    ),
    """",
    IFERROR(TEXTJOIN(CHAR(10),TRUE,FILTER('SUMMARY DATA'!E:E,'SUMMARY DATA'!$D:$D=$C1228,'SUMMARY DATA'!$B:$B=""GRP"")),"""")
  )
)"),"")</f>
        <v/>
      </c>
      <c r="F1228" s="17" t="str">
        <f>IFERROR(__xludf.DUMMYFUNCTION("IFERROR(
  TEXTJOIN(CHAR(10),TRUE,FILTER('SUMMARY DATA'!F:F,'SUMMARY DATA'!$A:$A=$A1228,'SUMMARY DATA'!$C:$C=$B1228,'SUMMARY DATA'!$B:$B=""GRP"")),
  IF(
    OR(
      ISNUMBER(SEARCH(""CDM CASH DEPOSIT"",$C1228)),
      ISNUMBER(SEARCH(""CASH DEPOSIT"",$"&amp;"C1228)),
      COUNTIFS('SUMMARY DATA'!$D:$D,$C1228,'SUMMARY DATA'!$B:$B,""GRP"")&lt;&gt;1
    ),
    """",
    IFERROR(TEXTJOIN(CHAR(10),TRUE,FILTER('SUMMARY DATA'!F:F,'SUMMARY DATA'!$D:$D=$C1228,'SUMMARY DATA'!$B:$B=""GRP"")),"""")
  )
)"),"")</f>
        <v/>
      </c>
      <c r="G1228" s="17" t="str">
        <f>IFERROR(__xludf.DUMMYFUNCTION("IFERROR(
  TEXTJOIN(CHAR(10),TRUE,FILTER('SUMMARY DATA'!G:G,'SUMMARY DATA'!$A:$A=$A1228,'SUMMARY DATA'!$C:$C=$B1228,'SUMMARY DATA'!$B:$B=""GRP"")),
  IF(
    OR(
      ISNUMBER(SEARCH(""CDM CASH DEPOSIT"",$C1228)),
      ISNUMBER(SEARCH(""CASH DEPOSIT"",$"&amp;"C1228)),
      COUNTIFS('SUMMARY DATA'!$D:$D,$C1228,'SUMMARY DATA'!$B:$B,""GRP"")&lt;&gt;1
    ),
    """",
    IFERROR(TEXTJOIN(CHAR(10),TRUE,FILTER('SUMMARY DATA'!G:G,'SUMMARY DATA'!$D:$D=$C1228,'SUMMARY DATA'!$B:$B=""GRP"")),"""")
  )
)"),"")</f>
        <v/>
      </c>
      <c r="H1228" s="18" t="str">
        <f>IFERROR(__xludf.DUMMYFUNCTION("IFERROR(
  TEXTJOIN(CHAR(10),TRUE,FILTER('SUMMARY DATA'!H:H,'SUMMARY DATA'!$A:$A=$A1228,'SUMMARY DATA'!$C:$C=$B1228,'SUMMARY DATA'!$B:$B=""GRP"")),
  IF(
    OR(
      ISNUMBER(SEARCH(""CDM CASH DEPOSIT"",$C1228)),
      ISNUMBER(SEARCH(""CASH DEPOSIT"",$"&amp;"C1228)),
      COUNTIFS('SUMMARY DATA'!$D:$D,$C1228,'SUMMARY DATA'!$B:$B,""GRP"")&lt;&gt;1
    ),
    """",
    IFERROR(TEXTJOIN(CHAR(10),TRUE,FILTER('SUMMARY DATA'!H:H,'SUMMARY DATA'!$D:$D=$C1228,'SUMMARY DATA'!$B:$B=""GRP"")),"""")
  )
)"),"")</f>
        <v/>
      </c>
      <c r="I1228" s="18" t="str">
        <f>IFERROR(__xludf.DUMMYFUNCTION("IF(H1228="""","""",
SUM(ARRAYFORMULA(VALUE(SPLIT(H1228,CHAR(10)))))
)"),"")</f>
        <v/>
      </c>
      <c r="J1228" s="17" t="str">
        <f>IFERROR(__xludf.DUMMYFUNCTION("IFERROR(
  TEXTJOIN(CHAR(10),TRUE,FILTER('SUMMARY DATA'!I:I,'SUMMARY DATA'!$A:$A=$A1228,'SUMMARY DATA'!$C:$C=$B1228,'SUMMARY DATA'!$B:$B=""GRP"")),
  IF(
    OR(
      ISNUMBER(SEARCH(""CDM CASH DEPOSIT"",$C1228)),
      ISNUMBER(SEARCH(""CASH DEPOSIT"",$"&amp;"C1228)),
      COUNTIFS('SUMMARY DATA'!$D:$D,$C1228,'SUMMARY DATA'!$B:$B,""GRP"")&lt;&gt;1
    ),
    """",
    IFERROR(TEXTJOIN(CHAR(10),TRUE,FILTER('SUMMARY DATA'!I:I,'SUMMARY DATA'!$D:$D=$C1228,'SUMMARY DATA'!$B:$B=""GRP"")),"""")
  )
)"),"")</f>
        <v/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ht="15.75" customHeight="1" spans="1:27">
      <c r="A1229" s="2"/>
      <c r="B1229" s="35"/>
      <c r="C1229" s="2"/>
      <c r="D1229" s="6"/>
      <c r="E1229" s="16" t="str">
        <f>IFERROR(__xludf.DUMMYFUNCTION("IFERROR(
  TEXTJOIN(CHAR(10),TRUE,FILTER('SUMMARY DATA'!E:E,'SUMMARY DATA'!$A:$A=$A1229,'SUMMARY DATA'!$C:$C=$B1229,'SUMMARY DATA'!$B:$B=""GRP"")),
  IF(
    OR(
      ISNUMBER(SEARCH(""CDM CASH DEPOSIT"",$C1229)),
      ISNUMBER(SEARCH(""CASH DEPOSIT"",$"&amp;"C1229)),
      COUNTIFS('SUMMARY DATA'!$D:$D,$C1229,'SUMMARY DATA'!$B:$B,""GRP"")&lt;&gt;1
    ),
    """",
    IFERROR(TEXTJOIN(CHAR(10),TRUE,FILTER('SUMMARY DATA'!E:E,'SUMMARY DATA'!$D:$D=$C1229,'SUMMARY DATA'!$B:$B=""GRP"")),"""")
  )
)"),"")</f>
        <v/>
      </c>
      <c r="F1229" s="17" t="str">
        <f>IFERROR(__xludf.DUMMYFUNCTION("IFERROR(
  TEXTJOIN(CHAR(10),TRUE,FILTER('SUMMARY DATA'!F:F,'SUMMARY DATA'!$A:$A=$A1229,'SUMMARY DATA'!$C:$C=$B1229,'SUMMARY DATA'!$B:$B=""GRP"")),
  IF(
    OR(
      ISNUMBER(SEARCH(""CDM CASH DEPOSIT"",$C1229)),
      ISNUMBER(SEARCH(""CASH DEPOSIT"",$"&amp;"C1229)),
      COUNTIFS('SUMMARY DATA'!$D:$D,$C1229,'SUMMARY DATA'!$B:$B,""GRP"")&lt;&gt;1
    ),
    """",
    IFERROR(TEXTJOIN(CHAR(10),TRUE,FILTER('SUMMARY DATA'!F:F,'SUMMARY DATA'!$D:$D=$C1229,'SUMMARY DATA'!$B:$B=""GRP"")),"""")
  )
)"),"")</f>
        <v/>
      </c>
      <c r="G1229" s="17" t="str">
        <f>IFERROR(__xludf.DUMMYFUNCTION("IFERROR(
  TEXTJOIN(CHAR(10),TRUE,FILTER('SUMMARY DATA'!G:G,'SUMMARY DATA'!$A:$A=$A1229,'SUMMARY DATA'!$C:$C=$B1229,'SUMMARY DATA'!$B:$B=""GRP"")),
  IF(
    OR(
      ISNUMBER(SEARCH(""CDM CASH DEPOSIT"",$C1229)),
      ISNUMBER(SEARCH(""CASH DEPOSIT"",$"&amp;"C1229)),
      COUNTIFS('SUMMARY DATA'!$D:$D,$C1229,'SUMMARY DATA'!$B:$B,""GRP"")&lt;&gt;1
    ),
    """",
    IFERROR(TEXTJOIN(CHAR(10),TRUE,FILTER('SUMMARY DATA'!G:G,'SUMMARY DATA'!$D:$D=$C1229,'SUMMARY DATA'!$B:$B=""GRP"")),"""")
  )
)"),"")</f>
        <v/>
      </c>
      <c r="H1229" s="18" t="str">
        <f>IFERROR(__xludf.DUMMYFUNCTION("IFERROR(
  TEXTJOIN(CHAR(10),TRUE,FILTER('SUMMARY DATA'!H:H,'SUMMARY DATA'!$A:$A=$A1229,'SUMMARY DATA'!$C:$C=$B1229,'SUMMARY DATA'!$B:$B=""GRP"")),
  IF(
    OR(
      ISNUMBER(SEARCH(""CDM CASH DEPOSIT"",$C1229)),
      ISNUMBER(SEARCH(""CASH DEPOSIT"",$"&amp;"C1229)),
      COUNTIFS('SUMMARY DATA'!$D:$D,$C1229,'SUMMARY DATA'!$B:$B,""GRP"")&lt;&gt;1
    ),
    """",
    IFERROR(TEXTJOIN(CHAR(10),TRUE,FILTER('SUMMARY DATA'!H:H,'SUMMARY DATA'!$D:$D=$C1229,'SUMMARY DATA'!$B:$B=""GRP"")),"""")
  )
)"),"")</f>
        <v/>
      </c>
      <c r="I1229" s="18" t="str">
        <f>IFERROR(__xludf.DUMMYFUNCTION("IF(H1229="""","""",
SUM(ARRAYFORMULA(VALUE(SPLIT(H1229,CHAR(10)))))
)"),"")</f>
        <v/>
      </c>
      <c r="J1229" s="17" t="str">
        <f>IFERROR(__xludf.DUMMYFUNCTION("IFERROR(
  TEXTJOIN(CHAR(10),TRUE,FILTER('SUMMARY DATA'!I:I,'SUMMARY DATA'!$A:$A=$A1229,'SUMMARY DATA'!$C:$C=$B1229,'SUMMARY DATA'!$B:$B=""GRP"")),
  IF(
    OR(
      ISNUMBER(SEARCH(""CDM CASH DEPOSIT"",$C1229)),
      ISNUMBER(SEARCH(""CASH DEPOSIT"",$"&amp;"C1229)),
      COUNTIFS('SUMMARY DATA'!$D:$D,$C1229,'SUMMARY DATA'!$B:$B,""GRP"")&lt;&gt;1
    ),
    """",
    IFERROR(TEXTJOIN(CHAR(10),TRUE,FILTER('SUMMARY DATA'!I:I,'SUMMARY DATA'!$D:$D=$C1229,'SUMMARY DATA'!$B:$B=""GRP"")),"""")
  )
)"),"")</f>
        <v/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ht="15.75" customHeight="1" spans="1:27">
      <c r="A1230" s="2"/>
      <c r="B1230" s="35"/>
      <c r="C1230" s="2"/>
      <c r="D1230" s="6"/>
      <c r="E1230" s="16" t="str">
        <f>IFERROR(__xludf.DUMMYFUNCTION("IFERROR(
  TEXTJOIN(CHAR(10),TRUE,FILTER('SUMMARY DATA'!E:E,'SUMMARY DATA'!$A:$A=$A1230,'SUMMARY DATA'!$C:$C=$B1230,'SUMMARY DATA'!$B:$B=""GRP"")),
  IF(
    OR(
      ISNUMBER(SEARCH(""CDM CASH DEPOSIT"",$C1230)),
      ISNUMBER(SEARCH(""CASH DEPOSIT"",$"&amp;"C1230)),
      COUNTIFS('SUMMARY DATA'!$D:$D,$C1230,'SUMMARY DATA'!$B:$B,""GRP"")&lt;&gt;1
    ),
    """",
    IFERROR(TEXTJOIN(CHAR(10),TRUE,FILTER('SUMMARY DATA'!E:E,'SUMMARY DATA'!$D:$D=$C1230,'SUMMARY DATA'!$B:$B=""GRP"")),"""")
  )
)"),"")</f>
        <v/>
      </c>
      <c r="F1230" s="17" t="str">
        <f>IFERROR(__xludf.DUMMYFUNCTION("IFERROR(
  TEXTJOIN(CHAR(10),TRUE,FILTER('SUMMARY DATA'!F:F,'SUMMARY DATA'!$A:$A=$A1230,'SUMMARY DATA'!$C:$C=$B1230,'SUMMARY DATA'!$B:$B=""GRP"")),
  IF(
    OR(
      ISNUMBER(SEARCH(""CDM CASH DEPOSIT"",$C1230)),
      ISNUMBER(SEARCH(""CASH DEPOSIT"",$"&amp;"C1230)),
      COUNTIFS('SUMMARY DATA'!$D:$D,$C1230,'SUMMARY DATA'!$B:$B,""GRP"")&lt;&gt;1
    ),
    """",
    IFERROR(TEXTJOIN(CHAR(10),TRUE,FILTER('SUMMARY DATA'!F:F,'SUMMARY DATA'!$D:$D=$C1230,'SUMMARY DATA'!$B:$B=""GRP"")),"""")
  )
)"),"")</f>
        <v/>
      </c>
      <c r="G1230" s="17" t="str">
        <f>IFERROR(__xludf.DUMMYFUNCTION("IFERROR(
  TEXTJOIN(CHAR(10),TRUE,FILTER('SUMMARY DATA'!G:G,'SUMMARY DATA'!$A:$A=$A1230,'SUMMARY DATA'!$C:$C=$B1230,'SUMMARY DATA'!$B:$B=""GRP"")),
  IF(
    OR(
      ISNUMBER(SEARCH(""CDM CASH DEPOSIT"",$C1230)),
      ISNUMBER(SEARCH(""CASH DEPOSIT"",$"&amp;"C1230)),
      COUNTIFS('SUMMARY DATA'!$D:$D,$C1230,'SUMMARY DATA'!$B:$B,""GRP"")&lt;&gt;1
    ),
    """",
    IFERROR(TEXTJOIN(CHAR(10),TRUE,FILTER('SUMMARY DATA'!G:G,'SUMMARY DATA'!$D:$D=$C1230,'SUMMARY DATA'!$B:$B=""GRP"")),"""")
  )
)"),"")</f>
        <v/>
      </c>
      <c r="H1230" s="18" t="str">
        <f>IFERROR(__xludf.DUMMYFUNCTION("IFERROR(
  TEXTJOIN(CHAR(10),TRUE,FILTER('SUMMARY DATA'!H:H,'SUMMARY DATA'!$A:$A=$A1230,'SUMMARY DATA'!$C:$C=$B1230,'SUMMARY DATA'!$B:$B=""GRP"")),
  IF(
    OR(
      ISNUMBER(SEARCH(""CDM CASH DEPOSIT"",$C1230)),
      ISNUMBER(SEARCH(""CASH DEPOSIT"",$"&amp;"C1230)),
      COUNTIFS('SUMMARY DATA'!$D:$D,$C1230,'SUMMARY DATA'!$B:$B,""GRP"")&lt;&gt;1
    ),
    """",
    IFERROR(TEXTJOIN(CHAR(10),TRUE,FILTER('SUMMARY DATA'!H:H,'SUMMARY DATA'!$D:$D=$C1230,'SUMMARY DATA'!$B:$B=""GRP"")),"""")
  )
)"),"")</f>
        <v/>
      </c>
      <c r="I1230" s="18" t="str">
        <f>IFERROR(__xludf.DUMMYFUNCTION("IF(H1230="""","""",
SUM(ARRAYFORMULA(VALUE(SPLIT(H1230,CHAR(10)))))
)"),"")</f>
        <v/>
      </c>
      <c r="J1230" s="17" t="str">
        <f>IFERROR(__xludf.DUMMYFUNCTION("IFERROR(
  TEXTJOIN(CHAR(10),TRUE,FILTER('SUMMARY DATA'!I:I,'SUMMARY DATA'!$A:$A=$A1230,'SUMMARY DATA'!$C:$C=$B1230,'SUMMARY DATA'!$B:$B=""GRP"")),
  IF(
    OR(
      ISNUMBER(SEARCH(""CDM CASH DEPOSIT"",$C1230)),
      ISNUMBER(SEARCH(""CASH DEPOSIT"",$"&amp;"C1230)),
      COUNTIFS('SUMMARY DATA'!$D:$D,$C1230,'SUMMARY DATA'!$B:$B,""GRP"")&lt;&gt;1
    ),
    """",
    IFERROR(TEXTJOIN(CHAR(10),TRUE,FILTER('SUMMARY DATA'!I:I,'SUMMARY DATA'!$D:$D=$C1230,'SUMMARY DATA'!$B:$B=""GRP"")),"""")
  )
)"),"")</f>
        <v/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ht="15.75" customHeight="1" spans="1:27">
      <c r="A1231" s="2"/>
      <c r="B1231" s="35"/>
      <c r="C1231" s="2"/>
      <c r="D1231" s="6"/>
      <c r="E1231" s="16" t="str">
        <f>IFERROR(__xludf.DUMMYFUNCTION("IFERROR(
  TEXTJOIN(CHAR(10),TRUE,FILTER('SUMMARY DATA'!E:E,'SUMMARY DATA'!$A:$A=$A1231,'SUMMARY DATA'!$C:$C=$B1231,'SUMMARY DATA'!$B:$B=""GRP"")),
  IF(
    OR(
      ISNUMBER(SEARCH(""CDM CASH DEPOSIT"",$C1231)),
      ISNUMBER(SEARCH(""CASH DEPOSIT"",$"&amp;"C1231)),
      COUNTIFS('SUMMARY DATA'!$D:$D,$C1231,'SUMMARY DATA'!$B:$B,""GRP"")&lt;&gt;1
    ),
    """",
    IFERROR(TEXTJOIN(CHAR(10),TRUE,FILTER('SUMMARY DATA'!E:E,'SUMMARY DATA'!$D:$D=$C1231,'SUMMARY DATA'!$B:$B=""GRP"")),"""")
  )
)"),"")</f>
        <v/>
      </c>
      <c r="F1231" s="17" t="str">
        <f>IFERROR(__xludf.DUMMYFUNCTION("IFERROR(
  TEXTJOIN(CHAR(10),TRUE,FILTER('SUMMARY DATA'!F:F,'SUMMARY DATA'!$A:$A=$A1231,'SUMMARY DATA'!$C:$C=$B1231,'SUMMARY DATA'!$B:$B=""GRP"")),
  IF(
    OR(
      ISNUMBER(SEARCH(""CDM CASH DEPOSIT"",$C1231)),
      ISNUMBER(SEARCH(""CASH DEPOSIT"",$"&amp;"C1231)),
      COUNTIFS('SUMMARY DATA'!$D:$D,$C1231,'SUMMARY DATA'!$B:$B,""GRP"")&lt;&gt;1
    ),
    """",
    IFERROR(TEXTJOIN(CHAR(10),TRUE,FILTER('SUMMARY DATA'!F:F,'SUMMARY DATA'!$D:$D=$C1231,'SUMMARY DATA'!$B:$B=""GRP"")),"""")
  )
)"),"")</f>
        <v/>
      </c>
      <c r="G1231" s="17" t="str">
        <f>IFERROR(__xludf.DUMMYFUNCTION("IFERROR(
  TEXTJOIN(CHAR(10),TRUE,FILTER('SUMMARY DATA'!G:G,'SUMMARY DATA'!$A:$A=$A1231,'SUMMARY DATA'!$C:$C=$B1231,'SUMMARY DATA'!$B:$B=""GRP"")),
  IF(
    OR(
      ISNUMBER(SEARCH(""CDM CASH DEPOSIT"",$C1231)),
      ISNUMBER(SEARCH(""CASH DEPOSIT"",$"&amp;"C1231)),
      COUNTIFS('SUMMARY DATA'!$D:$D,$C1231,'SUMMARY DATA'!$B:$B,""GRP"")&lt;&gt;1
    ),
    """",
    IFERROR(TEXTJOIN(CHAR(10),TRUE,FILTER('SUMMARY DATA'!G:G,'SUMMARY DATA'!$D:$D=$C1231,'SUMMARY DATA'!$B:$B=""GRP"")),"""")
  )
)"),"")</f>
        <v/>
      </c>
      <c r="H1231" s="18" t="str">
        <f>IFERROR(__xludf.DUMMYFUNCTION("IFERROR(
  TEXTJOIN(CHAR(10),TRUE,FILTER('SUMMARY DATA'!H:H,'SUMMARY DATA'!$A:$A=$A1231,'SUMMARY DATA'!$C:$C=$B1231,'SUMMARY DATA'!$B:$B=""GRP"")),
  IF(
    OR(
      ISNUMBER(SEARCH(""CDM CASH DEPOSIT"",$C1231)),
      ISNUMBER(SEARCH(""CASH DEPOSIT"",$"&amp;"C1231)),
      COUNTIFS('SUMMARY DATA'!$D:$D,$C1231,'SUMMARY DATA'!$B:$B,""GRP"")&lt;&gt;1
    ),
    """",
    IFERROR(TEXTJOIN(CHAR(10),TRUE,FILTER('SUMMARY DATA'!H:H,'SUMMARY DATA'!$D:$D=$C1231,'SUMMARY DATA'!$B:$B=""GRP"")),"""")
  )
)"),"")</f>
        <v/>
      </c>
      <c r="I1231" s="18" t="str">
        <f>IFERROR(__xludf.DUMMYFUNCTION("IF(H1231="""","""",
SUM(ARRAYFORMULA(VALUE(SPLIT(H1231,CHAR(10)))))
)"),"")</f>
        <v/>
      </c>
      <c r="J1231" s="17" t="str">
        <f>IFERROR(__xludf.DUMMYFUNCTION("IFERROR(
  TEXTJOIN(CHAR(10),TRUE,FILTER('SUMMARY DATA'!I:I,'SUMMARY DATA'!$A:$A=$A1231,'SUMMARY DATA'!$C:$C=$B1231,'SUMMARY DATA'!$B:$B=""GRP"")),
  IF(
    OR(
      ISNUMBER(SEARCH(""CDM CASH DEPOSIT"",$C1231)),
      ISNUMBER(SEARCH(""CASH DEPOSIT"",$"&amp;"C1231)),
      COUNTIFS('SUMMARY DATA'!$D:$D,$C1231,'SUMMARY DATA'!$B:$B,""GRP"")&lt;&gt;1
    ),
    """",
    IFERROR(TEXTJOIN(CHAR(10),TRUE,FILTER('SUMMARY DATA'!I:I,'SUMMARY DATA'!$D:$D=$C1231,'SUMMARY DATA'!$B:$B=""GRP"")),"""")
  )
)"),"")</f>
        <v/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ht="15.75" customHeight="1" spans="1:27">
      <c r="A1232" s="2"/>
      <c r="B1232" s="35"/>
      <c r="C1232" s="2"/>
      <c r="D1232" s="6"/>
      <c r="E1232" s="16" t="str">
        <f>IFERROR(__xludf.DUMMYFUNCTION("IFERROR(
  TEXTJOIN(CHAR(10),TRUE,FILTER('SUMMARY DATA'!E:E,'SUMMARY DATA'!$A:$A=$A1232,'SUMMARY DATA'!$C:$C=$B1232,'SUMMARY DATA'!$B:$B=""GRP"")),
  IF(
    OR(
      ISNUMBER(SEARCH(""CDM CASH DEPOSIT"",$C1232)),
      ISNUMBER(SEARCH(""CASH DEPOSIT"",$"&amp;"C1232)),
      COUNTIFS('SUMMARY DATA'!$D:$D,$C1232,'SUMMARY DATA'!$B:$B,""GRP"")&lt;&gt;1
    ),
    """",
    IFERROR(TEXTJOIN(CHAR(10),TRUE,FILTER('SUMMARY DATA'!E:E,'SUMMARY DATA'!$D:$D=$C1232,'SUMMARY DATA'!$B:$B=""GRP"")),"""")
  )
)"),"")</f>
        <v/>
      </c>
      <c r="F1232" s="17" t="str">
        <f>IFERROR(__xludf.DUMMYFUNCTION("IFERROR(
  TEXTJOIN(CHAR(10),TRUE,FILTER('SUMMARY DATA'!F:F,'SUMMARY DATA'!$A:$A=$A1232,'SUMMARY DATA'!$C:$C=$B1232,'SUMMARY DATA'!$B:$B=""GRP"")),
  IF(
    OR(
      ISNUMBER(SEARCH(""CDM CASH DEPOSIT"",$C1232)),
      ISNUMBER(SEARCH(""CASH DEPOSIT"",$"&amp;"C1232)),
      COUNTIFS('SUMMARY DATA'!$D:$D,$C1232,'SUMMARY DATA'!$B:$B,""GRP"")&lt;&gt;1
    ),
    """",
    IFERROR(TEXTJOIN(CHAR(10),TRUE,FILTER('SUMMARY DATA'!F:F,'SUMMARY DATA'!$D:$D=$C1232,'SUMMARY DATA'!$B:$B=""GRP"")),"""")
  )
)"),"")</f>
        <v/>
      </c>
      <c r="G1232" s="17" t="str">
        <f>IFERROR(__xludf.DUMMYFUNCTION("IFERROR(
  TEXTJOIN(CHAR(10),TRUE,FILTER('SUMMARY DATA'!G:G,'SUMMARY DATA'!$A:$A=$A1232,'SUMMARY DATA'!$C:$C=$B1232,'SUMMARY DATA'!$B:$B=""GRP"")),
  IF(
    OR(
      ISNUMBER(SEARCH(""CDM CASH DEPOSIT"",$C1232)),
      ISNUMBER(SEARCH(""CASH DEPOSIT"",$"&amp;"C1232)),
      COUNTIFS('SUMMARY DATA'!$D:$D,$C1232,'SUMMARY DATA'!$B:$B,""GRP"")&lt;&gt;1
    ),
    """",
    IFERROR(TEXTJOIN(CHAR(10),TRUE,FILTER('SUMMARY DATA'!G:G,'SUMMARY DATA'!$D:$D=$C1232,'SUMMARY DATA'!$B:$B=""GRP"")),"""")
  )
)"),"")</f>
        <v/>
      </c>
      <c r="H1232" s="18" t="str">
        <f>IFERROR(__xludf.DUMMYFUNCTION("IFERROR(
  TEXTJOIN(CHAR(10),TRUE,FILTER('SUMMARY DATA'!H:H,'SUMMARY DATA'!$A:$A=$A1232,'SUMMARY DATA'!$C:$C=$B1232,'SUMMARY DATA'!$B:$B=""GRP"")),
  IF(
    OR(
      ISNUMBER(SEARCH(""CDM CASH DEPOSIT"",$C1232)),
      ISNUMBER(SEARCH(""CASH DEPOSIT"",$"&amp;"C1232)),
      COUNTIFS('SUMMARY DATA'!$D:$D,$C1232,'SUMMARY DATA'!$B:$B,""GRP"")&lt;&gt;1
    ),
    """",
    IFERROR(TEXTJOIN(CHAR(10),TRUE,FILTER('SUMMARY DATA'!H:H,'SUMMARY DATA'!$D:$D=$C1232,'SUMMARY DATA'!$B:$B=""GRP"")),"""")
  )
)"),"")</f>
        <v/>
      </c>
      <c r="I1232" s="18" t="str">
        <f>IFERROR(__xludf.DUMMYFUNCTION("IF(H1232="""","""",
SUM(ARRAYFORMULA(VALUE(SPLIT(H1232,CHAR(10)))))
)"),"")</f>
        <v/>
      </c>
      <c r="J1232" s="17" t="str">
        <f>IFERROR(__xludf.DUMMYFUNCTION("IFERROR(
  TEXTJOIN(CHAR(10),TRUE,FILTER('SUMMARY DATA'!I:I,'SUMMARY DATA'!$A:$A=$A1232,'SUMMARY DATA'!$C:$C=$B1232,'SUMMARY DATA'!$B:$B=""GRP"")),
  IF(
    OR(
      ISNUMBER(SEARCH(""CDM CASH DEPOSIT"",$C1232)),
      ISNUMBER(SEARCH(""CASH DEPOSIT"",$"&amp;"C1232)),
      COUNTIFS('SUMMARY DATA'!$D:$D,$C1232,'SUMMARY DATA'!$B:$B,""GRP"")&lt;&gt;1
    ),
    """",
    IFERROR(TEXTJOIN(CHAR(10),TRUE,FILTER('SUMMARY DATA'!I:I,'SUMMARY DATA'!$D:$D=$C1232,'SUMMARY DATA'!$B:$B=""GRP"")),"""")
  )
)"),"")</f>
        <v/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ht="15.75" customHeight="1" spans="1:27">
      <c r="A1233" s="2"/>
      <c r="B1233" s="35"/>
      <c r="C1233" s="2"/>
      <c r="D1233" s="6"/>
      <c r="E1233" s="16" t="str">
        <f>IFERROR(__xludf.DUMMYFUNCTION("IFERROR(
  TEXTJOIN(CHAR(10),TRUE,FILTER('SUMMARY DATA'!E:E,'SUMMARY DATA'!$A:$A=$A1233,'SUMMARY DATA'!$C:$C=$B1233,'SUMMARY DATA'!$B:$B=""GRP"")),
  IF(
    OR(
      ISNUMBER(SEARCH(""CDM CASH DEPOSIT"",$C1233)),
      ISNUMBER(SEARCH(""CASH DEPOSIT"",$"&amp;"C1233)),
      COUNTIFS('SUMMARY DATA'!$D:$D,$C1233,'SUMMARY DATA'!$B:$B,""GRP"")&lt;&gt;1
    ),
    """",
    IFERROR(TEXTJOIN(CHAR(10),TRUE,FILTER('SUMMARY DATA'!E:E,'SUMMARY DATA'!$D:$D=$C1233,'SUMMARY DATA'!$B:$B=""GRP"")),"""")
  )
)"),"")</f>
        <v/>
      </c>
      <c r="F1233" s="17" t="str">
        <f>IFERROR(__xludf.DUMMYFUNCTION("IFERROR(
  TEXTJOIN(CHAR(10),TRUE,FILTER('SUMMARY DATA'!F:F,'SUMMARY DATA'!$A:$A=$A1233,'SUMMARY DATA'!$C:$C=$B1233,'SUMMARY DATA'!$B:$B=""GRP"")),
  IF(
    OR(
      ISNUMBER(SEARCH(""CDM CASH DEPOSIT"",$C1233)),
      ISNUMBER(SEARCH(""CASH DEPOSIT"",$"&amp;"C1233)),
      COUNTIFS('SUMMARY DATA'!$D:$D,$C1233,'SUMMARY DATA'!$B:$B,""GRP"")&lt;&gt;1
    ),
    """",
    IFERROR(TEXTJOIN(CHAR(10),TRUE,FILTER('SUMMARY DATA'!F:F,'SUMMARY DATA'!$D:$D=$C1233,'SUMMARY DATA'!$B:$B=""GRP"")),"""")
  )
)"),"")</f>
        <v/>
      </c>
      <c r="G1233" s="17" t="str">
        <f>IFERROR(__xludf.DUMMYFUNCTION("IFERROR(
  TEXTJOIN(CHAR(10),TRUE,FILTER('SUMMARY DATA'!G:G,'SUMMARY DATA'!$A:$A=$A1233,'SUMMARY DATA'!$C:$C=$B1233,'SUMMARY DATA'!$B:$B=""GRP"")),
  IF(
    OR(
      ISNUMBER(SEARCH(""CDM CASH DEPOSIT"",$C1233)),
      ISNUMBER(SEARCH(""CASH DEPOSIT"",$"&amp;"C1233)),
      COUNTIFS('SUMMARY DATA'!$D:$D,$C1233,'SUMMARY DATA'!$B:$B,""GRP"")&lt;&gt;1
    ),
    """",
    IFERROR(TEXTJOIN(CHAR(10),TRUE,FILTER('SUMMARY DATA'!G:G,'SUMMARY DATA'!$D:$D=$C1233,'SUMMARY DATA'!$B:$B=""GRP"")),"""")
  )
)"),"")</f>
        <v/>
      </c>
      <c r="H1233" s="18" t="str">
        <f>IFERROR(__xludf.DUMMYFUNCTION("IFERROR(
  TEXTJOIN(CHAR(10),TRUE,FILTER('SUMMARY DATA'!H:H,'SUMMARY DATA'!$A:$A=$A1233,'SUMMARY DATA'!$C:$C=$B1233,'SUMMARY DATA'!$B:$B=""GRP"")),
  IF(
    OR(
      ISNUMBER(SEARCH(""CDM CASH DEPOSIT"",$C1233)),
      ISNUMBER(SEARCH(""CASH DEPOSIT"",$"&amp;"C1233)),
      COUNTIFS('SUMMARY DATA'!$D:$D,$C1233,'SUMMARY DATA'!$B:$B,""GRP"")&lt;&gt;1
    ),
    """",
    IFERROR(TEXTJOIN(CHAR(10),TRUE,FILTER('SUMMARY DATA'!H:H,'SUMMARY DATA'!$D:$D=$C1233,'SUMMARY DATA'!$B:$B=""GRP"")),"""")
  )
)"),"")</f>
        <v/>
      </c>
      <c r="I1233" s="18" t="str">
        <f>IFERROR(__xludf.DUMMYFUNCTION("IF(H1233="""","""",
SUM(ARRAYFORMULA(VALUE(SPLIT(H1233,CHAR(10)))))
)"),"")</f>
        <v/>
      </c>
      <c r="J1233" s="17" t="str">
        <f>IFERROR(__xludf.DUMMYFUNCTION("IFERROR(
  TEXTJOIN(CHAR(10),TRUE,FILTER('SUMMARY DATA'!I:I,'SUMMARY DATA'!$A:$A=$A1233,'SUMMARY DATA'!$C:$C=$B1233,'SUMMARY DATA'!$B:$B=""GRP"")),
  IF(
    OR(
      ISNUMBER(SEARCH(""CDM CASH DEPOSIT"",$C1233)),
      ISNUMBER(SEARCH(""CASH DEPOSIT"",$"&amp;"C1233)),
      COUNTIFS('SUMMARY DATA'!$D:$D,$C1233,'SUMMARY DATA'!$B:$B,""GRP"")&lt;&gt;1
    ),
    """",
    IFERROR(TEXTJOIN(CHAR(10),TRUE,FILTER('SUMMARY DATA'!I:I,'SUMMARY DATA'!$D:$D=$C1233,'SUMMARY DATA'!$B:$B=""GRP"")),"""")
  )
)"),"")</f>
        <v/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ht="15.75" customHeight="1" spans="1:27">
      <c r="A1234" s="2"/>
      <c r="B1234" s="35"/>
      <c r="C1234" s="2"/>
      <c r="D1234" s="6"/>
      <c r="E1234" s="16" t="str">
        <f>IFERROR(__xludf.DUMMYFUNCTION("IFERROR(
  TEXTJOIN(CHAR(10),TRUE,FILTER('SUMMARY DATA'!E:E,'SUMMARY DATA'!$A:$A=$A1234,'SUMMARY DATA'!$C:$C=$B1234,'SUMMARY DATA'!$B:$B=""GRP"")),
  IF(
    OR(
      ISNUMBER(SEARCH(""CDM CASH DEPOSIT"",$C1234)),
      ISNUMBER(SEARCH(""CASH DEPOSIT"",$"&amp;"C1234)),
      COUNTIFS('SUMMARY DATA'!$D:$D,$C1234,'SUMMARY DATA'!$B:$B,""GRP"")&lt;&gt;1
    ),
    """",
    IFERROR(TEXTJOIN(CHAR(10),TRUE,FILTER('SUMMARY DATA'!E:E,'SUMMARY DATA'!$D:$D=$C1234,'SUMMARY DATA'!$B:$B=""GRP"")),"""")
  )
)"),"")</f>
        <v/>
      </c>
      <c r="F1234" s="17" t="str">
        <f>IFERROR(__xludf.DUMMYFUNCTION("IFERROR(
  TEXTJOIN(CHAR(10),TRUE,FILTER('SUMMARY DATA'!F:F,'SUMMARY DATA'!$A:$A=$A1234,'SUMMARY DATA'!$C:$C=$B1234,'SUMMARY DATA'!$B:$B=""GRP"")),
  IF(
    OR(
      ISNUMBER(SEARCH(""CDM CASH DEPOSIT"",$C1234)),
      ISNUMBER(SEARCH(""CASH DEPOSIT"",$"&amp;"C1234)),
      COUNTIFS('SUMMARY DATA'!$D:$D,$C1234,'SUMMARY DATA'!$B:$B,""GRP"")&lt;&gt;1
    ),
    """",
    IFERROR(TEXTJOIN(CHAR(10),TRUE,FILTER('SUMMARY DATA'!F:F,'SUMMARY DATA'!$D:$D=$C1234,'SUMMARY DATA'!$B:$B=""GRP"")),"""")
  )
)"),"")</f>
        <v/>
      </c>
      <c r="G1234" s="17" t="str">
        <f>IFERROR(__xludf.DUMMYFUNCTION("IFERROR(
  TEXTJOIN(CHAR(10),TRUE,FILTER('SUMMARY DATA'!G:G,'SUMMARY DATA'!$A:$A=$A1234,'SUMMARY DATA'!$C:$C=$B1234,'SUMMARY DATA'!$B:$B=""GRP"")),
  IF(
    OR(
      ISNUMBER(SEARCH(""CDM CASH DEPOSIT"",$C1234)),
      ISNUMBER(SEARCH(""CASH DEPOSIT"",$"&amp;"C1234)),
      COUNTIFS('SUMMARY DATA'!$D:$D,$C1234,'SUMMARY DATA'!$B:$B,""GRP"")&lt;&gt;1
    ),
    """",
    IFERROR(TEXTJOIN(CHAR(10),TRUE,FILTER('SUMMARY DATA'!G:G,'SUMMARY DATA'!$D:$D=$C1234,'SUMMARY DATA'!$B:$B=""GRP"")),"""")
  )
)"),"")</f>
        <v/>
      </c>
      <c r="H1234" s="18" t="str">
        <f>IFERROR(__xludf.DUMMYFUNCTION("IFERROR(
  TEXTJOIN(CHAR(10),TRUE,FILTER('SUMMARY DATA'!H:H,'SUMMARY DATA'!$A:$A=$A1234,'SUMMARY DATA'!$C:$C=$B1234,'SUMMARY DATA'!$B:$B=""GRP"")),
  IF(
    OR(
      ISNUMBER(SEARCH(""CDM CASH DEPOSIT"",$C1234)),
      ISNUMBER(SEARCH(""CASH DEPOSIT"",$"&amp;"C1234)),
      COUNTIFS('SUMMARY DATA'!$D:$D,$C1234,'SUMMARY DATA'!$B:$B,""GRP"")&lt;&gt;1
    ),
    """",
    IFERROR(TEXTJOIN(CHAR(10),TRUE,FILTER('SUMMARY DATA'!H:H,'SUMMARY DATA'!$D:$D=$C1234,'SUMMARY DATA'!$B:$B=""GRP"")),"""")
  )
)"),"")</f>
        <v/>
      </c>
      <c r="I1234" s="18" t="str">
        <f>IFERROR(__xludf.DUMMYFUNCTION("IF(H1234="""","""",
SUM(ARRAYFORMULA(VALUE(SPLIT(H1234,CHAR(10)))))
)"),"")</f>
        <v/>
      </c>
      <c r="J1234" s="17" t="str">
        <f>IFERROR(__xludf.DUMMYFUNCTION("IFERROR(
  TEXTJOIN(CHAR(10),TRUE,FILTER('SUMMARY DATA'!I:I,'SUMMARY DATA'!$A:$A=$A1234,'SUMMARY DATA'!$C:$C=$B1234,'SUMMARY DATA'!$B:$B=""GRP"")),
  IF(
    OR(
      ISNUMBER(SEARCH(""CDM CASH DEPOSIT"",$C1234)),
      ISNUMBER(SEARCH(""CASH DEPOSIT"",$"&amp;"C1234)),
      COUNTIFS('SUMMARY DATA'!$D:$D,$C1234,'SUMMARY DATA'!$B:$B,""GRP"")&lt;&gt;1
    ),
    """",
    IFERROR(TEXTJOIN(CHAR(10),TRUE,FILTER('SUMMARY DATA'!I:I,'SUMMARY DATA'!$D:$D=$C1234,'SUMMARY DATA'!$B:$B=""GRP"")),"""")
  )
)"),"")</f>
        <v/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ht="15.75" customHeight="1" spans="1:27">
      <c r="A1235" s="2"/>
      <c r="B1235" s="35"/>
      <c r="C1235" s="2"/>
      <c r="D1235" s="6"/>
      <c r="E1235" s="16" t="str">
        <f>IFERROR(__xludf.DUMMYFUNCTION("IFERROR(
  TEXTJOIN(CHAR(10),TRUE,FILTER('SUMMARY DATA'!E:E,'SUMMARY DATA'!$A:$A=$A1235,'SUMMARY DATA'!$C:$C=$B1235,'SUMMARY DATA'!$B:$B=""GRP"")),
  IF(
    OR(
      ISNUMBER(SEARCH(""CDM CASH DEPOSIT"",$C1235)),
      ISNUMBER(SEARCH(""CASH DEPOSIT"",$"&amp;"C1235)),
      COUNTIFS('SUMMARY DATA'!$D:$D,$C1235,'SUMMARY DATA'!$B:$B,""GRP"")&lt;&gt;1
    ),
    """",
    IFERROR(TEXTJOIN(CHAR(10),TRUE,FILTER('SUMMARY DATA'!E:E,'SUMMARY DATA'!$D:$D=$C1235,'SUMMARY DATA'!$B:$B=""GRP"")),"""")
  )
)"),"")</f>
        <v/>
      </c>
      <c r="F1235" s="17" t="str">
        <f>IFERROR(__xludf.DUMMYFUNCTION("IFERROR(
  TEXTJOIN(CHAR(10),TRUE,FILTER('SUMMARY DATA'!F:F,'SUMMARY DATA'!$A:$A=$A1235,'SUMMARY DATA'!$C:$C=$B1235,'SUMMARY DATA'!$B:$B=""GRP"")),
  IF(
    OR(
      ISNUMBER(SEARCH(""CDM CASH DEPOSIT"",$C1235)),
      ISNUMBER(SEARCH(""CASH DEPOSIT"",$"&amp;"C1235)),
      COUNTIFS('SUMMARY DATA'!$D:$D,$C1235,'SUMMARY DATA'!$B:$B,""GRP"")&lt;&gt;1
    ),
    """",
    IFERROR(TEXTJOIN(CHAR(10),TRUE,FILTER('SUMMARY DATA'!F:F,'SUMMARY DATA'!$D:$D=$C1235,'SUMMARY DATA'!$B:$B=""GRP"")),"""")
  )
)"),"")</f>
        <v/>
      </c>
      <c r="G1235" s="17" t="str">
        <f>IFERROR(__xludf.DUMMYFUNCTION("IFERROR(
  TEXTJOIN(CHAR(10),TRUE,FILTER('SUMMARY DATA'!G:G,'SUMMARY DATA'!$A:$A=$A1235,'SUMMARY DATA'!$C:$C=$B1235,'SUMMARY DATA'!$B:$B=""GRP"")),
  IF(
    OR(
      ISNUMBER(SEARCH(""CDM CASH DEPOSIT"",$C1235)),
      ISNUMBER(SEARCH(""CASH DEPOSIT"",$"&amp;"C1235)),
      COUNTIFS('SUMMARY DATA'!$D:$D,$C1235,'SUMMARY DATA'!$B:$B,""GRP"")&lt;&gt;1
    ),
    """",
    IFERROR(TEXTJOIN(CHAR(10),TRUE,FILTER('SUMMARY DATA'!G:G,'SUMMARY DATA'!$D:$D=$C1235,'SUMMARY DATA'!$B:$B=""GRP"")),"""")
  )
)"),"")</f>
        <v/>
      </c>
      <c r="H1235" s="18" t="str">
        <f>IFERROR(__xludf.DUMMYFUNCTION("IFERROR(
  TEXTJOIN(CHAR(10),TRUE,FILTER('SUMMARY DATA'!H:H,'SUMMARY DATA'!$A:$A=$A1235,'SUMMARY DATA'!$C:$C=$B1235,'SUMMARY DATA'!$B:$B=""GRP"")),
  IF(
    OR(
      ISNUMBER(SEARCH(""CDM CASH DEPOSIT"",$C1235)),
      ISNUMBER(SEARCH(""CASH DEPOSIT"",$"&amp;"C1235)),
      COUNTIFS('SUMMARY DATA'!$D:$D,$C1235,'SUMMARY DATA'!$B:$B,""GRP"")&lt;&gt;1
    ),
    """",
    IFERROR(TEXTJOIN(CHAR(10),TRUE,FILTER('SUMMARY DATA'!H:H,'SUMMARY DATA'!$D:$D=$C1235,'SUMMARY DATA'!$B:$B=""GRP"")),"""")
  )
)"),"")</f>
        <v/>
      </c>
      <c r="I1235" s="18" t="str">
        <f>IFERROR(__xludf.DUMMYFUNCTION("IF(H1235="""","""",
SUM(ARRAYFORMULA(VALUE(SPLIT(H1235,CHAR(10)))))
)"),"")</f>
        <v/>
      </c>
      <c r="J1235" s="17" t="str">
        <f>IFERROR(__xludf.DUMMYFUNCTION("IFERROR(
  TEXTJOIN(CHAR(10),TRUE,FILTER('SUMMARY DATA'!I:I,'SUMMARY DATA'!$A:$A=$A1235,'SUMMARY DATA'!$C:$C=$B1235,'SUMMARY DATA'!$B:$B=""GRP"")),
  IF(
    OR(
      ISNUMBER(SEARCH(""CDM CASH DEPOSIT"",$C1235)),
      ISNUMBER(SEARCH(""CASH DEPOSIT"",$"&amp;"C1235)),
      COUNTIFS('SUMMARY DATA'!$D:$D,$C1235,'SUMMARY DATA'!$B:$B,""GRP"")&lt;&gt;1
    ),
    """",
    IFERROR(TEXTJOIN(CHAR(10),TRUE,FILTER('SUMMARY DATA'!I:I,'SUMMARY DATA'!$D:$D=$C1235,'SUMMARY DATA'!$B:$B=""GRP"")),"""")
  )
)"),"")</f>
        <v/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ht="15.75" customHeight="1" spans="1:27">
      <c r="A1236" s="2"/>
      <c r="B1236" s="35"/>
      <c r="C1236" s="2"/>
      <c r="D1236" s="6"/>
      <c r="E1236" s="16" t="str">
        <f>IFERROR(__xludf.DUMMYFUNCTION("IFERROR(
  TEXTJOIN(CHAR(10),TRUE,FILTER('SUMMARY DATA'!E:E,'SUMMARY DATA'!$A:$A=$A1236,'SUMMARY DATA'!$C:$C=$B1236,'SUMMARY DATA'!$B:$B=""GRP"")),
  IF(
    OR(
      ISNUMBER(SEARCH(""CDM CASH DEPOSIT"",$C1236)),
      ISNUMBER(SEARCH(""CASH DEPOSIT"",$"&amp;"C1236)),
      COUNTIFS('SUMMARY DATA'!$D:$D,$C1236,'SUMMARY DATA'!$B:$B,""GRP"")&lt;&gt;1
    ),
    """",
    IFERROR(TEXTJOIN(CHAR(10),TRUE,FILTER('SUMMARY DATA'!E:E,'SUMMARY DATA'!$D:$D=$C1236,'SUMMARY DATA'!$B:$B=""GRP"")),"""")
  )
)"),"")</f>
        <v/>
      </c>
      <c r="F1236" s="17" t="str">
        <f>IFERROR(__xludf.DUMMYFUNCTION("IFERROR(
  TEXTJOIN(CHAR(10),TRUE,FILTER('SUMMARY DATA'!F:F,'SUMMARY DATA'!$A:$A=$A1236,'SUMMARY DATA'!$C:$C=$B1236,'SUMMARY DATA'!$B:$B=""GRP"")),
  IF(
    OR(
      ISNUMBER(SEARCH(""CDM CASH DEPOSIT"",$C1236)),
      ISNUMBER(SEARCH(""CASH DEPOSIT"",$"&amp;"C1236)),
      COUNTIFS('SUMMARY DATA'!$D:$D,$C1236,'SUMMARY DATA'!$B:$B,""GRP"")&lt;&gt;1
    ),
    """",
    IFERROR(TEXTJOIN(CHAR(10),TRUE,FILTER('SUMMARY DATA'!F:F,'SUMMARY DATA'!$D:$D=$C1236,'SUMMARY DATA'!$B:$B=""GRP"")),"""")
  )
)"),"")</f>
        <v/>
      </c>
      <c r="G1236" s="17" t="str">
        <f>IFERROR(__xludf.DUMMYFUNCTION("IFERROR(
  TEXTJOIN(CHAR(10),TRUE,FILTER('SUMMARY DATA'!G:G,'SUMMARY DATA'!$A:$A=$A1236,'SUMMARY DATA'!$C:$C=$B1236,'SUMMARY DATA'!$B:$B=""GRP"")),
  IF(
    OR(
      ISNUMBER(SEARCH(""CDM CASH DEPOSIT"",$C1236)),
      ISNUMBER(SEARCH(""CASH DEPOSIT"",$"&amp;"C1236)),
      COUNTIFS('SUMMARY DATA'!$D:$D,$C1236,'SUMMARY DATA'!$B:$B,""GRP"")&lt;&gt;1
    ),
    """",
    IFERROR(TEXTJOIN(CHAR(10),TRUE,FILTER('SUMMARY DATA'!G:G,'SUMMARY DATA'!$D:$D=$C1236,'SUMMARY DATA'!$B:$B=""GRP"")),"""")
  )
)"),"")</f>
        <v/>
      </c>
      <c r="H1236" s="18" t="str">
        <f>IFERROR(__xludf.DUMMYFUNCTION("IFERROR(
  TEXTJOIN(CHAR(10),TRUE,FILTER('SUMMARY DATA'!H:H,'SUMMARY DATA'!$A:$A=$A1236,'SUMMARY DATA'!$C:$C=$B1236,'SUMMARY DATA'!$B:$B=""GRP"")),
  IF(
    OR(
      ISNUMBER(SEARCH(""CDM CASH DEPOSIT"",$C1236)),
      ISNUMBER(SEARCH(""CASH DEPOSIT"",$"&amp;"C1236)),
      COUNTIFS('SUMMARY DATA'!$D:$D,$C1236,'SUMMARY DATA'!$B:$B,""GRP"")&lt;&gt;1
    ),
    """",
    IFERROR(TEXTJOIN(CHAR(10),TRUE,FILTER('SUMMARY DATA'!H:H,'SUMMARY DATA'!$D:$D=$C1236,'SUMMARY DATA'!$B:$B=""GRP"")),"""")
  )
)"),"")</f>
        <v/>
      </c>
      <c r="I1236" s="18" t="str">
        <f>IFERROR(__xludf.DUMMYFUNCTION("IF(H1236="""","""",
SUM(ARRAYFORMULA(VALUE(SPLIT(H1236,CHAR(10)))))
)"),"")</f>
        <v/>
      </c>
      <c r="J1236" s="17" t="str">
        <f>IFERROR(__xludf.DUMMYFUNCTION("IFERROR(
  TEXTJOIN(CHAR(10),TRUE,FILTER('SUMMARY DATA'!I:I,'SUMMARY DATA'!$A:$A=$A1236,'SUMMARY DATA'!$C:$C=$B1236,'SUMMARY DATA'!$B:$B=""GRP"")),
  IF(
    OR(
      ISNUMBER(SEARCH(""CDM CASH DEPOSIT"",$C1236)),
      ISNUMBER(SEARCH(""CASH DEPOSIT"",$"&amp;"C1236)),
      COUNTIFS('SUMMARY DATA'!$D:$D,$C1236,'SUMMARY DATA'!$B:$B,""GRP"")&lt;&gt;1
    ),
    """",
    IFERROR(TEXTJOIN(CHAR(10),TRUE,FILTER('SUMMARY DATA'!I:I,'SUMMARY DATA'!$D:$D=$C1236,'SUMMARY DATA'!$B:$B=""GRP"")),"""")
  )
)"),"")</f>
        <v/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ht="15.75" customHeight="1" spans="1:27">
      <c r="A1237" s="2"/>
      <c r="B1237" s="35"/>
      <c r="C1237" s="2"/>
      <c r="D1237" s="6"/>
      <c r="E1237" s="16" t="str">
        <f>IFERROR(__xludf.DUMMYFUNCTION("IFERROR(
  TEXTJOIN(CHAR(10),TRUE,FILTER('SUMMARY DATA'!E:E,'SUMMARY DATA'!$A:$A=$A1237,'SUMMARY DATA'!$C:$C=$B1237,'SUMMARY DATA'!$B:$B=""GRP"")),
  IF(
    OR(
      ISNUMBER(SEARCH(""CDM CASH DEPOSIT"",$C1237)),
      ISNUMBER(SEARCH(""CASH DEPOSIT"",$"&amp;"C1237)),
      COUNTIFS('SUMMARY DATA'!$D:$D,$C1237,'SUMMARY DATA'!$B:$B,""GRP"")&lt;&gt;1
    ),
    """",
    IFERROR(TEXTJOIN(CHAR(10),TRUE,FILTER('SUMMARY DATA'!E:E,'SUMMARY DATA'!$D:$D=$C1237,'SUMMARY DATA'!$B:$B=""GRP"")),"""")
  )
)"),"")</f>
        <v/>
      </c>
      <c r="F1237" s="17" t="str">
        <f>IFERROR(__xludf.DUMMYFUNCTION("IFERROR(
  TEXTJOIN(CHAR(10),TRUE,FILTER('SUMMARY DATA'!F:F,'SUMMARY DATA'!$A:$A=$A1237,'SUMMARY DATA'!$C:$C=$B1237,'SUMMARY DATA'!$B:$B=""GRP"")),
  IF(
    OR(
      ISNUMBER(SEARCH(""CDM CASH DEPOSIT"",$C1237)),
      ISNUMBER(SEARCH(""CASH DEPOSIT"",$"&amp;"C1237)),
      COUNTIFS('SUMMARY DATA'!$D:$D,$C1237,'SUMMARY DATA'!$B:$B,""GRP"")&lt;&gt;1
    ),
    """",
    IFERROR(TEXTJOIN(CHAR(10),TRUE,FILTER('SUMMARY DATA'!F:F,'SUMMARY DATA'!$D:$D=$C1237,'SUMMARY DATA'!$B:$B=""GRP"")),"""")
  )
)"),"")</f>
        <v/>
      </c>
      <c r="G1237" s="17" t="str">
        <f>IFERROR(__xludf.DUMMYFUNCTION("IFERROR(
  TEXTJOIN(CHAR(10),TRUE,FILTER('SUMMARY DATA'!G:G,'SUMMARY DATA'!$A:$A=$A1237,'SUMMARY DATA'!$C:$C=$B1237,'SUMMARY DATA'!$B:$B=""GRP"")),
  IF(
    OR(
      ISNUMBER(SEARCH(""CDM CASH DEPOSIT"",$C1237)),
      ISNUMBER(SEARCH(""CASH DEPOSIT"",$"&amp;"C1237)),
      COUNTIFS('SUMMARY DATA'!$D:$D,$C1237,'SUMMARY DATA'!$B:$B,""GRP"")&lt;&gt;1
    ),
    """",
    IFERROR(TEXTJOIN(CHAR(10),TRUE,FILTER('SUMMARY DATA'!G:G,'SUMMARY DATA'!$D:$D=$C1237,'SUMMARY DATA'!$B:$B=""GRP"")),"""")
  )
)"),"")</f>
        <v/>
      </c>
      <c r="H1237" s="18" t="str">
        <f>IFERROR(__xludf.DUMMYFUNCTION("IFERROR(
  TEXTJOIN(CHAR(10),TRUE,FILTER('SUMMARY DATA'!H:H,'SUMMARY DATA'!$A:$A=$A1237,'SUMMARY DATA'!$C:$C=$B1237,'SUMMARY DATA'!$B:$B=""GRP"")),
  IF(
    OR(
      ISNUMBER(SEARCH(""CDM CASH DEPOSIT"",$C1237)),
      ISNUMBER(SEARCH(""CASH DEPOSIT"",$"&amp;"C1237)),
      COUNTIFS('SUMMARY DATA'!$D:$D,$C1237,'SUMMARY DATA'!$B:$B,""GRP"")&lt;&gt;1
    ),
    """",
    IFERROR(TEXTJOIN(CHAR(10),TRUE,FILTER('SUMMARY DATA'!H:H,'SUMMARY DATA'!$D:$D=$C1237,'SUMMARY DATA'!$B:$B=""GRP"")),"""")
  )
)"),"")</f>
        <v/>
      </c>
      <c r="I1237" s="18" t="str">
        <f>IFERROR(__xludf.DUMMYFUNCTION("IF(H1237="""","""",
SUM(ARRAYFORMULA(VALUE(SPLIT(H1237,CHAR(10)))))
)"),"")</f>
        <v/>
      </c>
      <c r="J1237" s="17" t="str">
        <f>IFERROR(__xludf.DUMMYFUNCTION("IFERROR(
  TEXTJOIN(CHAR(10),TRUE,FILTER('SUMMARY DATA'!I:I,'SUMMARY DATA'!$A:$A=$A1237,'SUMMARY DATA'!$C:$C=$B1237,'SUMMARY DATA'!$B:$B=""GRP"")),
  IF(
    OR(
      ISNUMBER(SEARCH(""CDM CASH DEPOSIT"",$C1237)),
      ISNUMBER(SEARCH(""CASH DEPOSIT"",$"&amp;"C1237)),
      COUNTIFS('SUMMARY DATA'!$D:$D,$C1237,'SUMMARY DATA'!$B:$B,""GRP"")&lt;&gt;1
    ),
    """",
    IFERROR(TEXTJOIN(CHAR(10),TRUE,FILTER('SUMMARY DATA'!I:I,'SUMMARY DATA'!$D:$D=$C1237,'SUMMARY DATA'!$B:$B=""GRP"")),"""")
  )
)"),"")</f>
        <v/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ht="15.75" customHeight="1" spans="1:27">
      <c r="A1238" s="2"/>
      <c r="B1238" s="35"/>
      <c r="C1238" s="2"/>
      <c r="D1238" s="6"/>
      <c r="E1238" s="16" t="str">
        <f>IFERROR(__xludf.DUMMYFUNCTION("IFERROR(
  TEXTJOIN(CHAR(10),TRUE,FILTER('SUMMARY DATA'!E:E,'SUMMARY DATA'!$A:$A=$A1238,'SUMMARY DATA'!$C:$C=$B1238,'SUMMARY DATA'!$B:$B=""GRP"")),
  IF(
    OR(
      ISNUMBER(SEARCH(""CDM CASH DEPOSIT"",$C1238)),
      ISNUMBER(SEARCH(""CASH DEPOSIT"",$"&amp;"C1238)),
      COUNTIFS('SUMMARY DATA'!$D:$D,$C1238,'SUMMARY DATA'!$B:$B,""GRP"")&lt;&gt;1
    ),
    """",
    IFERROR(TEXTJOIN(CHAR(10),TRUE,FILTER('SUMMARY DATA'!E:E,'SUMMARY DATA'!$D:$D=$C1238,'SUMMARY DATA'!$B:$B=""GRP"")),"""")
  )
)"),"")</f>
        <v/>
      </c>
      <c r="F1238" s="17" t="str">
        <f>IFERROR(__xludf.DUMMYFUNCTION("IFERROR(
  TEXTJOIN(CHAR(10),TRUE,FILTER('SUMMARY DATA'!F:F,'SUMMARY DATA'!$A:$A=$A1238,'SUMMARY DATA'!$C:$C=$B1238,'SUMMARY DATA'!$B:$B=""GRP"")),
  IF(
    OR(
      ISNUMBER(SEARCH(""CDM CASH DEPOSIT"",$C1238)),
      ISNUMBER(SEARCH(""CASH DEPOSIT"",$"&amp;"C1238)),
      COUNTIFS('SUMMARY DATA'!$D:$D,$C1238,'SUMMARY DATA'!$B:$B,""GRP"")&lt;&gt;1
    ),
    """",
    IFERROR(TEXTJOIN(CHAR(10),TRUE,FILTER('SUMMARY DATA'!F:F,'SUMMARY DATA'!$D:$D=$C1238,'SUMMARY DATA'!$B:$B=""GRP"")),"""")
  )
)"),"")</f>
        <v/>
      </c>
      <c r="G1238" s="17" t="str">
        <f>IFERROR(__xludf.DUMMYFUNCTION("IFERROR(
  TEXTJOIN(CHAR(10),TRUE,FILTER('SUMMARY DATA'!G:G,'SUMMARY DATA'!$A:$A=$A1238,'SUMMARY DATA'!$C:$C=$B1238,'SUMMARY DATA'!$B:$B=""GRP"")),
  IF(
    OR(
      ISNUMBER(SEARCH(""CDM CASH DEPOSIT"",$C1238)),
      ISNUMBER(SEARCH(""CASH DEPOSIT"",$"&amp;"C1238)),
      COUNTIFS('SUMMARY DATA'!$D:$D,$C1238,'SUMMARY DATA'!$B:$B,""GRP"")&lt;&gt;1
    ),
    """",
    IFERROR(TEXTJOIN(CHAR(10),TRUE,FILTER('SUMMARY DATA'!G:G,'SUMMARY DATA'!$D:$D=$C1238,'SUMMARY DATA'!$B:$B=""GRP"")),"""")
  )
)"),"")</f>
        <v/>
      </c>
      <c r="H1238" s="18" t="str">
        <f>IFERROR(__xludf.DUMMYFUNCTION("IFERROR(
  TEXTJOIN(CHAR(10),TRUE,FILTER('SUMMARY DATA'!H:H,'SUMMARY DATA'!$A:$A=$A1238,'SUMMARY DATA'!$C:$C=$B1238,'SUMMARY DATA'!$B:$B=""GRP"")),
  IF(
    OR(
      ISNUMBER(SEARCH(""CDM CASH DEPOSIT"",$C1238)),
      ISNUMBER(SEARCH(""CASH DEPOSIT"",$"&amp;"C1238)),
      COUNTIFS('SUMMARY DATA'!$D:$D,$C1238,'SUMMARY DATA'!$B:$B,""GRP"")&lt;&gt;1
    ),
    """",
    IFERROR(TEXTJOIN(CHAR(10),TRUE,FILTER('SUMMARY DATA'!H:H,'SUMMARY DATA'!$D:$D=$C1238,'SUMMARY DATA'!$B:$B=""GRP"")),"""")
  )
)"),"")</f>
        <v/>
      </c>
      <c r="I1238" s="18" t="str">
        <f>IFERROR(__xludf.DUMMYFUNCTION("IF(H1238="""","""",
SUM(ARRAYFORMULA(VALUE(SPLIT(H1238,CHAR(10)))))
)"),"")</f>
        <v/>
      </c>
      <c r="J1238" s="17" t="str">
        <f>IFERROR(__xludf.DUMMYFUNCTION("IFERROR(
  TEXTJOIN(CHAR(10),TRUE,FILTER('SUMMARY DATA'!I:I,'SUMMARY DATA'!$A:$A=$A1238,'SUMMARY DATA'!$C:$C=$B1238,'SUMMARY DATA'!$B:$B=""GRP"")),
  IF(
    OR(
      ISNUMBER(SEARCH(""CDM CASH DEPOSIT"",$C1238)),
      ISNUMBER(SEARCH(""CASH DEPOSIT"",$"&amp;"C1238)),
      COUNTIFS('SUMMARY DATA'!$D:$D,$C1238,'SUMMARY DATA'!$B:$B,""GRP"")&lt;&gt;1
    ),
    """",
    IFERROR(TEXTJOIN(CHAR(10),TRUE,FILTER('SUMMARY DATA'!I:I,'SUMMARY DATA'!$D:$D=$C1238,'SUMMARY DATA'!$B:$B=""GRP"")),"""")
  )
)"),"")</f>
        <v/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ht="15.75" customHeight="1" spans="1:27">
      <c r="A1239" s="2"/>
      <c r="B1239" s="35"/>
      <c r="C1239" s="2"/>
      <c r="D1239" s="6"/>
      <c r="E1239" s="16" t="str">
        <f>IFERROR(__xludf.DUMMYFUNCTION("IFERROR(
  TEXTJOIN(CHAR(10),TRUE,FILTER('SUMMARY DATA'!E:E,'SUMMARY DATA'!$A:$A=$A1239,'SUMMARY DATA'!$C:$C=$B1239,'SUMMARY DATA'!$B:$B=""GRP"")),
  IF(
    OR(
      ISNUMBER(SEARCH(""CDM CASH DEPOSIT"",$C1239)),
      ISNUMBER(SEARCH(""CASH DEPOSIT"",$"&amp;"C1239)),
      COUNTIFS('SUMMARY DATA'!$D:$D,$C1239,'SUMMARY DATA'!$B:$B,""GRP"")&lt;&gt;1
    ),
    """",
    IFERROR(TEXTJOIN(CHAR(10),TRUE,FILTER('SUMMARY DATA'!E:E,'SUMMARY DATA'!$D:$D=$C1239,'SUMMARY DATA'!$B:$B=""GRP"")),"""")
  )
)"),"")</f>
        <v/>
      </c>
      <c r="F1239" s="17" t="str">
        <f>IFERROR(__xludf.DUMMYFUNCTION("IFERROR(
  TEXTJOIN(CHAR(10),TRUE,FILTER('SUMMARY DATA'!F:F,'SUMMARY DATA'!$A:$A=$A1239,'SUMMARY DATA'!$C:$C=$B1239,'SUMMARY DATA'!$B:$B=""GRP"")),
  IF(
    OR(
      ISNUMBER(SEARCH(""CDM CASH DEPOSIT"",$C1239)),
      ISNUMBER(SEARCH(""CASH DEPOSIT"",$"&amp;"C1239)),
      COUNTIFS('SUMMARY DATA'!$D:$D,$C1239,'SUMMARY DATA'!$B:$B,""GRP"")&lt;&gt;1
    ),
    """",
    IFERROR(TEXTJOIN(CHAR(10),TRUE,FILTER('SUMMARY DATA'!F:F,'SUMMARY DATA'!$D:$D=$C1239,'SUMMARY DATA'!$B:$B=""GRP"")),"""")
  )
)"),"")</f>
        <v/>
      </c>
      <c r="G1239" s="17" t="str">
        <f>IFERROR(__xludf.DUMMYFUNCTION("IFERROR(
  TEXTJOIN(CHAR(10),TRUE,FILTER('SUMMARY DATA'!G:G,'SUMMARY DATA'!$A:$A=$A1239,'SUMMARY DATA'!$C:$C=$B1239,'SUMMARY DATA'!$B:$B=""GRP"")),
  IF(
    OR(
      ISNUMBER(SEARCH(""CDM CASH DEPOSIT"",$C1239)),
      ISNUMBER(SEARCH(""CASH DEPOSIT"",$"&amp;"C1239)),
      COUNTIFS('SUMMARY DATA'!$D:$D,$C1239,'SUMMARY DATA'!$B:$B,""GRP"")&lt;&gt;1
    ),
    """",
    IFERROR(TEXTJOIN(CHAR(10),TRUE,FILTER('SUMMARY DATA'!G:G,'SUMMARY DATA'!$D:$D=$C1239,'SUMMARY DATA'!$B:$B=""GRP"")),"""")
  )
)"),"")</f>
        <v/>
      </c>
      <c r="H1239" s="18" t="str">
        <f>IFERROR(__xludf.DUMMYFUNCTION("IFERROR(
  TEXTJOIN(CHAR(10),TRUE,FILTER('SUMMARY DATA'!H:H,'SUMMARY DATA'!$A:$A=$A1239,'SUMMARY DATA'!$C:$C=$B1239,'SUMMARY DATA'!$B:$B=""GRP"")),
  IF(
    OR(
      ISNUMBER(SEARCH(""CDM CASH DEPOSIT"",$C1239)),
      ISNUMBER(SEARCH(""CASH DEPOSIT"",$"&amp;"C1239)),
      COUNTIFS('SUMMARY DATA'!$D:$D,$C1239,'SUMMARY DATA'!$B:$B,""GRP"")&lt;&gt;1
    ),
    """",
    IFERROR(TEXTJOIN(CHAR(10),TRUE,FILTER('SUMMARY DATA'!H:H,'SUMMARY DATA'!$D:$D=$C1239,'SUMMARY DATA'!$B:$B=""GRP"")),"""")
  )
)"),"")</f>
        <v/>
      </c>
      <c r="I1239" s="18" t="str">
        <f>IFERROR(__xludf.DUMMYFUNCTION("IF(H1239="""","""",
SUM(ARRAYFORMULA(VALUE(SPLIT(H1239,CHAR(10)))))
)"),"")</f>
        <v/>
      </c>
      <c r="J1239" s="17" t="str">
        <f>IFERROR(__xludf.DUMMYFUNCTION("IFERROR(
  TEXTJOIN(CHAR(10),TRUE,FILTER('SUMMARY DATA'!I:I,'SUMMARY DATA'!$A:$A=$A1239,'SUMMARY DATA'!$C:$C=$B1239,'SUMMARY DATA'!$B:$B=""GRP"")),
  IF(
    OR(
      ISNUMBER(SEARCH(""CDM CASH DEPOSIT"",$C1239)),
      ISNUMBER(SEARCH(""CASH DEPOSIT"",$"&amp;"C1239)),
      COUNTIFS('SUMMARY DATA'!$D:$D,$C1239,'SUMMARY DATA'!$B:$B,""GRP"")&lt;&gt;1
    ),
    """",
    IFERROR(TEXTJOIN(CHAR(10),TRUE,FILTER('SUMMARY DATA'!I:I,'SUMMARY DATA'!$D:$D=$C1239,'SUMMARY DATA'!$B:$B=""GRP"")),"""")
  )
)"),"")</f>
        <v/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ht="15.75" customHeight="1" spans="1:27">
      <c r="A1240" s="2"/>
      <c r="B1240" s="35"/>
      <c r="C1240" s="2"/>
      <c r="D1240" s="6"/>
      <c r="E1240" s="16" t="str">
        <f>IFERROR(__xludf.DUMMYFUNCTION("IFERROR(
  TEXTJOIN(CHAR(10),TRUE,FILTER('SUMMARY DATA'!E:E,'SUMMARY DATA'!$A:$A=$A1240,'SUMMARY DATA'!$C:$C=$B1240,'SUMMARY DATA'!$B:$B=""GRP"")),
  IF(
    OR(
      ISNUMBER(SEARCH(""CDM CASH DEPOSIT"",$C1240)),
      ISNUMBER(SEARCH(""CASH DEPOSIT"",$"&amp;"C1240)),
      COUNTIFS('SUMMARY DATA'!$D:$D,$C1240,'SUMMARY DATA'!$B:$B,""GRP"")&lt;&gt;1
    ),
    """",
    IFERROR(TEXTJOIN(CHAR(10),TRUE,FILTER('SUMMARY DATA'!E:E,'SUMMARY DATA'!$D:$D=$C1240,'SUMMARY DATA'!$B:$B=""GRP"")),"""")
  )
)"),"")</f>
        <v/>
      </c>
      <c r="F1240" s="17" t="str">
        <f>IFERROR(__xludf.DUMMYFUNCTION("IFERROR(
  TEXTJOIN(CHAR(10),TRUE,FILTER('SUMMARY DATA'!F:F,'SUMMARY DATA'!$A:$A=$A1240,'SUMMARY DATA'!$C:$C=$B1240,'SUMMARY DATA'!$B:$B=""GRP"")),
  IF(
    OR(
      ISNUMBER(SEARCH(""CDM CASH DEPOSIT"",$C1240)),
      ISNUMBER(SEARCH(""CASH DEPOSIT"",$"&amp;"C1240)),
      COUNTIFS('SUMMARY DATA'!$D:$D,$C1240,'SUMMARY DATA'!$B:$B,""GRP"")&lt;&gt;1
    ),
    """",
    IFERROR(TEXTJOIN(CHAR(10),TRUE,FILTER('SUMMARY DATA'!F:F,'SUMMARY DATA'!$D:$D=$C1240,'SUMMARY DATA'!$B:$B=""GRP"")),"""")
  )
)"),"")</f>
        <v/>
      </c>
      <c r="G1240" s="17" t="str">
        <f>IFERROR(__xludf.DUMMYFUNCTION("IFERROR(
  TEXTJOIN(CHAR(10),TRUE,FILTER('SUMMARY DATA'!G:G,'SUMMARY DATA'!$A:$A=$A1240,'SUMMARY DATA'!$C:$C=$B1240,'SUMMARY DATA'!$B:$B=""GRP"")),
  IF(
    OR(
      ISNUMBER(SEARCH(""CDM CASH DEPOSIT"",$C1240)),
      ISNUMBER(SEARCH(""CASH DEPOSIT"",$"&amp;"C1240)),
      COUNTIFS('SUMMARY DATA'!$D:$D,$C1240,'SUMMARY DATA'!$B:$B,""GRP"")&lt;&gt;1
    ),
    """",
    IFERROR(TEXTJOIN(CHAR(10),TRUE,FILTER('SUMMARY DATA'!G:G,'SUMMARY DATA'!$D:$D=$C1240,'SUMMARY DATA'!$B:$B=""GRP"")),"""")
  )
)"),"")</f>
        <v/>
      </c>
      <c r="H1240" s="18" t="str">
        <f>IFERROR(__xludf.DUMMYFUNCTION("IFERROR(
  TEXTJOIN(CHAR(10),TRUE,FILTER('SUMMARY DATA'!H:H,'SUMMARY DATA'!$A:$A=$A1240,'SUMMARY DATA'!$C:$C=$B1240,'SUMMARY DATA'!$B:$B=""GRP"")),
  IF(
    OR(
      ISNUMBER(SEARCH(""CDM CASH DEPOSIT"",$C1240)),
      ISNUMBER(SEARCH(""CASH DEPOSIT"",$"&amp;"C1240)),
      COUNTIFS('SUMMARY DATA'!$D:$D,$C1240,'SUMMARY DATA'!$B:$B,""GRP"")&lt;&gt;1
    ),
    """",
    IFERROR(TEXTJOIN(CHAR(10),TRUE,FILTER('SUMMARY DATA'!H:H,'SUMMARY DATA'!$D:$D=$C1240,'SUMMARY DATA'!$B:$B=""GRP"")),"""")
  )
)"),"")</f>
        <v/>
      </c>
      <c r="I1240" s="18" t="str">
        <f>IFERROR(__xludf.DUMMYFUNCTION("IF(H1240="""","""",
SUM(ARRAYFORMULA(VALUE(SPLIT(H1240,CHAR(10)))))
)"),"")</f>
        <v/>
      </c>
      <c r="J1240" s="17" t="str">
        <f>IFERROR(__xludf.DUMMYFUNCTION("IFERROR(
  TEXTJOIN(CHAR(10),TRUE,FILTER('SUMMARY DATA'!I:I,'SUMMARY DATA'!$A:$A=$A1240,'SUMMARY DATA'!$C:$C=$B1240,'SUMMARY DATA'!$B:$B=""GRP"")),
  IF(
    OR(
      ISNUMBER(SEARCH(""CDM CASH DEPOSIT"",$C1240)),
      ISNUMBER(SEARCH(""CASH DEPOSIT"",$"&amp;"C1240)),
      COUNTIFS('SUMMARY DATA'!$D:$D,$C1240,'SUMMARY DATA'!$B:$B,""GRP"")&lt;&gt;1
    ),
    """",
    IFERROR(TEXTJOIN(CHAR(10),TRUE,FILTER('SUMMARY DATA'!I:I,'SUMMARY DATA'!$D:$D=$C1240,'SUMMARY DATA'!$B:$B=""GRP"")),"""")
  )
)"),"")</f>
        <v/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ht="15.75" customHeight="1" spans="1:27">
      <c r="A1241" s="2"/>
      <c r="B1241" s="35"/>
      <c r="C1241" s="2"/>
      <c r="D1241" s="6"/>
      <c r="E1241" s="16" t="str">
        <f>IFERROR(__xludf.DUMMYFUNCTION("IFERROR(
  TEXTJOIN(CHAR(10),TRUE,FILTER('SUMMARY DATA'!E:E,'SUMMARY DATA'!$A:$A=$A1241,'SUMMARY DATA'!$C:$C=$B1241,'SUMMARY DATA'!$B:$B=""GRP"")),
  IF(
    OR(
      ISNUMBER(SEARCH(""CDM CASH DEPOSIT"",$C1241)),
      ISNUMBER(SEARCH(""CASH DEPOSIT"",$"&amp;"C1241)),
      COUNTIFS('SUMMARY DATA'!$D:$D,$C1241,'SUMMARY DATA'!$B:$B,""GRP"")&lt;&gt;1
    ),
    """",
    IFERROR(TEXTJOIN(CHAR(10),TRUE,FILTER('SUMMARY DATA'!E:E,'SUMMARY DATA'!$D:$D=$C1241,'SUMMARY DATA'!$B:$B=""GRP"")),"""")
  )
)"),"")</f>
        <v/>
      </c>
      <c r="F1241" s="17" t="str">
        <f>IFERROR(__xludf.DUMMYFUNCTION("IFERROR(
  TEXTJOIN(CHAR(10),TRUE,FILTER('SUMMARY DATA'!F:F,'SUMMARY DATA'!$A:$A=$A1241,'SUMMARY DATA'!$C:$C=$B1241,'SUMMARY DATA'!$B:$B=""GRP"")),
  IF(
    OR(
      ISNUMBER(SEARCH(""CDM CASH DEPOSIT"",$C1241)),
      ISNUMBER(SEARCH(""CASH DEPOSIT"",$"&amp;"C1241)),
      COUNTIFS('SUMMARY DATA'!$D:$D,$C1241,'SUMMARY DATA'!$B:$B,""GRP"")&lt;&gt;1
    ),
    """",
    IFERROR(TEXTJOIN(CHAR(10),TRUE,FILTER('SUMMARY DATA'!F:F,'SUMMARY DATA'!$D:$D=$C1241,'SUMMARY DATA'!$B:$B=""GRP"")),"""")
  )
)"),"")</f>
        <v/>
      </c>
      <c r="G1241" s="17" t="str">
        <f>IFERROR(__xludf.DUMMYFUNCTION("IFERROR(
  TEXTJOIN(CHAR(10),TRUE,FILTER('SUMMARY DATA'!G:G,'SUMMARY DATA'!$A:$A=$A1241,'SUMMARY DATA'!$C:$C=$B1241,'SUMMARY DATA'!$B:$B=""GRP"")),
  IF(
    OR(
      ISNUMBER(SEARCH(""CDM CASH DEPOSIT"",$C1241)),
      ISNUMBER(SEARCH(""CASH DEPOSIT"",$"&amp;"C1241)),
      COUNTIFS('SUMMARY DATA'!$D:$D,$C1241,'SUMMARY DATA'!$B:$B,""GRP"")&lt;&gt;1
    ),
    """",
    IFERROR(TEXTJOIN(CHAR(10),TRUE,FILTER('SUMMARY DATA'!G:G,'SUMMARY DATA'!$D:$D=$C1241,'SUMMARY DATA'!$B:$B=""GRP"")),"""")
  )
)"),"")</f>
        <v/>
      </c>
      <c r="H1241" s="18" t="str">
        <f>IFERROR(__xludf.DUMMYFUNCTION("IFERROR(
  TEXTJOIN(CHAR(10),TRUE,FILTER('SUMMARY DATA'!H:H,'SUMMARY DATA'!$A:$A=$A1241,'SUMMARY DATA'!$C:$C=$B1241,'SUMMARY DATA'!$B:$B=""GRP"")),
  IF(
    OR(
      ISNUMBER(SEARCH(""CDM CASH DEPOSIT"",$C1241)),
      ISNUMBER(SEARCH(""CASH DEPOSIT"",$"&amp;"C1241)),
      COUNTIFS('SUMMARY DATA'!$D:$D,$C1241,'SUMMARY DATA'!$B:$B,""GRP"")&lt;&gt;1
    ),
    """",
    IFERROR(TEXTJOIN(CHAR(10),TRUE,FILTER('SUMMARY DATA'!H:H,'SUMMARY DATA'!$D:$D=$C1241,'SUMMARY DATA'!$B:$B=""GRP"")),"""")
  )
)"),"")</f>
        <v/>
      </c>
      <c r="I1241" s="18" t="str">
        <f>IFERROR(__xludf.DUMMYFUNCTION("IF(H1241="""","""",
SUM(ARRAYFORMULA(VALUE(SPLIT(H1241,CHAR(10)))))
)"),"")</f>
        <v/>
      </c>
      <c r="J1241" s="17" t="str">
        <f>IFERROR(__xludf.DUMMYFUNCTION("IFERROR(
  TEXTJOIN(CHAR(10),TRUE,FILTER('SUMMARY DATA'!I:I,'SUMMARY DATA'!$A:$A=$A1241,'SUMMARY DATA'!$C:$C=$B1241,'SUMMARY DATA'!$B:$B=""GRP"")),
  IF(
    OR(
      ISNUMBER(SEARCH(""CDM CASH DEPOSIT"",$C1241)),
      ISNUMBER(SEARCH(""CASH DEPOSIT"",$"&amp;"C1241)),
      COUNTIFS('SUMMARY DATA'!$D:$D,$C1241,'SUMMARY DATA'!$B:$B,""GRP"")&lt;&gt;1
    ),
    """",
    IFERROR(TEXTJOIN(CHAR(10),TRUE,FILTER('SUMMARY DATA'!I:I,'SUMMARY DATA'!$D:$D=$C1241,'SUMMARY DATA'!$B:$B=""GRP"")),"""")
  )
)"),"")</f>
        <v/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ht="15.75" customHeight="1" spans="1:27">
      <c r="A1242" s="2"/>
      <c r="B1242" s="35"/>
      <c r="C1242" s="2"/>
      <c r="D1242" s="6"/>
      <c r="E1242" s="16" t="str">
        <f>IFERROR(__xludf.DUMMYFUNCTION("IFERROR(
  TEXTJOIN(CHAR(10),TRUE,FILTER('SUMMARY DATA'!E:E,'SUMMARY DATA'!$A:$A=$A1242,'SUMMARY DATA'!$C:$C=$B1242,'SUMMARY DATA'!$B:$B=""GRP"")),
  IF(
    OR(
      ISNUMBER(SEARCH(""CDM CASH DEPOSIT"",$C1242)),
      ISNUMBER(SEARCH(""CASH DEPOSIT"",$"&amp;"C1242)),
      COUNTIFS('SUMMARY DATA'!$D:$D,$C1242,'SUMMARY DATA'!$B:$B,""GRP"")&lt;&gt;1
    ),
    """",
    IFERROR(TEXTJOIN(CHAR(10),TRUE,FILTER('SUMMARY DATA'!E:E,'SUMMARY DATA'!$D:$D=$C1242,'SUMMARY DATA'!$B:$B=""GRP"")),"""")
  )
)"),"")</f>
        <v/>
      </c>
      <c r="F1242" s="17" t="str">
        <f>IFERROR(__xludf.DUMMYFUNCTION("IFERROR(
  TEXTJOIN(CHAR(10),TRUE,FILTER('SUMMARY DATA'!F:F,'SUMMARY DATA'!$A:$A=$A1242,'SUMMARY DATA'!$C:$C=$B1242,'SUMMARY DATA'!$B:$B=""GRP"")),
  IF(
    OR(
      ISNUMBER(SEARCH(""CDM CASH DEPOSIT"",$C1242)),
      ISNUMBER(SEARCH(""CASH DEPOSIT"",$"&amp;"C1242)),
      COUNTIFS('SUMMARY DATA'!$D:$D,$C1242,'SUMMARY DATA'!$B:$B,""GRP"")&lt;&gt;1
    ),
    """",
    IFERROR(TEXTJOIN(CHAR(10),TRUE,FILTER('SUMMARY DATA'!F:F,'SUMMARY DATA'!$D:$D=$C1242,'SUMMARY DATA'!$B:$B=""GRP"")),"""")
  )
)"),"")</f>
        <v/>
      </c>
      <c r="G1242" s="17" t="str">
        <f>IFERROR(__xludf.DUMMYFUNCTION("IFERROR(
  TEXTJOIN(CHAR(10),TRUE,FILTER('SUMMARY DATA'!G:G,'SUMMARY DATA'!$A:$A=$A1242,'SUMMARY DATA'!$C:$C=$B1242,'SUMMARY DATA'!$B:$B=""GRP"")),
  IF(
    OR(
      ISNUMBER(SEARCH(""CDM CASH DEPOSIT"",$C1242)),
      ISNUMBER(SEARCH(""CASH DEPOSIT"",$"&amp;"C1242)),
      COUNTIFS('SUMMARY DATA'!$D:$D,$C1242,'SUMMARY DATA'!$B:$B,""GRP"")&lt;&gt;1
    ),
    """",
    IFERROR(TEXTJOIN(CHAR(10),TRUE,FILTER('SUMMARY DATA'!G:G,'SUMMARY DATA'!$D:$D=$C1242,'SUMMARY DATA'!$B:$B=""GRP"")),"""")
  )
)"),"")</f>
        <v/>
      </c>
      <c r="H1242" s="18" t="str">
        <f>IFERROR(__xludf.DUMMYFUNCTION("IFERROR(
  TEXTJOIN(CHAR(10),TRUE,FILTER('SUMMARY DATA'!H:H,'SUMMARY DATA'!$A:$A=$A1242,'SUMMARY DATA'!$C:$C=$B1242,'SUMMARY DATA'!$B:$B=""GRP"")),
  IF(
    OR(
      ISNUMBER(SEARCH(""CDM CASH DEPOSIT"",$C1242)),
      ISNUMBER(SEARCH(""CASH DEPOSIT"",$"&amp;"C1242)),
      COUNTIFS('SUMMARY DATA'!$D:$D,$C1242,'SUMMARY DATA'!$B:$B,""GRP"")&lt;&gt;1
    ),
    """",
    IFERROR(TEXTJOIN(CHAR(10),TRUE,FILTER('SUMMARY DATA'!H:H,'SUMMARY DATA'!$D:$D=$C1242,'SUMMARY DATA'!$B:$B=""GRP"")),"""")
  )
)"),"")</f>
        <v/>
      </c>
      <c r="I1242" s="18" t="str">
        <f>IFERROR(__xludf.DUMMYFUNCTION("IF(H1242="""","""",
SUM(ARRAYFORMULA(VALUE(SPLIT(H1242,CHAR(10)))))
)"),"")</f>
        <v/>
      </c>
      <c r="J1242" s="17" t="str">
        <f>IFERROR(__xludf.DUMMYFUNCTION("IFERROR(
  TEXTJOIN(CHAR(10),TRUE,FILTER('SUMMARY DATA'!I:I,'SUMMARY DATA'!$A:$A=$A1242,'SUMMARY DATA'!$C:$C=$B1242,'SUMMARY DATA'!$B:$B=""GRP"")),
  IF(
    OR(
      ISNUMBER(SEARCH(""CDM CASH DEPOSIT"",$C1242)),
      ISNUMBER(SEARCH(""CASH DEPOSIT"",$"&amp;"C1242)),
      COUNTIFS('SUMMARY DATA'!$D:$D,$C1242,'SUMMARY DATA'!$B:$B,""GRP"")&lt;&gt;1
    ),
    """",
    IFERROR(TEXTJOIN(CHAR(10),TRUE,FILTER('SUMMARY DATA'!I:I,'SUMMARY DATA'!$D:$D=$C1242,'SUMMARY DATA'!$B:$B=""GRP"")),"""")
  )
)"),"")</f>
        <v/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ht="15.75" customHeight="1" spans="1:27">
      <c r="A1243" s="2"/>
      <c r="B1243" s="35"/>
      <c r="C1243" s="2"/>
      <c r="D1243" s="6"/>
      <c r="E1243" s="16" t="str">
        <f>IFERROR(__xludf.DUMMYFUNCTION("IFERROR(
  TEXTJOIN(CHAR(10),TRUE,FILTER('SUMMARY DATA'!E:E,'SUMMARY DATA'!$A:$A=$A1243,'SUMMARY DATA'!$C:$C=$B1243,'SUMMARY DATA'!$B:$B=""GRP"")),
  IF(
    OR(
      ISNUMBER(SEARCH(""CDM CASH DEPOSIT"",$C1243)),
      ISNUMBER(SEARCH(""CASH DEPOSIT"",$"&amp;"C1243)),
      COUNTIFS('SUMMARY DATA'!$D:$D,$C1243,'SUMMARY DATA'!$B:$B,""GRP"")&lt;&gt;1
    ),
    """",
    IFERROR(TEXTJOIN(CHAR(10),TRUE,FILTER('SUMMARY DATA'!E:E,'SUMMARY DATA'!$D:$D=$C1243,'SUMMARY DATA'!$B:$B=""GRP"")),"""")
  )
)"),"")</f>
        <v/>
      </c>
      <c r="F1243" s="17" t="str">
        <f>IFERROR(__xludf.DUMMYFUNCTION("IFERROR(
  TEXTJOIN(CHAR(10),TRUE,FILTER('SUMMARY DATA'!F:F,'SUMMARY DATA'!$A:$A=$A1243,'SUMMARY DATA'!$C:$C=$B1243,'SUMMARY DATA'!$B:$B=""GRP"")),
  IF(
    OR(
      ISNUMBER(SEARCH(""CDM CASH DEPOSIT"",$C1243)),
      ISNUMBER(SEARCH(""CASH DEPOSIT"",$"&amp;"C1243)),
      COUNTIFS('SUMMARY DATA'!$D:$D,$C1243,'SUMMARY DATA'!$B:$B,""GRP"")&lt;&gt;1
    ),
    """",
    IFERROR(TEXTJOIN(CHAR(10),TRUE,FILTER('SUMMARY DATA'!F:F,'SUMMARY DATA'!$D:$D=$C1243,'SUMMARY DATA'!$B:$B=""GRP"")),"""")
  )
)"),"")</f>
        <v/>
      </c>
      <c r="G1243" s="17" t="str">
        <f>IFERROR(__xludf.DUMMYFUNCTION("IFERROR(
  TEXTJOIN(CHAR(10),TRUE,FILTER('SUMMARY DATA'!G:G,'SUMMARY DATA'!$A:$A=$A1243,'SUMMARY DATA'!$C:$C=$B1243,'SUMMARY DATA'!$B:$B=""GRP"")),
  IF(
    OR(
      ISNUMBER(SEARCH(""CDM CASH DEPOSIT"",$C1243)),
      ISNUMBER(SEARCH(""CASH DEPOSIT"",$"&amp;"C1243)),
      COUNTIFS('SUMMARY DATA'!$D:$D,$C1243,'SUMMARY DATA'!$B:$B,""GRP"")&lt;&gt;1
    ),
    """",
    IFERROR(TEXTJOIN(CHAR(10),TRUE,FILTER('SUMMARY DATA'!G:G,'SUMMARY DATA'!$D:$D=$C1243,'SUMMARY DATA'!$B:$B=""GRP"")),"""")
  )
)"),"")</f>
        <v/>
      </c>
      <c r="H1243" s="18" t="str">
        <f>IFERROR(__xludf.DUMMYFUNCTION("IFERROR(
  TEXTJOIN(CHAR(10),TRUE,FILTER('SUMMARY DATA'!H:H,'SUMMARY DATA'!$A:$A=$A1243,'SUMMARY DATA'!$C:$C=$B1243,'SUMMARY DATA'!$B:$B=""GRP"")),
  IF(
    OR(
      ISNUMBER(SEARCH(""CDM CASH DEPOSIT"",$C1243)),
      ISNUMBER(SEARCH(""CASH DEPOSIT"",$"&amp;"C1243)),
      COUNTIFS('SUMMARY DATA'!$D:$D,$C1243,'SUMMARY DATA'!$B:$B,""GRP"")&lt;&gt;1
    ),
    """",
    IFERROR(TEXTJOIN(CHAR(10),TRUE,FILTER('SUMMARY DATA'!H:H,'SUMMARY DATA'!$D:$D=$C1243,'SUMMARY DATA'!$B:$B=""GRP"")),"""")
  )
)"),"")</f>
        <v/>
      </c>
      <c r="I1243" s="18" t="str">
        <f>IFERROR(__xludf.DUMMYFUNCTION("IF(H1243="""","""",
SUM(ARRAYFORMULA(VALUE(SPLIT(H1243,CHAR(10)))))
)"),"")</f>
        <v/>
      </c>
      <c r="J1243" s="17" t="str">
        <f>IFERROR(__xludf.DUMMYFUNCTION("IFERROR(
  TEXTJOIN(CHAR(10),TRUE,FILTER('SUMMARY DATA'!I:I,'SUMMARY DATA'!$A:$A=$A1243,'SUMMARY DATA'!$C:$C=$B1243,'SUMMARY DATA'!$B:$B=""GRP"")),
  IF(
    OR(
      ISNUMBER(SEARCH(""CDM CASH DEPOSIT"",$C1243)),
      ISNUMBER(SEARCH(""CASH DEPOSIT"",$"&amp;"C1243)),
      COUNTIFS('SUMMARY DATA'!$D:$D,$C1243,'SUMMARY DATA'!$B:$B,""GRP"")&lt;&gt;1
    ),
    """",
    IFERROR(TEXTJOIN(CHAR(10),TRUE,FILTER('SUMMARY DATA'!I:I,'SUMMARY DATA'!$D:$D=$C1243,'SUMMARY DATA'!$B:$B=""GRP"")),"""")
  )
)"),"")</f>
        <v/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ht="15.75" customHeight="1" spans="1:27">
      <c r="A1244" s="2"/>
      <c r="B1244" s="35"/>
      <c r="C1244" s="2"/>
      <c r="D1244" s="6"/>
      <c r="E1244" s="16" t="str">
        <f>IFERROR(__xludf.DUMMYFUNCTION("IFERROR(
  TEXTJOIN(CHAR(10),TRUE,FILTER('SUMMARY DATA'!E:E,'SUMMARY DATA'!$A:$A=$A1244,'SUMMARY DATA'!$C:$C=$B1244,'SUMMARY DATA'!$B:$B=""GRP"")),
  IF(
    OR(
      ISNUMBER(SEARCH(""CDM CASH DEPOSIT"",$C1244)),
      ISNUMBER(SEARCH(""CASH DEPOSIT"",$"&amp;"C1244)),
      COUNTIFS('SUMMARY DATA'!$D:$D,$C1244,'SUMMARY DATA'!$B:$B,""GRP"")&lt;&gt;1
    ),
    """",
    IFERROR(TEXTJOIN(CHAR(10),TRUE,FILTER('SUMMARY DATA'!E:E,'SUMMARY DATA'!$D:$D=$C1244,'SUMMARY DATA'!$B:$B=""GRP"")),"""")
  )
)"),"")</f>
        <v/>
      </c>
      <c r="F1244" s="17" t="str">
        <f>IFERROR(__xludf.DUMMYFUNCTION("IFERROR(
  TEXTJOIN(CHAR(10),TRUE,FILTER('SUMMARY DATA'!F:F,'SUMMARY DATA'!$A:$A=$A1244,'SUMMARY DATA'!$C:$C=$B1244,'SUMMARY DATA'!$B:$B=""GRP"")),
  IF(
    OR(
      ISNUMBER(SEARCH(""CDM CASH DEPOSIT"",$C1244)),
      ISNUMBER(SEARCH(""CASH DEPOSIT"",$"&amp;"C1244)),
      COUNTIFS('SUMMARY DATA'!$D:$D,$C1244,'SUMMARY DATA'!$B:$B,""GRP"")&lt;&gt;1
    ),
    """",
    IFERROR(TEXTJOIN(CHAR(10),TRUE,FILTER('SUMMARY DATA'!F:F,'SUMMARY DATA'!$D:$D=$C1244,'SUMMARY DATA'!$B:$B=""GRP"")),"""")
  )
)"),"")</f>
        <v/>
      </c>
      <c r="G1244" s="17" t="str">
        <f>IFERROR(__xludf.DUMMYFUNCTION("IFERROR(
  TEXTJOIN(CHAR(10),TRUE,FILTER('SUMMARY DATA'!G:G,'SUMMARY DATA'!$A:$A=$A1244,'SUMMARY DATA'!$C:$C=$B1244,'SUMMARY DATA'!$B:$B=""GRP"")),
  IF(
    OR(
      ISNUMBER(SEARCH(""CDM CASH DEPOSIT"",$C1244)),
      ISNUMBER(SEARCH(""CASH DEPOSIT"",$"&amp;"C1244)),
      COUNTIFS('SUMMARY DATA'!$D:$D,$C1244,'SUMMARY DATA'!$B:$B,""GRP"")&lt;&gt;1
    ),
    """",
    IFERROR(TEXTJOIN(CHAR(10),TRUE,FILTER('SUMMARY DATA'!G:G,'SUMMARY DATA'!$D:$D=$C1244,'SUMMARY DATA'!$B:$B=""GRP"")),"""")
  )
)"),"")</f>
        <v/>
      </c>
      <c r="H1244" s="18" t="str">
        <f>IFERROR(__xludf.DUMMYFUNCTION("IFERROR(
  TEXTJOIN(CHAR(10),TRUE,FILTER('SUMMARY DATA'!H:H,'SUMMARY DATA'!$A:$A=$A1244,'SUMMARY DATA'!$C:$C=$B1244,'SUMMARY DATA'!$B:$B=""GRP"")),
  IF(
    OR(
      ISNUMBER(SEARCH(""CDM CASH DEPOSIT"",$C1244)),
      ISNUMBER(SEARCH(""CASH DEPOSIT"",$"&amp;"C1244)),
      COUNTIFS('SUMMARY DATA'!$D:$D,$C1244,'SUMMARY DATA'!$B:$B,""GRP"")&lt;&gt;1
    ),
    """",
    IFERROR(TEXTJOIN(CHAR(10),TRUE,FILTER('SUMMARY DATA'!H:H,'SUMMARY DATA'!$D:$D=$C1244,'SUMMARY DATA'!$B:$B=""GRP"")),"""")
  )
)"),"")</f>
        <v/>
      </c>
      <c r="I1244" s="18" t="str">
        <f>IFERROR(__xludf.DUMMYFUNCTION("IF(H1244="""","""",
SUM(ARRAYFORMULA(VALUE(SPLIT(H1244,CHAR(10)))))
)"),"")</f>
        <v/>
      </c>
      <c r="J1244" s="17" t="str">
        <f>IFERROR(__xludf.DUMMYFUNCTION("IFERROR(
  TEXTJOIN(CHAR(10),TRUE,FILTER('SUMMARY DATA'!I:I,'SUMMARY DATA'!$A:$A=$A1244,'SUMMARY DATA'!$C:$C=$B1244,'SUMMARY DATA'!$B:$B=""GRP"")),
  IF(
    OR(
      ISNUMBER(SEARCH(""CDM CASH DEPOSIT"",$C1244)),
      ISNUMBER(SEARCH(""CASH DEPOSIT"",$"&amp;"C1244)),
      COUNTIFS('SUMMARY DATA'!$D:$D,$C1244,'SUMMARY DATA'!$B:$B,""GRP"")&lt;&gt;1
    ),
    """",
    IFERROR(TEXTJOIN(CHAR(10),TRUE,FILTER('SUMMARY DATA'!I:I,'SUMMARY DATA'!$D:$D=$C1244,'SUMMARY DATA'!$B:$B=""GRP"")),"""")
  )
)"),"")</f>
        <v/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ht="15.75" customHeight="1" spans="1:27">
      <c r="A1245" s="2"/>
      <c r="B1245" s="35"/>
      <c r="C1245" s="2"/>
      <c r="D1245" s="6"/>
      <c r="E1245" s="16" t="str">
        <f>IFERROR(__xludf.DUMMYFUNCTION("IFERROR(
  TEXTJOIN(CHAR(10),TRUE,FILTER('SUMMARY DATA'!E:E,'SUMMARY DATA'!$A:$A=$A1245,'SUMMARY DATA'!$C:$C=$B1245,'SUMMARY DATA'!$B:$B=""GRP"")),
  IF(
    OR(
      ISNUMBER(SEARCH(""CDM CASH DEPOSIT"",$C1245)),
      ISNUMBER(SEARCH(""CASH DEPOSIT"",$"&amp;"C1245)),
      COUNTIFS('SUMMARY DATA'!$D:$D,$C1245,'SUMMARY DATA'!$B:$B,""GRP"")&lt;&gt;1
    ),
    """",
    IFERROR(TEXTJOIN(CHAR(10),TRUE,FILTER('SUMMARY DATA'!E:E,'SUMMARY DATA'!$D:$D=$C1245,'SUMMARY DATA'!$B:$B=""GRP"")),"""")
  )
)"),"")</f>
        <v/>
      </c>
      <c r="F1245" s="17" t="str">
        <f>IFERROR(__xludf.DUMMYFUNCTION("IFERROR(
  TEXTJOIN(CHAR(10),TRUE,FILTER('SUMMARY DATA'!F:F,'SUMMARY DATA'!$A:$A=$A1245,'SUMMARY DATA'!$C:$C=$B1245,'SUMMARY DATA'!$B:$B=""GRP"")),
  IF(
    OR(
      ISNUMBER(SEARCH(""CDM CASH DEPOSIT"",$C1245)),
      ISNUMBER(SEARCH(""CASH DEPOSIT"",$"&amp;"C1245)),
      COUNTIFS('SUMMARY DATA'!$D:$D,$C1245,'SUMMARY DATA'!$B:$B,""GRP"")&lt;&gt;1
    ),
    """",
    IFERROR(TEXTJOIN(CHAR(10),TRUE,FILTER('SUMMARY DATA'!F:F,'SUMMARY DATA'!$D:$D=$C1245,'SUMMARY DATA'!$B:$B=""GRP"")),"""")
  )
)"),"")</f>
        <v/>
      </c>
      <c r="G1245" s="17" t="str">
        <f>IFERROR(__xludf.DUMMYFUNCTION("IFERROR(
  TEXTJOIN(CHAR(10),TRUE,FILTER('SUMMARY DATA'!G:G,'SUMMARY DATA'!$A:$A=$A1245,'SUMMARY DATA'!$C:$C=$B1245,'SUMMARY DATA'!$B:$B=""GRP"")),
  IF(
    OR(
      ISNUMBER(SEARCH(""CDM CASH DEPOSIT"",$C1245)),
      ISNUMBER(SEARCH(""CASH DEPOSIT"",$"&amp;"C1245)),
      COUNTIFS('SUMMARY DATA'!$D:$D,$C1245,'SUMMARY DATA'!$B:$B,""GRP"")&lt;&gt;1
    ),
    """",
    IFERROR(TEXTJOIN(CHAR(10),TRUE,FILTER('SUMMARY DATA'!G:G,'SUMMARY DATA'!$D:$D=$C1245,'SUMMARY DATA'!$B:$B=""GRP"")),"""")
  )
)"),"")</f>
        <v/>
      </c>
      <c r="H1245" s="18" t="str">
        <f>IFERROR(__xludf.DUMMYFUNCTION("IFERROR(
  TEXTJOIN(CHAR(10),TRUE,FILTER('SUMMARY DATA'!H:H,'SUMMARY DATA'!$A:$A=$A1245,'SUMMARY DATA'!$C:$C=$B1245,'SUMMARY DATA'!$B:$B=""GRP"")),
  IF(
    OR(
      ISNUMBER(SEARCH(""CDM CASH DEPOSIT"",$C1245)),
      ISNUMBER(SEARCH(""CASH DEPOSIT"",$"&amp;"C1245)),
      COUNTIFS('SUMMARY DATA'!$D:$D,$C1245,'SUMMARY DATA'!$B:$B,""GRP"")&lt;&gt;1
    ),
    """",
    IFERROR(TEXTJOIN(CHAR(10),TRUE,FILTER('SUMMARY DATA'!H:H,'SUMMARY DATA'!$D:$D=$C1245,'SUMMARY DATA'!$B:$B=""GRP"")),"""")
  )
)"),"")</f>
        <v/>
      </c>
      <c r="I1245" s="18" t="str">
        <f>IFERROR(__xludf.DUMMYFUNCTION("IF(H1245="""","""",
SUM(ARRAYFORMULA(VALUE(SPLIT(H1245,CHAR(10)))))
)"),"")</f>
        <v/>
      </c>
      <c r="J1245" s="17" t="str">
        <f>IFERROR(__xludf.DUMMYFUNCTION("IFERROR(
  TEXTJOIN(CHAR(10),TRUE,FILTER('SUMMARY DATA'!I:I,'SUMMARY DATA'!$A:$A=$A1245,'SUMMARY DATA'!$C:$C=$B1245,'SUMMARY DATA'!$B:$B=""GRP"")),
  IF(
    OR(
      ISNUMBER(SEARCH(""CDM CASH DEPOSIT"",$C1245)),
      ISNUMBER(SEARCH(""CASH DEPOSIT"",$"&amp;"C1245)),
      COUNTIFS('SUMMARY DATA'!$D:$D,$C1245,'SUMMARY DATA'!$B:$B,""GRP"")&lt;&gt;1
    ),
    """",
    IFERROR(TEXTJOIN(CHAR(10),TRUE,FILTER('SUMMARY DATA'!I:I,'SUMMARY DATA'!$D:$D=$C1245,'SUMMARY DATA'!$B:$B=""GRP"")),"""")
  )
)"),"")</f>
        <v/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ht="15.75" customHeight="1" spans="1:27">
      <c r="A1246" s="2"/>
      <c r="B1246" s="35"/>
      <c r="C1246" s="2"/>
      <c r="D1246" s="6"/>
      <c r="E1246" s="16" t="str">
        <f>IFERROR(__xludf.DUMMYFUNCTION("IFERROR(
  TEXTJOIN(CHAR(10),TRUE,FILTER('SUMMARY DATA'!E:E,'SUMMARY DATA'!$A:$A=$A1246,'SUMMARY DATA'!$C:$C=$B1246,'SUMMARY DATA'!$B:$B=""GRP"")),
  IF(
    OR(
      ISNUMBER(SEARCH(""CDM CASH DEPOSIT"",$C1246)),
      ISNUMBER(SEARCH(""CASH DEPOSIT"",$"&amp;"C1246)),
      COUNTIFS('SUMMARY DATA'!$D:$D,$C1246,'SUMMARY DATA'!$B:$B,""GRP"")&lt;&gt;1
    ),
    """",
    IFERROR(TEXTJOIN(CHAR(10),TRUE,FILTER('SUMMARY DATA'!E:E,'SUMMARY DATA'!$D:$D=$C1246,'SUMMARY DATA'!$B:$B=""GRP"")),"""")
  )
)"),"")</f>
        <v/>
      </c>
      <c r="F1246" s="17" t="str">
        <f>IFERROR(__xludf.DUMMYFUNCTION("IFERROR(
  TEXTJOIN(CHAR(10),TRUE,FILTER('SUMMARY DATA'!F:F,'SUMMARY DATA'!$A:$A=$A1246,'SUMMARY DATA'!$C:$C=$B1246,'SUMMARY DATA'!$B:$B=""GRP"")),
  IF(
    OR(
      ISNUMBER(SEARCH(""CDM CASH DEPOSIT"",$C1246)),
      ISNUMBER(SEARCH(""CASH DEPOSIT"",$"&amp;"C1246)),
      COUNTIFS('SUMMARY DATA'!$D:$D,$C1246,'SUMMARY DATA'!$B:$B,""GRP"")&lt;&gt;1
    ),
    """",
    IFERROR(TEXTJOIN(CHAR(10),TRUE,FILTER('SUMMARY DATA'!F:F,'SUMMARY DATA'!$D:$D=$C1246,'SUMMARY DATA'!$B:$B=""GRP"")),"""")
  )
)"),"")</f>
        <v/>
      </c>
      <c r="G1246" s="17" t="str">
        <f>IFERROR(__xludf.DUMMYFUNCTION("IFERROR(
  TEXTJOIN(CHAR(10),TRUE,FILTER('SUMMARY DATA'!G:G,'SUMMARY DATA'!$A:$A=$A1246,'SUMMARY DATA'!$C:$C=$B1246,'SUMMARY DATA'!$B:$B=""GRP"")),
  IF(
    OR(
      ISNUMBER(SEARCH(""CDM CASH DEPOSIT"",$C1246)),
      ISNUMBER(SEARCH(""CASH DEPOSIT"",$"&amp;"C1246)),
      COUNTIFS('SUMMARY DATA'!$D:$D,$C1246,'SUMMARY DATA'!$B:$B,""GRP"")&lt;&gt;1
    ),
    """",
    IFERROR(TEXTJOIN(CHAR(10),TRUE,FILTER('SUMMARY DATA'!G:G,'SUMMARY DATA'!$D:$D=$C1246,'SUMMARY DATA'!$B:$B=""GRP"")),"""")
  )
)"),"")</f>
        <v/>
      </c>
      <c r="H1246" s="18" t="str">
        <f>IFERROR(__xludf.DUMMYFUNCTION("IFERROR(
  TEXTJOIN(CHAR(10),TRUE,FILTER('SUMMARY DATA'!H:H,'SUMMARY DATA'!$A:$A=$A1246,'SUMMARY DATA'!$C:$C=$B1246,'SUMMARY DATA'!$B:$B=""GRP"")),
  IF(
    OR(
      ISNUMBER(SEARCH(""CDM CASH DEPOSIT"",$C1246)),
      ISNUMBER(SEARCH(""CASH DEPOSIT"",$"&amp;"C1246)),
      COUNTIFS('SUMMARY DATA'!$D:$D,$C1246,'SUMMARY DATA'!$B:$B,""GRP"")&lt;&gt;1
    ),
    """",
    IFERROR(TEXTJOIN(CHAR(10),TRUE,FILTER('SUMMARY DATA'!H:H,'SUMMARY DATA'!$D:$D=$C1246,'SUMMARY DATA'!$B:$B=""GRP"")),"""")
  )
)"),"")</f>
        <v/>
      </c>
      <c r="I1246" s="18" t="str">
        <f>IFERROR(__xludf.DUMMYFUNCTION("IF(H1246="""","""",
SUM(ARRAYFORMULA(VALUE(SPLIT(H1246,CHAR(10)))))
)"),"")</f>
        <v/>
      </c>
      <c r="J1246" s="17" t="str">
        <f>IFERROR(__xludf.DUMMYFUNCTION("IFERROR(
  TEXTJOIN(CHAR(10),TRUE,FILTER('SUMMARY DATA'!I:I,'SUMMARY DATA'!$A:$A=$A1246,'SUMMARY DATA'!$C:$C=$B1246,'SUMMARY DATA'!$B:$B=""GRP"")),
  IF(
    OR(
      ISNUMBER(SEARCH(""CDM CASH DEPOSIT"",$C1246)),
      ISNUMBER(SEARCH(""CASH DEPOSIT"",$"&amp;"C1246)),
      COUNTIFS('SUMMARY DATA'!$D:$D,$C1246,'SUMMARY DATA'!$B:$B,""GRP"")&lt;&gt;1
    ),
    """",
    IFERROR(TEXTJOIN(CHAR(10),TRUE,FILTER('SUMMARY DATA'!I:I,'SUMMARY DATA'!$D:$D=$C1246,'SUMMARY DATA'!$B:$B=""GRP"")),"""")
  )
)"),"")</f>
        <v/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ht="15.75" customHeight="1" spans="1:27">
      <c r="A1247" s="2"/>
      <c r="B1247" s="35"/>
      <c r="C1247" s="2"/>
      <c r="D1247" s="6"/>
      <c r="E1247" s="16" t="str">
        <f>IFERROR(__xludf.DUMMYFUNCTION("IFERROR(
  TEXTJOIN(CHAR(10),TRUE,FILTER('SUMMARY DATA'!E:E,'SUMMARY DATA'!$A:$A=$A1247,'SUMMARY DATA'!$C:$C=$B1247,'SUMMARY DATA'!$B:$B=""GRP"")),
  IF(
    OR(
      ISNUMBER(SEARCH(""CDM CASH DEPOSIT"",$C1247)),
      ISNUMBER(SEARCH(""CASH DEPOSIT"",$"&amp;"C1247)),
      COUNTIFS('SUMMARY DATA'!$D:$D,$C1247,'SUMMARY DATA'!$B:$B,""GRP"")&lt;&gt;1
    ),
    """",
    IFERROR(TEXTJOIN(CHAR(10),TRUE,FILTER('SUMMARY DATA'!E:E,'SUMMARY DATA'!$D:$D=$C1247,'SUMMARY DATA'!$B:$B=""GRP"")),"""")
  )
)"),"")</f>
        <v/>
      </c>
      <c r="F1247" s="17" t="str">
        <f>IFERROR(__xludf.DUMMYFUNCTION("IFERROR(
  TEXTJOIN(CHAR(10),TRUE,FILTER('SUMMARY DATA'!F:F,'SUMMARY DATA'!$A:$A=$A1247,'SUMMARY DATA'!$C:$C=$B1247,'SUMMARY DATA'!$B:$B=""GRP"")),
  IF(
    OR(
      ISNUMBER(SEARCH(""CDM CASH DEPOSIT"",$C1247)),
      ISNUMBER(SEARCH(""CASH DEPOSIT"",$"&amp;"C1247)),
      COUNTIFS('SUMMARY DATA'!$D:$D,$C1247,'SUMMARY DATA'!$B:$B,""GRP"")&lt;&gt;1
    ),
    """",
    IFERROR(TEXTJOIN(CHAR(10),TRUE,FILTER('SUMMARY DATA'!F:F,'SUMMARY DATA'!$D:$D=$C1247,'SUMMARY DATA'!$B:$B=""GRP"")),"""")
  )
)"),"")</f>
        <v/>
      </c>
      <c r="G1247" s="17" t="str">
        <f>IFERROR(__xludf.DUMMYFUNCTION("IFERROR(
  TEXTJOIN(CHAR(10),TRUE,FILTER('SUMMARY DATA'!G:G,'SUMMARY DATA'!$A:$A=$A1247,'SUMMARY DATA'!$C:$C=$B1247,'SUMMARY DATA'!$B:$B=""GRP"")),
  IF(
    OR(
      ISNUMBER(SEARCH(""CDM CASH DEPOSIT"",$C1247)),
      ISNUMBER(SEARCH(""CASH DEPOSIT"",$"&amp;"C1247)),
      COUNTIFS('SUMMARY DATA'!$D:$D,$C1247,'SUMMARY DATA'!$B:$B,""GRP"")&lt;&gt;1
    ),
    """",
    IFERROR(TEXTJOIN(CHAR(10),TRUE,FILTER('SUMMARY DATA'!G:G,'SUMMARY DATA'!$D:$D=$C1247,'SUMMARY DATA'!$B:$B=""GRP"")),"""")
  )
)"),"")</f>
        <v/>
      </c>
      <c r="H1247" s="18" t="str">
        <f>IFERROR(__xludf.DUMMYFUNCTION("IFERROR(
  TEXTJOIN(CHAR(10),TRUE,FILTER('SUMMARY DATA'!H:H,'SUMMARY DATA'!$A:$A=$A1247,'SUMMARY DATA'!$C:$C=$B1247,'SUMMARY DATA'!$B:$B=""GRP"")),
  IF(
    OR(
      ISNUMBER(SEARCH(""CDM CASH DEPOSIT"",$C1247)),
      ISNUMBER(SEARCH(""CASH DEPOSIT"",$"&amp;"C1247)),
      COUNTIFS('SUMMARY DATA'!$D:$D,$C1247,'SUMMARY DATA'!$B:$B,""GRP"")&lt;&gt;1
    ),
    """",
    IFERROR(TEXTJOIN(CHAR(10),TRUE,FILTER('SUMMARY DATA'!H:H,'SUMMARY DATA'!$D:$D=$C1247,'SUMMARY DATA'!$B:$B=""GRP"")),"""")
  )
)"),"")</f>
        <v/>
      </c>
      <c r="I1247" s="18" t="str">
        <f>IFERROR(__xludf.DUMMYFUNCTION("IF(H1247="""","""",
SUM(ARRAYFORMULA(VALUE(SPLIT(H1247,CHAR(10)))))
)"),"")</f>
        <v/>
      </c>
      <c r="J1247" s="17" t="str">
        <f>IFERROR(__xludf.DUMMYFUNCTION("IFERROR(
  TEXTJOIN(CHAR(10),TRUE,FILTER('SUMMARY DATA'!I:I,'SUMMARY DATA'!$A:$A=$A1247,'SUMMARY DATA'!$C:$C=$B1247,'SUMMARY DATA'!$B:$B=""GRP"")),
  IF(
    OR(
      ISNUMBER(SEARCH(""CDM CASH DEPOSIT"",$C1247)),
      ISNUMBER(SEARCH(""CASH DEPOSIT"",$"&amp;"C1247)),
      COUNTIFS('SUMMARY DATA'!$D:$D,$C1247,'SUMMARY DATA'!$B:$B,""GRP"")&lt;&gt;1
    ),
    """",
    IFERROR(TEXTJOIN(CHAR(10),TRUE,FILTER('SUMMARY DATA'!I:I,'SUMMARY DATA'!$D:$D=$C1247,'SUMMARY DATA'!$B:$B=""GRP"")),"""")
  )
)"),"")</f>
        <v/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ht="15.75" customHeight="1" spans="1:27">
      <c r="A1248" s="2"/>
      <c r="B1248" s="35"/>
      <c r="C1248" s="2"/>
      <c r="D1248" s="6"/>
      <c r="E1248" s="16" t="str">
        <f>IFERROR(__xludf.DUMMYFUNCTION("IFERROR(
  TEXTJOIN(CHAR(10),TRUE,FILTER('SUMMARY DATA'!E:E,'SUMMARY DATA'!$A:$A=$A1248,'SUMMARY DATA'!$C:$C=$B1248,'SUMMARY DATA'!$B:$B=""GRP"")),
  IF(
    OR(
      ISNUMBER(SEARCH(""CDM CASH DEPOSIT"",$C1248)),
      ISNUMBER(SEARCH(""CASH DEPOSIT"",$"&amp;"C1248)),
      COUNTIFS('SUMMARY DATA'!$D:$D,$C1248,'SUMMARY DATA'!$B:$B,""GRP"")&lt;&gt;1
    ),
    """",
    IFERROR(TEXTJOIN(CHAR(10),TRUE,FILTER('SUMMARY DATA'!E:E,'SUMMARY DATA'!$D:$D=$C1248,'SUMMARY DATA'!$B:$B=""GRP"")),"""")
  )
)"),"")</f>
        <v/>
      </c>
      <c r="F1248" s="17" t="str">
        <f>IFERROR(__xludf.DUMMYFUNCTION("IFERROR(
  TEXTJOIN(CHAR(10),TRUE,FILTER('SUMMARY DATA'!F:F,'SUMMARY DATA'!$A:$A=$A1248,'SUMMARY DATA'!$C:$C=$B1248,'SUMMARY DATA'!$B:$B=""GRP"")),
  IF(
    OR(
      ISNUMBER(SEARCH(""CDM CASH DEPOSIT"",$C1248)),
      ISNUMBER(SEARCH(""CASH DEPOSIT"",$"&amp;"C1248)),
      COUNTIFS('SUMMARY DATA'!$D:$D,$C1248,'SUMMARY DATA'!$B:$B,""GRP"")&lt;&gt;1
    ),
    """",
    IFERROR(TEXTJOIN(CHAR(10),TRUE,FILTER('SUMMARY DATA'!F:F,'SUMMARY DATA'!$D:$D=$C1248,'SUMMARY DATA'!$B:$B=""GRP"")),"""")
  )
)"),"")</f>
        <v/>
      </c>
      <c r="G1248" s="17" t="str">
        <f>IFERROR(__xludf.DUMMYFUNCTION("IFERROR(
  TEXTJOIN(CHAR(10),TRUE,FILTER('SUMMARY DATA'!G:G,'SUMMARY DATA'!$A:$A=$A1248,'SUMMARY DATA'!$C:$C=$B1248,'SUMMARY DATA'!$B:$B=""GRP"")),
  IF(
    OR(
      ISNUMBER(SEARCH(""CDM CASH DEPOSIT"",$C1248)),
      ISNUMBER(SEARCH(""CASH DEPOSIT"",$"&amp;"C1248)),
      COUNTIFS('SUMMARY DATA'!$D:$D,$C1248,'SUMMARY DATA'!$B:$B,""GRP"")&lt;&gt;1
    ),
    """",
    IFERROR(TEXTJOIN(CHAR(10),TRUE,FILTER('SUMMARY DATA'!G:G,'SUMMARY DATA'!$D:$D=$C1248,'SUMMARY DATA'!$B:$B=""GRP"")),"""")
  )
)"),"")</f>
        <v/>
      </c>
      <c r="H1248" s="18" t="str">
        <f>IFERROR(__xludf.DUMMYFUNCTION("IFERROR(
  TEXTJOIN(CHAR(10),TRUE,FILTER('SUMMARY DATA'!H:H,'SUMMARY DATA'!$A:$A=$A1248,'SUMMARY DATA'!$C:$C=$B1248,'SUMMARY DATA'!$B:$B=""GRP"")),
  IF(
    OR(
      ISNUMBER(SEARCH(""CDM CASH DEPOSIT"",$C1248)),
      ISNUMBER(SEARCH(""CASH DEPOSIT"",$"&amp;"C1248)),
      COUNTIFS('SUMMARY DATA'!$D:$D,$C1248,'SUMMARY DATA'!$B:$B,""GRP"")&lt;&gt;1
    ),
    """",
    IFERROR(TEXTJOIN(CHAR(10),TRUE,FILTER('SUMMARY DATA'!H:H,'SUMMARY DATA'!$D:$D=$C1248,'SUMMARY DATA'!$B:$B=""GRP"")),"""")
  )
)"),"")</f>
        <v/>
      </c>
      <c r="I1248" s="18" t="str">
        <f>IFERROR(__xludf.DUMMYFUNCTION("IF(H1248="""","""",
SUM(ARRAYFORMULA(VALUE(SPLIT(H1248,CHAR(10)))))
)"),"")</f>
        <v/>
      </c>
      <c r="J1248" s="17" t="str">
        <f>IFERROR(__xludf.DUMMYFUNCTION("IFERROR(
  TEXTJOIN(CHAR(10),TRUE,FILTER('SUMMARY DATA'!I:I,'SUMMARY DATA'!$A:$A=$A1248,'SUMMARY DATA'!$C:$C=$B1248,'SUMMARY DATA'!$B:$B=""GRP"")),
  IF(
    OR(
      ISNUMBER(SEARCH(""CDM CASH DEPOSIT"",$C1248)),
      ISNUMBER(SEARCH(""CASH DEPOSIT"",$"&amp;"C1248)),
      COUNTIFS('SUMMARY DATA'!$D:$D,$C1248,'SUMMARY DATA'!$B:$B,""GRP"")&lt;&gt;1
    ),
    """",
    IFERROR(TEXTJOIN(CHAR(10),TRUE,FILTER('SUMMARY DATA'!I:I,'SUMMARY DATA'!$D:$D=$C1248,'SUMMARY DATA'!$B:$B=""GRP"")),"""")
  )
)"),"")</f>
        <v/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ht="15.75" customHeight="1" spans="1:27">
      <c r="A1249" s="2"/>
      <c r="B1249" s="35"/>
      <c r="C1249" s="2"/>
      <c r="D1249" s="6"/>
      <c r="E1249" s="16" t="str">
        <f>IFERROR(__xludf.DUMMYFUNCTION("IFERROR(
  TEXTJOIN(CHAR(10),TRUE,FILTER('SUMMARY DATA'!E:E,'SUMMARY DATA'!$A:$A=$A1249,'SUMMARY DATA'!$C:$C=$B1249,'SUMMARY DATA'!$B:$B=""GRP"")),
  IF(
    OR(
      ISNUMBER(SEARCH(""CDM CASH DEPOSIT"",$C1249)),
      ISNUMBER(SEARCH(""CASH DEPOSIT"",$"&amp;"C1249)),
      COUNTIFS('SUMMARY DATA'!$D:$D,$C1249,'SUMMARY DATA'!$B:$B,""GRP"")&lt;&gt;1
    ),
    """",
    IFERROR(TEXTJOIN(CHAR(10),TRUE,FILTER('SUMMARY DATA'!E:E,'SUMMARY DATA'!$D:$D=$C1249,'SUMMARY DATA'!$B:$B=""GRP"")),"""")
  )
)"),"")</f>
        <v/>
      </c>
      <c r="F1249" s="17" t="str">
        <f>IFERROR(__xludf.DUMMYFUNCTION("IFERROR(
  TEXTJOIN(CHAR(10),TRUE,FILTER('SUMMARY DATA'!F:F,'SUMMARY DATA'!$A:$A=$A1249,'SUMMARY DATA'!$C:$C=$B1249,'SUMMARY DATA'!$B:$B=""GRP"")),
  IF(
    OR(
      ISNUMBER(SEARCH(""CDM CASH DEPOSIT"",$C1249)),
      ISNUMBER(SEARCH(""CASH DEPOSIT"",$"&amp;"C1249)),
      COUNTIFS('SUMMARY DATA'!$D:$D,$C1249,'SUMMARY DATA'!$B:$B,""GRP"")&lt;&gt;1
    ),
    """",
    IFERROR(TEXTJOIN(CHAR(10),TRUE,FILTER('SUMMARY DATA'!F:F,'SUMMARY DATA'!$D:$D=$C1249,'SUMMARY DATA'!$B:$B=""GRP"")),"""")
  )
)"),"")</f>
        <v/>
      </c>
      <c r="G1249" s="17" t="str">
        <f>IFERROR(__xludf.DUMMYFUNCTION("IFERROR(
  TEXTJOIN(CHAR(10),TRUE,FILTER('SUMMARY DATA'!G:G,'SUMMARY DATA'!$A:$A=$A1249,'SUMMARY DATA'!$C:$C=$B1249,'SUMMARY DATA'!$B:$B=""GRP"")),
  IF(
    OR(
      ISNUMBER(SEARCH(""CDM CASH DEPOSIT"",$C1249)),
      ISNUMBER(SEARCH(""CASH DEPOSIT"",$"&amp;"C1249)),
      COUNTIFS('SUMMARY DATA'!$D:$D,$C1249,'SUMMARY DATA'!$B:$B,""GRP"")&lt;&gt;1
    ),
    """",
    IFERROR(TEXTJOIN(CHAR(10),TRUE,FILTER('SUMMARY DATA'!G:G,'SUMMARY DATA'!$D:$D=$C1249,'SUMMARY DATA'!$B:$B=""GRP"")),"""")
  )
)"),"")</f>
        <v/>
      </c>
      <c r="H1249" s="18" t="str">
        <f>IFERROR(__xludf.DUMMYFUNCTION("IFERROR(
  TEXTJOIN(CHAR(10),TRUE,FILTER('SUMMARY DATA'!H:H,'SUMMARY DATA'!$A:$A=$A1249,'SUMMARY DATA'!$C:$C=$B1249,'SUMMARY DATA'!$B:$B=""GRP"")),
  IF(
    OR(
      ISNUMBER(SEARCH(""CDM CASH DEPOSIT"",$C1249)),
      ISNUMBER(SEARCH(""CASH DEPOSIT"",$"&amp;"C1249)),
      COUNTIFS('SUMMARY DATA'!$D:$D,$C1249,'SUMMARY DATA'!$B:$B,""GRP"")&lt;&gt;1
    ),
    """",
    IFERROR(TEXTJOIN(CHAR(10),TRUE,FILTER('SUMMARY DATA'!H:H,'SUMMARY DATA'!$D:$D=$C1249,'SUMMARY DATA'!$B:$B=""GRP"")),"""")
  )
)"),"")</f>
        <v/>
      </c>
      <c r="I1249" s="18" t="str">
        <f>IFERROR(__xludf.DUMMYFUNCTION("IF(H1249="""","""",
SUM(ARRAYFORMULA(VALUE(SPLIT(H1249,CHAR(10)))))
)"),"")</f>
        <v/>
      </c>
      <c r="J1249" s="17" t="str">
        <f>IFERROR(__xludf.DUMMYFUNCTION("IFERROR(
  TEXTJOIN(CHAR(10),TRUE,FILTER('SUMMARY DATA'!I:I,'SUMMARY DATA'!$A:$A=$A1249,'SUMMARY DATA'!$C:$C=$B1249,'SUMMARY DATA'!$B:$B=""GRP"")),
  IF(
    OR(
      ISNUMBER(SEARCH(""CDM CASH DEPOSIT"",$C1249)),
      ISNUMBER(SEARCH(""CASH DEPOSIT"",$"&amp;"C1249)),
      COUNTIFS('SUMMARY DATA'!$D:$D,$C1249,'SUMMARY DATA'!$B:$B,""GRP"")&lt;&gt;1
    ),
    """",
    IFERROR(TEXTJOIN(CHAR(10),TRUE,FILTER('SUMMARY DATA'!I:I,'SUMMARY DATA'!$D:$D=$C1249,'SUMMARY DATA'!$B:$B=""GRP"")),"""")
  )
)"),"")</f>
        <v/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ht="15.75" customHeight="1" spans="1:27">
      <c r="A1250" s="2"/>
      <c r="B1250" s="35"/>
      <c r="C1250" s="2"/>
      <c r="D1250" s="6"/>
      <c r="E1250" s="16" t="str">
        <f>IFERROR(__xludf.DUMMYFUNCTION("IFERROR(
  TEXTJOIN(CHAR(10),TRUE,FILTER('SUMMARY DATA'!E:E,'SUMMARY DATA'!$A:$A=$A1250,'SUMMARY DATA'!$C:$C=$B1250,'SUMMARY DATA'!$B:$B=""GRP"")),
  IF(
    OR(
      ISNUMBER(SEARCH(""CDM CASH DEPOSIT"",$C1250)),
      ISNUMBER(SEARCH(""CASH DEPOSIT"",$"&amp;"C1250)),
      COUNTIFS('SUMMARY DATA'!$D:$D,$C1250,'SUMMARY DATA'!$B:$B,""GRP"")&lt;&gt;1
    ),
    """",
    IFERROR(TEXTJOIN(CHAR(10),TRUE,FILTER('SUMMARY DATA'!E:E,'SUMMARY DATA'!$D:$D=$C1250,'SUMMARY DATA'!$B:$B=""GRP"")),"""")
  )
)"),"")</f>
        <v/>
      </c>
      <c r="F1250" s="17" t="str">
        <f>IFERROR(__xludf.DUMMYFUNCTION("IFERROR(
  TEXTJOIN(CHAR(10),TRUE,FILTER('SUMMARY DATA'!F:F,'SUMMARY DATA'!$A:$A=$A1250,'SUMMARY DATA'!$C:$C=$B1250,'SUMMARY DATA'!$B:$B=""GRP"")),
  IF(
    OR(
      ISNUMBER(SEARCH(""CDM CASH DEPOSIT"",$C1250)),
      ISNUMBER(SEARCH(""CASH DEPOSIT"",$"&amp;"C1250)),
      COUNTIFS('SUMMARY DATA'!$D:$D,$C1250,'SUMMARY DATA'!$B:$B,""GRP"")&lt;&gt;1
    ),
    """",
    IFERROR(TEXTJOIN(CHAR(10),TRUE,FILTER('SUMMARY DATA'!F:F,'SUMMARY DATA'!$D:$D=$C1250,'SUMMARY DATA'!$B:$B=""GRP"")),"""")
  )
)"),"")</f>
        <v/>
      </c>
      <c r="G1250" s="17" t="str">
        <f>IFERROR(__xludf.DUMMYFUNCTION("IFERROR(
  TEXTJOIN(CHAR(10),TRUE,FILTER('SUMMARY DATA'!G:G,'SUMMARY DATA'!$A:$A=$A1250,'SUMMARY DATA'!$C:$C=$B1250,'SUMMARY DATA'!$B:$B=""GRP"")),
  IF(
    OR(
      ISNUMBER(SEARCH(""CDM CASH DEPOSIT"",$C1250)),
      ISNUMBER(SEARCH(""CASH DEPOSIT"",$"&amp;"C1250)),
      COUNTIFS('SUMMARY DATA'!$D:$D,$C1250,'SUMMARY DATA'!$B:$B,""GRP"")&lt;&gt;1
    ),
    """",
    IFERROR(TEXTJOIN(CHAR(10),TRUE,FILTER('SUMMARY DATA'!G:G,'SUMMARY DATA'!$D:$D=$C1250,'SUMMARY DATA'!$B:$B=""GRP"")),"""")
  )
)"),"")</f>
        <v/>
      </c>
      <c r="H1250" s="18" t="str">
        <f>IFERROR(__xludf.DUMMYFUNCTION("IFERROR(
  TEXTJOIN(CHAR(10),TRUE,FILTER('SUMMARY DATA'!H:H,'SUMMARY DATA'!$A:$A=$A1250,'SUMMARY DATA'!$C:$C=$B1250,'SUMMARY DATA'!$B:$B=""GRP"")),
  IF(
    OR(
      ISNUMBER(SEARCH(""CDM CASH DEPOSIT"",$C1250)),
      ISNUMBER(SEARCH(""CASH DEPOSIT"",$"&amp;"C1250)),
      COUNTIFS('SUMMARY DATA'!$D:$D,$C1250,'SUMMARY DATA'!$B:$B,""GRP"")&lt;&gt;1
    ),
    """",
    IFERROR(TEXTJOIN(CHAR(10),TRUE,FILTER('SUMMARY DATA'!H:H,'SUMMARY DATA'!$D:$D=$C1250,'SUMMARY DATA'!$B:$B=""GRP"")),"""")
  )
)"),"")</f>
        <v/>
      </c>
      <c r="I1250" s="18" t="str">
        <f>IFERROR(__xludf.DUMMYFUNCTION("IF(H1250="""","""",
SUM(ARRAYFORMULA(VALUE(SPLIT(H1250,CHAR(10)))))
)"),"")</f>
        <v/>
      </c>
      <c r="J1250" s="17" t="str">
        <f>IFERROR(__xludf.DUMMYFUNCTION("IFERROR(
  TEXTJOIN(CHAR(10),TRUE,FILTER('SUMMARY DATA'!I:I,'SUMMARY DATA'!$A:$A=$A1250,'SUMMARY DATA'!$C:$C=$B1250,'SUMMARY DATA'!$B:$B=""GRP"")),
  IF(
    OR(
      ISNUMBER(SEARCH(""CDM CASH DEPOSIT"",$C1250)),
      ISNUMBER(SEARCH(""CASH DEPOSIT"",$"&amp;"C1250)),
      COUNTIFS('SUMMARY DATA'!$D:$D,$C1250,'SUMMARY DATA'!$B:$B,""GRP"")&lt;&gt;1
    ),
    """",
    IFERROR(TEXTJOIN(CHAR(10),TRUE,FILTER('SUMMARY DATA'!I:I,'SUMMARY DATA'!$D:$D=$C1250,'SUMMARY DATA'!$B:$B=""GRP"")),"""")
  )
)"),"")</f>
        <v/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ht="15.75" customHeight="1" spans="1:27">
      <c r="A1251" s="2"/>
      <c r="B1251" s="35"/>
      <c r="C1251" s="2"/>
      <c r="D1251" s="6"/>
      <c r="E1251" s="16" t="str">
        <f>IFERROR(__xludf.DUMMYFUNCTION("IFERROR(
  TEXTJOIN(CHAR(10),TRUE,FILTER('SUMMARY DATA'!E:E,'SUMMARY DATA'!$A:$A=$A1251,'SUMMARY DATA'!$C:$C=$B1251,'SUMMARY DATA'!$B:$B=""GRP"")),
  IF(
    OR(
      ISNUMBER(SEARCH(""CDM CASH DEPOSIT"",$C1251)),
      ISNUMBER(SEARCH(""CASH DEPOSIT"",$"&amp;"C1251)),
      COUNTIFS('SUMMARY DATA'!$D:$D,$C1251,'SUMMARY DATA'!$B:$B,""GRP"")&lt;&gt;1
    ),
    """",
    IFERROR(TEXTJOIN(CHAR(10),TRUE,FILTER('SUMMARY DATA'!E:E,'SUMMARY DATA'!$D:$D=$C1251,'SUMMARY DATA'!$B:$B=""GRP"")),"""")
  )
)"),"")</f>
        <v/>
      </c>
      <c r="F1251" s="17" t="str">
        <f>IFERROR(__xludf.DUMMYFUNCTION("IFERROR(
  TEXTJOIN(CHAR(10),TRUE,FILTER('SUMMARY DATA'!F:F,'SUMMARY DATA'!$A:$A=$A1251,'SUMMARY DATA'!$C:$C=$B1251,'SUMMARY DATA'!$B:$B=""GRP"")),
  IF(
    OR(
      ISNUMBER(SEARCH(""CDM CASH DEPOSIT"",$C1251)),
      ISNUMBER(SEARCH(""CASH DEPOSIT"",$"&amp;"C1251)),
      COUNTIFS('SUMMARY DATA'!$D:$D,$C1251,'SUMMARY DATA'!$B:$B,""GRP"")&lt;&gt;1
    ),
    """",
    IFERROR(TEXTJOIN(CHAR(10),TRUE,FILTER('SUMMARY DATA'!F:F,'SUMMARY DATA'!$D:$D=$C1251,'SUMMARY DATA'!$B:$B=""GRP"")),"""")
  )
)"),"")</f>
        <v/>
      </c>
      <c r="G1251" s="17" t="str">
        <f>IFERROR(__xludf.DUMMYFUNCTION("IFERROR(
  TEXTJOIN(CHAR(10),TRUE,FILTER('SUMMARY DATA'!G:G,'SUMMARY DATA'!$A:$A=$A1251,'SUMMARY DATA'!$C:$C=$B1251,'SUMMARY DATA'!$B:$B=""GRP"")),
  IF(
    OR(
      ISNUMBER(SEARCH(""CDM CASH DEPOSIT"",$C1251)),
      ISNUMBER(SEARCH(""CASH DEPOSIT"",$"&amp;"C1251)),
      COUNTIFS('SUMMARY DATA'!$D:$D,$C1251,'SUMMARY DATA'!$B:$B,""GRP"")&lt;&gt;1
    ),
    """",
    IFERROR(TEXTJOIN(CHAR(10),TRUE,FILTER('SUMMARY DATA'!G:G,'SUMMARY DATA'!$D:$D=$C1251,'SUMMARY DATA'!$B:$B=""GRP"")),"""")
  )
)"),"")</f>
        <v/>
      </c>
      <c r="H1251" s="18" t="str">
        <f>IFERROR(__xludf.DUMMYFUNCTION("IFERROR(
  TEXTJOIN(CHAR(10),TRUE,FILTER('SUMMARY DATA'!H:H,'SUMMARY DATA'!$A:$A=$A1251,'SUMMARY DATA'!$C:$C=$B1251,'SUMMARY DATA'!$B:$B=""GRP"")),
  IF(
    OR(
      ISNUMBER(SEARCH(""CDM CASH DEPOSIT"",$C1251)),
      ISNUMBER(SEARCH(""CASH DEPOSIT"",$"&amp;"C1251)),
      COUNTIFS('SUMMARY DATA'!$D:$D,$C1251,'SUMMARY DATA'!$B:$B,""GRP"")&lt;&gt;1
    ),
    """",
    IFERROR(TEXTJOIN(CHAR(10),TRUE,FILTER('SUMMARY DATA'!H:H,'SUMMARY DATA'!$D:$D=$C1251,'SUMMARY DATA'!$B:$B=""GRP"")),"""")
  )
)"),"")</f>
        <v/>
      </c>
      <c r="I1251" s="18" t="str">
        <f>IFERROR(__xludf.DUMMYFUNCTION("IF(H1251="""","""",
SUM(ARRAYFORMULA(VALUE(SPLIT(H1251,CHAR(10)))))
)"),"")</f>
        <v/>
      </c>
      <c r="J1251" s="17" t="str">
        <f>IFERROR(__xludf.DUMMYFUNCTION("IFERROR(
  TEXTJOIN(CHAR(10),TRUE,FILTER('SUMMARY DATA'!I:I,'SUMMARY DATA'!$A:$A=$A1251,'SUMMARY DATA'!$C:$C=$B1251,'SUMMARY DATA'!$B:$B=""GRP"")),
  IF(
    OR(
      ISNUMBER(SEARCH(""CDM CASH DEPOSIT"",$C1251)),
      ISNUMBER(SEARCH(""CASH DEPOSIT"",$"&amp;"C1251)),
      COUNTIFS('SUMMARY DATA'!$D:$D,$C1251,'SUMMARY DATA'!$B:$B,""GRP"")&lt;&gt;1
    ),
    """",
    IFERROR(TEXTJOIN(CHAR(10),TRUE,FILTER('SUMMARY DATA'!I:I,'SUMMARY DATA'!$D:$D=$C1251,'SUMMARY DATA'!$B:$B=""GRP"")),"""")
  )
)"),"")</f>
        <v/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ht="15.75" customHeight="1" spans="1:27">
      <c r="A1252" s="2"/>
      <c r="B1252" s="35"/>
      <c r="C1252" s="2"/>
      <c r="D1252" s="6"/>
      <c r="E1252" s="16" t="str">
        <f>IFERROR(__xludf.DUMMYFUNCTION("IFERROR(
  TEXTJOIN(CHAR(10),TRUE,FILTER('SUMMARY DATA'!E:E,'SUMMARY DATA'!$A:$A=$A1252,'SUMMARY DATA'!$C:$C=$B1252,'SUMMARY DATA'!$B:$B=""GRP"")),
  IF(
    OR(
      ISNUMBER(SEARCH(""CDM CASH DEPOSIT"",$C1252)),
      ISNUMBER(SEARCH(""CASH DEPOSIT"",$"&amp;"C1252)),
      COUNTIFS('SUMMARY DATA'!$D:$D,$C1252,'SUMMARY DATA'!$B:$B,""GRP"")&lt;&gt;1
    ),
    """",
    IFERROR(TEXTJOIN(CHAR(10),TRUE,FILTER('SUMMARY DATA'!E:E,'SUMMARY DATA'!$D:$D=$C1252,'SUMMARY DATA'!$B:$B=""GRP"")),"""")
  )
)"),"")</f>
        <v/>
      </c>
      <c r="F1252" s="17" t="str">
        <f>IFERROR(__xludf.DUMMYFUNCTION("IFERROR(
  TEXTJOIN(CHAR(10),TRUE,FILTER('SUMMARY DATA'!F:F,'SUMMARY DATA'!$A:$A=$A1252,'SUMMARY DATA'!$C:$C=$B1252,'SUMMARY DATA'!$B:$B=""GRP"")),
  IF(
    OR(
      ISNUMBER(SEARCH(""CDM CASH DEPOSIT"",$C1252)),
      ISNUMBER(SEARCH(""CASH DEPOSIT"",$"&amp;"C1252)),
      COUNTIFS('SUMMARY DATA'!$D:$D,$C1252,'SUMMARY DATA'!$B:$B,""GRP"")&lt;&gt;1
    ),
    """",
    IFERROR(TEXTJOIN(CHAR(10),TRUE,FILTER('SUMMARY DATA'!F:F,'SUMMARY DATA'!$D:$D=$C1252,'SUMMARY DATA'!$B:$B=""GRP"")),"""")
  )
)"),"")</f>
        <v/>
      </c>
      <c r="G1252" s="17" t="str">
        <f>IFERROR(__xludf.DUMMYFUNCTION("IFERROR(
  TEXTJOIN(CHAR(10),TRUE,FILTER('SUMMARY DATA'!G:G,'SUMMARY DATA'!$A:$A=$A1252,'SUMMARY DATA'!$C:$C=$B1252,'SUMMARY DATA'!$B:$B=""GRP"")),
  IF(
    OR(
      ISNUMBER(SEARCH(""CDM CASH DEPOSIT"",$C1252)),
      ISNUMBER(SEARCH(""CASH DEPOSIT"",$"&amp;"C1252)),
      COUNTIFS('SUMMARY DATA'!$D:$D,$C1252,'SUMMARY DATA'!$B:$B,""GRP"")&lt;&gt;1
    ),
    """",
    IFERROR(TEXTJOIN(CHAR(10),TRUE,FILTER('SUMMARY DATA'!G:G,'SUMMARY DATA'!$D:$D=$C1252,'SUMMARY DATA'!$B:$B=""GRP"")),"""")
  )
)"),"")</f>
        <v/>
      </c>
      <c r="H1252" s="18" t="str">
        <f>IFERROR(__xludf.DUMMYFUNCTION("IFERROR(
  TEXTJOIN(CHAR(10),TRUE,FILTER('SUMMARY DATA'!H:H,'SUMMARY DATA'!$A:$A=$A1252,'SUMMARY DATA'!$C:$C=$B1252,'SUMMARY DATA'!$B:$B=""GRP"")),
  IF(
    OR(
      ISNUMBER(SEARCH(""CDM CASH DEPOSIT"",$C1252)),
      ISNUMBER(SEARCH(""CASH DEPOSIT"",$"&amp;"C1252)),
      COUNTIFS('SUMMARY DATA'!$D:$D,$C1252,'SUMMARY DATA'!$B:$B,""GRP"")&lt;&gt;1
    ),
    """",
    IFERROR(TEXTJOIN(CHAR(10),TRUE,FILTER('SUMMARY DATA'!H:H,'SUMMARY DATA'!$D:$D=$C1252,'SUMMARY DATA'!$B:$B=""GRP"")),"""")
  )
)"),"")</f>
        <v/>
      </c>
      <c r="I1252" s="18" t="str">
        <f>IFERROR(__xludf.DUMMYFUNCTION("IF(H1252="""","""",
SUM(ARRAYFORMULA(VALUE(SPLIT(H1252,CHAR(10)))))
)"),"")</f>
        <v/>
      </c>
      <c r="J1252" s="17" t="str">
        <f>IFERROR(__xludf.DUMMYFUNCTION("IFERROR(
  TEXTJOIN(CHAR(10),TRUE,FILTER('SUMMARY DATA'!I:I,'SUMMARY DATA'!$A:$A=$A1252,'SUMMARY DATA'!$C:$C=$B1252,'SUMMARY DATA'!$B:$B=""GRP"")),
  IF(
    OR(
      ISNUMBER(SEARCH(""CDM CASH DEPOSIT"",$C1252)),
      ISNUMBER(SEARCH(""CASH DEPOSIT"",$"&amp;"C1252)),
      COUNTIFS('SUMMARY DATA'!$D:$D,$C1252,'SUMMARY DATA'!$B:$B,""GRP"")&lt;&gt;1
    ),
    """",
    IFERROR(TEXTJOIN(CHAR(10),TRUE,FILTER('SUMMARY DATA'!I:I,'SUMMARY DATA'!$D:$D=$C1252,'SUMMARY DATA'!$B:$B=""GRP"")),"""")
  )
)"),"")</f>
        <v/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ht="15.75" customHeight="1" spans="1:27">
      <c r="A1253" s="2"/>
      <c r="B1253" s="35"/>
      <c r="C1253" s="2"/>
      <c r="D1253" s="6"/>
      <c r="E1253" s="16" t="str">
        <f>IFERROR(__xludf.DUMMYFUNCTION("IFERROR(
  TEXTJOIN(CHAR(10),TRUE,FILTER('SUMMARY DATA'!E:E,'SUMMARY DATA'!$A:$A=$A1253,'SUMMARY DATA'!$C:$C=$B1253,'SUMMARY DATA'!$B:$B=""GRP"")),
  IF(
    OR(
      ISNUMBER(SEARCH(""CDM CASH DEPOSIT"",$C1253)),
      ISNUMBER(SEARCH(""CASH DEPOSIT"",$"&amp;"C1253)),
      COUNTIFS('SUMMARY DATA'!$D:$D,$C1253,'SUMMARY DATA'!$B:$B,""GRP"")&lt;&gt;1
    ),
    """",
    IFERROR(TEXTJOIN(CHAR(10),TRUE,FILTER('SUMMARY DATA'!E:E,'SUMMARY DATA'!$D:$D=$C1253,'SUMMARY DATA'!$B:$B=""GRP"")),"""")
  )
)"),"")</f>
        <v/>
      </c>
      <c r="F1253" s="17" t="str">
        <f>IFERROR(__xludf.DUMMYFUNCTION("IFERROR(
  TEXTJOIN(CHAR(10),TRUE,FILTER('SUMMARY DATA'!F:F,'SUMMARY DATA'!$A:$A=$A1253,'SUMMARY DATA'!$C:$C=$B1253,'SUMMARY DATA'!$B:$B=""GRP"")),
  IF(
    OR(
      ISNUMBER(SEARCH(""CDM CASH DEPOSIT"",$C1253)),
      ISNUMBER(SEARCH(""CASH DEPOSIT"",$"&amp;"C1253)),
      COUNTIFS('SUMMARY DATA'!$D:$D,$C1253,'SUMMARY DATA'!$B:$B,""GRP"")&lt;&gt;1
    ),
    """",
    IFERROR(TEXTJOIN(CHAR(10),TRUE,FILTER('SUMMARY DATA'!F:F,'SUMMARY DATA'!$D:$D=$C1253,'SUMMARY DATA'!$B:$B=""GRP"")),"""")
  )
)"),"")</f>
        <v/>
      </c>
      <c r="G1253" s="17" t="str">
        <f>IFERROR(__xludf.DUMMYFUNCTION("IFERROR(
  TEXTJOIN(CHAR(10),TRUE,FILTER('SUMMARY DATA'!G:G,'SUMMARY DATA'!$A:$A=$A1253,'SUMMARY DATA'!$C:$C=$B1253,'SUMMARY DATA'!$B:$B=""GRP"")),
  IF(
    OR(
      ISNUMBER(SEARCH(""CDM CASH DEPOSIT"",$C1253)),
      ISNUMBER(SEARCH(""CASH DEPOSIT"",$"&amp;"C1253)),
      COUNTIFS('SUMMARY DATA'!$D:$D,$C1253,'SUMMARY DATA'!$B:$B,""GRP"")&lt;&gt;1
    ),
    """",
    IFERROR(TEXTJOIN(CHAR(10),TRUE,FILTER('SUMMARY DATA'!G:G,'SUMMARY DATA'!$D:$D=$C1253,'SUMMARY DATA'!$B:$B=""GRP"")),"""")
  )
)"),"")</f>
        <v/>
      </c>
      <c r="H1253" s="18" t="str">
        <f>IFERROR(__xludf.DUMMYFUNCTION("IFERROR(
  TEXTJOIN(CHAR(10),TRUE,FILTER('SUMMARY DATA'!H:H,'SUMMARY DATA'!$A:$A=$A1253,'SUMMARY DATA'!$C:$C=$B1253,'SUMMARY DATA'!$B:$B=""GRP"")),
  IF(
    OR(
      ISNUMBER(SEARCH(""CDM CASH DEPOSIT"",$C1253)),
      ISNUMBER(SEARCH(""CASH DEPOSIT"",$"&amp;"C1253)),
      COUNTIFS('SUMMARY DATA'!$D:$D,$C1253,'SUMMARY DATA'!$B:$B,""GRP"")&lt;&gt;1
    ),
    """",
    IFERROR(TEXTJOIN(CHAR(10),TRUE,FILTER('SUMMARY DATA'!H:H,'SUMMARY DATA'!$D:$D=$C1253,'SUMMARY DATA'!$B:$B=""GRP"")),"""")
  )
)"),"")</f>
        <v/>
      </c>
      <c r="I1253" s="18" t="str">
        <f>IFERROR(__xludf.DUMMYFUNCTION("IF(H1253="""","""",
SUM(ARRAYFORMULA(VALUE(SPLIT(H1253,CHAR(10)))))
)"),"")</f>
        <v/>
      </c>
      <c r="J1253" s="17" t="str">
        <f>IFERROR(__xludf.DUMMYFUNCTION("IFERROR(
  TEXTJOIN(CHAR(10),TRUE,FILTER('SUMMARY DATA'!I:I,'SUMMARY DATA'!$A:$A=$A1253,'SUMMARY DATA'!$C:$C=$B1253,'SUMMARY DATA'!$B:$B=""GRP"")),
  IF(
    OR(
      ISNUMBER(SEARCH(""CDM CASH DEPOSIT"",$C1253)),
      ISNUMBER(SEARCH(""CASH DEPOSIT"",$"&amp;"C1253)),
      COUNTIFS('SUMMARY DATA'!$D:$D,$C1253,'SUMMARY DATA'!$B:$B,""GRP"")&lt;&gt;1
    ),
    """",
    IFERROR(TEXTJOIN(CHAR(10),TRUE,FILTER('SUMMARY DATA'!I:I,'SUMMARY DATA'!$D:$D=$C1253,'SUMMARY DATA'!$B:$B=""GRP"")),"""")
  )
)"),"")</f>
        <v/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ht="15.75" customHeight="1" spans="1:27">
      <c r="A1254" s="2"/>
      <c r="B1254" s="35"/>
      <c r="C1254" s="2"/>
      <c r="D1254" s="6"/>
      <c r="E1254" s="16" t="str">
        <f>IFERROR(__xludf.DUMMYFUNCTION("IFERROR(
  TEXTJOIN(CHAR(10),TRUE,FILTER('SUMMARY DATA'!E:E,'SUMMARY DATA'!$A:$A=$A1254,'SUMMARY DATA'!$C:$C=$B1254,'SUMMARY DATA'!$B:$B=""GRP"")),
  IF(
    OR(
      ISNUMBER(SEARCH(""CDM CASH DEPOSIT"",$C1254)),
      ISNUMBER(SEARCH(""CASH DEPOSIT"",$"&amp;"C1254)),
      COUNTIFS('SUMMARY DATA'!$D:$D,$C1254,'SUMMARY DATA'!$B:$B,""GRP"")&lt;&gt;1
    ),
    """",
    IFERROR(TEXTJOIN(CHAR(10),TRUE,FILTER('SUMMARY DATA'!E:E,'SUMMARY DATA'!$D:$D=$C1254,'SUMMARY DATA'!$B:$B=""GRP"")),"""")
  )
)"),"")</f>
        <v/>
      </c>
      <c r="F1254" s="17" t="str">
        <f>IFERROR(__xludf.DUMMYFUNCTION("IFERROR(
  TEXTJOIN(CHAR(10),TRUE,FILTER('SUMMARY DATA'!F:F,'SUMMARY DATA'!$A:$A=$A1254,'SUMMARY DATA'!$C:$C=$B1254,'SUMMARY DATA'!$B:$B=""GRP"")),
  IF(
    OR(
      ISNUMBER(SEARCH(""CDM CASH DEPOSIT"",$C1254)),
      ISNUMBER(SEARCH(""CASH DEPOSIT"",$"&amp;"C1254)),
      COUNTIFS('SUMMARY DATA'!$D:$D,$C1254,'SUMMARY DATA'!$B:$B,""GRP"")&lt;&gt;1
    ),
    """",
    IFERROR(TEXTJOIN(CHAR(10),TRUE,FILTER('SUMMARY DATA'!F:F,'SUMMARY DATA'!$D:$D=$C1254,'SUMMARY DATA'!$B:$B=""GRP"")),"""")
  )
)"),"")</f>
        <v/>
      </c>
      <c r="G1254" s="17" t="str">
        <f>IFERROR(__xludf.DUMMYFUNCTION("IFERROR(
  TEXTJOIN(CHAR(10),TRUE,FILTER('SUMMARY DATA'!G:G,'SUMMARY DATA'!$A:$A=$A1254,'SUMMARY DATA'!$C:$C=$B1254,'SUMMARY DATA'!$B:$B=""GRP"")),
  IF(
    OR(
      ISNUMBER(SEARCH(""CDM CASH DEPOSIT"",$C1254)),
      ISNUMBER(SEARCH(""CASH DEPOSIT"",$"&amp;"C1254)),
      COUNTIFS('SUMMARY DATA'!$D:$D,$C1254,'SUMMARY DATA'!$B:$B,""GRP"")&lt;&gt;1
    ),
    """",
    IFERROR(TEXTJOIN(CHAR(10),TRUE,FILTER('SUMMARY DATA'!G:G,'SUMMARY DATA'!$D:$D=$C1254,'SUMMARY DATA'!$B:$B=""GRP"")),"""")
  )
)"),"")</f>
        <v/>
      </c>
      <c r="H1254" s="18" t="str">
        <f>IFERROR(__xludf.DUMMYFUNCTION("IFERROR(
  TEXTJOIN(CHAR(10),TRUE,FILTER('SUMMARY DATA'!H:H,'SUMMARY DATA'!$A:$A=$A1254,'SUMMARY DATA'!$C:$C=$B1254,'SUMMARY DATA'!$B:$B=""GRP"")),
  IF(
    OR(
      ISNUMBER(SEARCH(""CDM CASH DEPOSIT"",$C1254)),
      ISNUMBER(SEARCH(""CASH DEPOSIT"",$"&amp;"C1254)),
      COUNTIFS('SUMMARY DATA'!$D:$D,$C1254,'SUMMARY DATA'!$B:$B,""GRP"")&lt;&gt;1
    ),
    """",
    IFERROR(TEXTJOIN(CHAR(10),TRUE,FILTER('SUMMARY DATA'!H:H,'SUMMARY DATA'!$D:$D=$C1254,'SUMMARY DATA'!$B:$B=""GRP"")),"""")
  )
)"),"")</f>
        <v/>
      </c>
      <c r="I1254" s="18" t="str">
        <f>IFERROR(__xludf.DUMMYFUNCTION("IF(H1254="""","""",
SUM(ARRAYFORMULA(VALUE(SPLIT(H1254,CHAR(10)))))
)"),"")</f>
        <v/>
      </c>
      <c r="J1254" s="17" t="str">
        <f>IFERROR(__xludf.DUMMYFUNCTION("IFERROR(
  TEXTJOIN(CHAR(10),TRUE,FILTER('SUMMARY DATA'!I:I,'SUMMARY DATA'!$A:$A=$A1254,'SUMMARY DATA'!$C:$C=$B1254,'SUMMARY DATA'!$B:$B=""GRP"")),
  IF(
    OR(
      ISNUMBER(SEARCH(""CDM CASH DEPOSIT"",$C1254)),
      ISNUMBER(SEARCH(""CASH DEPOSIT"",$"&amp;"C1254)),
      COUNTIFS('SUMMARY DATA'!$D:$D,$C1254,'SUMMARY DATA'!$B:$B,""GRP"")&lt;&gt;1
    ),
    """",
    IFERROR(TEXTJOIN(CHAR(10),TRUE,FILTER('SUMMARY DATA'!I:I,'SUMMARY DATA'!$D:$D=$C1254,'SUMMARY DATA'!$B:$B=""GRP"")),"""")
  )
)"),"")</f>
        <v/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ht="15.75" customHeight="1" spans="1:27">
      <c r="A1255" s="2"/>
      <c r="B1255" s="35"/>
      <c r="C1255" s="2"/>
      <c r="D1255" s="6"/>
      <c r="E1255" s="16" t="str">
        <f>IFERROR(__xludf.DUMMYFUNCTION("IFERROR(
  TEXTJOIN(CHAR(10),TRUE,FILTER('SUMMARY DATA'!E:E,'SUMMARY DATA'!$A:$A=$A1255,'SUMMARY DATA'!$C:$C=$B1255,'SUMMARY DATA'!$B:$B=""GRP"")),
  IF(
    OR(
      ISNUMBER(SEARCH(""CDM CASH DEPOSIT"",$C1255)),
      ISNUMBER(SEARCH(""CASH DEPOSIT"",$"&amp;"C1255)),
      COUNTIFS('SUMMARY DATA'!$D:$D,$C1255,'SUMMARY DATA'!$B:$B,""GRP"")&lt;&gt;1
    ),
    """",
    IFERROR(TEXTJOIN(CHAR(10),TRUE,FILTER('SUMMARY DATA'!E:E,'SUMMARY DATA'!$D:$D=$C1255,'SUMMARY DATA'!$B:$B=""GRP"")),"""")
  )
)"),"")</f>
        <v/>
      </c>
      <c r="F1255" s="17" t="str">
        <f>IFERROR(__xludf.DUMMYFUNCTION("IFERROR(
  TEXTJOIN(CHAR(10),TRUE,FILTER('SUMMARY DATA'!F:F,'SUMMARY DATA'!$A:$A=$A1255,'SUMMARY DATA'!$C:$C=$B1255,'SUMMARY DATA'!$B:$B=""GRP"")),
  IF(
    OR(
      ISNUMBER(SEARCH(""CDM CASH DEPOSIT"",$C1255)),
      ISNUMBER(SEARCH(""CASH DEPOSIT"",$"&amp;"C1255)),
      COUNTIFS('SUMMARY DATA'!$D:$D,$C1255,'SUMMARY DATA'!$B:$B,""GRP"")&lt;&gt;1
    ),
    """",
    IFERROR(TEXTJOIN(CHAR(10),TRUE,FILTER('SUMMARY DATA'!F:F,'SUMMARY DATA'!$D:$D=$C1255,'SUMMARY DATA'!$B:$B=""GRP"")),"""")
  )
)"),"")</f>
        <v/>
      </c>
      <c r="G1255" s="17" t="str">
        <f>IFERROR(__xludf.DUMMYFUNCTION("IFERROR(
  TEXTJOIN(CHAR(10),TRUE,FILTER('SUMMARY DATA'!G:G,'SUMMARY DATA'!$A:$A=$A1255,'SUMMARY DATA'!$C:$C=$B1255,'SUMMARY DATA'!$B:$B=""GRP"")),
  IF(
    OR(
      ISNUMBER(SEARCH(""CDM CASH DEPOSIT"",$C1255)),
      ISNUMBER(SEARCH(""CASH DEPOSIT"",$"&amp;"C1255)),
      COUNTIFS('SUMMARY DATA'!$D:$D,$C1255,'SUMMARY DATA'!$B:$B,""GRP"")&lt;&gt;1
    ),
    """",
    IFERROR(TEXTJOIN(CHAR(10),TRUE,FILTER('SUMMARY DATA'!G:G,'SUMMARY DATA'!$D:$D=$C1255,'SUMMARY DATA'!$B:$B=""GRP"")),"""")
  )
)"),"")</f>
        <v/>
      </c>
      <c r="H1255" s="18" t="str">
        <f>IFERROR(__xludf.DUMMYFUNCTION("IFERROR(
  TEXTJOIN(CHAR(10),TRUE,FILTER('SUMMARY DATA'!H:H,'SUMMARY DATA'!$A:$A=$A1255,'SUMMARY DATA'!$C:$C=$B1255,'SUMMARY DATA'!$B:$B=""GRP"")),
  IF(
    OR(
      ISNUMBER(SEARCH(""CDM CASH DEPOSIT"",$C1255)),
      ISNUMBER(SEARCH(""CASH DEPOSIT"",$"&amp;"C1255)),
      COUNTIFS('SUMMARY DATA'!$D:$D,$C1255,'SUMMARY DATA'!$B:$B,""GRP"")&lt;&gt;1
    ),
    """",
    IFERROR(TEXTJOIN(CHAR(10),TRUE,FILTER('SUMMARY DATA'!H:H,'SUMMARY DATA'!$D:$D=$C1255,'SUMMARY DATA'!$B:$B=""GRP"")),"""")
  )
)"),"")</f>
        <v/>
      </c>
      <c r="I1255" s="18" t="str">
        <f>IFERROR(__xludf.DUMMYFUNCTION("IF(H1255="""","""",
SUM(ARRAYFORMULA(VALUE(SPLIT(H1255,CHAR(10)))))
)"),"")</f>
        <v/>
      </c>
      <c r="J1255" s="17" t="str">
        <f>IFERROR(__xludf.DUMMYFUNCTION("IFERROR(
  TEXTJOIN(CHAR(10),TRUE,FILTER('SUMMARY DATA'!I:I,'SUMMARY DATA'!$A:$A=$A1255,'SUMMARY DATA'!$C:$C=$B1255,'SUMMARY DATA'!$B:$B=""GRP"")),
  IF(
    OR(
      ISNUMBER(SEARCH(""CDM CASH DEPOSIT"",$C1255)),
      ISNUMBER(SEARCH(""CASH DEPOSIT"",$"&amp;"C1255)),
      COUNTIFS('SUMMARY DATA'!$D:$D,$C1255,'SUMMARY DATA'!$B:$B,""GRP"")&lt;&gt;1
    ),
    """",
    IFERROR(TEXTJOIN(CHAR(10),TRUE,FILTER('SUMMARY DATA'!I:I,'SUMMARY DATA'!$D:$D=$C1255,'SUMMARY DATA'!$B:$B=""GRP"")),"""")
  )
)"),"")</f>
        <v/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ht="15.75" customHeight="1" spans="1:27">
      <c r="A1256" s="2"/>
      <c r="B1256" s="35"/>
      <c r="C1256" s="2"/>
      <c r="D1256" s="6"/>
      <c r="E1256" s="16" t="str">
        <f>IFERROR(__xludf.DUMMYFUNCTION("IFERROR(
  TEXTJOIN(CHAR(10),TRUE,FILTER('SUMMARY DATA'!E:E,'SUMMARY DATA'!$A:$A=$A1256,'SUMMARY DATA'!$C:$C=$B1256,'SUMMARY DATA'!$B:$B=""GRP"")),
  IF(
    OR(
      ISNUMBER(SEARCH(""CDM CASH DEPOSIT"",$C1256)),
      ISNUMBER(SEARCH(""CASH DEPOSIT"",$"&amp;"C1256)),
      COUNTIFS('SUMMARY DATA'!$D:$D,$C1256,'SUMMARY DATA'!$B:$B,""GRP"")&lt;&gt;1
    ),
    """",
    IFERROR(TEXTJOIN(CHAR(10),TRUE,FILTER('SUMMARY DATA'!E:E,'SUMMARY DATA'!$D:$D=$C1256,'SUMMARY DATA'!$B:$B=""GRP"")),"""")
  )
)"),"")</f>
        <v/>
      </c>
      <c r="F1256" s="17" t="str">
        <f>IFERROR(__xludf.DUMMYFUNCTION("IFERROR(
  TEXTJOIN(CHAR(10),TRUE,FILTER('SUMMARY DATA'!F:F,'SUMMARY DATA'!$A:$A=$A1256,'SUMMARY DATA'!$C:$C=$B1256,'SUMMARY DATA'!$B:$B=""GRP"")),
  IF(
    OR(
      ISNUMBER(SEARCH(""CDM CASH DEPOSIT"",$C1256)),
      ISNUMBER(SEARCH(""CASH DEPOSIT"",$"&amp;"C1256)),
      COUNTIFS('SUMMARY DATA'!$D:$D,$C1256,'SUMMARY DATA'!$B:$B,""GRP"")&lt;&gt;1
    ),
    """",
    IFERROR(TEXTJOIN(CHAR(10),TRUE,FILTER('SUMMARY DATA'!F:F,'SUMMARY DATA'!$D:$D=$C1256,'SUMMARY DATA'!$B:$B=""GRP"")),"""")
  )
)"),"")</f>
        <v/>
      </c>
      <c r="G1256" s="17" t="str">
        <f>IFERROR(__xludf.DUMMYFUNCTION("IFERROR(
  TEXTJOIN(CHAR(10),TRUE,FILTER('SUMMARY DATA'!G:G,'SUMMARY DATA'!$A:$A=$A1256,'SUMMARY DATA'!$C:$C=$B1256,'SUMMARY DATA'!$B:$B=""GRP"")),
  IF(
    OR(
      ISNUMBER(SEARCH(""CDM CASH DEPOSIT"",$C1256)),
      ISNUMBER(SEARCH(""CASH DEPOSIT"",$"&amp;"C1256)),
      COUNTIFS('SUMMARY DATA'!$D:$D,$C1256,'SUMMARY DATA'!$B:$B,""GRP"")&lt;&gt;1
    ),
    """",
    IFERROR(TEXTJOIN(CHAR(10),TRUE,FILTER('SUMMARY DATA'!G:G,'SUMMARY DATA'!$D:$D=$C1256,'SUMMARY DATA'!$B:$B=""GRP"")),"""")
  )
)"),"")</f>
        <v/>
      </c>
      <c r="H1256" s="18" t="str">
        <f>IFERROR(__xludf.DUMMYFUNCTION("IFERROR(
  TEXTJOIN(CHAR(10),TRUE,FILTER('SUMMARY DATA'!H:H,'SUMMARY DATA'!$A:$A=$A1256,'SUMMARY DATA'!$C:$C=$B1256,'SUMMARY DATA'!$B:$B=""GRP"")),
  IF(
    OR(
      ISNUMBER(SEARCH(""CDM CASH DEPOSIT"",$C1256)),
      ISNUMBER(SEARCH(""CASH DEPOSIT"",$"&amp;"C1256)),
      COUNTIFS('SUMMARY DATA'!$D:$D,$C1256,'SUMMARY DATA'!$B:$B,""GRP"")&lt;&gt;1
    ),
    """",
    IFERROR(TEXTJOIN(CHAR(10),TRUE,FILTER('SUMMARY DATA'!H:H,'SUMMARY DATA'!$D:$D=$C1256,'SUMMARY DATA'!$B:$B=""GRP"")),"""")
  )
)"),"")</f>
        <v/>
      </c>
      <c r="I1256" s="18" t="str">
        <f>IFERROR(__xludf.DUMMYFUNCTION("IF(H1256="""","""",
SUM(ARRAYFORMULA(VALUE(SPLIT(H1256,CHAR(10)))))
)"),"")</f>
        <v/>
      </c>
      <c r="J1256" s="17" t="str">
        <f>IFERROR(__xludf.DUMMYFUNCTION("IFERROR(
  TEXTJOIN(CHAR(10),TRUE,FILTER('SUMMARY DATA'!I:I,'SUMMARY DATA'!$A:$A=$A1256,'SUMMARY DATA'!$C:$C=$B1256,'SUMMARY DATA'!$B:$B=""GRP"")),
  IF(
    OR(
      ISNUMBER(SEARCH(""CDM CASH DEPOSIT"",$C1256)),
      ISNUMBER(SEARCH(""CASH DEPOSIT"",$"&amp;"C1256)),
      COUNTIFS('SUMMARY DATA'!$D:$D,$C1256,'SUMMARY DATA'!$B:$B,""GRP"")&lt;&gt;1
    ),
    """",
    IFERROR(TEXTJOIN(CHAR(10),TRUE,FILTER('SUMMARY DATA'!I:I,'SUMMARY DATA'!$D:$D=$C1256,'SUMMARY DATA'!$B:$B=""GRP"")),"""")
  )
)"),"")</f>
        <v/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ht="15.75" customHeight="1" spans="1:27">
      <c r="A1257" s="2"/>
      <c r="B1257" s="35"/>
      <c r="C1257" s="2"/>
      <c r="D1257" s="6"/>
      <c r="E1257" s="16" t="str">
        <f>IFERROR(__xludf.DUMMYFUNCTION("IFERROR(
  TEXTJOIN(CHAR(10),TRUE,FILTER('SUMMARY DATA'!E:E,'SUMMARY DATA'!$A:$A=$A1257,'SUMMARY DATA'!$C:$C=$B1257,'SUMMARY DATA'!$B:$B=""GRP"")),
  IF(
    OR(
      ISNUMBER(SEARCH(""CDM CASH DEPOSIT"",$C1257)),
      ISNUMBER(SEARCH(""CASH DEPOSIT"",$"&amp;"C1257)),
      COUNTIFS('SUMMARY DATA'!$D:$D,$C1257,'SUMMARY DATA'!$B:$B,""GRP"")&lt;&gt;1
    ),
    """",
    IFERROR(TEXTJOIN(CHAR(10),TRUE,FILTER('SUMMARY DATA'!E:E,'SUMMARY DATA'!$D:$D=$C1257,'SUMMARY DATA'!$B:$B=""GRP"")),"""")
  )
)"),"")</f>
        <v/>
      </c>
      <c r="F1257" s="17" t="str">
        <f>IFERROR(__xludf.DUMMYFUNCTION("IFERROR(
  TEXTJOIN(CHAR(10),TRUE,FILTER('SUMMARY DATA'!F:F,'SUMMARY DATA'!$A:$A=$A1257,'SUMMARY DATA'!$C:$C=$B1257,'SUMMARY DATA'!$B:$B=""GRP"")),
  IF(
    OR(
      ISNUMBER(SEARCH(""CDM CASH DEPOSIT"",$C1257)),
      ISNUMBER(SEARCH(""CASH DEPOSIT"",$"&amp;"C1257)),
      COUNTIFS('SUMMARY DATA'!$D:$D,$C1257,'SUMMARY DATA'!$B:$B,""GRP"")&lt;&gt;1
    ),
    """",
    IFERROR(TEXTJOIN(CHAR(10),TRUE,FILTER('SUMMARY DATA'!F:F,'SUMMARY DATA'!$D:$D=$C1257,'SUMMARY DATA'!$B:$B=""GRP"")),"""")
  )
)"),"")</f>
        <v/>
      </c>
      <c r="G1257" s="17" t="str">
        <f>IFERROR(__xludf.DUMMYFUNCTION("IFERROR(
  TEXTJOIN(CHAR(10),TRUE,FILTER('SUMMARY DATA'!G:G,'SUMMARY DATA'!$A:$A=$A1257,'SUMMARY DATA'!$C:$C=$B1257,'SUMMARY DATA'!$B:$B=""GRP"")),
  IF(
    OR(
      ISNUMBER(SEARCH(""CDM CASH DEPOSIT"",$C1257)),
      ISNUMBER(SEARCH(""CASH DEPOSIT"",$"&amp;"C1257)),
      COUNTIFS('SUMMARY DATA'!$D:$D,$C1257,'SUMMARY DATA'!$B:$B,""GRP"")&lt;&gt;1
    ),
    """",
    IFERROR(TEXTJOIN(CHAR(10),TRUE,FILTER('SUMMARY DATA'!G:G,'SUMMARY DATA'!$D:$D=$C1257,'SUMMARY DATA'!$B:$B=""GRP"")),"""")
  )
)"),"")</f>
        <v/>
      </c>
      <c r="H1257" s="18" t="str">
        <f>IFERROR(__xludf.DUMMYFUNCTION("IFERROR(
  TEXTJOIN(CHAR(10),TRUE,FILTER('SUMMARY DATA'!H:H,'SUMMARY DATA'!$A:$A=$A1257,'SUMMARY DATA'!$C:$C=$B1257,'SUMMARY DATA'!$B:$B=""GRP"")),
  IF(
    OR(
      ISNUMBER(SEARCH(""CDM CASH DEPOSIT"",$C1257)),
      ISNUMBER(SEARCH(""CASH DEPOSIT"",$"&amp;"C1257)),
      COUNTIFS('SUMMARY DATA'!$D:$D,$C1257,'SUMMARY DATA'!$B:$B,""GRP"")&lt;&gt;1
    ),
    """",
    IFERROR(TEXTJOIN(CHAR(10),TRUE,FILTER('SUMMARY DATA'!H:H,'SUMMARY DATA'!$D:$D=$C1257,'SUMMARY DATA'!$B:$B=""GRP"")),"""")
  )
)"),"")</f>
        <v/>
      </c>
      <c r="I1257" s="18" t="str">
        <f>IFERROR(__xludf.DUMMYFUNCTION("IF(H1257="""","""",
SUM(ARRAYFORMULA(VALUE(SPLIT(H1257,CHAR(10)))))
)"),"")</f>
        <v/>
      </c>
      <c r="J1257" s="17" t="str">
        <f>IFERROR(__xludf.DUMMYFUNCTION("IFERROR(
  TEXTJOIN(CHAR(10),TRUE,FILTER('SUMMARY DATA'!I:I,'SUMMARY DATA'!$A:$A=$A1257,'SUMMARY DATA'!$C:$C=$B1257,'SUMMARY DATA'!$B:$B=""GRP"")),
  IF(
    OR(
      ISNUMBER(SEARCH(""CDM CASH DEPOSIT"",$C1257)),
      ISNUMBER(SEARCH(""CASH DEPOSIT"",$"&amp;"C1257)),
      COUNTIFS('SUMMARY DATA'!$D:$D,$C1257,'SUMMARY DATA'!$B:$B,""GRP"")&lt;&gt;1
    ),
    """",
    IFERROR(TEXTJOIN(CHAR(10),TRUE,FILTER('SUMMARY DATA'!I:I,'SUMMARY DATA'!$D:$D=$C1257,'SUMMARY DATA'!$B:$B=""GRP"")),"""")
  )
)"),"")</f>
        <v/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ht="15.75" customHeight="1" spans="1:27">
      <c r="A1258" s="2"/>
      <c r="B1258" s="35"/>
      <c r="C1258" s="2"/>
      <c r="D1258" s="6"/>
      <c r="E1258" s="16" t="str">
        <f>IFERROR(__xludf.DUMMYFUNCTION("IFERROR(
  TEXTJOIN(CHAR(10),TRUE,FILTER('SUMMARY DATA'!E:E,'SUMMARY DATA'!$A:$A=$A1258,'SUMMARY DATA'!$C:$C=$B1258,'SUMMARY DATA'!$B:$B=""GRP"")),
  IF(
    OR(
      ISNUMBER(SEARCH(""CDM CASH DEPOSIT"",$C1258)),
      ISNUMBER(SEARCH(""CASH DEPOSIT"",$"&amp;"C1258)),
      COUNTIFS('SUMMARY DATA'!$D:$D,$C1258,'SUMMARY DATA'!$B:$B,""GRP"")&lt;&gt;1
    ),
    """",
    IFERROR(TEXTJOIN(CHAR(10),TRUE,FILTER('SUMMARY DATA'!E:E,'SUMMARY DATA'!$D:$D=$C1258,'SUMMARY DATA'!$B:$B=""GRP"")),"""")
  )
)"),"")</f>
        <v/>
      </c>
      <c r="F1258" s="17" t="str">
        <f>IFERROR(__xludf.DUMMYFUNCTION("IFERROR(
  TEXTJOIN(CHAR(10),TRUE,FILTER('SUMMARY DATA'!F:F,'SUMMARY DATA'!$A:$A=$A1258,'SUMMARY DATA'!$C:$C=$B1258,'SUMMARY DATA'!$B:$B=""GRP"")),
  IF(
    OR(
      ISNUMBER(SEARCH(""CDM CASH DEPOSIT"",$C1258)),
      ISNUMBER(SEARCH(""CASH DEPOSIT"",$"&amp;"C1258)),
      COUNTIFS('SUMMARY DATA'!$D:$D,$C1258,'SUMMARY DATA'!$B:$B,""GRP"")&lt;&gt;1
    ),
    """",
    IFERROR(TEXTJOIN(CHAR(10),TRUE,FILTER('SUMMARY DATA'!F:F,'SUMMARY DATA'!$D:$D=$C1258,'SUMMARY DATA'!$B:$B=""GRP"")),"""")
  )
)"),"")</f>
        <v/>
      </c>
      <c r="G1258" s="17" t="str">
        <f>IFERROR(__xludf.DUMMYFUNCTION("IFERROR(
  TEXTJOIN(CHAR(10),TRUE,FILTER('SUMMARY DATA'!G:G,'SUMMARY DATA'!$A:$A=$A1258,'SUMMARY DATA'!$C:$C=$B1258,'SUMMARY DATA'!$B:$B=""GRP"")),
  IF(
    OR(
      ISNUMBER(SEARCH(""CDM CASH DEPOSIT"",$C1258)),
      ISNUMBER(SEARCH(""CASH DEPOSIT"",$"&amp;"C1258)),
      COUNTIFS('SUMMARY DATA'!$D:$D,$C1258,'SUMMARY DATA'!$B:$B,""GRP"")&lt;&gt;1
    ),
    """",
    IFERROR(TEXTJOIN(CHAR(10),TRUE,FILTER('SUMMARY DATA'!G:G,'SUMMARY DATA'!$D:$D=$C1258,'SUMMARY DATA'!$B:$B=""GRP"")),"""")
  )
)"),"")</f>
        <v/>
      </c>
      <c r="H1258" s="18" t="str">
        <f>IFERROR(__xludf.DUMMYFUNCTION("IFERROR(
  TEXTJOIN(CHAR(10),TRUE,FILTER('SUMMARY DATA'!H:H,'SUMMARY DATA'!$A:$A=$A1258,'SUMMARY DATA'!$C:$C=$B1258,'SUMMARY DATA'!$B:$B=""GRP"")),
  IF(
    OR(
      ISNUMBER(SEARCH(""CDM CASH DEPOSIT"",$C1258)),
      ISNUMBER(SEARCH(""CASH DEPOSIT"",$"&amp;"C1258)),
      COUNTIFS('SUMMARY DATA'!$D:$D,$C1258,'SUMMARY DATA'!$B:$B,""GRP"")&lt;&gt;1
    ),
    """",
    IFERROR(TEXTJOIN(CHAR(10),TRUE,FILTER('SUMMARY DATA'!H:H,'SUMMARY DATA'!$D:$D=$C1258,'SUMMARY DATA'!$B:$B=""GRP"")),"""")
  )
)"),"")</f>
        <v/>
      </c>
      <c r="I1258" s="18" t="str">
        <f>IFERROR(__xludf.DUMMYFUNCTION("IF(H1258="""","""",
SUM(ARRAYFORMULA(VALUE(SPLIT(H1258,CHAR(10)))))
)"),"")</f>
        <v/>
      </c>
      <c r="J1258" s="17" t="str">
        <f>IFERROR(__xludf.DUMMYFUNCTION("IFERROR(
  TEXTJOIN(CHAR(10),TRUE,FILTER('SUMMARY DATA'!I:I,'SUMMARY DATA'!$A:$A=$A1258,'SUMMARY DATA'!$C:$C=$B1258,'SUMMARY DATA'!$B:$B=""GRP"")),
  IF(
    OR(
      ISNUMBER(SEARCH(""CDM CASH DEPOSIT"",$C1258)),
      ISNUMBER(SEARCH(""CASH DEPOSIT"",$"&amp;"C1258)),
      COUNTIFS('SUMMARY DATA'!$D:$D,$C1258,'SUMMARY DATA'!$B:$B,""GRP"")&lt;&gt;1
    ),
    """",
    IFERROR(TEXTJOIN(CHAR(10),TRUE,FILTER('SUMMARY DATA'!I:I,'SUMMARY DATA'!$D:$D=$C1258,'SUMMARY DATA'!$B:$B=""GRP"")),"""")
  )
)"),"")</f>
        <v/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 ht="15.75" customHeight="1" spans="1:27">
      <c r="A1259" s="2"/>
      <c r="B1259" s="35"/>
      <c r="C1259" s="2"/>
      <c r="D1259" s="6"/>
      <c r="E1259" s="16" t="str">
        <f>IFERROR(__xludf.DUMMYFUNCTION("IFERROR(
  TEXTJOIN(CHAR(10),TRUE,FILTER('SUMMARY DATA'!E:E,'SUMMARY DATA'!$A:$A=$A1259,'SUMMARY DATA'!$C:$C=$B1259,'SUMMARY DATA'!$B:$B=""GRP"")),
  IF(
    OR(
      ISNUMBER(SEARCH(""CDM CASH DEPOSIT"",$C1259)),
      ISNUMBER(SEARCH(""CASH DEPOSIT"",$"&amp;"C1259)),
      COUNTIFS('SUMMARY DATA'!$D:$D,$C1259,'SUMMARY DATA'!$B:$B,""GRP"")&lt;&gt;1
    ),
    """",
    IFERROR(TEXTJOIN(CHAR(10),TRUE,FILTER('SUMMARY DATA'!E:E,'SUMMARY DATA'!$D:$D=$C1259,'SUMMARY DATA'!$B:$B=""GRP"")),"""")
  )
)"),"")</f>
        <v/>
      </c>
      <c r="F1259" s="17" t="str">
        <f>IFERROR(__xludf.DUMMYFUNCTION("IFERROR(
  TEXTJOIN(CHAR(10),TRUE,FILTER('SUMMARY DATA'!F:F,'SUMMARY DATA'!$A:$A=$A1259,'SUMMARY DATA'!$C:$C=$B1259,'SUMMARY DATA'!$B:$B=""GRP"")),
  IF(
    OR(
      ISNUMBER(SEARCH(""CDM CASH DEPOSIT"",$C1259)),
      ISNUMBER(SEARCH(""CASH DEPOSIT"",$"&amp;"C1259)),
      COUNTIFS('SUMMARY DATA'!$D:$D,$C1259,'SUMMARY DATA'!$B:$B,""GRP"")&lt;&gt;1
    ),
    """",
    IFERROR(TEXTJOIN(CHAR(10),TRUE,FILTER('SUMMARY DATA'!F:F,'SUMMARY DATA'!$D:$D=$C1259,'SUMMARY DATA'!$B:$B=""GRP"")),"""")
  )
)"),"")</f>
        <v/>
      </c>
      <c r="G1259" s="17" t="str">
        <f>IFERROR(__xludf.DUMMYFUNCTION("IFERROR(
  TEXTJOIN(CHAR(10),TRUE,FILTER('SUMMARY DATA'!G:G,'SUMMARY DATA'!$A:$A=$A1259,'SUMMARY DATA'!$C:$C=$B1259,'SUMMARY DATA'!$B:$B=""GRP"")),
  IF(
    OR(
      ISNUMBER(SEARCH(""CDM CASH DEPOSIT"",$C1259)),
      ISNUMBER(SEARCH(""CASH DEPOSIT"",$"&amp;"C1259)),
      COUNTIFS('SUMMARY DATA'!$D:$D,$C1259,'SUMMARY DATA'!$B:$B,""GRP"")&lt;&gt;1
    ),
    """",
    IFERROR(TEXTJOIN(CHAR(10),TRUE,FILTER('SUMMARY DATA'!G:G,'SUMMARY DATA'!$D:$D=$C1259,'SUMMARY DATA'!$B:$B=""GRP"")),"""")
  )
)"),"")</f>
        <v/>
      </c>
      <c r="H1259" s="18" t="str">
        <f>IFERROR(__xludf.DUMMYFUNCTION("IFERROR(
  TEXTJOIN(CHAR(10),TRUE,FILTER('SUMMARY DATA'!H:H,'SUMMARY DATA'!$A:$A=$A1259,'SUMMARY DATA'!$C:$C=$B1259,'SUMMARY DATA'!$B:$B=""GRP"")),
  IF(
    OR(
      ISNUMBER(SEARCH(""CDM CASH DEPOSIT"",$C1259)),
      ISNUMBER(SEARCH(""CASH DEPOSIT"",$"&amp;"C1259)),
      COUNTIFS('SUMMARY DATA'!$D:$D,$C1259,'SUMMARY DATA'!$B:$B,""GRP"")&lt;&gt;1
    ),
    """",
    IFERROR(TEXTJOIN(CHAR(10),TRUE,FILTER('SUMMARY DATA'!H:H,'SUMMARY DATA'!$D:$D=$C1259,'SUMMARY DATA'!$B:$B=""GRP"")),"""")
  )
)"),"")</f>
        <v/>
      </c>
      <c r="I1259" s="18" t="str">
        <f>IFERROR(__xludf.DUMMYFUNCTION("IF(H1259="""","""",
SUM(ARRAYFORMULA(VALUE(SPLIT(H1259,CHAR(10)))))
)"),"")</f>
        <v/>
      </c>
      <c r="J1259" s="17" t="str">
        <f>IFERROR(__xludf.DUMMYFUNCTION("IFERROR(
  TEXTJOIN(CHAR(10),TRUE,FILTER('SUMMARY DATA'!I:I,'SUMMARY DATA'!$A:$A=$A1259,'SUMMARY DATA'!$C:$C=$B1259,'SUMMARY DATA'!$B:$B=""GRP"")),
  IF(
    OR(
      ISNUMBER(SEARCH(""CDM CASH DEPOSIT"",$C1259)),
      ISNUMBER(SEARCH(""CASH DEPOSIT"",$"&amp;"C1259)),
      COUNTIFS('SUMMARY DATA'!$D:$D,$C1259,'SUMMARY DATA'!$B:$B,""GRP"")&lt;&gt;1
    ),
    """",
    IFERROR(TEXTJOIN(CHAR(10),TRUE,FILTER('SUMMARY DATA'!I:I,'SUMMARY DATA'!$D:$D=$C1259,'SUMMARY DATA'!$B:$B=""GRP"")),"""")
  )
)"),"")</f>
        <v/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ht="15.75" customHeight="1" spans="1:27">
      <c r="A1260" s="2"/>
      <c r="B1260" s="35"/>
      <c r="C1260" s="2"/>
      <c r="D1260" s="6"/>
      <c r="E1260" s="16" t="str">
        <f>IFERROR(__xludf.DUMMYFUNCTION("IFERROR(
  TEXTJOIN(CHAR(10),TRUE,FILTER('SUMMARY DATA'!E:E,'SUMMARY DATA'!$A:$A=$A1260,'SUMMARY DATA'!$C:$C=$B1260,'SUMMARY DATA'!$B:$B=""GRP"")),
  IF(
    OR(
      ISNUMBER(SEARCH(""CDM CASH DEPOSIT"",$C1260)),
      ISNUMBER(SEARCH(""CASH DEPOSIT"",$"&amp;"C1260)),
      COUNTIFS('SUMMARY DATA'!$D:$D,$C1260,'SUMMARY DATA'!$B:$B,""GRP"")&lt;&gt;1
    ),
    """",
    IFERROR(TEXTJOIN(CHAR(10),TRUE,FILTER('SUMMARY DATA'!E:E,'SUMMARY DATA'!$D:$D=$C1260,'SUMMARY DATA'!$B:$B=""GRP"")),"""")
  )
)"),"")</f>
        <v/>
      </c>
      <c r="F1260" s="17" t="str">
        <f>IFERROR(__xludf.DUMMYFUNCTION("IFERROR(
  TEXTJOIN(CHAR(10),TRUE,FILTER('SUMMARY DATA'!F:F,'SUMMARY DATA'!$A:$A=$A1260,'SUMMARY DATA'!$C:$C=$B1260,'SUMMARY DATA'!$B:$B=""GRP"")),
  IF(
    OR(
      ISNUMBER(SEARCH(""CDM CASH DEPOSIT"",$C1260)),
      ISNUMBER(SEARCH(""CASH DEPOSIT"",$"&amp;"C1260)),
      COUNTIFS('SUMMARY DATA'!$D:$D,$C1260,'SUMMARY DATA'!$B:$B,""GRP"")&lt;&gt;1
    ),
    """",
    IFERROR(TEXTJOIN(CHAR(10),TRUE,FILTER('SUMMARY DATA'!F:F,'SUMMARY DATA'!$D:$D=$C1260,'SUMMARY DATA'!$B:$B=""GRP"")),"""")
  )
)"),"")</f>
        <v/>
      </c>
      <c r="G1260" s="17" t="str">
        <f>IFERROR(__xludf.DUMMYFUNCTION("IFERROR(
  TEXTJOIN(CHAR(10),TRUE,FILTER('SUMMARY DATA'!G:G,'SUMMARY DATA'!$A:$A=$A1260,'SUMMARY DATA'!$C:$C=$B1260,'SUMMARY DATA'!$B:$B=""GRP"")),
  IF(
    OR(
      ISNUMBER(SEARCH(""CDM CASH DEPOSIT"",$C1260)),
      ISNUMBER(SEARCH(""CASH DEPOSIT"",$"&amp;"C1260)),
      COUNTIFS('SUMMARY DATA'!$D:$D,$C1260,'SUMMARY DATA'!$B:$B,""GRP"")&lt;&gt;1
    ),
    """",
    IFERROR(TEXTJOIN(CHAR(10),TRUE,FILTER('SUMMARY DATA'!G:G,'SUMMARY DATA'!$D:$D=$C1260,'SUMMARY DATA'!$B:$B=""GRP"")),"""")
  )
)"),"")</f>
        <v/>
      </c>
      <c r="H1260" s="18" t="str">
        <f>IFERROR(__xludf.DUMMYFUNCTION("IFERROR(
  TEXTJOIN(CHAR(10),TRUE,FILTER('SUMMARY DATA'!H:H,'SUMMARY DATA'!$A:$A=$A1260,'SUMMARY DATA'!$C:$C=$B1260,'SUMMARY DATA'!$B:$B=""GRP"")),
  IF(
    OR(
      ISNUMBER(SEARCH(""CDM CASH DEPOSIT"",$C1260)),
      ISNUMBER(SEARCH(""CASH DEPOSIT"",$"&amp;"C1260)),
      COUNTIFS('SUMMARY DATA'!$D:$D,$C1260,'SUMMARY DATA'!$B:$B,""GRP"")&lt;&gt;1
    ),
    """",
    IFERROR(TEXTJOIN(CHAR(10),TRUE,FILTER('SUMMARY DATA'!H:H,'SUMMARY DATA'!$D:$D=$C1260,'SUMMARY DATA'!$B:$B=""GRP"")),"""")
  )
)"),"")</f>
        <v/>
      </c>
      <c r="I1260" s="18" t="str">
        <f>IFERROR(__xludf.DUMMYFUNCTION("IF(H1260="""","""",
SUM(ARRAYFORMULA(VALUE(SPLIT(H1260,CHAR(10)))))
)"),"")</f>
        <v/>
      </c>
      <c r="J1260" s="17" t="str">
        <f>IFERROR(__xludf.DUMMYFUNCTION("IFERROR(
  TEXTJOIN(CHAR(10),TRUE,FILTER('SUMMARY DATA'!I:I,'SUMMARY DATA'!$A:$A=$A1260,'SUMMARY DATA'!$C:$C=$B1260,'SUMMARY DATA'!$B:$B=""GRP"")),
  IF(
    OR(
      ISNUMBER(SEARCH(""CDM CASH DEPOSIT"",$C1260)),
      ISNUMBER(SEARCH(""CASH DEPOSIT"",$"&amp;"C1260)),
      COUNTIFS('SUMMARY DATA'!$D:$D,$C1260,'SUMMARY DATA'!$B:$B,""GRP"")&lt;&gt;1
    ),
    """",
    IFERROR(TEXTJOIN(CHAR(10),TRUE,FILTER('SUMMARY DATA'!I:I,'SUMMARY DATA'!$D:$D=$C1260,'SUMMARY DATA'!$B:$B=""GRP"")),"""")
  )
)"),"")</f>
        <v/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ht="15.75" customHeight="1" spans="1:27">
      <c r="A1261" s="2"/>
      <c r="B1261" s="35"/>
      <c r="C1261" s="2"/>
      <c r="D1261" s="6"/>
      <c r="E1261" s="16" t="str">
        <f>IFERROR(__xludf.DUMMYFUNCTION("IFERROR(
  TEXTJOIN(CHAR(10),TRUE,FILTER('SUMMARY DATA'!E:E,'SUMMARY DATA'!$A:$A=$A1261,'SUMMARY DATA'!$C:$C=$B1261,'SUMMARY DATA'!$B:$B=""GRP"")),
  IF(
    OR(
      ISNUMBER(SEARCH(""CDM CASH DEPOSIT"",$C1261)),
      ISNUMBER(SEARCH(""CASH DEPOSIT"",$"&amp;"C1261)),
      COUNTIFS('SUMMARY DATA'!$D:$D,$C1261,'SUMMARY DATA'!$B:$B,""GRP"")&lt;&gt;1
    ),
    """",
    IFERROR(TEXTJOIN(CHAR(10),TRUE,FILTER('SUMMARY DATA'!E:E,'SUMMARY DATA'!$D:$D=$C1261,'SUMMARY DATA'!$B:$B=""GRP"")),"""")
  )
)"),"")</f>
        <v/>
      </c>
      <c r="F1261" s="17" t="str">
        <f>IFERROR(__xludf.DUMMYFUNCTION("IFERROR(
  TEXTJOIN(CHAR(10),TRUE,FILTER('SUMMARY DATA'!F:F,'SUMMARY DATA'!$A:$A=$A1261,'SUMMARY DATA'!$C:$C=$B1261,'SUMMARY DATA'!$B:$B=""GRP"")),
  IF(
    OR(
      ISNUMBER(SEARCH(""CDM CASH DEPOSIT"",$C1261)),
      ISNUMBER(SEARCH(""CASH DEPOSIT"",$"&amp;"C1261)),
      COUNTIFS('SUMMARY DATA'!$D:$D,$C1261,'SUMMARY DATA'!$B:$B,""GRP"")&lt;&gt;1
    ),
    """",
    IFERROR(TEXTJOIN(CHAR(10),TRUE,FILTER('SUMMARY DATA'!F:F,'SUMMARY DATA'!$D:$D=$C1261,'SUMMARY DATA'!$B:$B=""GRP"")),"""")
  )
)"),"")</f>
        <v/>
      </c>
      <c r="G1261" s="17" t="str">
        <f>IFERROR(__xludf.DUMMYFUNCTION("IFERROR(
  TEXTJOIN(CHAR(10),TRUE,FILTER('SUMMARY DATA'!G:G,'SUMMARY DATA'!$A:$A=$A1261,'SUMMARY DATA'!$C:$C=$B1261,'SUMMARY DATA'!$B:$B=""GRP"")),
  IF(
    OR(
      ISNUMBER(SEARCH(""CDM CASH DEPOSIT"",$C1261)),
      ISNUMBER(SEARCH(""CASH DEPOSIT"",$"&amp;"C1261)),
      COUNTIFS('SUMMARY DATA'!$D:$D,$C1261,'SUMMARY DATA'!$B:$B,""GRP"")&lt;&gt;1
    ),
    """",
    IFERROR(TEXTJOIN(CHAR(10),TRUE,FILTER('SUMMARY DATA'!G:G,'SUMMARY DATA'!$D:$D=$C1261,'SUMMARY DATA'!$B:$B=""GRP"")),"""")
  )
)"),"")</f>
        <v/>
      </c>
      <c r="H1261" s="18" t="str">
        <f>IFERROR(__xludf.DUMMYFUNCTION("IFERROR(
  TEXTJOIN(CHAR(10),TRUE,FILTER('SUMMARY DATA'!H:H,'SUMMARY DATA'!$A:$A=$A1261,'SUMMARY DATA'!$C:$C=$B1261,'SUMMARY DATA'!$B:$B=""GRP"")),
  IF(
    OR(
      ISNUMBER(SEARCH(""CDM CASH DEPOSIT"",$C1261)),
      ISNUMBER(SEARCH(""CASH DEPOSIT"",$"&amp;"C1261)),
      COUNTIFS('SUMMARY DATA'!$D:$D,$C1261,'SUMMARY DATA'!$B:$B,""GRP"")&lt;&gt;1
    ),
    """",
    IFERROR(TEXTJOIN(CHAR(10),TRUE,FILTER('SUMMARY DATA'!H:H,'SUMMARY DATA'!$D:$D=$C1261,'SUMMARY DATA'!$B:$B=""GRP"")),"""")
  )
)"),"")</f>
        <v/>
      </c>
      <c r="I1261" s="18" t="str">
        <f>IFERROR(__xludf.DUMMYFUNCTION("IF(H1261="""","""",
SUM(ARRAYFORMULA(VALUE(SPLIT(H1261,CHAR(10)))))
)"),"")</f>
        <v/>
      </c>
      <c r="J1261" s="17" t="str">
        <f>IFERROR(__xludf.DUMMYFUNCTION("IFERROR(
  TEXTJOIN(CHAR(10),TRUE,FILTER('SUMMARY DATA'!I:I,'SUMMARY DATA'!$A:$A=$A1261,'SUMMARY DATA'!$C:$C=$B1261,'SUMMARY DATA'!$B:$B=""GRP"")),
  IF(
    OR(
      ISNUMBER(SEARCH(""CDM CASH DEPOSIT"",$C1261)),
      ISNUMBER(SEARCH(""CASH DEPOSIT"",$"&amp;"C1261)),
      COUNTIFS('SUMMARY DATA'!$D:$D,$C1261,'SUMMARY DATA'!$B:$B,""GRP"")&lt;&gt;1
    ),
    """",
    IFERROR(TEXTJOIN(CHAR(10),TRUE,FILTER('SUMMARY DATA'!I:I,'SUMMARY DATA'!$D:$D=$C1261,'SUMMARY DATA'!$B:$B=""GRP"")),"""")
  )
)"),"")</f>
        <v/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ht="15.75" customHeight="1" spans="1:27">
      <c r="A1262" s="2"/>
      <c r="B1262" s="35"/>
      <c r="C1262" s="2"/>
      <c r="D1262" s="6"/>
      <c r="E1262" s="16" t="str">
        <f>IFERROR(__xludf.DUMMYFUNCTION("IFERROR(
  TEXTJOIN(CHAR(10),TRUE,FILTER('SUMMARY DATA'!E:E,'SUMMARY DATA'!$A:$A=$A1262,'SUMMARY DATA'!$C:$C=$B1262,'SUMMARY DATA'!$B:$B=""GRP"")),
  IF(
    OR(
      ISNUMBER(SEARCH(""CDM CASH DEPOSIT"",$C1262)),
      ISNUMBER(SEARCH(""CASH DEPOSIT"",$"&amp;"C1262)),
      COUNTIFS('SUMMARY DATA'!$D:$D,$C1262,'SUMMARY DATA'!$B:$B,""GRP"")&lt;&gt;1
    ),
    """",
    IFERROR(TEXTJOIN(CHAR(10),TRUE,FILTER('SUMMARY DATA'!E:E,'SUMMARY DATA'!$D:$D=$C1262,'SUMMARY DATA'!$B:$B=""GRP"")),"""")
  )
)"),"")</f>
        <v/>
      </c>
      <c r="F1262" s="17" t="str">
        <f>IFERROR(__xludf.DUMMYFUNCTION("IFERROR(
  TEXTJOIN(CHAR(10),TRUE,FILTER('SUMMARY DATA'!F:F,'SUMMARY DATA'!$A:$A=$A1262,'SUMMARY DATA'!$C:$C=$B1262,'SUMMARY DATA'!$B:$B=""GRP"")),
  IF(
    OR(
      ISNUMBER(SEARCH(""CDM CASH DEPOSIT"",$C1262)),
      ISNUMBER(SEARCH(""CASH DEPOSIT"",$"&amp;"C1262)),
      COUNTIFS('SUMMARY DATA'!$D:$D,$C1262,'SUMMARY DATA'!$B:$B,""GRP"")&lt;&gt;1
    ),
    """",
    IFERROR(TEXTJOIN(CHAR(10),TRUE,FILTER('SUMMARY DATA'!F:F,'SUMMARY DATA'!$D:$D=$C1262,'SUMMARY DATA'!$B:$B=""GRP"")),"""")
  )
)"),"")</f>
        <v/>
      </c>
      <c r="G1262" s="17" t="str">
        <f>IFERROR(__xludf.DUMMYFUNCTION("IFERROR(
  TEXTJOIN(CHAR(10),TRUE,FILTER('SUMMARY DATA'!G:G,'SUMMARY DATA'!$A:$A=$A1262,'SUMMARY DATA'!$C:$C=$B1262,'SUMMARY DATA'!$B:$B=""GRP"")),
  IF(
    OR(
      ISNUMBER(SEARCH(""CDM CASH DEPOSIT"",$C1262)),
      ISNUMBER(SEARCH(""CASH DEPOSIT"",$"&amp;"C1262)),
      COUNTIFS('SUMMARY DATA'!$D:$D,$C1262,'SUMMARY DATA'!$B:$B,""GRP"")&lt;&gt;1
    ),
    """",
    IFERROR(TEXTJOIN(CHAR(10),TRUE,FILTER('SUMMARY DATA'!G:G,'SUMMARY DATA'!$D:$D=$C1262,'SUMMARY DATA'!$B:$B=""GRP"")),"""")
  )
)"),"")</f>
        <v/>
      </c>
      <c r="H1262" s="18" t="str">
        <f>IFERROR(__xludf.DUMMYFUNCTION("IFERROR(
  TEXTJOIN(CHAR(10),TRUE,FILTER('SUMMARY DATA'!H:H,'SUMMARY DATA'!$A:$A=$A1262,'SUMMARY DATA'!$C:$C=$B1262,'SUMMARY DATA'!$B:$B=""GRP"")),
  IF(
    OR(
      ISNUMBER(SEARCH(""CDM CASH DEPOSIT"",$C1262)),
      ISNUMBER(SEARCH(""CASH DEPOSIT"",$"&amp;"C1262)),
      COUNTIFS('SUMMARY DATA'!$D:$D,$C1262,'SUMMARY DATA'!$B:$B,""GRP"")&lt;&gt;1
    ),
    """",
    IFERROR(TEXTJOIN(CHAR(10),TRUE,FILTER('SUMMARY DATA'!H:H,'SUMMARY DATA'!$D:$D=$C1262,'SUMMARY DATA'!$B:$B=""GRP"")),"""")
  )
)"),"")</f>
        <v/>
      </c>
      <c r="I1262" s="18" t="str">
        <f>IFERROR(__xludf.DUMMYFUNCTION("IF(H1262="""","""",
SUM(ARRAYFORMULA(VALUE(SPLIT(H1262,CHAR(10)))))
)"),"")</f>
        <v/>
      </c>
      <c r="J1262" s="17" t="str">
        <f>IFERROR(__xludf.DUMMYFUNCTION("IFERROR(
  TEXTJOIN(CHAR(10),TRUE,FILTER('SUMMARY DATA'!I:I,'SUMMARY DATA'!$A:$A=$A1262,'SUMMARY DATA'!$C:$C=$B1262,'SUMMARY DATA'!$B:$B=""GRP"")),
  IF(
    OR(
      ISNUMBER(SEARCH(""CDM CASH DEPOSIT"",$C1262)),
      ISNUMBER(SEARCH(""CASH DEPOSIT"",$"&amp;"C1262)),
      COUNTIFS('SUMMARY DATA'!$D:$D,$C1262,'SUMMARY DATA'!$B:$B,""GRP"")&lt;&gt;1
    ),
    """",
    IFERROR(TEXTJOIN(CHAR(10),TRUE,FILTER('SUMMARY DATA'!I:I,'SUMMARY DATA'!$D:$D=$C1262,'SUMMARY DATA'!$B:$B=""GRP"")),"""")
  )
)"),"")</f>
        <v/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ht="15.75" customHeight="1" spans="1:27">
      <c r="A1263" s="2"/>
      <c r="B1263" s="35"/>
      <c r="C1263" s="2"/>
      <c r="D1263" s="6"/>
      <c r="E1263" s="16" t="str">
        <f>IFERROR(__xludf.DUMMYFUNCTION("IFERROR(
  TEXTJOIN(CHAR(10),TRUE,FILTER('SUMMARY DATA'!E:E,'SUMMARY DATA'!$A:$A=$A1263,'SUMMARY DATA'!$C:$C=$B1263,'SUMMARY DATA'!$B:$B=""GRP"")),
  IF(
    OR(
      ISNUMBER(SEARCH(""CDM CASH DEPOSIT"",$C1263)),
      ISNUMBER(SEARCH(""CASH DEPOSIT"",$"&amp;"C1263)),
      COUNTIFS('SUMMARY DATA'!$D:$D,$C1263,'SUMMARY DATA'!$B:$B,""GRP"")&lt;&gt;1
    ),
    """",
    IFERROR(TEXTJOIN(CHAR(10),TRUE,FILTER('SUMMARY DATA'!E:E,'SUMMARY DATA'!$D:$D=$C1263,'SUMMARY DATA'!$B:$B=""GRP"")),"""")
  )
)"),"")</f>
        <v/>
      </c>
      <c r="F1263" s="17" t="str">
        <f>IFERROR(__xludf.DUMMYFUNCTION("IFERROR(
  TEXTJOIN(CHAR(10),TRUE,FILTER('SUMMARY DATA'!F:F,'SUMMARY DATA'!$A:$A=$A1263,'SUMMARY DATA'!$C:$C=$B1263,'SUMMARY DATA'!$B:$B=""GRP"")),
  IF(
    OR(
      ISNUMBER(SEARCH(""CDM CASH DEPOSIT"",$C1263)),
      ISNUMBER(SEARCH(""CASH DEPOSIT"",$"&amp;"C1263)),
      COUNTIFS('SUMMARY DATA'!$D:$D,$C1263,'SUMMARY DATA'!$B:$B,""GRP"")&lt;&gt;1
    ),
    """",
    IFERROR(TEXTJOIN(CHAR(10),TRUE,FILTER('SUMMARY DATA'!F:F,'SUMMARY DATA'!$D:$D=$C1263,'SUMMARY DATA'!$B:$B=""GRP"")),"""")
  )
)"),"")</f>
        <v/>
      </c>
      <c r="G1263" s="17" t="str">
        <f>IFERROR(__xludf.DUMMYFUNCTION("IFERROR(
  TEXTJOIN(CHAR(10),TRUE,FILTER('SUMMARY DATA'!G:G,'SUMMARY DATA'!$A:$A=$A1263,'SUMMARY DATA'!$C:$C=$B1263,'SUMMARY DATA'!$B:$B=""GRP"")),
  IF(
    OR(
      ISNUMBER(SEARCH(""CDM CASH DEPOSIT"",$C1263)),
      ISNUMBER(SEARCH(""CASH DEPOSIT"",$"&amp;"C1263)),
      COUNTIFS('SUMMARY DATA'!$D:$D,$C1263,'SUMMARY DATA'!$B:$B,""GRP"")&lt;&gt;1
    ),
    """",
    IFERROR(TEXTJOIN(CHAR(10),TRUE,FILTER('SUMMARY DATA'!G:G,'SUMMARY DATA'!$D:$D=$C1263,'SUMMARY DATA'!$B:$B=""GRP"")),"""")
  )
)"),"")</f>
        <v/>
      </c>
      <c r="H1263" s="18" t="str">
        <f>IFERROR(__xludf.DUMMYFUNCTION("IFERROR(
  TEXTJOIN(CHAR(10),TRUE,FILTER('SUMMARY DATA'!H:H,'SUMMARY DATA'!$A:$A=$A1263,'SUMMARY DATA'!$C:$C=$B1263,'SUMMARY DATA'!$B:$B=""GRP"")),
  IF(
    OR(
      ISNUMBER(SEARCH(""CDM CASH DEPOSIT"",$C1263)),
      ISNUMBER(SEARCH(""CASH DEPOSIT"",$"&amp;"C1263)),
      COUNTIFS('SUMMARY DATA'!$D:$D,$C1263,'SUMMARY DATA'!$B:$B,""GRP"")&lt;&gt;1
    ),
    """",
    IFERROR(TEXTJOIN(CHAR(10),TRUE,FILTER('SUMMARY DATA'!H:H,'SUMMARY DATA'!$D:$D=$C1263,'SUMMARY DATA'!$B:$B=""GRP"")),"""")
  )
)"),"")</f>
        <v/>
      </c>
      <c r="I1263" s="18" t="str">
        <f>IFERROR(__xludf.DUMMYFUNCTION("IF(H1263="""","""",
SUM(ARRAYFORMULA(VALUE(SPLIT(H1263,CHAR(10)))))
)"),"")</f>
        <v/>
      </c>
      <c r="J1263" s="17" t="str">
        <f>IFERROR(__xludf.DUMMYFUNCTION("IFERROR(
  TEXTJOIN(CHAR(10),TRUE,FILTER('SUMMARY DATA'!I:I,'SUMMARY DATA'!$A:$A=$A1263,'SUMMARY DATA'!$C:$C=$B1263,'SUMMARY DATA'!$B:$B=""GRP"")),
  IF(
    OR(
      ISNUMBER(SEARCH(""CDM CASH DEPOSIT"",$C1263)),
      ISNUMBER(SEARCH(""CASH DEPOSIT"",$"&amp;"C1263)),
      COUNTIFS('SUMMARY DATA'!$D:$D,$C1263,'SUMMARY DATA'!$B:$B,""GRP"")&lt;&gt;1
    ),
    """",
    IFERROR(TEXTJOIN(CHAR(10),TRUE,FILTER('SUMMARY DATA'!I:I,'SUMMARY DATA'!$D:$D=$C1263,'SUMMARY DATA'!$B:$B=""GRP"")),"""")
  )
)"),"")</f>
        <v/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ht="15.75" customHeight="1" spans="1:27">
      <c r="A1264" s="2"/>
      <c r="B1264" s="35"/>
      <c r="C1264" s="2"/>
      <c r="D1264" s="6"/>
      <c r="E1264" s="16" t="str">
        <f>IFERROR(__xludf.DUMMYFUNCTION("IFERROR(
  TEXTJOIN(CHAR(10),TRUE,FILTER('SUMMARY DATA'!E:E,'SUMMARY DATA'!$A:$A=$A1264,'SUMMARY DATA'!$C:$C=$B1264,'SUMMARY DATA'!$B:$B=""GRP"")),
  IF(
    OR(
      ISNUMBER(SEARCH(""CDM CASH DEPOSIT"",$C1264)),
      ISNUMBER(SEARCH(""CASH DEPOSIT"",$"&amp;"C1264)),
      COUNTIFS('SUMMARY DATA'!$D:$D,$C1264,'SUMMARY DATA'!$B:$B,""GRP"")&lt;&gt;1
    ),
    """",
    IFERROR(TEXTJOIN(CHAR(10),TRUE,FILTER('SUMMARY DATA'!E:E,'SUMMARY DATA'!$D:$D=$C1264,'SUMMARY DATA'!$B:$B=""GRP"")),"""")
  )
)"),"")</f>
        <v/>
      </c>
      <c r="F1264" s="17" t="str">
        <f>IFERROR(__xludf.DUMMYFUNCTION("IFERROR(
  TEXTJOIN(CHAR(10),TRUE,FILTER('SUMMARY DATA'!F:F,'SUMMARY DATA'!$A:$A=$A1264,'SUMMARY DATA'!$C:$C=$B1264,'SUMMARY DATA'!$B:$B=""GRP"")),
  IF(
    OR(
      ISNUMBER(SEARCH(""CDM CASH DEPOSIT"",$C1264)),
      ISNUMBER(SEARCH(""CASH DEPOSIT"",$"&amp;"C1264)),
      COUNTIFS('SUMMARY DATA'!$D:$D,$C1264,'SUMMARY DATA'!$B:$B,""GRP"")&lt;&gt;1
    ),
    """",
    IFERROR(TEXTJOIN(CHAR(10),TRUE,FILTER('SUMMARY DATA'!F:F,'SUMMARY DATA'!$D:$D=$C1264,'SUMMARY DATA'!$B:$B=""GRP"")),"""")
  )
)"),"")</f>
        <v/>
      </c>
      <c r="G1264" s="17" t="str">
        <f>IFERROR(__xludf.DUMMYFUNCTION("IFERROR(
  TEXTJOIN(CHAR(10),TRUE,FILTER('SUMMARY DATA'!G:G,'SUMMARY DATA'!$A:$A=$A1264,'SUMMARY DATA'!$C:$C=$B1264,'SUMMARY DATA'!$B:$B=""GRP"")),
  IF(
    OR(
      ISNUMBER(SEARCH(""CDM CASH DEPOSIT"",$C1264)),
      ISNUMBER(SEARCH(""CASH DEPOSIT"",$"&amp;"C1264)),
      COUNTIFS('SUMMARY DATA'!$D:$D,$C1264,'SUMMARY DATA'!$B:$B,""GRP"")&lt;&gt;1
    ),
    """",
    IFERROR(TEXTJOIN(CHAR(10),TRUE,FILTER('SUMMARY DATA'!G:G,'SUMMARY DATA'!$D:$D=$C1264,'SUMMARY DATA'!$B:$B=""GRP"")),"""")
  )
)"),"")</f>
        <v/>
      </c>
      <c r="H1264" s="18" t="str">
        <f>IFERROR(__xludf.DUMMYFUNCTION("IFERROR(
  TEXTJOIN(CHAR(10),TRUE,FILTER('SUMMARY DATA'!H:H,'SUMMARY DATA'!$A:$A=$A1264,'SUMMARY DATA'!$C:$C=$B1264,'SUMMARY DATA'!$B:$B=""GRP"")),
  IF(
    OR(
      ISNUMBER(SEARCH(""CDM CASH DEPOSIT"",$C1264)),
      ISNUMBER(SEARCH(""CASH DEPOSIT"",$"&amp;"C1264)),
      COUNTIFS('SUMMARY DATA'!$D:$D,$C1264,'SUMMARY DATA'!$B:$B,""GRP"")&lt;&gt;1
    ),
    """",
    IFERROR(TEXTJOIN(CHAR(10),TRUE,FILTER('SUMMARY DATA'!H:H,'SUMMARY DATA'!$D:$D=$C1264,'SUMMARY DATA'!$B:$B=""GRP"")),"""")
  )
)"),"")</f>
        <v/>
      </c>
      <c r="I1264" s="18" t="str">
        <f>IFERROR(__xludf.DUMMYFUNCTION("IF(H1264="""","""",
SUM(ARRAYFORMULA(VALUE(SPLIT(H1264,CHAR(10)))))
)"),"")</f>
        <v/>
      </c>
      <c r="J1264" s="17" t="str">
        <f>IFERROR(__xludf.DUMMYFUNCTION("IFERROR(
  TEXTJOIN(CHAR(10),TRUE,FILTER('SUMMARY DATA'!I:I,'SUMMARY DATA'!$A:$A=$A1264,'SUMMARY DATA'!$C:$C=$B1264,'SUMMARY DATA'!$B:$B=""GRP"")),
  IF(
    OR(
      ISNUMBER(SEARCH(""CDM CASH DEPOSIT"",$C1264)),
      ISNUMBER(SEARCH(""CASH DEPOSIT"",$"&amp;"C1264)),
      COUNTIFS('SUMMARY DATA'!$D:$D,$C1264,'SUMMARY DATA'!$B:$B,""GRP"")&lt;&gt;1
    ),
    """",
    IFERROR(TEXTJOIN(CHAR(10),TRUE,FILTER('SUMMARY DATA'!I:I,'SUMMARY DATA'!$D:$D=$C1264,'SUMMARY DATA'!$B:$B=""GRP"")),"""")
  )
)"),"")</f>
        <v/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ht="15.75" customHeight="1" spans="1:27">
      <c r="A1265" s="2"/>
      <c r="B1265" s="35"/>
      <c r="C1265" s="2"/>
      <c r="D1265" s="6"/>
      <c r="E1265" s="16" t="str">
        <f>IFERROR(__xludf.DUMMYFUNCTION("IFERROR(
  TEXTJOIN(CHAR(10),TRUE,FILTER('SUMMARY DATA'!E:E,'SUMMARY DATA'!$A:$A=$A1265,'SUMMARY DATA'!$C:$C=$B1265,'SUMMARY DATA'!$B:$B=""GRP"")),
  IF(
    OR(
      ISNUMBER(SEARCH(""CDM CASH DEPOSIT"",$C1265)),
      ISNUMBER(SEARCH(""CASH DEPOSIT"",$"&amp;"C1265)),
      COUNTIFS('SUMMARY DATA'!$D:$D,$C1265,'SUMMARY DATA'!$B:$B,""GRP"")&lt;&gt;1
    ),
    """",
    IFERROR(TEXTJOIN(CHAR(10),TRUE,FILTER('SUMMARY DATA'!E:E,'SUMMARY DATA'!$D:$D=$C1265,'SUMMARY DATA'!$B:$B=""GRP"")),"""")
  )
)"),"")</f>
        <v/>
      </c>
      <c r="F1265" s="17" t="str">
        <f>IFERROR(__xludf.DUMMYFUNCTION("IFERROR(
  TEXTJOIN(CHAR(10),TRUE,FILTER('SUMMARY DATA'!F:F,'SUMMARY DATA'!$A:$A=$A1265,'SUMMARY DATA'!$C:$C=$B1265,'SUMMARY DATA'!$B:$B=""GRP"")),
  IF(
    OR(
      ISNUMBER(SEARCH(""CDM CASH DEPOSIT"",$C1265)),
      ISNUMBER(SEARCH(""CASH DEPOSIT"",$"&amp;"C1265)),
      COUNTIFS('SUMMARY DATA'!$D:$D,$C1265,'SUMMARY DATA'!$B:$B,""GRP"")&lt;&gt;1
    ),
    """",
    IFERROR(TEXTJOIN(CHAR(10),TRUE,FILTER('SUMMARY DATA'!F:F,'SUMMARY DATA'!$D:$D=$C1265,'SUMMARY DATA'!$B:$B=""GRP"")),"""")
  )
)"),"")</f>
        <v/>
      </c>
      <c r="G1265" s="17" t="str">
        <f>IFERROR(__xludf.DUMMYFUNCTION("IFERROR(
  TEXTJOIN(CHAR(10),TRUE,FILTER('SUMMARY DATA'!G:G,'SUMMARY DATA'!$A:$A=$A1265,'SUMMARY DATA'!$C:$C=$B1265,'SUMMARY DATA'!$B:$B=""GRP"")),
  IF(
    OR(
      ISNUMBER(SEARCH(""CDM CASH DEPOSIT"",$C1265)),
      ISNUMBER(SEARCH(""CASH DEPOSIT"",$"&amp;"C1265)),
      COUNTIFS('SUMMARY DATA'!$D:$D,$C1265,'SUMMARY DATA'!$B:$B,""GRP"")&lt;&gt;1
    ),
    """",
    IFERROR(TEXTJOIN(CHAR(10),TRUE,FILTER('SUMMARY DATA'!G:G,'SUMMARY DATA'!$D:$D=$C1265,'SUMMARY DATA'!$B:$B=""GRP"")),"""")
  )
)"),"")</f>
        <v/>
      </c>
      <c r="H1265" s="18" t="str">
        <f>IFERROR(__xludf.DUMMYFUNCTION("IFERROR(
  TEXTJOIN(CHAR(10),TRUE,FILTER('SUMMARY DATA'!H:H,'SUMMARY DATA'!$A:$A=$A1265,'SUMMARY DATA'!$C:$C=$B1265,'SUMMARY DATA'!$B:$B=""GRP"")),
  IF(
    OR(
      ISNUMBER(SEARCH(""CDM CASH DEPOSIT"",$C1265)),
      ISNUMBER(SEARCH(""CASH DEPOSIT"",$"&amp;"C1265)),
      COUNTIFS('SUMMARY DATA'!$D:$D,$C1265,'SUMMARY DATA'!$B:$B,""GRP"")&lt;&gt;1
    ),
    """",
    IFERROR(TEXTJOIN(CHAR(10),TRUE,FILTER('SUMMARY DATA'!H:H,'SUMMARY DATA'!$D:$D=$C1265,'SUMMARY DATA'!$B:$B=""GRP"")),"""")
  )
)"),"")</f>
        <v/>
      </c>
      <c r="I1265" s="18" t="str">
        <f>IFERROR(__xludf.DUMMYFUNCTION("IF(H1265="""","""",
SUM(ARRAYFORMULA(VALUE(SPLIT(H1265,CHAR(10)))))
)"),"")</f>
        <v/>
      </c>
      <c r="J1265" s="17" t="str">
        <f>IFERROR(__xludf.DUMMYFUNCTION("IFERROR(
  TEXTJOIN(CHAR(10),TRUE,FILTER('SUMMARY DATA'!I:I,'SUMMARY DATA'!$A:$A=$A1265,'SUMMARY DATA'!$C:$C=$B1265,'SUMMARY DATA'!$B:$B=""GRP"")),
  IF(
    OR(
      ISNUMBER(SEARCH(""CDM CASH DEPOSIT"",$C1265)),
      ISNUMBER(SEARCH(""CASH DEPOSIT"",$"&amp;"C1265)),
      COUNTIFS('SUMMARY DATA'!$D:$D,$C1265,'SUMMARY DATA'!$B:$B,""GRP"")&lt;&gt;1
    ),
    """",
    IFERROR(TEXTJOIN(CHAR(10),TRUE,FILTER('SUMMARY DATA'!I:I,'SUMMARY DATA'!$D:$D=$C1265,'SUMMARY DATA'!$B:$B=""GRP"")),"""")
  )
)"),"")</f>
        <v/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ht="15.75" customHeight="1" spans="1:27">
      <c r="A1266" s="2"/>
      <c r="B1266" s="35"/>
      <c r="C1266" s="2"/>
      <c r="D1266" s="6"/>
      <c r="E1266" s="16" t="str">
        <f>IFERROR(__xludf.DUMMYFUNCTION("IFERROR(
  TEXTJOIN(CHAR(10),TRUE,FILTER('SUMMARY DATA'!E:E,'SUMMARY DATA'!$A:$A=$A1266,'SUMMARY DATA'!$C:$C=$B1266,'SUMMARY DATA'!$B:$B=""GRP"")),
  IF(
    OR(
      ISNUMBER(SEARCH(""CDM CASH DEPOSIT"",$C1266)),
      ISNUMBER(SEARCH(""CASH DEPOSIT"",$"&amp;"C1266)),
      COUNTIFS('SUMMARY DATA'!$D:$D,$C1266,'SUMMARY DATA'!$B:$B,""GRP"")&lt;&gt;1
    ),
    """",
    IFERROR(TEXTJOIN(CHAR(10),TRUE,FILTER('SUMMARY DATA'!E:E,'SUMMARY DATA'!$D:$D=$C1266,'SUMMARY DATA'!$B:$B=""GRP"")),"""")
  )
)"),"")</f>
        <v/>
      </c>
      <c r="F1266" s="17" t="str">
        <f>IFERROR(__xludf.DUMMYFUNCTION("IFERROR(
  TEXTJOIN(CHAR(10),TRUE,FILTER('SUMMARY DATA'!F:F,'SUMMARY DATA'!$A:$A=$A1266,'SUMMARY DATA'!$C:$C=$B1266,'SUMMARY DATA'!$B:$B=""GRP"")),
  IF(
    OR(
      ISNUMBER(SEARCH(""CDM CASH DEPOSIT"",$C1266)),
      ISNUMBER(SEARCH(""CASH DEPOSIT"",$"&amp;"C1266)),
      COUNTIFS('SUMMARY DATA'!$D:$D,$C1266,'SUMMARY DATA'!$B:$B,""GRP"")&lt;&gt;1
    ),
    """",
    IFERROR(TEXTJOIN(CHAR(10),TRUE,FILTER('SUMMARY DATA'!F:F,'SUMMARY DATA'!$D:$D=$C1266,'SUMMARY DATA'!$B:$B=""GRP"")),"""")
  )
)"),"")</f>
        <v/>
      </c>
      <c r="G1266" s="17" t="str">
        <f>IFERROR(__xludf.DUMMYFUNCTION("IFERROR(
  TEXTJOIN(CHAR(10),TRUE,FILTER('SUMMARY DATA'!G:G,'SUMMARY DATA'!$A:$A=$A1266,'SUMMARY DATA'!$C:$C=$B1266,'SUMMARY DATA'!$B:$B=""GRP"")),
  IF(
    OR(
      ISNUMBER(SEARCH(""CDM CASH DEPOSIT"",$C1266)),
      ISNUMBER(SEARCH(""CASH DEPOSIT"",$"&amp;"C1266)),
      COUNTIFS('SUMMARY DATA'!$D:$D,$C1266,'SUMMARY DATA'!$B:$B,""GRP"")&lt;&gt;1
    ),
    """",
    IFERROR(TEXTJOIN(CHAR(10),TRUE,FILTER('SUMMARY DATA'!G:G,'SUMMARY DATA'!$D:$D=$C1266,'SUMMARY DATA'!$B:$B=""GRP"")),"""")
  )
)"),"")</f>
        <v/>
      </c>
      <c r="H1266" s="18" t="str">
        <f>IFERROR(__xludf.DUMMYFUNCTION("IFERROR(
  TEXTJOIN(CHAR(10),TRUE,FILTER('SUMMARY DATA'!H:H,'SUMMARY DATA'!$A:$A=$A1266,'SUMMARY DATA'!$C:$C=$B1266,'SUMMARY DATA'!$B:$B=""GRP"")),
  IF(
    OR(
      ISNUMBER(SEARCH(""CDM CASH DEPOSIT"",$C1266)),
      ISNUMBER(SEARCH(""CASH DEPOSIT"",$"&amp;"C1266)),
      COUNTIFS('SUMMARY DATA'!$D:$D,$C1266,'SUMMARY DATA'!$B:$B,""GRP"")&lt;&gt;1
    ),
    """",
    IFERROR(TEXTJOIN(CHAR(10),TRUE,FILTER('SUMMARY DATA'!H:H,'SUMMARY DATA'!$D:$D=$C1266,'SUMMARY DATA'!$B:$B=""GRP"")),"""")
  )
)"),"")</f>
        <v/>
      </c>
      <c r="I1266" s="18" t="str">
        <f>IFERROR(__xludf.DUMMYFUNCTION("IF(H1266="""","""",
SUM(ARRAYFORMULA(VALUE(SPLIT(H1266,CHAR(10)))))
)"),"")</f>
        <v/>
      </c>
      <c r="J1266" s="17" t="str">
        <f>IFERROR(__xludf.DUMMYFUNCTION("IFERROR(
  TEXTJOIN(CHAR(10),TRUE,FILTER('SUMMARY DATA'!I:I,'SUMMARY DATA'!$A:$A=$A1266,'SUMMARY DATA'!$C:$C=$B1266,'SUMMARY DATA'!$B:$B=""GRP"")),
  IF(
    OR(
      ISNUMBER(SEARCH(""CDM CASH DEPOSIT"",$C1266)),
      ISNUMBER(SEARCH(""CASH DEPOSIT"",$"&amp;"C1266)),
      COUNTIFS('SUMMARY DATA'!$D:$D,$C1266,'SUMMARY DATA'!$B:$B,""GRP"")&lt;&gt;1
    ),
    """",
    IFERROR(TEXTJOIN(CHAR(10),TRUE,FILTER('SUMMARY DATA'!I:I,'SUMMARY DATA'!$D:$D=$C1266,'SUMMARY DATA'!$B:$B=""GRP"")),"""")
  )
)"),"")</f>
        <v/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 ht="15.75" customHeight="1" spans="1:27">
      <c r="A1267" s="2"/>
      <c r="B1267" s="35"/>
      <c r="C1267" s="2"/>
      <c r="D1267" s="6"/>
      <c r="E1267" s="16" t="str">
        <f>IFERROR(__xludf.DUMMYFUNCTION("IFERROR(
  TEXTJOIN(CHAR(10),TRUE,FILTER('SUMMARY DATA'!E:E,'SUMMARY DATA'!$A:$A=$A1267,'SUMMARY DATA'!$C:$C=$B1267,'SUMMARY DATA'!$B:$B=""GRP"")),
  IF(
    OR(
      ISNUMBER(SEARCH(""CDM CASH DEPOSIT"",$C1267)),
      ISNUMBER(SEARCH(""CASH DEPOSIT"",$"&amp;"C1267)),
      COUNTIFS('SUMMARY DATA'!$D:$D,$C1267,'SUMMARY DATA'!$B:$B,""GRP"")&lt;&gt;1
    ),
    """",
    IFERROR(TEXTJOIN(CHAR(10),TRUE,FILTER('SUMMARY DATA'!E:E,'SUMMARY DATA'!$D:$D=$C1267,'SUMMARY DATA'!$B:$B=""GRP"")),"""")
  )
)"),"")</f>
        <v/>
      </c>
      <c r="F1267" s="17" t="str">
        <f>IFERROR(__xludf.DUMMYFUNCTION("IFERROR(
  TEXTJOIN(CHAR(10),TRUE,FILTER('SUMMARY DATA'!F:F,'SUMMARY DATA'!$A:$A=$A1267,'SUMMARY DATA'!$C:$C=$B1267,'SUMMARY DATA'!$B:$B=""GRP"")),
  IF(
    OR(
      ISNUMBER(SEARCH(""CDM CASH DEPOSIT"",$C1267)),
      ISNUMBER(SEARCH(""CASH DEPOSIT"",$"&amp;"C1267)),
      COUNTIFS('SUMMARY DATA'!$D:$D,$C1267,'SUMMARY DATA'!$B:$B,""GRP"")&lt;&gt;1
    ),
    """",
    IFERROR(TEXTJOIN(CHAR(10),TRUE,FILTER('SUMMARY DATA'!F:F,'SUMMARY DATA'!$D:$D=$C1267,'SUMMARY DATA'!$B:$B=""GRP"")),"""")
  )
)"),"")</f>
        <v/>
      </c>
      <c r="G1267" s="17" t="str">
        <f>IFERROR(__xludf.DUMMYFUNCTION("IFERROR(
  TEXTJOIN(CHAR(10),TRUE,FILTER('SUMMARY DATA'!G:G,'SUMMARY DATA'!$A:$A=$A1267,'SUMMARY DATA'!$C:$C=$B1267,'SUMMARY DATA'!$B:$B=""GRP"")),
  IF(
    OR(
      ISNUMBER(SEARCH(""CDM CASH DEPOSIT"",$C1267)),
      ISNUMBER(SEARCH(""CASH DEPOSIT"",$"&amp;"C1267)),
      COUNTIFS('SUMMARY DATA'!$D:$D,$C1267,'SUMMARY DATA'!$B:$B,""GRP"")&lt;&gt;1
    ),
    """",
    IFERROR(TEXTJOIN(CHAR(10),TRUE,FILTER('SUMMARY DATA'!G:G,'SUMMARY DATA'!$D:$D=$C1267,'SUMMARY DATA'!$B:$B=""GRP"")),"""")
  )
)"),"")</f>
        <v/>
      </c>
      <c r="H1267" s="18" t="str">
        <f>IFERROR(__xludf.DUMMYFUNCTION("IFERROR(
  TEXTJOIN(CHAR(10),TRUE,FILTER('SUMMARY DATA'!H:H,'SUMMARY DATA'!$A:$A=$A1267,'SUMMARY DATA'!$C:$C=$B1267,'SUMMARY DATA'!$B:$B=""GRP"")),
  IF(
    OR(
      ISNUMBER(SEARCH(""CDM CASH DEPOSIT"",$C1267)),
      ISNUMBER(SEARCH(""CASH DEPOSIT"",$"&amp;"C1267)),
      COUNTIFS('SUMMARY DATA'!$D:$D,$C1267,'SUMMARY DATA'!$B:$B,""GRP"")&lt;&gt;1
    ),
    """",
    IFERROR(TEXTJOIN(CHAR(10),TRUE,FILTER('SUMMARY DATA'!H:H,'SUMMARY DATA'!$D:$D=$C1267,'SUMMARY DATA'!$B:$B=""GRP"")),"""")
  )
)"),"")</f>
        <v/>
      </c>
      <c r="I1267" s="18" t="str">
        <f>IFERROR(__xludf.DUMMYFUNCTION("IF(H1267="""","""",
SUM(ARRAYFORMULA(VALUE(SPLIT(H1267,CHAR(10)))))
)"),"")</f>
        <v/>
      </c>
      <c r="J1267" s="17" t="str">
        <f>IFERROR(__xludf.DUMMYFUNCTION("IFERROR(
  TEXTJOIN(CHAR(10),TRUE,FILTER('SUMMARY DATA'!I:I,'SUMMARY DATA'!$A:$A=$A1267,'SUMMARY DATA'!$C:$C=$B1267,'SUMMARY DATA'!$B:$B=""GRP"")),
  IF(
    OR(
      ISNUMBER(SEARCH(""CDM CASH DEPOSIT"",$C1267)),
      ISNUMBER(SEARCH(""CASH DEPOSIT"",$"&amp;"C1267)),
      COUNTIFS('SUMMARY DATA'!$D:$D,$C1267,'SUMMARY DATA'!$B:$B,""GRP"")&lt;&gt;1
    ),
    """",
    IFERROR(TEXTJOIN(CHAR(10),TRUE,FILTER('SUMMARY DATA'!I:I,'SUMMARY DATA'!$D:$D=$C1267,'SUMMARY DATA'!$B:$B=""GRP"")),"""")
  )
)"),"")</f>
        <v/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ht="15.75" customHeight="1" spans="1:27">
      <c r="A1268" s="2"/>
      <c r="B1268" s="35"/>
      <c r="C1268" s="2"/>
      <c r="D1268" s="6"/>
      <c r="E1268" s="16" t="str">
        <f>IFERROR(__xludf.DUMMYFUNCTION("IFERROR(
  TEXTJOIN(CHAR(10),TRUE,FILTER('SUMMARY DATA'!E:E,'SUMMARY DATA'!$A:$A=$A1268,'SUMMARY DATA'!$C:$C=$B1268,'SUMMARY DATA'!$B:$B=""GRP"")),
  IF(
    OR(
      ISNUMBER(SEARCH(""CDM CASH DEPOSIT"",$C1268)),
      ISNUMBER(SEARCH(""CASH DEPOSIT"",$"&amp;"C1268)),
      COUNTIFS('SUMMARY DATA'!$D:$D,$C1268,'SUMMARY DATA'!$B:$B,""GRP"")&lt;&gt;1
    ),
    """",
    IFERROR(TEXTJOIN(CHAR(10),TRUE,FILTER('SUMMARY DATA'!E:E,'SUMMARY DATA'!$D:$D=$C1268,'SUMMARY DATA'!$B:$B=""GRP"")),"""")
  )
)"),"")</f>
        <v/>
      </c>
      <c r="F1268" s="17" t="str">
        <f>IFERROR(__xludf.DUMMYFUNCTION("IFERROR(
  TEXTJOIN(CHAR(10),TRUE,FILTER('SUMMARY DATA'!F:F,'SUMMARY DATA'!$A:$A=$A1268,'SUMMARY DATA'!$C:$C=$B1268,'SUMMARY DATA'!$B:$B=""GRP"")),
  IF(
    OR(
      ISNUMBER(SEARCH(""CDM CASH DEPOSIT"",$C1268)),
      ISNUMBER(SEARCH(""CASH DEPOSIT"",$"&amp;"C1268)),
      COUNTIFS('SUMMARY DATA'!$D:$D,$C1268,'SUMMARY DATA'!$B:$B,""GRP"")&lt;&gt;1
    ),
    """",
    IFERROR(TEXTJOIN(CHAR(10),TRUE,FILTER('SUMMARY DATA'!F:F,'SUMMARY DATA'!$D:$D=$C1268,'SUMMARY DATA'!$B:$B=""GRP"")),"""")
  )
)"),"")</f>
        <v/>
      </c>
      <c r="G1268" s="17" t="str">
        <f>IFERROR(__xludf.DUMMYFUNCTION("IFERROR(
  TEXTJOIN(CHAR(10),TRUE,FILTER('SUMMARY DATA'!G:G,'SUMMARY DATA'!$A:$A=$A1268,'SUMMARY DATA'!$C:$C=$B1268,'SUMMARY DATA'!$B:$B=""GRP"")),
  IF(
    OR(
      ISNUMBER(SEARCH(""CDM CASH DEPOSIT"",$C1268)),
      ISNUMBER(SEARCH(""CASH DEPOSIT"",$"&amp;"C1268)),
      COUNTIFS('SUMMARY DATA'!$D:$D,$C1268,'SUMMARY DATA'!$B:$B,""GRP"")&lt;&gt;1
    ),
    """",
    IFERROR(TEXTJOIN(CHAR(10),TRUE,FILTER('SUMMARY DATA'!G:G,'SUMMARY DATA'!$D:$D=$C1268,'SUMMARY DATA'!$B:$B=""GRP"")),"""")
  )
)"),"")</f>
        <v/>
      </c>
      <c r="H1268" s="18" t="str">
        <f>IFERROR(__xludf.DUMMYFUNCTION("IFERROR(
  TEXTJOIN(CHAR(10),TRUE,FILTER('SUMMARY DATA'!H:H,'SUMMARY DATA'!$A:$A=$A1268,'SUMMARY DATA'!$C:$C=$B1268,'SUMMARY DATA'!$B:$B=""GRP"")),
  IF(
    OR(
      ISNUMBER(SEARCH(""CDM CASH DEPOSIT"",$C1268)),
      ISNUMBER(SEARCH(""CASH DEPOSIT"",$"&amp;"C1268)),
      COUNTIFS('SUMMARY DATA'!$D:$D,$C1268,'SUMMARY DATA'!$B:$B,""GRP"")&lt;&gt;1
    ),
    """",
    IFERROR(TEXTJOIN(CHAR(10),TRUE,FILTER('SUMMARY DATA'!H:H,'SUMMARY DATA'!$D:$D=$C1268,'SUMMARY DATA'!$B:$B=""GRP"")),"""")
  )
)"),"")</f>
        <v/>
      </c>
      <c r="I1268" s="18" t="str">
        <f>IFERROR(__xludf.DUMMYFUNCTION("IF(H1268="""","""",
SUM(ARRAYFORMULA(VALUE(SPLIT(H1268,CHAR(10)))))
)"),"")</f>
        <v/>
      </c>
      <c r="J1268" s="17" t="str">
        <f>IFERROR(__xludf.DUMMYFUNCTION("IFERROR(
  TEXTJOIN(CHAR(10),TRUE,FILTER('SUMMARY DATA'!I:I,'SUMMARY DATA'!$A:$A=$A1268,'SUMMARY DATA'!$C:$C=$B1268,'SUMMARY DATA'!$B:$B=""GRP"")),
  IF(
    OR(
      ISNUMBER(SEARCH(""CDM CASH DEPOSIT"",$C1268)),
      ISNUMBER(SEARCH(""CASH DEPOSIT"",$"&amp;"C1268)),
      COUNTIFS('SUMMARY DATA'!$D:$D,$C1268,'SUMMARY DATA'!$B:$B,""GRP"")&lt;&gt;1
    ),
    """",
    IFERROR(TEXTJOIN(CHAR(10),TRUE,FILTER('SUMMARY DATA'!I:I,'SUMMARY DATA'!$D:$D=$C1268,'SUMMARY DATA'!$B:$B=""GRP"")),"""")
  )
)"),"")</f>
        <v/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ht="15.75" customHeight="1" spans="1:27">
      <c r="A1269" s="2"/>
      <c r="B1269" s="35"/>
      <c r="C1269" s="2"/>
      <c r="D1269" s="6"/>
      <c r="E1269" s="16" t="str">
        <f>IFERROR(__xludf.DUMMYFUNCTION("IFERROR(
  TEXTJOIN(CHAR(10),TRUE,FILTER('SUMMARY DATA'!E:E,'SUMMARY DATA'!$A:$A=$A1269,'SUMMARY DATA'!$C:$C=$B1269,'SUMMARY DATA'!$B:$B=""GRP"")),
  IF(
    OR(
      ISNUMBER(SEARCH(""CDM CASH DEPOSIT"",$C1269)),
      ISNUMBER(SEARCH(""CASH DEPOSIT"",$"&amp;"C1269)),
      COUNTIFS('SUMMARY DATA'!$D:$D,$C1269,'SUMMARY DATA'!$B:$B,""GRP"")&lt;&gt;1
    ),
    """",
    IFERROR(TEXTJOIN(CHAR(10),TRUE,FILTER('SUMMARY DATA'!E:E,'SUMMARY DATA'!$D:$D=$C1269,'SUMMARY DATA'!$B:$B=""GRP"")),"""")
  )
)"),"")</f>
        <v/>
      </c>
      <c r="F1269" s="17" t="str">
        <f>IFERROR(__xludf.DUMMYFUNCTION("IFERROR(
  TEXTJOIN(CHAR(10),TRUE,FILTER('SUMMARY DATA'!F:F,'SUMMARY DATA'!$A:$A=$A1269,'SUMMARY DATA'!$C:$C=$B1269,'SUMMARY DATA'!$B:$B=""GRP"")),
  IF(
    OR(
      ISNUMBER(SEARCH(""CDM CASH DEPOSIT"",$C1269)),
      ISNUMBER(SEARCH(""CASH DEPOSIT"",$"&amp;"C1269)),
      COUNTIFS('SUMMARY DATA'!$D:$D,$C1269,'SUMMARY DATA'!$B:$B,""GRP"")&lt;&gt;1
    ),
    """",
    IFERROR(TEXTJOIN(CHAR(10),TRUE,FILTER('SUMMARY DATA'!F:F,'SUMMARY DATA'!$D:$D=$C1269,'SUMMARY DATA'!$B:$B=""GRP"")),"""")
  )
)"),"")</f>
        <v/>
      </c>
      <c r="G1269" s="17" t="str">
        <f>IFERROR(__xludf.DUMMYFUNCTION("IFERROR(
  TEXTJOIN(CHAR(10),TRUE,FILTER('SUMMARY DATA'!G:G,'SUMMARY DATA'!$A:$A=$A1269,'SUMMARY DATA'!$C:$C=$B1269,'SUMMARY DATA'!$B:$B=""GRP"")),
  IF(
    OR(
      ISNUMBER(SEARCH(""CDM CASH DEPOSIT"",$C1269)),
      ISNUMBER(SEARCH(""CASH DEPOSIT"",$"&amp;"C1269)),
      COUNTIFS('SUMMARY DATA'!$D:$D,$C1269,'SUMMARY DATA'!$B:$B,""GRP"")&lt;&gt;1
    ),
    """",
    IFERROR(TEXTJOIN(CHAR(10),TRUE,FILTER('SUMMARY DATA'!G:G,'SUMMARY DATA'!$D:$D=$C1269,'SUMMARY DATA'!$B:$B=""GRP"")),"""")
  )
)"),"")</f>
        <v/>
      </c>
      <c r="H1269" s="18" t="str">
        <f>IFERROR(__xludf.DUMMYFUNCTION("IFERROR(
  TEXTJOIN(CHAR(10),TRUE,FILTER('SUMMARY DATA'!H:H,'SUMMARY DATA'!$A:$A=$A1269,'SUMMARY DATA'!$C:$C=$B1269,'SUMMARY DATA'!$B:$B=""GRP"")),
  IF(
    OR(
      ISNUMBER(SEARCH(""CDM CASH DEPOSIT"",$C1269)),
      ISNUMBER(SEARCH(""CASH DEPOSIT"",$"&amp;"C1269)),
      COUNTIFS('SUMMARY DATA'!$D:$D,$C1269,'SUMMARY DATA'!$B:$B,""GRP"")&lt;&gt;1
    ),
    """",
    IFERROR(TEXTJOIN(CHAR(10),TRUE,FILTER('SUMMARY DATA'!H:H,'SUMMARY DATA'!$D:$D=$C1269,'SUMMARY DATA'!$B:$B=""GRP"")),"""")
  )
)"),"")</f>
        <v/>
      </c>
      <c r="I1269" s="18" t="str">
        <f>IFERROR(__xludf.DUMMYFUNCTION("IF(H1269="""","""",
SUM(ARRAYFORMULA(VALUE(SPLIT(H1269,CHAR(10)))))
)"),"")</f>
        <v/>
      </c>
      <c r="J1269" s="17" t="str">
        <f>IFERROR(__xludf.DUMMYFUNCTION("IFERROR(
  TEXTJOIN(CHAR(10),TRUE,FILTER('SUMMARY DATA'!I:I,'SUMMARY DATA'!$A:$A=$A1269,'SUMMARY DATA'!$C:$C=$B1269,'SUMMARY DATA'!$B:$B=""GRP"")),
  IF(
    OR(
      ISNUMBER(SEARCH(""CDM CASH DEPOSIT"",$C1269)),
      ISNUMBER(SEARCH(""CASH DEPOSIT"",$"&amp;"C1269)),
      COUNTIFS('SUMMARY DATA'!$D:$D,$C1269,'SUMMARY DATA'!$B:$B,""GRP"")&lt;&gt;1
    ),
    """",
    IFERROR(TEXTJOIN(CHAR(10),TRUE,FILTER('SUMMARY DATA'!I:I,'SUMMARY DATA'!$D:$D=$C1269,'SUMMARY DATA'!$B:$B=""GRP"")),"""")
  )
)"),"")</f>
        <v/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ht="15.75" customHeight="1" spans="1:27">
      <c r="A1270" s="2"/>
      <c r="B1270" s="35"/>
      <c r="C1270" s="2"/>
      <c r="D1270" s="6"/>
      <c r="E1270" s="16" t="str">
        <f>IFERROR(__xludf.DUMMYFUNCTION("IFERROR(
  TEXTJOIN(CHAR(10),TRUE,FILTER('SUMMARY DATA'!E:E,'SUMMARY DATA'!$A:$A=$A1270,'SUMMARY DATA'!$C:$C=$B1270,'SUMMARY DATA'!$B:$B=""GRP"")),
  IF(
    OR(
      ISNUMBER(SEARCH(""CDM CASH DEPOSIT"",$C1270)),
      ISNUMBER(SEARCH(""CASH DEPOSIT"",$"&amp;"C1270)),
      COUNTIFS('SUMMARY DATA'!$D:$D,$C1270,'SUMMARY DATA'!$B:$B,""GRP"")&lt;&gt;1
    ),
    """",
    IFERROR(TEXTJOIN(CHAR(10),TRUE,FILTER('SUMMARY DATA'!E:E,'SUMMARY DATA'!$D:$D=$C1270,'SUMMARY DATA'!$B:$B=""GRP"")),"""")
  )
)"),"")</f>
        <v/>
      </c>
      <c r="F1270" s="17" t="str">
        <f>IFERROR(__xludf.DUMMYFUNCTION("IFERROR(
  TEXTJOIN(CHAR(10),TRUE,FILTER('SUMMARY DATA'!F:F,'SUMMARY DATA'!$A:$A=$A1270,'SUMMARY DATA'!$C:$C=$B1270,'SUMMARY DATA'!$B:$B=""GRP"")),
  IF(
    OR(
      ISNUMBER(SEARCH(""CDM CASH DEPOSIT"",$C1270)),
      ISNUMBER(SEARCH(""CASH DEPOSIT"",$"&amp;"C1270)),
      COUNTIFS('SUMMARY DATA'!$D:$D,$C1270,'SUMMARY DATA'!$B:$B,""GRP"")&lt;&gt;1
    ),
    """",
    IFERROR(TEXTJOIN(CHAR(10),TRUE,FILTER('SUMMARY DATA'!F:F,'SUMMARY DATA'!$D:$D=$C1270,'SUMMARY DATA'!$B:$B=""GRP"")),"""")
  )
)"),"")</f>
        <v/>
      </c>
      <c r="G1270" s="17" t="str">
        <f>IFERROR(__xludf.DUMMYFUNCTION("IFERROR(
  TEXTJOIN(CHAR(10),TRUE,FILTER('SUMMARY DATA'!G:G,'SUMMARY DATA'!$A:$A=$A1270,'SUMMARY DATA'!$C:$C=$B1270,'SUMMARY DATA'!$B:$B=""GRP"")),
  IF(
    OR(
      ISNUMBER(SEARCH(""CDM CASH DEPOSIT"",$C1270)),
      ISNUMBER(SEARCH(""CASH DEPOSIT"",$"&amp;"C1270)),
      COUNTIFS('SUMMARY DATA'!$D:$D,$C1270,'SUMMARY DATA'!$B:$B,""GRP"")&lt;&gt;1
    ),
    """",
    IFERROR(TEXTJOIN(CHAR(10),TRUE,FILTER('SUMMARY DATA'!G:G,'SUMMARY DATA'!$D:$D=$C1270,'SUMMARY DATA'!$B:$B=""GRP"")),"""")
  )
)"),"")</f>
        <v/>
      </c>
      <c r="H1270" s="18" t="str">
        <f>IFERROR(__xludf.DUMMYFUNCTION("IFERROR(
  TEXTJOIN(CHAR(10),TRUE,FILTER('SUMMARY DATA'!H:H,'SUMMARY DATA'!$A:$A=$A1270,'SUMMARY DATA'!$C:$C=$B1270,'SUMMARY DATA'!$B:$B=""GRP"")),
  IF(
    OR(
      ISNUMBER(SEARCH(""CDM CASH DEPOSIT"",$C1270)),
      ISNUMBER(SEARCH(""CASH DEPOSIT"",$"&amp;"C1270)),
      COUNTIFS('SUMMARY DATA'!$D:$D,$C1270,'SUMMARY DATA'!$B:$B,""GRP"")&lt;&gt;1
    ),
    """",
    IFERROR(TEXTJOIN(CHAR(10),TRUE,FILTER('SUMMARY DATA'!H:H,'SUMMARY DATA'!$D:$D=$C1270,'SUMMARY DATA'!$B:$B=""GRP"")),"""")
  )
)"),"")</f>
        <v/>
      </c>
      <c r="I1270" s="18" t="str">
        <f>IFERROR(__xludf.DUMMYFUNCTION("IF(H1270="""","""",
SUM(ARRAYFORMULA(VALUE(SPLIT(H1270,CHAR(10)))))
)"),"")</f>
        <v/>
      </c>
      <c r="J1270" s="17" t="str">
        <f>IFERROR(__xludf.DUMMYFUNCTION("IFERROR(
  TEXTJOIN(CHAR(10),TRUE,FILTER('SUMMARY DATA'!I:I,'SUMMARY DATA'!$A:$A=$A1270,'SUMMARY DATA'!$C:$C=$B1270,'SUMMARY DATA'!$B:$B=""GRP"")),
  IF(
    OR(
      ISNUMBER(SEARCH(""CDM CASH DEPOSIT"",$C1270)),
      ISNUMBER(SEARCH(""CASH DEPOSIT"",$"&amp;"C1270)),
      COUNTIFS('SUMMARY DATA'!$D:$D,$C1270,'SUMMARY DATA'!$B:$B,""GRP"")&lt;&gt;1
    ),
    """",
    IFERROR(TEXTJOIN(CHAR(10),TRUE,FILTER('SUMMARY DATA'!I:I,'SUMMARY DATA'!$D:$D=$C1270,'SUMMARY DATA'!$B:$B=""GRP"")),"""")
  )
)"),"")</f>
        <v/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 ht="15.75" customHeight="1" spans="1:27">
      <c r="A1271" s="2"/>
      <c r="B1271" s="35"/>
      <c r="C1271" s="2"/>
      <c r="D1271" s="6"/>
      <c r="E1271" s="16" t="str">
        <f>IFERROR(__xludf.DUMMYFUNCTION("IFERROR(
  TEXTJOIN(CHAR(10),TRUE,FILTER('SUMMARY DATA'!E:E,'SUMMARY DATA'!$A:$A=$A1271,'SUMMARY DATA'!$C:$C=$B1271,'SUMMARY DATA'!$B:$B=""GRP"")),
  IF(
    OR(
      ISNUMBER(SEARCH(""CDM CASH DEPOSIT"",$C1271)),
      ISNUMBER(SEARCH(""CASH DEPOSIT"",$"&amp;"C1271)),
      COUNTIFS('SUMMARY DATA'!$D:$D,$C1271,'SUMMARY DATA'!$B:$B,""GRP"")&lt;&gt;1
    ),
    """",
    IFERROR(TEXTJOIN(CHAR(10),TRUE,FILTER('SUMMARY DATA'!E:E,'SUMMARY DATA'!$D:$D=$C1271,'SUMMARY DATA'!$B:$B=""GRP"")),"""")
  )
)"),"")</f>
        <v/>
      </c>
      <c r="F1271" s="17" t="str">
        <f>IFERROR(__xludf.DUMMYFUNCTION("IFERROR(
  TEXTJOIN(CHAR(10),TRUE,FILTER('SUMMARY DATA'!F:F,'SUMMARY DATA'!$A:$A=$A1271,'SUMMARY DATA'!$C:$C=$B1271,'SUMMARY DATA'!$B:$B=""GRP"")),
  IF(
    OR(
      ISNUMBER(SEARCH(""CDM CASH DEPOSIT"",$C1271)),
      ISNUMBER(SEARCH(""CASH DEPOSIT"",$"&amp;"C1271)),
      COUNTIFS('SUMMARY DATA'!$D:$D,$C1271,'SUMMARY DATA'!$B:$B,""GRP"")&lt;&gt;1
    ),
    """",
    IFERROR(TEXTJOIN(CHAR(10),TRUE,FILTER('SUMMARY DATA'!F:F,'SUMMARY DATA'!$D:$D=$C1271,'SUMMARY DATA'!$B:$B=""GRP"")),"""")
  )
)"),"")</f>
        <v/>
      </c>
      <c r="G1271" s="17" t="str">
        <f>IFERROR(__xludf.DUMMYFUNCTION("IFERROR(
  TEXTJOIN(CHAR(10),TRUE,FILTER('SUMMARY DATA'!G:G,'SUMMARY DATA'!$A:$A=$A1271,'SUMMARY DATA'!$C:$C=$B1271,'SUMMARY DATA'!$B:$B=""GRP"")),
  IF(
    OR(
      ISNUMBER(SEARCH(""CDM CASH DEPOSIT"",$C1271)),
      ISNUMBER(SEARCH(""CASH DEPOSIT"",$"&amp;"C1271)),
      COUNTIFS('SUMMARY DATA'!$D:$D,$C1271,'SUMMARY DATA'!$B:$B,""GRP"")&lt;&gt;1
    ),
    """",
    IFERROR(TEXTJOIN(CHAR(10),TRUE,FILTER('SUMMARY DATA'!G:G,'SUMMARY DATA'!$D:$D=$C1271,'SUMMARY DATA'!$B:$B=""GRP"")),"""")
  )
)"),"")</f>
        <v/>
      </c>
      <c r="H1271" s="18" t="str">
        <f>IFERROR(__xludf.DUMMYFUNCTION("IFERROR(
  TEXTJOIN(CHAR(10),TRUE,FILTER('SUMMARY DATA'!H:H,'SUMMARY DATA'!$A:$A=$A1271,'SUMMARY DATA'!$C:$C=$B1271,'SUMMARY DATA'!$B:$B=""GRP"")),
  IF(
    OR(
      ISNUMBER(SEARCH(""CDM CASH DEPOSIT"",$C1271)),
      ISNUMBER(SEARCH(""CASH DEPOSIT"",$"&amp;"C1271)),
      COUNTIFS('SUMMARY DATA'!$D:$D,$C1271,'SUMMARY DATA'!$B:$B,""GRP"")&lt;&gt;1
    ),
    """",
    IFERROR(TEXTJOIN(CHAR(10),TRUE,FILTER('SUMMARY DATA'!H:H,'SUMMARY DATA'!$D:$D=$C1271,'SUMMARY DATA'!$B:$B=""GRP"")),"""")
  )
)"),"")</f>
        <v/>
      </c>
      <c r="I1271" s="18" t="str">
        <f>IFERROR(__xludf.DUMMYFUNCTION("IF(H1271="""","""",
SUM(ARRAYFORMULA(VALUE(SPLIT(H1271,CHAR(10)))))
)"),"")</f>
        <v/>
      </c>
      <c r="J1271" s="17" t="str">
        <f>IFERROR(__xludf.DUMMYFUNCTION("IFERROR(
  TEXTJOIN(CHAR(10),TRUE,FILTER('SUMMARY DATA'!I:I,'SUMMARY DATA'!$A:$A=$A1271,'SUMMARY DATA'!$C:$C=$B1271,'SUMMARY DATA'!$B:$B=""GRP"")),
  IF(
    OR(
      ISNUMBER(SEARCH(""CDM CASH DEPOSIT"",$C1271)),
      ISNUMBER(SEARCH(""CASH DEPOSIT"",$"&amp;"C1271)),
      COUNTIFS('SUMMARY DATA'!$D:$D,$C1271,'SUMMARY DATA'!$B:$B,""GRP"")&lt;&gt;1
    ),
    """",
    IFERROR(TEXTJOIN(CHAR(10),TRUE,FILTER('SUMMARY DATA'!I:I,'SUMMARY DATA'!$D:$D=$C1271,'SUMMARY DATA'!$B:$B=""GRP"")),"""")
  )
)"),"")</f>
        <v/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 ht="15.75" customHeight="1" spans="1:27">
      <c r="A1272" s="2"/>
      <c r="B1272" s="35"/>
      <c r="C1272" s="2"/>
      <c r="D1272" s="6"/>
      <c r="E1272" s="16" t="str">
        <f>IFERROR(__xludf.DUMMYFUNCTION("IFERROR(
  TEXTJOIN(CHAR(10),TRUE,FILTER('SUMMARY DATA'!E:E,'SUMMARY DATA'!$A:$A=$A1272,'SUMMARY DATA'!$C:$C=$B1272,'SUMMARY DATA'!$B:$B=""GRP"")),
  IF(
    OR(
      ISNUMBER(SEARCH(""CDM CASH DEPOSIT"",$C1272)),
      ISNUMBER(SEARCH(""CASH DEPOSIT"",$"&amp;"C1272)),
      COUNTIFS('SUMMARY DATA'!$D:$D,$C1272,'SUMMARY DATA'!$B:$B,""GRP"")&lt;&gt;1
    ),
    """",
    IFERROR(TEXTJOIN(CHAR(10),TRUE,FILTER('SUMMARY DATA'!E:E,'SUMMARY DATA'!$D:$D=$C1272,'SUMMARY DATA'!$B:$B=""GRP"")),"""")
  )
)"),"")</f>
        <v/>
      </c>
      <c r="F1272" s="17" t="str">
        <f>IFERROR(__xludf.DUMMYFUNCTION("IFERROR(
  TEXTJOIN(CHAR(10),TRUE,FILTER('SUMMARY DATA'!F:F,'SUMMARY DATA'!$A:$A=$A1272,'SUMMARY DATA'!$C:$C=$B1272,'SUMMARY DATA'!$B:$B=""GRP"")),
  IF(
    OR(
      ISNUMBER(SEARCH(""CDM CASH DEPOSIT"",$C1272)),
      ISNUMBER(SEARCH(""CASH DEPOSIT"",$"&amp;"C1272)),
      COUNTIFS('SUMMARY DATA'!$D:$D,$C1272,'SUMMARY DATA'!$B:$B,""GRP"")&lt;&gt;1
    ),
    """",
    IFERROR(TEXTJOIN(CHAR(10),TRUE,FILTER('SUMMARY DATA'!F:F,'SUMMARY DATA'!$D:$D=$C1272,'SUMMARY DATA'!$B:$B=""GRP"")),"""")
  )
)"),"")</f>
        <v/>
      </c>
      <c r="G1272" s="17" t="str">
        <f>IFERROR(__xludf.DUMMYFUNCTION("IFERROR(
  TEXTJOIN(CHAR(10),TRUE,FILTER('SUMMARY DATA'!G:G,'SUMMARY DATA'!$A:$A=$A1272,'SUMMARY DATA'!$C:$C=$B1272,'SUMMARY DATA'!$B:$B=""GRP"")),
  IF(
    OR(
      ISNUMBER(SEARCH(""CDM CASH DEPOSIT"",$C1272)),
      ISNUMBER(SEARCH(""CASH DEPOSIT"",$"&amp;"C1272)),
      COUNTIFS('SUMMARY DATA'!$D:$D,$C1272,'SUMMARY DATA'!$B:$B,""GRP"")&lt;&gt;1
    ),
    """",
    IFERROR(TEXTJOIN(CHAR(10),TRUE,FILTER('SUMMARY DATA'!G:G,'SUMMARY DATA'!$D:$D=$C1272,'SUMMARY DATA'!$B:$B=""GRP"")),"""")
  )
)"),"")</f>
        <v/>
      </c>
      <c r="H1272" s="18" t="str">
        <f>IFERROR(__xludf.DUMMYFUNCTION("IFERROR(
  TEXTJOIN(CHAR(10),TRUE,FILTER('SUMMARY DATA'!H:H,'SUMMARY DATA'!$A:$A=$A1272,'SUMMARY DATA'!$C:$C=$B1272,'SUMMARY DATA'!$B:$B=""GRP"")),
  IF(
    OR(
      ISNUMBER(SEARCH(""CDM CASH DEPOSIT"",$C1272)),
      ISNUMBER(SEARCH(""CASH DEPOSIT"",$"&amp;"C1272)),
      COUNTIFS('SUMMARY DATA'!$D:$D,$C1272,'SUMMARY DATA'!$B:$B,""GRP"")&lt;&gt;1
    ),
    """",
    IFERROR(TEXTJOIN(CHAR(10),TRUE,FILTER('SUMMARY DATA'!H:H,'SUMMARY DATA'!$D:$D=$C1272,'SUMMARY DATA'!$B:$B=""GRP"")),"""")
  )
)"),"")</f>
        <v/>
      </c>
      <c r="I1272" s="18" t="str">
        <f>IFERROR(__xludf.DUMMYFUNCTION("IF(H1272="""","""",
SUM(ARRAYFORMULA(VALUE(SPLIT(H1272,CHAR(10)))))
)"),"")</f>
        <v/>
      </c>
      <c r="J1272" s="17" t="str">
        <f>IFERROR(__xludf.DUMMYFUNCTION("IFERROR(
  TEXTJOIN(CHAR(10),TRUE,FILTER('SUMMARY DATA'!I:I,'SUMMARY DATA'!$A:$A=$A1272,'SUMMARY DATA'!$C:$C=$B1272,'SUMMARY DATA'!$B:$B=""GRP"")),
  IF(
    OR(
      ISNUMBER(SEARCH(""CDM CASH DEPOSIT"",$C1272)),
      ISNUMBER(SEARCH(""CASH DEPOSIT"",$"&amp;"C1272)),
      COUNTIFS('SUMMARY DATA'!$D:$D,$C1272,'SUMMARY DATA'!$B:$B,""GRP"")&lt;&gt;1
    ),
    """",
    IFERROR(TEXTJOIN(CHAR(10),TRUE,FILTER('SUMMARY DATA'!I:I,'SUMMARY DATA'!$D:$D=$C1272,'SUMMARY DATA'!$B:$B=""GRP"")),"""")
  )
)"),"")</f>
        <v/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 ht="15.75" customHeight="1" spans="1:27">
      <c r="A1273" s="2"/>
      <c r="B1273" s="35"/>
      <c r="C1273" s="2"/>
      <c r="D1273" s="6"/>
      <c r="E1273" s="16" t="str">
        <f>IFERROR(__xludf.DUMMYFUNCTION("IFERROR(
  TEXTJOIN(CHAR(10),TRUE,FILTER('SUMMARY DATA'!E:E,'SUMMARY DATA'!$A:$A=$A1273,'SUMMARY DATA'!$C:$C=$B1273,'SUMMARY DATA'!$B:$B=""GRP"")),
  IF(
    OR(
      ISNUMBER(SEARCH(""CDM CASH DEPOSIT"",$C1273)),
      ISNUMBER(SEARCH(""CASH DEPOSIT"",$"&amp;"C1273)),
      COUNTIFS('SUMMARY DATA'!$D:$D,$C1273,'SUMMARY DATA'!$B:$B,""GRP"")&lt;&gt;1
    ),
    """",
    IFERROR(TEXTJOIN(CHAR(10),TRUE,FILTER('SUMMARY DATA'!E:E,'SUMMARY DATA'!$D:$D=$C1273,'SUMMARY DATA'!$B:$B=""GRP"")),"""")
  )
)"),"")</f>
        <v/>
      </c>
      <c r="F1273" s="17" t="str">
        <f>IFERROR(__xludf.DUMMYFUNCTION("IFERROR(
  TEXTJOIN(CHAR(10),TRUE,FILTER('SUMMARY DATA'!F:F,'SUMMARY DATA'!$A:$A=$A1273,'SUMMARY DATA'!$C:$C=$B1273,'SUMMARY DATA'!$B:$B=""GRP"")),
  IF(
    OR(
      ISNUMBER(SEARCH(""CDM CASH DEPOSIT"",$C1273)),
      ISNUMBER(SEARCH(""CASH DEPOSIT"",$"&amp;"C1273)),
      COUNTIFS('SUMMARY DATA'!$D:$D,$C1273,'SUMMARY DATA'!$B:$B,""GRP"")&lt;&gt;1
    ),
    """",
    IFERROR(TEXTJOIN(CHAR(10),TRUE,FILTER('SUMMARY DATA'!F:F,'SUMMARY DATA'!$D:$D=$C1273,'SUMMARY DATA'!$B:$B=""GRP"")),"""")
  )
)"),"")</f>
        <v/>
      </c>
      <c r="G1273" s="17" t="str">
        <f>IFERROR(__xludf.DUMMYFUNCTION("IFERROR(
  TEXTJOIN(CHAR(10),TRUE,FILTER('SUMMARY DATA'!G:G,'SUMMARY DATA'!$A:$A=$A1273,'SUMMARY DATA'!$C:$C=$B1273,'SUMMARY DATA'!$B:$B=""GRP"")),
  IF(
    OR(
      ISNUMBER(SEARCH(""CDM CASH DEPOSIT"",$C1273)),
      ISNUMBER(SEARCH(""CASH DEPOSIT"",$"&amp;"C1273)),
      COUNTIFS('SUMMARY DATA'!$D:$D,$C1273,'SUMMARY DATA'!$B:$B,""GRP"")&lt;&gt;1
    ),
    """",
    IFERROR(TEXTJOIN(CHAR(10),TRUE,FILTER('SUMMARY DATA'!G:G,'SUMMARY DATA'!$D:$D=$C1273,'SUMMARY DATA'!$B:$B=""GRP"")),"""")
  )
)"),"")</f>
        <v/>
      </c>
      <c r="H1273" s="18" t="str">
        <f>IFERROR(__xludf.DUMMYFUNCTION("IFERROR(
  TEXTJOIN(CHAR(10),TRUE,FILTER('SUMMARY DATA'!H:H,'SUMMARY DATA'!$A:$A=$A1273,'SUMMARY DATA'!$C:$C=$B1273,'SUMMARY DATA'!$B:$B=""GRP"")),
  IF(
    OR(
      ISNUMBER(SEARCH(""CDM CASH DEPOSIT"",$C1273)),
      ISNUMBER(SEARCH(""CASH DEPOSIT"",$"&amp;"C1273)),
      COUNTIFS('SUMMARY DATA'!$D:$D,$C1273,'SUMMARY DATA'!$B:$B,""GRP"")&lt;&gt;1
    ),
    """",
    IFERROR(TEXTJOIN(CHAR(10),TRUE,FILTER('SUMMARY DATA'!H:H,'SUMMARY DATA'!$D:$D=$C1273,'SUMMARY DATA'!$B:$B=""GRP"")),"""")
  )
)"),"")</f>
        <v/>
      </c>
      <c r="I1273" s="18" t="str">
        <f>IFERROR(__xludf.DUMMYFUNCTION("IF(H1273="""","""",
SUM(ARRAYFORMULA(VALUE(SPLIT(H1273,CHAR(10)))))
)"),"")</f>
        <v/>
      </c>
      <c r="J1273" s="17" t="str">
        <f>IFERROR(__xludf.DUMMYFUNCTION("IFERROR(
  TEXTJOIN(CHAR(10),TRUE,FILTER('SUMMARY DATA'!I:I,'SUMMARY DATA'!$A:$A=$A1273,'SUMMARY DATA'!$C:$C=$B1273,'SUMMARY DATA'!$B:$B=""GRP"")),
  IF(
    OR(
      ISNUMBER(SEARCH(""CDM CASH DEPOSIT"",$C1273)),
      ISNUMBER(SEARCH(""CASH DEPOSIT"",$"&amp;"C1273)),
      COUNTIFS('SUMMARY DATA'!$D:$D,$C1273,'SUMMARY DATA'!$B:$B,""GRP"")&lt;&gt;1
    ),
    """",
    IFERROR(TEXTJOIN(CHAR(10),TRUE,FILTER('SUMMARY DATA'!I:I,'SUMMARY DATA'!$D:$D=$C1273,'SUMMARY DATA'!$B:$B=""GRP"")),"""")
  )
)"),"")</f>
        <v/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 ht="15.75" customHeight="1" spans="1:27">
      <c r="A1274" s="2"/>
      <c r="B1274" s="35"/>
      <c r="C1274" s="2"/>
      <c r="D1274" s="6"/>
      <c r="E1274" s="16" t="str">
        <f>IFERROR(__xludf.DUMMYFUNCTION("IFERROR(
  TEXTJOIN(CHAR(10),TRUE,FILTER('SUMMARY DATA'!E:E,'SUMMARY DATA'!$A:$A=$A1274,'SUMMARY DATA'!$C:$C=$B1274,'SUMMARY DATA'!$B:$B=""GRP"")),
  IF(
    OR(
      ISNUMBER(SEARCH(""CDM CASH DEPOSIT"",$C1274)),
      ISNUMBER(SEARCH(""CASH DEPOSIT"",$"&amp;"C1274)),
      COUNTIFS('SUMMARY DATA'!$D:$D,$C1274,'SUMMARY DATA'!$B:$B,""GRP"")&lt;&gt;1
    ),
    """",
    IFERROR(TEXTJOIN(CHAR(10),TRUE,FILTER('SUMMARY DATA'!E:E,'SUMMARY DATA'!$D:$D=$C1274,'SUMMARY DATA'!$B:$B=""GRP"")),"""")
  )
)"),"")</f>
        <v/>
      </c>
      <c r="F1274" s="17" t="str">
        <f>IFERROR(__xludf.DUMMYFUNCTION("IFERROR(
  TEXTJOIN(CHAR(10),TRUE,FILTER('SUMMARY DATA'!F:F,'SUMMARY DATA'!$A:$A=$A1274,'SUMMARY DATA'!$C:$C=$B1274,'SUMMARY DATA'!$B:$B=""GRP"")),
  IF(
    OR(
      ISNUMBER(SEARCH(""CDM CASH DEPOSIT"",$C1274)),
      ISNUMBER(SEARCH(""CASH DEPOSIT"",$"&amp;"C1274)),
      COUNTIFS('SUMMARY DATA'!$D:$D,$C1274,'SUMMARY DATA'!$B:$B,""GRP"")&lt;&gt;1
    ),
    """",
    IFERROR(TEXTJOIN(CHAR(10),TRUE,FILTER('SUMMARY DATA'!F:F,'SUMMARY DATA'!$D:$D=$C1274,'SUMMARY DATA'!$B:$B=""GRP"")),"""")
  )
)"),"")</f>
        <v/>
      </c>
      <c r="G1274" s="17" t="str">
        <f>IFERROR(__xludf.DUMMYFUNCTION("IFERROR(
  TEXTJOIN(CHAR(10),TRUE,FILTER('SUMMARY DATA'!G:G,'SUMMARY DATA'!$A:$A=$A1274,'SUMMARY DATA'!$C:$C=$B1274,'SUMMARY DATA'!$B:$B=""GRP"")),
  IF(
    OR(
      ISNUMBER(SEARCH(""CDM CASH DEPOSIT"",$C1274)),
      ISNUMBER(SEARCH(""CASH DEPOSIT"",$"&amp;"C1274)),
      COUNTIFS('SUMMARY DATA'!$D:$D,$C1274,'SUMMARY DATA'!$B:$B,""GRP"")&lt;&gt;1
    ),
    """",
    IFERROR(TEXTJOIN(CHAR(10),TRUE,FILTER('SUMMARY DATA'!G:G,'SUMMARY DATA'!$D:$D=$C1274,'SUMMARY DATA'!$B:$B=""GRP"")),"""")
  )
)"),"")</f>
        <v/>
      </c>
      <c r="H1274" s="18" t="str">
        <f>IFERROR(__xludf.DUMMYFUNCTION("IFERROR(
  TEXTJOIN(CHAR(10),TRUE,FILTER('SUMMARY DATA'!H:H,'SUMMARY DATA'!$A:$A=$A1274,'SUMMARY DATA'!$C:$C=$B1274,'SUMMARY DATA'!$B:$B=""GRP"")),
  IF(
    OR(
      ISNUMBER(SEARCH(""CDM CASH DEPOSIT"",$C1274)),
      ISNUMBER(SEARCH(""CASH DEPOSIT"",$"&amp;"C1274)),
      COUNTIFS('SUMMARY DATA'!$D:$D,$C1274,'SUMMARY DATA'!$B:$B,""GRP"")&lt;&gt;1
    ),
    """",
    IFERROR(TEXTJOIN(CHAR(10),TRUE,FILTER('SUMMARY DATA'!H:H,'SUMMARY DATA'!$D:$D=$C1274,'SUMMARY DATA'!$B:$B=""GRP"")),"""")
  )
)"),"")</f>
        <v/>
      </c>
      <c r="I1274" s="18" t="str">
        <f>IFERROR(__xludf.DUMMYFUNCTION("IF(H1274="""","""",
SUM(ARRAYFORMULA(VALUE(SPLIT(H1274,CHAR(10)))))
)"),"")</f>
        <v/>
      </c>
      <c r="J1274" s="17" t="str">
        <f>IFERROR(__xludf.DUMMYFUNCTION("IFERROR(
  TEXTJOIN(CHAR(10),TRUE,FILTER('SUMMARY DATA'!I:I,'SUMMARY DATA'!$A:$A=$A1274,'SUMMARY DATA'!$C:$C=$B1274,'SUMMARY DATA'!$B:$B=""GRP"")),
  IF(
    OR(
      ISNUMBER(SEARCH(""CDM CASH DEPOSIT"",$C1274)),
      ISNUMBER(SEARCH(""CASH DEPOSIT"",$"&amp;"C1274)),
      COUNTIFS('SUMMARY DATA'!$D:$D,$C1274,'SUMMARY DATA'!$B:$B,""GRP"")&lt;&gt;1
    ),
    """",
    IFERROR(TEXTJOIN(CHAR(10),TRUE,FILTER('SUMMARY DATA'!I:I,'SUMMARY DATA'!$D:$D=$C1274,'SUMMARY DATA'!$B:$B=""GRP"")),"""")
  )
)"),"")</f>
        <v/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 ht="15.75" customHeight="1" spans="1:27">
      <c r="A1275" s="2"/>
      <c r="B1275" s="35"/>
      <c r="C1275" s="2"/>
      <c r="D1275" s="6"/>
      <c r="E1275" s="16" t="str">
        <f>IFERROR(__xludf.DUMMYFUNCTION("IFERROR(
  TEXTJOIN(CHAR(10),TRUE,FILTER('SUMMARY DATA'!E:E,'SUMMARY DATA'!$A:$A=$A1275,'SUMMARY DATA'!$C:$C=$B1275,'SUMMARY DATA'!$B:$B=""GRP"")),
  IF(
    OR(
      ISNUMBER(SEARCH(""CDM CASH DEPOSIT"",$C1275)),
      ISNUMBER(SEARCH(""CASH DEPOSIT"",$"&amp;"C1275)),
      COUNTIFS('SUMMARY DATA'!$D:$D,$C1275,'SUMMARY DATA'!$B:$B,""GRP"")&lt;&gt;1
    ),
    """",
    IFERROR(TEXTJOIN(CHAR(10),TRUE,FILTER('SUMMARY DATA'!E:E,'SUMMARY DATA'!$D:$D=$C1275,'SUMMARY DATA'!$B:$B=""GRP"")),"""")
  )
)"),"")</f>
        <v/>
      </c>
      <c r="F1275" s="17" t="str">
        <f>IFERROR(__xludf.DUMMYFUNCTION("IFERROR(
  TEXTJOIN(CHAR(10),TRUE,FILTER('SUMMARY DATA'!F:F,'SUMMARY DATA'!$A:$A=$A1275,'SUMMARY DATA'!$C:$C=$B1275,'SUMMARY DATA'!$B:$B=""GRP"")),
  IF(
    OR(
      ISNUMBER(SEARCH(""CDM CASH DEPOSIT"",$C1275)),
      ISNUMBER(SEARCH(""CASH DEPOSIT"",$"&amp;"C1275)),
      COUNTIFS('SUMMARY DATA'!$D:$D,$C1275,'SUMMARY DATA'!$B:$B,""GRP"")&lt;&gt;1
    ),
    """",
    IFERROR(TEXTJOIN(CHAR(10),TRUE,FILTER('SUMMARY DATA'!F:F,'SUMMARY DATA'!$D:$D=$C1275,'SUMMARY DATA'!$B:$B=""GRP"")),"""")
  )
)"),"")</f>
        <v/>
      </c>
      <c r="G1275" s="17" t="str">
        <f>IFERROR(__xludf.DUMMYFUNCTION("IFERROR(
  TEXTJOIN(CHAR(10),TRUE,FILTER('SUMMARY DATA'!G:G,'SUMMARY DATA'!$A:$A=$A1275,'SUMMARY DATA'!$C:$C=$B1275,'SUMMARY DATA'!$B:$B=""GRP"")),
  IF(
    OR(
      ISNUMBER(SEARCH(""CDM CASH DEPOSIT"",$C1275)),
      ISNUMBER(SEARCH(""CASH DEPOSIT"",$"&amp;"C1275)),
      COUNTIFS('SUMMARY DATA'!$D:$D,$C1275,'SUMMARY DATA'!$B:$B,""GRP"")&lt;&gt;1
    ),
    """",
    IFERROR(TEXTJOIN(CHAR(10),TRUE,FILTER('SUMMARY DATA'!G:G,'SUMMARY DATA'!$D:$D=$C1275,'SUMMARY DATA'!$B:$B=""GRP"")),"""")
  )
)"),"")</f>
        <v/>
      </c>
      <c r="H1275" s="18" t="str">
        <f>IFERROR(__xludf.DUMMYFUNCTION("IFERROR(
  TEXTJOIN(CHAR(10),TRUE,FILTER('SUMMARY DATA'!H:H,'SUMMARY DATA'!$A:$A=$A1275,'SUMMARY DATA'!$C:$C=$B1275,'SUMMARY DATA'!$B:$B=""GRP"")),
  IF(
    OR(
      ISNUMBER(SEARCH(""CDM CASH DEPOSIT"",$C1275)),
      ISNUMBER(SEARCH(""CASH DEPOSIT"",$"&amp;"C1275)),
      COUNTIFS('SUMMARY DATA'!$D:$D,$C1275,'SUMMARY DATA'!$B:$B,""GRP"")&lt;&gt;1
    ),
    """",
    IFERROR(TEXTJOIN(CHAR(10),TRUE,FILTER('SUMMARY DATA'!H:H,'SUMMARY DATA'!$D:$D=$C1275,'SUMMARY DATA'!$B:$B=""GRP"")),"""")
  )
)"),"")</f>
        <v/>
      </c>
      <c r="I1275" s="18" t="str">
        <f>IFERROR(__xludf.DUMMYFUNCTION("IF(H1275="""","""",
SUM(ARRAYFORMULA(VALUE(SPLIT(H1275,CHAR(10)))))
)"),"")</f>
        <v/>
      </c>
      <c r="J1275" s="17" t="str">
        <f>IFERROR(__xludf.DUMMYFUNCTION("IFERROR(
  TEXTJOIN(CHAR(10),TRUE,FILTER('SUMMARY DATA'!I:I,'SUMMARY DATA'!$A:$A=$A1275,'SUMMARY DATA'!$C:$C=$B1275,'SUMMARY DATA'!$B:$B=""GRP"")),
  IF(
    OR(
      ISNUMBER(SEARCH(""CDM CASH DEPOSIT"",$C1275)),
      ISNUMBER(SEARCH(""CASH DEPOSIT"",$"&amp;"C1275)),
      COUNTIFS('SUMMARY DATA'!$D:$D,$C1275,'SUMMARY DATA'!$B:$B,""GRP"")&lt;&gt;1
    ),
    """",
    IFERROR(TEXTJOIN(CHAR(10),TRUE,FILTER('SUMMARY DATA'!I:I,'SUMMARY DATA'!$D:$D=$C1275,'SUMMARY DATA'!$B:$B=""GRP"")),"""")
  )
)"),"")</f>
        <v/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 ht="15.75" customHeight="1" spans="1:27">
      <c r="A1276" s="2"/>
      <c r="B1276" s="35"/>
      <c r="C1276" s="2"/>
      <c r="D1276" s="6"/>
      <c r="E1276" s="16" t="str">
        <f>IFERROR(__xludf.DUMMYFUNCTION("IFERROR(
  TEXTJOIN(CHAR(10),TRUE,FILTER('SUMMARY DATA'!E:E,'SUMMARY DATA'!$A:$A=$A1276,'SUMMARY DATA'!$C:$C=$B1276,'SUMMARY DATA'!$B:$B=""GRP"")),
  IF(
    OR(
      ISNUMBER(SEARCH(""CDM CASH DEPOSIT"",$C1276)),
      ISNUMBER(SEARCH(""CASH DEPOSIT"",$"&amp;"C1276)),
      COUNTIFS('SUMMARY DATA'!$D:$D,$C1276,'SUMMARY DATA'!$B:$B,""GRP"")&lt;&gt;1
    ),
    """",
    IFERROR(TEXTJOIN(CHAR(10),TRUE,FILTER('SUMMARY DATA'!E:E,'SUMMARY DATA'!$D:$D=$C1276,'SUMMARY DATA'!$B:$B=""GRP"")),"""")
  )
)"),"")</f>
        <v/>
      </c>
      <c r="F1276" s="17" t="str">
        <f>IFERROR(__xludf.DUMMYFUNCTION("IFERROR(
  TEXTJOIN(CHAR(10),TRUE,FILTER('SUMMARY DATA'!F:F,'SUMMARY DATA'!$A:$A=$A1276,'SUMMARY DATA'!$C:$C=$B1276,'SUMMARY DATA'!$B:$B=""GRP"")),
  IF(
    OR(
      ISNUMBER(SEARCH(""CDM CASH DEPOSIT"",$C1276)),
      ISNUMBER(SEARCH(""CASH DEPOSIT"",$"&amp;"C1276)),
      COUNTIFS('SUMMARY DATA'!$D:$D,$C1276,'SUMMARY DATA'!$B:$B,""GRP"")&lt;&gt;1
    ),
    """",
    IFERROR(TEXTJOIN(CHAR(10),TRUE,FILTER('SUMMARY DATA'!F:F,'SUMMARY DATA'!$D:$D=$C1276,'SUMMARY DATA'!$B:$B=""GRP"")),"""")
  )
)"),"")</f>
        <v/>
      </c>
      <c r="G1276" s="17" t="str">
        <f>IFERROR(__xludf.DUMMYFUNCTION("IFERROR(
  TEXTJOIN(CHAR(10),TRUE,FILTER('SUMMARY DATA'!G:G,'SUMMARY DATA'!$A:$A=$A1276,'SUMMARY DATA'!$C:$C=$B1276,'SUMMARY DATA'!$B:$B=""GRP"")),
  IF(
    OR(
      ISNUMBER(SEARCH(""CDM CASH DEPOSIT"",$C1276)),
      ISNUMBER(SEARCH(""CASH DEPOSIT"",$"&amp;"C1276)),
      COUNTIFS('SUMMARY DATA'!$D:$D,$C1276,'SUMMARY DATA'!$B:$B,""GRP"")&lt;&gt;1
    ),
    """",
    IFERROR(TEXTJOIN(CHAR(10),TRUE,FILTER('SUMMARY DATA'!G:G,'SUMMARY DATA'!$D:$D=$C1276,'SUMMARY DATA'!$B:$B=""GRP"")),"""")
  )
)"),"")</f>
        <v/>
      </c>
      <c r="H1276" s="18" t="str">
        <f>IFERROR(__xludf.DUMMYFUNCTION("IFERROR(
  TEXTJOIN(CHAR(10),TRUE,FILTER('SUMMARY DATA'!H:H,'SUMMARY DATA'!$A:$A=$A1276,'SUMMARY DATA'!$C:$C=$B1276,'SUMMARY DATA'!$B:$B=""GRP"")),
  IF(
    OR(
      ISNUMBER(SEARCH(""CDM CASH DEPOSIT"",$C1276)),
      ISNUMBER(SEARCH(""CASH DEPOSIT"",$"&amp;"C1276)),
      COUNTIFS('SUMMARY DATA'!$D:$D,$C1276,'SUMMARY DATA'!$B:$B,""GRP"")&lt;&gt;1
    ),
    """",
    IFERROR(TEXTJOIN(CHAR(10),TRUE,FILTER('SUMMARY DATA'!H:H,'SUMMARY DATA'!$D:$D=$C1276,'SUMMARY DATA'!$B:$B=""GRP"")),"""")
  )
)"),"")</f>
        <v/>
      </c>
      <c r="I1276" s="18" t="str">
        <f>IFERROR(__xludf.DUMMYFUNCTION("IF(H1276="""","""",
SUM(ARRAYFORMULA(VALUE(SPLIT(H1276,CHAR(10)))))
)"),"")</f>
        <v/>
      </c>
      <c r="J1276" s="17" t="str">
        <f>IFERROR(__xludf.DUMMYFUNCTION("IFERROR(
  TEXTJOIN(CHAR(10),TRUE,FILTER('SUMMARY DATA'!I:I,'SUMMARY DATA'!$A:$A=$A1276,'SUMMARY DATA'!$C:$C=$B1276,'SUMMARY DATA'!$B:$B=""GRP"")),
  IF(
    OR(
      ISNUMBER(SEARCH(""CDM CASH DEPOSIT"",$C1276)),
      ISNUMBER(SEARCH(""CASH DEPOSIT"",$"&amp;"C1276)),
      COUNTIFS('SUMMARY DATA'!$D:$D,$C1276,'SUMMARY DATA'!$B:$B,""GRP"")&lt;&gt;1
    ),
    """",
    IFERROR(TEXTJOIN(CHAR(10),TRUE,FILTER('SUMMARY DATA'!I:I,'SUMMARY DATA'!$D:$D=$C1276,'SUMMARY DATA'!$B:$B=""GRP"")),"""")
  )
)"),"")</f>
        <v/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 ht="15.75" customHeight="1" spans="1:27">
      <c r="A1277" s="2"/>
      <c r="B1277" s="35"/>
      <c r="C1277" s="2"/>
      <c r="D1277" s="6"/>
      <c r="E1277" s="16" t="str">
        <f>IFERROR(__xludf.DUMMYFUNCTION("IFERROR(
  TEXTJOIN(CHAR(10),TRUE,FILTER('SUMMARY DATA'!E:E,'SUMMARY DATA'!$A:$A=$A1277,'SUMMARY DATA'!$C:$C=$B1277,'SUMMARY DATA'!$B:$B=""GRP"")),
  IF(
    OR(
      ISNUMBER(SEARCH(""CDM CASH DEPOSIT"",$C1277)),
      ISNUMBER(SEARCH(""CASH DEPOSIT"",$"&amp;"C1277)),
      COUNTIFS('SUMMARY DATA'!$D:$D,$C1277,'SUMMARY DATA'!$B:$B,""GRP"")&lt;&gt;1
    ),
    """",
    IFERROR(TEXTJOIN(CHAR(10),TRUE,FILTER('SUMMARY DATA'!E:E,'SUMMARY DATA'!$D:$D=$C1277,'SUMMARY DATA'!$B:$B=""GRP"")),"""")
  )
)"),"")</f>
        <v/>
      </c>
      <c r="F1277" s="17" t="str">
        <f>IFERROR(__xludf.DUMMYFUNCTION("IFERROR(
  TEXTJOIN(CHAR(10),TRUE,FILTER('SUMMARY DATA'!F:F,'SUMMARY DATA'!$A:$A=$A1277,'SUMMARY DATA'!$C:$C=$B1277,'SUMMARY DATA'!$B:$B=""GRP"")),
  IF(
    OR(
      ISNUMBER(SEARCH(""CDM CASH DEPOSIT"",$C1277)),
      ISNUMBER(SEARCH(""CASH DEPOSIT"",$"&amp;"C1277)),
      COUNTIFS('SUMMARY DATA'!$D:$D,$C1277,'SUMMARY DATA'!$B:$B,""GRP"")&lt;&gt;1
    ),
    """",
    IFERROR(TEXTJOIN(CHAR(10),TRUE,FILTER('SUMMARY DATA'!F:F,'SUMMARY DATA'!$D:$D=$C1277,'SUMMARY DATA'!$B:$B=""GRP"")),"""")
  )
)"),"")</f>
        <v/>
      </c>
      <c r="G1277" s="17" t="str">
        <f>IFERROR(__xludf.DUMMYFUNCTION("IFERROR(
  TEXTJOIN(CHAR(10),TRUE,FILTER('SUMMARY DATA'!G:G,'SUMMARY DATA'!$A:$A=$A1277,'SUMMARY DATA'!$C:$C=$B1277,'SUMMARY DATA'!$B:$B=""GRP"")),
  IF(
    OR(
      ISNUMBER(SEARCH(""CDM CASH DEPOSIT"",$C1277)),
      ISNUMBER(SEARCH(""CASH DEPOSIT"",$"&amp;"C1277)),
      COUNTIFS('SUMMARY DATA'!$D:$D,$C1277,'SUMMARY DATA'!$B:$B,""GRP"")&lt;&gt;1
    ),
    """",
    IFERROR(TEXTJOIN(CHAR(10),TRUE,FILTER('SUMMARY DATA'!G:G,'SUMMARY DATA'!$D:$D=$C1277,'SUMMARY DATA'!$B:$B=""GRP"")),"""")
  )
)"),"")</f>
        <v/>
      </c>
      <c r="H1277" s="18" t="str">
        <f>IFERROR(__xludf.DUMMYFUNCTION("IFERROR(
  TEXTJOIN(CHAR(10),TRUE,FILTER('SUMMARY DATA'!H:H,'SUMMARY DATA'!$A:$A=$A1277,'SUMMARY DATA'!$C:$C=$B1277,'SUMMARY DATA'!$B:$B=""GRP"")),
  IF(
    OR(
      ISNUMBER(SEARCH(""CDM CASH DEPOSIT"",$C1277)),
      ISNUMBER(SEARCH(""CASH DEPOSIT"",$"&amp;"C1277)),
      COUNTIFS('SUMMARY DATA'!$D:$D,$C1277,'SUMMARY DATA'!$B:$B,""GRP"")&lt;&gt;1
    ),
    """",
    IFERROR(TEXTJOIN(CHAR(10),TRUE,FILTER('SUMMARY DATA'!H:H,'SUMMARY DATA'!$D:$D=$C1277,'SUMMARY DATA'!$B:$B=""GRP"")),"""")
  )
)"),"")</f>
        <v/>
      </c>
      <c r="I1277" s="18" t="str">
        <f>IFERROR(__xludf.DUMMYFUNCTION("IF(H1277="""","""",
SUM(ARRAYFORMULA(VALUE(SPLIT(H1277,CHAR(10)))))
)"),"")</f>
        <v/>
      </c>
      <c r="J1277" s="17" t="str">
        <f>IFERROR(__xludf.DUMMYFUNCTION("IFERROR(
  TEXTJOIN(CHAR(10),TRUE,FILTER('SUMMARY DATA'!I:I,'SUMMARY DATA'!$A:$A=$A1277,'SUMMARY DATA'!$C:$C=$B1277,'SUMMARY DATA'!$B:$B=""GRP"")),
  IF(
    OR(
      ISNUMBER(SEARCH(""CDM CASH DEPOSIT"",$C1277)),
      ISNUMBER(SEARCH(""CASH DEPOSIT"",$"&amp;"C1277)),
      COUNTIFS('SUMMARY DATA'!$D:$D,$C1277,'SUMMARY DATA'!$B:$B,""GRP"")&lt;&gt;1
    ),
    """",
    IFERROR(TEXTJOIN(CHAR(10),TRUE,FILTER('SUMMARY DATA'!I:I,'SUMMARY DATA'!$D:$D=$C1277,'SUMMARY DATA'!$B:$B=""GRP"")),"""")
  )
)"),"")</f>
        <v/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 ht="15.75" customHeight="1" spans="1:27">
      <c r="A1278" s="2"/>
      <c r="B1278" s="35"/>
      <c r="C1278" s="2"/>
      <c r="D1278" s="6"/>
      <c r="E1278" s="16" t="str">
        <f>IFERROR(__xludf.DUMMYFUNCTION("IFERROR(
  TEXTJOIN(CHAR(10),TRUE,FILTER('SUMMARY DATA'!E:E,'SUMMARY DATA'!$A:$A=$A1278,'SUMMARY DATA'!$C:$C=$B1278,'SUMMARY DATA'!$B:$B=""GRP"")),
  IF(
    OR(
      ISNUMBER(SEARCH(""CDM CASH DEPOSIT"",$C1278)),
      ISNUMBER(SEARCH(""CASH DEPOSIT"",$"&amp;"C1278)),
      COUNTIFS('SUMMARY DATA'!$D:$D,$C1278,'SUMMARY DATA'!$B:$B,""GRP"")&lt;&gt;1
    ),
    """",
    IFERROR(TEXTJOIN(CHAR(10),TRUE,FILTER('SUMMARY DATA'!E:E,'SUMMARY DATA'!$D:$D=$C1278,'SUMMARY DATA'!$B:$B=""GRP"")),"""")
  )
)"),"")</f>
        <v/>
      </c>
      <c r="F1278" s="17" t="str">
        <f>IFERROR(__xludf.DUMMYFUNCTION("IFERROR(
  TEXTJOIN(CHAR(10),TRUE,FILTER('SUMMARY DATA'!F:F,'SUMMARY DATA'!$A:$A=$A1278,'SUMMARY DATA'!$C:$C=$B1278,'SUMMARY DATA'!$B:$B=""GRP"")),
  IF(
    OR(
      ISNUMBER(SEARCH(""CDM CASH DEPOSIT"",$C1278)),
      ISNUMBER(SEARCH(""CASH DEPOSIT"",$"&amp;"C1278)),
      COUNTIFS('SUMMARY DATA'!$D:$D,$C1278,'SUMMARY DATA'!$B:$B,""GRP"")&lt;&gt;1
    ),
    """",
    IFERROR(TEXTJOIN(CHAR(10),TRUE,FILTER('SUMMARY DATA'!F:F,'SUMMARY DATA'!$D:$D=$C1278,'SUMMARY DATA'!$B:$B=""GRP"")),"""")
  )
)"),"")</f>
        <v/>
      </c>
      <c r="G1278" s="17" t="str">
        <f>IFERROR(__xludf.DUMMYFUNCTION("IFERROR(
  TEXTJOIN(CHAR(10),TRUE,FILTER('SUMMARY DATA'!G:G,'SUMMARY DATA'!$A:$A=$A1278,'SUMMARY DATA'!$C:$C=$B1278,'SUMMARY DATA'!$B:$B=""GRP"")),
  IF(
    OR(
      ISNUMBER(SEARCH(""CDM CASH DEPOSIT"",$C1278)),
      ISNUMBER(SEARCH(""CASH DEPOSIT"",$"&amp;"C1278)),
      COUNTIFS('SUMMARY DATA'!$D:$D,$C1278,'SUMMARY DATA'!$B:$B,""GRP"")&lt;&gt;1
    ),
    """",
    IFERROR(TEXTJOIN(CHAR(10),TRUE,FILTER('SUMMARY DATA'!G:G,'SUMMARY DATA'!$D:$D=$C1278,'SUMMARY DATA'!$B:$B=""GRP"")),"""")
  )
)"),"")</f>
        <v/>
      </c>
      <c r="H1278" s="18" t="str">
        <f>IFERROR(__xludf.DUMMYFUNCTION("IFERROR(
  TEXTJOIN(CHAR(10),TRUE,FILTER('SUMMARY DATA'!H:H,'SUMMARY DATA'!$A:$A=$A1278,'SUMMARY DATA'!$C:$C=$B1278,'SUMMARY DATA'!$B:$B=""GRP"")),
  IF(
    OR(
      ISNUMBER(SEARCH(""CDM CASH DEPOSIT"",$C1278)),
      ISNUMBER(SEARCH(""CASH DEPOSIT"",$"&amp;"C1278)),
      COUNTIFS('SUMMARY DATA'!$D:$D,$C1278,'SUMMARY DATA'!$B:$B,""GRP"")&lt;&gt;1
    ),
    """",
    IFERROR(TEXTJOIN(CHAR(10),TRUE,FILTER('SUMMARY DATA'!H:H,'SUMMARY DATA'!$D:$D=$C1278,'SUMMARY DATA'!$B:$B=""GRP"")),"""")
  )
)"),"")</f>
        <v/>
      </c>
      <c r="I1278" s="18" t="str">
        <f>IFERROR(__xludf.DUMMYFUNCTION("IF(H1278="""","""",
SUM(ARRAYFORMULA(VALUE(SPLIT(H1278,CHAR(10)))))
)"),"")</f>
        <v/>
      </c>
      <c r="J1278" s="17" t="str">
        <f>IFERROR(__xludf.DUMMYFUNCTION("IFERROR(
  TEXTJOIN(CHAR(10),TRUE,FILTER('SUMMARY DATA'!I:I,'SUMMARY DATA'!$A:$A=$A1278,'SUMMARY DATA'!$C:$C=$B1278,'SUMMARY DATA'!$B:$B=""GRP"")),
  IF(
    OR(
      ISNUMBER(SEARCH(""CDM CASH DEPOSIT"",$C1278)),
      ISNUMBER(SEARCH(""CASH DEPOSIT"",$"&amp;"C1278)),
      COUNTIFS('SUMMARY DATA'!$D:$D,$C1278,'SUMMARY DATA'!$B:$B,""GRP"")&lt;&gt;1
    ),
    """",
    IFERROR(TEXTJOIN(CHAR(10),TRUE,FILTER('SUMMARY DATA'!I:I,'SUMMARY DATA'!$D:$D=$C1278,'SUMMARY DATA'!$B:$B=""GRP"")),"""")
  )
)"),"")</f>
        <v/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 ht="15.75" customHeight="1" spans="1:27">
      <c r="A1279" s="2"/>
      <c r="B1279" s="35"/>
      <c r="C1279" s="2"/>
      <c r="D1279" s="6"/>
      <c r="E1279" s="16" t="str">
        <f>IFERROR(__xludf.DUMMYFUNCTION("IFERROR(
  TEXTJOIN(CHAR(10),TRUE,FILTER('SUMMARY DATA'!E:E,'SUMMARY DATA'!$A:$A=$A1279,'SUMMARY DATA'!$C:$C=$B1279,'SUMMARY DATA'!$B:$B=""GRP"")),
  IF(
    OR(
      ISNUMBER(SEARCH(""CDM CASH DEPOSIT"",$C1279)),
      ISNUMBER(SEARCH(""CASH DEPOSIT"",$"&amp;"C1279)),
      COUNTIFS('SUMMARY DATA'!$D:$D,$C1279,'SUMMARY DATA'!$B:$B,""GRP"")&lt;&gt;1
    ),
    """",
    IFERROR(TEXTJOIN(CHAR(10),TRUE,FILTER('SUMMARY DATA'!E:E,'SUMMARY DATA'!$D:$D=$C1279,'SUMMARY DATA'!$B:$B=""GRP"")),"""")
  )
)"),"")</f>
        <v/>
      </c>
      <c r="F1279" s="17" t="str">
        <f>IFERROR(__xludf.DUMMYFUNCTION("IFERROR(
  TEXTJOIN(CHAR(10),TRUE,FILTER('SUMMARY DATA'!F:F,'SUMMARY DATA'!$A:$A=$A1279,'SUMMARY DATA'!$C:$C=$B1279,'SUMMARY DATA'!$B:$B=""GRP"")),
  IF(
    OR(
      ISNUMBER(SEARCH(""CDM CASH DEPOSIT"",$C1279)),
      ISNUMBER(SEARCH(""CASH DEPOSIT"",$"&amp;"C1279)),
      COUNTIFS('SUMMARY DATA'!$D:$D,$C1279,'SUMMARY DATA'!$B:$B,""GRP"")&lt;&gt;1
    ),
    """",
    IFERROR(TEXTJOIN(CHAR(10),TRUE,FILTER('SUMMARY DATA'!F:F,'SUMMARY DATA'!$D:$D=$C1279,'SUMMARY DATA'!$B:$B=""GRP"")),"""")
  )
)"),"")</f>
        <v/>
      </c>
      <c r="G1279" s="17" t="str">
        <f>IFERROR(__xludf.DUMMYFUNCTION("IFERROR(
  TEXTJOIN(CHAR(10),TRUE,FILTER('SUMMARY DATA'!G:G,'SUMMARY DATA'!$A:$A=$A1279,'SUMMARY DATA'!$C:$C=$B1279,'SUMMARY DATA'!$B:$B=""GRP"")),
  IF(
    OR(
      ISNUMBER(SEARCH(""CDM CASH DEPOSIT"",$C1279)),
      ISNUMBER(SEARCH(""CASH DEPOSIT"",$"&amp;"C1279)),
      COUNTIFS('SUMMARY DATA'!$D:$D,$C1279,'SUMMARY DATA'!$B:$B,""GRP"")&lt;&gt;1
    ),
    """",
    IFERROR(TEXTJOIN(CHAR(10),TRUE,FILTER('SUMMARY DATA'!G:G,'SUMMARY DATA'!$D:$D=$C1279,'SUMMARY DATA'!$B:$B=""GRP"")),"""")
  )
)"),"")</f>
        <v/>
      </c>
      <c r="H1279" s="18" t="str">
        <f>IFERROR(__xludf.DUMMYFUNCTION("IFERROR(
  TEXTJOIN(CHAR(10),TRUE,FILTER('SUMMARY DATA'!H:H,'SUMMARY DATA'!$A:$A=$A1279,'SUMMARY DATA'!$C:$C=$B1279,'SUMMARY DATA'!$B:$B=""GRP"")),
  IF(
    OR(
      ISNUMBER(SEARCH(""CDM CASH DEPOSIT"",$C1279)),
      ISNUMBER(SEARCH(""CASH DEPOSIT"",$"&amp;"C1279)),
      COUNTIFS('SUMMARY DATA'!$D:$D,$C1279,'SUMMARY DATA'!$B:$B,""GRP"")&lt;&gt;1
    ),
    """",
    IFERROR(TEXTJOIN(CHAR(10),TRUE,FILTER('SUMMARY DATA'!H:H,'SUMMARY DATA'!$D:$D=$C1279,'SUMMARY DATA'!$B:$B=""GRP"")),"""")
  )
)"),"")</f>
        <v/>
      </c>
      <c r="I1279" s="18" t="str">
        <f>IFERROR(__xludf.DUMMYFUNCTION("IF(H1279="""","""",
SUM(ARRAYFORMULA(VALUE(SPLIT(H1279,CHAR(10)))))
)"),"")</f>
        <v/>
      </c>
      <c r="J1279" s="17" t="str">
        <f>IFERROR(__xludf.DUMMYFUNCTION("IFERROR(
  TEXTJOIN(CHAR(10),TRUE,FILTER('SUMMARY DATA'!I:I,'SUMMARY DATA'!$A:$A=$A1279,'SUMMARY DATA'!$C:$C=$B1279,'SUMMARY DATA'!$B:$B=""GRP"")),
  IF(
    OR(
      ISNUMBER(SEARCH(""CDM CASH DEPOSIT"",$C1279)),
      ISNUMBER(SEARCH(""CASH DEPOSIT"",$"&amp;"C1279)),
      COUNTIFS('SUMMARY DATA'!$D:$D,$C1279,'SUMMARY DATA'!$B:$B,""GRP"")&lt;&gt;1
    ),
    """",
    IFERROR(TEXTJOIN(CHAR(10),TRUE,FILTER('SUMMARY DATA'!I:I,'SUMMARY DATA'!$D:$D=$C1279,'SUMMARY DATA'!$B:$B=""GRP"")),"""")
  )
)"),"")</f>
        <v/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 ht="15.75" customHeight="1" spans="1:27">
      <c r="A1280" s="2"/>
      <c r="B1280" s="35"/>
      <c r="C1280" s="2"/>
      <c r="D1280" s="6"/>
      <c r="E1280" s="16" t="str">
        <f>IFERROR(__xludf.DUMMYFUNCTION("IFERROR(
  TEXTJOIN(CHAR(10),TRUE,FILTER('SUMMARY DATA'!E:E,'SUMMARY DATA'!$A:$A=$A1280,'SUMMARY DATA'!$C:$C=$B1280,'SUMMARY DATA'!$B:$B=""GRP"")),
  IF(
    OR(
      ISNUMBER(SEARCH(""CDM CASH DEPOSIT"",$C1280)),
      ISNUMBER(SEARCH(""CASH DEPOSIT"",$"&amp;"C1280)),
      COUNTIFS('SUMMARY DATA'!$D:$D,$C1280,'SUMMARY DATA'!$B:$B,""GRP"")&lt;&gt;1
    ),
    """",
    IFERROR(TEXTJOIN(CHAR(10),TRUE,FILTER('SUMMARY DATA'!E:E,'SUMMARY DATA'!$D:$D=$C1280,'SUMMARY DATA'!$B:$B=""GRP"")),"""")
  )
)"),"")</f>
        <v/>
      </c>
      <c r="F1280" s="17" t="str">
        <f>IFERROR(__xludf.DUMMYFUNCTION("IFERROR(
  TEXTJOIN(CHAR(10),TRUE,FILTER('SUMMARY DATA'!F:F,'SUMMARY DATA'!$A:$A=$A1280,'SUMMARY DATA'!$C:$C=$B1280,'SUMMARY DATA'!$B:$B=""GRP"")),
  IF(
    OR(
      ISNUMBER(SEARCH(""CDM CASH DEPOSIT"",$C1280)),
      ISNUMBER(SEARCH(""CASH DEPOSIT"",$"&amp;"C1280)),
      COUNTIFS('SUMMARY DATA'!$D:$D,$C1280,'SUMMARY DATA'!$B:$B,""GRP"")&lt;&gt;1
    ),
    """",
    IFERROR(TEXTJOIN(CHAR(10),TRUE,FILTER('SUMMARY DATA'!F:F,'SUMMARY DATA'!$D:$D=$C1280,'SUMMARY DATA'!$B:$B=""GRP"")),"""")
  )
)"),"")</f>
        <v/>
      </c>
      <c r="G1280" s="17" t="str">
        <f>IFERROR(__xludf.DUMMYFUNCTION("IFERROR(
  TEXTJOIN(CHAR(10),TRUE,FILTER('SUMMARY DATA'!G:G,'SUMMARY DATA'!$A:$A=$A1280,'SUMMARY DATA'!$C:$C=$B1280,'SUMMARY DATA'!$B:$B=""GRP"")),
  IF(
    OR(
      ISNUMBER(SEARCH(""CDM CASH DEPOSIT"",$C1280)),
      ISNUMBER(SEARCH(""CASH DEPOSIT"",$"&amp;"C1280)),
      COUNTIFS('SUMMARY DATA'!$D:$D,$C1280,'SUMMARY DATA'!$B:$B,""GRP"")&lt;&gt;1
    ),
    """",
    IFERROR(TEXTJOIN(CHAR(10),TRUE,FILTER('SUMMARY DATA'!G:G,'SUMMARY DATA'!$D:$D=$C1280,'SUMMARY DATA'!$B:$B=""GRP"")),"""")
  )
)"),"")</f>
        <v/>
      </c>
      <c r="H1280" s="18" t="str">
        <f>IFERROR(__xludf.DUMMYFUNCTION("IFERROR(
  TEXTJOIN(CHAR(10),TRUE,FILTER('SUMMARY DATA'!H:H,'SUMMARY DATA'!$A:$A=$A1280,'SUMMARY DATA'!$C:$C=$B1280,'SUMMARY DATA'!$B:$B=""GRP"")),
  IF(
    OR(
      ISNUMBER(SEARCH(""CDM CASH DEPOSIT"",$C1280)),
      ISNUMBER(SEARCH(""CASH DEPOSIT"",$"&amp;"C1280)),
      COUNTIFS('SUMMARY DATA'!$D:$D,$C1280,'SUMMARY DATA'!$B:$B,""GRP"")&lt;&gt;1
    ),
    """",
    IFERROR(TEXTJOIN(CHAR(10),TRUE,FILTER('SUMMARY DATA'!H:H,'SUMMARY DATA'!$D:$D=$C1280,'SUMMARY DATA'!$B:$B=""GRP"")),"""")
  )
)"),"")</f>
        <v/>
      </c>
      <c r="I1280" s="18" t="str">
        <f>IFERROR(__xludf.DUMMYFUNCTION("IF(H1280="""","""",
SUM(ARRAYFORMULA(VALUE(SPLIT(H1280,CHAR(10)))))
)"),"")</f>
        <v/>
      </c>
      <c r="J1280" s="17" t="str">
        <f>IFERROR(__xludf.DUMMYFUNCTION("IFERROR(
  TEXTJOIN(CHAR(10),TRUE,FILTER('SUMMARY DATA'!I:I,'SUMMARY DATA'!$A:$A=$A1280,'SUMMARY DATA'!$C:$C=$B1280,'SUMMARY DATA'!$B:$B=""GRP"")),
  IF(
    OR(
      ISNUMBER(SEARCH(""CDM CASH DEPOSIT"",$C1280)),
      ISNUMBER(SEARCH(""CASH DEPOSIT"",$"&amp;"C1280)),
      COUNTIFS('SUMMARY DATA'!$D:$D,$C1280,'SUMMARY DATA'!$B:$B,""GRP"")&lt;&gt;1
    ),
    """",
    IFERROR(TEXTJOIN(CHAR(10),TRUE,FILTER('SUMMARY DATA'!I:I,'SUMMARY DATA'!$D:$D=$C1280,'SUMMARY DATA'!$B:$B=""GRP"")),"""")
  )
)"),"")</f>
        <v/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 ht="15.75" customHeight="1" spans="1:27">
      <c r="A1281" s="2"/>
      <c r="B1281" s="35"/>
      <c r="C1281" s="2"/>
      <c r="D1281" s="6"/>
      <c r="E1281" s="16" t="str">
        <f>IFERROR(__xludf.DUMMYFUNCTION("IFERROR(
  TEXTJOIN(CHAR(10),TRUE,FILTER('SUMMARY DATA'!E:E,'SUMMARY DATA'!$A:$A=$A1281,'SUMMARY DATA'!$C:$C=$B1281,'SUMMARY DATA'!$B:$B=""GRP"")),
  IF(
    OR(
      ISNUMBER(SEARCH(""CDM CASH DEPOSIT"",$C1281)),
      ISNUMBER(SEARCH(""CASH DEPOSIT"",$"&amp;"C1281)),
      COUNTIFS('SUMMARY DATA'!$D:$D,$C1281,'SUMMARY DATA'!$B:$B,""GRP"")&lt;&gt;1
    ),
    """",
    IFERROR(TEXTJOIN(CHAR(10),TRUE,FILTER('SUMMARY DATA'!E:E,'SUMMARY DATA'!$D:$D=$C1281,'SUMMARY DATA'!$B:$B=""GRP"")),"""")
  )
)"),"")</f>
        <v/>
      </c>
      <c r="F1281" s="17" t="str">
        <f>IFERROR(__xludf.DUMMYFUNCTION("IFERROR(
  TEXTJOIN(CHAR(10),TRUE,FILTER('SUMMARY DATA'!F:F,'SUMMARY DATA'!$A:$A=$A1281,'SUMMARY DATA'!$C:$C=$B1281,'SUMMARY DATA'!$B:$B=""GRP"")),
  IF(
    OR(
      ISNUMBER(SEARCH(""CDM CASH DEPOSIT"",$C1281)),
      ISNUMBER(SEARCH(""CASH DEPOSIT"",$"&amp;"C1281)),
      COUNTIFS('SUMMARY DATA'!$D:$D,$C1281,'SUMMARY DATA'!$B:$B,""GRP"")&lt;&gt;1
    ),
    """",
    IFERROR(TEXTJOIN(CHAR(10),TRUE,FILTER('SUMMARY DATA'!F:F,'SUMMARY DATA'!$D:$D=$C1281,'SUMMARY DATA'!$B:$B=""GRP"")),"""")
  )
)"),"")</f>
        <v/>
      </c>
      <c r="G1281" s="17" t="str">
        <f>IFERROR(__xludf.DUMMYFUNCTION("IFERROR(
  TEXTJOIN(CHAR(10),TRUE,FILTER('SUMMARY DATA'!G:G,'SUMMARY DATA'!$A:$A=$A1281,'SUMMARY DATA'!$C:$C=$B1281,'SUMMARY DATA'!$B:$B=""GRP"")),
  IF(
    OR(
      ISNUMBER(SEARCH(""CDM CASH DEPOSIT"",$C1281)),
      ISNUMBER(SEARCH(""CASH DEPOSIT"",$"&amp;"C1281)),
      COUNTIFS('SUMMARY DATA'!$D:$D,$C1281,'SUMMARY DATA'!$B:$B,""GRP"")&lt;&gt;1
    ),
    """",
    IFERROR(TEXTJOIN(CHAR(10),TRUE,FILTER('SUMMARY DATA'!G:G,'SUMMARY DATA'!$D:$D=$C1281,'SUMMARY DATA'!$B:$B=""GRP"")),"""")
  )
)"),"")</f>
        <v/>
      </c>
      <c r="H1281" s="18" t="str">
        <f>IFERROR(__xludf.DUMMYFUNCTION("IFERROR(
  TEXTJOIN(CHAR(10),TRUE,FILTER('SUMMARY DATA'!H:H,'SUMMARY DATA'!$A:$A=$A1281,'SUMMARY DATA'!$C:$C=$B1281,'SUMMARY DATA'!$B:$B=""GRP"")),
  IF(
    OR(
      ISNUMBER(SEARCH(""CDM CASH DEPOSIT"",$C1281)),
      ISNUMBER(SEARCH(""CASH DEPOSIT"",$"&amp;"C1281)),
      COUNTIFS('SUMMARY DATA'!$D:$D,$C1281,'SUMMARY DATA'!$B:$B,""GRP"")&lt;&gt;1
    ),
    """",
    IFERROR(TEXTJOIN(CHAR(10),TRUE,FILTER('SUMMARY DATA'!H:H,'SUMMARY DATA'!$D:$D=$C1281,'SUMMARY DATA'!$B:$B=""GRP"")),"""")
  )
)"),"")</f>
        <v/>
      </c>
      <c r="I1281" s="18" t="str">
        <f>IFERROR(__xludf.DUMMYFUNCTION("IF(H1281="""","""",
SUM(ARRAYFORMULA(VALUE(SPLIT(H1281,CHAR(10)))))
)"),"")</f>
        <v/>
      </c>
      <c r="J1281" s="17" t="str">
        <f>IFERROR(__xludf.DUMMYFUNCTION("IFERROR(
  TEXTJOIN(CHAR(10),TRUE,FILTER('SUMMARY DATA'!I:I,'SUMMARY DATA'!$A:$A=$A1281,'SUMMARY DATA'!$C:$C=$B1281,'SUMMARY DATA'!$B:$B=""GRP"")),
  IF(
    OR(
      ISNUMBER(SEARCH(""CDM CASH DEPOSIT"",$C1281)),
      ISNUMBER(SEARCH(""CASH DEPOSIT"",$"&amp;"C1281)),
      COUNTIFS('SUMMARY DATA'!$D:$D,$C1281,'SUMMARY DATA'!$B:$B,""GRP"")&lt;&gt;1
    ),
    """",
    IFERROR(TEXTJOIN(CHAR(10),TRUE,FILTER('SUMMARY DATA'!I:I,'SUMMARY DATA'!$D:$D=$C1281,'SUMMARY DATA'!$B:$B=""GRP"")),"""")
  )
)"),"")</f>
        <v/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 ht="15.75" customHeight="1" spans="1:27">
      <c r="A1282" s="2"/>
      <c r="B1282" s="35"/>
      <c r="C1282" s="2"/>
      <c r="D1282" s="6"/>
      <c r="E1282" s="16" t="str">
        <f>IFERROR(__xludf.DUMMYFUNCTION("IFERROR(
  TEXTJOIN(CHAR(10),TRUE,FILTER('SUMMARY DATA'!E:E,'SUMMARY DATA'!$A:$A=$A1282,'SUMMARY DATA'!$C:$C=$B1282,'SUMMARY DATA'!$B:$B=""GRP"")),
  IF(
    OR(
      ISNUMBER(SEARCH(""CDM CASH DEPOSIT"",$C1282)),
      ISNUMBER(SEARCH(""CASH DEPOSIT"",$"&amp;"C1282)),
      COUNTIFS('SUMMARY DATA'!$D:$D,$C1282,'SUMMARY DATA'!$B:$B,""GRP"")&lt;&gt;1
    ),
    """",
    IFERROR(TEXTJOIN(CHAR(10),TRUE,FILTER('SUMMARY DATA'!E:E,'SUMMARY DATA'!$D:$D=$C1282,'SUMMARY DATA'!$B:$B=""GRP"")),"""")
  )
)"),"")</f>
        <v/>
      </c>
      <c r="F1282" s="17" t="str">
        <f>IFERROR(__xludf.DUMMYFUNCTION("IFERROR(
  TEXTJOIN(CHAR(10),TRUE,FILTER('SUMMARY DATA'!F:F,'SUMMARY DATA'!$A:$A=$A1282,'SUMMARY DATA'!$C:$C=$B1282,'SUMMARY DATA'!$B:$B=""GRP"")),
  IF(
    OR(
      ISNUMBER(SEARCH(""CDM CASH DEPOSIT"",$C1282)),
      ISNUMBER(SEARCH(""CASH DEPOSIT"",$"&amp;"C1282)),
      COUNTIFS('SUMMARY DATA'!$D:$D,$C1282,'SUMMARY DATA'!$B:$B,""GRP"")&lt;&gt;1
    ),
    """",
    IFERROR(TEXTJOIN(CHAR(10),TRUE,FILTER('SUMMARY DATA'!F:F,'SUMMARY DATA'!$D:$D=$C1282,'SUMMARY DATA'!$B:$B=""GRP"")),"""")
  )
)"),"")</f>
        <v/>
      </c>
      <c r="G1282" s="17" t="str">
        <f>IFERROR(__xludf.DUMMYFUNCTION("IFERROR(
  TEXTJOIN(CHAR(10),TRUE,FILTER('SUMMARY DATA'!G:G,'SUMMARY DATA'!$A:$A=$A1282,'SUMMARY DATA'!$C:$C=$B1282,'SUMMARY DATA'!$B:$B=""GRP"")),
  IF(
    OR(
      ISNUMBER(SEARCH(""CDM CASH DEPOSIT"",$C1282)),
      ISNUMBER(SEARCH(""CASH DEPOSIT"",$"&amp;"C1282)),
      COUNTIFS('SUMMARY DATA'!$D:$D,$C1282,'SUMMARY DATA'!$B:$B,""GRP"")&lt;&gt;1
    ),
    """",
    IFERROR(TEXTJOIN(CHAR(10),TRUE,FILTER('SUMMARY DATA'!G:G,'SUMMARY DATA'!$D:$D=$C1282,'SUMMARY DATA'!$B:$B=""GRP"")),"""")
  )
)"),"")</f>
        <v/>
      </c>
      <c r="H1282" s="18" t="str">
        <f>IFERROR(__xludf.DUMMYFUNCTION("IFERROR(
  TEXTJOIN(CHAR(10),TRUE,FILTER('SUMMARY DATA'!H:H,'SUMMARY DATA'!$A:$A=$A1282,'SUMMARY DATA'!$C:$C=$B1282,'SUMMARY DATA'!$B:$B=""GRP"")),
  IF(
    OR(
      ISNUMBER(SEARCH(""CDM CASH DEPOSIT"",$C1282)),
      ISNUMBER(SEARCH(""CASH DEPOSIT"",$"&amp;"C1282)),
      COUNTIFS('SUMMARY DATA'!$D:$D,$C1282,'SUMMARY DATA'!$B:$B,""GRP"")&lt;&gt;1
    ),
    """",
    IFERROR(TEXTJOIN(CHAR(10),TRUE,FILTER('SUMMARY DATA'!H:H,'SUMMARY DATA'!$D:$D=$C1282,'SUMMARY DATA'!$B:$B=""GRP"")),"""")
  )
)"),"")</f>
        <v/>
      </c>
      <c r="I1282" s="18" t="str">
        <f>IFERROR(__xludf.DUMMYFUNCTION("IF(H1282="""","""",
SUM(ARRAYFORMULA(VALUE(SPLIT(H1282,CHAR(10)))))
)"),"")</f>
        <v/>
      </c>
      <c r="J1282" s="17" t="str">
        <f>IFERROR(__xludf.DUMMYFUNCTION("IFERROR(
  TEXTJOIN(CHAR(10),TRUE,FILTER('SUMMARY DATA'!I:I,'SUMMARY DATA'!$A:$A=$A1282,'SUMMARY DATA'!$C:$C=$B1282,'SUMMARY DATA'!$B:$B=""GRP"")),
  IF(
    OR(
      ISNUMBER(SEARCH(""CDM CASH DEPOSIT"",$C1282)),
      ISNUMBER(SEARCH(""CASH DEPOSIT"",$"&amp;"C1282)),
      COUNTIFS('SUMMARY DATA'!$D:$D,$C1282,'SUMMARY DATA'!$B:$B,""GRP"")&lt;&gt;1
    ),
    """",
    IFERROR(TEXTJOIN(CHAR(10),TRUE,FILTER('SUMMARY DATA'!I:I,'SUMMARY DATA'!$D:$D=$C1282,'SUMMARY DATA'!$B:$B=""GRP"")),"""")
  )
)"),"")</f>
        <v/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 ht="15.75" customHeight="1" spans="1:27">
      <c r="A1283" s="2"/>
      <c r="B1283" s="35"/>
      <c r="C1283" s="2"/>
      <c r="D1283" s="6"/>
      <c r="E1283" s="16" t="str">
        <f>IFERROR(__xludf.DUMMYFUNCTION("IFERROR(
  TEXTJOIN(CHAR(10),TRUE,FILTER('SUMMARY DATA'!E:E,'SUMMARY DATA'!$A:$A=$A1283,'SUMMARY DATA'!$C:$C=$B1283,'SUMMARY DATA'!$B:$B=""GRP"")),
  IF(
    OR(
      ISNUMBER(SEARCH(""CDM CASH DEPOSIT"",$C1283)),
      ISNUMBER(SEARCH(""CASH DEPOSIT"",$"&amp;"C1283)),
      COUNTIFS('SUMMARY DATA'!$D:$D,$C1283,'SUMMARY DATA'!$B:$B,""GRP"")&lt;&gt;1
    ),
    """",
    IFERROR(TEXTJOIN(CHAR(10),TRUE,FILTER('SUMMARY DATA'!E:E,'SUMMARY DATA'!$D:$D=$C1283,'SUMMARY DATA'!$B:$B=""GRP"")),"""")
  )
)"),"")</f>
        <v/>
      </c>
      <c r="F1283" s="17" t="str">
        <f>IFERROR(__xludf.DUMMYFUNCTION("IFERROR(
  TEXTJOIN(CHAR(10),TRUE,FILTER('SUMMARY DATA'!F:F,'SUMMARY DATA'!$A:$A=$A1283,'SUMMARY DATA'!$C:$C=$B1283,'SUMMARY DATA'!$B:$B=""GRP"")),
  IF(
    OR(
      ISNUMBER(SEARCH(""CDM CASH DEPOSIT"",$C1283)),
      ISNUMBER(SEARCH(""CASH DEPOSIT"",$"&amp;"C1283)),
      COUNTIFS('SUMMARY DATA'!$D:$D,$C1283,'SUMMARY DATA'!$B:$B,""GRP"")&lt;&gt;1
    ),
    """",
    IFERROR(TEXTJOIN(CHAR(10),TRUE,FILTER('SUMMARY DATA'!F:F,'SUMMARY DATA'!$D:$D=$C1283,'SUMMARY DATA'!$B:$B=""GRP"")),"""")
  )
)"),"")</f>
        <v/>
      </c>
      <c r="G1283" s="17" t="str">
        <f>IFERROR(__xludf.DUMMYFUNCTION("IFERROR(
  TEXTJOIN(CHAR(10),TRUE,FILTER('SUMMARY DATA'!G:G,'SUMMARY DATA'!$A:$A=$A1283,'SUMMARY DATA'!$C:$C=$B1283,'SUMMARY DATA'!$B:$B=""GRP"")),
  IF(
    OR(
      ISNUMBER(SEARCH(""CDM CASH DEPOSIT"",$C1283)),
      ISNUMBER(SEARCH(""CASH DEPOSIT"",$"&amp;"C1283)),
      COUNTIFS('SUMMARY DATA'!$D:$D,$C1283,'SUMMARY DATA'!$B:$B,""GRP"")&lt;&gt;1
    ),
    """",
    IFERROR(TEXTJOIN(CHAR(10),TRUE,FILTER('SUMMARY DATA'!G:G,'SUMMARY DATA'!$D:$D=$C1283,'SUMMARY DATA'!$B:$B=""GRP"")),"""")
  )
)"),"")</f>
        <v/>
      </c>
      <c r="H1283" s="18" t="str">
        <f>IFERROR(__xludf.DUMMYFUNCTION("IFERROR(
  TEXTJOIN(CHAR(10),TRUE,FILTER('SUMMARY DATA'!H:H,'SUMMARY DATA'!$A:$A=$A1283,'SUMMARY DATA'!$C:$C=$B1283,'SUMMARY DATA'!$B:$B=""GRP"")),
  IF(
    OR(
      ISNUMBER(SEARCH(""CDM CASH DEPOSIT"",$C1283)),
      ISNUMBER(SEARCH(""CASH DEPOSIT"",$"&amp;"C1283)),
      COUNTIFS('SUMMARY DATA'!$D:$D,$C1283,'SUMMARY DATA'!$B:$B,""GRP"")&lt;&gt;1
    ),
    """",
    IFERROR(TEXTJOIN(CHAR(10),TRUE,FILTER('SUMMARY DATA'!H:H,'SUMMARY DATA'!$D:$D=$C1283,'SUMMARY DATA'!$B:$B=""GRP"")),"""")
  )
)"),"")</f>
        <v/>
      </c>
      <c r="I1283" s="18" t="str">
        <f>IFERROR(__xludf.DUMMYFUNCTION("IF(H1283="""","""",
SUM(ARRAYFORMULA(VALUE(SPLIT(H1283,CHAR(10)))))
)"),"")</f>
        <v/>
      </c>
      <c r="J1283" s="17" t="str">
        <f>IFERROR(__xludf.DUMMYFUNCTION("IFERROR(
  TEXTJOIN(CHAR(10),TRUE,FILTER('SUMMARY DATA'!I:I,'SUMMARY DATA'!$A:$A=$A1283,'SUMMARY DATA'!$C:$C=$B1283,'SUMMARY DATA'!$B:$B=""GRP"")),
  IF(
    OR(
      ISNUMBER(SEARCH(""CDM CASH DEPOSIT"",$C1283)),
      ISNUMBER(SEARCH(""CASH DEPOSIT"",$"&amp;"C1283)),
      COUNTIFS('SUMMARY DATA'!$D:$D,$C1283,'SUMMARY DATA'!$B:$B,""GRP"")&lt;&gt;1
    ),
    """",
    IFERROR(TEXTJOIN(CHAR(10),TRUE,FILTER('SUMMARY DATA'!I:I,'SUMMARY DATA'!$D:$D=$C1283,'SUMMARY DATA'!$B:$B=""GRP"")),"""")
  )
)"),"")</f>
        <v/>
      </c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 ht="15.75" customHeight="1" spans="1:27">
      <c r="A1284" s="2"/>
      <c r="B1284" s="35"/>
      <c r="C1284" s="2"/>
      <c r="D1284" s="6"/>
      <c r="E1284" s="16" t="str">
        <f>IFERROR(__xludf.DUMMYFUNCTION("IFERROR(
  TEXTJOIN(CHAR(10),TRUE,FILTER('SUMMARY DATA'!E:E,'SUMMARY DATA'!$A:$A=$A1284,'SUMMARY DATA'!$C:$C=$B1284,'SUMMARY DATA'!$B:$B=""GRP"")),
  IF(
    OR(
      ISNUMBER(SEARCH(""CDM CASH DEPOSIT"",$C1284)),
      ISNUMBER(SEARCH(""CASH DEPOSIT"",$"&amp;"C1284)),
      COUNTIFS('SUMMARY DATA'!$D:$D,$C1284,'SUMMARY DATA'!$B:$B,""GRP"")&lt;&gt;1
    ),
    """",
    IFERROR(TEXTJOIN(CHAR(10),TRUE,FILTER('SUMMARY DATA'!E:E,'SUMMARY DATA'!$D:$D=$C1284,'SUMMARY DATA'!$B:$B=""GRP"")),"""")
  )
)"),"")</f>
        <v/>
      </c>
      <c r="F1284" s="17" t="str">
        <f>IFERROR(__xludf.DUMMYFUNCTION("IFERROR(
  TEXTJOIN(CHAR(10),TRUE,FILTER('SUMMARY DATA'!F:F,'SUMMARY DATA'!$A:$A=$A1284,'SUMMARY DATA'!$C:$C=$B1284,'SUMMARY DATA'!$B:$B=""GRP"")),
  IF(
    OR(
      ISNUMBER(SEARCH(""CDM CASH DEPOSIT"",$C1284)),
      ISNUMBER(SEARCH(""CASH DEPOSIT"",$"&amp;"C1284)),
      COUNTIFS('SUMMARY DATA'!$D:$D,$C1284,'SUMMARY DATA'!$B:$B,""GRP"")&lt;&gt;1
    ),
    """",
    IFERROR(TEXTJOIN(CHAR(10),TRUE,FILTER('SUMMARY DATA'!F:F,'SUMMARY DATA'!$D:$D=$C1284,'SUMMARY DATA'!$B:$B=""GRP"")),"""")
  )
)"),"")</f>
        <v/>
      </c>
      <c r="G1284" s="17" t="str">
        <f>IFERROR(__xludf.DUMMYFUNCTION("IFERROR(
  TEXTJOIN(CHAR(10),TRUE,FILTER('SUMMARY DATA'!G:G,'SUMMARY DATA'!$A:$A=$A1284,'SUMMARY DATA'!$C:$C=$B1284,'SUMMARY DATA'!$B:$B=""GRP"")),
  IF(
    OR(
      ISNUMBER(SEARCH(""CDM CASH DEPOSIT"",$C1284)),
      ISNUMBER(SEARCH(""CASH DEPOSIT"",$"&amp;"C1284)),
      COUNTIFS('SUMMARY DATA'!$D:$D,$C1284,'SUMMARY DATA'!$B:$B,""GRP"")&lt;&gt;1
    ),
    """",
    IFERROR(TEXTJOIN(CHAR(10),TRUE,FILTER('SUMMARY DATA'!G:G,'SUMMARY DATA'!$D:$D=$C1284,'SUMMARY DATA'!$B:$B=""GRP"")),"""")
  )
)"),"")</f>
        <v/>
      </c>
      <c r="H1284" s="18" t="str">
        <f>IFERROR(__xludf.DUMMYFUNCTION("IFERROR(
  TEXTJOIN(CHAR(10),TRUE,FILTER('SUMMARY DATA'!H:H,'SUMMARY DATA'!$A:$A=$A1284,'SUMMARY DATA'!$C:$C=$B1284,'SUMMARY DATA'!$B:$B=""GRP"")),
  IF(
    OR(
      ISNUMBER(SEARCH(""CDM CASH DEPOSIT"",$C1284)),
      ISNUMBER(SEARCH(""CASH DEPOSIT"",$"&amp;"C1284)),
      COUNTIFS('SUMMARY DATA'!$D:$D,$C1284,'SUMMARY DATA'!$B:$B,""GRP"")&lt;&gt;1
    ),
    """",
    IFERROR(TEXTJOIN(CHAR(10),TRUE,FILTER('SUMMARY DATA'!H:H,'SUMMARY DATA'!$D:$D=$C1284,'SUMMARY DATA'!$B:$B=""GRP"")),"""")
  )
)"),"")</f>
        <v/>
      </c>
      <c r="I1284" s="18" t="str">
        <f>IFERROR(__xludf.DUMMYFUNCTION("IF(H1284="""","""",
SUM(ARRAYFORMULA(VALUE(SPLIT(H1284,CHAR(10)))))
)"),"")</f>
        <v/>
      </c>
      <c r="J1284" s="17" t="str">
        <f>IFERROR(__xludf.DUMMYFUNCTION("IFERROR(
  TEXTJOIN(CHAR(10),TRUE,FILTER('SUMMARY DATA'!I:I,'SUMMARY DATA'!$A:$A=$A1284,'SUMMARY DATA'!$C:$C=$B1284,'SUMMARY DATA'!$B:$B=""GRP"")),
  IF(
    OR(
      ISNUMBER(SEARCH(""CDM CASH DEPOSIT"",$C1284)),
      ISNUMBER(SEARCH(""CASH DEPOSIT"",$"&amp;"C1284)),
      COUNTIFS('SUMMARY DATA'!$D:$D,$C1284,'SUMMARY DATA'!$B:$B,""GRP"")&lt;&gt;1
    ),
    """",
    IFERROR(TEXTJOIN(CHAR(10),TRUE,FILTER('SUMMARY DATA'!I:I,'SUMMARY DATA'!$D:$D=$C1284,'SUMMARY DATA'!$B:$B=""GRP"")),"""")
  )
)"),"")</f>
        <v/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 ht="15.75" customHeight="1" spans="1:27">
      <c r="A1285" s="2"/>
      <c r="B1285" s="35"/>
      <c r="C1285" s="2"/>
      <c r="D1285" s="6"/>
      <c r="E1285" s="16" t="str">
        <f>IFERROR(__xludf.DUMMYFUNCTION("IFERROR(
  TEXTJOIN(CHAR(10),TRUE,FILTER('SUMMARY DATA'!E:E,'SUMMARY DATA'!$A:$A=$A1285,'SUMMARY DATA'!$C:$C=$B1285,'SUMMARY DATA'!$B:$B=""GRP"")),
  IF(
    OR(
      ISNUMBER(SEARCH(""CDM CASH DEPOSIT"",$C1285)),
      ISNUMBER(SEARCH(""CASH DEPOSIT"",$"&amp;"C1285)),
      COUNTIFS('SUMMARY DATA'!$D:$D,$C1285,'SUMMARY DATA'!$B:$B,""GRP"")&lt;&gt;1
    ),
    """",
    IFERROR(TEXTJOIN(CHAR(10),TRUE,FILTER('SUMMARY DATA'!E:E,'SUMMARY DATA'!$D:$D=$C1285,'SUMMARY DATA'!$B:$B=""GRP"")),"""")
  )
)"),"")</f>
        <v/>
      </c>
      <c r="F1285" s="17" t="str">
        <f>IFERROR(__xludf.DUMMYFUNCTION("IFERROR(
  TEXTJOIN(CHAR(10),TRUE,FILTER('SUMMARY DATA'!F:F,'SUMMARY DATA'!$A:$A=$A1285,'SUMMARY DATA'!$C:$C=$B1285,'SUMMARY DATA'!$B:$B=""GRP"")),
  IF(
    OR(
      ISNUMBER(SEARCH(""CDM CASH DEPOSIT"",$C1285)),
      ISNUMBER(SEARCH(""CASH DEPOSIT"",$"&amp;"C1285)),
      COUNTIFS('SUMMARY DATA'!$D:$D,$C1285,'SUMMARY DATA'!$B:$B,""GRP"")&lt;&gt;1
    ),
    """",
    IFERROR(TEXTJOIN(CHAR(10),TRUE,FILTER('SUMMARY DATA'!F:F,'SUMMARY DATA'!$D:$D=$C1285,'SUMMARY DATA'!$B:$B=""GRP"")),"""")
  )
)"),"")</f>
        <v/>
      </c>
      <c r="G1285" s="17" t="str">
        <f>IFERROR(__xludf.DUMMYFUNCTION("IFERROR(
  TEXTJOIN(CHAR(10),TRUE,FILTER('SUMMARY DATA'!G:G,'SUMMARY DATA'!$A:$A=$A1285,'SUMMARY DATA'!$C:$C=$B1285,'SUMMARY DATA'!$B:$B=""GRP"")),
  IF(
    OR(
      ISNUMBER(SEARCH(""CDM CASH DEPOSIT"",$C1285)),
      ISNUMBER(SEARCH(""CASH DEPOSIT"",$"&amp;"C1285)),
      COUNTIFS('SUMMARY DATA'!$D:$D,$C1285,'SUMMARY DATA'!$B:$B,""GRP"")&lt;&gt;1
    ),
    """",
    IFERROR(TEXTJOIN(CHAR(10),TRUE,FILTER('SUMMARY DATA'!G:G,'SUMMARY DATA'!$D:$D=$C1285,'SUMMARY DATA'!$B:$B=""GRP"")),"""")
  )
)"),"")</f>
        <v/>
      </c>
      <c r="H1285" s="18" t="str">
        <f>IFERROR(__xludf.DUMMYFUNCTION("IFERROR(
  TEXTJOIN(CHAR(10),TRUE,FILTER('SUMMARY DATA'!H:H,'SUMMARY DATA'!$A:$A=$A1285,'SUMMARY DATA'!$C:$C=$B1285,'SUMMARY DATA'!$B:$B=""GRP"")),
  IF(
    OR(
      ISNUMBER(SEARCH(""CDM CASH DEPOSIT"",$C1285)),
      ISNUMBER(SEARCH(""CASH DEPOSIT"",$"&amp;"C1285)),
      COUNTIFS('SUMMARY DATA'!$D:$D,$C1285,'SUMMARY DATA'!$B:$B,""GRP"")&lt;&gt;1
    ),
    """",
    IFERROR(TEXTJOIN(CHAR(10),TRUE,FILTER('SUMMARY DATA'!H:H,'SUMMARY DATA'!$D:$D=$C1285,'SUMMARY DATA'!$B:$B=""GRP"")),"""")
  )
)"),"")</f>
        <v/>
      </c>
      <c r="I1285" s="18" t="str">
        <f>IFERROR(__xludf.DUMMYFUNCTION("IF(H1285="""","""",
SUM(ARRAYFORMULA(VALUE(SPLIT(H1285,CHAR(10)))))
)"),"")</f>
        <v/>
      </c>
      <c r="J1285" s="17" t="str">
        <f>IFERROR(__xludf.DUMMYFUNCTION("IFERROR(
  TEXTJOIN(CHAR(10),TRUE,FILTER('SUMMARY DATA'!I:I,'SUMMARY DATA'!$A:$A=$A1285,'SUMMARY DATA'!$C:$C=$B1285,'SUMMARY DATA'!$B:$B=""GRP"")),
  IF(
    OR(
      ISNUMBER(SEARCH(""CDM CASH DEPOSIT"",$C1285)),
      ISNUMBER(SEARCH(""CASH DEPOSIT"",$"&amp;"C1285)),
      COUNTIFS('SUMMARY DATA'!$D:$D,$C1285,'SUMMARY DATA'!$B:$B,""GRP"")&lt;&gt;1
    ),
    """",
    IFERROR(TEXTJOIN(CHAR(10),TRUE,FILTER('SUMMARY DATA'!I:I,'SUMMARY DATA'!$D:$D=$C1285,'SUMMARY DATA'!$B:$B=""GRP"")),"""")
  )
)"),"")</f>
        <v/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 ht="15.75" customHeight="1" spans="1:27">
      <c r="A1286" s="2"/>
      <c r="B1286" s="35"/>
      <c r="C1286" s="2"/>
      <c r="D1286" s="6"/>
      <c r="E1286" s="16" t="str">
        <f>IFERROR(__xludf.DUMMYFUNCTION("IFERROR(
  TEXTJOIN(CHAR(10),TRUE,FILTER('SUMMARY DATA'!E:E,'SUMMARY DATA'!$A:$A=$A1286,'SUMMARY DATA'!$C:$C=$B1286,'SUMMARY DATA'!$B:$B=""GRP"")),
  IF(
    OR(
      ISNUMBER(SEARCH(""CDM CASH DEPOSIT"",$C1286)),
      ISNUMBER(SEARCH(""CASH DEPOSIT"",$"&amp;"C1286)),
      COUNTIFS('SUMMARY DATA'!$D:$D,$C1286,'SUMMARY DATA'!$B:$B,""GRP"")&lt;&gt;1
    ),
    """",
    IFERROR(TEXTJOIN(CHAR(10),TRUE,FILTER('SUMMARY DATA'!E:E,'SUMMARY DATA'!$D:$D=$C1286,'SUMMARY DATA'!$B:$B=""GRP"")),"""")
  )
)"),"")</f>
        <v/>
      </c>
      <c r="F1286" s="17" t="str">
        <f>IFERROR(__xludf.DUMMYFUNCTION("IFERROR(
  TEXTJOIN(CHAR(10),TRUE,FILTER('SUMMARY DATA'!F:F,'SUMMARY DATA'!$A:$A=$A1286,'SUMMARY DATA'!$C:$C=$B1286,'SUMMARY DATA'!$B:$B=""GRP"")),
  IF(
    OR(
      ISNUMBER(SEARCH(""CDM CASH DEPOSIT"",$C1286)),
      ISNUMBER(SEARCH(""CASH DEPOSIT"",$"&amp;"C1286)),
      COUNTIFS('SUMMARY DATA'!$D:$D,$C1286,'SUMMARY DATA'!$B:$B,""GRP"")&lt;&gt;1
    ),
    """",
    IFERROR(TEXTJOIN(CHAR(10),TRUE,FILTER('SUMMARY DATA'!F:F,'SUMMARY DATA'!$D:$D=$C1286,'SUMMARY DATA'!$B:$B=""GRP"")),"""")
  )
)"),"")</f>
        <v/>
      </c>
      <c r="G1286" s="17" t="str">
        <f>IFERROR(__xludf.DUMMYFUNCTION("IFERROR(
  TEXTJOIN(CHAR(10),TRUE,FILTER('SUMMARY DATA'!G:G,'SUMMARY DATA'!$A:$A=$A1286,'SUMMARY DATA'!$C:$C=$B1286,'SUMMARY DATA'!$B:$B=""GRP"")),
  IF(
    OR(
      ISNUMBER(SEARCH(""CDM CASH DEPOSIT"",$C1286)),
      ISNUMBER(SEARCH(""CASH DEPOSIT"",$"&amp;"C1286)),
      COUNTIFS('SUMMARY DATA'!$D:$D,$C1286,'SUMMARY DATA'!$B:$B,""GRP"")&lt;&gt;1
    ),
    """",
    IFERROR(TEXTJOIN(CHAR(10),TRUE,FILTER('SUMMARY DATA'!G:G,'SUMMARY DATA'!$D:$D=$C1286,'SUMMARY DATA'!$B:$B=""GRP"")),"""")
  )
)"),"")</f>
        <v/>
      </c>
      <c r="H1286" s="18" t="str">
        <f>IFERROR(__xludf.DUMMYFUNCTION("IFERROR(
  TEXTJOIN(CHAR(10),TRUE,FILTER('SUMMARY DATA'!H:H,'SUMMARY DATA'!$A:$A=$A1286,'SUMMARY DATA'!$C:$C=$B1286,'SUMMARY DATA'!$B:$B=""GRP"")),
  IF(
    OR(
      ISNUMBER(SEARCH(""CDM CASH DEPOSIT"",$C1286)),
      ISNUMBER(SEARCH(""CASH DEPOSIT"",$"&amp;"C1286)),
      COUNTIFS('SUMMARY DATA'!$D:$D,$C1286,'SUMMARY DATA'!$B:$B,""GRP"")&lt;&gt;1
    ),
    """",
    IFERROR(TEXTJOIN(CHAR(10),TRUE,FILTER('SUMMARY DATA'!H:H,'SUMMARY DATA'!$D:$D=$C1286,'SUMMARY DATA'!$B:$B=""GRP"")),"""")
  )
)"),"")</f>
        <v/>
      </c>
      <c r="I1286" s="18" t="str">
        <f>IFERROR(__xludf.DUMMYFUNCTION("IF(H1286="""","""",
SUM(ARRAYFORMULA(VALUE(SPLIT(H1286,CHAR(10)))))
)"),"")</f>
        <v/>
      </c>
      <c r="J1286" s="17" t="str">
        <f>IFERROR(__xludf.DUMMYFUNCTION("IFERROR(
  TEXTJOIN(CHAR(10),TRUE,FILTER('SUMMARY DATA'!I:I,'SUMMARY DATA'!$A:$A=$A1286,'SUMMARY DATA'!$C:$C=$B1286,'SUMMARY DATA'!$B:$B=""GRP"")),
  IF(
    OR(
      ISNUMBER(SEARCH(""CDM CASH DEPOSIT"",$C1286)),
      ISNUMBER(SEARCH(""CASH DEPOSIT"",$"&amp;"C1286)),
      COUNTIFS('SUMMARY DATA'!$D:$D,$C1286,'SUMMARY DATA'!$B:$B,""GRP"")&lt;&gt;1
    ),
    """",
    IFERROR(TEXTJOIN(CHAR(10),TRUE,FILTER('SUMMARY DATA'!I:I,'SUMMARY DATA'!$D:$D=$C1286,'SUMMARY DATA'!$B:$B=""GRP"")),"""")
  )
)"),"")</f>
        <v/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ht="15.75" customHeight="1" spans="1:27">
      <c r="A1287" s="2"/>
      <c r="B1287" s="35"/>
      <c r="C1287" s="2"/>
      <c r="D1287" s="6"/>
      <c r="E1287" s="16"/>
      <c r="F1287" s="17"/>
      <c r="G1287" s="17"/>
      <c r="H1287" s="18"/>
      <c r="I1287" s="18"/>
      <c r="J1287" s="17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 ht="15.75" customHeight="1" spans="1:27">
      <c r="A1288" s="2"/>
      <c r="B1288" s="35"/>
      <c r="C1288" s="2"/>
      <c r="D1288" s="6"/>
      <c r="E1288" s="16"/>
      <c r="F1288" s="17"/>
      <c r="G1288" s="17"/>
      <c r="H1288" s="18"/>
      <c r="I1288" s="18"/>
      <c r="J1288" s="17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 ht="15.75" customHeight="1" spans="1:27">
      <c r="A1289" s="2"/>
      <c r="B1289" s="35"/>
      <c r="C1289" s="2"/>
      <c r="D1289" s="6"/>
      <c r="E1289" s="16"/>
      <c r="F1289" s="17"/>
      <c r="G1289" s="17"/>
      <c r="H1289" s="18"/>
      <c r="I1289" s="18"/>
      <c r="J1289" s="17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 ht="15.75" customHeight="1" spans="1:27">
      <c r="A1290" s="2"/>
      <c r="B1290" s="35"/>
      <c r="C1290" s="2"/>
      <c r="D1290" s="6"/>
      <c r="E1290" s="16"/>
      <c r="F1290" s="17"/>
      <c r="G1290" s="17"/>
      <c r="H1290" s="18"/>
      <c r="I1290" s="18"/>
      <c r="J1290" s="17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 ht="15.75" customHeight="1" spans="1:27">
      <c r="A1291" s="2"/>
      <c r="B1291" s="35"/>
      <c r="C1291" s="2"/>
      <c r="D1291" s="6"/>
      <c r="E1291" s="16"/>
      <c r="F1291" s="17"/>
      <c r="G1291" s="17"/>
      <c r="H1291" s="18"/>
      <c r="I1291" s="18"/>
      <c r="J1291" s="17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 ht="15.75" customHeight="1" spans="1:27">
      <c r="A1292" s="2"/>
      <c r="B1292" s="35"/>
      <c r="C1292" s="2"/>
      <c r="D1292" s="6"/>
      <c r="E1292" s="16"/>
      <c r="F1292" s="17"/>
      <c r="G1292" s="17"/>
      <c r="H1292" s="18"/>
      <c r="I1292" s="18"/>
      <c r="J1292" s="17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 ht="15.75" customHeight="1" spans="1:27">
      <c r="A1293" s="2"/>
      <c r="B1293" s="35"/>
      <c r="C1293" s="2"/>
      <c r="D1293" s="6"/>
      <c r="E1293" s="16"/>
      <c r="F1293" s="17"/>
      <c r="G1293" s="17"/>
      <c r="H1293" s="18"/>
      <c r="I1293" s="18"/>
      <c r="J1293" s="17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ht="15.75" customHeight="1" spans="1:27">
      <c r="A1294" s="2"/>
      <c r="B1294" s="35"/>
      <c r="C1294" s="2"/>
      <c r="D1294" s="6"/>
      <c r="E1294" s="16"/>
      <c r="F1294" s="17"/>
      <c r="G1294" s="17"/>
      <c r="H1294" s="18"/>
      <c r="I1294" s="18"/>
      <c r="J1294" s="17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ht="15.75" customHeight="1" spans="1:27">
      <c r="A1295" s="2"/>
      <c r="B1295" s="35"/>
      <c r="C1295" s="2"/>
      <c r="D1295" s="6"/>
      <c r="E1295" s="16"/>
      <c r="F1295" s="17"/>
      <c r="G1295" s="17"/>
      <c r="H1295" s="18"/>
      <c r="I1295" s="18"/>
      <c r="J1295" s="17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ht="15.75" customHeight="1" spans="1:27">
      <c r="A1296" s="2"/>
      <c r="B1296" s="35"/>
      <c r="C1296" s="2"/>
      <c r="D1296" s="6"/>
      <c r="E1296" s="16"/>
      <c r="F1296" s="17"/>
      <c r="G1296" s="17"/>
      <c r="H1296" s="18"/>
      <c r="I1296" s="18"/>
      <c r="J1296" s="17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 ht="15.75" customHeight="1" spans="1:27">
      <c r="A1297" s="2"/>
      <c r="B1297" s="35"/>
      <c r="C1297" s="2"/>
      <c r="D1297" s="6"/>
      <c r="E1297" s="16"/>
      <c r="F1297" s="17"/>
      <c r="G1297" s="17"/>
      <c r="H1297" s="18"/>
      <c r="I1297" s="18"/>
      <c r="J1297" s="17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 ht="15.75" customHeight="1" spans="1:27">
      <c r="A1298" s="2"/>
      <c r="B1298" s="35"/>
      <c r="C1298" s="2"/>
      <c r="D1298" s="6"/>
      <c r="E1298" s="16"/>
      <c r="F1298" s="17"/>
      <c r="G1298" s="17"/>
      <c r="H1298" s="18"/>
      <c r="I1298" s="18"/>
      <c r="J1298" s="17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 ht="15.75" customHeight="1" spans="1:27">
      <c r="A1299" s="2"/>
      <c r="B1299" s="35"/>
      <c r="C1299" s="2"/>
      <c r="D1299" s="6"/>
      <c r="E1299" s="16"/>
      <c r="F1299" s="17"/>
      <c r="G1299" s="17"/>
      <c r="H1299" s="18"/>
      <c r="I1299" s="18"/>
      <c r="J1299" s="17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 ht="15.75" customHeight="1" spans="1:27">
      <c r="A1300" s="2"/>
      <c r="B1300" s="35"/>
      <c r="C1300" s="2"/>
      <c r="D1300" s="6"/>
      <c r="E1300" s="16"/>
      <c r="F1300" s="17"/>
      <c r="G1300" s="17"/>
      <c r="H1300" s="18"/>
      <c r="I1300" s="18"/>
      <c r="J1300" s="17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 ht="15.75" customHeight="1" spans="1:27">
      <c r="A1301" s="2"/>
      <c r="B1301" s="35"/>
      <c r="C1301" s="2"/>
      <c r="D1301" s="6"/>
      <c r="E1301" s="16"/>
      <c r="F1301" s="17"/>
      <c r="G1301" s="17"/>
      <c r="H1301" s="18"/>
      <c r="I1301" s="18"/>
      <c r="J1301" s="17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 ht="15.75" customHeight="1" spans="1:27">
      <c r="A1302" s="2"/>
      <c r="B1302" s="35"/>
      <c r="C1302" s="2"/>
      <c r="D1302" s="6"/>
      <c r="E1302" s="16"/>
      <c r="F1302" s="17"/>
      <c r="G1302" s="17"/>
      <c r="H1302" s="18"/>
      <c r="I1302" s="18"/>
      <c r="J1302" s="17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 ht="15.75" customHeight="1" spans="1:27">
      <c r="A1303" s="2"/>
      <c r="B1303" s="35"/>
      <c r="C1303" s="2"/>
      <c r="D1303" s="6"/>
      <c r="E1303" s="16"/>
      <c r="F1303" s="17"/>
      <c r="G1303" s="17"/>
      <c r="H1303" s="18"/>
      <c r="I1303" s="18"/>
      <c r="J1303" s="17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ht="15.75" customHeight="1" spans="1:27">
      <c r="A1304" s="2"/>
      <c r="B1304" s="35"/>
      <c r="C1304" s="2"/>
      <c r="D1304" s="6"/>
      <c r="E1304" s="16"/>
      <c r="F1304" s="17"/>
      <c r="G1304" s="17"/>
      <c r="H1304" s="18"/>
      <c r="I1304" s="18"/>
      <c r="J1304" s="17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 ht="15.75" customHeight="1" spans="1:27">
      <c r="A1305" s="2"/>
      <c r="B1305" s="35"/>
      <c r="C1305" s="2"/>
      <c r="D1305" s="6"/>
      <c r="E1305" s="16"/>
      <c r="F1305" s="17"/>
      <c r="G1305" s="17"/>
      <c r="H1305" s="18"/>
      <c r="I1305" s="18"/>
      <c r="J1305" s="17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ht="15.75" customHeight="1" spans="1:27">
      <c r="A1306" s="2"/>
      <c r="B1306" s="35"/>
      <c r="C1306" s="2"/>
      <c r="D1306" s="6"/>
      <c r="E1306" s="16"/>
      <c r="F1306" s="17"/>
      <c r="G1306" s="17"/>
      <c r="H1306" s="18"/>
      <c r="I1306" s="18"/>
      <c r="J1306" s="17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ht="15.75" customHeight="1" spans="1:27">
      <c r="A1307" s="2"/>
      <c r="B1307" s="35"/>
      <c r="C1307" s="2"/>
      <c r="D1307" s="6"/>
      <c r="E1307" s="16"/>
      <c r="F1307" s="17"/>
      <c r="G1307" s="17"/>
      <c r="H1307" s="18"/>
      <c r="I1307" s="18"/>
      <c r="J1307" s="17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 ht="15.75" customHeight="1" spans="1:27">
      <c r="A1308" s="2"/>
      <c r="B1308" s="35"/>
      <c r="C1308" s="2"/>
      <c r="D1308" s="6"/>
      <c r="E1308" s="16"/>
      <c r="F1308" s="17"/>
      <c r="G1308" s="17"/>
      <c r="H1308" s="18"/>
      <c r="I1308" s="18"/>
      <c r="J1308" s="17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 ht="15.75" customHeight="1" spans="1:27">
      <c r="A1309" s="2"/>
      <c r="B1309" s="35"/>
      <c r="C1309" s="2"/>
      <c r="D1309" s="6"/>
      <c r="E1309" s="16"/>
      <c r="F1309" s="17"/>
      <c r="G1309" s="17"/>
      <c r="H1309" s="18"/>
      <c r="I1309" s="18"/>
      <c r="J1309" s="17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 ht="15.75" customHeight="1" spans="1:27">
      <c r="A1310" s="2"/>
      <c r="B1310" s="35"/>
      <c r="C1310" s="2"/>
      <c r="D1310" s="6"/>
      <c r="E1310" s="16"/>
      <c r="F1310" s="17"/>
      <c r="G1310" s="17"/>
      <c r="H1310" s="18"/>
      <c r="I1310" s="18"/>
      <c r="J1310" s="17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 ht="15.75" customHeight="1" spans="1:27">
      <c r="A1311" s="2"/>
      <c r="B1311" s="35"/>
      <c r="C1311" s="2"/>
      <c r="D1311" s="6"/>
      <c r="E1311" s="16"/>
      <c r="F1311" s="17"/>
      <c r="G1311" s="17"/>
      <c r="H1311" s="18"/>
      <c r="I1311" s="18"/>
      <c r="J1311" s="17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 ht="15.75" customHeight="1" spans="1:27">
      <c r="A1312" s="2"/>
      <c r="B1312" s="35"/>
      <c r="C1312" s="2"/>
      <c r="D1312" s="6"/>
      <c r="E1312" s="16"/>
      <c r="F1312" s="17"/>
      <c r="G1312" s="17"/>
      <c r="H1312" s="18"/>
      <c r="I1312" s="18"/>
      <c r="J1312" s="17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ht="15.75" customHeight="1" spans="1:27">
      <c r="A1313" s="2"/>
      <c r="B1313" s="35"/>
      <c r="C1313" s="2"/>
      <c r="D1313" s="6"/>
      <c r="E1313" s="16"/>
      <c r="F1313" s="17"/>
      <c r="G1313" s="17"/>
      <c r="H1313" s="18"/>
      <c r="I1313" s="18"/>
      <c r="J1313" s="17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ht="15.75" customHeight="1" spans="1:27">
      <c r="A1314" s="2"/>
      <c r="B1314" s="35"/>
      <c r="C1314" s="2"/>
      <c r="D1314" s="6"/>
      <c r="E1314" s="16"/>
      <c r="F1314" s="17"/>
      <c r="G1314" s="17"/>
      <c r="H1314" s="18"/>
      <c r="I1314" s="18"/>
      <c r="J1314" s="17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 ht="15.75" customHeight="1" spans="1:27">
      <c r="A1315" s="2"/>
      <c r="B1315" s="35"/>
      <c r="C1315" s="2"/>
      <c r="D1315" s="6"/>
      <c r="E1315" s="16"/>
      <c r="F1315" s="17"/>
      <c r="G1315" s="17"/>
      <c r="H1315" s="18"/>
      <c r="I1315" s="18"/>
      <c r="J1315" s="17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 ht="15.75" customHeight="1" spans="1:27">
      <c r="A1316" s="2"/>
      <c r="B1316" s="35"/>
      <c r="C1316" s="2"/>
      <c r="D1316" s="6"/>
      <c r="E1316" s="16"/>
      <c r="F1316" s="17"/>
      <c r="G1316" s="17"/>
      <c r="H1316" s="18"/>
      <c r="I1316" s="18"/>
      <c r="J1316" s="17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 ht="15.75" customHeight="1" spans="1:27">
      <c r="A1317" s="2"/>
      <c r="B1317" s="35"/>
      <c r="C1317" s="2"/>
      <c r="D1317" s="6"/>
      <c r="E1317" s="16"/>
      <c r="F1317" s="17"/>
      <c r="G1317" s="17"/>
      <c r="H1317" s="18"/>
      <c r="I1317" s="18"/>
      <c r="J1317" s="17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 ht="15.75" customHeight="1" spans="1:27">
      <c r="A1318" s="2"/>
      <c r="B1318" s="35"/>
      <c r="C1318" s="2"/>
      <c r="D1318" s="6"/>
      <c r="E1318" s="16"/>
      <c r="F1318" s="17"/>
      <c r="G1318" s="17"/>
      <c r="H1318" s="18"/>
      <c r="I1318" s="18"/>
      <c r="J1318" s="17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ht="15.75" customHeight="1" spans="1:27">
      <c r="A1319" s="2"/>
      <c r="B1319" s="35"/>
      <c r="C1319" s="2"/>
      <c r="D1319" s="6"/>
      <c r="E1319" s="16"/>
      <c r="F1319" s="17"/>
      <c r="G1319" s="17"/>
      <c r="H1319" s="18"/>
      <c r="I1319" s="18"/>
      <c r="J1319" s="17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 ht="15.75" customHeight="1" spans="1:27">
      <c r="A1320" s="2"/>
      <c r="B1320" s="35"/>
      <c r="C1320" s="2"/>
      <c r="D1320" s="6"/>
      <c r="E1320" s="16"/>
      <c r="F1320" s="17"/>
      <c r="G1320" s="17"/>
      <c r="H1320" s="18"/>
      <c r="I1320" s="18"/>
      <c r="J1320" s="17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 ht="15.75" customHeight="1" spans="1:27">
      <c r="A1321" s="2"/>
      <c r="B1321" s="35"/>
      <c r="C1321" s="2"/>
      <c r="D1321" s="6"/>
      <c r="E1321" s="16"/>
      <c r="F1321" s="17"/>
      <c r="G1321" s="17"/>
      <c r="H1321" s="18"/>
      <c r="I1321" s="18"/>
      <c r="J1321" s="17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 ht="15.75" customHeight="1" spans="1:27">
      <c r="A1322" s="2"/>
      <c r="B1322" s="35"/>
      <c r="C1322" s="2"/>
      <c r="D1322" s="6"/>
      <c r="E1322" s="16"/>
      <c r="F1322" s="17"/>
      <c r="G1322" s="17"/>
      <c r="H1322" s="18"/>
      <c r="I1322" s="18"/>
      <c r="J1322" s="17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 ht="15.75" customHeight="1" spans="1:27">
      <c r="A1323" s="2"/>
      <c r="B1323" s="35"/>
      <c r="C1323" s="2"/>
      <c r="D1323" s="6"/>
      <c r="E1323" s="16"/>
      <c r="F1323" s="17"/>
      <c r="G1323" s="17"/>
      <c r="H1323" s="18"/>
      <c r="I1323" s="18"/>
      <c r="J1323" s="17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 ht="15.75" customHeight="1" spans="1:27">
      <c r="A1324" s="2"/>
      <c r="B1324" s="35"/>
      <c r="C1324" s="2"/>
      <c r="D1324" s="6"/>
      <c r="E1324" s="16"/>
      <c r="F1324" s="17"/>
      <c r="G1324" s="17"/>
      <c r="H1324" s="18"/>
      <c r="I1324" s="18"/>
      <c r="J1324" s="17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 ht="15.75" customHeight="1" spans="1:27">
      <c r="A1325" s="2"/>
      <c r="B1325" s="35"/>
      <c r="C1325" s="2"/>
      <c r="D1325" s="6"/>
      <c r="E1325" s="16"/>
      <c r="F1325" s="17"/>
      <c r="G1325" s="17"/>
      <c r="H1325" s="18"/>
      <c r="I1325" s="18"/>
      <c r="J1325" s="17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 ht="15.75" customHeight="1" spans="1:27">
      <c r="A1326" s="2"/>
      <c r="B1326" s="35"/>
      <c r="C1326" s="2"/>
      <c r="D1326" s="6"/>
      <c r="E1326" s="16"/>
      <c r="F1326" s="17"/>
      <c r="G1326" s="17"/>
      <c r="H1326" s="18"/>
      <c r="I1326" s="18"/>
      <c r="J1326" s="17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 ht="15.75" customHeight="1" spans="1:27">
      <c r="A1327" s="2"/>
      <c r="B1327" s="35"/>
      <c r="C1327" s="2"/>
      <c r="D1327" s="6"/>
      <c r="E1327" s="16"/>
      <c r="F1327" s="17"/>
      <c r="G1327" s="17"/>
      <c r="H1327" s="18"/>
      <c r="I1327" s="18"/>
      <c r="J1327" s="17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ht="15.75" customHeight="1" spans="1:27">
      <c r="A1328" s="2"/>
      <c r="B1328" s="35"/>
      <c r="C1328" s="2"/>
      <c r="D1328" s="6"/>
      <c r="E1328" s="16"/>
      <c r="F1328" s="17"/>
      <c r="G1328" s="17"/>
      <c r="H1328" s="18"/>
      <c r="I1328" s="18"/>
      <c r="J1328" s="17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ht="15.75" customHeight="1" spans="1:27">
      <c r="A1329" s="2"/>
      <c r="B1329" s="35"/>
      <c r="C1329" s="2"/>
      <c r="D1329" s="6"/>
      <c r="E1329" s="16"/>
      <c r="F1329" s="17"/>
      <c r="G1329" s="17"/>
      <c r="H1329" s="18"/>
      <c r="I1329" s="18"/>
      <c r="J1329" s="17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ht="15.75" customHeight="1" spans="1:27">
      <c r="A1330" s="2"/>
      <c r="B1330" s="35"/>
      <c r="C1330" s="2"/>
      <c r="D1330" s="6"/>
      <c r="E1330" s="16"/>
      <c r="F1330" s="17"/>
      <c r="G1330" s="17"/>
      <c r="H1330" s="18"/>
      <c r="I1330" s="18"/>
      <c r="J1330" s="17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ht="15.75" customHeight="1" spans="1:27">
      <c r="A1331" s="2"/>
      <c r="B1331" s="35"/>
      <c r="C1331" s="2"/>
      <c r="D1331" s="6"/>
      <c r="E1331" s="16"/>
      <c r="F1331" s="17"/>
      <c r="G1331" s="17"/>
      <c r="H1331" s="18"/>
      <c r="I1331" s="18"/>
      <c r="J1331" s="17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 ht="15.75" customHeight="1" spans="1:27">
      <c r="A1332" s="2"/>
      <c r="B1332" s="35"/>
      <c r="C1332" s="2"/>
      <c r="D1332" s="6"/>
      <c r="E1332" s="16"/>
      <c r="F1332" s="17"/>
      <c r="G1332" s="17"/>
      <c r="H1332" s="18"/>
      <c r="I1332" s="18"/>
      <c r="J1332" s="17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ht="15.75" customHeight="1" spans="1:27">
      <c r="A1333" s="2"/>
      <c r="B1333" s="35"/>
      <c r="C1333" s="2"/>
      <c r="D1333" s="6"/>
      <c r="E1333" s="16"/>
      <c r="F1333" s="17"/>
      <c r="G1333" s="17"/>
      <c r="H1333" s="18"/>
      <c r="I1333" s="18"/>
      <c r="J1333" s="17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 ht="15.75" customHeight="1" spans="1:27">
      <c r="A1334" s="2"/>
      <c r="B1334" s="35"/>
      <c r="C1334" s="2"/>
      <c r="D1334" s="6"/>
      <c r="E1334" s="16"/>
      <c r="F1334" s="17"/>
      <c r="G1334" s="17"/>
      <c r="H1334" s="18"/>
      <c r="I1334" s="18"/>
      <c r="J1334" s="17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ht="15.75" customHeight="1" spans="1:27">
      <c r="A1335" s="2"/>
      <c r="B1335" s="35"/>
      <c r="C1335" s="2"/>
      <c r="D1335" s="6"/>
      <c r="E1335" s="16"/>
      <c r="F1335" s="17"/>
      <c r="G1335" s="17"/>
      <c r="H1335" s="18"/>
      <c r="I1335" s="18"/>
      <c r="J1335" s="17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 ht="15.75" customHeight="1" spans="1:27">
      <c r="A1336" s="2"/>
      <c r="B1336" s="35"/>
      <c r="C1336" s="2"/>
      <c r="D1336" s="6"/>
      <c r="E1336" s="16"/>
      <c r="F1336" s="17"/>
      <c r="G1336" s="17"/>
      <c r="H1336" s="18"/>
      <c r="I1336" s="18"/>
      <c r="J1336" s="17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ht="15.75" customHeight="1" spans="1:27">
      <c r="A1337" s="2"/>
      <c r="B1337" s="35"/>
      <c r="C1337" s="2"/>
      <c r="D1337" s="6"/>
      <c r="E1337" s="16"/>
      <c r="F1337" s="17"/>
      <c r="G1337" s="17"/>
      <c r="H1337" s="18"/>
      <c r="I1337" s="18"/>
      <c r="J1337" s="17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ht="15.75" customHeight="1" spans="1:27">
      <c r="A1338" s="2"/>
      <c r="B1338" s="35"/>
      <c r="C1338" s="2"/>
      <c r="D1338" s="6"/>
      <c r="E1338" s="16"/>
      <c r="F1338" s="17"/>
      <c r="G1338" s="17"/>
      <c r="H1338" s="18"/>
      <c r="I1338" s="18"/>
      <c r="J1338" s="17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 ht="15.75" customHeight="1" spans="1:27">
      <c r="A1339" s="2"/>
      <c r="B1339" s="35"/>
      <c r="C1339" s="2"/>
      <c r="D1339" s="6"/>
      <c r="E1339" s="16"/>
      <c r="F1339" s="17"/>
      <c r="G1339" s="17"/>
      <c r="H1339" s="18"/>
      <c r="I1339" s="18"/>
      <c r="J1339" s="17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 ht="15.75" customHeight="1" spans="1:27">
      <c r="A1340" s="2"/>
      <c r="B1340" s="35"/>
      <c r="C1340" s="2"/>
      <c r="D1340" s="6"/>
      <c r="E1340" s="16"/>
      <c r="F1340" s="17"/>
      <c r="G1340" s="17"/>
      <c r="H1340" s="18"/>
      <c r="I1340" s="18"/>
      <c r="J1340" s="17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 ht="15.75" customHeight="1" spans="1:27">
      <c r="A1341" s="2"/>
      <c r="B1341" s="35"/>
      <c r="C1341" s="2"/>
      <c r="D1341" s="6"/>
      <c r="E1341" s="16"/>
      <c r="F1341" s="17"/>
      <c r="G1341" s="17"/>
      <c r="H1341" s="18"/>
      <c r="I1341" s="18"/>
      <c r="J1341" s="17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 ht="15.75" customHeight="1" spans="1:27">
      <c r="A1342" s="2"/>
      <c r="B1342" s="35"/>
      <c r="C1342" s="2"/>
      <c r="D1342" s="6"/>
      <c r="E1342" s="16"/>
      <c r="F1342" s="17"/>
      <c r="G1342" s="17"/>
      <c r="H1342" s="18"/>
      <c r="I1342" s="18"/>
      <c r="J1342" s="17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 ht="15.75" customHeight="1" spans="1:27">
      <c r="A1343" s="2"/>
      <c r="B1343" s="35"/>
      <c r="C1343" s="2"/>
      <c r="D1343" s="6"/>
      <c r="E1343" s="16"/>
      <c r="F1343" s="17"/>
      <c r="G1343" s="17"/>
      <c r="H1343" s="18"/>
      <c r="I1343" s="18"/>
      <c r="J1343" s="17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 ht="15.75" customHeight="1" spans="1:27">
      <c r="A1344" s="2"/>
      <c r="B1344" s="35"/>
      <c r="C1344" s="2"/>
      <c r="D1344" s="6"/>
      <c r="E1344" s="16"/>
      <c r="F1344" s="17"/>
      <c r="G1344" s="17"/>
      <c r="H1344" s="18"/>
      <c r="I1344" s="18"/>
      <c r="J1344" s="17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ht="15.75" customHeight="1" spans="1:27">
      <c r="A1345" s="2"/>
      <c r="B1345" s="35"/>
      <c r="C1345" s="2"/>
      <c r="D1345" s="6"/>
      <c r="E1345" s="16"/>
      <c r="F1345" s="17"/>
      <c r="G1345" s="17"/>
      <c r="H1345" s="18"/>
      <c r="I1345" s="18"/>
      <c r="J1345" s="17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ht="15.75" customHeight="1" spans="1:27">
      <c r="A1346" s="2"/>
      <c r="B1346" s="35"/>
      <c r="C1346" s="2"/>
      <c r="D1346" s="6"/>
      <c r="E1346" s="16"/>
      <c r="F1346" s="17"/>
      <c r="G1346" s="17"/>
      <c r="H1346" s="18"/>
      <c r="I1346" s="18"/>
      <c r="J1346" s="17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ht="15.75" customHeight="1" spans="1:27">
      <c r="A1347" s="2"/>
      <c r="B1347" s="35"/>
      <c r="C1347" s="2"/>
      <c r="D1347" s="6"/>
      <c r="E1347" s="16"/>
      <c r="F1347" s="17"/>
      <c r="G1347" s="17"/>
      <c r="H1347" s="18"/>
      <c r="I1347" s="18"/>
      <c r="J1347" s="17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ht="15.75" customHeight="1" spans="1:27">
      <c r="A1348" s="2"/>
      <c r="B1348" s="35"/>
      <c r="C1348" s="2"/>
      <c r="D1348" s="6"/>
      <c r="E1348" s="16"/>
      <c r="F1348" s="17"/>
      <c r="G1348" s="17"/>
      <c r="H1348" s="18"/>
      <c r="I1348" s="18"/>
      <c r="J1348" s="17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ht="15.75" customHeight="1" spans="1:27">
      <c r="A1349" s="2"/>
      <c r="B1349" s="35"/>
      <c r="C1349" s="2"/>
      <c r="D1349" s="6"/>
      <c r="E1349" s="16"/>
      <c r="F1349" s="17"/>
      <c r="G1349" s="17"/>
      <c r="H1349" s="18"/>
      <c r="I1349" s="18"/>
      <c r="J1349" s="17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 ht="15.75" customHeight="1" spans="1:27">
      <c r="A1350" s="2"/>
      <c r="B1350" s="35"/>
      <c r="C1350" s="2"/>
      <c r="D1350" s="6"/>
      <c r="E1350" s="16"/>
      <c r="F1350" s="17"/>
      <c r="G1350" s="17"/>
      <c r="H1350" s="18"/>
      <c r="I1350" s="18"/>
      <c r="J1350" s="17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ht="15.75" customHeight="1" spans="1:27">
      <c r="A1351" s="2"/>
      <c r="B1351" s="35"/>
      <c r="C1351" s="2"/>
      <c r="D1351" s="6"/>
      <c r="E1351" s="16"/>
      <c r="F1351" s="17"/>
      <c r="G1351" s="17"/>
      <c r="H1351" s="18"/>
      <c r="I1351" s="18"/>
      <c r="J1351" s="17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 ht="15.75" customHeight="1" spans="1:27">
      <c r="A1352" s="2"/>
      <c r="B1352" s="35"/>
      <c r="C1352" s="2"/>
      <c r="D1352" s="6"/>
      <c r="E1352" s="16"/>
      <c r="F1352" s="17"/>
      <c r="G1352" s="17"/>
      <c r="H1352" s="18"/>
      <c r="I1352" s="18"/>
      <c r="J1352" s="17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 ht="15.75" customHeight="1" spans="1:27">
      <c r="A1353" s="2"/>
      <c r="B1353" s="35"/>
      <c r="C1353" s="2"/>
      <c r="D1353" s="6"/>
      <c r="E1353" s="16"/>
      <c r="F1353" s="17"/>
      <c r="G1353" s="17"/>
      <c r="H1353" s="18"/>
      <c r="I1353" s="18"/>
      <c r="J1353" s="17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 ht="15.75" customHeight="1" spans="1:27">
      <c r="A1354" s="2"/>
      <c r="B1354" s="35"/>
      <c r="C1354" s="2"/>
      <c r="D1354" s="6"/>
      <c r="E1354" s="16"/>
      <c r="F1354" s="17"/>
      <c r="G1354" s="17"/>
      <c r="H1354" s="18"/>
      <c r="I1354" s="18"/>
      <c r="J1354" s="17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 ht="15.75" customHeight="1" spans="1:27">
      <c r="A1355" s="2"/>
      <c r="B1355" s="35"/>
      <c r="C1355" s="2"/>
      <c r="D1355" s="6"/>
      <c r="E1355" s="16"/>
      <c r="F1355" s="17"/>
      <c r="G1355" s="17"/>
      <c r="H1355" s="18"/>
      <c r="I1355" s="18"/>
      <c r="J1355" s="17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ht="15.75" customHeight="1" spans="1:27">
      <c r="A1356" s="2"/>
      <c r="B1356" s="35"/>
      <c r="C1356" s="2"/>
      <c r="D1356" s="6"/>
      <c r="E1356" s="16"/>
      <c r="F1356" s="17"/>
      <c r="G1356" s="17"/>
      <c r="H1356" s="18"/>
      <c r="I1356" s="18"/>
      <c r="J1356" s="17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ht="15.75" customHeight="1" spans="1:27">
      <c r="A1357" s="2"/>
      <c r="B1357" s="35"/>
      <c r="C1357" s="2"/>
      <c r="D1357" s="6"/>
      <c r="E1357" s="16"/>
      <c r="F1357" s="17"/>
      <c r="G1357" s="17"/>
      <c r="H1357" s="18"/>
      <c r="I1357" s="18"/>
      <c r="J1357" s="17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ht="15.75" customHeight="1" spans="1:27">
      <c r="A1358" s="2"/>
      <c r="B1358" s="35"/>
      <c r="C1358" s="2"/>
      <c r="D1358" s="6"/>
      <c r="E1358" s="16"/>
      <c r="F1358" s="17"/>
      <c r="G1358" s="17"/>
      <c r="H1358" s="18"/>
      <c r="I1358" s="18"/>
      <c r="J1358" s="17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ht="15.75" customHeight="1" spans="1:27">
      <c r="A1359" s="2"/>
      <c r="B1359" s="35"/>
      <c r="C1359" s="2"/>
      <c r="D1359" s="6"/>
      <c r="E1359" s="16"/>
      <c r="F1359" s="17"/>
      <c r="G1359" s="17"/>
      <c r="H1359" s="18"/>
      <c r="I1359" s="18"/>
      <c r="J1359" s="17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 ht="15.75" customHeight="1" spans="1:27">
      <c r="A1360" s="2"/>
      <c r="B1360" s="35"/>
      <c r="C1360" s="2"/>
      <c r="D1360" s="6"/>
      <c r="E1360" s="16"/>
      <c r="F1360" s="17"/>
      <c r="G1360" s="17"/>
      <c r="H1360" s="18"/>
      <c r="I1360" s="18"/>
      <c r="J1360" s="17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ht="15.75" customHeight="1" spans="1:27">
      <c r="A1361" s="2"/>
      <c r="B1361" s="35"/>
      <c r="C1361" s="2"/>
      <c r="D1361" s="6"/>
      <c r="E1361" s="16"/>
      <c r="F1361" s="17"/>
      <c r="G1361" s="17"/>
      <c r="H1361" s="18"/>
      <c r="I1361" s="18"/>
      <c r="J1361" s="17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 ht="15.75" customHeight="1" spans="1:27">
      <c r="A1362" s="2"/>
      <c r="B1362" s="35"/>
      <c r="C1362" s="2"/>
      <c r="D1362" s="6"/>
      <c r="E1362" s="16"/>
      <c r="F1362" s="17"/>
      <c r="G1362" s="17"/>
      <c r="H1362" s="18"/>
      <c r="I1362" s="18"/>
      <c r="J1362" s="17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 ht="15.75" customHeight="1" spans="1:27">
      <c r="A1363" s="2"/>
      <c r="B1363" s="35"/>
      <c r="C1363" s="2"/>
      <c r="D1363" s="6"/>
      <c r="E1363" s="16"/>
      <c r="F1363" s="17"/>
      <c r="G1363" s="17"/>
      <c r="H1363" s="18"/>
      <c r="I1363" s="18"/>
      <c r="J1363" s="17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 ht="15.75" customHeight="1" spans="1:27">
      <c r="A1364" s="2"/>
      <c r="B1364" s="35"/>
      <c r="C1364" s="2"/>
      <c r="D1364" s="6"/>
      <c r="E1364" s="16"/>
      <c r="F1364" s="17"/>
      <c r="G1364" s="17"/>
      <c r="H1364" s="18"/>
      <c r="I1364" s="18"/>
      <c r="J1364" s="17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 ht="15.75" customHeight="1" spans="1:27">
      <c r="A1365" s="2"/>
      <c r="B1365" s="35"/>
      <c r="C1365" s="2"/>
      <c r="D1365" s="6"/>
      <c r="E1365" s="16"/>
      <c r="F1365" s="17"/>
      <c r="G1365" s="17"/>
      <c r="H1365" s="18"/>
      <c r="I1365" s="18"/>
      <c r="J1365" s="17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 ht="15.75" customHeight="1" spans="1:27">
      <c r="A1366" s="2"/>
      <c r="B1366" s="35"/>
      <c r="C1366" s="2"/>
      <c r="D1366" s="6"/>
      <c r="E1366" s="16"/>
      <c r="F1366" s="17"/>
      <c r="G1366" s="17"/>
      <c r="H1366" s="18"/>
      <c r="I1366" s="18"/>
      <c r="J1366" s="17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 ht="15.75" customHeight="1" spans="1:27">
      <c r="A1367" s="2"/>
      <c r="B1367" s="35"/>
      <c r="C1367" s="2"/>
      <c r="D1367" s="6"/>
      <c r="E1367" s="16"/>
      <c r="F1367" s="17"/>
      <c r="G1367" s="17"/>
      <c r="H1367" s="18"/>
      <c r="I1367" s="18"/>
      <c r="J1367" s="17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 ht="15.75" customHeight="1" spans="1:27">
      <c r="A1368" s="2"/>
      <c r="B1368" s="35"/>
      <c r="C1368" s="2"/>
      <c r="D1368" s="6"/>
      <c r="E1368" s="16"/>
      <c r="F1368" s="17"/>
      <c r="G1368" s="17"/>
      <c r="H1368" s="18"/>
      <c r="I1368" s="18"/>
      <c r="J1368" s="17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 ht="15.75" customHeight="1" spans="1:27">
      <c r="A1369" s="2"/>
      <c r="B1369" s="35"/>
      <c r="C1369" s="2"/>
      <c r="D1369" s="6"/>
      <c r="E1369" s="16"/>
      <c r="F1369" s="17"/>
      <c r="G1369" s="17"/>
      <c r="H1369" s="18"/>
      <c r="I1369" s="18"/>
      <c r="J1369" s="17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 ht="15.75" customHeight="1" spans="1:27">
      <c r="A1370" s="2"/>
      <c r="B1370" s="35"/>
      <c r="C1370" s="2"/>
      <c r="D1370" s="6"/>
      <c r="E1370" s="16"/>
      <c r="F1370" s="17"/>
      <c r="G1370" s="17"/>
      <c r="H1370" s="18"/>
      <c r="I1370" s="18"/>
      <c r="J1370" s="17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 ht="15.75" customHeight="1" spans="1:27">
      <c r="A1371" s="2"/>
      <c r="B1371" s="35"/>
      <c r="C1371" s="2"/>
      <c r="D1371" s="6"/>
      <c r="E1371" s="16"/>
      <c r="F1371" s="17"/>
      <c r="G1371" s="17"/>
      <c r="H1371" s="18"/>
      <c r="I1371" s="18"/>
      <c r="J1371" s="17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 ht="15.75" customHeight="1" spans="1:27">
      <c r="A1372" s="2"/>
      <c r="B1372" s="35"/>
      <c r="C1372" s="2"/>
      <c r="D1372" s="6"/>
      <c r="E1372" s="16"/>
      <c r="F1372" s="17"/>
      <c r="G1372" s="17"/>
      <c r="H1372" s="18"/>
      <c r="I1372" s="18"/>
      <c r="J1372" s="17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 ht="15.75" customHeight="1" spans="1:27">
      <c r="A1373" s="2"/>
      <c r="B1373" s="35"/>
      <c r="C1373" s="2"/>
      <c r="D1373" s="6"/>
      <c r="E1373" s="16"/>
      <c r="F1373" s="17"/>
      <c r="G1373" s="17"/>
      <c r="H1373" s="18"/>
      <c r="I1373" s="18"/>
      <c r="J1373" s="17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 ht="15.75" customHeight="1" spans="1:27">
      <c r="A1374" s="2"/>
      <c r="B1374" s="35"/>
      <c r="C1374" s="2"/>
      <c r="D1374" s="6"/>
      <c r="E1374" s="16"/>
      <c r="F1374" s="17"/>
      <c r="G1374" s="17"/>
      <c r="H1374" s="18"/>
      <c r="I1374" s="18"/>
      <c r="J1374" s="17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 ht="15.75" customHeight="1" spans="1:27">
      <c r="A1375" s="2"/>
      <c r="B1375" s="35"/>
      <c r="C1375" s="2"/>
      <c r="D1375" s="6"/>
      <c r="E1375" s="16"/>
      <c r="F1375" s="17"/>
      <c r="G1375" s="17"/>
      <c r="H1375" s="18"/>
      <c r="I1375" s="18"/>
      <c r="J1375" s="17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 ht="15.75" customHeight="1" spans="1:27">
      <c r="A1376" s="2"/>
      <c r="B1376" s="35"/>
      <c r="C1376" s="2"/>
      <c r="D1376" s="6"/>
      <c r="E1376" s="16"/>
      <c r="F1376" s="17"/>
      <c r="G1376" s="17"/>
      <c r="H1376" s="18"/>
      <c r="I1376" s="18"/>
      <c r="J1376" s="17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 ht="15.75" customHeight="1" spans="1:27">
      <c r="A1377" s="2"/>
      <c r="B1377" s="35"/>
      <c r="C1377" s="2"/>
      <c r="D1377" s="6"/>
      <c r="E1377" s="16"/>
      <c r="F1377" s="17"/>
      <c r="G1377" s="17"/>
      <c r="H1377" s="18"/>
      <c r="I1377" s="18"/>
      <c r="J1377" s="17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 ht="15.75" customHeight="1" spans="1:27">
      <c r="A1378" s="2"/>
      <c r="B1378" s="35"/>
      <c r="C1378" s="2"/>
      <c r="D1378" s="6"/>
      <c r="E1378" s="16"/>
      <c r="F1378" s="17"/>
      <c r="G1378" s="17"/>
      <c r="H1378" s="18"/>
      <c r="I1378" s="18"/>
      <c r="J1378" s="17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 ht="15.75" customHeight="1" spans="1:27">
      <c r="A1379" s="2"/>
      <c r="B1379" s="35"/>
      <c r="C1379" s="2"/>
      <c r="D1379" s="6"/>
      <c r="E1379" s="16"/>
      <c r="F1379" s="17"/>
      <c r="G1379" s="17"/>
      <c r="H1379" s="18"/>
      <c r="I1379" s="18"/>
      <c r="J1379" s="17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ht="15.75" customHeight="1" spans="1:27">
      <c r="A1380" s="2"/>
      <c r="B1380" s="35"/>
      <c r="C1380" s="2"/>
      <c r="D1380" s="6"/>
      <c r="E1380" s="16"/>
      <c r="F1380" s="17"/>
      <c r="G1380" s="17"/>
      <c r="H1380" s="18"/>
      <c r="I1380" s="18"/>
      <c r="J1380" s="17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 ht="15.75" customHeight="1" spans="1:27">
      <c r="A1381" s="2"/>
      <c r="B1381" s="35"/>
      <c r="C1381" s="2"/>
      <c r="D1381" s="6"/>
      <c r="E1381" s="16"/>
      <c r="F1381" s="17"/>
      <c r="G1381" s="17"/>
      <c r="H1381" s="18"/>
      <c r="I1381" s="18"/>
      <c r="J1381" s="17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 ht="15.75" customHeight="1" spans="1:27">
      <c r="A1382" s="2"/>
      <c r="B1382" s="35"/>
      <c r="C1382" s="2"/>
      <c r="D1382" s="6"/>
      <c r="E1382" s="16"/>
      <c r="F1382" s="17"/>
      <c r="G1382" s="17"/>
      <c r="H1382" s="18"/>
      <c r="I1382" s="18"/>
      <c r="J1382" s="17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ht="15.75" customHeight="1" spans="1:27">
      <c r="A1383" s="2"/>
      <c r="B1383" s="35"/>
      <c r="C1383" s="2"/>
      <c r="D1383" s="6"/>
      <c r="E1383" s="16"/>
      <c r="F1383" s="17"/>
      <c r="G1383" s="17"/>
      <c r="H1383" s="18"/>
      <c r="I1383" s="18"/>
      <c r="J1383" s="17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 ht="15.75" customHeight="1" spans="1:27">
      <c r="A1384" s="2"/>
      <c r="B1384" s="35"/>
      <c r="C1384" s="2"/>
      <c r="D1384" s="6"/>
      <c r="E1384" s="16"/>
      <c r="F1384" s="17"/>
      <c r="G1384" s="17"/>
      <c r="H1384" s="18"/>
      <c r="I1384" s="18"/>
      <c r="J1384" s="17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ht="15.75" customHeight="1" spans="1:27">
      <c r="A1385" s="2"/>
      <c r="B1385" s="35"/>
      <c r="C1385" s="2"/>
      <c r="D1385" s="6"/>
      <c r="E1385" s="16"/>
      <c r="F1385" s="17"/>
      <c r="G1385" s="17"/>
      <c r="H1385" s="18"/>
      <c r="I1385" s="18"/>
      <c r="J1385" s="17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ht="15.75" customHeight="1" spans="1:27">
      <c r="A1386" s="2"/>
      <c r="B1386" s="35"/>
      <c r="C1386" s="2"/>
      <c r="D1386" s="6"/>
      <c r="E1386" s="16"/>
      <c r="F1386" s="17"/>
      <c r="G1386" s="17"/>
      <c r="H1386" s="18"/>
      <c r="I1386" s="18"/>
      <c r="J1386" s="17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ht="15.75" customHeight="1" spans="1:27">
      <c r="A1387" s="2"/>
      <c r="B1387" s="35"/>
      <c r="C1387" s="2"/>
      <c r="D1387" s="6"/>
      <c r="E1387" s="16"/>
      <c r="F1387" s="17"/>
      <c r="G1387" s="17"/>
      <c r="H1387" s="18"/>
      <c r="I1387" s="18"/>
      <c r="J1387" s="17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ht="15.75" customHeight="1" spans="1:27">
      <c r="A1388" s="2"/>
      <c r="B1388" s="35"/>
      <c r="C1388" s="2"/>
      <c r="D1388" s="6"/>
      <c r="E1388" s="16"/>
      <c r="F1388" s="17"/>
      <c r="G1388" s="17"/>
      <c r="H1388" s="18"/>
      <c r="I1388" s="18"/>
      <c r="J1388" s="17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 ht="15.75" customHeight="1" spans="1:27">
      <c r="A1389" s="2"/>
      <c r="B1389" s="35"/>
      <c r="C1389" s="2"/>
      <c r="D1389" s="6"/>
      <c r="E1389" s="16"/>
      <c r="F1389" s="17"/>
      <c r="G1389" s="17"/>
      <c r="H1389" s="18"/>
      <c r="I1389" s="18"/>
      <c r="J1389" s="17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ht="15.75" customHeight="1" spans="1:27">
      <c r="A1390" s="2"/>
      <c r="B1390" s="35"/>
      <c r="C1390" s="2"/>
      <c r="D1390" s="6"/>
      <c r="E1390" s="16"/>
      <c r="F1390" s="17"/>
      <c r="G1390" s="17"/>
      <c r="H1390" s="18"/>
      <c r="I1390" s="18"/>
      <c r="J1390" s="17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ht="15.75" customHeight="1" spans="1:27">
      <c r="A1391" s="2"/>
      <c r="B1391" s="35"/>
      <c r="C1391" s="2"/>
      <c r="D1391" s="6"/>
      <c r="E1391" s="16"/>
      <c r="F1391" s="17"/>
      <c r="G1391" s="17"/>
      <c r="H1391" s="18"/>
      <c r="I1391" s="18"/>
      <c r="J1391" s="17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 ht="15.75" customHeight="1" spans="1:27">
      <c r="A1392" s="2"/>
      <c r="B1392" s="35"/>
      <c r="C1392" s="2"/>
      <c r="D1392" s="6"/>
      <c r="E1392" s="16"/>
      <c r="F1392" s="17"/>
      <c r="G1392" s="17"/>
      <c r="H1392" s="18"/>
      <c r="I1392" s="18"/>
      <c r="J1392" s="17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ht="15.75" customHeight="1" spans="1:27">
      <c r="A1393" s="2"/>
      <c r="B1393" s="35"/>
      <c r="C1393" s="2"/>
      <c r="D1393" s="6"/>
      <c r="E1393" s="16"/>
      <c r="F1393" s="17"/>
      <c r="G1393" s="17"/>
      <c r="H1393" s="18"/>
      <c r="I1393" s="18"/>
      <c r="J1393" s="17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ht="15.75" customHeight="1" spans="1:27">
      <c r="A1394" s="2"/>
      <c r="B1394" s="35"/>
      <c r="C1394" s="2"/>
      <c r="D1394" s="6"/>
      <c r="E1394" s="16"/>
      <c r="F1394" s="17"/>
      <c r="G1394" s="17"/>
      <c r="H1394" s="18"/>
      <c r="I1394" s="18"/>
      <c r="J1394" s="17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 ht="15.75" customHeight="1" spans="1:27">
      <c r="A1395" s="2"/>
      <c r="B1395" s="35"/>
      <c r="C1395" s="2"/>
      <c r="D1395" s="6"/>
      <c r="E1395" s="16"/>
      <c r="F1395" s="17"/>
      <c r="G1395" s="17"/>
      <c r="H1395" s="18"/>
      <c r="I1395" s="18"/>
      <c r="J1395" s="17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 ht="15.75" customHeight="1" spans="1:27">
      <c r="A1396" s="2"/>
      <c r="B1396" s="35"/>
      <c r="C1396" s="2"/>
      <c r="D1396" s="6"/>
      <c r="E1396" s="16"/>
      <c r="F1396" s="17"/>
      <c r="G1396" s="17"/>
      <c r="H1396" s="18"/>
      <c r="I1396" s="18"/>
      <c r="J1396" s="17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 ht="15.75" customHeight="1" spans="1:27">
      <c r="A1397" s="2"/>
      <c r="B1397" s="35"/>
      <c r="C1397" s="2"/>
      <c r="D1397" s="6"/>
      <c r="E1397" s="16"/>
      <c r="F1397" s="17"/>
      <c r="G1397" s="17"/>
      <c r="H1397" s="18"/>
      <c r="I1397" s="18"/>
      <c r="J1397" s="17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 ht="15.75" customHeight="1" spans="1:27">
      <c r="A1398" s="2"/>
      <c r="B1398" s="35"/>
      <c r="C1398" s="2"/>
      <c r="D1398" s="6"/>
      <c r="E1398" s="16"/>
      <c r="F1398" s="17"/>
      <c r="G1398" s="17"/>
      <c r="H1398" s="18"/>
      <c r="I1398" s="18"/>
      <c r="J1398" s="17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 ht="15.75" customHeight="1" spans="1:27">
      <c r="A1399" s="2"/>
      <c r="B1399" s="35"/>
      <c r="C1399" s="2"/>
      <c r="D1399" s="6"/>
      <c r="E1399" s="16"/>
      <c r="F1399" s="17"/>
      <c r="G1399" s="17"/>
      <c r="H1399" s="18"/>
      <c r="I1399" s="18"/>
      <c r="J1399" s="17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 ht="15.75" customHeight="1" spans="1:27">
      <c r="A1400" s="2"/>
      <c r="B1400" s="35"/>
      <c r="C1400" s="2"/>
      <c r="D1400" s="6"/>
      <c r="E1400" s="16"/>
      <c r="F1400" s="17"/>
      <c r="G1400" s="17"/>
      <c r="H1400" s="18"/>
      <c r="I1400" s="18"/>
      <c r="J1400" s="17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ht="15.75" customHeight="1" spans="1:27">
      <c r="A1401" s="2"/>
      <c r="B1401" s="35"/>
      <c r="C1401" s="2"/>
      <c r="D1401" s="6"/>
      <c r="E1401" s="16"/>
      <c r="F1401" s="17"/>
      <c r="G1401" s="17"/>
      <c r="H1401" s="18"/>
      <c r="I1401" s="18"/>
      <c r="J1401" s="17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ht="15.75" customHeight="1" spans="1:27">
      <c r="A1402" s="2"/>
      <c r="B1402" s="35"/>
      <c r="C1402" s="2"/>
      <c r="D1402" s="6"/>
      <c r="E1402" s="16"/>
      <c r="F1402" s="17"/>
      <c r="G1402" s="17"/>
      <c r="H1402" s="18"/>
      <c r="I1402" s="18"/>
      <c r="J1402" s="17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 ht="15.75" customHeight="1" spans="1:27">
      <c r="A1403" s="2"/>
      <c r="B1403" s="35"/>
      <c r="C1403" s="2"/>
      <c r="D1403" s="6"/>
      <c r="E1403" s="16"/>
      <c r="F1403" s="17"/>
      <c r="G1403" s="17"/>
      <c r="H1403" s="18"/>
      <c r="I1403" s="18"/>
      <c r="J1403" s="17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 ht="15.75" customHeight="1" spans="1:27">
      <c r="A1404" s="2"/>
      <c r="B1404" s="35"/>
      <c r="C1404" s="2"/>
      <c r="D1404" s="6"/>
      <c r="E1404" s="16"/>
      <c r="F1404" s="17"/>
      <c r="G1404" s="17"/>
      <c r="H1404" s="18"/>
      <c r="I1404" s="18"/>
      <c r="J1404" s="17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ht="15.75" customHeight="1" spans="1:27">
      <c r="A1405" s="2"/>
      <c r="B1405" s="35"/>
      <c r="C1405" s="2"/>
      <c r="D1405" s="6"/>
      <c r="E1405" s="16"/>
      <c r="F1405" s="17"/>
      <c r="G1405" s="17"/>
      <c r="H1405" s="18"/>
      <c r="I1405" s="18"/>
      <c r="J1405" s="17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 ht="15.75" customHeight="1" spans="1:27">
      <c r="A1406" s="2"/>
      <c r="B1406" s="35"/>
      <c r="C1406" s="2"/>
      <c r="D1406" s="6"/>
      <c r="E1406" s="16"/>
      <c r="F1406" s="17"/>
      <c r="G1406" s="17"/>
      <c r="H1406" s="18"/>
      <c r="I1406" s="18"/>
      <c r="J1406" s="17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 ht="15.75" customHeight="1" spans="1:27">
      <c r="A1407" s="2"/>
      <c r="B1407" s="35"/>
      <c r="C1407" s="2"/>
      <c r="D1407" s="6"/>
      <c r="E1407" s="16"/>
      <c r="F1407" s="17"/>
      <c r="G1407" s="17"/>
      <c r="H1407" s="18"/>
      <c r="I1407" s="18"/>
      <c r="J1407" s="17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 ht="15.75" customHeight="1" spans="1:27">
      <c r="A1408" s="2"/>
      <c r="B1408" s="35"/>
      <c r="C1408" s="2"/>
      <c r="D1408" s="6"/>
      <c r="E1408" s="16"/>
      <c r="F1408" s="17"/>
      <c r="G1408" s="17"/>
      <c r="H1408" s="18"/>
      <c r="I1408" s="18"/>
      <c r="J1408" s="17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 ht="15.75" customHeight="1" spans="1:27">
      <c r="A1409" s="2"/>
      <c r="B1409" s="35"/>
      <c r="C1409" s="2"/>
      <c r="D1409" s="6"/>
      <c r="E1409" s="16"/>
      <c r="F1409" s="17"/>
      <c r="G1409" s="17"/>
      <c r="H1409" s="18"/>
      <c r="I1409" s="18"/>
      <c r="J1409" s="17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 ht="15.75" customHeight="1" spans="1:27">
      <c r="A1410" s="2"/>
      <c r="B1410" s="35"/>
      <c r="C1410" s="2"/>
      <c r="D1410" s="6"/>
      <c r="E1410" s="16"/>
      <c r="F1410" s="17"/>
      <c r="G1410" s="17"/>
      <c r="H1410" s="18"/>
      <c r="I1410" s="18"/>
      <c r="J1410" s="17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ht="15.75" customHeight="1" spans="1:27">
      <c r="A1411" s="2"/>
      <c r="B1411" s="35"/>
      <c r="C1411" s="2"/>
      <c r="D1411" s="6"/>
      <c r="E1411" s="16"/>
      <c r="F1411" s="17"/>
      <c r="G1411" s="17"/>
      <c r="H1411" s="18"/>
      <c r="I1411" s="18"/>
      <c r="J1411" s="17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 ht="15.75" customHeight="1" spans="1:27">
      <c r="A1412" s="2"/>
      <c r="B1412" s="35"/>
      <c r="C1412" s="2"/>
      <c r="D1412" s="6"/>
      <c r="E1412" s="16"/>
      <c r="F1412" s="17"/>
      <c r="G1412" s="17"/>
      <c r="H1412" s="18"/>
      <c r="I1412" s="18"/>
      <c r="J1412" s="17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 ht="15.75" customHeight="1" spans="1:27">
      <c r="A1413" s="2"/>
      <c r="B1413" s="35"/>
      <c r="C1413" s="2"/>
      <c r="D1413" s="6"/>
      <c r="E1413" s="16"/>
      <c r="F1413" s="17"/>
      <c r="G1413" s="17"/>
      <c r="H1413" s="18"/>
      <c r="I1413" s="18"/>
      <c r="J1413" s="17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ht="15.75" customHeight="1" spans="1:27">
      <c r="A1414" s="2"/>
      <c r="B1414" s="35"/>
      <c r="C1414" s="2"/>
      <c r="D1414" s="6"/>
      <c r="E1414" s="16"/>
      <c r="F1414" s="17"/>
      <c r="G1414" s="17"/>
      <c r="H1414" s="18"/>
      <c r="I1414" s="18"/>
      <c r="J1414" s="17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ht="15.75" customHeight="1" spans="1:27">
      <c r="A1415" s="2"/>
      <c r="B1415" s="35"/>
      <c r="C1415" s="2"/>
      <c r="D1415" s="6"/>
      <c r="E1415" s="16"/>
      <c r="F1415" s="17"/>
      <c r="G1415" s="17"/>
      <c r="H1415" s="18"/>
      <c r="I1415" s="18"/>
      <c r="J1415" s="17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 ht="15.75" customHeight="1" spans="1:27">
      <c r="A1416" s="2"/>
      <c r="B1416" s="35"/>
      <c r="C1416" s="2"/>
      <c r="D1416" s="6"/>
      <c r="E1416" s="16"/>
      <c r="F1416" s="17"/>
      <c r="G1416" s="17"/>
      <c r="H1416" s="18"/>
      <c r="I1416" s="18"/>
      <c r="J1416" s="17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ht="15.75" customHeight="1" spans="1:27">
      <c r="A1417" s="2"/>
      <c r="B1417" s="35"/>
      <c r="C1417" s="2"/>
      <c r="D1417" s="6"/>
      <c r="E1417" s="16"/>
      <c r="F1417" s="17"/>
      <c r="G1417" s="17"/>
      <c r="H1417" s="18"/>
      <c r="I1417" s="18"/>
      <c r="J1417" s="17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 ht="15.75" customHeight="1" spans="1:27">
      <c r="A1418" s="2"/>
      <c r="B1418" s="35"/>
      <c r="C1418" s="2"/>
      <c r="D1418" s="6"/>
      <c r="E1418" s="16"/>
      <c r="F1418" s="17"/>
      <c r="G1418" s="17"/>
      <c r="H1418" s="18"/>
      <c r="I1418" s="18"/>
      <c r="J1418" s="17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ht="15.75" customHeight="1" spans="1:27">
      <c r="A1419" s="2"/>
      <c r="B1419" s="35"/>
      <c r="C1419" s="2"/>
      <c r="D1419" s="6"/>
      <c r="E1419" s="16"/>
      <c r="F1419" s="17"/>
      <c r="G1419" s="17"/>
      <c r="H1419" s="18"/>
      <c r="I1419" s="18"/>
      <c r="J1419" s="17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 ht="15.75" customHeight="1" spans="1:27">
      <c r="A1420" s="2"/>
      <c r="B1420" s="35"/>
      <c r="C1420" s="2"/>
      <c r="D1420" s="6"/>
      <c r="E1420" s="16"/>
      <c r="F1420" s="17"/>
      <c r="G1420" s="17"/>
      <c r="H1420" s="18"/>
      <c r="I1420" s="18"/>
      <c r="J1420" s="17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ht="15.75" customHeight="1" spans="1:27">
      <c r="A1421" s="2"/>
      <c r="B1421" s="35"/>
      <c r="C1421" s="2"/>
      <c r="D1421" s="6"/>
      <c r="E1421" s="16"/>
      <c r="F1421" s="17"/>
      <c r="G1421" s="17"/>
      <c r="H1421" s="18"/>
      <c r="I1421" s="18"/>
      <c r="J1421" s="17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 ht="15.75" customHeight="1" spans="1:27">
      <c r="A1422" s="2"/>
      <c r="B1422" s="35"/>
      <c r="C1422" s="2"/>
      <c r="D1422" s="6"/>
      <c r="E1422" s="16"/>
      <c r="F1422" s="17"/>
      <c r="G1422" s="17"/>
      <c r="H1422" s="18"/>
      <c r="I1422" s="18"/>
      <c r="J1422" s="17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 ht="15.75" customHeight="1" spans="1:27">
      <c r="A1423" s="2"/>
      <c r="B1423" s="35"/>
      <c r="C1423" s="2"/>
      <c r="D1423" s="6"/>
      <c r="E1423" s="16"/>
      <c r="F1423" s="17"/>
      <c r="G1423" s="17"/>
      <c r="H1423" s="18"/>
      <c r="I1423" s="18"/>
      <c r="J1423" s="17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 ht="15.75" customHeight="1" spans="1:27">
      <c r="A1424" s="2"/>
      <c r="B1424" s="35"/>
      <c r="C1424" s="2"/>
      <c r="D1424" s="6"/>
      <c r="E1424" s="16"/>
      <c r="F1424" s="17"/>
      <c r="G1424" s="17"/>
      <c r="H1424" s="18"/>
      <c r="I1424" s="18"/>
      <c r="J1424" s="17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 ht="15.75" customHeight="1" spans="1:27">
      <c r="A1425" s="2"/>
      <c r="B1425" s="35"/>
      <c r="C1425" s="2"/>
      <c r="D1425" s="6"/>
      <c r="E1425" s="16"/>
      <c r="F1425" s="17"/>
      <c r="G1425" s="17"/>
      <c r="H1425" s="18"/>
      <c r="I1425" s="18"/>
      <c r="J1425" s="17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ht="15.75" customHeight="1" spans="1:27">
      <c r="A1426" s="2"/>
      <c r="B1426" s="35"/>
      <c r="C1426" s="2"/>
      <c r="D1426" s="6"/>
      <c r="E1426" s="16"/>
      <c r="F1426" s="17"/>
      <c r="G1426" s="17"/>
      <c r="H1426" s="18"/>
      <c r="I1426" s="18"/>
      <c r="J1426" s="17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 ht="15.75" customHeight="1" spans="1:27">
      <c r="A1427" s="2"/>
      <c r="B1427" s="35"/>
      <c r="C1427" s="2"/>
      <c r="D1427" s="6"/>
      <c r="E1427" s="16"/>
      <c r="F1427" s="17"/>
      <c r="G1427" s="17"/>
      <c r="H1427" s="18"/>
      <c r="I1427" s="18"/>
      <c r="J1427" s="17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ht="15.75" customHeight="1" spans="1:27">
      <c r="A1428" s="2"/>
      <c r="B1428" s="35"/>
      <c r="C1428" s="2"/>
      <c r="D1428" s="6"/>
      <c r="E1428" s="16"/>
      <c r="F1428" s="17"/>
      <c r="G1428" s="17"/>
      <c r="H1428" s="18"/>
      <c r="I1428" s="18"/>
      <c r="J1428" s="17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 ht="15.75" customHeight="1" spans="1:27">
      <c r="A1429" s="2"/>
      <c r="B1429" s="35"/>
      <c r="C1429" s="2"/>
      <c r="D1429" s="6"/>
      <c r="E1429" s="16"/>
      <c r="F1429" s="17"/>
      <c r="G1429" s="17"/>
      <c r="H1429" s="18"/>
      <c r="I1429" s="18"/>
      <c r="J1429" s="17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 ht="15.75" customHeight="1" spans="1:27">
      <c r="A1430" s="2"/>
      <c r="B1430" s="35"/>
      <c r="C1430" s="2"/>
      <c r="D1430" s="6"/>
      <c r="E1430" s="16"/>
      <c r="F1430" s="17"/>
      <c r="G1430" s="17"/>
      <c r="H1430" s="18"/>
      <c r="I1430" s="18"/>
      <c r="J1430" s="17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 ht="15.75" customHeight="1" spans="1:27">
      <c r="A1431" s="2"/>
      <c r="B1431" s="35"/>
      <c r="C1431" s="2"/>
      <c r="D1431" s="6"/>
      <c r="E1431" s="16"/>
      <c r="F1431" s="17"/>
      <c r="G1431" s="17"/>
      <c r="H1431" s="18"/>
      <c r="I1431" s="18"/>
      <c r="J1431" s="17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ht="15.75" customHeight="1" spans="1:27">
      <c r="A1432" s="2"/>
      <c r="B1432" s="35"/>
      <c r="C1432" s="2"/>
      <c r="D1432" s="6"/>
      <c r="E1432" s="16"/>
      <c r="F1432" s="17"/>
      <c r="G1432" s="17"/>
      <c r="H1432" s="18"/>
      <c r="I1432" s="18"/>
      <c r="J1432" s="17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ht="15.75" customHeight="1" spans="1:27">
      <c r="A1433" s="2"/>
      <c r="B1433" s="35"/>
      <c r="C1433" s="2"/>
      <c r="D1433" s="6"/>
      <c r="E1433" s="16"/>
      <c r="F1433" s="17"/>
      <c r="G1433" s="17"/>
      <c r="H1433" s="18"/>
      <c r="I1433" s="18"/>
      <c r="J1433" s="17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 ht="15.75" customHeight="1" spans="1:27">
      <c r="A1434" s="2"/>
      <c r="B1434" s="35"/>
      <c r="C1434" s="2"/>
      <c r="D1434" s="6"/>
      <c r="E1434" s="16"/>
      <c r="F1434" s="17"/>
      <c r="G1434" s="17"/>
      <c r="H1434" s="18"/>
      <c r="I1434" s="18"/>
      <c r="J1434" s="17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 ht="15.75" customHeight="1" spans="1:27">
      <c r="A1435" s="2"/>
      <c r="B1435" s="35"/>
      <c r="C1435" s="2"/>
      <c r="D1435" s="6"/>
      <c r="E1435" s="16"/>
      <c r="F1435" s="17"/>
      <c r="G1435" s="17"/>
      <c r="H1435" s="18"/>
      <c r="I1435" s="18"/>
      <c r="J1435" s="17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 ht="15.75" customHeight="1" spans="1:27">
      <c r="A1436" s="2"/>
      <c r="B1436" s="35"/>
      <c r="C1436" s="2"/>
      <c r="D1436" s="6"/>
      <c r="E1436" s="16"/>
      <c r="F1436" s="17"/>
      <c r="G1436" s="17"/>
      <c r="H1436" s="18"/>
      <c r="I1436" s="18"/>
      <c r="J1436" s="17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 ht="15.75" customHeight="1" spans="1:27">
      <c r="A1437" s="2"/>
      <c r="B1437" s="35"/>
      <c r="C1437" s="2"/>
      <c r="D1437" s="6"/>
      <c r="E1437" s="16"/>
      <c r="F1437" s="17"/>
      <c r="G1437" s="17"/>
      <c r="H1437" s="18"/>
      <c r="I1437" s="18"/>
      <c r="J1437" s="17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 ht="15.75" customHeight="1" spans="1:27">
      <c r="A1438" s="2"/>
      <c r="B1438" s="35"/>
      <c r="C1438" s="2"/>
      <c r="D1438" s="6"/>
      <c r="E1438" s="16"/>
      <c r="F1438" s="17"/>
      <c r="G1438" s="17"/>
      <c r="H1438" s="18"/>
      <c r="I1438" s="18"/>
      <c r="J1438" s="17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ht="15.75" customHeight="1" spans="1:27">
      <c r="A1439" s="2"/>
      <c r="B1439" s="35"/>
      <c r="C1439" s="2"/>
      <c r="D1439" s="6"/>
      <c r="E1439" s="16"/>
      <c r="F1439" s="17"/>
      <c r="G1439" s="17"/>
      <c r="H1439" s="18"/>
      <c r="I1439" s="18"/>
      <c r="J1439" s="17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 ht="15.75" customHeight="1" spans="1:27">
      <c r="A1440" s="2"/>
      <c r="B1440" s="35"/>
      <c r="C1440" s="2"/>
      <c r="D1440" s="6"/>
      <c r="E1440" s="16"/>
      <c r="F1440" s="17"/>
      <c r="G1440" s="17"/>
      <c r="H1440" s="18"/>
      <c r="I1440" s="18"/>
      <c r="J1440" s="17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ht="15.75" customHeight="1" spans="1:27">
      <c r="A1441" s="2"/>
      <c r="B1441" s="35"/>
      <c r="C1441" s="2"/>
      <c r="D1441" s="6"/>
      <c r="E1441" s="16"/>
      <c r="F1441" s="17"/>
      <c r="G1441" s="17"/>
      <c r="H1441" s="18"/>
      <c r="I1441" s="18"/>
      <c r="J1441" s="17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 ht="15.75" customHeight="1" spans="1:27">
      <c r="A1442" s="2"/>
      <c r="B1442" s="35"/>
      <c r="C1442" s="2"/>
      <c r="D1442" s="6"/>
      <c r="E1442" s="16"/>
      <c r="F1442" s="17"/>
      <c r="G1442" s="17"/>
      <c r="H1442" s="18"/>
      <c r="I1442" s="18"/>
      <c r="J1442" s="17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 ht="15.75" customHeight="1" spans="1:27">
      <c r="A1443" s="2"/>
      <c r="B1443" s="35"/>
      <c r="C1443" s="2"/>
      <c r="D1443" s="6"/>
      <c r="E1443" s="16"/>
      <c r="F1443" s="17"/>
      <c r="G1443" s="17"/>
      <c r="H1443" s="18"/>
      <c r="I1443" s="18"/>
      <c r="J1443" s="17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ht="15.75" customHeight="1" spans="1:27">
      <c r="A1444" s="2"/>
      <c r="B1444" s="35"/>
      <c r="C1444" s="2"/>
      <c r="D1444" s="6"/>
      <c r="E1444" s="16"/>
      <c r="F1444" s="17"/>
      <c r="G1444" s="17"/>
      <c r="H1444" s="18"/>
      <c r="I1444" s="18"/>
      <c r="J1444" s="17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 ht="15.75" customHeight="1" spans="1:27">
      <c r="A1445" s="2"/>
      <c r="B1445" s="35"/>
      <c r="C1445" s="2"/>
      <c r="D1445" s="6"/>
      <c r="E1445" s="16"/>
      <c r="F1445" s="17"/>
      <c r="G1445" s="17"/>
      <c r="H1445" s="18"/>
      <c r="I1445" s="18"/>
      <c r="J1445" s="17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 ht="15.75" customHeight="1" spans="1:27">
      <c r="A1446" s="2"/>
      <c r="B1446" s="35"/>
      <c r="C1446" s="2"/>
      <c r="D1446" s="6"/>
      <c r="E1446" s="16"/>
      <c r="F1446" s="17"/>
      <c r="G1446" s="17"/>
      <c r="H1446" s="18"/>
      <c r="I1446" s="18"/>
      <c r="J1446" s="17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ht="15.75" customHeight="1" spans="1:27">
      <c r="A1447" s="2"/>
      <c r="B1447" s="35"/>
      <c r="C1447" s="2"/>
      <c r="D1447" s="6"/>
      <c r="E1447" s="16"/>
      <c r="F1447" s="17"/>
      <c r="G1447" s="17"/>
      <c r="H1447" s="18"/>
      <c r="I1447" s="18"/>
      <c r="J1447" s="17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 ht="15.75" customHeight="1" spans="1:27">
      <c r="A1448" s="2"/>
      <c r="B1448" s="35"/>
      <c r="C1448" s="2"/>
      <c r="D1448" s="6"/>
      <c r="E1448" s="16"/>
      <c r="F1448" s="17"/>
      <c r="G1448" s="17"/>
      <c r="H1448" s="18"/>
      <c r="I1448" s="18"/>
      <c r="J1448" s="17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ht="15.75" customHeight="1" spans="1:27">
      <c r="A1449" s="2"/>
      <c r="B1449" s="35"/>
      <c r="C1449" s="2"/>
      <c r="D1449" s="6"/>
      <c r="E1449" s="16"/>
      <c r="F1449" s="17"/>
      <c r="G1449" s="17"/>
      <c r="H1449" s="18"/>
      <c r="I1449" s="18"/>
      <c r="J1449" s="17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ht="15.75" customHeight="1" spans="1:27">
      <c r="A1450" s="2"/>
      <c r="B1450" s="35"/>
      <c r="C1450" s="2"/>
      <c r="D1450" s="6"/>
      <c r="E1450" s="16"/>
      <c r="F1450" s="17"/>
      <c r="G1450" s="17"/>
      <c r="H1450" s="18"/>
      <c r="I1450" s="18"/>
      <c r="J1450" s="17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ht="15.75" customHeight="1" spans="1:27">
      <c r="A1451" s="2"/>
      <c r="B1451" s="35"/>
      <c r="C1451" s="2"/>
      <c r="D1451" s="6"/>
      <c r="E1451" s="16"/>
      <c r="F1451" s="17"/>
      <c r="G1451" s="17"/>
      <c r="H1451" s="18"/>
      <c r="I1451" s="18"/>
      <c r="J1451" s="17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ht="15.75" customHeight="1" spans="1:27">
      <c r="A1452" s="2"/>
      <c r="B1452" s="35"/>
      <c r="C1452" s="2"/>
      <c r="D1452" s="6"/>
      <c r="E1452" s="16"/>
      <c r="F1452" s="17"/>
      <c r="G1452" s="17"/>
      <c r="H1452" s="18"/>
      <c r="I1452" s="18"/>
      <c r="J1452" s="17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ht="15.75" customHeight="1" spans="1:27">
      <c r="A1453" s="2"/>
      <c r="B1453" s="35"/>
      <c r="C1453" s="2"/>
      <c r="D1453" s="6"/>
      <c r="E1453" s="16"/>
      <c r="F1453" s="17"/>
      <c r="G1453" s="17"/>
      <c r="H1453" s="18"/>
      <c r="I1453" s="18"/>
      <c r="J1453" s="17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ht="15.75" customHeight="1" spans="1:27">
      <c r="A1454" s="2"/>
      <c r="B1454" s="35"/>
      <c r="C1454" s="2"/>
      <c r="D1454" s="6"/>
      <c r="E1454" s="16"/>
      <c r="F1454" s="17"/>
      <c r="G1454" s="17"/>
      <c r="H1454" s="18"/>
      <c r="I1454" s="18"/>
      <c r="J1454" s="17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ht="15.75" customHeight="1" spans="1:27">
      <c r="A1455" s="2"/>
      <c r="B1455" s="35"/>
      <c r="C1455" s="2"/>
      <c r="D1455" s="6"/>
      <c r="E1455" s="16"/>
      <c r="F1455" s="17"/>
      <c r="G1455" s="17"/>
      <c r="H1455" s="18"/>
      <c r="I1455" s="18"/>
      <c r="J1455" s="17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ht="15.75" customHeight="1" spans="1:27">
      <c r="A1456" s="2"/>
      <c r="B1456" s="35"/>
      <c r="C1456" s="2"/>
      <c r="D1456" s="6"/>
      <c r="E1456" s="16"/>
      <c r="F1456" s="17"/>
      <c r="G1456" s="17"/>
      <c r="H1456" s="18"/>
      <c r="I1456" s="18"/>
      <c r="J1456" s="17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ht="15.75" customHeight="1" spans="1:27">
      <c r="A1457" s="2"/>
      <c r="B1457" s="35"/>
      <c r="C1457" s="2"/>
      <c r="D1457" s="6"/>
      <c r="E1457" s="16"/>
      <c r="F1457" s="17"/>
      <c r="G1457" s="17"/>
      <c r="H1457" s="18"/>
      <c r="I1457" s="18"/>
      <c r="J1457" s="17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 ht="15.75" customHeight="1" spans="1:27">
      <c r="A1458" s="2"/>
      <c r="B1458" s="35"/>
      <c r="C1458" s="2"/>
      <c r="D1458" s="6"/>
      <c r="E1458" s="16"/>
      <c r="F1458" s="17"/>
      <c r="G1458" s="17"/>
      <c r="H1458" s="18"/>
      <c r="I1458" s="18"/>
      <c r="J1458" s="17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 ht="15.75" customHeight="1" spans="1:27">
      <c r="A1459" s="2"/>
      <c r="B1459" s="35"/>
      <c r="C1459" s="2"/>
      <c r="D1459" s="6"/>
      <c r="E1459" s="16"/>
      <c r="F1459" s="17"/>
      <c r="G1459" s="17"/>
      <c r="H1459" s="18"/>
      <c r="I1459" s="18"/>
      <c r="J1459" s="17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 ht="15.75" customHeight="1" spans="1:27">
      <c r="A1460" s="2"/>
      <c r="B1460" s="35"/>
      <c r="C1460" s="2"/>
      <c r="D1460" s="6"/>
      <c r="E1460" s="16"/>
      <c r="F1460" s="17"/>
      <c r="G1460" s="17"/>
      <c r="H1460" s="18"/>
      <c r="I1460" s="18"/>
      <c r="J1460" s="17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 ht="15.75" customHeight="1" spans="1:27">
      <c r="A1461" s="2"/>
      <c r="B1461" s="35"/>
      <c r="C1461" s="2"/>
      <c r="D1461" s="6"/>
      <c r="E1461" s="16"/>
      <c r="F1461" s="17"/>
      <c r="G1461" s="17"/>
      <c r="H1461" s="18"/>
      <c r="I1461" s="18"/>
      <c r="J1461" s="17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 ht="15.75" customHeight="1" spans="1:27">
      <c r="A1462" s="2"/>
      <c r="B1462" s="35"/>
      <c r="C1462" s="2"/>
      <c r="D1462" s="6"/>
      <c r="E1462" s="16"/>
      <c r="F1462" s="17"/>
      <c r="G1462" s="17"/>
      <c r="H1462" s="18"/>
      <c r="I1462" s="18"/>
      <c r="J1462" s="17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 ht="15.75" customHeight="1" spans="1:27">
      <c r="A1463" s="2"/>
      <c r="B1463" s="35"/>
      <c r="C1463" s="2"/>
      <c r="D1463" s="6"/>
      <c r="E1463" s="16"/>
      <c r="F1463" s="17"/>
      <c r="G1463" s="17"/>
      <c r="H1463" s="18"/>
      <c r="I1463" s="18"/>
      <c r="J1463" s="17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 ht="15.75" customHeight="1" spans="1:27">
      <c r="A1464" s="2"/>
      <c r="B1464" s="35"/>
      <c r="C1464" s="2"/>
      <c r="D1464" s="6"/>
      <c r="E1464" s="16"/>
      <c r="F1464" s="17"/>
      <c r="G1464" s="17"/>
      <c r="H1464" s="18"/>
      <c r="I1464" s="18"/>
      <c r="J1464" s="17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ht="15.75" customHeight="1" spans="1:27">
      <c r="A1465" s="2"/>
      <c r="B1465" s="35"/>
      <c r="C1465" s="2"/>
      <c r="D1465" s="6"/>
      <c r="E1465" s="16"/>
      <c r="F1465" s="17"/>
      <c r="G1465" s="17"/>
      <c r="H1465" s="18"/>
      <c r="I1465" s="18"/>
      <c r="J1465" s="17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ht="15.75" customHeight="1" spans="1:27">
      <c r="A1466" s="2"/>
      <c r="B1466" s="35"/>
      <c r="C1466" s="2"/>
      <c r="D1466" s="6"/>
      <c r="E1466" s="16"/>
      <c r="F1466" s="17"/>
      <c r="G1466" s="17"/>
      <c r="H1466" s="18"/>
      <c r="I1466" s="18"/>
      <c r="J1466" s="17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ht="15.75" customHeight="1" spans="1:27">
      <c r="A1467" s="2"/>
      <c r="B1467" s="35"/>
      <c r="C1467" s="2"/>
      <c r="D1467" s="6"/>
      <c r="E1467" s="16"/>
      <c r="F1467" s="17"/>
      <c r="G1467" s="17"/>
      <c r="H1467" s="18"/>
      <c r="I1467" s="18"/>
      <c r="J1467" s="17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 ht="15.75" customHeight="1" spans="1:27">
      <c r="A1468" s="2"/>
      <c r="B1468" s="35"/>
      <c r="C1468" s="2"/>
      <c r="D1468" s="6"/>
      <c r="E1468" s="16"/>
      <c r="F1468" s="17"/>
      <c r="G1468" s="17"/>
      <c r="H1468" s="18"/>
      <c r="I1468" s="18"/>
      <c r="J1468" s="17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 ht="15.75" customHeight="1" spans="1:27">
      <c r="A1469" s="2"/>
      <c r="B1469" s="35"/>
      <c r="C1469" s="2"/>
      <c r="D1469" s="6"/>
      <c r="E1469" s="16"/>
      <c r="F1469" s="17"/>
      <c r="G1469" s="17"/>
      <c r="H1469" s="18"/>
      <c r="I1469" s="18"/>
      <c r="J1469" s="17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 ht="15.75" customHeight="1" spans="1:27">
      <c r="A1470" s="2"/>
      <c r="B1470" s="35"/>
      <c r="C1470" s="2"/>
      <c r="D1470" s="6"/>
      <c r="E1470" s="16"/>
      <c r="F1470" s="17"/>
      <c r="G1470" s="17"/>
      <c r="H1470" s="18"/>
      <c r="I1470" s="18"/>
      <c r="J1470" s="17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 ht="15.75" customHeight="1" spans="1:27">
      <c r="A1471" s="2"/>
      <c r="B1471" s="35"/>
      <c r="C1471" s="2"/>
      <c r="D1471" s="6"/>
      <c r="E1471" s="16"/>
      <c r="F1471" s="17"/>
      <c r="G1471" s="17"/>
      <c r="H1471" s="18"/>
      <c r="I1471" s="18"/>
      <c r="J1471" s="17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 ht="15.75" customHeight="1" spans="1:27">
      <c r="A1472" s="2"/>
      <c r="B1472" s="35"/>
      <c r="C1472" s="2"/>
      <c r="D1472" s="6"/>
      <c r="E1472" s="16"/>
      <c r="F1472" s="17"/>
      <c r="G1472" s="17"/>
      <c r="H1472" s="18"/>
      <c r="I1472" s="18"/>
      <c r="J1472" s="17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 ht="15.75" customHeight="1" spans="1:27">
      <c r="A1473" s="2"/>
      <c r="B1473" s="35"/>
      <c r="C1473" s="2"/>
      <c r="D1473" s="6"/>
      <c r="E1473" s="16"/>
      <c r="F1473" s="17"/>
      <c r="G1473" s="17"/>
      <c r="H1473" s="18"/>
      <c r="I1473" s="18"/>
      <c r="J1473" s="17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 ht="15.75" customHeight="1" spans="1:27">
      <c r="A1474" s="2"/>
      <c r="B1474" s="35"/>
      <c r="C1474" s="2"/>
      <c r="D1474" s="6"/>
      <c r="E1474" s="16"/>
      <c r="F1474" s="17"/>
      <c r="G1474" s="17"/>
      <c r="H1474" s="18"/>
      <c r="I1474" s="18"/>
      <c r="J1474" s="17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 ht="15.75" customHeight="1" spans="1:27">
      <c r="A1475" s="2"/>
      <c r="B1475" s="35"/>
      <c r="C1475" s="2"/>
      <c r="D1475" s="6"/>
      <c r="E1475" s="16"/>
      <c r="F1475" s="17"/>
      <c r="G1475" s="17"/>
      <c r="H1475" s="18"/>
      <c r="I1475" s="18"/>
      <c r="J1475" s="17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 ht="15.75" customHeight="1" spans="1:27">
      <c r="A1476" s="2"/>
      <c r="B1476" s="35"/>
      <c r="C1476" s="2"/>
      <c r="D1476" s="6"/>
      <c r="E1476" s="16"/>
      <c r="F1476" s="17"/>
      <c r="G1476" s="17"/>
      <c r="H1476" s="18"/>
      <c r="I1476" s="18"/>
      <c r="J1476" s="17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 ht="15.75" customHeight="1" spans="1:27">
      <c r="A1477" s="2"/>
      <c r="B1477" s="35"/>
      <c r="C1477" s="2"/>
      <c r="D1477" s="6"/>
      <c r="E1477" s="16"/>
      <c r="F1477" s="17"/>
      <c r="G1477" s="17"/>
      <c r="H1477" s="18"/>
      <c r="I1477" s="18"/>
      <c r="J1477" s="17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 ht="15.75" customHeight="1" spans="1:27">
      <c r="A1478" s="2"/>
      <c r="B1478" s="35"/>
      <c r="C1478" s="2"/>
      <c r="D1478" s="6"/>
      <c r="E1478" s="16"/>
      <c r="F1478" s="17"/>
      <c r="G1478" s="17"/>
      <c r="H1478" s="18"/>
      <c r="I1478" s="18"/>
      <c r="J1478" s="17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 ht="15.75" customHeight="1" spans="1:27">
      <c r="A1479" s="2"/>
      <c r="B1479" s="35"/>
      <c r="C1479" s="2"/>
      <c r="D1479" s="6"/>
      <c r="E1479" s="16"/>
      <c r="F1479" s="17"/>
      <c r="G1479" s="17"/>
      <c r="H1479" s="18"/>
      <c r="I1479" s="18"/>
      <c r="J1479" s="17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 ht="15.75" customHeight="1" spans="1:27">
      <c r="A1480" s="2"/>
      <c r="B1480" s="35"/>
      <c r="C1480" s="2"/>
      <c r="D1480" s="6"/>
      <c r="E1480" s="16"/>
      <c r="F1480" s="17"/>
      <c r="G1480" s="17"/>
      <c r="H1480" s="18"/>
      <c r="I1480" s="18"/>
      <c r="J1480" s="17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 ht="15.75" customHeight="1" spans="1:27">
      <c r="A1481" s="2"/>
      <c r="B1481" s="35"/>
      <c r="C1481" s="2"/>
      <c r="D1481" s="6"/>
      <c r="E1481" s="16"/>
      <c r="F1481" s="17"/>
      <c r="G1481" s="17"/>
      <c r="H1481" s="18"/>
      <c r="I1481" s="18"/>
      <c r="J1481" s="17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 ht="15.75" customHeight="1" spans="1:27">
      <c r="A1482" s="2"/>
      <c r="B1482" s="35"/>
      <c r="C1482" s="2"/>
      <c r="D1482" s="6"/>
      <c r="E1482" s="16"/>
      <c r="F1482" s="17"/>
      <c r="G1482" s="17"/>
      <c r="H1482" s="18"/>
      <c r="I1482" s="18"/>
      <c r="J1482" s="17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 ht="15.75" customHeight="1" spans="1:27">
      <c r="A1483" s="2"/>
      <c r="B1483" s="35"/>
      <c r="C1483" s="2"/>
      <c r="D1483" s="6"/>
      <c r="E1483" s="16"/>
      <c r="F1483" s="17"/>
      <c r="G1483" s="17"/>
      <c r="H1483" s="18"/>
      <c r="I1483" s="18"/>
      <c r="J1483" s="17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 ht="15.75" customHeight="1" spans="1:27">
      <c r="A1484" s="2"/>
      <c r="B1484" s="35"/>
      <c r="C1484" s="2"/>
      <c r="D1484" s="6"/>
      <c r="E1484" s="16"/>
      <c r="F1484" s="17"/>
      <c r="G1484" s="17"/>
      <c r="H1484" s="18"/>
      <c r="I1484" s="18"/>
      <c r="J1484" s="17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 ht="15.75" customHeight="1" spans="1:27">
      <c r="A1485" s="2"/>
      <c r="B1485" s="35"/>
      <c r="C1485" s="2"/>
      <c r="D1485" s="6"/>
      <c r="E1485" s="16"/>
      <c r="F1485" s="17"/>
      <c r="G1485" s="17"/>
      <c r="H1485" s="18"/>
      <c r="I1485" s="18"/>
      <c r="J1485" s="17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 ht="15.75" customHeight="1" spans="1:27">
      <c r="A1486" s="2"/>
      <c r="B1486" s="35"/>
      <c r="C1486" s="2"/>
      <c r="D1486" s="6"/>
      <c r="E1486" s="16"/>
      <c r="F1486" s="17"/>
      <c r="G1486" s="17"/>
      <c r="H1486" s="18"/>
      <c r="I1486" s="18"/>
      <c r="J1486" s="17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 ht="15.75" customHeight="1" spans="1:27">
      <c r="A1487" s="2"/>
      <c r="B1487" s="35"/>
      <c r="C1487" s="2"/>
      <c r="D1487" s="6"/>
      <c r="E1487" s="16"/>
      <c r="F1487" s="17"/>
      <c r="G1487" s="17"/>
      <c r="H1487" s="18"/>
      <c r="I1487" s="18"/>
      <c r="J1487" s="17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 ht="15.75" customHeight="1" spans="1:27">
      <c r="A1488" s="2"/>
      <c r="B1488" s="35"/>
      <c r="C1488" s="2"/>
      <c r="D1488" s="6"/>
      <c r="E1488" s="16"/>
      <c r="F1488" s="17"/>
      <c r="G1488" s="17"/>
      <c r="H1488" s="18"/>
      <c r="I1488" s="18"/>
      <c r="J1488" s="17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 ht="15.75" customHeight="1" spans="1:27">
      <c r="A1489" s="2"/>
      <c r="B1489" s="35"/>
      <c r="C1489" s="2"/>
      <c r="D1489" s="6"/>
      <c r="E1489" s="16"/>
      <c r="F1489" s="17"/>
      <c r="G1489" s="17"/>
      <c r="H1489" s="18"/>
      <c r="I1489" s="18"/>
      <c r="J1489" s="17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 ht="15.75" customHeight="1" spans="1:27">
      <c r="A1490" s="2"/>
      <c r="B1490" s="35"/>
      <c r="C1490" s="2"/>
      <c r="D1490" s="6"/>
      <c r="E1490" s="16"/>
      <c r="F1490" s="17"/>
      <c r="G1490" s="17"/>
      <c r="H1490" s="18"/>
      <c r="I1490" s="18"/>
      <c r="J1490" s="17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 ht="15.75" customHeight="1" spans="1:27">
      <c r="A1491" s="2"/>
      <c r="B1491" s="35"/>
      <c r="C1491" s="2"/>
      <c r="D1491" s="6"/>
      <c r="E1491" s="16"/>
      <c r="F1491" s="17"/>
      <c r="G1491" s="17"/>
      <c r="H1491" s="18"/>
      <c r="I1491" s="18"/>
      <c r="J1491" s="17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 ht="15.75" customHeight="1" spans="1:27">
      <c r="A1492" s="2"/>
      <c r="B1492" s="35"/>
      <c r="C1492" s="2"/>
      <c r="D1492" s="6"/>
      <c r="E1492" s="16"/>
      <c r="F1492" s="17"/>
      <c r="G1492" s="17"/>
      <c r="H1492" s="18"/>
      <c r="I1492" s="18"/>
      <c r="J1492" s="17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 ht="15.75" customHeight="1" spans="1:27">
      <c r="A1493" s="2"/>
      <c r="B1493" s="35"/>
      <c r="C1493" s="2"/>
      <c r="D1493" s="6"/>
      <c r="E1493" s="16"/>
      <c r="F1493" s="17"/>
      <c r="G1493" s="17"/>
      <c r="H1493" s="18"/>
      <c r="I1493" s="18"/>
      <c r="J1493" s="17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 ht="15.75" customHeight="1" spans="1:27">
      <c r="A1494" s="2"/>
      <c r="B1494" s="35"/>
      <c r="C1494" s="2"/>
      <c r="D1494" s="6"/>
      <c r="E1494" s="16"/>
      <c r="F1494" s="17"/>
      <c r="G1494" s="17"/>
      <c r="H1494" s="18"/>
      <c r="I1494" s="18"/>
      <c r="J1494" s="17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 ht="15.75" customHeight="1" spans="1:27">
      <c r="A1495" s="2"/>
      <c r="B1495" s="35"/>
      <c r="C1495" s="2"/>
      <c r="D1495" s="6"/>
      <c r="E1495" s="16"/>
      <c r="F1495" s="17"/>
      <c r="G1495" s="17"/>
      <c r="H1495" s="18"/>
      <c r="I1495" s="18"/>
      <c r="J1495" s="17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 ht="15.75" customHeight="1" spans="1:27">
      <c r="A1496" s="2"/>
      <c r="B1496" s="35"/>
      <c r="C1496" s="2"/>
      <c r="D1496" s="6"/>
      <c r="E1496" s="16"/>
      <c r="F1496" s="17"/>
      <c r="G1496" s="17"/>
      <c r="H1496" s="18"/>
      <c r="I1496" s="18"/>
      <c r="J1496" s="17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 ht="15.75" customHeight="1" spans="1:27">
      <c r="A1497" s="2"/>
      <c r="B1497" s="35"/>
      <c r="C1497" s="2"/>
      <c r="D1497" s="6"/>
      <c r="E1497" s="16"/>
      <c r="F1497" s="17"/>
      <c r="G1497" s="17"/>
      <c r="H1497" s="18"/>
      <c r="I1497" s="18"/>
      <c r="J1497" s="17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 ht="15.75" customHeight="1" spans="1:27">
      <c r="A1498" s="2"/>
      <c r="B1498" s="35"/>
      <c r="C1498" s="2"/>
      <c r="D1498" s="6"/>
      <c r="E1498" s="16"/>
      <c r="F1498" s="17"/>
      <c r="G1498" s="17"/>
      <c r="H1498" s="18"/>
      <c r="I1498" s="18"/>
      <c r="J1498" s="17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 ht="15.75" customHeight="1" spans="1:27">
      <c r="A1499" s="2"/>
      <c r="B1499" s="35"/>
      <c r="C1499" s="2"/>
      <c r="D1499" s="6"/>
      <c r="E1499" s="16"/>
      <c r="F1499" s="17"/>
      <c r="G1499" s="17"/>
      <c r="H1499" s="18"/>
      <c r="I1499" s="18"/>
      <c r="J1499" s="17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 ht="15.75" customHeight="1" spans="1:27">
      <c r="A1500" s="2"/>
      <c r="B1500" s="35"/>
      <c r="C1500" s="2"/>
      <c r="D1500" s="6"/>
      <c r="E1500" s="16"/>
      <c r="F1500" s="17"/>
      <c r="G1500" s="17"/>
      <c r="H1500" s="18"/>
      <c r="I1500" s="18"/>
      <c r="J1500" s="17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 ht="15.75" customHeight="1" spans="1:27">
      <c r="A1501" s="2"/>
      <c r="B1501" s="35"/>
      <c r="C1501" s="2"/>
      <c r="D1501" s="6"/>
      <c r="E1501" s="16"/>
      <c r="F1501" s="17"/>
      <c r="G1501" s="17"/>
      <c r="H1501" s="18"/>
      <c r="I1501" s="18"/>
      <c r="J1501" s="17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 ht="15.75" customHeight="1" spans="1:27">
      <c r="A1502" s="2"/>
      <c r="B1502" s="35"/>
      <c r="C1502" s="2"/>
      <c r="D1502" s="6"/>
      <c r="E1502" s="16"/>
      <c r="F1502" s="17"/>
      <c r="G1502" s="17"/>
      <c r="H1502" s="18"/>
      <c r="I1502" s="18"/>
      <c r="J1502" s="17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 ht="15.75" customHeight="1" spans="1:27">
      <c r="A1503" s="2"/>
      <c r="B1503" s="35"/>
      <c r="C1503" s="2"/>
      <c r="D1503" s="6"/>
      <c r="E1503" s="16"/>
      <c r="F1503" s="17"/>
      <c r="G1503" s="17"/>
      <c r="H1503" s="18"/>
      <c r="I1503" s="18"/>
      <c r="J1503" s="17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 ht="15.75" customHeight="1" spans="1:27">
      <c r="A1504" s="2"/>
      <c r="B1504" s="35"/>
      <c r="C1504" s="2"/>
      <c r="D1504" s="6"/>
      <c r="E1504" s="16"/>
      <c r="F1504" s="17"/>
      <c r="G1504" s="17"/>
      <c r="H1504" s="18"/>
      <c r="I1504" s="18"/>
      <c r="J1504" s="17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 ht="15.75" customHeight="1" spans="1:27">
      <c r="A1505" s="2"/>
      <c r="B1505" s="35"/>
      <c r="C1505" s="2"/>
      <c r="D1505" s="6"/>
      <c r="E1505" s="16"/>
      <c r="F1505" s="17"/>
      <c r="G1505" s="17"/>
      <c r="H1505" s="18"/>
      <c r="I1505" s="18"/>
      <c r="J1505" s="17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 ht="15.75" customHeight="1" spans="1:27">
      <c r="A1506" s="2"/>
      <c r="B1506" s="35"/>
      <c r="C1506" s="2"/>
      <c r="D1506" s="6"/>
      <c r="E1506" s="16"/>
      <c r="F1506" s="17"/>
      <c r="G1506" s="17"/>
      <c r="H1506" s="18"/>
      <c r="I1506" s="18"/>
      <c r="J1506" s="17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 ht="15.75" customHeight="1" spans="1:27">
      <c r="A1507" s="2"/>
      <c r="B1507" s="35"/>
      <c r="C1507" s="2"/>
      <c r="D1507" s="6"/>
      <c r="E1507" s="16"/>
      <c r="F1507" s="17"/>
      <c r="G1507" s="17"/>
      <c r="H1507" s="18"/>
      <c r="I1507" s="18"/>
      <c r="J1507" s="17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 ht="15.75" customHeight="1" spans="1:27">
      <c r="A1508" s="2"/>
      <c r="B1508" s="35"/>
      <c r="C1508" s="2"/>
      <c r="D1508" s="6"/>
      <c r="E1508" s="16"/>
      <c r="F1508" s="17"/>
      <c r="G1508" s="17"/>
      <c r="H1508" s="18"/>
      <c r="I1508" s="18"/>
      <c r="J1508" s="17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 ht="15.75" customHeight="1" spans="1:27">
      <c r="A1509" s="2"/>
      <c r="B1509" s="35"/>
      <c r="C1509" s="2"/>
      <c r="D1509" s="6"/>
      <c r="E1509" s="16"/>
      <c r="F1509" s="17"/>
      <c r="G1509" s="17"/>
      <c r="H1509" s="18"/>
      <c r="I1509" s="18"/>
      <c r="J1509" s="17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 ht="15.75" customHeight="1" spans="1:27">
      <c r="A1510" s="2"/>
      <c r="B1510" s="35"/>
      <c r="C1510" s="2"/>
      <c r="D1510" s="6"/>
      <c r="E1510" s="16"/>
      <c r="F1510" s="17"/>
      <c r="G1510" s="17"/>
      <c r="H1510" s="18"/>
      <c r="I1510" s="18"/>
      <c r="J1510" s="17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 ht="15.75" customHeight="1" spans="1:27">
      <c r="A1511" s="2"/>
      <c r="B1511" s="35"/>
      <c r="C1511" s="2"/>
      <c r="D1511" s="6"/>
      <c r="E1511" s="16"/>
      <c r="F1511" s="17"/>
      <c r="G1511" s="17"/>
      <c r="H1511" s="18"/>
      <c r="I1511" s="18"/>
      <c r="J1511" s="17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 ht="15.75" customHeight="1" spans="1:27">
      <c r="A1512" s="2"/>
      <c r="B1512" s="35"/>
      <c r="C1512" s="2"/>
      <c r="D1512" s="6"/>
      <c r="E1512" s="16"/>
      <c r="F1512" s="17"/>
      <c r="G1512" s="17"/>
      <c r="H1512" s="18"/>
      <c r="I1512" s="18"/>
      <c r="J1512" s="17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 ht="15.75" customHeight="1" spans="1:27">
      <c r="A1513" s="2"/>
      <c r="B1513" s="35"/>
      <c r="C1513" s="2"/>
      <c r="D1513" s="6"/>
      <c r="E1513" s="16"/>
      <c r="F1513" s="17"/>
      <c r="G1513" s="17"/>
      <c r="H1513" s="18"/>
      <c r="I1513" s="18"/>
      <c r="J1513" s="17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 ht="15.75" customHeight="1" spans="1:27">
      <c r="A1514" s="2"/>
      <c r="B1514" s="35"/>
      <c r="C1514" s="2"/>
      <c r="D1514" s="6"/>
      <c r="E1514" s="16"/>
      <c r="F1514" s="17"/>
      <c r="G1514" s="17"/>
      <c r="H1514" s="18"/>
      <c r="I1514" s="18"/>
      <c r="J1514" s="17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 ht="15.75" customHeight="1" spans="1:27">
      <c r="A1515" s="2"/>
      <c r="B1515" s="35"/>
      <c r="C1515" s="2"/>
      <c r="D1515" s="6"/>
      <c r="E1515" s="16"/>
      <c r="F1515" s="17"/>
      <c r="G1515" s="17"/>
      <c r="H1515" s="18"/>
      <c r="I1515" s="18"/>
      <c r="J1515" s="17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 ht="15.75" customHeight="1" spans="1:27">
      <c r="A1516" s="2"/>
      <c r="B1516" s="35"/>
      <c r="C1516" s="2"/>
      <c r="D1516" s="6"/>
      <c r="E1516" s="16"/>
      <c r="F1516" s="17"/>
      <c r="G1516" s="17"/>
      <c r="H1516" s="18"/>
      <c r="I1516" s="18"/>
      <c r="J1516" s="17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 ht="15.75" customHeight="1" spans="1:27">
      <c r="A1517" s="2"/>
      <c r="B1517" s="35"/>
      <c r="C1517" s="2"/>
      <c r="D1517" s="6"/>
      <c r="E1517" s="16"/>
      <c r="F1517" s="17"/>
      <c r="G1517" s="17"/>
      <c r="H1517" s="18"/>
      <c r="I1517" s="18"/>
      <c r="J1517" s="17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 ht="15.75" customHeight="1" spans="1:27">
      <c r="A1518" s="2"/>
      <c r="B1518" s="35"/>
      <c r="C1518" s="2"/>
      <c r="D1518" s="6"/>
      <c r="E1518" s="16"/>
      <c r="F1518" s="17"/>
      <c r="G1518" s="17"/>
      <c r="H1518" s="18"/>
      <c r="I1518" s="18"/>
      <c r="J1518" s="17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 ht="15.75" customHeight="1" spans="1:27">
      <c r="A1519" s="2"/>
      <c r="B1519" s="35"/>
      <c r="C1519" s="2"/>
      <c r="D1519" s="6"/>
      <c r="E1519" s="16"/>
      <c r="F1519" s="17"/>
      <c r="G1519" s="17"/>
      <c r="H1519" s="18"/>
      <c r="I1519" s="18"/>
      <c r="J1519" s="17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 ht="15.75" customHeight="1" spans="1:27">
      <c r="A1520" s="2"/>
      <c r="B1520" s="35"/>
      <c r="C1520" s="2"/>
      <c r="D1520" s="6"/>
      <c r="E1520" s="16"/>
      <c r="F1520" s="17"/>
      <c r="G1520" s="17"/>
      <c r="H1520" s="18"/>
      <c r="I1520" s="18"/>
      <c r="J1520" s="17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 ht="15.75" customHeight="1" spans="1:27">
      <c r="A1521" s="2"/>
      <c r="B1521" s="35"/>
      <c r="C1521" s="2"/>
      <c r="D1521" s="6"/>
      <c r="E1521" s="16"/>
      <c r="F1521" s="17"/>
      <c r="G1521" s="17"/>
      <c r="H1521" s="18"/>
      <c r="I1521" s="18"/>
      <c r="J1521" s="17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 ht="15.75" customHeight="1" spans="1:27">
      <c r="A1522" s="2"/>
      <c r="B1522" s="35"/>
      <c r="C1522" s="2"/>
      <c r="D1522" s="6"/>
      <c r="E1522" s="16"/>
      <c r="F1522" s="17"/>
      <c r="G1522" s="17"/>
      <c r="H1522" s="18"/>
      <c r="I1522" s="18"/>
      <c r="J1522" s="17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 ht="15.75" customHeight="1" spans="1:27">
      <c r="A1523" s="2"/>
      <c r="B1523" s="35"/>
      <c r="C1523" s="2"/>
      <c r="D1523" s="6"/>
      <c r="E1523" s="16"/>
      <c r="F1523" s="17"/>
      <c r="G1523" s="17"/>
      <c r="H1523" s="18"/>
      <c r="I1523" s="18"/>
      <c r="J1523" s="17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 ht="15.75" customHeight="1" spans="1:27">
      <c r="A1524" s="2"/>
      <c r="B1524" s="35"/>
      <c r="C1524" s="2"/>
      <c r="D1524" s="6"/>
      <c r="E1524" s="16"/>
      <c r="F1524" s="17"/>
      <c r="G1524" s="17"/>
      <c r="H1524" s="18"/>
      <c r="I1524" s="18"/>
      <c r="J1524" s="17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 ht="15.75" customHeight="1" spans="1:27">
      <c r="A1525" s="2"/>
      <c r="B1525" s="35"/>
      <c r="C1525" s="2"/>
      <c r="D1525" s="6"/>
      <c r="E1525" s="16"/>
      <c r="F1525" s="17"/>
      <c r="G1525" s="17"/>
      <c r="H1525" s="18"/>
      <c r="I1525" s="18"/>
      <c r="J1525" s="17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 ht="15.75" customHeight="1" spans="1:27">
      <c r="A1526" s="2"/>
      <c r="B1526" s="35"/>
      <c r="C1526" s="2"/>
      <c r="D1526" s="6"/>
      <c r="E1526" s="16"/>
      <c r="F1526" s="17"/>
      <c r="G1526" s="17"/>
      <c r="H1526" s="18"/>
      <c r="I1526" s="18"/>
      <c r="J1526" s="17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 ht="15.75" customHeight="1" spans="1:27">
      <c r="A1527" s="2"/>
      <c r="B1527" s="35"/>
      <c r="C1527" s="2"/>
      <c r="D1527" s="6"/>
      <c r="E1527" s="16"/>
      <c r="F1527" s="17"/>
      <c r="G1527" s="17"/>
      <c r="H1527" s="18"/>
      <c r="I1527" s="18"/>
      <c r="J1527" s="17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 ht="15.75" customHeight="1" spans="1:27">
      <c r="A1528" s="2"/>
      <c r="B1528" s="35"/>
      <c r="C1528" s="2"/>
      <c r="D1528" s="6"/>
      <c r="E1528" s="16"/>
      <c r="F1528" s="17"/>
      <c r="G1528" s="17"/>
      <c r="H1528" s="18"/>
      <c r="I1528" s="18"/>
      <c r="J1528" s="17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 ht="15.75" customHeight="1" spans="1:27">
      <c r="A1529" s="2"/>
      <c r="B1529" s="35"/>
      <c r="C1529" s="2"/>
      <c r="D1529" s="6"/>
      <c r="E1529" s="16"/>
      <c r="F1529" s="17"/>
      <c r="G1529" s="17"/>
      <c r="H1529" s="18"/>
      <c r="I1529" s="18"/>
      <c r="J1529" s="17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 ht="15.75" customHeight="1" spans="1:27">
      <c r="A1530" s="2"/>
      <c r="B1530" s="35"/>
      <c r="C1530" s="2"/>
      <c r="D1530" s="6"/>
      <c r="E1530" s="16"/>
      <c r="F1530" s="17"/>
      <c r="G1530" s="17"/>
      <c r="H1530" s="18"/>
      <c r="I1530" s="18"/>
      <c r="J1530" s="17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 ht="15.75" customHeight="1" spans="1:27">
      <c r="A1531" s="2"/>
      <c r="B1531" s="35"/>
      <c r="C1531" s="2"/>
      <c r="D1531" s="6"/>
      <c r="E1531" s="16"/>
      <c r="F1531" s="17"/>
      <c r="G1531" s="17"/>
      <c r="H1531" s="18"/>
      <c r="I1531" s="18"/>
      <c r="J1531" s="17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 ht="15.75" customHeight="1" spans="1:27">
      <c r="A1532" s="2"/>
      <c r="B1532" s="35"/>
      <c r="C1532" s="2"/>
      <c r="D1532" s="6"/>
      <c r="E1532" s="16"/>
      <c r="F1532" s="17"/>
      <c r="G1532" s="17"/>
      <c r="H1532" s="18"/>
      <c r="I1532" s="18"/>
      <c r="J1532" s="17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 ht="15.75" customHeight="1" spans="1:27">
      <c r="A1533" s="2"/>
      <c r="B1533" s="35"/>
      <c r="C1533" s="2"/>
      <c r="D1533" s="6"/>
      <c r="E1533" s="16"/>
      <c r="F1533" s="17"/>
      <c r="G1533" s="17"/>
      <c r="H1533" s="18"/>
      <c r="I1533" s="18"/>
      <c r="J1533" s="17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 ht="15.75" customHeight="1" spans="1:27">
      <c r="A1534" s="2"/>
      <c r="B1534" s="35"/>
      <c r="C1534" s="2"/>
      <c r="D1534" s="6"/>
      <c r="E1534" s="16"/>
      <c r="F1534" s="17"/>
      <c r="G1534" s="17"/>
      <c r="H1534" s="18"/>
      <c r="I1534" s="18"/>
      <c r="J1534" s="17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 ht="15.75" customHeight="1" spans="1:27">
      <c r="A1535" s="2"/>
      <c r="B1535" s="35"/>
      <c r="C1535" s="2"/>
      <c r="D1535" s="6"/>
      <c r="E1535" s="16"/>
      <c r="F1535" s="17"/>
      <c r="G1535" s="17"/>
      <c r="H1535" s="18"/>
      <c r="I1535" s="18"/>
      <c r="J1535" s="17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 ht="15.75" customHeight="1" spans="1:27">
      <c r="A1536" s="2"/>
      <c r="B1536" s="35"/>
      <c r="C1536" s="2"/>
      <c r="D1536" s="6"/>
      <c r="E1536" s="16"/>
      <c r="F1536" s="17"/>
      <c r="G1536" s="17"/>
      <c r="H1536" s="18"/>
      <c r="I1536" s="18"/>
      <c r="J1536" s="17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 ht="15.75" customHeight="1" spans="1:27">
      <c r="A1537" s="2"/>
      <c r="B1537" s="35"/>
      <c r="C1537" s="2"/>
      <c r="D1537" s="6"/>
      <c r="E1537" s="16"/>
      <c r="F1537" s="17"/>
      <c r="G1537" s="17"/>
      <c r="H1537" s="18"/>
      <c r="I1537" s="18"/>
      <c r="J1537" s="17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 ht="15.75" customHeight="1" spans="1:27">
      <c r="A1538" s="2"/>
      <c r="B1538" s="35"/>
      <c r="C1538" s="2"/>
      <c r="D1538" s="6"/>
      <c r="E1538" s="16"/>
      <c r="F1538" s="17"/>
      <c r="G1538" s="17"/>
      <c r="H1538" s="18"/>
      <c r="I1538" s="18"/>
      <c r="J1538" s="17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 ht="15.75" customHeight="1" spans="1:27">
      <c r="A1539" s="2"/>
      <c r="B1539" s="35"/>
      <c r="C1539" s="2"/>
      <c r="D1539" s="6"/>
      <c r="E1539" s="16"/>
      <c r="F1539" s="17"/>
      <c r="G1539" s="17"/>
      <c r="H1539" s="18"/>
      <c r="I1539" s="18"/>
      <c r="J1539" s="17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 ht="15.75" customHeight="1" spans="1:27">
      <c r="A1540" s="2"/>
      <c r="B1540" s="35"/>
      <c r="C1540" s="2"/>
      <c r="D1540" s="6"/>
      <c r="E1540" s="16"/>
      <c r="F1540" s="17"/>
      <c r="G1540" s="17"/>
      <c r="H1540" s="18"/>
      <c r="I1540" s="18"/>
      <c r="J1540" s="17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 ht="15.75" customHeight="1" spans="1:27">
      <c r="A1541" s="2"/>
      <c r="B1541" s="35"/>
      <c r="C1541" s="2"/>
      <c r="D1541" s="6"/>
      <c r="E1541" s="16"/>
      <c r="F1541" s="17"/>
      <c r="G1541" s="17"/>
      <c r="H1541" s="18"/>
      <c r="I1541" s="18"/>
      <c r="J1541" s="17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 ht="15.75" customHeight="1" spans="1:27">
      <c r="A1542" s="2"/>
      <c r="B1542" s="35"/>
      <c r="C1542" s="2"/>
      <c r="D1542" s="6"/>
      <c r="E1542" s="16"/>
      <c r="F1542" s="17"/>
      <c r="G1542" s="17"/>
      <c r="H1542" s="18"/>
      <c r="I1542" s="18"/>
      <c r="J1542" s="17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 ht="15.75" customHeight="1" spans="1:27">
      <c r="A1543" s="2"/>
      <c r="B1543" s="35"/>
      <c r="C1543" s="2"/>
      <c r="D1543" s="6"/>
      <c r="E1543" s="16"/>
      <c r="F1543" s="17"/>
      <c r="G1543" s="17"/>
      <c r="H1543" s="18"/>
      <c r="I1543" s="18"/>
      <c r="J1543" s="17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 ht="15.75" customHeight="1" spans="1:27">
      <c r="A1544" s="2"/>
      <c r="B1544" s="35"/>
      <c r="C1544" s="2"/>
      <c r="D1544" s="6"/>
      <c r="E1544" s="16"/>
      <c r="F1544" s="17"/>
      <c r="G1544" s="17"/>
      <c r="H1544" s="18"/>
      <c r="I1544" s="18"/>
      <c r="J1544" s="17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 ht="15.75" customHeight="1" spans="1:27">
      <c r="A1545" s="2"/>
      <c r="B1545" s="35"/>
      <c r="C1545" s="2"/>
      <c r="D1545" s="6"/>
      <c r="E1545" s="16"/>
      <c r="F1545" s="17"/>
      <c r="G1545" s="17"/>
      <c r="H1545" s="18"/>
      <c r="I1545" s="18"/>
      <c r="J1545" s="17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 ht="15.75" customHeight="1" spans="1:27">
      <c r="A1546" s="2"/>
      <c r="B1546" s="35"/>
      <c r="C1546" s="2"/>
      <c r="D1546" s="6"/>
      <c r="E1546" s="16"/>
      <c r="F1546" s="17"/>
      <c r="G1546" s="17"/>
      <c r="H1546" s="18"/>
      <c r="I1546" s="18"/>
      <c r="J1546" s="17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 ht="15.75" customHeight="1" spans="1:27">
      <c r="A1547" s="2"/>
      <c r="B1547" s="35"/>
      <c r="C1547" s="2"/>
      <c r="D1547" s="6"/>
      <c r="E1547" s="16"/>
      <c r="F1547" s="17"/>
      <c r="G1547" s="17"/>
      <c r="H1547" s="18"/>
      <c r="I1547" s="18"/>
      <c r="J1547" s="17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 ht="15.75" customHeight="1" spans="1:27">
      <c r="A1548" s="2"/>
      <c r="B1548" s="35"/>
      <c r="C1548" s="2"/>
      <c r="D1548" s="6"/>
      <c r="E1548" s="16"/>
      <c r="F1548" s="17"/>
      <c r="G1548" s="17"/>
      <c r="H1548" s="18"/>
      <c r="I1548" s="18"/>
      <c r="J1548" s="17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 ht="15.75" customHeight="1" spans="1:27">
      <c r="A1549" s="2"/>
      <c r="B1549" s="35"/>
      <c r="C1549" s="2"/>
      <c r="D1549" s="6"/>
      <c r="E1549" s="16"/>
      <c r="F1549" s="17"/>
      <c r="G1549" s="17"/>
      <c r="H1549" s="18"/>
      <c r="I1549" s="18"/>
      <c r="J1549" s="17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 ht="15.75" customHeight="1" spans="1:27">
      <c r="A1550" s="2"/>
      <c r="B1550" s="35"/>
      <c r="C1550" s="2"/>
      <c r="D1550" s="6"/>
      <c r="E1550" s="16"/>
      <c r="F1550" s="17"/>
      <c r="G1550" s="17"/>
      <c r="H1550" s="18"/>
      <c r="I1550" s="18"/>
      <c r="J1550" s="17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 ht="15.75" customHeight="1" spans="1:27">
      <c r="A1551" s="2"/>
      <c r="B1551" s="35"/>
      <c r="C1551" s="2"/>
      <c r="D1551" s="6"/>
      <c r="E1551" s="16"/>
      <c r="F1551" s="17"/>
      <c r="G1551" s="17"/>
      <c r="H1551" s="18"/>
      <c r="I1551" s="18"/>
      <c r="J1551" s="17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 ht="15.75" customHeight="1" spans="1:27">
      <c r="A1552" s="2"/>
      <c r="B1552" s="35"/>
      <c r="C1552" s="2"/>
      <c r="D1552" s="6"/>
      <c r="E1552" s="16"/>
      <c r="F1552" s="17"/>
      <c r="G1552" s="17"/>
      <c r="H1552" s="18"/>
      <c r="I1552" s="18"/>
      <c r="J1552" s="17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 ht="15.75" customHeight="1" spans="1:27">
      <c r="A1553" s="2"/>
      <c r="B1553" s="35"/>
      <c r="C1553" s="2"/>
      <c r="D1553" s="6"/>
      <c r="E1553" s="16"/>
      <c r="F1553" s="17"/>
      <c r="G1553" s="17"/>
      <c r="H1553" s="18"/>
      <c r="I1553" s="18"/>
      <c r="J1553" s="17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 ht="15.75" customHeight="1" spans="1:27">
      <c r="A1554" s="2"/>
      <c r="B1554" s="35"/>
      <c r="C1554" s="2"/>
      <c r="D1554" s="6"/>
      <c r="E1554" s="16"/>
      <c r="F1554" s="17"/>
      <c r="G1554" s="17"/>
      <c r="H1554" s="18"/>
      <c r="I1554" s="18"/>
      <c r="J1554" s="17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 ht="15.75" customHeight="1" spans="1:27">
      <c r="A1555" s="2"/>
      <c r="B1555" s="35"/>
      <c r="C1555" s="2"/>
      <c r="D1555" s="6"/>
      <c r="E1555" s="16"/>
      <c r="F1555" s="17"/>
      <c r="G1555" s="17"/>
      <c r="H1555" s="18"/>
      <c r="I1555" s="18"/>
      <c r="J1555" s="17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 ht="15.75" customHeight="1" spans="1:27">
      <c r="A1556" s="2"/>
      <c r="B1556" s="35"/>
      <c r="C1556" s="2"/>
      <c r="D1556" s="6"/>
      <c r="E1556" s="16"/>
      <c r="F1556" s="17"/>
      <c r="G1556" s="17"/>
      <c r="H1556" s="18"/>
      <c r="I1556" s="18"/>
      <c r="J1556" s="17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 ht="15.75" customHeight="1" spans="1:27">
      <c r="A1557" s="2"/>
      <c r="B1557" s="35"/>
      <c r="C1557" s="2"/>
      <c r="D1557" s="6"/>
      <c r="E1557" s="16"/>
      <c r="F1557" s="17"/>
      <c r="G1557" s="17"/>
      <c r="H1557" s="18"/>
      <c r="I1557" s="18"/>
      <c r="J1557" s="17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 ht="15.75" customHeight="1" spans="1:27">
      <c r="A1558" s="2"/>
      <c r="B1558" s="35"/>
      <c r="C1558" s="2"/>
      <c r="D1558" s="6"/>
      <c r="E1558" s="16"/>
      <c r="F1558" s="17"/>
      <c r="G1558" s="17"/>
      <c r="H1558" s="18"/>
      <c r="I1558" s="18"/>
      <c r="J1558" s="17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 ht="15.75" customHeight="1" spans="1:27">
      <c r="A1559" s="2"/>
      <c r="B1559" s="35"/>
      <c r="C1559" s="2"/>
      <c r="D1559" s="6"/>
      <c r="E1559" s="16"/>
      <c r="F1559" s="17"/>
      <c r="G1559" s="17"/>
      <c r="H1559" s="18"/>
      <c r="I1559" s="18"/>
      <c r="J1559" s="17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 ht="15.75" customHeight="1" spans="1:27">
      <c r="A1560" s="2"/>
      <c r="B1560" s="35"/>
      <c r="C1560" s="2"/>
      <c r="D1560" s="6"/>
      <c r="E1560" s="16"/>
      <c r="F1560" s="17"/>
      <c r="G1560" s="17"/>
      <c r="H1560" s="18"/>
      <c r="I1560" s="18"/>
      <c r="J1560" s="17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 ht="15.75" customHeight="1" spans="1:27">
      <c r="A1561" s="2"/>
      <c r="B1561" s="35"/>
      <c r="C1561" s="2"/>
      <c r="D1561" s="6"/>
      <c r="E1561" s="16"/>
      <c r="F1561" s="17"/>
      <c r="G1561" s="17"/>
      <c r="H1561" s="18"/>
      <c r="I1561" s="18"/>
      <c r="J1561" s="17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 ht="15.75" customHeight="1" spans="1:27">
      <c r="A1562" s="2"/>
      <c r="B1562" s="35"/>
      <c r="C1562" s="2"/>
      <c r="D1562" s="6"/>
      <c r="E1562" s="16"/>
      <c r="F1562" s="17"/>
      <c r="G1562" s="17"/>
      <c r="H1562" s="18"/>
      <c r="I1562" s="18"/>
      <c r="J1562" s="17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 ht="15.75" customHeight="1" spans="1:27">
      <c r="A1563" s="2"/>
      <c r="B1563" s="35"/>
      <c r="C1563" s="2"/>
      <c r="D1563" s="6"/>
      <c r="E1563" s="16"/>
      <c r="F1563" s="17"/>
      <c r="G1563" s="17"/>
      <c r="H1563" s="18"/>
      <c r="I1563" s="18"/>
      <c r="J1563" s="17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 ht="15.75" customHeight="1" spans="1:27">
      <c r="A1564" s="2"/>
      <c r="B1564" s="35"/>
      <c r="C1564" s="2"/>
      <c r="D1564" s="6"/>
      <c r="E1564" s="16"/>
      <c r="F1564" s="17"/>
      <c r="G1564" s="17"/>
      <c r="H1564" s="18"/>
      <c r="I1564" s="18"/>
      <c r="J1564" s="17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 ht="15.75" customHeight="1" spans="1:27">
      <c r="A1565" s="2"/>
      <c r="B1565" s="35"/>
      <c r="C1565" s="2"/>
      <c r="D1565" s="6"/>
      <c r="E1565" s="16"/>
      <c r="F1565" s="17"/>
      <c r="G1565" s="17"/>
      <c r="H1565" s="18"/>
      <c r="I1565" s="18"/>
      <c r="J1565" s="17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 ht="15.75" customHeight="1" spans="1:27">
      <c r="A1566" s="2"/>
      <c r="B1566" s="35"/>
      <c r="C1566" s="2"/>
      <c r="D1566" s="6"/>
      <c r="E1566" s="16"/>
      <c r="F1566" s="17"/>
      <c r="G1566" s="17"/>
      <c r="H1566" s="18"/>
      <c r="I1566" s="18"/>
      <c r="J1566" s="17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 ht="15.75" customHeight="1" spans="1:27">
      <c r="A1567" s="2"/>
      <c r="B1567" s="35"/>
      <c r="C1567" s="2"/>
      <c r="D1567" s="6"/>
      <c r="E1567" s="16"/>
      <c r="F1567" s="17"/>
      <c r="G1567" s="17"/>
      <c r="H1567" s="18"/>
      <c r="I1567" s="18"/>
      <c r="J1567" s="17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 ht="15.75" customHeight="1" spans="1:27">
      <c r="A1568" s="2"/>
      <c r="B1568" s="35"/>
      <c r="C1568" s="2"/>
      <c r="D1568" s="6"/>
      <c r="E1568" s="16"/>
      <c r="F1568" s="17"/>
      <c r="G1568" s="17"/>
      <c r="H1568" s="18"/>
      <c r="I1568" s="18"/>
      <c r="J1568" s="17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 ht="15.75" customHeight="1" spans="1:27">
      <c r="A1569" s="2"/>
      <c r="B1569" s="35"/>
      <c r="C1569" s="2"/>
      <c r="D1569" s="6"/>
      <c r="E1569" s="16"/>
      <c r="F1569" s="17"/>
      <c r="G1569" s="17"/>
      <c r="H1569" s="18"/>
      <c r="I1569" s="18"/>
      <c r="J1569" s="17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 ht="15.75" customHeight="1" spans="1:27">
      <c r="A1570" s="2"/>
      <c r="B1570" s="35"/>
      <c r="C1570" s="2"/>
      <c r="D1570" s="6"/>
      <c r="E1570" s="16"/>
      <c r="F1570" s="17"/>
      <c r="G1570" s="17"/>
      <c r="H1570" s="18"/>
      <c r="I1570" s="18"/>
      <c r="J1570" s="17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 ht="15.75" customHeight="1" spans="1:27">
      <c r="A1571" s="2"/>
      <c r="B1571" s="35"/>
      <c r="C1571" s="2"/>
      <c r="D1571" s="6"/>
      <c r="E1571" s="16"/>
      <c r="F1571" s="17"/>
      <c r="G1571" s="17"/>
      <c r="H1571" s="18"/>
      <c r="I1571" s="18"/>
      <c r="J1571" s="17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 ht="15.75" customHeight="1" spans="1:27">
      <c r="A1572" s="2"/>
      <c r="B1572" s="35"/>
      <c r="C1572" s="2"/>
      <c r="D1572" s="6"/>
      <c r="E1572" s="16"/>
      <c r="F1572" s="17"/>
      <c r="G1572" s="17"/>
      <c r="H1572" s="18"/>
      <c r="I1572" s="18"/>
      <c r="J1572" s="17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 ht="15.75" customHeight="1" spans="1:27">
      <c r="A1573" s="2"/>
      <c r="B1573" s="35"/>
      <c r="C1573" s="2"/>
      <c r="D1573" s="6"/>
      <c r="E1573" s="16"/>
      <c r="F1573" s="17"/>
      <c r="G1573" s="17"/>
      <c r="H1573" s="18"/>
      <c r="I1573" s="18"/>
      <c r="J1573" s="17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 ht="15.75" customHeight="1" spans="1:27">
      <c r="A1574" s="2"/>
      <c r="B1574" s="35"/>
      <c r="C1574" s="2"/>
      <c r="D1574" s="6"/>
      <c r="E1574" s="16"/>
      <c r="F1574" s="17"/>
      <c r="G1574" s="17"/>
      <c r="H1574" s="18"/>
      <c r="I1574" s="18"/>
      <c r="J1574" s="17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 ht="15.75" customHeight="1" spans="1:27">
      <c r="A1575" s="2"/>
      <c r="B1575" s="35"/>
      <c r="C1575" s="2"/>
      <c r="D1575" s="6"/>
      <c r="E1575" s="16"/>
      <c r="F1575" s="17"/>
      <c r="G1575" s="17"/>
      <c r="H1575" s="18"/>
      <c r="I1575" s="18"/>
      <c r="J1575" s="17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 ht="15.75" customHeight="1" spans="1:27">
      <c r="A1576" s="2"/>
      <c r="B1576" s="35"/>
      <c r="C1576" s="2"/>
      <c r="D1576" s="6"/>
      <c r="E1576" s="16"/>
      <c r="F1576" s="17"/>
      <c r="G1576" s="17"/>
      <c r="H1576" s="18"/>
      <c r="I1576" s="18"/>
      <c r="J1576" s="17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 ht="15.75" customHeight="1" spans="1:27">
      <c r="A1577" s="2"/>
      <c r="B1577" s="35"/>
      <c r="C1577" s="2"/>
      <c r="D1577" s="6"/>
      <c r="E1577" s="16"/>
      <c r="F1577" s="17"/>
      <c r="G1577" s="17"/>
      <c r="H1577" s="18"/>
      <c r="I1577" s="18"/>
      <c r="J1577" s="17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 ht="15.75" customHeight="1" spans="1:27">
      <c r="A1578" s="2"/>
      <c r="B1578" s="35"/>
      <c r="C1578" s="2"/>
      <c r="D1578" s="6"/>
      <c r="E1578" s="16"/>
      <c r="F1578" s="17"/>
      <c r="G1578" s="17"/>
      <c r="H1578" s="18"/>
      <c r="I1578" s="18"/>
      <c r="J1578" s="17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 ht="15.75" customHeight="1" spans="1:27">
      <c r="A1579" s="2"/>
      <c r="B1579" s="35"/>
      <c r="C1579" s="2"/>
      <c r="D1579" s="6"/>
      <c r="E1579" s="16"/>
      <c r="F1579" s="17"/>
      <c r="G1579" s="17"/>
      <c r="H1579" s="18"/>
      <c r="I1579" s="18"/>
      <c r="J1579" s="17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 ht="15.75" customHeight="1" spans="1:27">
      <c r="A1580" s="2"/>
      <c r="B1580" s="35"/>
      <c r="C1580" s="2"/>
      <c r="D1580" s="6"/>
      <c r="E1580" s="16"/>
      <c r="F1580" s="17"/>
      <c r="G1580" s="17"/>
      <c r="H1580" s="18"/>
      <c r="I1580" s="18"/>
      <c r="J1580" s="17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 ht="15.75" customHeight="1" spans="1:27">
      <c r="A1581" s="2"/>
      <c r="B1581" s="35"/>
      <c r="C1581" s="2"/>
      <c r="D1581" s="6"/>
      <c r="E1581" s="16"/>
      <c r="F1581" s="17"/>
      <c r="G1581" s="17"/>
      <c r="H1581" s="18"/>
      <c r="I1581" s="18"/>
      <c r="J1581" s="17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 ht="15.75" customHeight="1" spans="1:27">
      <c r="A1582" s="2"/>
      <c r="B1582" s="35"/>
      <c r="C1582" s="2"/>
      <c r="D1582" s="6"/>
      <c r="E1582" s="16"/>
      <c r="F1582" s="17"/>
      <c r="G1582" s="17"/>
      <c r="H1582" s="18"/>
      <c r="I1582" s="18"/>
      <c r="J1582" s="17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 ht="15.75" customHeight="1" spans="1:27">
      <c r="A1583" s="2"/>
      <c r="B1583" s="35"/>
      <c r="C1583" s="2"/>
      <c r="D1583" s="6"/>
      <c r="E1583" s="16"/>
      <c r="F1583" s="17"/>
      <c r="G1583" s="17"/>
      <c r="H1583" s="18"/>
      <c r="I1583" s="18"/>
      <c r="J1583" s="17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 ht="15.75" customHeight="1" spans="1:27">
      <c r="A1584" s="2"/>
      <c r="B1584" s="35"/>
      <c r="C1584" s="2"/>
      <c r="D1584" s="6"/>
      <c r="E1584" s="16"/>
      <c r="F1584" s="17"/>
      <c r="G1584" s="17"/>
      <c r="H1584" s="18"/>
      <c r="I1584" s="18"/>
      <c r="J1584" s="17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 ht="15.75" customHeight="1" spans="1:27">
      <c r="A1585" s="2"/>
      <c r="B1585" s="35"/>
      <c r="C1585" s="2"/>
      <c r="D1585" s="6"/>
      <c r="E1585" s="16"/>
      <c r="F1585" s="17"/>
      <c r="G1585" s="17"/>
      <c r="H1585" s="18"/>
      <c r="I1585" s="18"/>
      <c r="J1585" s="17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 ht="15.75" customHeight="1" spans="1:27">
      <c r="A1586" s="2"/>
      <c r="B1586" s="35"/>
      <c r="C1586" s="2"/>
      <c r="D1586" s="6"/>
      <c r="E1586" s="16"/>
      <c r="F1586" s="17"/>
      <c r="G1586" s="17"/>
      <c r="H1586" s="18"/>
      <c r="I1586" s="18"/>
      <c r="J1586" s="17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 ht="15.75" customHeight="1" spans="1:27">
      <c r="A1587" s="2"/>
      <c r="B1587" s="35"/>
      <c r="C1587" s="2"/>
      <c r="D1587" s="6"/>
      <c r="E1587" s="16"/>
      <c r="F1587" s="17"/>
      <c r="G1587" s="17"/>
      <c r="H1587" s="18"/>
      <c r="I1587" s="18"/>
      <c r="J1587" s="17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 ht="15.75" customHeight="1" spans="1:27">
      <c r="A1588" s="2"/>
      <c r="B1588" s="35"/>
      <c r="C1588" s="2"/>
      <c r="D1588" s="6"/>
      <c r="E1588" s="16"/>
      <c r="F1588" s="17"/>
      <c r="G1588" s="17"/>
      <c r="H1588" s="18"/>
      <c r="I1588" s="18"/>
      <c r="J1588" s="17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 ht="15.75" customHeight="1" spans="1:27">
      <c r="A1589" s="2"/>
      <c r="B1589" s="35"/>
      <c r="C1589" s="2"/>
      <c r="D1589" s="6"/>
      <c r="E1589" s="16"/>
      <c r="F1589" s="17"/>
      <c r="G1589" s="17"/>
      <c r="H1589" s="18"/>
      <c r="I1589" s="18"/>
      <c r="J1589" s="17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 ht="15.75" customHeight="1" spans="1:27">
      <c r="A1590" s="2"/>
      <c r="B1590" s="35"/>
      <c r="C1590" s="2"/>
      <c r="D1590" s="6"/>
      <c r="E1590" s="16"/>
      <c r="F1590" s="17"/>
      <c r="G1590" s="17"/>
      <c r="H1590" s="18"/>
      <c r="I1590" s="18"/>
      <c r="J1590" s="17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 ht="15.75" customHeight="1" spans="1:27">
      <c r="A1591" s="2"/>
      <c r="B1591" s="35"/>
      <c r="C1591" s="2"/>
      <c r="D1591" s="6"/>
      <c r="E1591" s="16"/>
      <c r="F1591" s="17"/>
      <c r="G1591" s="17"/>
      <c r="H1591" s="18"/>
      <c r="I1591" s="18"/>
      <c r="J1591" s="17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 ht="15.75" customHeight="1" spans="1:27">
      <c r="A1592" s="2"/>
      <c r="B1592" s="35"/>
      <c r="C1592" s="2"/>
      <c r="D1592" s="6"/>
      <c r="E1592" s="16"/>
      <c r="F1592" s="17"/>
      <c r="G1592" s="17"/>
      <c r="H1592" s="18"/>
      <c r="I1592" s="18"/>
      <c r="J1592" s="17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 ht="15.75" customHeight="1" spans="1:27">
      <c r="A1593" s="2"/>
      <c r="B1593" s="35"/>
      <c r="C1593" s="2"/>
      <c r="D1593" s="6"/>
      <c r="E1593" s="16"/>
      <c r="F1593" s="17"/>
      <c r="G1593" s="17"/>
      <c r="H1593" s="18"/>
      <c r="I1593" s="18"/>
      <c r="J1593" s="17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 ht="15.75" customHeight="1" spans="1:27">
      <c r="A1594" s="2"/>
      <c r="B1594" s="35"/>
      <c r="C1594" s="2"/>
      <c r="D1594" s="6"/>
      <c r="E1594" s="16"/>
      <c r="F1594" s="17"/>
      <c r="G1594" s="17"/>
      <c r="H1594" s="18"/>
      <c r="I1594" s="18"/>
      <c r="J1594" s="17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 ht="15.75" customHeight="1" spans="1:27">
      <c r="A1595" s="2"/>
      <c r="B1595" s="35"/>
      <c r="C1595" s="2"/>
      <c r="D1595" s="6"/>
      <c r="E1595" s="16"/>
      <c r="F1595" s="17"/>
      <c r="G1595" s="17"/>
      <c r="H1595" s="18"/>
      <c r="I1595" s="18"/>
      <c r="J1595" s="17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 ht="15.75" customHeight="1" spans="1:27">
      <c r="A1596" s="2"/>
      <c r="B1596" s="35"/>
      <c r="C1596" s="2"/>
      <c r="D1596" s="6"/>
      <c r="E1596" s="16"/>
      <c r="F1596" s="17"/>
      <c r="G1596" s="17"/>
      <c r="H1596" s="18"/>
      <c r="I1596" s="18"/>
      <c r="J1596" s="17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 ht="15.75" customHeight="1" spans="1:27">
      <c r="A1597" s="2"/>
      <c r="B1597" s="35"/>
      <c r="C1597" s="2"/>
      <c r="D1597" s="6"/>
      <c r="E1597" s="16"/>
      <c r="F1597" s="17"/>
      <c r="G1597" s="17"/>
      <c r="H1597" s="18"/>
      <c r="I1597" s="18"/>
      <c r="J1597" s="17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 ht="15.75" customHeight="1" spans="1:27">
      <c r="A1598" s="2"/>
      <c r="B1598" s="35"/>
      <c r="C1598" s="2"/>
      <c r="D1598" s="6"/>
      <c r="E1598" s="16"/>
      <c r="F1598" s="17"/>
      <c r="G1598" s="17"/>
      <c r="H1598" s="18"/>
      <c r="I1598" s="18"/>
      <c r="J1598" s="17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 ht="15.75" customHeight="1" spans="1:27">
      <c r="A1599" s="2"/>
      <c r="B1599" s="35"/>
      <c r="C1599" s="2"/>
      <c r="D1599" s="6"/>
      <c r="E1599" s="16"/>
      <c r="F1599" s="17"/>
      <c r="G1599" s="17"/>
      <c r="H1599" s="18"/>
      <c r="I1599" s="18"/>
      <c r="J1599" s="17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 ht="15.75" customHeight="1" spans="1:27">
      <c r="A1600" s="2"/>
      <c r="B1600" s="35"/>
      <c r="C1600" s="2"/>
      <c r="D1600" s="6"/>
      <c r="E1600" s="16"/>
      <c r="F1600" s="17"/>
      <c r="G1600" s="17"/>
      <c r="H1600" s="18"/>
      <c r="I1600" s="18"/>
      <c r="J1600" s="17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 ht="15.75" customHeight="1" spans="1:27">
      <c r="A1601" s="2"/>
      <c r="B1601" s="35"/>
      <c r="C1601" s="2"/>
      <c r="D1601" s="6"/>
      <c r="E1601" s="16"/>
      <c r="F1601" s="17"/>
      <c r="G1601" s="17"/>
      <c r="H1601" s="18"/>
      <c r="I1601" s="18"/>
      <c r="J1601" s="17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 ht="15.75" customHeight="1" spans="1:27">
      <c r="A1602" s="2"/>
      <c r="B1602" s="35"/>
      <c r="C1602" s="2"/>
      <c r="D1602" s="6"/>
      <c r="E1602" s="16"/>
      <c r="F1602" s="17"/>
      <c r="G1602" s="17"/>
      <c r="H1602" s="18"/>
      <c r="I1602" s="18"/>
      <c r="J1602" s="17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 ht="15.75" customHeight="1" spans="1:27">
      <c r="A1603" s="2"/>
      <c r="B1603" s="35"/>
      <c r="C1603" s="2"/>
      <c r="D1603" s="6"/>
      <c r="E1603" s="16"/>
      <c r="F1603" s="17"/>
      <c r="G1603" s="17"/>
      <c r="H1603" s="18"/>
      <c r="I1603" s="18"/>
      <c r="J1603" s="17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 ht="15.75" customHeight="1" spans="1:27">
      <c r="A1604" s="2"/>
      <c r="B1604" s="35"/>
      <c r="C1604" s="2"/>
      <c r="D1604" s="6"/>
      <c r="E1604" s="16"/>
      <c r="F1604" s="17"/>
      <c r="G1604" s="17"/>
      <c r="H1604" s="18"/>
      <c r="I1604" s="18"/>
      <c r="J1604" s="17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 ht="15.75" customHeight="1" spans="1:27">
      <c r="A1605" s="2"/>
      <c r="B1605" s="35"/>
      <c r="C1605" s="2"/>
      <c r="D1605" s="6"/>
      <c r="E1605" s="16"/>
      <c r="F1605" s="17"/>
      <c r="G1605" s="17"/>
      <c r="H1605" s="18"/>
      <c r="I1605" s="18"/>
      <c r="J1605" s="17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 ht="15.75" customHeight="1" spans="1:27">
      <c r="A1606" s="2"/>
      <c r="B1606" s="35"/>
      <c r="C1606" s="2"/>
      <c r="D1606" s="6"/>
      <c r="E1606" s="16"/>
      <c r="F1606" s="17"/>
      <c r="G1606" s="17"/>
      <c r="H1606" s="18"/>
      <c r="I1606" s="18"/>
      <c r="J1606" s="17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 ht="15.75" customHeight="1" spans="1:27">
      <c r="A1607" s="2"/>
      <c r="B1607" s="35"/>
      <c r="C1607" s="2"/>
      <c r="D1607" s="6"/>
      <c r="E1607" s="16"/>
      <c r="F1607" s="17"/>
      <c r="G1607" s="17"/>
      <c r="H1607" s="18"/>
      <c r="I1607" s="18"/>
      <c r="J1607" s="17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 ht="15.75" customHeight="1" spans="1:27">
      <c r="A1608" s="2"/>
      <c r="B1608" s="35"/>
      <c r="C1608" s="2"/>
      <c r="D1608" s="6"/>
      <c r="E1608" s="16"/>
      <c r="F1608" s="17"/>
      <c r="G1608" s="17"/>
      <c r="H1608" s="18"/>
      <c r="I1608" s="18"/>
      <c r="J1608" s="17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 ht="15.75" customHeight="1" spans="1:27">
      <c r="A1609" s="2"/>
      <c r="B1609" s="35"/>
      <c r="C1609" s="2"/>
      <c r="D1609" s="6"/>
      <c r="E1609" s="16"/>
      <c r="F1609" s="17"/>
      <c r="G1609" s="17"/>
      <c r="H1609" s="18"/>
      <c r="I1609" s="18"/>
      <c r="J1609" s="17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 ht="15.75" customHeight="1" spans="1:27">
      <c r="A1610" s="2"/>
      <c r="B1610" s="35"/>
      <c r="C1610" s="2"/>
      <c r="D1610" s="6"/>
      <c r="E1610" s="16"/>
      <c r="F1610" s="17"/>
      <c r="G1610" s="17"/>
      <c r="H1610" s="18"/>
      <c r="I1610" s="18"/>
      <c r="J1610" s="17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 ht="15.75" customHeight="1" spans="1:27">
      <c r="A1611" s="2"/>
      <c r="B1611" s="35"/>
      <c r="C1611" s="2"/>
      <c r="D1611" s="6"/>
      <c r="E1611" s="16"/>
      <c r="F1611" s="17"/>
      <c r="G1611" s="17"/>
      <c r="H1611" s="18"/>
      <c r="I1611" s="18"/>
      <c r="J1611" s="17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 ht="15.75" customHeight="1" spans="1:27">
      <c r="A1612" s="2"/>
      <c r="B1612" s="35"/>
      <c r="C1612" s="2"/>
      <c r="D1612" s="6"/>
      <c r="E1612" s="16"/>
      <c r="F1612" s="17"/>
      <c r="G1612" s="17"/>
      <c r="H1612" s="18"/>
      <c r="I1612" s="18"/>
      <c r="J1612" s="17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 ht="15.75" customHeight="1" spans="1:27">
      <c r="A1613" s="2"/>
      <c r="B1613" s="35"/>
      <c r="C1613" s="2"/>
      <c r="D1613" s="6"/>
      <c r="E1613" s="16"/>
      <c r="F1613" s="17"/>
      <c r="G1613" s="17"/>
      <c r="H1613" s="18"/>
      <c r="I1613" s="18"/>
      <c r="J1613" s="17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 ht="15.75" customHeight="1" spans="1:27">
      <c r="A1614" s="2"/>
      <c r="B1614" s="35"/>
      <c r="C1614" s="2"/>
      <c r="D1614" s="6"/>
      <c r="E1614" s="16"/>
      <c r="F1614" s="17"/>
      <c r="G1614" s="17"/>
      <c r="H1614" s="18"/>
      <c r="I1614" s="18"/>
      <c r="J1614" s="17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 ht="15.75" customHeight="1" spans="1:27">
      <c r="A1615" s="2"/>
      <c r="B1615" s="35"/>
      <c r="C1615" s="2"/>
      <c r="D1615" s="6"/>
      <c r="E1615" s="16"/>
      <c r="F1615" s="17"/>
      <c r="G1615" s="17"/>
      <c r="H1615" s="18"/>
      <c r="I1615" s="18"/>
      <c r="J1615" s="17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 ht="15.75" customHeight="1" spans="1:27">
      <c r="A1616" s="2"/>
      <c r="B1616" s="35"/>
      <c r="C1616" s="2"/>
      <c r="D1616" s="6"/>
      <c r="E1616" s="16"/>
      <c r="F1616" s="17"/>
      <c r="G1616" s="17"/>
      <c r="H1616" s="18"/>
      <c r="I1616" s="18"/>
      <c r="J1616" s="17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 ht="15.75" customHeight="1" spans="1:27">
      <c r="A1617" s="2"/>
      <c r="B1617" s="35"/>
      <c r="C1617" s="2"/>
      <c r="D1617" s="6"/>
      <c r="E1617" s="16"/>
      <c r="F1617" s="17"/>
      <c r="G1617" s="17"/>
      <c r="H1617" s="18"/>
      <c r="I1617" s="18"/>
      <c r="J1617" s="17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 ht="15.75" customHeight="1" spans="1:27">
      <c r="A1618" s="2"/>
      <c r="B1618" s="35"/>
      <c r="C1618" s="2"/>
      <c r="D1618" s="6"/>
      <c r="E1618" s="16"/>
      <c r="F1618" s="17"/>
      <c r="G1618" s="17"/>
      <c r="H1618" s="18"/>
      <c r="I1618" s="18"/>
      <c r="J1618" s="17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 ht="15.75" customHeight="1" spans="1:27">
      <c r="A1619" s="2"/>
      <c r="B1619" s="35"/>
      <c r="C1619" s="2"/>
      <c r="D1619" s="6"/>
      <c r="E1619" s="16"/>
      <c r="F1619" s="17"/>
      <c r="G1619" s="17"/>
      <c r="H1619" s="18"/>
      <c r="I1619" s="18"/>
      <c r="J1619" s="17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 ht="15.75" customHeight="1" spans="1:27">
      <c r="A1620" s="2"/>
      <c r="B1620" s="35"/>
      <c r="C1620" s="2"/>
      <c r="D1620" s="6"/>
      <c r="E1620" s="16"/>
      <c r="F1620" s="17"/>
      <c r="G1620" s="17"/>
      <c r="H1620" s="18"/>
      <c r="I1620" s="18"/>
      <c r="J1620" s="17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 ht="15.75" customHeight="1" spans="1:27">
      <c r="A1621" s="2"/>
      <c r="B1621" s="35"/>
      <c r="C1621" s="2"/>
      <c r="D1621" s="6"/>
      <c r="E1621" s="16"/>
      <c r="F1621" s="17"/>
      <c r="G1621" s="17"/>
      <c r="H1621" s="18"/>
      <c r="I1621" s="18"/>
      <c r="J1621" s="17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 ht="15.75" customHeight="1" spans="1:27">
      <c r="A1622" s="2"/>
      <c r="B1622" s="35"/>
      <c r="C1622" s="2"/>
      <c r="D1622" s="6"/>
      <c r="E1622" s="16"/>
      <c r="F1622" s="17"/>
      <c r="G1622" s="17"/>
      <c r="H1622" s="18"/>
      <c r="I1622" s="18"/>
      <c r="J1622" s="17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 ht="15.75" customHeight="1" spans="1:27">
      <c r="A1623" s="2"/>
      <c r="B1623" s="35"/>
      <c r="C1623" s="2"/>
      <c r="D1623" s="6"/>
      <c r="E1623" s="16"/>
      <c r="F1623" s="17"/>
      <c r="G1623" s="17"/>
      <c r="H1623" s="18"/>
      <c r="I1623" s="18"/>
      <c r="J1623" s="17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 ht="15.75" customHeight="1" spans="1:27">
      <c r="A1624" s="2"/>
      <c r="B1624" s="35"/>
      <c r="C1624" s="2"/>
      <c r="D1624" s="6"/>
      <c r="E1624" s="16"/>
      <c r="F1624" s="17"/>
      <c r="G1624" s="17"/>
      <c r="H1624" s="18"/>
      <c r="I1624" s="18"/>
      <c r="J1624" s="17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 ht="15.75" customHeight="1" spans="1:27">
      <c r="A1625" s="2"/>
      <c r="B1625" s="35"/>
      <c r="C1625" s="2"/>
      <c r="D1625" s="6"/>
      <c r="E1625" s="16"/>
      <c r="F1625" s="17"/>
      <c r="G1625" s="17"/>
      <c r="H1625" s="18"/>
      <c r="I1625" s="18"/>
      <c r="J1625" s="17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 ht="15.75" customHeight="1" spans="1:27">
      <c r="A1626" s="2"/>
      <c r="B1626" s="35"/>
      <c r="C1626" s="2"/>
      <c r="D1626" s="6"/>
      <c r="E1626" s="16"/>
      <c r="F1626" s="17"/>
      <c r="G1626" s="17"/>
      <c r="H1626" s="18"/>
      <c r="I1626" s="18"/>
      <c r="J1626" s="17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 ht="15.75" customHeight="1" spans="1:27">
      <c r="A1627" s="2"/>
      <c r="B1627" s="35"/>
      <c r="C1627" s="2"/>
      <c r="D1627" s="6"/>
      <c r="E1627" s="16"/>
      <c r="F1627" s="17"/>
      <c r="G1627" s="17"/>
      <c r="H1627" s="18"/>
      <c r="I1627" s="18"/>
      <c r="J1627" s="17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 ht="15.75" customHeight="1" spans="1:27">
      <c r="A1628" s="2"/>
      <c r="B1628" s="35"/>
      <c r="C1628" s="2"/>
      <c r="D1628" s="6"/>
      <c r="E1628" s="16"/>
      <c r="F1628" s="17"/>
      <c r="G1628" s="17"/>
      <c r="H1628" s="18"/>
      <c r="I1628" s="18"/>
      <c r="J1628" s="17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 ht="15.75" customHeight="1" spans="1:27">
      <c r="A1629" s="2"/>
      <c r="B1629" s="35"/>
      <c r="C1629" s="2"/>
      <c r="D1629" s="6"/>
      <c r="E1629" s="16"/>
      <c r="F1629" s="17"/>
      <c r="G1629" s="17"/>
      <c r="H1629" s="18"/>
      <c r="I1629" s="18"/>
      <c r="J1629" s="17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 ht="15.75" customHeight="1" spans="1:27">
      <c r="A1630" s="2"/>
      <c r="B1630" s="35"/>
      <c r="C1630" s="2"/>
      <c r="D1630" s="6"/>
      <c r="E1630" s="16"/>
      <c r="F1630" s="17"/>
      <c r="G1630" s="17"/>
      <c r="H1630" s="18"/>
      <c r="I1630" s="18"/>
      <c r="J1630" s="17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 ht="15.75" customHeight="1" spans="1:27">
      <c r="A1631" s="2"/>
      <c r="B1631" s="35"/>
      <c r="C1631" s="2"/>
      <c r="D1631" s="6"/>
      <c r="E1631" s="16"/>
      <c r="F1631" s="17"/>
      <c r="G1631" s="17"/>
      <c r="H1631" s="18"/>
      <c r="I1631" s="18"/>
      <c r="J1631" s="17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 ht="15.75" customHeight="1" spans="1:27">
      <c r="A1632" s="2"/>
      <c r="B1632" s="35"/>
      <c r="C1632" s="2"/>
      <c r="D1632" s="6"/>
      <c r="E1632" s="16"/>
      <c r="F1632" s="17"/>
      <c r="G1632" s="17"/>
      <c r="H1632" s="18"/>
      <c r="I1632" s="18"/>
      <c r="J1632" s="17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 ht="15.75" customHeight="1" spans="1:27">
      <c r="A1633" s="2"/>
      <c r="B1633" s="35"/>
      <c r="C1633" s="2"/>
      <c r="D1633" s="6"/>
      <c r="E1633" s="16"/>
      <c r="F1633" s="17"/>
      <c r="G1633" s="17"/>
      <c r="H1633" s="18"/>
      <c r="I1633" s="18"/>
      <c r="J1633" s="17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 ht="15.75" customHeight="1" spans="1:27">
      <c r="A1634" s="2"/>
      <c r="B1634" s="35"/>
      <c r="C1634" s="2"/>
      <c r="D1634" s="6"/>
      <c r="E1634" s="16"/>
      <c r="F1634" s="17"/>
      <c r="G1634" s="17"/>
      <c r="H1634" s="18"/>
      <c r="I1634" s="18"/>
      <c r="J1634" s="17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 ht="15.75" customHeight="1" spans="1:27">
      <c r="A1635" s="2"/>
      <c r="B1635" s="35"/>
      <c r="C1635" s="2"/>
      <c r="D1635" s="6"/>
      <c r="E1635" s="16"/>
      <c r="F1635" s="17"/>
      <c r="G1635" s="17"/>
      <c r="H1635" s="18"/>
      <c r="I1635" s="18"/>
      <c r="J1635" s="17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 ht="15.75" customHeight="1" spans="1:27">
      <c r="A1636" s="2"/>
      <c r="B1636" s="35"/>
      <c r="C1636" s="2"/>
      <c r="D1636" s="6"/>
      <c r="E1636" s="16"/>
      <c r="F1636" s="17"/>
      <c r="G1636" s="17"/>
      <c r="H1636" s="18"/>
      <c r="I1636" s="18"/>
      <c r="J1636" s="17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 ht="15.75" customHeight="1" spans="1:27">
      <c r="A1637" s="2"/>
      <c r="B1637" s="35"/>
      <c r="C1637" s="2"/>
      <c r="D1637" s="6"/>
      <c r="E1637" s="16"/>
      <c r="F1637" s="17"/>
      <c r="G1637" s="17"/>
      <c r="H1637" s="18"/>
      <c r="I1637" s="18"/>
      <c r="J1637" s="17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 ht="15.75" customHeight="1" spans="1:27">
      <c r="A1638" s="2"/>
      <c r="B1638" s="35"/>
      <c r="C1638" s="2"/>
      <c r="D1638" s="6"/>
      <c r="E1638" s="16"/>
      <c r="F1638" s="17"/>
      <c r="G1638" s="17"/>
      <c r="H1638" s="18"/>
      <c r="I1638" s="18"/>
      <c r="J1638" s="17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 ht="15.75" customHeight="1" spans="1:27">
      <c r="A1639" s="2"/>
      <c r="B1639" s="35"/>
      <c r="C1639" s="2"/>
      <c r="D1639" s="6"/>
      <c r="E1639" s="16"/>
      <c r="F1639" s="17"/>
      <c r="G1639" s="17"/>
      <c r="H1639" s="18"/>
      <c r="I1639" s="18"/>
      <c r="J1639" s="17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 ht="15.75" customHeight="1" spans="1:27">
      <c r="A1640" s="2"/>
      <c r="B1640" s="35"/>
      <c r="C1640" s="2"/>
      <c r="D1640" s="6"/>
      <c r="E1640" s="16"/>
      <c r="F1640" s="17"/>
      <c r="G1640" s="17"/>
      <c r="H1640" s="18"/>
      <c r="I1640" s="18"/>
      <c r="J1640" s="17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 ht="15.75" customHeight="1" spans="1:27">
      <c r="A1641" s="2"/>
      <c r="B1641" s="35"/>
      <c r="C1641" s="2"/>
      <c r="D1641" s="6"/>
      <c r="E1641" s="16"/>
      <c r="F1641" s="17"/>
      <c r="G1641" s="17"/>
      <c r="H1641" s="18"/>
      <c r="I1641" s="18"/>
      <c r="J1641" s="17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 ht="15.75" customHeight="1" spans="1:27">
      <c r="A1642" s="2"/>
      <c r="B1642" s="35"/>
      <c r="C1642" s="2"/>
      <c r="D1642" s="6"/>
      <c r="E1642" s="16"/>
      <c r="F1642" s="17"/>
      <c r="G1642" s="17"/>
      <c r="H1642" s="18"/>
      <c r="I1642" s="18"/>
      <c r="J1642" s="17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 ht="15.75" customHeight="1" spans="1:27">
      <c r="A1643" s="2"/>
      <c r="B1643" s="35"/>
      <c r="C1643" s="2"/>
      <c r="D1643" s="6"/>
      <c r="E1643" s="16"/>
      <c r="F1643" s="17"/>
      <c r="G1643" s="17"/>
      <c r="H1643" s="18"/>
      <c r="I1643" s="18"/>
      <c r="J1643" s="17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 ht="15.75" customHeight="1" spans="1:27">
      <c r="A1644" s="2"/>
      <c r="B1644" s="35"/>
      <c r="C1644" s="2"/>
      <c r="D1644" s="6"/>
      <c r="E1644" s="16"/>
      <c r="F1644" s="17"/>
      <c r="G1644" s="17"/>
      <c r="H1644" s="18"/>
      <c r="I1644" s="18"/>
      <c r="J1644" s="17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 ht="15.75" customHeight="1" spans="1:27">
      <c r="A1645" s="2"/>
      <c r="B1645" s="35"/>
      <c r="C1645" s="2"/>
      <c r="D1645" s="6"/>
      <c r="E1645" s="16"/>
      <c r="F1645" s="17"/>
      <c r="G1645" s="17"/>
      <c r="H1645" s="18"/>
      <c r="I1645" s="18"/>
      <c r="J1645" s="17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 ht="15.75" customHeight="1" spans="1:27">
      <c r="A1646" s="2"/>
      <c r="B1646" s="35"/>
      <c r="C1646" s="2"/>
      <c r="D1646" s="6"/>
      <c r="E1646" s="16"/>
      <c r="F1646" s="17"/>
      <c r="G1646" s="17"/>
      <c r="H1646" s="18"/>
      <c r="I1646" s="18"/>
      <c r="J1646" s="17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 ht="15.75" customHeight="1" spans="1:27">
      <c r="A1647" s="2"/>
      <c r="B1647" s="35"/>
      <c r="C1647" s="2"/>
      <c r="D1647" s="6"/>
      <c r="E1647" s="16"/>
      <c r="F1647" s="17"/>
      <c r="G1647" s="17"/>
      <c r="H1647" s="18"/>
      <c r="I1647" s="18"/>
      <c r="J1647" s="17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 ht="15.75" customHeight="1" spans="1:27">
      <c r="A1648" s="2"/>
      <c r="B1648" s="35"/>
      <c r="C1648" s="2"/>
      <c r="D1648" s="6"/>
      <c r="E1648" s="16"/>
      <c r="F1648" s="17"/>
      <c r="G1648" s="17"/>
      <c r="H1648" s="18"/>
      <c r="I1648" s="18"/>
      <c r="J1648" s="17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 ht="15.75" customHeight="1" spans="1:27">
      <c r="A1649" s="2"/>
      <c r="B1649" s="35"/>
      <c r="C1649" s="2"/>
      <c r="D1649" s="6"/>
      <c r="E1649" s="16"/>
      <c r="F1649" s="17"/>
      <c r="G1649" s="17"/>
      <c r="H1649" s="18"/>
      <c r="I1649" s="18"/>
      <c r="J1649" s="17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 ht="15.75" customHeight="1" spans="1:27">
      <c r="A1650" s="2"/>
      <c r="B1650" s="35"/>
      <c r="C1650" s="2"/>
      <c r="D1650" s="6"/>
      <c r="E1650" s="16"/>
      <c r="F1650" s="17"/>
      <c r="G1650" s="17"/>
      <c r="H1650" s="18"/>
      <c r="I1650" s="18"/>
      <c r="J1650" s="17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 ht="15.75" customHeight="1" spans="1:27">
      <c r="A1651" s="2"/>
      <c r="B1651" s="35"/>
      <c r="C1651" s="2"/>
      <c r="D1651" s="6"/>
      <c r="E1651" s="16"/>
      <c r="F1651" s="17"/>
      <c r="G1651" s="17"/>
      <c r="H1651" s="18"/>
      <c r="I1651" s="18"/>
      <c r="J1651" s="17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 ht="15.75" customHeight="1" spans="1:27">
      <c r="A1652" s="2"/>
      <c r="B1652" s="35"/>
      <c r="C1652" s="2"/>
      <c r="D1652" s="6"/>
      <c r="E1652" s="16"/>
      <c r="F1652" s="17"/>
      <c r="G1652" s="17"/>
      <c r="H1652" s="18"/>
      <c r="I1652" s="18"/>
      <c r="J1652" s="17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 ht="15.75" customHeight="1" spans="1:27">
      <c r="A1653" s="2"/>
      <c r="B1653" s="35"/>
      <c r="C1653" s="2"/>
      <c r="D1653" s="6"/>
      <c r="E1653" s="16"/>
      <c r="F1653" s="17"/>
      <c r="G1653" s="17"/>
      <c r="H1653" s="18"/>
      <c r="I1653" s="18"/>
      <c r="J1653" s="17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 ht="15.75" customHeight="1" spans="1:27">
      <c r="A1654" s="2"/>
      <c r="B1654" s="35"/>
      <c r="C1654" s="2"/>
      <c r="D1654" s="6"/>
      <c r="E1654" s="16"/>
      <c r="F1654" s="17"/>
      <c r="G1654" s="17"/>
      <c r="H1654" s="18"/>
      <c r="I1654" s="18"/>
      <c r="J1654" s="17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 ht="15.75" customHeight="1" spans="1:27">
      <c r="A1655" s="2"/>
      <c r="B1655" s="35"/>
      <c r="C1655" s="2"/>
      <c r="D1655" s="6"/>
      <c r="E1655" s="16"/>
      <c r="F1655" s="17"/>
      <c r="G1655" s="17"/>
      <c r="H1655" s="18"/>
      <c r="I1655" s="18"/>
      <c r="J1655" s="17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 ht="15.75" customHeight="1" spans="1:27">
      <c r="A1656" s="2"/>
      <c r="B1656" s="35"/>
      <c r="C1656" s="2"/>
      <c r="D1656" s="6"/>
      <c r="E1656" s="16"/>
      <c r="F1656" s="17"/>
      <c r="G1656" s="17"/>
      <c r="H1656" s="18"/>
      <c r="I1656" s="18"/>
      <c r="J1656" s="17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 ht="15.75" customHeight="1" spans="1:27">
      <c r="A1657" s="2"/>
      <c r="B1657" s="35"/>
      <c r="C1657" s="2"/>
      <c r="D1657" s="6"/>
      <c r="E1657" s="16"/>
      <c r="F1657" s="17"/>
      <c r="G1657" s="17"/>
      <c r="H1657" s="18"/>
      <c r="I1657" s="18"/>
      <c r="J1657" s="17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 ht="15.75" customHeight="1" spans="1:27">
      <c r="A1658" s="2"/>
      <c r="B1658" s="35"/>
      <c r="C1658" s="2"/>
      <c r="D1658" s="6"/>
      <c r="E1658" s="16"/>
      <c r="F1658" s="17"/>
      <c r="G1658" s="17"/>
      <c r="H1658" s="18"/>
      <c r="I1658" s="18"/>
      <c r="J1658" s="17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 ht="15.75" customHeight="1" spans="1:27">
      <c r="A1659" s="2"/>
      <c r="B1659" s="35"/>
      <c r="C1659" s="2"/>
      <c r="D1659" s="6"/>
      <c r="E1659" s="16"/>
      <c r="F1659" s="17"/>
      <c r="G1659" s="17"/>
      <c r="H1659" s="18"/>
      <c r="I1659" s="18"/>
      <c r="J1659" s="17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 ht="15.75" customHeight="1" spans="1:27">
      <c r="A1660" s="2"/>
      <c r="B1660" s="35"/>
      <c r="C1660" s="2"/>
      <c r="D1660" s="6"/>
      <c r="E1660" s="16"/>
      <c r="F1660" s="17"/>
      <c r="G1660" s="17"/>
      <c r="H1660" s="18"/>
      <c r="I1660" s="18"/>
      <c r="J1660" s="17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 ht="15.75" customHeight="1" spans="1:27">
      <c r="A1661" s="2"/>
      <c r="B1661" s="35"/>
      <c r="C1661" s="2"/>
      <c r="D1661" s="6"/>
      <c r="E1661" s="16"/>
      <c r="F1661" s="17"/>
      <c r="G1661" s="17"/>
      <c r="H1661" s="18"/>
      <c r="I1661" s="18"/>
      <c r="J1661" s="17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 ht="15.75" customHeight="1" spans="1:27">
      <c r="A1662" s="2"/>
      <c r="B1662" s="35"/>
      <c r="C1662" s="2"/>
      <c r="D1662" s="6"/>
      <c r="E1662" s="16"/>
      <c r="F1662" s="17"/>
      <c r="G1662" s="17"/>
      <c r="H1662" s="18"/>
      <c r="I1662" s="18"/>
      <c r="J1662" s="17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 ht="15.75" customHeight="1" spans="1:27">
      <c r="A1663" s="2"/>
      <c r="B1663" s="35"/>
      <c r="C1663" s="2"/>
      <c r="D1663" s="6"/>
      <c r="E1663" s="16"/>
      <c r="F1663" s="17"/>
      <c r="G1663" s="17"/>
      <c r="H1663" s="18"/>
      <c r="I1663" s="18"/>
      <c r="J1663" s="17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 ht="15.75" customHeight="1" spans="1:27">
      <c r="A1664" s="2"/>
      <c r="B1664" s="35"/>
      <c r="C1664" s="2"/>
      <c r="D1664" s="6"/>
      <c r="E1664" s="16"/>
      <c r="F1664" s="17"/>
      <c r="G1664" s="17"/>
      <c r="H1664" s="18"/>
      <c r="I1664" s="18"/>
      <c r="J1664" s="17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 ht="15.75" customHeight="1" spans="1:27">
      <c r="A1665" s="2"/>
      <c r="B1665" s="35"/>
      <c r="C1665" s="2"/>
      <c r="D1665" s="6"/>
      <c r="E1665" s="16"/>
      <c r="F1665" s="17"/>
      <c r="G1665" s="17"/>
      <c r="H1665" s="18"/>
      <c r="I1665" s="18"/>
      <c r="J1665" s="17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 ht="15.75" customHeight="1" spans="1:27">
      <c r="A1666" s="2"/>
      <c r="B1666" s="35"/>
      <c r="C1666" s="2"/>
      <c r="D1666" s="6"/>
      <c r="E1666" s="16"/>
      <c r="F1666" s="17"/>
      <c r="G1666" s="17"/>
      <c r="H1666" s="18"/>
      <c r="I1666" s="18"/>
      <c r="J1666" s="17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 ht="15.75" customHeight="1" spans="1:27">
      <c r="A1667" s="2"/>
      <c r="B1667" s="35"/>
      <c r="C1667" s="2"/>
      <c r="D1667" s="6"/>
      <c r="E1667" s="16"/>
      <c r="F1667" s="17"/>
      <c r="G1667" s="17"/>
      <c r="H1667" s="18"/>
      <c r="I1667" s="18"/>
      <c r="J1667" s="17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 ht="15.75" customHeight="1" spans="1:27">
      <c r="A1668" s="2"/>
      <c r="B1668" s="35"/>
      <c r="C1668" s="2"/>
      <c r="D1668" s="6"/>
      <c r="E1668" s="16"/>
      <c r="F1668" s="17"/>
      <c r="G1668" s="17"/>
      <c r="H1668" s="18"/>
      <c r="I1668" s="18"/>
      <c r="J1668" s="17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 ht="15.75" customHeight="1" spans="1:27">
      <c r="A1669" s="2"/>
      <c r="B1669" s="35"/>
      <c r="C1669" s="2"/>
      <c r="D1669" s="6"/>
      <c r="E1669" s="16"/>
      <c r="F1669" s="17"/>
      <c r="G1669" s="17"/>
      <c r="H1669" s="18"/>
      <c r="I1669" s="18"/>
      <c r="J1669" s="17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 ht="15.75" customHeight="1" spans="1:27">
      <c r="A1670" s="2"/>
      <c r="B1670" s="35"/>
      <c r="C1670" s="2"/>
      <c r="D1670" s="6"/>
      <c r="E1670" s="16"/>
      <c r="F1670" s="17"/>
      <c r="G1670" s="17"/>
      <c r="H1670" s="18"/>
      <c r="I1670" s="18"/>
      <c r="J1670" s="17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 ht="15.75" customHeight="1" spans="1:27">
      <c r="A1671" s="2"/>
      <c r="B1671" s="35"/>
      <c r="C1671" s="2"/>
      <c r="D1671" s="6"/>
      <c r="E1671" s="16"/>
      <c r="F1671" s="17"/>
      <c r="G1671" s="17"/>
      <c r="H1671" s="18"/>
      <c r="I1671" s="18"/>
      <c r="J1671" s="17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 ht="15.75" customHeight="1" spans="1:27">
      <c r="A1672" s="2"/>
      <c r="B1672" s="35"/>
      <c r="C1672" s="2"/>
      <c r="D1672" s="6"/>
      <c r="E1672" s="16"/>
      <c r="F1672" s="17"/>
      <c r="G1672" s="17"/>
      <c r="H1672" s="18"/>
      <c r="I1672" s="18"/>
      <c r="J1672" s="17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 ht="15.75" customHeight="1" spans="1:27">
      <c r="A1673" s="2"/>
      <c r="B1673" s="35"/>
      <c r="C1673" s="2"/>
      <c r="D1673" s="6"/>
      <c r="E1673" s="16"/>
      <c r="F1673" s="17"/>
      <c r="G1673" s="17"/>
      <c r="H1673" s="18"/>
      <c r="I1673" s="18"/>
      <c r="J1673" s="17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 ht="15.75" customHeight="1" spans="1:27">
      <c r="A1674" s="2"/>
      <c r="B1674" s="35"/>
      <c r="C1674" s="2"/>
      <c r="D1674" s="6"/>
      <c r="E1674" s="16"/>
      <c r="F1674" s="17"/>
      <c r="G1674" s="17"/>
      <c r="H1674" s="18"/>
      <c r="I1674" s="18"/>
      <c r="J1674" s="17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 ht="15.75" customHeight="1" spans="1:27">
      <c r="A1675" s="2"/>
      <c r="B1675" s="35"/>
      <c r="C1675" s="2"/>
      <c r="D1675" s="6"/>
      <c r="E1675" s="16"/>
      <c r="F1675" s="17"/>
      <c r="G1675" s="17"/>
      <c r="H1675" s="18"/>
      <c r="I1675" s="18"/>
      <c r="J1675" s="17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 ht="15.75" customHeight="1" spans="1:27">
      <c r="A1676" s="2"/>
      <c r="B1676" s="35"/>
      <c r="C1676" s="2"/>
      <c r="D1676" s="6"/>
      <c r="E1676" s="16"/>
      <c r="F1676" s="17"/>
      <c r="G1676" s="17"/>
      <c r="H1676" s="18"/>
      <c r="I1676" s="18"/>
      <c r="J1676" s="17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 ht="15.75" customHeight="1" spans="1:27">
      <c r="A1677" s="2"/>
      <c r="B1677" s="35"/>
      <c r="C1677" s="2"/>
      <c r="D1677" s="6"/>
      <c r="E1677" s="16"/>
      <c r="F1677" s="17"/>
      <c r="G1677" s="17"/>
      <c r="H1677" s="18"/>
      <c r="I1677" s="18"/>
      <c r="J1677" s="17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 ht="15.75" customHeight="1" spans="1:27">
      <c r="A1678" s="2"/>
      <c r="B1678" s="35"/>
      <c r="C1678" s="2"/>
      <c r="D1678" s="6"/>
      <c r="E1678" s="16"/>
      <c r="F1678" s="17"/>
      <c r="G1678" s="17"/>
      <c r="H1678" s="18"/>
      <c r="I1678" s="18"/>
      <c r="J1678" s="17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 ht="15.75" customHeight="1" spans="1:27">
      <c r="A1679" s="2"/>
      <c r="B1679" s="35"/>
      <c r="C1679" s="2"/>
      <c r="D1679" s="6"/>
      <c r="E1679" s="16"/>
      <c r="F1679" s="17"/>
      <c r="G1679" s="17"/>
      <c r="H1679" s="18"/>
      <c r="I1679" s="18"/>
      <c r="J1679" s="17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 ht="15.75" customHeight="1" spans="1:27">
      <c r="A1680" s="2"/>
      <c r="B1680" s="35"/>
      <c r="C1680" s="2"/>
      <c r="D1680" s="6"/>
      <c r="E1680" s="16"/>
      <c r="F1680" s="17"/>
      <c r="G1680" s="17"/>
      <c r="H1680" s="18"/>
      <c r="I1680" s="18"/>
      <c r="J1680" s="17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 ht="15.75" customHeight="1" spans="1:27">
      <c r="A1681" s="2"/>
      <c r="B1681" s="35"/>
      <c r="C1681" s="2"/>
      <c r="D1681" s="6"/>
      <c r="E1681" s="16"/>
      <c r="F1681" s="17"/>
      <c r="G1681" s="17"/>
      <c r="H1681" s="18"/>
      <c r="I1681" s="18"/>
      <c r="J1681" s="17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 ht="15.75" customHeight="1" spans="1:27">
      <c r="A1682" s="2"/>
      <c r="B1682" s="35"/>
      <c r="C1682" s="2"/>
      <c r="D1682" s="6"/>
      <c r="E1682" s="16"/>
      <c r="F1682" s="17"/>
      <c r="G1682" s="17"/>
      <c r="H1682" s="18"/>
      <c r="I1682" s="18"/>
      <c r="J1682" s="17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 ht="15.75" customHeight="1" spans="1:27">
      <c r="A1683" s="2"/>
      <c r="B1683" s="35"/>
      <c r="C1683" s="2"/>
      <c r="D1683" s="6"/>
      <c r="E1683" s="16"/>
      <c r="F1683" s="17"/>
      <c r="G1683" s="17"/>
      <c r="H1683" s="18"/>
      <c r="I1683" s="18"/>
      <c r="J1683" s="17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 ht="15.75" customHeight="1" spans="1:27">
      <c r="A1684" s="2"/>
      <c r="B1684" s="35"/>
      <c r="C1684" s="2"/>
      <c r="D1684" s="6"/>
      <c r="E1684" s="16"/>
      <c r="F1684" s="17"/>
      <c r="G1684" s="17"/>
      <c r="H1684" s="18"/>
      <c r="I1684" s="18"/>
      <c r="J1684" s="17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 ht="15.75" customHeight="1" spans="1:27">
      <c r="A1685" s="2"/>
      <c r="B1685" s="35"/>
      <c r="C1685" s="2"/>
      <c r="D1685" s="6"/>
      <c r="E1685" s="16"/>
      <c r="F1685" s="17"/>
      <c r="G1685" s="17"/>
      <c r="H1685" s="18"/>
      <c r="I1685" s="18"/>
      <c r="J1685" s="17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 ht="15.75" customHeight="1" spans="1:27">
      <c r="A1686" s="2"/>
      <c r="B1686" s="35"/>
      <c r="C1686" s="2"/>
      <c r="D1686" s="6"/>
      <c r="E1686" s="16"/>
      <c r="F1686" s="17"/>
      <c r="G1686" s="17"/>
      <c r="H1686" s="18"/>
      <c r="I1686" s="18"/>
      <c r="J1686" s="17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 ht="15.75" customHeight="1" spans="1:27">
      <c r="A1687" s="2"/>
      <c r="B1687" s="35"/>
      <c r="C1687" s="2"/>
      <c r="D1687" s="6"/>
      <c r="E1687" s="16"/>
      <c r="F1687" s="17"/>
      <c r="G1687" s="17"/>
      <c r="H1687" s="18"/>
      <c r="I1687" s="18"/>
      <c r="J1687" s="17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 ht="15.75" customHeight="1" spans="1:27">
      <c r="A1688" s="2"/>
      <c r="B1688" s="35"/>
      <c r="C1688" s="2"/>
      <c r="D1688" s="6"/>
      <c r="E1688" s="16"/>
      <c r="F1688" s="17"/>
      <c r="G1688" s="17"/>
      <c r="H1688" s="18"/>
      <c r="I1688" s="18"/>
      <c r="J1688" s="17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 ht="15.75" customHeight="1" spans="1:27">
      <c r="A1689" s="2"/>
      <c r="B1689" s="35"/>
      <c r="C1689" s="2"/>
      <c r="D1689" s="6"/>
      <c r="E1689" s="16"/>
      <c r="F1689" s="17"/>
      <c r="G1689" s="17"/>
      <c r="H1689" s="18"/>
      <c r="I1689" s="18"/>
      <c r="J1689" s="17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 ht="15.75" customHeight="1" spans="1:27">
      <c r="A1690" s="2"/>
      <c r="B1690" s="35"/>
      <c r="C1690" s="2"/>
      <c r="D1690" s="6"/>
      <c r="E1690" s="16"/>
      <c r="F1690" s="17"/>
      <c r="G1690" s="17"/>
      <c r="H1690" s="18"/>
      <c r="I1690" s="18"/>
      <c r="J1690" s="17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 ht="15.75" customHeight="1" spans="1:27">
      <c r="A1691" s="2"/>
      <c r="B1691" s="35"/>
      <c r="C1691" s="2"/>
      <c r="D1691" s="6"/>
      <c r="E1691" s="16"/>
      <c r="F1691" s="17"/>
      <c r="G1691" s="17"/>
      <c r="H1691" s="18"/>
      <c r="I1691" s="18"/>
      <c r="J1691" s="17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 ht="15.75" customHeight="1" spans="1:27">
      <c r="A1692" s="2"/>
      <c r="B1692" s="35"/>
      <c r="C1692" s="2"/>
      <c r="D1692" s="6"/>
      <c r="E1692" s="16"/>
      <c r="F1692" s="17"/>
      <c r="G1692" s="17"/>
      <c r="H1692" s="18"/>
      <c r="I1692" s="18"/>
      <c r="J1692" s="17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 ht="15.75" customHeight="1" spans="1:27">
      <c r="A1693" s="2"/>
      <c r="B1693" s="35"/>
      <c r="C1693" s="2"/>
      <c r="D1693" s="6"/>
      <c r="E1693" s="16"/>
      <c r="F1693" s="17"/>
      <c r="G1693" s="17"/>
      <c r="H1693" s="18"/>
      <c r="I1693" s="18"/>
      <c r="J1693" s="17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 ht="15.75" customHeight="1" spans="1:27">
      <c r="A1694" s="2"/>
      <c r="B1694" s="35"/>
      <c r="C1694" s="2"/>
      <c r="D1694" s="6"/>
      <c r="E1694" s="16"/>
      <c r="F1694" s="17"/>
      <c r="G1694" s="17"/>
      <c r="H1694" s="18"/>
      <c r="I1694" s="18"/>
      <c r="J1694" s="17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 ht="15.75" customHeight="1" spans="1:27">
      <c r="A1695" s="2"/>
      <c r="B1695" s="35"/>
      <c r="C1695" s="2"/>
      <c r="D1695" s="6"/>
      <c r="E1695" s="16"/>
      <c r="F1695" s="17"/>
      <c r="G1695" s="17"/>
      <c r="H1695" s="18"/>
      <c r="I1695" s="18"/>
      <c r="J1695" s="17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 ht="15.75" customHeight="1" spans="1:27">
      <c r="A1696" s="2"/>
      <c r="B1696" s="35"/>
      <c r="C1696" s="2"/>
      <c r="D1696" s="6"/>
      <c r="E1696" s="16"/>
      <c r="F1696" s="17"/>
      <c r="G1696" s="17"/>
      <c r="H1696" s="18"/>
      <c r="I1696" s="18"/>
      <c r="J1696" s="17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 ht="15.75" customHeight="1" spans="1:27">
      <c r="A1697" s="2"/>
      <c r="B1697" s="35"/>
      <c r="C1697" s="2"/>
      <c r="D1697" s="6"/>
      <c r="E1697" s="16"/>
      <c r="F1697" s="17"/>
      <c r="G1697" s="17"/>
      <c r="H1697" s="18"/>
      <c r="I1697" s="18"/>
      <c r="J1697" s="17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 ht="15.75" customHeight="1" spans="1:27">
      <c r="A1698" s="2"/>
      <c r="B1698" s="35"/>
      <c r="C1698" s="2"/>
      <c r="D1698" s="6"/>
      <c r="E1698" s="16"/>
      <c r="F1698" s="17"/>
      <c r="G1698" s="17"/>
      <c r="H1698" s="18"/>
      <c r="I1698" s="18"/>
      <c r="J1698" s="17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 ht="15.75" customHeight="1" spans="1:27">
      <c r="A1699" s="2"/>
      <c r="B1699" s="35"/>
      <c r="C1699" s="2"/>
      <c r="D1699" s="6"/>
      <c r="E1699" s="16"/>
      <c r="F1699" s="17"/>
      <c r="G1699" s="17"/>
      <c r="H1699" s="18"/>
      <c r="I1699" s="18"/>
      <c r="J1699" s="17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 ht="15.75" customHeight="1" spans="1:27">
      <c r="A1700" s="2"/>
      <c r="B1700" s="35"/>
      <c r="C1700" s="2"/>
      <c r="D1700" s="6"/>
      <c r="E1700" s="16"/>
      <c r="F1700" s="17"/>
      <c r="G1700" s="17"/>
      <c r="H1700" s="18"/>
      <c r="I1700" s="18"/>
      <c r="J1700" s="17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 ht="15.75" customHeight="1" spans="1:27">
      <c r="A1701" s="2"/>
      <c r="B1701" s="35"/>
      <c r="C1701" s="2"/>
      <c r="D1701" s="6"/>
      <c r="E1701" s="16"/>
      <c r="F1701" s="17"/>
      <c r="G1701" s="17"/>
      <c r="H1701" s="18"/>
      <c r="I1701" s="18"/>
      <c r="J1701" s="17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 ht="15.75" customHeight="1" spans="1:27">
      <c r="A1702" s="2"/>
      <c r="B1702" s="35"/>
      <c r="C1702" s="2"/>
      <c r="D1702" s="6"/>
      <c r="E1702" s="16"/>
      <c r="F1702" s="17"/>
      <c r="G1702" s="17"/>
      <c r="H1702" s="18"/>
      <c r="I1702" s="18"/>
      <c r="J1702" s="17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 ht="15.75" customHeight="1" spans="1:27">
      <c r="A1703" s="2"/>
      <c r="B1703" s="35"/>
      <c r="C1703" s="2"/>
      <c r="D1703" s="6"/>
      <c r="E1703" s="16"/>
      <c r="F1703" s="17"/>
      <c r="G1703" s="17"/>
      <c r="H1703" s="18"/>
      <c r="I1703" s="18"/>
      <c r="J1703" s="17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 ht="15.75" customHeight="1" spans="1:27">
      <c r="A1704" s="2"/>
      <c r="B1704" s="35"/>
      <c r="C1704" s="2"/>
      <c r="D1704" s="6"/>
      <c r="E1704" s="16"/>
      <c r="F1704" s="17"/>
      <c r="G1704" s="17"/>
      <c r="H1704" s="18"/>
      <c r="I1704" s="18"/>
      <c r="J1704" s="17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 ht="15.75" customHeight="1" spans="1:27">
      <c r="A1705" s="2"/>
      <c r="B1705" s="35"/>
      <c r="C1705" s="2"/>
      <c r="D1705" s="6"/>
      <c r="E1705" s="16"/>
      <c r="F1705" s="17"/>
      <c r="G1705" s="17"/>
      <c r="H1705" s="18"/>
      <c r="I1705" s="18"/>
      <c r="J1705" s="17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 ht="15.75" customHeight="1" spans="1:27">
      <c r="A1706" s="2"/>
      <c r="B1706" s="35"/>
      <c r="C1706" s="2"/>
      <c r="D1706" s="6"/>
      <c r="E1706" s="16"/>
      <c r="F1706" s="17"/>
      <c r="G1706" s="17"/>
      <c r="H1706" s="18"/>
      <c r="I1706" s="18"/>
      <c r="J1706" s="17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 ht="15.75" customHeight="1" spans="1:27">
      <c r="A1707" s="2"/>
      <c r="B1707" s="35"/>
      <c r="C1707" s="2"/>
      <c r="D1707" s="6"/>
      <c r="E1707" s="16"/>
      <c r="F1707" s="17"/>
      <c r="G1707" s="17"/>
      <c r="H1707" s="18"/>
      <c r="I1707" s="18"/>
      <c r="J1707" s="17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 ht="15.75" customHeight="1" spans="1:27">
      <c r="A1708" s="2"/>
      <c r="B1708" s="35"/>
      <c r="C1708" s="2"/>
      <c r="D1708" s="6"/>
      <c r="E1708" s="16"/>
      <c r="F1708" s="17"/>
      <c r="G1708" s="17"/>
      <c r="H1708" s="18"/>
      <c r="I1708" s="18"/>
      <c r="J1708" s="17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 ht="15.75" customHeight="1" spans="1:27">
      <c r="A1709" s="2"/>
      <c r="B1709" s="35"/>
      <c r="C1709" s="2"/>
      <c r="D1709" s="6"/>
      <c r="E1709" s="16"/>
      <c r="F1709" s="17"/>
      <c r="G1709" s="17"/>
      <c r="H1709" s="18"/>
      <c r="I1709" s="18"/>
      <c r="J1709" s="17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 ht="15.75" customHeight="1" spans="1:27">
      <c r="A1710" s="2"/>
      <c r="B1710" s="35"/>
      <c r="C1710" s="2"/>
      <c r="D1710" s="6"/>
      <c r="E1710" s="16"/>
      <c r="F1710" s="17"/>
      <c r="G1710" s="17"/>
      <c r="H1710" s="18"/>
      <c r="I1710" s="18"/>
      <c r="J1710" s="17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 ht="15.75" customHeight="1" spans="1:27">
      <c r="A1711" s="2"/>
      <c r="B1711" s="35"/>
      <c r="C1711" s="2"/>
      <c r="D1711" s="6"/>
      <c r="E1711" s="16"/>
      <c r="F1711" s="17"/>
      <c r="G1711" s="17"/>
      <c r="H1711" s="18"/>
      <c r="I1711" s="18"/>
      <c r="J1711" s="17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 ht="15.75" customHeight="1" spans="1:27">
      <c r="A1712" s="2"/>
      <c r="B1712" s="35"/>
      <c r="C1712" s="2"/>
      <c r="D1712" s="6"/>
      <c r="E1712" s="16"/>
      <c r="F1712" s="17"/>
      <c r="G1712" s="17"/>
      <c r="H1712" s="18"/>
      <c r="I1712" s="18"/>
      <c r="J1712" s="17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 ht="15.75" customHeight="1" spans="1:27">
      <c r="A1713" s="2"/>
      <c r="B1713" s="35"/>
      <c r="C1713" s="2"/>
      <c r="D1713" s="6"/>
      <c r="E1713" s="16"/>
      <c r="F1713" s="17"/>
      <c r="G1713" s="17"/>
      <c r="H1713" s="18"/>
      <c r="I1713" s="18"/>
      <c r="J1713" s="17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 ht="15.75" customHeight="1" spans="1:27">
      <c r="A1714" s="2"/>
      <c r="B1714" s="35"/>
      <c r="C1714" s="2"/>
      <c r="D1714" s="6"/>
      <c r="E1714" s="16"/>
      <c r="F1714" s="17"/>
      <c r="G1714" s="17"/>
      <c r="H1714" s="18"/>
      <c r="I1714" s="18"/>
      <c r="J1714" s="17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 ht="15.75" customHeight="1" spans="1:27">
      <c r="A1715" s="2"/>
      <c r="B1715" s="35"/>
      <c r="C1715" s="2"/>
      <c r="D1715" s="6"/>
      <c r="E1715" s="16"/>
      <c r="F1715" s="17"/>
      <c r="G1715" s="17"/>
      <c r="H1715" s="18"/>
      <c r="I1715" s="18"/>
      <c r="J1715" s="17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 ht="15.75" customHeight="1" spans="1:27">
      <c r="A1716" s="2"/>
      <c r="B1716" s="35"/>
      <c r="C1716" s="2"/>
      <c r="D1716" s="6"/>
      <c r="E1716" s="16"/>
      <c r="F1716" s="17"/>
      <c r="G1716" s="17"/>
      <c r="H1716" s="18"/>
      <c r="I1716" s="18"/>
      <c r="J1716" s="17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 ht="15.75" customHeight="1" spans="1:27">
      <c r="A1717" s="2"/>
      <c r="B1717" s="35"/>
      <c r="C1717" s="2"/>
      <c r="D1717" s="6"/>
      <c r="E1717" s="16"/>
      <c r="F1717" s="17"/>
      <c r="G1717" s="17"/>
      <c r="H1717" s="18"/>
      <c r="I1717" s="18"/>
      <c r="J1717" s="17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 ht="15.75" customHeight="1" spans="1:27">
      <c r="A1718" s="2"/>
      <c r="B1718" s="35"/>
      <c r="C1718" s="2"/>
      <c r="D1718" s="6"/>
      <c r="E1718" s="16"/>
      <c r="F1718" s="17"/>
      <c r="G1718" s="17"/>
      <c r="H1718" s="18"/>
      <c r="I1718" s="18"/>
      <c r="J1718" s="17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 ht="15.75" customHeight="1" spans="1:27">
      <c r="A1719" s="2"/>
      <c r="B1719" s="35"/>
      <c r="C1719" s="2"/>
      <c r="D1719" s="6"/>
      <c r="E1719" s="16"/>
      <c r="F1719" s="17"/>
      <c r="G1719" s="17"/>
      <c r="H1719" s="18"/>
      <c r="I1719" s="18"/>
      <c r="J1719" s="17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 ht="15.75" customHeight="1" spans="1:27">
      <c r="A1720" s="2"/>
      <c r="B1720" s="35"/>
      <c r="C1720" s="2"/>
      <c r="D1720" s="6"/>
      <c r="E1720" s="16"/>
      <c r="F1720" s="17"/>
      <c r="G1720" s="17"/>
      <c r="H1720" s="18"/>
      <c r="I1720" s="18"/>
      <c r="J1720" s="17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 ht="15.75" customHeight="1" spans="1:27">
      <c r="A1721" s="2"/>
      <c r="B1721" s="35"/>
      <c r="C1721" s="2"/>
      <c r="D1721" s="6"/>
      <c r="E1721" s="16"/>
      <c r="F1721" s="17"/>
      <c r="G1721" s="17"/>
      <c r="H1721" s="18"/>
      <c r="I1721" s="18"/>
      <c r="J1721" s="17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 ht="15.75" customHeight="1" spans="1:27">
      <c r="A1722" s="2"/>
      <c r="B1722" s="35"/>
      <c r="C1722" s="2"/>
      <c r="D1722" s="6"/>
      <c r="E1722" s="16"/>
      <c r="F1722" s="17"/>
      <c r="G1722" s="17"/>
      <c r="H1722" s="18"/>
      <c r="I1722" s="18"/>
      <c r="J1722" s="17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 ht="15.75" customHeight="1" spans="1:27">
      <c r="A1723" s="2"/>
      <c r="B1723" s="35"/>
      <c r="C1723" s="2"/>
      <c r="D1723" s="6"/>
      <c r="E1723" s="16"/>
      <c r="F1723" s="17"/>
      <c r="G1723" s="17"/>
      <c r="H1723" s="18"/>
      <c r="I1723" s="18"/>
      <c r="J1723" s="17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 ht="15.75" customHeight="1" spans="1:27">
      <c r="A1724" s="2"/>
      <c r="B1724" s="35"/>
      <c r="C1724" s="2"/>
      <c r="D1724" s="6"/>
      <c r="E1724" s="16"/>
      <c r="F1724" s="17"/>
      <c r="G1724" s="17"/>
      <c r="H1724" s="18"/>
      <c r="I1724" s="18"/>
      <c r="J1724" s="17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 ht="15.75" customHeight="1" spans="1:27">
      <c r="A1725" s="2"/>
      <c r="B1725" s="35"/>
      <c r="C1725" s="2"/>
      <c r="D1725" s="6"/>
      <c r="E1725" s="16"/>
      <c r="F1725" s="17"/>
      <c r="G1725" s="17"/>
      <c r="H1725" s="18"/>
      <c r="I1725" s="18"/>
      <c r="J1725" s="17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 ht="15.75" customHeight="1" spans="1:27">
      <c r="A1726" s="2"/>
      <c r="B1726" s="35"/>
      <c r="C1726" s="2"/>
      <c r="D1726" s="6"/>
      <c r="E1726" s="16"/>
      <c r="F1726" s="17"/>
      <c r="G1726" s="17"/>
      <c r="H1726" s="18"/>
      <c r="I1726" s="18"/>
      <c r="J1726" s="17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 ht="15.75" customHeight="1" spans="1:27">
      <c r="A1727" s="2"/>
      <c r="B1727" s="35"/>
      <c r="C1727" s="2"/>
      <c r="D1727" s="6"/>
      <c r="E1727" s="16"/>
      <c r="F1727" s="17"/>
      <c r="G1727" s="17"/>
      <c r="H1727" s="18"/>
      <c r="I1727" s="18"/>
      <c r="J1727" s="17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 ht="15.75" customHeight="1" spans="1:27">
      <c r="A1728" s="2"/>
      <c r="B1728" s="35"/>
      <c r="C1728" s="2"/>
      <c r="D1728" s="6"/>
      <c r="E1728" s="16"/>
      <c r="F1728" s="17"/>
      <c r="G1728" s="17"/>
      <c r="H1728" s="18"/>
      <c r="I1728" s="18"/>
      <c r="J1728" s="17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 ht="15.75" customHeight="1" spans="1:27">
      <c r="A1729" s="2"/>
      <c r="B1729" s="35"/>
      <c r="C1729" s="2"/>
      <c r="D1729" s="6"/>
      <c r="E1729" s="16"/>
      <c r="F1729" s="17"/>
      <c r="G1729" s="17"/>
      <c r="H1729" s="18"/>
      <c r="I1729" s="18"/>
      <c r="J1729" s="17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 ht="15.75" customHeight="1" spans="1:27">
      <c r="A1730" s="2"/>
      <c r="B1730" s="35"/>
      <c r="C1730" s="2"/>
      <c r="D1730" s="6"/>
      <c r="E1730" s="16"/>
      <c r="F1730" s="17"/>
      <c r="G1730" s="17"/>
      <c r="H1730" s="18"/>
      <c r="I1730" s="18"/>
      <c r="J1730" s="17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 ht="15.75" customHeight="1" spans="1:27">
      <c r="A1731" s="2"/>
      <c r="B1731" s="35"/>
      <c r="C1731" s="2"/>
      <c r="D1731" s="6"/>
      <c r="E1731" s="16"/>
      <c r="F1731" s="17"/>
      <c r="G1731" s="17"/>
      <c r="H1731" s="18"/>
      <c r="I1731" s="18"/>
      <c r="J1731" s="17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 ht="15.75" customHeight="1" spans="1:27">
      <c r="A1732" s="2"/>
      <c r="B1732" s="35"/>
      <c r="C1732" s="2"/>
      <c r="D1732" s="6"/>
      <c r="E1732" s="16"/>
      <c r="F1732" s="17"/>
      <c r="G1732" s="17"/>
      <c r="H1732" s="18"/>
      <c r="I1732" s="18"/>
      <c r="J1732" s="17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 ht="15.75" customHeight="1" spans="1:27">
      <c r="A1733" s="2"/>
      <c r="B1733" s="35"/>
      <c r="C1733" s="2"/>
      <c r="D1733" s="6"/>
      <c r="E1733" s="16"/>
      <c r="F1733" s="17"/>
      <c r="G1733" s="17"/>
      <c r="H1733" s="18"/>
      <c r="I1733" s="18"/>
      <c r="J1733" s="17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 ht="15.75" customHeight="1" spans="1:27">
      <c r="A1734" s="2"/>
      <c r="B1734" s="35"/>
      <c r="C1734" s="2"/>
      <c r="D1734" s="6"/>
      <c r="E1734" s="16"/>
      <c r="F1734" s="17"/>
      <c r="G1734" s="17"/>
      <c r="H1734" s="18"/>
      <c r="I1734" s="18"/>
      <c r="J1734" s="17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 ht="15.75" customHeight="1" spans="1:27">
      <c r="A1735" s="2"/>
      <c r="B1735" s="35"/>
      <c r="C1735" s="2"/>
      <c r="D1735" s="6"/>
      <c r="E1735" s="16"/>
      <c r="F1735" s="17"/>
      <c r="G1735" s="17"/>
      <c r="H1735" s="18"/>
      <c r="I1735" s="18"/>
      <c r="J1735" s="17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 ht="15.75" customHeight="1" spans="1:27">
      <c r="A1736" s="2"/>
      <c r="B1736" s="35"/>
      <c r="C1736" s="2"/>
      <c r="D1736" s="6"/>
      <c r="E1736" s="16"/>
      <c r="F1736" s="17"/>
      <c r="G1736" s="17"/>
      <c r="H1736" s="18"/>
      <c r="I1736" s="18"/>
      <c r="J1736" s="17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</row>
    <row r="1737" ht="15.75" customHeight="1" spans="1:27">
      <c r="A1737" s="2"/>
      <c r="B1737" s="35"/>
      <c r="C1737" s="2"/>
      <c r="D1737" s="6"/>
      <c r="E1737" s="16"/>
      <c r="F1737" s="17"/>
      <c r="G1737" s="17"/>
      <c r="H1737" s="18"/>
      <c r="I1737" s="18"/>
      <c r="J1737" s="17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 ht="15.75" customHeight="1" spans="1:27">
      <c r="A1738" s="2"/>
      <c r="B1738" s="35"/>
      <c r="C1738" s="2"/>
      <c r="D1738" s="6"/>
      <c r="E1738" s="16"/>
      <c r="F1738" s="17"/>
      <c r="G1738" s="17"/>
      <c r="H1738" s="18"/>
      <c r="I1738" s="18"/>
      <c r="J1738" s="17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 ht="15.75" customHeight="1" spans="1:27">
      <c r="A1739" s="2"/>
      <c r="B1739" s="35"/>
      <c r="C1739" s="2"/>
      <c r="D1739" s="6"/>
      <c r="E1739" s="16"/>
      <c r="F1739" s="17"/>
      <c r="G1739" s="17"/>
      <c r="H1739" s="18"/>
      <c r="I1739" s="18"/>
      <c r="J1739" s="17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 ht="15.75" customHeight="1" spans="1:27">
      <c r="A1740" s="2"/>
      <c r="B1740" s="35"/>
      <c r="C1740" s="2"/>
      <c r="D1740" s="6"/>
      <c r="E1740" s="16"/>
      <c r="F1740" s="17"/>
      <c r="G1740" s="17"/>
      <c r="H1740" s="18"/>
      <c r="I1740" s="18"/>
      <c r="J1740" s="17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</row>
    <row r="1741" ht="15.75" customHeight="1" spans="1:27">
      <c r="A1741" s="2"/>
      <c r="B1741" s="35"/>
      <c r="C1741" s="2"/>
      <c r="D1741" s="6"/>
      <c r="E1741" s="16"/>
      <c r="F1741" s="17"/>
      <c r="G1741" s="17"/>
      <c r="H1741" s="18"/>
      <c r="I1741" s="18"/>
      <c r="J1741" s="17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 ht="15.75" customHeight="1" spans="1:27">
      <c r="A1742" s="2"/>
      <c r="B1742" s="35"/>
      <c r="C1742" s="2"/>
      <c r="D1742" s="6"/>
      <c r="E1742" s="16"/>
      <c r="F1742" s="17"/>
      <c r="G1742" s="17"/>
      <c r="H1742" s="18"/>
      <c r="I1742" s="18"/>
      <c r="J1742" s="17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 ht="15.75" customHeight="1" spans="1:27">
      <c r="A1743" s="2"/>
      <c r="B1743" s="35"/>
      <c r="C1743" s="2"/>
      <c r="D1743" s="6"/>
      <c r="E1743" s="16"/>
      <c r="F1743" s="17"/>
      <c r="G1743" s="17"/>
      <c r="H1743" s="18"/>
      <c r="I1743" s="18"/>
      <c r="J1743" s="17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 ht="15.75" customHeight="1" spans="1:27">
      <c r="A1744" s="2"/>
      <c r="B1744" s="35"/>
      <c r="C1744" s="2"/>
      <c r="D1744" s="6"/>
      <c r="E1744" s="16"/>
      <c r="F1744" s="17"/>
      <c r="G1744" s="17"/>
      <c r="H1744" s="18"/>
      <c r="I1744" s="18"/>
      <c r="J1744" s="17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 ht="15.75" customHeight="1" spans="1:27">
      <c r="A1745" s="2"/>
      <c r="B1745" s="35"/>
      <c r="C1745" s="2"/>
      <c r="D1745" s="6"/>
      <c r="E1745" s="16"/>
      <c r="F1745" s="17"/>
      <c r="G1745" s="17"/>
      <c r="H1745" s="18"/>
      <c r="I1745" s="18"/>
      <c r="J1745" s="17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</row>
    <row r="1746" ht="15.75" customHeight="1" spans="1:27">
      <c r="A1746" s="2"/>
      <c r="B1746" s="35"/>
      <c r="C1746" s="2"/>
      <c r="D1746" s="6"/>
      <c r="E1746" s="16"/>
      <c r="F1746" s="17"/>
      <c r="G1746" s="17"/>
      <c r="H1746" s="18"/>
      <c r="I1746" s="18"/>
      <c r="J1746" s="17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 ht="15.75" customHeight="1" spans="1:27">
      <c r="A1747" s="2"/>
      <c r="B1747" s="35"/>
      <c r="C1747" s="2"/>
      <c r="D1747" s="6"/>
      <c r="E1747" s="16"/>
      <c r="F1747" s="17"/>
      <c r="G1747" s="17"/>
      <c r="H1747" s="18"/>
      <c r="I1747" s="18"/>
      <c r="J1747" s="17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 ht="15.75" customHeight="1" spans="1:27">
      <c r="A1748" s="2"/>
      <c r="B1748" s="35"/>
      <c r="C1748" s="2"/>
      <c r="D1748" s="6"/>
      <c r="E1748" s="16"/>
      <c r="F1748" s="17"/>
      <c r="G1748" s="17"/>
      <c r="H1748" s="18"/>
      <c r="I1748" s="18"/>
      <c r="J1748" s="17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 ht="15.75" customHeight="1" spans="1:27">
      <c r="A1749" s="2"/>
      <c r="B1749" s="35"/>
      <c r="C1749" s="2"/>
      <c r="D1749" s="6"/>
      <c r="E1749" s="16"/>
      <c r="F1749" s="17"/>
      <c r="G1749" s="17"/>
      <c r="H1749" s="18"/>
      <c r="I1749" s="18"/>
      <c r="J1749" s="17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</row>
    <row r="1750" ht="15.75" customHeight="1" spans="1:27">
      <c r="A1750" s="2"/>
      <c r="B1750" s="35"/>
      <c r="C1750" s="2"/>
      <c r="D1750" s="6"/>
      <c r="E1750" s="16"/>
      <c r="F1750" s="17"/>
      <c r="G1750" s="17"/>
      <c r="H1750" s="18"/>
      <c r="I1750" s="18"/>
      <c r="J1750" s="17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 ht="15.75" customHeight="1" spans="1:27">
      <c r="A1751" s="2"/>
      <c r="B1751" s="35"/>
      <c r="C1751" s="2"/>
      <c r="D1751" s="6"/>
      <c r="E1751" s="16"/>
      <c r="F1751" s="17"/>
      <c r="G1751" s="17"/>
      <c r="H1751" s="18"/>
      <c r="I1751" s="18"/>
      <c r="J1751" s="17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 ht="15.75" customHeight="1" spans="1:27">
      <c r="A1752" s="2"/>
      <c r="B1752" s="35"/>
      <c r="C1752" s="2"/>
      <c r="D1752" s="6"/>
      <c r="E1752" s="16"/>
      <c r="F1752" s="17"/>
      <c r="G1752" s="17"/>
      <c r="H1752" s="18"/>
      <c r="I1752" s="18"/>
      <c r="J1752" s="17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 ht="15.75" customHeight="1" spans="1:27">
      <c r="A1753" s="2"/>
      <c r="B1753" s="35"/>
      <c r="C1753" s="2"/>
      <c r="D1753" s="6"/>
      <c r="E1753" s="16"/>
      <c r="F1753" s="17"/>
      <c r="G1753" s="17"/>
      <c r="H1753" s="18"/>
      <c r="I1753" s="18"/>
      <c r="J1753" s="17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  <row r="1754" ht="15.75" customHeight="1" spans="1:27">
      <c r="A1754" s="2"/>
      <c r="B1754" s="35"/>
      <c r="C1754" s="2"/>
      <c r="D1754" s="6"/>
      <c r="E1754" s="16"/>
      <c r="F1754" s="17"/>
      <c r="G1754" s="17"/>
      <c r="H1754" s="18"/>
      <c r="I1754" s="18"/>
      <c r="J1754" s="17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 ht="15.75" customHeight="1" spans="1:27">
      <c r="A1755" s="2"/>
      <c r="B1755" s="35"/>
      <c r="C1755" s="2"/>
      <c r="D1755" s="6"/>
      <c r="E1755" s="16"/>
      <c r="F1755" s="17"/>
      <c r="G1755" s="17"/>
      <c r="H1755" s="18"/>
      <c r="I1755" s="18"/>
      <c r="J1755" s="17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 ht="15.75" customHeight="1" spans="1:27">
      <c r="A1756" s="2"/>
      <c r="B1756" s="35"/>
      <c r="C1756" s="2"/>
      <c r="D1756" s="6"/>
      <c r="E1756" s="16"/>
      <c r="F1756" s="17"/>
      <c r="G1756" s="17"/>
      <c r="H1756" s="18"/>
      <c r="I1756" s="18"/>
      <c r="J1756" s="17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</row>
    <row r="1757" ht="15.75" customHeight="1" spans="1:27">
      <c r="A1757" s="2"/>
      <c r="B1757" s="35"/>
      <c r="C1757" s="2"/>
      <c r="D1757" s="6"/>
      <c r="E1757" s="16"/>
      <c r="F1757" s="17"/>
      <c r="G1757" s="17"/>
      <c r="H1757" s="18"/>
      <c r="I1757" s="18"/>
      <c r="J1757" s="17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 ht="15.75" customHeight="1" spans="1:27">
      <c r="A1758" s="2"/>
      <c r="B1758" s="35"/>
      <c r="C1758" s="2"/>
      <c r="D1758" s="6"/>
      <c r="E1758" s="16"/>
      <c r="F1758" s="17"/>
      <c r="G1758" s="17"/>
      <c r="H1758" s="18"/>
      <c r="I1758" s="18"/>
      <c r="J1758" s="17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 ht="15.75" customHeight="1" spans="1:27">
      <c r="A1759" s="2"/>
      <c r="B1759" s="35"/>
      <c r="C1759" s="2"/>
      <c r="D1759" s="6"/>
      <c r="E1759" s="16"/>
      <c r="F1759" s="17"/>
      <c r="G1759" s="17"/>
      <c r="H1759" s="18"/>
      <c r="I1759" s="18"/>
      <c r="J1759" s="17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 ht="15.75" customHeight="1" spans="1:27">
      <c r="A1760" s="2"/>
      <c r="B1760" s="35"/>
      <c r="C1760" s="2"/>
      <c r="D1760" s="6"/>
      <c r="E1760" s="16"/>
      <c r="F1760" s="17"/>
      <c r="G1760" s="17"/>
      <c r="H1760" s="18"/>
      <c r="I1760" s="18"/>
      <c r="J1760" s="17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 ht="15.75" customHeight="1" spans="1:27">
      <c r="A1761" s="2"/>
      <c r="B1761" s="35"/>
      <c r="C1761" s="2"/>
      <c r="D1761" s="6"/>
      <c r="E1761" s="16"/>
      <c r="F1761" s="17"/>
      <c r="G1761" s="17"/>
      <c r="H1761" s="18"/>
      <c r="I1761" s="18"/>
      <c r="J1761" s="17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</row>
    <row r="1762" ht="15.75" customHeight="1" spans="1:27">
      <c r="A1762" s="2"/>
      <c r="B1762" s="35"/>
      <c r="C1762" s="2"/>
      <c r="D1762" s="6"/>
      <c r="E1762" s="16"/>
      <c r="F1762" s="17"/>
      <c r="G1762" s="17"/>
      <c r="H1762" s="18"/>
      <c r="I1762" s="18"/>
      <c r="J1762" s="17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 ht="15.75" customHeight="1" spans="1:27">
      <c r="A1763" s="2"/>
      <c r="B1763" s="35"/>
      <c r="C1763" s="2"/>
      <c r="D1763" s="6"/>
      <c r="E1763" s="16"/>
      <c r="F1763" s="17"/>
      <c r="G1763" s="17"/>
      <c r="H1763" s="18"/>
      <c r="I1763" s="18"/>
      <c r="J1763" s="17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</row>
    <row r="1764" ht="15.75" customHeight="1" spans="1:27">
      <c r="A1764" s="2"/>
      <c r="B1764" s="35"/>
      <c r="C1764" s="2"/>
      <c r="D1764" s="6"/>
      <c r="E1764" s="16"/>
      <c r="F1764" s="17"/>
      <c r="G1764" s="17"/>
      <c r="H1764" s="18"/>
      <c r="I1764" s="18"/>
      <c r="J1764" s="17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</row>
    <row r="1765" ht="15.75" customHeight="1" spans="1:27">
      <c r="A1765" s="2"/>
      <c r="B1765" s="35"/>
      <c r="C1765" s="2"/>
      <c r="D1765" s="6"/>
      <c r="E1765" s="16"/>
      <c r="F1765" s="17"/>
      <c r="G1765" s="17"/>
      <c r="H1765" s="18"/>
      <c r="I1765" s="18"/>
      <c r="J1765" s="17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</row>
    <row r="1766" ht="15.75" customHeight="1" spans="1:27">
      <c r="A1766" s="2"/>
      <c r="B1766" s="35"/>
      <c r="C1766" s="2"/>
      <c r="D1766" s="6"/>
      <c r="E1766" s="16"/>
      <c r="F1766" s="17"/>
      <c r="G1766" s="17"/>
      <c r="H1766" s="18"/>
      <c r="I1766" s="18"/>
      <c r="J1766" s="17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</row>
    <row r="1767" ht="15.75" customHeight="1" spans="1:27">
      <c r="A1767" s="2"/>
      <c r="B1767" s="35"/>
      <c r="C1767" s="2"/>
      <c r="D1767" s="6"/>
      <c r="E1767" s="16"/>
      <c r="F1767" s="17"/>
      <c r="G1767" s="17"/>
      <c r="H1767" s="18"/>
      <c r="I1767" s="18"/>
      <c r="J1767" s="17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</row>
    <row r="1768" ht="15.75" customHeight="1" spans="1:27">
      <c r="A1768" s="2"/>
      <c r="B1768" s="35"/>
      <c r="C1768" s="2"/>
      <c r="D1768" s="6"/>
      <c r="E1768" s="16"/>
      <c r="F1768" s="17"/>
      <c r="G1768" s="17"/>
      <c r="H1768" s="18"/>
      <c r="I1768" s="18"/>
      <c r="J1768" s="17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</row>
    <row r="1769" ht="15.75" customHeight="1" spans="1:27">
      <c r="A1769" s="2"/>
      <c r="B1769" s="35"/>
      <c r="C1769" s="2"/>
      <c r="D1769" s="6"/>
      <c r="E1769" s="16"/>
      <c r="F1769" s="17"/>
      <c r="G1769" s="17"/>
      <c r="H1769" s="18"/>
      <c r="I1769" s="18"/>
      <c r="J1769" s="17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</row>
    <row r="1770" ht="15.75" customHeight="1" spans="1:27">
      <c r="A1770" s="2"/>
      <c r="B1770" s="35"/>
      <c r="C1770" s="2"/>
      <c r="D1770" s="6"/>
      <c r="E1770" s="16"/>
      <c r="F1770" s="17"/>
      <c r="G1770" s="17"/>
      <c r="H1770" s="18"/>
      <c r="I1770" s="18"/>
      <c r="J1770" s="17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</row>
    <row r="1771" ht="15.75" customHeight="1" spans="1:27">
      <c r="A1771" s="2"/>
      <c r="B1771" s="35"/>
      <c r="C1771" s="2"/>
      <c r="D1771" s="6"/>
      <c r="E1771" s="16"/>
      <c r="F1771" s="17"/>
      <c r="G1771" s="17"/>
      <c r="H1771" s="18"/>
      <c r="I1771" s="18"/>
      <c r="J1771" s="17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</row>
    <row r="1772" ht="15.75" customHeight="1" spans="1:27">
      <c r="A1772" s="2"/>
      <c r="B1772" s="35"/>
      <c r="C1772" s="2"/>
      <c r="D1772" s="6"/>
      <c r="E1772" s="16"/>
      <c r="F1772" s="17"/>
      <c r="G1772" s="17"/>
      <c r="H1772" s="18"/>
      <c r="I1772" s="18"/>
      <c r="J1772" s="17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 ht="15.75" customHeight="1" spans="1:27">
      <c r="A1773" s="2"/>
      <c r="B1773" s="35"/>
      <c r="C1773" s="2"/>
      <c r="D1773" s="6"/>
      <c r="E1773" s="16"/>
      <c r="F1773" s="17"/>
      <c r="G1773" s="17"/>
      <c r="H1773" s="18"/>
      <c r="I1773" s="18"/>
      <c r="J1773" s="17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</row>
    <row r="1774" ht="15.75" customHeight="1" spans="1:27">
      <c r="A1774" s="2"/>
      <c r="B1774" s="35"/>
      <c r="C1774" s="2"/>
      <c r="D1774" s="6"/>
      <c r="E1774" s="16"/>
      <c r="F1774" s="17"/>
      <c r="G1774" s="17"/>
      <c r="H1774" s="18"/>
      <c r="I1774" s="18"/>
      <c r="J1774" s="17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</row>
    <row r="1775" ht="15.75" customHeight="1" spans="1:27">
      <c r="A1775" s="2"/>
      <c r="B1775" s="35"/>
      <c r="C1775" s="2"/>
      <c r="D1775" s="6"/>
      <c r="E1775" s="16"/>
      <c r="F1775" s="17"/>
      <c r="G1775" s="17"/>
      <c r="H1775" s="18"/>
      <c r="I1775" s="18"/>
      <c r="J1775" s="17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 ht="15.75" customHeight="1" spans="1:27">
      <c r="A1776" s="2"/>
      <c r="B1776" s="35"/>
      <c r="C1776" s="2"/>
      <c r="D1776" s="6"/>
      <c r="E1776" s="16"/>
      <c r="F1776" s="17"/>
      <c r="G1776" s="17"/>
      <c r="H1776" s="18"/>
      <c r="I1776" s="18"/>
      <c r="J1776" s="17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</row>
    <row r="1777" ht="15.75" customHeight="1" spans="1:27">
      <c r="A1777" s="2"/>
      <c r="B1777" s="35"/>
      <c r="C1777" s="2"/>
      <c r="D1777" s="6"/>
      <c r="E1777" s="16"/>
      <c r="F1777" s="17"/>
      <c r="G1777" s="17"/>
      <c r="H1777" s="18"/>
      <c r="I1777" s="18"/>
      <c r="J1777" s="17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 ht="15.75" customHeight="1" spans="1:27">
      <c r="A1778" s="2"/>
      <c r="B1778" s="35"/>
      <c r="C1778" s="2"/>
      <c r="D1778" s="6"/>
      <c r="E1778" s="16"/>
      <c r="F1778" s="17"/>
      <c r="G1778" s="17"/>
      <c r="H1778" s="18"/>
      <c r="I1778" s="18"/>
      <c r="J1778" s="17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</row>
    <row r="1779" ht="15.75" customHeight="1" spans="1:27">
      <c r="A1779" s="2"/>
      <c r="B1779" s="35"/>
      <c r="C1779" s="2"/>
      <c r="D1779" s="6"/>
      <c r="E1779" s="16"/>
      <c r="F1779" s="17"/>
      <c r="G1779" s="17"/>
      <c r="H1779" s="18"/>
      <c r="I1779" s="18"/>
      <c r="J1779" s="17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</row>
    <row r="1780" ht="15.75" customHeight="1" spans="1:27">
      <c r="A1780" s="2"/>
      <c r="B1780" s="35"/>
      <c r="C1780" s="2"/>
      <c r="D1780" s="6"/>
      <c r="E1780" s="16"/>
      <c r="F1780" s="17"/>
      <c r="G1780" s="17"/>
      <c r="H1780" s="18"/>
      <c r="I1780" s="18"/>
      <c r="J1780" s="17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</row>
    <row r="1781" ht="15.75" customHeight="1" spans="1:27">
      <c r="A1781" s="2"/>
      <c r="B1781" s="35"/>
      <c r="C1781" s="2"/>
      <c r="D1781" s="6"/>
      <c r="E1781" s="16"/>
      <c r="F1781" s="17"/>
      <c r="G1781" s="17"/>
      <c r="H1781" s="18"/>
      <c r="I1781" s="18"/>
      <c r="J1781" s="17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</row>
    <row r="1782" ht="15.75" customHeight="1" spans="1:27">
      <c r="A1782" s="2"/>
      <c r="B1782" s="35"/>
      <c r="C1782" s="2"/>
      <c r="D1782" s="6"/>
      <c r="E1782" s="16"/>
      <c r="F1782" s="17"/>
      <c r="G1782" s="17"/>
      <c r="H1782" s="18"/>
      <c r="I1782" s="18"/>
      <c r="J1782" s="17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</row>
    <row r="1783" ht="15.75" customHeight="1" spans="1:27">
      <c r="A1783" s="2"/>
      <c r="B1783" s="35"/>
      <c r="C1783" s="2"/>
      <c r="D1783" s="6"/>
      <c r="E1783" s="16"/>
      <c r="F1783" s="17"/>
      <c r="G1783" s="17"/>
      <c r="H1783" s="18"/>
      <c r="I1783" s="18"/>
      <c r="J1783" s="17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</row>
    <row r="1784" ht="15.75" customHeight="1" spans="1:27">
      <c r="A1784" s="2"/>
      <c r="B1784" s="35"/>
      <c r="C1784" s="2"/>
      <c r="D1784" s="6"/>
      <c r="E1784" s="16"/>
      <c r="F1784" s="17"/>
      <c r="G1784" s="17"/>
      <c r="H1784" s="18"/>
      <c r="I1784" s="18"/>
      <c r="J1784" s="17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</row>
    <row r="1785" ht="15.75" customHeight="1" spans="1:27">
      <c r="A1785" s="2"/>
      <c r="B1785" s="35"/>
      <c r="C1785" s="2"/>
      <c r="D1785" s="6"/>
      <c r="E1785" s="16"/>
      <c r="F1785" s="17"/>
      <c r="G1785" s="17"/>
      <c r="H1785" s="18"/>
      <c r="I1785" s="18"/>
      <c r="J1785" s="17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</row>
    <row r="1786" ht="15.75" customHeight="1" spans="1:27">
      <c r="A1786" s="2"/>
      <c r="B1786" s="35"/>
      <c r="C1786" s="2"/>
      <c r="D1786" s="6"/>
      <c r="E1786" s="16"/>
      <c r="F1786" s="17"/>
      <c r="G1786" s="17"/>
      <c r="H1786" s="18"/>
      <c r="I1786" s="18"/>
      <c r="J1786" s="17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</row>
    <row r="1787" ht="15.75" customHeight="1" spans="1:27">
      <c r="A1787" s="2"/>
      <c r="B1787" s="35"/>
      <c r="C1787" s="2"/>
      <c r="D1787" s="6"/>
      <c r="E1787" s="16"/>
      <c r="F1787" s="17"/>
      <c r="G1787" s="17"/>
      <c r="H1787" s="18"/>
      <c r="I1787" s="18"/>
      <c r="J1787" s="17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</row>
    <row r="1788" ht="15.75" customHeight="1" spans="1:27">
      <c r="A1788" s="2"/>
      <c r="B1788" s="35"/>
      <c r="C1788" s="2"/>
      <c r="D1788" s="6"/>
      <c r="E1788" s="16"/>
      <c r="F1788" s="17"/>
      <c r="G1788" s="17"/>
      <c r="H1788" s="18"/>
      <c r="I1788" s="18"/>
      <c r="J1788" s="17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</row>
    <row r="1789" ht="15.75" customHeight="1" spans="1:27">
      <c r="A1789" s="2"/>
      <c r="B1789" s="35"/>
      <c r="C1789" s="2"/>
      <c r="D1789" s="6"/>
      <c r="E1789" s="16"/>
      <c r="F1789" s="17"/>
      <c r="G1789" s="17"/>
      <c r="H1789" s="18"/>
      <c r="I1789" s="18"/>
      <c r="J1789" s="17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</row>
    <row r="1790" ht="15.75" customHeight="1" spans="1:27">
      <c r="A1790" s="2"/>
      <c r="B1790" s="35"/>
      <c r="C1790" s="2"/>
      <c r="D1790" s="6"/>
      <c r="E1790" s="16"/>
      <c r="F1790" s="17"/>
      <c r="G1790" s="17"/>
      <c r="H1790" s="18"/>
      <c r="I1790" s="18"/>
      <c r="J1790" s="17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</row>
    <row r="1791" ht="15.75" customHeight="1" spans="1:27">
      <c r="A1791" s="2"/>
      <c r="B1791" s="35"/>
      <c r="C1791" s="2"/>
      <c r="D1791" s="6"/>
      <c r="E1791" s="16"/>
      <c r="F1791" s="17"/>
      <c r="G1791" s="17"/>
      <c r="H1791" s="18"/>
      <c r="I1791" s="18"/>
      <c r="J1791" s="17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</row>
    <row r="1792" ht="15.75" customHeight="1" spans="1:27">
      <c r="A1792" s="2"/>
      <c r="B1792" s="35"/>
      <c r="C1792" s="2"/>
      <c r="D1792" s="6"/>
      <c r="E1792" s="16"/>
      <c r="F1792" s="17"/>
      <c r="G1792" s="17"/>
      <c r="H1792" s="18"/>
      <c r="I1792" s="18"/>
      <c r="J1792" s="17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</row>
    <row r="1793" ht="15.75" customHeight="1" spans="1:27">
      <c r="A1793" s="2"/>
      <c r="B1793" s="35"/>
      <c r="C1793" s="2"/>
      <c r="D1793" s="6"/>
      <c r="E1793" s="16"/>
      <c r="F1793" s="17"/>
      <c r="G1793" s="17"/>
      <c r="H1793" s="18"/>
      <c r="I1793" s="18"/>
      <c r="J1793" s="17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</row>
    <row r="1794" ht="15.75" customHeight="1" spans="1:27">
      <c r="A1794" s="2"/>
      <c r="B1794" s="35"/>
      <c r="C1794" s="2"/>
      <c r="D1794" s="6"/>
      <c r="E1794" s="16"/>
      <c r="F1794" s="17"/>
      <c r="G1794" s="17"/>
      <c r="H1794" s="18"/>
      <c r="I1794" s="18"/>
      <c r="J1794" s="17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</row>
    <row r="1795" ht="15.75" customHeight="1" spans="1:27">
      <c r="A1795" s="2"/>
      <c r="B1795" s="35"/>
      <c r="C1795" s="2"/>
      <c r="D1795" s="6"/>
      <c r="E1795" s="16"/>
      <c r="F1795" s="17"/>
      <c r="G1795" s="17"/>
      <c r="H1795" s="18"/>
      <c r="I1795" s="18"/>
      <c r="J1795" s="17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</row>
    <row r="1796" ht="15.75" customHeight="1" spans="1:27">
      <c r="A1796" s="2"/>
      <c r="B1796" s="35"/>
      <c r="C1796" s="2"/>
      <c r="D1796" s="6"/>
      <c r="E1796" s="16"/>
      <c r="F1796" s="17"/>
      <c r="G1796" s="17"/>
      <c r="H1796" s="18"/>
      <c r="I1796" s="18"/>
      <c r="J1796" s="17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</row>
    <row r="1797" ht="15.75" customHeight="1" spans="1:27">
      <c r="A1797" s="2"/>
      <c r="B1797" s="35"/>
      <c r="C1797" s="2"/>
      <c r="D1797" s="6"/>
      <c r="E1797" s="16"/>
      <c r="F1797" s="17"/>
      <c r="G1797" s="17"/>
      <c r="H1797" s="18"/>
      <c r="I1797" s="18"/>
      <c r="J1797" s="17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</row>
    <row r="1798" ht="15.75" customHeight="1" spans="1:27">
      <c r="A1798" s="2"/>
      <c r="B1798" s="35"/>
      <c r="C1798" s="2"/>
      <c r="D1798" s="6"/>
      <c r="E1798" s="16"/>
      <c r="F1798" s="17"/>
      <c r="G1798" s="17"/>
      <c r="H1798" s="18"/>
      <c r="I1798" s="18"/>
      <c r="J1798" s="17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</row>
    <row r="1799" ht="15.75" customHeight="1" spans="1:27">
      <c r="A1799" s="2"/>
      <c r="B1799" s="35"/>
      <c r="C1799" s="2"/>
      <c r="D1799" s="6"/>
      <c r="E1799" s="16"/>
      <c r="F1799" s="17"/>
      <c r="G1799" s="17"/>
      <c r="H1799" s="18"/>
      <c r="I1799" s="18"/>
      <c r="J1799" s="17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</row>
    <row r="1800" ht="15.75" customHeight="1" spans="1:27">
      <c r="A1800" s="2"/>
      <c r="B1800" s="35"/>
      <c r="C1800" s="2"/>
      <c r="D1800" s="6"/>
      <c r="E1800" s="16"/>
      <c r="F1800" s="17"/>
      <c r="G1800" s="17"/>
      <c r="H1800" s="18"/>
      <c r="I1800" s="18"/>
      <c r="J1800" s="17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</row>
    <row r="1801" ht="15.75" customHeight="1" spans="1:27">
      <c r="A1801" s="2"/>
      <c r="B1801" s="35"/>
      <c r="C1801" s="2"/>
      <c r="D1801" s="6"/>
      <c r="E1801" s="16"/>
      <c r="F1801" s="17"/>
      <c r="G1801" s="17"/>
      <c r="H1801" s="18"/>
      <c r="I1801" s="18"/>
      <c r="J1801" s="17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</row>
    <row r="1802" ht="15.75" customHeight="1" spans="1:27">
      <c r="A1802" s="2"/>
      <c r="B1802" s="35"/>
      <c r="C1802" s="2"/>
      <c r="D1802" s="6"/>
      <c r="E1802" s="16"/>
      <c r="F1802" s="17"/>
      <c r="G1802" s="17"/>
      <c r="H1802" s="18"/>
      <c r="I1802" s="18"/>
      <c r="J1802" s="17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</row>
    <row r="1803" ht="15.75" customHeight="1" spans="1:27">
      <c r="A1803" s="2"/>
      <c r="B1803" s="35"/>
      <c r="C1803" s="2"/>
      <c r="D1803" s="6"/>
      <c r="E1803" s="16"/>
      <c r="F1803" s="17"/>
      <c r="G1803" s="17"/>
      <c r="H1803" s="18"/>
      <c r="I1803" s="18"/>
      <c r="J1803" s="17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</row>
    <row r="1804" ht="15.75" customHeight="1" spans="1:27">
      <c r="A1804" s="2"/>
      <c r="B1804" s="35"/>
      <c r="C1804" s="2"/>
      <c r="D1804" s="6"/>
      <c r="E1804" s="16"/>
      <c r="F1804" s="17"/>
      <c r="G1804" s="17"/>
      <c r="H1804" s="18"/>
      <c r="I1804" s="18"/>
      <c r="J1804" s="17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</row>
    <row r="1805" ht="15.75" customHeight="1" spans="1:27">
      <c r="A1805" s="2"/>
      <c r="B1805" s="35"/>
      <c r="C1805" s="2"/>
      <c r="D1805" s="6"/>
      <c r="E1805" s="16"/>
      <c r="F1805" s="17"/>
      <c r="G1805" s="17"/>
      <c r="H1805" s="18"/>
      <c r="I1805" s="18"/>
      <c r="J1805" s="17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 ht="15.75" customHeight="1" spans="1:27">
      <c r="A1806" s="2"/>
      <c r="B1806" s="35"/>
      <c r="C1806" s="2"/>
      <c r="D1806" s="6"/>
      <c r="E1806" s="16"/>
      <c r="F1806" s="17"/>
      <c r="G1806" s="17"/>
      <c r="H1806" s="18"/>
      <c r="I1806" s="18"/>
      <c r="J1806" s="17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</row>
    <row r="1807" ht="15.75" customHeight="1" spans="1:27">
      <c r="A1807" s="2"/>
      <c r="B1807" s="35"/>
      <c r="C1807" s="2"/>
      <c r="D1807" s="6"/>
      <c r="E1807" s="16"/>
      <c r="F1807" s="17"/>
      <c r="G1807" s="17"/>
      <c r="H1807" s="18"/>
      <c r="I1807" s="18"/>
      <c r="J1807" s="17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</row>
    <row r="1808" ht="15.75" customHeight="1" spans="1:27">
      <c r="A1808" s="2"/>
      <c r="B1808" s="35"/>
      <c r="C1808" s="2"/>
      <c r="D1808" s="6"/>
      <c r="E1808" s="16"/>
      <c r="F1808" s="17"/>
      <c r="G1808" s="17"/>
      <c r="H1808" s="18"/>
      <c r="I1808" s="18"/>
      <c r="J1808" s="17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</row>
    <row r="1809" ht="15.75" customHeight="1" spans="1:27">
      <c r="A1809" s="2"/>
      <c r="B1809" s="35"/>
      <c r="C1809" s="2"/>
      <c r="D1809" s="6"/>
      <c r="E1809" s="16"/>
      <c r="F1809" s="17"/>
      <c r="G1809" s="17"/>
      <c r="H1809" s="18"/>
      <c r="I1809" s="18"/>
      <c r="J1809" s="17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</row>
    <row r="1810" ht="15.75" customHeight="1" spans="1:27">
      <c r="A1810" s="2"/>
      <c r="B1810" s="35"/>
      <c r="C1810" s="2"/>
      <c r="D1810" s="6"/>
      <c r="E1810" s="16"/>
      <c r="F1810" s="17"/>
      <c r="G1810" s="17"/>
      <c r="H1810" s="18"/>
      <c r="I1810" s="18"/>
      <c r="J1810" s="17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</row>
    <row r="1811" ht="15.75" customHeight="1" spans="1:27">
      <c r="A1811" s="2"/>
      <c r="B1811" s="35"/>
      <c r="C1811" s="2"/>
      <c r="D1811" s="6"/>
      <c r="E1811" s="16"/>
      <c r="F1811" s="17"/>
      <c r="G1811" s="17"/>
      <c r="H1811" s="18"/>
      <c r="I1811" s="18"/>
      <c r="J1811" s="17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</row>
    <row r="1812" ht="15.75" customHeight="1" spans="1:27">
      <c r="A1812" s="2"/>
      <c r="B1812" s="35"/>
      <c r="C1812" s="2"/>
      <c r="D1812" s="6"/>
      <c r="E1812" s="16"/>
      <c r="F1812" s="17"/>
      <c r="G1812" s="17"/>
      <c r="H1812" s="18"/>
      <c r="I1812" s="18"/>
      <c r="J1812" s="17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</row>
    <row r="1813" ht="15.75" customHeight="1" spans="1:27">
      <c r="A1813" s="2"/>
      <c r="B1813" s="35"/>
      <c r="C1813" s="2"/>
      <c r="D1813" s="6"/>
      <c r="E1813" s="16"/>
      <c r="F1813" s="17"/>
      <c r="G1813" s="17"/>
      <c r="H1813" s="18"/>
      <c r="I1813" s="18"/>
      <c r="J1813" s="17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</row>
    <row r="1814" ht="15.75" customHeight="1" spans="1:27">
      <c r="A1814" s="2"/>
      <c r="B1814" s="35"/>
      <c r="C1814" s="2"/>
      <c r="D1814" s="6"/>
      <c r="E1814" s="16"/>
      <c r="F1814" s="17"/>
      <c r="G1814" s="17"/>
      <c r="H1814" s="18"/>
      <c r="I1814" s="18"/>
      <c r="J1814" s="17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</row>
    <row r="1815" ht="15.75" customHeight="1" spans="1:27">
      <c r="A1815" s="2"/>
      <c r="B1815" s="35"/>
      <c r="C1815" s="2"/>
      <c r="D1815" s="6"/>
      <c r="E1815" s="16"/>
      <c r="F1815" s="17"/>
      <c r="G1815" s="17"/>
      <c r="H1815" s="18"/>
      <c r="I1815" s="18"/>
      <c r="J1815" s="17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</row>
    <row r="1816" ht="15.75" customHeight="1" spans="1:27">
      <c r="A1816" s="2"/>
      <c r="B1816" s="35"/>
      <c r="C1816" s="2"/>
      <c r="D1816" s="6"/>
      <c r="E1816" s="16"/>
      <c r="F1816" s="17"/>
      <c r="G1816" s="17"/>
      <c r="H1816" s="18"/>
      <c r="I1816" s="18"/>
      <c r="J1816" s="17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</row>
    <row r="1817" ht="15.75" customHeight="1" spans="1:27">
      <c r="A1817" s="2"/>
      <c r="B1817" s="35"/>
      <c r="C1817" s="2"/>
      <c r="D1817" s="6"/>
      <c r="E1817" s="16"/>
      <c r="F1817" s="17"/>
      <c r="G1817" s="17"/>
      <c r="H1817" s="18"/>
      <c r="I1817" s="18"/>
      <c r="J1817" s="17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</row>
    <row r="1818" ht="15.75" customHeight="1" spans="1:27">
      <c r="A1818" s="2"/>
      <c r="B1818" s="35"/>
      <c r="C1818" s="2"/>
      <c r="D1818" s="6"/>
      <c r="E1818" s="16"/>
      <c r="F1818" s="17"/>
      <c r="G1818" s="17"/>
      <c r="H1818" s="18"/>
      <c r="I1818" s="18"/>
      <c r="J1818" s="17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</row>
    <row r="1819" ht="15.75" customHeight="1" spans="1:27">
      <c r="A1819" s="2"/>
      <c r="B1819" s="35"/>
      <c r="C1819" s="2"/>
      <c r="D1819" s="6"/>
      <c r="E1819" s="16"/>
      <c r="F1819" s="17"/>
      <c r="G1819" s="17"/>
      <c r="H1819" s="18"/>
      <c r="I1819" s="18"/>
      <c r="J1819" s="17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</row>
    <row r="1820" ht="15.75" customHeight="1" spans="1:27">
      <c r="A1820" s="2"/>
      <c r="B1820" s="35"/>
      <c r="C1820" s="2"/>
      <c r="D1820" s="6"/>
      <c r="E1820" s="16"/>
      <c r="F1820" s="17"/>
      <c r="G1820" s="17"/>
      <c r="H1820" s="18"/>
      <c r="I1820" s="18"/>
      <c r="J1820" s="17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</row>
    <row r="1821" ht="15.75" customHeight="1" spans="1:27">
      <c r="A1821" s="2"/>
      <c r="B1821" s="35"/>
      <c r="C1821" s="2"/>
      <c r="D1821" s="6"/>
      <c r="E1821" s="16"/>
      <c r="F1821" s="17"/>
      <c r="G1821" s="17"/>
      <c r="H1821" s="18"/>
      <c r="I1821" s="18"/>
      <c r="J1821" s="17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</row>
    <row r="1822" ht="15.75" customHeight="1" spans="1:27">
      <c r="A1822" s="2"/>
      <c r="B1822" s="35"/>
      <c r="C1822" s="2"/>
      <c r="D1822" s="6"/>
      <c r="E1822" s="16"/>
      <c r="F1822" s="17"/>
      <c r="G1822" s="17"/>
      <c r="H1822" s="18"/>
      <c r="I1822" s="18"/>
      <c r="J1822" s="17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</row>
    <row r="1823" ht="15.75" customHeight="1" spans="1:27">
      <c r="A1823" s="2"/>
      <c r="B1823" s="35"/>
      <c r="C1823" s="2"/>
      <c r="D1823" s="6"/>
      <c r="E1823" s="16"/>
      <c r="F1823" s="17"/>
      <c r="G1823" s="17"/>
      <c r="H1823" s="18"/>
      <c r="I1823" s="18"/>
      <c r="J1823" s="17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</row>
    <row r="1824" ht="15.75" customHeight="1" spans="1:27">
      <c r="A1824" s="2"/>
      <c r="B1824" s="35"/>
      <c r="C1824" s="2"/>
      <c r="D1824" s="6"/>
      <c r="E1824" s="16"/>
      <c r="F1824" s="17"/>
      <c r="G1824" s="17"/>
      <c r="H1824" s="18"/>
      <c r="I1824" s="18"/>
      <c r="J1824" s="17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</row>
    <row r="1825" ht="15.75" customHeight="1" spans="1:27">
      <c r="A1825" s="2"/>
      <c r="B1825" s="35"/>
      <c r="C1825" s="2"/>
      <c r="D1825" s="6"/>
      <c r="E1825" s="16"/>
      <c r="F1825" s="17"/>
      <c r="G1825" s="17"/>
      <c r="H1825" s="18"/>
      <c r="I1825" s="18"/>
      <c r="J1825" s="17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</row>
    <row r="1826" ht="15.75" customHeight="1" spans="1:27">
      <c r="A1826" s="2"/>
      <c r="B1826" s="35"/>
      <c r="C1826" s="2"/>
      <c r="D1826" s="6"/>
      <c r="E1826" s="16"/>
      <c r="F1826" s="17"/>
      <c r="G1826" s="17"/>
      <c r="H1826" s="18"/>
      <c r="I1826" s="18"/>
      <c r="J1826" s="17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</row>
    <row r="1827" ht="15.75" customHeight="1" spans="1:27">
      <c r="A1827" s="2"/>
      <c r="B1827" s="35"/>
      <c r="C1827" s="2"/>
      <c r="D1827" s="6"/>
      <c r="E1827" s="16"/>
      <c r="F1827" s="17"/>
      <c r="G1827" s="17"/>
      <c r="H1827" s="18"/>
      <c r="I1827" s="18"/>
      <c r="J1827" s="17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</row>
    <row r="1828" ht="15.75" customHeight="1" spans="1:27">
      <c r="A1828" s="2"/>
      <c r="B1828" s="35"/>
      <c r="C1828" s="2"/>
      <c r="D1828" s="6"/>
      <c r="E1828" s="16"/>
      <c r="F1828" s="17"/>
      <c r="G1828" s="17"/>
      <c r="H1828" s="18"/>
      <c r="I1828" s="18"/>
      <c r="J1828" s="17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</row>
    <row r="1829" ht="15.75" customHeight="1" spans="1:27">
      <c r="A1829" s="2"/>
      <c r="B1829" s="35"/>
      <c r="C1829" s="2"/>
      <c r="D1829" s="6"/>
      <c r="E1829" s="16"/>
      <c r="F1829" s="17"/>
      <c r="G1829" s="17"/>
      <c r="H1829" s="18"/>
      <c r="I1829" s="18"/>
      <c r="J1829" s="17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</row>
    <row r="1830" ht="15.75" customHeight="1" spans="1:27">
      <c r="A1830" s="2"/>
      <c r="B1830" s="35"/>
      <c r="C1830" s="2"/>
      <c r="D1830" s="6"/>
      <c r="E1830" s="16"/>
      <c r="F1830" s="17"/>
      <c r="G1830" s="17"/>
      <c r="H1830" s="18"/>
      <c r="I1830" s="18"/>
      <c r="J1830" s="17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 ht="15.75" customHeight="1" spans="1:27">
      <c r="A1831" s="2"/>
      <c r="B1831" s="35"/>
      <c r="C1831" s="2"/>
      <c r="D1831" s="6"/>
      <c r="E1831" s="16"/>
      <c r="F1831" s="17"/>
      <c r="G1831" s="17"/>
      <c r="H1831" s="18"/>
      <c r="I1831" s="18"/>
      <c r="J1831" s="17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</row>
    <row r="1832" ht="15.75" customHeight="1" spans="1:27">
      <c r="A1832" s="2"/>
      <c r="B1832" s="35"/>
      <c r="C1832" s="2"/>
      <c r="D1832" s="6"/>
      <c r="E1832" s="16"/>
      <c r="F1832" s="17"/>
      <c r="G1832" s="17"/>
      <c r="H1832" s="18"/>
      <c r="I1832" s="18"/>
      <c r="J1832" s="17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</row>
    <row r="1833" ht="15.75" customHeight="1" spans="1:27">
      <c r="A1833" s="2"/>
      <c r="B1833" s="35"/>
      <c r="C1833" s="2"/>
      <c r="D1833" s="6"/>
      <c r="E1833" s="16"/>
      <c r="F1833" s="17"/>
      <c r="G1833" s="17"/>
      <c r="H1833" s="18"/>
      <c r="I1833" s="18"/>
      <c r="J1833" s="17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</row>
    <row r="1834" ht="15.75" customHeight="1" spans="1:27">
      <c r="A1834" s="2"/>
      <c r="B1834" s="35"/>
      <c r="C1834" s="2"/>
      <c r="D1834" s="6"/>
      <c r="E1834" s="16"/>
      <c r="F1834" s="17"/>
      <c r="G1834" s="17"/>
      <c r="H1834" s="18"/>
      <c r="I1834" s="18"/>
      <c r="J1834" s="17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</row>
    <row r="1835" ht="15.75" customHeight="1" spans="1:27">
      <c r="A1835" s="2"/>
      <c r="B1835" s="35"/>
      <c r="C1835" s="2"/>
      <c r="D1835" s="6"/>
      <c r="E1835" s="16"/>
      <c r="F1835" s="17"/>
      <c r="G1835" s="17"/>
      <c r="H1835" s="18"/>
      <c r="I1835" s="18"/>
      <c r="J1835" s="17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</row>
    <row r="1836" ht="15.75" customHeight="1" spans="1:27">
      <c r="A1836" s="2"/>
      <c r="B1836" s="35"/>
      <c r="C1836" s="2"/>
      <c r="D1836" s="6"/>
      <c r="E1836" s="16"/>
      <c r="F1836" s="17"/>
      <c r="G1836" s="17"/>
      <c r="H1836" s="18"/>
      <c r="I1836" s="18"/>
      <c r="J1836" s="17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</row>
    <row r="1837" ht="15.75" customHeight="1" spans="1:27">
      <c r="A1837" s="2"/>
      <c r="B1837" s="35"/>
      <c r="C1837" s="2"/>
      <c r="D1837" s="6"/>
      <c r="E1837" s="16"/>
      <c r="F1837" s="17"/>
      <c r="G1837" s="17"/>
      <c r="H1837" s="18"/>
      <c r="I1837" s="18"/>
      <c r="J1837" s="17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</row>
    <row r="1838" ht="15.75" customHeight="1" spans="1:27">
      <c r="A1838" s="2"/>
      <c r="B1838" s="35"/>
      <c r="C1838" s="2"/>
      <c r="D1838" s="6"/>
      <c r="E1838" s="16"/>
      <c r="F1838" s="17"/>
      <c r="G1838" s="17"/>
      <c r="H1838" s="18"/>
      <c r="I1838" s="18"/>
      <c r="J1838" s="17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</row>
    <row r="1839" ht="15.75" customHeight="1" spans="1:27">
      <c r="A1839" s="2"/>
      <c r="B1839" s="35"/>
      <c r="C1839" s="2"/>
      <c r="D1839" s="6"/>
      <c r="E1839" s="16"/>
      <c r="F1839" s="17"/>
      <c r="G1839" s="17"/>
      <c r="H1839" s="18"/>
      <c r="I1839" s="18"/>
      <c r="J1839" s="17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</row>
    <row r="1840" ht="15.75" customHeight="1" spans="1:27">
      <c r="A1840" s="2"/>
      <c r="B1840" s="35"/>
      <c r="C1840" s="2"/>
      <c r="D1840" s="6"/>
      <c r="E1840" s="16"/>
      <c r="F1840" s="17"/>
      <c r="G1840" s="17"/>
      <c r="H1840" s="18"/>
      <c r="I1840" s="18"/>
      <c r="J1840" s="17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</row>
    <row r="1841" ht="15.75" customHeight="1" spans="1:27">
      <c r="A1841" s="2"/>
      <c r="B1841" s="35"/>
      <c r="C1841" s="2"/>
      <c r="D1841" s="6"/>
      <c r="E1841" s="16"/>
      <c r="F1841" s="17"/>
      <c r="G1841" s="17"/>
      <c r="H1841" s="18"/>
      <c r="I1841" s="18"/>
      <c r="J1841" s="17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</row>
    <row r="1842" ht="15.75" customHeight="1" spans="1:27">
      <c r="A1842" s="2"/>
      <c r="B1842" s="35"/>
      <c r="C1842" s="2"/>
      <c r="D1842" s="6"/>
      <c r="E1842" s="16"/>
      <c r="F1842" s="17"/>
      <c r="G1842" s="17"/>
      <c r="H1842" s="18"/>
      <c r="I1842" s="18"/>
      <c r="J1842" s="17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</row>
    <row r="1843" ht="15.75" customHeight="1" spans="1:27">
      <c r="A1843" s="2"/>
      <c r="B1843" s="35"/>
      <c r="C1843" s="2"/>
      <c r="D1843" s="6"/>
      <c r="E1843" s="16"/>
      <c r="F1843" s="17"/>
      <c r="G1843" s="17"/>
      <c r="H1843" s="18"/>
      <c r="I1843" s="18"/>
      <c r="J1843" s="17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 ht="15.75" customHeight="1" spans="1:27">
      <c r="A1844" s="2"/>
      <c r="B1844" s="35"/>
      <c r="C1844" s="2"/>
      <c r="D1844" s="6"/>
      <c r="E1844" s="16"/>
      <c r="F1844" s="17"/>
      <c r="G1844" s="17"/>
      <c r="H1844" s="18"/>
      <c r="I1844" s="18"/>
      <c r="J1844" s="17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 ht="15.75" customHeight="1" spans="1:27">
      <c r="A1845" s="2"/>
      <c r="B1845" s="35"/>
      <c r="C1845" s="2"/>
      <c r="D1845" s="6"/>
      <c r="E1845" s="16"/>
      <c r="F1845" s="17"/>
      <c r="G1845" s="17"/>
      <c r="H1845" s="18"/>
      <c r="I1845" s="18"/>
      <c r="J1845" s="17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 ht="15.75" customHeight="1" spans="1:27">
      <c r="A1846" s="2"/>
      <c r="B1846" s="35"/>
      <c r="C1846" s="2"/>
      <c r="D1846" s="6"/>
      <c r="E1846" s="16"/>
      <c r="F1846" s="17"/>
      <c r="G1846" s="17"/>
      <c r="H1846" s="18"/>
      <c r="I1846" s="18"/>
      <c r="J1846" s="17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1847" ht="15.75" customHeight="1" spans="1:27">
      <c r="A1847" s="2"/>
      <c r="B1847" s="35"/>
      <c r="C1847" s="2"/>
      <c r="D1847" s="6"/>
      <c r="E1847" s="16"/>
      <c r="F1847" s="17"/>
      <c r="G1847" s="17"/>
      <c r="H1847" s="18"/>
      <c r="I1847" s="18"/>
      <c r="J1847" s="17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 ht="15.75" customHeight="1" spans="1:27">
      <c r="A1848" s="2"/>
      <c r="B1848" s="35"/>
      <c r="C1848" s="2"/>
      <c r="D1848" s="6"/>
      <c r="E1848" s="16"/>
      <c r="F1848" s="17"/>
      <c r="G1848" s="17"/>
      <c r="H1848" s="18"/>
      <c r="I1848" s="18"/>
      <c r="J1848" s="17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</row>
    <row r="1849" ht="15.75" customHeight="1" spans="1:27">
      <c r="A1849" s="2"/>
      <c r="B1849" s="35"/>
      <c r="C1849" s="2"/>
      <c r="D1849" s="6"/>
      <c r="E1849" s="16"/>
      <c r="F1849" s="17"/>
      <c r="G1849" s="17"/>
      <c r="H1849" s="18"/>
      <c r="I1849" s="18"/>
      <c r="J1849" s="17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 ht="15.75" customHeight="1" spans="1:27">
      <c r="A1850" s="2"/>
      <c r="B1850" s="35"/>
      <c r="C1850" s="2"/>
      <c r="D1850" s="6"/>
      <c r="E1850" s="16"/>
      <c r="F1850" s="17"/>
      <c r="G1850" s="17"/>
      <c r="H1850" s="18"/>
      <c r="I1850" s="18"/>
      <c r="J1850" s="17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 ht="15.75" customHeight="1" spans="1:27">
      <c r="A1851" s="2"/>
      <c r="B1851" s="35"/>
      <c r="C1851" s="2"/>
      <c r="D1851" s="6"/>
      <c r="E1851" s="16"/>
      <c r="F1851" s="17"/>
      <c r="G1851" s="17"/>
      <c r="H1851" s="18"/>
      <c r="I1851" s="18"/>
      <c r="J1851" s="17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</row>
    <row r="1852" ht="15.75" customHeight="1" spans="1:27">
      <c r="A1852" s="2"/>
      <c r="B1852" s="35"/>
      <c r="C1852" s="2"/>
      <c r="D1852" s="6"/>
      <c r="E1852" s="16"/>
      <c r="F1852" s="17"/>
      <c r="G1852" s="17"/>
      <c r="H1852" s="18"/>
      <c r="I1852" s="18"/>
      <c r="J1852" s="17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</row>
    <row r="1853" ht="15.75" customHeight="1" spans="1:27">
      <c r="A1853" s="2"/>
      <c r="B1853" s="35"/>
      <c r="C1853" s="2"/>
      <c r="D1853" s="6"/>
      <c r="E1853" s="16"/>
      <c r="F1853" s="17"/>
      <c r="G1853" s="17"/>
      <c r="H1853" s="18"/>
      <c r="I1853" s="18"/>
      <c r="J1853" s="17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</row>
    <row r="1854" ht="15.75" customHeight="1" spans="1:27">
      <c r="A1854" s="2"/>
      <c r="B1854" s="35"/>
      <c r="C1854" s="2"/>
      <c r="D1854" s="6"/>
      <c r="E1854" s="16"/>
      <c r="F1854" s="17"/>
      <c r="G1854" s="17"/>
      <c r="H1854" s="18"/>
      <c r="I1854" s="18"/>
      <c r="J1854" s="17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 ht="15.75" customHeight="1" spans="1:27">
      <c r="A1855" s="2"/>
      <c r="B1855" s="35"/>
      <c r="C1855" s="2"/>
      <c r="D1855" s="6"/>
      <c r="E1855" s="16"/>
      <c r="F1855" s="17"/>
      <c r="G1855" s="17"/>
      <c r="H1855" s="18"/>
      <c r="I1855" s="18"/>
      <c r="J1855" s="17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 ht="15.75" customHeight="1" spans="1:27">
      <c r="A1856" s="2"/>
      <c r="B1856" s="35"/>
      <c r="C1856" s="2"/>
      <c r="D1856" s="6"/>
      <c r="E1856" s="16"/>
      <c r="F1856" s="17"/>
      <c r="G1856" s="17"/>
      <c r="H1856" s="18"/>
      <c r="I1856" s="18"/>
      <c r="J1856" s="17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</row>
    <row r="1857" ht="15.75" customHeight="1" spans="1:27">
      <c r="A1857" s="2"/>
      <c r="B1857" s="35"/>
      <c r="C1857" s="2"/>
      <c r="D1857" s="6"/>
      <c r="E1857" s="16"/>
      <c r="F1857" s="17"/>
      <c r="G1857" s="17"/>
      <c r="H1857" s="18"/>
      <c r="I1857" s="18"/>
      <c r="J1857" s="17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</row>
    <row r="1858" ht="15.75" customHeight="1" spans="1:27">
      <c r="A1858" s="2"/>
      <c r="B1858" s="35"/>
      <c r="C1858" s="2"/>
      <c r="D1858" s="6"/>
      <c r="E1858" s="16"/>
      <c r="F1858" s="17"/>
      <c r="G1858" s="17"/>
      <c r="H1858" s="18"/>
      <c r="I1858" s="18"/>
      <c r="J1858" s="17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</row>
    <row r="1859" ht="15.75" customHeight="1" spans="1:27">
      <c r="A1859" s="2"/>
      <c r="B1859" s="35"/>
      <c r="C1859" s="2"/>
      <c r="D1859" s="6"/>
      <c r="E1859" s="16"/>
      <c r="F1859" s="17"/>
      <c r="G1859" s="17"/>
      <c r="H1859" s="18"/>
      <c r="I1859" s="18"/>
      <c r="J1859" s="17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</row>
    <row r="1860" ht="15.75" customHeight="1" spans="1:27">
      <c r="A1860" s="2"/>
      <c r="B1860" s="35"/>
      <c r="C1860" s="2"/>
      <c r="D1860" s="6"/>
      <c r="E1860" s="16"/>
      <c r="F1860" s="17"/>
      <c r="G1860" s="17"/>
      <c r="H1860" s="18"/>
      <c r="I1860" s="18"/>
      <c r="J1860" s="17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</row>
    <row r="1861" ht="15.75" customHeight="1" spans="1:27">
      <c r="A1861" s="2"/>
      <c r="B1861" s="35"/>
      <c r="C1861" s="2"/>
      <c r="D1861" s="6"/>
      <c r="E1861" s="16"/>
      <c r="F1861" s="17"/>
      <c r="G1861" s="17"/>
      <c r="H1861" s="18"/>
      <c r="I1861" s="18"/>
      <c r="J1861" s="17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 ht="15.75" customHeight="1" spans="1:27">
      <c r="A1862" s="2"/>
      <c r="B1862" s="35"/>
      <c r="C1862" s="2"/>
      <c r="D1862" s="6"/>
      <c r="E1862" s="16"/>
      <c r="F1862" s="17"/>
      <c r="G1862" s="17"/>
      <c r="H1862" s="18"/>
      <c r="I1862" s="18"/>
      <c r="J1862" s="17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</row>
    <row r="1863" ht="15.75" customHeight="1" spans="1:27">
      <c r="A1863" s="2"/>
      <c r="B1863" s="35"/>
      <c r="C1863" s="2"/>
      <c r="D1863" s="6"/>
      <c r="E1863" s="16"/>
      <c r="F1863" s="17"/>
      <c r="G1863" s="17"/>
      <c r="H1863" s="18"/>
      <c r="I1863" s="18"/>
      <c r="J1863" s="17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</row>
    <row r="1864" ht="15.75" customHeight="1" spans="1:27">
      <c r="A1864" s="2"/>
      <c r="B1864" s="35"/>
      <c r="C1864" s="2"/>
      <c r="D1864" s="6"/>
      <c r="E1864" s="16"/>
      <c r="F1864" s="17"/>
      <c r="G1864" s="17"/>
      <c r="H1864" s="18"/>
      <c r="I1864" s="18"/>
      <c r="J1864" s="17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</row>
    <row r="1865" ht="15.75" customHeight="1" spans="1:27">
      <c r="A1865" s="2"/>
      <c r="B1865" s="35"/>
      <c r="C1865" s="2"/>
      <c r="D1865" s="6"/>
      <c r="E1865" s="16"/>
      <c r="F1865" s="17"/>
      <c r="G1865" s="17"/>
      <c r="H1865" s="18"/>
      <c r="I1865" s="18"/>
      <c r="J1865" s="17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 ht="15.75" customHeight="1" spans="1:27">
      <c r="A1866" s="2"/>
      <c r="B1866" s="35"/>
      <c r="C1866" s="2"/>
      <c r="D1866" s="6"/>
      <c r="E1866" s="16"/>
      <c r="F1866" s="17"/>
      <c r="G1866" s="17"/>
      <c r="H1866" s="18"/>
      <c r="I1866" s="18"/>
      <c r="J1866" s="17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</row>
    <row r="1867" ht="15.75" customHeight="1" spans="1:27">
      <c r="A1867" s="2"/>
      <c r="B1867" s="35"/>
      <c r="C1867" s="2"/>
      <c r="D1867" s="6"/>
      <c r="E1867" s="16"/>
      <c r="F1867" s="17"/>
      <c r="G1867" s="17"/>
      <c r="H1867" s="18"/>
      <c r="I1867" s="18"/>
      <c r="J1867" s="17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 ht="15.75" customHeight="1" spans="1:27">
      <c r="A1868" s="2"/>
      <c r="B1868" s="35"/>
      <c r="C1868" s="2"/>
      <c r="D1868" s="6"/>
      <c r="E1868" s="16"/>
      <c r="F1868" s="17"/>
      <c r="G1868" s="17"/>
      <c r="H1868" s="18"/>
      <c r="I1868" s="18"/>
      <c r="J1868" s="17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 ht="15.75" customHeight="1" spans="1:27">
      <c r="A1869" s="2"/>
      <c r="B1869" s="35"/>
      <c r="C1869" s="2"/>
      <c r="D1869" s="6"/>
      <c r="E1869" s="16"/>
      <c r="F1869" s="17"/>
      <c r="G1869" s="17"/>
      <c r="H1869" s="18"/>
      <c r="I1869" s="18"/>
      <c r="J1869" s="17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</row>
    <row r="1870" ht="15.75" customHeight="1" spans="1:27">
      <c r="A1870" s="2"/>
      <c r="B1870" s="35"/>
      <c r="C1870" s="2"/>
      <c r="D1870" s="6"/>
      <c r="E1870" s="16"/>
      <c r="F1870" s="17"/>
      <c r="G1870" s="17"/>
      <c r="H1870" s="18"/>
      <c r="I1870" s="18"/>
      <c r="J1870" s="17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</row>
    <row r="1871" ht="15.75" customHeight="1" spans="1:27">
      <c r="A1871" s="2"/>
      <c r="B1871" s="35"/>
      <c r="C1871" s="2"/>
      <c r="D1871" s="6"/>
      <c r="E1871" s="16"/>
      <c r="F1871" s="17"/>
      <c r="G1871" s="17"/>
      <c r="H1871" s="18"/>
      <c r="I1871" s="18"/>
      <c r="J1871" s="17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</row>
    <row r="1872" ht="15.75" customHeight="1" spans="1:27">
      <c r="A1872" s="2"/>
      <c r="B1872" s="35"/>
      <c r="C1872" s="2"/>
      <c r="D1872" s="6"/>
      <c r="E1872" s="16"/>
      <c r="F1872" s="17"/>
      <c r="G1872" s="17"/>
      <c r="H1872" s="18"/>
      <c r="I1872" s="18"/>
      <c r="J1872" s="17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</row>
    <row r="1873" ht="15.75" customHeight="1" spans="1:27">
      <c r="A1873" s="2"/>
      <c r="B1873" s="35"/>
      <c r="C1873" s="2"/>
      <c r="D1873" s="6"/>
      <c r="E1873" s="16"/>
      <c r="F1873" s="17"/>
      <c r="G1873" s="17"/>
      <c r="H1873" s="18"/>
      <c r="I1873" s="18"/>
      <c r="J1873" s="17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</row>
    <row r="1874" ht="15.75" customHeight="1" spans="1:27">
      <c r="A1874" s="2"/>
      <c r="B1874" s="35"/>
      <c r="C1874" s="2"/>
      <c r="D1874" s="6"/>
      <c r="E1874" s="16"/>
      <c r="F1874" s="17"/>
      <c r="G1874" s="17"/>
      <c r="H1874" s="18"/>
      <c r="I1874" s="18"/>
      <c r="J1874" s="17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</row>
    <row r="1875" ht="15.75" customHeight="1" spans="1:27">
      <c r="A1875" s="2"/>
      <c r="B1875" s="35"/>
      <c r="C1875" s="2"/>
      <c r="D1875" s="6"/>
      <c r="E1875" s="16"/>
      <c r="F1875" s="17"/>
      <c r="G1875" s="17"/>
      <c r="H1875" s="18"/>
      <c r="I1875" s="18"/>
      <c r="J1875" s="17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</row>
    <row r="1876" ht="15.75" customHeight="1" spans="1:27">
      <c r="A1876" s="2"/>
      <c r="B1876" s="35"/>
      <c r="C1876" s="2"/>
      <c r="D1876" s="6"/>
      <c r="E1876" s="16"/>
      <c r="F1876" s="17"/>
      <c r="G1876" s="17"/>
      <c r="H1876" s="18"/>
      <c r="I1876" s="18"/>
      <c r="J1876" s="17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</row>
    <row r="1877" ht="15.75" customHeight="1" spans="1:27">
      <c r="A1877" s="2"/>
      <c r="B1877" s="35"/>
      <c r="C1877" s="2"/>
      <c r="D1877" s="6"/>
      <c r="E1877" s="16"/>
      <c r="F1877" s="17"/>
      <c r="G1877" s="17"/>
      <c r="H1877" s="18"/>
      <c r="I1877" s="18"/>
      <c r="J1877" s="17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</row>
    <row r="1878" ht="15.75" customHeight="1" spans="1:27">
      <c r="A1878" s="2"/>
      <c r="B1878" s="35"/>
      <c r="C1878" s="2"/>
      <c r="D1878" s="6"/>
      <c r="E1878" s="16"/>
      <c r="F1878" s="17"/>
      <c r="G1878" s="17"/>
      <c r="H1878" s="18"/>
      <c r="I1878" s="18"/>
      <c r="J1878" s="17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</row>
    <row r="1879" ht="15.75" customHeight="1" spans="1:27">
      <c r="A1879" s="2"/>
      <c r="B1879" s="35"/>
      <c r="C1879" s="2"/>
      <c r="D1879" s="6"/>
      <c r="E1879" s="16"/>
      <c r="F1879" s="17"/>
      <c r="G1879" s="17"/>
      <c r="H1879" s="18"/>
      <c r="I1879" s="18"/>
      <c r="J1879" s="17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</row>
    <row r="1880" ht="15.75" customHeight="1" spans="1:27">
      <c r="A1880" s="2"/>
      <c r="B1880" s="35"/>
      <c r="C1880" s="2"/>
      <c r="D1880" s="6"/>
      <c r="E1880" s="16"/>
      <c r="F1880" s="17"/>
      <c r="G1880" s="17"/>
      <c r="H1880" s="18"/>
      <c r="I1880" s="18"/>
      <c r="J1880" s="17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</row>
    <row r="1881" ht="15.75" customHeight="1" spans="1:27">
      <c r="A1881" s="2"/>
      <c r="B1881" s="35"/>
      <c r="C1881" s="2"/>
      <c r="D1881" s="6"/>
      <c r="E1881" s="16"/>
      <c r="F1881" s="17"/>
      <c r="G1881" s="17"/>
      <c r="H1881" s="18"/>
      <c r="I1881" s="18"/>
      <c r="J1881" s="17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</row>
    <row r="1882" ht="15.75" customHeight="1" spans="1:27">
      <c r="A1882" s="2"/>
      <c r="B1882" s="35"/>
      <c r="C1882" s="2"/>
      <c r="D1882" s="6"/>
      <c r="E1882" s="16"/>
      <c r="F1882" s="17"/>
      <c r="G1882" s="17"/>
      <c r="H1882" s="18"/>
      <c r="I1882" s="18"/>
      <c r="J1882" s="17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</row>
    <row r="1883" ht="15.75" customHeight="1" spans="1:27">
      <c r="A1883" s="2"/>
      <c r="B1883" s="35"/>
      <c r="C1883" s="2"/>
      <c r="D1883" s="6"/>
      <c r="E1883" s="16"/>
      <c r="F1883" s="17"/>
      <c r="G1883" s="17"/>
      <c r="H1883" s="18"/>
      <c r="I1883" s="18"/>
      <c r="J1883" s="17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</row>
    <row r="1884" ht="15.75" customHeight="1" spans="1:27">
      <c r="A1884" s="2"/>
      <c r="B1884" s="35"/>
      <c r="C1884" s="2"/>
      <c r="D1884" s="6"/>
      <c r="E1884" s="16"/>
      <c r="F1884" s="17"/>
      <c r="G1884" s="17"/>
      <c r="H1884" s="18"/>
      <c r="I1884" s="18"/>
      <c r="J1884" s="17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</row>
    <row r="1885" ht="15.75" customHeight="1" spans="1:27">
      <c r="A1885" s="2"/>
      <c r="B1885" s="35"/>
      <c r="C1885" s="2"/>
      <c r="D1885" s="6"/>
      <c r="E1885" s="16"/>
      <c r="F1885" s="17"/>
      <c r="G1885" s="17"/>
      <c r="H1885" s="18"/>
      <c r="I1885" s="18"/>
      <c r="J1885" s="17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</row>
    <row r="1886" ht="15.75" customHeight="1" spans="1:27">
      <c r="A1886" s="2"/>
      <c r="B1886" s="35"/>
      <c r="C1886" s="2"/>
      <c r="D1886" s="6"/>
      <c r="E1886" s="16"/>
      <c r="F1886" s="17"/>
      <c r="G1886" s="17"/>
      <c r="H1886" s="18"/>
      <c r="I1886" s="18"/>
      <c r="J1886" s="17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</row>
    <row r="1887" ht="15.75" customHeight="1" spans="1:27">
      <c r="A1887" s="2"/>
      <c r="B1887" s="35"/>
      <c r="C1887" s="2"/>
      <c r="D1887" s="6"/>
      <c r="E1887" s="16"/>
      <c r="F1887" s="17"/>
      <c r="G1887" s="17"/>
      <c r="H1887" s="18"/>
      <c r="I1887" s="18"/>
      <c r="J1887" s="17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</row>
    <row r="1888" ht="15.75" customHeight="1" spans="1:27">
      <c r="A1888" s="2"/>
      <c r="B1888" s="35"/>
      <c r="C1888" s="2"/>
      <c r="D1888" s="6"/>
      <c r="E1888" s="16"/>
      <c r="F1888" s="17"/>
      <c r="G1888" s="17"/>
      <c r="H1888" s="18"/>
      <c r="I1888" s="18"/>
      <c r="J1888" s="17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</row>
    <row r="1889" ht="15.75" customHeight="1" spans="1:27">
      <c r="A1889" s="2"/>
      <c r="B1889" s="35"/>
      <c r="C1889" s="2"/>
      <c r="D1889" s="6"/>
      <c r="E1889" s="16"/>
      <c r="F1889" s="17"/>
      <c r="G1889" s="17"/>
      <c r="H1889" s="18"/>
      <c r="I1889" s="18"/>
      <c r="J1889" s="17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</row>
    <row r="1890" ht="15.75" customHeight="1" spans="1:27">
      <c r="A1890" s="2"/>
      <c r="B1890" s="35"/>
      <c r="C1890" s="2"/>
      <c r="D1890" s="6"/>
      <c r="E1890" s="16"/>
      <c r="F1890" s="17"/>
      <c r="G1890" s="17"/>
      <c r="H1890" s="18"/>
      <c r="I1890" s="18"/>
      <c r="J1890" s="17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</row>
    <row r="1891" ht="15.75" customHeight="1" spans="1:27">
      <c r="A1891" s="2"/>
      <c r="B1891" s="35"/>
      <c r="C1891" s="2"/>
      <c r="D1891" s="6"/>
      <c r="E1891" s="16"/>
      <c r="F1891" s="17"/>
      <c r="G1891" s="17"/>
      <c r="H1891" s="18"/>
      <c r="I1891" s="18"/>
      <c r="J1891" s="17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</row>
    <row r="1892" ht="15.75" customHeight="1" spans="1:27">
      <c r="A1892" s="2"/>
      <c r="B1892" s="35"/>
      <c r="C1892" s="2"/>
      <c r="D1892" s="6"/>
      <c r="E1892" s="16"/>
      <c r="F1892" s="17"/>
      <c r="G1892" s="17"/>
      <c r="H1892" s="18"/>
      <c r="I1892" s="18"/>
      <c r="J1892" s="17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</row>
    <row r="1893" ht="15.75" customHeight="1" spans="1:27">
      <c r="A1893" s="2"/>
      <c r="B1893" s="35"/>
      <c r="C1893" s="2"/>
      <c r="D1893" s="6"/>
      <c r="E1893" s="16"/>
      <c r="F1893" s="17"/>
      <c r="G1893" s="17"/>
      <c r="H1893" s="18"/>
      <c r="I1893" s="18"/>
      <c r="J1893" s="17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</row>
    <row r="1894" ht="15.75" customHeight="1" spans="1:27">
      <c r="A1894" s="2"/>
      <c r="B1894" s="35"/>
      <c r="C1894" s="2"/>
      <c r="D1894" s="6"/>
      <c r="E1894" s="16"/>
      <c r="F1894" s="17"/>
      <c r="G1894" s="17"/>
      <c r="H1894" s="18"/>
      <c r="I1894" s="18"/>
      <c r="J1894" s="17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 ht="15.75" customHeight="1" spans="1:27">
      <c r="A1895" s="2"/>
      <c r="B1895" s="35"/>
      <c r="C1895" s="2"/>
      <c r="D1895" s="6"/>
      <c r="E1895" s="16"/>
      <c r="F1895" s="17"/>
      <c r="G1895" s="17"/>
      <c r="H1895" s="18"/>
      <c r="I1895" s="18"/>
      <c r="J1895" s="17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 ht="15.75" customHeight="1" spans="1:27">
      <c r="A1896" s="2"/>
      <c r="B1896" s="35"/>
      <c r="C1896" s="2"/>
      <c r="D1896" s="6"/>
      <c r="E1896" s="16"/>
      <c r="F1896" s="17"/>
      <c r="G1896" s="17"/>
      <c r="H1896" s="18"/>
      <c r="I1896" s="18"/>
      <c r="J1896" s="17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</row>
    <row r="1897" ht="15.75" customHeight="1" spans="1:27">
      <c r="A1897" s="2"/>
      <c r="B1897" s="35"/>
      <c r="C1897" s="2"/>
      <c r="D1897" s="6"/>
      <c r="E1897" s="16"/>
      <c r="F1897" s="17"/>
      <c r="G1897" s="17"/>
      <c r="H1897" s="18"/>
      <c r="I1897" s="18"/>
      <c r="J1897" s="17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</row>
    <row r="1898" ht="15.75" customHeight="1" spans="1:27">
      <c r="A1898" s="2"/>
      <c r="B1898" s="35"/>
      <c r="C1898" s="2"/>
      <c r="D1898" s="6"/>
      <c r="E1898" s="16"/>
      <c r="F1898" s="17"/>
      <c r="G1898" s="17"/>
      <c r="H1898" s="18"/>
      <c r="I1898" s="18"/>
      <c r="J1898" s="17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</row>
    <row r="1899" ht="15.75" customHeight="1" spans="1:27">
      <c r="A1899" s="2"/>
      <c r="B1899" s="35"/>
      <c r="C1899" s="2"/>
      <c r="D1899" s="6"/>
      <c r="E1899" s="16"/>
      <c r="F1899" s="17"/>
      <c r="G1899" s="17"/>
      <c r="H1899" s="18"/>
      <c r="I1899" s="18"/>
      <c r="J1899" s="17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</row>
    <row r="1900" ht="15.75" customHeight="1" spans="1:27">
      <c r="A1900" s="2"/>
      <c r="B1900" s="35"/>
      <c r="C1900" s="2"/>
      <c r="D1900" s="6"/>
      <c r="E1900" s="16"/>
      <c r="F1900" s="17"/>
      <c r="G1900" s="17"/>
      <c r="H1900" s="18"/>
      <c r="I1900" s="18"/>
      <c r="J1900" s="17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</row>
    <row r="1901" ht="15.75" customHeight="1" spans="1:27">
      <c r="A1901" s="2"/>
      <c r="B1901" s="35"/>
      <c r="C1901" s="2"/>
      <c r="D1901" s="6"/>
      <c r="E1901" s="16"/>
      <c r="F1901" s="17"/>
      <c r="G1901" s="17"/>
      <c r="H1901" s="18"/>
      <c r="I1901" s="18"/>
      <c r="J1901" s="17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</row>
    <row r="1902" ht="15.75" customHeight="1" spans="1:27">
      <c r="A1902" s="2"/>
      <c r="B1902" s="35"/>
      <c r="C1902" s="2"/>
      <c r="D1902" s="6"/>
      <c r="E1902" s="16"/>
      <c r="F1902" s="17"/>
      <c r="G1902" s="17"/>
      <c r="H1902" s="18"/>
      <c r="I1902" s="18"/>
      <c r="J1902" s="17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</row>
    <row r="1903" ht="15.75" customHeight="1" spans="1:27">
      <c r="A1903" s="2"/>
      <c r="B1903" s="35"/>
      <c r="C1903" s="2"/>
      <c r="D1903" s="6"/>
      <c r="E1903" s="16"/>
      <c r="F1903" s="17"/>
      <c r="G1903" s="17"/>
      <c r="H1903" s="18"/>
      <c r="I1903" s="18"/>
      <c r="J1903" s="17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</row>
    <row r="1904" ht="15.75" customHeight="1" spans="1:27">
      <c r="A1904" s="2"/>
      <c r="B1904" s="35"/>
      <c r="C1904" s="2"/>
      <c r="D1904" s="6"/>
      <c r="E1904" s="16"/>
      <c r="F1904" s="17"/>
      <c r="G1904" s="17"/>
      <c r="H1904" s="18"/>
      <c r="I1904" s="18"/>
      <c r="J1904" s="17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</row>
    <row r="1905" ht="15.75" customHeight="1" spans="1:27">
      <c r="A1905" s="2"/>
      <c r="B1905" s="35"/>
      <c r="C1905" s="2"/>
      <c r="D1905" s="6"/>
      <c r="E1905" s="16"/>
      <c r="F1905" s="17"/>
      <c r="G1905" s="17"/>
      <c r="H1905" s="18"/>
      <c r="I1905" s="18"/>
      <c r="J1905" s="17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</row>
    <row r="1906" ht="15.75" customHeight="1" spans="1:27">
      <c r="A1906" s="2"/>
      <c r="B1906" s="35"/>
      <c r="C1906" s="2"/>
      <c r="D1906" s="6"/>
      <c r="E1906" s="16"/>
      <c r="F1906" s="17"/>
      <c r="G1906" s="17"/>
      <c r="H1906" s="18"/>
      <c r="I1906" s="18"/>
      <c r="J1906" s="17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</row>
    <row r="1907" ht="15.75" customHeight="1" spans="1:27">
      <c r="A1907" s="2"/>
      <c r="B1907" s="35"/>
      <c r="C1907" s="2"/>
      <c r="D1907" s="6"/>
      <c r="E1907" s="16"/>
      <c r="F1907" s="17"/>
      <c r="G1907" s="17"/>
      <c r="H1907" s="18"/>
      <c r="I1907" s="18"/>
      <c r="J1907" s="17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</row>
    <row r="1908" ht="15.75" customHeight="1" spans="1:27">
      <c r="A1908" s="2"/>
      <c r="B1908" s="35"/>
      <c r="C1908" s="2"/>
      <c r="D1908" s="6"/>
      <c r="E1908" s="16"/>
      <c r="F1908" s="17"/>
      <c r="G1908" s="17"/>
      <c r="H1908" s="18"/>
      <c r="I1908" s="18"/>
      <c r="J1908" s="17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</row>
    <row r="1909" ht="15.75" customHeight="1" spans="1:27">
      <c r="A1909" s="2"/>
      <c r="B1909" s="35"/>
      <c r="C1909" s="2"/>
      <c r="D1909" s="6"/>
      <c r="E1909" s="16"/>
      <c r="F1909" s="17"/>
      <c r="G1909" s="17"/>
      <c r="H1909" s="18"/>
      <c r="I1909" s="18"/>
      <c r="J1909" s="17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</row>
    <row r="1910" ht="15.75" customHeight="1" spans="1:27">
      <c r="A1910" s="2"/>
      <c r="B1910" s="35"/>
      <c r="C1910" s="2"/>
      <c r="D1910" s="6"/>
      <c r="E1910" s="16"/>
      <c r="F1910" s="17"/>
      <c r="G1910" s="17"/>
      <c r="H1910" s="18"/>
      <c r="I1910" s="18"/>
      <c r="J1910" s="17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</row>
    <row r="1911" ht="15.75" customHeight="1" spans="1:27">
      <c r="A1911" s="2"/>
      <c r="B1911" s="35"/>
      <c r="C1911" s="2"/>
      <c r="D1911" s="6"/>
      <c r="E1911" s="16"/>
      <c r="F1911" s="17"/>
      <c r="G1911" s="17"/>
      <c r="H1911" s="18"/>
      <c r="I1911" s="18"/>
      <c r="J1911" s="17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</row>
    <row r="1912" ht="15.75" customHeight="1" spans="1:27">
      <c r="A1912" s="2"/>
      <c r="B1912" s="35"/>
      <c r="C1912" s="2"/>
      <c r="D1912" s="6"/>
      <c r="E1912" s="16"/>
      <c r="F1912" s="17"/>
      <c r="G1912" s="17"/>
      <c r="H1912" s="18"/>
      <c r="I1912" s="18"/>
      <c r="J1912" s="17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</row>
    <row r="1913" ht="15.75" customHeight="1" spans="1:27">
      <c r="A1913" s="2"/>
      <c r="B1913" s="35"/>
      <c r="C1913" s="2"/>
      <c r="D1913" s="6"/>
      <c r="E1913" s="16"/>
      <c r="F1913" s="17"/>
      <c r="G1913" s="17"/>
      <c r="H1913" s="18"/>
      <c r="I1913" s="18"/>
      <c r="J1913" s="17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</row>
    <row r="1914" ht="15.75" customHeight="1" spans="1:27">
      <c r="A1914" s="2"/>
      <c r="B1914" s="35"/>
      <c r="C1914" s="2"/>
      <c r="D1914" s="6"/>
      <c r="E1914" s="16"/>
      <c r="F1914" s="17"/>
      <c r="G1914" s="17"/>
      <c r="H1914" s="18"/>
      <c r="I1914" s="18"/>
      <c r="J1914" s="17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</row>
    <row r="1915" ht="15.75" customHeight="1" spans="1:27">
      <c r="A1915" s="2"/>
      <c r="B1915" s="35"/>
      <c r="C1915" s="2"/>
      <c r="D1915" s="6"/>
      <c r="E1915" s="16"/>
      <c r="F1915" s="17"/>
      <c r="G1915" s="17"/>
      <c r="H1915" s="18"/>
      <c r="I1915" s="18"/>
      <c r="J1915" s="17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</row>
    <row r="1916" ht="15.75" customHeight="1" spans="1:27">
      <c r="A1916" s="2"/>
      <c r="B1916" s="35"/>
      <c r="C1916" s="2"/>
      <c r="D1916" s="6"/>
      <c r="E1916" s="16"/>
      <c r="F1916" s="17"/>
      <c r="G1916" s="17"/>
      <c r="H1916" s="18"/>
      <c r="I1916" s="18"/>
      <c r="J1916" s="17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</row>
    <row r="1917" ht="15.75" customHeight="1" spans="1:27">
      <c r="A1917" s="2"/>
      <c r="B1917" s="35"/>
      <c r="C1917" s="2"/>
      <c r="D1917" s="6"/>
      <c r="E1917" s="16"/>
      <c r="F1917" s="17"/>
      <c r="G1917" s="17"/>
      <c r="H1917" s="18"/>
      <c r="I1917" s="18"/>
      <c r="J1917" s="17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</row>
    <row r="1918" ht="15.75" customHeight="1" spans="1:27">
      <c r="A1918" s="2"/>
      <c r="B1918" s="35"/>
      <c r="C1918" s="2"/>
      <c r="D1918" s="6"/>
      <c r="E1918" s="16"/>
      <c r="F1918" s="17"/>
      <c r="G1918" s="17"/>
      <c r="H1918" s="18"/>
      <c r="I1918" s="18"/>
      <c r="J1918" s="17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</row>
    <row r="1919" ht="15.75" customHeight="1" spans="1:27">
      <c r="A1919" s="2"/>
      <c r="B1919" s="35"/>
      <c r="C1919" s="2"/>
      <c r="D1919" s="6"/>
      <c r="E1919" s="16"/>
      <c r="F1919" s="17"/>
      <c r="G1919" s="17"/>
      <c r="H1919" s="18"/>
      <c r="I1919" s="18"/>
      <c r="J1919" s="17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</row>
    <row r="1920" ht="15.75" customHeight="1" spans="1:27">
      <c r="A1920" s="2"/>
      <c r="B1920" s="35"/>
      <c r="C1920" s="2"/>
      <c r="D1920" s="6"/>
      <c r="E1920" s="16"/>
      <c r="F1920" s="17"/>
      <c r="G1920" s="17"/>
      <c r="H1920" s="18"/>
      <c r="I1920" s="18"/>
      <c r="J1920" s="17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</row>
    <row r="1921" ht="15.75" customHeight="1" spans="1:27">
      <c r="A1921" s="2"/>
      <c r="B1921" s="35"/>
      <c r="C1921" s="2"/>
      <c r="D1921" s="6"/>
      <c r="E1921" s="16"/>
      <c r="F1921" s="17"/>
      <c r="G1921" s="17"/>
      <c r="H1921" s="18"/>
      <c r="I1921" s="18"/>
      <c r="J1921" s="17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</row>
    <row r="1922" ht="15.75" customHeight="1" spans="1:27">
      <c r="A1922" s="2"/>
      <c r="B1922" s="35"/>
      <c r="C1922" s="2"/>
      <c r="D1922" s="6"/>
      <c r="E1922" s="16"/>
      <c r="F1922" s="17"/>
      <c r="G1922" s="17"/>
      <c r="H1922" s="18"/>
      <c r="I1922" s="18"/>
      <c r="J1922" s="17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</row>
    <row r="1923" ht="15.75" customHeight="1" spans="1:27">
      <c r="A1923" s="2"/>
      <c r="B1923" s="35"/>
      <c r="C1923" s="2"/>
      <c r="D1923" s="6"/>
      <c r="E1923" s="16"/>
      <c r="F1923" s="17"/>
      <c r="G1923" s="17"/>
      <c r="H1923" s="18"/>
      <c r="I1923" s="18"/>
      <c r="J1923" s="17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</row>
    <row r="1924" ht="15.75" customHeight="1" spans="1:27">
      <c r="A1924" s="2"/>
      <c r="B1924" s="35"/>
      <c r="C1924" s="2"/>
      <c r="D1924" s="6"/>
      <c r="E1924" s="16"/>
      <c r="F1924" s="17"/>
      <c r="G1924" s="17"/>
      <c r="H1924" s="18"/>
      <c r="I1924" s="18"/>
      <c r="J1924" s="17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</row>
    <row r="1925" ht="15.75" customHeight="1" spans="1:27">
      <c r="A1925" s="2"/>
      <c r="B1925" s="35"/>
      <c r="C1925" s="2"/>
      <c r="D1925" s="6"/>
      <c r="E1925" s="16"/>
      <c r="F1925" s="17"/>
      <c r="G1925" s="17"/>
      <c r="H1925" s="18"/>
      <c r="I1925" s="18"/>
      <c r="J1925" s="17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 ht="15.75" customHeight="1" spans="1:27">
      <c r="A1926" s="2"/>
      <c r="B1926" s="35"/>
      <c r="C1926" s="2"/>
      <c r="D1926" s="6"/>
      <c r="E1926" s="16"/>
      <c r="F1926" s="17"/>
      <c r="G1926" s="17"/>
      <c r="H1926" s="18"/>
      <c r="I1926" s="18"/>
      <c r="J1926" s="17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</row>
    <row r="1927" ht="15.75" customHeight="1" spans="1:27">
      <c r="A1927" s="2"/>
      <c r="B1927" s="35"/>
      <c r="C1927" s="2"/>
      <c r="D1927" s="6"/>
      <c r="E1927" s="16"/>
      <c r="F1927" s="17"/>
      <c r="G1927" s="17"/>
      <c r="H1927" s="18"/>
      <c r="I1927" s="18"/>
      <c r="J1927" s="17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</row>
    <row r="1928" ht="15.75" customHeight="1" spans="1:27">
      <c r="A1928" s="2"/>
      <c r="B1928" s="35"/>
      <c r="C1928" s="2"/>
      <c r="D1928" s="6"/>
      <c r="E1928" s="16"/>
      <c r="F1928" s="17"/>
      <c r="G1928" s="17"/>
      <c r="H1928" s="18"/>
      <c r="I1928" s="18"/>
      <c r="J1928" s="17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</row>
    <row r="1929" ht="15.75" customHeight="1" spans="1:27">
      <c r="A1929" s="2"/>
      <c r="B1929" s="35"/>
      <c r="C1929" s="2"/>
      <c r="D1929" s="6"/>
      <c r="E1929" s="16"/>
      <c r="F1929" s="17"/>
      <c r="G1929" s="17"/>
      <c r="H1929" s="18"/>
      <c r="I1929" s="18"/>
      <c r="J1929" s="17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</row>
    <row r="1930" ht="15.75" customHeight="1" spans="1:27">
      <c r="A1930" s="2"/>
      <c r="B1930" s="35"/>
      <c r="C1930" s="2"/>
      <c r="D1930" s="6"/>
      <c r="E1930" s="16"/>
      <c r="F1930" s="17"/>
      <c r="G1930" s="17"/>
      <c r="H1930" s="18"/>
      <c r="I1930" s="18"/>
      <c r="J1930" s="17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</row>
    <row r="1931" ht="15.75" customHeight="1" spans="1:27">
      <c r="A1931" s="2"/>
      <c r="B1931" s="35"/>
      <c r="C1931" s="2"/>
      <c r="D1931" s="6"/>
      <c r="E1931" s="16"/>
      <c r="F1931" s="17"/>
      <c r="G1931" s="17"/>
      <c r="H1931" s="18"/>
      <c r="I1931" s="18"/>
      <c r="J1931" s="17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</row>
    <row r="1932" ht="15.75" customHeight="1" spans="1:27">
      <c r="A1932" s="2"/>
      <c r="B1932" s="35"/>
      <c r="C1932" s="2"/>
      <c r="D1932" s="6"/>
      <c r="E1932" s="16"/>
      <c r="F1932" s="17"/>
      <c r="G1932" s="17"/>
      <c r="H1932" s="18"/>
      <c r="I1932" s="18"/>
      <c r="J1932" s="17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</row>
    <row r="1933" ht="15.75" customHeight="1" spans="1:27">
      <c r="A1933" s="2"/>
      <c r="B1933" s="35"/>
      <c r="C1933" s="2"/>
      <c r="D1933" s="6"/>
      <c r="E1933" s="16"/>
      <c r="F1933" s="17"/>
      <c r="G1933" s="17"/>
      <c r="H1933" s="18"/>
      <c r="I1933" s="18"/>
      <c r="J1933" s="17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</row>
    <row r="1934" ht="15.75" customHeight="1" spans="1:27">
      <c r="A1934" s="2"/>
      <c r="B1934" s="35"/>
      <c r="C1934" s="2"/>
      <c r="D1934" s="6"/>
      <c r="E1934" s="16"/>
      <c r="F1934" s="17"/>
      <c r="G1934" s="17"/>
      <c r="H1934" s="18"/>
      <c r="I1934" s="18"/>
      <c r="J1934" s="17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</row>
    <row r="1935" ht="15.75" customHeight="1" spans="1:27">
      <c r="A1935" s="2"/>
      <c r="B1935" s="35"/>
      <c r="C1935" s="2"/>
      <c r="D1935" s="6"/>
      <c r="E1935" s="16"/>
      <c r="F1935" s="17"/>
      <c r="G1935" s="17"/>
      <c r="H1935" s="18"/>
      <c r="I1935" s="18"/>
      <c r="J1935" s="17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 ht="15.75" customHeight="1" spans="1:27">
      <c r="A1936" s="2"/>
      <c r="B1936" s="35"/>
      <c r="C1936" s="2"/>
      <c r="D1936" s="6"/>
      <c r="E1936" s="16"/>
      <c r="F1936" s="17"/>
      <c r="G1936" s="17"/>
      <c r="H1936" s="18"/>
      <c r="I1936" s="18"/>
      <c r="J1936" s="17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</row>
    <row r="1937" ht="15.75" customHeight="1" spans="1:27">
      <c r="A1937" s="2"/>
      <c r="B1937" s="35"/>
      <c r="C1937" s="2"/>
      <c r="D1937" s="6"/>
      <c r="E1937" s="16"/>
      <c r="F1937" s="17"/>
      <c r="G1937" s="17"/>
      <c r="H1937" s="18"/>
      <c r="I1937" s="18"/>
      <c r="J1937" s="17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</row>
    <row r="1938" ht="15.75" customHeight="1" spans="1:27">
      <c r="A1938" s="2"/>
      <c r="B1938" s="35"/>
      <c r="C1938" s="2"/>
      <c r="D1938" s="6"/>
      <c r="E1938" s="16"/>
      <c r="F1938" s="17"/>
      <c r="G1938" s="17"/>
      <c r="H1938" s="18"/>
      <c r="I1938" s="18"/>
      <c r="J1938" s="17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</row>
    <row r="1939" ht="15.75" customHeight="1" spans="1:27">
      <c r="A1939" s="2"/>
      <c r="B1939" s="35"/>
      <c r="C1939" s="2"/>
      <c r="D1939" s="6"/>
      <c r="E1939" s="16"/>
      <c r="F1939" s="17"/>
      <c r="G1939" s="17"/>
      <c r="H1939" s="18"/>
      <c r="I1939" s="18"/>
      <c r="J1939" s="17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</row>
    <row r="1940" ht="15.75" customHeight="1" spans="1:27">
      <c r="A1940" s="2"/>
      <c r="B1940" s="35"/>
      <c r="C1940" s="2"/>
      <c r="D1940" s="6"/>
      <c r="E1940" s="16"/>
      <c r="F1940" s="17"/>
      <c r="G1940" s="17"/>
      <c r="H1940" s="18"/>
      <c r="I1940" s="18"/>
      <c r="J1940" s="17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</row>
    <row r="1941" ht="15.75" customHeight="1" spans="1:27">
      <c r="A1941" s="2"/>
      <c r="B1941" s="35"/>
      <c r="C1941" s="2"/>
      <c r="D1941" s="6"/>
      <c r="E1941" s="16"/>
      <c r="F1941" s="17"/>
      <c r="G1941" s="17"/>
      <c r="H1941" s="18"/>
      <c r="I1941" s="18"/>
      <c r="J1941" s="17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</row>
    <row r="1942" ht="15.75" customHeight="1" spans="1:27">
      <c r="A1942" s="2"/>
      <c r="B1942" s="35"/>
      <c r="C1942" s="2"/>
      <c r="D1942" s="6"/>
      <c r="E1942" s="16"/>
      <c r="F1942" s="17"/>
      <c r="G1942" s="17"/>
      <c r="H1942" s="18"/>
      <c r="I1942" s="18"/>
      <c r="J1942" s="17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</row>
    <row r="1943" ht="15.75" customHeight="1" spans="1:27">
      <c r="A1943" s="2"/>
      <c r="B1943" s="35"/>
      <c r="C1943" s="2"/>
      <c r="D1943" s="6"/>
      <c r="E1943" s="16"/>
      <c r="F1943" s="17"/>
      <c r="G1943" s="17"/>
      <c r="H1943" s="18"/>
      <c r="I1943" s="18"/>
      <c r="J1943" s="17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</row>
    <row r="1944" ht="15.75" customHeight="1" spans="1:27">
      <c r="A1944" s="2"/>
      <c r="B1944" s="35"/>
      <c r="C1944" s="2"/>
      <c r="D1944" s="6"/>
      <c r="E1944" s="16"/>
      <c r="F1944" s="17"/>
      <c r="G1944" s="17"/>
      <c r="H1944" s="18"/>
      <c r="I1944" s="18"/>
      <c r="J1944" s="17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</row>
    <row r="1945" ht="15.75" customHeight="1" spans="1:27">
      <c r="A1945" s="2"/>
      <c r="B1945" s="35"/>
      <c r="C1945" s="2"/>
      <c r="D1945" s="6"/>
      <c r="E1945" s="16"/>
      <c r="F1945" s="17"/>
      <c r="G1945" s="17"/>
      <c r="H1945" s="18"/>
      <c r="I1945" s="18"/>
      <c r="J1945" s="17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</row>
    <row r="1946" ht="15.75" customHeight="1" spans="1:27">
      <c r="A1946" s="2"/>
      <c r="B1946" s="35"/>
      <c r="C1946" s="2"/>
      <c r="D1946" s="6"/>
      <c r="E1946" s="16"/>
      <c r="F1946" s="17"/>
      <c r="G1946" s="17"/>
      <c r="H1946" s="18"/>
      <c r="I1946" s="18"/>
      <c r="J1946" s="17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</row>
    <row r="1947" ht="15.75" customHeight="1" spans="1:27">
      <c r="A1947" s="2"/>
      <c r="B1947" s="35"/>
      <c r="C1947" s="2"/>
      <c r="D1947" s="6"/>
      <c r="E1947" s="16"/>
      <c r="F1947" s="17"/>
      <c r="G1947" s="17"/>
      <c r="H1947" s="18"/>
      <c r="I1947" s="18"/>
      <c r="J1947" s="17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</row>
    <row r="1948" ht="15.75" customHeight="1" spans="1:27">
      <c r="A1948" s="2"/>
      <c r="B1948" s="35"/>
      <c r="C1948" s="2"/>
      <c r="D1948" s="6"/>
      <c r="E1948" s="16"/>
      <c r="F1948" s="17"/>
      <c r="G1948" s="17"/>
      <c r="H1948" s="18"/>
      <c r="I1948" s="18"/>
      <c r="J1948" s="17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</row>
    <row r="1949" ht="15.75" customHeight="1" spans="1:27">
      <c r="A1949" s="2"/>
      <c r="B1949" s="35"/>
      <c r="C1949" s="2"/>
      <c r="D1949" s="6"/>
      <c r="E1949" s="16"/>
      <c r="F1949" s="17"/>
      <c r="G1949" s="17"/>
      <c r="H1949" s="18"/>
      <c r="I1949" s="18"/>
      <c r="J1949" s="17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</row>
    <row r="1950" ht="15.75" customHeight="1" spans="1:27">
      <c r="A1950" s="2"/>
      <c r="B1950" s="35"/>
      <c r="C1950" s="2"/>
      <c r="D1950" s="6"/>
      <c r="E1950" s="16"/>
      <c r="F1950" s="17"/>
      <c r="G1950" s="17"/>
      <c r="H1950" s="18"/>
      <c r="I1950" s="18"/>
      <c r="J1950" s="17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</row>
    <row r="1951" ht="15.75" customHeight="1" spans="1:27">
      <c r="A1951" s="2"/>
      <c r="B1951" s="35"/>
      <c r="C1951" s="2"/>
      <c r="D1951" s="6"/>
      <c r="E1951" s="16"/>
      <c r="F1951" s="17"/>
      <c r="G1951" s="17"/>
      <c r="H1951" s="18"/>
      <c r="I1951" s="18"/>
      <c r="J1951" s="17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</row>
    <row r="1952" ht="15.75" customHeight="1" spans="1:27">
      <c r="A1952" s="2"/>
      <c r="B1952" s="35"/>
      <c r="C1952" s="2"/>
      <c r="D1952" s="6"/>
      <c r="E1952" s="16"/>
      <c r="F1952" s="17"/>
      <c r="G1952" s="17"/>
      <c r="H1952" s="18"/>
      <c r="I1952" s="18"/>
      <c r="J1952" s="17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</row>
    <row r="1953" ht="15.75" customHeight="1" spans="1:27">
      <c r="A1953" s="2"/>
      <c r="B1953" s="35"/>
      <c r="C1953" s="2"/>
      <c r="D1953" s="6"/>
      <c r="E1953" s="16"/>
      <c r="F1953" s="17"/>
      <c r="G1953" s="17"/>
      <c r="H1953" s="18"/>
      <c r="I1953" s="18"/>
      <c r="J1953" s="17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</row>
    <row r="1954" ht="15.75" customHeight="1" spans="1:27">
      <c r="A1954" s="2"/>
      <c r="B1954" s="35"/>
      <c r="C1954" s="2"/>
      <c r="D1954" s="6"/>
      <c r="E1954" s="16"/>
      <c r="F1954" s="17"/>
      <c r="G1954" s="17"/>
      <c r="H1954" s="18"/>
      <c r="I1954" s="18"/>
      <c r="J1954" s="17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</row>
    <row r="1955" ht="15.75" customHeight="1" spans="1:27">
      <c r="A1955" s="2"/>
      <c r="B1955" s="35"/>
      <c r="C1955" s="2"/>
      <c r="D1955" s="6"/>
      <c r="E1955" s="16"/>
      <c r="F1955" s="17"/>
      <c r="G1955" s="17"/>
      <c r="H1955" s="18"/>
      <c r="I1955" s="18"/>
      <c r="J1955" s="17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</row>
    <row r="1956" ht="15.75" customHeight="1" spans="1:27">
      <c r="A1956" s="2"/>
      <c r="B1956" s="35"/>
      <c r="C1956" s="2"/>
      <c r="D1956" s="6"/>
      <c r="E1956" s="16"/>
      <c r="F1956" s="17"/>
      <c r="G1956" s="17"/>
      <c r="H1956" s="18"/>
      <c r="I1956" s="18"/>
      <c r="J1956" s="17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</row>
    <row r="1957" ht="15.75" customHeight="1" spans="1:27">
      <c r="A1957" s="2"/>
      <c r="B1957" s="35"/>
      <c r="C1957" s="2"/>
      <c r="D1957" s="6"/>
      <c r="E1957" s="16"/>
      <c r="F1957" s="17"/>
      <c r="G1957" s="17"/>
      <c r="H1957" s="18"/>
      <c r="I1957" s="18"/>
      <c r="J1957" s="17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</row>
    <row r="1958" ht="15.75" customHeight="1" spans="1:27">
      <c r="A1958" s="2"/>
      <c r="B1958" s="35"/>
      <c r="C1958" s="2"/>
      <c r="D1958" s="6"/>
      <c r="E1958" s="16"/>
      <c r="F1958" s="17"/>
      <c r="G1958" s="17"/>
      <c r="H1958" s="18"/>
      <c r="I1958" s="18"/>
      <c r="J1958" s="17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 ht="15.75" customHeight="1" spans="1:27">
      <c r="A1959" s="2"/>
      <c r="B1959" s="35"/>
      <c r="C1959" s="2"/>
      <c r="D1959" s="6"/>
      <c r="E1959" s="16"/>
      <c r="F1959" s="17"/>
      <c r="G1959" s="17"/>
      <c r="H1959" s="18"/>
      <c r="I1959" s="18"/>
      <c r="J1959" s="17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</row>
    <row r="1960" ht="15.75" customHeight="1" spans="1:27">
      <c r="A1960" s="2"/>
      <c r="B1960" s="35"/>
      <c r="C1960" s="2"/>
      <c r="D1960" s="6"/>
      <c r="E1960" s="16"/>
      <c r="F1960" s="17"/>
      <c r="G1960" s="17"/>
      <c r="H1960" s="18"/>
      <c r="I1960" s="18"/>
      <c r="J1960" s="17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</row>
    <row r="1961" ht="15.75" customHeight="1" spans="1:27">
      <c r="A1961" s="2"/>
      <c r="B1961" s="35"/>
      <c r="C1961" s="2"/>
      <c r="D1961" s="6"/>
      <c r="E1961" s="16"/>
      <c r="F1961" s="17"/>
      <c r="G1961" s="17"/>
      <c r="H1961" s="18"/>
      <c r="I1961" s="18"/>
      <c r="J1961" s="17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</row>
    <row r="1962" ht="15.75" customHeight="1" spans="1:27">
      <c r="A1962" s="2"/>
      <c r="B1962" s="35"/>
      <c r="C1962" s="2"/>
      <c r="D1962" s="6"/>
      <c r="E1962" s="16"/>
      <c r="F1962" s="17"/>
      <c r="G1962" s="17"/>
      <c r="H1962" s="18"/>
      <c r="I1962" s="18"/>
      <c r="J1962" s="17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</row>
    <row r="1963" ht="15.75" customHeight="1" spans="1:27">
      <c r="A1963" s="2"/>
      <c r="B1963" s="35"/>
      <c r="C1963" s="2"/>
      <c r="D1963" s="6"/>
      <c r="E1963" s="16"/>
      <c r="F1963" s="17"/>
      <c r="G1963" s="17"/>
      <c r="H1963" s="18"/>
      <c r="I1963" s="18"/>
      <c r="J1963" s="17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</row>
    <row r="1964" ht="15.75" customHeight="1" spans="1:27">
      <c r="A1964" s="2"/>
      <c r="B1964" s="35"/>
      <c r="C1964" s="2"/>
      <c r="D1964" s="6"/>
      <c r="E1964" s="16"/>
      <c r="F1964" s="17"/>
      <c r="G1964" s="17"/>
      <c r="H1964" s="18"/>
      <c r="I1964" s="18"/>
      <c r="J1964" s="17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</row>
    <row r="1965" ht="15.75" customHeight="1" spans="1:27">
      <c r="A1965" s="2"/>
      <c r="B1965" s="35"/>
      <c r="C1965" s="2"/>
      <c r="D1965" s="6"/>
      <c r="E1965" s="16"/>
      <c r="F1965" s="17"/>
      <c r="G1965" s="17"/>
      <c r="H1965" s="18"/>
      <c r="I1965" s="18"/>
      <c r="J1965" s="17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</row>
    <row r="1966" ht="15.75" customHeight="1" spans="1:27">
      <c r="A1966" s="2"/>
      <c r="B1966" s="35"/>
      <c r="C1966" s="2"/>
      <c r="D1966" s="6"/>
      <c r="E1966" s="16"/>
      <c r="F1966" s="17"/>
      <c r="G1966" s="17"/>
      <c r="H1966" s="18"/>
      <c r="I1966" s="18"/>
      <c r="J1966" s="17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</row>
    <row r="1967" ht="15.75" customHeight="1" spans="1:27">
      <c r="A1967" s="2"/>
      <c r="B1967" s="35"/>
      <c r="C1967" s="2"/>
      <c r="D1967" s="6"/>
      <c r="E1967" s="16"/>
      <c r="F1967" s="17"/>
      <c r="G1967" s="17"/>
      <c r="H1967" s="18"/>
      <c r="I1967" s="18"/>
      <c r="J1967" s="17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</row>
    <row r="1968" ht="15.75" customHeight="1" spans="1:27">
      <c r="A1968" s="2"/>
      <c r="B1968" s="35"/>
      <c r="C1968" s="2"/>
      <c r="D1968" s="6"/>
      <c r="E1968" s="16"/>
      <c r="F1968" s="17"/>
      <c r="G1968" s="17"/>
      <c r="H1968" s="18"/>
      <c r="I1968" s="18"/>
      <c r="J1968" s="17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</row>
    <row r="1969" ht="15.75" customHeight="1" spans="1:27">
      <c r="A1969" s="2"/>
      <c r="B1969" s="35"/>
      <c r="C1969" s="2"/>
      <c r="D1969" s="6"/>
      <c r="E1969" s="16"/>
      <c r="F1969" s="17"/>
      <c r="G1969" s="17"/>
      <c r="H1969" s="18"/>
      <c r="I1969" s="18"/>
      <c r="J1969" s="17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 ht="15.75" customHeight="1" spans="1:27">
      <c r="A1970" s="2"/>
      <c r="B1970" s="35"/>
      <c r="C1970" s="2"/>
      <c r="D1970" s="6"/>
      <c r="E1970" s="16"/>
      <c r="F1970" s="17"/>
      <c r="G1970" s="17"/>
      <c r="H1970" s="18"/>
      <c r="I1970" s="18"/>
      <c r="J1970" s="17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</row>
    <row r="1971" ht="15.75" customHeight="1" spans="1:27">
      <c r="A1971" s="2"/>
      <c r="B1971" s="35"/>
      <c r="C1971" s="2"/>
      <c r="D1971" s="6"/>
      <c r="E1971" s="16"/>
      <c r="F1971" s="17"/>
      <c r="G1971" s="17"/>
      <c r="H1971" s="18"/>
      <c r="I1971" s="18"/>
      <c r="J1971" s="17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</row>
    <row r="1972" ht="15.75" customHeight="1" spans="1:27">
      <c r="A1972" s="2"/>
      <c r="B1972" s="35"/>
      <c r="C1972" s="2"/>
      <c r="D1972" s="6"/>
      <c r="E1972" s="16"/>
      <c r="F1972" s="17"/>
      <c r="G1972" s="17"/>
      <c r="H1972" s="18"/>
      <c r="I1972" s="18"/>
      <c r="J1972" s="17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</row>
    <row r="1973" ht="15.75" customHeight="1" spans="1:27">
      <c r="A1973" s="2"/>
      <c r="B1973" s="35"/>
      <c r="C1973" s="2"/>
      <c r="D1973" s="6"/>
      <c r="E1973" s="16"/>
      <c r="F1973" s="17"/>
      <c r="G1973" s="17"/>
      <c r="H1973" s="18"/>
      <c r="I1973" s="18"/>
      <c r="J1973" s="17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</row>
    <row r="1974" ht="15.75" customHeight="1" spans="1:27">
      <c r="A1974" s="2"/>
      <c r="B1974" s="35"/>
      <c r="C1974" s="2"/>
      <c r="D1974" s="6"/>
      <c r="E1974" s="16"/>
      <c r="F1974" s="17"/>
      <c r="G1974" s="17"/>
      <c r="H1974" s="18"/>
      <c r="I1974" s="18"/>
      <c r="J1974" s="17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</row>
    <row r="1975" ht="15.75" customHeight="1" spans="1:27">
      <c r="A1975" s="2"/>
      <c r="B1975" s="35"/>
      <c r="C1975" s="2"/>
      <c r="D1975" s="6"/>
      <c r="E1975" s="16"/>
      <c r="F1975" s="17"/>
      <c r="G1975" s="17"/>
      <c r="H1975" s="18"/>
      <c r="I1975" s="18"/>
      <c r="J1975" s="17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</row>
    <row r="1976" ht="15.75" customHeight="1" spans="1:27">
      <c r="A1976" s="2"/>
      <c r="B1976" s="35"/>
      <c r="C1976" s="2"/>
      <c r="D1976" s="6"/>
      <c r="E1976" s="16"/>
      <c r="F1976" s="17"/>
      <c r="G1976" s="17"/>
      <c r="H1976" s="18"/>
      <c r="I1976" s="18"/>
      <c r="J1976" s="17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</row>
    <row r="1977" ht="15.75" customHeight="1" spans="1:27">
      <c r="A1977" s="2"/>
      <c r="B1977" s="35"/>
      <c r="C1977" s="2"/>
      <c r="D1977" s="6"/>
      <c r="E1977" s="16"/>
      <c r="F1977" s="17"/>
      <c r="G1977" s="17"/>
      <c r="H1977" s="18"/>
      <c r="I1977" s="18"/>
      <c r="J1977" s="17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</row>
    <row r="1978" ht="15.75" customHeight="1" spans="1:27">
      <c r="A1978" s="2"/>
      <c r="B1978" s="35"/>
      <c r="C1978" s="2"/>
      <c r="D1978" s="6"/>
      <c r="E1978" s="16"/>
      <c r="F1978" s="17"/>
      <c r="G1978" s="17"/>
      <c r="H1978" s="18"/>
      <c r="I1978" s="18"/>
      <c r="J1978" s="17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</row>
    <row r="1979" ht="15.75" customHeight="1" spans="1:27">
      <c r="A1979" s="2"/>
      <c r="B1979" s="35"/>
      <c r="C1979" s="2"/>
      <c r="D1979" s="6"/>
      <c r="E1979" s="16"/>
      <c r="F1979" s="17"/>
      <c r="G1979" s="17"/>
      <c r="H1979" s="18"/>
      <c r="I1979" s="18"/>
      <c r="J1979" s="17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</row>
    <row r="1980" ht="15.75" customHeight="1" spans="1:27">
      <c r="A1980" s="2"/>
      <c r="B1980" s="35"/>
      <c r="C1980" s="2"/>
      <c r="D1980" s="6"/>
      <c r="E1980" s="16"/>
      <c r="F1980" s="17"/>
      <c r="G1980" s="17"/>
      <c r="H1980" s="18"/>
      <c r="I1980" s="18"/>
      <c r="J1980" s="17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</row>
    <row r="1981" ht="15.75" customHeight="1" spans="1:27">
      <c r="A1981" s="2"/>
      <c r="B1981" s="35"/>
      <c r="C1981" s="2"/>
      <c r="D1981" s="6"/>
      <c r="E1981" s="16"/>
      <c r="F1981" s="17"/>
      <c r="G1981" s="17"/>
      <c r="H1981" s="18"/>
      <c r="I1981" s="18"/>
      <c r="J1981" s="17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</row>
    <row r="1982" ht="15.75" customHeight="1" spans="1:27">
      <c r="A1982" s="2"/>
      <c r="B1982" s="35"/>
      <c r="C1982" s="2"/>
      <c r="D1982" s="6"/>
      <c r="E1982" s="16"/>
      <c r="F1982" s="17"/>
      <c r="G1982" s="17"/>
      <c r="H1982" s="18"/>
      <c r="I1982" s="18"/>
      <c r="J1982" s="17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</row>
    <row r="1983" ht="15.75" customHeight="1" spans="1:27">
      <c r="A1983" s="2"/>
      <c r="B1983" s="35"/>
      <c r="C1983" s="2"/>
      <c r="D1983" s="6"/>
      <c r="E1983" s="16"/>
      <c r="F1983" s="17"/>
      <c r="G1983" s="17"/>
      <c r="H1983" s="18"/>
      <c r="I1983" s="18"/>
      <c r="J1983" s="17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</row>
    <row r="1984" ht="15.75" customHeight="1" spans="1:27">
      <c r="A1984" s="2"/>
      <c r="B1984" s="35"/>
      <c r="C1984" s="2"/>
      <c r="D1984" s="6"/>
      <c r="E1984" s="16"/>
      <c r="F1984" s="17"/>
      <c r="G1984" s="17"/>
      <c r="H1984" s="18"/>
      <c r="I1984" s="18"/>
      <c r="J1984" s="17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</row>
    <row r="1985" ht="15.75" customHeight="1" spans="1:27">
      <c r="A1985" s="2"/>
      <c r="B1985" s="35"/>
      <c r="C1985" s="2"/>
      <c r="D1985" s="6"/>
      <c r="E1985" s="16"/>
      <c r="F1985" s="17"/>
      <c r="G1985" s="17"/>
      <c r="H1985" s="18"/>
      <c r="I1985" s="18"/>
      <c r="J1985" s="17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</row>
    <row r="1986" ht="15.75" customHeight="1" spans="1:27">
      <c r="A1986" s="2"/>
      <c r="B1986" s="35"/>
      <c r="C1986" s="2"/>
      <c r="D1986" s="6"/>
      <c r="E1986" s="16"/>
      <c r="F1986" s="17"/>
      <c r="G1986" s="17"/>
      <c r="H1986" s="18"/>
      <c r="I1986" s="18"/>
      <c r="J1986" s="17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</row>
    <row r="1987" ht="15.75" customHeight="1" spans="1:27">
      <c r="A1987" s="2"/>
      <c r="B1987" s="35"/>
      <c r="C1987" s="2"/>
      <c r="D1987" s="6"/>
      <c r="E1987" s="16"/>
      <c r="F1987" s="17"/>
      <c r="G1987" s="17"/>
      <c r="H1987" s="18"/>
      <c r="I1987" s="18"/>
      <c r="J1987" s="17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</row>
    <row r="1988" ht="15.75" customHeight="1" spans="1:27">
      <c r="A1988" s="2"/>
      <c r="B1988" s="35"/>
      <c r="C1988" s="2"/>
      <c r="D1988" s="6"/>
      <c r="E1988" s="16"/>
      <c r="F1988" s="17"/>
      <c r="G1988" s="17"/>
      <c r="H1988" s="18"/>
      <c r="I1988" s="18"/>
      <c r="J1988" s="17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</row>
    <row r="1989" ht="15.75" customHeight="1" spans="1:27">
      <c r="A1989" s="2"/>
      <c r="B1989" s="35"/>
      <c r="C1989" s="2"/>
      <c r="D1989" s="6"/>
      <c r="E1989" s="16"/>
      <c r="F1989" s="17"/>
      <c r="G1989" s="17"/>
      <c r="H1989" s="18"/>
      <c r="I1989" s="18"/>
      <c r="J1989" s="17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</row>
    <row r="1990" ht="15.75" customHeight="1" spans="1:27">
      <c r="A1990" s="2"/>
      <c r="B1990" s="35"/>
      <c r="C1990" s="2"/>
      <c r="D1990" s="6"/>
      <c r="E1990" s="16"/>
      <c r="F1990" s="17"/>
      <c r="G1990" s="17"/>
      <c r="H1990" s="18"/>
      <c r="I1990" s="18"/>
      <c r="J1990" s="17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</row>
    <row r="1991" ht="15.75" customHeight="1" spans="1:27">
      <c r="A1991" s="2"/>
      <c r="B1991" s="35"/>
      <c r="C1991" s="2"/>
      <c r="D1991" s="6"/>
      <c r="E1991" s="16"/>
      <c r="F1991" s="17"/>
      <c r="G1991" s="17"/>
      <c r="H1991" s="18"/>
      <c r="I1991" s="18"/>
      <c r="J1991" s="17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</row>
    <row r="1992" ht="15.75" customHeight="1" spans="1:27">
      <c r="A1992" s="2"/>
      <c r="B1992" s="35"/>
      <c r="C1992" s="2"/>
      <c r="D1992" s="6"/>
      <c r="E1992" s="16"/>
      <c r="F1992" s="17"/>
      <c r="G1992" s="17"/>
      <c r="H1992" s="18"/>
      <c r="I1992" s="18"/>
      <c r="J1992" s="17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</row>
    <row r="1993" ht="15.75" customHeight="1" spans="1:27">
      <c r="A1993" s="2"/>
      <c r="B1993" s="35"/>
      <c r="C1993" s="2"/>
      <c r="D1993" s="6"/>
      <c r="E1993" s="16"/>
      <c r="F1993" s="17"/>
      <c r="G1993" s="17"/>
      <c r="H1993" s="18"/>
      <c r="I1993" s="18"/>
      <c r="J1993" s="17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</row>
    <row r="1994" ht="15.75" customHeight="1" spans="1:27">
      <c r="A1994" s="2"/>
      <c r="B1994" s="35"/>
      <c r="C1994" s="2"/>
      <c r="D1994" s="6"/>
      <c r="E1994" s="16"/>
      <c r="F1994" s="17"/>
      <c r="G1994" s="17"/>
      <c r="H1994" s="18"/>
      <c r="I1994" s="18"/>
      <c r="J1994" s="17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</row>
    <row r="1995" ht="15.75" customHeight="1" spans="1:27">
      <c r="A1995" s="2"/>
      <c r="B1995" s="35"/>
      <c r="C1995" s="2"/>
      <c r="D1995" s="6"/>
      <c r="E1995" s="16"/>
      <c r="F1995" s="17"/>
      <c r="G1995" s="17"/>
      <c r="H1995" s="18"/>
      <c r="I1995" s="18"/>
      <c r="J1995" s="17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</row>
    <row r="1996" ht="15.75" customHeight="1" spans="1:27">
      <c r="A1996" s="2"/>
      <c r="B1996" s="35"/>
      <c r="C1996" s="2"/>
      <c r="D1996" s="6"/>
      <c r="E1996" s="16"/>
      <c r="F1996" s="17"/>
      <c r="G1996" s="17"/>
      <c r="H1996" s="18"/>
      <c r="I1996" s="18"/>
      <c r="J1996" s="17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</row>
    <row r="1997" ht="15.75" customHeight="1" spans="1:27">
      <c r="A1997" s="2"/>
      <c r="B1997" s="35"/>
      <c r="C1997" s="2"/>
      <c r="D1997" s="6"/>
      <c r="E1997" s="16"/>
      <c r="F1997" s="17"/>
      <c r="G1997" s="17"/>
      <c r="H1997" s="18"/>
      <c r="I1997" s="18"/>
      <c r="J1997" s="17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</row>
    <row r="1998" ht="15.75" customHeight="1" spans="1:27">
      <c r="A1998" s="2"/>
      <c r="B1998" s="35"/>
      <c r="C1998" s="2"/>
      <c r="D1998" s="6"/>
      <c r="E1998" s="16"/>
      <c r="F1998" s="17"/>
      <c r="G1998" s="17"/>
      <c r="H1998" s="18"/>
      <c r="I1998" s="18"/>
      <c r="J1998" s="17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</row>
    <row r="1999" ht="15.75" customHeight="1" spans="1:27">
      <c r="A1999" s="2"/>
      <c r="B1999" s="35"/>
      <c r="C1999" s="2"/>
      <c r="D1999" s="6"/>
      <c r="E1999" s="16"/>
      <c r="F1999" s="17"/>
      <c r="G1999" s="17"/>
      <c r="H1999" s="18"/>
      <c r="I1999" s="18"/>
      <c r="J1999" s="17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</row>
    <row r="2000" ht="15.75" customHeight="1" spans="1:27">
      <c r="A2000" s="2"/>
      <c r="B2000" s="35"/>
      <c r="C2000" s="2"/>
      <c r="D2000" s="6"/>
      <c r="E2000" s="16"/>
      <c r="F2000" s="17"/>
      <c r="G2000" s="17"/>
      <c r="H2000" s="18"/>
      <c r="I2000" s="18"/>
      <c r="J2000" s="17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</row>
    <row r="2001" ht="15.75" customHeight="1" spans="1:27">
      <c r="A2001" s="2"/>
      <c r="B2001" s="35"/>
      <c r="C2001" s="2"/>
      <c r="D2001" s="6"/>
      <c r="E2001" s="16"/>
      <c r="F2001" s="17"/>
      <c r="G2001" s="17"/>
      <c r="H2001" s="18"/>
      <c r="I2001" s="18"/>
      <c r="J2001" s="17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</row>
    <row r="2002" ht="15.75" customHeight="1" spans="1:27">
      <c r="A2002" s="2"/>
      <c r="B2002" s="35"/>
      <c r="C2002" s="2"/>
      <c r="D2002" s="6"/>
      <c r="E2002" s="16"/>
      <c r="F2002" s="17"/>
      <c r="G2002" s="17"/>
      <c r="H2002" s="18"/>
      <c r="I2002" s="18"/>
      <c r="J2002" s="17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</row>
    <row r="2003" ht="15.75" customHeight="1" spans="1:27">
      <c r="A2003" s="2"/>
      <c r="B2003" s="35"/>
      <c r="C2003" s="2"/>
      <c r="D2003" s="6"/>
      <c r="E2003" s="16"/>
      <c r="F2003" s="17"/>
      <c r="G2003" s="17"/>
      <c r="H2003" s="18"/>
      <c r="I2003" s="18"/>
      <c r="J2003" s="17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</row>
    <row r="2004" ht="15.75" customHeight="1" spans="1:27">
      <c r="A2004" s="2"/>
      <c r="B2004" s="35"/>
      <c r="C2004" s="2"/>
      <c r="D2004" s="6"/>
      <c r="E2004" s="16"/>
      <c r="F2004" s="17"/>
      <c r="G2004" s="17"/>
      <c r="H2004" s="18"/>
      <c r="I2004" s="18"/>
      <c r="J2004" s="17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</row>
    <row r="2005" ht="15.75" customHeight="1" spans="1:27">
      <c r="A2005" s="2"/>
      <c r="B2005" s="35"/>
      <c r="C2005" s="2"/>
      <c r="D2005" s="6"/>
      <c r="E2005" s="16"/>
      <c r="F2005" s="17"/>
      <c r="G2005" s="17"/>
      <c r="H2005" s="18"/>
      <c r="I2005" s="18"/>
      <c r="J2005" s="17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</row>
    <row r="2006" ht="15.75" customHeight="1" spans="1:27">
      <c r="A2006" s="2"/>
      <c r="B2006" s="35"/>
      <c r="C2006" s="2"/>
      <c r="D2006" s="6"/>
      <c r="E2006" s="16"/>
      <c r="F2006" s="17"/>
      <c r="G2006" s="17"/>
      <c r="H2006" s="18"/>
      <c r="I2006" s="18"/>
      <c r="J2006" s="17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</row>
    <row r="2007" ht="15.75" customHeight="1" spans="1:27">
      <c r="A2007" s="2"/>
      <c r="B2007" s="35"/>
      <c r="C2007" s="2"/>
      <c r="D2007" s="6"/>
      <c r="E2007" s="16"/>
      <c r="F2007" s="17"/>
      <c r="G2007" s="17"/>
      <c r="H2007" s="18"/>
      <c r="I2007" s="18"/>
      <c r="J2007" s="17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</row>
    <row r="2008" ht="15.75" customHeight="1" spans="1:27">
      <c r="A2008" s="2"/>
      <c r="B2008" s="35"/>
      <c r="C2008" s="2"/>
      <c r="D2008" s="6"/>
      <c r="E2008" s="16"/>
      <c r="F2008" s="17"/>
      <c r="G2008" s="17"/>
      <c r="H2008" s="18"/>
      <c r="I2008" s="18"/>
      <c r="J2008" s="17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</row>
    <row r="2009" ht="15.75" customHeight="1" spans="1:27">
      <c r="A2009" s="2"/>
      <c r="B2009" s="35"/>
      <c r="C2009" s="2"/>
      <c r="D2009" s="6"/>
      <c r="E2009" s="16"/>
      <c r="F2009" s="17"/>
      <c r="G2009" s="17"/>
      <c r="H2009" s="18"/>
      <c r="I2009" s="18"/>
      <c r="J2009" s="17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</row>
    <row r="2010" ht="15.75" customHeight="1" spans="1:27">
      <c r="A2010" s="2"/>
      <c r="B2010" s="35"/>
      <c r="C2010" s="2"/>
      <c r="D2010" s="6"/>
      <c r="E2010" s="16"/>
      <c r="F2010" s="17"/>
      <c r="G2010" s="17"/>
      <c r="H2010" s="18"/>
      <c r="I2010" s="18"/>
      <c r="J2010" s="17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</row>
    <row r="2011" ht="15.75" customHeight="1" spans="1:27">
      <c r="A2011" s="2"/>
      <c r="B2011" s="35"/>
      <c r="C2011" s="2"/>
      <c r="D2011" s="6"/>
      <c r="E2011" s="16"/>
      <c r="F2011" s="17"/>
      <c r="G2011" s="17"/>
      <c r="H2011" s="18"/>
      <c r="I2011" s="18"/>
      <c r="J2011" s="17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</row>
    <row r="2012" ht="15.75" customHeight="1" spans="1:27">
      <c r="A2012" s="2"/>
      <c r="B2012" s="35"/>
      <c r="C2012" s="2"/>
      <c r="D2012" s="6"/>
      <c r="E2012" s="16"/>
      <c r="F2012" s="17"/>
      <c r="G2012" s="17"/>
      <c r="H2012" s="18"/>
      <c r="I2012" s="18"/>
      <c r="J2012" s="17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</row>
    <row r="2013" ht="15.75" customHeight="1" spans="1:27">
      <c r="A2013" s="2"/>
      <c r="B2013" s="35"/>
      <c r="C2013" s="2"/>
      <c r="D2013" s="6"/>
      <c r="E2013" s="16"/>
      <c r="F2013" s="17"/>
      <c r="G2013" s="17"/>
      <c r="H2013" s="18"/>
      <c r="I2013" s="18"/>
      <c r="J2013" s="17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</row>
    <row r="2014" ht="15.75" customHeight="1" spans="1:27">
      <c r="A2014" s="2"/>
      <c r="B2014" s="35"/>
      <c r="C2014" s="2"/>
      <c r="D2014" s="6"/>
      <c r="E2014" s="16"/>
      <c r="F2014" s="17"/>
      <c r="G2014" s="17"/>
      <c r="H2014" s="18"/>
      <c r="I2014" s="18"/>
      <c r="J2014" s="17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</row>
    <row r="2015" ht="15.75" customHeight="1" spans="1:27">
      <c r="A2015" s="2"/>
      <c r="B2015" s="35"/>
      <c r="C2015" s="2"/>
      <c r="D2015" s="6"/>
      <c r="E2015" s="16"/>
      <c r="F2015" s="17"/>
      <c r="G2015" s="17"/>
      <c r="H2015" s="18"/>
      <c r="I2015" s="18"/>
      <c r="J2015" s="17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</row>
    <row r="2016" ht="15.75" customHeight="1" spans="1:27">
      <c r="A2016" s="2"/>
      <c r="B2016" s="35"/>
      <c r="C2016" s="2"/>
      <c r="D2016" s="6"/>
      <c r="E2016" s="16"/>
      <c r="F2016" s="17"/>
      <c r="G2016" s="17"/>
      <c r="H2016" s="18"/>
      <c r="I2016" s="18"/>
      <c r="J2016" s="17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</row>
    <row r="2017" ht="15.75" customHeight="1" spans="1:27">
      <c r="A2017" s="2"/>
      <c r="B2017" s="35"/>
      <c r="C2017" s="2"/>
      <c r="D2017" s="6"/>
      <c r="E2017" s="16"/>
      <c r="F2017" s="17"/>
      <c r="G2017" s="17"/>
      <c r="H2017" s="18"/>
      <c r="I2017" s="18"/>
      <c r="J2017" s="17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</row>
    <row r="2018" ht="15.75" customHeight="1" spans="1:27">
      <c r="A2018" s="2"/>
      <c r="B2018" s="35"/>
      <c r="C2018" s="2"/>
      <c r="D2018" s="6"/>
      <c r="E2018" s="16"/>
      <c r="F2018" s="17"/>
      <c r="G2018" s="17"/>
      <c r="H2018" s="18"/>
      <c r="I2018" s="18"/>
      <c r="J2018" s="17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</row>
    <row r="2019" ht="15.75" customHeight="1" spans="1:27">
      <c r="A2019" s="2"/>
      <c r="B2019" s="35"/>
      <c r="C2019" s="2"/>
      <c r="D2019" s="6"/>
      <c r="E2019" s="16"/>
      <c r="F2019" s="17"/>
      <c r="G2019" s="17"/>
      <c r="H2019" s="18"/>
      <c r="I2019" s="18"/>
      <c r="J2019" s="17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</row>
    <row r="2020" ht="15.75" customHeight="1" spans="1:27">
      <c r="A2020" s="2"/>
      <c r="B2020" s="35"/>
      <c r="C2020" s="2"/>
      <c r="D2020" s="6"/>
      <c r="E2020" s="16"/>
      <c r="F2020" s="17"/>
      <c r="G2020" s="17"/>
      <c r="H2020" s="18"/>
      <c r="I2020" s="18"/>
      <c r="J2020" s="17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</row>
    <row r="2021" ht="15.75" customHeight="1" spans="1:27">
      <c r="A2021" s="2"/>
      <c r="B2021" s="35"/>
      <c r="C2021" s="2"/>
      <c r="D2021" s="6"/>
      <c r="E2021" s="16"/>
      <c r="F2021" s="17"/>
      <c r="G2021" s="17"/>
      <c r="H2021" s="18"/>
      <c r="I2021" s="18"/>
      <c r="J2021" s="17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</row>
    <row r="2022" ht="15.75" customHeight="1" spans="1:27">
      <c r="A2022" s="2"/>
      <c r="B2022" s="35"/>
      <c r="C2022" s="2"/>
      <c r="D2022" s="6"/>
      <c r="E2022" s="16"/>
      <c r="F2022" s="17"/>
      <c r="G2022" s="17"/>
      <c r="H2022" s="18"/>
      <c r="I2022" s="18"/>
      <c r="J2022" s="17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</row>
    <row r="2023" ht="15.75" customHeight="1" spans="1:27">
      <c r="A2023" s="2"/>
      <c r="B2023" s="35"/>
      <c r="C2023" s="2"/>
      <c r="D2023" s="6"/>
      <c r="E2023" s="16"/>
      <c r="F2023" s="17"/>
      <c r="G2023" s="17"/>
      <c r="H2023" s="18"/>
      <c r="I2023" s="18"/>
      <c r="J2023" s="17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</row>
    <row r="2024" ht="15.75" customHeight="1" spans="1:27">
      <c r="A2024" s="2"/>
      <c r="B2024" s="35"/>
      <c r="C2024" s="2"/>
      <c r="D2024" s="6"/>
      <c r="E2024" s="16"/>
      <c r="F2024" s="17"/>
      <c r="G2024" s="17"/>
      <c r="H2024" s="18"/>
      <c r="I2024" s="18"/>
      <c r="J2024" s="17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</row>
    <row r="2025" ht="15.75" customHeight="1" spans="1:27">
      <c r="A2025" s="2"/>
      <c r="B2025" s="35"/>
      <c r="C2025" s="2"/>
      <c r="D2025" s="6"/>
      <c r="E2025" s="16"/>
      <c r="F2025" s="17"/>
      <c r="G2025" s="17"/>
      <c r="H2025" s="18"/>
      <c r="I2025" s="18"/>
      <c r="J2025" s="17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</row>
    <row r="2026" ht="15.75" customHeight="1" spans="1:27">
      <c r="A2026" s="2"/>
      <c r="B2026" s="35"/>
      <c r="C2026" s="2"/>
      <c r="D2026" s="6"/>
      <c r="E2026" s="16"/>
      <c r="F2026" s="17"/>
      <c r="G2026" s="17"/>
      <c r="H2026" s="18"/>
      <c r="I2026" s="18"/>
      <c r="J2026" s="17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</row>
    <row r="2027" ht="15.75" customHeight="1" spans="1:27">
      <c r="A2027" s="2"/>
      <c r="B2027" s="35"/>
      <c r="C2027" s="2"/>
      <c r="D2027" s="6"/>
      <c r="E2027" s="16"/>
      <c r="F2027" s="17"/>
      <c r="G2027" s="17"/>
      <c r="H2027" s="18"/>
      <c r="I2027" s="18"/>
      <c r="J2027" s="17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</row>
    <row r="2028" ht="15.75" customHeight="1" spans="1:27">
      <c r="A2028" s="2"/>
      <c r="B2028" s="35"/>
      <c r="C2028" s="2"/>
      <c r="D2028" s="6"/>
      <c r="E2028" s="16"/>
      <c r="F2028" s="17"/>
      <c r="G2028" s="17"/>
      <c r="H2028" s="18"/>
      <c r="I2028" s="18"/>
      <c r="J2028" s="17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</row>
    <row r="2029" ht="15.75" customHeight="1" spans="1:27">
      <c r="A2029" s="2"/>
      <c r="B2029" s="35"/>
      <c r="C2029" s="2"/>
      <c r="D2029" s="6"/>
      <c r="E2029" s="16"/>
      <c r="F2029" s="17"/>
      <c r="G2029" s="17"/>
      <c r="H2029" s="18"/>
      <c r="I2029" s="18"/>
      <c r="J2029" s="17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</row>
    <row r="2030" ht="15.75" customHeight="1" spans="1:27">
      <c r="A2030" s="2"/>
      <c r="B2030" s="35"/>
      <c r="C2030" s="2"/>
      <c r="D2030" s="6"/>
      <c r="E2030" s="16"/>
      <c r="F2030" s="17"/>
      <c r="G2030" s="17"/>
      <c r="H2030" s="18"/>
      <c r="I2030" s="18"/>
      <c r="J2030" s="17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</row>
    <row r="2031" ht="15.75" customHeight="1" spans="1:27">
      <c r="A2031" s="2"/>
      <c r="B2031" s="35"/>
      <c r="C2031" s="2"/>
      <c r="D2031" s="6"/>
      <c r="E2031" s="16"/>
      <c r="F2031" s="17"/>
      <c r="G2031" s="17"/>
      <c r="H2031" s="18"/>
      <c r="I2031" s="18"/>
      <c r="J2031" s="17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</row>
    <row r="2032" ht="15.75" customHeight="1" spans="1:27">
      <c r="A2032" s="2"/>
      <c r="B2032" s="35"/>
      <c r="C2032" s="2"/>
      <c r="D2032" s="6"/>
      <c r="E2032" s="16"/>
      <c r="F2032" s="17"/>
      <c r="G2032" s="17"/>
      <c r="H2032" s="18"/>
      <c r="I2032" s="18"/>
      <c r="J2032" s="17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</row>
    <row r="2033" ht="15.75" customHeight="1" spans="1:27">
      <c r="A2033" s="2"/>
      <c r="B2033" s="35"/>
      <c r="C2033" s="2"/>
      <c r="D2033" s="6"/>
      <c r="E2033" s="16"/>
      <c r="F2033" s="17"/>
      <c r="G2033" s="17"/>
      <c r="H2033" s="18"/>
      <c r="I2033" s="18"/>
      <c r="J2033" s="17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</row>
    <row r="2034" ht="15.75" customHeight="1" spans="1:27">
      <c r="A2034" s="2"/>
      <c r="B2034" s="35"/>
      <c r="C2034" s="2"/>
      <c r="D2034" s="6"/>
      <c r="E2034" s="16"/>
      <c r="F2034" s="17"/>
      <c r="G2034" s="17"/>
      <c r="H2034" s="18"/>
      <c r="I2034" s="18"/>
      <c r="J2034" s="17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</row>
    <row r="2035" ht="15.75" customHeight="1" spans="1:27">
      <c r="A2035" s="2"/>
      <c r="B2035" s="35"/>
      <c r="C2035" s="2"/>
      <c r="D2035" s="6"/>
      <c r="E2035" s="16"/>
      <c r="F2035" s="17"/>
      <c r="G2035" s="17"/>
      <c r="H2035" s="18"/>
      <c r="I2035" s="18"/>
      <c r="J2035" s="17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</row>
    <row r="2036" ht="15.75" customHeight="1" spans="1:27">
      <c r="A2036" s="2"/>
      <c r="B2036" s="35"/>
      <c r="C2036" s="2"/>
      <c r="D2036" s="6"/>
      <c r="E2036" s="16"/>
      <c r="F2036" s="17"/>
      <c r="G2036" s="17"/>
      <c r="H2036" s="18"/>
      <c r="I2036" s="18"/>
      <c r="J2036" s="17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</row>
    <row r="2037" ht="15.75" customHeight="1" spans="1:27">
      <c r="A2037" s="2"/>
      <c r="B2037" s="35"/>
      <c r="C2037" s="2"/>
      <c r="D2037" s="6"/>
      <c r="E2037" s="16"/>
      <c r="F2037" s="17"/>
      <c r="G2037" s="17"/>
      <c r="H2037" s="18"/>
      <c r="I2037" s="18"/>
      <c r="J2037" s="17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</row>
    <row r="2038" ht="15.75" customHeight="1" spans="1:27">
      <c r="A2038" s="2"/>
      <c r="B2038" s="35"/>
      <c r="C2038" s="2"/>
      <c r="D2038" s="6"/>
      <c r="E2038" s="16"/>
      <c r="F2038" s="17"/>
      <c r="G2038" s="17"/>
      <c r="H2038" s="18"/>
      <c r="I2038" s="18"/>
      <c r="J2038" s="17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</row>
    <row r="2039" ht="15.75" customHeight="1" spans="1:27">
      <c r="A2039" s="2"/>
      <c r="B2039" s="35"/>
      <c r="C2039" s="2"/>
      <c r="D2039" s="6"/>
      <c r="E2039" s="16"/>
      <c r="F2039" s="17"/>
      <c r="G2039" s="17"/>
      <c r="H2039" s="18"/>
      <c r="I2039" s="18"/>
      <c r="J2039" s="17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</row>
    <row r="2040" ht="15.75" customHeight="1" spans="1:27">
      <c r="A2040" s="2"/>
      <c r="B2040" s="35"/>
      <c r="C2040" s="2"/>
      <c r="D2040" s="6"/>
      <c r="E2040" s="16"/>
      <c r="F2040" s="17"/>
      <c r="G2040" s="17"/>
      <c r="H2040" s="18"/>
      <c r="I2040" s="18"/>
      <c r="J2040" s="17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</row>
    <row r="2041" ht="15.75" customHeight="1" spans="1:27">
      <c r="A2041" s="2"/>
      <c r="B2041" s="35"/>
      <c r="C2041" s="2"/>
      <c r="D2041" s="6"/>
      <c r="E2041" s="16"/>
      <c r="F2041" s="17"/>
      <c r="G2041" s="17"/>
      <c r="H2041" s="18"/>
      <c r="I2041" s="18"/>
      <c r="J2041" s="17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</row>
    <row r="2042" ht="15.75" customHeight="1" spans="1:27">
      <c r="A2042" s="2"/>
      <c r="B2042" s="35"/>
      <c r="C2042" s="2"/>
      <c r="D2042" s="6"/>
      <c r="E2042" s="16"/>
      <c r="F2042" s="17"/>
      <c r="G2042" s="17"/>
      <c r="H2042" s="18"/>
      <c r="I2042" s="18"/>
      <c r="J2042" s="17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</row>
    <row r="2043" ht="15.75" customHeight="1" spans="1:27">
      <c r="A2043" s="2"/>
      <c r="B2043" s="35"/>
      <c r="C2043" s="2"/>
      <c r="D2043" s="6"/>
      <c r="E2043" s="16"/>
      <c r="F2043" s="17"/>
      <c r="G2043" s="17"/>
      <c r="H2043" s="18"/>
      <c r="I2043" s="18"/>
      <c r="J2043" s="17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</row>
    <row r="2044" ht="15.75" customHeight="1" spans="1:27">
      <c r="A2044" s="2"/>
      <c r="B2044" s="35"/>
      <c r="C2044" s="2"/>
      <c r="D2044" s="6"/>
      <c r="E2044" s="16"/>
      <c r="F2044" s="17"/>
      <c r="G2044" s="17"/>
      <c r="H2044" s="18"/>
      <c r="I2044" s="18"/>
      <c r="J2044" s="17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</row>
    <row r="2045" ht="15.75" customHeight="1" spans="1:27">
      <c r="A2045" s="2"/>
      <c r="B2045" s="35"/>
      <c r="C2045" s="2"/>
      <c r="D2045" s="6"/>
      <c r="E2045" s="16"/>
      <c r="F2045" s="17"/>
      <c r="G2045" s="17"/>
      <c r="H2045" s="18"/>
      <c r="I2045" s="18"/>
      <c r="J2045" s="17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</row>
    <row r="2046" ht="15.75" customHeight="1" spans="1:27">
      <c r="A2046" s="2"/>
      <c r="B2046" s="35"/>
      <c r="C2046" s="2"/>
      <c r="D2046" s="6"/>
      <c r="E2046" s="16"/>
      <c r="F2046" s="17"/>
      <c r="G2046" s="17"/>
      <c r="H2046" s="18"/>
      <c r="I2046" s="18"/>
      <c r="J2046" s="17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</row>
    <row r="2047" ht="15.75" customHeight="1" spans="1:27">
      <c r="A2047" s="2"/>
      <c r="B2047" s="35"/>
      <c r="C2047" s="2"/>
      <c r="D2047" s="6"/>
      <c r="E2047" s="16"/>
      <c r="F2047" s="17"/>
      <c r="G2047" s="17"/>
      <c r="H2047" s="18"/>
      <c r="I2047" s="18"/>
      <c r="J2047" s="17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</row>
    <row r="2048" ht="15.75" customHeight="1" spans="1:27">
      <c r="A2048" s="2"/>
      <c r="B2048" s="35"/>
      <c r="C2048" s="2"/>
      <c r="D2048" s="6"/>
      <c r="E2048" s="16"/>
      <c r="F2048" s="17"/>
      <c r="G2048" s="17"/>
      <c r="H2048" s="18"/>
      <c r="I2048" s="18"/>
      <c r="J2048" s="17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</row>
    <row r="2049" ht="15.75" customHeight="1" spans="1:27">
      <c r="A2049" s="2"/>
      <c r="B2049" s="35"/>
      <c r="C2049" s="2"/>
      <c r="D2049" s="6"/>
      <c r="E2049" s="16"/>
      <c r="F2049" s="17"/>
      <c r="G2049" s="17"/>
      <c r="H2049" s="18"/>
      <c r="I2049" s="18"/>
      <c r="J2049" s="17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</row>
    <row r="2050" ht="15.75" customHeight="1" spans="1:27">
      <c r="A2050" s="2"/>
      <c r="B2050" s="35"/>
      <c r="C2050" s="2"/>
      <c r="D2050" s="6"/>
      <c r="E2050" s="16"/>
      <c r="F2050" s="17"/>
      <c r="G2050" s="17"/>
      <c r="H2050" s="18"/>
      <c r="I2050" s="18"/>
      <c r="J2050" s="17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</row>
    <row r="2051" ht="15.75" customHeight="1" spans="1:27">
      <c r="A2051" s="2"/>
      <c r="B2051" s="35"/>
      <c r="C2051" s="2"/>
      <c r="D2051" s="6"/>
      <c r="E2051" s="16"/>
      <c r="F2051" s="17"/>
      <c r="G2051" s="17"/>
      <c r="H2051" s="18"/>
      <c r="I2051" s="18"/>
      <c r="J2051" s="17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</row>
    <row r="2052" ht="15.75" customHeight="1" spans="1:27">
      <c r="A2052" s="2"/>
      <c r="B2052" s="35"/>
      <c r="C2052" s="2"/>
      <c r="D2052" s="6"/>
      <c r="E2052" s="16"/>
      <c r="F2052" s="17"/>
      <c r="G2052" s="17"/>
      <c r="H2052" s="18"/>
      <c r="I2052" s="18"/>
      <c r="J2052" s="17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</row>
    <row r="2053" ht="15.75" customHeight="1" spans="1:27">
      <c r="A2053" s="2"/>
      <c r="B2053" s="35"/>
      <c r="C2053" s="2"/>
      <c r="D2053" s="6"/>
      <c r="E2053" s="16"/>
      <c r="F2053" s="17"/>
      <c r="G2053" s="17"/>
      <c r="H2053" s="18"/>
      <c r="I2053" s="18"/>
      <c r="J2053" s="17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</row>
    <row r="2054" ht="15.75" customHeight="1" spans="1:27">
      <c r="A2054" s="2"/>
      <c r="B2054" s="35"/>
      <c r="C2054" s="2"/>
      <c r="D2054" s="6"/>
      <c r="E2054" s="16"/>
      <c r="F2054" s="17"/>
      <c r="G2054" s="17"/>
      <c r="H2054" s="18"/>
      <c r="I2054" s="18"/>
      <c r="J2054" s="17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</row>
    <row r="2055" ht="15.75" customHeight="1" spans="1:27">
      <c r="A2055" s="2"/>
      <c r="B2055" s="35"/>
      <c r="C2055" s="2"/>
      <c r="D2055" s="6"/>
      <c r="E2055" s="16"/>
      <c r="F2055" s="17"/>
      <c r="G2055" s="17"/>
      <c r="H2055" s="18"/>
      <c r="I2055" s="18"/>
      <c r="J2055" s="17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</row>
    <row r="2056" ht="15.75" customHeight="1" spans="1:27">
      <c r="A2056" s="2"/>
      <c r="B2056" s="35"/>
      <c r="C2056" s="2"/>
      <c r="D2056" s="6"/>
      <c r="E2056" s="16"/>
      <c r="F2056" s="17"/>
      <c r="G2056" s="17"/>
      <c r="H2056" s="18"/>
      <c r="I2056" s="18"/>
      <c r="J2056" s="17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</row>
    <row r="2057" ht="15.75" customHeight="1" spans="1:27">
      <c r="A2057" s="2"/>
      <c r="B2057" s="35"/>
      <c r="C2057" s="2"/>
      <c r="D2057" s="6"/>
      <c r="E2057" s="16"/>
      <c r="F2057" s="17"/>
      <c r="G2057" s="17"/>
      <c r="H2057" s="18"/>
      <c r="I2057" s="18"/>
      <c r="J2057" s="17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</row>
    <row r="2058" ht="15.75" customHeight="1" spans="1:27">
      <c r="A2058" s="2"/>
      <c r="B2058" s="35"/>
      <c r="C2058" s="2"/>
      <c r="D2058" s="6"/>
      <c r="E2058" s="16"/>
      <c r="F2058" s="17"/>
      <c r="G2058" s="17"/>
      <c r="H2058" s="18"/>
      <c r="I2058" s="18"/>
      <c r="J2058" s="17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</row>
    <row r="2059" ht="15.75" customHeight="1" spans="1:27">
      <c r="A2059" s="2"/>
      <c r="B2059" s="35"/>
      <c r="C2059" s="2"/>
      <c r="D2059" s="6"/>
      <c r="E2059" s="16"/>
      <c r="F2059" s="17"/>
      <c r="G2059" s="17"/>
      <c r="H2059" s="18"/>
      <c r="I2059" s="18"/>
      <c r="J2059" s="17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</row>
    <row r="2060" ht="15.75" customHeight="1" spans="1:27">
      <c r="A2060" s="2"/>
      <c r="B2060" s="35"/>
      <c r="C2060" s="2"/>
      <c r="D2060" s="6"/>
      <c r="E2060" s="16"/>
      <c r="F2060" s="17"/>
      <c r="G2060" s="17"/>
      <c r="H2060" s="18"/>
      <c r="I2060" s="18"/>
      <c r="J2060" s="17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</row>
    <row r="2061" ht="15.75" customHeight="1" spans="1:27">
      <c r="A2061" s="2"/>
      <c r="B2061" s="35"/>
      <c r="C2061" s="2"/>
      <c r="D2061" s="6"/>
      <c r="E2061" s="16"/>
      <c r="F2061" s="17"/>
      <c r="G2061" s="17"/>
      <c r="H2061" s="18"/>
      <c r="I2061" s="18"/>
      <c r="J2061" s="17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</row>
    <row r="2062" ht="15.75" customHeight="1" spans="1:27">
      <c r="A2062" s="2"/>
      <c r="B2062" s="35"/>
      <c r="C2062" s="2"/>
      <c r="D2062" s="6"/>
      <c r="E2062" s="16"/>
      <c r="F2062" s="17"/>
      <c r="G2062" s="17"/>
      <c r="H2062" s="18"/>
      <c r="I2062" s="18"/>
      <c r="J2062" s="17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</row>
    <row r="2063" ht="15.75" customHeight="1" spans="1:27">
      <c r="A2063" s="2"/>
      <c r="B2063" s="35"/>
      <c r="C2063" s="2"/>
      <c r="D2063" s="6"/>
      <c r="E2063" s="16"/>
      <c r="F2063" s="17"/>
      <c r="G2063" s="17"/>
      <c r="H2063" s="18"/>
      <c r="I2063" s="18"/>
      <c r="J2063" s="17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</row>
    <row r="2064" ht="15.75" customHeight="1" spans="1:27">
      <c r="A2064" s="2"/>
      <c r="B2064" s="35"/>
      <c r="C2064" s="2"/>
      <c r="D2064" s="6"/>
      <c r="E2064" s="16"/>
      <c r="F2064" s="17"/>
      <c r="G2064" s="17"/>
      <c r="H2064" s="18"/>
      <c r="I2064" s="18"/>
      <c r="J2064" s="17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</row>
    <row r="2065" ht="15.75" customHeight="1" spans="1:27">
      <c r="A2065" s="2"/>
      <c r="B2065" s="35"/>
      <c r="C2065" s="2"/>
      <c r="D2065" s="6"/>
      <c r="E2065" s="16"/>
      <c r="F2065" s="17"/>
      <c r="G2065" s="17"/>
      <c r="H2065" s="18"/>
      <c r="I2065" s="18"/>
      <c r="J2065" s="17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</row>
    <row r="2066" ht="15.75" customHeight="1" spans="1:27">
      <c r="A2066" s="2"/>
      <c r="B2066" s="35"/>
      <c r="C2066" s="2"/>
      <c r="D2066" s="6"/>
      <c r="E2066" s="16"/>
      <c r="F2066" s="17"/>
      <c r="G2066" s="17"/>
      <c r="H2066" s="18"/>
      <c r="I2066" s="18"/>
      <c r="J2066" s="17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</row>
    <row r="2067" ht="15.75" customHeight="1" spans="1:27">
      <c r="A2067" s="2"/>
      <c r="B2067" s="35"/>
      <c r="C2067" s="2"/>
      <c r="D2067" s="6"/>
      <c r="E2067" s="16"/>
      <c r="F2067" s="17"/>
      <c r="G2067" s="17"/>
      <c r="H2067" s="18"/>
      <c r="I2067" s="18"/>
      <c r="J2067" s="17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</row>
    <row r="2068" ht="15.75" customHeight="1" spans="1:27">
      <c r="A2068" s="2"/>
      <c r="B2068" s="35"/>
      <c r="C2068" s="2"/>
      <c r="D2068" s="6"/>
      <c r="E2068" s="16"/>
      <c r="F2068" s="17"/>
      <c r="G2068" s="17"/>
      <c r="H2068" s="18"/>
      <c r="I2068" s="18"/>
      <c r="J2068" s="17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</row>
    <row r="2069" ht="15.75" customHeight="1" spans="1:27">
      <c r="A2069" s="2"/>
      <c r="B2069" s="35"/>
      <c r="C2069" s="2"/>
      <c r="D2069" s="6"/>
      <c r="E2069" s="16"/>
      <c r="F2069" s="17"/>
      <c r="G2069" s="17"/>
      <c r="H2069" s="18"/>
      <c r="I2069" s="18"/>
      <c r="J2069" s="17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</row>
    <row r="2070" ht="15.75" customHeight="1" spans="1:27">
      <c r="A2070" s="2"/>
      <c r="B2070" s="35"/>
      <c r="C2070" s="2"/>
      <c r="D2070" s="6"/>
      <c r="E2070" s="16"/>
      <c r="F2070" s="17"/>
      <c r="G2070" s="17"/>
      <c r="H2070" s="18"/>
      <c r="I2070" s="18"/>
      <c r="J2070" s="17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</row>
    <row r="2071" ht="15.75" customHeight="1" spans="1:27">
      <c r="A2071" s="2"/>
      <c r="B2071" s="35"/>
      <c r="C2071" s="2"/>
      <c r="D2071" s="6"/>
      <c r="E2071" s="16"/>
      <c r="F2071" s="17"/>
      <c r="G2071" s="17"/>
      <c r="H2071" s="18"/>
      <c r="I2071" s="18"/>
      <c r="J2071" s="17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</row>
    <row r="2072" ht="15.75" customHeight="1" spans="1:27">
      <c r="A2072" s="2"/>
      <c r="B2072" s="35"/>
      <c r="C2072" s="2"/>
      <c r="D2072" s="6"/>
      <c r="E2072" s="16"/>
      <c r="F2072" s="17"/>
      <c r="G2072" s="17"/>
      <c r="H2072" s="18"/>
      <c r="I2072" s="18"/>
      <c r="J2072" s="17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</row>
    <row r="2073" ht="15.75" customHeight="1" spans="1:27">
      <c r="A2073" s="2"/>
      <c r="B2073" s="35"/>
      <c r="C2073" s="2"/>
      <c r="D2073" s="6"/>
      <c r="E2073" s="16"/>
      <c r="F2073" s="17"/>
      <c r="G2073" s="17"/>
      <c r="H2073" s="18"/>
      <c r="I2073" s="18"/>
      <c r="J2073" s="17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</row>
    <row r="2074" ht="15.75" customHeight="1" spans="1:27">
      <c r="A2074" s="2"/>
      <c r="B2074" s="35"/>
      <c r="C2074" s="2"/>
      <c r="D2074" s="6"/>
      <c r="E2074" s="16"/>
      <c r="F2074" s="17"/>
      <c r="G2074" s="17"/>
      <c r="H2074" s="18"/>
      <c r="I2074" s="18"/>
      <c r="J2074" s="17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</row>
    <row r="2075" ht="15.75" customHeight="1" spans="1:27">
      <c r="A2075" s="2"/>
      <c r="B2075" s="35"/>
      <c r="C2075" s="2"/>
      <c r="D2075" s="6"/>
      <c r="E2075" s="16"/>
      <c r="F2075" s="17"/>
      <c r="G2075" s="17"/>
      <c r="H2075" s="18"/>
      <c r="I2075" s="18"/>
      <c r="J2075" s="17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</row>
    <row r="2076" ht="15.75" customHeight="1" spans="1:27">
      <c r="A2076" s="2"/>
      <c r="B2076" s="35"/>
      <c r="C2076" s="2"/>
      <c r="D2076" s="6"/>
      <c r="E2076" s="16"/>
      <c r="F2076" s="17"/>
      <c r="G2076" s="17"/>
      <c r="H2076" s="18"/>
      <c r="I2076" s="18"/>
      <c r="J2076" s="17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</row>
    <row r="2077" ht="15.75" customHeight="1" spans="1:27">
      <c r="A2077" s="2"/>
      <c r="B2077" s="35"/>
      <c r="C2077" s="2"/>
      <c r="D2077" s="6"/>
      <c r="E2077" s="16"/>
      <c r="F2077" s="17"/>
      <c r="G2077" s="17"/>
      <c r="H2077" s="18"/>
      <c r="I2077" s="18"/>
      <c r="J2077" s="17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</row>
    <row r="2078" ht="15.75" customHeight="1" spans="1:27">
      <c r="A2078" s="2"/>
      <c r="B2078" s="35"/>
      <c r="C2078" s="2"/>
      <c r="D2078" s="6"/>
      <c r="E2078" s="16"/>
      <c r="F2078" s="17"/>
      <c r="G2078" s="17"/>
      <c r="H2078" s="18"/>
      <c r="I2078" s="18"/>
      <c r="J2078" s="17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</row>
    <row r="2079" ht="15.75" customHeight="1" spans="1:27">
      <c r="A2079" s="2"/>
      <c r="B2079" s="35"/>
      <c r="C2079" s="2"/>
      <c r="D2079" s="6"/>
      <c r="E2079" s="16"/>
      <c r="F2079" s="17"/>
      <c r="G2079" s="17"/>
      <c r="H2079" s="18"/>
      <c r="I2079" s="18"/>
      <c r="J2079" s="17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</row>
    <row r="2080" ht="15.75" customHeight="1" spans="1:27">
      <c r="A2080" s="2"/>
      <c r="B2080" s="35"/>
      <c r="C2080" s="2"/>
      <c r="D2080" s="6"/>
      <c r="E2080" s="16"/>
      <c r="F2080" s="17"/>
      <c r="G2080" s="17"/>
      <c r="H2080" s="18"/>
      <c r="I2080" s="18"/>
      <c r="J2080" s="17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</row>
    <row r="2081" ht="15.75" customHeight="1" spans="1:27">
      <c r="A2081" s="2"/>
      <c r="B2081" s="35"/>
      <c r="C2081" s="2"/>
      <c r="D2081" s="6"/>
      <c r="E2081" s="16"/>
      <c r="F2081" s="17"/>
      <c r="G2081" s="17"/>
      <c r="H2081" s="18"/>
      <c r="I2081" s="18"/>
      <c r="J2081" s="17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</row>
    <row r="2082" ht="15.75" customHeight="1" spans="1:27">
      <c r="A2082" s="2"/>
      <c r="B2082" s="35"/>
      <c r="C2082" s="2"/>
      <c r="D2082" s="6"/>
      <c r="E2082" s="16"/>
      <c r="F2082" s="17"/>
      <c r="G2082" s="17"/>
      <c r="H2082" s="18"/>
      <c r="I2082" s="18"/>
      <c r="J2082" s="17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</row>
    <row r="2083" ht="15.75" customHeight="1" spans="1:27">
      <c r="A2083" s="2"/>
      <c r="B2083" s="35"/>
      <c r="C2083" s="2"/>
      <c r="D2083" s="6"/>
      <c r="E2083" s="16"/>
      <c r="F2083" s="17"/>
      <c r="G2083" s="17"/>
      <c r="H2083" s="18"/>
      <c r="I2083" s="18"/>
      <c r="J2083" s="17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</row>
    <row r="2084" ht="15.75" customHeight="1" spans="1:27">
      <c r="A2084" s="2"/>
      <c r="B2084" s="35"/>
      <c r="C2084" s="2"/>
      <c r="D2084" s="6"/>
      <c r="E2084" s="16"/>
      <c r="F2084" s="17"/>
      <c r="G2084" s="17"/>
      <c r="H2084" s="18"/>
      <c r="I2084" s="18"/>
      <c r="J2084" s="17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</row>
    <row r="2085" ht="15.75" customHeight="1" spans="1:27">
      <c r="A2085" s="2"/>
      <c r="B2085" s="35"/>
      <c r="C2085" s="2"/>
      <c r="D2085" s="6"/>
      <c r="E2085" s="16"/>
      <c r="F2085" s="17"/>
      <c r="G2085" s="17"/>
      <c r="H2085" s="18"/>
      <c r="I2085" s="18"/>
      <c r="J2085" s="17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</row>
    <row r="2086" ht="15.75" customHeight="1" spans="1:27">
      <c r="A2086" s="2"/>
      <c r="B2086" s="35"/>
      <c r="C2086" s="2"/>
      <c r="D2086" s="6"/>
      <c r="E2086" s="16"/>
      <c r="F2086" s="17"/>
      <c r="G2086" s="17"/>
      <c r="H2086" s="18"/>
      <c r="I2086" s="18"/>
      <c r="J2086" s="17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</row>
    <row r="2087" ht="15.75" customHeight="1" spans="1:27">
      <c r="A2087" s="2"/>
      <c r="B2087" s="35"/>
      <c r="C2087" s="2"/>
      <c r="D2087" s="6"/>
      <c r="E2087" s="16"/>
      <c r="F2087" s="17"/>
      <c r="G2087" s="17"/>
      <c r="H2087" s="18"/>
      <c r="I2087" s="18"/>
      <c r="J2087" s="17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</row>
    <row r="2088" ht="15.75" customHeight="1" spans="1:27">
      <c r="A2088" s="2"/>
      <c r="B2088" s="35"/>
      <c r="C2088" s="2"/>
      <c r="D2088" s="6"/>
      <c r="E2088" s="16"/>
      <c r="F2088" s="17"/>
      <c r="G2088" s="17"/>
      <c r="H2088" s="18"/>
      <c r="I2088" s="18"/>
      <c r="J2088" s="17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</row>
    <row r="2089" ht="15.75" customHeight="1" spans="1:27">
      <c r="A2089" s="2"/>
      <c r="B2089" s="35"/>
      <c r="C2089" s="2"/>
      <c r="D2089" s="6"/>
      <c r="E2089" s="16"/>
      <c r="F2089" s="17"/>
      <c r="G2089" s="17"/>
      <c r="H2089" s="18"/>
      <c r="I2089" s="18"/>
      <c r="J2089" s="17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</row>
    <row r="2090" ht="15.75" customHeight="1" spans="1:27">
      <c r="A2090" s="2"/>
      <c r="B2090" s="35"/>
      <c r="C2090" s="2"/>
      <c r="D2090" s="6"/>
      <c r="E2090" s="16"/>
      <c r="F2090" s="17"/>
      <c r="G2090" s="17"/>
      <c r="H2090" s="18"/>
      <c r="I2090" s="18"/>
      <c r="J2090" s="17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</row>
    <row r="2091" ht="15.75" customHeight="1" spans="1:27">
      <c r="A2091" s="2"/>
      <c r="B2091" s="35"/>
      <c r="C2091" s="2"/>
      <c r="D2091" s="6"/>
      <c r="E2091" s="16"/>
      <c r="F2091" s="17"/>
      <c r="G2091" s="17"/>
      <c r="H2091" s="18"/>
      <c r="I2091" s="18"/>
      <c r="J2091" s="17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</row>
    <row r="2092" ht="15.75" customHeight="1" spans="1:27">
      <c r="A2092" s="2"/>
      <c r="B2092" s="35"/>
      <c r="C2092" s="2"/>
      <c r="D2092" s="6"/>
      <c r="E2092" s="16"/>
      <c r="F2092" s="17"/>
      <c r="G2092" s="17"/>
      <c r="H2092" s="18"/>
      <c r="I2092" s="18"/>
      <c r="J2092" s="17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</row>
    <row r="2093" ht="15.75" customHeight="1" spans="1:27">
      <c r="A2093" s="2"/>
      <c r="B2093" s="35"/>
      <c r="C2093" s="2"/>
      <c r="D2093" s="6"/>
      <c r="E2093" s="16"/>
      <c r="F2093" s="17"/>
      <c r="G2093" s="17"/>
      <c r="H2093" s="18"/>
      <c r="I2093" s="18"/>
      <c r="J2093" s="17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</row>
    <row r="2094" ht="15.75" customHeight="1" spans="1:27">
      <c r="A2094" s="2"/>
      <c r="B2094" s="35"/>
      <c r="C2094" s="2"/>
      <c r="D2094" s="6"/>
      <c r="E2094" s="16"/>
      <c r="F2094" s="17"/>
      <c r="G2094" s="17"/>
      <c r="H2094" s="18"/>
      <c r="I2094" s="18"/>
      <c r="J2094" s="17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</row>
    <row r="2095" ht="15.75" customHeight="1" spans="1:27">
      <c r="A2095" s="2"/>
      <c r="B2095" s="35"/>
      <c r="C2095" s="2"/>
      <c r="D2095" s="6"/>
      <c r="E2095" s="16"/>
      <c r="F2095" s="17"/>
      <c r="G2095" s="17"/>
      <c r="H2095" s="18"/>
      <c r="I2095" s="18"/>
      <c r="J2095" s="17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</row>
    <row r="2096" ht="15.75" customHeight="1" spans="1:27">
      <c r="A2096" s="2"/>
      <c r="B2096" s="35"/>
      <c r="C2096" s="2"/>
      <c r="D2096" s="6"/>
      <c r="E2096" s="16"/>
      <c r="F2096" s="17"/>
      <c r="G2096" s="17"/>
      <c r="H2096" s="18"/>
      <c r="I2096" s="18"/>
      <c r="J2096" s="17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</row>
    <row r="2097" ht="15.75" customHeight="1" spans="1:27">
      <c r="A2097" s="2"/>
      <c r="B2097" s="35"/>
      <c r="C2097" s="2"/>
      <c r="D2097" s="6"/>
      <c r="E2097" s="16"/>
      <c r="F2097" s="17"/>
      <c r="G2097" s="17"/>
      <c r="H2097" s="18"/>
      <c r="I2097" s="18"/>
      <c r="J2097" s="17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</row>
    <row r="2098" ht="15.75" customHeight="1" spans="1:27">
      <c r="A2098" s="2"/>
      <c r="B2098" s="35"/>
      <c r="C2098" s="2"/>
      <c r="D2098" s="6"/>
      <c r="E2098" s="16"/>
      <c r="F2098" s="17"/>
      <c r="G2098" s="17"/>
      <c r="H2098" s="18"/>
      <c r="I2098" s="18"/>
      <c r="J2098" s="17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</row>
    <row r="2099" ht="15.75" customHeight="1" spans="1:27">
      <c r="A2099" s="2"/>
      <c r="B2099" s="35"/>
      <c r="C2099" s="2"/>
      <c r="D2099" s="6"/>
      <c r="E2099" s="16"/>
      <c r="F2099" s="17"/>
      <c r="G2099" s="17"/>
      <c r="H2099" s="18"/>
      <c r="I2099" s="18"/>
      <c r="J2099" s="17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</row>
    <row r="2100" ht="15.75" customHeight="1" spans="1:27">
      <c r="A2100" s="2"/>
      <c r="B2100" s="35"/>
      <c r="C2100" s="2"/>
      <c r="D2100" s="6"/>
      <c r="E2100" s="16"/>
      <c r="F2100" s="17"/>
      <c r="G2100" s="17"/>
      <c r="H2100" s="18"/>
      <c r="I2100" s="18"/>
      <c r="J2100" s="17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</row>
    <row r="2101" ht="15.75" customHeight="1" spans="1:27">
      <c r="A2101" s="2"/>
      <c r="B2101" s="35"/>
      <c r="C2101" s="2"/>
      <c r="D2101" s="6"/>
      <c r="E2101" s="16"/>
      <c r="F2101" s="17"/>
      <c r="G2101" s="17"/>
      <c r="H2101" s="18"/>
      <c r="I2101" s="18"/>
      <c r="J2101" s="17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</row>
    <row r="2102" ht="15.75" customHeight="1" spans="1:27">
      <c r="A2102" s="2"/>
      <c r="B2102" s="35"/>
      <c r="C2102" s="2"/>
      <c r="D2102" s="6"/>
      <c r="E2102" s="16"/>
      <c r="F2102" s="17"/>
      <c r="G2102" s="17"/>
      <c r="H2102" s="18"/>
      <c r="I2102" s="18"/>
      <c r="J2102" s="17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</row>
    <row r="2103" ht="15.75" customHeight="1" spans="1:27">
      <c r="A2103" s="2"/>
      <c r="B2103" s="35"/>
      <c r="C2103" s="2"/>
      <c r="D2103" s="6"/>
      <c r="E2103" s="16"/>
      <c r="F2103" s="17"/>
      <c r="G2103" s="17"/>
      <c r="H2103" s="18"/>
      <c r="I2103" s="18"/>
      <c r="J2103" s="17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</row>
    <row r="2104" ht="15.75" customHeight="1" spans="1:27">
      <c r="A2104" s="2"/>
      <c r="B2104" s="35"/>
      <c r="C2104" s="2"/>
      <c r="D2104" s="6"/>
      <c r="E2104" s="16"/>
      <c r="F2104" s="17"/>
      <c r="G2104" s="17"/>
      <c r="H2104" s="18"/>
      <c r="I2104" s="18"/>
      <c r="J2104" s="17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</row>
    <row r="2105" ht="15.75" customHeight="1" spans="1:27">
      <c r="A2105" s="2"/>
      <c r="B2105" s="35"/>
      <c r="C2105" s="2"/>
      <c r="D2105" s="6"/>
      <c r="E2105" s="16"/>
      <c r="F2105" s="17"/>
      <c r="G2105" s="17"/>
      <c r="H2105" s="18"/>
      <c r="I2105" s="18"/>
      <c r="J2105" s="17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</row>
    <row r="2106" ht="15.75" customHeight="1" spans="1:27">
      <c r="A2106" s="2"/>
      <c r="B2106" s="35"/>
      <c r="C2106" s="2"/>
      <c r="D2106" s="6"/>
      <c r="E2106" s="16"/>
      <c r="F2106" s="17"/>
      <c r="G2106" s="17"/>
      <c r="H2106" s="18"/>
      <c r="I2106" s="18"/>
      <c r="J2106" s="17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</row>
    <row r="2107" ht="15.75" customHeight="1" spans="1:27">
      <c r="A2107" s="2"/>
      <c r="B2107" s="35"/>
      <c r="C2107" s="2"/>
      <c r="D2107" s="6"/>
      <c r="E2107" s="16"/>
      <c r="F2107" s="17"/>
      <c r="G2107" s="17"/>
      <c r="H2107" s="18"/>
      <c r="I2107" s="18"/>
      <c r="J2107" s="17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</row>
    <row r="2108" ht="15.75" customHeight="1" spans="1:27">
      <c r="A2108" s="2"/>
      <c r="B2108" s="35"/>
      <c r="C2108" s="2"/>
      <c r="D2108" s="6"/>
      <c r="E2108" s="16"/>
      <c r="F2108" s="17"/>
      <c r="G2108" s="17"/>
      <c r="H2108" s="18"/>
      <c r="I2108" s="18"/>
      <c r="J2108" s="17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</row>
    <row r="2109" ht="15.75" customHeight="1" spans="1:27">
      <c r="A2109" s="2"/>
      <c r="B2109" s="35"/>
      <c r="C2109" s="2"/>
      <c r="D2109" s="6"/>
      <c r="E2109" s="16"/>
      <c r="F2109" s="17"/>
      <c r="G2109" s="17"/>
      <c r="H2109" s="18"/>
      <c r="I2109" s="18"/>
      <c r="J2109" s="17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</row>
    <row r="2110" ht="15.75" customHeight="1" spans="1:27">
      <c r="A2110" s="2"/>
      <c r="B2110" s="35"/>
      <c r="C2110" s="2"/>
      <c r="D2110" s="6"/>
      <c r="E2110" s="16"/>
      <c r="F2110" s="17"/>
      <c r="G2110" s="17"/>
      <c r="H2110" s="18"/>
      <c r="I2110" s="18"/>
      <c r="J2110" s="17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</row>
    <row r="2111" ht="15.75" customHeight="1" spans="1:27">
      <c r="A2111" s="2"/>
      <c r="B2111" s="35"/>
      <c r="C2111" s="2"/>
      <c r="D2111" s="6"/>
      <c r="E2111" s="16"/>
      <c r="F2111" s="17"/>
      <c r="G2111" s="17"/>
      <c r="H2111" s="18"/>
      <c r="I2111" s="18"/>
      <c r="J2111" s="17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</row>
    <row r="2112" ht="15.75" customHeight="1" spans="1:27">
      <c r="A2112" s="2"/>
      <c r="B2112" s="35"/>
      <c r="C2112" s="2"/>
      <c r="D2112" s="6"/>
      <c r="E2112" s="16"/>
      <c r="F2112" s="17"/>
      <c r="G2112" s="17"/>
      <c r="H2112" s="18"/>
      <c r="I2112" s="18"/>
      <c r="J2112" s="17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</row>
    <row r="2113" ht="15.75" customHeight="1" spans="1:27">
      <c r="A2113" s="2"/>
      <c r="B2113" s="35"/>
      <c r="C2113" s="2"/>
      <c r="D2113" s="6"/>
      <c r="E2113" s="16"/>
      <c r="F2113" s="17"/>
      <c r="G2113" s="17"/>
      <c r="H2113" s="18"/>
      <c r="I2113" s="18"/>
      <c r="J2113" s="17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</row>
    <row r="2114" ht="15.75" customHeight="1" spans="1:27">
      <c r="A2114" s="2"/>
      <c r="B2114" s="35"/>
      <c r="C2114" s="2"/>
      <c r="D2114" s="6"/>
      <c r="E2114" s="16"/>
      <c r="F2114" s="17"/>
      <c r="G2114" s="17"/>
      <c r="H2114" s="18"/>
      <c r="I2114" s="18"/>
      <c r="J2114" s="17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</row>
    <row r="2115" ht="15.75" customHeight="1" spans="1:27">
      <c r="A2115" s="2"/>
      <c r="B2115" s="35"/>
      <c r="C2115" s="2"/>
      <c r="D2115" s="6"/>
      <c r="E2115" s="16"/>
      <c r="F2115" s="17"/>
      <c r="G2115" s="17"/>
      <c r="H2115" s="18"/>
      <c r="I2115" s="18"/>
      <c r="J2115" s="17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</row>
    <row r="2116" ht="15.75" customHeight="1" spans="1:27">
      <c r="A2116" s="2"/>
      <c r="B2116" s="35"/>
      <c r="C2116" s="2"/>
      <c r="D2116" s="6"/>
      <c r="E2116" s="16"/>
      <c r="F2116" s="17"/>
      <c r="G2116" s="17"/>
      <c r="H2116" s="18"/>
      <c r="I2116" s="18"/>
      <c r="J2116" s="17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</row>
    <row r="2117" ht="15.75" customHeight="1" spans="1:27">
      <c r="A2117" s="2"/>
      <c r="B2117" s="35"/>
      <c r="C2117" s="2"/>
      <c r="D2117" s="6"/>
      <c r="E2117" s="16"/>
      <c r="F2117" s="17"/>
      <c r="G2117" s="17"/>
      <c r="H2117" s="18"/>
      <c r="I2117" s="18"/>
      <c r="J2117" s="17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</row>
    <row r="2118" ht="15.75" customHeight="1" spans="1:27">
      <c r="A2118" s="2"/>
      <c r="B2118" s="35"/>
      <c r="C2118" s="2"/>
      <c r="D2118" s="6"/>
      <c r="E2118" s="16"/>
      <c r="F2118" s="17"/>
      <c r="G2118" s="17"/>
      <c r="H2118" s="18"/>
      <c r="I2118" s="18"/>
      <c r="J2118" s="17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</row>
    <row r="2119" ht="15.75" customHeight="1" spans="1:27">
      <c r="A2119" s="2"/>
      <c r="B2119" s="35"/>
      <c r="C2119" s="2"/>
      <c r="D2119" s="6"/>
      <c r="E2119" s="16"/>
      <c r="F2119" s="17"/>
      <c r="G2119" s="17"/>
      <c r="H2119" s="18"/>
      <c r="I2119" s="18"/>
      <c r="J2119" s="17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</row>
    <row r="2120" ht="15.75" customHeight="1" spans="1:27">
      <c r="A2120" s="2"/>
      <c r="B2120" s="35"/>
      <c r="C2120" s="2"/>
      <c r="D2120" s="6"/>
      <c r="E2120" s="16"/>
      <c r="F2120" s="17"/>
      <c r="G2120" s="17"/>
      <c r="H2120" s="18"/>
      <c r="I2120" s="18"/>
      <c r="J2120" s="17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</row>
    <row r="2121" ht="15.75" customHeight="1" spans="1:27">
      <c r="A2121" s="2"/>
      <c r="B2121" s="35"/>
      <c r="C2121" s="2"/>
      <c r="D2121" s="6"/>
      <c r="E2121" s="16"/>
      <c r="F2121" s="17"/>
      <c r="G2121" s="17"/>
      <c r="H2121" s="18"/>
      <c r="I2121" s="18"/>
      <c r="J2121" s="17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</row>
    <row r="2122" ht="15.75" customHeight="1" spans="1:27">
      <c r="A2122" s="2"/>
      <c r="B2122" s="35"/>
      <c r="C2122" s="2"/>
      <c r="D2122" s="6"/>
      <c r="E2122" s="16"/>
      <c r="F2122" s="17"/>
      <c r="G2122" s="17"/>
      <c r="H2122" s="18"/>
      <c r="I2122" s="18"/>
      <c r="J2122" s="17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</row>
    <row r="2123" ht="15.75" customHeight="1" spans="1:27">
      <c r="A2123" s="2"/>
      <c r="B2123" s="35"/>
      <c r="C2123" s="2"/>
      <c r="D2123" s="6"/>
      <c r="E2123" s="16"/>
      <c r="F2123" s="17"/>
      <c r="G2123" s="17"/>
      <c r="H2123" s="18"/>
      <c r="I2123" s="18"/>
      <c r="J2123" s="17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</row>
    <row r="2124" ht="15.75" customHeight="1" spans="1:27">
      <c r="A2124" s="2"/>
      <c r="B2124" s="35"/>
      <c r="C2124" s="2"/>
      <c r="D2124" s="6"/>
      <c r="E2124" s="16"/>
      <c r="F2124" s="17"/>
      <c r="G2124" s="17"/>
      <c r="H2124" s="18"/>
      <c r="I2124" s="18"/>
      <c r="J2124" s="17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</row>
    <row r="2125" ht="15.75" customHeight="1" spans="1:27">
      <c r="A2125" s="2"/>
      <c r="B2125" s="35"/>
      <c r="C2125" s="2"/>
      <c r="D2125" s="6"/>
      <c r="E2125" s="16"/>
      <c r="F2125" s="17"/>
      <c r="G2125" s="17"/>
      <c r="H2125" s="18"/>
      <c r="I2125" s="18"/>
      <c r="J2125" s="17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</row>
    <row r="2126" ht="15.75" customHeight="1" spans="1:27">
      <c r="A2126" s="2"/>
      <c r="B2126" s="35"/>
      <c r="C2126" s="2"/>
      <c r="D2126" s="6"/>
      <c r="E2126" s="16"/>
      <c r="F2126" s="17"/>
      <c r="G2126" s="17"/>
      <c r="H2126" s="18"/>
      <c r="I2126" s="18"/>
      <c r="J2126" s="17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</row>
    <row r="2127" ht="15.75" customHeight="1" spans="1:27">
      <c r="A2127" s="2"/>
      <c r="B2127" s="35"/>
      <c r="C2127" s="2"/>
      <c r="D2127" s="6"/>
      <c r="E2127" s="16"/>
      <c r="F2127" s="17"/>
      <c r="G2127" s="17"/>
      <c r="H2127" s="18"/>
      <c r="I2127" s="18"/>
      <c r="J2127" s="17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</row>
    <row r="2128" ht="15.75" customHeight="1" spans="1:27">
      <c r="A2128" s="2"/>
      <c r="B2128" s="35"/>
      <c r="C2128" s="2"/>
      <c r="D2128" s="6"/>
      <c r="E2128" s="16"/>
      <c r="F2128" s="17"/>
      <c r="G2128" s="17"/>
      <c r="H2128" s="18"/>
      <c r="I2128" s="18"/>
      <c r="J2128" s="17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</row>
    <row r="2129" ht="15.75" customHeight="1" spans="1:27">
      <c r="A2129" s="2"/>
      <c r="B2129" s="35"/>
      <c r="C2129" s="2"/>
      <c r="D2129" s="6"/>
      <c r="E2129" s="16"/>
      <c r="F2129" s="17"/>
      <c r="G2129" s="17"/>
      <c r="H2129" s="18"/>
      <c r="I2129" s="18"/>
      <c r="J2129" s="17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</row>
    <row r="2130" ht="15.75" customHeight="1" spans="1:27">
      <c r="A2130" s="2"/>
      <c r="B2130" s="35"/>
      <c r="C2130" s="2"/>
      <c r="D2130" s="6"/>
      <c r="E2130" s="16"/>
      <c r="F2130" s="17"/>
      <c r="G2130" s="17"/>
      <c r="H2130" s="18"/>
      <c r="I2130" s="18"/>
      <c r="J2130" s="17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</row>
    <row r="2131" ht="15.75" customHeight="1" spans="1:27">
      <c r="A2131" s="2"/>
      <c r="B2131" s="35"/>
      <c r="C2131" s="2"/>
      <c r="D2131" s="6"/>
      <c r="E2131" s="16"/>
      <c r="F2131" s="17"/>
      <c r="G2131" s="17"/>
      <c r="H2131" s="18"/>
      <c r="I2131" s="18"/>
      <c r="J2131" s="17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</row>
    <row r="2132" ht="15.75" customHeight="1" spans="1:27">
      <c r="A2132" s="2"/>
      <c r="B2132" s="35"/>
      <c r="C2132" s="2"/>
      <c r="D2132" s="6"/>
      <c r="E2132" s="16"/>
      <c r="F2132" s="17"/>
      <c r="G2132" s="17"/>
      <c r="H2132" s="18"/>
      <c r="I2132" s="18"/>
      <c r="J2132" s="17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</row>
    <row r="2133" ht="15.75" customHeight="1" spans="1:27">
      <c r="A2133" s="2"/>
      <c r="B2133" s="35"/>
      <c r="C2133" s="2"/>
      <c r="D2133" s="6"/>
      <c r="E2133" s="16"/>
      <c r="F2133" s="17"/>
      <c r="G2133" s="17"/>
      <c r="H2133" s="18"/>
      <c r="I2133" s="18"/>
      <c r="J2133" s="17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</row>
    <row r="2134" ht="15.75" customHeight="1" spans="1:27">
      <c r="A2134" s="2"/>
      <c r="B2134" s="35"/>
      <c r="C2134" s="2"/>
      <c r="D2134" s="6"/>
      <c r="E2134" s="16"/>
      <c r="F2134" s="17"/>
      <c r="G2134" s="17"/>
      <c r="H2134" s="18"/>
      <c r="I2134" s="18"/>
      <c r="J2134" s="17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</row>
    <row r="2135" ht="15.75" customHeight="1" spans="1:27">
      <c r="A2135" s="2"/>
      <c r="B2135" s="35"/>
      <c r="C2135" s="2"/>
      <c r="D2135" s="6"/>
      <c r="E2135" s="16"/>
      <c r="F2135" s="17"/>
      <c r="G2135" s="17"/>
      <c r="H2135" s="18"/>
      <c r="I2135" s="18"/>
      <c r="J2135" s="17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</row>
    <row r="2136" ht="15.75" customHeight="1" spans="1:27">
      <c r="A2136" s="2"/>
      <c r="B2136" s="35"/>
      <c r="C2136" s="2"/>
      <c r="D2136" s="6"/>
      <c r="E2136" s="16"/>
      <c r="F2136" s="17"/>
      <c r="G2136" s="17"/>
      <c r="H2136" s="18"/>
      <c r="I2136" s="18"/>
      <c r="J2136" s="17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</row>
    <row r="2137" ht="15.75" customHeight="1" spans="1:27">
      <c r="A2137" s="2"/>
      <c r="B2137" s="35"/>
      <c r="C2137" s="2"/>
      <c r="D2137" s="6"/>
      <c r="E2137" s="16"/>
      <c r="F2137" s="17"/>
      <c r="G2137" s="17"/>
      <c r="H2137" s="18"/>
      <c r="I2137" s="18"/>
      <c r="J2137" s="17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</row>
    <row r="2138" ht="15.75" customHeight="1" spans="1:27">
      <c r="A2138" s="2"/>
      <c r="B2138" s="35"/>
      <c r="C2138" s="2"/>
      <c r="D2138" s="6"/>
      <c r="E2138" s="16"/>
      <c r="F2138" s="17"/>
      <c r="G2138" s="17"/>
      <c r="H2138" s="18"/>
      <c r="I2138" s="18"/>
      <c r="J2138" s="17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</row>
    <row r="2139" ht="15.75" customHeight="1" spans="1:27">
      <c r="A2139" s="2"/>
      <c r="B2139" s="35"/>
      <c r="C2139" s="2"/>
      <c r="D2139" s="6"/>
      <c r="E2139" s="16"/>
      <c r="F2139" s="17"/>
      <c r="G2139" s="17"/>
      <c r="H2139" s="18"/>
      <c r="I2139" s="18"/>
      <c r="J2139" s="17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</row>
    <row r="2140" ht="15.75" customHeight="1" spans="1:27">
      <c r="A2140" s="2"/>
      <c r="B2140" s="35"/>
      <c r="C2140" s="2"/>
      <c r="D2140" s="6"/>
      <c r="E2140" s="16"/>
      <c r="F2140" s="17"/>
      <c r="G2140" s="17"/>
      <c r="H2140" s="18"/>
      <c r="I2140" s="18"/>
      <c r="J2140" s="17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</row>
    <row r="2141" ht="15.75" customHeight="1" spans="1:27">
      <c r="A2141" s="2"/>
      <c r="B2141" s="35"/>
      <c r="C2141" s="2"/>
      <c r="D2141" s="6"/>
      <c r="E2141" s="16"/>
      <c r="F2141" s="17"/>
      <c r="G2141" s="17"/>
      <c r="H2141" s="18"/>
      <c r="I2141" s="18"/>
      <c r="J2141" s="17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</row>
    <row r="2142" ht="15.75" customHeight="1" spans="1:27">
      <c r="A2142" s="2"/>
      <c r="B2142" s="35"/>
      <c r="C2142" s="2"/>
      <c r="D2142" s="6"/>
      <c r="E2142" s="16"/>
      <c r="F2142" s="17"/>
      <c r="G2142" s="17"/>
      <c r="H2142" s="18"/>
      <c r="I2142" s="18"/>
      <c r="J2142" s="17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</row>
    <row r="2143" ht="15.75" customHeight="1" spans="1:27">
      <c r="A2143" s="2"/>
      <c r="B2143" s="35"/>
      <c r="C2143" s="2"/>
      <c r="D2143" s="6"/>
      <c r="E2143" s="16"/>
      <c r="F2143" s="17"/>
      <c r="G2143" s="17"/>
      <c r="H2143" s="18"/>
      <c r="I2143" s="18"/>
      <c r="J2143" s="17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</row>
    <row r="2144" ht="15.75" customHeight="1" spans="1:27">
      <c r="A2144" s="2"/>
      <c r="B2144" s="35"/>
      <c r="C2144" s="2"/>
      <c r="D2144" s="6"/>
      <c r="E2144" s="16"/>
      <c r="F2144" s="17"/>
      <c r="G2144" s="17"/>
      <c r="H2144" s="18"/>
      <c r="I2144" s="18"/>
      <c r="J2144" s="17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</row>
    <row r="2145" ht="15.75" customHeight="1" spans="1:27">
      <c r="A2145" s="2"/>
      <c r="B2145" s="35"/>
      <c r="C2145" s="2"/>
      <c r="D2145" s="6"/>
      <c r="E2145" s="16"/>
      <c r="F2145" s="17"/>
      <c r="G2145" s="17"/>
      <c r="H2145" s="18"/>
      <c r="I2145" s="18"/>
      <c r="J2145" s="17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</row>
    <row r="2146" ht="15.75" customHeight="1" spans="1:27">
      <c r="A2146" s="2"/>
      <c r="B2146" s="35"/>
      <c r="C2146" s="2"/>
      <c r="D2146" s="6"/>
      <c r="E2146" s="16"/>
      <c r="F2146" s="17"/>
      <c r="G2146" s="17"/>
      <c r="H2146" s="18"/>
      <c r="I2146" s="18"/>
      <c r="J2146" s="17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</row>
    <row r="2147" ht="15.75" customHeight="1" spans="1:27">
      <c r="A2147" s="2"/>
      <c r="B2147" s="35"/>
      <c r="C2147" s="2"/>
      <c r="D2147" s="6"/>
      <c r="E2147" s="16"/>
      <c r="F2147" s="17"/>
      <c r="G2147" s="17"/>
      <c r="H2147" s="18"/>
      <c r="I2147" s="18"/>
      <c r="J2147" s="17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</row>
    <row r="2148" ht="15.75" customHeight="1" spans="1:27">
      <c r="A2148" s="2"/>
      <c r="B2148" s="35"/>
      <c r="C2148" s="2"/>
      <c r="D2148" s="6"/>
      <c r="E2148" s="16"/>
      <c r="F2148" s="17"/>
      <c r="G2148" s="17"/>
      <c r="H2148" s="18"/>
      <c r="I2148" s="18"/>
      <c r="J2148" s="17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</row>
    <row r="2149" ht="15.75" customHeight="1" spans="1:27">
      <c r="A2149" s="2"/>
      <c r="B2149" s="35"/>
      <c r="C2149" s="2"/>
      <c r="D2149" s="6"/>
      <c r="E2149" s="16"/>
      <c r="F2149" s="17"/>
      <c r="G2149" s="17"/>
      <c r="H2149" s="18"/>
      <c r="I2149" s="18"/>
      <c r="J2149" s="17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</row>
    <row r="2150" ht="15.75" customHeight="1" spans="1:27">
      <c r="A2150" s="2"/>
      <c r="B2150" s="35"/>
      <c r="C2150" s="2"/>
      <c r="D2150" s="6"/>
      <c r="E2150" s="16"/>
      <c r="F2150" s="17"/>
      <c r="G2150" s="17"/>
      <c r="H2150" s="18"/>
      <c r="I2150" s="18"/>
      <c r="J2150" s="17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</row>
    <row r="2151" ht="15.75" customHeight="1" spans="1:27">
      <c r="A2151" s="2"/>
      <c r="B2151" s="35"/>
      <c r="C2151" s="2"/>
      <c r="D2151" s="6"/>
      <c r="E2151" s="16"/>
      <c r="F2151" s="17"/>
      <c r="G2151" s="17"/>
      <c r="H2151" s="18"/>
      <c r="I2151" s="18"/>
      <c r="J2151" s="17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</row>
    <row r="2152" ht="15.75" customHeight="1" spans="1:27">
      <c r="A2152" s="2"/>
      <c r="B2152" s="35"/>
      <c r="C2152" s="2"/>
      <c r="D2152" s="6"/>
      <c r="E2152" s="16"/>
      <c r="F2152" s="17"/>
      <c r="G2152" s="17"/>
      <c r="H2152" s="18"/>
      <c r="I2152" s="18"/>
      <c r="J2152" s="17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</row>
    <row r="2153" ht="15.75" customHeight="1" spans="1:27">
      <c r="A2153" s="2"/>
      <c r="B2153" s="35"/>
      <c r="C2153" s="2"/>
      <c r="D2153" s="6"/>
      <c r="E2153" s="16"/>
      <c r="F2153" s="17"/>
      <c r="G2153" s="17"/>
      <c r="H2153" s="18"/>
      <c r="I2153" s="18"/>
      <c r="J2153" s="17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</row>
    <row r="2154" ht="15.75" customHeight="1" spans="1:27">
      <c r="A2154" s="2"/>
      <c r="B2154" s="35"/>
      <c r="C2154" s="2"/>
      <c r="D2154" s="6"/>
      <c r="E2154" s="16"/>
      <c r="F2154" s="17"/>
      <c r="G2154" s="17"/>
      <c r="H2154" s="18"/>
      <c r="I2154" s="18"/>
      <c r="J2154" s="17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</row>
    <row r="2155" ht="15.75" customHeight="1" spans="1:27">
      <c r="A2155" s="2"/>
      <c r="B2155" s="35"/>
      <c r="C2155" s="2"/>
      <c r="D2155" s="6"/>
      <c r="E2155" s="16"/>
      <c r="F2155" s="17"/>
      <c r="G2155" s="17"/>
      <c r="H2155" s="18"/>
      <c r="I2155" s="18"/>
      <c r="J2155" s="17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</row>
    <row r="2156" ht="15.75" customHeight="1" spans="1:27">
      <c r="A2156" s="2"/>
      <c r="B2156" s="35"/>
      <c r="C2156" s="2"/>
      <c r="D2156" s="6"/>
      <c r="E2156" s="16"/>
      <c r="F2156" s="17"/>
      <c r="G2156" s="17"/>
      <c r="H2156" s="18"/>
      <c r="I2156" s="18"/>
      <c r="J2156" s="17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</row>
    <row r="2157" ht="15.75" customHeight="1" spans="1:27">
      <c r="A2157" s="2"/>
      <c r="B2157" s="35"/>
      <c r="C2157" s="2"/>
      <c r="D2157" s="6"/>
      <c r="E2157" s="16"/>
      <c r="F2157" s="17"/>
      <c r="G2157" s="17"/>
      <c r="H2157" s="18"/>
      <c r="I2157" s="18"/>
      <c r="J2157" s="17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</row>
    <row r="2158" ht="15.75" customHeight="1" spans="1:27">
      <c r="A2158" s="2"/>
      <c r="B2158" s="35"/>
      <c r="C2158" s="2"/>
      <c r="D2158" s="6"/>
      <c r="E2158" s="16"/>
      <c r="F2158" s="17"/>
      <c r="G2158" s="17"/>
      <c r="H2158" s="18"/>
      <c r="I2158" s="18"/>
      <c r="J2158" s="17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</row>
    <row r="2159" ht="15.75" customHeight="1" spans="1:27">
      <c r="A2159" s="2"/>
      <c r="B2159" s="35"/>
      <c r="C2159" s="2"/>
      <c r="D2159" s="6"/>
      <c r="E2159" s="16"/>
      <c r="F2159" s="17"/>
      <c r="G2159" s="17"/>
      <c r="H2159" s="18"/>
      <c r="I2159" s="18"/>
      <c r="J2159" s="17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</row>
    <row r="2160" ht="15.75" customHeight="1" spans="1:27">
      <c r="A2160" s="2"/>
      <c r="B2160" s="35"/>
      <c r="C2160" s="2"/>
      <c r="D2160" s="6"/>
      <c r="E2160" s="16"/>
      <c r="F2160" s="17"/>
      <c r="G2160" s="17"/>
      <c r="H2160" s="18"/>
      <c r="I2160" s="18"/>
      <c r="J2160" s="17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</row>
    <row r="2161" ht="15.75" customHeight="1" spans="1:27">
      <c r="A2161" s="2"/>
      <c r="B2161" s="35"/>
      <c r="C2161" s="2"/>
      <c r="D2161" s="6"/>
      <c r="E2161" s="16"/>
      <c r="F2161" s="17"/>
      <c r="G2161" s="17"/>
      <c r="H2161" s="18"/>
      <c r="I2161" s="18"/>
      <c r="J2161" s="17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</row>
    <row r="2162" ht="15.75" customHeight="1" spans="1:27">
      <c r="A2162" s="2"/>
      <c r="B2162" s="35"/>
      <c r="C2162" s="2"/>
      <c r="D2162" s="6"/>
      <c r="E2162" s="16"/>
      <c r="F2162" s="17"/>
      <c r="G2162" s="17"/>
      <c r="H2162" s="18"/>
      <c r="I2162" s="18"/>
      <c r="J2162" s="17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</row>
    <row r="2163" ht="15.75" customHeight="1" spans="1:27">
      <c r="A2163" s="2"/>
      <c r="B2163" s="35"/>
      <c r="C2163" s="2"/>
      <c r="D2163" s="6"/>
      <c r="E2163" s="16"/>
      <c r="F2163" s="17"/>
      <c r="G2163" s="17"/>
      <c r="H2163" s="18"/>
      <c r="I2163" s="18"/>
      <c r="J2163" s="17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</row>
    <row r="2164" ht="15.75" customHeight="1" spans="1:27">
      <c r="A2164" s="2"/>
      <c r="B2164" s="35"/>
      <c r="C2164" s="2"/>
      <c r="D2164" s="6"/>
      <c r="E2164" s="16"/>
      <c r="F2164" s="17"/>
      <c r="G2164" s="17"/>
      <c r="H2164" s="18"/>
      <c r="I2164" s="18"/>
      <c r="J2164" s="17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</row>
    <row r="2165" ht="15.75" customHeight="1" spans="1:27">
      <c r="A2165" s="2"/>
      <c r="B2165" s="35"/>
      <c r="C2165" s="2"/>
      <c r="D2165" s="6"/>
      <c r="E2165" s="16"/>
      <c r="F2165" s="17"/>
      <c r="G2165" s="17"/>
      <c r="H2165" s="18"/>
      <c r="I2165" s="18"/>
      <c r="J2165" s="17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</row>
    <row r="2166" ht="15.75" customHeight="1" spans="1:27">
      <c r="A2166" s="2"/>
      <c r="B2166" s="35"/>
      <c r="C2166" s="2"/>
      <c r="D2166" s="6"/>
      <c r="E2166" s="16"/>
      <c r="F2166" s="17"/>
      <c r="G2166" s="17"/>
      <c r="H2166" s="18"/>
      <c r="I2166" s="18"/>
      <c r="J2166" s="17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</row>
    <row r="2167" ht="15.75" customHeight="1" spans="1:27">
      <c r="A2167" s="2"/>
      <c r="B2167" s="35"/>
      <c r="C2167" s="2"/>
      <c r="D2167" s="6"/>
      <c r="E2167" s="16"/>
      <c r="F2167" s="17"/>
      <c r="G2167" s="17"/>
      <c r="H2167" s="18"/>
      <c r="I2167" s="18"/>
      <c r="J2167" s="17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</row>
    <row r="2168" ht="15.75" customHeight="1" spans="1:27">
      <c r="A2168" s="2"/>
      <c r="B2168" s="35"/>
      <c r="C2168" s="2"/>
      <c r="D2168" s="6"/>
      <c r="E2168" s="16"/>
      <c r="F2168" s="17"/>
      <c r="G2168" s="17"/>
      <c r="H2168" s="18"/>
      <c r="I2168" s="18"/>
      <c r="J2168" s="17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</row>
    <row r="2169" ht="15.75" customHeight="1" spans="1:27">
      <c r="A2169" s="2"/>
      <c r="B2169" s="35"/>
      <c r="C2169" s="2"/>
      <c r="D2169" s="6"/>
      <c r="E2169" s="16"/>
      <c r="F2169" s="17"/>
      <c r="G2169" s="17"/>
      <c r="H2169" s="18"/>
      <c r="I2169" s="18"/>
      <c r="J2169" s="17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</row>
    <row r="2170" ht="15.75" customHeight="1" spans="1:27">
      <c r="A2170" s="2"/>
      <c r="B2170" s="35"/>
      <c r="C2170" s="2"/>
      <c r="D2170" s="6"/>
      <c r="E2170" s="16"/>
      <c r="F2170" s="17"/>
      <c r="G2170" s="17"/>
      <c r="H2170" s="18"/>
      <c r="I2170" s="18"/>
      <c r="J2170" s="17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</row>
    <row r="2171" ht="15.75" customHeight="1" spans="1:27">
      <c r="A2171" s="2"/>
      <c r="B2171" s="35"/>
      <c r="C2171" s="2"/>
      <c r="D2171" s="6"/>
      <c r="E2171" s="16"/>
      <c r="F2171" s="17"/>
      <c r="G2171" s="17"/>
      <c r="H2171" s="18"/>
      <c r="I2171" s="18"/>
      <c r="J2171" s="17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</row>
    <row r="2172" ht="15.75" customHeight="1" spans="1:27">
      <c r="A2172" s="2"/>
      <c r="B2172" s="35"/>
      <c r="C2172" s="2"/>
      <c r="D2172" s="6"/>
      <c r="E2172" s="16"/>
      <c r="F2172" s="17"/>
      <c r="G2172" s="17"/>
      <c r="H2172" s="18"/>
      <c r="I2172" s="18"/>
      <c r="J2172" s="17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</row>
    <row r="2173" ht="15.75" customHeight="1" spans="1:27">
      <c r="A2173" s="2"/>
      <c r="B2173" s="35"/>
      <c r="C2173" s="2"/>
      <c r="D2173" s="6"/>
      <c r="E2173" s="16"/>
      <c r="F2173" s="17"/>
      <c r="G2173" s="17"/>
      <c r="H2173" s="18"/>
      <c r="I2173" s="18"/>
      <c r="J2173" s="17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</row>
    <row r="2174" ht="15.75" customHeight="1" spans="1:27">
      <c r="A2174" s="2"/>
      <c r="B2174" s="35"/>
      <c r="C2174" s="2"/>
      <c r="D2174" s="6"/>
      <c r="E2174" s="16"/>
      <c r="F2174" s="17"/>
      <c r="G2174" s="17"/>
      <c r="H2174" s="18"/>
      <c r="I2174" s="18"/>
      <c r="J2174" s="17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</row>
    <row r="2175" ht="15.75" customHeight="1" spans="1:27">
      <c r="A2175" s="2"/>
      <c r="B2175" s="35"/>
      <c r="C2175" s="2"/>
      <c r="D2175" s="6"/>
      <c r="E2175" s="16"/>
      <c r="F2175" s="17"/>
      <c r="G2175" s="17"/>
      <c r="H2175" s="18"/>
      <c r="I2175" s="18"/>
      <c r="J2175" s="17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</row>
    <row r="2176" ht="15.75" customHeight="1" spans="1:27">
      <c r="A2176" s="2"/>
      <c r="B2176" s="35"/>
      <c r="C2176" s="2"/>
      <c r="D2176" s="6"/>
      <c r="E2176" s="16"/>
      <c r="F2176" s="17"/>
      <c r="G2176" s="17"/>
      <c r="H2176" s="18"/>
      <c r="I2176" s="18"/>
      <c r="J2176" s="17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</row>
    <row r="2177" ht="15.75" customHeight="1" spans="1:27">
      <c r="A2177" s="2"/>
      <c r="B2177" s="35"/>
      <c r="C2177" s="2"/>
      <c r="D2177" s="6"/>
      <c r="E2177" s="16"/>
      <c r="F2177" s="17"/>
      <c r="G2177" s="17"/>
      <c r="H2177" s="18"/>
      <c r="I2177" s="18"/>
      <c r="J2177" s="17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</row>
    <row r="2178" ht="15.75" customHeight="1" spans="1:27">
      <c r="A2178" s="2"/>
      <c r="B2178" s="35"/>
      <c r="C2178" s="2"/>
      <c r="D2178" s="6"/>
      <c r="E2178" s="16"/>
      <c r="F2178" s="17"/>
      <c r="G2178" s="17"/>
      <c r="H2178" s="18"/>
      <c r="I2178" s="18"/>
      <c r="J2178" s="17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</row>
    <row r="2179" ht="15.75" customHeight="1" spans="1:27">
      <c r="A2179" s="2"/>
      <c r="B2179" s="35"/>
      <c r="C2179" s="2"/>
      <c r="D2179" s="6"/>
      <c r="E2179" s="16"/>
      <c r="F2179" s="17"/>
      <c r="G2179" s="17"/>
      <c r="H2179" s="18"/>
      <c r="I2179" s="18"/>
      <c r="J2179" s="17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</row>
    <row r="2180" ht="15.75" customHeight="1" spans="1:27">
      <c r="A2180" s="2"/>
      <c r="B2180" s="35"/>
      <c r="C2180" s="2"/>
      <c r="D2180" s="6"/>
      <c r="E2180" s="16"/>
      <c r="F2180" s="17"/>
      <c r="G2180" s="17"/>
      <c r="H2180" s="18"/>
      <c r="I2180" s="18"/>
      <c r="J2180" s="17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</row>
    <row r="2181" ht="15.75" customHeight="1" spans="1:27">
      <c r="A2181" s="2"/>
      <c r="B2181" s="35"/>
      <c r="C2181" s="2"/>
      <c r="D2181" s="6"/>
      <c r="E2181" s="16"/>
      <c r="F2181" s="17"/>
      <c r="G2181" s="17"/>
      <c r="H2181" s="18"/>
      <c r="I2181" s="18"/>
      <c r="J2181" s="17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</row>
    <row r="2182" ht="15.75" customHeight="1" spans="1:27">
      <c r="A2182" s="2"/>
      <c r="B2182" s="35"/>
      <c r="C2182" s="2"/>
      <c r="D2182" s="6"/>
      <c r="E2182" s="16"/>
      <c r="F2182" s="17"/>
      <c r="G2182" s="17"/>
      <c r="H2182" s="18"/>
      <c r="I2182" s="18"/>
      <c r="J2182" s="17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</row>
    <row r="2183" ht="15.75" customHeight="1" spans="1:27">
      <c r="A2183" s="2"/>
      <c r="B2183" s="35"/>
      <c r="C2183" s="2"/>
      <c r="D2183" s="6"/>
      <c r="E2183" s="16"/>
      <c r="F2183" s="17"/>
      <c r="G2183" s="17"/>
      <c r="H2183" s="18"/>
      <c r="I2183" s="18"/>
      <c r="J2183" s="17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</row>
    <row r="2184" ht="15.75" customHeight="1" spans="1:27">
      <c r="A2184" s="2"/>
      <c r="B2184" s="35"/>
      <c r="C2184" s="2"/>
      <c r="D2184" s="6"/>
      <c r="E2184" s="16"/>
      <c r="F2184" s="17"/>
      <c r="G2184" s="17"/>
      <c r="H2184" s="18"/>
      <c r="I2184" s="18"/>
      <c r="J2184" s="17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</row>
    <row r="2185" ht="15.75" customHeight="1" spans="1:27">
      <c r="A2185" s="2"/>
      <c r="B2185" s="35"/>
      <c r="C2185" s="2"/>
      <c r="D2185" s="6"/>
      <c r="E2185" s="16"/>
      <c r="F2185" s="17"/>
      <c r="G2185" s="17"/>
      <c r="H2185" s="18"/>
      <c r="I2185" s="18"/>
      <c r="J2185" s="17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</row>
    <row r="2186" ht="15.75" customHeight="1" spans="1:27">
      <c r="A2186" s="2"/>
      <c r="B2186" s="35"/>
      <c r="C2186" s="2"/>
      <c r="D2186" s="6"/>
      <c r="E2186" s="16"/>
      <c r="F2186" s="17"/>
      <c r="G2186" s="17"/>
      <c r="H2186" s="18"/>
      <c r="I2186" s="18"/>
      <c r="J2186" s="17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</row>
    <row r="2187" ht="15.75" customHeight="1" spans="1:27">
      <c r="A2187" s="2"/>
      <c r="B2187" s="35"/>
      <c r="C2187" s="2"/>
      <c r="D2187" s="6"/>
      <c r="E2187" s="16"/>
      <c r="F2187" s="17"/>
      <c r="G2187" s="17"/>
      <c r="H2187" s="18"/>
      <c r="I2187" s="18"/>
      <c r="J2187" s="17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</row>
    <row r="2188" ht="15.75" customHeight="1" spans="1:27">
      <c r="A2188" s="2"/>
      <c r="B2188" s="35"/>
      <c r="C2188" s="2"/>
      <c r="D2188" s="6"/>
      <c r="E2188" s="16"/>
      <c r="F2188" s="17"/>
      <c r="G2188" s="17"/>
      <c r="H2188" s="18"/>
      <c r="I2188" s="18"/>
      <c r="J2188" s="17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</row>
    <row r="2189" ht="15.75" customHeight="1" spans="1:27">
      <c r="A2189" s="2"/>
      <c r="B2189" s="35"/>
      <c r="C2189" s="2"/>
      <c r="D2189" s="6"/>
      <c r="E2189" s="16"/>
      <c r="F2189" s="17"/>
      <c r="G2189" s="17"/>
      <c r="H2189" s="18"/>
      <c r="I2189" s="18"/>
      <c r="J2189" s="17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</row>
    <row r="2190" ht="15.75" customHeight="1" spans="1:27">
      <c r="A2190" s="2"/>
      <c r="B2190" s="35"/>
      <c r="C2190" s="2"/>
      <c r="D2190" s="6"/>
      <c r="E2190" s="16"/>
      <c r="F2190" s="17"/>
      <c r="G2190" s="17"/>
      <c r="H2190" s="18"/>
      <c r="I2190" s="18"/>
      <c r="J2190" s="17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</row>
    <row r="2191" ht="15.75" customHeight="1" spans="1:27">
      <c r="A2191" s="2"/>
      <c r="B2191" s="35"/>
      <c r="C2191" s="2"/>
      <c r="D2191" s="6"/>
      <c r="E2191" s="16"/>
      <c r="F2191" s="17"/>
      <c r="G2191" s="17"/>
      <c r="H2191" s="18"/>
      <c r="I2191" s="18"/>
      <c r="J2191" s="17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</row>
    <row r="2192" ht="15.75" customHeight="1" spans="1:27">
      <c r="A2192" s="2"/>
      <c r="B2192" s="35"/>
      <c r="C2192" s="2"/>
      <c r="D2192" s="6"/>
      <c r="E2192" s="16"/>
      <c r="F2192" s="17"/>
      <c r="G2192" s="17"/>
      <c r="H2192" s="18"/>
      <c r="I2192" s="18"/>
      <c r="J2192" s="17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</row>
    <row r="2193" ht="15.75" customHeight="1" spans="1:27">
      <c r="A2193" s="2"/>
      <c r="B2193" s="35"/>
      <c r="C2193" s="2"/>
      <c r="D2193" s="6"/>
      <c r="E2193" s="16"/>
      <c r="F2193" s="17"/>
      <c r="G2193" s="17"/>
      <c r="H2193" s="18"/>
      <c r="I2193" s="18"/>
      <c r="J2193" s="17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</row>
    <row r="2194" ht="15.75" customHeight="1" spans="1:27">
      <c r="A2194" s="2"/>
      <c r="B2194" s="35"/>
      <c r="C2194" s="2"/>
      <c r="D2194" s="6"/>
      <c r="E2194" s="16"/>
      <c r="F2194" s="17"/>
      <c r="G2194" s="17"/>
      <c r="H2194" s="18"/>
      <c r="I2194" s="18"/>
      <c r="J2194" s="17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</row>
    <row r="2195" ht="15.75" customHeight="1" spans="1:27">
      <c r="A2195" s="2"/>
      <c r="B2195" s="35"/>
      <c r="C2195" s="2"/>
      <c r="D2195" s="6"/>
      <c r="E2195" s="16"/>
      <c r="F2195" s="17"/>
      <c r="G2195" s="17"/>
      <c r="H2195" s="18"/>
      <c r="I2195" s="18"/>
      <c r="J2195" s="17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</row>
    <row r="2196" ht="15.75" customHeight="1" spans="1:27">
      <c r="A2196" s="2"/>
      <c r="B2196" s="35"/>
      <c r="C2196" s="2"/>
      <c r="D2196" s="6"/>
      <c r="E2196" s="16"/>
      <c r="F2196" s="17"/>
      <c r="G2196" s="17"/>
      <c r="H2196" s="18"/>
      <c r="I2196" s="18"/>
      <c r="J2196" s="17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</row>
    <row r="2197" ht="15.75" customHeight="1" spans="1:27">
      <c r="A2197" s="2"/>
      <c r="B2197" s="35"/>
      <c r="C2197" s="2"/>
      <c r="D2197" s="6"/>
      <c r="E2197" s="16"/>
      <c r="F2197" s="17"/>
      <c r="G2197" s="17"/>
      <c r="H2197" s="18"/>
      <c r="I2197" s="18"/>
      <c r="J2197" s="17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</row>
    <row r="2198" ht="15.75" customHeight="1" spans="1:27">
      <c r="A2198" s="2"/>
      <c r="B2198" s="35"/>
      <c r="C2198" s="2"/>
      <c r="D2198" s="6"/>
      <c r="E2198" s="16"/>
      <c r="F2198" s="17"/>
      <c r="G2198" s="17"/>
      <c r="H2198" s="18"/>
      <c r="I2198" s="18"/>
      <c r="J2198" s="17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</row>
    <row r="2199" ht="15.75" customHeight="1" spans="1:27">
      <c r="A2199" s="2"/>
      <c r="B2199" s="35"/>
      <c r="C2199" s="2"/>
      <c r="D2199" s="6"/>
      <c r="E2199" s="16"/>
      <c r="F2199" s="17"/>
      <c r="G2199" s="17"/>
      <c r="H2199" s="18"/>
      <c r="I2199" s="18"/>
      <c r="J2199" s="17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</row>
    <row r="2200" ht="15.75" customHeight="1" spans="1:27">
      <c r="A2200" s="2"/>
      <c r="B2200" s="35"/>
      <c r="C2200" s="2"/>
      <c r="D2200" s="6"/>
      <c r="E2200" s="16"/>
      <c r="F2200" s="17"/>
      <c r="G2200" s="17"/>
      <c r="H2200" s="18"/>
      <c r="I2200" s="18"/>
      <c r="J2200" s="17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</row>
    <row r="2201" ht="15.75" customHeight="1" spans="1:27">
      <c r="A2201" s="2"/>
      <c r="B2201" s="35"/>
      <c r="C2201" s="2"/>
      <c r="D2201" s="6"/>
      <c r="E2201" s="16"/>
      <c r="F2201" s="17"/>
      <c r="G2201" s="17"/>
      <c r="H2201" s="18"/>
      <c r="I2201" s="18"/>
      <c r="J2201" s="17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</row>
    <row r="2202" ht="15.75" customHeight="1" spans="1:27">
      <c r="A2202" s="2"/>
      <c r="B2202" s="35"/>
      <c r="C2202" s="2"/>
      <c r="D2202" s="6"/>
      <c r="E2202" s="16"/>
      <c r="F2202" s="17"/>
      <c r="G2202" s="17"/>
      <c r="H2202" s="18"/>
      <c r="I2202" s="18"/>
      <c r="J2202" s="17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</row>
    <row r="2203" ht="15.75" customHeight="1" spans="1:27">
      <c r="A2203" s="2"/>
      <c r="B2203" s="35"/>
      <c r="C2203" s="2"/>
      <c r="D2203" s="6"/>
      <c r="E2203" s="16"/>
      <c r="F2203" s="17"/>
      <c r="G2203" s="17"/>
      <c r="H2203" s="18"/>
      <c r="I2203" s="18"/>
      <c r="J2203" s="17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</row>
    <row r="2204" ht="15.75" customHeight="1" spans="1:27">
      <c r="A2204" s="2"/>
      <c r="B2204" s="35"/>
      <c r="C2204" s="2"/>
      <c r="D2204" s="6"/>
      <c r="E2204" s="16"/>
      <c r="F2204" s="17"/>
      <c r="G2204" s="17"/>
      <c r="H2204" s="18"/>
      <c r="I2204" s="18"/>
      <c r="J2204" s="17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</row>
    <row r="2205" ht="15.75" customHeight="1" spans="1:27">
      <c r="A2205" s="2"/>
      <c r="B2205" s="35"/>
      <c r="C2205" s="2"/>
      <c r="D2205" s="6"/>
      <c r="E2205" s="16"/>
      <c r="F2205" s="17"/>
      <c r="G2205" s="17"/>
      <c r="H2205" s="18"/>
      <c r="I2205" s="18"/>
      <c r="J2205" s="17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</row>
    <row r="2206" ht="15.75" customHeight="1" spans="1:27">
      <c r="A2206" s="2"/>
      <c r="B2206" s="35"/>
      <c r="C2206" s="2"/>
      <c r="D2206" s="6"/>
      <c r="E2206" s="16"/>
      <c r="F2206" s="17"/>
      <c r="G2206" s="17"/>
      <c r="H2206" s="18"/>
      <c r="I2206" s="18"/>
      <c r="J2206" s="17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</row>
    <row r="2207" ht="15.75" customHeight="1" spans="1:27">
      <c r="A2207" s="2"/>
      <c r="B2207" s="35"/>
      <c r="C2207" s="2"/>
      <c r="D2207" s="6"/>
      <c r="E2207" s="16"/>
      <c r="F2207" s="17"/>
      <c r="G2207" s="17"/>
      <c r="H2207" s="18"/>
      <c r="I2207" s="18"/>
      <c r="J2207" s="17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</row>
    <row r="2208" ht="15.75" customHeight="1" spans="1:27">
      <c r="A2208" s="2"/>
      <c r="B2208" s="35"/>
      <c r="C2208" s="2"/>
      <c r="D2208" s="6"/>
      <c r="E2208" s="16"/>
      <c r="F2208" s="17"/>
      <c r="G2208" s="17"/>
      <c r="H2208" s="18"/>
      <c r="I2208" s="18"/>
      <c r="J2208" s="17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</row>
    <row r="2209" ht="15.75" customHeight="1" spans="1:27">
      <c r="A2209" s="2"/>
      <c r="B2209" s="35"/>
      <c r="C2209" s="2"/>
      <c r="D2209" s="6"/>
      <c r="E2209" s="16"/>
      <c r="F2209" s="17"/>
      <c r="G2209" s="17"/>
      <c r="H2209" s="18"/>
      <c r="I2209" s="18"/>
      <c r="J2209" s="17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</row>
    <row r="2210" ht="15.75" customHeight="1" spans="1:27">
      <c r="A2210" s="2"/>
      <c r="B2210" s="35"/>
      <c r="C2210" s="2"/>
      <c r="D2210" s="6"/>
      <c r="E2210" s="16"/>
      <c r="F2210" s="17"/>
      <c r="G2210" s="17"/>
      <c r="H2210" s="18"/>
      <c r="I2210" s="18"/>
      <c r="J2210" s="17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</row>
    <row r="2211" ht="15.75" customHeight="1" spans="1:27">
      <c r="A2211" s="2"/>
      <c r="B2211" s="35"/>
      <c r="C2211" s="2"/>
      <c r="D2211" s="6"/>
      <c r="E2211" s="16"/>
      <c r="F2211" s="17"/>
      <c r="G2211" s="17"/>
      <c r="H2211" s="18"/>
      <c r="I2211" s="18"/>
      <c r="J2211" s="17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</row>
    <row r="2212" ht="15.75" customHeight="1" spans="1:27">
      <c r="A2212" s="2"/>
      <c r="B2212" s="35"/>
      <c r="C2212" s="2"/>
      <c r="D2212" s="6"/>
      <c r="E2212" s="16"/>
      <c r="F2212" s="17"/>
      <c r="G2212" s="17"/>
      <c r="H2212" s="18"/>
      <c r="I2212" s="18"/>
      <c r="J2212" s="17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</row>
    <row r="2213" ht="15.75" customHeight="1" spans="1:27">
      <c r="A2213" s="2"/>
      <c r="B2213" s="35"/>
      <c r="C2213" s="2"/>
      <c r="D2213" s="6"/>
      <c r="E2213" s="16"/>
      <c r="F2213" s="17"/>
      <c r="G2213" s="17"/>
      <c r="H2213" s="18"/>
      <c r="I2213" s="18"/>
      <c r="J2213" s="17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</row>
    <row r="2214" ht="15.75" customHeight="1" spans="1:27">
      <c r="A2214" s="2"/>
      <c r="B2214" s="35"/>
      <c r="C2214" s="2"/>
      <c r="D2214" s="6"/>
      <c r="E2214" s="16"/>
      <c r="F2214" s="17"/>
      <c r="G2214" s="17"/>
      <c r="H2214" s="18"/>
      <c r="I2214" s="18"/>
      <c r="J2214" s="17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</row>
    <row r="2215" ht="15.75" customHeight="1" spans="1:27">
      <c r="A2215" s="2"/>
      <c r="B2215" s="35"/>
      <c r="C2215" s="2"/>
      <c r="D2215" s="6"/>
      <c r="E2215" s="16"/>
      <c r="F2215" s="17"/>
      <c r="G2215" s="17"/>
      <c r="H2215" s="18"/>
      <c r="I2215" s="18"/>
      <c r="J2215" s="17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</row>
    <row r="2216" ht="15.75" customHeight="1" spans="1:27">
      <c r="A2216" s="2"/>
      <c r="B2216" s="35"/>
      <c r="C2216" s="2"/>
      <c r="D2216" s="6"/>
      <c r="E2216" s="16"/>
      <c r="F2216" s="17"/>
      <c r="G2216" s="17"/>
      <c r="H2216" s="18"/>
      <c r="I2216" s="18"/>
      <c r="J2216" s="17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</row>
    <row r="2217" ht="15.75" customHeight="1" spans="1:27">
      <c r="A2217" s="2"/>
      <c r="B2217" s="35"/>
      <c r="C2217" s="2"/>
      <c r="D2217" s="6"/>
      <c r="E2217" s="16"/>
      <c r="F2217" s="17"/>
      <c r="G2217" s="17"/>
      <c r="H2217" s="18"/>
      <c r="I2217" s="18"/>
      <c r="J2217" s="17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</row>
    <row r="2218" ht="15.75" customHeight="1" spans="1:27">
      <c r="A2218" s="2"/>
      <c r="B2218" s="35"/>
      <c r="C2218" s="2"/>
      <c r="D2218" s="6"/>
      <c r="E2218" s="16"/>
      <c r="F2218" s="17"/>
      <c r="G2218" s="17"/>
      <c r="H2218" s="18"/>
      <c r="I2218" s="18"/>
      <c r="J2218" s="17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</row>
    <row r="2219" ht="15.75" customHeight="1" spans="1:27">
      <c r="A2219" s="2"/>
      <c r="B2219" s="35"/>
      <c r="C2219" s="2"/>
      <c r="D2219" s="6"/>
      <c r="E2219" s="16"/>
      <c r="F2219" s="17"/>
      <c r="G2219" s="17"/>
      <c r="H2219" s="18"/>
      <c r="I2219" s="18"/>
      <c r="J2219" s="17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</row>
    <row r="2220" ht="15.75" customHeight="1" spans="1:27">
      <c r="A2220" s="2"/>
      <c r="B2220" s="35"/>
      <c r="C2220" s="2"/>
      <c r="D2220" s="6"/>
      <c r="E2220" s="16"/>
      <c r="F2220" s="17"/>
      <c r="G2220" s="17"/>
      <c r="H2220" s="18"/>
      <c r="I2220" s="18"/>
      <c r="J2220" s="17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</row>
    <row r="2221" ht="15.75" customHeight="1" spans="1:27">
      <c r="A2221" s="2"/>
      <c r="B2221" s="35"/>
      <c r="C2221" s="2"/>
      <c r="D2221" s="6"/>
      <c r="E2221" s="16"/>
      <c r="F2221" s="17"/>
      <c r="G2221" s="17"/>
      <c r="H2221" s="18"/>
      <c r="I2221" s="18"/>
      <c r="J2221" s="17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</row>
    <row r="2222" ht="15.75" customHeight="1" spans="1:27">
      <c r="A2222" s="2"/>
      <c r="B2222" s="35"/>
      <c r="C2222" s="2"/>
      <c r="D2222" s="6"/>
      <c r="E2222" s="16"/>
      <c r="F2222" s="17"/>
      <c r="G2222" s="17"/>
      <c r="H2222" s="18"/>
      <c r="I2222" s="18"/>
      <c r="J2222" s="17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</row>
    <row r="2223" ht="15.75" customHeight="1" spans="1:27">
      <c r="A2223" s="2"/>
      <c r="B2223" s="35"/>
      <c r="C2223" s="2"/>
      <c r="D2223" s="6"/>
      <c r="E2223" s="16"/>
      <c r="F2223" s="17"/>
      <c r="G2223" s="17"/>
      <c r="H2223" s="18"/>
      <c r="I2223" s="18"/>
      <c r="J2223" s="17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</row>
    <row r="2224" ht="15.75" customHeight="1" spans="1:27">
      <c r="A2224" s="2"/>
      <c r="B2224" s="35"/>
      <c r="C2224" s="2"/>
      <c r="D2224" s="6"/>
      <c r="E2224" s="16"/>
      <c r="F2224" s="17"/>
      <c r="G2224" s="17"/>
      <c r="H2224" s="18"/>
      <c r="I2224" s="18"/>
      <c r="J2224" s="17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</row>
    <row r="2225" ht="15.75" customHeight="1" spans="1:27">
      <c r="A2225" s="2"/>
      <c r="B2225" s="35"/>
      <c r="C2225" s="2"/>
      <c r="D2225" s="6"/>
      <c r="E2225" s="16"/>
      <c r="F2225" s="17"/>
      <c r="G2225" s="17"/>
      <c r="H2225" s="18"/>
      <c r="I2225" s="18"/>
      <c r="J2225" s="17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</row>
    <row r="2226" ht="15.75" customHeight="1" spans="1:27">
      <c r="A2226" s="2"/>
      <c r="B2226" s="35"/>
      <c r="C2226" s="2"/>
      <c r="D2226" s="6"/>
      <c r="E2226" s="16"/>
      <c r="F2226" s="17"/>
      <c r="G2226" s="17"/>
      <c r="H2226" s="18"/>
      <c r="I2226" s="18"/>
      <c r="J2226" s="17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</row>
    <row r="2227" ht="15.75" customHeight="1" spans="1:27">
      <c r="A2227" s="2"/>
      <c r="B2227" s="35"/>
      <c r="C2227" s="2"/>
      <c r="D2227" s="6"/>
      <c r="E2227" s="16"/>
      <c r="F2227" s="17"/>
      <c r="G2227" s="17"/>
      <c r="H2227" s="18"/>
      <c r="I2227" s="18"/>
      <c r="J2227" s="17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</row>
    <row r="2228" ht="15.75" customHeight="1" spans="1:27">
      <c r="A2228" s="2"/>
      <c r="B2228" s="35"/>
      <c r="C2228" s="2"/>
      <c r="D2228" s="6"/>
      <c r="E2228" s="16"/>
      <c r="F2228" s="17"/>
      <c r="G2228" s="17"/>
      <c r="H2228" s="18"/>
      <c r="I2228" s="18"/>
      <c r="J2228" s="17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</row>
    <row r="2229" ht="15.75" customHeight="1" spans="1:27">
      <c r="A2229" s="2"/>
      <c r="B2229" s="35"/>
      <c r="C2229" s="2"/>
      <c r="D2229" s="6"/>
      <c r="E2229" s="16"/>
      <c r="F2229" s="17"/>
      <c r="G2229" s="17"/>
      <c r="H2229" s="18"/>
      <c r="I2229" s="18"/>
      <c r="J2229" s="17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</row>
    <row r="2230" ht="15.75" customHeight="1" spans="1:27">
      <c r="A2230" s="2"/>
      <c r="B2230" s="35"/>
      <c r="C2230" s="2"/>
      <c r="D2230" s="6"/>
      <c r="E2230" s="16"/>
      <c r="F2230" s="17"/>
      <c r="G2230" s="17"/>
      <c r="H2230" s="18"/>
      <c r="I2230" s="18"/>
      <c r="J2230" s="17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</row>
    <row r="2231" ht="15.75" customHeight="1" spans="1:27">
      <c r="A2231" s="2"/>
      <c r="B2231" s="35"/>
      <c r="C2231" s="2"/>
      <c r="D2231" s="6"/>
      <c r="E2231" s="16"/>
      <c r="F2231" s="17"/>
      <c r="G2231" s="17"/>
      <c r="H2231" s="18"/>
      <c r="I2231" s="18"/>
      <c r="J2231" s="17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</row>
    <row r="2232" ht="15.75" customHeight="1" spans="1:27">
      <c r="A2232" s="2"/>
      <c r="B2232" s="35"/>
      <c r="C2232" s="2"/>
      <c r="D2232" s="6"/>
      <c r="E2232" s="16"/>
      <c r="F2232" s="17"/>
      <c r="G2232" s="17"/>
      <c r="H2232" s="18"/>
      <c r="I2232" s="18"/>
      <c r="J2232" s="17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</row>
    <row r="2233" ht="15.75" customHeight="1" spans="1:27">
      <c r="A2233" s="2"/>
      <c r="B2233" s="35"/>
      <c r="C2233" s="2"/>
      <c r="D2233" s="6"/>
      <c r="E2233" s="16"/>
      <c r="F2233" s="17"/>
      <c r="G2233" s="17"/>
      <c r="H2233" s="18"/>
      <c r="I2233" s="18"/>
      <c r="J2233" s="17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</row>
    <row r="2234" ht="15.75" customHeight="1" spans="1:27">
      <c r="A2234" s="2"/>
      <c r="B2234" s="35"/>
      <c r="C2234" s="2"/>
      <c r="D2234" s="6"/>
      <c r="E2234" s="16"/>
      <c r="F2234" s="17"/>
      <c r="G2234" s="17"/>
      <c r="H2234" s="18"/>
      <c r="I2234" s="18"/>
      <c r="J2234" s="17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</row>
    <row r="2235" ht="15.75" customHeight="1" spans="1:27">
      <c r="A2235" s="2"/>
      <c r="B2235" s="35"/>
      <c r="C2235" s="2"/>
      <c r="D2235" s="6"/>
      <c r="E2235" s="16"/>
      <c r="F2235" s="17"/>
      <c r="G2235" s="17"/>
      <c r="H2235" s="18"/>
      <c r="I2235" s="18"/>
      <c r="J2235" s="17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</row>
    <row r="2236" ht="15.75" customHeight="1" spans="1:27">
      <c r="A2236" s="2"/>
      <c r="B2236" s="35"/>
      <c r="C2236" s="2"/>
      <c r="D2236" s="6"/>
      <c r="E2236" s="16"/>
      <c r="F2236" s="17"/>
      <c r="G2236" s="17"/>
      <c r="H2236" s="18"/>
      <c r="I2236" s="18"/>
      <c r="J2236" s="17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</row>
    <row r="2237" ht="15.75" customHeight="1" spans="1:27">
      <c r="A2237" s="2"/>
      <c r="B2237" s="35"/>
      <c r="C2237" s="2"/>
      <c r="D2237" s="6"/>
      <c r="E2237" s="16"/>
      <c r="F2237" s="17"/>
      <c r="G2237" s="17"/>
      <c r="H2237" s="18"/>
      <c r="I2237" s="18"/>
      <c r="J2237" s="17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</row>
    <row r="2238" ht="15.75" customHeight="1" spans="1:27">
      <c r="A2238" s="2"/>
      <c r="B2238" s="35"/>
      <c r="C2238" s="2"/>
      <c r="D2238" s="6"/>
      <c r="E2238" s="16"/>
      <c r="F2238" s="17"/>
      <c r="G2238" s="17"/>
      <c r="H2238" s="18"/>
      <c r="I2238" s="18"/>
      <c r="J2238" s="17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</row>
    <row r="2239" ht="15.75" customHeight="1" spans="1:27">
      <c r="A2239" s="2"/>
      <c r="B2239" s="35"/>
      <c r="C2239" s="2"/>
      <c r="D2239" s="6"/>
      <c r="E2239" s="16"/>
      <c r="F2239" s="17"/>
      <c r="G2239" s="17"/>
      <c r="H2239" s="18"/>
      <c r="I2239" s="18"/>
      <c r="J2239" s="17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</row>
    <row r="2240" ht="15.75" customHeight="1" spans="1:27">
      <c r="A2240" s="2"/>
      <c r="B2240" s="35"/>
      <c r="C2240" s="2"/>
      <c r="D2240" s="6"/>
      <c r="E2240" s="16"/>
      <c r="F2240" s="17"/>
      <c r="G2240" s="17"/>
      <c r="H2240" s="18"/>
      <c r="I2240" s="18"/>
      <c r="J2240" s="17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</row>
    <row r="2241" ht="15.75" customHeight="1" spans="1:27">
      <c r="A2241" s="2"/>
      <c r="B2241" s="35"/>
      <c r="C2241" s="2"/>
      <c r="D2241" s="6"/>
      <c r="E2241" s="16"/>
      <c r="F2241" s="17"/>
      <c r="G2241" s="17"/>
      <c r="H2241" s="18"/>
      <c r="I2241" s="18"/>
      <c r="J2241" s="17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</row>
    <row r="2242" ht="15.75" customHeight="1" spans="1:27">
      <c r="A2242" s="2"/>
      <c r="B2242" s="35"/>
      <c r="C2242" s="2"/>
      <c r="D2242" s="6"/>
      <c r="E2242" s="16"/>
      <c r="F2242" s="17"/>
      <c r="G2242" s="17"/>
      <c r="H2242" s="18"/>
      <c r="I2242" s="18"/>
      <c r="J2242" s="17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</row>
    <row r="2243" ht="15.75" customHeight="1" spans="1:27">
      <c r="A2243" s="2"/>
      <c r="B2243" s="35"/>
      <c r="C2243" s="2"/>
      <c r="D2243" s="6"/>
      <c r="E2243" s="16"/>
      <c r="F2243" s="17"/>
      <c r="G2243" s="17"/>
      <c r="H2243" s="18"/>
      <c r="I2243" s="18"/>
      <c r="J2243" s="17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</row>
  </sheetData>
  <autoFilter xmlns:etc="http://www.wps.cn/officeDocument/2017/etCustomData" ref="A3:K1489" etc:filterBottomFollowUsedRange="0">
    <extLst/>
  </autoFilter>
  <dataValidations count="1">
    <dataValidation type="list" allowBlank="1" showErrorMessage="1" sqref="K4:K2243">
      <formula1>"√"</formula1>
    </dataValidation>
  </dataValidation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C78D8"/>
  </sheetPr>
  <dimension ref="A1:AA127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85714285714" defaultRowHeight="15" customHeight="1"/>
  <cols>
    <col min="1" max="2" width="24" style="1" customWidth="1"/>
    <col min="3" max="3" width="58.2857142857143" style="1" customWidth="1"/>
    <col min="4" max="4" width="20.5714285714286" style="1" customWidth="1"/>
    <col min="5" max="5" width="17.4285714285714" style="1" customWidth="1"/>
    <col min="6" max="6" width="20.4285714285714" style="1" customWidth="1"/>
    <col min="7" max="7" width="22.4285714285714" style="1" customWidth="1"/>
    <col min="8" max="8" width="17" style="1" customWidth="1"/>
    <col min="9" max="10" width="17.8571428571429" style="1" customWidth="1"/>
    <col min="11" max="11" width="15.8571428571429" style="1" customWidth="1"/>
    <col min="12" max="12" width="9.14285714285714" style="1" customWidth="1"/>
    <col min="13" max="13" width="17.4285714285714" style="1" customWidth="1"/>
    <col min="14" max="14" width="21.1428571428571" style="1" customWidth="1"/>
    <col min="15" max="27" width="9.14285714285714" style="1" customWidth="1"/>
    <col min="28" max="16384" width="14.4285714285714" style="1"/>
  </cols>
  <sheetData>
    <row r="1" customHeight="1" spans="1:27">
      <c r="A1" s="2"/>
      <c r="B1" s="2"/>
      <c r="C1" s="2"/>
      <c r="D1" s="3">
        <f>SUM(D58:D1266)</f>
        <v>167615.11</v>
      </c>
      <c r="E1" s="4"/>
      <c r="F1" s="2"/>
      <c r="G1" s="5"/>
      <c r="H1" s="3"/>
      <c r="I1" s="3">
        <f>SUM(I4:I3266)</f>
        <v>11439</v>
      </c>
      <c r="J1" s="6"/>
      <c r="K1" s="7">
        <f>D1-I1</f>
        <v>156176.11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Height="1" spans="1:27">
      <c r="A2" s="2"/>
      <c r="B2" s="2"/>
      <c r="C2" s="2"/>
      <c r="D2" s="8" t="s">
        <v>1</v>
      </c>
      <c r="E2" s="4"/>
      <c r="F2" s="2"/>
      <c r="G2" s="5"/>
      <c r="H2" s="6"/>
      <c r="I2" s="6"/>
      <c r="J2" s="6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Height="1" spans="1:27">
      <c r="A3" s="9" t="s">
        <v>2</v>
      </c>
      <c r="B3" s="10" t="s">
        <v>3</v>
      </c>
      <c r="C3" s="10" t="s">
        <v>4</v>
      </c>
      <c r="D3" s="11" t="s">
        <v>5</v>
      </c>
      <c r="E3" s="12" t="s">
        <v>1144</v>
      </c>
      <c r="F3" s="13" t="s">
        <v>7</v>
      </c>
      <c r="G3" s="14" t="s">
        <v>8</v>
      </c>
      <c r="H3" s="11" t="s">
        <v>9</v>
      </c>
      <c r="I3" s="11" t="s">
        <v>10</v>
      </c>
      <c r="J3" s="11" t="s">
        <v>11</v>
      </c>
      <c r="K3" s="13" t="s">
        <v>12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Height="1" spans="1:27">
      <c r="A4" s="2" t="s">
        <v>1145</v>
      </c>
      <c r="B4" s="15">
        <v>45930</v>
      </c>
      <c r="C4" s="2" t="s">
        <v>1146</v>
      </c>
      <c r="D4" s="3">
        <v>161.88</v>
      </c>
      <c r="E4" s="16" t="str">
        <f>IFERROR(__xludf.DUMMYFUNCTION("IFERROR(
  TEXTJOIN(CHAR(10),TRUE,FILTER('SUMMARY DATA'!E:E,'SUMMARY DATA'!$A:$A=$A4,'SUMMARY DATA'!$C:$C=$B4,'SUMMARY DATA'!$B:$B=""RWS"")),
  IF(
    OR(
      ISNUMBER(SEARCH(""CDM CASH DEPOSIT"",$C4)),
      ISNUMBER(SEARCH(""CASH DEPOSIT"",$C4)),
   "&amp;"   COUNTIFS('SUMMARY DATA'!$D:$D,$C4,'SUMMARY DATA'!$B:$B,""RWS"")&lt;&gt;1
    ),
    """",
    IFERROR(TEXTJOIN(CHAR(10),TRUE,FILTER('SUMMARY DATA'!E:E,'SUMMARY DATA'!$D:$D=$C4,'SUMMARY DATA'!$B:$B=""RWS"")),"""")
  )
)"),"")</f>
        <v/>
      </c>
      <c r="F4" s="17" t="str">
        <f>IFERROR(__xludf.DUMMYFUNCTION("IFERROR(
  TEXTJOIN(CHAR(10),TRUE,FILTER('SUMMARY DATA'!F:F,'SUMMARY DATA'!$A:$A=$A4,'SUMMARY DATA'!$C:$C=$B4,'SUMMARY DATA'!$B:$B=""RWS"")),
  IF(
    OR(
      ISNUMBER(SEARCH(""CDM CASH DEPOSIT"",$C4)),
      ISNUMBER(SEARCH(""CASH DEPOSIT"",$C4)),
   "&amp;"   COUNTIFS('SUMMARY DATA'!$D:$D,$C4,'SUMMARY DATA'!$B:$B,""RWS"")&lt;&gt;1
    ),
    """",
    IFERROR(TEXTJOIN(CHAR(10),TRUE,FILTER('SUMMARY DATA'!F:F,'SUMMARY DATA'!$D:$D=$C4,'SUMMARY DATA'!$B:$B=""RWS"")),"""")
  )
)"),"")</f>
        <v/>
      </c>
      <c r="G4" s="17" t="str">
        <f>IFERROR(__xludf.DUMMYFUNCTION("IFERROR(
  TEXTJOIN(CHAR(10),TRUE,FILTER('SUMMARY DATA'!G:G,'SUMMARY DATA'!$A:$A=$A4,'SUMMARY DATA'!$C:$C=$B4,'SUMMARY DATA'!$B:$B=""RWS"")),
  IF(
    OR(
      ISNUMBER(SEARCH(""CDM CASH DEPOSIT"",$C4)),
      ISNUMBER(SEARCH(""CASH DEPOSIT"",$C4)),
   "&amp;"   COUNTIFS('SUMMARY DATA'!$D:$D,$C4,'SUMMARY DATA'!$B:$B,""RWS"")&lt;&gt;1
    ),
    """",
    IFERROR(TEXTJOIN(CHAR(10),TRUE,FILTER('SUMMARY DATA'!G:G,'SUMMARY DATA'!$D:$D=$C4,'SUMMARY DATA'!$B:$B=""RWS"")),"""")
  )
)"),"")</f>
        <v/>
      </c>
      <c r="H4" s="18" t="str">
        <f>IFERROR(__xludf.DUMMYFUNCTION("IFERROR(
  TEXTJOIN(CHAR(10),TRUE,FILTER('SUMMARY DATA'!H:H,'SUMMARY DATA'!$A:$A=$A4,'SUMMARY DATA'!$C:$C=$B4,'SUMMARY DATA'!$B:$B=""RWS"",'SUMMARY DATA'!$H:$H=$D4)),
  IF(
    OR(
      ISNUMBER(SEARCH(""CDM CASH DEPOSIT"",$C4)),
      ISNUMBER(SEARCH("""&amp;"CASH DEPOSIT"",$C4))
    ),
    """",
    IFERROR(TEXTJOIN(CHAR(10),TRUE,FILTER('SUMMARY DATA'!H:H,'SUMMARY DATA'!$D:$D=$C4,'SUMMARY DATA'!$B:$B=""RWS"",'SUMMARY DATA'!$H:$H=$D4)),"""")
  )
)"),"")</f>
        <v/>
      </c>
      <c r="I4" s="18" t="str">
        <f>IFERROR(__xludf.DUMMYFUNCTION("IF(H4="""","""",
SUM(ARRAYFORMULA(VALUE(SPLIT(H4,CHAR(10)))))
)"),"")</f>
        <v/>
      </c>
      <c r="J4" s="17" t="str">
        <f>IFERROR(__xludf.DUMMYFUNCTION("IFERROR(
  TEXTJOIN(CHAR(10),TRUE,FILTER('SUMMARY DATA'!I:I,'SUMMARY DATA'!$A:$A=$A4,'SUMMARY DATA'!$C:$C=$B4,'SUMMARY DATA'!$B:$B=""RWS"")),
  IF(
    OR(
      ISNUMBER(SEARCH(""CDM CASH DEPOSIT"",$C4)),
      ISNUMBER(SEARCH(""CASH DEPOSIT"",$C4)),
   "&amp;"   COUNTIFS('SUMMARY DATA'!$D:$D,$C4,'SUMMARY DATA'!$B:$B,""RWS"")&lt;&gt;1
    ),
    """",
    IFERROR(TEXTJOIN(CHAR(10),TRUE,FILTER('SUMMARY DATA'!I:I,'SUMMARY DATA'!$D:$D=$C4,'SUMMARY DATA'!$B:$B=""RWS"")),"""")
  )
)"),"")</f>
        <v/>
      </c>
      <c r="K4" s="2"/>
      <c r="L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Height="1" spans="1:27">
      <c r="A5" s="2" t="s">
        <v>1147</v>
      </c>
      <c r="B5" s="15">
        <v>45930</v>
      </c>
      <c r="C5" s="2" t="s">
        <v>1148</v>
      </c>
      <c r="D5" s="3">
        <v>2.8</v>
      </c>
      <c r="E5" s="16" t="str">
        <f>IFERROR(__xludf.DUMMYFUNCTION("IFERROR(
  TEXTJOIN(CHAR(10),TRUE,FILTER('SUMMARY DATA'!E:E,'SUMMARY DATA'!$A:$A=$A5,'SUMMARY DATA'!$C:$C=$B5,'SUMMARY DATA'!$B:$B=""RWS"")),
  IF(
    OR(
      ISNUMBER(SEARCH(""CDM CASH DEPOSIT"",$C5)),
      ISNUMBER(SEARCH(""CASH DEPOSIT"",$C5)),
   "&amp;"   COUNTIFS('SUMMARY DATA'!$D:$D,$C5,'SUMMARY DATA'!$B:$B,""RWS"")&lt;&gt;1
    ),
    """",
    IFERROR(TEXTJOIN(CHAR(10),TRUE,FILTER('SUMMARY DATA'!E:E,'SUMMARY DATA'!$D:$D=$C5,'SUMMARY DATA'!$B:$B=""RWS"")),"""")
  )
)"),"")</f>
        <v/>
      </c>
      <c r="F5" s="17" t="str">
        <f>IFERROR(__xludf.DUMMYFUNCTION("IFERROR(
  TEXTJOIN(CHAR(10),TRUE,FILTER('SUMMARY DATA'!F:F,'SUMMARY DATA'!$A:$A=$A5,'SUMMARY DATA'!$C:$C=$B5,'SUMMARY DATA'!$B:$B=""RWS"")),
  IF(
    OR(
      ISNUMBER(SEARCH(""CDM CASH DEPOSIT"",$C5)),
      ISNUMBER(SEARCH(""CASH DEPOSIT"",$C5)),
   "&amp;"   COUNTIFS('SUMMARY DATA'!$D:$D,$C5,'SUMMARY DATA'!$B:$B,""RWS"")&lt;&gt;1
    ),
    """",
    IFERROR(TEXTJOIN(CHAR(10),TRUE,FILTER('SUMMARY DATA'!F:F,'SUMMARY DATA'!$D:$D=$C5,'SUMMARY DATA'!$B:$B=""RWS"")),"""")
  )
)"),"")</f>
        <v/>
      </c>
      <c r="G5" s="17" t="str">
        <f>IFERROR(__xludf.DUMMYFUNCTION("IFERROR(
  TEXTJOIN(CHAR(10),TRUE,FILTER('SUMMARY DATA'!G:G,'SUMMARY DATA'!$A:$A=$A5,'SUMMARY DATA'!$C:$C=$B5,'SUMMARY DATA'!$B:$B=""RWS"")),
  IF(
    OR(
      ISNUMBER(SEARCH(""CDM CASH DEPOSIT"",$C5)),
      ISNUMBER(SEARCH(""CASH DEPOSIT"",$C5)),
   "&amp;"   COUNTIFS('SUMMARY DATA'!$D:$D,$C5,'SUMMARY DATA'!$B:$B,""RWS"")&lt;&gt;1
    ),
    """",
    IFERROR(TEXTJOIN(CHAR(10),TRUE,FILTER('SUMMARY DATA'!G:G,'SUMMARY DATA'!$D:$D=$C5,'SUMMARY DATA'!$B:$B=""RWS"")),"""")
  )
)"),"")</f>
        <v/>
      </c>
      <c r="H5" s="18" t="str">
        <f>IFERROR(__xludf.DUMMYFUNCTION("IFERROR(
  TEXTJOIN(CHAR(10),TRUE,FILTER('SUMMARY DATA'!H:H,'SUMMARY DATA'!$A:$A=$A5,'SUMMARY DATA'!$C:$C=$B5,'SUMMARY DATA'!$B:$B=""RWS"",'SUMMARY DATA'!$H:$H=$D5)),
  IF(
    OR(
      ISNUMBER(SEARCH(""CDM CASH DEPOSIT"",$C5)),
      ISNUMBER(SEARCH("""&amp;"CASH DEPOSIT"",$C5))
    ),
    """",
    IFERROR(TEXTJOIN(CHAR(10),TRUE,FILTER('SUMMARY DATA'!H:H,'SUMMARY DATA'!$D:$D=$C5,'SUMMARY DATA'!$B:$B=""RWS"",'SUMMARY DATA'!$H:$H=$D5)),"""")
  )
)"),"")</f>
        <v/>
      </c>
      <c r="I5" s="18" t="str">
        <f>IFERROR(__xludf.DUMMYFUNCTION("IF(H5="""","""",
SUM(ARRAYFORMULA(VALUE(SPLIT(H5,CHAR(10)))))
)"),"")</f>
        <v/>
      </c>
      <c r="J5" s="17" t="str">
        <f>IFERROR(__xludf.DUMMYFUNCTION("IFERROR(
  TEXTJOIN(CHAR(10),TRUE,FILTER('SUMMARY DATA'!I:I,'SUMMARY DATA'!$A:$A=$A5,'SUMMARY DATA'!$C:$C=$B5,'SUMMARY DATA'!$B:$B=""RWS"")),
  IF(
    OR(
      ISNUMBER(SEARCH(""CDM CASH DEPOSIT"",$C5)),
      ISNUMBER(SEARCH(""CASH DEPOSIT"",$C5)),
   "&amp;"   COUNTIFS('SUMMARY DATA'!$D:$D,$C5,'SUMMARY DATA'!$B:$B,""RWS"")&lt;&gt;1
    ),
    """",
    IFERROR(TEXTJOIN(CHAR(10),TRUE,FILTER('SUMMARY DATA'!I:I,'SUMMARY DATA'!$D:$D=$C5,'SUMMARY DATA'!$B:$B=""RWS"")),"""")
  )
)"),"")</f>
        <v/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Height="1" spans="1:27">
      <c r="A6" s="2" t="s">
        <v>1149</v>
      </c>
      <c r="B6" s="15">
        <v>45930</v>
      </c>
      <c r="C6" s="2" t="s">
        <v>1150</v>
      </c>
      <c r="D6" s="3">
        <v>10</v>
      </c>
      <c r="E6" s="16" t="str">
        <f>IFERROR(__xludf.DUMMYFUNCTION("IFERROR(
  TEXTJOIN(CHAR(10),TRUE,FILTER('SUMMARY DATA'!E:E,'SUMMARY DATA'!$A:$A=$A6,'SUMMARY DATA'!$C:$C=$B6,'SUMMARY DATA'!$B:$B=""RWS"")),
  IF(
    OR(
      ISNUMBER(SEARCH(""CDM CASH DEPOSIT"",$C6)),
      ISNUMBER(SEARCH(""CASH DEPOSIT"",$C6)),
   "&amp;"   COUNTIFS('SUMMARY DATA'!$D:$D,$C6,'SUMMARY DATA'!$B:$B,""RWS"")&lt;&gt;1
    ),
    """",
    IFERROR(TEXTJOIN(CHAR(10),TRUE,FILTER('SUMMARY DATA'!E:E,'SUMMARY DATA'!$D:$D=$C6,'SUMMARY DATA'!$B:$B=""RWS"")),"""")
  )
)"),"")</f>
        <v/>
      </c>
      <c r="F6" s="17" t="str">
        <f>IFERROR(__xludf.DUMMYFUNCTION("IFERROR(
  TEXTJOIN(CHAR(10),TRUE,FILTER('SUMMARY DATA'!F:F,'SUMMARY DATA'!$A:$A=$A6,'SUMMARY DATA'!$C:$C=$B6,'SUMMARY DATA'!$B:$B=""RWS"")),
  IF(
    OR(
      ISNUMBER(SEARCH(""CDM CASH DEPOSIT"",$C6)),
      ISNUMBER(SEARCH(""CASH DEPOSIT"",$C6)),
   "&amp;"   COUNTIFS('SUMMARY DATA'!$D:$D,$C6,'SUMMARY DATA'!$B:$B,""RWS"")&lt;&gt;1
    ),
    """",
    IFERROR(TEXTJOIN(CHAR(10),TRUE,FILTER('SUMMARY DATA'!F:F,'SUMMARY DATA'!$D:$D=$C6,'SUMMARY DATA'!$B:$B=""RWS"")),"""")
  )
)"),"")</f>
        <v/>
      </c>
      <c r="G6" s="17" t="str">
        <f>IFERROR(__xludf.DUMMYFUNCTION("IFERROR(
  TEXTJOIN(CHAR(10),TRUE,FILTER('SUMMARY DATA'!G:G,'SUMMARY DATA'!$A:$A=$A6,'SUMMARY DATA'!$C:$C=$B6,'SUMMARY DATA'!$B:$B=""RWS"")),
  IF(
    OR(
      ISNUMBER(SEARCH(""CDM CASH DEPOSIT"",$C6)),
      ISNUMBER(SEARCH(""CASH DEPOSIT"",$C6)),
   "&amp;"   COUNTIFS('SUMMARY DATA'!$D:$D,$C6,'SUMMARY DATA'!$B:$B,""RWS"")&lt;&gt;1
    ),
    """",
    IFERROR(TEXTJOIN(CHAR(10),TRUE,FILTER('SUMMARY DATA'!G:G,'SUMMARY DATA'!$D:$D=$C6,'SUMMARY DATA'!$B:$B=""RWS"")),"""")
  )
)"),"")</f>
        <v/>
      </c>
      <c r="H6" s="18" t="str">
        <f>IFERROR(__xludf.DUMMYFUNCTION("IFERROR(
  TEXTJOIN(CHAR(10),TRUE,FILTER('SUMMARY DATA'!H:H,'SUMMARY DATA'!$A:$A=$A6,'SUMMARY DATA'!$C:$C=$B6,'SUMMARY DATA'!$B:$B=""RWS"",'SUMMARY DATA'!$H:$H=$D6)),
  IF(
    OR(
      ISNUMBER(SEARCH(""CDM CASH DEPOSIT"",$C6)),
      ISNUMBER(SEARCH("""&amp;"CASH DEPOSIT"",$C6))
    ),
    """",
    IFERROR(TEXTJOIN(CHAR(10),TRUE,FILTER('SUMMARY DATA'!H:H,'SUMMARY DATA'!$D:$D=$C6,'SUMMARY DATA'!$B:$B=""RWS"",'SUMMARY DATA'!$H:$H=$D6)),"""")
  )
)"),"")</f>
        <v/>
      </c>
      <c r="I6" s="18" t="str">
        <f>IFERROR(__xludf.DUMMYFUNCTION("IF(H6="""","""",
SUM(ARRAYFORMULA(VALUE(SPLIT(H6,CHAR(10)))))
)"),"")</f>
        <v/>
      </c>
      <c r="J6" s="17" t="str">
        <f>IFERROR(__xludf.DUMMYFUNCTION("IFERROR(
  TEXTJOIN(CHAR(10),TRUE,FILTER('SUMMARY DATA'!I:I,'SUMMARY DATA'!$A:$A=$A6,'SUMMARY DATA'!$C:$C=$B6,'SUMMARY DATA'!$B:$B=""RWS"")),
  IF(
    OR(
      ISNUMBER(SEARCH(""CDM CASH DEPOSIT"",$C6)),
      ISNUMBER(SEARCH(""CASH DEPOSIT"",$C6)),
   "&amp;"   COUNTIFS('SUMMARY DATA'!$D:$D,$C6,'SUMMARY DATA'!$B:$B,""RWS"")&lt;&gt;1
    ),
    """",
    IFERROR(TEXTJOIN(CHAR(10),TRUE,FILTER('SUMMARY DATA'!I:I,'SUMMARY DATA'!$D:$D=$C6,'SUMMARY DATA'!$B:$B=""RWS"")),"""")
  )
)"),"")</f>
        <v/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Height="1" spans="1:27">
      <c r="A7" s="2" t="s">
        <v>1151</v>
      </c>
      <c r="B7" s="15">
        <v>45930</v>
      </c>
      <c r="C7" s="2" t="s">
        <v>1152</v>
      </c>
      <c r="D7" s="3">
        <v>6.4</v>
      </c>
      <c r="E7" s="16" t="str">
        <f>IFERROR(__xludf.DUMMYFUNCTION("IFERROR(
  TEXTJOIN(CHAR(10),TRUE,FILTER('SUMMARY DATA'!E:E,'SUMMARY DATA'!$A:$A=$A7,'SUMMARY DATA'!$C:$C=$B7,'SUMMARY DATA'!$B:$B=""RWS"")),
  IF(
    OR(
      ISNUMBER(SEARCH(""CDM CASH DEPOSIT"",$C7)),
      ISNUMBER(SEARCH(""CASH DEPOSIT"",$C7)),
   "&amp;"   COUNTIFS('SUMMARY DATA'!$D:$D,$C7,'SUMMARY DATA'!$B:$B,""RWS"")&lt;&gt;1
    ),
    """",
    IFERROR(TEXTJOIN(CHAR(10),TRUE,FILTER('SUMMARY DATA'!E:E,'SUMMARY DATA'!$D:$D=$C7,'SUMMARY DATA'!$B:$B=""RWS"")),"""")
  )
)"),"")</f>
        <v/>
      </c>
      <c r="F7" s="17" t="str">
        <f>IFERROR(__xludf.DUMMYFUNCTION("IFERROR(
  TEXTJOIN(CHAR(10),TRUE,FILTER('SUMMARY DATA'!F:F,'SUMMARY DATA'!$A:$A=$A7,'SUMMARY DATA'!$C:$C=$B7,'SUMMARY DATA'!$B:$B=""RWS"")),
  IF(
    OR(
      ISNUMBER(SEARCH(""CDM CASH DEPOSIT"",$C7)),
      ISNUMBER(SEARCH(""CASH DEPOSIT"",$C7)),
   "&amp;"   COUNTIFS('SUMMARY DATA'!$D:$D,$C7,'SUMMARY DATA'!$B:$B,""RWS"")&lt;&gt;1
    ),
    """",
    IFERROR(TEXTJOIN(CHAR(10),TRUE,FILTER('SUMMARY DATA'!F:F,'SUMMARY DATA'!$D:$D=$C7,'SUMMARY DATA'!$B:$B=""RWS"")),"""")
  )
)"),"")</f>
        <v/>
      </c>
      <c r="G7" s="17" t="str">
        <f>IFERROR(__xludf.DUMMYFUNCTION("IFERROR(
  TEXTJOIN(CHAR(10),TRUE,FILTER('SUMMARY DATA'!G:G,'SUMMARY DATA'!$A:$A=$A7,'SUMMARY DATA'!$C:$C=$B7,'SUMMARY DATA'!$B:$B=""RWS"")),
  IF(
    OR(
      ISNUMBER(SEARCH(""CDM CASH DEPOSIT"",$C7)),
      ISNUMBER(SEARCH(""CASH DEPOSIT"",$C7)),
   "&amp;"   COUNTIFS('SUMMARY DATA'!$D:$D,$C7,'SUMMARY DATA'!$B:$B,""RWS"")&lt;&gt;1
    ),
    """",
    IFERROR(TEXTJOIN(CHAR(10),TRUE,FILTER('SUMMARY DATA'!G:G,'SUMMARY DATA'!$D:$D=$C7,'SUMMARY DATA'!$B:$B=""RWS"")),"""")
  )
)"),"")</f>
        <v/>
      </c>
      <c r="H7" s="18" t="str">
        <f>IFERROR(__xludf.DUMMYFUNCTION("IFERROR(
  TEXTJOIN(CHAR(10),TRUE,FILTER('SUMMARY DATA'!H:H,'SUMMARY DATA'!$A:$A=$A7,'SUMMARY DATA'!$C:$C=$B7,'SUMMARY DATA'!$B:$B=""RWS"",'SUMMARY DATA'!$H:$H=$D7)),
  IF(
    OR(
      ISNUMBER(SEARCH(""CDM CASH DEPOSIT"",$C7)),
      ISNUMBER(SEARCH("""&amp;"CASH DEPOSIT"",$C7))
    ),
    """",
    IFERROR(TEXTJOIN(CHAR(10),TRUE,FILTER('SUMMARY DATA'!H:H,'SUMMARY DATA'!$D:$D=$C7,'SUMMARY DATA'!$B:$B=""RWS"",'SUMMARY DATA'!$H:$H=$D7)),"""")
  )
)"),"")</f>
        <v/>
      </c>
      <c r="I7" s="18" t="str">
        <f>IFERROR(__xludf.DUMMYFUNCTION("IF(H7="""","""",
SUM(ARRAYFORMULA(VALUE(SPLIT(H7,CHAR(10)))))
)"),"")</f>
        <v/>
      </c>
      <c r="J7" s="17" t="str">
        <f>IFERROR(__xludf.DUMMYFUNCTION("IFERROR(
  TEXTJOIN(CHAR(10),TRUE,FILTER('SUMMARY DATA'!I:I,'SUMMARY DATA'!$A:$A=$A7,'SUMMARY DATA'!$C:$C=$B7,'SUMMARY DATA'!$B:$B=""RWS"")),
  IF(
    OR(
      ISNUMBER(SEARCH(""CDM CASH DEPOSIT"",$C7)),
      ISNUMBER(SEARCH(""CASH DEPOSIT"",$C7)),
   "&amp;"   COUNTIFS('SUMMARY DATA'!$D:$D,$C7,'SUMMARY DATA'!$B:$B,""RWS"")&lt;&gt;1
    ),
    """",
    IFERROR(TEXTJOIN(CHAR(10),TRUE,FILTER('SUMMARY DATA'!I:I,'SUMMARY DATA'!$D:$D=$C7,'SUMMARY DATA'!$B:$B=""RWS"")),"""")
  )
)"),"")</f>
        <v/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Height="1" spans="1:27">
      <c r="A8" s="2" t="s">
        <v>1153</v>
      </c>
      <c r="B8" s="15">
        <v>45929</v>
      </c>
      <c r="C8" s="2" t="s">
        <v>1154</v>
      </c>
      <c r="D8" s="3">
        <v>232.48</v>
      </c>
      <c r="E8" s="16" t="str">
        <f>IFERROR(__xludf.DUMMYFUNCTION("IFERROR(
  TEXTJOIN(CHAR(10),TRUE,FILTER('SUMMARY DATA'!E:E,'SUMMARY DATA'!$A:$A=$A8,'SUMMARY DATA'!$C:$C=$B8,'SUMMARY DATA'!$B:$B=""RWS"")),
  IF(
    OR(
      ISNUMBER(SEARCH(""CDM CASH DEPOSIT"",$C8)),
      ISNUMBER(SEARCH(""CASH DEPOSIT"",$C8)),
   "&amp;"   COUNTIFS('SUMMARY DATA'!$D:$D,$C8,'SUMMARY DATA'!$B:$B,""RWS"")&lt;&gt;1
    ),
    """",
    IFERROR(TEXTJOIN(CHAR(10),TRUE,FILTER('SUMMARY DATA'!E:E,'SUMMARY DATA'!$D:$D=$C8,'SUMMARY DATA'!$B:$B=""RWS"")),"""")
  )
)"),"")</f>
        <v/>
      </c>
      <c r="F8" s="17" t="str">
        <f>IFERROR(__xludf.DUMMYFUNCTION("IFERROR(
  TEXTJOIN(CHAR(10),TRUE,FILTER('SUMMARY DATA'!F:F,'SUMMARY DATA'!$A:$A=$A8,'SUMMARY DATA'!$C:$C=$B8,'SUMMARY DATA'!$B:$B=""RWS"")),
  IF(
    OR(
      ISNUMBER(SEARCH(""CDM CASH DEPOSIT"",$C8)),
      ISNUMBER(SEARCH(""CASH DEPOSIT"",$C8)),
   "&amp;"   COUNTIFS('SUMMARY DATA'!$D:$D,$C8,'SUMMARY DATA'!$B:$B,""RWS"")&lt;&gt;1
    ),
    """",
    IFERROR(TEXTJOIN(CHAR(10),TRUE,FILTER('SUMMARY DATA'!F:F,'SUMMARY DATA'!$D:$D=$C8,'SUMMARY DATA'!$B:$B=""RWS"")),"""")
  )
)"),"")</f>
        <v/>
      </c>
      <c r="G8" s="17" t="str">
        <f>IFERROR(__xludf.DUMMYFUNCTION("IFERROR(
  TEXTJOIN(CHAR(10),TRUE,FILTER('SUMMARY DATA'!G:G,'SUMMARY DATA'!$A:$A=$A8,'SUMMARY DATA'!$C:$C=$B8,'SUMMARY DATA'!$B:$B=""RWS"")),
  IF(
    OR(
      ISNUMBER(SEARCH(""CDM CASH DEPOSIT"",$C8)),
      ISNUMBER(SEARCH(""CASH DEPOSIT"",$C8)),
   "&amp;"   COUNTIFS('SUMMARY DATA'!$D:$D,$C8,'SUMMARY DATA'!$B:$B,""RWS"")&lt;&gt;1
    ),
    """",
    IFERROR(TEXTJOIN(CHAR(10),TRUE,FILTER('SUMMARY DATA'!G:G,'SUMMARY DATA'!$D:$D=$C8,'SUMMARY DATA'!$B:$B=""RWS"")),"""")
  )
)"),"")</f>
        <v/>
      </c>
      <c r="H8" s="18" t="str">
        <f>IFERROR(__xludf.DUMMYFUNCTION("IFERROR(
  TEXTJOIN(CHAR(10),TRUE,FILTER('SUMMARY DATA'!H:H,'SUMMARY DATA'!$A:$A=$A8,'SUMMARY DATA'!$C:$C=$B8,'SUMMARY DATA'!$B:$B=""RWS"",'SUMMARY DATA'!$H:$H=$D8)),
  IF(
    OR(
      ISNUMBER(SEARCH(""CDM CASH DEPOSIT"",$C8)),
      ISNUMBER(SEARCH("""&amp;"CASH DEPOSIT"",$C8))
    ),
    """",
    IFERROR(TEXTJOIN(CHAR(10),TRUE,FILTER('SUMMARY DATA'!H:H,'SUMMARY DATA'!$D:$D=$C8,'SUMMARY DATA'!$B:$B=""RWS"",'SUMMARY DATA'!$H:$H=$D8)),"""")
  )
)"),"")</f>
        <v/>
      </c>
      <c r="I8" s="18" t="str">
        <f>IFERROR(__xludf.DUMMYFUNCTION("IF(H8="""","""",
SUM(ARRAYFORMULA(VALUE(SPLIT(H8,CHAR(10)))))
)"),"")</f>
        <v/>
      </c>
      <c r="J8" s="17" t="str">
        <f>IFERROR(__xludf.DUMMYFUNCTION("IFERROR(
  TEXTJOIN(CHAR(10),TRUE,FILTER('SUMMARY DATA'!I:I,'SUMMARY DATA'!$A:$A=$A8,'SUMMARY DATA'!$C:$C=$B8,'SUMMARY DATA'!$B:$B=""RWS"")),
  IF(
    OR(
      ISNUMBER(SEARCH(""CDM CASH DEPOSIT"",$C8)),
      ISNUMBER(SEARCH(""CASH DEPOSIT"",$C8)),
   "&amp;"   COUNTIFS('SUMMARY DATA'!$D:$D,$C8,'SUMMARY DATA'!$B:$B,""RWS"")&lt;&gt;1
    ),
    """",
    IFERROR(TEXTJOIN(CHAR(10),TRUE,FILTER('SUMMARY DATA'!I:I,'SUMMARY DATA'!$D:$D=$C8,'SUMMARY DATA'!$B:$B=""RWS"")),"""")
  )
)"),"")</f>
        <v/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customHeight="1" spans="1:27">
      <c r="A9" s="2" t="s">
        <v>1155</v>
      </c>
      <c r="B9" s="15">
        <v>45929</v>
      </c>
      <c r="C9" s="2" t="s">
        <v>1156</v>
      </c>
      <c r="D9" s="3">
        <v>203.98</v>
      </c>
      <c r="E9" s="16" t="str">
        <f>IFERROR(__xludf.DUMMYFUNCTION("IFERROR(
  TEXTJOIN(CHAR(10),TRUE,FILTER('SUMMARY DATA'!E:E,'SUMMARY DATA'!$A:$A=$A9,'SUMMARY DATA'!$C:$C=$B9,'SUMMARY DATA'!$B:$B=""RWS"")),
  IF(
    OR(
      ISNUMBER(SEARCH(""CDM CASH DEPOSIT"",$C9)),
      ISNUMBER(SEARCH(""CASH DEPOSIT"",$C9)),
   "&amp;"   COUNTIFS('SUMMARY DATA'!$D:$D,$C9,'SUMMARY DATA'!$B:$B,""RWS"")&lt;&gt;1
    ),
    """",
    IFERROR(TEXTJOIN(CHAR(10),TRUE,FILTER('SUMMARY DATA'!E:E,'SUMMARY DATA'!$D:$D=$C9,'SUMMARY DATA'!$B:$B=""RWS"")),"""")
  )
)"),"")</f>
        <v/>
      </c>
      <c r="F9" s="17" t="str">
        <f>IFERROR(__xludf.DUMMYFUNCTION("IFERROR(
  TEXTJOIN(CHAR(10),TRUE,FILTER('SUMMARY DATA'!F:F,'SUMMARY DATA'!$A:$A=$A9,'SUMMARY DATA'!$C:$C=$B9,'SUMMARY DATA'!$B:$B=""RWS"")),
  IF(
    OR(
      ISNUMBER(SEARCH(""CDM CASH DEPOSIT"",$C9)),
      ISNUMBER(SEARCH(""CASH DEPOSIT"",$C9)),
   "&amp;"   COUNTIFS('SUMMARY DATA'!$D:$D,$C9,'SUMMARY DATA'!$B:$B,""RWS"")&lt;&gt;1
    ),
    """",
    IFERROR(TEXTJOIN(CHAR(10),TRUE,FILTER('SUMMARY DATA'!F:F,'SUMMARY DATA'!$D:$D=$C9,'SUMMARY DATA'!$B:$B=""RWS"")),"""")
  )
)"),"")</f>
        <v/>
      </c>
      <c r="G9" s="17" t="str">
        <f>IFERROR(__xludf.DUMMYFUNCTION("IFERROR(
  TEXTJOIN(CHAR(10),TRUE,FILTER('SUMMARY DATA'!G:G,'SUMMARY DATA'!$A:$A=$A9,'SUMMARY DATA'!$C:$C=$B9,'SUMMARY DATA'!$B:$B=""RWS"")),
  IF(
    OR(
      ISNUMBER(SEARCH(""CDM CASH DEPOSIT"",$C9)),
      ISNUMBER(SEARCH(""CASH DEPOSIT"",$C9)),
   "&amp;"   COUNTIFS('SUMMARY DATA'!$D:$D,$C9,'SUMMARY DATA'!$B:$B,""RWS"")&lt;&gt;1
    ),
    """",
    IFERROR(TEXTJOIN(CHAR(10),TRUE,FILTER('SUMMARY DATA'!G:G,'SUMMARY DATA'!$D:$D=$C9,'SUMMARY DATA'!$B:$B=""RWS"")),"""")
  )
)"),"")</f>
        <v/>
      </c>
      <c r="H9" s="18" t="str">
        <f>IFERROR(__xludf.DUMMYFUNCTION("IFERROR(
  TEXTJOIN(CHAR(10),TRUE,FILTER('SUMMARY DATA'!H:H,'SUMMARY DATA'!$A:$A=$A9,'SUMMARY DATA'!$C:$C=$B9,'SUMMARY DATA'!$B:$B=""RWS"",'SUMMARY DATA'!$H:$H=$D9)),
  IF(
    OR(
      ISNUMBER(SEARCH(""CDM CASH DEPOSIT"",$C9)),
      ISNUMBER(SEARCH("""&amp;"CASH DEPOSIT"",$C9))
    ),
    """",
    IFERROR(TEXTJOIN(CHAR(10),TRUE,FILTER('SUMMARY DATA'!H:H,'SUMMARY DATA'!$D:$D=$C9,'SUMMARY DATA'!$B:$B=""RWS"",'SUMMARY DATA'!$H:$H=$D9)),"""")
  )
)"),"")</f>
        <v/>
      </c>
      <c r="I9" s="18" t="str">
        <f>IFERROR(__xludf.DUMMYFUNCTION("IF(H9="""","""",
SUM(ARRAYFORMULA(VALUE(SPLIT(H9,CHAR(10)))))
)"),"")</f>
        <v/>
      </c>
      <c r="J9" s="17" t="str">
        <f>IFERROR(__xludf.DUMMYFUNCTION("IFERROR(
  TEXTJOIN(CHAR(10),TRUE,FILTER('SUMMARY DATA'!I:I,'SUMMARY DATA'!$A:$A=$A9,'SUMMARY DATA'!$C:$C=$B9,'SUMMARY DATA'!$B:$B=""RWS"")),
  IF(
    OR(
      ISNUMBER(SEARCH(""CDM CASH DEPOSIT"",$C9)),
      ISNUMBER(SEARCH(""CASH DEPOSIT"",$C9)),
   "&amp;"   COUNTIFS('SUMMARY DATA'!$D:$D,$C9,'SUMMARY DATA'!$B:$B,""RWS"")&lt;&gt;1
    ),
    """",
    IFERROR(TEXTJOIN(CHAR(10),TRUE,FILTER('SUMMARY DATA'!I:I,'SUMMARY DATA'!$D:$D=$C9,'SUMMARY DATA'!$B:$B=""RWS"")),"""")
  )
)"),"")</f>
        <v/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Height="1" spans="1:27">
      <c r="A10" s="2" t="s">
        <v>1157</v>
      </c>
      <c r="B10" s="15">
        <v>45929</v>
      </c>
      <c r="C10" s="2" t="s">
        <v>1158</v>
      </c>
      <c r="D10" s="3">
        <v>175.71</v>
      </c>
      <c r="E10" s="16" t="str">
        <f>IFERROR(__xludf.DUMMYFUNCTION("IFERROR(
  TEXTJOIN(CHAR(10),TRUE,FILTER('SUMMARY DATA'!E:E,'SUMMARY DATA'!$A:$A=$A10,'SUMMARY DATA'!$C:$C=$B10,'SUMMARY DATA'!$B:$B=""RWS"")),
  IF(
    OR(
      ISNUMBER(SEARCH(""CDM CASH DEPOSIT"",$C10)),
      ISNUMBER(SEARCH(""CASH DEPOSIT"",$C10)),"&amp;"
      COUNTIFS('SUMMARY DATA'!$D:$D,$C10,'SUMMARY DATA'!$B:$B,""RWS"")&lt;&gt;1
    ),
    """",
    IFERROR(TEXTJOIN(CHAR(10),TRUE,FILTER('SUMMARY DATA'!E:E,'SUMMARY DATA'!$D:$D=$C10,'SUMMARY DATA'!$B:$B=""RWS"")),"""")
  )
)"),"")</f>
        <v/>
      </c>
      <c r="F10" s="17" t="str">
        <f>IFERROR(__xludf.DUMMYFUNCTION("IFERROR(
  TEXTJOIN(CHAR(10),TRUE,FILTER('SUMMARY DATA'!F:F,'SUMMARY DATA'!$A:$A=$A10,'SUMMARY DATA'!$C:$C=$B10,'SUMMARY DATA'!$B:$B=""RWS"")),
  IF(
    OR(
      ISNUMBER(SEARCH(""CDM CASH DEPOSIT"",$C10)),
      ISNUMBER(SEARCH(""CASH DEPOSIT"",$C10)),"&amp;"
      COUNTIFS('SUMMARY DATA'!$D:$D,$C10,'SUMMARY DATA'!$B:$B,""RWS"")&lt;&gt;1
    ),
    """",
    IFERROR(TEXTJOIN(CHAR(10),TRUE,FILTER('SUMMARY DATA'!F:F,'SUMMARY DATA'!$D:$D=$C10,'SUMMARY DATA'!$B:$B=""RWS"")),"""")
  )
)"),"")</f>
        <v/>
      </c>
      <c r="G10" s="17" t="str">
        <f>IFERROR(__xludf.DUMMYFUNCTION("IFERROR(
  TEXTJOIN(CHAR(10),TRUE,FILTER('SUMMARY DATA'!G:G,'SUMMARY DATA'!$A:$A=$A10,'SUMMARY DATA'!$C:$C=$B10,'SUMMARY DATA'!$B:$B=""RWS"")),
  IF(
    OR(
      ISNUMBER(SEARCH(""CDM CASH DEPOSIT"",$C10)),
      ISNUMBER(SEARCH(""CASH DEPOSIT"",$C10)),"&amp;"
      COUNTIFS('SUMMARY DATA'!$D:$D,$C10,'SUMMARY DATA'!$B:$B,""RWS"")&lt;&gt;1
    ),
    """",
    IFERROR(TEXTJOIN(CHAR(10),TRUE,FILTER('SUMMARY DATA'!G:G,'SUMMARY DATA'!$D:$D=$C10,'SUMMARY DATA'!$B:$B=""RWS"")),"""")
  )
)"),"")</f>
        <v/>
      </c>
      <c r="H10" s="18" t="str">
        <f>IFERROR(__xludf.DUMMYFUNCTION("IFERROR(
  TEXTJOIN(CHAR(10),TRUE,FILTER('SUMMARY DATA'!H:H,'SUMMARY DATA'!$A:$A=$A10,'SUMMARY DATA'!$C:$C=$B10,'SUMMARY DATA'!$B:$B=""RWS"",'SUMMARY DATA'!$H:$H=$D10)),
  IF(
    OR(
      ISNUMBER(SEARCH(""CDM CASH DEPOSIT"",$C10)),
      ISNUMBER(SEARC"&amp;"H(""CASH DEPOSIT"",$C10))
    ),
    """",
    IFERROR(TEXTJOIN(CHAR(10),TRUE,FILTER('SUMMARY DATA'!H:H,'SUMMARY DATA'!$D:$D=$C10,'SUMMARY DATA'!$B:$B=""RWS"",'SUMMARY DATA'!$H:$H=$D10)),"""")
  )
)"),"")</f>
        <v/>
      </c>
      <c r="I10" s="18" t="str">
        <f>IFERROR(__xludf.DUMMYFUNCTION("IF(H10="""","""",
SUM(ARRAYFORMULA(VALUE(SPLIT(H10,CHAR(10)))))
)"),"")</f>
        <v/>
      </c>
      <c r="J10" s="17" t="str">
        <f>IFERROR(__xludf.DUMMYFUNCTION("IFERROR(
  TEXTJOIN(CHAR(10),TRUE,FILTER('SUMMARY DATA'!I:I,'SUMMARY DATA'!$A:$A=$A10,'SUMMARY DATA'!$C:$C=$B10,'SUMMARY DATA'!$B:$B=""RWS"")),
  IF(
    OR(
      ISNUMBER(SEARCH(""CDM CASH DEPOSIT"",$C10)),
      ISNUMBER(SEARCH(""CASH DEPOSIT"",$C10)),"&amp;"
      COUNTIFS('SUMMARY DATA'!$D:$D,$C10,'SUMMARY DATA'!$B:$B,""RWS"")&lt;&gt;1
    ),
    """",
    IFERROR(TEXTJOIN(CHAR(10),TRUE,FILTER('SUMMARY DATA'!I:I,'SUMMARY DATA'!$D:$D=$C10,'SUMMARY DATA'!$B:$B=""RWS"")),"""")
  )
)"),"")</f>
        <v/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Height="1" spans="1:27">
      <c r="A11" s="2" t="s">
        <v>916</v>
      </c>
      <c r="B11" s="15">
        <v>45929</v>
      </c>
      <c r="C11" s="2" t="s">
        <v>1159</v>
      </c>
      <c r="D11" s="3">
        <v>61.98</v>
      </c>
      <c r="E11" s="16" t="str">
        <f>IFERROR(__xludf.DUMMYFUNCTION("IFERROR(
  TEXTJOIN(CHAR(10),TRUE,FILTER('SUMMARY DATA'!E:E,'SUMMARY DATA'!$A:$A=$A11,'SUMMARY DATA'!$C:$C=$B11,'SUMMARY DATA'!$B:$B=""RWS"")),
  IF(
    OR(
      ISNUMBER(SEARCH(""CDM CASH DEPOSIT"",$C11)),
      ISNUMBER(SEARCH(""CASH DEPOSIT"",$C11)),"&amp;"
      COUNTIFS('SUMMARY DATA'!$D:$D,$C11,'SUMMARY DATA'!$B:$B,""RWS"")&lt;&gt;1
    ),
    """",
    IFERROR(TEXTJOIN(CHAR(10),TRUE,FILTER('SUMMARY DATA'!E:E,'SUMMARY DATA'!$D:$D=$C11,'SUMMARY DATA'!$B:$B=""RWS"")),"""")
  )
)"),"")</f>
        <v/>
      </c>
      <c r="F11" s="17" t="str">
        <f>IFERROR(__xludf.DUMMYFUNCTION("IFERROR(
  TEXTJOIN(CHAR(10),TRUE,FILTER('SUMMARY DATA'!F:F,'SUMMARY DATA'!$A:$A=$A11,'SUMMARY DATA'!$C:$C=$B11,'SUMMARY DATA'!$B:$B=""RWS"")),
  IF(
    OR(
      ISNUMBER(SEARCH(""CDM CASH DEPOSIT"",$C11)),
      ISNUMBER(SEARCH(""CASH DEPOSIT"",$C11)),"&amp;"
      COUNTIFS('SUMMARY DATA'!$D:$D,$C11,'SUMMARY DATA'!$B:$B,""RWS"")&lt;&gt;1
    ),
    """",
    IFERROR(TEXTJOIN(CHAR(10),TRUE,FILTER('SUMMARY DATA'!F:F,'SUMMARY DATA'!$D:$D=$C11,'SUMMARY DATA'!$B:$B=""RWS"")),"""")
  )
)"),"")</f>
        <v/>
      </c>
      <c r="G11" s="17" t="str">
        <f>IFERROR(__xludf.DUMMYFUNCTION("IFERROR(
  TEXTJOIN(CHAR(10),TRUE,FILTER('SUMMARY DATA'!G:G,'SUMMARY DATA'!$A:$A=$A11,'SUMMARY DATA'!$C:$C=$B11,'SUMMARY DATA'!$B:$B=""RWS"")),
  IF(
    OR(
      ISNUMBER(SEARCH(""CDM CASH DEPOSIT"",$C11)),
      ISNUMBER(SEARCH(""CASH DEPOSIT"",$C11)),"&amp;"
      COUNTIFS('SUMMARY DATA'!$D:$D,$C11,'SUMMARY DATA'!$B:$B,""RWS"")&lt;&gt;1
    ),
    """",
    IFERROR(TEXTJOIN(CHAR(10),TRUE,FILTER('SUMMARY DATA'!G:G,'SUMMARY DATA'!$D:$D=$C11,'SUMMARY DATA'!$B:$B=""RWS"")),"""")
  )
)"),"")</f>
        <v/>
      </c>
      <c r="H11" s="18" t="str">
        <f>IFERROR(__xludf.DUMMYFUNCTION("IFERROR(
  TEXTJOIN(CHAR(10),TRUE,FILTER('SUMMARY DATA'!H:H,'SUMMARY DATA'!$A:$A=$A11,'SUMMARY DATA'!$C:$C=$B11,'SUMMARY DATA'!$B:$B=""RWS"",'SUMMARY DATA'!$H:$H=$D11)),
  IF(
    OR(
      ISNUMBER(SEARCH(""CDM CASH DEPOSIT"",$C11)),
      ISNUMBER(SEARC"&amp;"H(""CASH DEPOSIT"",$C11))
    ),
    """",
    IFERROR(TEXTJOIN(CHAR(10),TRUE,FILTER('SUMMARY DATA'!H:H,'SUMMARY DATA'!$D:$D=$C11,'SUMMARY DATA'!$B:$B=""RWS"",'SUMMARY DATA'!$H:$H=$D11)),"""")
  )
)"),"")</f>
        <v/>
      </c>
      <c r="I11" s="18" t="str">
        <f>IFERROR(__xludf.DUMMYFUNCTION("IF(H11="""","""",
SUM(ARRAYFORMULA(VALUE(SPLIT(H11,CHAR(10)))))
)"),"")</f>
        <v/>
      </c>
      <c r="J11" s="17" t="str">
        <f>IFERROR(__xludf.DUMMYFUNCTION("IFERROR(
  TEXTJOIN(CHAR(10),TRUE,FILTER('SUMMARY DATA'!I:I,'SUMMARY DATA'!$A:$A=$A11,'SUMMARY DATA'!$C:$C=$B11,'SUMMARY DATA'!$B:$B=""RWS"")),
  IF(
    OR(
      ISNUMBER(SEARCH(""CDM CASH DEPOSIT"",$C11)),
      ISNUMBER(SEARCH(""CASH DEPOSIT"",$C11)),"&amp;"
      COUNTIFS('SUMMARY DATA'!$D:$D,$C11,'SUMMARY DATA'!$B:$B,""RWS"")&lt;&gt;1
    ),
    """",
    IFERROR(TEXTJOIN(CHAR(10),TRUE,FILTER('SUMMARY DATA'!I:I,'SUMMARY DATA'!$D:$D=$C11,'SUMMARY DATA'!$B:$B=""RWS"")),"""")
  )
)"),"")</f>
        <v/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Height="1" spans="1:27">
      <c r="A12" s="2" t="s">
        <v>1160</v>
      </c>
      <c r="B12" s="15">
        <v>45928</v>
      </c>
      <c r="C12" s="2" t="s">
        <v>1161</v>
      </c>
      <c r="D12" s="3">
        <v>20</v>
      </c>
      <c r="E12" s="16" t="str">
        <f>IFERROR(__xludf.DUMMYFUNCTION("IFERROR(
  TEXTJOIN(CHAR(10),TRUE,FILTER('SUMMARY DATA'!E:E,'SUMMARY DATA'!$A:$A=$A12,'SUMMARY DATA'!$C:$C=$B12,'SUMMARY DATA'!$B:$B=""RWS"")),
  IF(
    OR(
      ISNUMBER(SEARCH(""CDM CASH DEPOSIT"",$C12)),
      ISNUMBER(SEARCH(""CASH DEPOSIT"",$C12)),"&amp;"
      COUNTIFS('SUMMARY DATA'!$D:$D,$C12,'SUMMARY DATA'!$B:$B,""RWS"")&lt;&gt;1
    ),
    """",
    IFERROR(TEXTJOIN(CHAR(10),TRUE,FILTER('SUMMARY DATA'!E:E,'SUMMARY DATA'!$D:$D=$C12,'SUMMARY DATA'!$B:$B=""RWS"")),"""")
  )
)"),"")</f>
        <v/>
      </c>
      <c r="F12" s="17" t="str">
        <f>IFERROR(__xludf.DUMMYFUNCTION("IFERROR(
  TEXTJOIN(CHAR(10),TRUE,FILTER('SUMMARY DATA'!F:F,'SUMMARY DATA'!$A:$A=$A12,'SUMMARY DATA'!$C:$C=$B12,'SUMMARY DATA'!$B:$B=""RWS"")),
  IF(
    OR(
      ISNUMBER(SEARCH(""CDM CASH DEPOSIT"",$C12)),
      ISNUMBER(SEARCH(""CASH DEPOSIT"",$C12)),"&amp;"
      COUNTIFS('SUMMARY DATA'!$D:$D,$C12,'SUMMARY DATA'!$B:$B,""RWS"")&lt;&gt;1
    ),
    """",
    IFERROR(TEXTJOIN(CHAR(10),TRUE,FILTER('SUMMARY DATA'!F:F,'SUMMARY DATA'!$D:$D=$C12,'SUMMARY DATA'!$B:$B=""RWS"")),"""")
  )
)"),"")</f>
        <v/>
      </c>
      <c r="G12" s="17" t="str">
        <f>IFERROR(__xludf.DUMMYFUNCTION("IFERROR(
  TEXTJOIN(CHAR(10),TRUE,FILTER('SUMMARY DATA'!G:G,'SUMMARY DATA'!$A:$A=$A12,'SUMMARY DATA'!$C:$C=$B12,'SUMMARY DATA'!$B:$B=""RWS"")),
  IF(
    OR(
      ISNUMBER(SEARCH(""CDM CASH DEPOSIT"",$C12)),
      ISNUMBER(SEARCH(""CASH DEPOSIT"",$C12)),"&amp;"
      COUNTIFS('SUMMARY DATA'!$D:$D,$C12,'SUMMARY DATA'!$B:$B,""RWS"")&lt;&gt;1
    ),
    """",
    IFERROR(TEXTJOIN(CHAR(10),TRUE,FILTER('SUMMARY DATA'!G:G,'SUMMARY DATA'!$D:$D=$C12,'SUMMARY DATA'!$B:$B=""RWS"")),"""")
  )
)"),"")</f>
        <v/>
      </c>
      <c r="H12" s="18" t="str">
        <f>IFERROR(__xludf.DUMMYFUNCTION("IFERROR(
  TEXTJOIN(CHAR(10),TRUE,FILTER('SUMMARY DATA'!H:H,'SUMMARY DATA'!$A:$A=$A12,'SUMMARY DATA'!$C:$C=$B12,'SUMMARY DATA'!$B:$B=""RWS"",'SUMMARY DATA'!$H:$H=$D12)),
  IF(
    OR(
      ISNUMBER(SEARCH(""CDM CASH DEPOSIT"",$C12)),
      ISNUMBER(SEARC"&amp;"H(""CASH DEPOSIT"",$C12))
    ),
    """",
    IFERROR(TEXTJOIN(CHAR(10),TRUE,FILTER('SUMMARY DATA'!H:H,'SUMMARY DATA'!$D:$D=$C12,'SUMMARY DATA'!$B:$B=""RWS"",'SUMMARY DATA'!$H:$H=$D12)),"""")
  )
)"),"")</f>
        <v/>
      </c>
      <c r="I12" s="18" t="str">
        <f>IFERROR(__xludf.DUMMYFUNCTION("IF(H12="""","""",
SUM(ARRAYFORMULA(VALUE(SPLIT(H12,CHAR(10)))))
)"),"")</f>
        <v/>
      </c>
      <c r="J12" s="17" t="str">
        <f>IFERROR(__xludf.DUMMYFUNCTION("IFERROR(
  TEXTJOIN(CHAR(10),TRUE,FILTER('SUMMARY DATA'!I:I,'SUMMARY DATA'!$A:$A=$A12,'SUMMARY DATA'!$C:$C=$B12,'SUMMARY DATA'!$B:$B=""RWS"")),
  IF(
    OR(
      ISNUMBER(SEARCH(""CDM CASH DEPOSIT"",$C12)),
      ISNUMBER(SEARCH(""CASH DEPOSIT"",$C12)),"&amp;"
      COUNTIFS('SUMMARY DATA'!$D:$D,$C12,'SUMMARY DATA'!$B:$B,""RWS"")&lt;&gt;1
    ),
    """",
    IFERROR(TEXTJOIN(CHAR(10),TRUE,FILTER('SUMMARY DATA'!I:I,'SUMMARY DATA'!$D:$D=$C12,'SUMMARY DATA'!$B:$B=""RWS"")),"""")
  )
)"),"")</f>
        <v/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Height="1" spans="1:27">
      <c r="A13" s="2" t="s">
        <v>1160</v>
      </c>
      <c r="B13" s="15">
        <v>45928</v>
      </c>
      <c r="C13" s="2" t="s">
        <v>1161</v>
      </c>
      <c r="D13" s="3">
        <v>110</v>
      </c>
      <c r="E13" s="16" t="str">
        <f>IFERROR(__xludf.DUMMYFUNCTION("IFERROR(
  TEXTJOIN(CHAR(10),TRUE,FILTER('SUMMARY DATA'!E:E,'SUMMARY DATA'!$A:$A=$A13,'SUMMARY DATA'!$C:$C=$B13,'SUMMARY DATA'!$B:$B=""RWS"")),
  IF(
    OR(
      ISNUMBER(SEARCH(""CDM CASH DEPOSIT"",$C13)),
      ISNUMBER(SEARCH(""CASH DEPOSIT"",$C13)),"&amp;"
      COUNTIFS('SUMMARY DATA'!$D:$D,$C13,'SUMMARY DATA'!$B:$B,""RWS"")&lt;&gt;1
    ),
    """",
    IFERROR(TEXTJOIN(CHAR(10),TRUE,FILTER('SUMMARY DATA'!E:E,'SUMMARY DATA'!$D:$D=$C13,'SUMMARY DATA'!$B:$B=""RWS"")),"""")
  )
)"),"")</f>
        <v/>
      </c>
      <c r="F13" s="17" t="str">
        <f>IFERROR(__xludf.DUMMYFUNCTION("IFERROR(
  TEXTJOIN(CHAR(10),TRUE,FILTER('SUMMARY DATA'!F:F,'SUMMARY DATA'!$A:$A=$A13,'SUMMARY DATA'!$C:$C=$B13,'SUMMARY DATA'!$B:$B=""RWS"")),
  IF(
    OR(
      ISNUMBER(SEARCH(""CDM CASH DEPOSIT"",$C13)),
      ISNUMBER(SEARCH(""CASH DEPOSIT"",$C13)),"&amp;"
      COUNTIFS('SUMMARY DATA'!$D:$D,$C13,'SUMMARY DATA'!$B:$B,""RWS"")&lt;&gt;1
    ),
    """",
    IFERROR(TEXTJOIN(CHAR(10),TRUE,FILTER('SUMMARY DATA'!F:F,'SUMMARY DATA'!$D:$D=$C13,'SUMMARY DATA'!$B:$B=""RWS"")),"""")
  )
)"),"")</f>
        <v/>
      </c>
      <c r="G13" s="17" t="str">
        <f>IFERROR(__xludf.DUMMYFUNCTION("IFERROR(
  TEXTJOIN(CHAR(10),TRUE,FILTER('SUMMARY DATA'!G:G,'SUMMARY DATA'!$A:$A=$A13,'SUMMARY DATA'!$C:$C=$B13,'SUMMARY DATA'!$B:$B=""RWS"")),
  IF(
    OR(
      ISNUMBER(SEARCH(""CDM CASH DEPOSIT"",$C13)),
      ISNUMBER(SEARCH(""CASH DEPOSIT"",$C13)),"&amp;"
      COUNTIFS('SUMMARY DATA'!$D:$D,$C13,'SUMMARY DATA'!$B:$B,""RWS"")&lt;&gt;1
    ),
    """",
    IFERROR(TEXTJOIN(CHAR(10),TRUE,FILTER('SUMMARY DATA'!G:G,'SUMMARY DATA'!$D:$D=$C13,'SUMMARY DATA'!$B:$B=""RWS"")),"""")
  )
)"),"")</f>
        <v/>
      </c>
      <c r="H13" s="18" t="str">
        <f>IFERROR(__xludf.DUMMYFUNCTION("IFERROR(
  TEXTJOIN(CHAR(10),TRUE,FILTER('SUMMARY DATA'!H:H,'SUMMARY DATA'!$A:$A=$A13,'SUMMARY DATA'!$C:$C=$B13,'SUMMARY DATA'!$B:$B=""RWS"",'SUMMARY DATA'!$H:$H=$D13)),
  IF(
    OR(
      ISNUMBER(SEARCH(""CDM CASH DEPOSIT"",$C13)),
      ISNUMBER(SEARC"&amp;"H(""CASH DEPOSIT"",$C13))
    ),
    """",
    IFERROR(TEXTJOIN(CHAR(10),TRUE,FILTER('SUMMARY DATA'!H:H,'SUMMARY DATA'!$D:$D=$C13,'SUMMARY DATA'!$B:$B=""RWS"",'SUMMARY DATA'!$H:$H=$D13)),"""")
  )
)"),"")</f>
        <v/>
      </c>
      <c r="I13" s="18" t="str">
        <f>IFERROR(__xludf.DUMMYFUNCTION("IF(H13="""","""",
SUM(ARRAYFORMULA(VALUE(SPLIT(H13,CHAR(10)))))
)"),"")</f>
        <v/>
      </c>
      <c r="J13" s="17" t="str">
        <f>IFERROR(__xludf.DUMMYFUNCTION("IFERROR(
  TEXTJOIN(CHAR(10),TRUE,FILTER('SUMMARY DATA'!I:I,'SUMMARY DATA'!$A:$A=$A13,'SUMMARY DATA'!$C:$C=$B13,'SUMMARY DATA'!$B:$B=""RWS"")),
  IF(
    OR(
      ISNUMBER(SEARCH(""CDM CASH DEPOSIT"",$C13)),
      ISNUMBER(SEARCH(""CASH DEPOSIT"",$C13)),"&amp;"
      COUNTIFS('SUMMARY DATA'!$D:$D,$C13,'SUMMARY DATA'!$B:$B,""RWS"")&lt;&gt;1
    ),
    """",
    IFERROR(TEXTJOIN(CHAR(10),TRUE,FILTER('SUMMARY DATA'!I:I,'SUMMARY DATA'!$D:$D=$C13,'SUMMARY DATA'!$B:$B=""RWS"")),"""")
  )
)"),"")</f>
        <v/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Height="1" spans="1:27">
      <c r="A14" s="2" t="s">
        <v>1162</v>
      </c>
      <c r="B14" s="15">
        <v>45928</v>
      </c>
      <c r="C14" s="2" t="s">
        <v>1163</v>
      </c>
      <c r="D14" s="3">
        <v>325.99</v>
      </c>
      <c r="E14" s="16" t="str">
        <f>IFERROR(__xludf.DUMMYFUNCTION("IFERROR(
  TEXTJOIN(CHAR(10),TRUE,FILTER('SUMMARY DATA'!E:E,'SUMMARY DATA'!$A:$A=$A14,'SUMMARY DATA'!$C:$C=$B14,'SUMMARY DATA'!$B:$B=""RWS"")),
  IF(
    OR(
      ISNUMBER(SEARCH(""CDM CASH DEPOSIT"",$C14)),
      ISNUMBER(SEARCH(""CASH DEPOSIT"",$C14)),"&amp;"
      COUNTIFS('SUMMARY DATA'!$D:$D,$C14,'SUMMARY DATA'!$B:$B,""RWS"")&lt;&gt;1
    ),
    """",
    IFERROR(TEXTJOIN(CHAR(10),TRUE,FILTER('SUMMARY DATA'!E:E,'SUMMARY DATA'!$D:$D=$C14,'SUMMARY DATA'!$B:$B=""RWS"")),"""")
  )
)"),"")</f>
        <v/>
      </c>
      <c r="F14" s="17" t="str">
        <f>IFERROR(__xludf.DUMMYFUNCTION("IFERROR(
  TEXTJOIN(CHAR(10),TRUE,FILTER('SUMMARY DATA'!F:F,'SUMMARY DATA'!$A:$A=$A14,'SUMMARY DATA'!$C:$C=$B14,'SUMMARY DATA'!$B:$B=""RWS"")),
  IF(
    OR(
      ISNUMBER(SEARCH(""CDM CASH DEPOSIT"",$C14)),
      ISNUMBER(SEARCH(""CASH DEPOSIT"",$C14)),"&amp;"
      COUNTIFS('SUMMARY DATA'!$D:$D,$C14,'SUMMARY DATA'!$B:$B,""RWS"")&lt;&gt;1
    ),
    """",
    IFERROR(TEXTJOIN(CHAR(10),TRUE,FILTER('SUMMARY DATA'!F:F,'SUMMARY DATA'!$D:$D=$C14,'SUMMARY DATA'!$B:$B=""RWS"")),"""")
  )
)"),"")</f>
        <v/>
      </c>
      <c r="G14" s="17" t="str">
        <f>IFERROR(__xludf.DUMMYFUNCTION("IFERROR(
  TEXTJOIN(CHAR(10),TRUE,FILTER('SUMMARY DATA'!G:G,'SUMMARY DATA'!$A:$A=$A14,'SUMMARY DATA'!$C:$C=$B14,'SUMMARY DATA'!$B:$B=""RWS"")),
  IF(
    OR(
      ISNUMBER(SEARCH(""CDM CASH DEPOSIT"",$C14)),
      ISNUMBER(SEARCH(""CASH DEPOSIT"",$C14)),"&amp;"
      COUNTIFS('SUMMARY DATA'!$D:$D,$C14,'SUMMARY DATA'!$B:$B,""RWS"")&lt;&gt;1
    ),
    """",
    IFERROR(TEXTJOIN(CHAR(10),TRUE,FILTER('SUMMARY DATA'!G:G,'SUMMARY DATA'!$D:$D=$C14,'SUMMARY DATA'!$B:$B=""RWS"")),"""")
  )
)"),"")</f>
        <v/>
      </c>
      <c r="H14" s="18" t="str">
        <f>IFERROR(__xludf.DUMMYFUNCTION("IFERROR(
  TEXTJOIN(CHAR(10),TRUE,FILTER('SUMMARY DATA'!H:H,'SUMMARY DATA'!$A:$A=$A14,'SUMMARY DATA'!$C:$C=$B14,'SUMMARY DATA'!$B:$B=""RWS"",'SUMMARY DATA'!$H:$H=$D14)),
  IF(
    OR(
      ISNUMBER(SEARCH(""CDM CASH DEPOSIT"",$C14)),
      ISNUMBER(SEARC"&amp;"H(""CASH DEPOSIT"",$C14))
    ),
    """",
    IFERROR(TEXTJOIN(CHAR(10),TRUE,FILTER('SUMMARY DATA'!H:H,'SUMMARY DATA'!$D:$D=$C14,'SUMMARY DATA'!$B:$B=""RWS"",'SUMMARY DATA'!$H:$H=$D14)),"""")
  )
)"),"")</f>
        <v/>
      </c>
      <c r="I14" s="18" t="str">
        <f>IFERROR(__xludf.DUMMYFUNCTION("IF(H14="""","""",
SUM(ARRAYFORMULA(VALUE(SPLIT(H14,CHAR(10)))))
)"),"")</f>
        <v/>
      </c>
      <c r="J14" s="17" t="str">
        <f>IFERROR(__xludf.DUMMYFUNCTION("IFERROR(
  TEXTJOIN(CHAR(10),TRUE,FILTER('SUMMARY DATA'!I:I,'SUMMARY DATA'!$A:$A=$A14,'SUMMARY DATA'!$C:$C=$B14,'SUMMARY DATA'!$B:$B=""RWS"")),
  IF(
    OR(
      ISNUMBER(SEARCH(""CDM CASH DEPOSIT"",$C14)),
      ISNUMBER(SEARCH(""CASH DEPOSIT"",$C14)),"&amp;"
      COUNTIFS('SUMMARY DATA'!$D:$D,$C14,'SUMMARY DATA'!$B:$B,""RWS"")&lt;&gt;1
    ),
    """",
    IFERROR(TEXTJOIN(CHAR(10),TRUE,FILTER('SUMMARY DATA'!I:I,'SUMMARY DATA'!$D:$D=$C14,'SUMMARY DATA'!$B:$B=""RWS"")),"""")
  )
)"),"")</f>
        <v/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Height="1" spans="1:27">
      <c r="A15" s="2" t="s">
        <v>1164</v>
      </c>
      <c r="B15" s="15">
        <v>45928</v>
      </c>
      <c r="C15" s="2" t="s">
        <v>1165</v>
      </c>
      <c r="D15" s="3">
        <v>10</v>
      </c>
      <c r="E15" s="16" t="str">
        <f>IFERROR(__xludf.DUMMYFUNCTION("IFERROR(
  TEXTJOIN(CHAR(10),TRUE,FILTER('SUMMARY DATA'!E:E,'SUMMARY DATA'!$A:$A=$A15,'SUMMARY DATA'!$C:$C=$B15,'SUMMARY DATA'!$B:$B=""RWS"")),
  IF(
    OR(
      ISNUMBER(SEARCH(""CDM CASH DEPOSIT"",$C15)),
      ISNUMBER(SEARCH(""CASH DEPOSIT"",$C15)),"&amp;"
      COUNTIFS('SUMMARY DATA'!$D:$D,$C15,'SUMMARY DATA'!$B:$B,""RWS"")&lt;&gt;1
    ),
    """",
    IFERROR(TEXTJOIN(CHAR(10),TRUE,FILTER('SUMMARY DATA'!E:E,'SUMMARY DATA'!$D:$D=$C15,'SUMMARY DATA'!$B:$B=""RWS"")),"""")
  )
)"),"")</f>
        <v/>
      </c>
      <c r="F15" s="17" t="str">
        <f>IFERROR(__xludf.DUMMYFUNCTION("IFERROR(
  TEXTJOIN(CHAR(10),TRUE,FILTER('SUMMARY DATA'!F:F,'SUMMARY DATA'!$A:$A=$A15,'SUMMARY DATA'!$C:$C=$B15,'SUMMARY DATA'!$B:$B=""RWS"")),
  IF(
    OR(
      ISNUMBER(SEARCH(""CDM CASH DEPOSIT"",$C15)),
      ISNUMBER(SEARCH(""CASH DEPOSIT"",$C15)),"&amp;"
      COUNTIFS('SUMMARY DATA'!$D:$D,$C15,'SUMMARY DATA'!$B:$B,""RWS"")&lt;&gt;1
    ),
    """",
    IFERROR(TEXTJOIN(CHAR(10),TRUE,FILTER('SUMMARY DATA'!F:F,'SUMMARY DATA'!$D:$D=$C15,'SUMMARY DATA'!$B:$B=""RWS"")),"""")
  )
)"),"")</f>
        <v/>
      </c>
      <c r="G15" s="17" t="str">
        <f>IFERROR(__xludf.DUMMYFUNCTION("IFERROR(
  TEXTJOIN(CHAR(10),TRUE,FILTER('SUMMARY DATA'!G:G,'SUMMARY DATA'!$A:$A=$A15,'SUMMARY DATA'!$C:$C=$B15,'SUMMARY DATA'!$B:$B=""RWS"")),
  IF(
    OR(
      ISNUMBER(SEARCH(""CDM CASH DEPOSIT"",$C15)),
      ISNUMBER(SEARCH(""CASH DEPOSIT"",$C15)),"&amp;"
      COUNTIFS('SUMMARY DATA'!$D:$D,$C15,'SUMMARY DATA'!$B:$B,""RWS"")&lt;&gt;1
    ),
    """",
    IFERROR(TEXTJOIN(CHAR(10),TRUE,FILTER('SUMMARY DATA'!G:G,'SUMMARY DATA'!$D:$D=$C15,'SUMMARY DATA'!$B:$B=""RWS"")),"""")
  )
)"),"")</f>
        <v/>
      </c>
      <c r="H15" s="18" t="str">
        <f>IFERROR(__xludf.DUMMYFUNCTION("IFERROR(
  TEXTJOIN(CHAR(10),TRUE,FILTER('SUMMARY DATA'!H:H,'SUMMARY DATA'!$A:$A=$A15,'SUMMARY DATA'!$C:$C=$B15,'SUMMARY DATA'!$B:$B=""RWS"",'SUMMARY DATA'!$H:$H=$D15)),
  IF(
    OR(
      ISNUMBER(SEARCH(""CDM CASH DEPOSIT"",$C15)),
      ISNUMBER(SEARC"&amp;"H(""CASH DEPOSIT"",$C15))
    ),
    """",
    IFERROR(TEXTJOIN(CHAR(10),TRUE,FILTER('SUMMARY DATA'!H:H,'SUMMARY DATA'!$D:$D=$C15,'SUMMARY DATA'!$B:$B=""RWS"",'SUMMARY DATA'!$H:$H=$D15)),"""")
  )
)"),"")</f>
        <v/>
      </c>
      <c r="I15" s="18" t="str">
        <f>IFERROR(__xludf.DUMMYFUNCTION("IF(H15="""","""",
SUM(ARRAYFORMULA(VALUE(SPLIT(H15,CHAR(10)))))
)"),"")</f>
        <v/>
      </c>
      <c r="J15" s="17" t="str">
        <f>IFERROR(__xludf.DUMMYFUNCTION("IFERROR(
  TEXTJOIN(CHAR(10),TRUE,FILTER('SUMMARY DATA'!I:I,'SUMMARY DATA'!$A:$A=$A15,'SUMMARY DATA'!$C:$C=$B15,'SUMMARY DATA'!$B:$B=""RWS"")),
  IF(
    OR(
      ISNUMBER(SEARCH(""CDM CASH DEPOSIT"",$C15)),
      ISNUMBER(SEARCH(""CASH DEPOSIT"",$C15)),"&amp;"
      COUNTIFS('SUMMARY DATA'!$D:$D,$C15,'SUMMARY DATA'!$B:$B,""RWS"")&lt;&gt;1
    ),
    """",
    IFERROR(TEXTJOIN(CHAR(10),TRUE,FILTER('SUMMARY DATA'!I:I,'SUMMARY DATA'!$D:$D=$C15,'SUMMARY DATA'!$B:$B=""RWS"")),"""")
  )
)"),"")</f>
        <v/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Height="1" spans="1:27">
      <c r="A16" s="2" t="s">
        <v>1166</v>
      </c>
      <c r="B16" s="15">
        <v>45928</v>
      </c>
      <c r="C16" s="2" t="s">
        <v>1167</v>
      </c>
      <c r="D16" s="3">
        <v>2</v>
      </c>
      <c r="E16" s="16" t="str">
        <f>IFERROR(__xludf.DUMMYFUNCTION("IFERROR(
  TEXTJOIN(CHAR(10),TRUE,FILTER('SUMMARY DATA'!E:E,'SUMMARY DATA'!$A:$A=$A16,'SUMMARY DATA'!$C:$C=$B16,'SUMMARY DATA'!$B:$B=""RWS"")),
  IF(
    OR(
      ISNUMBER(SEARCH(""CDM CASH DEPOSIT"",$C16)),
      ISNUMBER(SEARCH(""CASH DEPOSIT"",$C16)),"&amp;"
      COUNTIFS('SUMMARY DATA'!$D:$D,$C16,'SUMMARY DATA'!$B:$B,""RWS"")&lt;&gt;1
    ),
    """",
    IFERROR(TEXTJOIN(CHAR(10),TRUE,FILTER('SUMMARY DATA'!E:E,'SUMMARY DATA'!$D:$D=$C16,'SUMMARY DATA'!$B:$B=""RWS"")),"""")
  )
)"),"")</f>
        <v/>
      </c>
      <c r="F16" s="17" t="str">
        <f>IFERROR(__xludf.DUMMYFUNCTION("IFERROR(
  TEXTJOIN(CHAR(10),TRUE,FILTER('SUMMARY DATA'!F:F,'SUMMARY DATA'!$A:$A=$A16,'SUMMARY DATA'!$C:$C=$B16,'SUMMARY DATA'!$B:$B=""RWS"")),
  IF(
    OR(
      ISNUMBER(SEARCH(""CDM CASH DEPOSIT"",$C16)),
      ISNUMBER(SEARCH(""CASH DEPOSIT"",$C16)),"&amp;"
      COUNTIFS('SUMMARY DATA'!$D:$D,$C16,'SUMMARY DATA'!$B:$B,""RWS"")&lt;&gt;1
    ),
    """",
    IFERROR(TEXTJOIN(CHAR(10),TRUE,FILTER('SUMMARY DATA'!F:F,'SUMMARY DATA'!$D:$D=$C16,'SUMMARY DATA'!$B:$B=""RWS"")),"""")
  )
)"),"")</f>
        <v/>
      </c>
      <c r="G16" s="17" t="str">
        <f>IFERROR(__xludf.DUMMYFUNCTION("IFERROR(
  TEXTJOIN(CHAR(10),TRUE,FILTER('SUMMARY DATA'!G:G,'SUMMARY DATA'!$A:$A=$A16,'SUMMARY DATA'!$C:$C=$B16,'SUMMARY DATA'!$B:$B=""RWS"")),
  IF(
    OR(
      ISNUMBER(SEARCH(""CDM CASH DEPOSIT"",$C16)),
      ISNUMBER(SEARCH(""CASH DEPOSIT"",$C16)),"&amp;"
      COUNTIFS('SUMMARY DATA'!$D:$D,$C16,'SUMMARY DATA'!$B:$B,""RWS"")&lt;&gt;1
    ),
    """",
    IFERROR(TEXTJOIN(CHAR(10),TRUE,FILTER('SUMMARY DATA'!G:G,'SUMMARY DATA'!$D:$D=$C16,'SUMMARY DATA'!$B:$B=""RWS"")),"""")
  )
)"),"")</f>
        <v/>
      </c>
      <c r="H16" s="18" t="str">
        <f>IFERROR(__xludf.DUMMYFUNCTION("IFERROR(
  TEXTJOIN(CHAR(10),TRUE,FILTER('SUMMARY DATA'!H:H,'SUMMARY DATA'!$A:$A=$A16,'SUMMARY DATA'!$C:$C=$B16,'SUMMARY DATA'!$B:$B=""RWS"",'SUMMARY DATA'!$H:$H=$D16)),
  IF(
    OR(
      ISNUMBER(SEARCH(""CDM CASH DEPOSIT"",$C16)),
      ISNUMBER(SEARC"&amp;"H(""CASH DEPOSIT"",$C16))
    ),
    """",
    IFERROR(TEXTJOIN(CHAR(10),TRUE,FILTER('SUMMARY DATA'!H:H,'SUMMARY DATA'!$D:$D=$C16,'SUMMARY DATA'!$B:$B=""RWS"",'SUMMARY DATA'!$H:$H=$D16)),"""")
  )
)"),"")</f>
        <v/>
      </c>
      <c r="I16" s="18" t="str">
        <f>IFERROR(__xludf.DUMMYFUNCTION("IF(H16="""","""",
SUM(ARRAYFORMULA(VALUE(SPLIT(H16,CHAR(10)))))
)"),"")</f>
        <v/>
      </c>
      <c r="J16" s="17" t="str">
        <f>IFERROR(__xludf.DUMMYFUNCTION("IFERROR(
  TEXTJOIN(CHAR(10),TRUE,FILTER('SUMMARY DATA'!I:I,'SUMMARY DATA'!$A:$A=$A16,'SUMMARY DATA'!$C:$C=$B16,'SUMMARY DATA'!$B:$B=""RWS"")),
  IF(
    OR(
      ISNUMBER(SEARCH(""CDM CASH DEPOSIT"",$C16)),
      ISNUMBER(SEARCH(""CASH DEPOSIT"",$C16)),"&amp;"
      COUNTIFS('SUMMARY DATA'!$D:$D,$C16,'SUMMARY DATA'!$B:$B,""RWS"")&lt;&gt;1
    ),
    """",
    IFERROR(TEXTJOIN(CHAR(10),TRUE,FILTER('SUMMARY DATA'!I:I,'SUMMARY DATA'!$D:$D=$C16,'SUMMARY DATA'!$B:$B=""RWS"")),"""")
  )
)"),"")</f>
        <v/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Height="1" spans="1:27">
      <c r="A17" s="2" t="s">
        <v>1168</v>
      </c>
      <c r="B17" s="15">
        <v>45928</v>
      </c>
      <c r="C17" s="2" t="s">
        <v>1169</v>
      </c>
      <c r="D17" s="3">
        <v>6.26</v>
      </c>
      <c r="E17" s="16" t="str">
        <f>IFERROR(__xludf.DUMMYFUNCTION("IFERROR(
  TEXTJOIN(CHAR(10),TRUE,FILTER('SUMMARY DATA'!E:E,'SUMMARY DATA'!$A:$A=$A17,'SUMMARY DATA'!$C:$C=$B17,'SUMMARY DATA'!$B:$B=""RWS"")),
  IF(
    OR(
      ISNUMBER(SEARCH(""CDM CASH DEPOSIT"",$C17)),
      ISNUMBER(SEARCH(""CASH DEPOSIT"",$C17)),"&amp;"
      COUNTIFS('SUMMARY DATA'!$D:$D,$C17,'SUMMARY DATA'!$B:$B,""RWS"")&lt;&gt;1
    ),
    """",
    IFERROR(TEXTJOIN(CHAR(10),TRUE,FILTER('SUMMARY DATA'!E:E,'SUMMARY DATA'!$D:$D=$C17,'SUMMARY DATA'!$B:$B=""RWS"")),"""")
  )
)"),"")</f>
        <v/>
      </c>
      <c r="F17" s="17" t="str">
        <f>IFERROR(__xludf.DUMMYFUNCTION("IFERROR(
  TEXTJOIN(CHAR(10),TRUE,FILTER('SUMMARY DATA'!F:F,'SUMMARY DATA'!$A:$A=$A17,'SUMMARY DATA'!$C:$C=$B17,'SUMMARY DATA'!$B:$B=""RWS"")),
  IF(
    OR(
      ISNUMBER(SEARCH(""CDM CASH DEPOSIT"",$C17)),
      ISNUMBER(SEARCH(""CASH DEPOSIT"",$C17)),"&amp;"
      COUNTIFS('SUMMARY DATA'!$D:$D,$C17,'SUMMARY DATA'!$B:$B,""RWS"")&lt;&gt;1
    ),
    """",
    IFERROR(TEXTJOIN(CHAR(10),TRUE,FILTER('SUMMARY DATA'!F:F,'SUMMARY DATA'!$D:$D=$C17,'SUMMARY DATA'!$B:$B=""RWS"")),"""")
  )
)"),"")</f>
        <v/>
      </c>
      <c r="G17" s="17" t="str">
        <f>IFERROR(__xludf.DUMMYFUNCTION("IFERROR(
  TEXTJOIN(CHAR(10),TRUE,FILTER('SUMMARY DATA'!G:G,'SUMMARY DATA'!$A:$A=$A17,'SUMMARY DATA'!$C:$C=$B17,'SUMMARY DATA'!$B:$B=""RWS"")),
  IF(
    OR(
      ISNUMBER(SEARCH(""CDM CASH DEPOSIT"",$C17)),
      ISNUMBER(SEARCH(""CASH DEPOSIT"",$C17)),"&amp;"
      COUNTIFS('SUMMARY DATA'!$D:$D,$C17,'SUMMARY DATA'!$B:$B,""RWS"")&lt;&gt;1
    ),
    """",
    IFERROR(TEXTJOIN(CHAR(10),TRUE,FILTER('SUMMARY DATA'!G:G,'SUMMARY DATA'!$D:$D=$C17,'SUMMARY DATA'!$B:$B=""RWS"")),"""")
  )
)"),"")</f>
        <v/>
      </c>
      <c r="H17" s="18" t="str">
        <f>IFERROR(__xludf.DUMMYFUNCTION("IFERROR(
  TEXTJOIN(CHAR(10),TRUE,FILTER('SUMMARY DATA'!H:H,'SUMMARY DATA'!$A:$A=$A17,'SUMMARY DATA'!$C:$C=$B17,'SUMMARY DATA'!$B:$B=""RWS"",'SUMMARY DATA'!$H:$H=$D17)),
  IF(
    OR(
      ISNUMBER(SEARCH(""CDM CASH DEPOSIT"",$C17)),
      ISNUMBER(SEARC"&amp;"H(""CASH DEPOSIT"",$C17))
    ),
    """",
    IFERROR(TEXTJOIN(CHAR(10),TRUE,FILTER('SUMMARY DATA'!H:H,'SUMMARY DATA'!$D:$D=$C17,'SUMMARY DATA'!$B:$B=""RWS"",'SUMMARY DATA'!$H:$H=$D17)),"""")
  )
)"),"")</f>
        <v/>
      </c>
      <c r="I17" s="18" t="str">
        <f>IFERROR(__xludf.DUMMYFUNCTION("IF(H17="""","""",
SUM(ARRAYFORMULA(VALUE(SPLIT(H17,CHAR(10)))))
)"),"")</f>
        <v/>
      </c>
      <c r="J17" s="17" t="str">
        <f>IFERROR(__xludf.DUMMYFUNCTION("IFERROR(
  TEXTJOIN(CHAR(10),TRUE,FILTER('SUMMARY DATA'!I:I,'SUMMARY DATA'!$A:$A=$A17,'SUMMARY DATA'!$C:$C=$B17,'SUMMARY DATA'!$B:$B=""RWS"")),
  IF(
    OR(
      ISNUMBER(SEARCH(""CDM CASH DEPOSIT"",$C17)),
      ISNUMBER(SEARCH(""CASH DEPOSIT"",$C17)),"&amp;"
      COUNTIFS('SUMMARY DATA'!$D:$D,$C17,'SUMMARY DATA'!$B:$B,""RWS"")&lt;&gt;1
    ),
    """",
    IFERROR(TEXTJOIN(CHAR(10),TRUE,FILTER('SUMMARY DATA'!I:I,'SUMMARY DATA'!$D:$D=$C17,'SUMMARY DATA'!$B:$B=""RWS"")),"""")
  )
)"),"")</f>
        <v/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Height="1" spans="1:27">
      <c r="A18" s="2" t="s">
        <v>1170</v>
      </c>
      <c r="B18" s="15">
        <v>45928</v>
      </c>
      <c r="C18" s="2" t="s">
        <v>1171</v>
      </c>
      <c r="D18" s="3">
        <v>10</v>
      </c>
      <c r="E18" s="16" t="str">
        <f>IFERROR(__xludf.DUMMYFUNCTION("IFERROR(
  TEXTJOIN(CHAR(10),TRUE,FILTER('SUMMARY DATA'!E:E,'SUMMARY DATA'!$A:$A=$A18,'SUMMARY DATA'!$C:$C=$B18,'SUMMARY DATA'!$B:$B=""RWS"")),
  IF(
    OR(
      ISNUMBER(SEARCH(""CDM CASH DEPOSIT"",$C18)),
      ISNUMBER(SEARCH(""CASH DEPOSIT"",$C18)),"&amp;"
      COUNTIFS('SUMMARY DATA'!$D:$D,$C18,'SUMMARY DATA'!$B:$B,""RWS"")&lt;&gt;1
    ),
    """",
    IFERROR(TEXTJOIN(CHAR(10),TRUE,FILTER('SUMMARY DATA'!E:E,'SUMMARY DATA'!$D:$D=$C18,'SUMMARY DATA'!$B:$B=""RWS"")),"""")
  )
)"),"")</f>
        <v/>
      </c>
      <c r="F18" s="17" t="str">
        <f>IFERROR(__xludf.DUMMYFUNCTION("IFERROR(
  TEXTJOIN(CHAR(10),TRUE,FILTER('SUMMARY DATA'!F:F,'SUMMARY DATA'!$A:$A=$A18,'SUMMARY DATA'!$C:$C=$B18,'SUMMARY DATA'!$B:$B=""RWS"")),
  IF(
    OR(
      ISNUMBER(SEARCH(""CDM CASH DEPOSIT"",$C18)),
      ISNUMBER(SEARCH(""CASH DEPOSIT"",$C18)),"&amp;"
      COUNTIFS('SUMMARY DATA'!$D:$D,$C18,'SUMMARY DATA'!$B:$B,""RWS"")&lt;&gt;1
    ),
    """",
    IFERROR(TEXTJOIN(CHAR(10),TRUE,FILTER('SUMMARY DATA'!F:F,'SUMMARY DATA'!$D:$D=$C18,'SUMMARY DATA'!$B:$B=""RWS"")),"""")
  )
)"),"")</f>
        <v/>
      </c>
      <c r="G18" s="17" t="str">
        <f>IFERROR(__xludf.DUMMYFUNCTION("IFERROR(
  TEXTJOIN(CHAR(10),TRUE,FILTER('SUMMARY DATA'!G:G,'SUMMARY DATA'!$A:$A=$A18,'SUMMARY DATA'!$C:$C=$B18,'SUMMARY DATA'!$B:$B=""RWS"")),
  IF(
    OR(
      ISNUMBER(SEARCH(""CDM CASH DEPOSIT"",$C18)),
      ISNUMBER(SEARCH(""CASH DEPOSIT"",$C18)),"&amp;"
      COUNTIFS('SUMMARY DATA'!$D:$D,$C18,'SUMMARY DATA'!$B:$B,""RWS"")&lt;&gt;1
    ),
    """",
    IFERROR(TEXTJOIN(CHAR(10),TRUE,FILTER('SUMMARY DATA'!G:G,'SUMMARY DATA'!$D:$D=$C18,'SUMMARY DATA'!$B:$B=""RWS"")),"""")
  )
)"),"")</f>
        <v/>
      </c>
      <c r="H18" s="18" t="str">
        <f>IFERROR(__xludf.DUMMYFUNCTION("IFERROR(
  TEXTJOIN(CHAR(10),TRUE,FILTER('SUMMARY DATA'!H:H,'SUMMARY DATA'!$A:$A=$A18,'SUMMARY DATA'!$C:$C=$B18,'SUMMARY DATA'!$B:$B=""RWS"",'SUMMARY DATA'!$H:$H=$D18)),
  IF(
    OR(
      ISNUMBER(SEARCH(""CDM CASH DEPOSIT"",$C18)),
      ISNUMBER(SEARC"&amp;"H(""CASH DEPOSIT"",$C18))
    ),
    """",
    IFERROR(TEXTJOIN(CHAR(10),TRUE,FILTER('SUMMARY DATA'!H:H,'SUMMARY DATA'!$D:$D=$C18,'SUMMARY DATA'!$B:$B=""RWS"",'SUMMARY DATA'!$H:$H=$D18)),"""")
  )
)"),"")</f>
        <v/>
      </c>
      <c r="I18" s="18" t="str">
        <f>IFERROR(__xludf.DUMMYFUNCTION("IF(H18="""","""",
SUM(ARRAYFORMULA(VALUE(SPLIT(H18,CHAR(10)))))
)"),"")</f>
        <v/>
      </c>
      <c r="J18" s="17" t="str">
        <f>IFERROR(__xludf.DUMMYFUNCTION("IFERROR(
  TEXTJOIN(CHAR(10),TRUE,FILTER('SUMMARY DATA'!I:I,'SUMMARY DATA'!$A:$A=$A18,'SUMMARY DATA'!$C:$C=$B18,'SUMMARY DATA'!$B:$B=""RWS"")),
  IF(
    OR(
      ISNUMBER(SEARCH(""CDM CASH DEPOSIT"",$C18)),
      ISNUMBER(SEARCH(""CASH DEPOSIT"",$C18)),"&amp;"
      COUNTIFS('SUMMARY DATA'!$D:$D,$C18,'SUMMARY DATA'!$B:$B,""RWS"")&lt;&gt;1
    ),
    """",
    IFERROR(TEXTJOIN(CHAR(10),TRUE,FILTER('SUMMARY DATA'!I:I,'SUMMARY DATA'!$D:$D=$C18,'SUMMARY DATA'!$B:$B=""RWS"")),"""")
  )
)"),"")</f>
        <v/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Height="1" spans="1:27">
      <c r="A19" s="2" t="s">
        <v>1172</v>
      </c>
      <c r="B19" s="15">
        <v>45927</v>
      </c>
      <c r="C19" s="2" t="s">
        <v>1173</v>
      </c>
      <c r="D19" s="3">
        <v>406.36</v>
      </c>
      <c r="E19" s="16" t="str">
        <f>IFERROR(__xludf.DUMMYFUNCTION("IFERROR(
  TEXTJOIN(CHAR(10),TRUE,FILTER('SUMMARY DATA'!E:E,'SUMMARY DATA'!$A:$A=$A19,'SUMMARY DATA'!$C:$C=$B19,'SUMMARY DATA'!$B:$B=""RWS"")),
  IF(
    OR(
      ISNUMBER(SEARCH(""CDM CASH DEPOSIT"",$C19)),
      ISNUMBER(SEARCH(""CASH DEPOSIT"",$C19)),"&amp;"
      COUNTIFS('SUMMARY DATA'!$D:$D,$C19,'SUMMARY DATA'!$B:$B,""RWS"")&lt;&gt;1
    ),
    """",
    IFERROR(TEXTJOIN(CHAR(10),TRUE,FILTER('SUMMARY DATA'!E:E,'SUMMARY DATA'!$D:$D=$C19,'SUMMARY DATA'!$B:$B=""RWS"")),"""")
  )
)"),"")</f>
        <v/>
      </c>
      <c r="F19" s="17" t="str">
        <f>IFERROR(__xludf.DUMMYFUNCTION("IFERROR(
  TEXTJOIN(CHAR(10),TRUE,FILTER('SUMMARY DATA'!F:F,'SUMMARY DATA'!$A:$A=$A19,'SUMMARY DATA'!$C:$C=$B19,'SUMMARY DATA'!$B:$B=""RWS"")),
  IF(
    OR(
      ISNUMBER(SEARCH(""CDM CASH DEPOSIT"",$C19)),
      ISNUMBER(SEARCH(""CASH DEPOSIT"",$C19)),"&amp;"
      COUNTIFS('SUMMARY DATA'!$D:$D,$C19,'SUMMARY DATA'!$B:$B,""RWS"")&lt;&gt;1
    ),
    """",
    IFERROR(TEXTJOIN(CHAR(10),TRUE,FILTER('SUMMARY DATA'!F:F,'SUMMARY DATA'!$D:$D=$C19,'SUMMARY DATA'!$B:$B=""RWS"")),"""")
  )
)"),"")</f>
        <v/>
      </c>
      <c r="G19" s="17" t="str">
        <f>IFERROR(__xludf.DUMMYFUNCTION("IFERROR(
  TEXTJOIN(CHAR(10),TRUE,FILTER('SUMMARY DATA'!G:G,'SUMMARY DATA'!$A:$A=$A19,'SUMMARY DATA'!$C:$C=$B19,'SUMMARY DATA'!$B:$B=""RWS"")),
  IF(
    OR(
      ISNUMBER(SEARCH(""CDM CASH DEPOSIT"",$C19)),
      ISNUMBER(SEARCH(""CASH DEPOSIT"",$C19)),"&amp;"
      COUNTIFS('SUMMARY DATA'!$D:$D,$C19,'SUMMARY DATA'!$B:$B,""RWS"")&lt;&gt;1
    ),
    """",
    IFERROR(TEXTJOIN(CHAR(10),TRUE,FILTER('SUMMARY DATA'!G:G,'SUMMARY DATA'!$D:$D=$C19,'SUMMARY DATA'!$B:$B=""RWS"")),"""")
  )
)"),"")</f>
        <v/>
      </c>
      <c r="H19" s="18" t="str">
        <f>IFERROR(__xludf.DUMMYFUNCTION("IFERROR(
  TEXTJOIN(CHAR(10),TRUE,FILTER('SUMMARY DATA'!H:H,'SUMMARY DATA'!$A:$A=$A19,'SUMMARY DATA'!$C:$C=$B19,'SUMMARY DATA'!$B:$B=""RWS"",'SUMMARY DATA'!$H:$H=$D19)),
  IF(
    OR(
      ISNUMBER(SEARCH(""CDM CASH DEPOSIT"",$C19)),
      ISNUMBER(SEARC"&amp;"H(""CASH DEPOSIT"",$C19))
    ),
    """",
    IFERROR(TEXTJOIN(CHAR(10),TRUE,FILTER('SUMMARY DATA'!H:H,'SUMMARY DATA'!$D:$D=$C19,'SUMMARY DATA'!$B:$B=""RWS"",'SUMMARY DATA'!$H:$H=$D19)),"""")
  )
)"),"")</f>
        <v/>
      </c>
      <c r="I19" s="18" t="str">
        <f>IFERROR(__xludf.DUMMYFUNCTION("IF(H19="""","""",
SUM(ARRAYFORMULA(VALUE(SPLIT(H19,CHAR(10)))))
)"),"")</f>
        <v/>
      </c>
      <c r="J19" s="17" t="str">
        <f>IFERROR(__xludf.DUMMYFUNCTION("IFERROR(
  TEXTJOIN(CHAR(10),TRUE,FILTER('SUMMARY DATA'!I:I,'SUMMARY DATA'!$A:$A=$A19,'SUMMARY DATA'!$C:$C=$B19,'SUMMARY DATA'!$B:$B=""RWS"")),
  IF(
    OR(
      ISNUMBER(SEARCH(""CDM CASH DEPOSIT"",$C19)),
      ISNUMBER(SEARCH(""CASH DEPOSIT"",$C19)),"&amp;"
      COUNTIFS('SUMMARY DATA'!$D:$D,$C19,'SUMMARY DATA'!$B:$B,""RWS"")&lt;&gt;1
    ),
    """",
    IFERROR(TEXTJOIN(CHAR(10),TRUE,FILTER('SUMMARY DATA'!I:I,'SUMMARY DATA'!$D:$D=$C19,'SUMMARY DATA'!$B:$B=""RWS"")),"""")
  )
)"),"")</f>
        <v/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Height="1" spans="1:27">
      <c r="A20" s="2" t="s">
        <v>1174</v>
      </c>
      <c r="B20" s="15">
        <v>45927</v>
      </c>
      <c r="C20" s="2" t="s">
        <v>1175</v>
      </c>
      <c r="D20" s="3">
        <v>13.31</v>
      </c>
      <c r="E20" s="16" t="str">
        <f>IFERROR(__xludf.DUMMYFUNCTION("IFERROR(
  TEXTJOIN(CHAR(10),TRUE,FILTER('SUMMARY DATA'!E:E,'SUMMARY DATA'!$A:$A=$A20,'SUMMARY DATA'!$C:$C=$B20,'SUMMARY DATA'!$B:$B=""RWS"")),
  IF(
    OR(
      ISNUMBER(SEARCH(""CDM CASH DEPOSIT"",$C20)),
      ISNUMBER(SEARCH(""CASH DEPOSIT"",$C20)),"&amp;"
      COUNTIFS('SUMMARY DATA'!$D:$D,$C20,'SUMMARY DATA'!$B:$B,""RWS"")&lt;&gt;1
    ),
    """",
    IFERROR(TEXTJOIN(CHAR(10),TRUE,FILTER('SUMMARY DATA'!E:E,'SUMMARY DATA'!$D:$D=$C20,'SUMMARY DATA'!$B:$B=""RWS"")),"""")
  )
)"),"")</f>
        <v/>
      </c>
      <c r="F20" s="17" t="str">
        <f>IFERROR(__xludf.DUMMYFUNCTION("IFERROR(
  TEXTJOIN(CHAR(10),TRUE,FILTER('SUMMARY DATA'!F:F,'SUMMARY DATA'!$A:$A=$A20,'SUMMARY DATA'!$C:$C=$B20,'SUMMARY DATA'!$B:$B=""RWS"")),
  IF(
    OR(
      ISNUMBER(SEARCH(""CDM CASH DEPOSIT"",$C20)),
      ISNUMBER(SEARCH(""CASH DEPOSIT"",$C20)),"&amp;"
      COUNTIFS('SUMMARY DATA'!$D:$D,$C20,'SUMMARY DATA'!$B:$B,""RWS"")&lt;&gt;1
    ),
    """",
    IFERROR(TEXTJOIN(CHAR(10),TRUE,FILTER('SUMMARY DATA'!F:F,'SUMMARY DATA'!$D:$D=$C20,'SUMMARY DATA'!$B:$B=""RWS"")),"""")
  )
)"),"")</f>
        <v/>
      </c>
      <c r="G20" s="17" t="str">
        <f>IFERROR(__xludf.DUMMYFUNCTION("IFERROR(
  TEXTJOIN(CHAR(10),TRUE,FILTER('SUMMARY DATA'!G:G,'SUMMARY DATA'!$A:$A=$A20,'SUMMARY DATA'!$C:$C=$B20,'SUMMARY DATA'!$B:$B=""RWS"")),
  IF(
    OR(
      ISNUMBER(SEARCH(""CDM CASH DEPOSIT"",$C20)),
      ISNUMBER(SEARCH(""CASH DEPOSIT"",$C20)),"&amp;"
      COUNTIFS('SUMMARY DATA'!$D:$D,$C20,'SUMMARY DATA'!$B:$B,""RWS"")&lt;&gt;1
    ),
    """",
    IFERROR(TEXTJOIN(CHAR(10),TRUE,FILTER('SUMMARY DATA'!G:G,'SUMMARY DATA'!$D:$D=$C20,'SUMMARY DATA'!$B:$B=""RWS"")),"""")
  )
)"),"")</f>
        <v/>
      </c>
      <c r="H20" s="18" t="str">
        <f>IFERROR(__xludf.DUMMYFUNCTION("IFERROR(
  TEXTJOIN(CHAR(10),TRUE,FILTER('SUMMARY DATA'!H:H,'SUMMARY DATA'!$A:$A=$A20,'SUMMARY DATA'!$C:$C=$B20,'SUMMARY DATA'!$B:$B=""RWS"",'SUMMARY DATA'!$H:$H=$D20)),
  IF(
    OR(
      ISNUMBER(SEARCH(""CDM CASH DEPOSIT"",$C20)),
      ISNUMBER(SEARC"&amp;"H(""CASH DEPOSIT"",$C20))
    ),
    """",
    IFERROR(TEXTJOIN(CHAR(10),TRUE,FILTER('SUMMARY DATA'!H:H,'SUMMARY DATA'!$D:$D=$C20,'SUMMARY DATA'!$B:$B=""RWS"",'SUMMARY DATA'!$H:$H=$D20)),"""")
  )
)"),"")</f>
        <v/>
      </c>
      <c r="I20" s="18" t="str">
        <f>IFERROR(__xludf.DUMMYFUNCTION("IF(H20="""","""",
SUM(ARRAYFORMULA(VALUE(SPLIT(H20,CHAR(10)))))
)"),"")</f>
        <v/>
      </c>
      <c r="J20" s="17" t="str">
        <f>IFERROR(__xludf.DUMMYFUNCTION("IFERROR(
  TEXTJOIN(CHAR(10),TRUE,FILTER('SUMMARY DATA'!I:I,'SUMMARY DATA'!$A:$A=$A20,'SUMMARY DATA'!$C:$C=$B20,'SUMMARY DATA'!$B:$B=""RWS"")),
  IF(
    OR(
      ISNUMBER(SEARCH(""CDM CASH DEPOSIT"",$C20)),
      ISNUMBER(SEARCH(""CASH DEPOSIT"",$C20)),"&amp;"
      COUNTIFS('SUMMARY DATA'!$D:$D,$C20,'SUMMARY DATA'!$B:$B,""RWS"")&lt;&gt;1
    ),
    """",
    IFERROR(TEXTJOIN(CHAR(10),TRUE,FILTER('SUMMARY DATA'!I:I,'SUMMARY DATA'!$D:$D=$C20,'SUMMARY DATA'!$B:$B=""RWS"")),"""")
  )
)"),"")</f>
        <v/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Height="1" spans="1:27">
      <c r="A21" s="2"/>
      <c r="B21" s="15">
        <v>45927</v>
      </c>
      <c r="C21" s="2" t="s">
        <v>1176</v>
      </c>
      <c r="D21" s="3">
        <v>0.6</v>
      </c>
      <c r="E21" s="16" t="str">
        <f>IFERROR(__xludf.DUMMYFUNCTION("IFERROR(
  TEXTJOIN(CHAR(10),TRUE,FILTER('SUMMARY DATA'!E:E,'SUMMARY DATA'!$A:$A=$A21,'SUMMARY DATA'!$C:$C=$B21,'SUMMARY DATA'!$B:$B=""RWS"")),
  IF(
    OR(
      ISNUMBER(SEARCH(""CDM CASH DEPOSIT"",$C21)),
      ISNUMBER(SEARCH(""CASH DEPOSIT"",$C21)),"&amp;"
      COUNTIFS('SUMMARY DATA'!$D:$D,$C21,'SUMMARY DATA'!$B:$B,""RWS"")&lt;&gt;1
    ),
    """",
    IFERROR(TEXTJOIN(CHAR(10),TRUE,FILTER('SUMMARY DATA'!E:E,'SUMMARY DATA'!$D:$D=$C21,'SUMMARY DATA'!$B:$B=""RWS"")),"""")
  )
)"),"")</f>
        <v/>
      </c>
      <c r="F21" s="17" t="str">
        <f>IFERROR(__xludf.DUMMYFUNCTION("IFERROR(
  TEXTJOIN(CHAR(10),TRUE,FILTER('SUMMARY DATA'!F:F,'SUMMARY DATA'!$A:$A=$A21,'SUMMARY DATA'!$C:$C=$B21,'SUMMARY DATA'!$B:$B=""RWS"")),
  IF(
    OR(
      ISNUMBER(SEARCH(""CDM CASH DEPOSIT"",$C21)),
      ISNUMBER(SEARCH(""CASH DEPOSIT"",$C21)),"&amp;"
      COUNTIFS('SUMMARY DATA'!$D:$D,$C21,'SUMMARY DATA'!$B:$B,""RWS"")&lt;&gt;1
    ),
    """",
    IFERROR(TEXTJOIN(CHAR(10),TRUE,FILTER('SUMMARY DATA'!F:F,'SUMMARY DATA'!$D:$D=$C21,'SUMMARY DATA'!$B:$B=""RWS"")),"""")
  )
)"),"")</f>
        <v/>
      </c>
      <c r="G21" s="17" t="str">
        <f>IFERROR(__xludf.DUMMYFUNCTION("IFERROR(
  TEXTJOIN(CHAR(10),TRUE,FILTER('SUMMARY DATA'!G:G,'SUMMARY DATA'!$A:$A=$A21,'SUMMARY DATA'!$C:$C=$B21,'SUMMARY DATA'!$B:$B=""RWS"")),
  IF(
    OR(
      ISNUMBER(SEARCH(""CDM CASH DEPOSIT"",$C21)),
      ISNUMBER(SEARCH(""CASH DEPOSIT"",$C21)),"&amp;"
      COUNTIFS('SUMMARY DATA'!$D:$D,$C21,'SUMMARY DATA'!$B:$B,""RWS"")&lt;&gt;1
    ),
    """",
    IFERROR(TEXTJOIN(CHAR(10),TRUE,FILTER('SUMMARY DATA'!G:G,'SUMMARY DATA'!$D:$D=$C21,'SUMMARY DATA'!$B:$B=""RWS"")),"""")
  )
)"),"")</f>
        <v/>
      </c>
      <c r="H21" s="18" t="str">
        <f>IFERROR(__xludf.DUMMYFUNCTION("IFERROR(
  TEXTJOIN(CHAR(10),TRUE,FILTER('SUMMARY DATA'!H:H,'SUMMARY DATA'!$A:$A=$A21,'SUMMARY DATA'!$C:$C=$B21,'SUMMARY DATA'!$B:$B=""RWS"",'SUMMARY DATA'!$H:$H=$D21)),
  IF(
    OR(
      ISNUMBER(SEARCH(""CDM CASH DEPOSIT"",$C21)),
      ISNUMBER(SEARC"&amp;"H(""CASH DEPOSIT"",$C21))
    ),
    """",
    IFERROR(TEXTJOIN(CHAR(10),TRUE,FILTER('SUMMARY DATA'!H:H,'SUMMARY DATA'!$D:$D=$C21,'SUMMARY DATA'!$B:$B=""RWS"",'SUMMARY DATA'!$H:$H=$D21)),"""")
  )
)"),"")</f>
        <v/>
      </c>
      <c r="I21" s="18" t="str">
        <f>IFERROR(__xludf.DUMMYFUNCTION("IF(H21="""","""",
SUM(ARRAYFORMULA(VALUE(SPLIT(H21,CHAR(10)))))
)"),"")</f>
        <v/>
      </c>
      <c r="J21" s="17" t="str">
        <f>IFERROR(__xludf.DUMMYFUNCTION("IFERROR(
  TEXTJOIN(CHAR(10),TRUE,FILTER('SUMMARY DATA'!I:I,'SUMMARY DATA'!$A:$A=$A21,'SUMMARY DATA'!$C:$C=$B21,'SUMMARY DATA'!$B:$B=""RWS"")),
  IF(
    OR(
      ISNUMBER(SEARCH(""CDM CASH DEPOSIT"",$C21)),
      ISNUMBER(SEARCH(""CASH DEPOSIT"",$C21)),"&amp;"
      COUNTIFS('SUMMARY DATA'!$D:$D,$C21,'SUMMARY DATA'!$B:$B,""RWS"")&lt;&gt;1
    ),
    """",
    IFERROR(TEXTJOIN(CHAR(10),TRUE,FILTER('SUMMARY DATA'!I:I,'SUMMARY DATA'!$D:$D=$C21,'SUMMARY DATA'!$B:$B=""RWS"")),"""")
  )
)"),"")</f>
        <v/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Height="1" spans="1:27">
      <c r="A22" s="2" t="s">
        <v>1177</v>
      </c>
      <c r="B22" s="15">
        <v>45927</v>
      </c>
      <c r="C22" s="2" t="s">
        <v>1178</v>
      </c>
      <c r="D22" s="3">
        <v>19.95</v>
      </c>
      <c r="E22" s="16" t="str">
        <f>IFERROR(__xludf.DUMMYFUNCTION("IFERROR(
  TEXTJOIN(CHAR(10),TRUE,FILTER('SUMMARY DATA'!E:E,'SUMMARY DATA'!$A:$A=$A22,'SUMMARY DATA'!$C:$C=$B22,'SUMMARY DATA'!$B:$B=""RWS"")),
  IF(
    OR(
      ISNUMBER(SEARCH(""CDM CASH DEPOSIT"",$C22)),
      ISNUMBER(SEARCH(""CASH DEPOSIT"",$C22)),"&amp;"
      COUNTIFS('SUMMARY DATA'!$D:$D,$C22,'SUMMARY DATA'!$B:$B,""RWS"")&lt;&gt;1
    ),
    """",
    IFERROR(TEXTJOIN(CHAR(10),TRUE,FILTER('SUMMARY DATA'!E:E,'SUMMARY DATA'!$D:$D=$C22,'SUMMARY DATA'!$B:$B=""RWS"")),"""")
  )
)"),"")</f>
        <v/>
      </c>
      <c r="F22" s="17" t="str">
        <f>IFERROR(__xludf.DUMMYFUNCTION("IFERROR(
  TEXTJOIN(CHAR(10),TRUE,FILTER('SUMMARY DATA'!F:F,'SUMMARY DATA'!$A:$A=$A22,'SUMMARY DATA'!$C:$C=$B22,'SUMMARY DATA'!$B:$B=""RWS"")),
  IF(
    OR(
      ISNUMBER(SEARCH(""CDM CASH DEPOSIT"",$C22)),
      ISNUMBER(SEARCH(""CASH DEPOSIT"",$C22)),"&amp;"
      COUNTIFS('SUMMARY DATA'!$D:$D,$C22,'SUMMARY DATA'!$B:$B,""RWS"")&lt;&gt;1
    ),
    """",
    IFERROR(TEXTJOIN(CHAR(10),TRUE,FILTER('SUMMARY DATA'!F:F,'SUMMARY DATA'!$D:$D=$C22,'SUMMARY DATA'!$B:$B=""RWS"")),"""")
  )
)"),"")</f>
        <v/>
      </c>
      <c r="G22" s="17" t="str">
        <f>IFERROR(__xludf.DUMMYFUNCTION("IFERROR(
  TEXTJOIN(CHAR(10),TRUE,FILTER('SUMMARY DATA'!G:G,'SUMMARY DATA'!$A:$A=$A22,'SUMMARY DATA'!$C:$C=$B22,'SUMMARY DATA'!$B:$B=""RWS"")),
  IF(
    OR(
      ISNUMBER(SEARCH(""CDM CASH DEPOSIT"",$C22)),
      ISNUMBER(SEARCH(""CASH DEPOSIT"",$C22)),"&amp;"
      COUNTIFS('SUMMARY DATA'!$D:$D,$C22,'SUMMARY DATA'!$B:$B,""RWS"")&lt;&gt;1
    ),
    """",
    IFERROR(TEXTJOIN(CHAR(10),TRUE,FILTER('SUMMARY DATA'!G:G,'SUMMARY DATA'!$D:$D=$C22,'SUMMARY DATA'!$B:$B=""RWS"")),"""")
  )
)"),"")</f>
        <v/>
      </c>
      <c r="H22" s="18" t="str">
        <f>IFERROR(__xludf.DUMMYFUNCTION("IFERROR(
  TEXTJOIN(CHAR(10),TRUE,FILTER('SUMMARY DATA'!H:H,'SUMMARY DATA'!$A:$A=$A22,'SUMMARY DATA'!$C:$C=$B22,'SUMMARY DATA'!$B:$B=""RWS"",'SUMMARY DATA'!$H:$H=$D22)),
  IF(
    OR(
      ISNUMBER(SEARCH(""CDM CASH DEPOSIT"",$C22)),
      ISNUMBER(SEARC"&amp;"H(""CASH DEPOSIT"",$C22))
    ),
    """",
    IFERROR(TEXTJOIN(CHAR(10),TRUE,FILTER('SUMMARY DATA'!H:H,'SUMMARY DATA'!$D:$D=$C22,'SUMMARY DATA'!$B:$B=""RWS"",'SUMMARY DATA'!$H:$H=$D22)),"""")
  )
)"),"")</f>
        <v/>
      </c>
      <c r="I22" s="18" t="str">
        <f>IFERROR(__xludf.DUMMYFUNCTION("IF(H22="""","""",
SUM(ARRAYFORMULA(VALUE(SPLIT(H22,CHAR(10)))))
)"),"")</f>
        <v/>
      </c>
      <c r="J22" s="17" t="str">
        <f>IFERROR(__xludf.DUMMYFUNCTION("IFERROR(
  TEXTJOIN(CHAR(10),TRUE,FILTER('SUMMARY DATA'!I:I,'SUMMARY DATA'!$A:$A=$A22,'SUMMARY DATA'!$C:$C=$B22,'SUMMARY DATA'!$B:$B=""RWS"")),
  IF(
    OR(
      ISNUMBER(SEARCH(""CDM CASH DEPOSIT"",$C22)),
      ISNUMBER(SEARCH(""CASH DEPOSIT"",$C22)),"&amp;"
      COUNTIFS('SUMMARY DATA'!$D:$D,$C22,'SUMMARY DATA'!$B:$B,""RWS"")&lt;&gt;1
    ),
    """",
    IFERROR(TEXTJOIN(CHAR(10),TRUE,FILTER('SUMMARY DATA'!I:I,'SUMMARY DATA'!$D:$D=$C22,'SUMMARY DATA'!$B:$B=""RWS"")),"""")
  )
)"),"")</f>
        <v/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Height="1" spans="1:27">
      <c r="A23" s="2" t="s">
        <v>1174</v>
      </c>
      <c r="B23" s="15">
        <v>45927</v>
      </c>
      <c r="C23" s="2" t="s">
        <v>110</v>
      </c>
      <c r="D23" s="3">
        <v>300</v>
      </c>
      <c r="E23" s="16" t="str">
        <f>IFERROR(__xludf.DUMMYFUNCTION("IFERROR(
  TEXTJOIN(CHAR(10),TRUE,FILTER('SUMMARY DATA'!E:E,'SUMMARY DATA'!$A:$A=$A23,'SUMMARY DATA'!$C:$C=$B23,'SUMMARY DATA'!$B:$B=""RWS"")),
  IF(
    OR(
      ISNUMBER(SEARCH(""CDM CASH DEPOSIT"",$C23)),
      ISNUMBER(SEARCH(""CASH DEPOSIT"",$C23)),"&amp;"
      COUNTIFS('SUMMARY DATA'!$D:$D,$C23,'SUMMARY DATA'!$B:$B,""RWS"")&lt;&gt;1
    ),
    """",
    IFERROR(TEXTJOIN(CHAR(10),TRUE,FILTER('SUMMARY DATA'!E:E,'SUMMARY DATA'!$D:$D=$C23,'SUMMARY DATA'!$B:$B=""RWS"")),"""")
  )
)"),"")</f>
        <v/>
      </c>
      <c r="F23" s="17" t="str">
        <f>IFERROR(__xludf.DUMMYFUNCTION("IFERROR(
  TEXTJOIN(CHAR(10),TRUE,FILTER('SUMMARY DATA'!F:F,'SUMMARY DATA'!$A:$A=$A23,'SUMMARY DATA'!$C:$C=$B23,'SUMMARY DATA'!$B:$B=""RWS"")),
  IF(
    OR(
      ISNUMBER(SEARCH(""CDM CASH DEPOSIT"",$C23)),
      ISNUMBER(SEARCH(""CASH DEPOSIT"",$C23)),"&amp;"
      COUNTIFS('SUMMARY DATA'!$D:$D,$C23,'SUMMARY DATA'!$B:$B,""RWS"")&lt;&gt;1
    ),
    """",
    IFERROR(TEXTJOIN(CHAR(10),TRUE,FILTER('SUMMARY DATA'!F:F,'SUMMARY DATA'!$D:$D=$C23,'SUMMARY DATA'!$B:$B=""RWS"")),"""")
  )
)"),"")</f>
        <v/>
      </c>
      <c r="G23" s="17" t="str">
        <f>IFERROR(__xludf.DUMMYFUNCTION("IFERROR(
  TEXTJOIN(CHAR(10),TRUE,FILTER('SUMMARY DATA'!G:G,'SUMMARY DATA'!$A:$A=$A23,'SUMMARY DATA'!$C:$C=$B23,'SUMMARY DATA'!$B:$B=""RWS"")),
  IF(
    OR(
      ISNUMBER(SEARCH(""CDM CASH DEPOSIT"",$C23)),
      ISNUMBER(SEARCH(""CASH DEPOSIT"",$C23)),"&amp;"
      COUNTIFS('SUMMARY DATA'!$D:$D,$C23,'SUMMARY DATA'!$B:$B,""RWS"")&lt;&gt;1
    ),
    """",
    IFERROR(TEXTJOIN(CHAR(10),TRUE,FILTER('SUMMARY DATA'!G:G,'SUMMARY DATA'!$D:$D=$C23,'SUMMARY DATA'!$B:$B=""RWS"")),"""")
  )
)"),"")</f>
        <v/>
      </c>
      <c r="H23" s="18" t="str">
        <f>IFERROR(__xludf.DUMMYFUNCTION("IFERROR(
  TEXTJOIN(CHAR(10),TRUE,FILTER('SUMMARY DATA'!H:H,'SUMMARY DATA'!$A:$A=$A23,'SUMMARY DATA'!$C:$C=$B23,'SUMMARY DATA'!$B:$B=""RWS"",'SUMMARY DATA'!$H:$H=$D23)),
  IF(
    OR(
      ISNUMBER(SEARCH(""CDM CASH DEPOSIT"",$C23)),
      ISNUMBER(SEARC"&amp;"H(""CASH DEPOSIT"",$C23))
    ),
    """",
    IFERROR(TEXTJOIN(CHAR(10),TRUE,FILTER('SUMMARY DATA'!H:H,'SUMMARY DATA'!$D:$D=$C23,'SUMMARY DATA'!$B:$B=""RWS"",'SUMMARY DATA'!$H:$H=$D23)),"""")
  )
)"),"")</f>
        <v/>
      </c>
      <c r="I23" s="18" t="str">
        <f>IFERROR(__xludf.DUMMYFUNCTION("IF(H23="""","""",
SUM(ARRAYFORMULA(VALUE(SPLIT(H23,CHAR(10)))))
)"),"")</f>
        <v/>
      </c>
      <c r="J23" s="17" t="str">
        <f>IFERROR(__xludf.DUMMYFUNCTION("IFERROR(
  TEXTJOIN(CHAR(10),TRUE,FILTER('SUMMARY DATA'!I:I,'SUMMARY DATA'!$A:$A=$A23,'SUMMARY DATA'!$C:$C=$B23,'SUMMARY DATA'!$B:$B=""RWS"")),
  IF(
    OR(
      ISNUMBER(SEARCH(""CDM CASH DEPOSIT"",$C23)),
      ISNUMBER(SEARCH(""CASH DEPOSIT"",$C23)),"&amp;"
      COUNTIFS('SUMMARY DATA'!$D:$D,$C23,'SUMMARY DATA'!$B:$B,""RWS"")&lt;&gt;1
    ),
    """",
    IFERROR(TEXTJOIN(CHAR(10),TRUE,FILTER('SUMMARY DATA'!I:I,'SUMMARY DATA'!$D:$D=$C23,'SUMMARY DATA'!$B:$B=""RWS"")),"""")
  )
)"),"")</f>
        <v/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Height="1" spans="1:27">
      <c r="A24" s="2"/>
      <c r="B24" s="15">
        <v>45927</v>
      </c>
      <c r="C24" s="2" t="s">
        <v>1179</v>
      </c>
      <c r="D24" s="3">
        <v>120</v>
      </c>
      <c r="E24" s="16" t="str">
        <f>IFERROR(__xludf.DUMMYFUNCTION("IFERROR(
  TEXTJOIN(CHAR(10),TRUE,FILTER('SUMMARY DATA'!E:E,'SUMMARY DATA'!$A:$A=$A24,'SUMMARY DATA'!$C:$C=$B24,'SUMMARY DATA'!$B:$B=""RWS"")),
  IF(
    OR(
      ISNUMBER(SEARCH(""CDM CASH DEPOSIT"",$C24)),
      ISNUMBER(SEARCH(""CASH DEPOSIT"",$C24)),"&amp;"
      COUNTIFS('SUMMARY DATA'!$D:$D,$C24,'SUMMARY DATA'!$B:$B,""RWS"")&lt;&gt;1
    ),
    """",
    IFERROR(TEXTJOIN(CHAR(10),TRUE,FILTER('SUMMARY DATA'!E:E,'SUMMARY DATA'!$D:$D=$C24,'SUMMARY DATA'!$B:$B=""RWS"")),"""")
  )
)"),"")</f>
        <v/>
      </c>
      <c r="F24" s="17" t="str">
        <f>IFERROR(__xludf.DUMMYFUNCTION("IFERROR(
  TEXTJOIN(CHAR(10),TRUE,FILTER('SUMMARY DATA'!F:F,'SUMMARY DATA'!$A:$A=$A24,'SUMMARY DATA'!$C:$C=$B24,'SUMMARY DATA'!$B:$B=""RWS"")),
  IF(
    OR(
      ISNUMBER(SEARCH(""CDM CASH DEPOSIT"",$C24)),
      ISNUMBER(SEARCH(""CASH DEPOSIT"",$C24)),"&amp;"
      COUNTIFS('SUMMARY DATA'!$D:$D,$C24,'SUMMARY DATA'!$B:$B,""RWS"")&lt;&gt;1
    ),
    """",
    IFERROR(TEXTJOIN(CHAR(10),TRUE,FILTER('SUMMARY DATA'!F:F,'SUMMARY DATA'!$D:$D=$C24,'SUMMARY DATA'!$B:$B=""RWS"")),"""")
  )
)"),"")</f>
        <v/>
      </c>
      <c r="G24" s="17" t="str">
        <f>IFERROR(__xludf.DUMMYFUNCTION("IFERROR(
  TEXTJOIN(CHAR(10),TRUE,FILTER('SUMMARY DATA'!G:G,'SUMMARY DATA'!$A:$A=$A24,'SUMMARY DATA'!$C:$C=$B24,'SUMMARY DATA'!$B:$B=""RWS"")),
  IF(
    OR(
      ISNUMBER(SEARCH(""CDM CASH DEPOSIT"",$C24)),
      ISNUMBER(SEARCH(""CASH DEPOSIT"",$C24)),"&amp;"
      COUNTIFS('SUMMARY DATA'!$D:$D,$C24,'SUMMARY DATA'!$B:$B,""RWS"")&lt;&gt;1
    ),
    """",
    IFERROR(TEXTJOIN(CHAR(10),TRUE,FILTER('SUMMARY DATA'!G:G,'SUMMARY DATA'!$D:$D=$C24,'SUMMARY DATA'!$B:$B=""RWS"")),"""")
  )
)"),"")</f>
        <v/>
      </c>
      <c r="H24" s="18" t="str">
        <f>IFERROR(__xludf.DUMMYFUNCTION("IFERROR(
  TEXTJOIN(CHAR(10),TRUE,FILTER('SUMMARY DATA'!H:H,'SUMMARY DATA'!$A:$A=$A24,'SUMMARY DATA'!$C:$C=$B24,'SUMMARY DATA'!$B:$B=""RWS"",'SUMMARY DATA'!$H:$H=$D24)),
  IF(
    OR(
      ISNUMBER(SEARCH(""CDM CASH DEPOSIT"",$C24)),
      ISNUMBER(SEARC"&amp;"H(""CASH DEPOSIT"",$C24))
    ),
    """",
    IFERROR(TEXTJOIN(CHAR(10),TRUE,FILTER('SUMMARY DATA'!H:H,'SUMMARY DATA'!$D:$D=$C24,'SUMMARY DATA'!$B:$B=""RWS"",'SUMMARY DATA'!$H:$H=$D24)),"""")
  )
)"),"")</f>
        <v/>
      </c>
      <c r="I24" s="18" t="str">
        <f>IFERROR(__xludf.DUMMYFUNCTION("IF(H24="""","""",
SUM(ARRAYFORMULA(VALUE(SPLIT(H24,CHAR(10)))))
)"),"")</f>
        <v/>
      </c>
      <c r="J24" s="17" t="str">
        <f>IFERROR(__xludf.DUMMYFUNCTION("IFERROR(
  TEXTJOIN(CHAR(10),TRUE,FILTER('SUMMARY DATA'!I:I,'SUMMARY DATA'!$A:$A=$A24,'SUMMARY DATA'!$C:$C=$B24,'SUMMARY DATA'!$B:$B=""RWS"")),
  IF(
    OR(
      ISNUMBER(SEARCH(""CDM CASH DEPOSIT"",$C24)),
      ISNUMBER(SEARCH(""CASH DEPOSIT"",$C24)),"&amp;"
      COUNTIFS('SUMMARY DATA'!$D:$D,$C24,'SUMMARY DATA'!$B:$B,""RWS"")&lt;&gt;1
    ),
    """",
    IFERROR(TEXTJOIN(CHAR(10),TRUE,FILTER('SUMMARY DATA'!I:I,'SUMMARY DATA'!$D:$D=$C24,'SUMMARY DATA'!$B:$B=""RWS"")),"""")
  )
)"),"")</f>
        <v/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Height="1" spans="1:27">
      <c r="A25" s="2"/>
      <c r="B25" s="15">
        <v>45927</v>
      </c>
      <c r="C25" s="2" t="s">
        <v>1180</v>
      </c>
      <c r="D25" s="3">
        <v>45.98</v>
      </c>
      <c r="E25" s="16" t="str">
        <f>IFERROR(__xludf.DUMMYFUNCTION("IFERROR(
  TEXTJOIN(CHAR(10),TRUE,FILTER('SUMMARY DATA'!E:E,'SUMMARY DATA'!$A:$A=$A25,'SUMMARY DATA'!$C:$C=$B25,'SUMMARY DATA'!$B:$B=""RWS"")),
  IF(
    OR(
      ISNUMBER(SEARCH(""CDM CASH DEPOSIT"",$C25)),
      ISNUMBER(SEARCH(""CASH DEPOSIT"",$C25)),"&amp;"
      COUNTIFS('SUMMARY DATA'!$D:$D,$C25,'SUMMARY DATA'!$B:$B,""RWS"")&lt;&gt;1
    ),
    """",
    IFERROR(TEXTJOIN(CHAR(10),TRUE,FILTER('SUMMARY DATA'!E:E,'SUMMARY DATA'!$D:$D=$C25,'SUMMARY DATA'!$B:$B=""RWS"")),"""")
  )
)"),"")</f>
        <v/>
      </c>
      <c r="F25" s="17" t="str">
        <f>IFERROR(__xludf.DUMMYFUNCTION("IFERROR(
  TEXTJOIN(CHAR(10),TRUE,FILTER('SUMMARY DATA'!F:F,'SUMMARY DATA'!$A:$A=$A25,'SUMMARY DATA'!$C:$C=$B25,'SUMMARY DATA'!$B:$B=""RWS"")),
  IF(
    OR(
      ISNUMBER(SEARCH(""CDM CASH DEPOSIT"",$C25)),
      ISNUMBER(SEARCH(""CASH DEPOSIT"",$C25)),"&amp;"
      COUNTIFS('SUMMARY DATA'!$D:$D,$C25,'SUMMARY DATA'!$B:$B,""RWS"")&lt;&gt;1
    ),
    """",
    IFERROR(TEXTJOIN(CHAR(10),TRUE,FILTER('SUMMARY DATA'!F:F,'SUMMARY DATA'!$D:$D=$C25,'SUMMARY DATA'!$B:$B=""RWS"")),"""")
  )
)"),"")</f>
        <v/>
      </c>
      <c r="G25" s="17" t="str">
        <f>IFERROR(__xludf.DUMMYFUNCTION("IFERROR(
  TEXTJOIN(CHAR(10),TRUE,FILTER('SUMMARY DATA'!G:G,'SUMMARY DATA'!$A:$A=$A25,'SUMMARY DATA'!$C:$C=$B25,'SUMMARY DATA'!$B:$B=""RWS"")),
  IF(
    OR(
      ISNUMBER(SEARCH(""CDM CASH DEPOSIT"",$C25)),
      ISNUMBER(SEARCH(""CASH DEPOSIT"",$C25)),"&amp;"
      COUNTIFS('SUMMARY DATA'!$D:$D,$C25,'SUMMARY DATA'!$B:$B,""RWS"")&lt;&gt;1
    ),
    """",
    IFERROR(TEXTJOIN(CHAR(10),TRUE,FILTER('SUMMARY DATA'!G:G,'SUMMARY DATA'!$D:$D=$C25,'SUMMARY DATA'!$B:$B=""RWS"")),"""")
  )
)"),"")</f>
        <v/>
      </c>
      <c r="H25" s="18" t="str">
        <f>IFERROR(__xludf.DUMMYFUNCTION("IFERROR(
  TEXTJOIN(CHAR(10),TRUE,FILTER('SUMMARY DATA'!H:H,'SUMMARY DATA'!$A:$A=$A25,'SUMMARY DATA'!$C:$C=$B25,'SUMMARY DATA'!$B:$B=""RWS"",'SUMMARY DATA'!$H:$H=$D25)),
  IF(
    OR(
      ISNUMBER(SEARCH(""CDM CASH DEPOSIT"",$C25)),
      ISNUMBER(SEARC"&amp;"H(""CASH DEPOSIT"",$C25))
    ),
    """",
    IFERROR(TEXTJOIN(CHAR(10),TRUE,FILTER('SUMMARY DATA'!H:H,'SUMMARY DATA'!$D:$D=$C25,'SUMMARY DATA'!$B:$B=""RWS"",'SUMMARY DATA'!$H:$H=$D25)),"""")
  )
)"),"")</f>
        <v/>
      </c>
      <c r="I25" s="18" t="str">
        <f>IFERROR(__xludf.DUMMYFUNCTION("IF(H25="""","""",
SUM(ARRAYFORMULA(VALUE(SPLIT(H25,CHAR(10)))))
)"),"")</f>
        <v/>
      </c>
      <c r="J25" s="17" t="str">
        <f>IFERROR(__xludf.DUMMYFUNCTION("IFERROR(
  TEXTJOIN(CHAR(10),TRUE,FILTER('SUMMARY DATA'!I:I,'SUMMARY DATA'!$A:$A=$A25,'SUMMARY DATA'!$C:$C=$B25,'SUMMARY DATA'!$B:$B=""RWS"")),
  IF(
    OR(
      ISNUMBER(SEARCH(""CDM CASH DEPOSIT"",$C25)),
      ISNUMBER(SEARCH(""CASH DEPOSIT"",$C25)),"&amp;"
      COUNTIFS('SUMMARY DATA'!$D:$D,$C25,'SUMMARY DATA'!$B:$B,""RWS"")&lt;&gt;1
    ),
    """",
    IFERROR(TEXTJOIN(CHAR(10),TRUE,FILTER('SUMMARY DATA'!I:I,'SUMMARY DATA'!$D:$D=$C25,'SUMMARY DATA'!$B:$B=""RWS"")),"""")
  )
)"),"")</f>
        <v/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Height="1" spans="1:27">
      <c r="A26" s="2" t="s">
        <v>1181</v>
      </c>
      <c r="B26" s="15">
        <v>45926</v>
      </c>
      <c r="C26" s="2" t="s">
        <v>1182</v>
      </c>
      <c r="D26" s="3">
        <v>10</v>
      </c>
      <c r="E26" s="16" t="str">
        <f>IFERROR(__xludf.DUMMYFUNCTION("IFERROR(
  TEXTJOIN(CHAR(10),TRUE,FILTER('SUMMARY DATA'!E:E,'SUMMARY DATA'!$A:$A=$A26,'SUMMARY DATA'!$C:$C=$B26,'SUMMARY DATA'!$B:$B=""RWS"")),
  IF(
    OR(
      ISNUMBER(SEARCH(""CDM CASH DEPOSIT"",$C26)),
      ISNUMBER(SEARCH(""CASH DEPOSIT"",$C26)),"&amp;"
      COUNTIFS('SUMMARY DATA'!$D:$D,$C26,'SUMMARY DATA'!$B:$B,""RWS"")&lt;&gt;1
    ),
    """",
    IFERROR(TEXTJOIN(CHAR(10),TRUE,FILTER('SUMMARY DATA'!E:E,'SUMMARY DATA'!$D:$D=$C26,'SUMMARY DATA'!$B:$B=""RWS"")),"""")
  )
)"),"")</f>
        <v/>
      </c>
      <c r="F26" s="17" t="str">
        <f>IFERROR(__xludf.DUMMYFUNCTION("IFERROR(
  TEXTJOIN(CHAR(10),TRUE,FILTER('SUMMARY DATA'!F:F,'SUMMARY DATA'!$A:$A=$A26,'SUMMARY DATA'!$C:$C=$B26,'SUMMARY DATA'!$B:$B=""RWS"")),
  IF(
    OR(
      ISNUMBER(SEARCH(""CDM CASH DEPOSIT"",$C26)),
      ISNUMBER(SEARCH(""CASH DEPOSIT"",$C26)),"&amp;"
      COUNTIFS('SUMMARY DATA'!$D:$D,$C26,'SUMMARY DATA'!$B:$B,""RWS"")&lt;&gt;1
    ),
    """",
    IFERROR(TEXTJOIN(CHAR(10),TRUE,FILTER('SUMMARY DATA'!F:F,'SUMMARY DATA'!$D:$D=$C26,'SUMMARY DATA'!$B:$B=""RWS"")),"""")
  )
)"),"")</f>
        <v/>
      </c>
      <c r="G26" s="17" t="str">
        <f>IFERROR(__xludf.DUMMYFUNCTION("IFERROR(
  TEXTJOIN(CHAR(10),TRUE,FILTER('SUMMARY DATA'!G:G,'SUMMARY DATA'!$A:$A=$A26,'SUMMARY DATA'!$C:$C=$B26,'SUMMARY DATA'!$B:$B=""RWS"")),
  IF(
    OR(
      ISNUMBER(SEARCH(""CDM CASH DEPOSIT"",$C26)),
      ISNUMBER(SEARCH(""CASH DEPOSIT"",$C26)),"&amp;"
      COUNTIFS('SUMMARY DATA'!$D:$D,$C26,'SUMMARY DATA'!$B:$B,""RWS"")&lt;&gt;1
    ),
    """",
    IFERROR(TEXTJOIN(CHAR(10),TRUE,FILTER('SUMMARY DATA'!G:G,'SUMMARY DATA'!$D:$D=$C26,'SUMMARY DATA'!$B:$B=""RWS"")),"""")
  )
)"),"")</f>
        <v/>
      </c>
      <c r="H26" s="18" t="str">
        <f>IFERROR(__xludf.DUMMYFUNCTION("IFERROR(
  TEXTJOIN(CHAR(10),TRUE,FILTER('SUMMARY DATA'!H:H,'SUMMARY DATA'!$A:$A=$A26,'SUMMARY DATA'!$C:$C=$B26,'SUMMARY DATA'!$B:$B=""RWS"",'SUMMARY DATA'!$H:$H=$D26)),
  IF(
    OR(
      ISNUMBER(SEARCH(""CDM CASH DEPOSIT"",$C26)),
      ISNUMBER(SEARC"&amp;"H(""CASH DEPOSIT"",$C26))
    ),
    """",
    IFERROR(TEXTJOIN(CHAR(10),TRUE,FILTER('SUMMARY DATA'!H:H,'SUMMARY DATA'!$D:$D=$C26,'SUMMARY DATA'!$B:$B=""RWS"",'SUMMARY DATA'!$H:$H=$D26)),"""")
  )
)"),"")</f>
        <v/>
      </c>
      <c r="I26" s="18" t="str">
        <f>IFERROR(__xludf.DUMMYFUNCTION("IF(H26="""","""",
SUM(ARRAYFORMULA(VALUE(SPLIT(H26,CHAR(10)))))
)"),"")</f>
        <v/>
      </c>
      <c r="J26" s="17" t="str">
        <f>IFERROR(__xludf.DUMMYFUNCTION("IFERROR(
  TEXTJOIN(CHAR(10),TRUE,FILTER('SUMMARY DATA'!I:I,'SUMMARY DATA'!$A:$A=$A26,'SUMMARY DATA'!$C:$C=$B26,'SUMMARY DATA'!$B:$B=""RWS"")),
  IF(
    OR(
      ISNUMBER(SEARCH(""CDM CASH DEPOSIT"",$C26)),
      ISNUMBER(SEARCH(""CASH DEPOSIT"",$C26)),"&amp;"
      COUNTIFS('SUMMARY DATA'!$D:$D,$C26,'SUMMARY DATA'!$B:$B,""RWS"")&lt;&gt;1
    ),
    """",
    IFERROR(TEXTJOIN(CHAR(10),TRUE,FILTER('SUMMARY DATA'!I:I,'SUMMARY DATA'!$D:$D=$C26,'SUMMARY DATA'!$B:$B=""RWS"")),"""")
  )
)"),"")</f>
        <v/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Height="1" spans="1:27">
      <c r="A27" s="2" t="s">
        <v>1183</v>
      </c>
      <c r="B27" s="15">
        <v>45926</v>
      </c>
      <c r="C27" s="2" t="s">
        <v>1184</v>
      </c>
      <c r="D27" s="3">
        <v>209</v>
      </c>
      <c r="E27" s="16" t="str">
        <f>IFERROR(__xludf.DUMMYFUNCTION("IFERROR(
  TEXTJOIN(CHAR(10),TRUE,FILTER('SUMMARY DATA'!E:E,'SUMMARY DATA'!$A:$A=$A27,'SUMMARY DATA'!$C:$C=$B27,'SUMMARY DATA'!$B:$B=""RWS"")),
  IF(
    OR(
      ISNUMBER(SEARCH(""CDM CASH DEPOSIT"",$C27)),
      ISNUMBER(SEARCH(""CASH DEPOSIT"",$C27)),"&amp;"
      COUNTIFS('SUMMARY DATA'!$D:$D,$C27,'SUMMARY DATA'!$B:$B,""RWS"")&lt;&gt;1
    ),
    """",
    IFERROR(TEXTJOIN(CHAR(10),TRUE,FILTER('SUMMARY DATA'!E:E,'SUMMARY DATA'!$D:$D=$C27,'SUMMARY DATA'!$B:$B=""RWS"")),"""")
  )
)"),"")</f>
        <v/>
      </c>
      <c r="F27" s="17" t="str">
        <f>IFERROR(__xludf.DUMMYFUNCTION("IFERROR(
  TEXTJOIN(CHAR(10),TRUE,FILTER('SUMMARY DATA'!F:F,'SUMMARY DATA'!$A:$A=$A27,'SUMMARY DATA'!$C:$C=$B27,'SUMMARY DATA'!$B:$B=""RWS"")),
  IF(
    OR(
      ISNUMBER(SEARCH(""CDM CASH DEPOSIT"",$C27)),
      ISNUMBER(SEARCH(""CASH DEPOSIT"",$C27)),"&amp;"
      COUNTIFS('SUMMARY DATA'!$D:$D,$C27,'SUMMARY DATA'!$B:$B,""RWS"")&lt;&gt;1
    ),
    """",
    IFERROR(TEXTJOIN(CHAR(10),TRUE,FILTER('SUMMARY DATA'!F:F,'SUMMARY DATA'!$D:$D=$C27,'SUMMARY DATA'!$B:$B=""RWS"")),"""")
  )
)"),"")</f>
        <v/>
      </c>
      <c r="G27" s="17" t="str">
        <f>IFERROR(__xludf.DUMMYFUNCTION("IFERROR(
  TEXTJOIN(CHAR(10),TRUE,FILTER('SUMMARY DATA'!G:G,'SUMMARY DATA'!$A:$A=$A27,'SUMMARY DATA'!$C:$C=$B27,'SUMMARY DATA'!$B:$B=""RWS"")),
  IF(
    OR(
      ISNUMBER(SEARCH(""CDM CASH DEPOSIT"",$C27)),
      ISNUMBER(SEARCH(""CASH DEPOSIT"",$C27)),"&amp;"
      COUNTIFS('SUMMARY DATA'!$D:$D,$C27,'SUMMARY DATA'!$B:$B,""RWS"")&lt;&gt;1
    ),
    """",
    IFERROR(TEXTJOIN(CHAR(10),TRUE,FILTER('SUMMARY DATA'!G:G,'SUMMARY DATA'!$D:$D=$C27,'SUMMARY DATA'!$B:$B=""RWS"")),"""")
  )
)"),"")</f>
        <v/>
      </c>
      <c r="H27" s="18" t="str">
        <f>IFERROR(__xludf.DUMMYFUNCTION("IFERROR(
  TEXTJOIN(CHAR(10),TRUE,FILTER('SUMMARY DATA'!H:H,'SUMMARY DATA'!$A:$A=$A27,'SUMMARY DATA'!$C:$C=$B27,'SUMMARY DATA'!$B:$B=""RWS"",'SUMMARY DATA'!$H:$H=$D27)),
  IF(
    OR(
      ISNUMBER(SEARCH(""CDM CASH DEPOSIT"",$C27)),
      ISNUMBER(SEARC"&amp;"H(""CASH DEPOSIT"",$C27))
    ),
    """",
    IFERROR(TEXTJOIN(CHAR(10),TRUE,FILTER('SUMMARY DATA'!H:H,'SUMMARY DATA'!$D:$D=$C27,'SUMMARY DATA'!$B:$B=""RWS"",'SUMMARY DATA'!$H:$H=$D27)),"""")
  )
)"),"")</f>
        <v/>
      </c>
      <c r="I27" s="18" t="str">
        <f>IFERROR(__xludf.DUMMYFUNCTION("IF(H27="""","""",
SUM(ARRAYFORMULA(VALUE(SPLIT(H27,CHAR(10)))))
)"),"")</f>
        <v/>
      </c>
      <c r="J27" s="17" t="str">
        <f>IFERROR(__xludf.DUMMYFUNCTION("IFERROR(
  TEXTJOIN(CHAR(10),TRUE,FILTER('SUMMARY DATA'!I:I,'SUMMARY DATA'!$A:$A=$A27,'SUMMARY DATA'!$C:$C=$B27,'SUMMARY DATA'!$B:$B=""RWS"")),
  IF(
    OR(
      ISNUMBER(SEARCH(""CDM CASH DEPOSIT"",$C27)),
      ISNUMBER(SEARCH(""CASH DEPOSIT"",$C27)),"&amp;"
      COUNTIFS('SUMMARY DATA'!$D:$D,$C27,'SUMMARY DATA'!$B:$B,""RWS"")&lt;&gt;1
    ),
    """",
    IFERROR(TEXTJOIN(CHAR(10),TRUE,FILTER('SUMMARY DATA'!I:I,'SUMMARY DATA'!$D:$D=$C27,'SUMMARY DATA'!$B:$B=""RWS"")),"""")
  )
)"),"")</f>
        <v/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Height="1" spans="1:27">
      <c r="A28" s="2" t="s">
        <v>1185</v>
      </c>
      <c r="B28" s="15">
        <v>45926</v>
      </c>
      <c r="C28" s="2" t="s">
        <v>1186</v>
      </c>
      <c r="D28" s="3">
        <v>89.89</v>
      </c>
      <c r="E28" s="16" t="str">
        <f>IFERROR(__xludf.DUMMYFUNCTION("IFERROR(
  TEXTJOIN(CHAR(10),TRUE,FILTER('SUMMARY DATA'!E:E,'SUMMARY DATA'!$A:$A=$A28,'SUMMARY DATA'!$C:$C=$B28,'SUMMARY DATA'!$B:$B=""RWS"")),
  IF(
    OR(
      ISNUMBER(SEARCH(""CDM CASH DEPOSIT"",$C28)),
      ISNUMBER(SEARCH(""CASH DEPOSIT"",$C28)),"&amp;"
      COUNTIFS('SUMMARY DATA'!$D:$D,$C28,'SUMMARY DATA'!$B:$B,""RWS"")&lt;&gt;1
    ),
    """",
    IFERROR(TEXTJOIN(CHAR(10),TRUE,FILTER('SUMMARY DATA'!E:E,'SUMMARY DATA'!$D:$D=$C28,'SUMMARY DATA'!$B:$B=""RWS"")),"""")
  )
)"),"")</f>
        <v/>
      </c>
      <c r="F28" s="17" t="str">
        <f>IFERROR(__xludf.DUMMYFUNCTION("IFERROR(
  TEXTJOIN(CHAR(10),TRUE,FILTER('SUMMARY DATA'!F:F,'SUMMARY DATA'!$A:$A=$A28,'SUMMARY DATA'!$C:$C=$B28,'SUMMARY DATA'!$B:$B=""RWS"")),
  IF(
    OR(
      ISNUMBER(SEARCH(""CDM CASH DEPOSIT"",$C28)),
      ISNUMBER(SEARCH(""CASH DEPOSIT"",$C28)),"&amp;"
      COUNTIFS('SUMMARY DATA'!$D:$D,$C28,'SUMMARY DATA'!$B:$B,""RWS"")&lt;&gt;1
    ),
    """",
    IFERROR(TEXTJOIN(CHAR(10),TRUE,FILTER('SUMMARY DATA'!F:F,'SUMMARY DATA'!$D:$D=$C28,'SUMMARY DATA'!$B:$B=""RWS"")),"""")
  )
)"),"")</f>
        <v/>
      </c>
      <c r="G28" s="17" t="str">
        <f>IFERROR(__xludf.DUMMYFUNCTION("IFERROR(
  TEXTJOIN(CHAR(10),TRUE,FILTER('SUMMARY DATA'!G:G,'SUMMARY DATA'!$A:$A=$A28,'SUMMARY DATA'!$C:$C=$B28,'SUMMARY DATA'!$B:$B=""RWS"")),
  IF(
    OR(
      ISNUMBER(SEARCH(""CDM CASH DEPOSIT"",$C28)),
      ISNUMBER(SEARCH(""CASH DEPOSIT"",$C28)),"&amp;"
      COUNTIFS('SUMMARY DATA'!$D:$D,$C28,'SUMMARY DATA'!$B:$B,""RWS"")&lt;&gt;1
    ),
    """",
    IFERROR(TEXTJOIN(CHAR(10),TRUE,FILTER('SUMMARY DATA'!G:G,'SUMMARY DATA'!$D:$D=$C28,'SUMMARY DATA'!$B:$B=""RWS"")),"""")
  )
)"),"")</f>
        <v/>
      </c>
      <c r="H28" s="18" t="str">
        <f>IFERROR(__xludf.DUMMYFUNCTION("IFERROR(
  TEXTJOIN(CHAR(10),TRUE,FILTER('SUMMARY DATA'!H:H,'SUMMARY DATA'!$A:$A=$A28,'SUMMARY DATA'!$C:$C=$B28,'SUMMARY DATA'!$B:$B=""RWS"",'SUMMARY DATA'!$H:$H=$D28)),
  IF(
    OR(
      ISNUMBER(SEARCH(""CDM CASH DEPOSIT"",$C28)),
      ISNUMBER(SEARC"&amp;"H(""CASH DEPOSIT"",$C28))
    ),
    """",
    IFERROR(TEXTJOIN(CHAR(10),TRUE,FILTER('SUMMARY DATA'!H:H,'SUMMARY DATA'!$D:$D=$C28,'SUMMARY DATA'!$B:$B=""RWS"",'SUMMARY DATA'!$H:$H=$D28)),"""")
  )
)"),"")</f>
        <v/>
      </c>
      <c r="I28" s="18" t="str">
        <f>IFERROR(__xludf.DUMMYFUNCTION("IF(H28="""","""",
SUM(ARRAYFORMULA(VALUE(SPLIT(H28,CHAR(10)))))
)"),"")</f>
        <v/>
      </c>
      <c r="J28" s="17" t="str">
        <f>IFERROR(__xludf.DUMMYFUNCTION("IFERROR(
  TEXTJOIN(CHAR(10),TRUE,FILTER('SUMMARY DATA'!I:I,'SUMMARY DATA'!$A:$A=$A28,'SUMMARY DATA'!$C:$C=$B28,'SUMMARY DATA'!$B:$B=""RWS"")),
  IF(
    OR(
      ISNUMBER(SEARCH(""CDM CASH DEPOSIT"",$C28)),
      ISNUMBER(SEARCH(""CASH DEPOSIT"",$C28)),"&amp;"
      COUNTIFS('SUMMARY DATA'!$D:$D,$C28,'SUMMARY DATA'!$B:$B,""RWS"")&lt;&gt;1
    ),
    """",
    IFERROR(TEXTJOIN(CHAR(10),TRUE,FILTER('SUMMARY DATA'!I:I,'SUMMARY DATA'!$D:$D=$C28,'SUMMARY DATA'!$B:$B=""RWS"")),"""")
  )
)"),"")</f>
        <v/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Height="1" spans="1:27">
      <c r="A29" s="2" t="s">
        <v>1187</v>
      </c>
      <c r="B29" s="15">
        <v>45926</v>
      </c>
      <c r="C29" s="2" t="s">
        <v>1188</v>
      </c>
      <c r="D29" s="3">
        <v>313.68</v>
      </c>
      <c r="E29" s="16" t="str">
        <f>IFERROR(__xludf.DUMMYFUNCTION("IFERROR(
  TEXTJOIN(CHAR(10),TRUE,FILTER('SUMMARY DATA'!E:E,'SUMMARY DATA'!$A:$A=$A29,'SUMMARY DATA'!$C:$C=$B29,'SUMMARY DATA'!$B:$B=""RWS"")),
  IF(
    OR(
      ISNUMBER(SEARCH(""CDM CASH DEPOSIT"",$C29)),
      ISNUMBER(SEARCH(""CASH DEPOSIT"",$C29)),"&amp;"
      COUNTIFS('SUMMARY DATA'!$D:$D,$C29,'SUMMARY DATA'!$B:$B,""RWS"")&lt;&gt;1
    ),
    """",
    IFERROR(TEXTJOIN(CHAR(10),TRUE,FILTER('SUMMARY DATA'!E:E,'SUMMARY DATA'!$D:$D=$C29,'SUMMARY DATA'!$B:$B=""RWS"")),"""")
  )
)"),"")</f>
        <v/>
      </c>
      <c r="F29" s="17" t="str">
        <f>IFERROR(__xludf.DUMMYFUNCTION("IFERROR(
  TEXTJOIN(CHAR(10),TRUE,FILTER('SUMMARY DATA'!F:F,'SUMMARY DATA'!$A:$A=$A29,'SUMMARY DATA'!$C:$C=$B29,'SUMMARY DATA'!$B:$B=""RWS"")),
  IF(
    OR(
      ISNUMBER(SEARCH(""CDM CASH DEPOSIT"",$C29)),
      ISNUMBER(SEARCH(""CASH DEPOSIT"",$C29)),"&amp;"
      COUNTIFS('SUMMARY DATA'!$D:$D,$C29,'SUMMARY DATA'!$B:$B,""RWS"")&lt;&gt;1
    ),
    """",
    IFERROR(TEXTJOIN(CHAR(10),TRUE,FILTER('SUMMARY DATA'!F:F,'SUMMARY DATA'!$D:$D=$C29,'SUMMARY DATA'!$B:$B=""RWS"")),"""")
  )
)"),"")</f>
        <v/>
      </c>
      <c r="G29" s="17" t="str">
        <f>IFERROR(__xludf.DUMMYFUNCTION("IFERROR(
  TEXTJOIN(CHAR(10),TRUE,FILTER('SUMMARY DATA'!G:G,'SUMMARY DATA'!$A:$A=$A29,'SUMMARY DATA'!$C:$C=$B29,'SUMMARY DATA'!$B:$B=""RWS"")),
  IF(
    OR(
      ISNUMBER(SEARCH(""CDM CASH DEPOSIT"",$C29)),
      ISNUMBER(SEARCH(""CASH DEPOSIT"",$C29)),"&amp;"
      COUNTIFS('SUMMARY DATA'!$D:$D,$C29,'SUMMARY DATA'!$B:$B,""RWS"")&lt;&gt;1
    ),
    """",
    IFERROR(TEXTJOIN(CHAR(10),TRUE,FILTER('SUMMARY DATA'!G:G,'SUMMARY DATA'!$D:$D=$C29,'SUMMARY DATA'!$B:$B=""RWS"")),"""")
  )
)"),"")</f>
        <v/>
      </c>
      <c r="H29" s="18" t="str">
        <f>IFERROR(__xludf.DUMMYFUNCTION("IFERROR(
  TEXTJOIN(CHAR(10),TRUE,FILTER('SUMMARY DATA'!H:H,'SUMMARY DATA'!$A:$A=$A29,'SUMMARY DATA'!$C:$C=$B29,'SUMMARY DATA'!$B:$B=""RWS"",'SUMMARY DATA'!$H:$H=$D29)),
  IF(
    OR(
      ISNUMBER(SEARCH(""CDM CASH DEPOSIT"",$C29)),
      ISNUMBER(SEARC"&amp;"H(""CASH DEPOSIT"",$C29))
    ),
    """",
    IFERROR(TEXTJOIN(CHAR(10),TRUE,FILTER('SUMMARY DATA'!H:H,'SUMMARY DATA'!$D:$D=$C29,'SUMMARY DATA'!$B:$B=""RWS"",'SUMMARY DATA'!$H:$H=$D29)),"""")
  )
)"),"")</f>
        <v/>
      </c>
      <c r="I29" s="18" t="str">
        <f>IFERROR(__xludf.DUMMYFUNCTION("IF(H29="""","""",
SUM(ARRAYFORMULA(VALUE(SPLIT(H29,CHAR(10)))))
)"),"")</f>
        <v/>
      </c>
      <c r="J29" s="17" t="str">
        <f>IFERROR(__xludf.DUMMYFUNCTION("IFERROR(
  TEXTJOIN(CHAR(10),TRUE,FILTER('SUMMARY DATA'!I:I,'SUMMARY DATA'!$A:$A=$A29,'SUMMARY DATA'!$C:$C=$B29,'SUMMARY DATA'!$B:$B=""RWS"")),
  IF(
    OR(
      ISNUMBER(SEARCH(""CDM CASH DEPOSIT"",$C29)),
      ISNUMBER(SEARCH(""CASH DEPOSIT"",$C29)),"&amp;"
      COUNTIFS('SUMMARY DATA'!$D:$D,$C29,'SUMMARY DATA'!$B:$B,""RWS"")&lt;&gt;1
    ),
    """",
    IFERROR(TEXTJOIN(CHAR(10),TRUE,FILTER('SUMMARY DATA'!I:I,'SUMMARY DATA'!$D:$D=$C29,'SUMMARY DATA'!$B:$B=""RWS"")),"""")
  )
)"),"")</f>
        <v/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Height="1" spans="1:27">
      <c r="A30" s="2"/>
      <c r="B30" s="15">
        <v>45926</v>
      </c>
      <c r="C30" s="2" t="s">
        <v>1189</v>
      </c>
      <c r="D30" s="3">
        <v>154.63</v>
      </c>
      <c r="E30" s="16" t="str">
        <f>IFERROR(__xludf.DUMMYFUNCTION("IFERROR(
  TEXTJOIN(CHAR(10),TRUE,FILTER('SUMMARY DATA'!E:E,'SUMMARY DATA'!$A:$A=$A30,'SUMMARY DATA'!$C:$C=$B30,'SUMMARY DATA'!$B:$B=""RWS"")),
  IF(
    OR(
      ISNUMBER(SEARCH(""CDM CASH DEPOSIT"",$C30)),
      ISNUMBER(SEARCH(""CASH DEPOSIT"",$C30)),"&amp;"
      COUNTIFS('SUMMARY DATA'!$D:$D,$C30,'SUMMARY DATA'!$B:$B,""RWS"")&lt;&gt;1
    ),
    """",
    IFERROR(TEXTJOIN(CHAR(10),TRUE,FILTER('SUMMARY DATA'!E:E,'SUMMARY DATA'!$D:$D=$C30,'SUMMARY DATA'!$B:$B=""RWS"")),"""")
  )
)"),"")</f>
        <v/>
      </c>
      <c r="F30" s="17" t="str">
        <f>IFERROR(__xludf.DUMMYFUNCTION("IFERROR(
  TEXTJOIN(CHAR(10),TRUE,FILTER('SUMMARY DATA'!F:F,'SUMMARY DATA'!$A:$A=$A30,'SUMMARY DATA'!$C:$C=$B30,'SUMMARY DATA'!$B:$B=""RWS"")),
  IF(
    OR(
      ISNUMBER(SEARCH(""CDM CASH DEPOSIT"",$C30)),
      ISNUMBER(SEARCH(""CASH DEPOSIT"",$C30)),"&amp;"
      COUNTIFS('SUMMARY DATA'!$D:$D,$C30,'SUMMARY DATA'!$B:$B,""RWS"")&lt;&gt;1
    ),
    """",
    IFERROR(TEXTJOIN(CHAR(10),TRUE,FILTER('SUMMARY DATA'!F:F,'SUMMARY DATA'!$D:$D=$C30,'SUMMARY DATA'!$B:$B=""RWS"")),"""")
  )
)"),"")</f>
        <v/>
      </c>
      <c r="G30" s="17" t="str">
        <f>IFERROR(__xludf.DUMMYFUNCTION("IFERROR(
  TEXTJOIN(CHAR(10),TRUE,FILTER('SUMMARY DATA'!G:G,'SUMMARY DATA'!$A:$A=$A30,'SUMMARY DATA'!$C:$C=$B30,'SUMMARY DATA'!$B:$B=""RWS"")),
  IF(
    OR(
      ISNUMBER(SEARCH(""CDM CASH DEPOSIT"",$C30)),
      ISNUMBER(SEARCH(""CASH DEPOSIT"",$C30)),"&amp;"
      COUNTIFS('SUMMARY DATA'!$D:$D,$C30,'SUMMARY DATA'!$B:$B,""RWS"")&lt;&gt;1
    ),
    """",
    IFERROR(TEXTJOIN(CHAR(10),TRUE,FILTER('SUMMARY DATA'!G:G,'SUMMARY DATA'!$D:$D=$C30,'SUMMARY DATA'!$B:$B=""RWS"")),"""")
  )
)"),"")</f>
        <v/>
      </c>
      <c r="H30" s="18" t="str">
        <f>IFERROR(__xludf.DUMMYFUNCTION("IFERROR(
  TEXTJOIN(CHAR(10),TRUE,FILTER('SUMMARY DATA'!H:H,'SUMMARY DATA'!$A:$A=$A30,'SUMMARY DATA'!$C:$C=$B30,'SUMMARY DATA'!$B:$B=""RWS"",'SUMMARY DATA'!$H:$H=$D30)),
  IF(
    OR(
      ISNUMBER(SEARCH(""CDM CASH DEPOSIT"",$C30)),
      ISNUMBER(SEARC"&amp;"H(""CASH DEPOSIT"",$C30))
    ),
    """",
    IFERROR(TEXTJOIN(CHAR(10),TRUE,FILTER('SUMMARY DATA'!H:H,'SUMMARY DATA'!$D:$D=$C30,'SUMMARY DATA'!$B:$B=""RWS"",'SUMMARY DATA'!$H:$H=$D30)),"""")
  )
)"),"")</f>
        <v/>
      </c>
      <c r="I30" s="18" t="str">
        <f>IFERROR(__xludf.DUMMYFUNCTION("IF(H30="""","""",
SUM(ARRAYFORMULA(VALUE(SPLIT(H30,CHAR(10)))))
)"),"")</f>
        <v/>
      </c>
      <c r="J30" s="17" t="str">
        <f>IFERROR(__xludf.DUMMYFUNCTION("IFERROR(
  TEXTJOIN(CHAR(10),TRUE,FILTER('SUMMARY DATA'!I:I,'SUMMARY DATA'!$A:$A=$A30,'SUMMARY DATA'!$C:$C=$B30,'SUMMARY DATA'!$B:$B=""RWS"")),
  IF(
    OR(
      ISNUMBER(SEARCH(""CDM CASH DEPOSIT"",$C30)),
      ISNUMBER(SEARCH(""CASH DEPOSIT"",$C30)),"&amp;"
      COUNTIFS('SUMMARY DATA'!$D:$D,$C30,'SUMMARY DATA'!$B:$B,""RWS"")&lt;&gt;1
    ),
    """",
    IFERROR(TEXTJOIN(CHAR(10),TRUE,FILTER('SUMMARY DATA'!I:I,'SUMMARY DATA'!$D:$D=$C30,'SUMMARY DATA'!$B:$B=""RWS"")),"""")
  )
)"),"")</f>
        <v/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Height="1" spans="1:27">
      <c r="A31" s="2"/>
      <c r="B31" s="15">
        <v>45926</v>
      </c>
      <c r="C31" s="2" t="s">
        <v>1190</v>
      </c>
      <c r="D31" s="3">
        <v>1058.67</v>
      </c>
      <c r="E31" s="16" t="str">
        <f>IFERROR(__xludf.DUMMYFUNCTION("IFERROR(
  TEXTJOIN(CHAR(10),TRUE,FILTER('SUMMARY DATA'!E:E,'SUMMARY DATA'!$A:$A=$A31,'SUMMARY DATA'!$C:$C=$B31,'SUMMARY DATA'!$B:$B=""RWS"")),
  IF(
    OR(
      ISNUMBER(SEARCH(""CDM CASH DEPOSIT"",$C31)),
      ISNUMBER(SEARCH(""CASH DEPOSIT"",$C31)),"&amp;"
      COUNTIFS('SUMMARY DATA'!$D:$D,$C31,'SUMMARY DATA'!$B:$B,""RWS"")&lt;&gt;1
    ),
    """",
    IFERROR(TEXTJOIN(CHAR(10),TRUE,FILTER('SUMMARY DATA'!E:E,'SUMMARY DATA'!$D:$D=$C31,'SUMMARY DATA'!$B:$B=""RWS"")),"""")
  )
)"),"")</f>
        <v/>
      </c>
      <c r="F31" s="17" t="str">
        <f>IFERROR(__xludf.DUMMYFUNCTION("IFERROR(
  TEXTJOIN(CHAR(10),TRUE,FILTER('SUMMARY DATA'!F:F,'SUMMARY DATA'!$A:$A=$A31,'SUMMARY DATA'!$C:$C=$B31,'SUMMARY DATA'!$B:$B=""RWS"")),
  IF(
    OR(
      ISNUMBER(SEARCH(""CDM CASH DEPOSIT"",$C31)),
      ISNUMBER(SEARCH(""CASH DEPOSIT"",$C31)),"&amp;"
      COUNTIFS('SUMMARY DATA'!$D:$D,$C31,'SUMMARY DATA'!$B:$B,""RWS"")&lt;&gt;1
    ),
    """",
    IFERROR(TEXTJOIN(CHAR(10),TRUE,FILTER('SUMMARY DATA'!F:F,'SUMMARY DATA'!$D:$D=$C31,'SUMMARY DATA'!$B:$B=""RWS"")),"""")
  )
)"),"")</f>
        <v/>
      </c>
      <c r="G31" s="17" t="str">
        <f>IFERROR(__xludf.DUMMYFUNCTION("IFERROR(
  TEXTJOIN(CHAR(10),TRUE,FILTER('SUMMARY DATA'!G:G,'SUMMARY DATA'!$A:$A=$A31,'SUMMARY DATA'!$C:$C=$B31,'SUMMARY DATA'!$B:$B=""RWS"")),
  IF(
    OR(
      ISNUMBER(SEARCH(""CDM CASH DEPOSIT"",$C31)),
      ISNUMBER(SEARCH(""CASH DEPOSIT"",$C31)),"&amp;"
      COUNTIFS('SUMMARY DATA'!$D:$D,$C31,'SUMMARY DATA'!$B:$B,""RWS"")&lt;&gt;1
    ),
    """",
    IFERROR(TEXTJOIN(CHAR(10),TRUE,FILTER('SUMMARY DATA'!G:G,'SUMMARY DATA'!$D:$D=$C31,'SUMMARY DATA'!$B:$B=""RWS"")),"""")
  )
)"),"")</f>
        <v/>
      </c>
      <c r="H31" s="18" t="str">
        <f>IFERROR(__xludf.DUMMYFUNCTION("IFERROR(
  TEXTJOIN(CHAR(10),TRUE,FILTER('SUMMARY DATA'!H:H,'SUMMARY DATA'!$A:$A=$A31,'SUMMARY DATA'!$C:$C=$B31,'SUMMARY DATA'!$B:$B=""RWS"",'SUMMARY DATA'!$H:$H=$D31)),
  IF(
    OR(
      ISNUMBER(SEARCH(""CDM CASH DEPOSIT"",$C31)),
      ISNUMBER(SEARC"&amp;"H(""CASH DEPOSIT"",$C31))
    ),
    """",
    IFERROR(TEXTJOIN(CHAR(10),TRUE,FILTER('SUMMARY DATA'!H:H,'SUMMARY DATA'!$D:$D=$C31,'SUMMARY DATA'!$B:$B=""RWS"",'SUMMARY DATA'!$H:$H=$D31)),"""")
  )
)"),"")</f>
        <v/>
      </c>
      <c r="I31" s="18" t="str">
        <f>IFERROR(__xludf.DUMMYFUNCTION("IF(H31="""","""",
SUM(ARRAYFORMULA(VALUE(SPLIT(H31,CHAR(10)))))
)"),"")</f>
        <v/>
      </c>
      <c r="J31" s="17" t="str">
        <f>IFERROR(__xludf.DUMMYFUNCTION("IFERROR(
  TEXTJOIN(CHAR(10),TRUE,FILTER('SUMMARY DATA'!I:I,'SUMMARY DATA'!$A:$A=$A31,'SUMMARY DATA'!$C:$C=$B31,'SUMMARY DATA'!$B:$B=""RWS"")),
  IF(
    OR(
      ISNUMBER(SEARCH(""CDM CASH DEPOSIT"",$C31)),
      ISNUMBER(SEARCH(""CASH DEPOSIT"",$C31)),"&amp;"
      COUNTIFS('SUMMARY DATA'!$D:$D,$C31,'SUMMARY DATA'!$B:$B,""RWS"")&lt;&gt;1
    ),
    """",
    IFERROR(TEXTJOIN(CHAR(10),TRUE,FILTER('SUMMARY DATA'!I:I,'SUMMARY DATA'!$D:$D=$C31,'SUMMARY DATA'!$B:$B=""RWS"")),"""")
  )
)"),"")</f>
        <v/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Height="1" spans="1:27">
      <c r="A32" s="2"/>
      <c r="B32" s="15">
        <v>45925</v>
      </c>
      <c r="C32" s="2" t="s">
        <v>1191</v>
      </c>
      <c r="D32" s="3">
        <v>27.6</v>
      </c>
      <c r="E32" s="16" t="str">
        <f>IFERROR(__xludf.DUMMYFUNCTION("IFERROR(
  TEXTJOIN(CHAR(10),TRUE,FILTER('SUMMARY DATA'!E:E,'SUMMARY DATA'!$A:$A=$A32,'SUMMARY DATA'!$C:$C=$B32,'SUMMARY DATA'!$B:$B=""RWS"")),
  IF(
    OR(
      ISNUMBER(SEARCH(""CDM CASH DEPOSIT"",$C32)),
      ISNUMBER(SEARCH(""CASH DEPOSIT"",$C32)),"&amp;"
      COUNTIFS('SUMMARY DATA'!$D:$D,$C32,'SUMMARY DATA'!$B:$B,""RWS"")&lt;&gt;1
    ),
    """",
    IFERROR(TEXTJOIN(CHAR(10),TRUE,FILTER('SUMMARY DATA'!E:E,'SUMMARY DATA'!$D:$D=$C32,'SUMMARY DATA'!$B:$B=""RWS"")),"""")
  )
)"),"")</f>
        <v/>
      </c>
      <c r="F32" s="17" t="str">
        <f>IFERROR(__xludf.DUMMYFUNCTION("IFERROR(
  TEXTJOIN(CHAR(10),TRUE,FILTER('SUMMARY DATA'!F:F,'SUMMARY DATA'!$A:$A=$A32,'SUMMARY DATA'!$C:$C=$B32,'SUMMARY DATA'!$B:$B=""RWS"")),
  IF(
    OR(
      ISNUMBER(SEARCH(""CDM CASH DEPOSIT"",$C32)),
      ISNUMBER(SEARCH(""CASH DEPOSIT"",$C32)),"&amp;"
      COUNTIFS('SUMMARY DATA'!$D:$D,$C32,'SUMMARY DATA'!$B:$B,""RWS"")&lt;&gt;1
    ),
    """",
    IFERROR(TEXTJOIN(CHAR(10),TRUE,FILTER('SUMMARY DATA'!F:F,'SUMMARY DATA'!$D:$D=$C32,'SUMMARY DATA'!$B:$B=""RWS"")),"""")
  )
)"),"")</f>
        <v/>
      </c>
      <c r="G32" s="17" t="str">
        <f>IFERROR(__xludf.DUMMYFUNCTION("IFERROR(
  TEXTJOIN(CHAR(10),TRUE,FILTER('SUMMARY DATA'!G:G,'SUMMARY DATA'!$A:$A=$A32,'SUMMARY DATA'!$C:$C=$B32,'SUMMARY DATA'!$B:$B=""RWS"")),
  IF(
    OR(
      ISNUMBER(SEARCH(""CDM CASH DEPOSIT"",$C32)),
      ISNUMBER(SEARCH(""CASH DEPOSIT"",$C32)),"&amp;"
      COUNTIFS('SUMMARY DATA'!$D:$D,$C32,'SUMMARY DATA'!$B:$B,""RWS"")&lt;&gt;1
    ),
    """",
    IFERROR(TEXTJOIN(CHAR(10),TRUE,FILTER('SUMMARY DATA'!G:G,'SUMMARY DATA'!$D:$D=$C32,'SUMMARY DATA'!$B:$B=""RWS"")),"""")
  )
)"),"")</f>
        <v/>
      </c>
      <c r="H32" s="18" t="str">
        <f>IFERROR(__xludf.DUMMYFUNCTION("IFERROR(
  TEXTJOIN(CHAR(10),TRUE,FILTER('SUMMARY DATA'!H:H,'SUMMARY DATA'!$A:$A=$A32,'SUMMARY DATA'!$C:$C=$B32,'SUMMARY DATA'!$B:$B=""RWS"",'SUMMARY DATA'!$H:$H=$D32)),
  IF(
    OR(
      ISNUMBER(SEARCH(""CDM CASH DEPOSIT"",$C32)),
      ISNUMBER(SEARC"&amp;"H(""CASH DEPOSIT"",$C32))
    ),
    """",
    IFERROR(TEXTJOIN(CHAR(10),TRUE,FILTER('SUMMARY DATA'!H:H,'SUMMARY DATA'!$D:$D=$C32,'SUMMARY DATA'!$B:$B=""RWS"",'SUMMARY DATA'!$H:$H=$D32)),"""")
  )
)"),"")</f>
        <v/>
      </c>
      <c r="I32" s="18" t="str">
        <f>IFERROR(__xludf.DUMMYFUNCTION("IF(H32="""","""",
SUM(ARRAYFORMULA(VALUE(SPLIT(H32,CHAR(10)))))
)"),"")</f>
        <v/>
      </c>
      <c r="J32" s="17" t="str">
        <f>IFERROR(__xludf.DUMMYFUNCTION("IFERROR(
  TEXTJOIN(CHAR(10),TRUE,FILTER('SUMMARY DATA'!I:I,'SUMMARY DATA'!$A:$A=$A32,'SUMMARY DATA'!$C:$C=$B32,'SUMMARY DATA'!$B:$B=""RWS"")),
  IF(
    OR(
      ISNUMBER(SEARCH(""CDM CASH DEPOSIT"",$C32)),
      ISNUMBER(SEARCH(""CASH DEPOSIT"",$C32)),"&amp;"
      COUNTIFS('SUMMARY DATA'!$D:$D,$C32,'SUMMARY DATA'!$B:$B,""RWS"")&lt;&gt;1
    ),
    """",
    IFERROR(TEXTJOIN(CHAR(10),TRUE,FILTER('SUMMARY DATA'!I:I,'SUMMARY DATA'!$D:$D=$C32,'SUMMARY DATA'!$B:$B=""RWS"")),"""")
  )
)"),"")</f>
        <v/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Height="1" spans="1:27">
      <c r="A33" s="2"/>
      <c r="B33" s="15">
        <v>45925</v>
      </c>
      <c r="C33" s="2" t="s">
        <v>1192</v>
      </c>
      <c r="D33" s="3">
        <v>10</v>
      </c>
      <c r="E33" s="16" t="str">
        <f>IFERROR(__xludf.DUMMYFUNCTION("IFERROR(
  TEXTJOIN(CHAR(10),TRUE,FILTER('SUMMARY DATA'!E:E,'SUMMARY DATA'!$A:$A=$A33,'SUMMARY DATA'!$C:$C=$B33,'SUMMARY DATA'!$B:$B=""RWS"")),
  IF(
    OR(
      ISNUMBER(SEARCH(""CDM CASH DEPOSIT"",$C33)),
      ISNUMBER(SEARCH(""CASH DEPOSIT"",$C33)),"&amp;"
      COUNTIFS('SUMMARY DATA'!$D:$D,$C33,'SUMMARY DATA'!$B:$B,""RWS"")&lt;&gt;1
    ),
    """",
    IFERROR(TEXTJOIN(CHAR(10),TRUE,FILTER('SUMMARY DATA'!E:E,'SUMMARY DATA'!$D:$D=$C33,'SUMMARY DATA'!$B:$B=""RWS"")),"""")
  )
)"),"")</f>
        <v/>
      </c>
      <c r="F33" s="17" t="str">
        <f>IFERROR(__xludf.DUMMYFUNCTION("IFERROR(
  TEXTJOIN(CHAR(10),TRUE,FILTER('SUMMARY DATA'!F:F,'SUMMARY DATA'!$A:$A=$A33,'SUMMARY DATA'!$C:$C=$B33,'SUMMARY DATA'!$B:$B=""RWS"")),
  IF(
    OR(
      ISNUMBER(SEARCH(""CDM CASH DEPOSIT"",$C33)),
      ISNUMBER(SEARCH(""CASH DEPOSIT"",$C33)),"&amp;"
      COUNTIFS('SUMMARY DATA'!$D:$D,$C33,'SUMMARY DATA'!$B:$B,""RWS"")&lt;&gt;1
    ),
    """",
    IFERROR(TEXTJOIN(CHAR(10),TRUE,FILTER('SUMMARY DATA'!F:F,'SUMMARY DATA'!$D:$D=$C33,'SUMMARY DATA'!$B:$B=""RWS"")),"""")
  )
)"),"")</f>
        <v/>
      </c>
      <c r="G33" s="17" t="str">
        <f>IFERROR(__xludf.DUMMYFUNCTION("IFERROR(
  TEXTJOIN(CHAR(10),TRUE,FILTER('SUMMARY DATA'!G:G,'SUMMARY DATA'!$A:$A=$A33,'SUMMARY DATA'!$C:$C=$B33,'SUMMARY DATA'!$B:$B=""RWS"")),
  IF(
    OR(
      ISNUMBER(SEARCH(""CDM CASH DEPOSIT"",$C33)),
      ISNUMBER(SEARCH(""CASH DEPOSIT"",$C33)),"&amp;"
      COUNTIFS('SUMMARY DATA'!$D:$D,$C33,'SUMMARY DATA'!$B:$B,""RWS"")&lt;&gt;1
    ),
    """",
    IFERROR(TEXTJOIN(CHAR(10),TRUE,FILTER('SUMMARY DATA'!G:G,'SUMMARY DATA'!$D:$D=$C33,'SUMMARY DATA'!$B:$B=""RWS"")),"""")
  )
)"),"")</f>
        <v/>
      </c>
      <c r="H33" s="18" t="str">
        <f>IFERROR(__xludf.DUMMYFUNCTION("IFERROR(
  TEXTJOIN(CHAR(10),TRUE,FILTER('SUMMARY DATA'!H:H,'SUMMARY DATA'!$A:$A=$A33,'SUMMARY DATA'!$C:$C=$B33,'SUMMARY DATA'!$B:$B=""RWS"",'SUMMARY DATA'!$H:$H=$D33)),
  IF(
    OR(
      ISNUMBER(SEARCH(""CDM CASH DEPOSIT"",$C33)),
      ISNUMBER(SEARC"&amp;"H(""CASH DEPOSIT"",$C33))
    ),
    """",
    IFERROR(TEXTJOIN(CHAR(10),TRUE,FILTER('SUMMARY DATA'!H:H,'SUMMARY DATA'!$D:$D=$C33,'SUMMARY DATA'!$B:$B=""RWS"",'SUMMARY DATA'!$H:$H=$D33)),"""")
  )
)"),"")</f>
        <v/>
      </c>
      <c r="I33" s="18" t="str">
        <f>IFERROR(__xludf.DUMMYFUNCTION("IF(H33="""","""",
SUM(ARRAYFORMULA(VALUE(SPLIT(H33,CHAR(10)))))
)"),"")</f>
        <v/>
      </c>
      <c r="J33" s="17" t="str">
        <f>IFERROR(__xludf.DUMMYFUNCTION("IFERROR(
  TEXTJOIN(CHAR(10),TRUE,FILTER('SUMMARY DATA'!I:I,'SUMMARY DATA'!$A:$A=$A33,'SUMMARY DATA'!$C:$C=$B33,'SUMMARY DATA'!$B:$B=""RWS"")),
  IF(
    OR(
      ISNUMBER(SEARCH(""CDM CASH DEPOSIT"",$C33)),
      ISNUMBER(SEARCH(""CASH DEPOSIT"",$C33)),"&amp;"
      COUNTIFS('SUMMARY DATA'!$D:$D,$C33,'SUMMARY DATA'!$B:$B,""RWS"")&lt;&gt;1
    ),
    """",
    IFERROR(TEXTJOIN(CHAR(10),TRUE,FILTER('SUMMARY DATA'!I:I,'SUMMARY DATA'!$D:$D=$C33,'SUMMARY DATA'!$B:$B=""RWS"")),"""")
  )
)"),"")</f>
        <v/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Height="1" spans="1:27">
      <c r="A34" s="2"/>
      <c r="B34" s="15">
        <v>45925</v>
      </c>
      <c r="C34" s="2" t="s">
        <v>228</v>
      </c>
      <c r="D34" s="3">
        <v>179.32</v>
      </c>
      <c r="E34" s="16" t="str">
        <f>IFERROR(__xludf.DUMMYFUNCTION("IFERROR(
  TEXTJOIN(CHAR(10),TRUE,FILTER('SUMMARY DATA'!E:E,'SUMMARY DATA'!$A:$A=$A34,'SUMMARY DATA'!$C:$C=$B34,'SUMMARY DATA'!$B:$B=""RWS"")),
  IF(
    OR(
      ISNUMBER(SEARCH(""CDM CASH DEPOSIT"",$C34)),
      ISNUMBER(SEARCH(""CASH DEPOSIT"",$C34)),"&amp;"
      COUNTIFS('SUMMARY DATA'!$D:$D,$C34,'SUMMARY DATA'!$B:$B,""RWS"")&lt;&gt;1
    ),
    """",
    IFERROR(TEXTJOIN(CHAR(10),TRUE,FILTER('SUMMARY DATA'!E:E,'SUMMARY DATA'!$D:$D=$C34,'SUMMARY DATA'!$B:$B=""RWS"")),"""")
  )
)"),"")</f>
        <v/>
      </c>
      <c r="F34" s="17" t="str">
        <f>IFERROR(__xludf.DUMMYFUNCTION("IFERROR(
  TEXTJOIN(CHAR(10),TRUE,FILTER('SUMMARY DATA'!F:F,'SUMMARY DATA'!$A:$A=$A34,'SUMMARY DATA'!$C:$C=$B34,'SUMMARY DATA'!$B:$B=""RWS"")),
  IF(
    OR(
      ISNUMBER(SEARCH(""CDM CASH DEPOSIT"",$C34)),
      ISNUMBER(SEARCH(""CASH DEPOSIT"",$C34)),"&amp;"
      COUNTIFS('SUMMARY DATA'!$D:$D,$C34,'SUMMARY DATA'!$B:$B,""RWS"")&lt;&gt;1
    ),
    """",
    IFERROR(TEXTJOIN(CHAR(10),TRUE,FILTER('SUMMARY DATA'!F:F,'SUMMARY DATA'!$D:$D=$C34,'SUMMARY DATA'!$B:$B=""RWS"")),"""")
  )
)"),"")</f>
        <v/>
      </c>
      <c r="G34" s="17" t="str">
        <f>IFERROR(__xludf.DUMMYFUNCTION("IFERROR(
  TEXTJOIN(CHAR(10),TRUE,FILTER('SUMMARY DATA'!G:G,'SUMMARY DATA'!$A:$A=$A34,'SUMMARY DATA'!$C:$C=$B34,'SUMMARY DATA'!$B:$B=""RWS"")),
  IF(
    OR(
      ISNUMBER(SEARCH(""CDM CASH DEPOSIT"",$C34)),
      ISNUMBER(SEARCH(""CASH DEPOSIT"",$C34)),"&amp;"
      COUNTIFS('SUMMARY DATA'!$D:$D,$C34,'SUMMARY DATA'!$B:$B,""RWS"")&lt;&gt;1
    ),
    """",
    IFERROR(TEXTJOIN(CHAR(10),TRUE,FILTER('SUMMARY DATA'!G:G,'SUMMARY DATA'!$D:$D=$C34,'SUMMARY DATA'!$B:$B=""RWS"")),"""")
  )
)"),"")</f>
        <v/>
      </c>
      <c r="H34" s="18" t="str">
        <f>IFERROR(__xludf.DUMMYFUNCTION("IFERROR(
  TEXTJOIN(CHAR(10),TRUE,FILTER('SUMMARY DATA'!H:H,'SUMMARY DATA'!$A:$A=$A34,'SUMMARY DATA'!$C:$C=$B34,'SUMMARY DATA'!$B:$B=""RWS"",'SUMMARY DATA'!$H:$H=$D34)),
  IF(
    OR(
      ISNUMBER(SEARCH(""CDM CASH DEPOSIT"",$C34)),
      ISNUMBER(SEARC"&amp;"H(""CASH DEPOSIT"",$C34))
    ),
    """",
    IFERROR(TEXTJOIN(CHAR(10),TRUE,FILTER('SUMMARY DATA'!H:H,'SUMMARY DATA'!$D:$D=$C34,'SUMMARY DATA'!$B:$B=""RWS"",'SUMMARY DATA'!$H:$H=$D34)),"""")
  )
)"),"")</f>
        <v/>
      </c>
      <c r="I34" s="18" t="str">
        <f>IFERROR(__xludf.DUMMYFUNCTION("IF(H34="""","""",
SUM(ARRAYFORMULA(VALUE(SPLIT(H34,CHAR(10)))))
)"),"")</f>
        <v/>
      </c>
      <c r="J34" s="17" t="str">
        <f>IFERROR(__xludf.DUMMYFUNCTION("IFERROR(
  TEXTJOIN(CHAR(10),TRUE,FILTER('SUMMARY DATA'!I:I,'SUMMARY DATA'!$A:$A=$A34,'SUMMARY DATA'!$C:$C=$B34,'SUMMARY DATA'!$B:$B=""RWS"")),
  IF(
    OR(
      ISNUMBER(SEARCH(""CDM CASH DEPOSIT"",$C34)),
      ISNUMBER(SEARCH(""CASH DEPOSIT"",$C34)),"&amp;"
      COUNTIFS('SUMMARY DATA'!$D:$D,$C34,'SUMMARY DATA'!$B:$B,""RWS"")&lt;&gt;1
    ),
    """",
    IFERROR(TEXTJOIN(CHAR(10),TRUE,FILTER('SUMMARY DATA'!I:I,'SUMMARY DATA'!$D:$D=$C34,'SUMMARY DATA'!$B:$B=""RWS"")),"""")
  )
)"),"")</f>
        <v/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Height="1" spans="1:27">
      <c r="A35" s="2"/>
      <c r="B35" s="15">
        <v>45925</v>
      </c>
      <c r="C35" s="2" t="s">
        <v>110</v>
      </c>
      <c r="D35" s="3">
        <v>120</v>
      </c>
      <c r="E35" s="16" t="str">
        <f>IFERROR(__xludf.DUMMYFUNCTION("IFERROR(
  TEXTJOIN(CHAR(10),TRUE,FILTER('SUMMARY DATA'!E:E,'SUMMARY DATA'!$A:$A=$A35,'SUMMARY DATA'!$C:$C=$B35,'SUMMARY DATA'!$B:$B=""RWS"")),
  IF(
    OR(
      ISNUMBER(SEARCH(""CDM CASH DEPOSIT"",$C35)),
      ISNUMBER(SEARCH(""CASH DEPOSIT"",$C35)),"&amp;"
      COUNTIFS('SUMMARY DATA'!$D:$D,$C35,'SUMMARY DATA'!$B:$B,""RWS"")&lt;&gt;1
    ),
    """",
    IFERROR(TEXTJOIN(CHAR(10),TRUE,FILTER('SUMMARY DATA'!E:E,'SUMMARY DATA'!$D:$D=$C35,'SUMMARY DATA'!$B:$B=""RWS"")),"""")
  )
)"),"")</f>
        <v/>
      </c>
      <c r="F35" s="17" t="str">
        <f>IFERROR(__xludf.DUMMYFUNCTION("IFERROR(
  TEXTJOIN(CHAR(10),TRUE,FILTER('SUMMARY DATA'!F:F,'SUMMARY DATA'!$A:$A=$A35,'SUMMARY DATA'!$C:$C=$B35,'SUMMARY DATA'!$B:$B=""RWS"")),
  IF(
    OR(
      ISNUMBER(SEARCH(""CDM CASH DEPOSIT"",$C35)),
      ISNUMBER(SEARCH(""CASH DEPOSIT"",$C35)),"&amp;"
      COUNTIFS('SUMMARY DATA'!$D:$D,$C35,'SUMMARY DATA'!$B:$B,""RWS"")&lt;&gt;1
    ),
    """",
    IFERROR(TEXTJOIN(CHAR(10),TRUE,FILTER('SUMMARY DATA'!F:F,'SUMMARY DATA'!$D:$D=$C35,'SUMMARY DATA'!$B:$B=""RWS"")),"""")
  )
)"),"")</f>
        <v/>
      </c>
      <c r="G35" s="17" t="str">
        <f>IFERROR(__xludf.DUMMYFUNCTION("IFERROR(
  TEXTJOIN(CHAR(10),TRUE,FILTER('SUMMARY DATA'!G:G,'SUMMARY DATA'!$A:$A=$A35,'SUMMARY DATA'!$C:$C=$B35,'SUMMARY DATA'!$B:$B=""RWS"")),
  IF(
    OR(
      ISNUMBER(SEARCH(""CDM CASH DEPOSIT"",$C35)),
      ISNUMBER(SEARCH(""CASH DEPOSIT"",$C35)),"&amp;"
      COUNTIFS('SUMMARY DATA'!$D:$D,$C35,'SUMMARY DATA'!$B:$B,""RWS"")&lt;&gt;1
    ),
    """",
    IFERROR(TEXTJOIN(CHAR(10),TRUE,FILTER('SUMMARY DATA'!G:G,'SUMMARY DATA'!$D:$D=$C35,'SUMMARY DATA'!$B:$B=""RWS"")),"""")
  )
)"),"")</f>
        <v/>
      </c>
      <c r="H35" s="18" t="str">
        <f>IFERROR(__xludf.DUMMYFUNCTION("IFERROR(
  TEXTJOIN(CHAR(10),TRUE,FILTER('SUMMARY DATA'!H:H,'SUMMARY DATA'!$A:$A=$A35,'SUMMARY DATA'!$C:$C=$B35,'SUMMARY DATA'!$B:$B=""RWS"",'SUMMARY DATA'!$H:$H=$D35)),
  IF(
    OR(
      ISNUMBER(SEARCH(""CDM CASH DEPOSIT"",$C35)),
      ISNUMBER(SEARC"&amp;"H(""CASH DEPOSIT"",$C35))
    ),
    """",
    IFERROR(TEXTJOIN(CHAR(10),TRUE,FILTER('SUMMARY DATA'!H:H,'SUMMARY DATA'!$D:$D=$C35,'SUMMARY DATA'!$B:$B=""RWS"",'SUMMARY DATA'!$H:$H=$D35)),"""")
  )
)"),"")</f>
        <v/>
      </c>
      <c r="I35" s="18" t="str">
        <f>IFERROR(__xludf.DUMMYFUNCTION("IF(H35="""","""",
SUM(ARRAYFORMULA(VALUE(SPLIT(H35,CHAR(10)))))
)"),"")</f>
        <v/>
      </c>
      <c r="J35" s="17" t="str">
        <f>IFERROR(__xludf.DUMMYFUNCTION("IFERROR(
  TEXTJOIN(CHAR(10),TRUE,FILTER('SUMMARY DATA'!I:I,'SUMMARY DATA'!$A:$A=$A35,'SUMMARY DATA'!$C:$C=$B35,'SUMMARY DATA'!$B:$B=""RWS"")),
  IF(
    OR(
      ISNUMBER(SEARCH(""CDM CASH DEPOSIT"",$C35)),
      ISNUMBER(SEARCH(""CASH DEPOSIT"",$C35)),"&amp;"
      COUNTIFS('SUMMARY DATA'!$D:$D,$C35,'SUMMARY DATA'!$B:$B,""RWS"")&lt;&gt;1
    ),
    """",
    IFERROR(TEXTJOIN(CHAR(10),TRUE,FILTER('SUMMARY DATA'!I:I,'SUMMARY DATA'!$D:$D=$C35,'SUMMARY DATA'!$B:$B=""RWS"")),"""")
  )
)"),"")</f>
        <v/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Height="1" spans="1:27">
      <c r="A36" s="2"/>
      <c r="B36" s="15">
        <v>45925</v>
      </c>
      <c r="C36" s="2" t="s">
        <v>1193</v>
      </c>
      <c r="D36" s="3">
        <v>123.58</v>
      </c>
      <c r="E36" s="16" t="str">
        <f>IFERROR(__xludf.DUMMYFUNCTION("IFERROR(
  TEXTJOIN(CHAR(10),TRUE,FILTER('SUMMARY DATA'!E:E,'SUMMARY DATA'!$A:$A=$A36,'SUMMARY DATA'!$C:$C=$B36,'SUMMARY DATA'!$B:$B=""RWS"")),
  IF(
    OR(
      ISNUMBER(SEARCH(""CDM CASH DEPOSIT"",$C36)),
      ISNUMBER(SEARCH(""CASH DEPOSIT"",$C36)),"&amp;"
      COUNTIFS('SUMMARY DATA'!$D:$D,$C36,'SUMMARY DATA'!$B:$B,""RWS"")&lt;&gt;1
    ),
    """",
    IFERROR(TEXTJOIN(CHAR(10),TRUE,FILTER('SUMMARY DATA'!E:E,'SUMMARY DATA'!$D:$D=$C36,'SUMMARY DATA'!$B:$B=""RWS"")),"""")
  )
)"),"")</f>
        <v/>
      </c>
      <c r="F36" s="17" t="str">
        <f>IFERROR(__xludf.DUMMYFUNCTION("IFERROR(
  TEXTJOIN(CHAR(10),TRUE,FILTER('SUMMARY DATA'!F:F,'SUMMARY DATA'!$A:$A=$A36,'SUMMARY DATA'!$C:$C=$B36,'SUMMARY DATA'!$B:$B=""RWS"")),
  IF(
    OR(
      ISNUMBER(SEARCH(""CDM CASH DEPOSIT"",$C36)),
      ISNUMBER(SEARCH(""CASH DEPOSIT"",$C36)),"&amp;"
      COUNTIFS('SUMMARY DATA'!$D:$D,$C36,'SUMMARY DATA'!$B:$B,""RWS"")&lt;&gt;1
    ),
    """",
    IFERROR(TEXTJOIN(CHAR(10),TRUE,FILTER('SUMMARY DATA'!F:F,'SUMMARY DATA'!$D:$D=$C36,'SUMMARY DATA'!$B:$B=""RWS"")),"""")
  )
)"),"")</f>
        <v/>
      </c>
      <c r="G36" s="17" t="str">
        <f>IFERROR(__xludf.DUMMYFUNCTION("IFERROR(
  TEXTJOIN(CHAR(10),TRUE,FILTER('SUMMARY DATA'!G:G,'SUMMARY DATA'!$A:$A=$A36,'SUMMARY DATA'!$C:$C=$B36,'SUMMARY DATA'!$B:$B=""RWS"")),
  IF(
    OR(
      ISNUMBER(SEARCH(""CDM CASH DEPOSIT"",$C36)),
      ISNUMBER(SEARCH(""CASH DEPOSIT"",$C36)),"&amp;"
      COUNTIFS('SUMMARY DATA'!$D:$D,$C36,'SUMMARY DATA'!$B:$B,""RWS"")&lt;&gt;1
    ),
    """",
    IFERROR(TEXTJOIN(CHAR(10),TRUE,FILTER('SUMMARY DATA'!G:G,'SUMMARY DATA'!$D:$D=$C36,'SUMMARY DATA'!$B:$B=""RWS"")),"""")
  )
)"),"")</f>
        <v/>
      </c>
      <c r="H36" s="18" t="str">
        <f>IFERROR(__xludf.DUMMYFUNCTION("IFERROR(
  TEXTJOIN(CHAR(10),TRUE,FILTER('SUMMARY DATA'!H:H,'SUMMARY DATA'!$A:$A=$A36,'SUMMARY DATA'!$C:$C=$B36,'SUMMARY DATA'!$B:$B=""RWS"",'SUMMARY DATA'!$H:$H=$D36)),
  IF(
    OR(
      ISNUMBER(SEARCH(""CDM CASH DEPOSIT"",$C36)),
      ISNUMBER(SEARC"&amp;"H(""CASH DEPOSIT"",$C36))
    ),
    """",
    IFERROR(TEXTJOIN(CHAR(10),TRUE,FILTER('SUMMARY DATA'!H:H,'SUMMARY DATA'!$D:$D=$C36,'SUMMARY DATA'!$B:$B=""RWS"",'SUMMARY DATA'!$H:$H=$D36)),"""")
  )
)"),"")</f>
        <v/>
      </c>
      <c r="I36" s="18" t="str">
        <f>IFERROR(__xludf.DUMMYFUNCTION("IF(H36="""","""",
SUM(ARRAYFORMULA(VALUE(SPLIT(H36,CHAR(10)))))
)"),"")</f>
        <v/>
      </c>
      <c r="J36" s="17" t="str">
        <f>IFERROR(__xludf.DUMMYFUNCTION("IFERROR(
  TEXTJOIN(CHAR(10),TRUE,FILTER('SUMMARY DATA'!I:I,'SUMMARY DATA'!$A:$A=$A36,'SUMMARY DATA'!$C:$C=$B36,'SUMMARY DATA'!$B:$B=""RWS"")),
  IF(
    OR(
      ISNUMBER(SEARCH(""CDM CASH DEPOSIT"",$C36)),
      ISNUMBER(SEARCH(""CASH DEPOSIT"",$C36)),"&amp;"
      COUNTIFS('SUMMARY DATA'!$D:$D,$C36,'SUMMARY DATA'!$B:$B,""RWS"")&lt;&gt;1
    ),
    """",
    IFERROR(TEXTJOIN(CHAR(10),TRUE,FILTER('SUMMARY DATA'!I:I,'SUMMARY DATA'!$D:$D=$C36,'SUMMARY DATA'!$B:$B=""RWS"")),"""")
  )
)"),"")</f>
        <v/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Height="1" spans="1:27">
      <c r="A37" s="2" t="s">
        <v>832</v>
      </c>
      <c r="B37" s="15">
        <v>45924</v>
      </c>
      <c r="C37" s="2" t="s">
        <v>110</v>
      </c>
      <c r="D37" s="3">
        <v>110</v>
      </c>
      <c r="E37" s="16" t="str">
        <f>IFERROR(__xludf.DUMMYFUNCTION("IFERROR(
  TEXTJOIN(CHAR(10),TRUE,FILTER('SUMMARY DATA'!E:E,'SUMMARY DATA'!$A:$A=$A37,'SUMMARY DATA'!$C:$C=$B37,'SUMMARY DATA'!$B:$B=""RWS"")),
  IF(
    OR(
      ISNUMBER(SEARCH(""CDM CASH DEPOSIT"",$C37)),
      ISNUMBER(SEARCH(""CASH DEPOSIT"",$C37)),"&amp;"
      COUNTIFS('SUMMARY DATA'!$D:$D,$C37,'SUMMARY DATA'!$B:$B,""RWS"")&lt;&gt;1
    ),
    """",
    IFERROR(TEXTJOIN(CHAR(10),TRUE,FILTER('SUMMARY DATA'!E:E,'SUMMARY DATA'!$D:$D=$C37,'SUMMARY DATA'!$B:$B=""RWS"")),"""")
  )
)"),"")</f>
        <v/>
      </c>
      <c r="F37" s="17" t="str">
        <f>IFERROR(__xludf.DUMMYFUNCTION("IFERROR(
  TEXTJOIN(CHAR(10),TRUE,FILTER('SUMMARY DATA'!F:F,'SUMMARY DATA'!$A:$A=$A37,'SUMMARY DATA'!$C:$C=$B37,'SUMMARY DATA'!$B:$B=""RWS"")),
  IF(
    OR(
      ISNUMBER(SEARCH(""CDM CASH DEPOSIT"",$C37)),
      ISNUMBER(SEARCH(""CASH DEPOSIT"",$C37)),"&amp;"
      COUNTIFS('SUMMARY DATA'!$D:$D,$C37,'SUMMARY DATA'!$B:$B,""RWS"")&lt;&gt;1
    ),
    """",
    IFERROR(TEXTJOIN(CHAR(10),TRUE,FILTER('SUMMARY DATA'!F:F,'SUMMARY DATA'!$D:$D=$C37,'SUMMARY DATA'!$B:$B=""RWS"")),"""")
  )
)"),"")</f>
        <v/>
      </c>
      <c r="G37" s="17" t="str">
        <f>IFERROR(__xludf.DUMMYFUNCTION("IFERROR(
  TEXTJOIN(CHAR(10),TRUE,FILTER('SUMMARY DATA'!G:G,'SUMMARY DATA'!$A:$A=$A37,'SUMMARY DATA'!$C:$C=$B37,'SUMMARY DATA'!$B:$B=""RWS"")),
  IF(
    OR(
      ISNUMBER(SEARCH(""CDM CASH DEPOSIT"",$C37)),
      ISNUMBER(SEARCH(""CASH DEPOSIT"",$C37)),"&amp;"
      COUNTIFS('SUMMARY DATA'!$D:$D,$C37,'SUMMARY DATA'!$B:$B,""RWS"")&lt;&gt;1
    ),
    """",
    IFERROR(TEXTJOIN(CHAR(10),TRUE,FILTER('SUMMARY DATA'!G:G,'SUMMARY DATA'!$D:$D=$C37,'SUMMARY DATA'!$B:$B=""RWS"")),"""")
  )
)"),"")</f>
        <v/>
      </c>
      <c r="H37" s="18" t="str">
        <f>IFERROR(__xludf.DUMMYFUNCTION("IFERROR(
  TEXTJOIN(CHAR(10),TRUE,FILTER('SUMMARY DATA'!H:H,'SUMMARY DATA'!$A:$A=$A37,'SUMMARY DATA'!$C:$C=$B37,'SUMMARY DATA'!$B:$B=""RWS"",'SUMMARY DATA'!$H:$H=$D37)),
  IF(
    OR(
      ISNUMBER(SEARCH(""CDM CASH DEPOSIT"",$C37)),
      ISNUMBER(SEARC"&amp;"H(""CASH DEPOSIT"",$C37))
    ),
    """",
    IFERROR(TEXTJOIN(CHAR(10),TRUE,FILTER('SUMMARY DATA'!H:H,'SUMMARY DATA'!$D:$D=$C37,'SUMMARY DATA'!$B:$B=""RWS"",'SUMMARY DATA'!$H:$H=$D37)),"""")
  )
)"),"")</f>
        <v/>
      </c>
      <c r="I37" s="18" t="str">
        <f>IFERROR(__xludf.DUMMYFUNCTION("IF(H37="""","""",
SUM(ARRAYFORMULA(VALUE(SPLIT(H37,CHAR(10)))))
)"),"")</f>
        <v/>
      </c>
      <c r="J37" s="17" t="str">
        <f>IFERROR(__xludf.DUMMYFUNCTION("IFERROR(
  TEXTJOIN(CHAR(10),TRUE,FILTER('SUMMARY DATA'!I:I,'SUMMARY DATA'!$A:$A=$A37,'SUMMARY DATA'!$C:$C=$B37,'SUMMARY DATA'!$B:$B=""RWS"")),
  IF(
    OR(
      ISNUMBER(SEARCH(""CDM CASH DEPOSIT"",$C37)),
      ISNUMBER(SEARCH(""CASH DEPOSIT"",$C37)),"&amp;"
      COUNTIFS('SUMMARY DATA'!$D:$D,$C37,'SUMMARY DATA'!$B:$B,""RWS"")&lt;&gt;1
    ),
    """",
    IFERROR(TEXTJOIN(CHAR(10),TRUE,FILTER('SUMMARY DATA'!I:I,'SUMMARY DATA'!$D:$D=$C37,'SUMMARY DATA'!$B:$B=""RWS"")),"""")
  )
)"),"")</f>
        <v/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Height="1" spans="1:27">
      <c r="A38" s="2"/>
      <c r="B38" s="15">
        <v>45924</v>
      </c>
      <c r="C38" s="2" t="s">
        <v>1194</v>
      </c>
      <c r="D38" s="3">
        <v>134.95</v>
      </c>
      <c r="E38" s="16" t="str">
        <f>IFERROR(__xludf.DUMMYFUNCTION("IFERROR(
  TEXTJOIN(CHAR(10),TRUE,FILTER('SUMMARY DATA'!E:E,'SUMMARY DATA'!$A:$A=$A38,'SUMMARY DATA'!$C:$C=$B38,'SUMMARY DATA'!$B:$B=""RWS"")),
  IF(
    OR(
      ISNUMBER(SEARCH(""CDM CASH DEPOSIT"",$C38)),
      ISNUMBER(SEARCH(""CASH DEPOSIT"",$C38)),"&amp;"
      COUNTIFS('SUMMARY DATA'!$D:$D,$C38,'SUMMARY DATA'!$B:$B,""RWS"")&lt;&gt;1
    ),
    """",
    IFERROR(TEXTJOIN(CHAR(10),TRUE,FILTER('SUMMARY DATA'!E:E,'SUMMARY DATA'!$D:$D=$C38,'SUMMARY DATA'!$B:$B=""RWS"")),"""")
  )
)"),"")</f>
        <v/>
      </c>
      <c r="F38" s="17" t="str">
        <f>IFERROR(__xludf.DUMMYFUNCTION("IFERROR(
  TEXTJOIN(CHAR(10),TRUE,FILTER('SUMMARY DATA'!F:F,'SUMMARY DATA'!$A:$A=$A38,'SUMMARY DATA'!$C:$C=$B38,'SUMMARY DATA'!$B:$B=""RWS"")),
  IF(
    OR(
      ISNUMBER(SEARCH(""CDM CASH DEPOSIT"",$C38)),
      ISNUMBER(SEARCH(""CASH DEPOSIT"",$C38)),"&amp;"
      COUNTIFS('SUMMARY DATA'!$D:$D,$C38,'SUMMARY DATA'!$B:$B,""RWS"")&lt;&gt;1
    ),
    """",
    IFERROR(TEXTJOIN(CHAR(10),TRUE,FILTER('SUMMARY DATA'!F:F,'SUMMARY DATA'!$D:$D=$C38,'SUMMARY DATA'!$B:$B=""RWS"")),"""")
  )
)"),"")</f>
        <v/>
      </c>
      <c r="G38" s="17" t="str">
        <f>IFERROR(__xludf.DUMMYFUNCTION("IFERROR(
  TEXTJOIN(CHAR(10),TRUE,FILTER('SUMMARY DATA'!G:G,'SUMMARY DATA'!$A:$A=$A38,'SUMMARY DATA'!$C:$C=$B38,'SUMMARY DATA'!$B:$B=""RWS"")),
  IF(
    OR(
      ISNUMBER(SEARCH(""CDM CASH DEPOSIT"",$C38)),
      ISNUMBER(SEARCH(""CASH DEPOSIT"",$C38)),"&amp;"
      COUNTIFS('SUMMARY DATA'!$D:$D,$C38,'SUMMARY DATA'!$B:$B,""RWS"")&lt;&gt;1
    ),
    """",
    IFERROR(TEXTJOIN(CHAR(10),TRUE,FILTER('SUMMARY DATA'!G:G,'SUMMARY DATA'!$D:$D=$C38,'SUMMARY DATA'!$B:$B=""RWS"")),"""")
  )
)"),"")</f>
        <v/>
      </c>
      <c r="H38" s="18" t="str">
        <f>IFERROR(__xludf.DUMMYFUNCTION("IFERROR(
  TEXTJOIN(CHAR(10),TRUE,FILTER('SUMMARY DATA'!H:H,'SUMMARY DATA'!$A:$A=$A38,'SUMMARY DATA'!$C:$C=$B38,'SUMMARY DATA'!$B:$B=""RWS"",'SUMMARY DATA'!$H:$H=$D38)),
  IF(
    OR(
      ISNUMBER(SEARCH(""CDM CASH DEPOSIT"",$C38)),
      ISNUMBER(SEARC"&amp;"H(""CASH DEPOSIT"",$C38))
    ),
    """",
    IFERROR(TEXTJOIN(CHAR(10),TRUE,FILTER('SUMMARY DATA'!H:H,'SUMMARY DATA'!$D:$D=$C38,'SUMMARY DATA'!$B:$B=""RWS"",'SUMMARY DATA'!$H:$H=$D38)),"""")
  )
)"),"")</f>
        <v/>
      </c>
      <c r="I38" s="18" t="str">
        <f>IFERROR(__xludf.DUMMYFUNCTION("IF(H38="""","""",
SUM(ARRAYFORMULA(VALUE(SPLIT(H38,CHAR(10)))))
)"),"")</f>
        <v/>
      </c>
      <c r="J38" s="17" t="str">
        <f>IFERROR(__xludf.DUMMYFUNCTION("IFERROR(
  TEXTJOIN(CHAR(10),TRUE,FILTER('SUMMARY DATA'!I:I,'SUMMARY DATA'!$A:$A=$A38,'SUMMARY DATA'!$C:$C=$B38,'SUMMARY DATA'!$B:$B=""RWS"")),
  IF(
    OR(
      ISNUMBER(SEARCH(""CDM CASH DEPOSIT"",$C38)),
      ISNUMBER(SEARCH(""CASH DEPOSIT"",$C38)),"&amp;"
      COUNTIFS('SUMMARY DATA'!$D:$D,$C38,'SUMMARY DATA'!$B:$B,""RWS"")&lt;&gt;1
    ),
    """",
    IFERROR(TEXTJOIN(CHAR(10),TRUE,FILTER('SUMMARY DATA'!I:I,'SUMMARY DATA'!$D:$D=$C38,'SUMMARY DATA'!$B:$B=""RWS"")),"""")
  )
)"),"")</f>
        <v/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Height="1" spans="1:27">
      <c r="A39" s="2"/>
      <c r="B39" s="15">
        <v>45923</v>
      </c>
      <c r="C39" s="2" t="s">
        <v>384</v>
      </c>
      <c r="D39" s="3">
        <v>11.98</v>
      </c>
      <c r="E39" s="16" t="str">
        <f>IFERROR(__xludf.DUMMYFUNCTION("IFERROR(
  TEXTJOIN(CHAR(10),TRUE,FILTER('SUMMARY DATA'!E:E,'SUMMARY DATA'!$A:$A=$A39,'SUMMARY DATA'!$C:$C=$B39,'SUMMARY DATA'!$B:$B=""RWS"")),
  IF(
    OR(
      ISNUMBER(SEARCH(""CDM CASH DEPOSIT"",$C39)),
      ISNUMBER(SEARCH(""CASH DEPOSIT"",$C39)),"&amp;"
      COUNTIFS('SUMMARY DATA'!$D:$D,$C39,'SUMMARY DATA'!$B:$B,""RWS"")&lt;&gt;1
    ),
    """",
    IFERROR(TEXTJOIN(CHAR(10),TRUE,FILTER('SUMMARY DATA'!E:E,'SUMMARY DATA'!$D:$D=$C39,'SUMMARY DATA'!$B:$B=""RWS"")),"""")
  )
)"),"")</f>
        <v/>
      </c>
      <c r="F39" s="17" t="str">
        <f>IFERROR(__xludf.DUMMYFUNCTION("IFERROR(
  TEXTJOIN(CHAR(10),TRUE,FILTER('SUMMARY DATA'!F:F,'SUMMARY DATA'!$A:$A=$A39,'SUMMARY DATA'!$C:$C=$B39,'SUMMARY DATA'!$B:$B=""RWS"")),
  IF(
    OR(
      ISNUMBER(SEARCH(""CDM CASH DEPOSIT"",$C39)),
      ISNUMBER(SEARCH(""CASH DEPOSIT"",$C39)),"&amp;"
      COUNTIFS('SUMMARY DATA'!$D:$D,$C39,'SUMMARY DATA'!$B:$B,""RWS"")&lt;&gt;1
    ),
    """",
    IFERROR(TEXTJOIN(CHAR(10),TRUE,FILTER('SUMMARY DATA'!F:F,'SUMMARY DATA'!$D:$D=$C39,'SUMMARY DATA'!$B:$B=""RWS"")),"""")
  )
)"),"")</f>
        <v/>
      </c>
      <c r="G39" s="17" t="str">
        <f>IFERROR(__xludf.DUMMYFUNCTION("IFERROR(
  TEXTJOIN(CHAR(10),TRUE,FILTER('SUMMARY DATA'!G:G,'SUMMARY DATA'!$A:$A=$A39,'SUMMARY DATA'!$C:$C=$B39,'SUMMARY DATA'!$B:$B=""RWS"")),
  IF(
    OR(
      ISNUMBER(SEARCH(""CDM CASH DEPOSIT"",$C39)),
      ISNUMBER(SEARCH(""CASH DEPOSIT"",$C39)),"&amp;"
      COUNTIFS('SUMMARY DATA'!$D:$D,$C39,'SUMMARY DATA'!$B:$B,""RWS"")&lt;&gt;1
    ),
    """",
    IFERROR(TEXTJOIN(CHAR(10),TRUE,FILTER('SUMMARY DATA'!G:G,'SUMMARY DATA'!$D:$D=$C39,'SUMMARY DATA'!$B:$B=""RWS"")),"""")
  )
)"),"")</f>
        <v/>
      </c>
      <c r="H39" s="18" t="str">
        <f>IFERROR(__xludf.DUMMYFUNCTION("IFERROR(
  TEXTJOIN(CHAR(10),TRUE,FILTER('SUMMARY DATA'!H:H,'SUMMARY DATA'!$A:$A=$A39,'SUMMARY DATA'!$C:$C=$B39,'SUMMARY DATA'!$B:$B=""RWS"",'SUMMARY DATA'!$H:$H=$D39)),
  IF(
    OR(
      ISNUMBER(SEARCH(""CDM CASH DEPOSIT"",$C39)),
      ISNUMBER(SEARC"&amp;"H(""CASH DEPOSIT"",$C39))
    ),
    """",
    IFERROR(TEXTJOIN(CHAR(10),TRUE,FILTER('SUMMARY DATA'!H:H,'SUMMARY DATA'!$D:$D=$C39,'SUMMARY DATA'!$B:$B=""RWS"",'SUMMARY DATA'!$H:$H=$D39)),"""")
  )
)"),"")</f>
        <v/>
      </c>
      <c r="I39" s="18" t="str">
        <f>IFERROR(__xludf.DUMMYFUNCTION("IF(H39="""","""",
SUM(ARRAYFORMULA(VALUE(SPLIT(H39,CHAR(10)))))
)"),"")</f>
        <v/>
      </c>
      <c r="J39" s="17" t="str">
        <f>IFERROR(__xludf.DUMMYFUNCTION("IFERROR(
  TEXTJOIN(CHAR(10),TRUE,FILTER('SUMMARY DATA'!I:I,'SUMMARY DATA'!$A:$A=$A39,'SUMMARY DATA'!$C:$C=$B39,'SUMMARY DATA'!$B:$B=""RWS"")),
  IF(
    OR(
      ISNUMBER(SEARCH(""CDM CASH DEPOSIT"",$C39)),
      ISNUMBER(SEARCH(""CASH DEPOSIT"",$C39)),"&amp;"
      COUNTIFS('SUMMARY DATA'!$D:$D,$C39,'SUMMARY DATA'!$B:$B,""RWS"")&lt;&gt;1
    ),
    """",
    IFERROR(TEXTJOIN(CHAR(10),TRUE,FILTER('SUMMARY DATA'!I:I,'SUMMARY DATA'!$D:$D=$C39,'SUMMARY DATA'!$B:$B=""RWS"")),"""")
  )
)"),"")</f>
        <v/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Height="1" spans="1:27">
      <c r="A40" s="2" t="s">
        <v>1195</v>
      </c>
      <c r="B40" s="15">
        <v>45923</v>
      </c>
      <c r="C40" s="2" t="s">
        <v>1196</v>
      </c>
      <c r="D40" s="3">
        <v>43.88</v>
      </c>
      <c r="E40" s="16" t="str">
        <f>IFERROR(__xludf.DUMMYFUNCTION("IFERROR(
  TEXTJOIN(CHAR(10),TRUE,FILTER('SUMMARY DATA'!E:E,'SUMMARY DATA'!$A:$A=$A40,'SUMMARY DATA'!$C:$C=$B40,'SUMMARY DATA'!$B:$B=""RWS"")),
  IF(
    OR(
      ISNUMBER(SEARCH(""CDM CASH DEPOSIT"",$C40)),
      ISNUMBER(SEARCH(""CASH DEPOSIT"",$C40)),"&amp;"
      COUNTIFS('SUMMARY DATA'!$D:$D,$C40,'SUMMARY DATA'!$B:$B,""RWS"")&lt;&gt;1
    ),
    """",
    IFERROR(TEXTJOIN(CHAR(10),TRUE,FILTER('SUMMARY DATA'!E:E,'SUMMARY DATA'!$D:$D=$C40,'SUMMARY DATA'!$B:$B=""RWS"")),"""")
  )
)"),"")</f>
        <v/>
      </c>
      <c r="F40" s="17" t="str">
        <f>IFERROR(__xludf.DUMMYFUNCTION("IFERROR(
  TEXTJOIN(CHAR(10),TRUE,FILTER('SUMMARY DATA'!F:F,'SUMMARY DATA'!$A:$A=$A40,'SUMMARY DATA'!$C:$C=$B40,'SUMMARY DATA'!$B:$B=""RWS"")),
  IF(
    OR(
      ISNUMBER(SEARCH(""CDM CASH DEPOSIT"",$C40)),
      ISNUMBER(SEARCH(""CASH DEPOSIT"",$C40)),"&amp;"
      COUNTIFS('SUMMARY DATA'!$D:$D,$C40,'SUMMARY DATA'!$B:$B,""RWS"")&lt;&gt;1
    ),
    """",
    IFERROR(TEXTJOIN(CHAR(10),TRUE,FILTER('SUMMARY DATA'!F:F,'SUMMARY DATA'!$D:$D=$C40,'SUMMARY DATA'!$B:$B=""RWS"")),"""")
  )
)"),"")</f>
        <v/>
      </c>
      <c r="G40" s="17" t="str">
        <f>IFERROR(__xludf.DUMMYFUNCTION("IFERROR(
  TEXTJOIN(CHAR(10),TRUE,FILTER('SUMMARY DATA'!G:G,'SUMMARY DATA'!$A:$A=$A40,'SUMMARY DATA'!$C:$C=$B40,'SUMMARY DATA'!$B:$B=""RWS"")),
  IF(
    OR(
      ISNUMBER(SEARCH(""CDM CASH DEPOSIT"",$C40)),
      ISNUMBER(SEARCH(""CASH DEPOSIT"",$C40)),"&amp;"
      COUNTIFS('SUMMARY DATA'!$D:$D,$C40,'SUMMARY DATA'!$B:$B,""RWS"")&lt;&gt;1
    ),
    """",
    IFERROR(TEXTJOIN(CHAR(10),TRUE,FILTER('SUMMARY DATA'!G:G,'SUMMARY DATA'!$D:$D=$C40,'SUMMARY DATA'!$B:$B=""RWS"")),"""")
  )
)"),"")</f>
        <v/>
      </c>
      <c r="H40" s="18" t="str">
        <f>IFERROR(__xludf.DUMMYFUNCTION("IFERROR(
  TEXTJOIN(CHAR(10),TRUE,FILTER('SUMMARY DATA'!H:H,'SUMMARY DATA'!$A:$A=$A40,'SUMMARY DATA'!$C:$C=$B40,'SUMMARY DATA'!$B:$B=""RWS"",'SUMMARY DATA'!$H:$H=$D40)),
  IF(
    OR(
      ISNUMBER(SEARCH(""CDM CASH DEPOSIT"",$C40)),
      ISNUMBER(SEARC"&amp;"H(""CASH DEPOSIT"",$C40))
    ),
    """",
    IFERROR(TEXTJOIN(CHAR(10),TRUE,FILTER('SUMMARY DATA'!H:H,'SUMMARY DATA'!$D:$D=$C40,'SUMMARY DATA'!$B:$B=""RWS"",'SUMMARY DATA'!$H:$H=$D40)),"""")
  )
)"),"")</f>
        <v/>
      </c>
      <c r="I40" s="18" t="str">
        <f>IFERROR(__xludf.DUMMYFUNCTION("IF(H40="""","""",
SUM(ARRAYFORMULA(VALUE(SPLIT(H40,CHAR(10)))))
)"),"")</f>
        <v/>
      </c>
      <c r="J40" s="17" t="str">
        <f>IFERROR(__xludf.DUMMYFUNCTION("IFERROR(
  TEXTJOIN(CHAR(10),TRUE,FILTER('SUMMARY DATA'!I:I,'SUMMARY DATA'!$A:$A=$A40,'SUMMARY DATA'!$C:$C=$B40,'SUMMARY DATA'!$B:$B=""RWS"")),
  IF(
    OR(
      ISNUMBER(SEARCH(""CDM CASH DEPOSIT"",$C40)),
      ISNUMBER(SEARCH(""CASH DEPOSIT"",$C40)),"&amp;"
      COUNTIFS('SUMMARY DATA'!$D:$D,$C40,'SUMMARY DATA'!$B:$B,""RWS"")&lt;&gt;1
    ),
    """",
    IFERROR(TEXTJOIN(CHAR(10),TRUE,FILTER('SUMMARY DATA'!I:I,'SUMMARY DATA'!$D:$D=$C40,'SUMMARY DATA'!$B:$B=""RWS"")),"""")
  )
)"),"")</f>
        <v/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Height="1" spans="1:27">
      <c r="A41" s="2"/>
      <c r="B41" s="15">
        <v>45923</v>
      </c>
      <c r="C41" s="2" t="s">
        <v>1197</v>
      </c>
      <c r="D41" s="3">
        <v>40</v>
      </c>
      <c r="E41" s="16" t="str">
        <f>IFERROR(__xludf.DUMMYFUNCTION("IFERROR(
  TEXTJOIN(CHAR(10),TRUE,FILTER('SUMMARY DATA'!E:E,'SUMMARY DATA'!$A:$A=$A41,'SUMMARY DATA'!$C:$C=$B41,'SUMMARY DATA'!$B:$B=""RWS"")),
  IF(
    OR(
      ISNUMBER(SEARCH(""CDM CASH DEPOSIT"",$C41)),
      ISNUMBER(SEARCH(""CASH DEPOSIT"",$C41)),"&amp;"
      COUNTIFS('SUMMARY DATA'!$D:$D,$C41,'SUMMARY DATA'!$B:$B,""RWS"")&lt;&gt;1
    ),
    """",
    IFERROR(TEXTJOIN(CHAR(10),TRUE,FILTER('SUMMARY DATA'!E:E,'SUMMARY DATA'!$D:$D=$C41,'SUMMARY DATA'!$B:$B=""RWS"")),"""")
  )
)"),"")</f>
        <v/>
      </c>
      <c r="F41" s="17" t="str">
        <f>IFERROR(__xludf.DUMMYFUNCTION("IFERROR(
  TEXTJOIN(CHAR(10),TRUE,FILTER('SUMMARY DATA'!F:F,'SUMMARY DATA'!$A:$A=$A41,'SUMMARY DATA'!$C:$C=$B41,'SUMMARY DATA'!$B:$B=""RWS"")),
  IF(
    OR(
      ISNUMBER(SEARCH(""CDM CASH DEPOSIT"",$C41)),
      ISNUMBER(SEARCH(""CASH DEPOSIT"",$C41)),"&amp;"
      COUNTIFS('SUMMARY DATA'!$D:$D,$C41,'SUMMARY DATA'!$B:$B,""RWS"")&lt;&gt;1
    ),
    """",
    IFERROR(TEXTJOIN(CHAR(10),TRUE,FILTER('SUMMARY DATA'!F:F,'SUMMARY DATA'!$D:$D=$C41,'SUMMARY DATA'!$B:$B=""RWS"")),"""")
  )
)"),"")</f>
        <v/>
      </c>
      <c r="G41" s="17" t="str">
        <f>IFERROR(__xludf.DUMMYFUNCTION("IFERROR(
  TEXTJOIN(CHAR(10),TRUE,FILTER('SUMMARY DATA'!G:G,'SUMMARY DATA'!$A:$A=$A41,'SUMMARY DATA'!$C:$C=$B41,'SUMMARY DATA'!$B:$B=""RWS"")),
  IF(
    OR(
      ISNUMBER(SEARCH(""CDM CASH DEPOSIT"",$C41)),
      ISNUMBER(SEARCH(""CASH DEPOSIT"",$C41)),"&amp;"
      COUNTIFS('SUMMARY DATA'!$D:$D,$C41,'SUMMARY DATA'!$B:$B,""RWS"")&lt;&gt;1
    ),
    """",
    IFERROR(TEXTJOIN(CHAR(10),TRUE,FILTER('SUMMARY DATA'!G:G,'SUMMARY DATA'!$D:$D=$C41,'SUMMARY DATA'!$B:$B=""RWS"")),"""")
  )
)"),"")</f>
        <v/>
      </c>
      <c r="H41" s="18" t="str">
        <f>IFERROR(__xludf.DUMMYFUNCTION("IFERROR(
  TEXTJOIN(CHAR(10),TRUE,FILTER('SUMMARY DATA'!H:H,'SUMMARY DATA'!$A:$A=$A41,'SUMMARY DATA'!$C:$C=$B41,'SUMMARY DATA'!$B:$B=""RWS"",'SUMMARY DATA'!$H:$H=$D41)),
  IF(
    OR(
      ISNUMBER(SEARCH(""CDM CASH DEPOSIT"",$C41)),
      ISNUMBER(SEARC"&amp;"H(""CASH DEPOSIT"",$C41))
    ),
    """",
    IFERROR(TEXTJOIN(CHAR(10),TRUE,FILTER('SUMMARY DATA'!H:H,'SUMMARY DATA'!$D:$D=$C41,'SUMMARY DATA'!$B:$B=""RWS"",'SUMMARY DATA'!$H:$H=$D41)),"""")
  )
)"),"")</f>
        <v/>
      </c>
      <c r="I41" s="18" t="str">
        <f>IFERROR(__xludf.DUMMYFUNCTION("IF(H41="""","""",
SUM(ARRAYFORMULA(VALUE(SPLIT(H41,CHAR(10)))))
)"),"")</f>
        <v/>
      </c>
      <c r="J41" s="17" t="str">
        <f>IFERROR(__xludf.DUMMYFUNCTION("IFERROR(
  TEXTJOIN(CHAR(10),TRUE,FILTER('SUMMARY DATA'!I:I,'SUMMARY DATA'!$A:$A=$A41,'SUMMARY DATA'!$C:$C=$B41,'SUMMARY DATA'!$B:$B=""RWS"")),
  IF(
    OR(
      ISNUMBER(SEARCH(""CDM CASH DEPOSIT"",$C41)),
      ISNUMBER(SEARCH(""CASH DEPOSIT"",$C41)),"&amp;"
      COUNTIFS('SUMMARY DATA'!$D:$D,$C41,'SUMMARY DATA'!$B:$B,""RWS"")&lt;&gt;1
    ),
    """",
    IFERROR(TEXTJOIN(CHAR(10),TRUE,FILTER('SUMMARY DATA'!I:I,'SUMMARY DATA'!$D:$D=$C41,'SUMMARY DATA'!$B:$B=""RWS"")),"""")
  )
)"),"")</f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Height="1" spans="1:27">
      <c r="A42" s="2"/>
      <c r="B42" s="15">
        <v>45922</v>
      </c>
      <c r="C42" s="2" t="s">
        <v>1198</v>
      </c>
      <c r="D42" s="3">
        <v>54.53</v>
      </c>
      <c r="E42" s="16" t="str">
        <f>IFERROR(__xludf.DUMMYFUNCTION("IFERROR(
  TEXTJOIN(CHAR(10),TRUE,FILTER('SUMMARY DATA'!E:E,'SUMMARY DATA'!$A:$A=$A42,'SUMMARY DATA'!$C:$C=$B42,'SUMMARY DATA'!$B:$B=""RWS"")),
  IF(
    OR(
      ISNUMBER(SEARCH(""CDM CASH DEPOSIT"",$C42)),
      ISNUMBER(SEARCH(""CASH DEPOSIT"",$C42)),"&amp;"
      COUNTIFS('SUMMARY DATA'!$D:$D,$C42,'SUMMARY DATA'!$B:$B,""RWS"")&lt;&gt;1
    ),
    """",
    IFERROR(TEXTJOIN(CHAR(10),TRUE,FILTER('SUMMARY DATA'!E:E,'SUMMARY DATA'!$D:$D=$C42,'SUMMARY DATA'!$B:$B=""RWS"")),"""")
  )
)"),"")</f>
        <v/>
      </c>
      <c r="F42" s="17" t="str">
        <f>IFERROR(__xludf.DUMMYFUNCTION("IFERROR(
  TEXTJOIN(CHAR(10),TRUE,FILTER('SUMMARY DATA'!F:F,'SUMMARY DATA'!$A:$A=$A42,'SUMMARY DATA'!$C:$C=$B42,'SUMMARY DATA'!$B:$B=""RWS"")),
  IF(
    OR(
      ISNUMBER(SEARCH(""CDM CASH DEPOSIT"",$C42)),
      ISNUMBER(SEARCH(""CASH DEPOSIT"",$C42)),"&amp;"
      COUNTIFS('SUMMARY DATA'!$D:$D,$C42,'SUMMARY DATA'!$B:$B,""RWS"")&lt;&gt;1
    ),
    """",
    IFERROR(TEXTJOIN(CHAR(10),TRUE,FILTER('SUMMARY DATA'!F:F,'SUMMARY DATA'!$D:$D=$C42,'SUMMARY DATA'!$B:$B=""RWS"")),"""")
  )
)"),"")</f>
        <v/>
      </c>
      <c r="G42" s="17" t="str">
        <f>IFERROR(__xludf.DUMMYFUNCTION("IFERROR(
  TEXTJOIN(CHAR(10),TRUE,FILTER('SUMMARY DATA'!G:G,'SUMMARY DATA'!$A:$A=$A42,'SUMMARY DATA'!$C:$C=$B42,'SUMMARY DATA'!$B:$B=""RWS"")),
  IF(
    OR(
      ISNUMBER(SEARCH(""CDM CASH DEPOSIT"",$C42)),
      ISNUMBER(SEARCH(""CASH DEPOSIT"",$C42)),"&amp;"
      COUNTIFS('SUMMARY DATA'!$D:$D,$C42,'SUMMARY DATA'!$B:$B,""RWS"")&lt;&gt;1
    ),
    """",
    IFERROR(TEXTJOIN(CHAR(10),TRUE,FILTER('SUMMARY DATA'!G:G,'SUMMARY DATA'!$D:$D=$C42,'SUMMARY DATA'!$B:$B=""RWS"")),"""")
  )
)"),"")</f>
        <v/>
      </c>
      <c r="H42" s="18" t="str">
        <f>IFERROR(__xludf.DUMMYFUNCTION("IFERROR(
  TEXTJOIN(CHAR(10),TRUE,FILTER('SUMMARY DATA'!H:H,'SUMMARY DATA'!$A:$A=$A42,'SUMMARY DATA'!$C:$C=$B42,'SUMMARY DATA'!$B:$B=""RWS"",'SUMMARY DATA'!$H:$H=$D42)),
  IF(
    OR(
      ISNUMBER(SEARCH(""CDM CASH DEPOSIT"",$C42)),
      ISNUMBER(SEARC"&amp;"H(""CASH DEPOSIT"",$C42))
    ),
    """",
    IFERROR(TEXTJOIN(CHAR(10),TRUE,FILTER('SUMMARY DATA'!H:H,'SUMMARY DATA'!$D:$D=$C42,'SUMMARY DATA'!$B:$B=""RWS"",'SUMMARY DATA'!$H:$H=$D42)),"""")
  )
)"),"")</f>
        <v/>
      </c>
      <c r="I42" s="18" t="str">
        <f>IFERROR(__xludf.DUMMYFUNCTION("IF(H42="""","""",
SUM(ARRAYFORMULA(VALUE(SPLIT(H42,CHAR(10)))))
)"),"")</f>
        <v/>
      </c>
      <c r="J42" s="17" t="str">
        <f>IFERROR(__xludf.DUMMYFUNCTION("IFERROR(
  TEXTJOIN(CHAR(10),TRUE,FILTER('SUMMARY DATA'!I:I,'SUMMARY DATA'!$A:$A=$A42,'SUMMARY DATA'!$C:$C=$B42,'SUMMARY DATA'!$B:$B=""RWS"")),
  IF(
    OR(
      ISNUMBER(SEARCH(""CDM CASH DEPOSIT"",$C42)),
      ISNUMBER(SEARCH(""CASH DEPOSIT"",$C42)),"&amp;"
      COUNTIFS('SUMMARY DATA'!$D:$D,$C42,'SUMMARY DATA'!$B:$B,""RWS"")&lt;&gt;1
    ),
    """",
    IFERROR(TEXTJOIN(CHAR(10),TRUE,FILTER('SUMMARY DATA'!I:I,'SUMMARY DATA'!$D:$D=$C42,'SUMMARY DATA'!$B:$B=""RWS"")),"""")
  )
)"),"")</f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Height="1" spans="1:27">
      <c r="A43" s="2"/>
      <c r="B43" s="15">
        <v>45922</v>
      </c>
      <c r="C43" s="2" t="s">
        <v>1199</v>
      </c>
      <c r="D43" s="3">
        <v>27.9</v>
      </c>
      <c r="E43" s="16" t="str">
        <f>IFERROR(__xludf.DUMMYFUNCTION("IFERROR(
  TEXTJOIN(CHAR(10),TRUE,FILTER('SUMMARY DATA'!E:E,'SUMMARY DATA'!$A:$A=$A43,'SUMMARY DATA'!$C:$C=$B43,'SUMMARY DATA'!$B:$B=""RWS"")),
  IF(
    OR(
      ISNUMBER(SEARCH(""CDM CASH DEPOSIT"",$C43)),
      ISNUMBER(SEARCH(""CASH DEPOSIT"",$C43)),"&amp;"
      COUNTIFS('SUMMARY DATA'!$D:$D,$C43,'SUMMARY DATA'!$B:$B,""RWS"")&lt;&gt;1
    ),
    """",
    IFERROR(TEXTJOIN(CHAR(10),TRUE,FILTER('SUMMARY DATA'!E:E,'SUMMARY DATA'!$D:$D=$C43,'SUMMARY DATA'!$B:$B=""RWS"")),"""")
  )
)"),"")</f>
        <v/>
      </c>
      <c r="F43" s="17" t="str">
        <f>IFERROR(__xludf.DUMMYFUNCTION("IFERROR(
  TEXTJOIN(CHAR(10),TRUE,FILTER('SUMMARY DATA'!F:F,'SUMMARY DATA'!$A:$A=$A43,'SUMMARY DATA'!$C:$C=$B43,'SUMMARY DATA'!$B:$B=""RWS"")),
  IF(
    OR(
      ISNUMBER(SEARCH(""CDM CASH DEPOSIT"",$C43)),
      ISNUMBER(SEARCH(""CASH DEPOSIT"",$C43)),"&amp;"
      COUNTIFS('SUMMARY DATA'!$D:$D,$C43,'SUMMARY DATA'!$B:$B,""RWS"")&lt;&gt;1
    ),
    """",
    IFERROR(TEXTJOIN(CHAR(10),TRUE,FILTER('SUMMARY DATA'!F:F,'SUMMARY DATA'!$D:$D=$C43,'SUMMARY DATA'!$B:$B=""RWS"")),"""")
  )
)"),"")</f>
        <v/>
      </c>
      <c r="G43" s="17" t="str">
        <f>IFERROR(__xludf.DUMMYFUNCTION("IFERROR(
  TEXTJOIN(CHAR(10),TRUE,FILTER('SUMMARY DATA'!G:G,'SUMMARY DATA'!$A:$A=$A43,'SUMMARY DATA'!$C:$C=$B43,'SUMMARY DATA'!$B:$B=""RWS"")),
  IF(
    OR(
      ISNUMBER(SEARCH(""CDM CASH DEPOSIT"",$C43)),
      ISNUMBER(SEARCH(""CASH DEPOSIT"",$C43)),"&amp;"
      COUNTIFS('SUMMARY DATA'!$D:$D,$C43,'SUMMARY DATA'!$B:$B,""RWS"")&lt;&gt;1
    ),
    """",
    IFERROR(TEXTJOIN(CHAR(10),TRUE,FILTER('SUMMARY DATA'!G:G,'SUMMARY DATA'!$D:$D=$C43,'SUMMARY DATA'!$B:$B=""RWS"")),"""")
  )
)"),"")</f>
        <v/>
      </c>
      <c r="H43" s="18" t="str">
        <f>IFERROR(__xludf.DUMMYFUNCTION("IFERROR(
  TEXTJOIN(CHAR(10),TRUE,FILTER('SUMMARY DATA'!H:H,'SUMMARY DATA'!$A:$A=$A43,'SUMMARY DATA'!$C:$C=$B43,'SUMMARY DATA'!$B:$B=""RWS"",'SUMMARY DATA'!$H:$H=$D43)),
  IF(
    OR(
      ISNUMBER(SEARCH(""CDM CASH DEPOSIT"",$C43)),
      ISNUMBER(SEARC"&amp;"H(""CASH DEPOSIT"",$C43))
    ),
    """",
    IFERROR(TEXTJOIN(CHAR(10),TRUE,FILTER('SUMMARY DATA'!H:H,'SUMMARY DATA'!$D:$D=$C43,'SUMMARY DATA'!$B:$B=""RWS"",'SUMMARY DATA'!$H:$H=$D43)),"""")
  )
)"),"")</f>
        <v/>
      </c>
      <c r="I43" s="18" t="str">
        <f>IFERROR(__xludf.DUMMYFUNCTION("IF(H43="""","""",
SUM(ARRAYFORMULA(VALUE(SPLIT(H43,CHAR(10)))))
)"),"")</f>
        <v/>
      </c>
      <c r="J43" s="17" t="str">
        <f>IFERROR(__xludf.DUMMYFUNCTION("IFERROR(
  TEXTJOIN(CHAR(10),TRUE,FILTER('SUMMARY DATA'!I:I,'SUMMARY DATA'!$A:$A=$A43,'SUMMARY DATA'!$C:$C=$B43,'SUMMARY DATA'!$B:$B=""RWS"")),
  IF(
    OR(
      ISNUMBER(SEARCH(""CDM CASH DEPOSIT"",$C43)),
      ISNUMBER(SEARCH(""CASH DEPOSIT"",$C43)),"&amp;"
      COUNTIFS('SUMMARY DATA'!$D:$D,$C43,'SUMMARY DATA'!$B:$B,""RWS"")&lt;&gt;1
    ),
    """",
    IFERROR(TEXTJOIN(CHAR(10),TRUE,FILTER('SUMMARY DATA'!I:I,'SUMMARY DATA'!$D:$D=$C43,'SUMMARY DATA'!$B:$B=""RWS"")),"""")
  )
)"),"")</f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Height="1" spans="1:27">
      <c r="A44" s="2" t="s">
        <v>444</v>
      </c>
      <c r="B44" s="15">
        <v>45922</v>
      </c>
      <c r="C44" s="2" t="s">
        <v>352</v>
      </c>
      <c r="D44" s="3">
        <v>10</v>
      </c>
      <c r="E44" s="16" t="str">
        <f>IFERROR(__xludf.DUMMYFUNCTION("IFERROR(
  TEXTJOIN(CHAR(10),TRUE,FILTER('SUMMARY DATA'!E:E,'SUMMARY DATA'!$A:$A=$A44,'SUMMARY DATA'!$C:$C=$B44,'SUMMARY DATA'!$B:$B=""RWS"")),
  IF(
    OR(
      ISNUMBER(SEARCH(""CDM CASH DEPOSIT"",$C44)),
      ISNUMBER(SEARCH(""CASH DEPOSIT"",$C44)),"&amp;"
      COUNTIFS('SUMMARY DATA'!$D:$D,$C44,'SUMMARY DATA'!$B:$B,""RWS"")&lt;&gt;1
    ),
    """",
    IFERROR(TEXTJOIN(CHAR(10),TRUE,FILTER('SUMMARY DATA'!E:E,'SUMMARY DATA'!$D:$D=$C44,'SUMMARY DATA'!$B:$B=""RWS"")),"""")
  )
)"),"")</f>
        <v/>
      </c>
      <c r="F44" s="17" t="str">
        <f>IFERROR(__xludf.DUMMYFUNCTION("IFERROR(
  TEXTJOIN(CHAR(10),TRUE,FILTER('SUMMARY DATA'!F:F,'SUMMARY DATA'!$A:$A=$A44,'SUMMARY DATA'!$C:$C=$B44,'SUMMARY DATA'!$B:$B=""RWS"")),
  IF(
    OR(
      ISNUMBER(SEARCH(""CDM CASH DEPOSIT"",$C44)),
      ISNUMBER(SEARCH(""CASH DEPOSIT"",$C44)),"&amp;"
      COUNTIFS('SUMMARY DATA'!$D:$D,$C44,'SUMMARY DATA'!$B:$B,""RWS"")&lt;&gt;1
    ),
    """",
    IFERROR(TEXTJOIN(CHAR(10),TRUE,FILTER('SUMMARY DATA'!F:F,'SUMMARY DATA'!$D:$D=$C44,'SUMMARY DATA'!$B:$B=""RWS"")),"""")
  )
)"),"")</f>
        <v/>
      </c>
      <c r="G44" s="17" t="str">
        <f>IFERROR(__xludf.DUMMYFUNCTION("IFERROR(
  TEXTJOIN(CHAR(10),TRUE,FILTER('SUMMARY DATA'!G:G,'SUMMARY DATA'!$A:$A=$A44,'SUMMARY DATA'!$C:$C=$B44,'SUMMARY DATA'!$B:$B=""RWS"")),
  IF(
    OR(
      ISNUMBER(SEARCH(""CDM CASH DEPOSIT"",$C44)),
      ISNUMBER(SEARCH(""CASH DEPOSIT"",$C44)),"&amp;"
      COUNTIFS('SUMMARY DATA'!$D:$D,$C44,'SUMMARY DATA'!$B:$B,""RWS"")&lt;&gt;1
    ),
    """",
    IFERROR(TEXTJOIN(CHAR(10),TRUE,FILTER('SUMMARY DATA'!G:G,'SUMMARY DATA'!$D:$D=$C44,'SUMMARY DATA'!$B:$B=""RWS"")),"""")
  )
)"),"")</f>
        <v/>
      </c>
      <c r="H44" s="18" t="str">
        <f>IFERROR(__xludf.DUMMYFUNCTION("IFERROR(
  TEXTJOIN(CHAR(10),TRUE,FILTER('SUMMARY DATA'!H:H,'SUMMARY DATA'!$A:$A=$A44,'SUMMARY DATA'!$C:$C=$B44,'SUMMARY DATA'!$B:$B=""RWS"",'SUMMARY DATA'!$H:$H=$D44)),
  IF(
    OR(
      ISNUMBER(SEARCH(""CDM CASH DEPOSIT"",$C44)),
      ISNUMBER(SEARC"&amp;"H(""CASH DEPOSIT"",$C44))
    ),
    """",
    IFERROR(TEXTJOIN(CHAR(10),TRUE,FILTER('SUMMARY DATA'!H:H,'SUMMARY DATA'!$D:$D=$C44,'SUMMARY DATA'!$B:$B=""RWS"",'SUMMARY DATA'!$H:$H=$D44)),"""")
  )
)"),"")</f>
        <v/>
      </c>
      <c r="I44" s="18" t="str">
        <f>IFERROR(__xludf.DUMMYFUNCTION("IF(H44="""","""",
SUM(ARRAYFORMULA(VALUE(SPLIT(H44,CHAR(10)))))
)"),"")</f>
        <v/>
      </c>
      <c r="J44" s="17" t="str">
        <f>IFERROR(__xludf.DUMMYFUNCTION("IFERROR(
  TEXTJOIN(CHAR(10),TRUE,FILTER('SUMMARY DATA'!I:I,'SUMMARY DATA'!$A:$A=$A44,'SUMMARY DATA'!$C:$C=$B44,'SUMMARY DATA'!$B:$B=""RWS"")),
  IF(
    OR(
      ISNUMBER(SEARCH(""CDM CASH DEPOSIT"",$C44)),
      ISNUMBER(SEARCH(""CASH DEPOSIT"",$C44)),"&amp;"
      COUNTIFS('SUMMARY DATA'!$D:$D,$C44,'SUMMARY DATA'!$B:$B,""RWS"")&lt;&gt;1
    ),
    """",
    IFERROR(TEXTJOIN(CHAR(10),TRUE,FILTER('SUMMARY DATA'!I:I,'SUMMARY DATA'!$D:$D=$C44,'SUMMARY DATA'!$B:$B=""RWS"")),"""")
  )
)"),"")</f>
        <v/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Height="1" spans="1:27">
      <c r="A45" s="2"/>
      <c r="B45" s="15">
        <v>45922</v>
      </c>
      <c r="C45" s="2" t="s">
        <v>1200</v>
      </c>
      <c r="D45" s="3">
        <v>20.4</v>
      </c>
      <c r="E45" s="16" t="str">
        <f>IFERROR(__xludf.DUMMYFUNCTION("IFERROR(
  TEXTJOIN(CHAR(10),TRUE,FILTER('SUMMARY DATA'!E:E,'SUMMARY DATA'!$A:$A=$A45,'SUMMARY DATA'!$C:$C=$B45,'SUMMARY DATA'!$B:$B=""RWS"")),
  IF(
    OR(
      ISNUMBER(SEARCH(""CDM CASH DEPOSIT"",$C45)),
      ISNUMBER(SEARCH(""CASH DEPOSIT"",$C45)),"&amp;"
      COUNTIFS('SUMMARY DATA'!$D:$D,$C45,'SUMMARY DATA'!$B:$B,""RWS"")&lt;&gt;1
    ),
    """",
    IFERROR(TEXTJOIN(CHAR(10),TRUE,FILTER('SUMMARY DATA'!E:E,'SUMMARY DATA'!$D:$D=$C45,'SUMMARY DATA'!$B:$B=""RWS"")),"""")
  )
)"),"")</f>
        <v/>
      </c>
      <c r="F45" s="17" t="str">
        <f>IFERROR(__xludf.DUMMYFUNCTION("IFERROR(
  TEXTJOIN(CHAR(10),TRUE,FILTER('SUMMARY DATA'!F:F,'SUMMARY DATA'!$A:$A=$A45,'SUMMARY DATA'!$C:$C=$B45,'SUMMARY DATA'!$B:$B=""RWS"")),
  IF(
    OR(
      ISNUMBER(SEARCH(""CDM CASH DEPOSIT"",$C45)),
      ISNUMBER(SEARCH(""CASH DEPOSIT"",$C45)),"&amp;"
      COUNTIFS('SUMMARY DATA'!$D:$D,$C45,'SUMMARY DATA'!$B:$B,""RWS"")&lt;&gt;1
    ),
    """",
    IFERROR(TEXTJOIN(CHAR(10),TRUE,FILTER('SUMMARY DATA'!F:F,'SUMMARY DATA'!$D:$D=$C45,'SUMMARY DATA'!$B:$B=""RWS"")),"""")
  )
)"),"")</f>
        <v/>
      </c>
      <c r="G45" s="17" t="str">
        <f>IFERROR(__xludf.DUMMYFUNCTION("IFERROR(
  TEXTJOIN(CHAR(10),TRUE,FILTER('SUMMARY DATA'!G:G,'SUMMARY DATA'!$A:$A=$A45,'SUMMARY DATA'!$C:$C=$B45,'SUMMARY DATA'!$B:$B=""RWS"")),
  IF(
    OR(
      ISNUMBER(SEARCH(""CDM CASH DEPOSIT"",$C45)),
      ISNUMBER(SEARCH(""CASH DEPOSIT"",$C45)),"&amp;"
      COUNTIFS('SUMMARY DATA'!$D:$D,$C45,'SUMMARY DATA'!$B:$B,""RWS"")&lt;&gt;1
    ),
    """",
    IFERROR(TEXTJOIN(CHAR(10),TRUE,FILTER('SUMMARY DATA'!G:G,'SUMMARY DATA'!$D:$D=$C45,'SUMMARY DATA'!$B:$B=""RWS"")),"""")
  )
)"),"")</f>
        <v/>
      </c>
      <c r="H45" s="18" t="str">
        <f>IFERROR(__xludf.DUMMYFUNCTION("IFERROR(
  TEXTJOIN(CHAR(10),TRUE,FILTER('SUMMARY DATA'!H:H,'SUMMARY DATA'!$A:$A=$A45,'SUMMARY DATA'!$C:$C=$B45,'SUMMARY DATA'!$B:$B=""RWS"",'SUMMARY DATA'!$H:$H=$D45)),
  IF(
    OR(
      ISNUMBER(SEARCH(""CDM CASH DEPOSIT"",$C45)),
      ISNUMBER(SEARC"&amp;"H(""CASH DEPOSIT"",$C45))
    ),
    """",
    IFERROR(TEXTJOIN(CHAR(10),TRUE,FILTER('SUMMARY DATA'!H:H,'SUMMARY DATA'!$D:$D=$C45,'SUMMARY DATA'!$B:$B=""RWS"",'SUMMARY DATA'!$H:$H=$D45)),"""")
  )
)"),"")</f>
        <v/>
      </c>
      <c r="I45" s="18" t="str">
        <f>IFERROR(__xludf.DUMMYFUNCTION("IF(H45="""","""",
SUM(ARRAYFORMULA(VALUE(SPLIT(H45,CHAR(10)))))
)"),"")</f>
        <v/>
      </c>
      <c r="J45" s="17" t="str">
        <f>IFERROR(__xludf.DUMMYFUNCTION("IFERROR(
  TEXTJOIN(CHAR(10),TRUE,FILTER('SUMMARY DATA'!I:I,'SUMMARY DATA'!$A:$A=$A45,'SUMMARY DATA'!$C:$C=$B45,'SUMMARY DATA'!$B:$B=""RWS"")),
  IF(
    OR(
      ISNUMBER(SEARCH(""CDM CASH DEPOSIT"",$C45)),
      ISNUMBER(SEARCH(""CASH DEPOSIT"",$C45)),"&amp;"
      COUNTIFS('SUMMARY DATA'!$D:$D,$C45,'SUMMARY DATA'!$B:$B,""RWS"")&lt;&gt;1
    ),
    """",
    IFERROR(TEXTJOIN(CHAR(10),TRUE,FILTER('SUMMARY DATA'!I:I,'SUMMARY DATA'!$D:$D=$C45,'SUMMARY DATA'!$B:$B=""RWS"")),"""")
  )
)"),"")</f>
        <v/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Height="1" spans="1:27">
      <c r="A46" s="2" t="s">
        <v>1201</v>
      </c>
      <c r="B46" s="15">
        <v>45922</v>
      </c>
      <c r="C46" s="2" t="s">
        <v>1202</v>
      </c>
      <c r="D46" s="3">
        <v>40.88</v>
      </c>
      <c r="E46" s="16" t="str">
        <f>IFERROR(__xludf.DUMMYFUNCTION("IFERROR(
  TEXTJOIN(CHAR(10),TRUE,FILTER('SUMMARY DATA'!E:E,'SUMMARY DATA'!$A:$A=$A46,'SUMMARY DATA'!$C:$C=$B46,'SUMMARY DATA'!$B:$B=""RWS"")),
  IF(
    OR(
      ISNUMBER(SEARCH(""CDM CASH DEPOSIT"",$C46)),
      ISNUMBER(SEARCH(""CASH DEPOSIT"",$C46)),"&amp;"
      COUNTIFS('SUMMARY DATA'!$D:$D,$C46,'SUMMARY DATA'!$B:$B,""RWS"")&lt;&gt;1
    ),
    """",
    IFERROR(TEXTJOIN(CHAR(10),TRUE,FILTER('SUMMARY DATA'!E:E,'SUMMARY DATA'!$D:$D=$C46,'SUMMARY DATA'!$B:$B=""RWS"")),"""")
  )
)"),"")</f>
        <v/>
      </c>
      <c r="F46" s="17" t="str">
        <f>IFERROR(__xludf.DUMMYFUNCTION("IFERROR(
  TEXTJOIN(CHAR(10),TRUE,FILTER('SUMMARY DATA'!F:F,'SUMMARY DATA'!$A:$A=$A46,'SUMMARY DATA'!$C:$C=$B46,'SUMMARY DATA'!$B:$B=""RWS"")),
  IF(
    OR(
      ISNUMBER(SEARCH(""CDM CASH DEPOSIT"",$C46)),
      ISNUMBER(SEARCH(""CASH DEPOSIT"",$C46)),"&amp;"
      COUNTIFS('SUMMARY DATA'!$D:$D,$C46,'SUMMARY DATA'!$B:$B,""RWS"")&lt;&gt;1
    ),
    """",
    IFERROR(TEXTJOIN(CHAR(10),TRUE,FILTER('SUMMARY DATA'!F:F,'SUMMARY DATA'!$D:$D=$C46,'SUMMARY DATA'!$B:$B=""RWS"")),"""")
  )
)"),"")</f>
        <v/>
      </c>
      <c r="G46" s="17" t="str">
        <f>IFERROR(__xludf.DUMMYFUNCTION("IFERROR(
  TEXTJOIN(CHAR(10),TRUE,FILTER('SUMMARY DATA'!G:G,'SUMMARY DATA'!$A:$A=$A46,'SUMMARY DATA'!$C:$C=$B46,'SUMMARY DATA'!$B:$B=""RWS"")),
  IF(
    OR(
      ISNUMBER(SEARCH(""CDM CASH DEPOSIT"",$C46)),
      ISNUMBER(SEARCH(""CASH DEPOSIT"",$C46)),"&amp;"
      COUNTIFS('SUMMARY DATA'!$D:$D,$C46,'SUMMARY DATA'!$B:$B,""RWS"")&lt;&gt;1
    ),
    """",
    IFERROR(TEXTJOIN(CHAR(10),TRUE,FILTER('SUMMARY DATA'!G:G,'SUMMARY DATA'!$D:$D=$C46,'SUMMARY DATA'!$B:$B=""RWS"")),"""")
  )
)"),"")</f>
        <v/>
      </c>
      <c r="H46" s="18" t="str">
        <f>IFERROR(__xludf.DUMMYFUNCTION("IFERROR(
  TEXTJOIN(CHAR(10),TRUE,FILTER('SUMMARY DATA'!H:H,'SUMMARY DATA'!$A:$A=$A46,'SUMMARY DATA'!$C:$C=$B46,'SUMMARY DATA'!$B:$B=""RWS"",'SUMMARY DATA'!$H:$H=$D46)),
  IF(
    OR(
      ISNUMBER(SEARCH(""CDM CASH DEPOSIT"",$C46)),
      ISNUMBER(SEARC"&amp;"H(""CASH DEPOSIT"",$C46))
    ),
    """",
    IFERROR(TEXTJOIN(CHAR(10),TRUE,FILTER('SUMMARY DATA'!H:H,'SUMMARY DATA'!$D:$D=$C46,'SUMMARY DATA'!$B:$B=""RWS"",'SUMMARY DATA'!$H:$H=$D46)),"""")
  )
)"),"")</f>
        <v/>
      </c>
      <c r="I46" s="18" t="str">
        <f>IFERROR(__xludf.DUMMYFUNCTION("IF(H46="""","""",
SUM(ARRAYFORMULA(VALUE(SPLIT(H46,CHAR(10)))))
)"),"")</f>
        <v/>
      </c>
      <c r="J46" s="17" t="str">
        <f>IFERROR(__xludf.DUMMYFUNCTION("IFERROR(
  TEXTJOIN(CHAR(10),TRUE,FILTER('SUMMARY DATA'!I:I,'SUMMARY DATA'!$A:$A=$A46,'SUMMARY DATA'!$C:$C=$B46,'SUMMARY DATA'!$B:$B=""RWS"")),
  IF(
    OR(
      ISNUMBER(SEARCH(""CDM CASH DEPOSIT"",$C46)),
      ISNUMBER(SEARCH(""CASH DEPOSIT"",$C46)),"&amp;"
      COUNTIFS('SUMMARY DATA'!$D:$D,$C46,'SUMMARY DATA'!$B:$B,""RWS"")&lt;&gt;1
    ),
    """",
    IFERROR(TEXTJOIN(CHAR(10),TRUE,FILTER('SUMMARY DATA'!I:I,'SUMMARY DATA'!$D:$D=$C46,'SUMMARY DATA'!$B:$B=""RWS"")),"""")
  )
)"),"")</f>
        <v/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Height="1" spans="1:27">
      <c r="A47" s="2" t="s">
        <v>1203</v>
      </c>
      <c r="B47" s="15">
        <v>45922</v>
      </c>
      <c r="C47" s="2" t="s">
        <v>1204</v>
      </c>
      <c r="D47" s="3">
        <v>97</v>
      </c>
      <c r="E47" s="16" t="str">
        <f>IFERROR(__xludf.DUMMYFUNCTION("IFERROR(
  TEXTJOIN(CHAR(10),TRUE,FILTER('SUMMARY DATA'!E:E,'SUMMARY DATA'!$A:$A=$A47,'SUMMARY DATA'!$C:$C=$B47,'SUMMARY DATA'!$B:$B=""RWS"")),
  IF(
    OR(
      ISNUMBER(SEARCH(""CDM CASH DEPOSIT"",$C47)),
      ISNUMBER(SEARCH(""CASH DEPOSIT"",$C47)),"&amp;"
      COUNTIFS('SUMMARY DATA'!$D:$D,$C47,'SUMMARY DATA'!$B:$B,""RWS"")&lt;&gt;1
    ),
    """",
    IFERROR(TEXTJOIN(CHAR(10),TRUE,FILTER('SUMMARY DATA'!E:E,'SUMMARY DATA'!$D:$D=$C47,'SUMMARY DATA'!$B:$B=""RWS"")),"""")
  )
)"),"")</f>
        <v/>
      </c>
      <c r="F47" s="17" t="str">
        <f>IFERROR(__xludf.DUMMYFUNCTION("IFERROR(
  TEXTJOIN(CHAR(10),TRUE,FILTER('SUMMARY DATA'!F:F,'SUMMARY DATA'!$A:$A=$A47,'SUMMARY DATA'!$C:$C=$B47,'SUMMARY DATA'!$B:$B=""RWS"")),
  IF(
    OR(
      ISNUMBER(SEARCH(""CDM CASH DEPOSIT"",$C47)),
      ISNUMBER(SEARCH(""CASH DEPOSIT"",$C47)),"&amp;"
      COUNTIFS('SUMMARY DATA'!$D:$D,$C47,'SUMMARY DATA'!$B:$B,""RWS"")&lt;&gt;1
    ),
    """",
    IFERROR(TEXTJOIN(CHAR(10),TRUE,FILTER('SUMMARY DATA'!F:F,'SUMMARY DATA'!$D:$D=$C47,'SUMMARY DATA'!$B:$B=""RWS"")),"""")
  )
)"),"")</f>
        <v/>
      </c>
      <c r="G47" s="17" t="str">
        <f>IFERROR(__xludf.DUMMYFUNCTION("IFERROR(
  TEXTJOIN(CHAR(10),TRUE,FILTER('SUMMARY DATA'!G:G,'SUMMARY DATA'!$A:$A=$A47,'SUMMARY DATA'!$C:$C=$B47,'SUMMARY DATA'!$B:$B=""RWS"")),
  IF(
    OR(
      ISNUMBER(SEARCH(""CDM CASH DEPOSIT"",$C47)),
      ISNUMBER(SEARCH(""CASH DEPOSIT"",$C47)),"&amp;"
      COUNTIFS('SUMMARY DATA'!$D:$D,$C47,'SUMMARY DATA'!$B:$B,""RWS"")&lt;&gt;1
    ),
    """",
    IFERROR(TEXTJOIN(CHAR(10),TRUE,FILTER('SUMMARY DATA'!G:G,'SUMMARY DATA'!$D:$D=$C47,'SUMMARY DATA'!$B:$B=""RWS"")),"""")
  )
)"),"")</f>
        <v/>
      </c>
      <c r="H47" s="18" t="str">
        <f>IFERROR(__xludf.DUMMYFUNCTION("IFERROR(
  TEXTJOIN(CHAR(10),TRUE,FILTER('SUMMARY DATA'!H:H,'SUMMARY DATA'!$A:$A=$A47,'SUMMARY DATA'!$C:$C=$B47,'SUMMARY DATA'!$B:$B=""RWS"",'SUMMARY DATA'!$H:$H=$D47)),
  IF(
    OR(
      ISNUMBER(SEARCH(""CDM CASH DEPOSIT"",$C47)),
      ISNUMBER(SEARC"&amp;"H(""CASH DEPOSIT"",$C47))
    ),
    """",
    IFERROR(TEXTJOIN(CHAR(10),TRUE,FILTER('SUMMARY DATA'!H:H,'SUMMARY DATA'!$D:$D=$C47,'SUMMARY DATA'!$B:$B=""RWS"",'SUMMARY DATA'!$H:$H=$D47)),"""")
  )
)"),"")</f>
        <v/>
      </c>
      <c r="I47" s="18" t="str">
        <f>IFERROR(__xludf.DUMMYFUNCTION("IF(H47="""","""",
SUM(ARRAYFORMULA(VALUE(SPLIT(H47,CHAR(10)))))
)"),"")</f>
        <v/>
      </c>
      <c r="J47" s="17" t="str">
        <f>IFERROR(__xludf.DUMMYFUNCTION("IFERROR(
  TEXTJOIN(CHAR(10),TRUE,FILTER('SUMMARY DATA'!I:I,'SUMMARY DATA'!$A:$A=$A47,'SUMMARY DATA'!$C:$C=$B47,'SUMMARY DATA'!$B:$B=""RWS"")),
  IF(
    OR(
      ISNUMBER(SEARCH(""CDM CASH DEPOSIT"",$C47)),
      ISNUMBER(SEARCH(""CASH DEPOSIT"",$C47)),"&amp;"
      COUNTIFS('SUMMARY DATA'!$D:$D,$C47,'SUMMARY DATA'!$B:$B,""RWS"")&lt;&gt;1
    ),
    """",
    IFERROR(TEXTJOIN(CHAR(10),TRUE,FILTER('SUMMARY DATA'!I:I,'SUMMARY DATA'!$D:$D=$C47,'SUMMARY DATA'!$B:$B=""RWS"")),"""")
  )
)"),"")</f>
        <v/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Height="1" spans="1:27">
      <c r="A48" s="2" t="s">
        <v>1205</v>
      </c>
      <c r="B48" s="15">
        <v>45922</v>
      </c>
      <c r="C48" s="2" t="s">
        <v>1206</v>
      </c>
      <c r="D48" s="3">
        <v>207.86</v>
      </c>
      <c r="E48" s="16" t="str">
        <f>IFERROR(__xludf.DUMMYFUNCTION("IFERROR(
  TEXTJOIN(CHAR(10),TRUE,FILTER('SUMMARY DATA'!E:E,'SUMMARY DATA'!$A:$A=$A48,'SUMMARY DATA'!$C:$C=$B48,'SUMMARY DATA'!$B:$B=""RWS"")),
  IF(
    OR(
      ISNUMBER(SEARCH(""CDM CASH DEPOSIT"",$C48)),
      ISNUMBER(SEARCH(""CASH DEPOSIT"",$C48)),"&amp;"
      COUNTIFS('SUMMARY DATA'!$D:$D,$C48,'SUMMARY DATA'!$B:$B,""RWS"")&lt;&gt;1
    ),
    """",
    IFERROR(TEXTJOIN(CHAR(10),TRUE,FILTER('SUMMARY DATA'!E:E,'SUMMARY DATA'!$D:$D=$C48,'SUMMARY DATA'!$B:$B=""RWS"")),"""")
  )
)"),"")</f>
        <v/>
      </c>
      <c r="F48" s="17" t="str">
        <f>IFERROR(__xludf.DUMMYFUNCTION("IFERROR(
  TEXTJOIN(CHAR(10),TRUE,FILTER('SUMMARY DATA'!F:F,'SUMMARY DATA'!$A:$A=$A48,'SUMMARY DATA'!$C:$C=$B48,'SUMMARY DATA'!$B:$B=""RWS"")),
  IF(
    OR(
      ISNUMBER(SEARCH(""CDM CASH DEPOSIT"",$C48)),
      ISNUMBER(SEARCH(""CASH DEPOSIT"",$C48)),"&amp;"
      COUNTIFS('SUMMARY DATA'!$D:$D,$C48,'SUMMARY DATA'!$B:$B,""RWS"")&lt;&gt;1
    ),
    """",
    IFERROR(TEXTJOIN(CHAR(10),TRUE,FILTER('SUMMARY DATA'!F:F,'SUMMARY DATA'!$D:$D=$C48,'SUMMARY DATA'!$B:$B=""RWS"")),"""")
  )
)"),"")</f>
        <v/>
      </c>
      <c r="G48" s="17" t="str">
        <f>IFERROR(__xludf.DUMMYFUNCTION("IFERROR(
  TEXTJOIN(CHAR(10),TRUE,FILTER('SUMMARY DATA'!G:G,'SUMMARY DATA'!$A:$A=$A48,'SUMMARY DATA'!$C:$C=$B48,'SUMMARY DATA'!$B:$B=""RWS"")),
  IF(
    OR(
      ISNUMBER(SEARCH(""CDM CASH DEPOSIT"",$C48)),
      ISNUMBER(SEARCH(""CASH DEPOSIT"",$C48)),"&amp;"
      COUNTIFS('SUMMARY DATA'!$D:$D,$C48,'SUMMARY DATA'!$B:$B,""RWS"")&lt;&gt;1
    ),
    """",
    IFERROR(TEXTJOIN(CHAR(10),TRUE,FILTER('SUMMARY DATA'!G:G,'SUMMARY DATA'!$D:$D=$C48,'SUMMARY DATA'!$B:$B=""RWS"")),"""")
  )
)"),"")</f>
        <v/>
      </c>
      <c r="H48" s="18" t="str">
        <f>IFERROR(__xludf.DUMMYFUNCTION("IFERROR(
  TEXTJOIN(CHAR(10),TRUE,FILTER('SUMMARY DATA'!H:H,'SUMMARY DATA'!$A:$A=$A48,'SUMMARY DATA'!$C:$C=$B48,'SUMMARY DATA'!$B:$B=""RWS"",'SUMMARY DATA'!$H:$H=$D48)),
  IF(
    OR(
      ISNUMBER(SEARCH(""CDM CASH DEPOSIT"",$C48)),
      ISNUMBER(SEARC"&amp;"H(""CASH DEPOSIT"",$C48))
    ),
    """",
    IFERROR(TEXTJOIN(CHAR(10),TRUE,FILTER('SUMMARY DATA'!H:H,'SUMMARY DATA'!$D:$D=$C48,'SUMMARY DATA'!$B:$B=""RWS"",'SUMMARY DATA'!$H:$H=$D48)),"""")
  )
)"),"")</f>
        <v/>
      </c>
      <c r="I48" s="18" t="str">
        <f>IFERROR(__xludf.DUMMYFUNCTION("IF(H48="""","""",
SUM(ARRAYFORMULA(VALUE(SPLIT(H48,CHAR(10)))))
)"),"")</f>
        <v/>
      </c>
      <c r="J48" s="17" t="str">
        <f>IFERROR(__xludf.DUMMYFUNCTION("IFERROR(
  TEXTJOIN(CHAR(10),TRUE,FILTER('SUMMARY DATA'!I:I,'SUMMARY DATA'!$A:$A=$A48,'SUMMARY DATA'!$C:$C=$B48,'SUMMARY DATA'!$B:$B=""RWS"")),
  IF(
    OR(
      ISNUMBER(SEARCH(""CDM CASH DEPOSIT"",$C48)),
      ISNUMBER(SEARCH(""CASH DEPOSIT"",$C48)),"&amp;"
      COUNTIFS('SUMMARY DATA'!$D:$D,$C48,'SUMMARY DATA'!$B:$B,""RWS"")&lt;&gt;1
    ),
    """",
    IFERROR(TEXTJOIN(CHAR(10),TRUE,FILTER('SUMMARY DATA'!I:I,'SUMMARY DATA'!$D:$D=$C48,'SUMMARY DATA'!$B:$B=""RWS"")),"""")
  )
)"),"")</f>
        <v/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Height="1" spans="1:27">
      <c r="A49" s="2" t="s">
        <v>1207</v>
      </c>
      <c r="B49" s="15">
        <v>45921</v>
      </c>
      <c r="C49" s="2" t="s">
        <v>937</v>
      </c>
      <c r="D49" s="3">
        <v>508.65</v>
      </c>
      <c r="E49" s="16" t="str">
        <f>IFERROR(__xludf.DUMMYFUNCTION("IFERROR(
  TEXTJOIN(CHAR(10),TRUE,FILTER('SUMMARY DATA'!E:E,'SUMMARY DATA'!$A:$A=$A49,'SUMMARY DATA'!$C:$C=$B49,'SUMMARY DATA'!$B:$B=""RWS"")),
  IF(
    OR(
      ISNUMBER(SEARCH(""CDM CASH DEPOSIT"",$C49)),
      ISNUMBER(SEARCH(""CASH DEPOSIT"",$C49)),"&amp;"
      COUNTIFS('SUMMARY DATA'!$D:$D,$C49,'SUMMARY DATA'!$B:$B,""RWS"")&lt;&gt;1
    ),
    """",
    IFERROR(TEXTJOIN(CHAR(10),TRUE,FILTER('SUMMARY DATA'!E:E,'SUMMARY DATA'!$D:$D=$C49,'SUMMARY DATA'!$B:$B=""RWS"")),"""")
  )
)"),"")</f>
        <v/>
      </c>
      <c r="F49" s="17" t="str">
        <f>IFERROR(__xludf.DUMMYFUNCTION("IFERROR(
  TEXTJOIN(CHAR(10),TRUE,FILTER('SUMMARY DATA'!F:F,'SUMMARY DATA'!$A:$A=$A49,'SUMMARY DATA'!$C:$C=$B49,'SUMMARY DATA'!$B:$B=""RWS"")),
  IF(
    OR(
      ISNUMBER(SEARCH(""CDM CASH DEPOSIT"",$C49)),
      ISNUMBER(SEARCH(""CASH DEPOSIT"",$C49)),"&amp;"
      COUNTIFS('SUMMARY DATA'!$D:$D,$C49,'SUMMARY DATA'!$B:$B,""RWS"")&lt;&gt;1
    ),
    """",
    IFERROR(TEXTJOIN(CHAR(10),TRUE,FILTER('SUMMARY DATA'!F:F,'SUMMARY DATA'!$D:$D=$C49,'SUMMARY DATA'!$B:$B=""RWS"")),"""")
  )
)"),"")</f>
        <v/>
      </c>
      <c r="G49" s="17" t="str">
        <f>IFERROR(__xludf.DUMMYFUNCTION("IFERROR(
  TEXTJOIN(CHAR(10),TRUE,FILTER('SUMMARY DATA'!G:G,'SUMMARY DATA'!$A:$A=$A49,'SUMMARY DATA'!$C:$C=$B49,'SUMMARY DATA'!$B:$B=""RWS"")),
  IF(
    OR(
      ISNUMBER(SEARCH(""CDM CASH DEPOSIT"",$C49)),
      ISNUMBER(SEARCH(""CASH DEPOSIT"",$C49)),"&amp;"
      COUNTIFS('SUMMARY DATA'!$D:$D,$C49,'SUMMARY DATA'!$B:$B,""RWS"")&lt;&gt;1
    ),
    """",
    IFERROR(TEXTJOIN(CHAR(10),TRUE,FILTER('SUMMARY DATA'!G:G,'SUMMARY DATA'!$D:$D=$C49,'SUMMARY DATA'!$B:$B=""RWS"")),"""")
  )
)"),"")</f>
        <v/>
      </c>
      <c r="H49" s="18" t="str">
        <f>IFERROR(__xludf.DUMMYFUNCTION("IFERROR(
  TEXTJOIN(CHAR(10),TRUE,FILTER('SUMMARY DATA'!H:H,'SUMMARY DATA'!$A:$A=$A49,'SUMMARY DATA'!$C:$C=$B49,'SUMMARY DATA'!$B:$B=""RWS"",'SUMMARY DATA'!$H:$H=$D49)),
  IF(
    OR(
      ISNUMBER(SEARCH(""CDM CASH DEPOSIT"",$C49)),
      ISNUMBER(SEARC"&amp;"H(""CASH DEPOSIT"",$C49))
    ),
    """",
    IFERROR(TEXTJOIN(CHAR(10),TRUE,FILTER('SUMMARY DATA'!H:H,'SUMMARY DATA'!$D:$D=$C49,'SUMMARY DATA'!$B:$B=""RWS"",'SUMMARY DATA'!$H:$H=$D49)),"""")
  )
)"),"")</f>
        <v/>
      </c>
      <c r="I49" s="18" t="str">
        <f>IFERROR(__xludf.DUMMYFUNCTION("IF(H49="""","""",
SUM(ARRAYFORMULA(VALUE(SPLIT(H49,CHAR(10)))))
)"),"")</f>
        <v/>
      </c>
      <c r="J49" s="17" t="str">
        <f>IFERROR(__xludf.DUMMYFUNCTION("IFERROR(
  TEXTJOIN(CHAR(10),TRUE,FILTER('SUMMARY DATA'!I:I,'SUMMARY DATA'!$A:$A=$A49,'SUMMARY DATA'!$C:$C=$B49,'SUMMARY DATA'!$B:$B=""RWS"")),
  IF(
    OR(
      ISNUMBER(SEARCH(""CDM CASH DEPOSIT"",$C49)),
      ISNUMBER(SEARCH(""CASH DEPOSIT"",$C49)),"&amp;"
      COUNTIFS('SUMMARY DATA'!$D:$D,$C49,'SUMMARY DATA'!$B:$B,""RWS"")&lt;&gt;1
    ),
    """",
    IFERROR(TEXTJOIN(CHAR(10),TRUE,FILTER('SUMMARY DATA'!I:I,'SUMMARY DATA'!$D:$D=$C49,'SUMMARY DATA'!$B:$B=""RWS"")),"""")
  )
)"),"")</f>
        <v/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Height="1" spans="1:27">
      <c r="A50" s="2"/>
      <c r="B50" s="15">
        <v>45921</v>
      </c>
      <c r="C50" s="2" t="s">
        <v>1208</v>
      </c>
      <c r="D50" s="3">
        <v>29.99</v>
      </c>
      <c r="E50" s="16" t="str">
        <f>IFERROR(__xludf.DUMMYFUNCTION("IFERROR(
  TEXTJOIN(CHAR(10),TRUE,FILTER('SUMMARY DATA'!E:E,'SUMMARY DATA'!$A:$A=$A50,'SUMMARY DATA'!$C:$C=$B50,'SUMMARY DATA'!$B:$B=""RWS"")),
  IF(
    OR(
      ISNUMBER(SEARCH(""CDM CASH DEPOSIT"",$C50)),
      ISNUMBER(SEARCH(""CASH DEPOSIT"",$C50)),"&amp;"
      COUNTIFS('SUMMARY DATA'!$D:$D,$C50,'SUMMARY DATA'!$B:$B,""RWS"")&lt;&gt;1
    ),
    """",
    IFERROR(TEXTJOIN(CHAR(10),TRUE,FILTER('SUMMARY DATA'!E:E,'SUMMARY DATA'!$D:$D=$C50,'SUMMARY DATA'!$B:$B=""RWS"")),"""")
  )
)"),"")</f>
        <v/>
      </c>
      <c r="F50" s="17" t="str">
        <f>IFERROR(__xludf.DUMMYFUNCTION("IFERROR(
  TEXTJOIN(CHAR(10),TRUE,FILTER('SUMMARY DATA'!F:F,'SUMMARY DATA'!$A:$A=$A50,'SUMMARY DATA'!$C:$C=$B50,'SUMMARY DATA'!$B:$B=""RWS"")),
  IF(
    OR(
      ISNUMBER(SEARCH(""CDM CASH DEPOSIT"",$C50)),
      ISNUMBER(SEARCH(""CASH DEPOSIT"",$C50)),"&amp;"
      COUNTIFS('SUMMARY DATA'!$D:$D,$C50,'SUMMARY DATA'!$B:$B,""RWS"")&lt;&gt;1
    ),
    """",
    IFERROR(TEXTJOIN(CHAR(10),TRUE,FILTER('SUMMARY DATA'!F:F,'SUMMARY DATA'!$D:$D=$C50,'SUMMARY DATA'!$B:$B=""RWS"")),"""")
  )
)"),"")</f>
        <v/>
      </c>
      <c r="G50" s="17" t="str">
        <f>IFERROR(__xludf.DUMMYFUNCTION("IFERROR(
  TEXTJOIN(CHAR(10),TRUE,FILTER('SUMMARY DATA'!G:G,'SUMMARY DATA'!$A:$A=$A50,'SUMMARY DATA'!$C:$C=$B50,'SUMMARY DATA'!$B:$B=""RWS"")),
  IF(
    OR(
      ISNUMBER(SEARCH(""CDM CASH DEPOSIT"",$C50)),
      ISNUMBER(SEARCH(""CASH DEPOSIT"",$C50)),"&amp;"
      COUNTIFS('SUMMARY DATA'!$D:$D,$C50,'SUMMARY DATA'!$B:$B,""RWS"")&lt;&gt;1
    ),
    """",
    IFERROR(TEXTJOIN(CHAR(10),TRUE,FILTER('SUMMARY DATA'!G:G,'SUMMARY DATA'!$D:$D=$C50,'SUMMARY DATA'!$B:$B=""RWS"")),"""")
  )
)"),"")</f>
        <v/>
      </c>
      <c r="H50" s="18" t="str">
        <f>IFERROR(__xludf.DUMMYFUNCTION("IFERROR(
  TEXTJOIN(CHAR(10),TRUE,FILTER('SUMMARY DATA'!H:H,'SUMMARY DATA'!$A:$A=$A50,'SUMMARY DATA'!$C:$C=$B50,'SUMMARY DATA'!$B:$B=""RWS"",'SUMMARY DATA'!$H:$H=$D50)),
  IF(
    OR(
      ISNUMBER(SEARCH(""CDM CASH DEPOSIT"",$C50)),
      ISNUMBER(SEARC"&amp;"H(""CASH DEPOSIT"",$C50))
    ),
    """",
    IFERROR(TEXTJOIN(CHAR(10),TRUE,FILTER('SUMMARY DATA'!H:H,'SUMMARY DATA'!$D:$D=$C50,'SUMMARY DATA'!$B:$B=""RWS"",'SUMMARY DATA'!$H:$H=$D50)),"""")
  )
)"),"")</f>
        <v/>
      </c>
      <c r="I50" s="18" t="str">
        <f>IFERROR(__xludf.DUMMYFUNCTION("IF(H50="""","""",
SUM(ARRAYFORMULA(VALUE(SPLIT(H50,CHAR(10)))))
)"),"")</f>
        <v/>
      </c>
      <c r="J50" s="17" t="str">
        <f>IFERROR(__xludf.DUMMYFUNCTION("IFERROR(
  TEXTJOIN(CHAR(10),TRUE,FILTER('SUMMARY DATA'!I:I,'SUMMARY DATA'!$A:$A=$A50,'SUMMARY DATA'!$C:$C=$B50,'SUMMARY DATA'!$B:$B=""RWS"")),
  IF(
    OR(
      ISNUMBER(SEARCH(""CDM CASH DEPOSIT"",$C50)),
      ISNUMBER(SEARCH(""CASH DEPOSIT"",$C50)),"&amp;"
      COUNTIFS('SUMMARY DATA'!$D:$D,$C50,'SUMMARY DATA'!$B:$B,""RWS"")&lt;&gt;1
    ),
    """",
    IFERROR(TEXTJOIN(CHAR(10),TRUE,FILTER('SUMMARY DATA'!I:I,'SUMMARY DATA'!$D:$D=$C50,'SUMMARY DATA'!$B:$B=""RWS"")),"""")
  )
)"),"")</f>
        <v/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Height="1" spans="1:27">
      <c r="A51" s="2"/>
      <c r="B51" s="15">
        <v>45921</v>
      </c>
      <c r="C51" s="2" t="s">
        <v>1209</v>
      </c>
      <c r="D51" s="3">
        <v>47.71</v>
      </c>
      <c r="E51" s="16" t="str">
        <f>IFERROR(__xludf.DUMMYFUNCTION("IFERROR(
  TEXTJOIN(CHAR(10),TRUE,FILTER('SUMMARY DATA'!E:E,'SUMMARY DATA'!$A:$A=$A51,'SUMMARY DATA'!$C:$C=$B51,'SUMMARY DATA'!$B:$B=""RWS"")),
  IF(
    OR(
      ISNUMBER(SEARCH(""CDM CASH DEPOSIT"",$C51)),
      ISNUMBER(SEARCH(""CASH DEPOSIT"",$C51)),"&amp;"
      COUNTIFS('SUMMARY DATA'!$D:$D,$C51,'SUMMARY DATA'!$B:$B,""RWS"")&lt;&gt;1
    ),
    """",
    IFERROR(TEXTJOIN(CHAR(10),TRUE,FILTER('SUMMARY DATA'!E:E,'SUMMARY DATA'!$D:$D=$C51,'SUMMARY DATA'!$B:$B=""RWS"")),"""")
  )
)"),"")</f>
        <v/>
      </c>
      <c r="F51" s="17" t="str">
        <f>IFERROR(__xludf.DUMMYFUNCTION("IFERROR(
  TEXTJOIN(CHAR(10),TRUE,FILTER('SUMMARY DATA'!F:F,'SUMMARY DATA'!$A:$A=$A51,'SUMMARY DATA'!$C:$C=$B51,'SUMMARY DATA'!$B:$B=""RWS"")),
  IF(
    OR(
      ISNUMBER(SEARCH(""CDM CASH DEPOSIT"",$C51)),
      ISNUMBER(SEARCH(""CASH DEPOSIT"",$C51)),"&amp;"
      COUNTIFS('SUMMARY DATA'!$D:$D,$C51,'SUMMARY DATA'!$B:$B,""RWS"")&lt;&gt;1
    ),
    """",
    IFERROR(TEXTJOIN(CHAR(10),TRUE,FILTER('SUMMARY DATA'!F:F,'SUMMARY DATA'!$D:$D=$C51,'SUMMARY DATA'!$B:$B=""RWS"")),"""")
  )
)"),"")</f>
        <v/>
      </c>
      <c r="G51" s="17" t="str">
        <f>IFERROR(__xludf.DUMMYFUNCTION("IFERROR(
  TEXTJOIN(CHAR(10),TRUE,FILTER('SUMMARY DATA'!G:G,'SUMMARY DATA'!$A:$A=$A51,'SUMMARY DATA'!$C:$C=$B51,'SUMMARY DATA'!$B:$B=""RWS"")),
  IF(
    OR(
      ISNUMBER(SEARCH(""CDM CASH DEPOSIT"",$C51)),
      ISNUMBER(SEARCH(""CASH DEPOSIT"",$C51)),"&amp;"
      COUNTIFS('SUMMARY DATA'!$D:$D,$C51,'SUMMARY DATA'!$B:$B,""RWS"")&lt;&gt;1
    ),
    """",
    IFERROR(TEXTJOIN(CHAR(10),TRUE,FILTER('SUMMARY DATA'!G:G,'SUMMARY DATA'!$D:$D=$C51,'SUMMARY DATA'!$B:$B=""RWS"")),"""")
  )
)"),"")</f>
        <v/>
      </c>
      <c r="H51" s="18" t="str">
        <f>IFERROR(__xludf.DUMMYFUNCTION("IFERROR(
  TEXTJOIN(CHAR(10),TRUE,FILTER('SUMMARY DATA'!H:H,'SUMMARY DATA'!$A:$A=$A51,'SUMMARY DATA'!$C:$C=$B51,'SUMMARY DATA'!$B:$B=""RWS"",'SUMMARY DATA'!$H:$H=$D51)),
  IF(
    OR(
      ISNUMBER(SEARCH(""CDM CASH DEPOSIT"",$C51)),
      ISNUMBER(SEARC"&amp;"H(""CASH DEPOSIT"",$C51))
    ),
    """",
    IFERROR(TEXTJOIN(CHAR(10),TRUE,FILTER('SUMMARY DATA'!H:H,'SUMMARY DATA'!$D:$D=$C51,'SUMMARY DATA'!$B:$B=""RWS"",'SUMMARY DATA'!$H:$H=$D51)),"""")
  )
)"),"")</f>
        <v/>
      </c>
      <c r="I51" s="18" t="str">
        <f>IFERROR(__xludf.DUMMYFUNCTION("IF(H51="""","""",
SUM(ARRAYFORMULA(VALUE(SPLIT(H51,CHAR(10)))))
)"),"")</f>
        <v/>
      </c>
      <c r="J51" s="17" t="str">
        <f>IFERROR(__xludf.DUMMYFUNCTION("IFERROR(
  TEXTJOIN(CHAR(10),TRUE,FILTER('SUMMARY DATA'!I:I,'SUMMARY DATA'!$A:$A=$A51,'SUMMARY DATA'!$C:$C=$B51,'SUMMARY DATA'!$B:$B=""RWS"")),
  IF(
    OR(
      ISNUMBER(SEARCH(""CDM CASH DEPOSIT"",$C51)),
      ISNUMBER(SEARCH(""CASH DEPOSIT"",$C51)),"&amp;"
      COUNTIFS('SUMMARY DATA'!$D:$D,$C51,'SUMMARY DATA'!$B:$B,""RWS"")&lt;&gt;1
    ),
    """",
    IFERROR(TEXTJOIN(CHAR(10),TRUE,FILTER('SUMMARY DATA'!I:I,'SUMMARY DATA'!$D:$D=$C51,'SUMMARY DATA'!$B:$B=""RWS"")),"""")
  )
)"),"")</f>
        <v/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Height="1" spans="1:27">
      <c r="A52" s="2"/>
      <c r="B52" s="15">
        <v>45921</v>
      </c>
      <c r="C52" s="2" t="s">
        <v>1210</v>
      </c>
      <c r="D52" s="3">
        <v>26</v>
      </c>
      <c r="E52" s="16" t="str">
        <f>IFERROR(__xludf.DUMMYFUNCTION("IFERROR(
  TEXTJOIN(CHAR(10),TRUE,FILTER('SUMMARY DATA'!E:E,'SUMMARY DATA'!$A:$A=$A52,'SUMMARY DATA'!$C:$C=$B52,'SUMMARY DATA'!$B:$B=""RWS"")),
  IF(
    OR(
      ISNUMBER(SEARCH(""CDM CASH DEPOSIT"",$C52)),
      ISNUMBER(SEARCH(""CASH DEPOSIT"",$C52)),"&amp;"
      COUNTIFS('SUMMARY DATA'!$D:$D,$C52,'SUMMARY DATA'!$B:$B,""RWS"")&lt;&gt;1
    ),
    """",
    IFERROR(TEXTJOIN(CHAR(10),TRUE,FILTER('SUMMARY DATA'!E:E,'SUMMARY DATA'!$D:$D=$C52,'SUMMARY DATA'!$B:$B=""RWS"")),"""")
  )
)"),"")</f>
        <v/>
      </c>
      <c r="F52" s="17" t="str">
        <f>IFERROR(__xludf.DUMMYFUNCTION("IFERROR(
  TEXTJOIN(CHAR(10),TRUE,FILTER('SUMMARY DATA'!F:F,'SUMMARY DATA'!$A:$A=$A52,'SUMMARY DATA'!$C:$C=$B52,'SUMMARY DATA'!$B:$B=""RWS"")),
  IF(
    OR(
      ISNUMBER(SEARCH(""CDM CASH DEPOSIT"",$C52)),
      ISNUMBER(SEARCH(""CASH DEPOSIT"",$C52)),"&amp;"
      COUNTIFS('SUMMARY DATA'!$D:$D,$C52,'SUMMARY DATA'!$B:$B,""RWS"")&lt;&gt;1
    ),
    """",
    IFERROR(TEXTJOIN(CHAR(10),TRUE,FILTER('SUMMARY DATA'!F:F,'SUMMARY DATA'!$D:$D=$C52,'SUMMARY DATA'!$B:$B=""RWS"")),"""")
  )
)"),"")</f>
        <v/>
      </c>
      <c r="G52" s="17" t="str">
        <f>IFERROR(__xludf.DUMMYFUNCTION("IFERROR(
  TEXTJOIN(CHAR(10),TRUE,FILTER('SUMMARY DATA'!G:G,'SUMMARY DATA'!$A:$A=$A52,'SUMMARY DATA'!$C:$C=$B52,'SUMMARY DATA'!$B:$B=""RWS"")),
  IF(
    OR(
      ISNUMBER(SEARCH(""CDM CASH DEPOSIT"",$C52)),
      ISNUMBER(SEARCH(""CASH DEPOSIT"",$C52)),"&amp;"
      COUNTIFS('SUMMARY DATA'!$D:$D,$C52,'SUMMARY DATA'!$B:$B,""RWS"")&lt;&gt;1
    ),
    """",
    IFERROR(TEXTJOIN(CHAR(10),TRUE,FILTER('SUMMARY DATA'!G:G,'SUMMARY DATA'!$D:$D=$C52,'SUMMARY DATA'!$B:$B=""RWS"")),"""")
  )
)"),"")</f>
        <v/>
      </c>
      <c r="H52" s="18" t="str">
        <f>IFERROR(__xludf.DUMMYFUNCTION("IFERROR(
  TEXTJOIN(CHAR(10),TRUE,FILTER('SUMMARY DATA'!H:H,'SUMMARY DATA'!$A:$A=$A52,'SUMMARY DATA'!$C:$C=$B52,'SUMMARY DATA'!$B:$B=""RWS"",'SUMMARY DATA'!$H:$H=$D52)),
  IF(
    OR(
      ISNUMBER(SEARCH(""CDM CASH DEPOSIT"",$C52)),
      ISNUMBER(SEARC"&amp;"H(""CASH DEPOSIT"",$C52))
    ),
    """",
    IFERROR(TEXTJOIN(CHAR(10),TRUE,FILTER('SUMMARY DATA'!H:H,'SUMMARY DATA'!$D:$D=$C52,'SUMMARY DATA'!$B:$B=""RWS"",'SUMMARY DATA'!$H:$H=$D52)),"""")
  )
)"),"")</f>
        <v/>
      </c>
      <c r="I52" s="18" t="str">
        <f>IFERROR(__xludf.DUMMYFUNCTION("IF(H52="""","""",
SUM(ARRAYFORMULA(VALUE(SPLIT(H52,CHAR(10)))))
)"),"")</f>
        <v/>
      </c>
      <c r="J52" s="17" t="str">
        <f>IFERROR(__xludf.DUMMYFUNCTION("IFERROR(
  TEXTJOIN(CHAR(10),TRUE,FILTER('SUMMARY DATA'!I:I,'SUMMARY DATA'!$A:$A=$A52,'SUMMARY DATA'!$C:$C=$B52,'SUMMARY DATA'!$B:$B=""RWS"")),
  IF(
    OR(
      ISNUMBER(SEARCH(""CDM CASH DEPOSIT"",$C52)),
      ISNUMBER(SEARCH(""CASH DEPOSIT"",$C52)),"&amp;"
      COUNTIFS('SUMMARY DATA'!$D:$D,$C52,'SUMMARY DATA'!$B:$B,""RWS"")&lt;&gt;1
    ),
    """",
    IFERROR(TEXTJOIN(CHAR(10),TRUE,FILTER('SUMMARY DATA'!I:I,'SUMMARY DATA'!$D:$D=$C52,'SUMMARY DATA'!$B:$B=""RWS"")),"""")
  )
)"),"")</f>
        <v/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Height="1" spans="1:27">
      <c r="A53" s="2"/>
      <c r="B53" s="15">
        <v>45921</v>
      </c>
      <c r="C53" s="2" t="s">
        <v>110</v>
      </c>
      <c r="D53" s="3">
        <v>100</v>
      </c>
      <c r="E53" s="16" t="str">
        <f>IFERROR(__xludf.DUMMYFUNCTION("IFERROR(
  TEXTJOIN(CHAR(10),TRUE,FILTER('SUMMARY DATA'!E:E,'SUMMARY DATA'!$A:$A=$A53,'SUMMARY DATA'!$C:$C=$B53,'SUMMARY DATA'!$B:$B=""RWS"")),
  IF(
    OR(
      ISNUMBER(SEARCH(""CDM CASH DEPOSIT"",$C53)),
      ISNUMBER(SEARCH(""CASH DEPOSIT"",$C53)),"&amp;"
      COUNTIFS('SUMMARY DATA'!$D:$D,$C53,'SUMMARY DATA'!$B:$B,""RWS"")&lt;&gt;1
    ),
    """",
    IFERROR(TEXTJOIN(CHAR(10),TRUE,FILTER('SUMMARY DATA'!E:E,'SUMMARY DATA'!$D:$D=$C53,'SUMMARY DATA'!$B:$B=""RWS"")),"""")
  )
)"),"")</f>
        <v/>
      </c>
      <c r="F53" s="17" t="str">
        <f>IFERROR(__xludf.DUMMYFUNCTION("IFERROR(
  TEXTJOIN(CHAR(10),TRUE,FILTER('SUMMARY DATA'!F:F,'SUMMARY DATA'!$A:$A=$A53,'SUMMARY DATA'!$C:$C=$B53,'SUMMARY DATA'!$B:$B=""RWS"")),
  IF(
    OR(
      ISNUMBER(SEARCH(""CDM CASH DEPOSIT"",$C53)),
      ISNUMBER(SEARCH(""CASH DEPOSIT"",$C53)),"&amp;"
      COUNTIFS('SUMMARY DATA'!$D:$D,$C53,'SUMMARY DATA'!$B:$B,""RWS"")&lt;&gt;1
    ),
    """",
    IFERROR(TEXTJOIN(CHAR(10),TRUE,FILTER('SUMMARY DATA'!F:F,'SUMMARY DATA'!$D:$D=$C53,'SUMMARY DATA'!$B:$B=""RWS"")),"""")
  )
)"),"")</f>
        <v/>
      </c>
      <c r="G53" s="17" t="str">
        <f>IFERROR(__xludf.DUMMYFUNCTION("IFERROR(
  TEXTJOIN(CHAR(10),TRUE,FILTER('SUMMARY DATA'!G:G,'SUMMARY DATA'!$A:$A=$A53,'SUMMARY DATA'!$C:$C=$B53,'SUMMARY DATA'!$B:$B=""RWS"")),
  IF(
    OR(
      ISNUMBER(SEARCH(""CDM CASH DEPOSIT"",$C53)),
      ISNUMBER(SEARCH(""CASH DEPOSIT"",$C53)),"&amp;"
      COUNTIFS('SUMMARY DATA'!$D:$D,$C53,'SUMMARY DATA'!$B:$B,""RWS"")&lt;&gt;1
    ),
    """",
    IFERROR(TEXTJOIN(CHAR(10),TRUE,FILTER('SUMMARY DATA'!G:G,'SUMMARY DATA'!$D:$D=$C53,'SUMMARY DATA'!$B:$B=""RWS"")),"""")
  )
)"),"")</f>
        <v/>
      </c>
      <c r="H53" s="18" t="str">
        <f>IFERROR(__xludf.DUMMYFUNCTION("IFERROR(
  TEXTJOIN(CHAR(10),TRUE,FILTER('SUMMARY DATA'!H:H,'SUMMARY DATA'!$A:$A=$A53,'SUMMARY DATA'!$C:$C=$B53,'SUMMARY DATA'!$B:$B=""RWS"",'SUMMARY DATA'!$H:$H=$D53)),
  IF(
    OR(
      ISNUMBER(SEARCH(""CDM CASH DEPOSIT"",$C53)),
      ISNUMBER(SEARC"&amp;"H(""CASH DEPOSIT"",$C53))
    ),
    """",
    IFERROR(TEXTJOIN(CHAR(10),TRUE,FILTER('SUMMARY DATA'!H:H,'SUMMARY DATA'!$D:$D=$C53,'SUMMARY DATA'!$B:$B=""RWS"",'SUMMARY DATA'!$H:$H=$D53)),"""")
  )
)"),"")</f>
        <v/>
      </c>
      <c r="I53" s="18" t="str">
        <f>IFERROR(__xludf.DUMMYFUNCTION("IF(H53="""","""",
SUM(ARRAYFORMULA(VALUE(SPLIT(H53,CHAR(10)))))
)"),"")</f>
        <v/>
      </c>
      <c r="J53" s="17" t="str">
        <f>IFERROR(__xludf.DUMMYFUNCTION("IFERROR(
  TEXTJOIN(CHAR(10),TRUE,FILTER('SUMMARY DATA'!I:I,'SUMMARY DATA'!$A:$A=$A53,'SUMMARY DATA'!$C:$C=$B53,'SUMMARY DATA'!$B:$B=""RWS"")),
  IF(
    OR(
      ISNUMBER(SEARCH(""CDM CASH DEPOSIT"",$C53)),
      ISNUMBER(SEARCH(""CASH DEPOSIT"",$C53)),"&amp;"
      COUNTIFS('SUMMARY DATA'!$D:$D,$C53,'SUMMARY DATA'!$B:$B,""RWS"")&lt;&gt;1
    ),
    """",
    IFERROR(TEXTJOIN(CHAR(10),TRUE,FILTER('SUMMARY DATA'!I:I,'SUMMARY DATA'!$D:$D=$C53,'SUMMARY DATA'!$B:$B=""RWS"")),"""")
  )
)"),"")</f>
        <v/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Height="1" spans="1:27">
      <c r="A54" s="2"/>
      <c r="B54" s="15">
        <v>45919</v>
      </c>
      <c r="C54" s="2" t="s">
        <v>687</v>
      </c>
      <c r="D54" s="3">
        <v>10.7</v>
      </c>
      <c r="E54" s="16" t="str">
        <f>IFERROR(__xludf.DUMMYFUNCTION("IFERROR(
  TEXTJOIN(CHAR(10),TRUE,FILTER('SUMMARY DATA'!E:E,'SUMMARY DATA'!$A:$A=$A54,'SUMMARY DATA'!$C:$C=$B54,'SUMMARY DATA'!$B:$B=""RWS"")),
  IF(
    OR(
      ISNUMBER(SEARCH(""CDM CASH DEPOSIT"",$C54)),
      ISNUMBER(SEARCH(""CASH DEPOSIT"",$C54)),"&amp;"
      COUNTIFS('SUMMARY DATA'!$D:$D,$C54,'SUMMARY DATA'!$B:$B,""RWS"")&lt;&gt;1
    ),
    """",
    IFERROR(TEXTJOIN(CHAR(10),TRUE,FILTER('SUMMARY DATA'!E:E,'SUMMARY DATA'!$D:$D=$C54,'SUMMARY DATA'!$B:$B=""RWS"")),"""")
  )
)"),"")</f>
        <v/>
      </c>
      <c r="F54" s="17" t="str">
        <f>IFERROR(__xludf.DUMMYFUNCTION("IFERROR(
  TEXTJOIN(CHAR(10),TRUE,FILTER('SUMMARY DATA'!F:F,'SUMMARY DATA'!$A:$A=$A54,'SUMMARY DATA'!$C:$C=$B54,'SUMMARY DATA'!$B:$B=""RWS"")),
  IF(
    OR(
      ISNUMBER(SEARCH(""CDM CASH DEPOSIT"",$C54)),
      ISNUMBER(SEARCH(""CASH DEPOSIT"",$C54)),"&amp;"
      COUNTIFS('SUMMARY DATA'!$D:$D,$C54,'SUMMARY DATA'!$B:$B,""RWS"")&lt;&gt;1
    ),
    """",
    IFERROR(TEXTJOIN(CHAR(10),TRUE,FILTER('SUMMARY DATA'!F:F,'SUMMARY DATA'!$D:$D=$C54,'SUMMARY DATA'!$B:$B=""RWS"")),"""")
  )
)"),"")</f>
        <v/>
      </c>
      <c r="G54" s="17" t="str">
        <f>IFERROR(__xludf.DUMMYFUNCTION("IFERROR(
  TEXTJOIN(CHAR(10),TRUE,FILTER('SUMMARY DATA'!G:G,'SUMMARY DATA'!$A:$A=$A54,'SUMMARY DATA'!$C:$C=$B54,'SUMMARY DATA'!$B:$B=""RWS"")),
  IF(
    OR(
      ISNUMBER(SEARCH(""CDM CASH DEPOSIT"",$C54)),
      ISNUMBER(SEARCH(""CASH DEPOSIT"",$C54)),"&amp;"
      COUNTIFS('SUMMARY DATA'!$D:$D,$C54,'SUMMARY DATA'!$B:$B,""RWS"")&lt;&gt;1
    ),
    """",
    IFERROR(TEXTJOIN(CHAR(10),TRUE,FILTER('SUMMARY DATA'!G:G,'SUMMARY DATA'!$D:$D=$C54,'SUMMARY DATA'!$B:$B=""RWS"")),"""")
  )
)"),"")</f>
        <v/>
      </c>
      <c r="H54" s="18" t="str">
        <f>IFERROR(__xludf.DUMMYFUNCTION("IFERROR(
  TEXTJOIN(CHAR(10),TRUE,FILTER('SUMMARY DATA'!H:H,'SUMMARY DATA'!$A:$A=$A54,'SUMMARY DATA'!$C:$C=$B54,'SUMMARY DATA'!$B:$B=""RWS"",'SUMMARY DATA'!$H:$H=$D54)),
  IF(
    OR(
      ISNUMBER(SEARCH(""CDM CASH DEPOSIT"",$C54)),
      ISNUMBER(SEARC"&amp;"H(""CASH DEPOSIT"",$C54))
    ),
    """",
    IFERROR(TEXTJOIN(CHAR(10),TRUE,FILTER('SUMMARY DATA'!H:H,'SUMMARY DATA'!$D:$D=$C54,'SUMMARY DATA'!$B:$B=""RWS"",'SUMMARY DATA'!$H:$H=$D54)),"""")
  )
)"),"")</f>
        <v/>
      </c>
      <c r="I54" s="18" t="str">
        <f>IFERROR(__xludf.DUMMYFUNCTION("IF(H54="""","""",
SUM(ARRAYFORMULA(VALUE(SPLIT(H54,CHAR(10)))))
)"),"")</f>
        <v/>
      </c>
      <c r="J54" s="17" t="str">
        <f>IFERROR(__xludf.DUMMYFUNCTION("IFERROR(
  TEXTJOIN(CHAR(10),TRUE,FILTER('SUMMARY DATA'!I:I,'SUMMARY DATA'!$A:$A=$A54,'SUMMARY DATA'!$C:$C=$B54,'SUMMARY DATA'!$B:$B=""RWS"")),
  IF(
    OR(
      ISNUMBER(SEARCH(""CDM CASH DEPOSIT"",$C54)),
      ISNUMBER(SEARCH(""CASH DEPOSIT"",$C54)),"&amp;"
      COUNTIFS('SUMMARY DATA'!$D:$D,$C54,'SUMMARY DATA'!$B:$B,""RWS"")&lt;&gt;1
    ),
    """",
    IFERROR(TEXTJOIN(CHAR(10),TRUE,FILTER('SUMMARY DATA'!I:I,'SUMMARY DATA'!$D:$D=$C54,'SUMMARY DATA'!$B:$B=""RWS"")),"""")
  )
)"),"")</f>
        <v/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Height="1" spans="1:27">
      <c r="A55" s="2" t="s">
        <v>1211</v>
      </c>
      <c r="B55" s="15">
        <v>45918</v>
      </c>
      <c r="C55" s="2" t="s">
        <v>1212</v>
      </c>
      <c r="D55" s="3">
        <v>181.4</v>
      </c>
      <c r="E55" s="16" t="str">
        <f>IFERROR(__xludf.DUMMYFUNCTION("IFERROR(
  TEXTJOIN(CHAR(10),TRUE,FILTER('SUMMARY DATA'!E:E,'SUMMARY DATA'!$A:$A=$A55,'SUMMARY DATA'!$C:$C=$B55,'SUMMARY DATA'!$B:$B=""RWS"")),
  IF(
    OR(
      ISNUMBER(SEARCH(""CDM CASH DEPOSIT"",$C55)),
      ISNUMBER(SEARCH(""CASH DEPOSIT"",$C55)),"&amp;"
      COUNTIFS('SUMMARY DATA'!$D:$D,$C55,'SUMMARY DATA'!$B:$B,""RWS"")&lt;&gt;1
    ),
    """",
    IFERROR(TEXTJOIN(CHAR(10),TRUE,FILTER('SUMMARY DATA'!E:E,'SUMMARY DATA'!$D:$D=$C55,'SUMMARY DATA'!$B:$B=""RWS"")),"""")
  )
)"),"")</f>
        <v/>
      </c>
      <c r="F55" s="17" t="str">
        <f>IFERROR(__xludf.DUMMYFUNCTION("IFERROR(
  TEXTJOIN(CHAR(10),TRUE,FILTER('SUMMARY DATA'!F:F,'SUMMARY DATA'!$A:$A=$A55,'SUMMARY DATA'!$C:$C=$B55,'SUMMARY DATA'!$B:$B=""RWS"")),
  IF(
    OR(
      ISNUMBER(SEARCH(""CDM CASH DEPOSIT"",$C55)),
      ISNUMBER(SEARCH(""CASH DEPOSIT"",$C55)),"&amp;"
      COUNTIFS('SUMMARY DATA'!$D:$D,$C55,'SUMMARY DATA'!$B:$B,""RWS"")&lt;&gt;1
    ),
    """",
    IFERROR(TEXTJOIN(CHAR(10),TRUE,FILTER('SUMMARY DATA'!F:F,'SUMMARY DATA'!$D:$D=$C55,'SUMMARY DATA'!$B:$B=""RWS"")),"""")
  )
)"),"")</f>
        <v/>
      </c>
      <c r="G55" s="17" t="str">
        <f>IFERROR(__xludf.DUMMYFUNCTION("IFERROR(
  TEXTJOIN(CHAR(10),TRUE,FILTER('SUMMARY DATA'!G:G,'SUMMARY DATA'!$A:$A=$A55,'SUMMARY DATA'!$C:$C=$B55,'SUMMARY DATA'!$B:$B=""RWS"")),
  IF(
    OR(
      ISNUMBER(SEARCH(""CDM CASH DEPOSIT"",$C55)),
      ISNUMBER(SEARCH(""CASH DEPOSIT"",$C55)),"&amp;"
      COUNTIFS('SUMMARY DATA'!$D:$D,$C55,'SUMMARY DATA'!$B:$B,""RWS"")&lt;&gt;1
    ),
    """",
    IFERROR(TEXTJOIN(CHAR(10),TRUE,FILTER('SUMMARY DATA'!G:G,'SUMMARY DATA'!$D:$D=$C55,'SUMMARY DATA'!$B:$B=""RWS"")),"""")
  )
)"),"")</f>
        <v/>
      </c>
      <c r="H55" s="18" t="str">
        <f>IFERROR(__xludf.DUMMYFUNCTION("IFERROR(
  TEXTJOIN(CHAR(10),TRUE,FILTER('SUMMARY DATA'!H:H,'SUMMARY DATA'!$A:$A=$A55,'SUMMARY DATA'!$C:$C=$B55,'SUMMARY DATA'!$B:$B=""RWS"",'SUMMARY DATA'!$H:$H=$D55)),
  IF(
    OR(
      ISNUMBER(SEARCH(""CDM CASH DEPOSIT"",$C55)),
      ISNUMBER(SEARC"&amp;"H(""CASH DEPOSIT"",$C55))
    ),
    """",
    IFERROR(TEXTJOIN(CHAR(10),TRUE,FILTER('SUMMARY DATA'!H:H,'SUMMARY DATA'!$D:$D=$C55,'SUMMARY DATA'!$B:$B=""RWS"",'SUMMARY DATA'!$H:$H=$D55)),"""")
  )
)"),"")</f>
        <v/>
      </c>
      <c r="I55" s="18" t="str">
        <f>IFERROR(__xludf.DUMMYFUNCTION("IF(H55="""","""",
SUM(ARRAYFORMULA(VALUE(SPLIT(H55,CHAR(10)))))
)"),"")</f>
        <v/>
      </c>
      <c r="J55" s="17" t="str">
        <f>IFERROR(__xludf.DUMMYFUNCTION("IFERROR(
  TEXTJOIN(CHAR(10),TRUE,FILTER('SUMMARY DATA'!I:I,'SUMMARY DATA'!$A:$A=$A55,'SUMMARY DATA'!$C:$C=$B55,'SUMMARY DATA'!$B:$B=""RWS"")),
  IF(
    OR(
      ISNUMBER(SEARCH(""CDM CASH DEPOSIT"",$C55)),
      ISNUMBER(SEARCH(""CASH DEPOSIT"",$C55)),"&amp;"
      COUNTIFS('SUMMARY DATA'!$D:$D,$C55,'SUMMARY DATA'!$B:$B,""RWS"")&lt;&gt;1
    ),
    """",
    IFERROR(TEXTJOIN(CHAR(10),TRUE,FILTER('SUMMARY DATA'!I:I,'SUMMARY DATA'!$D:$D=$C55,'SUMMARY DATA'!$B:$B=""RWS"")),"""")
  )
)"),"")</f>
        <v/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Height="1" spans="1:27">
      <c r="A56" s="2"/>
      <c r="B56" s="15">
        <v>45918</v>
      </c>
      <c r="C56" s="2" t="s">
        <v>1213</v>
      </c>
      <c r="D56" s="3">
        <v>5</v>
      </c>
      <c r="E56" s="16" t="str">
        <f>IFERROR(__xludf.DUMMYFUNCTION("IFERROR(
  TEXTJOIN(CHAR(10),TRUE,FILTER('SUMMARY DATA'!E:E,'SUMMARY DATA'!$A:$A=$A56,'SUMMARY DATA'!$C:$C=$B56,'SUMMARY DATA'!$B:$B=""RWS"")),
  IF(
    OR(
      ISNUMBER(SEARCH(""CDM CASH DEPOSIT"",$C56)),
      ISNUMBER(SEARCH(""CASH DEPOSIT"",$C56)),"&amp;"
      COUNTIFS('SUMMARY DATA'!$D:$D,$C56,'SUMMARY DATA'!$B:$B,""RWS"")&lt;&gt;1
    ),
    """",
    IFERROR(TEXTJOIN(CHAR(10),TRUE,FILTER('SUMMARY DATA'!E:E,'SUMMARY DATA'!$D:$D=$C56,'SUMMARY DATA'!$B:$B=""RWS"")),"""")
  )
)"),"")</f>
        <v/>
      </c>
      <c r="F56" s="17" t="str">
        <f>IFERROR(__xludf.DUMMYFUNCTION("IFERROR(
  TEXTJOIN(CHAR(10),TRUE,FILTER('SUMMARY DATA'!F:F,'SUMMARY DATA'!$A:$A=$A56,'SUMMARY DATA'!$C:$C=$B56,'SUMMARY DATA'!$B:$B=""RWS"")),
  IF(
    OR(
      ISNUMBER(SEARCH(""CDM CASH DEPOSIT"",$C56)),
      ISNUMBER(SEARCH(""CASH DEPOSIT"",$C56)),"&amp;"
      COUNTIFS('SUMMARY DATA'!$D:$D,$C56,'SUMMARY DATA'!$B:$B,""RWS"")&lt;&gt;1
    ),
    """",
    IFERROR(TEXTJOIN(CHAR(10),TRUE,FILTER('SUMMARY DATA'!F:F,'SUMMARY DATA'!$D:$D=$C56,'SUMMARY DATA'!$B:$B=""RWS"")),"""")
  )
)"),"")</f>
        <v/>
      </c>
      <c r="G56" s="17" t="str">
        <f>IFERROR(__xludf.DUMMYFUNCTION("IFERROR(
  TEXTJOIN(CHAR(10),TRUE,FILTER('SUMMARY DATA'!G:G,'SUMMARY DATA'!$A:$A=$A56,'SUMMARY DATA'!$C:$C=$B56,'SUMMARY DATA'!$B:$B=""RWS"")),
  IF(
    OR(
      ISNUMBER(SEARCH(""CDM CASH DEPOSIT"",$C56)),
      ISNUMBER(SEARCH(""CASH DEPOSIT"",$C56)),"&amp;"
      COUNTIFS('SUMMARY DATA'!$D:$D,$C56,'SUMMARY DATA'!$B:$B,""RWS"")&lt;&gt;1
    ),
    """",
    IFERROR(TEXTJOIN(CHAR(10),TRUE,FILTER('SUMMARY DATA'!G:G,'SUMMARY DATA'!$D:$D=$C56,'SUMMARY DATA'!$B:$B=""RWS"")),"""")
  )
)"),"")</f>
        <v/>
      </c>
      <c r="H56" s="18" t="str">
        <f>IFERROR(__xludf.DUMMYFUNCTION("IFERROR(
  TEXTJOIN(CHAR(10),TRUE,FILTER('SUMMARY DATA'!H:H,'SUMMARY DATA'!$A:$A=$A56,'SUMMARY DATA'!$C:$C=$B56,'SUMMARY DATA'!$B:$B=""RWS"",'SUMMARY DATA'!$H:$H=$D56)),
  IF(
    OR(
      ISNUMBER(SEARCH(""CDM CASH DEPOSIT"",$C56)),
      ISNUMBER(SEARC"&amp;"H(""CASH DEPOSIT"",$C56))
    ),
    """",
    IFERROR(TEXTJOIN(CHAR(10),TRUE,FILTER('SUMMARY DATA'!H:H,'SUMMARY DATA'!$D:$D=$C56,'SUMMARY DATA'!$B:$B=""RWS"",'SUMMARY DATA'!$H:$H=$D56)),"""")
  )
)"),"")</f>
        <v/>
      </c>
      <c r="I56" s="18" t="str">
        <f>IFERROR(__xludf.DUMMYFUNCTION("IF(H56="""","""",
SUM(ARRAYFORMULA(VALUE(SPLIT(H56,CHAR(10)))))
)"),"")</f>
        <v/>
      </c>
      <c r="J56" s="17" t="str">
        <f>IFERROR(__xludf.DUMMYFUNCTION("IFERROR(
  TEXTJOIN(CHAR(10),TRUE,FILTER('SUMMARY DATA'!I:I,'SUMMARY DATA'!$A:$A=$A56,'SUMMARY DATA'!$C:$C=$B56,'SUMMARY DATA'!$B:$B=""RWS"")),
  IF(
    OR(
      ISNUMBER(SEARCH(""CDM CASH DEPOSIT"",$C56)),
      ISNUMBER(SEARCH(""CASH DEPOSIT"",$C56)),"&amp;"
      COUNTIFS('SUMMARY DATA'!$D:$D,$C56,'SUMMARY DATA'!$B:$B,""RWS"")&lt;&gt;1
    ),
    """",
    IFERROR(TEXTJOIN(CHAR(10),TRUE,FILTER('SUMMARY DATA'!I:I,'SUMMARY DATA'!$D:$D=$C56,'SUMMARY DATA'!$B:$B=""RWS"")),"""")
  )
)"),"")</f>
        <v/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Height="1" spans="1:27">
      <c r="A57" s="2"/>
      <c r="B57" s="15">
        <v>45917</v>
      </c>
      <c r="C57" s="2" t="s">
        <v>1214</v>
      </c>
      <c r="D57" s="3">
        <v>10</v>
      </c>
      <c r="E57" s="16" t="str">
        <f>IFERROR(__xludf.DUMMYFUNCTION("IFERROR(
  TEXTJOIN(CHAR(10),TRUE,FILTER('SUMMARY DATA'!E:E,'SUMMARY DATA'!$A:$A=$A57,'SUMMARY DATA'!$C:$C=$B57,'SUMMARY DATA'!$B:$B=""RWS"")),
  IF(
    OR(
      ISNUMBER(SEARCH(""CDM CASH DEPOSIT"",$C57)),
      ISNUMBER(SEARCH(""CASH DEPOSIT"",$C57)),"&amp;"
      COUNTIFS('SUMMARY DATA'!$D:$D,$C57,'SUMMARY DATA'!$B:$B,""RWS"")&lt;&gt;1
    ),
    """",
    IFERROR(TEXTJOIN(CHAR(10),TRUE,FILTER('SUMMARY DATA'!E:E,'SUMMARY DATA'!$D:$D=$C57,'SUMMARY DATA'!$B:$B=""RWS"")),"""")
  )
)"),"")</f>
        <v/>
      </c>
      <c r="F57" s="17" t="str">
        <f>IFERROR(__xludf.DUMMYFUNCTION("IFERROR(
  TEXTJOIN(CHAR(10),TRUE,FILTER('SUMMARY DATA'!F:F,'SUMMARY DATA'!$A:$A=$A57,'SUMMARY DATA'!$C:$C=$B57,'SUMMARY DATA'!$B:$B=""RWS"")),
  IF(
    OR(
      ISNUMBER(SEARCH(""CDM CASH DEPOSIT"",$C57)),
      ISNUMBER(SEARCH(""CASH DEPOSIT"",$C57)),"&amp;"
      COUNTIFS('SUMMARY DATA'!$D:$D,$C57,'SUMMARY DATA'!$B:$B,""RWS"")&lt;&gt;1
    ),
    """",
    IFERROR(TEXTJOIN(CHAR(10),TRUE,FILTER('SUMMARY DATA'!F:F,'SUMMARY DATA'!$D:$D=$C57,'SUMMARY DATA'!$B:$B=""RWS"")),"""")
  )
)"),"")</f>
        <v/>
      </c>
      <c r="G57" s="17" t="str">
        <f>IFERROR(__xludf.DUMMYFUNCTION("IFERROR(
  TEXTJOIN(CHAR(10),TRUE,FILTER('SUMMARY DATA'!G:G,'SUMMARY DATA'!$A:$A=$A57,'SUMMARY DATA'!$C:$C=$B57,'SUMMARY DATA'!$B:$B=""RWS"")),
  IF(
    OR(
      ISNUMBER(SEARCH(""CDM CASH DEPOSIT"",$C57)),
      ISNUMBER(SEARCH(""CASH DEPOSIT"",$C57)),"&amp;"
      COUNTIFS('SUMMARY DATA'!$D:$D,$C57,'SUMMARY DATA'!$B:$B,""RWS"")&lt;&gt;1
    ),
    """",
    IFERROR(TEXTJOIN(CHAR(10),TRUE,FILTER('SUMMARY DATA'!G:G,'SUMMARY DATA'!$D:$D=$C57,'SUMMARY DATA'!$B:$B=""RWS"")),"""")
  )
)"),"")</f>
        <v/>
      </c>
      <c r="H57" s="18" t="str">
        <f>IFERROR(__xludf.DUMMYFUNCTION("IFERROR(
  TEXTJOIN(CHAR(10),TRUE,FILTER('SUMMARY DATA'!H:H,'SUMMARY DATA'!$A:$A=$A57,'SUMMARY DATA'!$C:$C=$B57,'SUMMARY DATA'!$B:$B=""RWS"",'SUMMARY DATA'!$H:$H=$D57)),
  IF(
    OR(
      ISNUMBER(SEARCH(""CDM CASH DEPOSIT"",$C57)),
      ISNUMBER(SEARC"&amp;"H(""CASH DEPOSIT"",$C57))
    ),
    """",
    IFERROR(TEXTJOIN(CHAR(10),TRUE,FILTER('SUMMARY DATA'!H:H,'SUMMARY DATA'!$D:$D=$C57,'SUMMARY DATA'!$B:$B=""RWS"",'SUMMARY DATA'!$H:$H=$D57)),"""")
  )
)"),"")</f>
        <v/>
      </c>
      <c r="I57" s="18" t="str">
        <f>IFERROR(__xludf.DUMMYFUNCTION("IF(H57="""","""",
SUM(ARRAYFORMULA(VALUE(SPLIT(H57,CHAR(10)))))
)"),"")</f>
        <v/>
      </c>
      <c r="J57" s="17" t="str">
        <f>IFERROR(__xludf.DUMMYFUNCTION("IFERROR(
  TEXTJOIN(CHAR(10),TRUE,FILTER('SUMMARY DATA'!I:I,'SUMMARY DATA'!$A:$A=$A57,'SUMMARY DATA'!$C:$C=$B57,'SUMMARY DATA'!$B:$B=""RWS"")),
  IF(
    OR(
      ISNUMBER(SEARCH(""CDM CASH DEPOSIT"",$C57)),
      ISNUMBER(SEARCH(""CASH DEPOSIT"",$C57)),"&amp;"
      COUNTIFS('SUMMARY DATA'!$D:$D,$C57,'SUMMARY DATA'!$B:$B,""RWS"")&lt;&gt;1
    ),
    """",
    IFERROR(TEXTJOIN(CHAR(10),TRUE,FILTER('SUMMARY DATA'!I:I,'SUMMARY DATA'!$D:$D=$C57,'SUMMARY DATA'!$B:$B=""RWS"")),"""")
  )
)"),"")</f>
        <v/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Height="1" spans="1:27">
      <c r="A58" s="19"/>
      <c r="B58" s="20">
        <v>45917</v>
      </c>
      <c r="C58" s="19" t="s">
        <v>1215</v>
      </c>
      <c r="D58" s="21">
        <v>16.9</v>
      </c>
      <c r="E58" s="22" t="str">
        <f>IFERROR(__xludf.DUMMYFUNCTION("IFERROR(
  TEXTJOIN(CHAR(10),TRUE,FILTER('SUMMARY DATA'!E:E,'SUMMARY DATA'!$A:$A=$A58,'SUMMARY DATA'!$C:$C=$B58,'SUMMARY DATA'!$B:$B=""RWS"")),
  IF(
    OR(
      ISNUMBER(SEARCH(""CDM CASH DEPOSIT"",$C58)),
      ISNUMBER(SEARCH(""CASH DEPOSIT"",$C58)),"&amp;"
      COUNTIFS('SUMMARY DATA'!$D:$D,$C58,'SUMMARY DATA'!$B:$B,""RWS"")&lt;&gt;1
    ),
    """",
    IFERROR(TEXTJOIN(CHAR(10),TRUE,FILTER('SUMMARY DATA'!E:E,'SUMMARY DATA'!$D:$D=$C58,'SUMMARY DATA'!$B:$B=""RWS"")),"""")
  )
)"),"")</f>
        <v/>
      </c>
      <c r="F58" s="23" t="str">
        <f>IFERROR(__xludf.DUMMYFUNCTION("IFERROR(
  TEXTJOIN(CHAR(10),TRUE,FILTER('SUMMARY DATA'!F:F,'SUMMARY DATA'!$A:$A=$A58,'SUMMARY DATA'!$C:$C=$B58,'SUMMARY DATA'!$B:$B=""RWS"")),
  IF(
    OR(
      ISNUMBER(SEARCH(""CDM CASH DEPOSIT"",$C58)),
      ISNUMBER(SEARCH(""CASH DEPOSIT"",$C58)),"&amp;"
      COUNTIFS('SUMMARY DATA'!$D:$D,$C58,'SUMMARY DATA'!$B:$B,""RWS"")&lt;&gt;1
    ),
    """",
    IFERROR(TEXTJOIN(CHAR(10),TRUE,FILTER('SUMMARY DATA'!F:F,'SUMMARY DATA'!$D:$D=$C58,'SUMMARY DATA'!$B:$B=""RWS"")),"""")
  )
)"),"")</f>
        <v/>
      </c>
      <c r="G58" s="23" t="str">
        <f>IFERROR(__xludf.DUMMYFUNCTION("IFERROR(
  TEXTJOIN(CHAR(10),TRUE,FILTER('SUMMARY DATA'!G:G,'SUMMARY DATA'!$A:$A=$A58,'SUMMARY DATA'!$C:$C=$B58,'SUMMARY DATA'!$B:$B=""RWS"")),
  IF(
    OR(
      ISNUMBER(SEARCH(""CDM CASH DEPOSIT"",$C58)),
      ISNUMBER(SEARCH(""CASH DEPOSIT"",$C58)),"&amp;"
      COUNTIFS('SUMMARY DATA'!$D:$D,$C58,'SUMMARY DATA'!$B:$B,""RWS"")&lt;&gt;1
    ),
    """",
    IFERROR(TEXTJOIN(CHAR(10),TRUE,FILTER('SUMMARY DATA'!G:G,'SUMMARY DATA'!$D:$D=$C58,'SUMMARY DATA'!$B:$B=""RWS"")),"""")
  )
)"),"")</f>
        <v/>
      </c>
      <c r="H58" s="24" t="str">
        <f>IFERROR(__xludf.DUMMYFUNCTION("IFERROR(
  TEXTJOIN(CHAR(10),TRUE,FILTER('SUMMARY DATA'!H:H,'SUMMARY DATA'!$A:$A=$A58,'SUMMARY DATA'!$C:$C=$B58,'SUMMARY DATA'!$B:$B=""RWS"",'SUMMARY DATA'!$H:$H=$D58)),
  IF(
    OR(
      ISNUMBER(SEARCH(""CDM CASH DEPOSIT"",$C58)),
      ISNUMBER(SEARC"&amp;"H(""CASH DEPOSIT"",$C58))
    ),
    """",
    IFERROR(TEXTJOIN(CHAR(10),TRUE,FILTER('SUMMARY DATA'!H:H,'SUMMARY DATA'!$D:$D=$C58,'SUMMARY DATA'!$B:$B=""RWS"",'SUMMARY DATA'!$H:$H=$D58)),"""")
  )
)"),"")</f>
        <v/>
      </c>
      <c r="I58" s="18" t="str">
        <f>IFERROR(__xludf.DUMMYFUNCTION("IF(H58="""","""",
SUM(ARRAYFORMULA(VALUE(SPLIT(H58,CHAR(10)))))
)"),"")</f>
        <v/>
      </c>
      <c r="J58" s="17" t="str">
        <f>IFERROR(__xludf.DUMMYFUNCTION("IFERROR(
  TEXTJOIN(CHAR(10),TRUE,FILTER('SUMMARY DATA'!I:I,'SUMMARY DATA'!$A:$A=$A58,'SUMMARY DATA'!$C:$C=$B58,'SUMMARY DATA'!$B:$B=""RWS"")),
  IF(
    OR(
      ISNUMBER(SEARCH(""CDM CASH DEPOSIT"",$C58)),
      ISNUMBER(SEARCH(""CASH DEPOSIT"",$C58)),"&amp;"
      COUNTIFS('SUMMARY DATA'!$D:$D,$C58,'SUMMARY DATA'!$B:$B,""RWS"")&lt;&gt;1
    ),
    """",
    IFERROR(TEXTJOIN(CHAR(10),TRUE,FILTER('SUMMARY DATA'!I:I,'SUMMARY DATA'!$D:$D=$C58,'SUMMARY DATA'!$B:$B=""RWS"")),"""")
  )
)"),"")</f>
        <v/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Height="1" spans="1:27">
      <c r="A59" s="25" t="s">
        <v>1216</v>
      </c>
      <c r="B59" s="26">
        <v>45917</v>
      </c>
      <c r="C59" s="25" t="s">
        <v>1217</v>
      </c>
      <c r="D59" s="27">
        <v>309</v>
      </c>
      <c r="E59" s="28" t="str">
        <f>IFERROR(__xludf.DUMMYFUNCTION("IFERROR(
  TEXTJOIN(CHAR(10),TRUE,FILTER('SUMMARY DATA'!E:E,'SUMMARY DATA'!$A:$A=$A59,'SUMMARY DATA'!$C:$C=$B59,'SUMMARY DATA'!$B:$B=""RWS"")),
  IF(
    OR(
      ISNUMBER(SEARCH(""CDM CASH DEPOSIT"",$C59)),
      ISNUMBER(SEARCH(""CASH DEPOSIT"",$C59)),"&amp;"
      COUNTIFS('SUMMARY DATA'!$D:$D,$C59,'SUMMARY DATA'!$B:$B,""RWS"")&lt;&gt;1
    ),
    """",
    IFERROR(TEXTJOIN(CHAR(10),TRUE,FILTER('SUMMARY DATA'!E:E,'SUMMARY DATA'!$D:$D=$C59,'SUMMARY DATA'!$B:$B=""RWS"")),"""")
  )
)"),"")</f>
        <v/>
      </c>
      <c r="F59" s="29" t="str">
        <f>IFERROR(__xludf.DUMMYFUNCTION("IFERROR(
  TEXTJOIN(CHAR(10),TRUE,FILTER('SUMMARY DATA'!F:F,'SUMMARY DATA'!$A:$A=$A59,'SUMMARY DATA'!$C:$C=$B59,'SUMMARY DATA'!$B:$B=""RWS"")),
  IF(
    OR(
      ISNUMBER(SEARCH(""CDM CASH DEPOSIT"",$C59)),
      ISNUMBER(SEARCH(""CASH DEPOSIT"",$C59)),"&amp;"
      COUNTIFS('SUMMARY DATA'!$D:$D,$C59,'SUMMARY DATA'!$B:$B,""RWS"")&lt;&gt;1
    ),
    """",
    IFERROR(TEXTJOIN(CHAR(10),TRUE,FILTER('SUMMARY DATA'!F:F,'SUMMARY DATA'!$D:$D=$C59,'SUMMARY DATA'!$B:$B=""RWS"")),"""")
  )
)"),"")</f>
        <v/>
      </c>
      <c r="G59" s="29" t="str">
        <f>IFERROR(__xludf.DUMMYFUNCTION("IFERROR(
  TEXTJOIN(CHAR(10),TRUE,FILTER('SUMMARY DATA'!G:G,'SUMMARY DATA'!$A:$A=$A59,'SUMMARY DATA'!$C:$C=$B59,'SUMMARY DATA'!$B:$B=""RWS"")),
  IF(
    OR(
      ISNUMBER(SEARCH(""CDM CASH DEPOSIT"",$C59)),
      ISNUMBER(SEARCH(""CASH DEPOSIT"",$C59)),"&amp;"
      COUNTIFS('SUMMARY DATA'!$D:$D,$C59,'SUMMARY DATA'!$B:$B,""RWS"")&lt;&gt;1
    ),
    """",
    IFERROR(TEXTJOIN(CHAR(10),TRUE,FILTER('SUMMARY DATA'!G:G,'SUMMARY DATA'!$D:$D=$C59,'SUMMARY DATA'!$B:$B=""RWS"")),"""")
  )
)"),"")</f>
        <v/>
      </c>
      <c r="H59" s="30" t="str">
        <f>IFERROR(__xludf.DUMMYFUNCTION("IFERROR(
  TEXTJOIN(CHAR(10),TRUE,FILTER('SUMMARY DATA'!H:H,'SUMMARY DATA'!$A:$A=$A59,'SUMMARY DATA'!$C:$C=$B59,'SUMMARY DATA'!$B:$B=""RWS"",'SUMMARY DATA'!$H:$H=$D59)),
  IF(
    OR(
      ISNUMBER(SEARCH(""CDM CASH DEPOSIT"",$C59)),
      ISNUMBER(SEARC"&amp;"H(""CASH DEPOSIT"",$C59))
    ),
    """",
    IFERROR(TEXTJOIN(CHAR(10),TRUE,FILTER('SUMMARY DATA'!H:H,'SUMMARY DATA'!$D:$D=$C59,'SUMMARY DATA'!$B:$B=""RWS"",'SUMMARY DATA'!$H:$H=$D59)),"""")
  )
)"),"")</f>
        <v/>
      </c>
      <c r="I59" s="18" t="str">
        <f>IFERROR(__xludf.DUMMYFUNCTION("IF(H59="""","""",
SUM(ARRAYFORMULA(VALUE(SPLIT(H59,CHAR(10)))))
)"),"")</f>
        <v/>
      </c>
      <c r="J59" s="17" t="str">
        <f>IFERROR(__xludf.DUMMYFUNCTION("IFERROR(
  TEXTJOIN(CHAR(10),TRUE,FILTER('SUMMARY DATA'!I:I,'SUMMARY DATA'!$A:$A=$A59,'SUMMARY DATA'!$C:$C=$B59,'SUMMARY DATA'!$B:$B=""RWS"")),
  IF(
    OR(
      ISNUMBER(SEARCH(""CDM CASH DEPOSIT"",$C59)),
      ISNUMBER(SEARCH(""CASH DEPOSIT"",$C59)),"&amp;"
      COUNTIFS('SUMMARY DATA'!$D:$D,$C59,'SUMMARY DATA'!$B:$B,""RWS"")&lt;&gt;1
    ),
    """",
    IFERROR(TEXTJOIN(CHAR(10),TRUE,FILTER('SUMMARY DATA'!I:I,'SUMMARY DATA'!$D:$D=$C59,'SUMMARY DATA'!$B:$B=""RWS"")),"""")
  )
)"),"")</f>
        <v/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Height="1" spans="1:27">
      <c r="A60" s="2"/>
      <c r="B60" s="15">
        <v>45917</v>
      </c>
      <c r="C60" s="2" t="s">
        <v>1218</v>
      </c>
      <c r="D60" s="3">
        <v>44.97</v>
      </c>
      <c r="E60" s="16" t="str">
        <f>IFERROR(__xludf.DUMMYFUNCTION("IFERROR(
  TEXTJOIN(CHAR(10),TRUE,FILTER('SUMMARY DATA'!E:E,'SUMMARY DATA'!$A:$A=$A60,'SUMMARY DATA'!$C:$C=$B60,'SUMMARY DATA'!$B:$B=""RWS"")),
  IF(
    OR(
      ISNUMBER(SEARCH(""CDM CASH DEPOSIT"",$C60)),
      ISNUMBER(SEARCH(""CASH DEPOSIT"",$C60)),"&amp;"
      COUNTIFS('SUMMARY DATA'!$D:$D,$C60,'SUMMARY DATA'!$B:$B,""RWS"")&lt;&gt;1
    ),
    """",
    IFERROR(TEXTJOIN(CHAR(10),TRUE,FILTER('SUMMARY DATA'!E:E,'SUMMARY DATA'!$D:$D=$C60,'SUMMARY DATA'!$B:$B=""RWS"")),"""")
  )
)"),"")</f>
        <v/>
      </c>
      <c r="F60" s="17" t="str">
        <f>IFERROR(__xludf.DUMMYFUNCTION("IFERROR(
  TEXTJOIN(CHAR(10),TRUE,FILTER('SUMMARY DATA'!F:F,'SUMMARY DATA'!$A:$A=$A60,'SUMMARY DATA'!$C:$C=$B60,'SUMMARY DATA'!$B:$B=""RWS"")),
  IF(
    OR(
      ISNUMBER(SEARCH(""CDM CASH DEPOSIT"",$C60)),
      ISNUMBER(SEARCH(""CASH DEPOSIT"",$C60)),"&amp;"
      COUNTIFS('SUMMARY DATA'!$D:$D,$C60,'SUMMARY DATA'!$B:$B,""RWS"")&lt;&gt;1
    ),
    """",
    IFERROR(TEXTJOIN(CHAR(10),TRUE,FILTER('SUMMARY DATA'!F:F,'SUMMARY DATA'!$D:$D=$C60,'SUMMARY DATA'!$B:$B=""RWS"")),"""")
  )
)"),"")</f>
        <v/>
      </c>
      <c r="G60" s="17" t="str">
        <f>IFERROR(__xludf.DUMMYFUNCTION("IFERROR(
  TEXTJOIN(CHAR(10),TRUE,FILTER('SUMMARY DATA'!G:G,'SUMMARY DATA'!$A:$A=$A60,'SUMMARY DATA'!$C:$C=$B60,'SUMMARY DATA'!$B:$B=""RWS"")),
  IF(
    OR(
      ISNUMBER(SEARCH(""CDM CASH DEPOSIT"",$C60)),
      ISNUMBER(SEARCH(""CASH DEPOSIT"",$C60)),"&amp;"
      COUNTIFS('SUMMARY DATA'!$D:$D,$C60,'SUMMARY DATA'!$B:$B,""RWS"")&lt;&gt;1
    ),
    """",
    IFERROR(TEXTJOIN(CHAR(10),TRUE,FILTER('SUMMARY DATA'!G:G,'SUMMARY DATA'!$D:$D=$C60,'SUMMARY DATA'!$B:$B=""RWS"")),"""")
  )
)"),"")</f>
        <v/>
      </c>
      <c r="H60" s="18" t="str">
        <f>IFERROR(__xludf.DUMMYFUNCTION("IFERROR(
  TEXTJOIN(CHAR(10),TRUE,FILTER('SUMMARY DATA'!H:H,'SUMMARY DATA'!$A:$A=$A60,'SUMMARY DATA'!$C:$C=$B60,'SUMMARY DATA'!$B:$B=""RWS"",'SUMMARY DATA'!$H:$H=$D60)),
  IF(
    OR(
      ISNUMBER(SEARCH(""CDM CASH DEPOSIT"",$C60)),
      ISNUMBER(SEARC"&amp;"H(""CASH DEPOSIT"",$C60))
    ),
    """",
    IFERROR(TEXTJOIN(CHAR(10),TRUE,FILTER('SUMMARY DATA'!H:H,'SUMMARY DATA'!$D:$D=$C60,'SUMMARY DATA'!$B:$B=""RWS"",'SUMMARY DATA'!$H:$H=$D60)),"""")
  )
)"),"")</f>
        <v/>
      </c>
      <c r="I60" s="18" t="str">
        <f>IFERROR(__xludf.DUMMYFUNCTION("IF(H60="""","""",
SUM(ARRAYFORMULA(VALUE(SPLIT(H60,CHAR(10)))))
)"),"")</f>
        <v/>
      </c>
      <c r="J60" s="17" t="str">
        <f>IFERROR(__xludf.DUMMYFUNCTION("IFERROR(
  TEXTJOIN(CHAR(10),TRUE,FILTER('SUMMARY DATA'!I:I,'SUMMARY DATA'!$A:$A=$A60,'SUMMARY DATA'!$C:$C=$B60,'SUMMARY DATA'!$B:$B=""RWS"")),
  IF(
    OR(
      ISNUMBER(SEARCH(""CDM CASH DEPOSIT"",$C60)),
      ISNUMBER(SEARCH(""CASH DEPOSIT"",$C60)),"&amp;"
      COUNTIFS('SUMMARY DATA'!$D:$D,$C60,'SUMMARY DATA'!$B:$B,""RWS"")&lt;&gt;1
    ),
    """",
    IFERROR(TEXTJOIN(CHAR(10),TRUE,FILTER('SUMMARY DATA'!I:I,'SUMMARY DATA'!$D:$D=$C60,'SUMMARY DATA'!$B:$B=""RWS"")),"""")
  )
)"),"")</f>
        <v/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Height="1" spans="1:27">
      <c r="A61" s="2" t="s">
        <v>1219</v>
      </c>
      <c r="B61" s="15">
        <v>45917</v>
      </c>
      <c r="C61" s="2" t="s">
        <v>23</v>
      </c>
      <c r="D61" s="3">
        <v>201.8</v>
      </c>
      <c r="E61" s="16" t="str">
        <f>IFERROR(__xludf.DUMMYFUNCTION("IFERROR(
  TEXTJOIN(CHAR(10),TRUE,FILTER('SUMMARY DATA'!E:E,'SUMMARY DATA'!$A:$A=$A61,'SUMMARY DATA'!$C:$C=$B61,'SUMMARY DATA'!$B:$B=""RWS"")),
  IF(
    OR(
      ISNUMBER(SEARCH(""CDM CASH DEPOSIT"",$C61)),
      ISNUMBER(SEARCH(""CASH DEPOSIT"",$C61)),"&amp;"
      COUNTIFS('SUMMARY DATA'!$D:$D,$C61,'SUMMARY DATA'!$B:$B,""RWS"")&lt;&gt;1
    ),
    """",
    IFERROR(TEXTJOIN(CHAR(10),TRUE,FILTER('SUMMARY DATA'!E:E,'SUMMARY DATA'!$D:$D=$C61,'SUMMARY DATA'!$B:$B=""RWS"")),"""")
  )
)"),"")</f>
        <v/>
      </c>
      <c r="F61" s="17" t="str">
        <f>IFERROR(__xludf.DUMMYFUNCTION("IFERROR(
  TEXTJOIN(CHAR(10),TRUE,FILTER('SUMMARY DATA'!F:F,'SUMMARY DATA'!$A:$A=$A61,'SUMMARY DATA'!$C:$C=$B61,'SUMMARY DATA'!$B:$B=""RWS"")),
  IF(
    OR(
      ISNUMBER(SEARCH(""CDM CASH DEPOSIT"",$C61)),
      ISNUMBER(SEARCH(""CASH DEPOSIT"",$C61)),"&amp;"
      COUNTIFS('SUMMARY DATA'!$D:$D,$C61,'SUMMARY DATA'!$B:$B,""RWS"")&lt;&gt;1
    ),
    """",
    IFERROR(TEXTJOIN(CHAR(10),TRUE,FILTER('SUMMARY DATA'!F:F,'SUMMARY DATA'!$D:$D=$C61,'SUMMARY DATA'!$B:$B=""RWS"")),"""")
  )
)"),"")</f>
        <v/>
      </c>
      <c r="G61" s="17" t="str">
        <f>IFERROR(__xludf.DUMMYFUNCTION("IFERROR(
  TEXTJOIN(CHAR(10),TRUE,FILTER('SUMMARY DATA'!G:G,'SUMMARY DATA'!$A:$A=$A61,'SUMMARY DATA'!$C:$C=$B61,'SUMMARY DATA'!$B:$B=""RWS"")),
  IF(
    OR(
      ISNUMBER(SEARCH(""CDM CASH DEPOSIT"",$C61)),
      ISNUMBER(SEARCH(""CASH DEPOSIT"",$C61)),"&amp;"
      COUNTIFS('SUMMARY DATA'!$D:$D,$C61,'SUMMARY DATA'!$B:$B,""RWS"")&lt;&gt;1
    ),
    """",
    IFERROR(TEXTJOIN(CHAR(10),TRUE,FILTER('SUMMARY DATA'!G:G,'SUMMARY DATA'!$D:$D=$C61,'SUMMARY DATA'!$B:$B=""RWS"")),"""")
  )
)"),"")</f>
        <v/>
      </c>
      <c r="H61" s="18" t="str">
        <f>IFERROR(__xludf.DUMMYFUNCTION("IFERROR(
  TEXTJOIN(CHAR(10),TRUE,FILTER('SUMMARY DATA'!H:H,'SUMMARY DATA'!$A:$A=$A61,'SUMMARY DATA'!$C:$C=$B61,'SUMMARY DATA'!$B:$B=""RWS"",'SUMMARY DATA'!$H:$H=$D61)),
  IF(
    OR(
      ISNUMBER(SEARCH(""CDM CASH DEPOSIT"",$C61)),
      ISNUMBER(SEARC"&amp;"H(""CASH DEPOSIT"",$C61))
    ),
    """",
    IFERROR(TEXTJOIN(CHAR(10),TRUE,FILTER('SUMMARY DATA'!H:H,'SUMMARY DATA'!$D:$D=$C61,'SUMMARY DATA'!$B:$B=""RWS"",'SUMMARY DATA'!$H:$H=$D61)),"""")
  )
)"),"")</f>
        <v/>
      </c>
      <c r="I61" s="18" t="str">
        <f>IFERROR(__xludf.DUMMYFUNCTION("IF(H61="""","""",
SUM(ARRAYFORMULA(VALUE(SPLIT(H61,CHAR(10)))))
)"),"")</f>
        <v/>
      </c>
      <c r="J61" s="17" t="str">
        <f>IFERROR(__xludf.DUMMYFUNCTION("IFERROR(
  TEXTJOIN(CHAR(10),TRUE,FILTER('SUMMARY DATA'!I:I,'SUMMARY DATA'!$A:$A=$A61,'SUMMARY DATA'!$C:$C=$B61,'SUMMARY DATA'!$B:$B=""RWS"")),
  IF(
    OR(
      ISNUMBER(SEARCH(""CDM CASH DEPOSIT"",$C61)),
      ISNUMBER(SEARCH(""CASH DEPOSIT"",$C61)),"&amp;"
      COUNTIFS('SUMMARY DATA'!$D:$D,$C61,'SUMMARY DATA'!$B:$B,""RWS"")&lt;&gt;1
    ),
    """",
    IFERROR(TEXTJOIN(CHAR(10),TRUE,FILTER('SUMMARY DATA'!I:I,'SUMMARY DATA'!$D:$D=$C61,'SUMMARY DATA'!$B:$B=""RWS"")),"""")
  )
)"),"")</f>
        <v/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Height="1" spans="1:27">
      <c r="A62" s="2"/>
      <c r="B62" s="15">
        <v>45916</v>
      </c>
      <c r="C62" s="2" t="s">
        <v>1220</v>
      </c>
      <c r="D62" s="3">
        <v>68.84</v>
      </c>
      <c r="E62" s="16" t="str">
        <f>IFERROR(__xludf.DUMMYFUNCTION("IFERROR(
  TEXTJOIN(CHAR(10),TRUE,FILTER('SUMMARY DATA'!E:E,'SUMMARY DATA'!$A:$A=$A62,'SUMMARY DATA'!$C:$C=$B62,'SUMMARY DATA'!$B:$B=""RWS"")),
  IF(
    OR(
      ISNUMBER(SEARCH(""CDM CASH DEPOSIT"",$C62)),
      ISNUMBER(SEARCH(""CASH DEPOSIT"",$C62)),"&amp;"
      COUNTIFS('SUMMARY DATA'!$D:$D,$C62,'SUMMARY DATA'!$B:$B,""RWS"")&lt;&gt;1
    ),
    """",
    IFERROR(TEXTJOIN(CHAR(10),TRUE,FILTER('SUMMARY DATA'!E:E,'SUMMARY DATA'!$D:$D=$C62,'SUMMARY DATA'!$B:$B=""RWS"")),"""")
  )
)"),"")</f>
        <v/>
      </c>
      <c r="F62" s="17" t="str">
        <f>IFERROR(__xludf.DUMMYFUNCTION("IFERROR(
  TEXTJOIN(CHAR(10),TRUE,FILTER('SUMMARY DATA'!F:F,'SUMMARY DATA'!$A:$A=$A62,'SUMMARY DATA'!$C:$C=$B62,'SUMMARY DATA'!$B:$B=""RWS"")),
  IF(
    OR(
      ISNUMBER(SEARCH(""CDM CASH DEPOSIT"",$C62)),
      ISNUMBER(SEARCH(""CASH DEPOSIT"",$C62)),"&amp;"
      COUNTIFS('SUMMARY DATA'!$D:$D,$C62,'SUMMARY DATA'!$B:$B,""RWS"")&lt;&gt;1
    ),
    """",
    IFERROR(TEXTJOIN(CHAR(10),TRUE,FILTER('SUMMARY DATA'!F:F,'SUMMARY DATA'!$D:$D=$C62,'SUMMARY DATA'!$B:$B=""RWS"")),"""")
  )
)"),"")</f>
        <v/>
      </c>
      <c r="G62" s="17" t="str">
        <f>IFERROR(__xludf.DUMMYFUNCTION("IFERROR(
  TEXTJOIN(CHAR(10),TRUE,FILTER('SUMMARY DATA'!G:G,'SUMMARY DATA'!$A:$A=$A62,'SUMMARY DATA'!$C:$C=$B62,'SUMMARY DATA'!$B:$B=""RWS"")),
  IF(
    OR(
      ISNUMBER(SEARCH(""CDM CASH DEPOSIT"",$C62)),
      ISNUMBER(SEARCH(""CASH DEPOSIT"",$C62)),"&amp;"
      COUNTIFS('SUMMARY DATA'!$D:$D,$C62,'SUMMARY DATA'!$B:$B,""RWS"")&lt;&gt;1
    ),
    """",
    IFERROR(TEXTJOIN(CHAR(10),TRUE,FILTER('SUMMARY DATA'!G:G,'SUMMARY DATA'!$D:$D=$C62,'SUMMARY DATA'!$B:$B=""RWS"")),"""")
  )
)"),"")</f>
        <v/>
      </c>
      <c r="H62" s="18" t="str">
        <f>IFERROR(__xludf.DUMMYFUNCTION("IFERROR(
  TEXTJOIN(CHAR(10),TRUE,FILTER('SUMMARY DATA'!H:H,'SUMMARY DATA'!$A:$A=$A62,'SUMMARY DATA'!$C:$C=$B62,'SUMMARY DATA'!$B:$B=""RWS"",'SUMMARY DATA'!$H:$H=$D62)),
  IF(
    OR(
      ISNUMBER(SEARCH(""CDM CASH DEPOSIT"",$C62)),
      ISNUMBER(SEARC"&amp;"H(""CASH DEPOSIT"",$C62))
    ),
    """",
    IFERROR(TEXTJOIN(CHAR(10),TRUE,FILTER('SUMMARY DATA'!H:H,'SUMMARY DATA'!$D:$D=$C62,'SUMMARY DATA'!$B:$B=""RWS"",'SUMMARY DATA'!$H:$H=$D62)),"""")
  )
)"),"")</f>
        <v/>
      </c>
      <c r="I62" s="18" t="str">
        <f>IFERROR(__xludf.DUMMYFUNCTION("IF(H62="""","""",
SUM(ARRAYFORMULA(VALUE(SPLIT(H62,CHAR(10)))))
)"),"")</f>
        <v/>
      </c>
      <c r="J62" s="17" t="str">
        <f>IFERROR(__xludf.DUMMYFUNCTION("IFERROR(
  TEXTJOIN(CHAR(10),TRUE,FILTER('SUMMARY DATA'!I:I,'SUMMARY DATA'!$A:$A=$A62,'SUMMARY DATA'!$C:$C=$B62,'SUMMARY DATA'!$B:$B=""RWS"")),
  IF(
    OR(
      ISNUMBER(SEARCH(""CDM CASH DEPOSIT"",$C62)),
      ISNUMBER(SEARCH(""CASH DEPOSIT"",$C62)),"&amp;"
      COUNTIFS('SUMMARY DATA'!$D:$D,$C62,'SUMMARY DATA'!$B:$B,""RWS"")&lt;&gt;1
    ),
    """",
    IFERROR(TEXTJOIN(CHAR(10),TRUE,FILTER('SUMMARY DATA'!I:I,'SUMMARY DATA'!$D:$D=$C62,'SUMMARY DATA'!$B:$B=""RWS"")),"""")
  )
)"),"")</f>
        <v/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Height="1" spans="1:27">
      <c r="A63" s="2"/>
      <c r="B63" s="15">
        <v>45915</v>
      </c>
      <c r="C63" s="2" t="s">
        <v>1221</v>
      </c>
      <c r="D63" s="3">
        <v>13.98</v>
      </c>
      <c r="E63" s="16" t="str">
        <f>IFERROR(__xludf.DUMMYFUNCTION("IFERROR(
  TEXTJOIN(CHAR(10),TRUE,FILTER('SUMMARY DATA'!E:E,'SUMMARY DATA'!$A:$A=$A63,'SUMMARY DATA'!$C:$C=$B63,'SUMMARY DATA'!$B:$B=""RWS"")),
  IF(
    OR(
      ISNUMBER(SEARCH(""CDM CASH DEPOSIT"",$C63)),
      ISNUMBER(SEARCH(""CASH DEPOSIT"",$C63)),"&amp;"
      COUNTIFS('SUMMARY DATA'!$D:$D,$C63,'SUMMARY DATA'!$B:$B,""RWS"")&lt;&gt;1
    ),
    """",
    IFERROR(TEXTJOIN(CHAR(10),TRUE,FILTER('SUMMARY DATA'!E:E,'SUMMARY DATA'!$D:$D=$C63,'SUMMARY DATA'!$B:$B=""RWS"")),"""")
  )
)"),"")</f>
        <v/>
      </c>
      <c r="F63" s="17" t="str">
        <f>IFERROR(__xludf.DUMMYFUNCTION("IFERROR(
  TEXTJOIN(CHAR(10),TRUE,FILTER('SUMMARY DATA'!F:F,'SUMMARY DATA'!$A:$A=$A63,'SUMMARY DATA'!$C:$C=$B63,'SUMMARY DATA'!$B:$B=""RWS"")),
  IF(
    OR(
      ISNUMBER(SEARCH(""CDM CASH DEPOSIT"",$C63)),
      ISNUMBER(SEARCH(""CASH DEPOSIT"",$C63)),"&amp;"
      COUNTIFS('SUMMARY DATA'!$D:$D,$C63,'SUMMARY DATA'!$B:$B,""RWS"")&lt;&gt;1
    ),
    """",
    IFERROR(TEXTJOIN(CHAR(10),TRUE,FILTER('SUMMARY DATA'!F:F,'SUMMARY DATA'!$D:$D=$C63,'SUMMARY DATA'!$B:$B=""RWS"")),"""")
  )
)"),"")</f>
        <v/>
      </c>
      <c r="G63" s="17" t="str">
        <f>IFERROR(__xludf.DUMMYFUNCTION("IFERROR(
  TEXTJOIN(CHAR(10),TRUE,FILTER('SUMMARY DATA'!G:G,'SUMMARY DATA'!$A:$A=$A63,'SUMMARY DATA'!$C:$C=$B63,'SUMMARY DATA'!$B:$B=""RWS"")),
  IF(
    OR(
      ISNUMBER(SEARCH(""CDM CASH DEPOSIT"",$C63)),
      ISNUMBER(SEARCH(""CASH DEPOSIT"",$C63)),"&amp;"
      COUNTIFS('SUMMARY DATA'!$D:$D,$C63,'SUMMARY DATA'!$B:$B,""RWS"")&lt;&gt;1
    ),
    """",
    IFERROR(TEXTJOIN(CHAR(10),TRUE,FILTER('SUMMARY DATA'!G:G,'SUMMARY DATA'!$D:$D=$C63,'SUMMARY DATA'!$B:$B=""RWS"")),"""")
  )
)"),"")</f>
        <v/>
      </c>
      <c r="H63" s="18" t="str">
        <f>IFERROR(__xludf.DUMMYFUNCTION("IFERROR(
  TEXTJOIN(CHAR(10),TRUE,FILTER('SUMMARY DATA'!H:H,'SUMMARY DATA'!$A:$A=$A63,'SUMMARY DATA'!$C:$C=$B63,'SUMMARY DATA'!$B:$B=""RWS"",'SUMMARY DATA'!$H:$H=$D63)),
  IF(
    OR(
      ISNUMBER(SEARCH(""CDM CASH DEPOSIT"",$C63)),
      ISNUMBER(SEARC"&amp;"H(""CASH DEPOSIT"",$C63))
    ),
    """",
    IFERROR(TEXTJOIN(CHAR(10),TRUE,FILTER('SUMMARY DATA'!H:H,'SUMMARY DATA'!$D:$D=$C63,'SUMMARY DATA'!$B:$B=""RWS"",'SUMMARY DATA'!$H:$H=$D63)),"""")
  )
)"),"")</f>
        <v/>
      </c>
      <c r="I63" s="18" t="str">
        <f>IFERROR(__xludf.DUMMYFUNCTION("IF(H63="""","""",
SUM(ARRAYFORMULA(VALUE(SPLIT(H63,CHAR(10)))))
)"),"")</f>
        <v/>
      </c>
      <c r="J63" s="17" t="str">
        <f>IFERROR(__xludf.DUMMYFUNCTION("IFERROR(
  TEXTJOIN(CHAR(10),TRUE,FILTER('SUMMARY DATA'!I:I,'SUMMARY DATA'!$A:$A=$A63,'SUMMARY DATA'!$C:$C=$B63,'SUMMARY DATA'!$B:$B=""RWS"")),
  IF(
    OR(
      ISNUMBER(SEARCH(""CDM CASH DEPOSIT"",$C63)),
      ISNUMBER(SEARCH(""CASH DEPOSIT"",$C63)),"&amp;"
      COUNTIFS('SUMMARY DATA'!$D:$D,$C63,'SUMMARY DATA'!$B:$B,""RWS"")&lt;&gt;1
    ),
    """",
    IFERROR(TEXTJOIN(CHAR(10),TRUE,FILTER('SUMMARY DATA'!I:I,'SUMMARY DATA'!$D:$D=$C63,'SUMMARY DATA'!$B:$B=""RWS"")),"""")
  )
)"),"")</f>
        <v/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Height="1" spans="1:27">
      <c r="A64" s="2"/>
      <c r="B64" s="15">
        <v>45915</v>
      </c>
      <c r="C64" s="2" t="s">
        <v>1222</v>
      </c>
      <c r="D64" s="3">
        <v>426.55</v>
      </c>
      <c r="E64" s="16" t="str">
        <f>IFERROR(__xludf.DUMMYFUNCTION("IFERROR(
  TEXTJOIN(CHAR(10),TRUE,FILTER('SUMMARY DATA'!E:E,'SUMMARY DATA'!$A:$A=$A64,'SUMMARY DATA'!$C:$C=$B64,'SUMMARY DATA'!$B:$B=""RWS"")),
  IF(
    OR(
      ISNUMBER(SEARCH(""CDM CASH DEPOSIT"",$C64)),
      ISNUMBER(SEARCH(""CASH DEPOSIT"",$C64)),"&amp;"
      COUNTIFS('SUMMARY DATA'!$D:$D,$C64,'SUMMARY DATA'!$B:$B,""RWS"")&lt;&gt;1
    ),
    """",
    IFERROR(TEXTJOIN(CHAR(10),TRUE,FILTER('SUMMARY DATA'!E:E,'SUMMARY DATA'!$D:$D=$C64,'SUMMARY DATA'!$B:$B=""RWS"")),"""")
  )
)"),"")</f>
        <v/>
      </c>
      <c r="F64" s="17" t="str">
        <f>IFERROR(__xludf.DUMMYFUNCTION("IFERROR(
  TEXTJOIN(CHAR(10),TRUE,FILTER('SUMMARY DATA'!F:F,'SUMMARY DATA'!$A:$A=$A64,'SUMMARY DATA'!$C:$C=$B64,'SUMMARY DATA'!$B:$B=""RWS"")),
  IF(
    OR(
      ISNUMBER(SEARCH(""CDM CASH DEPOSIT"",$C64)),
      ISNUMBER(SEARCH(""CASH DEPOSIT"",$C64)),"&amp;"
      COUNTIFS('SUMMARY DATA'!$D:$D,$C64,'SUMMARY DATA'!$B:$B,""RWS"")&lt;&gt;1
    ),
    """",
    IFERROR(TEXTJOIN(CHAR(10),TRUE,FILTER('SUMMARY DATA'!F:F,'SUMMARY DATA'!$D:$D=$C64,'SUMMARY DATA'!$B:$B=""RWS"")),"""")
  )
)"),"")</f>
        <v/>
      </c>
      <c r="G64" s="17" t="str">
        <f>IFERROR(__xludf.DUMMYFUNCTION("IFERROR(
  TEXTJOIN(CHAR(10),TRUE,FILTER('SUMMARY DATA'!G:G,'SUMMARY DATA'!$A:$A=$A64,'SUMMARY DATA'!$C:$C=$B64,'SUMMARY DATA'!$B:$B=""RWS"")),
  IF(
    OR(
      ISNUMBER(SEARCH(""CDM CASH DEPOSIT"",$C64)),
      ISNUMBER(SEARCH(""CASH DEPOSIT"",$C64)),"&amp;"
      COUNTIFS('SUMMARY DATA'!$D:$D,$C64,'SUMMARY DATA'!$B:$B,""RWS"")&lt;&gt;1
    ),
    """",
    IFERROR(TEXTJOIN(CHAR(10),TRUE,FILTER('SUMMARY DATA'!G:G,'SUMMARY DATA'!$D:$D=$C64,'SUMMARY DATA'!$B:$B=""RWS"")),"""")
  )
)"),"")</f>
        <v/>
      </c>
      <c r="H64" s="18" t="str">
        <f>IFERROR(__xludf.DUMMYFUNCTION("IFERROR(
  TEXTJOIN(CHAR(10),TRUE,FILTER('SUMMARY DATA'!H:H,'SUMMARY DATA'!$A:$A=$A64,'SUMMARY DATA'!$C:$C=$B64,'SUMMARY DATA'!$B:$B=""RWS"",'SUMMARY DATA'!$H:$H=$D64)),
  IF(
    OR(
      ISNUMBER(SEARCH(""CDM CASH DEPOSIT"",$C64)),
      ISNUMBER(SEARC"&amp;"H(""CASH DEPOSIT"",$C64))
    ),
    """",
    IFERROR(TEXTJOIN(CHAR(10),TRUE,FILTER('SUMMARY DATA'!H:H,'SUMMARY DATA'!$D:$D=$C64,'SUMMARY DATA'!$B:$B=""RWS"",'SUMMARY DATA'!$H:$H=$D64)),"""")
  )
)"),"")</f>
        <v/>
      </c>
      <c r="I64" s="18" t="str">
        <f>IFERROR(__xludf.DUMMYFUNCTION("IF(H64="""","""",
SUM(ARRAYFORMULA(VALUE(SPLIT(H64,CHAR(10)))))
)"),"")</f>
        <v/>
      </c>
      <c r="J64" s="17" t="str">
        <f>IFERROR(__xludf.DUMMYFUNCTION("IFERROR(
  TEXTJOIN(CHAR(10),TRUE,FILTER('SUMMARY DATA'!I:I,'SUMMARY DATA'!$A:$A=$A64,'SUMMARY DATA'!$C:$C=$B64,'SUMMARY DATA'!$B:$B=""RWS"")),
  IF(
    OR(
      ISNUMBER(SEARCH(""CDM CASH DEPOSIT"",$C64)),
      ISNUMBER(SEARCH(""CASH DEPOSIT"",$C64)),"&amp;"
      COUNTIFS('SUMMARY DATA'!$D:$D,$C64,'SUMMARY DATA'!$B:$B,""RWS"")&lt;&gt;1
    ),
    """",
    IFERROR(TEXTJOIN(CHAR(10),TRUE,FILTER('SUMMARY DATA'!I:I,'SUMMARY DATA'!$D:$D=$C64,'SUMMARY DATA'!$B:$B=""RWS"")),"""")
  )
)"),"")</f>
        <v/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Height="1" spans="1:27">
      <c r="A65" s="2" t="s">
        <v>1223</v>
      </c>
      <c r="B65" s="15">
        <v>45915</v>
      </c>
      <c r="C65" s="2" t="s">
        <v>1224</v>
      </c>
      <c r="D65" s="3">
        <v>10</v>
      </c>
      <c r="E65" s="16" t="str">
        <f>IFERROR(__xludf.DUMMYFUNCTION("IFERROR(
  TEXTJOIN(CHAR(10),TRUE,FILTER('SUMMARY DATA'!E:E,'SUMMARY DATA'!$A:$A=$A65,'SUMMARY DATA'!$C:$C=$B65,'SUMMARY DATA'!$B:$B=""RWS"")),
  IF(
    OR(
      ISNUMBER(SEARCH(""CDM CASH DEPOSIT"",$C65)),
      ISNUMBER(SEARCH(""CASH DEPOSIT"",$C65)),"&amp;"
      COUNTIFS('SUMMARY DATA'!$D:$D,$C65,'SUMMARY DATA'!$B:$B,""RWS"")&lt;&gt;1
    ),
    """",
    IFERROR(TEXTJOIN(CHAR(10),TRUE,FILTER('SUMMARY DATA'!E:E,'SUMMARY DATA'!$D:$D=$C65,'SUMMARY DATA'!$B:$B=""RWS"")),"""")
  )
)"),"")</f>
        <v/>
      </c>
      <c r="F65" s="17" t="str">
        <f>IFERROR(__xludf.DUMMYFUNCTION("IFERROR(
  TEXTJOIN(CHAR(10),TRUE,FILTER('SUMMARY DATA'!F:F,'SUMMARY DATA'!$A:$A=$A65,'SUMMARY DATA'!$C:$C=$B65,'SUMMARY DATA'!$B:$B=""RWS"")),
  IF(
    OR(
      ISNUMBER(SEARCH(""CDM CASH DEPOSIT"",$C65)),
      ISNUMBER(SEARCH(""CASH DEPOSIT"",$C65)),"&amp;"
      COUNTIFS('SUMMARY DATA'!$D:$D,$C65,'SUMMARY DATA'!$B:$B,""RWS"")&lt;&gt;1
    ),
    """",
    IFERROR(TEXTJOIN(CHAR(10),TRUE,FILTER('SUMMARY DATA'!F:F,'SUMMARY DATA'!$D:$D=$C65,'SUMMARY DATA'!$B:$B=""RWS"")),"""")
  )
)"),"")</f>
        <v/>
      </c>
      <c r="G65" s="17" t="str">
        <f>IFERROR(__xludf.DUMMYFUNCTION("IFERROR(
  TEXTJOIN(CHAR(10),TRUE,FILTER('SUMMARY DATA'!G:G,'SUMMARY DATA'!$A:$A=$A65,'SUMMARY DATA'!$C:$C=$B65,'SUMMARY DATA'!$B:$B=""RWS"")),
  IF(
    OR(
      ISNUMBER(SEARCH(""CDM CASH DEPOSIT"",$C65)),
      ISNUMBER(SEARCH(""CASH DEPOSIT"",$C65)),"&amp;"
      COUNTIFS('SUMMARY DATA'!$D:$D,$C65,'SUMMARY DATA'!$B:$B,""RWS"")&lt;&gt;1
    ),
    """",
    IFERROR(TEXTJOIN(CHAR(10),TRUE,FILTER('SUMMARY DATA'!G:G,'SUMMARY DATA'!$D:$D=$C65,'SUMMARY DATA'!$B:$B=""RWS"")),"""")
  )
)"),"")</f>
        <v/>
      </c>
      <c r="H65" s="18" t="str">
        <f>IFERROR(__xludf.DUMMYFUNCTION("IFERROR(
  TEXTJOIN(CHAR(10),TRUE,FILTER('SUMMARY DATA'!H:H,'SUMMARY DATA'!$A:$A=$A65,'SUMMARY DATA'!$C:$C=$B65,'SUMMARY DATA'!$B:$B=""RWS"",'SUMMARY DATA'!$H:$H=$D65)),
  IF(
    OR(
      ISNUMBER(SEARCH(""CDM CASH DEPOSIT"",$C65)),
      ISNUMBER(SEARC"&amp;"H(""CASH DEPOSIT"",$C65))
    ),
    """",
    IFERROR(TEXTJOIN(CHAR(10),TRUE,FILTER('SUMMARY DATA'!H:H,'SUMMARY DATA'!$D:$D=$C65,'SUMMARY DATA'!$B:$B=""RWS"",'SUMMARY DATA'!$H:$H=$D65)),"""")
  )
)"),"")</f>
        <v/>
      </c>
      <c r="I65" s="18" t="str">
        <f>IFERROR(__xludf.DUMMYFUNCTION("IF(H65="""","""",
SUM(ARRAYFORMULA(VALUE(SPLIT(H65,CHAR(10)))))
)"),"")</f>
        <v/>
      </c>
      <c r="J65" s="17" t="str">
        <f>IFERROR(__xludf.DUMMYFUNCTION("IFERROR(
  TEXTJOIN(CHAR(10),TRUE,FILTER('SUMMARY DATA'!I:I,'SUMMARY DATA'!$A:$A=$A65,'SUMMARY DATA'!$C:$C=$B65,'SUMMARY DATA'!$B:$B=""RWS"")),
  IF(
    OR(
      ISNUMBER(SEARCH(""CDM CASH DEPOSIT"",$C65)),
      ISNUMBER(SEARCH(""CASH DEPOSIT"",$C65)),"&amp;"
      COUNTIFS('SUMMARY DATA'!$D:$D,$C65,'SUMMARY DATA'!$B:$B,""RWS"")&lt;&gt;1
    ),
    """",
    IFERROR(TEXTJOIN(CHAR(10),TRUE,FILTER('SUMMARY DATA'!I:I,'SUMMARY DATA'!$D:$D=$C65,'SUMMARY DATA'!$B:$B=""RWS"")),"""")
  )
)"),"")</f>
        <v/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Height="1" spans="1:27">
      <c r="A66" s="2"/>
      <c r="B66" s="15">
        <v>45914</v>
      </c>
      <c r="C66" s="2" t="s">
        <v>1225</v>
      </c>
      <c r="D66" s="3">
        <v>144</v>
      </c>
      <c r="E66" s="16" t="str">
        <f>IFERROR(__xludf.DUMMYFUNCTION("IFERROR(
  TEXTJOIN(CHAR(10),TRUE,FILTER('SUMMARY DATA'!E:E,'SUMMARY DATA'!$A:$A=$A66,'SUMMARY DATA'!$C:$C=$B66,'SUMMARY DATA'!$B:$B=""RWS"")),
  IF(
    OR(
      ISNUMBER(SEARCH(""CDM CASH DEPOSIT"",$C66)),
      ISNUMBER(SEARCH(""CASH DEPOSIT"",$C66)),"&amp;"
      COUNTIFS('SUMMARY DATA'!$D:$D,$C66,'SUMMARY DATA'!$B:$B,""RWS"")&lt;&gt;1
    ),
    """",
    IFERROR(TEXTJOIN(CHAR(10),TRUE,FILTER('SUMMARY DATA'!E:E,'SUMMARY DATA'!$D:$D=$C66,'SUMMARY DATA'!$B:$B=""RWS"")),"""")
  )
)"),"")</f>
        <v/>
      </c>
      <c r="F66" s="17" t="str">
        <f>IFERROR(__xludf.DUMMYFUNCTION("IFERROR(
  TEXTJOIN(CHAR(10),TRUE,FILTER('SUMMARY DATA'!F:F,'SUMMARY DATA'!$A:$A=$A66,'SUMMARY DATA'!$C:$C=$B66,'SUMMARY DATA'!$B:$B=""RWS"")),
  IF(
    OR(
      ISNUMBER(SEARCH(""CDM CASH DEPOSIT"",$C66)),
      ISNUMBER(SEARCH(""CASH DEPOSIT"",$C66)),"&amp;"
      COUNTIFS('SUMMARY DATA'!$D:$D,$C66,'SUMMARY DATA'!$B:$B,""RWS"")&lt;&gt;1
    ),
    """",
    IFERROR(TEXTJOIN(CHAR(10),TRUE,FILTER('SUMMARY DATA'!F:F,'SUMMARY DATA'!$D:$D=$C66,'SUMMARY DATA'!$B:$B=""RWS"")),"""")
  )
)"),"")</f>
        <v/>
      </c>
      <c r="G66" s="17" t="str">
        <f>IFERROR(__xludf.DUMMYFUNCTION("IFERROR(
  TEXTJOIN(CHAR(10),TRUE,FILTER('SUMMARY DATA'!G:G,'SUMMARY DATA'!$A:$A=$A66,'SUMMARY DATA'!$C:$C=$B66,'SUMMARY DATA'!$B:$B=""RWS"")),
  IF(
    OR(
      ISNUMBER(SEARCH(""CDM CASH DEPOSIT"",$C66)),
      ISNUMBER(SEARCH(""CASH DEPOSIT"",$C66)),"&amp;"
      COUNTIFS('SUMMARY DATA'!$D:$D,$C66,'SUMMARY DATA'!$B:$B,""RWS"")&lt;&gt;1
    ),
    """",
    IFERROR(TEXTJOIN(CHAR(10),TRUE,FILTER('SUMMARY DATA'!G:G,'SUMMARY DATA'!$D:$D=$C66,'SUMMARY DATA'!$B:$B=""RWS"")),"""")
  )
)"),"")</f>
        <v/>
      </c>
      <c r="H66" s="18" t="str">
        <f>IFERROR(__xludf.DUMMYFUNCTION("IFERROR(
  TEXTJOIN(CHAR(10),TRUE,FILTER('SUMMARY DATA'!H:H,'SUMMARY DATA'!$A:$A=$A66,'SUMMARY DATA'!$C:$C=$B66,'SUMMARY DATA'!$B:$B=""RWS"",'SUMMARY DATA'!$H:$H=$D66)),
  IF(
    OR(
      ISNUMBER(SEARCH(""CDM CASH DEPOSIT"",$C66)),
      ISNUMBER(SEARC"&amp;"H(""CASH DEPOSIT"",$C66))
    ),
    """",
    IFERROR(TEXTJOIN(CHAR(10),TRUE,FILTER('SUMMARY DATA'!H:H,'SUMMARY DATA'!$D:$D=$C66,'SUMMARY DATA'!$B:$B=""RWS"",'SUMMARY DATA'!$H:$H=$D66)),"""")
  )
)"),"")</f>
        <v/>
      </c>
      <c r="I66" s="18" t="str">
        <f>IFERROR(__xludf.DUMMYFUNCTION("IF(H66="""","""",
SUM(ARRAYFORMULA(VALUE(SPLIT(H66,CHAR(10)))))
)"),"")</f>
        <v/>
      </c>
      <c r="J66" s="17" t="str">
        <f>IFERROR(__xludf.DUMMYFUNCTION("IFERROR(
  TEXTJOIN(CHAR(10),TRUE,FILTER('SUMMARY DATA'!I:I,'SUMMARY DATA'!$A:$A=$A66,'SUMMARY DATA'!$C:$C=$B66,'SUMMARY DATA'!$B:$B=""RWS"")),
  IF(
    OR(
      ISNUMBER(SEARCH(""CDM CASH DEPOSIT"",$C66)),
      ISNUMBER(SEARCH(""CASH DEPOSIT"",$C66)),"&amp;"
      COUNTIFS('SUMMARY DATA'!$D:$D,$C66,'SUMMARY DATA'!$B:$B,""RWS"")&lt;&gt;1
    ),
    """",
    IFERROR(TEXTJOIN(CHAR(10),TRUE,FILTER('SUMMARY DATA'!I:I,'SUMMARY DATA'!$D:$D=$C66,'SUMMARY DATA'!$B:$B=""RWS"")),"""")
  )
)"),"")</f>
        <v/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Height="1" spans="1:27">
      <c r="A67" s="2" t="s">
        <v>1226</v>
      </c>
      <c r="B67" s="15">
        <v>45913</v>
      </c>
      <c r="C67" s="2" t="s">
        <v>1227</v>
      </c>
      <c r="D67" s="3">
        <v>115.9</v>
      </c>
      <c r="E67" s="16" t="str">
        <f>IFERROR(__xludf.DUMMYFUNCTION("IFERROR(
  TEXTJOIN(CHAR(10),TRUE,FILTER('SUMMARY DATA'!E:E,'SUMMARY DATA'!$A:$A=$A67,'SUMMARY DATA'!$C:$C=$B67,'SUMMARY DATA'!$B:$B=""RWS"")),
  IF(
    OR(
      ISNUMBER(SEARCH(""CDM CASH DEPOSIT"",$C67)),
      ISNUMBER(SEARCH(""CASH DEPOSIT"",$C67)),"&amp;"
      COUNTIFS('SUMMARY DATA'!$D:$D,$C67,'SUMMARY DATA'!$B:$B,""RWS"")&lt;&gt;1
    ),
    """",
    IFERROR(TEXTJOIN(CHAR(10),TRUE,FILTER('SUMMARY DATA'!E:E,'SUMMARY DATA'!$D:$D=$C67,'SUMMARY DATA'!$B:$B=""RWS"")),"""")
  )
)"),"")</f>
        <v/>
      </c>
      <c r="F67" s="17" t="str">
        <f>IFERROR(__xludf.DUMMYFUNCTION("IFERROR(
  TEXTJOIN(CHAR(10),TRUE,FILTER('SUMMARY DATA'!F:F,'SUMMARY DATA'!$A:$A=$A67,'SUMMARY DATA'!$C:$C=$B67,'SUMMARY DATA'!$B:$B=""RWS"")),
  IF(
    OR(
      ISNUMBER(SEARCH(""CDM CASH DEPOSIT"",$C67)),
      ISNUMBER(SEARCH(""CASH DEPOSIT"",$C67)),"&amp;"
      COUNTIFS('SUMMARY DATA'!$D:$D,$C67,'SUMMARY DATA'!$B:$B,""RWS"")&lt;&gt;1
    ),
    """",
    IFERROR(TEXTJOIN(CHAR(10),TRUE,FILTER('SUMMARY DATA'!F:F,'SUMMARY DATA'!$D:$D=$C67,'SUMMARY DATA'!$B:$B=""RWS"")),"""")
  )
)"),"")</f>
        <v/>
      </c>
      <c r="G67" s="17" t="str">
        <f>IFERROR(__xludf.DUMMYFUNCTION("IFERROR(
  TEXTJOIN(CHAR(10),TRUE,FILTER('SUMMARY DATA'!G:G,'SUMMARY DATA'!$A:$A=$A67,'SUMMARY DATA'!$C:$C=$B67,'SUMMARY DATA'!$B:$B=""RWS"")),
  IF(
    OR(
      ISNUMBER(SEARCH(""CDM CASH DEPOSIT"",$C67)),
      ISNUMBER(SEARCH(""CASH DEPOSIT"",$C67)),"&amp;"
      COUNTIFS('SUMMARY DATA'!$D:$D,$C67,'SUMMARY DATA'!$B:$B,""RWS"")&lt;&gt;1
    ),
    """",
    IFERROR(TEXTJOIN(CHAR(10),TRUE,FILTER('SUMMARY DATA'!G:G,'SUMMARY DATA'!$D:$D=$C67,'SUMMARY DATA'!$B:$B=""RWS"")),"""")
  )
)"),"")</f>
        <v/>
      </c>
      <c r="H67" s="18" t="str">
        <f>IFERROR(__xludf.DUMMYFUNCTION("IFERROR(
  TEXTJOIN(CHAR(10),TRUE,FILTER('SUMMARY DATA'!H:H,'SUMMARY DATA'!$A:$A=$A67,'SUMMARY DATA'!$C:$C=$B67,'SUMMARY DATA'!$B:$B=""RWS"",'SUMMARY DATA'!$H:$H=$D67)),
  IF(
    OR(
      ISNUMBER(SEARCH(""CDM CASH DEPOSIT"",$C67)),
      ISNUMBER(SEARC"&amp;"H(""CASH DEPOSIT"",$C67))
    ),
    """",
    IFERROR(TEXTJOIN(CHAR(10),TRUE,FILTER('SUMMARY DATA'!H:H,'SUMMARY DATA'!$D:$D=$C67,'SUMMARY DATA'!$B:$B=""RWS"",'SUMMARY DATA'!$H:$H=$D67)),"""")
  )
)"),"")</f>
        <v/>
      </c>
      <c r="I67" s="18" t="str">
        <f>IFERROR(__xludf.DUMMYFUNCTION("IF(H67="""","""",
SUM(ARRAYFORMULA(VALUE(SPLIT(H67,CHAR(10)))))
)"),"")</f>
        <v/>
      </c>
      <c r="J67" s="17" t="str">
        <f>IFERROR(__xludf.DUMMYFUNCTION("IFERROR(
  TEXTJOIN(CHAR(10),TRUE,FILTER('SUMMARY DATA'!I:I,'SUMMARY DATA'!$A:$A=$A67,'SUMMARY DATA'!$C:$C=$B67,'SUMMARY DATA'!$B:$B=""RWS"")),
  IF(
    OR(
      ISNUMBER(SEARCH(""CDM CASH DEPOSIT"",$C67)),
      ISNUMBER(SEARCH(""CASH DEPOSIT"",$C67)),"&amp;"
      COUNTIFS('SUMMARY DATA'!$D:$D,$C67,'SUMMARY DATA'!$B:$B,""RWS"")&lt;&gt;1
    ),
    """",
    IFERROR(TEXTJOIN(CHAR(10),TRUE,FILTER('SUMMARY DATA'!I:I,'SUMMARY DATA'!$D:$D=$C67,'SUMMARY DATA'!$B:$B=""RWS"")),"""")
  )
)"),"")</f>
        <v/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Height="1" spans="1:27">
      <c r="A68" s="2" t="s">
        <v>1228</v>
      </c>
      <c r="B68" s="15">
        <v>45913</v>
      </c>
      <c r="C68" s="2" t="s">
        <v>110</v>
      </c>
      <c r="D68" s="3">
        <v>10</v>
      </c>
      <c r="E68" s="16" t="str">
        <f>IFERROR(__xludf.DUMMYFUNCTION("IFERROR(
  TEXTJOIN(CHAR(10),TRUE,FILTER('SUMMARY DATA'!E:E,'SUMMARY DATA'!$A:$A=$A68,'SUMMARY DATA'!$C:$C=$B68,'SUMMARY DATA'!$B:$B=""RWS"")),
  IF(
    OR(
      ISNUMBER(SEARCH(""CDM CASH DEPOSIT"",$C68)),
      ISNUMBER(SEARCH(""CASH DEPOSIT"",$C68)),"&amp;"
      COUNTIFS('SUMMARY DATA'!$D:$D,$C68,'SUMMARY DATA'!$B:$B,""RWS"")&lt;&gt;1
    ),
    """",
    IFERROR(TEXTJOIN(CHAR(10),TRUE,FILTER('SUMMARY DATA'!E:E,'SUMMARY DATA'!$D:$D=$C68,'SUMMARY DATA'!$B:$B=""RWS"")),"""")
  )
)"),"")</f>
        <v/>
      </c>
      <c r="F68" s="17" t="str">
        <f>IFERROR(__xludf.DUMMYFUNCTION("IFERROR(
  TEXTJOIN(CHAR(10),TRUE,FILTER('SUMMARY DATA'!F:F,'SUMMARY DATA'!$A:$A=$A68,'SUMMARY DATA'!$C:$C=$B68,'SUMMARY DATA'!$B:$B=""RWS"")),
  IF(
    OR(
      ISNUMBER(SEARCH(""CDM CASH DEPOSIT"",$C68)),
      ISNUMBER(SEARCH(""CASH DEPOSIT"",$C68)),"&amp;"
      COUNTIFS('SUMMARY DATA'!$D:$D,$C68,'SUMMARY DATA'!$B:$B,""RWS"")&lt;&gt;1
    ),
    """",
    IFERROR(TEXTJOIN(CHAR(10),TRUE,FILTER('SUMMARY DATA'!F:F,'SUMMARY DATA'!$D:$D=$C68,'SUMMARY DATA'!$B:$B=""RWS"")),"""")
  )
)"),"")</f>
        <v/>
      </c>
      <c r="G68" s="17" t="str">
        <f>IFERROR(__xludf.DUMMYFUNCTION("IFERROR(
  TEXTJOIN(CHAR(10),TRUE,FILTER('SUMMARY DATA'!G:G,'SUMMARY DATA'!$A:$A=$A68,'SUMMARY DATA'!$C:$C=$B68,'SUMMARY DATA'!$B:$B=""RWS"")),
  IF(
    OR(
      ISNUMBER(SEARCH(""CDM CASH DEPOSIT"",$C68)),
      ISNUMBER(SEARCH(""CASH DEPOSIT"",$C68)),"&amp;"
      COUNTIFS('SUMMARY DATA'!$D:$D,$C68,'SUMMARY DATA'!$B:$B,""RWS"")&lt;&gt;1
    ),
    """",
    IFERROR(TEXTJOIN(CHAR(10),TRUE,FILTER('SUMMARY DATA'!G:G,'SUMMARY DATA'!$D:$D=$C68,'SUMMARY DATA'!$B:$B=""RWS"")),"""")
  )
)"),"")</f>
        <v/>
      </c>
      <c r="H68" s="18" t="str">
        <f>IFERROR(__xludf.DUMMYFUNCTION("IFERROR(
  TEXTJOIN(CHAR(10),TRUE,FILTER('SUMMARY DATA'!H:H,'SUMMARY DATA'!$A:$A=$A68,'SUMMARY DATA'!$C:$C=$B68,'SUMMARY DATA'!$B:$B=""RWS"",'SUMMARY DATA'!$H:$H=$D68)),
  IF(
    OR(
      ISNUMBER(SEARCH(""CDM CASH DEPOSIT"",$C68)),
      ISNUMBER(SEARC"&amp;"H(""CASH DEPOSIT"",$C68))
    ),
    """",
    IFERROR(TEXTJOIN(CHAR(10),TRUE,FILTER('SUMMARY DATA'!H:H,'SUMMARY DATA'!$D:$D=$C68,'SUMMARY DATA'!$B:$B=""RWS"",'SUMMARY DATA'!$H:$H=$D68)),"""")
  )
)"),"")</f>
        <v/>
      </c>
      <c r="I68" s="18" t="str">
        <f>IFERROR(__xludf.DUMMYFUNCTION("IF(H68="""","""",
SUM(ARRAYFORMULA(VALUE(SPLIT(H68,CHAR(10)))))
)"),"")</f>
        <v/>
      </c>
      <c r="J68" s="17" t="str">
        <f>IFERROR(__xludf.DUMMYFUNCTION("IFERROR(
  TEXTJOIN(CHAR(10),TRUE,FILTER('SUMMARY DATA'!I:I,'SUMMARY DATA'!$A:$A=$A68,'SUMMARY DATA'!$C:$C=$B68,'SUMMARY DATA'!$B:$B=""RWS"")),
  IF(
    OR(
      ISNUMBER(SEARCH(""CDM CASH DEPOSIT"",$C68)),
      ISNUMBER(SEARCH(""CASH DEPOSIT"",$C68)),"&amp;"
      COUNTIFS('SUMMARY DATA'!$D:$D,$C68,'SUMMARY DATA'!$B:$B,""RWS"")&lt;&gt;1
    ),
    """",
    IFERROR(TEXTJOIN(CHAR(10),TRUE,FILTER('SUMMARY DATA'!I:I,'SUMMARY DATA'!$D:$D=$C68,'SUMMARY DATA'!$B:$B=""RWS"")),"""")
  )
)"),"")</f>
        <v/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Height="1" spans="1:27">
      <c r="A69" s="2" t="s">
        <v>1229</v>
      </c>
      <c r="B69" s="15">
        <v>45913</v>
      </c>
      <c r="C69" s="2" t="s">
        <v>110</v>
      </c>
      <c r="D69" s="3">
        <v>10</v>
      </c>
      <c r="E69" s="16" t="str">
        <f>IFERROR(__xludf.DUMMYFUNCTION("IFERROR(
  TEXTJOIN(CHAR(10),TRUE,FILTER('SUMMARY DATA'!E:E,'SUMMARY DATA'!$A:$A=$A69,'SUMMARY DATA'!$C:$C=$B69,'SUMMARY DATA'!$B:$B=""RWS"")),
  IF(
    OR(
      ISNUMBER(SEARCH(""CDM CASH DEPOSIT"",$C69)),
      ISNUMBER(SEARCH(""CASH DEPOSIT"",$C69)),"&amp;"
      COUNTIFS('SUMMARY DATA'!$D:$D,$C69,'SUMMARY DATA'!$B:$B,""RWS"")&lt;&gt;1
    ),
    """",
    IFERROR(TEXTJOIN(CHAR(10),TRUE,FILTER('SUMMARY DATA'!E:E,'SUMMARY DATA'!$D:$D=$C69,'SUMMARY DATA'!$B:$B=""RWS"")),"""")
  )
)"),"")</f>
        <v/>
      </c>
      <c r="F69" s="17" t="str">
        <f>IFERROR(__xludf.DUMMYFUNCTION("IFERROR(
  TEXTJOIN(CHAR(10),TRUE,FILTER('SUMMARY DATA'!F:F,'SUMMARY DATA'!$A:$A=$A69,'SUMMARY DATA'!$C:$C=$B69,'SUMMARY DATA'!$B:$B=""RWS"")),
  IF(
    OR(
      ISNUMBER(SEARCH(""CDM CASH DEPOSIT"",$C69)),
      ISNUMBER(SEARCH(""CASH DEPOSIT"",$C69)),"&amp;"
      COUNTIFS('SUMMARY DATA'!$D:$D,$C69,'SUMMARY DATA'!$B:$B,""RWS"")&lt;&gt;1
    ),
    """",
    IFERROR(TEXTJOIN(CHAR(10),TRUE,FILTER('SUMMARY DATA'!F:F,'SUMMARY DATA'!$D:$D=$C69,'SUMMARY DATA'!$B:$B=""RWS"")),"""")
  )
)"),"")</f>
        <v/>
      </c>
      <c r="G69" s="17" t="str">
        <f>IFERROR(__xludf.DUMMYFUNCTION("IFERROR(
  TEXTJOIN(CHAR(10),TRUE,FILTER('SUMMARY DATA'!G:G,'SUMMARY DATA'!$A:$A=$A69,'SUMMARY DATA'!$C:$C=$B69,'SUMMARY DATA'!$B:$B=""RWS"")),
  IF(
    OR(
      ISNUMBER(SEARCH(""CDM CASH DEPOSIT"",$C69)),
      ISNUMBER(SEARCH(""CASH DEPOSIT"",$C69)),"&amp;"
      COUNTIFS('SUMMARY DATA'!$D:$D,$C69,'SUMMARY DATA'!$B:$B,""RWS"")&lt;&gt;1
    ),
    """",
    IFERROR(TEXTJOIN(CHAR(10),TRUE,FILTER('SUMMARY DATA'!G:G,'SUMMARY DATA'!$D:$D=$C69,'SUMMARY DATA'!$B:$B=""RWS"")),"""")
  )
)"),"")</f>
        <v/>
      </c>
      <c r="H69" s="18" t="str">
        <f>IFERROR(__xludf.DUMMYFUNCTION("IFERROR(
  TEXTJOIN(CHAR(10),TRUE,FILTER('SUMMARY DATA'!H:H,'SUMMARY DATA'!$A:$A=$A69,'SUMMARY DATA'!$C:$C=$B69,'SUMMARY DATA'!$B:$B=""RWS"",'SUMMARY DATA'!$H:$H=$D69)),
  IF(
    OR(
      ISNUMBER(SEARCH(""CDM CASH DEPOSIT"",$C69)),
      ISNUMBER(SEARC"&amp;"H(""CASH DEPOSIT"",$C69))
    ),
    """",
    IFERROR(TEXTJOIN(CHAR(10),TRUE,FILTER('SUMMARY DATA'!H:H,'SUMMARY DATA'!$D:$D=$C69,'SUMMARY DATA'!$B:$B=""RWS"",'SUMMARY DATA'!$H:$H=$D69)),"""")
  )
)"),"")</f>
        <v/>
      </c>
      <c r="I69" s="18" t="str">
        <f>IFERROR(__xludf.DUMMYFUNCTION("IF(H69="""","""",
SUM(ARRAYFORMULA(VALUE(SPLIT(H69,CHAR(10)))))
)"),"")</f>
        <v/>
      </c>
      <c r="J69" s="17" t="str">
        <f>IFERROR(__xludf.DUMMYFUNCTION("IFERROR(
  TEXTJOIN(CHAR(10),TRUE,FILTER('SUMMARY DATA'!I:I,'SUMMARY DATA'!$A:$A=$A69,'SUMMARY DATA'!$C:$C=$B69,'SUMMARY DATA'!$B:$B=""RWS"")),
  IF(
    OR(
      ISNUMBER(SEARCH(""CDM CASH DEPOSIT"",$C69)),
      ISNUMBER(SEARCH(""CASH DEPOSIT"",$C69)),"&amp;"
      COUNTIFS('SUMMARY DATA'!$D:$D,$C69,'SUMMARY DATA'!$B:$B,""RWS"")&lt;&gt;1
    ),
    """",
    IFERROR(TEXTJOIN(CHAR(10),TRUE,FILTER('SUMMARY DATA'!I:I,'SUMMARY DATA'!$D:$D=$C69,'SUMMARY DATA'!$B:$B=""RWS"")),"""")
  )
)"),"")</f>
        <v/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Height="1" spans="1:27">
      <c r="A70" s="2"/>
      <c r="B70" s="15">
        <v>45912</v>
      </c>
      <c r="C70" s="2" t="s">
        <v>1230</v>
      </c>
      <c r="D70" s="3">
        <v>578</v>
      </c>
      <c r="E70" s="16" t="str">
        <f>IFERROR(__xludf.DUMMYFUNCTION("IFERROR(
  TEXTJOIN(CHAR(10),TRUE,FILTER('SUMMARY DATA'!E:E,'SUMMARY DATA'!$A:$A=$A70,'SUMMARY DATA'!$C:$C=$B70,'SUMMARY DATA'!$B:$B=""RWS"")),
  IF(
    OR(
      ISNUMBER(SEARCH(""CDM CASH DEPOSIT"",$C70)),
      ISNUMBER(SEARCH(""CASH DEPOSIT"",$C70)),"&amp;"
      COUNTIFS('SUMMARY DATA'!$D:$D,$C70,'SUMMARY DATA'!$B:$B,""RWS"")&lt;&gt;1
    ),
    """",
    IFERROR(TEXTJOIN(CHAR(10),TRUE,FILTER('SUMMARY DATA'!E:E,'SUMMARY DATA'!$D:$D=$C70,'SUMMARY DATA'!$B:$B=""RWS"")),"""")
  )
)"),"")</f>
        <v/>
      </c>
      <c r="F70" s="17" t="str">
        <f>IFERROR(__xludf.DUMMYFUNCTION("IFERROR(
  TEXTJOIN(CHAR(10),TRUE,FILTER('SUMMARY DATA'!F:F,'SUMMARY DATA'!$A:$A=$A70,'SUMMARY DATA'!$C:$C=$B70,'SUMMARY DATA'!$B:$B=""RWS"")),
  IF(
    OR(
      ISNUMBER(SEARCH(""CDM CASH DEPOSIT"",$C70)),
      ISNUMBER(SEARCH(""CASH DEPOSIT"",$C70)),"&amp;"
      COUNTIFS('SUMMARY DATA'!$D:$D,$C70,'SUMMARY DATA'!$B:$B,""RWS"")&lt;&gt;1
    ),
    """",
    IFERROR(TEXTJOIN(CHAR(10),TRUE,FILTER('SUMMARY DATA'!F:F,'SUMMARY DATA'!$D:$D=$C70,'SUMMARY DATA'!$B:$B=""RWS"")),"""")
  )
)"),"")</f>
        <v/>
      </c>
      <c r="G70" s="17" t="str">
        <f>IFERROR(__xludf.DUMMYFUNCTION("IFERROR(
  TEXTJOIN(CHAR(10),TRUE,FILTER('SUMMARY DATA'!G:G,'SUMMARY DATA'!$A:$A=$A70,'SUMMARY DATA'!$C:$C=$B70,'SUMMARY DATA'!$B:$B=""RWS"")),
  IF(
    OR(
      ISNUMBER(SEARCH(""CDM CASH DEPOSIT"",$C70)),
      ISNUMBER(SEARCH(""CASH DEPOSIT"",$C70)),"&amp;"
      COUNTIFS('SUMMARY DATA'!$D:$D,$C70,'SUMMARY DATA'!$B:$B,""RWS"")&lt;&gt;1
    ),
    """",
    IFERROR(TEXTJOIN(CHAR(10),TRUE,FILTER('SUMMARY DATA'!G:G,'SUMMARY DATA'!$D:$D=$C70,'SUMMARY DATA'!$B:$B=""RWS"")),"""")
  )
)"),"")</f>
        <v/>
      </c>
      <c r="H70" s="18" t="str">
        <f>IFERROR(__xludf.DUMMYFUNCTION("IFERROR(
  TEXTJOIN(CHAR(10),TRUE,FILTER('SUMMARY DATA'!H:H,'SUMMARY DATA'!$A:$A=$A70,'SUMMARY DATA'!$C:$C=$B70,'SUMMARY DATA'!$B:$B=""RWS"",'SUMMARY DATA'!$H:$H=$D70)),
  IF(
    OR(
      ISNUMBER(SEARCH(""CDM CASH DEPOSIT"",$C70)),
      ISNUMBER(SEARC"&amp;"H(""CASH DEPOSIT"",$C70))
    ),
    """",
    IFERROR(TEXTJOIN(CHAR(10),TRUE,FILTER('SUMMARY DATA'!H:H,'SUMMARY DATA'!$D:$D=$C70,'SUMMARY DATA'!$B:$B=""RWS"",'SUMMARY DATA'!$H:$H=$D70)),"""")
  )
)"),"")</f>
        <v/>
      </c>
      <c r="I70" s="18" t="str">
        <f>IFERROR(__xludf.DUMMYFUNCTION("IF(H70="""","""",
SUM(ARRAYFORMULA(VALUE(SPLIT(H70,CHAR(10)))))
)"),"")</f>
        <v/>
      </c>
      <c r="J70" s="17" t="str">
        <f>IFERROR(__xludf.DUMMYFUNCTION("IFERROR(
  TEXTJOIN(CHAR(10),TRUE,FILTER('SUMMARY DATA'!I:I,'SUMMARY DATA'!$A:$A=$A70,'SUMMARY DATA'!$C:$C=$B70,'SUMMARY DATA'!$B:$B=""RWS"")),
  IF(
    OR(
      ISNUMBER(SEARCH(""CDM CASH DEPOSIT"",$C70)),
      ISNUMBER(SEARCH(""CASH DEPOSIT"",$C70)),"&amp;"
      COUNTIFS('SUMMARY DATA'!$D:$D,$C70,'SUMMARY DATA'!$B:$B,""RWS"")&lt;&gt;1
    ),
    """",
    IFERROR(TEXTJOIN(CHAR(10),TRUE,FILTER('SUMMARY DATA'!I:I,'SUMMARY DATA'!$D:$D=$C70,'SUMMARY DATA'!$B:$B=""RWS"")),"""")
  )
)"),"")</f>
        <v/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Height="1" spans="1:27">
      <c r="A71" s="2" t="s">
        <v>1231</v>
      </c>
      <c r="B71" s="15">
        <v>45912</v>
      </c>
      <c r="C71" s="2" t="s">
        <v>1232</v>
      </c>
      <c r="D71" s="3">
        <v>717</v>
      </c>
      <c r="E71" s="16" t="str">
        <f>IFERROR(__xludf.DUMMYFUNCTION("IFERROR(
  TEXTJOIN(CHAR(10),TRUE,FILTER('SUMMARY DATA'!E:E,'SUMMARY DATA'!$A:$A=$A71,'SUMMARY DATA'!$C:$C=$B71,'SUMMARY DATA'!$B:$B=""RWS"")),
  IF(
    OR(
      ISNUMBER(SEARCH(""CDM CASH DEPOSIT"",$C71)),
      ISNUMBER(SEARCH(""CASH DEPOSIT"",$C71)),"&amp;"
      COUNTIFS('SUMMARY DATA'!$D:$D,$C71,'SUMMARY DATA'!$B:$B,""RWS"")&lt;&gt;1
    ),
    """",
    IFERROR(TEXTJOIN(CHAR(10),TRUE,FILTER('SUMMARY DATA'!E:E,'SUMMARY DATA'!$D:$D=$C71,'SUMMARY DATA'!$B:$B=""RWS"")),"""")
  )
)"),"")</f>
        <v/>
      </c>
      <c r="F71" s="17" t="str">
        <f>IFERROR(__xludf.DUMMYFUNCTION("IFERROR(
  TEXTJOIN(CHAR(10),TRUE,FILTER('SUMMARY DATA'!F:F,'SUMMARY DATA'!$A:$A=$A71,'SUMMARY DATA'!$C:$C=$B71,'SUMMARY DATA'!$B:$B=""RWS"")),
  IF(
    OR(
      ISNUMBER(SEARCH(""CDM CASH DEPOSIT"",$C71)),
      ISNUMBER(SEARCH(""CASH DEPOSIT"",$C71)),"&amp;"
      COUNTIFS('SUMMARY DATA'!$D:$D,$C71,'SUMMARY DATA'!$B:$B,""RWS"")&lt;&gt;1
    ),
    """",
    IFERROR(TEXTJOIN(CHAR(10),TRUE,FILTER('SUMMARY DATA'!F:F,'SUMMARY DATA'!$D:$D=$C71,'SUMMARY DATA'!$B:$B=""RWS"")),"""")
  )
)"),"")</f>
        <v/>
      </c>
      <c r="G71" s="17" t="str">
        <f>IFERROR(__xludf.DUMMYFUNCTION("IFERROR(
  TEXTJOIN(CHAR(10),TRUE,FILTER('SUMMARY DATA'!G:G,'SUMMARY DATA'!$A:$A=$A71,'SUMMARY DATA'!$C:$C=$B71,'SUMMARY DATA'!$B:$B=""RWS"")),
  IF(
    OR(
      ISNUMBER(SEARCH(""CDM CASH DEPOSIT"",$C71)),
      ISNUMBER(SEARCH(""CASH DEPOSIT"",$C71)),"&amp;"
      COUNTIFS('SUMMARY DATA'!$D:$D,$C71,'SUMMARY DATA'!$B:$B,""RWS"")&lt;&gt;1
    ),
    """",
    IFERROR(TEXTJOIN(CHAR(10),TRUE,FILTER('SUMMARY DATA'!G:G,'SUMMARY DATA'!$D:$D=$C71,'SUMMARY DATA'!$B:$B=""RWS"")),"""")
  )
)"),"")</f>
        <v/>
      </c>
      <c r="H71" s="18" t="str">
        <f>IFERROR(__xludf.DUMMYFUNCTION("IFERROR(
  TEXTJOIN(CHAR(10),TRUE,FILTER('SUMMARY DATA'!H:H,'SUMMARY DATA'!$A:$A=$A71,'SUMMARY DATA'!$C:$C=$B71,'SUMMARY DATA'!$B:$B=""RWS"",'SUMMARY DATA'!$H:$H=$D71)),
  IF(
    OR(
      ISNUMBER(SEARCH(""CDM CASH DEPOSIT"",$C71)),
      ISNUMBER(SEARC"&amp;"H(""CASH DEPOSIT"",$C71))
    ),
    """",
    IFERROR(TEXTJOIN(CHAR(10),TRUE,FILTER('SUMMARY DATA'!H:H,'SUMMARY DATA'!$D:$D=$C71,'SUMMARY DATA'!$B:$B=""RWS"",'SUMMARY DATA'!$H:$H=$D71)),"""")
  )
)"),"")</f>
        <v/>
      </c>
      <c r="I71" s="18" t="str">
        <f>IFERROR(__xludf.DUMMYFUNCTION("IF(H71="""","""",
SUM(ARRAYFORMULA(VALUE(SPLIT(H71,CHAR(10)))))
)"),"")</f>
        <v/>
      </c>
      <c r="J71" s="17" t="str">
        <f>IFERROR(__xludf.DUMMYFUNCTION("IFERROR(
  TEXTJOIN(CHAR(10),TRUE,FILTER('SUMMARY DATA'!I:I,'SUMMARY DATA'!$A:$A=$A71,'SUMMARY DATA'!$C:$C=$B71,'SUMMARY DATA'!$B:$B=""RWS"")),
  IF(
    OR(
      ISNUMBER(SEARCH(""CDM CASH DEPOSIT"",$C71)),
      ISNUMBER(SEARCH(""CASH DEPOSIT"",$C71)),"&amp;"
      COUNTIFS('SUMMARY DATA'!$D:$D,$C71,'SUMMARY DATA'!$B:$B,""RWS"")&lt;&gt;1
    ),
    """",
    IFERROR(TEXTJOIN(CHAR(10),TRUE,FILTER('SUMMARY DATA'!I:I,'SUMMARY DATA'!$D:$D=$C71,'SUMMARY DATA'!$B:$B=""RWS"")),"""")
  )
)"),"")</f>
        <v/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Height="1" spans="1:27">
      <c r="A72" s="2"/>
      <c r="B72" s="15">
        <v>45911</v>
      </c>
      <c r="C72" s="2" t="s">
        <v>1233</v>
      </c>
      <c r="D72" s="3">
        <v>10</v>
      </c>
      <c r="E72" s="16" t="str">
        <f>IFERROR(__xludf.DUMMYFUNCTION("IFERROR(
  TEXTJOIN(CHAR(10),TRUE,FILTER('SUMMARY DATA'!E:E,'SUMMARY DATA'!$A:$A=$A72,'SUMMARY DATA'!$C:$C=$B72,'SUMMARY DATA'!$B:$B=""RWS"")),
  IF(
    OR(
      ISNUMBER(SEARCH(""CDM CASH DEPOSIT"",$C72)),
      ISNUMBER(SEARCH(""CASH DEPOSIT"",$C72)),"&amp;"
      COUNTIFS('SUMMARY DATA'!$D:$D,$C72,'SUMMARY DATA'!$B:$B,""RWS"")&lt;&gt;1
    ),
    """",
    IFERROR(TEXTJOIN(CHAR(10),TRUE,FILTER('SUMMARY DATA'!E:E,'SUMMARY DATA'!$D:$D=$C72,'SUMMARY DATA'!$B:$B=""RWS"")),"""")
  )
)"),"")</f>
        <v/>
      </c>
      <c r="F72" s="17" t="str">
        <f>IFERROR(__xludf.DUMMYFUNCTION("IFERROR(
  TEXTJOIN(CHAR(10),TRUE,FILTER('SUMMARY DATA'!F:F,'SUMMARY DATA'!$A:$A=$A72,'SUMMARY DATA'!$C:$C=$B72,'SUMMARY DATA'!$B:$B=""RWS"")),
  IF(
    OR(
      ISNUMBER(SEARCH(""CDM CASH DEPOSIT"",$C72)),
      ISNUMBER(SEARCH(""CASH DEPOSIT"",$C72)),"&amp;"
      COUNTIFS('SUMMARY DATA'!$D:$D,$C72,'SUMMARY DATA'!$B:$B,""RWS"")&lt;&gt;1
    ),
    """",
    IFERROR(TEXTJOIN(CHAR(10),TRUE,FILTER('SUMMARY DATA'!F:F,'SUMMARY DATA'!$D:$D=$C72,'SUMMARY DATA'!$B:$B=""RWS"")),"""")
  )
)"),"")</f>
        <v/>
      </c>
      <c r="G72" s="17" t="str">
        <f>IFERROR(__xludf.DUMMYFUNCTION("IFERROR(
  TEXTJOIN(CHAR(10),TRUE,FILTER('SUMMARY DATA'!G:G,'SUMMARY DATA'!$A:$A=$A72,'SUMMARY DATA'!$C:$C=$B72,'SUMMARY DATA'!$B:$B=""RWS"")),
  IF(
    OR(
      ISNUMBER(SEARCH(""CDM CASH DEPOSIT"",$C72)),
      ISNUMBER(SEARCH(""CASH DEPOSIT"",$C72)),"&amp;"
      COUNTIFS('SUMMARY DATA'!$D:$D,$C72,'SUMMARY DATA'!$B:$B,""RWS"")&lt;&gt;1
    ),
    """",
    IFERROR(TEXTJOIN(CHAR(10),TRUE,FILTER('SUMMARY DATA'!G:G,'SUMMARY DATA'!$D:$D=$C72,'SUMMARY DATA'!$B:$B=""RWS"")),"""")
  )
)"),"")</f>
        <v/>
      </c>
      <c r="H72" s="18" t="str">
        <f>IFERROR(__xludf.DUMMYFUNCTION("IFERROR(
  TEXTJOIN(CHAR(10),TRUE,FILTER('SUMMARY DATA'!H:H,'SUMMARY DATA'!$A:$A=$A72,'SUMMARY DATA'!$C:$C=$B72,'SUMMARY DATA'!$B:$B=""RWS"",'SUMMARY DATA'!$H:$H=$D72)),
  IF(
    OR(
      ISNUMBER(SEARCH(""CDM CASH DEPOSIT"",$C72)),
      ISNUMBER(SEARC"&amp;"H(""CASH DEPOSIT"",$C72))
    ),
    """",
    IFERROR(TEXTJOIN(CHAR(10),TRUE,FILTER('SUMMARY DATA'!H:H,'SUMMARY DATA'!$D:$D=$C72,'SUMMARY DATA'!$B:$B=""RWS"",'SUMMARY DATA'!$H:$H=$D72)),"""")
  )
)"),"")</f>
        <v/>
      </c>
      <c r="I72" s="18" t="str">
        <f>IFERROR(__xludf.DUMMYFUNCTION("IF(H72="""","""",
SUM(ARRAYFORMULA(VALUE(SPLIT(H72,CHAR(10)))))
)"),"")</f>
        <v/>
      </c>
      <c r="J72" s="17" t="str">
        <f>IFERROR(__xludf.DUMMYFUNCTION("IFERROR(
  TEXTJOIN(CHAR(10),TRUE,FILTER('SUMMARY DATA'!I:I,'SUMMARY DATA'!$A:$A=$A72,'SUMMARY DATA'!$C:$C=$B72,'SUMMARY DATA'!$B:$B=""RWS"")),
  IF(
    OR(
      ISNUMBER(SEARCH(""CDM CASH DEPOSIT"",$C72)),
      ISNUMBER(SEARCH(""CASH DEPOSIT"",$C72)),"&amp;"
      COUNTIFS('SUMMARY DATA'!$D:$D,$C72,'SUMMARY DATA'!$B:$B,""RWS"")&lt;&gt;1
    ),
    """",
    IFERROR(TEXTJOIN(CHAR(10),TRUE,FILTER('SUMMARY DATA'!I:I,'SUMMARY DATA'!$D:$D=$C72,'SUMMARY DATA'!$B:$B=""RWS"")),"""")
  )
)"),"")</f>
        <v/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Height="1" spans="1:27">
      <c r="A73" s="2"/>
      <c r="B73" s="15">
        <v>45911</v>
      </c>
      <c r="C73" s="2" t="s">
        <v>1234</v>
      </c>
      <c r="D73" s="3">
        <v>435.9</v>
      </c>
      <c r="E73" s="16" t="str">
        <f>IFERROR(__xludf.DUMMYFUNCTION("IFERROR(
  TEXTJOIN(CHAR(10),TRUE,FILTER('SUMMARY DATA'!E:E,'SUMMARY DATA'!$A:$A=$A73,'SUMMARY DATA'!$C:$C=$B73,'SUMMARY DATA'!$B:$B=""RWS"")),
  IF(
    OR(
      ISNUMBER(SEARCH(""CDM CASH DEPOSIT"",$C73)),
      ISNUMBER(SEARCH(""CASH DEPOSIT"",$C73)),"&amp;"
      COUNTIFS('SUMMARY DATA'!$D:$D,$C73,'SUMMARY DATA'!$B:$B,""RWS"")&lt;&gt;1
    ),
    """",
    IFERROR(TEXTJOIN(CHAR(10),TRUE,FILTER('SUMMARY DATA'!E:E,'SUMMARY DATA'!$D:$D=$C73,'SUMMARY DATA'!$B:$B=""RWS"")),"""")
  )
)"),"")</f>
        <v/>
      </c>
      <c r="F73" s="17" t="str">
        <f>IFERROR(__xludf.DUMMYFUNCTION("IFERROR(
  TEXTJOIN(CHAR(10),TRUE,FILTER('SUMMARY DATA'!F:F,'SUMMARY DATA'!$A:$A=$A73,'SUMMARY DATA'!$C:$C=$B73,'SUMMARY DATA'!$B:$B=""RWS"")),
  IF(
    OR(
      ISNUMBER(SEARCH(""CDM CASH DEPOSIT"",$C73)),
      ISNUMBER(SEARCH(""CASH DEPOSIT"",$C73)),"&amp;"
      COUNTIFS('SUMMARY DATA'!$D:$D,$C73,'SUMMARY DATA'!$B:$B,""RWS"")&lt;&gt;1
    ),
    """",
    IFERROR(TEXTJOIN(CHAR(10),TRUE,FILTER('SUMMARY DATA'!F:F,'SUMMARY DATA'!$D:$D=$C73,'SUMMARY DATA'!$B:$B=""RWS"")),"""")
  )
)"),"")</f>
        <v/>
      </c>
      <c r="G73" s="17" t="str">
        <f>IFERROR(__xludf.DUMMYFUNCTION("IFERROR(
  TEXTJOIN(CHAR(10),TRUE,FILTER('SUMMARY DATA'!G:G,'SUMMARY DATA'!$A:$A=$A73,'SUMMARY DATA'!$C:$C=$B73,'SUMMARY DATA'!$B:$B=""RWS"")),
  IF(
    OR(
      ISNUMBER(SEARCH(""CDM CASH DEPOSIT"",$C73)),
      ISNUMBER(SEARCH(""CASH DEPOSIT"",$C73)),"&amp;"
      COUNTIFS('SUMMARY DATA'!$D:$D,$C73,'SUMMARY DATA'!$B:$B,""RWS"")&lt;&gt;1
    ),
    """",
    IFERROR(TEXTJOIN(CHAR(10),TRUE,FILTER('SUMMARY DATA'!G:G,'SUMMARY DATA'!$D:$D=$C73,'SUMMARY DATA'!$B:$B=""RWS"")),"""")
  )
)"),"")</f>
        <v/>
      </c>
      <c r="H73" s="18" t="str">
        <f>IFERROR(__xludf.DUMMYFUNCTION("IFERROR(
  TEXTJOIN(CHAR(10),TRUE,FILTER('SUMMARY DATA'!H:H,'SUMMARY DATA'!$A:$A=$A73,'SUMMARY DATA'!$C:$C=$B73,'SUMMARY DATA'!$B:$B=""RWS"",'SUMMARY DATA'!$H:$H=$D73)),
  IF(
    OR(
      ISNUMBER(SEARCH(""CDM CASH DEPOSIT"",$C73)),
      ISNUMBER(SEARC"&amp;"H(""CASH DEPOSIT"",$C73))
    ),
    """",
    IFERROR(TEXTJOIN(CHAR(10),TRUE,FILTER('SUMMARY DATA'!H:H,'SUMMARY DATA'!$D:$D=$C73,'SUMMARY DATA'!$B:$B=""RWS"",'SUMMARY DATA'!$H:$H=$D73)),"""")
  )
)"),"")</f>
        <v/>
      </c>
      <c r="I73" s="18" t="str">
        <f>IFERROR(__xludf.DUMMYFUNCTION("IF(H73="""","""",
SUM(ARRAYFORMULA(VALUE(SPLIT(H73,CHAR(10)))))
)"),"")</f>
        <v/>
      </c>
      <c r="J73" s="17" t="str">
        <f>IFERROR(__xludf.DUMMYFUNCTION("IFERROR(
  TEXTJOIN(CHAR(10),TRUE,FILTER('SUMMARY DATA'!I:I,'SUMMARY DATA'!$A:$A=$A73,'SUMMARY DATA'!$C:$C=$B73,'SUMMARY DATA'!$B:$B=""RWS"")),
  IF(
    OR(
      ISNUMBER(SEARCH(""CDM CASH DEPOSIT"",$C73)),
      ISNUMBER(SEARCH(""CASH DEPOSIT"",$C73)),"&amp;"
      COUNTIFS('SUMMARY DATA'!$D:$D,$C73,'SUMMARY DATA'!$B:$B,""RWS"")&lt;&gt;1
    ),
    """",
    IFERROR(TEXTJOIN(CHAR(10),TRUE,FILTER('SUMMARY DATA'!I:I,'SUMMARY DATA'!$D:$D=$C73,'SUMMARY DATA'!$B:$B=""RWS"")),"""")
  )
)"),"")</f>
        <v/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Height="1" spans="1:27">
      <c r="A74" s="2" t="s">
        <v>1235</v>
      </c>
      <c r="B74" s="15">
        <v>45911</v>
      </c>
      <c r="C74" s="2" t="s">
        <v>1236</v>
      </c>
      <c r="D74" s="3">
        <v>299</v>
      </c>
      <c r="E74" s="16" t="str">
        <f>IFERROR(__xludf.DUMMYFUNCTION("IFERROR(
  TEXTJOIN(CHAR(10),TRUE,FILTER('SUMMARY DATA'!E:E,'SUMMARY DATA'!$A:$A=$A74,'SUMMARY DATA'!$C:$C=$B74,'SUMMARY DATA'!$B:$B=""RWS"")),
  IF(
    OR(
      ISNUMBER(SEARCH(""CDM CASH DEPOSIT"",$C74)),
      ISNUMBER(SEARCH(""CASH DEPOSIT"",$C74)),"&amp;"
      COUNTIFS('SUMMARY DATA'!$D:$D,$C74,'SUMMARY DATA'!$B:$B,""RWS"")&lt;&gt;1
    ),
    """",
    IFERROR(TEXTJOIN(CHAR(10),TRUE,FILTER('SUMMARY DATA'!E:E,'SUMMARY DATA'!$D:$D=$C74,'SUMMARY DATA'!$B:$B=""RWS"")),"""")
  )
)"),"")</f>
        <v/>
      </c>
      <c r="F74" s="17" t="str">
        <f>IFERROR(__xludf.DUMMYFUNCTION("IFERROR(
  TEXTJOIN(CHAR(10),TRUE,FILTER('SUMMARY DATA'!F:F,'SUMMARY DATA'!$A:$A=$A74,'SUMMARY DATA'!$C:$C=$B74,'SUMMARY DATA'!$B:$B=""RWS"")),
  IF(
    OR(
      ISNUMBER(SEARCH(""CDM CASH DEPOSIT"",$C74)),
      ISNUMBER(SEARCH(""CASH DEPOSIT"",$C74)),"&amp;"
      COUNTIFS('SUMMARY DATA'!$D:$D,$C74,'SUMMARY DATA'!$B:$B,""RWS"")&lt;&gt;1
    ),
    """",
    IFERROR(TEXTJOIN(CHAR(10),TRUE,FILTER('SUMMARY DATA'!F:F,'SUMMARY DATA'!$D:$D=$C74,'SUMMARY DATA'!$B:$B=""RWS"")),"""")
  )
)"),"")</f>
        <v/>
      </c>
      <c r="G74" s="17" t="str">
        <f>IFERROR(__xludf.DUMMYFUNCTION("IFERROR(
  TEXTJOIN(CHAR(10),TRUE,FILTER('SUMMARY DATA'!G:G,'SUMMARY DATA'!$A:$A=$A74,'SUMMARY DATA'!$C:$C=$B74,'SUMMARY DATA'!$B:$B=""RWS"")),
  IF(
    OR(
      ISNUMBER(SEARCH(""CDM CASH DEPOSIT"",$C74)),
      ISNUMBER(SEARCH(""CASH DEPOSIT"",$C74)),"&amp;"
      COUNTIFS('SUMMARY DATA'!$D:$D,$C74,'SUMMARY DATA'!$B:$B,""RWS"")&lt;&gt;1
    ),
    """",
    IFERROR(TEXTJOIN(CHAR(10),TRUE,FILTER('SUMMARY DATA'!G:G,'SUMMARY DATA'!$D:$D=$C74,'SUMMARY DATA'!$B:$B=""RWS"")),"""")
  )
)"),"")</f>
        <v/>
      </c>
      <c r="H74" s="18" t="str">
        <f>IFERROR(__xludf.DUMMYFUNCTION("IFERROR(
  TEXTJOIN(CHAR(10),TRUE,FILTER('SUMMARY DATA'!H:H,'SUMMARY DATA'!$A:$A=$A74,'SUMMARY DATA'!$C:$C=$B74,'SUMMARY DATA'!$B:$B=""RWS"",'SUMMARY DATA'!$H:$H=$D74)),
  IF(
    OR(
      ISNUMBER(SEARCH(""CDM CASH DEPOSIT"",$C74)),
      ISNUMBER(SEARC"&amp;"H(""CASH DEPOSIT"",$C74))
    ),
    """",
    IFERROR(TEXTJOIN(CHAR(10),TRUE,FILTER('SUMMARY DATA'!H:H,'SUMMARY DATA'!$D:$D=$C74,'SUMMARY DATA'!$B:$B=""RWS"",'SUMMARY DATA'!$H:$H=$D74)),"""")
  )
)"),"")</f>
        <v/>
      </c>
      <c r="I74" s="18" t="str">
        <f>IFERROR(__xludf.DUMMYFUNCTION("IF(H74="""","""",
SUM(ARRAYFORMULA(VALUE(SPLIT(H74,CHAR(10)))))
)"),"")</f>
        <v/>
      </c>
      <c r="J74" s="17" t="str">
        <f>IFERROR(__xludf.DUMMYFUNCTION("IFERROR(
  TEXTJOIN(CHAR(10),TRUE,FILTER('SUMMARY DATA'!I:I,'SUMMARY DATA'!$A:$A=$A74,'SUMMARY DATA'!$C:$C=$B74,'SUMMARY DATA'!$B:$B=""RWS"")),
  IF(
    OR(
      ISNUMBER(SEARCH(""CDM CASH DEPOSIT"",$C74)),
      ISNUMBER(SEARCH(""CASH DEPOSIT"",$C74)),"&amp;"
      COUNTIFS('SUMMARY DATA'!$D:$D,$C74,'SUMMARY DATA'!$B:$B,""RWS"")&lt;&gt;1
    ),
    """",
    IFERROR(TEXTJOIN(CHAR(10),TRUE,FILTER('SUMMARY DATA'!I:I,'SUMMARY DATA'!$D:$D=$C74,'SUMMARY DATA'!$B:$B=""RWS"")),"""")
  )
)"),"")</f>
        <v/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Height="1" spans="1:27">
      <c r="A75" s="2"/>
      <c r="B75" s="15">
        <v>45911</v>
      </c>
      <c r="C75" s="2" t="s">
        <v>1237</v>
      </c>
      <c r="D75" s="3">
        <v>19.9</v>
      </c>
      <c r="E75" s="16" t="str">
        <f>IFERROR(__xludf.DUMMYFUNCTION("IFERROR(
  TEXTJOIN(CHAR(10),TRUE,FILTER('SUMMARY DATA'!E:E,'SUMMARY DATA'!$A:$A=$A75,'SUMMARY DATA'!$C:$C=$B75,'SUMMARY DATA'!$B:$B=""RWS"")),
  IF(
    OR(
      ISNUMBER(SEARCH(""CDM CASH DEPOSIT"",$C75)),
      ISNUMBER(SEARCH(""CASH DEPOSIT"",$C75)),"&amp;"
      COUNTIFS('SUMMARY DATA'!$D:$D,$C75,'SUMMARY DATA'!$B:$B,""RWS"")&lt;&gt;1
    ),
    """",
    IFERROR(TEXTJOIN(CHAR(10),TRUE,FILTER('SUMMARY DATA'!E:E,'SUMMARY DATA'!$D:$D=$C75,'SUMMARY DATA'!$B:$B=""RWS"")),"""")
  )
)"),"")</f>
        <v/>
      </c>
      <c r="F75" s="17" t="str">
        <f>IFERROR(__xludf.DUMMYFUNCTION("IFERROR(
  TEXTJOIN(CHAR(10),TRUE,FILTER('SUMMARY DATA'!F:F,'SUMMARY DATA'!$A:$A=$A75,'SUMMARY DATA'!$C:$C=$B75,'SUMMARY DATA'!$B:$B=""RWS"")),
  IF(
    OR(
      ISNUMBER(SEARCH(""CDM CASH DEPOSIT"",$C75)),
      ISNUMBER(SEARCH(""CASH DEPOSIT"",$C75)),"&amp;"
      COUNTIFS('SUMMARY DATA'!$D:$D,$C75,'SUMMARY DATA'!$B:$B,""RWS"")&lt;&gt;1
    ),
    """",
    IFERROR(TEXTJOIN(CHAR(10),TRUE,FILTER('SUMMARY DATA'!F:F,'SUMMARY DATA'!$D:$D=$C75,'SUMMARY DATA'!$B:$B=""RWS"")),"""")
  )
)"),"")</f>
        <v/>
      </c>
      <c r="G75" s="17" t="str">
        <f>IFERROR(__xludf.DUMMYFUNCTION("IFERROR(
  TEXTJOIN(CHAR(10),TRUE,FILTER('SUMMARY DATA'!G:G,'SUMMARY DATA'!$A:$A=$A75,'SUMMARY DATA'!$C:$C=$B75,'SUMMARY DATA'!$B:$B=""RWS"")),
  IF(
    OR(
      ISNUMBER(SEARCH(""CDM CASH DEPOSIT"",$C75)),
      ISNUMBER(SEARCH(""CASH DEPOSIT"",$C75)),"&amp;"
      COUNTIFS('SUMMARY DATA'!$D:$D,$C75,'SUMMARY DATA'!$B:$B,""RWS"")&lt;&gt;1
    ),
    """",
    IFERROR(TEXTJOIN(CHAR(10),TRUE,FILTER('SUMMARY DATA'!G:G,'SUMMARY DATA'!$D:$D=$C75,'SUMMARY DATA'!$B:$B=""RWS"")),"""")
  )
)"),"")</f>
        <v/>
      </c>
      <c r="H75" s="18" t="str">
        <f>IFERROR(__xludf.DUMMYFUNCTION("IFERROR(
  TEXTJOIN(CHAR(10),TRUE,FILTER('SUMMARY DATA'!H:H,'SUMMARY DATA'!$A:$A=$A75,'SUMMARY DATA'!$C:$C=$B75,'SUMMARY DATA'!$B:$B=""RWS"",'SUMMARY DATA'!$H:$H=$D75)),
  IF(
    OR(
      ISNUMBER(SEARCH(""CDM CASH DEPOSIT"",$C75)),
      ISNUMBER(SEARC"&amp;"H(""CASH DEPOSIT"",$C75))
    ),
    """",
    IFERROR(TEXTJOIN(CHAR(10),TRUE,FILTER('SUMMARY DATA'!H:H,'SUMMARY DATA'!$D:$D=$C75,'SUMMARY DATA'!$B:$B=""RWS"",'SUMMARY DATA'!$H:$H=$D75)),"""")
  )
)"),"")</f>
        <v/>
      </c>
      <c r="I75" s="18" t="str">
        <f>IFERROR(__xludf.DUMMYFUNCTION("IF(H75="""","""",
SUM(ARRAYFORMULA(VALUE(SPLIT(H75,CHAR(10)))))
)"),"")</f>
        <v/>
      </c>
      <c r="J75" s="17" t="str">
        <f>IFERROR(__xludf.DUMMYFUNCTION("IFERROR(
  TEXTJOIN(CHAR(10),TRUE,FILTER('SUMMARY DATA'!I:I,'SUMMARY DATA'!$A:$A=$A75,'SUMMARY DATA'!$C:$C=$B75,'SUMMARY DATA'!$B:$B=""RWS"")),
  IF(
    OR(
      ISNUMBER(SEARCH(""CDM CASH DEPOSIT"",$C75)),
      ISNUMBER(SEARCH(""CASH DEPOSIT"",$C75)),"&amp;"
      COUNTIFS('SUMMARY DATA'!$D:$D,$C75,'SUMMARY DATA'!$B:$B,""RWS"")&lt;&gt;1
    ),
    """",
    IFERROR(TEXTJOIN(CHAR(10),TRUE,FILTER('SUMMARY DATA'!I:I,'SUMMARY DATA'!$D:$D=$C75,'SUMMARY DATA'!$B:$B=""RWS"")),"""")
  )
)"),"")</f>
        <v/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Height="1" spans="1:27">
      <c r="A76" s="2"/>
      <c r="B76" s="15">
        <v>45911</v>
      </c>
      <c r="C76" s="2" t="s">
        <v>1234</v>
      </c>
      <c r="D76" s="3">
        <v>514</v>
      </c>
      <c r="E76" s="16" t="str">
        <f>IFERROR(__xludf.DUMMYFUNCTION("IFERROR(
  TEXTJOIN(CHAR(10),TRUE,FILTER('SUMMARY DATA'!E:E,'SUMMARY DATA'!$A:$A=$A76,'SUMMARY DATA'!$C:$C=$B76,'SUMMARY DATA'!$B:$B=""RWS"")),
  IF(
    OR(
      ISNUMBER(SEARCH(""CDM CASH DEPOSIT"",$C76)),
      ISNUMBER(SEARCH(""CASH DEPOSIT"",$C76)),"&amp;"
      COUNTIFS('SUMMARY DATA'!$D:$D,$C76,'SUMMARY DATA'!$B:$B,""RWS"")&lt;&gt;1
    ),
    """",
    IFERROR(TEXTJOIN(CHAR(10),TRUE,FILTER('SUMMARY DATA'!E:E,'SUMMARY DATA'!$D:$D=$C76,'SUMMARY DATA'!$B:$B=""RWS"")),"""")
  )
)"),"")</f>
        <v/>
      </c>
      <c r="F76" s="17" t="str">
        <f>IFERROR(__xludf.DUMMYFUNCTION("IFERROR(
  TEXTJOIN(CHAR(10),TRUE,FILTER('SUMMARY DATA'!F:F,'SUMMARY DATA'!$A:$A=$A76,'SUMMARY DATA'!$C:$C=$B76,'SUMMARY DATA'!$B:$B=""RWS"")),
  IF(
    OR(
      ISNUMBER(SEARCH(""CDM CASH DEPOSIT"",$C76)),
      ISNUMBER(SEARCH(""CASH DEPOSIT"",$C76)),"&amp;"
      COUNTIFS('SUMMARY DATA'!$D:$D,$C76,'SUMMARY DATA'!$B:$B,""RWS"")&lt;&gt;1
    ),
    """",
    IFERROR(TEXTJOIN(CHAR(10),TRUE,FILTER('SUMMARY DATA'!F:F,'SUMMARY DATA'!$D:$D=$C76,'SUMMARY DATA'!$B:$B=""RWS"")),"""")
  )
)"),"")</f>
        <v/>
      </c>
      <c r="G76" s="17" t="str">
        <f>IFERROR(__xludf.DUMMYFUNCTION("IFERROR(
  TEXTJOIN(CHAR(10),TRUE,FILTER('SUMMARY DATA'!G:G,'SUMMARY DATA'!$A:$A=$A76,'SUMMARY DATA'!$C:$C=$B76,'SUMMARY DATA'!$B:$B=""RWS"")),
  IF(
    OR(
      ISNUMBER(SEARCH(""CDM CASH DEPOSIT"",$C76)),
      ISNUMBER(SEARCH(""CASH DEPOSIT"",$C76)),"&amp;"
      COUNTIFS('SUMMARY DATA'!$D:$D,$C76,'SUMMARY DATA'!$B:$B,""RWS"")&lt;&gt;1
    ),
    """",
    IFERROR(TEXTJOIN(CHAR(10),TRUE,FILTER('SUMMARY DATA'!G:G,'SUMMARY DATA'!$D:$D=$C76,'SUMMARY DATA'!$B:$B=""RWS"")),"""")
  )
)"),"")</f>
        <v/>
      </c>
      <c r="H76" s="18" t="str">
        <f>IFERROR(__xludf.DUMMYFUNCTION("IFERROR(
  TEXTJOIN(CHAR(10),TRUE,FILTER('SUMMARY DATA'!H:H,'SUMMARY DATA'!$A:$A=$A76,'SUMMARY DATA'!$C:$C=$B76,'SUMMARY DATA'!$B:$B=""RWS"",'SUMMARY DATA'!$H:$H=$D76)),
  IF(
    OR(
      ISNUMBER(SEARCH(""CDM CASH DEPOSIT"",$C76)),
      ISNUMBER(SEARC"&amp;"H(""CASH DEPOSIT"",$C76))
    ),
    """",
    IFERROR(TEXTJOIN(CHAR(10),TRUE,FILTER('SUMMARY DATA'!H:H,'SUMMARY DATA'!$D:$D=$C76,'SUMMARY DATA'!$B:$B=""RWS"",'SUMMARY DATA'!$H:$H=$D76)),"""")
  )
)"),"")</f>
        <v/>
      </c>
      <c r="I76" s="18" t="str">
        <f>IFERROR(__xludf.DUMMYFUNCTION("IF(H76="""","""",
SUM(ARRAYFORMULA(VALUE(SPLIT(H76,CHAR(10)))))
)"),"")</f>
        <v/>
      </c>
      <c r="J76" s="17" t="str">
        <f>IFERROR(__xludf.DUMMYFUNCTION("IFERROR(
  TEXTJOIN(CHAR(10),TRUE,FILTER('SUMMARY DATA'!I:I,'SUMMARY DATA'!$A:$A=$A76,'SUMMARY DATA'!$C:$C=$B76,'SUMMARY DATA'!$B:$B=""RWS"")),
  IF(
    OR(
      ISNUMBER(SEARCH(""CDM CASH DEPOSIT"",$C76)),
      ISNUMBER(SEARCH(""CASH DEPOSIT"",$C76)),"&amp;"
      COUNTIFS('SUMMARY DATA'!$D:$D,$C76,'SUMMARY DATA'!$B:$B,""RWS"")&lt;&gt;1
    ),
    """",
    IFERROR(TEXTJOIN(CHAR(10),TRUE,FILTER('SUMMARY DATA'!I:I,'SUMMARY DATA'!$D:$D=$C76,'SUMMARY DATA'!$B:$B=""RWS"")),"""")
  )
)"),"")</f>
        <v/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Height="1" spans="1:27">
      <c r="A77" s="2"/>
      <c r="B77" s="15">
        <v>45911</v>
      </c>
      <c r="C77" s="2" t="s">
        <v>1238</v>
      </c>
      <c r="D77" s="3">
        <v>176.68</v>
      </c>
      <c r="E77" s="16" t="str">
        <f>IFERROR(__xludf.DUMMYFUNCTION("IFERROR(
  TEXTJOIN(CHAR(10),TRUE,FILTER('SUMMARY DATA'!E:E,'SUMMARY DATA'!$A:$A=$A77,'SUMMARY DATA'!$C:$C=$B77,'SUMMARY DATA'!$B:$B=""RWS"")),
  IF(
    OR(
      ISNUMBER(SEARCH(""CDM CASH DEPOSIT"",$C77)),
      ISNUMBER(SEARCH(""CASH DEPOSIT"",$C77)),"&amp;"
      COUNTIFS('SUMMARY DATA'!$D:$D,$C77,'SUMMARY DATA'!$B:$B,""RWS"")&lt;&gt;1
    ),
    """",
    IFERROR(TEXTJOIN(CHAR(10),TRUE,FILTER('SUMMARY DATA'!E:E,'SUMMARY DATA'!$D:$D=$C77,'SUMMARY DATA'!$B:$B=""RWS"")),"""")
  )
)"),"")</f>
        <v/>
      </c>
      <c r="F77" s="17" t="str">
        <f>IFERROR(__xludf.DUMMYFUNCTION("IFERROR(
  TEXTJOIN(CHAR(10),TRUE,FILTER('SUMMARY DATA'!F:F,'SUMMARY DATA'!$A:$A=$A77,'SUMMARY DATA'!$C:$C=$B77,'SUMMARY DATA'!$B:$B=""RWS"")),
  IF(
    OR(
      ISNUMBER(SEARCH(""CDM CASH DEPOSIT"",$C77)),
      ISNUMBER(SEARCH(""CASH DEPOSIT"",$C77)),"&amp;"
      COUNTIFS('SUMMARY DATA'!$D:$D,$C77,'SUMMARY DATA'!$B:$B,""RWS"")&lt;&gt;1
    ),
    """",
    IFERROR(TEXTJOIN(CHAR(10),TRUE,FILTER('SUMMARY DATA'!F:F,'SUMMARY DATA'!$D:$D=$C77,'SUMMARY DATA'!$B:$B=""RWS"")),"""")
  )
)"),"")</f>
        <v/>
      </c>
      <c r="G77" s="17" t="str">
        <f>IFERROR(__xludf.DUMMYFUNCTION("IFERROR(
  TEXTJOIN(CHAR(10),TRUE,FILTER('SUMMARY DATA'!G:G,'SUMMARY DATA'!$A:$A=$A77,'SUMMARY DATA'!$C:$C=$B77,'SUMMARY DATA'!$B:$B=""RWS"")),
  IF(
    OR(
      ISNUMBER(SEARCH(""CDM CASH DEPOSIT"",$C77)),
      ISNUMBER(SEARCH(""CASH DEPOSIT"",$C77)),"&amp;"
      COUNTIFS('SUMMARY DATA'!$D:$D,$C77,'SUMMARY DATA'!$B:$B,""RWS"")&lt;&gt;1
    ),
    """",
    IFERROR(TEXTJOIN(CHAR(10),TRUE,FILTER('SUMMARY DATA'!G:G,'SUMMARY DATA'!$D:$D=$C77,'SUMMARY DATA'!$B:$B=""RWS"")),"""")
  )
)"),"")</f>
        <v/>
      </c>
      <c r="H77" s="18" t="str">
        <f>IFERROR(__xludf.DUMMYFUNCTION("IFERROR(
  TEXTJOIN(CHAR(10),TRUE,FILTER('SUMMARY DATA'!H:H,'SUMMARY DATA'!$A:$A=$A77,'SUMMARY DATA'!$C:$C=$B77,'SUMMARY DATA'!$B:$B=""RWS"",'SUMMARY DATA'!$H:$H=$D77)),
  IF(
    OR(
      ISNUMBER(SEARCH(""CDM CASH DEPOSIT"",$C77)),
      ISNUMBER(SEARC"&amp;"H(""CASH DEPOSIT"",$C77))
    ),
    """",
    IFERROR(TEXTJOIN(CHAR(10),TRUE,FILTER('SUMMARY DATA'!H:H,'SUMMARY DATA'!$D:$D=$C77,'SUMMARY DATA'!$B:$B=""RWS"",'SUMMARY DATA'!$H:$H=$D77)),"""")
  )
)"),"")</f>
        <v/>
      </c>
      <c r="I77" s="18" t="str">
        <f>IFERROR(__xludf.DUMMYFUNCTION("IF(H77="""","""",
SUM(ARRAYFORMULA(VALUE(SPLIT(H77,CHAR(10)))))
)"),"")</f>
        <v/>
      </c>
      <c r="J77" s="17" t="str">
        <f>IFERROR(__xludf.DUMMYFUNCTION("IFERROR(
  TEXTJOIN(CHAR(10),TRUE,FILTER('SUMMARY DATA'!I:I,'SUMMARY DATA'!$A:$A=$A77,'SUMMARY DATA'!$C:$C=$B77,'SUMMARY DATA'!$B:$B=""RWS"")),
  IF(
    OR(
      ISNUMBER(SEARCH(""CDM CASH DEPOSIT"",$C77)),
      ISNUMBER(SEARCH(""CASH DEPOSIT"",$C77)),"&amp;"
      COUNTIFS('SUMMARY DATA'!$D:$D,$C77,'SUMMARY DATA'!$B:$B,""RWS"")&lt;&gt;1
    ),
    """",
    IFERROR(TEXTJOIN(CHAR(10),TRUE,FILTER('SUMMARY DATA'!I:I,'SUMMARY DATA'!$D:$D=$C77,'SUMMARY DATA'!$B:$B=""RWS"")),"""")
  )
)"),"")</f>
        <v/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Height="1" spans="1:27">
      <c r="A78" s="2" t="s">
        <v>1239</v>
      </c>
      <c r="B78" s="15">
        <v>45911</v>
      </c>
      <c r="C78" s="2" t="s">
        <v>1240</v>
      </c>
      <c r="D78" s="3">
        <v>90</v>
      </c>
      <c r="E78" s="16" t="str">
        <f>IFERROR(__xludf.DUMMYFUNCTION("IFERROR(
  TEXTJOIN(CHAR(10),TRUE,FILTER('SUMMARY DATA'!E:E,'SUMMARY DATA'!$A:$A=$A78,'SUMMARY DATA'!$C:$C=$B78,'SUMMARY DATA'!$B:$B=""RWS"")),
  IF(
    OR(
      ISNUMBER(SEARCH(""CDM CASH DEPOSIT"",$C78)),
      ISNUMBER(SEARCH(""CASH DEPOSIT"",$C78)),"&amp;"
      COUNTIFS('SUMMARY DATA'!$D:$D,$C78,'SUMMARY DATA'!$B:$B,""RWS"")&lt;&gt;1
    ),
    """",
    IFERROR(TEXTJOIN(CHAR(10),TRUE,FILTER('SUMMARY DATA'!E:E,'SUMMARY DATA'!$D:$D=$C78,'SUMMARY DATA'!$B:$B=""RWS"")),"""")
  )
)"),"")</f>
        <v/>
      </c>
      <c r="F78" s="17" t="str">
        <f>IFERROR(__xludf.DUMMYFUNCTION("IFERROR(
  TEXTJOIN(CHAR(10),TRUE,FILTER('SUMMARY DATA'!F:F,'SUMMARY DATA'!$A:$A=$A78,'SUMMARY DATA'!$C:$C=$B78,'SUMMARY DATA'!$B:$B=""RWS"")),
  IF(
    OR(
      ISNUMBER(SEARCH(""CDM CASH DEPOSIT"",$C78)),
      ISNUMBER(SEARCH(""CASH DEPOSIT"",$C78)),"&amp;"
      COUNTIFS('SUMMARY DATA'!$D:$D,$C78,'SUMMARY DATA'!$B:$B,""RWS"")&lt;&gt;1
    ),
    """",
    IFERROR(TEXTJOIN(CHAR(10),TRUE,FILTER('SUMMARY DATA'!F:F,'SUMMARY DATA'!$D:$D=$C78,'SUMMARY DATA'!$B:$B=""RWS"")),"""")
  )
)"),"")</f>
        <v/>
      </c>
      <c r="G78" s="17" t="str">
        <f>IFERROR(__xludf.DUMMYFUNCTION("IFERROR(
  TEXTJOIN(CHAR(10),TRUE,FILTER('SUMMARY DATA'!G:G,'SUMMARY DATA'!$A:$A=$A78,'SUMMARY DATA'!$C:$C=$B78,'SUMMARY DATA'!$B:$B=""RWS"")),
  IF(
    OR(
      ISNUMBER(SEARCH(""CDM CASH DEPOSIT"",$C78)),
      ISNUMBER(SEARCH(""CASH DEPOSIT"",$C78)),"&amp;"
      COUNTIFS('SUMMARY DATA'!$D:$D,$C78,'SUMMARY DATA'!$B:$B,""RWS"")&lt;&gt;1
    ),
    """",
    IFERROR(TEXTJOIN(CHAR(10),TRUE,FILTER('SUMMARY DATA'!G:G,'SUMMARY DATA'!$D:$D=$C78,'SUMMARY DATA'!$B:$B=""RWS"")),"""")
  )
)"),"")</f>
        <v/>
      </c>
      <c r="H78" s="18" t="str">
        <f>IFERROR(__xludf.DUMMYFUNCTION("IFERROR(
  TEXTJOIN(CHAR(10),TRUE,FILTER('SUMMARY DATA'!H:H,'SUMMARY DATA'!$A:$A=$A78,'SUMMARY DATA'!$C:$C=$B78,'SUMMARY DATA'!$B:$B=""RWS"",'SUMMARY DATA'!$H:$H=$D78)),
  IF(
    OR(
      ISNUMBER(SEARCH(""CDM CASH DEPOSIT"",$C78)),
      ISNUMBER(SEARC"&amp;"H(""CASH DEPOSIT"",$C78))
    ),
    """",
    IFERROR(TEXTJOIN(CHAR(10),TRUE,FILTER('SUMMARY DATA'!H:H,'SUMMARY DATA'!$D:$D=$C78,'SUMMARY DATA'!$B:$B=""RWS"",'SUMMARY DATA'!$H:$H=$D78)),"""")
  )
)"),"")</f>
        <v/>
      </c>
      <c r="I78" s="18" t="str">
        <f>IFERROR(__xludf.DUMMYFUNCTION("IF(H78="""","""",
SUM(ARRAYFORMULA(VALUE(SPLIT(H78,CHAR(10)))))
)"),"")</f>
        <v/>
      </c>
      <c r="J78" s="17" t="str">
        <f>IFERROR(__xludf.DUMMYFUNCTION("IFERROR(
  TEXTJOIN(CHAR(10),TRUE,FILTER('SUMMARY DATA'!I:I,'SUMMARY DATA'!$A:$A=$A78,'SUMMARY DATA'!$C:$C=$B78,'SUMMARY DATA'!$B:$B=""RWS"")),
  IF(
    OR(
      ISNUMBER(SEARCH(""CDM CASH DEPOSIT"",$C78)),
      ISNUMBER(SEARCH(""CASH DEPOSIT"",$C78)),"&amp;"
      COUNTIFS('SUMMARY DATA'!$D:$D,$C78,'SUMMARY DATA'!$B:$B,""RWS"")&lt;&gt;1
    ),
    """",
    IFERROR(TEXTJOIN(CHAR(10),TRUE,FILTER('SUMMARY DATA'!I:I,'SUMMARY DATA'!$D:$D=$C78,'SUMMARY DATA'!$B:$B=""RWS"")),"""")
  )
)"),"")</f>
        <v/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Height="1" spans="1:27">
      <c r="A79" s="2"/>
      <c r="B79" s="15">
        <v>45911</v>
      </c>
      <c r="C79" s="2" t="s">
        <v>1241</v>
      </c>
      <c r="D79" s="3">
        <v>16.77</v>
      </c>
      <c r="E79" s="16" t="str">
        <f>IFERROR(__xludf.DUMMYFUNCTION("IFERROR(
  TEXTJOIN(CHAR(10),TRUE,FILTER('SUMMARY DATA'!E:E,'SUMMARY DATA'!$A:$A=$A79,'SUMMARY DATA'!$C:$C=$B79,'SUMMARY DATA'!$B:$B=""RWS"")),
  IF(
    OR(
      ISNUMBER(SEARCH(""CDM CASH DEPOSIT"",$C79)),
      ISNUMBER(SEARCH(""CASH DEPOSIT"",$C79)),"&amp;"
      COUNTIFS('SUMMARY DATA'!$D:$D,$C79,'SUMMARY DATA'!$B:$B,""RWS"")&lt;&gt;1
    ),
    """",
    IFERROR(TEXTJOIN(CHAR(10),TRUE,FILTER('SUMMARY DATA'!E:E,'SUMMARY DATA'!$D:$D=$C79,'SUMMARY DATA'!$B:$B=""RWS"")),"""")
  )
)"),"")</f>
        <v/>
      </c>
      <c r="F79" s="17" t="str">
        <f>IFERROR(__xludf.DUMMYFUNCTION("IFERROR(
  TEXTJOIN(CHAR(10),TRUE,FILTER('SUMMARY DATA'!F:F,'SUMMARY DATA'!$A:$A=$A79,'SUMMARY DATA'!$C:$C=$B79,'SUMMARY DATA'!$B:$B=""RWS"")),
  IF(
    OR(
      ISNUMBER(SEARCH(""CDM CASH DEPOSIT"",$C79)),
      ISNUMBER(SEARCH(""CASH DEPOSIT"",$C79)),"&amp;"
      COUNTIFS('SUMMARY DATA'!$D:$D,$C79,'SUMMARY DATA'!$B:$B,""RWS"")&lt;&gt;1
    ),
    """",
    IFERROR(TEXTJOIN(CHAR(10),TRUE,FILTER('SUMMARY DATA'!F:F,'SUMMARY DATA'!$D:$D=$C79,'SUMMARY DATA'!$B:$B=""RWS"")),"""")
  )
)"),"")</f>
        <v/>
      </c>
      <c r="G79" s="17" t="str">
        <f>IFERROR(__xludf.DUMMYFUNCTION("IFERROR(
  TEXTJOIN(CHAR(10),TRUE,FILTER('SUMMARY DATA'!G:G,'SUMMARY DATA'!$A:$A=$A79,'SUMMARY DATA'!$C:$C=$B79,'SUMMARY DATA'!$B:$B=""RWS"")),
  IF(
    OR(
      ISNUMBER(SEARCH(""CDM CASH DEPOSIT"",$C79)),
      ISNUMBER(SEARCH(""CASH DEPOSIT"",$C79)),"&amp;"
      COUNTIFS('SUMMARY DATA'!$D:$D,$C79,'SUMMARY DATA'!$B:$B,""RWS"")&lt;&gt;1
    ),
    """",
    IFERROR(TEXTJOIN(CHAR(10),TRUE,FILTER('SUMMARY DATA'!G:G,'SUMMARY DATA'!$D:$D=$C79,'SUMMARY DATA'!$B:$B=""RWS"")),"""")
  )
)"),"")</f>
        <v/>
      </c>
      <c r="H79" s="18" t="str">
        <f>IFERROR(__xludf.DUMMYFUNCTION("IFERROR(
  TEXTJOIN(CHAR(10),TRUE,FILTER('SUMMARY DATA'!H:H,'SUMMARY DATA'!$A:$A=$A79,'SUMMARY DATA'!$C:$C=$B79,'SUMMARY DATA'!$B:$B=""RWS"",'SUMMARY DATA'!$H:$H=$D79)),
  IF(
    OR(
      ISNUMBER(SEARCH(""CDM CASH DEPOSIT"",$C79)),
      ISNUMBER(SEARC"&amp;"H(""CASH DEPOSIT"",$C79))
    ),
    """",
    IFERROR(TEXTJOIN(CHAR(10),TRUE,FILTER('SUMMARY DATA'!H:H,'SUMMARY DATA'!$D:$D=$C79,'SUMMARY DATA'!$B:$B=""RWS"",'SUMMARY DATA'!$H:$H=$D79)),"""")
  )
)"),"")</f>
        <v/>
      </c>
      <c r="I79" s="18" t="str">
        <f>IFERROR(__xludf.DUMMYFUNCTION("IF(H79="""","""",
SUM(ARRAYFORMULA(VALUE(SPLIT(H79,CHAR(10)))))
)"),"")</f>
        <v/>
      </c>
      <c r="J79" s="17" t="str">
        <f>IFERROR(__xludf.DUMMYFUNCTION("IFERROR(
  TEXTJOIN(CHAR(10),TRUE,FILTER('SUMMARY DATA'!I:I,'SUMMARY DATA'!$A:$A=$A79,'SUMMARY DATA'!$C:$C=$B79,'SUMMARY DATA'!$B:$B=""RWS"")),
  IF(
    OR(
      ISNUMBER(SEARCH(""CDM CASH DEPOSIT"",$C79)),
      ISNUMBER(SEARCH(""CASH DEPOSIT"",$C79)),"&amp;"
      COUNTIFS('SUMMARY DATA'!$D:$D,$C79,'SUMMARY DATA'!$B:$B,""RWS"")&lt;&gt;1
    ),
    """",
    IFERROR(TEXTJOIN(CHAR(10),TRUE,FILTER('SUMMARY DATA'!I:I,'SUMMARY DATA'!$D:$D=$C79,'SUMMARY DATA'!$B:$B=""RWS"")),"""")
  )
)"),"")</f>
        <v/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Height="1" spans="1:27">
      <c r="A80" s="2" t="s">
        <v>1242</v>
      </c>
      <c r="B80" s="15">
        <v>45910</v>
      </c>
      <c r="C80" s="2" t="s">
        <v>1243</v>
      </c>
      <c r="D80" s="3">
        <v>362</v>
      </c>
      <c r="E80" s="16" t="str">
        <f>IFERROR(__xludf.DUMMYFUNCTION("IFERROR(
  TEXTJOIN(CHAR(10),TRUE,FILTER('SUMMARY DATA'!E:E,'SUMMARY DATA'!$A:$A=$A80,'SUMMARY DATA'!$C:$C=$B80,'SUMMARY DATA'!$B:$B=""RWS"")),
  IF(
    OR(
      ISNUMBER(SEARCH(""CDM CASH DEPOSIT"",$C80)),
      ISNUMBER(SEARCH(""CASH DEPOSIT"",$C80)),"&amp;"
      COUNTIFS('SUMMARY DATA'!$D:$D,$C80,'SUMMARY DATA'!$B:$B,""RWS"")&lt;&gt;1
    ),
    """",
    IFERROR(TEXTJOIN(CHAR(10),TRUE,FILTER('SUMMARY DATA'!E:E,'SUMMARY DATA'!$D:$D=$C80,'SUMMARY DATA'!$B:$B=""RWS"")),"""")
  )
)"),"")</f>
        <v/>
      </c>
      <c r="F80" s="17" t="str">
        <f>IFERROR(__xludf.DUMMYFUNCTION("IFERROR(
  TEXTJOIN(CHAR(10),TRUE,FILTER('SUMMARY DATA'!F:F,'SUMMARY DATA'!$A:$A=$A80,'SUMMARY DATA'!$C:$C=$B80,'SUMMARY DATA'!$B:$B=""RWS"")),
  IF(
    OR(
      ISNUMBER(SEARCH(""CDM CASH DEPOSIT"",$C80)),
      ISNUMBER(SEARCH(""CASH DEPOSIT"",$C80)),"&amp;"
      COUNTIFS('SUMMARY DATA'!$D:$D,$C80,'SUMMARY DATA'!$B:$B,""RWS"")&lt;&gt;1
    ),
    """",
    IFERROR(TEXTJOIN(CHAR(10),TRUE,FILTER('SUMMARY DATA'!F:F,'SUMMARY DATA'!$D:$D=$C80,'SUMMARY DATA'!$B:$B=""RWS"")),"""")
  )
)"),"")</f>
        <v/>
      </c>
      <c r="G80" s="17" t="str">
        <f>IFERROR(__xludf.DUMMYFUNCTION("IFERROR(
  TEXTJOIN(CHAR(10),TRUE,FILTER('SUMMARY DATA'!G:G,'SUMMARY DATA'!$A:$A=$A80,'SUMMARY DATA'!$C:$C=$B80,'SUMMARY DATA'!$B:$B=""RWS"")),
  IF(
    OR(
      ISNUMBER(SEARCH(""CDM CASH DEPOSIT"",$C80)),
      ISNUMBER(SEARCH(""CASH DEPOSIT"",$C80)),"&amp;"
      COUNTIFS('SUMMARY DATA'!$D:$D,$C80,'SUMMARY DATA'!$B:$B,""RWS"")&lt;&gt;1
    ),
    """",
    IFERROR(TEXTJOIN(CHAR(10),TRUE,FILTER('SUMMARY DATA'!G:G,'SUMMARY DATA'!$D:$D=$C80,'SUMMARY DATA'!$B:$B=""RWS"")),"""")
  )
)"),"")</f>
        <v/>
      </c>
      <c r="H80" s="18" t="str">
        <f>IFERROR(__xludf.DUMMYFUNCTION("IFERROR(
  TEXTJOIN(CHAR(10),TRUE,FILTER('SUMMARY DATA'!H:H,'SUMMARY DATA'!$A:$A=$A80,'SUMMARY DATA'!$C:$C=$B80,'SUMMARY DATA'!$B:$B=""RWS"",'SUMMARY DATA'!$H:$H=$D80)),
  IF(
    OR(
      ISNUMBER(SEARCH(""CDM CASH DEPOSIT"",$C80)),
      ISNUMBER(SEARC"&amp;"H(""CASH DEPOSIT"",$C80))
    ),
    """",
    IFERROR(TEXTJOIN(CHAR(10),TRUE,FILTER('SUMMARY DATA'!H:H,'SUMMARY DATA'!$D:$D=$C80,'SUMMARY DATA'!$B:$B=""RWS"",'SUMMARY DATA'!$H:$H=$D80)),"""")
  )
)"),"")</f>
        <v/>
      </c>
      <c r="I80" s="18" t="str">
        <f>IFERROR(__xludf.DUMMYFUNCTION("IF(H80="""","""",
SUM(ARRAYFORMULA(VALUE(SPLIT(H80,CHAR(10)))))
)"),"")</f>
        <v/>
      </c>
      <c r="J80" s="17" t="str">
        <f>IFERROR(__xludf.DUMMYFUNCTION("IFERROR(
  TEXTJOIN(CHAR(10),TRUE,FILTER('SUMMARY DATA'!I:I,'SUMMARY DATA'!$A:$A=$A80,'SUMMARY DATA'!$C:$C=$B80,'SUMMARY DATA'!$B:$B=""RWS"")),
  IF(
    OR(
      ISNUMBER(SEARCH(""CDM CASH DEPOSIT"",$C80)),
      ISNUMBER(SEARCH(""CASH DEPOSIT"",$C80)),"&amp;"
      COUNTIFS('SUMMARY DATA'!$D:$D,$C80,'SUMMARY DATA'!$B:$B,""RWS"")&lt;&gt;1
    ),
    """",
    IFERROR(TEXTJOIN(CHAR(10),TRUE,FILTER('SUMMARY DATA'!I:I,'SUMMARY DATA'!$D:$D=$C80,'SUMMARY DATA'!$B:$B=""RWS"")),"""")
  )
)"),"")</f>
        <v/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Height="1" spans="1:27">
      <c r="A81" s="2"/>
      <c r="B81" s="15">
        <v>45910</v>
      </c>
      <c r="C81" s="2" t="s">
        <v>1244</v>
      </c>
      <c r="D81" s="3">
        <v>9.8</v>
      </c>
      <c r="E81" s="16" t="str">
        <f>IFERROR(__xludf.DUMMYFUNCTION("IFERROR(
  TEXTJOIN(CHAR(10),TRUE,FILTER('SUMMARY DATA'!E:E,'SUMMARY DATA'!$A:$A=$A81,'SUMMARY DATA'!$C:$C=$B81,'SUMMARY DATA'!$B:$B=""RWS"")),
  IF(
    OR(
      ISNUMBER(SEARCH(""CDM CASH DEPOSIT"",$C81)),
      ISNUMBER(SEARCH(""CASH DEPOSIT"",$C81)),"&amp;"
      COUNTIFS('SUMMARY DATA'!$D:$D,$C81,'SUMMARY DATA'!$B:$B,""RWS"")&lt;&gt;1
    ),
    """",
    IFERROR(TEXTJOIN(CHAR(10),TRUE,FILTER('SUMMARY DATA'!E:E,'SUMMARY DATA'!$D:$D=$C81,'SUMMARY DATA'!$B:$B=""RWS"")),"""")
  )
)"),"")</f>
        <v/>
      </c>
      <c r="F81" s="17" t="str">
        <f>IFERROR(__xludf.DUMMYFUNCTION("IFERROR(
  TEXTJOIN(CHAR(10),TRUE,FILTER('SUMMARY DATA'!F:F,'SUMMARY DATA'!$A:$A=$A81,'SUMMARY DATA'!$C:$C=$B81,'SUMMARY DATA'!$B:$B=""RWS"")),
  IF(
    OR(
      ISNUMBER(SEARCH(""CDM CASH DEPOSIT"",$C81)),
      ISNUMBER(SEARCH(""CASH DEPOSIT"",$C81)),"&amp;"
      COUNTIFS('SUMMARY DATA'!$D:$D,$C81,'SUMMARY DATA'!$B:$B,""RWS"")&lt;&gt;1
    ),
    """",
    IFERROR(TEXTJOIN(CHAR(10),TRUE,FILTER('SUMMARY DATA'!F:F,'SUMMARY DATA'!$D:$D=$C81,'SUMMARY DATA'!$B:$B=""RWS"")),"""")
  )
)"),"")</f>
        <v/>
      </c>
      <c r="G81" s="17" t="str">
        <f>IFERROR(__xludf.DUMMYFUNCTION("IFERROR(
  TEXTJOIN(CHAR(10),TRUE,FILTER('SUMMARY DATA'!G:G,'SUMMARY DATA'!$A:$A=$A81,'SUMMARY DATA'!$C:$C=$B81,'SUMMARY DATA'!$B:$B=""RWS"")),
  IF(
    OR(
      ISNUMBER(SEARCH(""CDM CASH DEPOSIT"",$C81)),
      ISNUMBER(SEARCH(""CASH DEPOSIT"",$C81)),"&amp;"
      COUNTIFS('SUMMARY DATA'!$D:$D,$C81,'SUMMARY DATA'!$B:$B,""RWS"")&lt;&gt;1
    ),
    """",
    IFERROR(TEXTJOIN(CHAR(10),TRUE,FILTER('SUMMARY DATA'!G:G,'SUMMARY DATA'!$D:$D=$C81,'SUMMARY DATA'!$B:$B=""RWS"")),"""")
  )
)"),"")</f>
        <v/>
      </c>
      <c r="H81" s="18" t="str">
        <f>IFERROR(__xludf.DUMMYFUNCTION("IFERROR(
  TEXTJOIN(CHAR(10),TRUE,FILTER('SUMMARY DATA'!H:H,'SUMMARY DATA'!$A:$A=$A81,'SUMMARY DATA'!$C:$C=$B81,'SUMMARY DATA'!$B:$B=""RWS"",'SUMMARY DATA'!$H:$H=$D81)),
  IF(
    OR(
      ISNUMBER(SEARCH(""CDM CASH DEPOSIT"",$C81)),
      ISNUMBER(SEARC"&amp;"H(""CASH DEPOSIT"",$C81))
    ),
    """",
    IFERROR(TEXTJOIN(CHAR(10),TRUE,FILTER('SUMMARY DATA'!H:H,'SUMMARY DATA'!$D:$D=$C81,'SUMMARY DATA'!$B:$B=""RWS"",'SUMMARY DATA'!$H:$H=$D81)),"""")
  )
)"),"")</f>
        <v/>
      </c>
      <c r="I81" s="18" t="str">
        <f>IFERROR(__xludf.DUMMYFUNCTION("IF(H81="""","""",
SUM(ARRAYFORMULA(VALUE(SPLIT(H81,CHAR(10)))))
)"),"")</f>
        <v/>
      </c>
      <c r="J81" s="17" t="str">
        <f>IFERROR(__xludf.DUMMYFUNCTION("IFERROR(
  TEXTJOIN(CHAR(10),TRUE,FILTER('SUMMARY DATA'!I:I,'SUMMARY DATA'!$A:$A=$A81,'SUMMARY DATA'!$C:$C=$B81,'SUMMARY DATA'!$B:$B=""RWS"")),
  IF(
    OR(
      ISNUMBER(SEARCH(""CDM CASH DEPOSIT"",$C81)),
      ISNUMBER(SEARCH(""CASH DEPOSIT"",$C81)),"&amp;"
      COUNTIFS('SUMMARY DATA'!$D:$D,$C81,'SUMMARY DATA'!$B:$B,""RWS"")&lt;&gt;1
    ),
    """",
    IFERROR(TEXTJOIN(CHAR(10),TRUE,FILTER('SUMMARY DATA'!I:I,'SUMMARY DATA'!$D:$D=$C81,'SUMMARY DATA'!$B:$B=""RWS"")),"""")
  )
)"),"")</f>
        <v/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Height="1" spans="1:27">
      <c r="A82" s="2" t="s">
        <v>1245</v>
      </c>
      <c r="B82" s="15">
        <v>45910</v>
      </c>
      <c r="C82" s="2" t="s">
        <v>1246</v>
      </c>
      <c r="D82" s="3">
        <v>59.9</v>
      </c>
      <c r="E82" s="16" t="str">
        <f>IFERROR(__xludf.DUMMYFUNCTION("IFERROR(
  TEXTJOIN(CHAR(10),TRUE,FILTER('SUMMARY DATA'!E:E,'SUMMARY DATA'!$A:$A=$A82,'SUMMARY DATA'!$C:$C=$B82,'SUMMARY DATA'!$B:$B=""RWS"")),
  IF(
    OR(
      ISNUMBER(SEARCH(""CDM CASH DEPOSIT"",$C82)),
      ISNUMBER(SEARCH(""CASH DEPOSIT"",$C82)),"&amp;"
      COUNTIFS('SUMMARY DATA'!$D:$D,$C82,'SUMMARY DATA'!$B:$B,""RWS"")&lt;&gt;1
    ),
    """",
    IFERROR(TEXTJOIN(CHAR(10),TRUE,FILTER('SUMMARY DATA'!E:E,'SUMMARY DATA'!$D:$D=$C82,'SUMMARY DATA'!$B:$B=""RWS"")),"""")
  )
)"),"")</f>
        <v/>
      </c>
      <c r="F82" s="17" t="str">
        <f>IFERROR(__xludf.DUMMYFUNCTION("IFERROR(
  TEXTJOIN(CHAR(10),TRUE,FILTER('SUMMARY DATA'!F:F,'SUMMARY DATA'!$A:$A=$A82,'SUMMARY DATA'!$C:$C=$B82,'SUMMARY DATA'!$B:$B=""RWS"")),
  IF(
    OR(
      ISNUMBER(SEARCH(""CDM CASH DEPOSIT"",$C82)),
      ISNUMBER(SEARCH(""CASH DEPOSIT"",$C82)),"&amp;"
      COUNTIFS('SUMMARY DATA'!$D:$D,$C82,'SUMMARY DATA'!$B:$B,""RWS"")&lt;&gt;1
    ),
    """",
    IFERROR(TEXTJOIN(CHAR(10),TRUE,FILTER('SUMMARY DATA'!F:F,'SUMMARY DATA'!$D:$D=$C82,'SUMMARY DATA'!$B:$B=""RWS"")),"""")
  )
)"),"")</f>
        <v/>
      </c>
      <c r="G82" s="17" t="str">
        <f>IFERROR(__xludf.DUMMYFUNCTION("IFERROR(
  TEXTJOIN(CHAR(10),TRUE,FILTER('SUMMARY DATA'!G:G,'SUMMARY DATA'!$A:$A=$A82,'SUMMARY DATA'!$C:$C=$B82,'SUMMARY DATA'!$B:$B=""RWS"")),
  IF(
    OR(
      ISNUMBER(SEARCH(""CDM CASH DEPOSIT"",$C82)),
      ISNUMBER(SEARCH(""CASH DEPOSIT"",$C82)),"&amp;"
      COUNTIFS('SUMMARY DATA'!$D:$D,$C82,'SUMMARY DATA'!$B:$B,""RWS"")&lt;&gt;1
    ),
    """",
    IFERROR(TEXTJOIN(CHAR(10),TRUE,FILTER('SUMMARY DATA'!G:G,'SUMMARY DATA'!$D:$D=$C82,'SUMMARY DATA'!$B:$B=""RWS"")),"""")
  )
)"),"")</f>
        <v/>
      </c>
      <c r="H82" s="18" t="str">
        <f>IFERROR(__xludf.DUMMYFUNCTION("IFERROR(
  TEXTJOIN(CHAR(10),TRUE,FILTER('SUMMARY DATA'!H:H,'SUMMARY DATA'!$A:$A=$A82,'SUMMARY DATA'!$C:$C=$B82,'SUMMARY DATA'!$B:$B=""RWS"",'SUMMARY DATA'!$H:$H=$D82)),
  IF(
    OR(
      ISNUMBER(SEARCH(""CDM CASH DEPOSIT"",$C82)),
      ISNUMBER(SEARC"&amp;"H(""CASH DEPOSIT"",$C82))
    ),
    """",
    IFERROR(TEXTJOIN(CHAR(10),TRUE,FILTER('SUMMARY DATA'!H:H,'SUMMARY DATA'!$D:$D=$C82,'SUMMARY DATA'!$B:$B=""RWS"",'SUMMARY DATA'!$H:$H=$D82)),"""")
  )
)"),"")</f>
        <v/>
      </c>
      <c r="I82" s="18" t="str">
        <f>IFERROR(__xludf.DUMMYFUNCTION("IF(H82="""","""",
SUM(ARRAYFORMULA(VALUE(SPLIT(H82,CHAR(10)))))
)"),"")</f>
        <v/>
      </c>
      <c r="J82" s="17" t="str">
        <f>IFERROR(__xludf.DUMMYFUNCTION("IFERROR(
  TEXTJOIN(CHAR(10),TRUE,FILTER('SUMMARY DATA'!I:I,'SUMMARY DATA'!$A:$A=$A82,'SUMMARY DATA'!$C:$C=$B82,'SUMMARY DATA'!$B:$B=""RWS"")),
  IF(
    OR(
      ISNUMBER(SEARCH(""CDM CASH DEPOSIT"",$C82)),
      ISNUMBER(SEARCH(""CASH DEPOSIT"",$C82)),"&amp;"
      COUNTIFS('SUMMARY DATA'!$D:$D,$C82,'SUMMARY DATA'!$B:$B,""RWS"")&lt;&gt;1
    ),
    """",
    IFERROR(TEXTJOIN(CHAR(10),TRUE,FILTER('SUMMARY DATA'!I:I,'SUMMARY DATA'!$D:$D=$C82,'SUMMARY DATA'!$B:$B=""RWS"")),"""")
  )
)"),"")</f>
        <v/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Height="1" spans="1:27">
      <c r="A83" s="2" t="s">
        <v>1247</v>
      </c>
      <c r="B83" s="15">
        <v>45910</v>
      </c>
      <c r="C83" s="2" t="s">
        <v>1248</v>
      </c>
      <c r="D83" s="3">
        <v>77.76</v>
      </c>
      <c r="E83" s="16" t="str">
        <f>IFERROR(__xludf.DUMMYFUNCTION("IFERROR(
  TEXTJOIN(CHAR(10),TRUE,FILTER('SUMMARY DATA'!E:E,'SUMMARY DATA'!$A:$A=$A83,'SUMMARY DATA'!$C:$C=$B83,'SUMMARY DATA'!$B:$B=""RWS"")),
  IF(
    OR(
      ISNUMBER(SEARCH(""CDM CASH DEPOSIT"",$C83)),
      ISNUMBER(SEARCH(""CASH DEPOSIT"",$C83)),"&amp;"
      COUNTIFS('SUMMARY DATA'!$D:$D,$C83,'SUMMARY DATA'!$B:$B,""RWS"")&lt;&gt;1
    ),
    """",
    IFERROR(TEXTJOIN(CHAR(10),TRUE,FILTER('SUMMARY DATA'!E:E,'SUMMARY DATA'!$D:$D=$C83,'SUMMARY DATA'!$B:$B=""RWS"")),"""")
  )
)"),"")</f>
        <v/>
      </c>
      <c r="F83" s="17" t="str">
        <f>IFERROR(__xludf.DUMMYFUNCTION("IFERROR(
  TEXTJOIN(CHAR(10),TRUE,FILTER('SUMMARY DATA'!F:F,'SUMMARY DATA'!$A:$A=$A83,'SUMMARY DATA'!$C:$C=$B83,'SUMMARY DATA'!$B:$B=""RWS"")),
  IF(
    OR(
      ISNUMBER(SEARCH(""CDM CASH DEPOSIT"",$C83)),
      ISNUMBER(SEARCH(""CASH DEPOSIT"",$C83)),"&amp;"
      COUNTIFS('SUMMARY DATA'!$D:$D,$C83,'SUMMARY DATA'!$B:$B,""RWS"")&lt;&gt;1
    ),
    """",
    IFERROR(TEXTJOIN(CHAR(10),TRUE,FILTER('SUMMARY DATA'!F:F,'SUMMARY DATA'!$D:$D=$C83,'SUMMARY DATA'!$B:$B=""RWS"")),"""")
  )
)"),"")</f>
        <v/>
      </c>
      <c r="G83" s="17" t="str">
        <f>IFERROR(__xludf.DUMMYFUNCTION("IFERROR(
  TEXTJOIN(CHAR(10),TRUE,FILTER('SUMMARY DATA'!G:G,'SUMMARY DATA'!$A:$A=$A83,'SUMMARY DATA'!$C:$C=$B83,'SUMMARY DATA'!$B:$B=""RWS"")),
  IF(
    OR(
      ISNUMBER(SEARCH(""CDM CASH DEPOSIT"",$C83)),
      ISNUMBER(SEARCH(""CASH DEPOSIT"",$C83)),"&amp;"
      COUNTIFS('SUMMARY DATA'!$D:$D,$C83,'SUMMARY DATA'!$B:$B,""RWS"")&lt;&gt;1
    ),
    """",
    IFERROR(TEXTJOIN(CHAR(10),TRUE,FILTER('SUMMARY DATA'!G:G,'SUMMARY DATA'!$D:$D=$C83,'SUMMARY DATA'!$B:$B=""RWS"")),"""")
  )
)"),"")</f>
        <v/>
      </c>
      <c r="H83" s="18" t="str">
        <f>IFERROR(__xludf.DUMMYFUNCTION("IFERROR(
  TEXTJOIN(CHAR(10),TRUE,FILTER('SUMMARY DATA'!H:H,'SUMMARY DATA'!$A:$A=$A83,'SUMMARY DATA'!$C:$C=$B83,'SUMMARY DATA'!$B:$B=""RWS"",'SUMMARY DATA'!$H:$H=$D83)),
  IF(
    OR(
      ISNUMBER(SEARCH(""CDM CASH DEPOSIT"",$C83)),
      ISNUMBER(SEARC"&amp;"H(""CASH DEPOSIT"",$C83))
    ),
    """",
    IFERROR(TEXTJOIN(CHAR(10),TRUE,FILTER('SUMMARY DATA'!H:H,'SUMMARY DATA'!$D:$D=$C83,'SUMMARY DATA'!$B:$B=""RWS"",'SUMMARY DATA'!$H:$H=$D83)),"""")
  )
)"),"")</f>
        <v/>
      </c>
      <c r="I83" s="18" t="str">
        <f>IFERROR(__xludf.DUMMYFUNCTION("IF(H83="""","""",
SUM(ARRAYFORMULA(VALUE(SPLIT(H83,CHAR(10)))))
)"),"")</f>
        <v/>
      </c>
      <c r="J83" s="17" t="str">
        <f>IFERROR(__xludf.DUMMYFUNCTION("IFERROR(
  TEXTJOIN(CHAR(10),TRUE,FILTER('SUMMARY DATA'!I:I,'SUMMARY DATA'!$A:$A=$A83,'SUMMARY DATA'!$C:$C=$B83,'SUMMARY DATA'!$B:$B=""RWS"")),
  IF(
    OR(
      ISNUMBER(SEARCH(""CDM CASH DEPOSIT"",$C83)),
      ISNUMBER(SEARCH(""CASH DEPOSIT"",$C83)),"&amp;"
      COUNTIFS('SUMMARY DATA'!$D:$D,$C83,'SUMMARY DATA'!$B:$B,""RWS"")&lt;&gt;1
    ),
    """",
    IFERROR(TEXTJOIN(CHAR(10),TRUE,FILTER('SUMMARY DATA'!I:I,'SUMMARY DATA'!$D:$D=$C83,'SUMMARY DATA'!$B:$B=""RWS"")),"""")
  )
)"),"")</f>
        <v/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Height="1" spans="1:27">
      <c r="A84" s="2" t="s">
        <v>1249</v>
      </c>
      <c r="B84" s="15">
        <v>45910</v>
      </c>
      <c r="C84" s="2" t="s">
        <v>1250</v>
      </c>
      <c r="D84" s="3">
        <v>175.76</v>
      </c>
      <c r="E84" s="16" t="str">
        <f>IFERROR(__xludf.DUMMYFUNCTION("IFERROR(
  TEXTJOIN(CHAR(10),TRUE,FILTER('SUMMARY DATA'!E:E,'SUMMARY DATA'!$A:$A=$A84,'SUMMARY DATA'!$C:$C=$B84,'SUMMARY DATA'!$B:$B=""RWS"")),
  IF(
    OR(
      ISNUMBER(SEARCH(""CDM CASH DEPOSIT"",$C84)),
      ISNUMBER(SEARCH(""CASH DEPOSIT"",$C84)),"&amp;"
      COUNTIFS('SUMMARY DATA'!$D:$D,$C84,'SUMMARY DATA'!$B:$B,""RWS"")&lt;&gt;1
    ),
    """",
    IFERROR(TEXTJOIN(CHAR(10),TRUE,FILTER('SUMMARY DATA'!E:E,'SUMMARY DATA'!$D:$D=$C84,'SUMMARY DATA'!$B:$B=""RWS"")),"""")
  )
)"),"")</f>
        <v/>
      </c>
      <c r="F84" s="17" t="str">
        <f>IFERROR(__xludf.DUMMYFUNCTION("IFERROR(
  TEXTJOIN(CHAR(10),TRUE,FILTER('SUMMARY DATA'!F:F,'SUMMARY DATA'!$A:$A=$A84,'SUMMARY DATA'!$C:$C=$B84,'SUMMARY DATA'!$B:$B=""RWS"")),
  IF(
    OR(
      ISNUMBER(SEARCH(""CDM CASH DEPOSIT"",$C84)),
      ISNUMBER(SEARCH(""CASH DEPOSIT"",$C84)),"&amp;"
      COUNTIFS('SUMMARY DATA'!$D:$D,$C84,'SUMMARY DATA'!$B:$B,""RWS"")&lt;&gt;1
    ),
    """",
    IFERROR(TEXTJOIN(CHAR(10),TRUE,FILTER('SUMMARY DATA'!F:F,'SUMMARY DATA'!$D:$D=$C84,'SUMMARY DATA'!$B:$B=""RWS"")),"""")
  )
)"),"")</f>
        <v/>
      </c>
      <c r="G84" s="17" t="str">
        <f>IFERROR(__xludf.DUMMYFUNCTION("IFERROR(
  TEXTJOIN(CHAR(10),TRUE,FILTER('SUMMARY DATA'!G:G,'SUMMARY DATA'!$A:$A=$A84,'SUMMARY DATA'!$C:$C=$B84,'SUMMARY DATA'!$B:$B=""RWS"")),
  IF(
    OR(
      ISNUMBER(SEARCH(""CDM CASH DEPOSIT"",$C84)),
      ISNUMBER(SEARCH(""CASH DEPOSIT"",$C84)),"&amp;"
      COUNTIFS('SUMMARY DATA'!$D:$D,$C84,'SUMMARY DATA'!$B:$B,""RWS"")&lt;&gt;1
    ),
    """",
    IFERROR(TEXTJOIN(CHAR(10),TRUE,FILTER('SUMMARY DATA'!G:G,'SUMMARY DATA'!$D:$D=$C84,'SUMMARY DATA'!$B:$B=""RWS"")),"""")
  )
)"),"")</f>
        <v/>
      </c>
      <c r="H84" s="18" t="str">
        <f>IFERROR(__xludf.DUMMYFUNCTION("IFERROR(
  TEXTJOIN(CHAR(10),TRUE,FILTER('SUMMARY DATA'!H:H,'SUMMARY DATA'!$A:$A=$A84,'SUMMARY DATA'!$C:$C=$B84,'SUMMARY DATA'!$B:$B=""RWS"",'SUMMARY DATA'!$H:$H=$D84)),
  IF(
    OR(
      ISNUMBER(SEARCH(""CDM CASH DEPOSIT"",$C84)),
      ISNUMBER(SEARC"&amp;"H(""CASH DEPOSIT"",$C84))
    ),
    """",
    IFERROR(TEXTJOIN(CHAR(10),TRUE,FILTER('SUMMARY DATA'!H:H,'SUMMARY DATA'!$D:$D=$C84,'SUMMARY DATA'!$B:$B=""RWS"",'SUMMARY DATA'!$H:$H=$D84)),"""")
  )
)"),"")</f>
        <v/>
      </c>
      <c r="I84" s="18" t="str">
        <f>IFERROR(__xludf.DUMMYFUNCTION("IF(H84="""","""",
SUM(ARRAYFORMULA(VALUE(SPLIT(H84,CHAR(10)))))
)"),"")</f>
        <v/>
      </c>
      <c r="J84" s="17" t="str">
        <f>IFERROR(__xludf.DUMMYFUNCTION("IFERROR(
  TEXTJOIN(CHAR(10),TRUE,FILTER('SUMMARY DATA'!I:I,'SUMMARY DATA'!$A:$A=$A84,'SUMMARY DATA'!$C:$C=$B84,'SUMMARY DATA'!$B:$B=""RWS"")),
  IF(
    OR(
      ISNUMBER(SEARCH(""CDM CASH DEPOSIT"",$C84)),
      ISNUMBER(SEARCH(""CASH DEPOSIT"",$C84)),"&amp;"
      COUNTIFS('SUMMARY DATA'!$D:$D,$C84,'SUMMARY DATA'!$B:$B,""RWS"")&lt;&gt;1
    ),
    """",
    IFERROR(TEXTJOIN(CHAR(10),TRUE,FILTER('SUMMARY DATA'!I:I,'SUMMARY DATA'!$D:$D=$C84,'SUMMARY DATA'!$B:$B=""RWS"")),"""")
  )
)"),"")</f>
        <v/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Height="1" spans="1:27">
      <c r="A85" s="2"/>
      <c r="B85" s="15">
        <v>45909</v>
      </c>
      <c r="C85" s="2" t="s">
        <v>1251</v>
      </c>
      <c r="D85" s="3">
        <v>99</v>
      </c>
      <c r="E85" s="16" t="str">
        <f>IFERROR(__xludf.DUMMYFUNCTION("IFERROR(
  TEXTJOIN(CHAR(10),TRUE,FILTER('SUMMARY DATA'!E:E,'SUMMARY DATA'!$A:$A=$A85,'SUMMARY DATA'!$C:$C=$B85,'SUMMARY DATA'!$B:$B=""RWS"")),
  IF(
    OR(
      ISNUMBER(SEARCH(""CDM CASH DEPOSIT"",$C85)),
      ISNUMBER(SEARCH(""CASH DEPOSIT"",$C85)),"&amp;"
      COUNTIFS('SUMMARY DATA'!$D:$D,$C85,'SUMMARY DATA'!$B:$B,""RWS"")&lt;&gt;1
    ),
    """",
    IFERROR(TEXTJOIN(CHAR(10),TRUE,FILTER('SUMMARY DATA'!E:E,'SUMMARY DATA'!$D:$D=$C85,'SUMMARY DATA'!$B:$B=""RWS"")),"""")
  )
)"),"")</f>
        <v/>
      </c>
      <c r="F85" s="17" t="str">
        <f>IFERROR(__xludf.DUMMYFUNCTION("IFERROR(
  TEXTJOIN(CHAR(10),TRUE,FILTER('SUMMARY DATA'!F:F,'SUMMARY DATA'!$A:$A=$A85,'SUMMARY DATA'!$C:$C=$B85,'SUMMARY DATA'!$B:$B=""RWS"")),
  IF(
    OR(
      ISNUMBER(SEARCH(""CDM CASH DEPOSIT"",$C85)),
      ISNUMBER(SEARCH(""CASH DEPOSIT"",$C85)),"&amp;"
      COUNTIFS('SUMMARY DATA'!$D:$D,$C85,'SUMMARY DATA'!$B:$B,""RWS"")&lt;&gt;1
    ),
    """",
    IFERROR(TEXTJOIN(CHAR(10),TRUE,FILTER('SUMMARY DATA'!F:F,'SUMMARY DATA'!$D:$D=$C85,'SUMMARY DATA'!$B:$B=""RWS"")),"""")
  )
)"),"")</f>
        <v/>
      </c>
      <c r="G85" s="17" t="str">
        <f>IFERROR(__xludf.DUMMYFUNCTION("IFERROR(
  TEXTJOIN(CHAR(10),TRUE,FILTER('SUMMARY DATA'!G:G,'SUMMARY DATA'!$A:$A=$A85,'SUMMARY DATA'!$C:$C=$B85,'SUMMARY DATA'!$B:$B=""RWS"")),
  IF(
    OR(
      ISNUMBER(SEARCH(""CDM CASH DEPOSIT"",$C85)),
      ISNUMBER(SEARCH(""CASH DEPOSIT"",$C85)),"&amp;"
      COUNTIFS('SUMMARY DATA'!$D:$D,$C85,'SUMMARY DATA'!$B:$B,""RWS"")&lt;&gt;1
    ),
    """",
    IFERROR(TEXTJOIN(CHAR(10),TRUE,FILTER('SUMMARY DATA'!G:G,'SUMMARY DATA'!$D:$D=$C85,'SUMMARY DATA'!$B:$B=""RWS"")),"""")
  )
)"),"")</f>
        <v/>
      </c>
      <c r="H85" s="18" t="str">
        <f>IFERROR(__xludf.DUMMYFUNCTION("IFERROR(
  TEXTJOIN(CHAR(10),TRUE,FILTER('SUMMARY DATA'!H:H,'SUMMARY DATA'!$A:$A=$A85,'SUMMARY DATA'!$C:$C=$B85,'SUMMARY DATA'!$B:$B=""RWS"",'SUMMARY DATA'!$H:$H=$D85)),
  IF(
    OR(
      ISNUMBER(SEARCH(""CDM CASH DEPOSIT"",$C85)),
      ISNUMBER(SEARC"&amp;"H(""CASH DEPOSIT"",$C85))
    ),
    """",
    IFERROR(TEXTJOIN(CHAR(10),TRUE,FILTER('SUMMARY DATA'!H:H,'SUMMARY DATA'!$D:$D=$C85,'SUMMARY DATA'!$B:$B=""RWS"",'SUMMARY DATA'!$H:$H=$D85)),"""")
  )
)"),"")</f>
        <v/>
      </c>
      <c r="I85" s="18" t="str">
        <f>IFERROR(__xludf.DUMMYFUNCTION("IF(H85="""","""",
SUM(ARRAYFORMULA(VALUE(SPLIT(H85,CHAR(10)))))
)"),"")</f>
        <v/>
      </c>
      <c r="J85" s="17" t="str">
        <f>IFERROR(__xludf.DUMMYFUNCTION("IFERROR(
  TEXTJOIN(CHAR(10),TRUE,FILTER('SUMMARY DATA'!I:I,'SUMMARY DATA'!$A:$A=$A85,'SUMMARY DATA'!$C:$C=$B85,'SUMMARY DATA'!$B:$B=""RWS"")),
  IF(
    OR(
      ISNUMBER(SEARCH(""CDM CASH DEPOSIT"",$C85)),
      ISNUMBER(SEARCH(""CASH DEPOSIT"",$C85)),"&amp;"
      COUNTIFS('SUMMARY DATA'!$D:$D,$C85,'SUMMARY DATA'!$B:$B,""RWS"")&lt;&gt;1
    ),
    """",
    IFERROR(TEXTJOIN(CHAR(10),TRUE,FILTER('SUMMARY DATA'!I:I,'SUMMARY DATA'!$D:$D=$C85,'SUMMARY DATA'!$B:$B=""RWS"")),"""")
  )
)"),"")</f>
        <v/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Height="1" spans="1:27">
      <c r="A86" s="2" t="s">
        <v>1252</v>
      </c>
      <c r="B86" s="15">
        <v>45909</v>
      </c>
      <c r="C86" s="2" t="s">
        <v>1253</v>
      </c>
      <c r="D86" s="3">
        <v>565.74</v>
      </c>
      <c r="E86" s="16" t="str">
        <f>IFERROR(__xludf.DUMMYFUNCTION("IFERROR(
  TEXTJOIN(CHAR(10),TRUE,FILTER('SUMMARY DATA'!E:E,'SUMMARY DATA'!$A:$A=$A86,'SUMMARY DATA'!$C:$C=$B86,'SUMMARY DATA'!$B:$B=""RWS"")),
  IF(
    OR(
      ISNUMBER(SEARCH(""CDM CASH DEPOSIT"",$C86)),
      ISNUMBER(SEARCH(""CASH DEPOSIT"",$C86)),"&amp;"
      COUNTIFS('SUMMARY DATA'!$D:$D,$C86,'SUMMARY DATA'!$B:$B,""RWS"")&lt;&gt;1
    ),
    """",
    IFERROR(TEXTJOIN(CHAR(10),TRUE,FILTER('SUMMARY DATA'!E:E,'SUMMARY DATA'!$D:$D=$C86,'SUMMARY DATA'!$B:$B=""RWS"")),"""")
  )
)"),"")</f>
        <v/>
      </c>
      <c r="F86" s="17" t="str">
        <f>IFERROR(__xludf.DUMMYFUNCTION("IFERROR(
  TEXTJOIN(CHAR(10),TRUE,FILTER('SUMMARY DATA'!F:F,'SUMMARY DATA'!$A:$A=$A86,'SUMMARY DATA'!$C:$C=$B86,'SUMMARY DATA'!$B:$B=""RWS"")),
  IF(
    OR(
      ISNUMBER(SEARCH(""CDM CASH DEPOSIT"",$C86)),
      ISNUMBER(SEARCH(""CASH DEPOSIT"",$C86)),"&amp;"
      COUNTIFS('SUMMARY DATA'!$D:$D,$C86,'SUMMARY DATA'!$B:$B,""RWS"")&lt;&gt;1
    ),
    """",
    IFERROR(TEXTJOIN(CHAR(10),TRUE,FILTER('SUMMARY DATA'!F:F,'SUMMARY DATA'!$D:$D=$C86,'SUMMARY DATA'!$B:$B=""RWS"")),"""")
  )
)"),"")</f>
        <v/>
      </c>
      <c r="G86" s="17" t="str">
        <f>IFERROR(__xludf.DUMMYFUNCTION("IFERROR(
  TEXTJOIN(CHAR(10),TRUE,FILTER('SUMMARY DATA'!G:G,'SUMMARY DATA'!$A:$A=$A86,'SUMMARY DATA'!$C:$C=$B86,'SUMMARY DATA'!$B:$B=""RWS"")),
  IF(
    OR(
      ISNUMBER(SEARCH(""CDM CASH DEPOSIT"",$C86)),
      ISNUMBER(SEARCH(""CASH DEPOSIT"",$C86)),"&amp;"
      COUNTIFS('SUMMARY DATA'!$D:$D,$C86,'SUMMARY DATA'!$B:$B,""RWS"")&lt;&gt;1
    ),
    """",
    IFERROR(TEXTJOIN(CHAR(10),TRUE,FILTER('SUMMARY DATA'!G:G,'SUMMARY DATA'!$D:$D=$C86,'SUMMARY DATA'!$B:$B=""RWS"")),"""")
  )
)"),"")</f>
        <v/>
      </c>
      <c r="H86" s="18" t="str">
        <f>IFERROR(__xludf.DUMMYFUNCTION("IFERROR(
  TEXTJOIN(CHAR(10),TRUE,FILTER('SUMMARY DATA'!H:H,'SUMMARY DATA'!$A:$A=$A86,'SUMMARY DATA'!$C:$C=$B86,'SUMMARY DATA'!$B:$B=""RWS"",'SUMMARY DATA'!$H:$H=$D86)),
  IF(
    OR(
      ISNUMBER(SEARCH(""CDM CASH DEPOSIT"",$C86)),
      ISNUMBER(SEARC"&amp;"H(""CASH DEPOSIT"",$C86))
    ),
    """",
    IFERROR(TEXTJOIN(CHAR(10),TRUE,FILTER('SUMMARY DATA'!H:H,'SUMMARY DATA'!$D:$D=$C86,'SUMMARY DATA'!$B:$B=""RWS"",'SUMMARY DATA'!$H:$H=$D86)),"""")
  )
)"),"")</f>
        <v/>
      </c>
      <c r="I86" s="18" t="str">
        <f>IFERROR(__xludf.DUMMYFUNCTION("IF(H86="""","""",
SUM(ARRAYFORMULA(VALUE(SPLIT(H86,CHAR(10)))))
)"),"")</f>
        <v/>
      </c>
      <c r="J86" s="17" t="str">
        <f>IFERROR(__xludf.DUMMYFUNCTION("IFERROR(
  TEXTJOIN(CHAR(10),TRUE,FILTER('SUMMARY DATA'!I:I,'SUMMARY DATA'!$A:$A=$A86,'SUMMARY DATA'!$C:$C=$B86,'SUMMARY DATA'!$B:$B=""RWS"")),
  IF(
    OR(
      ISNUMBER(SEARCH(""CDM CASH DEPOSIT"",$C86)),
      ISNUMBER(SEARCH(""CASH DEPOSIT"",$C86)),"&amp;"
      COUNTIFS('SUMMARY DATA'!$D:$D,$C86,'SUMMARY DATA'!$B:$B,""RWS"")&lt;&gt;1
    ),
    """",
    IFERROR(TEXTJOIN(CHAR(10),TRUE,FILTER('SUMMARY DATA'!I:I,'SUMMARY DATA'!$D:$D=$C86,'SUMMARY DATA'!$B:$B=""RWS"")),"""")
  )
)"),"")</f>
        <v/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Height="1" spans="1:27">
      <c r="A87" s="2"/>
      <c r="B87" s="15">
        <v>45909</v>
      </c>
      <c r="C87" s="2" t="s">
        <v>1254</v>
      </c>
      <c r="D87" s="3">
        <v>109</v>
      </c>
      <c r="E87" s="16" t="str">
        <f>IFERROR(__xludf.DUMMYFUNCTION("IFERROR(
  TEXTJOIN(CHAR(10),TRUE,FILTER('SUMMARY DATA'!E:E,'SUMMARY DATA'!$A:$A=$A87,'SUMMARY DATA'!$C:$C=$B87,'SUMMARY DATA'!$B:$B=""RWS"")),
  IF(
    OR(
      ISNUMBER(SEARCH(""CDM CASH DEPOSIT"",$C87)),
      ISNUMBER(SEARCH(""CASH DEPOSIT"",$C87)),"&amp;"
      COUNTIFS('SUMMARY DATA'!$D:$D,$C87,'SUMMARY DATA'!$B:$B,""RWS"")&lt;&gt;1
    ),
    """",
    IFERROR(TEXTJOIN(CHAR(10),TRUE,FILTER('SUMMARY DATA'!E:E,'SUMMARY DATA'!$D:$D=$C87,'SUMMARY DATA'!$B:$B=""RWS"")),"""")
  )
)"),"")</f>
        <v/>
      </c>
      <c r="F87" s="17" t="str">
        <f>IFERROR(__xludf.DUMMYFUNCTION("IFERROR(
  TEXTJOIN(CHAR(10),TRUE,FILTER('SUMMARY DATA'!F:F,'SUMMARY DATA'!$A:$A=$A87,'SUMMARY DATA'!$C:$C=$B87,'SUMMARY DATA'!$B:$B=""RWS"")),
  IF(
    OR(
      ISNUMBER(SEARCH(""CDM CASH DEPOSIT"",$C87)),
      ISNUMBER(SEARCH(""CASH DEPOSIT"",$C87)),"&amp;"
      COUNTIFS('SUMMARY DATA'!$D:$D,$C87,'SUMMARY DATA'!$B:$B,""RWS"")&lt;&gt;1
    ),
    """",
    IFERROR(TEXTJOIN(CHAR(10),TRUE,FILTER('SUMMARY DATA'!F:F,'SUMMARY DATA'!$D:$D=$C87,'SUMMARY DATA'!$B:$B=""RWS"")),"""")
  )
)"),"")</f>
        <v/>
      </c>
      <c r="G87" s="17" t="str">
        <f>IFERROR(__xludf.DUMMYFUNCTION("IFERROR(
  TEXTJOIN(CHAR(10),TRUE,FILTER('SUMMARY DATA'!G:G,'SUMMARY DATA'!$A:$A=$A87,'SUMMARY DATA'!$C:$C=$B87,'SUMMARY DATA'!$B:$B=""RWS"")),
  IF(
    OR(
      ISNUMBER(SEARCH(""CDM CASH DEPOSIT"",$C87)),
      ISNUMBER(SEARCH(""CASH DEPOSIT"",$C87)),"&amp;"
      COUNTIFS('SUMMARY DATA'!$D:$D,$C87,'SUMMARY DATA'!$B:$B,""RWS"")&lt;&gt;1
    ),
    """",
    IFERROR(TEXTJOIN(CHAR(10),TRUE,FILTER('SUMMARY DATA'!G:G,'SUMMARY DATA'!$D:$D=$C87,'SUMMARY DATA'!$B:$B=""RWS"")),"""")
  )
)"),"")</f>
        <v/>
      </c>
      <c r="H87" s="18" t="str">
        <f>IFERROR(__xludf.DUMMYFUNCTION("IFERROR(
  TEXTJOIN(CHAR(10),TRUE,FILTER('SUMMARY DATA'!H:H,'SUMMARY DATA'!$A:$A=$A87,'SUMMARY DATA'!$C:$C=$B87,'SUMMARY DATA'!$B:$B=""RWS"",'SUMMARY DATA'!$H:$H=$D87)),
  IF(
    OR(
      ISNUMBER(SEARCH(""CDM CASH DEPOSIT"",$C87)),
      ISNUMBER(SEARC"&amp;"H(""CASH DEPOSIT"",$C87))
    ),
    """",
    IFERROR(TEXTJOIN(CHAR(10),TRUE,FILTER('SUMMARY DATA'!H:H,'SUMMARY DATA'!$D:$D=$C87,'SUMMARY DATA'!$B:$B=""RWS"",'SUMMARY DATA'!$H:$H=$D87)),"""")
  )
)"),"")</f>
        <v/>
      </c>
      <c r="I87" s="18" t="str">
        <f>IFERROR(__xludf.DUMMYFUNCTION("IF(H87="""","""",
SUM(ARRAYFORMULA(VALUE(SPLIT(H87,CHAR(10)))))
)"),"")</f>
        <v/>
      </c>
      <c r="J87" s="17" t="str">
        <f>IFERROR(__xludf.DUMMYFUNCTION("IFERROR(
  TEXTJOIN(CHAR(10),TRUE,FILTER('SUMMARY DATA'!I:I,'SUMMARY DATA'!$A:$A=$A87,'SUMMARY DATA'!$C:$C=$B87,'SUMMARY DATA'!$B:$B=""RWS"")),
  IF(
    OR(
      ISNUMBER(SEARCH(""CDM CASH DEPOSIT"",$C87)),
      ISNUMBER(SEARCH(""CASH DEPOSIT"",$C87)),"&amp;"
      COUNTIFS('SUMMARY DATA'!$D:$D,$C87,'SUMMARY DATA'!$B:$B,""RWS"")&lt;&gt;1
    ),
    """",
    IFERROR(TEXTJOIN(CHAR(10),TRUE,FILTER('SUMMARY DATA'!I:I,'SUMMARY DATA'!$D:$D=$C87,'SUMMARY DATA'!$B:$B=""RWS"")),"""")
  )
)"),"")</f>
        <v/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Height="1" spans="1:27">
      <c r="A88" s="2"/>
      <c r="B88" s="15">
        <v>45909</v>
      </c>
      <c r="C88" s="2" t="s">
        <v>1255</v>
      </c>
      <c r="D88" s="3">
        <v>6.99</v>
      </c>
      <c r="E88" s="16" t="str">
        <f>IFERROR(__xludf.DUMMYFUNCTION("IFERROR(
  TEXTJOIN(CHAR(10),TRUE,FILTER('SUMMARY DATA'!E:E,'SUMMARY DATA'!$A:$A=$A88,'SUMMARY DATA'!$C:$C=$B88,'SUMMARY DATA'!$B:$B=""RWS"")),
  IF(
    OR(
      ISNUMBER(SEARCH(""CDM CASH DEPOSIT"",$C88)),
      ISNUMBER(SEARCH(""CASH DEPOSIT"",$C88)),"&amp;"
      COUNTIFS('SUMMARY DATA'!$D:$D,$C88,'SUMMARY DATA'!$B:$B,""RWS"")&lt;&gt;1
    ),
    """",
    IFERROR(TEXTJOIN(CHAR(10),TRUE,FILTER('SUMMARY DATA'!E:E,'SUMMARY DATA'!$D:$D=$C88,'SUMMARY DATA'!$B:$B=""RWS"")),"""")
  )
)"),"")</f>
        <v/>
      </c>
      <c r="F88" s="17" t="str">
        <f>IFERROR(__xludf.DUMMYFUNCTION("IFERROR(
  TEXTJOIN(CHAR(10),TRUE,FILTER('SUMMARY DATA'!F:F,'SUMMARY DATA'!$A:$A=$A88,'SUMMARY DATA'!$C:$C=$B88,'SUMMARY DATA'!$B:$B=""RWS"")),
  IF(
    OR(
      ISNUMBER(SEARCH(""CDM CASH DEPOSIT"",$C88)),
      ISNUMBER(SEARCH(""CASH DEPOSIT"",$C88)),"&amp;"
      COUNTIFS('SUMMARY DATA'!$D:$D,$C88,'SUMMARY DATA'!$B:$B,""RWS"")&lt;&gt;1
    ),
    """",
    IFERROR(TEXTJOIN(CHAR(10),TRUE,FILTER('SUMMARY DATA'!F:F,'SUMMARY DATA'!$D:$D=$C88,'SUMMARY DATA'!$B:$B=""RWS"")),"""")
  )
)"),"")</f>
        <v/>
      </c>
      <c r="G88" s="17" t="str">
        <f>IFERROR(__xludf.DUMMYFUNCTION("IFERROR(
  TEXTJOIN(CHAR(10),TRUE,FILTER('SUMMARY DATA'!G:G,'SUMMARY DATA'!$A:$A=$A88,'SUMMARY DATA'!$C:$C=$B88,'SUMMARY DATA'!$B:$B=""RWS"")),
  IF(
    OR(
      ISNUMBER(SEARCH(""CDM CASH DEPOSIT"",$C88)),
      ISNUMBER(SEARCH(""CASH DEPOSIT"",$C88)),"&amp;"
      COUNTIFS('SUMMARY DATA'!$D:$D,$C88,'SUMMARY DATA'!$B:$B,""RWS"")&lt;&gt;1
    ),
    """",
    IFERROR(TEXTJOIN(CHAR(10),TRUE,FILTER('SUMMARY DATA'!G:G,'SUMMARY DATA'!$D:$D=$C88,'SUMMARY DATA'!$B:$B=""RWS"")),"""")
  )
)"),"")</f>
        <v/>
      </c>
      <c r="H88" s="18" t="str">
        <f>IFERROR(__xludf.DUMMYFUNCTION("IFERROR(
  TEXTJOIN(CHAR(10),TRUE,FILTER('SUMMARY DATA'!H:H,'SUMMARY DATA'!$A:$A=$A88,'SUMMARY DATA'!$C:$C=$B88,'SUMMARY DATA'!$B:$B=""RWS"",'SUMMARY DATA'!$H:$H=$D88)),
  IF(
    OR(
      ISNUMBER(SEARCH(""CDM CASH DEPOSIT"",$C88)),
      ISNUMBER(SEARC"&amp;"H(""CASH DEPOSIT"",$C88))
    ),
    """",
    IFERROR(TEXTJOIN(CHAR(10),TRUE,FILTER('SUMMARY DATA'!H:H,'SUMMARY DATA'!$D:$D=$C88,'SUMMARY DATA'!$B:$B=""RWS"",'SUMMARY DATA'!$H:$H=$D88)),"""")
  )
)"),"")</f>
        <v/>
      </c>
      <c r="I88" s="18" t="str">
        <f>IFERROR(__xludf.DUMMYFUNCTION("IF(H88="""","""",
SUM(ARRAYFORMULA(VALUE(SPLIT(H88,CHAR(10)))))
)"),"")</f>
        <v/>
      </c>
      <c r="J88" s="17" t="str">
        <f>IFERROR(__xludf.DUMMYFUNCTION("IFERROR(
  TEXTJOIN(CHAR(10),TRUE,FILTER('SUMMARY DATA'!I:I,'SUMMARY DATA'!$A:$A=$A88,'SUMMARY DATA'!$C:$C=$B88,'SUMMARY DATA'!$B:$B=""RWS"")),
  IF(
    OR(
      ISNUMBER(SEARCH(""CDM CASH DEPOSIT"",$C88)),
      ISNUMBER(SEARCH(""CASH DEPOSIT"",$C88)),"&amp;"
      COUNTIFS('SUMMARY DATA'!$D:$D,$C88,'SUMMARY DATA'!$B:$B,""RWS"")&lt;&gt;1
    ),
    """",
    IFERROR(TEXTJOIN(CHAR(10),TRUE,FILTER('SUMMARY DATA'!I:I,'SUMMARY DATA'!$D:$D=$C88,'SUMMARY DATA'!$B:$B=""RWS"")),"""")
  )
)"),"")</f>
        <v/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Height="1" spans="1:27">
      <c r="A89" s="2"/>
      <c r="B89" s="15">
        <v>45908</v>
      </c>
      <c r="C89" s="2" t="s">
        <v>1256</v>
      </c>
      <c r="D89" s="3">
        <v>49.9</v>
      </c>
      <c r="E89" s="16" t="str">
        <f>IFERROR(__xludf.DUMMYFUNCTION("IFERROR(
  TEXTJOIN(CHAR(10),TRUE,FILTER('SUMMARY DATA'!E:E,'SUMMARY DATA'!$A:$A=$A89,'SUMMARY DATA'!$C:$C=$B89,'SUMMARY DATA'!$B:$B=""RWS"")),
  IF(
    OR(
      ISNUMBER(SEARCH(""CDM CASH DEPOSIT"",$C89)),
      ISNUMBER(SEARCH(""CASH DEPOSIT"",$C89)),"&amp;"
      COUNTIFS('SUMMARY DATA'!$D:$D,$C89,'SUMMARY DATA'!$B:$B,""RWS"")&lt;&gt;1
    ),
    """",
    IFERROR(TEXTJOIN(CHAR(10),TRUE,FILTER('SUMMARY DATA'!E:E,'SUMMARY DATA'!$D:$D=$C89,'SUMMARY DATA'!$B:$B=""RWS"")),"""")
  )
)"),"")</f>
        <v/>
      </c>
      <c r="F89" s="17" t="str">
        <f>IFERROR(__xludf.DUMMYFUNCTION("IFERROR(
  TEXTJOIN(CHAR(10),TRUE,FILTER('SUMMARY DATA'!F:F,'SUMMARY DATA'!$A:$A=$A89,'SUMMARY DATA'!$C:$C=$B89,'SUMMARY DATA'!$B:$B=""RWS"")),
  IF(
    OR(
      ISNUMBER(SEARCH(""CDM CASH DEPOSIT"",$C89)),
      ISNUMBER(SEARCH(""CASH DEPOSIT"",$C89)),"&amp;"
      COUNTIFS('SUMMARY DATA'!$D:$D,$C89,'SUMMARY DATA'!$B:$B,""RWS"")&lt;&gt;1
    ),
    """",
    IFERROR(TEXTJOIN(CHAR(10),TRUE,FILTER('SUMMARY DATA'!F:F,'SUMMARY DATA'!$D:$D=$C89,'SUMMARY DATA'!$B:$B=""RWS"")),"""")
  )
)"),"")</f>
        <v/>
      </c>
      <c r="G89" s="17" t="str">
        <f>IFERROR(__xludf.DUMMYFUNCTION("IFERROR(
  TEXTJOIN(CHAR(10),TRUE,FILTER('SUMMARY DATA'!G:G,'SUMMARY DATA'!$A:$A=$A89,'SUMMARY DATA'!$C:$C=$B89,'SUMMARY DATA'!$B:$B=""RWS"")),
  IF(
    OR(
      ISNUMBER(SEARCH(""CDM CASH DEPOSIT"",$C89)),
      ISNUMBER(SEARCH(""CASH DEPOSIT"",$C89)),"&amp;"
      COUNTIFS('SUMMARY DATA'!$D:$D,$C89,'SUMMARY DATA'!$B:$B,""RWS"")&lt;&gt;1
    ),
    """",
    IFERROR(TEXTJOIN(CHAR(10),TRUE,FILTER('SUMMARY DATA'!G:G,'SUMMARY DATA'!$D:$D=$C89,'SUMMARY DATA'!$B:$B=""RWS"")),"""")
  )
)"),"")</f>
        <v/>
      </c>
      <c r="H89" s="18" t="str">
        <f>IFERROR(__xludf.DUMMYFUNCTION("IFERROR(
  TEXTJOIN(CHAR(10),TRUE,FILTER('SUMMARY DATA'!H:H,'SUMMARY DATA'!$A:$A=$A89,'SUMMARY DATA'!$C:$C=$B89,'SUMMARY DATA'!$B:$B=""RWS"",'SUMMARY DATA'!$H:$H=$D89)),
  IF(
    OR(
      ISNUMBER(SEARCH(""CDM CASH DEPOSIT"",$C89)),
      ISNUMBER(SEARC"&amp;"H(""CASH DEPOSIT"",$C89))
    ),
    """",
    IFERROR(TEXTJOIN(CHAR(10),TRUE,FILTER('SUMMARY DATA'!H:H,'SUMMARY DATA'!$D:$D=$C89,'SUMMARY DATA'!$B:$B=""RWS"",'SUMMARY DATA'!$H:$H=$D89)),"""")
  )
)"),"")</f>
        <v/>
      </c>
      <c r="I89" s="18" t="str">
        <f>IFERROR(__xludf.DUMMYFUNCTION("IF(H89="""","""",
SUM(ARRAYFORMULA(VALUE(SPLIT(H89,CHAR(10)))))
)"),"")</f>
        <v/>
      </c>
      <c r="J89" s="17" t="str">
        <f>IFERROR(__xludf.DUMMYFUNCTION("IFERROR(
  TEXTJOIN(CHAR(10),TRUE,FILTER('SUMMARY DATA'!I:I,'SUMMARY DATA'!$A:$A=$A89,'SUMMARY DATA'!$C:$C=$B89,'SUMMARY DATA'!$B:$B=""RWS"")),
  IF(
    OR(
      ISNUMBER(SEARCH(""CDM CASH DEPOSIT"",$C89)),
      ISNUMBER(SEARCH(""CASH DEPOSIT"",$C89)),"&amp;"
      COUNTIFS('SUMMARY DATA'!$D:$D,$C89,'SUMMARY DATA'!$B:$B,""RWS"")&lt;&gt;1
    ),
    """",
    IFERROR(TEXTJOIN(CHAR(10),TRUE,FILTER('SUMMARY DATA'!I:I,'SUMMARY DATA'!$D:$D=$C89,'SUMMARY DATA'!$B:$B=""RWS"")),"""")
  )
)"),"")</f>
        <v/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Height="1" spans="1:27">
      <c r="A90" s="2" t="s">
        <v>1257</v>
      </c>
      <c r="B90" s="15">
        <v>45908</v>
      </c>
      <c r="C90" s="2" t="s">
        <v>1258</v>
      </c>
      <c r="D90" s="3">
        <v>492</v>
      </c>
      <c r="E90" s="16" t="str">
        <f>IFERROR(__xludf.DUMMYFUNCTION("IFERROR(
  TEXTJOIN(CHAR(10),TRUE,FILTER('SUMMARY DATA'!E:E,'SUMMARY DATA'!$A:$A=$A90,'SUMMARY DATA'!$C:$C=$B90,'SUMMARY DATA'!$B:$B=""RWS"")),
  IF(
    OR(
      ISNUMBER(SEARCH(""CDM CASH DEPOSIT"",$C90)),
      ISNUMBER(SEARCH(""CASH DEPOSIT"",$C90)),"&amp;"
      COUNTIFS('SUMMARY DATA'!$D:$D,$C90,'SUMMARY DATA'!$B:$B,""RWS"")&lt;&gt;1
    ),
    """",
    IFERROR(TEXTJOIN(CHAR(10),TRUE,FILTER('SUMMARY DATA'!E:E,'SUMMARY DATA'!$D:$D=$C90,'SUMMARY DATA'!$B:$B=""RWS"")),"""")
  )
)"),"")</f>
        <v/>
      </c>
      <c r="F90" s="17" t="str">
        <f>IFERROR(__xludf.DUMMYFUNCTION("IFERROR(
  TEXTJOIN(CHAR(10),TRUE,FILTER('SUMMARY DATA'!F:F,'SUMMARY DATA'!$A:$A=$A90,'SUMMARY DATA'!$C:$C=$B90,'SUMMARY DATA'!$B:$B=""RWS"")),
  IF(
    OR(
      ISNUMBER(SEARCH(""CDM CASH DEPOSIT"",$C90)),
      ISNUMBER(SEARCH(""CASH DEPOSIT"",$C90)),"&amp;"
      COUNTIFS('SUMMARY DATA'!$D:$D,$C90,'SUMMARY DATA'!$B:$B,""RWS"")&lt;&gt;1
    ),
    """",
    IFERROR(TEXTJOIN(CHAR(10),TRUE,FILTER('SUMMARY DATA'!F:F,'SUMMARY DATA'!$D:$D=$C90,'SUMMARY DATA'!$B:$B=""RWS"")),"""")
  )
)"),"")</f>
        <v/>
      </c>
      <c r="G90" s="17" t="str">
        <f>IFERROR(__xludf.DUMMYFUNCTION("IFERROR(
  TEXTJOIN(CHAR(10),TRUE,FILTER('SUMMARY DATA'!G:G,'SUMMARY DATA'!$A:$A=$A90,'SUMMARY DATA'!$C:$C=$B90,'SUMMARY DATA'!$B:$B=""RWS"")),
  IF(
    OR(
      ISNUMBER(SEARCH(""CDM CASH DEPOSIT"",$C90)),
      ISNUMBER(SEARCH(""CASH DEPOSIT"",$C90)),"&amp;"
      COUNTIFS('SUMMARY DATA'!$D:$D,$C90,'SUMMARY DATA'!$B:$B,""RWS"")&lt;&gt;1
    ),
    """",
    IFERROR(TEXTJOIN(CHAR(10),TRUE,FILTER('SUMMARY DATA'!G:G,'SUMMARY DATA'!$D:$D=$C90,'SUMMARY DATA'!$B:$B=""RWS"")),"""")
  )
)"),"")</f>
        <v/>
      </c>
      <c r="H90" s="18" t="str">
        <f>IFERROR(__xludf.DUMMYFUNCTION("IFERROR(
  TEXTJOIN(CHAR(10),TRUE,FILTER('SUMMARY DATA'!H:H,'SUMMARY DATA'!$A:$A=$A90,'SUMMARY DATA'!$C:$C=$B90,'SUMMARY DATA'!$B:$B=""RWS"",'SUMMARY DATA'!$H:$H=$D90)),
  IF(
    OR(
      ISNUMBER(SEARCH(""CDM CASH DEPOSIT"",$C90)),
      ISNUMBER(SEARC"&amp;"H(""CASH DEPOSIT"",$C90))
    ),
    """",
    IFERROR(TEXTJOIN(CHAR(10),TRUE,FILTER('SUMMARY DATA'!H:H,'SUMMARY DATA'!$D:$D=$C90,'SUMMARY DATA'!$B:$B=""RWS"",'SUMMARY DATA'!$H:$H=$D90)),"""")
  )
)"),"")</f>
        <v/>
      </c>
      <c r="I90" s="18" t="str">
        <f>IFERROR(__xludf.DUMMYFUNCTION("IF(H90="""","""",
SUM(ARRAYFORMULA(VALUE(SPLIT(H90,CHAR(10)))))
)"),"")</f>
        <v/>
      </c>
      <c r="J90" s="17" t="str">
        <f>IFERROR(__xludf.DUMMYFUNCTION("IFERROR(
  TEXTJOIN(CHAR(10),TRUE,FILTER('SUMMARY DATA'!I:I,'SUMMARY DATA'!$A:$A=$A90,'SUMMARY DATA'!$C:$C=$B90,'SUMMARY DATA'!$B:$B=""RWS"")),
  IF(
    OR(
      ISNUMBER(SEARCH(""CDM CASH DEPOSIT"",$C90)),
      ISNUMBER(SEARCH(""CASH DEPOSIT"",$C90)),"&amp;"
      COUNTIFS('SUMMARY DATA'!$D:$D,$C90,'SUMMARY DATA'!$B:$B,""RWS"")&lt;&gt;1
    ),
    """",
    IFERROR(TEXTJOIN(CHAR(10),TRUE,FILTER('SUMMARY DATA'!I:I,'SUMMARY DATA'!$D:$D=$C90,'SUMMARY DATA'!$B:$B=""RWS"")),"""")
  )
)"),"")</f>
        <v/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Height="1" spans="1:27">
      <c r="A91" s="2"/>
      <c r="B91" s="15">
        <v>45907</v>
      </c>
      <c r="C91" s="2" t="s">
        <v>16</v>
      </c>
      <c r="D91" s="3">
        <v>63.32</v>
      </c>
      <c r="E91" s="16" t="str">
        <f>IFERROR(__xludf.DUMMYFUNCTION("IFERROR(
  TEXTJOIN(CHAR(10),TRUE,FILTER('SUMMARY DATA'!E:E,'SUMMARY DATA'!$A:$A=$A91,'SUMMARY DATA'!$C:$C=$B91,'SUMMARY DATA'!$B:$B=""RWS"")),
  IF(
    OR(
      ISNUMBER(SEARCH(""CDM CASH DEPOSIT"",$C91)),
      ISNUMBER(SEARCH(""CASH DEPOSIT"",$C91)),"&amp;"
      COUNTIFS('SUMMARY DATA'!$D:$D,$C91,'SUMMARY DATA'!$B:$B,""RWS"")&lt;&gt;1
    ),
    """",
    IFERROR(TEXTJOIN(CHAR(10),TRUE,FILTER('SUMMARY DATA'!E:E,'SUMMARY DATA'!$D:$D=$C91,'SUMMARY DATA'!$B:$B=""RWS"")),"""")
  )
)"),"")</f>
        <v/>
      </c>
      <c r="F91" s="17" t="str">
        <f>IFERROR(__xludf.DUMMYFUNCTION("IFERROR(
  TEXTJOIN(CHAR(10),TRUE,FILTER('SUMMARY DATA'!F:F,'SUMMARY DATA'!$A:$A=$A91,'SUMMARY DATA'!$C:$C=$B91,'SUMMARY DATA'!$B:$B=""RWS"")),
  IF(
    OR(
      ISNUMBER(SEARCH(""CDM CASH DEPOSIT"",$C91)),
      ISNUMBER(SEARCH(""CASH DEPOSIT"",$C91)),"&amp;"
      COUNTIFS('SUMMARY DATA'!$D:$D,$C91,'SUMMARY DATA'!$B:$B,""RWS"")&lt;&gt;1
    ),
    """",
    IFERROR(TEXTJOIN(CHAR(10),TRUE,FILTER('SUMMARY DATA'!F:F,'SUMMARY DATA'!$D:$D=$C91,'SUMMARY DATA'!$B:$B=""RWS"")),"""")
  )
)"),"")</f>
        <v/>
      </c>
      <c r="G91" s="17" t="str">
        <f>IFERROR(__xludf.DUMMYFUNCTION("IFERROR(
  TEXTJOIN(CHAR(10),TRUE,FILTER('SUMMARY DATA'!G:G,'SUMMARY DATA'!$A:$A=$A91,'SUMMARY DATA'!$C:$C=$B91,'SUMMARY DATA'!$B:$B=""RWS"")),
  IF(
    OR(
      ISNUMBER(SEARCH(""CDM CASH DEPOSIT"",$C91)),
      ISNUMBER(SEARCH(""CASH DEPOSIT"",$C91)),"&amp;"
      COUNTIFS('SUMMARY DATA'!$D:$D,$C91,'SUMMARY DATA'!$B:$B,""RWS"")&lt;&gt;1
    ),
    """",
    IFERROR(TEXTJOIN(CHAR(10),TRUE,FILTER('SUMMARY DATA'!G:G,'SUMMARY DATA'!$D:$D=$C91,'SUMMARY DATA'!$B:$B=""RWS"")),"""")
  )
)"),"")</f>
        <v/>
      </c>
      <c r="H91" s="18" t="str">
        <f>IFERROR(__xludf.DUMMYFUNCTION("IFERROR(
  TEXTJOIN(CHAR(10),TRUE,FILTER('SUMMARY DATA'!H:H,'SUMMARY DATA'!$A:$A=$A91,'SUMMARY DATA'!$C:$C=$B91,'SUMMARY DATA'!$B:$B=""RWS"",'SUMMARY DATA'!$H:$H=$D91)),
  IF(
    OR(
      ISNUMBER(SEARCH(""CDM CASH DEPOSIT"",$C91)),
      ISNUMBER(SEARC"&amp;"H(""CASH DEPOSIT"",$C91))
    ),
    """",
    IFERROR(TEXTJOIN(CHAR(10),TRUE,FILTER('SUMMARY DATA'!H:H,'SUMMARY DATA'!$D:$D=$C91,'SUMMARY DATA'!$B:$B=""RWS"",'SUMMARY DATA'!$H:$H=$D91)),"""")
  )
)"),"")</f>
        <v/>
      </c>
      <c r="I91" s="18" t="str">
        <f>IFERROR(__xludf.DUMMYFUNCTION("IF(H91="""","""",
SUM(ARRAYFORMULA(VALUE(SPLIT(H91,CHAR(10)))))
)"),"")</f>
        <v/>
      </c>
      <c r="J91" s="17" t="str">
        <f>IFERROR(__xludf.DUMMYFUNCTION("IFERROR(
  TEXTJOIN(CHAR(10),TRUE,FILTER('SUMMARY DATA'!I:I,'SUMMARY DATA'!$A:$A=$A91,'SUMMARY DATA'!$C:$C=$B91,'SUMMARY DATA'!$B:$B=""RWS"")),
  IF(
    OR(
      ISNUMBER(SEARCH(""CDM CASH DEPOSIT"",$C91)),
      ISNUMBER(SEARCH(""CASH DEPOSIT"",$C91)),"&amp;"
      COUNTIFS('SUMMARY DATA'!$D:$D,$C91,'SUMMARY DATA'!$B:$B,""RWS"")&lt;&gt;1
    ),
    """",
    IFERROR(TEXTJOIN(CHAR(10),TRUE,FILTER('SUMMARY DATA'!I:I,'SUMMARY DATA'!$D:$D=$C91,'SUMMARY DATA'!$B:$B=""RWS"")),"""")
  )
)"),"")</f>
        <v/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Height="1" spans="1:27">
      <c r="A92" s="2"/>
      <c r="B92" s="15">
        <v>45907</v>
      </c>
      <c r="C92" s="2" t="s">
        <v>1259</v>
      </c>
      <c r="D92" s="3">
        <v>69.61</v>
      </c>
      <c r="E92" s="16" t="str">
        <f>IFERROR(__xludf.DUMMYFUNCTION("IFERROR(
  TEXTJOIN(CHAR(10),TRUE,FILTER('SUMMARY DATA'!E:E,'SUMMARY DATA'!$A:$A=$A92,'SUMMARY DATA'!$C:$C=$B92,'SUMMARY DATA'!$B:$B=""RWS"")),
  IF(
    OR(
      ISNUMBER(SEARCH(""CDM CASH DEPOSIT"",$C92)),
      ISNUMBER(SEARCH(""CASH DEPOSIT"",$C92)),"&amp;"
      COUNTIFS('SUMMARY DATA'!$D:$D,$C92,'SUMMARY DATA'!$B:$B,""RWS"")&lt;&gt;1
    ),
    """",
    IFERROR(TEXTJOIN(CHAR(10),TRUE,FILTER('SUMMARY DATA'!E:E,'SUMMARY DATA'!$D:$D=$C92,'SUMMARY DATA'!$B:$B=""RWS"")),"""")
  )
)"),"")</f>
        <v/>
      </c>
      <c r="F92" s="17" t="str">
        <f>IFERROR(__xludf.DUMMYFUNCTION("IFERROR(
  TEXTJOIN(CHAR(10),TRUE,FILTER('SUMMARY DATA'!F:F,'SUMMARY DATA'!$A:$A=$A92,'SUMMARY DATA'!$C:$C=$B92,'SUMMARY DATA'!$B:$B=""RWS"")),
  IF(
    OR(
      ISNUMBER(SEARCH(""CDM CASH DEPOSIT"",$C92)),
      ISNUMBER(SEARCH(""CASH DEPOSIT"",$C92)),"&amp;"
      COUNTIFS('SUMMARY DATA'!$D:$D,$C92,'SUMMARY DATA'!$B:$B,""RWS"")&lt;&gt;1
    ),
    """",
    IFERROR(TEXTJOIN(CHAR(10),TRUE,FILTER('SUMMARY DATA'!F:F,'SUMMARY DATA'!$D:$D=$C92,'SUMMARY DATA'!$B:$B=""RWS"")),"""")
  )
)"),"")</f>
        <v/>
      </c>
      <c r="G92" s="17" t="str">
        <f>IFERROR(__xludf.DUMMYFUNCTION("IFERROR(
  TEXTJOIN(CHAR(10),TRUE,FILTER('SUMMARY DATA'!G:G,'SUMMARY DATA'!$A:$A=$A92,'SUMMARY DATA'!$C:$C=$B92,'SUMMARY DATA'!$B:$B=""RWS"")),
  IF(
    OR(
      ISNUMBER(SEARCH(""CDM CASH DEPOSIT"",$C92)),
      ISNUMBER(SEARCH(""CASH DEPOSIT"",$C92)),"&amp;"
      COUNTIFS('SUMMARY DATA'!$D:$D,$C92,'SUMMARY DATA'!$B:$B,""RWS"")&lt;&gt;1
    ),
    """",
    IFERROR(TEXTJOIN(CHAR(10),TRUE,FILTER('SUMMARY DATA'!G:G,'SUMMARY DATA'!$D:$D=$C92,'SUMMARY DATA'!$B:$B=""RWS"")),"""")
  )
)"),"")</f>
        <v/>
      </c>
      <c r="H92" s="18" t="str">
        <f>IFERROR(__xludf.DUMMYFUNCTION("IFERROR(
  TEXTJOIN(CHAR(10),TRUE,FILTER('SUMMARY DATA'!H:H,'SUMMARY DATA'!$A:$A=$A92,'SUMMARY DATA'!$C:$C=$B92,'SUMMARY DATA'!$B:$B=""RWS"",'SUMMARY DATA'!$H:$H=$D92)),
  IF(
    OR(
      ISNUMBER(SEARCH(""CDM CASH DEPOSIT"",$C92)),
      ISNUMBER(SEARC"&amp;"H(""CASH DEPOSIT"",$C92))
    ),
    """",
    IFERROR(TEXTJOIN(CHAR(10),TRUE,FILTER('SUMMARY DATA'!H:H,'SUMMARY DATA'!$D:$D=$C92,'SUMMARY DATA'!$B:$B=""RWS"",'SUMMARY DATA'!$H:$H=$D92)),"""")
  )
)"),"")</f>
        <v/>
      </c>
      <c r="I92" s="18" t="str">
        <f>IFERROR(__xludf.DUMMYFUNCTION("IF(H92="""","""",
SUM(ARRAYFORMULA(VALUE(SPLIT(H92,CHAR(10)))))
)"),"")</f>
        <v/>
      </c>
      <c r="J92" s="17" t="str">
        <f>IFERROR(__xludf.DUMMYFUNCTION("IFERROR(
  TEXTJOIN(CHAR(10),TRUE,FILTER('SUMMARY DATA'!I:I,'SUMMARY DATA'!$A:$A=$A92,'SUMMARY DATA'!$C:$C=$B92,'SUMMARY DATA'!$B:$B=""RWS"")),
  IF(
    OR(
      ISNUMBER(SEARCH(""CDM CASH DEPOSIT"",$C92)),
      ISNUMBER(SEARCH(""CASH DEPOSIT"",$C92)),"&amp;"
      COUNTIFS('SUMMARY DATA'!$D:$D,$C92,'SUMMARY DATA'!$B:$B,""RWS"")&lt;&gt;1
    ),
    """",
    IFERROR(TEXTJOIN(CHAR(10),TRUE,FILTER('SUMMARY DATA'!I:I,'SUMMARY DATA'!$D:$D=$C92,'SUMMARY DATA'!$B:$B=""RWS"")),"""")
  )
)"),"")</f>
        <v/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Height="1" spans="1:27">
      <c r="A93" s="2"/>
      <c r="B93" s="15">
        <v>45907</v>
      </c>
      <c r="C93" s="2" t="s">
        <v>1260</v>
      </c>
      <c r="D93" s="3">
        <v>3000</v>
      </c>
      <c r="E93" s="16" t="str">
        <f>IFERROR(__xludf.DUMMYFUNCTION("IFERROR(
  TEXTJOIN(CHAR(10),TRUE,FILTER('SUMMARY DATA'!E:E,'SUMMARY DATA'!$A:$A=$A93,'SUMMARY DATA'!$C:$C=$B93,'SUMMARY DATA'!$B:$B=""RWS"")),
  IF(
    OR(
      ISNUMBER(SEARCH(""CDM CASH DEPOSIT"",$C93)),
      ISNUMBER(SEARCH(""CASH DEPOSIT"",$C93)),"&amp;"
      COUNTIFS('SUMMARY DATA'!$D:$D,$C93,'SUMMARY DATA'!$B:$B,""RWS"")&lt;&gt;1
    ),
    """",
    IFERROR(TEXTJOIN(CHAR(10),TRUE,FILTER('SUMMARY DATA'!E:E,'SUMMARY DATA'!$D:$D=$C93,'SUMMARY DATA'!$B:$B=""RWS"")),"""")
  )
)"),"")</f>
        <v/>
      </c>
      <c r="F93" s="17" t="str">
        <f>IFERROR(__xludf.DUMMYFUNCTION("IFERROR(
  TEXTJOIN(CHAR(10),TRUE,FILTER('SUMMARY DATA'!F:F,'SUMMARY DATA'!$A:$A=$A93,'SUMMARY DATA'!$C:$C=$B93,'SUMMARY DATA'!$B:$B=""RWS"")),
  IF(
    OR(
      ISNUMBER(SEARCH(""CDM CASH DEPOSIT"",$C93)),
      ISNUMBER(SEARCH(""CASH DEPOSIT"",$C93)),"&amp;"
      COUNTIFS('SUMMARY DATA'!$D:$D,$C93,'SUMMARY DATA'!$B:$B,""RWS"")&lt;&gt;1
    ),
    """",
    IFERROR(TEXTJOIN(CHAR(10),TRUE,FILTER('SUMMARY DATA'!F:F,'SUMMARY DATA'!$D:$D=$C93,'SUMMARY DATA'!$B:$B=""RWS"")),"""")
  )
)"),"")</f>
        <v/>
      </c>
      <c r="G93" s="17" t="str">
        <f>IFERROR(__xludf.DUMMYFUNCTION("IFERROR(
  TEXTJOIN(CHAR(10),TRUE,FILTER('SUMMARY DATA'!G:G,'SUMMARY DATA'!$A:$A=$A93,'SUMMARY DATA'!$C:$C=$B93,'SUMMARY DATA'!$B:$B=""RWS"")),
  IF(
    OR(
      ISNUMBER(SEARCH(""CDM CASH DEPOSIT"",$C93)),
      ISNUMBER(SEARCH(""CASH DEPOSIT"",$C93)),"&amp;"
      COUNTIFS('SUMMARY DATA'!$D:$D,$C93,'SUMMARY DATA'!$B:$B,""RWS"")&lt;&gt;1
    ),
    """",
    IFERROR(TEXTJOIN(CHAR(10),TRUE,FILTER('SUMMARY DATA'!G:G,'SUMMARY DATA'!$D:$D=$C93,'SUMMARY DATA'!$B:$B=""RWS"")),"""")
  )
)"),"")</f>
        <v/>
      </c>
      <c r="H93" s="18" t="str">
        <f>IFERROR(__xludf.DUMMYFUNCTION("IFERROR(
  TEXTJOIN(CHAR(10),TRUE,FILTER('SUMMARY DATA'!H:H,'SUMMARY DATA'!$A:$A=$A93,'SUMMARY DATA'!$C:$C=$B93,'SUMMARY DATA'!$B:$B=""RWS"",'SUMMARY DATA'!$H:$H=$D93)),
  IF(
    OR(
      ISNUMBER(SEARCH(""CDM CASH DEPOSIT"",$C93)),
      ISNUMBER(SEARC"&amp;"H(""CASH DEPOSIT"",$C93))
    ),
    """",
    IFERROR(TEXTJOIN(CHAR(10),TRUE,FILTER('SUMMARY DATA'!H:H,'SUMMARY DATA'!$D:$D=$C93,'SUMMARY DATA'!$B:$B=""RWS"",'SUMMARY DATA'!$H:$H=$D93)),"""")
  )
)"),"")</f>
        <v/>
      </c>
      <c r="I93" s="18" t="str">
        <f>IFERROR(__xludf.DUMMYFUNCTION("IF(H93="""","""",
SUM(ARRAYFORMULA(VALUE(SPLIT(H93,CHAR(10)))))
)"),"")</f>
        <v/>
      </c>
      <c r="J93" s="17" t="str">
        <f>IFERROR(__xludf.DUMMYFUNCTION("IFERROR(
  TEXTJOIN(CHAR(10),TRUE,FILTER('SUMMARY DATA'!I:I,'SUMMARY DATA'!$A:$A=$A93,'SUMMARY DATA'!$C:$C=$B93,'SUMMARY DATA'!$B:$B=""RWS"")),
  IF(
    OR(
      ISNUMBER(SEARCH(""CDM CASH DEPOSIT"",$C93)),
      ISNUMBER(SEARCH(""CASH DEPOSIT"",$C93)),"&amp;"
      COUNTIFS('SUMMARY DATA'!$D:$D,$C93,'SUMMARY DATA'!$B:$B,""RWS"")&lt;&gt;1
    ),
    """",
    IFERROR(TEXTJOIN(CHAR(10),TRUE,FILTER('SUMMARY DATA'!I:I,'SUMMARY DATA'!$D:$D=$C93,'SUMMARY DATA'!$B:$B=""RWS"")),"""")
  )
)"),"")</f>
        <v/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Height="1" spans="1:27">
      <c r="A94" s="2"/>
      <c r="B94" s="15">
        <v>45907</v>
      </c>
      <c r="C94" s="2" t="s">
        <v>1261</v>
      </c>
      <c r="D94" s="3">
        <v>99</v>
      </c>
      <c r="E94" s="16" t="str">
        <f>IFERROR(__xludf.DUMMYFUNCTION("IFERROR(
  TEXTJOIN(CHAR(10),TRUE,FILTER('SUMMARY DATA'!E:E,'SUMMARY DATA'!$A:$A=$A94,'SUMMARY DATA'!$C:$C=$B94,'SUMMARY DATA'!$B:$B=""RWS"")),
  IF(
    OR(
      ISNUMBER(SEARCH(""CDM CASH DEPOSIT"",$C94)),
      ISNUMBER(SEARCH(""CASH DEPOSIT"",$C94)),"&amp;"
      COUNTIFS('SUMMARY DATA'!$D:$D,$C94,'SUMMARY DATA'!$B:$B,""RWS"")&lt;&gt;1
    ),
    """",
    IFERROR(TEXTJOIN(CHAR(10),TRUE,FILTER('SUMMARY DATA'!E:E,'SUMMARY DATA'!$D:$D=$C94,'SUMMARY DATA'!$B:$B=""RWS"")),"""")
  )
)"),"")</f>
        <v/>
      </c>
      <c r="F94" s="17" t="str">
        <f>IFERROR(__xludf.DUMMYFUNCTION("IFERROR(
  TEXTJOIN(CHAR(10),TRUE,FILTER('SUMMARY DATA'!F:F,'SUMMARY DATA'!$A:$A=$A94,'SUMMARY DATA'!$C:$C=$B94,'SUMMARY DATA'!$B:$B=""RWS"")),
  IF(
    OR(
      ISNUMBER(SEARCH(""CDM CASH DEPOSIT"",$C94)),
      ISNUMBER(SEARCH(""CASH DEPOSIT"",$C94)),"&amp;"
      COUNTIFS('SUMMARY DATA'!$D:$D,$C94,'SUMMARY DATA'!$B:$B,""RWS"")&lt;&gt;1
    ),
    """",
    IFERROR(TEXTJOIN(CHAR(10),TRUE,FILTER('SUMMARY DATA'!F:F,'SUMMARY DATA'!$D:$D=$C94,'SUMMARY DATA'!$B:$B=""RWS"")),"""")
  )
)"),"")</f>
        <v/>
      </c>
      <c r="G94" s="17" t="str">
        <f>IFERROR(__xludf.DUMMYFUNCTION("IFERROR(
  TEXTJOIN(CHAR(10),TRUE,FILTER('SUMMARY DATA'!G:G,'SUMMARY DATA'!$A:$A=$A94,'SUMMARY DATA'!$C:$C=$B94,'SUMMARY DATA'!$B:$B=""RWS"")),
  IF(
    OR(
      ISNUMBER(SEARCH(""CDM CASH DEPOSIT"",$C94)),
      ISNUMBER(SEARCH(""CASH DEPOSIT"",$C94)),"&amp;"
      COUNTIFS('SUMMARY DATA'!$D:$D,$C94,'SUMMARY DATA'!$B:$B,""RWS"")&lt;&gt;1
    ),
    """",
    IFERROR(TEXTJOIN(CHAR(10),TRUE,FILTER('SUMMARY DATA'!G:G,'SUMMARY DATA'!$D:$D=$C94,'SUMMARY DATA'!$B:$B=""RWS"")),"""")
  )
)"),"")</f>
        <v/>
      </c>
      <c r="H94" s="18" t="str">
        <f>IFERROR(__xludf.DUMMYFUNCTION("IFERROR(
  TEXTJOIN(CHAR(10),TRUE,FILTER('SUMMARY DATA'!H:H,'SUMMARY DATA'!$A:$A=$A94,'SUMMARY DATA'!$C:$C=$B94,'SUMMARY DATA'!$B:$B=""RWS"",'SUMMARY DATA'!$H:$H=$D94)),
  IF(
    OR(
      ISNUMBER(SEARCH(""CDM CASH DEPOSIT"",$C94)),
      ISNUMBER(SEARC"&amp;"H(""CASH DEPOSIT"",$C94))
    ),
    """",
    IFERROR(TEXTJOIN(CHAR(10),TRUE,FILTER('SUMMARY DATA'!H:H,'SUMMARY DATA'!$D:$D=$C94,'SUMMARY DATA'!$B:$B=""RWS"",'SUMMARY DATA'!$H:$H=$D94)),"""")
  )
)"),"")</f>
        <v/>
      </c>
      <c r="I94" s="18" t="str">
        <f>IFERROR(__xludf.DUMMYFUNCTION("IF(H94="""","""",
SUM(ARRAYFORMULA(VALUE(SPLIT(H94,CHAR(10)))))
)"),"")</f>
        <v/>
      </c>
      <c r="J94" s="17" t="str">
        <f>IFERROR(__xludf.DUMMYFUNCTION("IFERROR(
  TEXTJOIN(CHAR(10),TRUE,FILTER('SUMMARY DATA'!I:I,'SUMMARY DATA'!$A:$A=$A94,'SUMMARY DATA'!$C:$C=$B94,'SUMMARY DATA'!$B:$B=""RWS"")),
  IF(
    OR(
      ISNUMBER(SEARCH(""CDM CASH DEPOSIT"",$C94)),
      ISNUMBER(SEARCH(""CASH DEPOSIT"",$C94)),"&amp;"
      COUNTIFS('SUMMARY DATA'!$D:$D,$C94,'SUMMARY DATA'!$B:$B,""RWS"")&lt;&gt;1
    ),
    """",
    IFERROR(TEXTJOIN(CHAR(10),TRUE,FILTER('SUMMARY DATA'!I:I,'SUMMARY DATA'!$D:$D=$C94,'SUMMARY DATA'!$B:$B=""RWS"")),"""")
  )
)"),"")</f>
        <v/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Height="1" spans="1:27">
      <c r="A95" s="2"/>
      <c r="B95" s="15">
        <v>45906</v>
      </c>
      <c r="C95" s="2" t="s">
        <v>1262</v>
      </c>
      <c r="D95" s="3">
        <v>500</v>
      </c>
      <c r="E95" s="16" t="str">
        <f>IFERROR(__xludf.DUMMYFUNCTION("IFERROR(
  TEXTJOIN(CHAR(10),TRUE,FILTER('SUMMARY DATA'!E:E,'SUMMARY DATA'!$A:$A=$A95,'SUMMARY DATA'!$C:$C=$B95,'SUMMARY DATA'!$B:$B=""RWS"")),
  IF(
    OR(
      ISNUMBER(SEARCH(""CDM CASH DEPOSIT"",$C95)),
      ISNUMBER(SEARCH(""CASH DEPOSIT"",$C95)),"&amp;"
      COUNTIFS('SUMMARY DATA'!$D:$D,$C95,'SUMMARY DATA'!$B:$B,""RWS"")&lt;&gt;1
    ),
    """",
    IFERROR(TEXTJOIN(CHAR(10),TRUE,FILTER('SUMMARY DATA'!E:E,'SUMMARY DATA'!$D:$D=$C95,'SUMMARY DATA'!$B:$B=""RWS"")),"""")
  )
)"),"")</f>
        <v/>
      </c>
      <c r="F95" s="17" t="str">
        <f>IFERROR(__xludf.DUMMYFUNCTION("IFERROR(
  TEXTJOIN(CHAR(10),TRUE,FILTER('SUMMARY DATA'!F:F,'SUMMARY DATA'!$A:$A=$A95,'SUMMARY DATA'!$C:$C=$B95,'SUMMARY DATA'!$B:$B=""RWS"")),
  IF(
    OR(
      ISNUMBER(SEARCH(""CDM CASH DEPOSIT"",$C95)),
      ISNUMBER(SEARCH(""CASH DEPOSIT"",$C95)),"&amp;"
      COUNTIFS('SUMMARY DATA'!$D:$D,$C95,'SUMMARY DATA'!$B:$B,""RWS"")&lt;&gt;1
    ),
    """",
    IFERROR(TEXTJOIN(CHAR(10),TRUE,FILTER('SUMMARY DATA'!F:F,'SUMMARY DATA'!$D:$D=$C95,'SUMMARY DATA'!$B:$B=""RWS"")),"""")
  )
)"),"")</f>
        <v/>
      </c>
      <c r="G95" s="17" t="str">
        <f>IFERROR(__xludf.DUMMYFUNCTION("IFERROR(
  TEXTJOIN(CHAR(10),TRUE,FILTER('SUMMARY DATA'!G:G,'SUMMARY DATA'!$A:$A=$A95,'SUMMARY DATA'!$C:$C=$B95,'SUMMARY DATA'!$B:$B=""RWS"")),
  IF(
    OR(
      ISNUMBER(SEARCH(""CDM CASH DEPOSIT"",$C95)),
      ISNUMBER(SEARCH(""CASH DEPOSIT"",$C95)),"&amp;"
      COUNTIFS('SUMMARY DATA'!$D:$D,$C95,'SUMMARY DATA'!$B:$B,""RWS"")&lt;&gt;1
    ),
    """",
    IFERROR(TEXTJOIN(CHAR(10),TRUE,FILTER('SUMMARY DATA'!G:G,'SUMMARY DATA'!$D:$D=$C95,'SUMMARY DATA'!$B:$B=""RWS"")),"""")
  )
)"),"")</f>
        <v/>
      </c>
      <c r="H95" s="18" t="str">
        <f>IFERROR(__xludf.DUMMYFUNCTION("IFERROR(
  TEXTJOIN(CHAR(10),TRUE,FILTER('SUMMARY DATA'!H:H,'SUMMARY DATA'!$A:$A=$A95,'SUMMARY DATA'!$C:$C=$B95,'SUMMARY DATA'!$B:$B=""RWS"",'SUMMARY DATA'!$H:$H=$D95)),
  IF(
    OR(
      ISNUMBER(SEARCH(""CDM CASH DEPOSIT"",$C95)),
      ISNUMBER(SEARC"&amp;"H(""CASH DEPOSIT"",$C95))
    ),
    """",
    IFERROR(TEXTJOIN(CHAR(10),TRUE,FILTER('SUMMARY DATA'!H:H,'SUMMARY DATA'!$D:$D=$C95,'SUMMARY DATA'!$B:$B=""RWS"",'SUMMARY DATA'!$H:$H=$D95)),"""")
  )
)"),"")</f>
        <v/>
      </c>
      <c r="I95" s="18" t="str">
        <f>IFERROR(__xludf.DUMMYFUNCTION("IF(H95="""","""",
SUM(ARRAYFORMULA(VALUE(SPLIT(H95,CHAR(10)))))
)"),"")</f>
        <v/>
      </c>
      <c r="J95" s="17" t="str">
        <f>IFERROR(__xludf.DUMMYFUNCTION("IFERROR(
  TEXTJOIN(CHAR(10),TRUE,FILTER('SUMMARY DATA'!I:I,'SUMMARY DATA'!$A:$A=$A95,'SUMMARY DATA'!$C:$C=$B95,'SUMMARY DATA'!$B:$B=""RWS"")),
  IF(
    OR(
      ISNUMBER(SEARCH(""CDM CASH DEPOSIT"",$C95)),
      ISNUMBER(SEARCH(""CASH DEPOSIT"",$C95)),"&amp;"
      COUNTIFS('SUMMARY DATA'!$D:$D,$C95,'SUMMARY DATA'!$B:$B,""RWS"")&lt;&gt;1
    ),
    """",
    IFERROR(TEXTJOIN(CHAR(10),TRUE,FILTER('SUMMARY DATA'!I:I,'SUMMARY DATA'!$D:$D=$C95,'SUMMARY DATA'!$B:$B=""RWS"")),"""")
  )
)"),"")</f>
        <v/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Height="1" spans="1:27">
      <c r="A96" s="2" t="s">
        <v>1263</v>
      </c>
      <c r="B96" s="15">
        <v>45906</v>
      </c>
      <c r="C96" s="2" t="s">
        <v>1264</v>
      </c>
      <c r="D96" s="3">
        <v>10</v>
      </c>
      <c r="E96" s="16" t="str">
        <f>IFERROR(__xludf.DUMMYFUNCTION("IFERROR(
  TEXTJOIN(CHAR(10),TRUE,FILTER('SUMMARY DATA'!E:E,'SUMMARY DATA'!$A:$A=$A96,'SUMMARY DATA'!$C:$C=$B96,'SUMMARY DATA'!$B:$B=""RWS"")),
  IF(
    OR(
      ISNUMBER(SEARCH(""CDM CASH DEPOSIT"",$C96)),
      ISNUMBER(SEARCH(""CASH DEPOSIT"",$C96)),"&amp;"
      COUNTIFS('SUMMARY DATA'!$D:$D,$C96,'SUMMARY DATA'!$B:$B,""RWS"")&lt;&gt;1
    ),
    """",
    IFERROR(TEXTJOIN(CHAR(10),TRUE,FILTER('SUMMARY DATA'!E:E,'SUMMARY DATA'!$D:$D=$C96,'SUMMARY DATA'!$B:$B=""RWS"")),"""")
  )
)"),"")</f>
        <v/>
      </c>
      <c r="F96" s="17" t="str">
        <f>IFERROR(__xludf.DUMMYFUNCTION("IFERROR(
  TEXTJOIN(CHAR(10),TRUE,FILTER('SUMMARY DATA'!F:F,'SUMMARY DATA'!$A:$A=$A96,'SUMMARY DATA'!$C:$C=$B96,'SUMMARY DATA'!$B:$B=""RWS"")),
  IF(
    OR(
      ISNUMBER(SEARCH(""CDM CASH DEPOSIT"",$C96)),
      ISNUMBER(SEARCH(""CASH DEPOSIT"",$C96)),"&amp;"
      COUNTIFS('SUMMARY DATA'!$D:$D,$C96,'SUMMARY DATA'!$B:$B,""RWS"")&lt;&gt;1
    ),
    """",
    IFERROR(TEXTJOIN(CHAR(10),TRUE,FILTER('SUMMARY DATA'!F:F,'SUMMARY DATA'!$D:$D=$C96,'SUMMARY DATA'!$B:$B=""RWS"")),"""")
  )
)"),"")</f>
        <v/>
      </c>
      <c r="G96" s="17" t="str">
        <f>IFERROR(__xludf.DUMMYFUNCTION("IFERROR(
  TEXTJOIN(CHAR(10),TRUE,FILTER('SUMMARY DATA'!G:G,'SUMMARY DATA'!$A:$A=$A96,'SUMMARY DATA'!$C:$C=$B96,'SUMMARY DATA'!$B:$B=""RWS"")),
  IF(
    OR(
      ISNUMBER(SEARCH(""CDM CASH DEPOSIT"",$C96)),
      ISNUMBER(SEARCH(""CASH DEPOSIT"",$C96)),"&amp;"
      COUNTIFS('SUMMARY DATA'!$D:$D,$C96,'SUMMARY DATA'!$B:$B,""RWS"")&lt;&gt;1
    ),
    """",
    IFERROR(TEXTJOIN(CHAR(10),TRUE,FILTER('SUMMARY DATA'!G:G,'SUMMARY DATA'!$D:$D=$C96,'SUMMARY DATA'!$B:$B=""RWS"")),"""")
  )
)"),"")</f>
        <v/>
      </c>
      <c r="H96" s="18" t="str">
        <f>IFERROR(__xludf.DUMMYFUNCTION("IFERROR(
  TEXTJOIN(CHAR(10),TRUE,FILTER('SUMMARY DATA'!H:H,'SUMMARY DATA'!$A:$A=$A96,'SUMMARY DATA'!$C:$C=$B96,'SUMMARY DATA'!$B:$B=""RWS"",'SUMMARY DATA'!$H:$H=$D96)),
  IF(
    OR(
      ISNUMBER(SEARCH(""CDM CASH DEPOSIT"",$C96)),
      ISNUMBER(SEARC"&amp;"H(""CASH DEPOSIT"",$C96))
    ),
    """",
    IFERROR(TEXTJOIN(CHAR(10),TRUE,FILTER('SUMMARY DATA'!H:H,'SUMMARY DATA'!$D:$D=$C96,'SUMMARY DATA'!$B:$B=""RWS"",'SUMMARY DATA'!$H:$H=$D96)),"""")
  )
)"),"")</f>
        <v/>
      </c>
      <c r="I96" s="18" t="str">
        <f>IFERROR(__xludf.DUMMYFUNCTION("IF(H96="""","""",
SUM(ARRAYFORMULA(VALUE(SPLIT(H96,CHAR(10)))))
)"),"")</f>
        <v/>
      </c>
      <c r="J96" s="17" t="str">
        <f>IFERROR(__xludf.DUMMYFUNCTION("IFERROR(
  TEXTJOIN(CHAR(10),TRUE,FILTER('SUMMARY DATA'!I:I,'SUMMARY DATA'!$A:$A=$A96,'SUMMARY DATA'!$C:$C=$B96,'SUMMARY DATA'!$B:$B=""RWS"")),
  IF(
    OR(
      ISNUMBER(SEARCH(""CDM CASH DEPOSIT"",$C96)),
      ISNUMBER(SEARCH(""CASH DEPOSIT"",$C96)),"&amp;"
      COUNTIFS('SUMMARY DATA'!$D:$D,$C96,'SUMMARY DATA'!$B:$B,""RWS"")&lt;&gt;1
    ),
    """",
    IFERROR(TEXTJOIN(CHAR(10),TRUE,FILTER('SUMMARY DATA'!I:I,'SUMMARY DATA'!$D:$D=$C96,'SUMMARY DATA'!$B:$B=""RWS"")),"""")
  )
)"),"")</f>
        <v/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Height="1" spans="1:27">
      <c r="A97" s="2" t="s">
        <v>1265</v>
      </c>
      <c r="B97" s="15">
        <v>45906</v>
      </c>
      <c r="C97" s="2" t="s">
        <v>1266</v>
      </c>
      <c r="D97" s="3">
        <v>10</v>
      </c>
      <c r="E97" s="16" t="str">
        <f>IFERROR(__xludf.DUMMYFUNCTION("IFERROR(
  TEXTJOIN(CHAR(10),TRUE,FILTER('SUMMARY DATA'!E:E,'SUMMARY DATA'!$A:$A=$A97,'SUMMARY DATA'!$C:$C=$B97,'SUMMARY DATA'!$B:$B=""RWS"")),
  IF(
    OR(
      ISNUMBER(SEARCH(""CDM CASH DEPOSIT"",$C97)),
      ISNUMBER(SEARCH(""CASH DEPOSIT"",$C97)),"&amp;"
      COUNTIFS('SUMMARY DATA'!$D:$D,$C97,'SUMMARY DATA'!$B:$B,""RWS"")&lt;&gt;1
    ),
    """",
    IFERROR(TEXTJOIN(CHAR(10),TRUE,FILTER('SUMMARY DATA'!E:E,'SUMMARY DATA'!$D:$D=$C97,'SUMMARY DATA'!$B:$B=""RWS"")),"""")
  )
)"),"")</f>
        <v/>
      </c>
      <c r="F97" s="17" t="str">
        <f>IFERROR(__xludf.DUMMYFUNCTION("IFERROR(
  TEXTJOIN(CHAR(10),TRUE,FILTER('SUMMARY DATA'!F:F,'SUMMARY DATA'!$A:$A=$A97,'SUMMARY DATA'!$C:$C=$B97,'SUMMARY DATA'!$B:$B=""RWS"")),
  IF(
    OR(
      ISNUMBER(SEARCH(""CDM CASH DEPOSIT"",$C97)),
      ISNUMBER(SEARCH(""CASH DEPOSIT"",$C97)),"&amp;"
      COUNTIFS('SUMMARY DATA'!$D:$D,$C97,'SUMMARY DATA'!$B:$B,""RWS"")&lt;&gt;1
    ),
    """",
    IFERROR(TEXTJOIN(CHAR(10),TRUE,FILTER('SUMMARY DATA'!F:F,'SUMMARY DATA'!$D:$D=$C97,'SUMMARY DATA'!$B:$B=""RWS"")),"""")
  )
)"),"")</f>
        <v/>
      </c>
      <c r="G97" s="17" t="str">
        <f>IFERROR(__xludf.DUMMYFUNCTION("IFERROR(
  TEXTJOIN(CHAR(10),TRUE,FILTER('SUMMARY DATA'!G:G,'SUMMARY DATA'!$A:$A=$A97,'SUMMARY DATA'!$C:$C=$B97,'SUMMARY DATA'!$B:$B=""RWS"")),
  IF(
    OR(
      ISNUMBER(SEARCH(""CDM CASH DEPOSIT"",$C97)),
      ISNUMBER(SEARCH(""CASH DEPOSIT"",$C97)),"&amp;"
      COUNTIFS('SUMMARY DATA'!$D:$D,$C97,'SUMMARY DATA'!$B:$B,""RWS"")&lt;&gt;1
    ),
    """",
    IFERROR(TEXTJOIN(CHAR(10),TRUE,FILTER('SUMMARY DATA'!G:G,'SUMMARY DATA'!$D:$D=$C97,'SUMMARY DATA'!$B:$B=""RWS"")),"""")
  )
)"),"")</f>
        <v/>
      </c>
      <c r="H97" s="18" t="str">
        <f>IFERROR(__xludf.DUMMYFUNCTION("IFERROR(
  TEXTJOIN(CHAR(10),TRUE,FILTER('SUMMARY DATA'!H:H,'SUMMARY DATA'!$A:$A=$A97,'SUMMARY DATA'!$C:$C=$B97,'SUMMARY DATA'!$B:$B=""RWS"",'SUMMARY DATA'!$H:$H=$D97)),
  IF(
    OR(
      ISNUMBER(SEARCH(""CDM CASH DEPOSIT"",$C97)),
      ISNUMBER(SEARC"&amp;"H(""CASH DEPOSIT"",$C97))
    ),
    """",
    IFERROR(TEXTJOIN(CHAR(10),TRUE,FILTER('SUMMARY DATA'!H:H,'SUMMARY DATA'!$D:$D=$C97,'SUMMARY DATA'!$B:$B=""RWS"",'SUMMARY DATA'!$H:$H=$D97)),"""")
  )
)"),"")</f>
        <v/>
      </c>
      <c r="I97" s="18" t="str">
        <f>IFERROR(__xludf.DUMMYFUNCTION("IF(H97="""","""",
SUM(ARRAYFORMULA(VALUE(SPLIT(H97,CHAR(10)))))
)"),"")</f>
        <v/>
      </c>
      <c r="J97" s="17" t="str">
        <f>IFERROR(__xludf.DUMMYFUNCTION("IFERROR(
  TEXTJOIN(CHAR(10),TRUE,FILTER('SUMMARY DATA'!I:I,'SUMMARY DATA'!$A:$A=$A97,'SUMMARY DATA'!$C:$C=$B97,'SUMMARY DATA'!$B:$B=""RWS"")),
  IF(
    OR(
      ISNUMBER(SEARCH(""CDM CASH DEPOSIT"",$C97)),
      ISNUMBER(SEARCH(""CASH DEPOSIT"",$C97)),"&amp;"
      COUNTIFS('SUMMARY DATA'!$D:$D,$C97,'SUMMARY DATA'!$B:$B,""RWS"")&lt;&gt;1
    ),
    """",
    IFERROR(TEXTJOIN(CHAR(10),TRUE,FILTER('SUMMARY DATA'!I:I,'SUMMARY DATA'!$D:$D=$C97,'SUMMARY DATA'!$B:$B=""RWS"")),"""")
  )
)"),"")</f>
        <v/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Height="1" spans="1:27">
      <c r="A98" s="2"/>
      <c r="B98" s="15">
        <v>45905</v>
      </c>
      <c r="C98" s="2" t="s">
        <v>1267</v>
      </c>
      <c r="D98" s="3">
        <v>208</v>
      </c>
      <c r="E98" s="16" t="str">
        <f>IFERROR(__xludf.DUMMYFUNCTION("IFERROR(
  TEXTJOIN(CHAR(10),TRUE,FILTER('SUMMARY DATA'!E:E,'SUMMARY DATA'!$A:$A=$A98,'SUMMARY DATA'!$C:$C=$B98,'SUMMARY DATA'!$B:$B=""RWS"")),
  IF(
    OR(
      ISNUMBER(SEARCH(""CDM CASH DEPOSIT"",$C98)),
      ISNUMBER(SEARCH(""CASH DEPOSIT"",$C98)),"&amp;"
      COUNTIFS('SUMMARY DATA'!$D:$D,$C98,'SUMMARY DATA'!$B:$B,""RWS"")&lt;&gt;1
    ),
    """",
    IFERROR(TEXTJOIN(CHAR(10),TRUE,FILTER('SUMMARY DATA'!E:E,'SUMMARY DATA'!$D:$D=$C98,'SUMMARY DATA'!$B:$B=""RWS"")),"""")
  )
)"),"")</f>
        <v/>
      </c>
      <c r="F98" s="17" t="str">
        <f>IFERROR(__xludf.DUMMYFUNCTION("IFERROR(
  TEXTJOIN(CHAR(10),TRUE,FILTER('SUMMARY DATA'!F:F,'SUMMARY DATA'!$A:$A=$A98,'SUMMARY DATA'!$C:$C=$B98,'SUMMARY DATA'!$B:$B=""RWS"")),
  IF(
    OR(
      ISNUMBER(SEARCH(""CDM CASH DEPOSIT"",$C98)),
      ISNUMBER(SEARCH(""CASH DEPOSIT"",$C98)),"&amp;"
      COUNTIFS('SUMMARY DATA'!$D:$D,$C98,'SUMMARY DATA'!$B:$B,""RWS"")&lt;&gt;1
    ),
    """",
    IFERROR(TEXTJOIN(CHAR(10),TRUE,FILTER('SUMMARY DATA'!F:F,'SUMMARY DATA'!$D:$D=$C98,'SUMMARY DATA'!$B:$B=""RWS"")),"""")
  )
)"),"")</f>
        <v/>
      </c>
      <c r="G98" s="17" t="str">
        <f>IFERROR(__xludf.DUMMYFUNCTION("IFERROR(
  TEXTJOIN(CHAR(10),TRUE,FILTER('SUMMARY DATA'!G:G,'SUMMARY DATA'!$A:$A=$A98,'SUMMARY DATA'!$C:$C=$B98,'SUMMARY DATA'!$B:$B=""RWS"")),
  IF(
    OR(
      ISNUMBER(SEARCH(""CDM CASH DEPOSIT"",$C98)),
      ISNUMBER(SEARCH(""CASH DEPOSIT"",$C98)),"&amp;"
      COUNTIFS('SUMMARY DATA'!$D:$D,$C98,'SUMMARY DATA'!$B:$B,""RWS"")&lt;&gt;1
    ),
    """",
    IFERROR(TEXTJOIN(CHAR(10),TRUE,FILTER('SUMMARY DATA'!G:G,'SUMMARY DATA'!$D:$D=$C98,'SUMMARY DATA'!$B:$B=""RWS"")),"""")
  )
)"),"")</f>
        <v/>
      </c>
      <c r="H98" s="18" t="str">
        <f>IFERROR(__xludf.DUMMYFUNCTION("IFERROR(
  TEXTJOIN(CHAR(10),TRUE,FILTER('SUMMARY DATA'!H:H,'SUMMARY DATA'!$A:$A=$A98,'SUMMARY DATA'!$C:$C=$B98,'SUMMARY DATA'!$B:$B=""RWS"",'SUMMARY DATA'!$H:$H=$D98)),
  IF(
    OR(
      ISNUMBER(SEARCH(""CDM CASH DEPOSIT"",$C98)),
      ISNUMBER(SEARC"&amp;"H(""CASH DEPOSIT"",$C98))
    ),
    """",
    IFERROR(TEXTJOIN(CHAR(10),TRUE,FILTER('SUMMARY DATA'!H:H,'SUMMARY DATA'!$D:$D=$C98,'SUMMARY DATA'!$B:$B=""RWS"",'SUMMARY DATA'!$H:$H=$D98)),"""")
  )
)"),"")</f>
        <v/>
      </c>
      <c r="I98" s="18" t="str">
        <f>IFERROR(__xludf.DUMMYFUNCTION("IF(H98="""","""",
SUM(ARRAYFORMULA(VALUE(SPLIT(H98,CHAR(10)))))
)"),"")</f>
        <v/>
      </c>
      <c r="J98" s="17" t="str">
        <f>IFERROR(__xludf.DUMMYFUNCTION("IFERROR(
  TEXTJOIN(CHAR(10),TRUE,FILTER('SUMMARY DATA'!I:I,'SUMMARY DATA'!$A:$A=$A98,'SUMMARY DATA'!$C:$C=$B98,'SUMMARY DATA'!$B:$B=""RWS"")),
  IF(
    OR(
      ISNUMBER(SEARCH(""CDM CASH DEPOSIT"",$C98)),
      ISNUMBER(SEARCH(""CASH DEPOSIT"",$C98)),"&amp;"
      COUNTIFS('SUMMARY DATA'!$D:$D,$C98,'SUMMARY DATA'!$B:$B,""RWS"")&lt;&gt;1
    ),
    """",
    IFERROR(TEXTJOIN(CHAR(10),TRUE,FILTER('SUMMARY DATA'!I:I,'SUMMARY DATA'!$D:$D=$C98,'SUMMARY DATA'!$B:$B=""RWS"")),"""")
  )
)"),"")</f>
        <v/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Height="1" spans="1:27">
      <c r="A99" s="2"/>
      <c r="B99" s="15">
        <v>45905</v>
      </c>
      <c r="C99" s="2" t="s">
        <v>1268</v>
      </c>
      <c r="D99" s="3">
        <v>260.17</v>
      </c>
      <c r="E99" s="16" t="str">
        <f>IFERROR(__xludf.DUMMYFUNCTION("IFERROR(
  TEXTJOIN(CHAR(10),TRUE,FILTER('SUMMARY DATA'!E:E,'SUMMARY DATA'!$A:$A=$A99,'SUMMARY DATA'!$C:$C=$B99,'SUMMARY DATA'!$B:$B=""RWS"")),
  IF(
    OR(
      ISNUMBER(SEARCH(""CDM CASH DEPOSIT"",$C99)),
      ISNUMBER(SEARCH(""CASH DEPOSIT"",$C99)),"&amp;"
      COUNTIFS('SUMMARY DATA'!$D:$D,$C99,'SUMMARY DATA'!$B:$B,""RWS"")&lt;&gt;1
    ),
    """",
    IFERROR(TEXTJOIN(CHAR(10),TRUE,FILTER('SUMMARY DATA'!E:E,'SUMMARY DATA'!$D:$D=$C99,'SUMMARY DATA'!$B:$B=""RWS"")),"""")
  )
)"),"")</f>
        <v/>
      </c>
      <c r="F99" s="17" t="str">
        <f>IFERROR(__xludf.DUMMYFUNCTION("IFERROR(
  TEXTJOIN(CHAR(10),TRUE,FILTER('SUMMARY DATA'!F:F,'SUMMARY DATA'!$A:$A=$A99,'SUMMARY DATA'!$C:$C=$B99,'SUMMARY DATA'!$B:$B=""RWS"")),
  IF(
    OR(
      ISNUMBER(SEARCH(""CDM CASH DEPOSIT"",$C99)),
      ISNUMBER(SEARCH(""CASH DEPOSIT"",$C99)),"&amp;"
      COUNTIFS('SUMMARY DATA'!$D:$D,$C99,'SUMMARY DATA'!$B:$B,""RWS"")&lt;&gt;1
    ),
    """",
    IFERROR(TEXTJOIN(CHAR(10),TRUE,FILTER('SUMMARY DATA'!F:F,'SUMMARY DATA'!$D:$D=$C99,'SUMMARY DATA'!$B:$B=""RWS"")),"""")
  )
)"),"")</f>
        <v/>
      </c>
      <c r="G99" s="17" t="str">
        <f>IFERROR(__xludf.DUMMYFUNCTION("IFERROR(
  TEXTJOIN(CHAR(10),TRUE,FILTER('SUMMARY DATA'!G:G,'SUMMARY DATA'!$A:$A=$A99,'SUMMARY DATA'!$C:$C=$B99,'SUMMARY DATA'!$B:$B=""RWS"")),
  IF(
    OR(
      ISNUMBER(SEARCH(""CDM CASH DEPOSIT"",$C99)),
      ISNUMBER(SEARCH(""CASH DEPOSIT"",$C99)),"&amp;"
      COUNTIFS('SUMMARY DATA'!$D:$D,$C99,'SUMMARY DATA'!$B:$B,""RWS"")&lt;&gt;1
    ),
    """",
    IFERROR(TEXTJOIN(CHAR(10),TRUE,FILTER('SUMMARY DATA'!G:G,'SUMMARY DATA'!$D:$D=$C99,'SUMMARY DATA'!$B:$B=""RWS"")),"""")
  )
)"),"")</f>
        <v/>
      </c>
      <c r="H99" s="18" t="str">
        <f>IFERROR(__xludf.DUMMYFUNCTION("IFERROR(
  TEXTJOIN(CHAR(10),TRUE,FILTER('SUMMARY DATA'!H:H,'SUMMARY DATA'!$A:$A=$A99,'SUMMARY DATA'!$C:$C=$B99,'SUMMARY DATA'!$B:$B=""RWS"",'SUMMARY DATA'!$H:$H=$D99)),
  IF(
    OR(
      ISNUMBER(SEARCH(""CDM CASH DEPOSIT"",$C99)),
      ISNUMBER(SEARC"&amp;"H(""CASH DEPOSIT"",$C99))
    ),
    """",
    IFERROR(TEXTJOIN(CHAR(10),TRUE,FILTER('SUMMARY DATA'!H:H,'SUMMARY DATA'!$D:$D=$C99,'SUMMARY DATA'!$B:$B=""RWS"",'SUMMARY DATA'!$H:$H=$D99)),"""")
  )
)"),"")</f>
        <v/>
      </c>
      <c r="I99" s="18" t="str">
        <f>IFERROR(__xludf.DUMMYFUNCTION("IF(H99="""","""",
SUM(ARRAYFORMULA(VALUE(SPLIT(H99,CHAR(10)))))
)"),"")</f>
        <v/>
      </c>
      <c r="J99" s="17" t="str">
        <f>IFERROR(__xludf.DUMMYFUNCTION("IFERROR(
  TEXTJOIN(CHAR(10),TRUE,FILTER('SUMMARY DATA'!I:I,'SUMMARY DATA'!$A:$A=$A99,'SUMMARY DATA'!$C:$C=$B99,'SUMMARY DATA'!$B:$B=""RWS"")),
  IF(
    OR(
      ISNUMBER(SEARCH(""CDM CASH DEPOSIT"",$C99)),
      ISNUMBER(SEARCH(""CASH DEPOSIT"",$C99)),"&amp;"
      COUNTIFS('SUMMARY DATA'!$D:$D,$C99,'SUMMARY DATA'!$B:$B,""RWS"")&lt;&gt;1
    ),
    """",
    IFERROR(TEXTJOIN(CHAR(10),TRUE,FILTER('SUMMARY DATA'!I:I,'SUMMARY DATA'!$D:$D=$C99,'SUMMARY DATA'!$B:$B=""RWS"")),"""")
  )
)"),"")</f>
        <v/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Height="1" spans="1:27">
      <c r="A100" s="2"/>
      <c r="B100" s="15">
        <v>45905</v>
      </c>
      <c r="C100" s="2" t="s">
        <v>1269</v>
      </c>
      <c r="D100" s="3">
        <v>127.01</v>
      </c>
      <c r="E100" s="16" t="str">
        <f>IFERROR(__xludf.DUMMYFUNCTION("IFERROR(
  TEXTJOIN(CHAR(10),TRUE,FILTER('SUMMARY DATA'!E:E,'SUMMARY DATA'!$A:$A=$A100,'SUMMARY DATA'!$C:$C=$B100,'SUMMARY DATA'!$B:$B=""RWS"")),
  IF(
    OR(
      ISNUMBER(SEARCH(""CDM CASH DEPOSIT"",$C100)),
      ISNUMBER(SEARCH(""CASH DEPOSIT"",$C10"&amp;"0)),
      COUNTIFS('SUMMARY DATA'!$D:$D,$C100,'SUMMARY DATA'!$B:$B,""RWS"")&lt;&gt;1
    ),
    """",
    IFERROR(TEXTJOIN(CHAR(10),TRUE,FILTER('SUMMARY DATA'!E:E,'SUMMARY DATA'!$D:$D=$C100,'SUMMARY DATA'!$B:$B=""RWS"")),"""")
  )
)"),"")</f>
        <v/>
      </c>
      <c r="F100" s="17" t="str">
        <f>IFERROR(__xludf.DUMMYFUNCTION("IFERROR(
  TEXTJOIN(CHAR(10),TRUE,FILTER('SUMMARY DATA'!F:F,'SUMMARY DATA'!$A:$A=$A100,'SUMMARY DATA'!$C:$C=$B100,'SUMMARY DATA'!$B:$B=""RWS"")),
  IF(
    OR(
      ISNUMBER(SEARCH(""CDM CASH DEPOSIT"",$C100)),
      ISNUMBER(SEARCH(""CASH DEPOSIT"",$C10"&amp;"0)),
      COUNTIFS('SUMMARY DATA'!$D:$D,$C100,'SUMMARY DATA'!$B:$B,""RWS"")&lt;&gt;1
    ),
    """",
    IFERROR(TEXTJOIN(CHAR(10),TRUE,FILTER('SUMMARY DATA'!F:F,'SUMMARY DATA'!$D:$D=$C100,'SUMMARY DATA'!$B:$B=""RWS"")),"""")
  )
)"),"")</f>
        <v/>
      </c>
      <c r="G100" s="17" t="str">
        <f>IFERROR(__xludf.DUMMYFUNCTION("IFERROR(
  TEXTJOIN(CHAR(10),TRUE,FILTER('SUMMARY DATA'!G:G,'SUMMARY DATA'!$A:$A=$A100,'SUMMARY DATA'!$C:$C=$B100,'SUMMARY DATA'!$B:$B=""RWS"")),
  IF(
    OR(
      ISNUMBER(SEARCH(""CDM CASH DEPOSIT"",$C100)),
      ISNUMBER(SEARCH(""CASH DEPOSIT"",$C10"&amp;"0)),
      COUNTIFS('SUMMARY DATA'!$D:$D,$C100,'SUMMARY DATA'!$B:$B,""RWS"")&lt;&gt;1
    ),
    """",
    IFERROR(TEXTJOIN(CHAR(10),TRUE,FILTER('SUMMARY DATA'!G:G,'SUMMARY DATA'!$D:$D=$C100,'SUMMARY DATA'!$B:$B=""RWS"")),"""")
  )
)"),"")</f>
        <v/>
      </c>
      <c r="H100" s="18" t="str">
        <f>IFERROR(__xludf.DUMMYFUNCTION("IFERROR(
  TEXTJOIN(CHAR(10),TRUE,FILTER('SUMMARY DATA'!H:H,'SUMMARY DATA'!$A:$A=$A100,'SUMMARY DATA'!$C:$C=$B100,'SUMMARY DATA'!$B:$B=""RWS"",'SUMMARY DATA'!$H:$H=$D100)),
  IF(
    OR(
      ISNUMBER(SEARCH(""CDM CASH DEPOSIT"",$C100)),
      ISNUMBER(S"&amp;"EARCH(""CASH DEPOSIT"",$C100))
    ),
    """",
    IFERROR(TEXTJOIN(CHAR(10),TRUE,FILTER('SUMMARY DATA'!H:H,'SUMMARY DATA'!$D:$D=$C100,'SUMMARY DATA'!$B:$B=""RWS"",'SUMMARY DATA'!$H:$H=$D100)),"""")
  )
)"),"")</f>
        <v/>
      </c>
      <c r="I100" s="18" t="str">
        <f>IFERROR(__xludf.DUMMYFUNCTION("IF(H100="""","""",
SUM(ARRAYFORMULA(VALUE(SPLIT(H100,CHAR(10)))))
)"),"")</f>
        <v/>
      </c>
      <c r="J100" s="17" t="str">
        <f>IFERROR(__xludf.DUMMYFUNCTION("IFERROR(
  TEXTJOIN(CHAR(10),TRUE,FILTER('SUMMARY DATA'!I:I,'SUMMARY DATA'!$A:$A=$A100,'SUMMARY DATA'!$C:$C=$B100,'SUMMARY DATA'!$B:$B=""RWS"")),
  IF(
    OR(
      ISNUMBER(SEARCH(""CDM CASH DEPOSIT"",$C100)),
      ISNUMBER(SEARCH(""CASH DEPOSIT"",$C10"&amp;"0)),
      COUNTIFS('SUMMARY DATA'!$D:$D,$C100,'SUMMARY DATA'!$B:$B,""RWS"")&lt;&gt;1
    ),
    """",
    IFERROR(TEXTJOIN(CHAR(10),TRUE,FILTER('SUMMARY DATA'!I:I,'SUMMARY DATA'!$D:$D=$C100,'SUMMARY DATA'!$B:$B=""RWS"")),"""")
  )
)"),"")</f>
        <v/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Height="1" spans="1:27">
      <c r="A101" s="2"/>
      <c r="B101" s="15">
        <v>45905</v>
      </c>
      <c r="C101" s="2" t="s">
        <v>1270</v>
      </c>
      <c r="D101" s="3">
        <v>129.97</v>
      </c>
      <c r="E101" s="16" t="str">
        <f>IFERROR(__xludf.DUMMYFUNCTION("IFERROR(
  TEXTJOIN(CHAR(10),TRUE,FILTER('SUMMARY DATA'!E:E,'SUMMARY DATA'!$A:$A=$A101,'SUMMARY DATA'!$C:$C=$B101,'SUMMARY DATA'!$B:$B=""RWS"")),
  IF(
    OR(
      ISNUMBER(SEARCH(""CDM CASH DEPOSIT"",$C101)),
      ISNUMBER(SEARCH(""CASH DEPOSIT"",$C10"&amp;"1)),
      COUNTIFS('SUMMARY DATA'!$D:$D,$C101,'SUMMARY DATA'!$B:$B,""RWS"")&lt;&gt;1
    ),
    """",
    IFERROR(TEXTJOIN(CHAR(10),TRUE,FILTER('SUMMARY DATA'!E:E,'SUMMARY DATA'!$D:$D=$C101,'SUMMARY DATA'!$B:$B=""RWS"")),"""")
  )
)"),"")</f>
        <v/>
      </c>
      <c r="F101" s="17" t="str">
        <f>IFERROR(__xludf.DUMMYFUNCTION("IFERROR(
  TEXTJOIN(CHAR(10),TRUE,FILTER('SUMMARY DATA'!F:F,'SUMMARY DATA'!$A:$A=$A101,'SUMMARY DATA'!$C:$C=$B101,'SUMMARY DATA'!$B:$B=""RWS"")),
  IF(
    OR(
      ISNUMBER(SEARCH(""CDM CASH DEPOSIT"",$C101)),
      ISNUMBER(SEARCH(""CASH DEPOSIT"",$C10"&amp;"1)),
      COUNTIFS('SUMMARY DATA'!$D:$D,$C101,'SUMMARY DATA'!$B:$B,""RWS"")&lt;&gt;1
    ),
    """",
    IFERROR(TEXTJOIN(CHAR(10),TRUE,FILTER('SUMMARY DATA'!F:F,'SUMMARY DATA'!$D:$D=$C101,'SUMMARY DATA'!$B:$B=""RWS"")),"""")
  )
)"),"")</f>
        <v/>
      </c>
      <c r="G101" s="17" t="str">
        <f>IFERROR(__xludf.DUMMYFUNCTION("IFERROR(
  TEXTJOIN(CHAR(10),TRUE,FILTER('SUMMARY DATA'!G:G,'SUMMARY DATA'!$A:$A=$A101,'SUMMARY DATA'!$C:$C=$B101,'SUMMARY DATA'!$B:$B=""RWS"")),
  IF(
    OR(
      ISNUMBER(SEARCH(""CDM CASH DEPOSIT"",$C101)),
      ISNUMBER(SEARCH(""CASH DEPOSIT"",$C10"&amp;"1)),
      COUNTIFS('SUMMARY DATA'!$D:$D,$C101,'SUMMARY DATA'!$B:$B,""RWS"")&lt;&gt;1
    ),
    """",
    IFERROR(TEXTJOIN(CHAR(10),TRUE,FILTER('SUMMARY DATA'!G:G,'SUMMARY DATA'!$D:$D=$C101,'SUMMARY DATA'!$B:$B=""RWS"")),"""")
  )
)"),"")</f>
        <v/>
      </c>
      <c r="H101" s="18" t="str">
        <f>IFERROR(__xludf.DUMMYFUNCTION("IFERROR(
  TEXTJOIN(CHAR(10),TRUE,FILTER('SUMMARY DATA'!H:H,'SUMMARY DATA'!$A:$A=$A101,'SUMMARY DATA'!$C:$C=$B101,'SUMMARY DATA'!$B:$B=""RWS"",'SUMMARY DATA'!$H:$H=$D101)),
  IF(
    OR(
      ISNUMBER(SEARCH(""CDM CASH DEPOSIT"",$C101)),
      ISNUMBER(S"&amp;"EARCH(""CASH DEPOSIT"",$C101))
    ),
    """",
    IFERROR(TEXTJOIN(CHAR(10),TRUE,FILTER('SUMMARY DATA'!H:H,'SUMMARY DATA'!$D:$D=$C101,'SUMMARY DATA'!$B:$B=""RWS"",'SUMMARY DATA'!$H:$H=$D101)),"""")
  )
)"),"")</f>
        <v/>
      </c>
      <c r="I101" s="18" t="str">
        <f>IFERROR(__xludf.DUMMYFUNCTION("IF(H101="""","""",
SUM(ARRAYFORMULA(VALUE(SPLIT(H101,CHAR(10)))))
)"),"")</f>
        <v/>
      </c>
      <c r="J101" s="17" t="str">
        <f>IFERROR(__xludf.DUMMYFUNCTION("IFERROR(
  TEXTJOIN(CHAR(10),TRUE,FILTER('SUMMARY DATA'!I:I,'SUMMARY DATA'!$A:$A=$A101,'SUMMARY DATA'!$C:$C=$B101,'SUMMARY DATA'!$B:$B=""RWS"")),
  IF(
    OR(
      ISNUMBER(SEARCH(""CDM CASH DEPOSIT"",$C101)),
      ISNUMBER(SEARCH(""CASH DEPOSIT"",$C10"&amp;"1)),
      COUNTIFS('SUMMARY DATA'!$D:$D,$C101,'SUMMARY DATA'!$B:$B,""RWS"")&lt;&gt;1
    ),
    """",
    IFERROR(TEXTJOIN(CHAR(10),TRUE,FILTER('SUMMARY DATA'!I:I,'SUMMARY DATA'!$D:$D=$C101,'SUMMARY DATA'!$B:$B=""RWS"")),"""")
  )
)"),"")</f>
        <v/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Height="1" spans="1:27">
      <c r="A102" s="2" t="s">
        <v>1271</v>
      </c>
      <c r="B102" s="15">
        <v>45905</v>
      </c>
      <c r="C102" s="2" t="s">
        <v>1272</v>
      </c>
      <c r="D102" s="3">
        <v>787</v>
      </c>
      <c r="E102" s="16" t="str">
        <f>IFERROR(__xludf.DUMMYFUNCTION("IFERROR(
  TEXTJOIN(CHAR(10),TRUE,FILTER('SUMMARY DATA'!E:E,'SUMMARY DATA'!$A:$A=$A102,'SUMMARY DATA'!$C:$C=$B102,'SUMMARY DATA'!$B:$B=""RWS"")),
  IF(
    OR(
      ISNUMBER(SEARCH(""CDM CASH DEPOSIT"",$C102)),
      ISNUMBER(SEARCH(""CASH DEPOSIT"",$C10"&amp;"2)),
      COUNTIFS('SUMMARY DATA'!$D:$D,$C102,'SUMMARY DATA'!$B:$B,""RWS"")&lt;&gt;1
    ),
    """",
    IFERROR(TEXTJOIN(CHAR(10),TRUE,FILTER('SUMMARY DATA'!E:E,'SUMMARY DATA'!$D:$D=$C102,'SUMMARY DATA'!$B:$B=""RWS"")),"""")
  )
)"),"")</f>
        <v/>
      </c>
      <c r="F102" s="17" t="str">
        <f>IFERROR(__xludf.DUMMYFUNCTION("IFERROR(
  TEXTJOIN(CHAR(10),TRUE,FILTER('SUMMARY DATA'!F:F,'SUMMARY DATA'!$A:$A=$A102,'SUMMARY DATA'!$C:$C=$B102,'SUMMARY DATA'!$B:$B=""RWS"")),
  IF(
    OR(
      ISNUMBER(SEARCH(""CDM CASH DEPOSIT"",$C102)),
      ISNUMBER(SEARCH(""CASH DEPOSIT"",$C10"&amp;"2)),
      COUNTIFS('SUMMARY DATA'!$D:$D,$C102,'SUMMARY DATA'!$B:$B,""RWS"")&lt;&gt;1
    ),
    """",
    IFERROR(TEXTJOIN(CHAR(10),TRUE,FILTER('SUMMARY DATA'!F:F,'SUMMARY DATA'!$D:$D=$C102,'SUMMARY DATA'!$B:$B=""RWS"")),"""")
  )
)"),"")</f>
        <v/>
      </c>
      <c r="G102" s="17" t="str">
        <f>IFERROR(__xludf.DUMMYFUNCTION("IFERROR(
  TEXTJOIN(CHAR(10),TRUE,FILTER('SUMMARY DATA'!G:G,'SUMMARY DATA'!$A:$A=$A102,'SUMMARY DATA'!$C:$C=$B102,'SUMMARY DATA'!$B:$B=""RWS"")),
  IF(
    OR(
      ISNUMBER(SEARCH(""CDM CASH DEPOSIT"",$C102)),
      ISNUMBER(SEARCH(""CASH DEPOSIT"",$C10"&amp;"2)),
      COUNTIFS('SUMMARY DATA'!$D:$D,$C102,'SUMMARY DATA'!$B:$B,""RWS"")&lt;&gt;1
    ),
    """",
    IFERROR(TEXTJOIN(CHAR(10),TRUE,FILTER('SUMMARY DATA'!G:G,'SUMMARY DATA'!$D:$D=$C102,'SUMMARY DATA'!$B:$B=""RWS"")),"""")
  )
)"),"")</f>
        <v/>
      </c>
      <c r="H102" s="18" t="str">
        <f>IFERROR(__xludf.DUMMYFUNCTION("IFERROR(
  TEXTJOIN(CHAR(10),TRUE,FILTER('SUMMARY DATA'!H:H,'SUMMARY DATA'!$A:$A=$A102,'SUMMARY DATA'!$C:$C=$B102,'SUMMARY DATA'!$B:$B=""RWS"",'SUMMARY DATA'!$H:$H=$D102)),
  IF(
    OR(
      ISNUMBER(SEARCH(""CDM CASH DEPOSIT"",$C102)),
      ISNUMBER(S"&amp;"EARCH(""CASH DEPOSIT"",$C102))
    ),
    """",
    IFERROR(TEXTJOIN(CHAR(10),TRUE,FILTER('SUMMARY DATA'!H:H,'SUMMARY DATA'!$D:$D=$C102,'SUMMARY DATA'!$B:$B=""RWS"",'SUMMARY DATA'!$H:$H=$D102)),"""")
  )
)"),"")</f>
        <v/>
      </c>
      <c r="I102" s="18" t="str">
        <f>IFERROR(__xludf.DUMMYFUNCTION("IF(H102="""","""",
SUM(ARRAYFORMULA(VALUE(SPLIT(H102,CHAR(10)))))
)"),"")</f>
        <v/>
      </c>
      <c r="J102" s="17" t="str">
        <f>IFERROR(__xludf.DUMMYFUNCTION("IFERROR(
  TEXTJOIN(CHAR(10),TRUE,FILTER('SUMMARY DATA'!I:I,'SUMMARY DATA'!$A:$A=$A102,'SUMMARY DATA'!$C:$C=$B102,'SUMMARY DATA'!$B:$B=""RWS"")),
  IF(
    OR(
      ISNUMBER(SEARCH(""CDM CASH DEPOSIT"",$C102)),
      ISNUMBER(SEARCH(""CASH DEPOSIT"",$C10"&amp;"2)),
      COUNTIFS('SUMMARY DATA'!$D:$D,$C102,'SUMMARY DATA'!$B:$B,""RWS"")&lt;&gt;1
    ),
    """",
    IFERROR(TEXTJOIN(CHAR(10),TRUE,FILTER('SUMMARY DATA'!I:I,'SUMMARY DATA'!$D:$D=$C102,'SUMMARY DATA'!$B:$B=""RWS"")),"""")
  )
)"),"")</f>
        <v/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Height="1" spans="1:27">
      <c r="A103" s="2"/>
      <c r="B103" s="15">
        <v>45905</v>
      </c>
      <c r="C103" s="2" t="s">
        <v>1273</v>
      </c>
      <c r="D103" s="3">
        <v>16</v>
      </c>
      <c r="E103" s="16" t="str">
        <f>IFERROR(__xludf.DUMMYFUNCTION("IFERROR(
  TEXTJOIN(CHAR(10),TRUE,FILTER('SUMMARY DATA'!E:E,'SUMMARY DATA'!$A:$A=$A103,'SUMMARY DATA'!$C:$C=$B103,'SUMMARY DATA'!$B:$B=""RWS"")),
  IF(
    OR(
      ISNUMBER(SEARCH(""CDM CASH DEPOSIT"",$C103)),
      ISNUMBER(SEARCH(""CASH DEPOSIT"",$C10"&amp;"3)),
      COUNTIFS('SUMMARY DATA'!$D:$D,$C103,'SUMMARY DATA'!$B:$B,""RWS"")&lt;&gt;1
    ),
    """",
    IFERROR(TEXTJOIN(CHAR(10),TRUE,FILTER('SUMMARY DATA'!E:E,'SUMMARY DATA'!$D:$D=$C103,'SUMMARY DATA'!$B:$B=""RWS"")),"""")
  )
)"),"")</f>
        <v/>
      </c>
      <c r="F103" s="17" t="str">
        <f>IFERROR(__xludf.DUMMYFUNCTION("IFERROR(
  TEXTJOIN(CHAR(10),TRUE,FILTER('SUMMARY DATA'!F:F,'SUMMARY DATA'!$A:$A=$A103,'SUMMARY DATA'!$C:$C=$B103,'SUMMARY DATA'!$B:$B=""RWS"")),
  IF(
    OR(
      ISNUMBER(SEARCH(""CDM CASH DEPOSIT"",$C103)),
      ISNUMBER(SEARCH(""CASH DEPOSIT"",$C10"&amp;"3)),
      COUNTIFS('SUMMARY DATA'!$D:$D,$C103,'SUMMARY DATA'!$B:$B,""RWS"")&lt;&gt;1
    ),
    """",
    IFERROR(TEXTJOIN(CHAR(10),TRUE,FILTER('SUMMARY DATA'!F:F,'SUMMARY DATA'!$D:$D=$C103,'SUMMARY DATA'!$B:$B=""RWS"")),"""")
  )
)"),"")</f>
        <v/>
      </c>
      <c r="G103" s="17" t="str">
        <f>IFERROR(__xludf.DUMMYFUNCTION("IFERROR(
  TEXTJOIN(CHAR(10),TRUE,FILTER('SUMMARY DATA'!G:G,'SUMMARY DATA'!$A:$A=$A103,'SUMMARY DATA'!$C:$C=$B103,'SUMMARY DATA'!$B:$B=""RWS"")),
  IF(
    OR(
      ISNUMBER(SEARCH(""CDM CASH DEPOSIT"",$C103)),
      ISNUMBER(SEARCH(""CASH DEPOSIT"",$C10"&amp;"3)),
      COUNTIFS('SUMMARY DATA'!$D:$D,$C103,'SUMMARY DATA'!$B:$B,""RWS"")&lt;&gt;1
    ),
    """",
    IFERROR(TEXTJOIN(CHAR(10),TRUE,FILTER('SUMMARY DATA'!G:G,'SUMMARY DATA'!$D:$D=$C103,'SUMMARY DATA'!$B:$B=""RWS"")),"""")
  )
)"),"")</f>
        <v/>
      </c>
      <c r="H103" s="18" t="str">
        <f>IFERROR(__xludf.DUMMYFUNCTION("IFERROR(
  TEXTJOIN(CHAR(10),TRUE,FILTER('SUMMARY DATA'!H:H,'SUMMARY DATA'!$A:$A=$A103,'SUMMARY DATA'!$C:$C=$B103,'SUMMARY DATA'!$B:$B=""RWS"",'SUMMARY DATA'!$H:$H=$D103)),
  IF(
    OR(
      ISNUMBER(SEARCH(""CDM CASH DEPOSIT"",$C103)),
      ISNUMBER(S"&amp;"EARCH(""CASH DEPOSIT"",$C103))
    ),
    """",
    IFERROR(TEXTJOIN(CHAR(10),TRUE,FILTER('SUMMARY DATA'!H:H,'SUMMARY DATA'!$D:$D=$C103,'SUMMARY DATA'!$B:$B=""RWS"",'SUMMARY DATA'!$H:$H=$D103)),"""")
  )
)"),"")</f>
        <v/>
      </c>
      <c r="I103" s="18" t="str">
        <f>IFERROR(__xludf.DUMMYFUNCTION("IF(H103="""","""",
SUM(ARRAYFORMULA(VALUE(SPLIT(H103,CHAR(10)))))
)"),"")</f>
        <v/>
      </c>
      <c r="J103" s="17" t="str">
        <f>IFERROR(__xludf.DUMMYFUNCTION("IFERROR(
  TEXTJOIN(CHAR(10),TRUE,FILTER('SUMMARY DATA'!I:I,'SUMMARY DATA'!$A:$A=$A103,'SUMMARY DATA'!$C:$C=$B103,'SUMMARY DATA'!$B:$B=""RWS"")),
  IF(
    OR(
      ISNUMBER(SEARCH(""CDM CASH DEPOSIT"",$C103)),
      ISNUMBER(SEARCH(""CASH DEPOSIT"",$C10"&amp;"3)),
      COUNTIFS('SUMMARY DATA'!$D:$D,$C103,'SUMMARY DATA'!$B:$B,""RWS"")&lt;&gt;1
    ),
    """",
    IFERROR(TEXTJOIN(CHAR(10),TRUE,FILTER('SUMMARY DATA'!I:I,'SUMMARY DATA'!$D:$D=$C103,'SUMMARY DATA'!$B:$B=""RWS"")),"""")
  )
)"),"")</f>
        <v/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Height="1" spans="1:27">
      <c r="A104" s="2"/>
      <c r="B104" s="15">
        <v>45904</v>
      </c>
      <c r="C104" s="2" t="s">
        <v>1274</v>
      </c>
      <c r="D104" s="3">
        <v>40.97</v>
      </c>
      <c r="E104" s="16" t="str">
        <f>IFERROR(__xludf.DUMMYFUNCTION("IFERROR(
  TEXTJOIN(CHAR(10),TRUE,FILTER('SUMMARY DATA'!E:E,'SUMMARY DATA'!$A:$A=$A104,'SUMMARY DATA'!$C:$C=$B104,'SUMMARY DATA'!$B:$B=""RWS"")),
  IF(
    OR(
      ISNUMBER(SEARCH(""CDM CASH DEPOSIT"",$C104)),
      ISNUMBER(SEARCH(""CASH DEPOSIT"",$C10"&amp;"4)),
      COUNTIFS('SUMMARY DATA'!$D:$D,$C104,'SUMMARY DATA'!$B:$B,""RWS"")&lt;&gt;1
    ),
    """",
    IFERROR(TEXTJOIN(CHAR(10),TRUE,FILTER('SUMMARY DATA'!E:E,'SUMMARY DATA'!$D:$D=$C104,'SUMMARY DATA'!$B:$B=""RWS"")),"""")
  )
)"),"")</f>
        <v/>
      </c>
      <c r="F104" s="17" t="str">
        <f>IFERROR(__xludf.DUMMYFUNCTION("IFERROR(
  TEXTJOIN(CHAR(10),TRUE,FILTER('SUMMARY DATA'!F:F,'SUMMARY DATA'!$A:$A=$A104,'SUMMARY DATA'!$C:$C=$B104,'SUMMARY DATA'!$B:$B=""RWS"")),
  IF(
    OR(
      ISNUMBER(SEARCH(""CDM CASH DEPOSIT"",$C104)),
      ISNUMBER(SEARCH(""CASH DEPOSIT"",$C10"&amp;"4)),
      COUNTIFS('SUMMARY DATA'!$D:$D,$C104,'SUMMARY DATA'!$B:$B,""RWS"")&lt;&gt;1
    ),
    """",
    IFERROR(TEXTJOIN(CHAR(10),TRUE,FILTER('SUMMARY DATA'!F:F,'SUMMARY DATA'!$D:$D=$C104,'SUMMARY DATA'!$B:$B=""RWS"")),"""")
  )
)"),"")</f>
        <v/>
      </c>
      <c r="G104" s="17" t="str">
        <f>IFERROR(__xludf.DUMMYFUNCTION("IFERROR(
  TEXTJOIN(CHAR(10),TRUE,FILTER('SUMMARY DATA'!G:G,'SUMMARY DATA'!$A:$A=$A104,'SUMMARY DATA'!$C:$C=$B104,'SUMMARY DATA'!$B:$B=""RWS"")),
  IF(
    OR(
      ISNUMBER(SEARCH(""CDM CASH DEPOSIT"",$C104)),
      ISNUMBER(SEARCH(""CASH DEPOSIT"",$C10"&amp;"4)),
      COUNTIFS('SUMMARY DATA'!$D:$D,$C104,'SUMMARY DATA'!$B:$B,""RWS"")&lt;&gt;1
    ),
    """",
    IFERROR(TEXTJOIN(CHAR(10),TRUE,FILTER('SUMMARY DATA'!G:G,'SUMMARY DATA'!$D:$D=$C104,'SUMMARY DATA'!$B:$B=""RWS"")),"""")
  )
)"),"")</f>
        <v/>
      </c>
      <c r="H104" s="18" t="str">
        <f>IFERROR(__xludf.DUMMYFUNCTION("IFERROR(
  TEXTJOIN(CHAR(10),TRUE,FILTER('SUMMARY DATA'!H:H,'SUMMARY DATA'!$A:$A=$A104,'SUMMARY DATA'!$C:$C=$B104,'SUMMARY DATA'!$B:$B=""RWS"",'SUMMARY DATA'!$H:$H=$D104)),
  IF(
    OR(
      ISNUMBER(SEARCH(""CDM CASH DEPOSIT"",$C104)),
      ISNUMBER(S"&amp;"EARCH(""CASH DEPOSIT"",$C104))
    ),
    """",
    IFERROR(TEXTJOIN(CHAR(10),TRUE,FILTER('SUMMARY DATA'!H:H,'SUMMARY DATA'!$D:$D=$C104,'SUMMARY DATA'!$B:$B=""RWS"",'SUMMARY DATA'!$H:$H=$D104)),"""")
  )
)"),"")</f>
        <v/>
      </c>
      <c r="I104" s="18" t="str">
        <f>IFERROR(__xludf.DUMMYFUNCTION("IF(H104="""","""",
SUM(ARRAYFORMULA(VALUE(SPLIT(H104,CHAR(10)))))
)"),"")</f>
        <v/>
      </c>
      <c r="J104" s="17" t="str">
        <f>IFERROR(__xludf.DUMMYFUNCTION("IFERROR(
  TEXTJOIN(CHAR(10),TRUE,FILTER('SUMMARY DATA'!I:I,'SUMMARY DATA'!$A:$A=$A104,'SUMMARY DATA'!$C:$C=$B104,'SUMMARY DATA'!$B:$B=""RWS"")),
  IF(
    OR(
      ISNUMBER(SEARCH(""CDM CASH DEPOSIT"",$C104)),
      ISNUMBER(SEARCH(""CASH DEPOSIT"",$C10"&amp;"4)),
      COUNTIFS('SUMMARY DATA'!$D:$D,$C104,'SUMMARY DATA'!$B:$B,""RWS"")&lt;&gt;1
    ),
    """",
    IFERROR(TEXTJOIN(CHAR(10),TRUE,FILTER('SUMMARY DATA'!I:I,'SUMMARY DATA'!$D:$D=$C104,'SUMMARY DATA'!$B:$B=""RWS"")),"""")
  )
)"),"")</f>
        <v/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Height="1" spans="1:27">
      <c r="A105" s="2"/>
      <c r="B105" s="15">
        <v>45903</v>
      </c>
      <c r="C105" s="2" t="s">
        <v>1275</v>
      </c>
      <c r="D105" s="3">
        <v>836.7</v>
      </c>
      <c r="E105" s="16" t="str">
        <f>IFERROR(__xludf.DUMMYFUNCTION("IFERROR(
  TEXTJOIN(CHAR(10),TRUE,FILTER('SUMMARY DATA'!E:E,'SUMMARY DATA'!$A:$A=$A105,'SUMMARY DATA'!$C:$C=$B105,'SUMMARY DATA'!$B:$B=""RWS"")),
  IF(
    OR(
      ISNUMBER(SEARCH(""CDM CASH DEPOSIT"",$C105)),
      ISNUMBER(SEARCH(""CASH DEPOSIT"",$C10"&amp;"5)),
      COUNTIFS('SUMMARY DATA'!$D:$D,$C105,'SUMMARY DATA'!$B:$B,""RWS"")&lt;&gt;1
    ),
    """",
    IFERROR(TEXTJOIN(CHAR(10),TRUE,FILTER('SUMMARY DATA'!E:E,'SUMMARY DATA'!$D:$D=$C105,'SUMMARY DATA'!$B:$B=""RWS"")),"""")
  )
)"),"")</f>
        <v/>
      </c>
      <c r="F105" s="17" t="str">
        <f>IFERROR(__xludf.DUMMYFUNCTION("IFERROR(
  TEXTJOIN(CHAR(10),TRUE,FILTER('SUMMARY DATA'!F:F,'SUMMARY DATA'!$A:$A=$A105,'SUMMARY DATA'!$C:$C=$B105,'SUMMARY DATA'!$B:$B=""RWS"")),
  IF(
    OR(
      ISNUMBER(SEARCH(""CDM CASH DEPOSIT"",$C105)),
      ISNUMBER(SEARCH(""CASH DEPOSIT"",$C10"&amp;"5)),
      COUNTIFS('SUMMARY DATA'!$D:$D,$C105,'SUMMARY DATA'!$B:$B,""RWS"")&lt;&gt;1
    ),
    """",
    IFERROR(TEXTJOIN(CHAR(10),TRUE,FILTER('SUMMARY DATA'!F:F,'SUMMARY DATA'!$D:$D=$C105,'SUMMARY DATA'!$B:$B=""RWS"")),"""")
  )
)"),"")</f>
        <v/>
      </c>
      <c r="G105" s="17" t="str">
        <f>IFERROR(__xludf.DUMMYFUNCTION("IFERROR(
  TEXTJOIN(CHAR(10),TRUE,FILTER('SUMMARY DATA'!G:G,'SUMMARY DATA'!$A:$A=$A105,'SUMMARY DATA'!$C:$C=$B105,'SUMMARY DATA'!$B:$B=""RWS"")),
  IF(
    OR(
      ISNUMBER(SEARCH(""CDM CASH DEPOSIT"",$C105)),
      ISNUMBER(SEARCH(""CASH DEPOSIT"",$C10"&amp;"5)),
      COUNTIFS('SUMMARY DATA'!$D:$D,$C105,'SUMMARY DATA'!$B:$B,""RWS"")&lt;&gt;1
    ),
    """",
    IFERROR(TEXTJOIN(CHAR(10),TRUE,FILTER('SUMMARY DATA'!G:G,'SUMMARY DATA'!$D:$D=$C105,'SUMMARY DATA'!$B:$B=""RWS"")),"""")
  )
)"),"")</f>
        <v/>
      </c>
      <c r="H105" s="18" t="str">
        <f>IFERROR(__xludf.DUMMYFUNCTION("IFERROR(
  TEXTJOIN(CHAR(10),TRUE,FILTER('SUMMARY DATA'!H:H,'SUMMARY DATA'!$A:$A=$A105,'SUMMARY DATA'!$C:$C=$B105,'SUMMARY DATA'!$B:$B=""RWS"",'SUMMARY DATA'!$H:$H=$D105)),
  IF(
    OR(
      ISNUMBER(SEARCH(""CDM CASH DEPOSIT"",$C105)),
      ISNUMBER(S"&amp;"EARCH(""CASH DEPOSIT"",$C105))
    ),
    """",
    IFERROR(TEXTJOIN(CHAR(10),TRUE,FILTER('SUMMARY DATA'!H:H,'SUMMARY DATA'!$D:$D=$C105,'SUMMARY DATA'!$B:$B=""RWS"",'SUMMARY DATA'!$H:$H=$D105)),"""")
  )
)"),"")</f>
        <v/>
      </c>
      <c r="I105" s="18" t="str">
        <f>IFERROR(__xludf.DUMMYFUNCTION("IF(H105="""","""",
SUM(ARRAYFORMULA(VALUE(SPLIT(H105,CHAR(10)))))
)"),"")</f>
        <v/>
      </c>
      <c r="J105" s="17" t="str">
        <f>IFERROR(__xludf.DUMMYFUNCTION("IFERROR(
  TEXTJOIN(CHAR(10),TRUE,FILTER('SUMMARY DATA'!I:I,'SUMMARY DATA'!$A:$A=$A105,'SUMMARY DATA'!$C:$C=$B105,'SUMMARY DATA'!$B:$B=""RWS"")),
  IF(
    OR(
      ISNUMBER(SEARCH(""CDM CASH DEPOSIT"",$C105)),
      ISNUMBER(SEARCH(""CASH DEPOSIT"",$C10"&amp;"5)),
      COUNTIFS('SUMMARY DATA'!$D:$D,$C105,'SUMMARY DATA'!$B:$B,""RWS"")&lt;&gt;1
    ),
    """",
    IFERROR(TEXTJOIN(CHAR(10),TRUE,FILTER('SUMMARY DATA'!I:I,'SUMMARY DATA'!$D:$D=$C105,'SUMMARY DATA'!$B:$B=""RWS"")),"""")
  )
)"),"")</f>
        <v/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Height="1" spans="1:27">
      <c r="A106" s="2" t="s">
        <v>1276</v>
      </c>
      <c r="B106" s="15">
        <v>45903</v>
      </c>
      <c r="C106" s="2" t="s">
        <v>1277</v>
      </c>
      <c r="D106" s="3">
        <v>20</v>
      </c>
      <c r="E106" s="16" t="str">
        <f>IFERROR(__xludf.DUMMYFUNCTION("IFERROR(
  TEXTJOIN(CHAR(10),TRUE,FILTER('SUMMARY DATA'!E:E,'SUMMARY DATA'!$A:$A=$A106,'SUMMARY DATA'!$C:$C=$B106,'SUMMARY DATA'!$B:$B=""RWS"")),
  IF(
    OR(
      ISNUMBER(SEARCH(""CDM CASH DEPOSIT"",$C106)),
      ISNUMBER(SEARCH(""CASH DEPOSIT"",$C10"&amp;"6)),
      COUNTIFS('SUMMARY DATA'!$D:$D,$C106,'SUMMARY DATA'!$B:$B,""RWS"")&lt;&gt;1
    ),
    """",
    IFERROR(TEXTJOIN(CHAR(10),TRUE,FILTER('SUMMARY DATA'!E:E,'SUMMARY DATA'!$D:$D=$C106,'SUMMARY DATA'!$B:$B=""RWS"")),"""")
  )
)"),"")</f>
        <v/>
      </c>
      <c r="F106" s="17" t="str">
        <f>IFERROR(__xludf.DUMMYFUNCTION("IFERROR(
  TEXTJOIN(CHAR(10),TRUE,FILTER('SUMMARY DATA'!F:F,'SUMMARY DATA'!$A:$A=$A106,'SUMMARY DATA'!$C:$C=$B106,'SUMMARY DATA'!$B:$B=""RWS"")),
  IF(
    OR(
      ISNUMBER(SEARCH(""CDM CASH DEPOSIT"",$C106)),
      ISNUMBER(SEARCH(""CASH DEPOSIT"",$C10"&amp;"6)),
      COUNTIFS('SUMMARY DATA'!$D:$D,$C106,'SUMMARY DATA'!$B:$B,""RWS"")&lt;&gt;1
    ),
    """",
    IFERROR(TEXTJOIN(CHAR(10),TRUE,FILTER('SUMMARY DATA'!F:F,'SUMMARY DATA'!$D:$D=$C106,'SUMMARY DATA'!$B:$B=""RWS"")),"""")
  )
)"),"")</f>
        <v/>
      </c>
      <c r="G106" s="17" t="str">
        <f>IFERROR(__xludf.DUMMYFUNCTION("IFERROR(
  TEXTJOIN(CHAR(10),TRUE,FILTER('SUMMARY DATA'!G:G,'SUMMARY DATA'!$A:$A=$A106,'SUMMARY DATA'!$C:$C=$B106,'SUMMARY DATA'!$B:$B=""RWS"")),
  IF(
    OR(
      ISNUMBER(SEARCH(""CDM CASH DEPOSIT"",$C106)),
      ISNUMBER(SEARCH(""CASH DEPOSIT"",$C10"&amp;"6)),
      COUNTIFS('SUMMARY DATA'!$D:$D,$C106,'SUMMARY DATA'!$B:$B,""RWS"")&lt;&gt;1
    ),
    """",
    IFERROR(TEXTJOIN(CHAR(10),TRUE,FILTER('SUMMARY DATA'!G:G,'SUMMARY DATA'!$D:$D=$C106,'SUMMARY DATA'!$B:$B=""RWS"")),"""")
  )
)"),"")</f>
        <v/>
      </c>
      <c r="H106" s="18" t="str">
        <f>IFERROR(__xludf.DUMMYFUNCTION("IFERROR(
  TEXTJOIN(CHAR(10),TRUE,FILTER('SUMMARY DATA'!H:H,'SUMMARY DATA'!$A:$A=$A106,'SUMMARY DATA'!$C:$C=$B106,'SUMMARY DATA'!$B:$B=""RWS"",'SUMMARY DATA'!$H:$H=$D106)),
  IF(
    OR(
      ISNUMBER(SEARCH(""CDM CASH DEPOSIT"",$C106)),
      ISNUMBER(S"&amp;"EARCH(""CASH DEPOSIT"",$C106))
    ),
    """",
    IFERROR(TEXTJOIN(CHAR(10),TRUE,FILTER('SUMMARY DATA'!H:H,'SUMMARY DATA'!$D:$D=$C106,'SUMMARY DATA'!$B:$B=""RWS"",'SUMMARY DATA'!$H:$H=$D106)),"""")
  )
)"),"")</f>
        <v/>
      </c>
      <c r="I106" s="18" t="str">
        <f>IFERROR(__xludf.DUMMYFUNCTION("IF(H106="""","""",
SUM(ARRAYFORMULA(VALUE(SPLIT(H106,CHAR(10)))))
)"),"")</f>
        <v/>
      </c>
      <c r="J106" s="17" t="str">
        <f>IFERROR(__xludf.DUMMYFUNCTION("IFERROR(
  TEXTJOIN(CHAR(10),TRUE,FILTER('SUMMARY DATA'!I:I,'SUMMARY DATA'!$A:$A=$A106,'SUMMARY DATA'!$C:$C=$B106,'SUMMARY DATA'!$B:$B=""RWS"")),
  IF(
    OR(
      ISNUMBER(SEARCH(""CDM CASH DEPOSIT"",$C106)),
      ISNUMBER(SEARCH(""CASH DEPOSIT"",$C10"&amp;"6)),
      COUNTIFS('SUMMARY DATA'!$D:$D,$C106,'SUMMARY DATA'!$B:$B,""RWS"")&lt;&gt;1
    ),
    """",
    IFERROR(TEXTJOIN(CHAR(10),TRUE,FILTER('SUMMARY DATA'!I:I,'SUMMARY DATA'!$D:$D=$C106,'SUMMARY DATA'!$B:$B=""RWS"")),"""")
  )
)"),"")</f>
        <v/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Height="1" spans="1:27">
      <c r="A107" s="2" t="s">
        <v>1278</v>
      </c>
      <c r="B107" s="15">
        <v>45903</v>
      </c>
      <c r="C107" s="2" t="s">
        <v>1279</v>
      </c>
      <c r="D107" s="3">
        <v>66</v>
      </c>
      <c r="E107" s="16" t="str">
        <f>IFERROR(__xludf.DUMMYFUNCTION("IFERROR(
  TEXTJOIN(CHAR(10),TRUE,FILTER('SUMMARY DATA'!E:E,'SUMMARY DATA'!$A:$A=$A107,'SUMMARY DATA'!$C:$C=$B107,'SUMMARY DATA'!$B:$B=""RWS"")),
  IF(
    OR(
      ISNUMBER(SEARCH(""CDM CASH DEPOSIT"",$C107)),
      ISNUMBER(SEARCH(""CASH DEPOSIT"",$C10"&amp;"7)),
      COUNTIFS('SUMMARY DATA'!$D:$D,$C107,'SUMMARY DATA'!$B:$B,""RWS"")&lt;&gt;1
    ),
    """",
    IFERROR(TEXTJOIN(CHAR(10),TRUE,FILTER('SUMMARY DATA'!E:E,'SUMMARY DATA'!$D:$D=$C107,'SUMMARY DATA'!$B:$B=""RWS"")),"""")
  )
)"),"")</f>
        <v/>
      </c>
      <c r="F107" s="17" t="str">
        <f>IFERROR(__xludf.DUMMYFUNCTION("IFERROR(
  TEXTJOIN(CHAR(10),TRUE,FILTER('SUMMARY DATA'!F:F,'SUMMARY DATA'!$A:$A=$A107,'SUMMARY DATA'!$C:$C=$B107,'SUMMARY DATA'!$B:$B=""RWS"")),
  IF(
    OR(
      ISNUMBER(SEARCH(""CDM CASH DEPOSIT"",$C107)),
      ISNUMBER(SEARCH(""CASH DEPOSIT"",$C10"&amp;"7)),
      COUNTIFS('SUMMARY DATA'!$D:$D,$C107,'SUMMARY DATA'!$B:$B,""RWS"")&lt;&gt;1
    ),
    """",
    IFERROR(TEXTJOIN(CHAR(10),TRUE,FILTER('SUMMARY DATA'!F:F,'SUMMARY DATA'!$D:$D=$C107,'SUMMARY DATA'!$B:$B=""RWS"")),"""")
  )
)"),"")</f>
        <v/>
      </c>
      <c r="G107" s="17" t="str">
        <f>IFERROR(__xludf.DUMMYFUNCTION("IFERROR(
  TEXTJOIN(CHAR(10),TRUE,FILTER('SUMMARY DATA'!G:G,'SUMMARY DATA'!$A:$A=$A107,'SUMMARY DATA'!$C:$C=$B107,'SUMMARY DATA'!$B:$B=""RWS"")),
  IF(
    OR(
      ISNUMBER(SEARCH(""CDM CASH DEPOSIT"",$C107)),
      ISNUMBER(SEARCH(""CASH DEPOSIT"",$C10"&amp;"7)),
      COUNTIFS('SUMMARY DATA'!$D:$D,$C107,'SUMMARY DATA'!$B:$B,""RWS"")&lt;&gt;1
    ),
    """",
    IFERROR(TEXTJOIN(CHAR(10),TRUE,FILTER('SUMMARY DATA'!G:G,'SUMMARY DATA'!$D:$D=$C107,'SUMMARY DATA'!$B:$B=""RWS"")),"""")
  )
)"),"")</f>
        <v/>
      </c>
      <c r="H107" s="18" t="str">
        <f>IFERROR(__xludf.DUMMYFUNCTION("IFERROR(
  TEXTJOIN(CHAR(10),TRUE,FILTER('SUMMARY DATA'!H:H,'SUMMARY DATA'!$A:$A=$A107,'SUMMARY DATA'!$C:$C=$B107,'SUMMARY DATA'!$B:$B=""RWS"",'SUMMARY DATA'!$H:$H=$D107)),
  IF(
    OR(
      ISNUMBER(SEARCH(""CDM CASH DEPOSIT"",$C107)),
      ISNUMBER(S"&amp;"EARCH(""CASH DEPOSIT"",$C107))
    ),
    """",
    IFERROR(TEXTJOIN(CHAR(10),TRUE,FILTER('SUMMARY DATA'!H:H,'SUMMARY DATA'!$D:$D=$C107,'SUMMARY DATA'!$B:$B=""RWS"",'SUMMARY DATA'!$H:$H=$D107)),"""")
  )
)"),"")</f>
        <v/>
      </c>
      <c r="I107" s="18" t="str">
        <f>IFERROR(__xludf.DUMMYFUNCTION("IF(H107="""","""",
SUM(ARRAYFORMULA(VALUE(SPLIT(H107,CHAR(10)))))
)"),"")</f>
        <v/>
      </c>
      <c r="J107" s="17" t="str">
        <f>IFERROR(__xludf.DUMMYFUNCTION("IFERROR(
  TEXTJOIN(CHAR(10),TRUE,FILTER('SUMMARY DATA'!I:I,'SUMMARY DATA'!$A:$A=$A107,'SUMMARY DATA'!$C:$C=$B107,'SUMMARY DATA'!$B:$B=""RWS"")),
  IF(
    OR(
      ISNUMBER(SEARCH(""CDM CASH DEPOSIT"",$C107)),
      ISNUMBER(SEARCH(""CASH DEPOSIT"",$C10"&amp;"7)),
      COUNTIFS('SUMMARY DATA'!$D:$D,$C107,'SUMMARY DATA'!$B:$B,""RWS"")&lt;&gt;1
    ),
    """",
    IFERROR(TEXTJOIN(CHAR(10),TRUE,FILTER('SUMMARY DATA'!I:I,'SUMMARY DATA'!$D:$D=$C107,'SUMMARY DATA'!$B:$B=""RWS"")),"""")
  )
)"),"")</f>
        <v/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Height="1" spans="1:27">
      <c r="A108" s="2"/>
      <c r="B108" s="15">
        <v>45903</v>
      </c>
      <c r="C108" s="2" t="s">
        <v>1280</v>
      </c>
      <c r="D108" s="3">
        <v>1000</v>
      </c>
      <c r="E108" s="16" t="str">
        <f>IFERROR(__xludf.DUMMYFUNCTION("IFERROR(
  TEXTJOIN(CHAR(10),TRUE,FILTER('SUMMARY DATA'!E:E,'SUMMARY DATA'!$A:$A=$A108,'SUMMARY DATA'!$C:$C=$B108,'SUMMARY DATA'!$B:$B=""RWS"")),
  IF(
    OR(
      ISNUMBER(SEARCH(""CDM CASH DEPOSIT"",$C108)),
      ISNUMBER(SEARCH(""CASH DEPOSIT"",$C10"&amp;"8)),
      COUNTIFS('SUMMARY DATA'!$D:$D,$C108,'SUMMARY DATA'!$B:$B,""RWS"")&lt;&gt;1
    ),
    """",
    IFERROR(TEXTJOIN(CHAR(10),TRUE,FILTER('SUMMARY DATA'!E:E,'SUMMARY DATA'!$D:$D=$C108,'SUMMARY DATA'!$B:$B=""RWS"")),"""")
  )
)"),"")</f>
        <v/>
      </c>
      <c r="F108" s="17" t="str">
        <f>IFERROR(__xludf.DUMMYFUNCTION("IFERROR(
  TEXTJOIN(CHAR(10),TRUE,FILTER('SUMMARY DATA'!F:F,'SUMMARY DATA'!$A:$A=$A108,'SUMMARY DATA'!$C:$C=$B108,'SUMMARY DATA'!$B:$B=""RWS"")),
  IF(
    OR(
      ISNUMBER(SEARCH(""CDM CASH DEPOSIT"",$C108)),
      ISNUMBER(SEARCH(""CASH DEPOSIT"",$C10"&amp;"8)),
      COUNTIFS('SUMMARY DATA'!$D:$D,$C108,'SUMMARY DATA'!$B:$B,""RWS"")&lt;&gt;1
    ),
    """",
    IFERROR(TEXTJOIN(CHAR(10),TRUE,FILTER('SUMMARY DATA'!F:F,'SUMMARY DATA'!$D:$D=$C108,'SUMMARY DATA'!$B:$B=""RWS"")),"""")
  )
)"),"")</f>
        <v/>
      </c>
      <c r="G108" s="17" t="str">
        <f>IFERROR(__xludf.DUMMYFUNCTION("IFERROR(
  TEXTJOIN(CHAR(10),TRUE,FILTER('SUMMARY DATA'!G:G,'SUMMARY DATA'!$A:$A=$A108,'SUMMARY DATA'!$C:$C=$B108,'SUMMARY DATA'!$B:$B=""RWS"")),
  IF(
    OR(
      ISNUMBER(SEARCH(""CDM CASH DEPOSIT"",$C108)),
      ISNUMBER(SEARCH(""CASH DEPOSIT"",$C10"&amp;"8)),
      COUNTIFS('SUMMARY DATA'!$D:$D,$C108,'SUMMARY DATA'!$B:$B,""RWS"")&lt;&gt;1
    ),
    """",
    IFERROR(TEXTJOIN(CHAR(10),TRUE,FILTER('SUMMARY DATA'!G:G,'SUMMARY DATA'!$D:$D=$C108,'SUMMARY DATA'!$B:$B=""RWS"")),"""")
  )
)"),"")</f>
        <v/>
      </c>
      <c r="H108" s="18" t="str">
        <f>IFERROR(__xludf.DUMMYFUNCTION("IFERROR(
  TEXTJOIN(CHAR(10),TRUE,FILTER('SUMMARY DATA'!H:H,'SUMMARY DATA'!$A:$A=$A108,'SUMMARY DATA'!$C:$C=$B108,'SUMMARY DATA'!$B:$B=""RWS"",'SUMMARY DATA'!$H:$H=$D108)),
  IF(
    OR(
      ISNUMBER(SEARCH(""CDM CASH DEPOSIT"",$C108)),
      ISNUMBER(S"&amp;"EARCH(""CASH DEPOSIT"",$C108))
    ),
    """",
    IFERROR(TEXTJOIN(CHAR(10),TRUE,FILTER('SUMMARY DATA'!H:H,'SUMMARY DATA'!$D:$D=$C108,'SUMMARY DATA'!$B:$B=""RWS"",'SUMMARY DATA'!$H:$H=$D108)),"""")
  )
)"),"")</f>
        <v/>
      </c>
      <c r="I108" s="18" t="str">
        <f>IFERROR(__xludf.DUMMYFUNCTION("IF(H108="""","""",
SUM(ARRAYFORMULA(VALUE(SPLIT(H108,CHAR(10)))))
)"),"")</f>
        <v/>
      </c>
      <c r="J108" s="17" t="str">
        <f>IFERROR(__xludf.DUMMYFUNCTION("IFERROR(
  TEXTJOIN(CHAR(10),TRUE,FILTER('SUMMARY DATA'!I:I,'SUMMARY DATA'!$A:$A=$A108,'SUMMARY DATA'!$C:$C=$B108,'SUMMARY DATA'!$B:$B=""RWS"")),
  IF(
    OR(
      ISNUMBER(SEARCH(""CDM CASH DEPOSIT"",$C108)),
      ISNUMBER(SEARCH(""CASH DEPOSIT"",$C10"&amp;"8)),
      COUNTIFS('SUMMARY DATA'!$D:$D,$C108,'SUMMARY DATA'!$B:$B,""RWS"")&lt;&gt;1
    ),
    """",
    IFERROR(TEXTJOIN(CHAR(10),TRUE,FILTER('SUMMARY DATA'!I:I,'SUMMARY DATA'!$D:$D=$C108,'SUMMARY DATA'!$B:$B=""RWS"")),"""")
  )
)"),"")</f>
        <v/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Height="1" spans="1:27">
      <c r="A109" s="2"/>
      <c r="B109" s="15">
        <v>45903</v>
      </c>
      <c r="C109" s="2" t="s">
        <v>1281</v>
      </c>
      <c r="D109" s="3">
        <v>156.55</v>
      </c>
      <c r="E109" s="16" t="str">
        <f>IFERROR(__xludf.DUMMYFUNCTION("IFERROR(
  TEXTJOIN(CHAR(10),TRUE,FILTER('SUMMARY DATA'!E:E,'SUMMARY DATA'!$A:$A=$A109,'SUMMARY DATA'!$C:$C=$B109,'SUMMARY DATA'!$B:$B=""RWS"")),
  IF(
    OR(
      ISNUMBER(SEARCH(""CDM CASH DEPOSIT"",$C109)),
      ISNUMBER(SEARCH(""CASH DEPOSIT"",$C10"&amp;"9)),
      COUNTIFS('SUMMARY DATA'!$D:$D,$C109,'SUMMARY DATA'!$B:$B,""RWS"")&lt;&gt;1
    ),
    """",
    IFERROR(TEXTJOIN(CHAR(10),TRUE,FILTER('SUMMARY DATA'!E:E,'SUMMARY DATA'!$D:$D=$C109,'SUMMARY DATA'!$B:$B=""RWS"")),"""")
  )
)"),"")</f>
        <v/>
      </c>
      <c r="F109" s="17" t="str">
        <f>IFERROR(__xludf.DUMMYFUNCTION("IFERROR(
  TEXTJOIN(CHAR(10),TRUE,FILTER('SUMMARY DATA'!F:F,'SUMMARY DATA'!$A:$A=$A109,'SUMMARY DATA'!$C:$C=$B109,'SUMMARY DATA'!$B:$B=""RWS"")),
  IF(
    OR(
      ISNUMBER(SEARCH(""CDM CASH DEPOSIT"",$C109)),
      ISNUMBER(SEARCH(""CASH DEPOSIT"",$C10"&amp;"9)),
      COUNTIFS('SUMMARY DATA'!$D:$D,$C109,'SUMMARY DATA'!$B:$B,""RWS"")&lt;&gt;1
    ),
    """",
    IFERROR(TEXTJOIN(CHAR(10),TRUE,FILTER('SUMMARY DATA'!F:F,'SUMMARY DATA'!$D:$D=$C109,'SUMMARY DATA'!$B:$B=""RWS"")),"""")
  )
)"),"")</f>
        <v/>
      </c>
      <c r="G109" s="17" t="str">
        <f>IFERROR(__xludf.DUMMYFUNCTION("IFERROR(
  TEXTJOIN(CHAR(10),TRUE,FILTER('SUMMARY DATA'!G:G,'SUMMARY DATA'!$A:$A=$A109,'SUMMARY DATA'!$C:$C=$B109,'SUMMARY DATA'!$B:$B=""RWS"")),
  IF(
    OR(
      ISNUMBER(SEARCH(""CDM CASH DEPOSIT"",$C109)),
      ISNUMBER(SEARCH(""CASH DEPOSIT"",$C10"&amp;"9)),
      COUNTIFS('SUMMARY DATA'!$D:$D,$C109,'SUMMARY DATA'!$B:$B,""RWS"")&lt;&gt;1
    ),
    """",
    IFERROR(TEXTJOIN(CHAR(10),TRUE,FILTER('SUMMARY DATA'!G:G,'SUMMARY DATA'!$D:$D=$C109,'SUMMARY DATA'!$B:$B=""RWS"")),"""")
  )
)"),"")</f>
        <v/>
      </c>
      <c r="H109" s="18" t="str">
        <f>IFERROR(__xludf.DUMMYFUNCTION("IFERROR(
  TEXTJOIN(CHAR(10),TRUE,FILTER('SUMMARY DATA'!H:H,'SUMMARY DATA'!$A:$A=$A109,'SUMMARY DATA'!$C:$C=$B109,'SUMMARY DATA'!$B:$B=""RWS"",'SUMMARY DATA'!$H:$H=$D109)),
  IF(
    OR(
      ISNUMBER(SEARCH(""CDM CASH DEPOSIT"",$C109)),
      ISNUMBER(S"&amp;"EARCH(""CASH DEPOSIT"",$C109))
    ),
    """",
    IFERROR(TEXTJOIN(CHAR(10),TRUE,FILTER('SUMMARY DATA'!H:H,'SUMMARY DATA'!$D:$D=$C109,'SUMMARY DATA'!$B:$B=""RWS"",'SUMMARY DATA'!$H:$H=$D109)),"""")
  )
)"),"")</f>
        <v/>
      </c>
      <c r="I109" s="18" t="str">
        <f>IFERROR(__xludf.DUMMYFUNCTION("IF(H109="""","""",
SUM(ARRAYFORMULA(VALUE(SPLIT(H109,CHAR(10)))))
)"),"")</f>
        <v/>
      </c>
      <c r="J109" s="17" t="str">
        <f>IFERROR(__xludf.DUMMYFUNCTION("IFERROR(
  TEXTJOIN(CHAR(10),TRUE,FILTER('SUMMARY DATA'!I:I,'SUMMARY DATA'!$A:$A=$A109,'SUMMARY DATA'!$C:$C=$B109,'SUMMARY DATA'!$B:$B=""RWS"")),
  IF(
    OR(
      ISNUMBER(SEARCH(""CDM CASH DEPOSIT"",$C109)),
      ISNUMBER(SEARCH(""CASH DEPOSIT"",$C10"&amp;"9)),
      COUNTIFS('SUMMARY DATA'!$D:$D,$C109,'SUMMARY DATA'!$B:$B,""RWS"")&lt;&gt;1
    ),
    """",
    IFERROR(TEXTJOIN(CHAR(10),TRUE,FILTER('SUMMARY DATA'!I:I,'SUMMARY DATA'!$D:$D=$C109,'SUMMARY DATA'!$B:$B=""RWS"")),"""")
  )
)"),"")</f>
        <v/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Height="1" spans="1:27">
      <c r="A110" s="2"/>
      <c r="B110" s="15">
        <v>45902</v>
      </c>
      <c r="C110" s="2" t="s">
        <v>1282</v>
      </c>
      <c r="D110" s="3">
        <v>44.87</v>
      </c>
      <c r="E110" s="16" t="str">
        <f>IFERROR(__xludf.DUMMYFUNCTION("IFERROR(
  TEXTJOIN(CHAR(10),TRUE,FILTER('SUMMARY DATA'!E:E,'SUMMARY DATA'!$A:$A=$A110,'SUMMARY DATA'!$C:$C=$B110,'SUMMARY DATA'!$B:$B=""RWS"")),
  IF(
    OR(
      ISNUMBER(SEARCH(""CDM CASH DEPOSIT"",$C110)),
      ISNUMBER(SEARCH(""CASH DEPOSIT"",$C11"&amp;"0)),
      COUNTIFS('SUMMARY DATA'!$D:$D,$C110,'SUMMARY DATA'!$B:$B,""RWS"")&lt;&gt;1
    ),
    """",
    IFERROR(TEXTJOIN(CHAR(10),TRUE,FILTER('SUMMARY DATA'!E:E,'SUMMARY DATA'!$D:$D=$C110,'SUMMARY DATA'!$B:$B=""RWS"")),"""")
  )
)"),"")</f>
        <v/>
      </c>
      <c r="F110" s="17" t="str">
        <f>IFERROR(__xludf.DUMMYFUNCTION("IFERROR(
  TEXTJOIN(CHAR(10),TRUE,FILTER('SUMMARY DATA'!F:F,'SUMMARY DATA'!$A:$A=$A110,'SUMMARY DATA'!$C:$C=$B110,'SUMMARY DATA'!$B:$B=""RWS"")),
  IF(
    OR(
      ISNUMBER(SEARCH(""CDM CASH DEPOSIT"",$C110)),
      ISNUMBER(SEARCH(""CASH DEPOSIT"",$C11"&amp;"0)),
      COUNTIFS('SUMMARY DATA'!$D:$D,$C110,'SUMMARY DATA'!$B:$B,""RWS"")&lt;&gt;1
    ),
    """",
    IFERROR(TEXTJOIN(CHAR(10),TRUE,FILTER('SUMMARY DATA'!F:F,'SUMMARY DATA'!$D:$D=$C110,'SUMMARY DATA'!$B:$B=""RWS"")),"""")
  )
)"),"")</f>
        <v/>
      </c>
      <c r="G110" s="17" t="str">
        <f>IFERROR(__xludf.DUMMYFUNCTION("IFERROR(
  TEXTJOIN(CHAR(10),TRUE,FILTER('SUMMARY DATA'!G:G,'SUMMARY DATA'!$A:$A=$A110,'SUMMARY DATA'!$C:$C=$B110,'SUMMARY DATA'!$B:$B=""RWS"")),
  IF(
    OR(
      ISNUMBER(SEARCH(""CDM CASH DEPOSIT"",$C110)),
      ISNUMBER(SEARCH(""CASH DEPOSIT"",$C11"&amp;"0)),
      COUNTIFS('SUMMARY DATA'!$D:$D,$C110,'SUMMARY DATA'!$B:$B,""RWS"")&lt;&gt;1
    ),
    """",
    IFERROR(TEXTJOIN(CHAR(10),TRUE,FILTER('SUMMARY DATA'!G:G,'SUMMARY DATA'!$D:$D=$C110,'SUMMARY DATA'!$B:$B=""RWS"")),"""")
  )
)"),"")</f>
        <v/>
      </c>
      <c r="H110" s="18" t="str">
        <f>IFERROR(__xludf.DUMMYFUNCTION("IFERROR(
  TEXTJOIN(CHAR(10),TRUE,FILTER('SUMMARY DATA'!H:H,'SUMMARY DATA'!$A:$A=$A110,'SUMMARY DATA'!$C:$C=$B110,'SUMMARY DATA'!$B:$B=""RWS"",'SUMMARY DATA'!$H:$H=$D110)),
  IF(
    OR(
      ISNUMBER(SEARCH(""CDM CASH DEPOSIT"",$C110)),
      ISNUMBER(S"&amp;"EARCH(""CASH DEPOSIT"",$C110))
    ),
    """",
    IFERROR(TEXTJOIN(CHAR(10),TRUE,FILTER('SUMMARY DATA'!H:H,'SUMMARY DATA'!$D:$D=$C110,'SUMMARY DATA'!$B:$B=""RWS"",'SUMMARY DATA'!$H:$H=$D110)),"""")
  )
)"),"")</f>
        <v/>
      </c>
      <c r="I110" s="18" t="str">
        <f>IFERROR(__xludf.DUMMYFUNCTION("IF(H110="""","""",
SUM(ARRAYFORMULA(VALUE(SPLIT(H110,CHAR(10)))))
)"),"")</f>
        <v/>
      </c>
      <c r="J110" s="17" t="str">
        <f>IFERROR(__xludf.DUMMYFUNCTION("IFERROR(
  TEXTJOIN(CHAR(10),TRUE,FILTER('SUMMARY DATA'!I:I,'SUMMARY DATA'!$A:$A=$A110,'SUMMARY DATA'!$C:$C=$B110,'SUMMARY DATA'!$B:$B=""RWS"")),
  IF(
    OR(
      ISNUMBER(SEARCH(""CDM CASH DEPOSIT"",$C110)),
      ISNUMBER(SEARCH(""CASH DEPOSIT"",$C11"&amp;"0)),
      COUNTIFS('SUMMARY DATA'!$D:$D,$C110,'SUMMARY DATA'!$B:$B,""RWS"")&lt;&gt;1
    ),
    """",
    IFERROR(TEXTJOIN(CHAR(10),TRUE,FILTER('SUMMARY DATA'!I:I,'SUMMARY DATA'!$D:$D=$C110,'SUMMARY DATA'!$B:$B=""RWS"")),"""")
  )
)"),"")</f>
        <v/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Height="1" spans="1:27">
      <c r="A111" s="2"/>
      <c r="B111" s="15">
        <v>45902</v>
      </c>
      <c r="C111" s="2" t="s">
        <v>1283</v>
      </c>
      <c r="D111" s="3">
        <v>393</v>
      </c>
      <c r="E111" s="16" t="str">
        <f>IFERROR(__xludf.DUMMYFUNCTION("IFERROR(
  TEXTJOIN(CHAR(10),TRUE,FILTER('SUMMARY DATA'!E:E,'SUMMARY DATA'!$A:$A=$A111,'SUMMARY DATA'!$C:$C=$B111,'SUMMARY DATA'!$B:$B=""RWS"")),
  IF(
    OR(
      ISNUMBER(SEARCH(""CDM CASH DEPOSIT"",$C111)),
      ISNUMBER(SEARCH(""CASH DEPOSIT"",$C11"&amp;"1)),
      COUNTIFS('SUMMARY DATA'!$D:$D,$C111,'SUMMARY DATA'!$B:$B,""RWS"")&lt;&gt;1
    ),
    """",
    IFERROR(TEXTJOIN(CHAR(10),TRUE,FILTER('SUMMARY DATA'!E:E,'SUMMARY DATA'!$D:$D=$C111,'SUMMARY DATA'!$B:$B=""RWS"")),"""")
  )
)"),"")</f>
        <v/>
      </c>
      <c r="F111" s="17" t="str">
        <f>IFERROR(__xludf.DUMMYFUNCTION("IFERROR(
  TEXTJOIN(CHAR(10),TRUE,FILTER('SUMMARY DATA'!F:F,'SUMMARY DATA'!$A:$A=$A111,'SUMMARY DATA'!$C:$C=$B111,'SUMMARY DATA'!$B:$B=""RWS"")),
  IF(
    OR(
      ISNUMBER(SEARCH(""CDM CASH DEPOSIT"",$C111)),
      ISNUMBER(SEARCH(""CASH DEPOSIT"",$C11"&amp;"1)),
      COUNTIFS('SUMMARY DATA'!$D:$D,$C111,'SUMMARY DATA'!$B:$B,""RWS"")&lt;&gt;1
    ),
    """",
    IFERROR(TEXTJOIN(CHAR(10),TRUE,FILTER('SUMMARY DATA'!F:F,'SUMMARY DATA'!$D:$D=$C111,'SUMMARY DATA'!$B:$B=""RWS"")),"""")
  )
)"),"")</f>
        <v/>
      </c>
      <c r="G111" s="17" t="str">
        <f>IFERROR(__xludf.DUMMYFUNCTION("IFERROR(
  TEXTJOIN(CHAR(10),TRUE,FILTER('SUMMARY DATA'!G:G,'SUMMARY DATA'!$A:$A=$A111,'SUMMARY DATA'!$C:$C=$B111,'SUMMARY DATA'!$B:$B=""RWS"")),
  IF(
    OR(
      ISNUMBER(SEARCH(""CDM CASH DEPOSIT"",$C111)),
      ISNUMBER(SEARCH(""CASH DEPOSIT"",$C11"&amp;"1)),
      COUNTIFS('SUMMARY DATA'!$D:$D,$C111,'SUMMARY DATA'!$B:$B,""RWS"")&lt;&gt;1
    ),
    """",
    IFERROR(TEXTJOIN(CHAR(10),TRUE,FILTER('SUMMARY DATA'!G:G,'SUMMARY DATA'!$D:$D=$C111,'SUMMARY DATA'!$B:$B=""RWS"")),"""")
  )
)"),"")</f>
        <v/>
      </c>
      <c r="H111" s="18" t="str">
        <f>IFERROR(__xludf.DUMMYFUNCTION("IFERROR(
  TEXTJOIN(CHAR(10),TRUE,FILTER('SUMMARY DATA'!H:H,'SUMMARY DATA'!$A:$A=$A111,'SUMMARY DATA'!$C:$C=$B111,'SUMMARY DATA'!$B:$B=""RWS"",'SUMMARY DATA'!$H:$H=$D111)),
  IF(
    OR(
      ISNUMBER(SEARCH(""CDM CASH DEPOSIT"",$C111)),
      ISNUMBER(S"&amp;"EARCH(""CASH DEPOSIT"",$C111))
    ),
    """",
    IFERROR(TEXTJOIN(CHAR(10),TRUE,FILTER('SUMMARY DATA'!H:H,'SUMMARY DATA'!$D:$D=$C111,'SUMMARY DATA'!$B:$B=""RWS"",'SUMMARY DATA'!$H:$H=$D111)),"""")
  )
)"),"")</f>
        <v/>
      </c>
      <c r="I111" s="18" t="str">
        <f>IFERROR(__xludf.DUMMYFUNCTION("IF(H111="""","""",
SUM(ARRAYFORMULA(VALUE(SPLIT(H111,CHAR(10)))))
)"),"")</f>
        <v/>
      </c>
      <c r="J111" s="17" t="str">
        <f>IFERROR(__xludf.DUMMYFUNCTION("IFERROR(
  TEXTJOIN(CHAR(10),TRUE,FILTER('SUMMARY DATA'!I:I,'SUMMARY DATA'!$A:$A=$A111,'SUMMARY DATA'!$C:$C=$B111,'SUMMARY DATA'!$B:$B=""RWS"")),
  IF(
    OR(
      ISNUMBER(SEARCH(""CDM CASH DEPOSIT"",$C111)),
      ISNUMBER(SEARCH(""CASH DEPOSIT"",$C11"&amp;"1)),
      COUNTIFS('SUMMARY DATA'!$D:$D,$C111,'SUMMARY DATA'!$B:$B,""RWS"")&lt;&gt;1
    ),
    """",
    IFERROR(TEXTJOIN(CHAR(10),TRUE,FILTER('SUMMARY DATA'!I:I,'SUMMARY DATA'!$D:$D=$C111,'SUMMARY DATA'!$B:$B=""RWS"")),"""")
  )
)"),"")</f>
        <v/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Height="1" spans="1:27">
      <c r="A112" s="2"/>
      <c r="B112" s="15">
        <v>45901</v>
      </c>
      <c r="C112" s="2" t="s">
        <v>1284</v>
      </c>
      <c r="D112" s="3">
        <v>0.9</v>
      </c>
      <c r="E112" s="16" t="str">
        <f>IFERROR(__xludf.DUMMYFUNCTION("IFERROR(
  TEXTJOIN(CHAR(10),TRUE,FILTER('SUMMARY DATA'!E:E,'SUMMARY DATA'!$A:$A=$A112,'SUMMARY DATA'!$C:$C=$B112,'SUMMARY DATA'!$B:$B=""RWS"")),
  IF(
    OR(
      ISNUMBER(SEARCH(""CDM CASH DEPOSIT"",$C112)),
      ISNUMBER(SEARCH(""CASH DEPOSIT"",$C11"&amp;"2)),
      COUNTIFS('SUMMARY DATA'!$D:$D,$C112,'SUMMARY DATA'!$B:$B,""RWS"")&lt;&gt;1
    ),
    """",
    IFERROR(TEXTJOIN(CHAR(10),TRUE,FILTER('SUMMARY DATA'!E:E,'SUMMARY DATA'!$D:$D=$C112,'SUMMARY DATA'!$B:$B=""RWS"")),"""")
  )
)"),"")</f>
        <v/>
      </c>
      <c r="F112" s="17" t="str">
        <f>IFERROR(__xludf.DUMMYFUNCTION("IFERROR(
  TEXTJOIN(CHAR(10),TRUE,FILTER('SUMMARY DATA'!F:F,'SUMMARY DATA'!$A:$A=$A112,'SUMMARY DATA'!$C:$C=$B112,'SUMMARY DATA'!$B:$B=""RWS"")),
  IF(
    OR(
      ISNUMBER(SEARCH(""CDM CASH DEPOSIT"",$C112)),
      ISNUMBER(SEARCH(""CASH DEPOSIT"",$C11"&amp;"2)),
      COUNTIFS('SUMMARY DATA'!$D:$D,$C112,'SUMMARY DATA'!$B:$B,""RWS"")&lt;&gt;1
    ),
    """",
    IFERROR(TEXTJOIN(CHAR(10),TRUE,FILTER('SUMMARY DATA'!F:F,'SUMMARY DATA'!$D:$D=$C112,'SUMMARY DATA'!$B:$B=""RWS"")),"""")
  )
)"),"")</f>
        <v/>
      </c>
      <c r="G112" s="17" t="str">
        <f>IFERROR(__xludf.DUMMYFUNCTION("IFERROR(
  TEXTJOIN(CHAR(10),TRUE,FILTER('SUMMARY DATA'!G:G,'SUMMARY DATA'!$A:$A=$A112,'SUMMARY DATA'!$C:$C=$B112,'SUMMARY DATA'!$B:$B=""RWS"")),
  IF(
    OR(
      ISNUMBER(SEARCH(""CDM CASH DEPOSIT"",$C112)),
      ISNUMBER(SEARCH(""CASH DEPOSIT"",$C11"&amp;"2)),
      COUNTIFS('SUMMARY DATA'!$D:$D,$C112,'SUMMARY DATA'!$B:$B,""RWS"")&lt;&gt;1
    ),
    """",
    IFERROR(TEXTJOIN(CHAR(10),TRUE,FILTER('SUMMARY DATA'!G:G,'SUMMARY DATA'!$D:$D=$C112,'SUMMARY DATA'!$B:$B=""RWS"")),"""")
  )
)"),"")</f>
        <v/>
      </c>
      <c r="H112" s="18" t="str">
        <f>IFERROR(__xludf.DUMMYFUNCTION("IFERROR(
  TEXTJOIN(CHAR(10),TRUE,FILTER('SUMMARY DATA'!H:H,'SUMMARY DATA'!$A:$A=$A112,'SUMMARY DATA'!$C:$C=$B112,'SUMMARY DATA'!$B:$B=""RWS"",'SUMMARY DATA'!$H:$H=$D112)),
  IF(
    OR(
      ISNUMBER(SEARCH(""CDM CASH DEPOSIT"",$C112)),
      ISNUMBER(S"&amp;"EARCH(""CASH DEPOSIT"",$C112))
    ),
    """",
    IFERROR(TEXTJOIN(CHAR(10),TRUE,FILTER('SUMMARY DATA'!H:H,'SUMMARY DATA'!$D:$D=$C112,'SUMMARY DATA'!$B:$B=""RWS"",'SUMMARY DATA'!$H:$H=$D112)),"""")
  )
)"),"")</f>
        <v/>
      </c>
      <c r="I112" s="18" t="str">
        <f>IFERROR(__xludf.DUMMYFUNCTION("IF(H112="""","""",
SUM(ARRAYFORMULA(VALUE(SPLIT(H112,CHAR(10)))))
)"),"")</f>
        <v/>
      </c>
      <c r="J112" s="17" t="str">
        <f>IFERROR(__xludf.DUMMYFUNCTION("IFERROR(
  TEXTJOIN(CHAR(10),TRUE,FILTER('SUMMARY DATA'!I:I,'SUMMARY DATA'!$A:$A=$A112,'SUMMARY DATA'!$C:$C=$B112,'SUMMARY DATA'!$B:$B=""RWS"")),
  IF(
    OR(
      ISNUMBER(SEARCH(""CDM CASH DEPOSIT"",$C112)),
      ISNUMBER(SEARCH(""CASH DEPOSIT"",$C11"&amp;"2)),
      COUNTIFS('SUMMARY DATA'!$D:$D,$C112,'SUMMARY DATA'!$B:$B,""RWS"")&lt;&gt;1
    ),
    """",
    IFERROR(TEXTJOIN(CHAR(10),TRUE,FILTER('SUMMARY DATA'!I:I,'SUMMARY DATA'!$D:$D=$C112,'SUMMARY DATA'!$B:$B=""RWS"")),"""")
  )
)"),"")</f>
        <v/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Height="1" spans="1:27">
      <c r="A113" s="2"/>
      <c r="B113" s="15">
        <v>45901</v>
      </c>
      <c r="C113" s="2" t="s">
        <v>1285</v>
      </c>
      <c r="D113" s="3">
        <v>40</v>
      </c>
      <c r="E113" s="16" t="str">
        <f>IFERROR(__xludf.DUMMYFUNCTION("IFERROR(
  TEXTJOIN(CHAR(10),TRUE,FILTER('SUMMARY DATA'!E:E,'SUMMARY DATA'!$A:$A=$A113,'SUMMARY DATA'!$C:$C=$B113,'SUMMARY DATA'!$B:$B=""RWS"")),
  IF(
    OR(
      ISNUMBER(SEARCH(""CDM CASH DEPOSIT"",$C113)),
      ISNUMBER(SEARCH(""CASH DEPOSIT"",$C11"&amp;"3)),
      COUNTIFS('SUMMARY DATA'!$D:$D,$C113,'SUMMARY DATA'!$B:$B,""RWS"")&lt;&gt;1
    ),
    """",
    IFERROR(TEXTJOIN(CHAR(10),TRUE,FILTER('SUMMARY DATA'!E:E,'SUMMARY DATA'!$D:$D=$C113,'SUMMARY DATA'!$B:$B=""RWS"")),"""")
  )
)"),"")</f>
        <v/>
      </c>
      <c r="F113" s="17" t="str">
        <f>IFERROR(__xludf.DUMMYFUNCTION("IFERROR(
  TEXTJOIN(CHAR(10),TRUE,FILTER('SUMMARY DATA'!F:F,'SUMMARY DATA'!$A:$A=$A113,'SUMMARY DATA'!$C:$C=$B113,'SUMMARY DATA'!$B:$B=""RWS"")),
  IF(
    OR(
      ISNUMBER(SEARCH(""CDM CASH DEPOSIT"",$C113)),
      ISNUMBER(SEARCH(""CASH DEPOSIT"",$C11"&amp;"3)),
      COUNTIFS('SUMMARY DATA'!$D:$D,$C113,'SUMMARY DATA'!$B:$B,""RWS"")&lt;&gt;1
    ),
    """",
    IFERROR(TEXTJOIN(CHAR(10),TRUE,FILTER('SUMMARY DATA'!F:F,'SUMMARY DATA'!$D:$D=$C113,'SUMMARY DATA'!$B:$B=""RWS"")),"""")
  )
)"),"")</f>
        <v/>
      </c>
      <c r="G113" s="17" t="str">
        <f>IFERROR(__xludf.DUMMYFUNCTION("IFERROR(
  TEXTJOIN(CHAR(10),TRUE,FILTER('SUMMARY DATA'!G:G,'SUMMARY DATA'!$A:$A=$A113,'SUMMARY DATA'!$C:$C=$B113,'SUMMARY DATA'!$B:$B=""RWS"")),
  IF(
    OR(
      ISNUMBER(SEARCH(""CDM CASH DEPOSIT"",$C113)),
      ISNUMBER(SEARCH(""CASH DEPOSIT"",$C11"&amp;"3)),
      COUNTIFS('SUMMARY DATA'!$D:$D,$C113,'SUMMARY DATA'!$B:$B,""RWS"")&lt;&gt;1
    ),
    """",
    IFERROR(TEXTJOIN(CHAR(10),TRUE,FILTER('SUMMARY DATA'!G:G,'SUMMARY DATA'!$D:$D=$C113,'SUMMARY DATA'!$B:$B=""RWS"")),"""")
  )
)"),"")</f>
        <v/>
      </c>
      <c r="H113" s="18" t="str">
        <f>IFERROR(__xludf.DUMMYFUNCTION("IFERROR(
  TEXTJOIN(CHAR(10),TRUE,FILTER('SUMMARY DATA'!H:H,'SUMMARY DATA'!$A:$A=$A113,'SUMMARY DATA'!$C:$C=$B113,'SUMMARY DATA'!$B:$B=""RWS"",'SUMMARY DATA'!$H:$H=$D113)),
  IF(
    OR(
      ISNUMBER(SEARCH(""CDM CASH DEPOSIT"",$C113)),
      ISNUMBER(S"&amp;"EARCH(""CASH DEPOSIT"",$C113))
    ),
    """",
    IFERROR(TEXTJOIN(CHAR(10),TRUE,FILTER('SUMMARY DATA'!H:H,'SUMMARY DATA'!$D:$D=$C113,'SUMMARY DATA'!$B:$B=""RWS"",'SUMMARY DATA'!$H:$H=$D113)),"""")
  )
)"),"")</f>
        <v/>
      </c>
      <c r="I113" s="18" t="str">
        <f>IFERROR(__xludf.DUMMYFUNCTION("IF(H113="""","""",
SUM(ARRAYFORMULA(VALUE(SPLIT(H113,CHAR(10)))))
)"),"")</f>
        <v/>
      </c>
      <c r="J113" s="17" t="str">
        <f>IFERROR(__xludf.DUMMYFUNCTION("IFERROR(
  TEXTJOIN(CHAR(10),TRUE,FILTER('SUMMARY DATA'!I:I,'SUMMARY DATA'!$A:$A=$A113,'SUMMARY DATA'!$C:$C=$B113,'SUMMARY DATA'!$B:$B=""RWS"")),
  IF(
    OR(
      ISNUMBER(SEARCH(""CDM CASH DEPOSIT"",$C113)),
      ISNUMBER(SEARCH(""CASH DEPOSIT"",$C11"&amp;"3)),
      COUNTIFS('SUMMARY DATA'!$D:$D,$C113,'SUMMARY DATA'!$B:$B,""RWS"")&lt;&gt;1
    ),
    """",
    IFERROR(TEXTJOIN(CHAR(10),TRUE,FILTER('SUMMARY DATA'!I:I,'SUMMARY DATA'!$D:$D=$C113,'SUMMARY DATA'!$B:$B=""RWS"")),"""")
  )
)"),"")</f>
        <v/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Height="1" spans="1:27">
      <c r="A114" s="2" t="s">
        <v>1286</v>
      </c>
      <c r="B114" s="15">
        <v>45901</v>
      </c>
      <c r="C114" s="2" t="s">
        <v>1287</v>
      </c>
      <c r="D114" s="3">
        <v>500</v>
      </c>
      <c r="E114" s="16" t="str">
        <f>IFERROR(__xludf.DUMMYFUNCTION("IFERROR(
  TEXTJOIN(CHAR(10),TRUE,FILTER('SUMMARY DATA'!E:E,'SUMMARY DATA'!$A:$A=$A114,'SUMMARY DATA'!$C:$C=$B114,'SUMMARY DATA'!$B:$B=""RWS"")),
  IF(
    OR(
      ISNUMBER(SEARCH(""CDM CASH DEPOSIT"",$C114)),
      ISNUMBER(SEARCH(""CASH DEPOSIT"",$C11"&amp;"4)),
      COUNTIFS('SUMMARY DATA'!$D:$D,$C114,'SUMMARY DATA'!$B:$B,""RWS"")&lt;&gt;1
    ),
    """",
    IFERROR(TEXTJOIN(CHAR(10),TRUE,FILTER('SUMMARY DATA'!E:E,'SUMMARY DATA'!$D:$D=$C114,'SUMMARY DATA'!$B:$B=""RWS"")),"""")
  )
)"),"")</f>
        <v/>
      </c>
      <c r="F114" s="17" t="str">
        <f>IFERROR(__xludf.DUMMYFUNCTION("IFERROR(
  TEXTJOIN(CHAR(10),TRUE,FILTER('SUMMARY DATA'!F:F,'SUMMARY DATA'!$A:$A=$A114,'SUMMARY DATA'!$C:$C=$B114,'SUMMARY DATA'!$B:$B=""RWS"")),
  IF(
    OR(
      ISNUMBER(SEARCH(""CDM CASH DEPOSIT"",$C114)),
      ISNUMBER(SEARCH(""CASH DEPOSIT"",$C11"&amp;"4)),
      COUNTIFS('SUMMARY DATA'!$D:$D,$C114,'SUMMARY DATA'!$B:$B,""RWS"")&lt;&gt;1
    ),
    """",
    IFERROR(TEXTJOIN(CHAR(10),TRUE,FILTER('SUMMARY DATA'!F:F,'SUMMARY DATA'!$D:$D=$C114,'SUMMARY DATA'!$B:$B=""RWS"")),"""")
  )
)"),"")</f>
        <v/>
      </c>
      <c r="G114" s="17" t="str">
        <f>IFERROR(__xludf.DUMMYFUNCTION("IFERROR(
  TEXTJOIN(CHAR(10),TRUE,FILTER('SUMMARY DATA'!G:G,'SUMMARY DATA'!$A:$A=$A114,'SUMMARY DATA'!$C:$C=$B114,'SUMMARY DATA'!$B:$B=""RWS"")),
  IF(
    OR(
      ISNUMBER(SEARCH(""CDM CASH DEPOSIT"",$C114)),
      ISNUMBER(SEARCH(""CASH DEPOSIT"",$C11"&amp;"4)),
      COUNTIFS('SUMMARY DATA'!$D:$D,$C114,'SUMMARY DATA'!$B:$B,""RWS"")&lt;&gt;1
    ),
    """",
    IFERROR(TEXTJOIN(CHAR(10),TRUE,FILTER('SUMMARY DATA'!G:G,'SUMMARY DATA'!$D:$D=$C114,'SUMMARY DATA'!$B:$B=""RWS"")),"""")
  )
)"),"")</f>
        <v/>
      </c>
      <c r="H114" s="18" t="str">
        <f>IFERROR(__xludf.DUMMYFUNCTION("IFERROR(
  TEXTJOIN(CHAR(10),TRUE,FILTER('SUMMARY DATA'!H:H,'SUMMARY DATA'!$A:$A=$A114,'SUMMARY DATA'!$C:$C=$B114,'SUMMARY DATA'!$B:$B=""RWS"",'SUMMARY DATA'!$H:$H=$D114)),
  IF(
    OR(
      ISNUMBER(SEARCH(""CDM CASH DEPOSIT"",$C114)),
      ISNUMBER(S"&amp;"EARCH(""CASH DEPOSIT"",$C114))
    ),
    """",
    IFERROR(TEXTJOIN(CHAR(10),TRUE,FILTER('SUMMARY DATA'!H:H,'SUMMARY DATA'!$D:$D=$C114,'SUMMARY DATA'!$B:$B=""RWS"",'SUMMARY DATA'!$H:$H=$D114)),"""")
  )
)"),"")</f>
        <v/>
      </c>
      <c r="I114" s="18" t="str">
        <f>IFERROR(__xludf.DUMMYFUNCTION("IF(H114="""","""",
SUM(ARRAYFORMULA(VALUE(SPLIT(H114,CHAR(10)))))
)"),"")</f>
        <v/>
      </c>
      <c r="J114" s="17" t="str">
        <f>IFERROR(__xludf.DUMMYFUNCTION("IFERROR(
  TEXTJOIN(CHAR(10),TRUE,FILTER('SUMMARY DATA'!I:I,'SUMMARY DATA'!$A:$A=$A114,'SUMMARY DATA'!$C:$C=$B114,'SUMMARY DATA'!$B:$B=""RWS"")),
  IF(
    OR(
      ISNUMBER(SEARCH(""CDM CASH DEPOSIT"",$C114)),
      ISNUMBER(SEARCH(""CASH DEPOSIT"",$C11"&amp;"4)),
      COUNTIFS('SUMMARY DATA'!$D:$D,$C114,'SUMMARY DATA'!$B:$B,""RWS"")&lt;&gt;1
    ),
    """",
    IFERROR(TEXTJOIN(CHAR(10),TRUE,FILTER('SUMMARY DATA'!I:I,'SUMMARY DATA'!$D:$D=$C114,'SUMMARY DATA'!$B:$B=""RWS"")),"""")
  )
)"),"")</f>
        <v/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Height="1" spans="1:27">
      <c r="A115" s="2" t="s">
        <v>1288</v>
      </c>
      <c r="B115" s="15">
        <v>45901</v>
      </c>
      <c r="C115" s="2" t="s">
        <v>1289</v>
      </c>
      <c r="D115" s="3">
        <v>320</v>
      </c>
      <c r="E115" s="16" t="str">
        <f>IFERROR(__xludf.DUMMYFUNCTION("IFERROR(
  TEXTJOIN(CHAR(10),TRUE,FILTER('SUMMARY DATA'!E:E,'SUMMARY DATA'!$A:$A=$A115,'SUMMARY DATA'!$C:$C=$B115,'SUMMARY DATA'!$B:$B=""RWS"")),
  IF(
    OR(
      ISNUMBER(SEARCH(""CDM CASH DEPOSIT"",$C115)),
      ISNUMBER(SEARCH(""CASH DEPOSIT"",$C11"&amp;"5)),
      COUNTIFS('SUMMARY DATA'!$D:$D,$C115,'SUMMARY DATA'!$B:$B,""RWS"")&lt;&gt;1
    ),
    """",
    IFERROR(TEXTJOIN(CHAR(10),TRUE,FILTER('SUMMARY DATA'!E:E,'SUMMARY DATA'!$D:$D=$C115,'SUMMARY DATA'!$B:$B=""RWS"")),"""")
  )
)"),"")</f>
        <v/>
      </c>
      <c r="F115" s="17" t="str">
        <f>IFERROR(__xludf.DUMMYFUNCTION("IFERROR(
  TEXTJOIN(CHAR(10),TRUE,FILTER('SUMMARY DATA'!F:F,'SUMMARY DATA'!$A:$A=$A115,'SUMMARY DATA'!$C:$C=$B115,'SUMMARY DATA'!$B:$B=""RWS"")),
  IF(
    OR(
      ISNUMBER(SEARCH(""CDM CASH DEPOSIT"",$C115)),
      ISNUMBER(SEARCH(""CASH DEPOSIT"",$C11"&amp;"5)),
      COUNTIFS('SUMMARY DATA'!$D:$D,$C115,'SUMMARY DATA'!$B:$B,""RWS"")&lt;&gt;1
    ),
    """",
    IFERROR(TEXTJOIN(CHAR(10),TRUE,FILTER('SUMMARY DATA'!F:F,'SUMMARY DATA'!$D:$D=$C115,'SUMMARY DATA'!$B:$B=""RWS"")),"""")
  )
)"),"")</f>
        <v/>
      </c>
      <c r="G115" s="17" t="str">
        <f>IFERROR(__xludf.DUMMYFUNCTION("IFERROR(
  TEXTJOIN(CHAR(10),TRUE,FILTER('SUMMARY DATA'!G:G,'SUMMARY DATA'!$A:$A=$A115,'SUMMARY DATA'!$C:$C=$B115,'SUMMARY DATA'!$B:$B=""RWS"")),
  IF(
    OR(
      ISNUMBER(SEARCH(""CDM CASH DEPOSIT"",$C115)),
      ISNUMBER(SEARCH(""CASH DEPOSIT"",$C11"&amp;"5)),
      COUNTIFS('SUMMARY DATA'!$D:$D,$C115,'SUMMARY DATA'!$B:$B,""RWS"")&lt;&gt;1
    ),
    """",
    IFERROR(TEXTJOIN(CHAR(10),TRUE,FILTER('SUMMARY DATA'!G:G,'SUMMARY DATA'!$D:$D=$C115,'SUMMARY DATA'!$B:$B=""RWS"")),"""")
  )
)"),"")</f>
        <v/>
      </c>
      <c r="H115" s="18" t="str">
        <f>IFERROR(__xludf.DUMMYFUNCTION("IFERROR(
  TEXTJOIN(CHAR(10),TRUE,FILTER('SUMMARY DATA'!H:H,'SUMMARY DATA'!$A:$A=$A115,'SUMMARY DATA'!$C:$C=$B115,'SUMMARY DATA'!$B:$B=""RWS"",'SUMMARY DATA'!$H:$H=$D115)),
  IF(
    OR(
      ISNUMBER(SEARCH(""CDM CASH DEPOSIT"",$C115)),
      ISNUMBER(S"&amp;"EARCH(""CASH DEPOSIT"",$C115))
    ),
    """",
    IFERROR(TEXTJOIN(CHAR(10),TRUE,FILTER('SUMMARY DATA'!H:H,'SUMMARY DATA'!$D:$D=$C115,'SUMMARY DATA'!$B:$B=""RWS"",'SUMMARY DATA'!$H:$H=$D115)),"""")
  )
)"),"")</f>
        <v/>
      </c>
      <c r="I115" s="18" t="str">
        <f>IFERROR(__xludf.DUMMYFUNCTION("IF(H115="""","""",
SUM(ARRAYFORMULA(VALUE(SPLIT(H115,CHAR(10)))))
)"),"")</f>
        <v/>
      </c>
      <c r="J115" s="17" t="str">
        <f>IFERROR(__xludf.DUMMYFUNCTION("IFERROR(
  TEXTJOIN(CHAR(10),TRUE,FILTER('SUMMARY DATA'!I:I,'SUMMARY DATA'!$A:$A=$A115,'SUMMARY DATA'!$C:$C=$B115,'SUMMARY DATA'!$B:$B=""RWS"")),
  IF(
    OR(
      ISNUMBER(SEARCH(""CDM CASH DEPOSIT"",$C115)),
      ISNUMBER(SEARCH(""CASH DEPOSIT"",$C11"&amp;"5)),
      COUNTIFS('SUMMARY DATA'!$D:$D,$C115,'SUMMARY DATA'!$B:$B,""RWS"")&lt;&gt;1
    ),
    """",
    IFERROR(TEXTJOIN(CHAR(10),TRUE,FILTER('SUMMARY DATA'!I:I,'SUMMARY DATA'!$D:$D=$C115,'SUMMARY DATA'!$B:$B=""RWS"")),"""")
  )
)"),"")</f>
        <v/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Height="1" spans="1:27">
      <c r="A116" s="2" t="s">
        <v>1290</v>
      </c>
      <c r="B116" s="15">
        <v>45901</v>
      </c>
      <c r="C116" s="2" t="s">
        <v>1291</v>
      </c>
      <c r="D116" s="3">
        <v>123.8</v>
      </c>
      <c r="E116" s="16" t="str">
        <f>IFERROR(__xludf.DUMMYFUNCTION("IFERROR(
  TEXTJOIN(CHAR(10),TRUE,FILTER('SUMMARY DATA'!E:E,'SUMMARY DATA'!$A:$A=$A116,'SUMMARY DATA'!$C:$C=$B116,'SUMMARY DATA'!$B:$B=""RWS"")),
  IF(
    OR(
      ISNUMBER(SEARCH(""CDM CASH DEPOSIT"",$C116)),
      ISNUMBER(SEARCH(""CASH DEPOSIT"",$C11"&amp;"6)),
      COUNTIFS('SUMMARY DATA'!$D:$D,$C116,'SUMMARY DATA'!$B:$B,""RWS"")&lt;&gt;1
    ),
    """",
    IFERROR(TEXTJOIN(CHAR(10),TRUE,FILTER('SUMMARY DATA'!E:E,'SUMMARY DATA'!$D:$D=$C116,'SUMMARY DATA'!$B:$B=""RWS"")),"""")
  )
)"),"")</f>
        <v/>
      </c>
      <c r="F116" s="17" t="str">
        <f>IFERROR(__xludf.DUMMYFUNCTION("IFERROR(
  TEXTJOIN(CHAR(10),TRUE,FILTER('SUMMARY DATA'!F:F,'SUMMARY DATA'!$A:$A=$A116,'SUMMARY DATA'!$C:$C=$B116,'SUMMARY DATA'!$B:$B=""RWS"")),
  IF(
    OR(
      ISNUMBER(SEARCH(""CDM CASH DEPOSIT"",$C116)),
      ISNUMBER(SEARCH(""CASH DEPOSIT"",$C11"&amp;"6)),
      COUNTIFS('SUMMARY DATA'!$D:$D,$C116,'SUMMARY DATA'!$B:$B,""RWS"")&lt;&gt;1
    ),
    """",
    IFERROR(TEXTJOIN(CHAR(10),TRUE,FILTER('SUMMARY DATA'!F:F,'SUMMARY DATA'!$D:$D=$C116,'SUMMARY DATA'!$B:$B=""RWS"")),"""")
  )
)"),"")</f>
        <v/>
      </c>
      <c r="G116" s="17" t="str">
        <f>IFERROR(__xludf.DUMMYFUNCTION("IFERROR(
  TEXTJOIN(CHAR(10),TRUE,FILTER('SUMMARY DATA'!G:G,'SUMMARY DATA'!$A:$A=$A116,'SUMMARY DATA'!$C:$C=$B116,'SUMMARY DATA'!$B:$B=""RWS"")),
  IF(
    OR(
      ISNUMBER(SEARCH(""CDM CASH DEPOSIT"",$C116)),
      ISNUMBER(SEARCH(""CASH DEPOSIT"",$C11"&amp;"6)),
      COUNTIFS('SUMMARY DATA'!$D:$D,$C116,'SUMMARY DATA'!$B:$B,""RWS"")&lt;&gt;1
    ),
    """",
    IFERROR(TEXTJOIN(CHAR(10),TRUE,FILTER('SUMMARY DATA'!G:G,'SUMMARY DATA'!$D:$D=$C116,'SUMMARY DATA'!$B:$B=""RWS"")),"""")
  )
)"),"")</f>
        <v/>
      </c>
      <c r="H116" s="18" t="str">
        <f>IFERROR(__xludf.DUMMYFUNCTION("IFERROR(
  TEXTJOIN(CHAR(10),TRUE,FILTER('SUMMARY DATA'!H:H,'SUMMARY DATA'!$A:$A=$A116,'SUMMARY DATA'!$C:$C=$B116,'SUMMARY DATA'!$B:$B=""RWS"",'SUMMARY DATA'!$H:$H=$D116)),
  IF(
    OR(
      ISNUMBER(SEARCH(""CDM CASH DEPOSIT"",$C116)),
      ISNUMBER(S"&amp;"EARCH(""CASH DEPOSIT"",$C116))
    ),
    """",
    IFERROR(TEXTJOIN(CHAR(10),TRUE,FILTER('SUMMARY DATA'!H:H,'SUMMARY DATA'!$D:$D=$C116,'SUMMARY DATA'!$B:$B=""RWS"",'SUMMARY DATA'!$H:$H=$D116)),"""")
  )
)"),"")</f>
        <v/>
      </c>
      <c r="I116" s="18" t="str">
        <f>IFERROR(__xludf.DUMMYFUNCTION("IF(H116="""","""",
SUM(ARRAYFORMULA(VALUE(SPLIT(H116,CHAR(10)))))
)"),"")</f>
        <v/>
      </c>
      <c r="J116" s="17" t="str">
        <f>IFERROR(__xludf.DUMMYFUNCTION("IFERROR(
  TEXTJOIN(CHAR(10),TRUE,FILTER('SUMMARY DATA'!I:I,'SUMMARY DATA'!$A:$A=$A116,'SUMMARY DATA'!$C:$C=$B116,'SUMMARY DATA'!$B:$B=""RWS"")),
  IF(
    OR(
      ISNUMBER(SEARCH(""CDM CASH DEPOSIT"",$C116)),
      ISNUMBER(SEARCH(""CASH DEPOSIT"",$C11"&amp;"6)),
      COUNTIFS('SUMMARY DATA'!$D:$D,$C116,'SUMMARY DATA'!$B:$B,""RWS"")&lt;&gt;1
    ),
    """",
    IFERROR(TEXTJOIN(CHAR(10),TRUE,FILTER('SUMMARY DATA'!I:I,'SUMMARY DATA'!$D:$D=$C116,'SUMMARY DATA'!$B:$B=""RWS"")),"""")
  )
)"),"")</f>
        <v/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Height="1" spans="1:27">
      <c r="A117" s="2"/>
      <c r="B117" s="15">
        <v>45901</v>
      </c>
      <c r="C117" s="2" t="s">
        <v>1292</v>
      </c>
      <c r="D117" s="3">
        <v>236.34</v>
      </c>
      <c r="E117" s="16" t="str">
        <f>IFERROR(__xludf.DUMMYFUNCTION("IFERROR(
  TEXTJOIN(CHAR(10),TRUE,FILTER('SUMMARY DATA'!E:E,'SUMMARY DATA'!$A:$A=$A117,'SUMMARY DATA'!$C:$C=$B117,'SUMMARY DATA'!$B:$B=""RWS"")),
  IF(
    OR(
      ISNUMBER(SEARCH(""CDM CASH DEPOSIT"",$C117)),
      ISNUMBER(SEARCH(""CASH DEPOSIT"",$C11"&amp;"7)),
      COUNTIFS('SUMMARY DATA'!$D:$D,$C117,'SUMMARY DATA'!$B:$B,""RWS"")&lt;&gt;1
    ),
    """",
    IFERROR(TEXTJOIN(CHAR(10),TRUE,FILTER('SUMMARY DATA'!E:E,'SUMMARY DATA'!$D:$D=$C117,'SUMMARY DATA'!$B:$B=""RWS"")),"""")
  )
)"),"")</f>
        <v/>
      </c>
      <c r="F117" s="17" t="str">
        <f>IFERROR(__xludf.DUMMYFUNCTION("IFERROR(
  TEXTJOIN(CHAR(10),TRUE,FILTER('SUMMARY DATA'!F:F,'SUMMARY DATA'!$A:$A=$A117,'SUMMARY DATA'!$C:$C=$B117,'SUMMARY DATA'!$B:$B=""RWS"")),
  IF(
    OR(
      ISNUMBER(SEARCH(""CDM CASH DEPOSIT"",$C117)),
      ISNUMBER(SEARCH(""CASH DEPOSIT"",$C11"&amp;"7)),
      COUNTIFS('SUMMARY DATA'!$D:$D,$C117,'SUMMARY DATA'!$B:$B,""RWS"")&lt;&gt;1
    ),
    """",
    IFERROR(TEXTJOIN(CHAR(10),TRUE,FILTER('SUMMARY DATA'!F:F,'SUMMARY DATA'!$D:$D=$C117,'SUMMARY DATA'!$B:$B=""RWS"")),"""")
  )
)"),"")</f>
        <v/>
      </c>
      <c r="G117" s="17" t="str">
        <f>IFERROR(__xludf.DUMMYFUNCTION("IFERROR(
  TEXTJOIN(CHAR(10),TRUE,FILTER('SUMMARY DATA'!G:G,'SUMMARY DATA'!$A:$A=$A117,'SUMMARY DATA'!$C:$C=$B117,'SUMMARY DATA'!$B:$B=""RWS"")),
  IF(
    OR(
      ISNUMBER(SEARCH(""CDM CASH DEPOSIT"",$C117)),
      ISNUMBER(SEARCH(""CASH DEPOSIT"",$C11"&amp;"7)),
      COUNTIFS('SUMMARY DATA'!$D:$D,$C117,'SUMMARY DATA'!$B:$B,""RWS"")&lt;&gt;1
    ),
    """",
    IFERROR(TEXTJOIN(CHAR(10),TRUE,FILTER('SUMMARY DATA'!G:G,'SUMMARY DATA'!$D:$D=$C117,'SUMMARY DATA'!$B:$B=""RWS"")),"""")
  )
)"),"")</f>
        <v/>
      </c>
      <c r="H117" s="18" t="str">
        <f>IFERROR(__xludf.DUMMYFUNCTION("IFERROR(
  TEXTJOIN(CHAR(10),TRUE,FILTER('SUMMARY DATA'!H:H,'SUMMARY DATA'!$A:$A=$A117,'SUMMARY DATA'!$C:$C=$B117,'SUMMARY DATA'!$B:$B=""RWS"",'SUMMARY DATA'!$H:$H=$D117)),
  IF(
    OR(
      ISNUMBER(SEARCH(""CDM CASH DEPOSIT"",$C117)),
      ISNUMBER(S"&amp;"EARCH(""CASH DEPOSIT"",$C117))
    ),
    """",
    IFERROR(TEXTJOIN(CHAR(10),TRUE,FILTER('SUMMARY DATA'!H:H,'SUMMARY DATA'!$D:$D=$C117,'SUMMARY DATA'!$B:$B=""RWS"",'SUMMARY DATA'!$H:$H=$D117)),"""")
  )
)"),"")</f>
        <v/>
      </c>
      <c r="I117" s="18" t="str">
        <f>IFERROR(__xludf.DUMMYFUNCTION("IF(H117="""","""",
SUM(ARRAYFORMULA(VALUE(SPLIT(H117,CHAR(10)))))
)"),"")</f>
        <v/>
      </c>
      <c r="J117" s="17" t="str">
        <f>IFERROR(__xludf.DUMMYFUNCTION("IFERROR(
  TEXTJOIN(CHAR(10),TRUE,FILTER('SUMMARY DATA'!I:I,'SUMMARY DATA'!$A:$A=$A117,'SUMMARY DATA'!$C:$C=$B117,'SUMMARY DATA'!$B:$B=""RWS"")),
  IF(
    OR(
      ISNUMBER(SEARCH(""CDM CASH DEPOSIT"",$C117)),
      ISNUMBER(SEARCH(""CASH DEPOSIT"",$C11"&amp;"7)),
      COUNTIFS('SUMMARY DATA'!$D:$D,$C117,'SUMMARY DATA'!$B:$B,""RWS"")&lt;&gt;1
    ),
    """",
    IFERROR(TEXTJOIN(CHAR(10),TRUE,FILTER('SUMMARY DATA'!I:I,'SUMMARY DATA'!$D:$D=$C117,'SUMMARY DATA'!$B:$B=""RWS"")),"""")
  )
)"),"")</f>
        <v/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Height="1" spans="1:27">
      <c r="A118" s="2" t="s">
        <v>1293</v>
      </c>
      <c r="B118" s="15">
        <v>45961</v>
      </c>
      <c r="C118" s="2" t="s">
        <v>1294</v>
      </c>
      <c r="D118" s="3">
        <v>10</v>
      </c>
      <c r="E118" s="16" t="str">
        <f>IFERROR(__xludf.DUMMYFUNCTION("IFERROR(
  TEXTJOIN(CHAR(10),TRUE,FILTER('SUMMARY DATA'!E:E,'SUMMARY DATA'!$A:$A=$A118,'SUMMARY DATA'!$C:$C=$B118,'SUMMARY DATA'!$B:$B=""RWS"")),
  IF(
    OR(
      ISNUMBER(SEARCH(""CDM CASH DEPOSIT"",$C118)),
      ISNUMBER(SEARCH(""CASH DEPOSIT"",$C11"&amp;"8)),
      COUNTIFS('SUMMARY DATA'!$D:$D,$C118,'SUMMARY DATA'!$B:$B,""RWS"")&lt;&gt;1
    ),
    """",
    IFERROR(TEXTJOIN(CHAR(10),TRUE,FILTER('SUMMARY DATA'!E:E,'SUMMARY DATA'!$D:$D=$C118,'SUMMARY DATA'!$B:$B=""RWS"")),"""")
  )
)"),"")</f>
        <v/>
      </c>
      <c r="F118" s="17" t="str">
        <f>IFERROR(__xludf.DUMMYFUNCTION("IFERROR(
  TEXTJOIN(CHAR(10),TRUE,FILTER('SUMMARY DATA'!F:F,'SUMMARY DATA'!$A:$A=$A118,'SUMMARY DATA'!$C:$C=$B118,'SUMMARY DATA'!$B:$B=""RWS"")),
  IF(
    OR(
      ISNUMBER(SEARCH(""CDM CASH DEPOSIT"",$C118)),
      ISNUMBER(SEARCH(""CASH DEPOSIT"",$C11"&amp;"8)),
      COUNTIFS('SUMMARY DATA'!$D:$D,$C118,'SUMMARY DATA'!$B:$B,""RWS"")&lt;&gt;1
    ),
    """",
    IFERROR(TEXTJOIN(CHAR(10),TRUE,FILTER('SUMMARY DATA'!F:F,'SUMMARY DATA'!$D:$D=$C118,'SUMMARY DATA'!$B:$B=""RWS"")),"""")
  )
)"),"")</f>
        <v/>
      </c>
      <c r="G118" s="17" t="str">
        <f>IFERROR(__xludf.DUMMYFUNCTION("IFERROR(
  TEXTJOIN(CHAR(10),TRUE,FILTER('SUMMARY DATA'!G:G,'SUMMARY DATA'!$A:$A=$A118,'SUMMARY DATA'!$C:$C=$B118,'SUMMARY DATA'!$B:$B=""RWS"")),
  IF(
    OR(
      ISNUMBER(SEARCH(""CDM CASH DEPOSIT"",$C118)),
      ISNUMBER(SEARCH(""CASH DEPOSIT"",$C11"&amp;"8)),
      COUNTIFS('SUMMARY DATA'!$D:$D,$C118,'SUMMARY DATA'!$B:$B,""RWS"")&lt;&gt;1
    ),
    """",
    IFERROR(TEXTJOIN(CHAR(10),TRUE,FILTER('SUMMARY DATA'!G:G,'SUMMARY DATA'!$D:$D=$C118,'SUMMARY DATA'!$B:$B=""RWS"")),"""")
  )
)"),"")</f>
        <v/>
      </c>
      <c r="H118" s="18" t="str">
        <f>IFERROR(__xludf.DUMMYFUNCTION("IFERROR(
  TEXTJOIN(CHAR(10),TRUE,FILTER('SUMMARY DATA'!H:H,'SUMMARY DATA'!$A:$A=$A118,'SUMMARY DATA'!$C:$C=$B118,'SUMMARY DATA'!$B:$B=""RWS"",'SUMMARY DATA'!$H:$H=$D118)),
  IF(
    OR(
      ISNUMBER(SEARCH(""CDM CASH DEPOSIT"",$C118)),
      ISNUMBER(S"&amp;"EARCH(""CASH DEPOSIT"",$C118))
    ),
    """",
    IFERROR(TEXTJOIN(CHAR(10),TRUE,FILTER('SUMMARY DATA'!H:H,'SUMMARY DATA'!$D:$D=$C118,'SUMMARY DATA'!$B:$B=""RWS"",'SUMMARY DATA'!$H:$H=$D118)),"""")
  )
)"),"")</f>
        <v/>
      </c>
      <c r="I118" s="18" t="str">
        <f>IFERROR(__xludf.DUMMYFUNCTION("IF(H118="""","""",
SUM(ARRAYFORMULA(VALUE(SPLIT(H118,CHAR(10)))))
)"),"")</f>
        <v/>
      </c>
      <c r="J118" s="17" t="str">
        <f>IFERROR(__xludf.DUMMYFUNCTION("IFERROR(
  TEXTJOIN(CHAR(10),TRUE,FILTER('SUMMARY DATA'!I:I,'SUMMARY DATA'!$A:$A=$A118,'SUMMARY DATA'!$C:$C=$B118,'SUMMARY DATA'!$B:$B=""RWS"")),
  IF(
    OR(
      ISNUMBER(SEARCH(""CDM CASH DEPOSIT"",$C118)),
      ISNUMBER(SEARCH(""CASH DEPOSIT"",$C11"&amp;"8)),
      COUNTIFS('SUMMARY DATA'!$D:$D,$C118,'SUMMARY DATA'!$B:$B,""RWS"")&lt;&gt;1
    ),
    """",
    IFERROR(TEXTJOIN(CHAR(10),TRUE,FILTER('SUMMARY DATA'!I:I,'SUMMARY DATA'!$D:$D=$C118,'SUMMARY DATA'!$B:$B=""RWS"")),"""")
  )
)"),"")</f>
        <v/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Height="1" spans="1:27">
      <c r="A119" s="2"/>
      <c r="B119" s="15">
        <v>45961</v>
      </c>
      <c r="C119" s="2" t="s">
        <v>1295</v>
      </c>
      <c r="D119" s="3">
        <v>31.7</v>
      </c>
      <c r="E119" s="16" t="str">
        <f>IFERROR(__xludf.DUMMYFUNCTION("IFERROR(
  TEXTJOIN(CHAR(10),TRUE,FILTER('SUMMARY DATA'!E:E,'SUMMARY DATA'!$A:$A=$A119,'SUMMARY DATA'!$C:$C=$B119,'SUMMARY DATA'!$B:$B=""RWS"")),
  IF(
    OR(
      ISNUMBER(SEARCH(""CDM CASH DEPOSIT"",$C119)),
      ISNUMBER(SEARCH(""CASH DEPOSIT"",$C11"&amp;"9)),
      COUNTIFS('SUMMARY DATA'!$D:$D,$C119,'SUMMARY DATA'!$B:$B,""RWS"")&lt;&gt;1
    ),
    """",
    IFERROR(TEXTJOIN(CHAR(10),TRUE,FILTER('SUMMARY DATA'!E:E,'SUMMARY DATA'!$D:$D=$C119,'SUMMARY DATA'!$B:$B=""RWS"")),"""")
  )
)"),"")</f>
        <v/>
      </c>
      <c r="F119" s="17" t="str">
        <f>IFERROR(__xludf.DUMMYFUNCTION("IFERROR(
  TEXTJOIN(CHAR(10),TRUE,FILTER('SUMMARY DATA'!F:F,'SUMMARY DATA'!$A:$A=$A119,'SUMMARY DATA'!$C:$C=$B119,'SUMMARY DATA'!$B:$B=""RWS"")),
  IF(
    OR(
      ISNUMBER(SEARCH(""CDM CASH DEPOSIT"",$C119)),
      ISNUMBER(SEARCH(""CASH DEPOSIT"",$C11"&amp;"9)),
      COUNTIFS('SUMMARY DATA'!$D:$D,$C119,'SUMMARY DATA'!$B:$B,""RWS"")&lt;&gt;1
    ),
    """",
    IFERROR(TEXTJOIN(CHAR(10),TRUE,FILTER('SUMMARY DATA'!F:F,'SUMMARY DATA'!$D:$D=$C119,'SUMMARY DATA'!$B:$B=""RWS"")),"""")
  )
)"),"")</f>
        <v/>
      </c>
      <c r="G119" s="17" t="str">
        <f>IFERROR(__xludf.DUMMYFUNCTION("IFERROR(
  TEXTJOIN(CHAR(10),TRUE,FILTER('SUMMARY DATA'!G:G,'SUMMARY DATA'!$A:$A=$A119,'SUMMARY DATA'!$C:$C=$B119,'SUMMARY DATA'!$B:$B=""RWS"")),
  IF(
    OR(
      ISNUMBER(SEARCH(""CDM CASH DEPOSIT"",$C119)),
      ISNUMBER(SEARCH(""CASH DEPOSIT"",$C11"&amp;"9)),
      COUNTIFS('SUMMARY DATA'!$D:$D,$C119,'SUMMARY DATA'!$B:$B,""RWS"")&lt;&gt;1
    ),
    """",
    IFERROR(TEXTJOIN(CHAR(10),TRUE,FILTER('SUMMARY DATA'!G:G,'SUMMARY DATA'!$D:$D=$C119,'SUMMARY DATA'!$B:$B=""RWS"")),"""")
  )
)"),"")</f>
        <v/>
      </c>
      <c r="H119" s="18" t="str">
        <f>IFERROR(__xludf.DUMMYFUNCTION("IFERROR(
  TEXTJOIN(CHAR(10),TRUE,FILTER('SUMMARY DATA'!H:H,'SUMMARY DATA'!$A:$A=$A119,'SUMMARY DATA'!$C:$C=$B119,'SUMMARY DATA'!$B:$B=""RWS"",'SUMMARY DATA'!$H:$H=$D119)),
  IF(
    OR(
      ISNUMBER(SEARCH(""CDM CASH DEPOSIT"",$C119)),
      ISNUMBER(S"&amp;"EARCH(""CASH DEPOSIT"",$C119))
    ),
    """",
    IFERROR(TEXTJOIN(CHAR(10),TRUE,FILTER('SUMMARY DATA'!H:H,'SUMMARY DATA'!$D:$D=$C119,'SUMMARY DATA'!$B:$B=""RWS"",'SUMMARY DATA'!$H:$H=$D119)),"""")
  )
)"),"")</f>
        <v/>
      </c>
      <c r="I119" s="18" t="str">
        <f>IFERROR(__xludf.DUMMYFUNCTION("IF(H119="""","""",
SUM(ARRAYFORMULA(VALUE(SPLIT(H119,CHAR(10)))))
)"),"")</f>
        <v/>
      </c>
      <c r="J119" s="17" t="str">
        <f>IFERROR(__xludf.DUMMYFUNCTION("IFERROR(
  TEXTJOIN(CHAR(10),TRUE,FILTER('SUMMARY DATA'!I:I,'SUMMARY DATA'!$A:$A=$A119,'SUMMARY DATA'!$C:$C=$B119,'SUMMARY DATA'!$B:$B=""RWS"")),
  IF(
    OR(
      ISNUMBER(SEARCH(""CDM CASH DEPOSIT"",$C119)),
      ISNUMBER(SEARCH(""CASH DEPOSIT"",$C11"&amp;"9)),
      COUNTIFS('SUMMARY DATA'!$D:$D,$C119,'SUMMARY DATA'!$B:$B,""RWS"")&lt;&gt;1
    ),
    """",
    IFERROR(TEXTJOIN(CHAR(10),TRUE,FILTER('SUMMARY DATA'!I:I,'SUMMARY DATA'!$D:$D=$C119,'SUMMARY DATA'!$B:$B=""RWS"")),"""")
  )
)"),"")</f>
        <v/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Height="1" spans="1:27">
      <c r="A120" s="2"/>
      <c r="B120" s="15">
        <v>45961</v>
      </c>
      <c r="C120" s="2" t="s">
        <v>1296</v>
      </c>
      <c r="D120" s="3">
        <v>130.32</v>
      </c>
      <c r="E120" s="16" t="str">
        <f>IFERROR(__xludf.DUMMYFUNCTION("IFERROR(
  TEXTJOIN(CHAR(10),TRUE,FILTER('SUMMARY DATA'!E:E,'SUMMARY DATA'!$A:$A=$A120,'SUMMARY DATA'!$C:$C=$B120,'SUMMARY DATA'!$B:$B=""RWS"")),
  IF(
    OR(
      ISNUMBER(SEARCH(""CDM CASH DEPOSIT"",$C120)),
      ISNUMBER(SEARCH(""CASH DEPOSIT"",$C12"&amp;"0)),
      COUNTIFS('SUMMARY DATA'!$D:$D,$C120,'SUMMARY DATA'!$B:$B,""RWS"")&lt;&gt;1
    ),
    """",
    IFERROR(TEXTJOIN(CHAR(10),TRUE,FILTER('SUMMARY DATA'!E:E,'SUMMARY DATA'!$D:$D=$C120,'SUMMARY DATA'!$B:$B=""RWS"")),"""")
  )
)"),"")</f>
        <v/>
      </c>
      <c r="F120" s="17" t="str">
        <f>IFERROR(__xludf.DUMMYFUNCTION("IFERROR(
  TEXTJOIN(CHAR(10),TRUE,FILTER('SUMMARY DATA'!F:F,'SUMMARY DATA'!$A:$A=$A120,'SUMMARY DATA'!$C:$C=$B120,'SUMMARY DATA'!$B:$B=""RWS"")),
  IF(
    OR(
      ISNUMBER(SEARCH(""CDM CASH DEPOSIT"",$C120)),
      ISNUMBER(SEARCH(""CASH DEPOSIT"",$C12"&amp;"0)),
      COUNTIFS('SUMMARY DATA'!$D:$D,$C120,'SUMMARY DATA'!$B:$B,""RWS"")&lt;&gt;1
    ),
    """",
    IFERROR(TEXTJOIN(CHAR(10),TRUE,FILTER('SUMMARY DATA'!F:F,'SUMMARY DATA'!$D:$D=$C120,'SUMMARY DATA'!$B:$B=""RWS"")),"""")
  )
)"),"")</f>
        <v/>
      </c>
      <c r="G120" s="17" t="str">
        <f>IFERROR(__xludf.DUMMYFUNCTION("IFERROR(
  TEXTJOIN(CHAR(10),TRUE,FILTER('SUMMARY DATA'!G:G,'SUMMARY DATA'!$A:$A=$A120,'SUMMARY DATA'!$C:$C=$B120,'SUMMARY DATA'!$B:$B=""RWS"")),
  IF(
    OR(
      ISNUMBER(SEARCH(""CDM CASH DEPOSIT"",$C120)),
      ISNUMBER(SEARCH(""CASH DEPOSIT"",$C12"&amp;"0)),
      COUNTIFS('SUMMARY DATA'!$D:$D,$C120,'SUMMARY DATA'!$B:$B,""RWS"")&lt;&gt;1
    ),
    """",
    IFERROR(TEXTJOIN(CHAR(10),TRUE,FILTER('SUMMARY DATA'!G:G,'SUMMARY DATA'!$D:$D=$C120,'SUMMARY DATA'!$B:$B=""RWS"")),"""")
  )
)"),"")</f>
        <v/>
      </c>
      <c r="H120" s="18" t="str">
        <f>IFERROR(__xludf.DUMMYFUNCTION("IFERROR(
  TEXTJOIN(CHAR(10),TRUE,FILTER('SUMMARY DATA'!H:H,'SUMMARY DATA'!$A:$A=$A120,'SUMMARY DATA'!$C:$C=$B120,'SUMMARY DATA'!$B:$B=""RWS"",'SUMMARY DATA'!$H:$H=$D120)),
  IF(
    OR(
      ISNUMBER(SEARCH(""CDM CASH DEPOSIT"",$C120)),
      ISNUMBER(S"&amp;"EARCH(""CASH DEPOSIT"",$C120))
    ),
    """",
    IFERROR(TEXTJOIN(CHAR(10),TRUE,FILTER('SUMMARY DATA'!H:H,'SUMMARY DATA'!$D:$D=$C120,'SUMMARY DATA'!$B:$B=""RWS"",'SUMMARY DATA'!$H:$H=$D120)),"""")
  )
)"),"")</f>
        <v/>
      </c>
      <c r="I120" s="18" t="str">
        <f>IFERROR(__xludf.DUMMYFUNCTION("IF(H120="""","""",
SUM(ARRAYFORMULA(VALUE(SPLIT(H120,CHAR(10)))))
)"),"")</f>
        <v/>
      </c>
      <c r="J120" s="17" t="str">
        <f>IFERROR(__xludf.DUMMYFUNCTION("IFERROR(
  TEXTJOIN(CHAR(10),TRUE,FILTER('SUMMARY DATA'!I:I,'SUMMARY DATA'!$A:$A=$A120,'SUMMARY DATA'!$C:$C=$B120,'SUMMARY DATA'!$B:$B=""RWS"")),
  IF(
    OR(
      ISNUMBER(SEARCH(""CDM CASH DEPOSIT"",$C120)),
      ISNUMBER(SEARCH(""CASH DEPOSIT"",$C12"&amp;"0)),
      COUNTIFS('SUMMARY DATA'!$D:$D,$C120,'SUMMARY DATA'!$B:$B,""RWS"")&lt;&gt;1
    ),
    """",
    IFERROR(TEXTJOIN(CHAR(10),TRUE,FILTER('SUMMARY DATA'!I:I,'SUMMARY DATA'!$D:$D=$C120,'SUMMARY DATA'!$B:$B=""RWS"")),"""")
  )
)"),"")</f>
        <v/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Height="1" spans="1:27">
      <c r="A121" s="2"/>
      <c r="B121" s="15">
        <v>45961</v>
      </c>
      <c r="C121" s="2" t="s">
        <v>1297</v>
      </c>
      <c r="D121" s="3">
        <v>50</v>
      </c>
      <c r="E121" s="16" t="str">
        <f>IFERROR(__xludf.DUMMYFUNCTION("IFERROR(
  TEXTJOIN(CHAR(10),TRUE,FILTER('SUMMARY DATA'!E:E,'SUMMARY DATA'!$A:$A=$A121,'SUMMARY DATA'!$C:$C=$B121,'SUMMARY DATA'!$B:$B=""RWS"")),
  IF(
    OR(
      ISNUMBER(SEARCH(""CDM CASH DEPOSIT"",$C121)),
      ISNUMBER(SEARCH(""CASH DEPOSIT"",$C12"&amp;"1)),
      COUNTIFS('SUMMARY DATA'!$D:$D,$C121,'SUMMARY DATA'!$B:$B,""RWS"")&lt;&gt;1
    ),
    """",
    IFERROR(TEXTJOIN(CHAR(10),TRUE,FILTER('SUMMARY DATA'!E:E,'SUMMARY DATA'!$D:$D=$C121,'SUMMARY DATA'!$B:$B=""RWS"")),"""")
  )
)"),"")</f>
        <v/>
      </c>
      <c r="F121" s="17" t="str">
        <f>IFERROR(__xludf.DUMMYFUNCTION("IFERROR(
  TEXTJOIN(CHAR(10),TRUE,FILTER('SUMMARY DATA'!F:F,'SUMMARY DATA'!$A:$A=$A121,'SUMMARY DATA'!$C:$C=$B121,'SUMMARY DATA'!$B:$B=""RWS"")),
  IF(
    OR(
      ISNUMBER(SEARCH(""CDM CASH DEPOSIT"",$C121)),
      ISNUMBER(SEARCH(""CASH DEPOSIT"",$C12"&amp;"1)),
      COUNTIFS('SUMMARY DATA'!$D:$D,$C121,'SUMMARY DATA'!$B:$B,""RWS"")&lt;&gt;1
    ),
    """",
    IFERROR(TEXTJOIN(CHAR(10),TRUE,FILTER('SUMMARY DATA'!F:F,'SUMMARY DATA'!$D:$D=$C121,'SUMMARY DATA'!$B:$B=""RWS"")),"""")
  )
)"),"")</f>
        <v/>
      </c>
      <c r="G121" s="17" t="str">
        <f>IFERROR(__xludf.DUMMYFUNCTION("IFERROR(
  TEXTJOIN(CHAR(10),TRUE,FILTER('SUMMARY DATA'!G:G,'SUMMARY DATA'!$A:$A=$A121,'SUMMARY DATA'!$C:$C=$B121,'SUMMARY DATA'!$B:$B=""RWS"")),
  IF(
    OR(
      ISNUMBER(SEARCH(""CDM CASH DEPOSIT"",$C121)),
      ISNUMBER(SEARCH(""CASH DEPOSIT"",$C12"&amp;"1)),
      COUNTIFS('SUMMARY DATA'!$D:$D,$C121,'SUMMARY DATA'!$B:$B,""RWS"")&lt;&gt;1
    ),
    """",
    IFERROR(TEXTJOIN(CHAR(10),TRUE,FILTER('SUMMARY DATA'!G:G,'SUMMARY DATA'!$D:$D=$C121,'SUMMARY DATA'!$B:$B=""RWS"")),"""")
  )
)"),"")</f>
        <v/>
      </c>
      <c r="H121" s="18" t="str">
        <f>IFERROR(__xludf.DUMMYFUNCTION("IFERROR(
  TEXTJOIN(CHAR(10),TRUE,FILTER('SUMMARY DATA'!H:H,'SUMMARY DATA'!$A:$A=$A121,'SUMMARY DATA'!$C:$C=$B121,'SUMMARY DATA'!$B:$B=""RWS"",'SUMMARY DATA'!$H:$H=$D121)),
  IF(
    OR(
      ISNUMBER(SEARCH(""CDM CASH DEPOSIT"",$C121)),
      ISNUMBER(S"&amp;"EARCH(""CASH DEPOSIT"",$C121))
    ),
    """",
    IFERROR(TEXTJOIN(CHAR(10),TRUE,FILTER('SUMMARY DATA'!H:H,'SUMMARY DATA'!$D:$D=$C121,'SUMMARY DATA'!$B:$B=""RWS"",'SUMMARY DATA'!$H:$H=$D121)),"""")
  )
)"),"")</f>
        <v/>
      </c>
      <c r="I121" s="18" t="str">
        <f>IFERROR(__xludf.DUMMYFUNCTION("IF(H121="""","""",
SUM(ARRAYFORMULA(VALUE(SPLIT(H121,CHAR(10)))))
)"),"")</f>
        <v/>
      </c>
      <c r="J121" s="17" t="str">
        <f>IFERROR(__xludf.DUMMYFUNCTION("IFERROR(
  TEXTJOIN(CHAR(10),TRUE,FILTER('SUMMARY DATA'!I:I,'SUMMARY DATA'!$A:$A=$A121,'SUMMARY DATA'!$C:$C=$B121,'SUMMARY DATA'!$B:$B=""RWS"")),
  IF(
    OR(
      ISNUMBER(SEARCH(""CDM CASH DEPOSIT"",$C121)),
      ISNUMBER(SEARCH(""CASH DEPOSIT"",$C12"&amp;"1)),
      COUNTIFS('SUMMARY DATA'!$D:$D,$C121,'SUMMARY DATA'!$B:$B,""RWS"")&lt;&gt;1
    ),
    """",
    IFERROR(TEXTJOIN(CHAR(10),TRUE,FILTER('SUMMARY DATA'!I:I,'SUMMARY DATA'!$D:$D=$C121,'SUMMARY DATA'!$B:$B=""RWS"")),"""")
  )
)"),"")</f>
        <v/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Height="1" spans="1:27">
      <c r="A122" s="2" t="s">
        <v>1298</v>
      </c>
      <c r="B122" s="15">
        <v>45961</v>
      </c>
      <c r="C122" s="2" t="s">
        <v>1299</v>
      </c>
      <c r="D122" s="3">
        <v>160</v>
      </c>
      <c r="E122" s="16" t="str">
        <f>IFERROR(__xludf.DUMMYFUNCTION("IFERROR(
  TEXTJOIN(CHAR(10),TRUE,FILTER('SUMMARY DATA'!E:E,'SUMMARY DATA'!$A:$A=$A122,'SUMMARY DATA'!$C:$C=$B122,'SUMMARY DATA'!$B:$B=""RWS"")),
  IF(
    OR(
      ISNUMBER(SEARCH(""CDM CASH DEPOSIT"",$C122)),
      ISNUMBER(SEARCH(""CASH DEPOSIT"",$C12"&amp;"2)),
      COUNTIFS('SUMMARY DATA'!$D:$D,$C122,'SUMMARY DATA'!$B:$B,""RWS"")&lt;&gt;1
    ),
    """",
    IFERROR(TEXTJOIN(CHAR(10),TRUE,FILTER('SUMMARY DATA'!E:E,'SUMMARY DATA'!$D:$D=$C122,'SUMMARY DATA'!$B:$B=""RWS"")),"""")
  )
)"),"")</f>
        <v/>
      </c>
      <c r="F122" s="17" t="str">
        <f>IFERROR(__xludf.DUMMYFUNCTION("IFERROR(
  TEXTJOIN(CHAR(10),TRUE,FILTER('SUMMARY DATA'!F:F,'SUMMARY DATA'!$A:$A=$A122,'SUMMARY DATA'!$C:$C=$B122,'SUMMARY DATA'!$B:$B=""RWS"")),
  IF(
    OR(
      ISNUMBER(SEARCH(""CDM CASH DEPOSIT"",$C122)),
      ISNUMBER(SEARCH(""CASH DEPOSIT"",$C12"&amp;"2)),
      COUNTIFS('SUMMARY DATA'!$D:$D,$C122,'SUMMARY DATA'!$B:$B,""RWS"")&lt;&gt;1
    ),
    """",
    IFERROR(TEXTJOIN(CHAR(10),TRUE,FILTER('SUMMARY DATA'!F:F,'SUMMARY DATA'!$D:$D=$C122,'SUMMARY DATA'!$B:$B=""RWS"")),"""")
  )
)"),"")</f>
        <v/>
      </c>
      <c r="G122" s="17" t="str">
        <f>IFERROR(__xludf.DUMMYFUNCTION("IFERROR(
  TEXTJOIN(CHAR(10),TRUE,FILTER('SUMMARY DATA'!G:G,'SUMMARY DATA'!$A:$A=$A122,'SUMMARY DATA'!$C:$C=$B122,'SUMMARY DATA'!$B:$B=""RWS"")),
  IF(
    OR(
      ISNUMBER(SEARCH(""CDM CASH DEPOSIT"",$C122)),
      ISNUMBER(SEARCH(""CASH DEPOSIT"",$C12"&amp;"2)),
      COUNTIFS('SUMMARY DATA'!$D:$D,$C122,'SUMMARY DATA'!$B:$B,""RWS"")&lt;&gt;1
    ),
    """",
    IFERROR(TEXTJOIN(CHAR(10),TRUE,FILTER('SUMMARY DATA'!G:G,'SUMMARY DATA'!$D:$D=$C122,'SUMMARY DATA'!$B:$B=""RWS"")),"""")
  )
)"),"")</f>
        <v/>
      </c>
      <c r="H122" s="18" t="str">
        <f>IFERROR(__xludf.DUMMYFUNCTION("IFERROR(
  TEXTJOIN(CHAR(10),TRUE,FILTER('SUMMARY DATA'!H:H,'SUMMARY DATA'!$A:$A=$A122,'SUMMARY DATA'!$C:$C=$B122,'SUMMARY DATA'!$B:$B=""RWS"",'SUMMARY DATA'!$H:$H=$D122)),
  IF(
    OR(
      ISNUMBER(SEARCH(""CDM CASH DEPOSIT"",$C122)),
      ISNUMBER(S"&amp;"EARCH(""CASH DEPOSIT"",$C122))
    ),
    """",
    IFERROR(TEXTJOIN(CHAR(10),TRUE,FILTER('SUMMARY DATA'!H:H,'SUMMARY DATA'!$D:$D=$C122,'SUMMARY DATA'!$B:$B=""RWS"",'SUMMARY DATA'!$H:$H=$D122)),"""")
  )
)"),"")</f>
        <v/>
      </c>
      <c r="I122" s="18" t="str">
        <f>IFERROR(__xludf.DUMMYFUNCTION("IF(H122="""","""",
SUM(ARRAYFORMULA(VALUE(SPLIT(H122,CHAR(10)))))
)"),"")</f>
        <v/>
      </c>
      <c r="J122" s="17" t="str">
        <f>IFERROR(__xludf.DUMMYFUNCTION("IFERROR(
  TEXTJOIN(CHAR(10),TRUE,FILTER('SUMMARY DATA'!I:I,'SUMMARY DATA'!$A:$A=$A122,'SUMMARY DATA'!$C:$C=$B122,'SUMMARY DATA'!$B:$B=""RWS"")),
  IF(
    OR(
      ISNUMBER(SEARCH(""CDM CASH DEPOSIT"",$C122)),
      ISNUMBER(SEARCH(""CASH DEPOSIT"",$C12"&amp;"2)),
      COUNTIFS('SUMMARY DATA'!$D:$D,$C122,'SUMMARY DATA'!$B:$B,""RWS"")&lt;&gt;1
    ),
    """",
    IFERROR(TEXTJOIN(CHAR(10),TRUE,FILTER('SUMMARY DATA'!I:I,'SUMMARY DATA'!$D:$D=$C122,'SUMMARY DATA'!$B:$B=""RWS"")),"""")
  )
)"),"")</f>
        <v/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Height="1" spans="1:27">
      <c r="A123" s="2"/>
      <c r="B123" s="15">
        <v>45960</v>
      </c>
      <c r="C123" s="2" t="s">
        <v>1300</v>
      </c>
      <c r="D123" s="3">
        <v>10</v>
      </c>
      <c r="E123" s="16" t="str">
        <f>IFERROR(__xludf.DUMMYFUNCTION("IFERROR(
  TEXTJOIN(CHAR(10),TRUE,FILTER('SUMMARY DATA'!E:E,'SUMMARY DATA'!$A:$A=$A123,'SUMMARY DATA'!$C:$C=$B123,'SUMMARY DATA'!$B:$B=""RWS"")),
  IF(
    OR(
      ISNUMBER(SEARCH(""CDM CASH DEPOSIT"",$C123)),
      ISNUMBER(SEARCH(""CASH DEPOSIT"",$C12"&amp;"3)),
      COUNTIFS('SUMMARY DATA'!$D:$D,$C123,'SUMMARY DATA'!$B:$B,""RWS"")&lt;&gt;1
    ),
    """",
    IFERROR(TEXTJOIN(CHAR(10),TRUE,FILTER('SUMMARY DATA'!E:E,'SUMMARY DATA'!$D:$D=$C123,'SUMMARY DATA'!$B:$B=""RWS"")),"""")
  )
)"),"")</f>
        <v/>
      </c>
      <c r="F123" s="17" t="str">
        <f>IFERROR(__xludf.DUMMYFUNCTION("IFERROR(
  TEXTJOIN(CHAR(10),TRUE,FILTER('SUMMARY DATA'!F:F,'SUMMARY DATA'!$A:$A=$A123,'SUMMARY DATA'!$C:$C=$B123,'SUMMARY DATA'!$B:$B=""RWS"")),
  IF(
    OR(
      ISNUMBER(SEARCH(""CDM CASH DEPOSIT"",$C123)),
      ISNUMBER(SEARCH(""CASH DEPOSIT"",$C12"&amp;"3)),
      COUNTIFS('SUMMARY DATA'!$D:$D,$C123,'SUMMARY DATA'!$B:$B,""RWS"")&lt;&gt;1
    ),
    """",
    IFERROR(TEXTJOIN(CHAR(10),TRUE,FILTER('SUMMARY DATA'!F:F,'SUMMARY DATA'!$D:$D=$C123,'SUMMARY DATA'!$B:$B=""RWS"")),"""")
  )
)"),"")</f>
        <v/>
      </c>
      <c r="G123" s="17" t="str">
        <f>IFERROR(__xludf.DUMMYFUNCTION("IFERROR(
  TEXTJOIN(CHAR(10),TRUE,FILTER('SUMMARY DATA'!G:G,'SUMMARY DATA'!$A:$A=$A123,'SUMMARY DATA'!$C:$C=$B123,'SUMMARY DATA'!$B:$B=""RWS"")),
  IF(
    OR(
      ISNUMBER(SEARCH(""CDM CASH DEPOSIT"",$C123)),
      ISNUMBER(SEARCH(""CASH DEPOSIT"",$C12"&amp;"3)),
      COUNTIFS('SUMMARY DATA'!$D:$D,$C123,'SUMMARY DATA'!$B:$B,""RWS"")&lt;&gt;1
    ),
    """",
    IFERROR(TEXTJOIN(CHAR(10),TRUE,FILTER('SUMMARY DATA'!G:G,'SUMMARY DATA'!$D:$D=$C123,'SUMMARY DATA'!$B:$B=""RWS"")),"""")
  )
)"),"")</f>
        <v/>
      </c>
      <c r="H123" s="18" t="str">
        <f>IFERROR(__xludf.DUMMYFUNCTION("IFERROR(
  TEXTJOIN(CHAR(10),TRUE,FILTER('SUMMARY DATA'!H:H,'SUMMARY DATA'!$A:$A=$A123,'SUMMARY DATA'!$C:$C=$B123,'SUMMARY DATA'!$B:$B=""RWS"",'SUMMARY DATA'!$H:$H=$D123)),
  IF(
    OR(
      ISNUMBER(SEARCH(""CDM CASH DEPOSIT"",$C123)),
      ISNUMBER(S"&amp;"EARCH(""CASH DEPOSIT"",$C123))
    ),
    """",
    IFERROR(TEXTJOIN(CHAR(10),TRUE,FILTER('SUMMARY DATA'!H:H,'SUMMARY DATA'!$D:$D=$C123,'SUMMARY DATA'!$B:$B=""RWS"",'SUMMARY DATA'!$H:$H=$D123)),"""")
  )
)"),"")</f>
        <v/>
      </c>
      <c r="I123" s="18" t="str">
        <f>IFERROR(__xludf.DUMMYFUNCTION("IF(H123="""","""",
SUM(ARRAYFORMULA(VALUE(SPLIT(H123,CHAR(10)))))
)"),"")</f>
        <v/>
      </c>
      <c r="J123" s="17" t="str">
        <f>IFERROR(__xludf.DUMMYFUNCTION("IFERROR(
  TEXTJOIN(CHAR(10),TRUE,FILTER('SUMMARY DATA'!I:I,'SUMMARY DATA'!$A:$A=$A123,'SUMMARY DATA'!$C:$C=$B123,'SUMMARY DATA'!$B:$B=""RWS"")),
  IF(
    OR(
      ISNUMBER(SEARCH(""CDM CASH DEPOSIT"",$C123)),
      ISNUMBER(SEARCH(""CASH DEPOSIT"",$C12"&amp;"3)),
      COUNTIFS('SUMMARY DATA'!$D:$D,$C123,'SUMMARY DATA'!$B:$B,""RWS"")&lt;&gt;1
    ),
    """",
    IFERROR(TEXTJOIN(CHAR(10),TRUE,FILTER('SUMMARY DATA'!I:I,'SUMMARY DATA'!$D:$D=$C123,'SUMMARY DATA'!$B:$B=""RWS"")),"""")
  )
)"),"")</f>
        <v/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Height="1" spans="1:27">
      <c r="A124" s="2" t="s">
        <v>1301</v>
      </c>
      <c r="B124" s="15">
        <v>45959</v>
      </c>
      <c r="C124" s="2" t="s">
        <v>711</v>
      </c>
      <c r="D124" s="3">
        <v>11439</v>
      </c>
      <c r="E124" s="16" t="str">
        <f>IFERROR(__xludf.DUMMYFUNCTION("IFERROR(
  TEXTJOIN(CHAR(10),TRUE,FILTER('SUMMARY DATA'!E:E,'SUMMARY DATA'!$A:$A=$A124,'SUMMARY DATA'!$C:$C=$B124,'SUMMARY DATA'!$B:$B=""RWS"")),
  IF(
    OR(
      ISNUMBER(SEARCH(""CDM CASH DEPOSIT"",$C124)),
      ISNUMBER(SEARCH(""CASH DEPOSIT"",$C12"&amp;"4)),
      COUNTIFS('SUMMARY DATA'!$D:$D,$C124,'SUMMARY DATA'!$B:$B,""RWS"")&lt;&gt;1
    ),
    """",
    IFERROR(TEXTJOIN(CHAR(10),TRUE,FILTER('SUMMARY DATA'!E:E,'SUMMARY DATA'!$D:$D=$C124,'SUMMARY DATA'!$B:$B=""RWS"")),"""")
  )
)"),"03/11/2025")</f>
        <v>03/11/2025</v>
      </c>
      <c r="F124" s="17" t="str">
        <f>IFERROR(__xludf.DUMMYFUNCTION("IFERROR(
  TEXTJOIN(CHAR(10),TRUE,FILTER('SUMMARY DATA'!F:F,'SUMMARY DATA'!$A:$A=$A124,'SUMMARY DATA'!$C:$C=$B124,'SUMMARY DATA'!$B:$B=""RWS"")),
  IF(
    OR(
      ISNUMBER(SEARCH(""CDM CASH DEPOSIT"",$C124)),
      ISNUMBER(SEARCH(""CASH DEPOSIT"",$C12"&amp;"4)),
      COUNTIFS('SUMMARY DATA'!$D:$D,$C124,'SUMMARY DATA'!$B:$B,""RWS"")&lt;&gt;1
    ),
    """",
    IFERROR(TEXTJOIN(CHAR(10),TRUE,FILTER('SUMMARY DATA'!F:F,'SUMMARY DATA'!$D:$D=$C124,'SUMMARY DATA'!$B:$B=""RWS"")),"""")
  )
)"),"PVPBB-2511-045")</f>
        <v>PVPBB-2511-045</v>
      </c>
      <c r="G124" s="17" t="str">
        <f>IFERROR(__xludf.DUMMYFUNCTION("IFERROR(
  TEXTJOIN(CHAR(10),TRUE,FILTER('SUMMARY DATA'!G:G,'SUMMARY DATA'!$A:$A=$A124,'SUMMARY DATA'!$C:$C=$B124,'SUMMARY DATA'!$B:$B=""RWS"")),
  IF(
    OR(
      ISNUMBER(SEARCH(""CDM CASH DEPOSIT"",$C124)),
      ISNUMBER(SEARCH(""CASH DEPOSIT"",$C12"&amp;"4)),
      COUNTIFS('SUMMARY DATA'!$D:$D,$C124,'SUMMARY DATA'!$B:$B,""RWS"")&lt;&gt;1
    ),
    """",
    IFERROR(TEXTJOIN(CHAR(10),TRUE,FILTER('SUMMARY DATA'!G:G,'SUMMARY DATA'!$D:$D=$C124,'SUMMARY DATA'!$B:$B=""RWS"")),"""")
  )
)"),"-")</f>
        <v>-</v>
      </c>
      <c r="H124" s="18" t="str">
        <f>IFERROR(__xludf.DUMMYFUNCTION("IFERROR(
  TEXTJOIN(CHAR(10),TRUE,FILTER('SUMMARY DATA'!H:H,'SUMMARY DATA'!$A:$A=$A124,'SUMMARY DATA'!$C:$C=$B124,'SUMMARY DATA'!$B:$B=""RWS"")),
  IF(
    OR(
      ISNUMBER(SEARCH(""CDM CASH DEPOSIT"",$C124)),
      ISNUMBER(SEARCH(""CASH DEPOSIT"",$C12"&amp;"4)),
      COUNTIFS('SUMMARY DATA'!$D:$D,$C124,'SUMMARY DATA'!$B:$B,""RWS"")&lt;&gt;1
    ),
    """",
    IFERROR(TEXTJOIN(CHAR(10),TRUE,FILTER('SUMMARY DATA'!H:H,'SUMMARY DATA'!$D:$D=$C124,'SUMMARY DATA'!$B:$B=""RWS"")),"""")
  )
)"),"11,439.00")</f>
        <v>11,439.00</v>
      </c>
      <c r="I124" s="18">
        <f>IFERROR(__xludf.DUMMYFUNCTION("IF(H124="""","""",
SUM(ARRAYFORMULA(VALUE(SPLIT(H124,CHAR(10)))))
)"),11439)</f>
        <v>11439</v>
      </c>
      <c r="J124" s="17" t="str">
        <f>IFERROR(__xludf.DUMMYFUNCTION("IFERROR(
  TEXTJOIN(CHAR(10),TRUE,FILTER('SUMMARY DATA'!I:I,'SUMMARY DATA'!$A:$A=$A124,'SUMMARY DATA'!$C:$C=$B124,'SUMMARY DATA'!$B:$B=""RWS"")),
  IF(
    OR(
      ISNUMBER(SEARCH(""CDM CASH DEPOSIT"",$C124)),
      ISNUMBER(SEARCH(""CASH DEPOSIT"",$C12"&amp;"4)),
      COUNTIFS('SUMMARY DATA'!$D:$D,$C124,'SUMMARY DATA'!$B:$B,""RWS"")&lt;&gt;1
    ),
    """",
    IFERROR(TEXTJOIN(CHAR(10),TRUE,FILTER('SUMMARY DATA'!I:I,'SUMMARY DATA'!$D:$D=$C124,'SUMMARY DATA'!$B:$B=""RWS"")),"""")
  )
)"),"LR")</f>
        <v>LR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Height="1" spans="1:27">
      <c r="A125" s="2" t="s">
        <v>1302</v>
      </c>
      <c r="B125" s="15">
        <v>45959</v>
      </c>
      <c r="C125" s="2" t="s">
        <v>1303</v>
      </c>
      <c r="D125" s="3">
        <v>298.06</v>
      </c>
      <c r="E125" s="16" t="str">
        <f>IFERROR(__xludf.DUMMYFUNCTION("IFERROR(
  TEXTJOIN(CHAR(10),TRUE,FILTER('SUMMARY DATA'!E:E,'SUMMARY DATA'!$A:$A=$A125,'SUMMARY DATA'!$C:$C=$B125,'SUMMARY DATA'!$B:$B=""RWS"")),
  IF(
    OR(
      ISNUMBER(SEARCH(""CDM CASH DEPOSIT"",$C125)),
      ISNUMBER(SEARCH(""CASH DEPOSIT"",$C12"&amp;"5)),
      COUNTIFS('SUMMARY DATA'!$D:$D,$C125,'SUMMARY DATA'!$B:$B,""RWS"")&lt;&gt;1
    ),
    """",
    IFERROR(TEXTJOIN(CHAR(10),TRUE,FILTER('SUMMARY DATA'!E:E,'SUMMARY DATA'!$D:$D=$C125,'SUMMARY DATA'!$B:$B=""RWS"")),"""")
  )
)"),"")</f>
        <v/>
      </c>
      <c r="F125" s="17" t="str">
        <f>IFERROR(__xludf.DUMMYFUNCTION("IFERROR(
  TEXTJOIN(CHAR(10),TRUE,FILTER('SUMMARY DATA'!F:F,'SUMMARY DATA'!$A:$A=$A125,'SUMMARY DATA'!$C:$C=$B125,'SUMMARY DATA'!$B:$B=""RWS"")),
  IF(
    OR(
      ISNUMBER(SEARCH(""CDM CASH DEPOSIT"",$C125)),
      ISNUMBER(SEARCH(""CASH DEPOSIT"",$C12"&amp;"5)),
      COUNTIFS('SUMMARY DATA'!$D:$D,$C125,'SUMMARY DATA'!$B:$B,""RWS"")&lt;&gt;1
    ),
    """",
    IFERROR(TEXTJOIN(CHAR(10),TRUE,FILTER('SUMMARY DATA'!F:F,'SUMMARY DATA'!$D:$D=$C125,'SUMMARY DATA'!$B:$B=""RWS"")),"""")
  )
)"),"")</f>
        <v/>
      </c>
      <c r="G125" s="17" t="str">
        <f>IFERROR(__xludf.DUMMYFUNCTION("IFERROR(
  TEXTJOIN(CHAR(10),TRUE,FILTER('SUMMARY DATA'!G:G,'SUMMARY DATA'!$A:$A=$A125,'SUMMARY DATA'!$C:$C=$B125,'SUMMARY DATA'!$B:$B=""RWS"")),
  IF(
    OR(
      ISNUMBER(SEARCH(""CDM CASH DEPOSIT"",$C125)),
      ISNUMBER(SEARCH(""CASH DEPOSIT"",$C12"&amp;"5)),
      COUNTIFS('SUMMARY DATA'!$D:$D,$C125,'SUMMARY DATA'!$B:$B,""RWS"")&lt;&gt;1
    ),
    """",
    IFERROR(TEXTJOIN(CHAR(10),TRUE,FILTER('SUMMARY DATA'!G:G,'SUMMARY DATA'!$D:$D=$C125,'SUMMARY DATA'!$B:$B=""RWS"")),"""")
  )
)"),"")</f>
        <v/>
      </c>
      <c r="H125" s="18" t="str">
        <f>IFERROR(__xludf.DUMMYFUNCTION("IFERROR(
  TEXTJOIN(CHAR(10),TRUE,FILTER('SUMMARY DATA'!H:H,'SUMMARY DATA'!$A:$A=$A125,'SUMMARY DATA'!$C:$C=$B125,'SUMMARY DATA'!$B:$B=""RWS"",'SUMMARY DATA'!$H:$H=$D125)),
  IF(
    OR(
      ISNUMBER(SEARCH(""CDM CASH DEPOSIT"",$C125)),
      ISNUMBER(S"&amp;"EARCH(""CASH DEPOSIT"",$C125))
    ),
    """",
    IFERROR(TEXTJOIN(CHAR(10),TRUE,FILTER('SUMMARY DATA'!H:H,'SUMMARY DATA'!$D:$D=$C125,'SUMMARY DATA'!$B:$B=""RWS"",'SUMMARY DATA'!$H:$H=$D125)),"""")
  )
)"),"")</f>
        <v/>
      </c>
      <c r="I125" s="18" t="str">
        <f>IFERROR(__xludf.DUMMYFUNCTION("IF(H125="""","""",
SUM(ARRAYFORMULA(VALUE(SPLIT(H125,CHAR(10)))))
)"),"")</f>
        <v/>
      </c>
      <c r="J125" s="17" t="str">
        <f>IFERROR(__xludf.DUMMYFUNCTION("IFERROR(
  TEXTJOIN(CHAR(10),TRUE,FILTER('SUMMARY DATA'!I:I,'SUMMARY DATA'!$A:$A=$A125,'SUMMARY DATA'!$C:$C=$B125,'SUMMARY DATA'!$B:$B=""RWS"")),
  IF(
    OR(
      ISNUMBER(SEARCH(""CDM CASH DEPOSIT"",$C125)),
      ISNUMBER(SEARCH(""CASH DEPOSIT"",$C12"&amp;"5)),
      COUNTIFS('SUMMARY DATA'!$D:$D,$C125,'SUMMARY DATA'!$B:$B,""RWS"")&lt;&gt;1
    ),
    """",
    IFERROR(TEXTJOIN(CHAR(10),TRUE,FILTER('SUMMARY DATA'!I:I,'SUMMARY DATA'!$D:$D=$C125,'SUMMARY DATA'!$B:$B=""RWS"")),"""")
  )
)"),"")</f>
        <v/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Height="1" spans="1:27">
      <c r="A126" s="2"/>
      <c r="B126" s="15">
        <v>45959</v>
      </c>
      <c r="C126" s="2" t="s">
        <v>838</v>
      </c>
      <c r="D126" s="3">
        <v>218.12</v>
      </c>
      <c r="E126" s="16" t="str">
        <f>IFERROR(__xludf.DUMMYFUNCTION("IFERROR(
  TEXTJOIN(CHAR(10),TRUE,FILTER('SUMMARY DATA'!E:E,'SUMMARY DATA'!$A:$A=$A126,'SUMMARY DATA'!$C:$C=$B126,'SUMMARY DATA'!$B:$B=""RWS"")),
  IF(
    OR(
      ISNUMBER(SEARCH(""CDM CASH DEPOSIT"",$C126)),
      ISNUMBER(SEARCH(""CASH DEPOSIT"",$C12"&amp;"6)),
      COUNTIFS('SUMMARY DATA'!$D:$D,$C126,'SUMMARY DATA'!$B:$B,""RWS"")&lt;&gt;1
    ),
    """",
    IFERROR(TEXTJOIN(CHAR(10),TRUE,FILTER('SUMMARY DATA'!E:E,'SUMMARY DATA'!$D:$D=$C126,'SUMMARY DATA'!$B:$B=""RWS"")),"""")
  )
)"),"")</f>
        <v/>
      </c>
      <c r="F126" s="17" t="str">
        <f>IFERROR(__xludf.DUMMYFUNCTION("IFERROR(
  TEXTJOIN(CHAR(10),TRUE,FILTER('SUMMARY DATA'!F:F,'SUMMARY DATA'!$A:$A=$A126,'SUMMARY DATA'!$C:$C=$B126,'SUMMARY DATA'!$B:$B=""RWS"")),
  IF(
    OR(
      ISNUMBER(SEARCH(""CDM CASH DEPOSIT"",$C126)),
      ISNUMBER(SEARCH(""CASH DEPOSIT"",$C12"&amp;"6)),
      COUNTIFS('SUMMARY DATA'!$D:$D,$C126,'SUMMARY DATA'!$B:$B,""RWS"")&lt;&gt;1
    ),
    """",
    IFERROR(TEXTJOIN(CHAR(10),TRUE,FILTER('SUMMARY DATA'!F:F,'SUMMARY DATA'!$D:$D=$C126,'SUMMARY DATA'!$B:$B=""RWS"")),"""")
  )
)"),"")</f>
        <v/>
      </c>
      <c r="G126" s="17" t="str">
        <f>IFERROR(__xludf.DUMMYFUNCTION("IFERROR(
  TEXTJOIN(CHAR(10),TRUE,FILTER('SUMMARY DATA'!G:G,'SUMMARY DATA'!$A:$A=$A126,'SUMMARY DATA'!$C:$C=$B126,'SUMMARY DATA'!$B:$B=""RWS"")),
  IF(
    OR(
      ISNUMBER(SEARCH(""CDM CASH DEPOSIT"",$C126)),
      ISNUMBER(SEARCH(""CASH DEPOSIT"",$C12"&amp;"6)),
      COUNTIFS('SUMMARY DATA'!$D:$D,$C126,'SUMMARY DATA'!$B:$B,""RWS"")&lt;&gt;1
    ),
    """",
    IFERROR(TEXTJOIN(CHAR(10),TRUE,FILTER('SUMMARY DATA'!G:G,'SUMMARY DATA'!$D:$D=$C126,'SUMMARY DATA'!$B:$B=""RWS"")),"""")
  )
)"),"")</f>
        <v/>
      </c>
      <c r="H126" s="18" t="str">
        <f>IFERROR(__xludf.DUMMYFUNCTION("IFERROR(
  TEXTJOIN(CHAR(10),TRUE,FILTER('SUMMARY DATA'!H:H,'SUMMARY DATA'!$A:$A=$A126,'SUMMARY DATA'!$C:$C=$B126,'SUMMARY DATA'!$B:$B=""RWS"",'SUMMARY DATA'!$H:$H=$D126)),
  IF(
    OR(
      ISNUMBER(SEARCH(""CDM CASH DEPOSIT"",$C126)),
      ISNUMBER(S"&amp;"EARCH(""CASH DEPOSIT"",$C126))
    ),
    """",
    IFERROR(TEXTJOIN(CHAR(10),TRUE,FILTER('SUMMARY DATA'!H:H,'SUMMARY DATA'!$D:$D=$C126,'SUMMARY DATA'!$B:$B=""RWS"",'SUMMARY DATA'!$H:$H=$D126)),"""")
  )
)"),"")</f>
        <v/>
      </c>
      <c r="I126" s="18" t="str">
        <f>IFERROR(__xludf.DUMMYFUNCTION("IF(H126="""","""",
SUM(ARRAYFORMULA(VALUE(SPLIT(H126,CHAR(10)))))
)"),"")</f>
        <v/>
      </c>
      <c r="J126" s="17" t="str">
        <f>IFERROR(__xludf.DUMMYFUNCTION("IFERROR(
  TEXTJOIN(CHAR(10),TRUE,FILTER('SUMMARY DATA'!I:I,'SUMMARY DATA'!$A:$A=$A126,'SUMMARY DATA'!$C:$C=$B126,'SUMMARY DATA'!$B:$B=""RWS"")),
  IF(
    OR(
      ISNUMBER(SEARCH(""CDM CASH DEPOSIT"",$C126)),
      ISNUMBER(SEARCH(""CASH DEPOSIT"",$C12"&amp;"6)),
      COUNTIFS('SUMMARY DATA'!$D:$D,$C126,'SUMMARY DATA'!$B:$B,""RWS"")&lt;&gt;1
    ),
    """",
    IFERROR(TEXTJOIN(CHAR(10),TRUE,FILTER('SUMMARY DATA'!I:I,'SUMMARY DATA'!$D:$D=$C126,'SUMMARY DATA'!$B:$B=""RWS"")),"""")
  )
)"),"")</f>
        <v/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Height="1" spans="1:27">
      <c r="A127" s="2"/>
      <c r="B127" s="15">
        <v>45958</v>
      </c>
      <c r="C127" s="2" t="s">
        <v>58</v>
      </c>
      <c r="D127" s="3">
        <v>209.45</v>
      </c>
      <c r="E127" s="16" t="str">
        <f>IFERROR(__xludf.DUMMYFUNCTION("IFERROR(
  TEXTJOIN(CHAR(10),TRUE,FILTER('SUMMARY DATA'!E:E,'SUMMARY DATA'!$A:$A=$A127,'SUMMARY DATA'!$C:$C=$B127,'SUMMARY DATA'!$B:$B=""RWS"")),
  IF(
    OR(
      ISNUMBER(SEARCH(""CDM CASH DEPOSIT"",$C127)),
      ISNUMBER(SEARCH(""CASH DEPOSIT"",$C12"&amp;"7)),
      COUNTIFS('SUMMARY DATA'!$D:$D,$C127,'SUMMARY DATA'!$B:$B,""RWS"")&lt;&gt;1
    ),
    """",
    IFERROR(TEXTJOIN(CHAR(10),TRUE,FILTER('SUMMARY DATA'!E:E,'SUMMARY DATA'!$D:$D=$C127,'SUMMARY DATA'!$B:$B=""RWS"")),"""")
  )
)"),"")</f>
        <v/>
      </c>
      <c r="F127" s="17" t="str">
        <f>IFERROR(__xludf.DUMMYFUNCTION("IFERROR(
  TEXTJOIN(CHAR(10),TRUE,FILTER('SUMMARY DATA'!F:F,'SUMMARY DATA'!$A:$A=$A127,'SUMMARY DATA'!$C:$C=$B127,'SUMMARY DATA'!$B:$B=""RWS"")),
  IF(
    OR(
      ISNUMBER(SEARCH(""CDM CASH DEPOSIT"",$C127)),
      ISNUMBER(SEARCH(""CASH DEPOSIT"",$C12"&amp;"7)),
      COUNTIFS('SUMMARY DATA'!$D:$D,$C127,'SUMMARY DATA'!$B:$B,""RWS"")&lt;&gt;1
    ),
    """",
    IFERROR(TEXTJOIN(CHAR(10),TRUE,FILTER('SUMMARY DATA'!F:F,'SUMMARY DATA'!$D:$D=$C127,'SUMMARY DATA'!$B:$B=""RWS"")),"""")
  )
)"),"")</f>
        <v/>
      </c>
      <c r="G127" s="17" t="str">
        <f>IFERROR(__xludf.DUMMYFUNCTION("IFERROR(
  TEXTJOIN(CHAR(10),TRUE,FILTER('SUMMARY DATA'!G:G,'SUMMARY DATA'!$A:$A=$A127,'SUMMARY DATA'!$C:$C=$B127,'SUMMARY DATA'!$B:$B=""RWS"")),
  IF(
    OR(
      ISNUMBER(SEARCH(""CDM CASH DEPOSIT"",$C127)),
      ISNUMBER(SEARCH(""CASH DEPOSIT"",$C12"&amp;"7)),
      COUNTIFS('SUMMARY DATA'!$D:$D,$C127,'SUMMARY DATA'!$B:$B,""RWS"")&lt;&gt;1
    ),
    """",
    IFERROR(TEXTJOIN(CHAR(10),TRUE,FILTER('SUMMARY DATA'!G:G,'SUMMARY DATA'!$D:$D=$C127,'SUMMARY DATA'!$B:$B=""RWS"")),"""")
  )
)"),"")</f>
        <v/>
      </c>
      <c r="H127" s="18" t="str">
        <f>IFERROR(__xludf.DUMMYFUNCTION("IFERROR(
  TEXTJOIN(CHAR(10),TRUE,FILTER('SUMMARY DATA'!H:H,'SUMMARY DATA'!$A:$A=$A127,'SUMMARY DATA'!$C:$C=$B127,'SUMMARY DATA'!$B:$B=""RWS"",'SUMMARY DATA'!$H:$H=$D127)),
  IF(
    OR(
      ISNUMBER(SEARCH(""CDM CASH DEPOSIT"",$C127)),
      ISNUMBER(S"&amp;"EARCH(""CASH DEPOSIT"",$C127))
    ),
    """",
    IFERROR(TEXTJOIN(CHAR(10),TRUE,FILTER('SUMMARY DATA'!H:H,'SUMMARY DATA'!$D:$D=$C127,'SUMMARY DATA'!$B:$B=""RWS"",'SUMMARY DATA'!$H:$H=$D127)),"""")
  )
)"),"")</f>
        <v/>
      </c>
      <c r="I127" s="18" t="str">
        <f>IFERROR(__xludf.DUMMYFUNCTION("IF(H127="""","""",
SUM(ARRAYFORMULA(VALUE(SPLIT(H127,CHAR(10)))))
)"),"")</f>
        <v/>
      </c>
      <c r="J127" s="17" t="str">
        <f>IFERROR(__xludf.DUMMYFUNCTION("IFERROR(
  TEXTJOIN(CHAR(10),TRUE,FILTER('SUMMARY DATA'!I:I,'SUMMARY DATA'!$A:$A=$A127,'SUMMARY DATA'!$C:$C=$B127,'SUMMARY DATA'!$B:$B=""RWS"")),
  IF(
    OR(
      ISNUMBER(SEARCH(""CDM CASH DEPOSIT"",$C127)),
      ISNUMBER(SEARCH(""CASH DEPOSIT"",$C12"&amp;"7)),
      COUNTIFS('SUMMARY DATA'!$D:$D,$C127,'SUMMARY DATA'!$B:$B,""RWS"")&lt;&gt;1
    ),
    """",
    IFERROR(TEXTJOIN(CHAR(10),TRUE,FILTER('SUMMARY DATA'!I:I,'SUMMARY DATA'!$D:$D=$C127,'SUMMARY DATA'!$B:$B=""RWS"")),"""")
  )
)"),"")</f>
        <v/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Height="1" spans="1:27">
      <c r="A128" s="2" t="s">
        <v>1304</v>
      </c>
      <c r="B128" s="15">
        <v>45958</v>
      </c>
      <c r="C128" s="2" t="s">
        <v>1305</v>
      </c>
      <c r="D128" s="3">
        <v>69</v>
      </c>
      <c r="E128" s="16" t="str">
        <f>IFERROR(__xludf.DUMMYFUNCTION("IFERROR(
  TEXTJOIN(CHAR(10),TRUE,FILTER('SUMMARY DATA'!E:E,'SUMMARY DATA'!$A:$A=$A128,'SUMMARY DATA'!$C:$C=$B128,'SUMMARY DATA'!$B:$B=""RWS"")),
  IF(
    OR(
      ISNUMBER(SEARCH(""CDM CASH DEPOSIT"",$C128)),
      ISNUMBER(SEARCH(""CASH DEPOSIT"",$C12"&amp;"8)),
      COUNTIFS('SUMMARY DATA'!$D:$D,$C128,'SUMMARY DATA'!$B:$B,""RWS"")&lt;&gt;1
    ),
    """",
    IFERROR(TEXTJOIN(CHAR(10),TRUE,FILTER('SUMMARY DATA'!E:E,'SUMMARY DATA'!$D:$D=$C128,'SUMMARY DATA'!$B:$B=""RWS"")),"""")
  )
)"),"")</f>
        <v/>
      </c>
      <c r="F128" s="17" t="str">
        <f>IFERROR(__xludf.DUMMYFUNCTION("IFERROR(
  TEXTJOIN(CHAR(10),TRUE,FILTER('SUMMARY DATA'!F:F,'SUMMARY DATA'!$A:$A=$A128,'SUMMARY DATA'!$C:$C=$B128,'SUMMARY DATA'!$B:$B=""RWS"")),
  IF(
    OR(
      ISNUMBER(SEARCH(""CDM CASH DEPOSIT"",$C128)),
      ISNUMBER(SEARCH(""CASH DEPOSIT"",$C12"&amp;"8)),
      COUNTIFS('SUMMARY DATA'!$D:$D,$C128,'SUMMARY DATA'!$B:$B,""RWS"")&lt;&gt;1
    ),
    """",
    IFERROR(TEXTJOIN(CHAR(10),TRUE,FILTER('SUMMARY DATA'!F:F,'SUMMARY DATA'!$D:$D=$C128,'SUMMARY DATA'!$B:$B=""RWS"")),"""")
  )
)"),"")</f>
        <v/>
      </c>
      <c r="G128" s="17" t="str">
        <f>IFERROR(__xludf.DUMMYFUNCTION("IFERROR(
  TEXTJOIN(CHAR(10),TRUE,FILTER('SUMMARY DATA'!G:G,'SUMMARY DATA'!$A:$A=$A128,'SUMMARY DATA'!$C:$C=$B128,'SUMMARY DATA'!$B:$B=""RWS"")),
  IF(
    OR(
      ISNUMBER(SEARCH(""CDM CASH DEPOSIT"",$C128)),
      ISNUMBER(SEARCH(""CASH DEPOSIT"",$C12"&amp;"8)),
      COUNTIFS('SUMMARY DATA'!$D:$D,$C128,'SUMMARY DATA'!$B:$B,""RWS"")&lt;&gt;1
    ),
    """",
    IFERROR(TEXTJOIN(CHAR(10),TRUE,FILTER('SUMMARY DATA'!G:G,'SUMMARY DATA'!$D:$D=$C128,'SUMMARY DATA'!$B:$B=""RWS"")),"""")
  )
)"),"")</f>
        <v/>
      </c>
      <c r="H128" s="18" t="str">
        <f>IFERROR(__xludf.DUMMYFUNCTION("IFERROR(
  TEXTJOIN(CHAR(10),TRUE,FILTER('SUMMARY DATA'!H:H,'SUMMARY DATA'!$A:$A=$A128,'SUMMARY DATA'!$C:$C=$B128,'SUMMARY DATA'!$B:$B=""RWS"",'SUMMARY DATA'!$H:$H=$D128)),
  IF(
    OR(
      ISNUMBER(SEARCH(""CDM CASH DEPOSIT"",$C128)),
      ISNUMBER(S"&amp;"EARCH(""CASH DEPOSIT"",$C128))
    ),
    """",
    IFERROR(TEXTJOIN(CHAR(10),TRUE,FILTER('SUMMARY DATA'!H:H,'SUMMARY DATA'!$D:$D=$C128,'SUMMARY DATA'!$B:$B=""RWS"",'SUMMARY DATA'!$H:$H=$D128)),"""")
  )
)"),"")</f>
        <v/>
      </c>
      <c r="I128" s="18" t="str">
        <f>IFERROR(__xludf.DUMMYFUNCTION("IF(H128="""","""",
SUM(ARRAYFORMULA(VALUE(SPLIT(H128,CHAR(10)))))
)"),"")</f>
        <v/>
      </c>
      <c r="J128" s="17" t="str">
        <f>IFERROR(__xludf.DUMMYFUNCTION("IFERROR(
  TEXTJOIN(CHAR(10),TRUE,FILTER('SUMMARY DATA'!I:I,'SUMMARY DATA'!$A:$A=$A128,'SUMMARY DATA'!$C:$C=$B128,'SUMMARY DATA'!$B:$B=""RWS"")),
  IF(
    OR(
      ISNUMBER(SEARCH(""CDM CASH DEPOSIT"",$C128)),
      ISNUMBER(SEARCH(""CASH DEPOSIT"",$C12"&amp;"8)),
      COUNTIFS('SUMMARY DATA'!$D:$D,$C128,'SUMMARY DATA'!$B:$B,""RWS"")&lt;&gt;1
    ),
    """",
    IFERROR(TEXTJOIN(CHAR(10),TRUE,FILTER('SUMMARY DATA'!I:I,'SUMMARY DATA'!$D:$D=$C128,'SUMMARY DATA'!$B:$B=""RWS"")),"""")
  )
)"),"")</f>
        <v/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Height="1" spans="1:27">
      <c r="A129" s="2" t="s">
        <v>1306</v>
      </c>
      <c r="B129" s="15">
        <v>45958</v>
      </c>
      <c r="C129" s="2" t="s">
        <v>1307</v>
      </c>
      <c r="D129" s="3">
        <v>40</v>
      </c>
      <c r="E129" s="16" t="str">
        <f>IFERROR(__xludf.DUMMYFUNCTION("IFERROR(
  TEXTJOIN(CHAR(10),TRUE,FILTER('SUMMARY DATA'!E:E,'SUMMARY DATA'!$A:$A=$A129,'SUMMARY DATA'!$C:$C=$B129,'SUMMARY DATA'!$B:$B=""RWS"")),
  IF(
    OR(
      ISNUMBER(SEARCH(""CDM CASH DEPOSIT"",$C129)),
      ISNUMBER(SEARCH(""CASH DEPOSIT"",$C12"&amp;"9)),
      COUNTIFS('SUMMARY DATA'!$D:$D,$C129,'SUMMARY DATA'!$B:$B,""RWS"")&lt;&gt;1
    ),
    """",
    IFERROR(TEXTJOIN(CHAR(10),TRUE,FILTER('SUMMARY DATA'!E:E,'SUMMARY DATA'!$D:$D=$C129,'SUMMARY DATA'!$B:$B=""RWS"")),"""")
  )
)"),"")</f>
        <v/>
      </c>
      <c r="F129" s="17" t="str">
        <f>IFERROR(__xludf.DUMMYFUNCTION("IFERROR(
  TEXTJOIN(CHAR(10),TRUE,FILTER('SUMMARY DATA'!F:F,'SUMMARY DATA'!$A:$A=$A129,'SUMMARY DATA'!$C:$C=$B129,'SUMMARY DATA'!$B:$B=""RWS"")),
  IF(
    OR(
      ISNUMBER(SEARCH(""CDM CASH DEPOSIT"",$C129)),
      ISNUMBER(SEARCH(""CASH DEPOSIT"",$C12"&amp;"9)),
      COUNTIFS('SUMMARY DATA'!$D:$D,$C129,'SUMMARY DATA'!$B:$B,""RWS"")&lt;&gt;1
    ),
    """",
    IFERROR(TEXTJOIN(CHAR(10),TRUE,FILTER('SUMMARY DATA'!F:F,'SUMMARY DATA'!$D:$D=$C129,'SUMMARY DATA'!$B:$B=""RWS"")),"""")
  )
)"),"")</f>
        <v/>
      </c>
      <c r="G129" s="17" t="str">
        <f>IFERROR(__xludf.DUMMYFUNCTION("IFERROR(
  TEXTJOIN(CHAR(10),TRUE,FILTER('SUMMARY DATA'!G:G,'SUMMARY DATA'!$A:$A=$A129,'SUMMARY DATA'!$C:$C=$B129,'SUMMARY DATA'!$B:$B=""RWS"")),
  IF(
    OR(
      ISNUMBER(SEARCH(""CDM CASH DEPOSIT"",$C129)),
      ISNUMBER(SEARCH(""CASH DEPOSIT"",$C12"&amp;"9)),
      COUNTIFS('SUMMARY DATA'!$D:$D,$C129,'SUMMARY DATA'!$B:$B,""RWS"")&lt;&gt;1
    ),
    """",
    IFERROR(TEXTJOIN(CHAR(10),TRUE,FILTER('SUMMARY DATA'!G:G,'SUMMARY DATA'!$D:$D=$C129,'SUMMARY DATA'!$B:$B=""RWS"")),"""")
  )
)"),"")</f>
        <v/>
      </c>
      <c r="H129" s="18" t="str">
        <f>IFERROR(__xludf.DUMMYFUNCTION("IFERROR(
  TEXTJOIN(CHAR(10),TRUE,FILTER('SUMMARY DATA'!H:H,'SUMMARY DATA'!$A:$A=$A129,'SUMMARY DATA'!$C:$C=$B129,'SUMMARY DATA'!$B:$B=""RWS"",'SUMMARY DATA'!$H:$H=$D129)),
  IF(
    OR(
      ISNUMBER(SEARCH(""CDM CASH DEPOSIT"",$C129)),
      ISNUMBER(S"&amp;"EARCH(""CASH DEPOSIT"",$C129))
    ),
    """",
    IFERROR(TEXTJOIN(CHAR(10),TRUE,FILTER('SUMMARY DATA'!H:H,'SUMMARY DATA'!$D:$D=$C129,'SUMMARY DATA'!$B:$B=""RWS"",'SUMMARY DATA'!$H:$H=$D129)),"""")
  )
)"),"")</f>
        <v/>
      </c>
      <c r="I129" s="18" t="str">
        <f>IFERROR(__xludf.DUMMYFUNCTION("IF(H129="""","""",
SUM(ARRAYFORMULA(VALUE(SPLIT(H129,CHAR(10)))))
)"),"")</f>
        <v/>
      </c>
      <c r="J129" s="17" t="str">
        <f>IFERROR(__xludf.DUMMYFUNCTION("IFERROR(
  TEXTJOIN(CHAR(10),TRUE,FILTER('SUMMARY DATA'!I:I,'SUMMARY DATA'!$A:$A=$A129,'SUMMARY DATA'!$C:$C=$B129,'SUMMARY DATA'!$B:$B=""RWS"")),
  IF(
    OR(
      ISNUMBER(SEARCH(""CDM CASH DEPOSIT"",$C129)),
      ISNUMBER(SEARCH(""CASH DEPOSIT"",$C12"&amp;"9)),
      COUNTIFS('SUMMARY DATA'!$D:$D,$C129,'SUMMARY DATA'!$B:$B,""RWS"")&lt;&gt;1
    ),
    """",
    IFERROR(TEXTJOIN(CHAR(10),TRUE,FILTER('SUMMARY DATA'!I:I,'SUMMARY DATA'!$D:$D=$C129,'SUMMARY DATA'!$B:$B=""RWS"")),"""")
  )
)"),"")</f>
        <v/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Height="1" spans="1:27">
      <c r="A130" s="2" t="s">
        <v>1308</v>
      </c>
      <c r="B130" s="15">
        <v>45958</v>
      </c>
      <c r="C130" s="2" t="s">
        <v>1309</v>
      </c>
      <c r="D130" s="3">
        <v>33.34</v>
      </c>
      <c r="E130" s="16" t="str">
        <f>IFERROR(__xludf.DUMMYFUNCTION("IFERROR(
  TEXTJOIN(CHAR(10),TRUE,FILTER('SUMMARY DATA'!E:E,'SUMMARY DATA'!$A:$A=$A130,'SUMMARY DATA'!$C:$C=$B130,'SUMMARY DATA'!$B:$B=""RWS"")),
  IF(
    OR(
      ISNUMBER(SEARCH(""CDM CASH DEPOSIT"",$C130)),
      ISNUMBER(SEARCH(""CASH DEPOSIT"",$C13"&amp;"0)),
      COUNTIFS('SUMMARY DATA'!$D:$D,$C130,'SUMMARY DATA'!$B:$B,""RWS"")&lt;&gt;1
    ),
    """",
    IFERROR(TEXTJOIN(CHAR(10),TRUE,FILTER('SUMMARY DATA'!E:E,'SUMMARY DATA'!$D:$D=$C130,'SUMMARY DATA'!$B:$B=""RWS"")),"""")
  )
)"),"")</f>
        <v/>
      </c>
      <c r="F130" s="17" t="str">
        <f>IFERROR(__xludf.DUMMYFUNCTION("IFERROR(
  TEXTJOIN(CHAR(10),TRUE,FILTER('SUMMARY DATA'!F:F,'SUMMARY DATA'!$A:$A=$A130,'SUMMARY DATA'!$C:$C=$B130,'SUMMARY DATA'!$B:$B=""RWS"")),
  IF(
    OR(
      ISNUMBER(SEARCH(""CDM CASH DEPOSIT"",$C130)),
      ISNUMBER(SEARCH(""CASH DEPOSIT"",$C13"&amp;"0)),
      COUNTIFS('SUMMARY DATA'!$D:$D,$C130,'SUMMARY DATA'!$B:$B,""RWS"")&lt;&gt;1
    ),
    """",
    IFERROR(TEXTJOIN(CHAR(10),TRUE,FILTER('SUMMARY DATA'!F:F,'SUMMARY DATA'!$D:$D=$C130,'SUMMARY DATA'!$B:$B=""RWS"")),"""")
  )
)"),"")</f>
        <v/>
      </c>
      <c r="G130" s="17" t="str">
        <f>IFERROR(__xludf.DUMMYFUNCTION("IFERROR(
  TEXTJOIN(CHAR(10),TRUE,FILTER('SUMMARY DATA'!G:G,'SUMMARY DATA'!$A:$A=$A130,'SUMMARY DATA'!$C:$C=$B130,'SUMMARY DATA'!$B:$B=""RWS"")),
  IF(
    OR(
      ISNUMBER(SEARCH(""CDM CASH DEPOSIT"",$C130)),
      ISNUMBER(SEARCH(""CASH DEPOSIT"",$C13"&amp;"0)),
      COUNTIFS('SUMMARY DATA'!$D:$D,$C130,'SUMMARY DATA'!$B:$B,""RWS"")&lt;&gt;1
    ),
    """",
    IFERROR(TEXTJOIN(CHAR(10),TRUE,FILTER('SUMMARY DATA'!G:G,'SUMMARY DATA'!$D:$D=$C130,'SUMMARY DATA'!$B:$B=""RWS"")),"""")
  )
)"),"")</f>
        <v/>
      </c>
      <c r="H130" s="18" t="str">
        <f>IFERROR(__xludf.DUMMYFUNCTION("IFERROR(
  TEXTJOIN(CHAR(10),TRUE,FILTER('SUMMARY DATA'!H:H,'SUMMARY DATA'!$A:$A=$A130,'SUMMARY DATA'!$C:$C=$B130,'SUMMARY DATA'!$B:$B=""RWS"",'SUMMARY DATA'!$H:$H=$D130)),
  IF(
    OR(
      ISNUMBER(SEARCH(""CDM CASH DEPOSIT"",$C130)),
      ISNUMBER(S"&amp;"EARCH(""CASH DEPOSIT"",$C130))
    ),
    """",
    IFERROR(TEXTJOIN(CHAR(10),TRUE,FILTER('SUMMARY DATA'!H:H,'SUMMARY DATA'!$D:$D=$C130,'SUMMARY DATA'!$B:$B=""RWS"",'SUMMARY DATA'!$H:$H=$D130)),"""")
  )
)"),"")</f>
        <v/>
      </c>
      <c r="I130" s="18" t="str">
        <f>IFERROR(__xludf.DUMMYFUNCTION("IF(H130="""","""",
SUM(ARRAYFORMULA(VALUE(SPLIT(H130,CHAR(10)))))
)"),"")</f>
        <v/>
      </c>
      <c r="J130" s="17" t="str">
        <f>IFERROR(__xludf.DUMMYFUNCTION("IFERROR(
  TEXTJOIN(CHAR(10),TRUE,FILTER('SUMMARY DATA'!I:I,'SUMMARY DATA'!$A:$A=$A130,'SUMMARY DATA'!$C:$C=$B130,'SUMMARY DATA'!$B:$B=""RWS"")),
  IF(
    OR(
      ISNUMBER(SEARCH(""CDM CASH DEPOSIT"",$C130)),
      ISNUMBER(SEARCH(""CASH DEPOSIT"",$C13"&amp;"0)),
      COUNTIFS('SUMMARY DATA'!$D:$D,$C130,'SUMMARY DATA'!$B:$B,""RWS"")&lt;&gt;1
    ),
    """",
    IFERROR(TEXTJOIN(CHAR(10),TRUE,FILTER('SUMMARY DATA'!I:I,'SUMMARY DATA'!$D:$D=$C130,'SUMMARY DATA'!$B:$B=""RWS"")),"""")
  )
)"),"")</f>
        <v/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Height="1" spans="1:27">
      <c r="A131" s="2" t="s">
        <v>1310</v>
      </c>
      <c r="B131" s="15">
        <v>45958</v>
      </c>
      <c r="C131" s="2" t="s">
        <v>1311</v>
      </c>
      <c r="D131" s="3">
        <v>39.19</v>
      </c>
      <c r="E131" s="16" t="str">
        <f>IFERROR(__xludf.DUMMYFUNCTION("IFERROR(
  TEXTJOIN(CHAR(10),TRUE,FILTER('SUMMARY DATA'!E:E,'SUMMARY DATA'!$A:$A=$A131,'SUMMARY DATA'!$C:$C=$B131,'SUMMARY DATA'!$B:$B=""RWS"")),
  IF(
    OR(
      ISNUMBER(SEARCH(""CDM CASH DEPOSIT"",$C131)),
      ISNUMBER(SEARCH(""CASH DEPOSIT"",$C13"&amp;"1)),
      COUNTIFS('SUMMARY DATA'!$D:$D,$C131,'SUMMARY DATA'!$B:$B,""RWS"")&lt;&gt;1
    ),
    """",
    IFERROR(TEXTJOIN(CHAR(10),TRUE,FILTER('SUMMARY DATA'!E:E,'SUMMARY DATA'!$D:$D=$C131,'SUMMARY DATA'!$B:$B=""RWS"")),"""")
  )
)"),"")</f>
        <v/>
      </c>
      <c r="F131" s="17" t="str">
        <f>IFERROR(__xludf.DUMMYFUNCTION("IFERROR(
  TEXTJOIN(CHAR(10),TRUE,FILTER('SUMMARY DATA'!F:F,'SUMMARY DATA'!$A:$A=$A131,'SUMMARY DATA'!$C:$C=$B131,'SUMMARY DATA'!$B:$B=""RWS"")),
  IF(
    OR(
      ISNUMBER(SEARCH(""CDM CASH DEPOSIT"",$C131)),
      ISNUMBER(SEARCH(""CASH DEPOSIT"",$C13"&amp;"1)),
      COUNTIFS('SUMMARY DATA'!$D:$D,$C131,'SUMMARY DATA'!$B:$B,""RWS"")&lt;&gt;1
    ),
    """",
    IFERROR(TEXTJOIN(CHAR(10),TRUE,FILTER('SUMMARY DATA'!F:F,'SUMMARY DATA'!$D:$D=$C131,'SUMMARY DATA'!$B:$B=""RWS"")),"""")
  )
)"),"")</f>
        <v/>
      </c>
      <c r="G131" s="17" t="str">
        <f>IFERROR(__xludf.DUMMYFUNCTION("IFERROR(
  TEXTJOIN(CHAR(10),TRUE,FILTER('SUMMARY DATA'!G:G,'SUMMARY DATA'!$A:$A=$A131,'SUMMARY DATA'!$C:$C=$B131,'SUMMARY DATA'!$B:$B=""RWS"")),
  IF(
    OR(
      ISNUMBER(SEARCH(""CDM CASH DEPOSIT"",$C131)),
      ISNUMBER(SEARCH(""CASH DEPOSIT"",$C13"&amp;"1)),
      COUNTIFS('SUMMARY DATA'!$D:$D,$C131,'SUMMARY DATA'!$B:$B,""RWS"")&lt;&gt;1
    ),
    """",
    IFERROR(TEXTJOIN(CHAR(10),TRUE,FILTER('SUMMARY DATA'!G:G,'SUMMARY DATA'!$D:$D=$C131,'SUMMARY DATA'!$B:$B=""RWS"")),"""")
  )
)"),"")</f>
        <v/>
      </c>
      <c r="H131" s="18" t="str">
        <f>IFERROR(__xludf.DUMMYFUNCTION("IFERROR(
  TEXTJOIN(CHAR(10),TRUE,FILTER('SUMMARY DATA'!H:H,'SUMMARY DATA'!$A:$A=$A131,'SUMMARY DATA'!$C:$C=$B131,'SUMMARY DATA'!$B:$B=""RWS"",'SUMMARY DATA'!$H:$H=$D131)),
  IF(
    OR(
      ISNUMBER(SEARCH(""CDM CASH DEPOSIT"",$C131)),
      ISNUMBER(S"&amp;"EARCH(""CASH DEPOSIT"",$C131))
    ),
    """",
    IFERROR(TEXTJOIN(CHAR(10),TRUE,FILTER('SUMMARY DATA'!H:H,'SUMMARY DATA'!$D:$D=$C131,'SUMMARY DATA'!$B:$B=""RWS"",'SUMMARY DATA'!$H:$H=$D131)),"""")
  )
)"),"")</f>
        <v/>
      </c>
      <c r="I131" s="18" t="str">
        <f>IFERROR(__xludf.DUMMYFUNCTION("IF(H131="""","""",
SUM(ARRAYFORMULA(VALUE(SPLIT(H131,CHAR(10)))))
)"),"")</f>
        <v/>
      </c>
      <c r="J131" s="17" t="str">
        <f>IFERROR(__xludf.DUMMYFUNCTION("IFERROR(
  TEXTJOIN(CHAR(10),TRUE,FILTER('SUMMARY DATA'!I:I,'SUMMARY DATA'!$A:$A=$A131,'SUMMARY DATA'!$C:$C=$B131,'SUMMARY DATA'!$B:$B=""RWS"")),
  IF(
    OR(
      ISNUMBER(SEARCH(""CDM CASH DEPOSIT"",$C131)),
      ISNUMBER(SEARCH(""CASH DEPOSIT"",$C13"&amp;"1)),
      COUNTIFS('SUMMARY DATA'!$D:$D,$C131,'SUMMARY DATA'!$B:$B,""RWS"")&lt;&gt;1
    ),
    """",
    IFERROR(TEXTJOIN(CHAR(10),TRUE,FILTER('SUMMARY DATA'!I:I,'SUMMARY DATA'!$D:$D=$C131,'SUMMARY DATA'!$B:$B=""RWS"")),"""")
  )
)"),"")</f>
        <v/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Height="1" spans="1:27">
      <c r="A132" s="2" t="s">
        <v>1312</v>
      </c>
      <c r="B132" s="15">
        <v>45958</v>
      </c>
      <c r="C132" s="2" t="s">
        <v>1313</v>
      </c>
      <c r="D132" s="3">
        <v>21.24</v>
      </c>
      <c r="E132" s="16" t="str">
        <f>IFERROR(__xludf.DUMMYFUNCTION("IFERROR(
  TEXTJOIN(CHAR(10),TRUE,FILTER('SUMMARY DATA'!E:E,'SUMMARY DATA'!$A:$A=$A132,'SUMMARY DATA'!$C:$C=$B132,'SUMMARY DATA'!$B:$B=""RWS"")),
  IF(
    OR(
      ISNUMBER(SEARCH(""CDM CASH DEPOSIT"",$C132)),
      ISNUMBER(SEARCH(""CASH DEPOSIT"",$C13"&amp;"2)),
      COUNTIFS('SUMMARY DATA'!$D:$D,$C132,'SUMMARY DATA'!$B:$B,""RWS"")&lt;&gt;1
    ),
    """",
    IFERROR(TEXTJOIN(CHAR(10),TRUE,FILTER('SUMMARY DATA'!E:E,'SUMMARY DATA'!$D:$D=$C132,'SUMMARY DATA'!$B:$B=""RWS"")),"""")
  )
)"),"")</f>
        <v/>
      </c>
      <c r="F132" s="17" t="str">
        <f>IFERROR(__xludf.DUMMYFUNCTION("IFERROR(
  TEXTJOIN(CHAR(10),TRUE,FILTER('SUMMARY DATA'!F:F,'SUMMARY DATA'!$A:$A=$A132,'SUMMARY DATA'!$C:$C=$B132,'SUMMARY DATA'!$B:$B=""RWS"")),
  IF(
    OR(
      ISNUMBER(SEARCH(""CDM CASH DEPOSIT"",$C132)),
      ISNUMBER(SEARCH(""CASH DEPOSIT"",$C13"&amp;"2)),
      COUNTIFS('SUMMARY DATA'!$D:$D,$C132,'SUMMARY DATA'!$B:$B,""RWS"")&lt;&gt;1
    ),
    """",
    IFERROR(TEXTJOIN(CHAR(10),TRUE,FILTER('SUMMARY DATA'!F:F,'SUMMARY DATA'!$D:$D=$C132,'SUMMARY DATA'!$B:$B=""RWS"")),"""")
  )
)"),"")</f>
        <v/>
      </c>
      <c r="G132" s="17" t="str">
        <f>IFERROR(__xludf.DUMMYFUNCTION("IFERROR(
  TEXTJOIN(CHAR(10),TRUE,FILTER('SUMMARY DATA'!G:G,'SUMMARY DATA'!$A:$A=$A132,'SUMMARY DATA'!$C:$C=$B132,'SUMMARY DATA'!$B:$B=""RWS"")),
  IF(
    OR(
      ISNUMBER(SEARCH(""CDM CASH DEPOSIT"",$C132)),
      ISNUMBER(SEARCH(""CASH DEPOSIT"",$C13"&amp;"2)),
      COUNTIFS('SUMMARY DATA'!$D:$D,$C132,'SUMMARY DATA'!$B:$B,""RWS"")&lt;&gt;1
    ),
    """",
    IFERROR(TEXTJOIN(CHAR(10),TRUE,FILTER('SUMMARY DATA'!G:G,'SUMMARY DATA'!$D:$D=$C132,'SUMMARY DATA'!$B:$B=""RWS"")),"""")
  )
)"),"")</f>
        <v/>
      </c>
      <c r="H132" s="18" t="str">
        <f>IFERROR(__xludf.DUMMYFUNCTION("IFERROR(
  TEXTJOIN(CHAR(10),TRUE,FILTER('SUMMARY DATA'!H:H,'SUMMARY DATA'!$A:$A=$A132,'SUMMARY DATA'!$C:$C=$B132,'SUMMARY DATA'!$B:$B=""RWS"",'SUMMARY DATA'!$H:$H=$D132)),
  IF(
    OR(
      ISNUMBER(SEARCH(""CDM CASH DEPOSIT"",$C132)),
      ISNUMBER(S"&amp;"EARCH(""CASH DEPOSIT"",$C132))
    ),
    """",
    IFERROR(TEXTJOIN(CHAR(10),TRUE,FILTER('SUMMARY DATA'!H:H,'SUMMARY DATA'!$D:$D=$C132,'SUMMARY DATA'!$B:$B=""RWS"",'SUMMARY DATA'!$H:$H=$D132)),"""")
  )
)"),"")</f>
        <v/>
      </c>
      <c r="I132" s="18" t="str">
        <f>IFERROR(__xludf.DUMMYFUNCTION("IF(H132="""","""",
SUM(ARRAYFORMULA(VALUE(SPLIT(H132,CHAR(10)))))
)"),"")</f>
        <v/>
      </c>
      <c r="J132" s="17" t="str">
        <f>IFERROR(__xludf.DUMMYFUNCTION("IFERROR(
  TEXTJOIN(CHAR(10),TRUE,FILTER('SUMMARY DATA'!I:I,'SUMMARY DATA'!$A:$A=$A132,'SUMMARY DATA'!$C:$C=$B132,'SUMMARY DATA'!$B:$B=""RWS"")),
  IF(
    OR(
      ISNUMBER(SEARCH(""CDM CASH DEPOSIT"",$C132)),
      ISNUMBER(SEARCH(""CASH DEPOSIT"",$C13"&amp;"2)),
      COUNTIFS('SUMMARY DATA'!$D:$D,$C132,'SUMMARY DATA'!$B:$B,""RWS"")&lt;&gt;1
    ),
    """",
    IFERROR(TEXTJOIN(CHAR(10),TRUE,FILTER('SUMMARY DATA'!I:I,'SUMMARY DATA'!$D:$D=$C132,'SUMMARY DATA'!$B:$B=""RWS"")),"""")
  )
)"),"")</f>
        <v/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Height="1" spans="1:27">
      <c r="A133" s="2" t="s">
        <v>1314</v>
      </c>
      <c r="B133" s="15">
        <v>45958</v>
      </c>
      <c r="C133" s="2" t="s">
        <v>1315</v>
      </c>
      <c r="D133" s="3">
        <v>403.79</v>
      </c>
      <c r="E133" s="16" t="str">
        <f>IFERROR(__xludf.DUMMYFUNCTION("IFERROR(
  TEXTJOIN(CHAR(10),TRUE,FILTER('SUMMARY DATA'!E:E,'SUMMARY DATA'!$A:$A=$A133,'SUMMARY DATA'!$C:$C=$B133,'SUMMARY DATA'!$B:$B=""RWS"")),
  IF(
    OR(
      ISNUMBER(SEARCH(""CDM CASH DEPOSIT"",$C133)),
      ISNUMBER(SEARCH(""CASH DEPOSIT"",$C13"&amp;"3)),
      COUNTIFS('SUMMARY DATA'!$D:$D,$C133,'SUMMARY DATA'!$B:$B,""RWS"")&lt;&gt;1
    ),
    """",
    IFERROR(TEXTJOIN(CHAR(10),TRUE,FILTER('SUMMARY DATA'!E:E,'SUMMARY DATA'!$D:$D=$C133,'SUMMARY DATA'!$B:$B=""RWS"")),"""")
  )
)"),"")</f>
        <v/>
      </c>
      <c r="F133" s="17" t="str">
        <f>IFERROR(__xludf.DUMMYFUNCTION("IFERROR(
  TEXTJOIN(CHAR(10),TRUE,FILTER('SUMMARY DATA'!F:F,'SUMMARY DATA'!$A:$A=$A133,'SUMMARY DATA'!$C:$C=$B133,'SUMMARY DATA'!$B:$B=""RWS"")),
  IF(
    OR(
      ISNUMBER(SEARCH(""CDM CASH DEPOSIT"",$C133)),
      ISNUMBER(SEARCH(""CASH DEPOSIT"",$C13"&amp;"3)),
      COUNTIFS('SUMMARY DATA'!$D:$D,$C133,'SUMMARY DATA'!$B:$B,""RWS"")&lt;&gt;1
    ),
    """",
    IFERROR(TEXTJOIN(CHAR(10),TRUE,FILTER('SUMMARY DATA'!F:F,'SUMMARY DATA'!$D:$D=$C133,'SUMMARY DATA'!$B:$B=""RWS"")),"""")
  )
)"),"")</f>
        <v/>
      </c>
      <c r="G133" s="17" t="str">
        <f>IFERROR(__xludf.DUMMYFUNCTION("IFERROR(
  TEXTJOIN(CHAR(10),TRUE,FILTER('SUMMARY DATA'!G:G,'SUMMARY DATA'!$A:$A=$A133,'SUMMARY DATA'!$C:$C=$B133,'SUMMARY DATA'!$B:$B=""RWS"")),
  IF(
    OR(
      ISNUMBER(SEARCH(""CDM CASH DEPOSIT"",$C133)),
      ISNUMBER(SEARCH(""CASH DEPOSIT"",$C13"&amp;"3)),
      COUNTIFS('SUMMARY DATA'!$D:$D,$C133,'SUMMARY DATA'!$B:$B,""RWS"")&lt;&gt;1
    ),
    """",
    IFERROR(TEXTJOIN(CHAR(10),TRUE,FILTER('SUMMARY DATA'!G:G,'SUMMARY DATA'!$D:$D=$C133,'SUMMARY DATA'!$B:$B=""RWS"")),"""")
  )
)"),"")</f>
        <v/>
      </c>
      <c r="H133" s="18" t="str">
        <f>IFERROR(__xludf.DUMMYFUNCTION("IFERROR(
  TEXTJOIN(CHAR(10),TRUE,FILTER('SUMMARY DATA'!H:H,'SUMMARY DATA'!$A:$A=$A133,'SUMMARY DATA'!$C:$C=$B133,'SUMMARY DATA'!$B:$B=""RWS"",'SUMMARY DATA'!$H:$H=$D133)),
  IF(
    OR(
      ISNUMBER(SEARCH(""CDM CASH DEPOSIT"",$C133)),
      ISNUMBER(S"&amp;"EARCH(""CASH DEPOSIT"",$C133))
    ),
    """",
    IFERROR(TEXTJOIN(CHAR(10),TRUE,FILTER('SUMMARY DATA'!H:H,'SUMMARY DATA'!$D:$D=$C133,'SUMMARY DATA'!$B:$B=""RWS"",'SUMMARY DATA'!$H:$H=$D133)),"""")
  )
)"),"")</f>
        <v/>
      </c>
      <c r="I133" s="18" t="str">
        <f>IFERROR(__xludf.DUMMYFUNCTION("IF(H133="""","""",
SUM(ARRAYFORMULA(VALUE(SPLIT(H133,CHAR(10)))))
)"),"")</f>
        <v/>
      </c>
      <c r="J133" s="17" t="str">
        <f>IFERROR(__xludf.DUMMYFUNCTION("IFERROR(
  TEXTJOIN(CHAR(10),TRUE,FILTER('SUMMARY DATA'!I:I,'SUMMARY DATA'!$A:$A=$A133,'SUMMARY DATA'!$C:$C=$B133,'SUMMARY DATA'!$B:$B=""RWS"")),
  IF(
    OR(
      ISNUMBER(SEARCH(""CDM CASH DEPOSIT"",$C133)),
      ISNUMBER(SEARCH(""CASH DEPOSIT"",$C13"&amp;"3)),
      COUNTIFS('SUMMARY DATA'!$D:$D,$C133,'SUMMARY DATA'!$B:$B,""RWS"")&lt;&gt;1
    ),
    """",
    IFERROR(TEXTJOIN(CHAR(10),TRUE,FILTER('SUMMARY DATA'!I:I,'SUMMARY DATA'!$D:$D=$C133,'SUMMARY DATA'!$B:$B=""RWS"")),"""")
  )
)"),"")</f>
        <v/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Height="1" spans="1:27">
      <c r="A134" s="2" t="s">
        <v>1316</v>
      </c>
      <c r="B134" s="15">
        <v>45958</v>
      </c>
      <c r="C134" s="2" t="s">
        <v>570</v>
      </c>
      <c r="D134" s="3">
        <v>161.22</v>
      </c>
      <c r="E134" s="16" t="str">
        <f>IFERROR(__xludf.DUMMYFUNCTION("IFERROR(
  TEXTJOIN(CHAR(10),TRUE,FILTER('SUMMARY DATA'!E:E,'SUMMARY DATA'!$A:$A=$A134,'SUMMARY DATA'!$C:$C=$B134,'SUMMARY DATA'!$B:$B=""RWS"")),
  IF(
    OR(
      ISNUMBER(SEARCH(""CDM CASH DEPOSIT"",$C134)),
      ISNUMBER(SEARCH(""CASH DEPOSIT"",$C13"&amp;"4)),
      COUNTIFS('SUMMARY DATA'!$D:$D,$C134,'SUMMARY DATA'!$B:$B,""RWS"")&lt;&gt;1
    ),
    """",
    IFERROR(TEXTJOIN(CHAR(10),TRUE,FILTER('SUMMARY DATA'!E:E,'SUMMARY DATA'!$D:$D=$C134,'SUMMARY DATA'!$B:$B=""RWS"")),"""")
  )
)"),"")</f>
        <v/>
      </c>
      <c r="F134" s="17" t="str">
        <f>IFERROR(__xludf.DUMMYFUNCTION("IFERROR(
  TEXTJOIN(CHAR(10),TRUE,FILTER('SUMMARY DATA'!F:F,'SUMMARY DATA'!$A:$A=$A134,'SUMMARY DATA'!$C:$C=$B134,'SUMMARY DATA'!$B:$B=""RWS"")),
  IF(
    OR(
      ISNUMBER(SEARCH(""CDM CASH DEPOSIT"",$C134)),
      ISNUMBER(SEARCH(""CASH DEPOSIT"",$C13"&amp;"4)),
      COUNTIFS('SUMMARY DATA'!$D:$D,$C134,'SUMMARY DATA'!$B:$B,""RWS"")&lt;&gt;1
    ),
    """",
    IFERROR(TEXTJOIN(CHAR(10),TRUE,FILTER('SUMMARY DATA'!F:F,'SUMMARY DATA'!$D:$D=$C134,'SUMMARY DATA'!$B:$B=""RWS"")),"""")
  )
)"),"")</f>
        <v/>
      </c>
      <c r="G134" s="17" t="str">
        <f>IFERROR(__xludf.DUMMYFUNCTION("IFERROR(
  TEXTJOIN(CHAR(10),TRUE,FILTER('SUMMARY DATA'!G:G,'SUMMARY DATA'!$A:$A=$A134,'SUMMARY DATA'!$C:$C=$B134,'SUMMARY DATA'!$B:$B=""RWS"")),
  IF(
    OR(
      ISNUMBER(SEARCH(""CDM CASH DEPOSIT"",$C134)),
      ISNUMBER(SEARCH(""CASH DEPOSIT"",$C13"&amp;"4)),
      COUNTIFS('SUMMARY DATA'!$D:$D,$C134,'SUMMARY DATA'!$B:$B,""RWS"")&lt;&gt;1
    ),
    """",
    IFERROR(TEXTJOIN(CHAR(10),TRUE,FILTER('SUMMARY DATA'!G:G,'SUMMARY DATA'!$D:$D=$C134,'SUMMARY DATA'!$B:$B=""RWS"")),"""")
  )
)"),"")</f>
        <v/>
      </c>
      <c r="H134" s="18" t="str">
        <f>IFERROR(__xludf.DUMMYFUNCTION("IFERROR(
  TEXTJOIN(CHAR(10),TRUE,FILTER('SUMMARY DATA'!H:H,'SUMMARY DATA'!$A:$A=$A134,'SUMMARY DATA'!$C:$C=$B134,'SUMMARY DATA'!$B:$B=""RWS"",'SUMMARY DATA'!$H:$H=$D134)),
  IF(
    OR(
      ISNUMBER(SEARCH(""CDM CASH DEPOSIT"",$C134)),
      ISNUMBER(S"&amp;"EARCH(""CASH DEPOSIT"",$C134))
    ),
    """",
    IFERROR(TEXTJOIN(CHAR(10),TRUE,FILTER('SUMMARY DATA'!H:H,'SUMMARY DATA'!$D:$D=$C134,'SUMMARY DATA'!$B:$B=""RWS"",'SUMMARY DATA'!$H:$H=$D134)),"""")
  )
)"),"")</f>
        <v/>
      </c>
      <c r="I134" s="18" t="str">
        <f>IFERROR(__xludf.DUMMYFUNCTION("IF(H134="""","""",
SUM(ARRAYFORMULA(VALUE(SPLIT(H134,CHAR(10)))))
)"),"")</f>
        <v/>
      </c>
      <c r="J134" s="17" t="str">
        <f>IFERROR(__xludf.DUMMYFUNCTION("IFERROR(
  TEXTJOIN(CHAR(10),TRUE,FILTER('SUMMARY DATA'!I:I,'SUMMARY DATA'!$A:$A=$A134,'SUMMARY DATA'!$C:$C=$B134,'SUMMARY DATA'!$B:$B=""RWS"")),
  IF(
    OR(
      ISNUMBER(SEARCH(""CDM CASH DEPOSIT"",$C134)),
      ISNUMBER(SEARCH(""CASH DEPOSIT"",$C13"&amp;"4)),
      COUNTIFS('SUMMARY DATA'!$D:$D,$C134,'SUMMARY DATA'!$B:$B,""RWS"")&lt;&gt;1
    ),
    """",
    IFERROR(TEXTJOIN(CHAR(10),TRUE,FILTER('SUMMARY DATA'!I:I,'SUMMARY DATA'!$D:$D=$C134,'SUMMARY DATA'!$B:$B=""RWS"")),"""")
  )
)"),"")</f>
        <v/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Height="1" spans="1:27">
      <c r="A135" s="2" t="s">
        <v>1317</v>
      </c>
      <c r="B135" s="15">
        <v>45958</v>
      </c>
      <c r="C135" s="2" t="s">
        <v>1318</v>
      </c>
      <c r="D135" s="3">
        <v>115.5</v>
      </c>
      <c r="E135" s="16" t="str">
        <f>IFERROR(__xludf.DUMMYFUNCTION("IFERROR(
  TEXTJOIN(CHAR(10),TRUE,FILTER('SUMMARY DATA'!E:E,'SUMMARY DATA'!$A:$A=$A135,'SUMMARY DATA'!$C:$C=$B135,'SUMMARY DATA'!$B:$B=""RWS"")),
  IF(
    OR(
      ISNUMBER(SEARCH(""CDM CASH DEPOSIT"",$C135)),
      ISNUMBER(SEARCH(""CASH DEPOSIT"",$C13"&amp;"5)),
      COUNTIFS('SUMMARY DATA'!$D:$D,$C135,'SUMMARY DATA'!$B:$B,""RWS"")&lt;&gt;1
    ),
    """",
    IFERROR(TEXTJOIN(CHAR(10),TRUE,FILTER('SUMMARY DATA'!E:E,'SUMMARY DATA'!$D:$D=$C135,'SUMMARY DATA'!$B:$B=""RWS"")),"""")
  )
)"),"")</f>
        <v/>
      </c>
      <c r="F135" s="17" t="str">
        <f>IFERROR(__xludf.DUMMYFUNCTION("IFERROR(
  TEXTJOIN(CHAR(10),TRUE,FILTER('SUMMARY DATA'!F:F,'SUMMARY DATA'!$A:$A=$A135,'SUMMARY DATA'!$C:$C=$B135,'SUMMARY DATA'!$B:$B=""RWS"")),
  IF(
    OR(
      ISNUMBER(SEARCH(""CDM CASH DEPOSIT"",$C135)),
      ISNUMBER(SEARCH(""CASH DEPOSIT"",$C13"&amp;"5)),
      COUNTIFS('SUMMARY DATA'!$D:$D,$C135,'SUMMARY DATA'!$B:$B,""RWS"")&lt;&gt;1
    ),
    """",
    IFERROR(TEXTJOIN(CHAR(10),TRUE,FILTER('SUMMARY DATA'!F:F,'SUMMARY DATA'!$D:$D=$C135,'SUMMARY DATA'!$B:$B=""RWS"")),"""")
  )
)"),"")</f>
        <v/>
      </c>
      <c r="G135" s="17" t="str">
        <f>IFERROR(__xludf.DUMMYFUNCTION("IFERROR(
  TEXTJOIN(CHAR(10),TRUE,FILTER('SUMMARY DATA'!G:G,'SUMMARY DATA'!$A:$A=$A135,'SUMMARY DATA'!$C:$C=$B135,'SUMMARY DATA'!$B:$B=""RWS"")),
  IF(
    OR(
      ISNUMBER(SEARCH(""CDM CASH DEPOSIT"",$C135)),
      ISNUMBER(SEARCH(""CASH DEPOSIT"",$C13"&amp;"5)),
      COUNTIFS('SUMMARY DATA'!$D:$D,$C135,'SUMMARY DATA'!$B:$B,""RWS"")&lt;&gt;1
    ),
    """",
    IFERROR(TEXTJOIN(CHAR(10),TRUE,FILTER('SUMMARY DATA'!G:G,'SUMMARY DATA'!$D:$D=$C135,'SUMMARY DATA'!$B:$B=""RWS"")),"""")
  )
)"),"")</f>
        <v/>
      </c>
      <c r="H135" s="18" t="str">
        <f>IFERROR(__xludf.DUMMYFUNCTION("IFERROR(
  TEXTJOIN(CHAR(10),TRUE,FILTER('SUMMARY DATA'!H:H,'SUMMARY DATA'!$A:$A=$A135,'SUMMARY DATA'!$C:$C=$B135,'SUMMARY DATA'!$B:$B=""RWS"",'SUMMARY DATA'!$H:$H=$D135)),
  IF(
    OR(
      ISNUMBER(SEARCH(""CDM CASH DEPOSIT"",$C135)),
      ISNUMBER(S"&amp;"EARCH(""CASH DEPOSIT"",$C135))
    ),
    """",
    IFERROR(TEXTJOIN(CHAR(10),TRUE,FILTER('SUMMARY DATA'!H:H,'SUMMARY DATA'!$D:$D=$C135,'SUMMARY DATA'!$B:$B=""RWS"",'SUMMARY DATA'!$H:$H=$D135)),"""")
  )
)"),"")</f>
        <v/>
      </c>
      <c r="I135" s="18" t="str">
        <f>IFERROR(__xludf.DUMMYFUNCTION("IF(H135="""","""",
SUM(ARRAYFORMULA(VALUE(SPLIT(H135,CHAR(10)))))
)"),"")</f>
        <v/>
      </c>
      <c r="J135" s="17" t="str">
        <f>IFERROR(__xludf.DUMMYFUNCTION("IFERROR(
  TEXTJOIN(CHAR(10),TRUE,FILTER('SUMMARY DATA'!I:I,'SUMMARY DATA'!$A:$A=$A135,'SUMMARY DATA'!$C:$C=$B135,'SUMMARY DATA'!$B:$B=""RWS"")),
  IF(
    OR(
      ISNUMBER(SEARCH(""CDM CASH DEPOSIT"",$C135)),
      ISNUMBER(SEARCH(""CASH DEPOSIT"",$C13"&amp;"5)),
      COUNTIFS('SUMMARY DATA'!$D:$D,$C135,'SUMMARY DATA'!$B:$B,""RWS"")&lt;&gt;1
    ),
    """",
    IFERROR(TEXTJOIN(CHAR(10),TRUE,FILTER('SUMMARY DATA'!I:I,'SUMMARY DATA'!$D:$D=$C135,'SUMMARY DATA'!$B:$B=""RWS"")),"""")
  )
)"),"")</f>
        <v/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Height="1" spans="1:27">
      <c r="A136" s="2" t="s">
        <v>1319</v>
      </c>
      <c r="B136" s="15">
        <v>45958</v>
      </c>
      <c r="C136" s="2" t="s">
        <v>1320</v>
      </c>
      <c r="D136" s="3">
        <v>184.58</v>
      </c>
      <c r="E136" s="16" t="str">
        <f>IFERROR(__xludf.DUMMYFUNCTION("IFERROR(
  TEXTJOIN(CHAR(10),TRUE,FILTER('SUMMARY DATA'!E:E,'SUMMARY DATA'!$A:$A=$A136,'SUMMARY DATA'!$C:$C=$B136,'SUMMARY DATA'!$B:$B=""RWS"")),
  IF(
    OR(
      ISNUMBER(SEARCH(""CDM CASH DEPOSIT"",$C136)),
      ISNUMBER(SEARCH(""CASH DEPOSIT"",$C13"&amp;"6)),
      COUNTIFS('SUMMARY DATA'!$D:$D,$C136,'SUMMARY DATA'!$B:$B,""RWS"")&lt;&gt;1
    ),
    """",
    IFERROR(TEXTJOIN(CHAR(10),TRUE,FILTER('SUMMARY DATA'!E:E,'SUMMARY DATA'!$D:$D=$C136,'SUMMARY DATA'!$B:$B=""RWS"")),"""")
  )
)"),"")</f>
        <v/>
      </c>
      <c r="F136" s="17" t="str">
        <f>IFERROR(__xludf.DUMMYFUNCTION("IFERROR(
  TEXTJOIN(CHAR(10),TRUE,FILTER('SUMMARY DATA'!F:F,'SUMMARY DATA'!$A:$A=$A136,'SUMMARY DATA'!$C:$C=$B136,'SUMMARY DATA'!$B:$B=""RWS"")),
  IF(
    OR(
      ISNUMBER(SEARCH(""CDM CASH DEPOSIT"",$C136)),
      ISNUMBER(SEARCH(""CASH DEPOSIT"",$C13"&amp;"6)),
      COUNTIFS('SUMMARY DATA'!$D:$D,$C136,'SUMMARY DATA'!$B:$B,""RWS"")&lt;&gt;1
    ),
    """",
    IFERROR(TEXTJOIN(CHAR(10),TRUE,FILTER('SUMMARY DATA'!F:F,'SUMMARY DATA'!$D:$D=$C136,'SUMMARY DATA'!$B:$B=""RWS"")),"""")
  )
)"),"")</f>
        <v/>
      </c>
      <c r="G136" s="17" t="str">
        <f>IFERROR(__xludf.DUMMYFUNCTION("IFERROR(
  TEXTJOIN(CHAR(10),TRUE,FILTER('SUMMARY DATA'!G:G,'SUMMARY DATA'!$A:$A=$A136,'SUMMARY DATA'!$C:$C=$B136,'SUMMARY DATA'!$B:$B=""RWS"")),
  IF(
    OR(
      ISNUMBER(SEARCH(""CDM CASH DEPOSIT"",$C136)),
      ISNUMBER(SEARCH(""CASH DEPOSIT"",$C13"&amp;"6)),
      COUNTIFS('SUMMARY DATA'!$D:$D,$C136,'SUMMARY DATA'!$B:$B,""RWS"")&lt;&gt;1
    ),
    """",
    IFERROR(TEXTJOIN(CHAR(10),TRUE,FILTER('SUMMARY DATA'!G:G,'SUMMARY DATA'!$D:$D=$C136,'SUMMARY DATA'!$B:$B=""RWS"")),"""")
  )
)"),"")</f>
        <v/>
      </c>
      <c r="H136" s="18" t="str">
        <f>IFERROR(__xludf.DUMMYFUNCTION("IFERROR(
  TEXTJOIN(CHAR(10),TRUE,FILTER('SUMMARY DATA'!H:H,'SUMMARY DATA'!$A:$A=$A136,'SUMMARY DATA'!$C:$C=$B136,'SUMMARY DATA'!$B:$B=""RWS"",'SUMMARY DATA'!$H:$H=$D136)),
  IF(
    OR(
      ISNUMBER(SEARCH(""CDM CASH DEPOSIT"",$C136)),
      ISNUMBER(S"&amp;"EARCH(""CASH DEPOSIT"",$C136))
    ),
    """",
    IFERROR(TEXTJOIN(CHAR(10),TRUE,FILTER('SUMMARY DATA'!H:H,'SUMMARY DATA'!$D:$D=$C136,'SUMMARY DATA'!$B:$B=""RWS"",'SUMMARY DATA'!$H:$H=$D136)),"""")
  )
)"),"")</f>
        <v/>
      </c>
      <c r="I136" s="18" t="str">
        <f>IFERROR(__xludf.DUMMYFUNCTION("IF(H136="""","""",
SUM(ARRAYFORMULA(VALUE(SPLIT(H136,CHAR(10)))))
)"),"")</f>
        <v/>
      </c>
      <c r="J136" s="17" t="str">
        <f>IFERROR(__xludf.DUMMYFUNCTION("IFERROR(
  TEXTJOIN(CHAR(10),TRUE,FILTER('SUMMARY DATA'!I:I,'SUMMARY DATA'!$A:$A=$A136,'SUMMARY DATA'!$C:$C=$B136,'SUMMARY DATA'!$B:$B=""RWS"")),
  IF(
    OR(
      ISNUMBER(SEARCH(""CDM CASH DEPOSIT"",$C136)),
      ISNUMBER(SEARCH(""CASH DEPOSIT"",$C13"&amp;"6)),
      COUNTIFS('SUMMARY DATA'!$D:$D,$C136,'SUMMARY DATA'!$B:$B,""RWS"")&lt;&gt;1
    ),
    """",
    IFERROR(TEXTJOIN(CHAR(10),TRUE,FILTER('SUMMARY DATA'!I:I,'SUMMARY DATA'!$D:$D=$C136,'SUMMARY DATA'!$B:$B=""RWS"")),"""")
  )
)"),"")</f>
        <v/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Height="1" spans="1:27">
      <c r="A137" s="2" t="s">
        <v>1321</v>
      </c>
      <c r="B137" s="15">
        <v>45957</v>
      </c>
      <c r="C137" s="2" t="s">
        <v>1322</v>
      </c>
      <c r="D137" s="3">
        <v>36.59</v>
      </c>
      <c r="E137" s="16" t="str">
        <f>IFERROR(__xludf.DUMMYFUNCTION("IFERROR(
  TEXTJOIN(CHAR(10),TRUE,FILTER('SUMMARY DATA'!E:E,'SUMMARY DATA'!$A:$A=$A137,'SUMMARY DATA'!$C:$C=$B137,'SUMMARY DATA'!$B:$B=""RWS"")),
  IF(
    OR(
      ISNUMBER(SEARCH(""CDM CASH DEPOSIT"",$C137)),
      ISNUMBER(SEARCH(""CASH DEPOSIT"",$C13"&amp;"7)),
      COUNTIFS('SUMMARY DATA'!$D:$D,$C137,'SUMMARY DATA'!$B:$B,""RWS"")&lt;&gt;1
    ),
    """",
    IFERROR(TEXTJOIN(CHAR(10),TRUE,FILTER('SUMMARY DATA'!E:E,'SUMMARY DATA'!$D:$D=$C137,'SUMMARY DATA'!$B:$B=""RWS"")),"""")
  )
)"),"")</f>
        <v/>
      </c>
      <c r="F137" s="17" t="str">
        <f>IFERROR(__xludf.DUMMYFUNCTION("IFERROR(
  TEXTJOIN(CHAR(10),TRUE,FILTER('SUMMARY DATA'!F:F,'SUMMARY DATA'!$A:$A=$A137,'SUMMARY DATA'!$C:$C=$B137,'SUMMARY DATA'!$B:$B=""RWS"")),
  IF(
    OR(
      ISNUMBER(SEARCH(""CDM CASH DEPOSIT"",$C137)),
      ISNUMBER(SEARCH(""CASH DEPOSIT"",$C13"&amp;"7)),
      COUNTIFS('SUMMARY DATA'!$D:$D,$C137,'SUMMARY DATA'!$B:$B,""RWS"")&lt;&gt;1
    ),
    """",
    IFERROR(TEXTJOIN(CHAR(10),TRUE,FILTER('SUMMARY DATA'!F:F,'SUMMARY DATA'!$D:$D=$C137,'SUMMARY DATA'!$B:$B=""RWS"")),"""")
  )
)"),"")</f>
        <v/>
      </c>
      <c r="G137" s="17" t="str">
        <f>IFERROR(__xludf.DUMMYFUNCTION("IFERROR(
  TEXTJOIN(CHAR(10),TRUE,FILTER('SUMMARY DATA'!G:G,'SUMMARY DATA'!$A:$A=$A137,'SUMMARY DATA'!$C:$C=$B137,'SUMMARY DATA'!$B:$B=""RWS"")),
  IF(
    OR(
      ISNUMBER(SEARCH(""CDM CASH DEPOSIT"",$C137)),
      ISNUMBER(SEARCH(""CASH DEPOSIT"",$C13"&amp;"7)),
      COUNTIFS('SUMMARY DATA'!$D:$D,$C137,'SUMMARY DATA'!$B:$B,""RWS"")&lt;&gt;1
    ),
    """",
    IFERROR(TEXTJOIN(CHAR(10),TRUE,FILTER('SUMMARY DATA'!G:G,'SUMMARY DATA'!$D:$D=$C137,'SUMMARY DATA'!$B:$B=""RWS"")),"""")
  )
)"),"")</f>
        <v/>
      </c>
      <c r="H137" s="18" t="str">
        <f>IFERROR(__xludf.DUMMYFUNCTION("IFERROR(
  TEXTJOIN(CHAR(10),TRUE,FILTER('SUMMARY DATA'!H:H,'SUMMARY DATA'!$A:$A=$A137,'SUMMARY DATA'!$C:$C=$B137,'SUMMARY DATA'!$B:$B=""RWS"",'SUMMARY DATA'!$H:$H=$D137)),
  IF(
    OR(
      ISNUMBER(SEARCH(""CDM CASH DEPOSIT"",$C137)),
      ISNUMBER(S"&amp;"EARCH(""CASH DEPOSIT"",$C137))
    ),
    """",
    IFERROR(TEXTJOIN(CHAR(10),TRUE,FILTER('SUMMARY DATA'!H:H,'SUMMARY DATA'!$D:$D=$C137,'SUMMARY DATA'!$B:$B=""RWS"",'SUMMARY DATA'!$H:$H=$D137)),"""")
  )
)"),"")</f>
        <v/>
      </c>
      <c r="I137" s="18" t="str">
        <f>IFERROR(__xludf.DUMMYFUNCTION("IF(H137="""","""",
SUM(ARRAYFORMULA(VALUE(SPLIT(H137,CHAR(10)))))
)"),"")</f>
        <v/>
      </c>
      <c r="J137" s="17" t="str">
        <f>IFERROR(__xludf.DUMMYFUNCTION("IFERROR(
  TEXTJOIN(CHAR(10),TRUE,FILTER('SUMMARY DATA'!I:I,'SUMMARY DATA'!$A:$A=$A137,'SUMMARY DATA'!$C:$C=$B137,'SUMMARY DATA'!$B:$B=""RWS"")),
  IF(
    OR(
      ISNUMBER(SEARCH(""CDM CASH DEPOSIT"",$C137)),
      ISNUMBER(SEARCH(""CASH DEPOSIT"",$C13"&amp;"7)),
      COUNTIFS('SUMMARY DATA'!$D:$D,$C137,'SUMMARY DATA'!$B:$B,""RWS"")&lt;&gt;1
    ),
    """",
    IFERROR(TEXTJOIN(CHAR(10),TRUE,FILTER('SUMMARY DATA'!I:I,'SUMMARY DATA'!$D:$D=$C137,'SUMMARY DATA'!$B:$B=""RWS"")),"""")
  )
)"),"")</f>
        <v/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Height="1" spans="1:27">
      <c r="A138" s="2" t="s">
        <v>1323</v>
      </c>
      <c r="B138" s="15">
        <v>45957</v>
      </c>
      <c r="C138" s="2" t="s">
        <v>1324</v>
      </c>
      <c r="D138" s="3">
        <v>1671.69</v>
      </c>
      <c r="E138" s="16" t="str">
        <f>IFERROR(__xludf.DUMMYFUNCTION("IFERROR(
  TEXTJOIN(CHAR(10),TRUE,FILTER('SUMMARY DATA'!E:E,'SUMMARY DATA'!$A:$A=$A138,'SUMMARY DATA'!$C:$C=$B138,'SUMMARY DATA'!$B:$B=""RWS"")),
  IF(
    OR(
      ISNUMBER(SEARCH(""CDM CASH DEPOSIT"",$C138)),
      ISNUMBER(SEARCH(""CASH DEPOSIT"",$C13"&amp;"8)),
      COUNTIFS('SUMMARY DATA'!$D:$D,$C138,'SUMMARY DATA'!$B:$B,""RWS"")&lt;&gt;1
    ),
    """",
    IFERROR(TEXTJOIN(CHAR(10),TRUE,FILTER('SUMMARY DATA'!E:E,'SUMMARY DATA'!$D:$D=$C138,'SUMMARY DATA'!$B:$B=""RWS"")),"""")
  )
)"),"")</f>
        <v/>
      </c>
      <c r="F138" s="17" t="str">
        <f>IFERROR(__xludf.DUMMYFUNCTION("IFERROR(
  TEXTJOIN(CHAR(10),TRUE,FILTER('SUMMARY DATA'!F:F,'SUMMARY DATA'!$A:$A=$A138,'SUMMARY DATA'!$C:$C=$B138,'SUMMARY DATA'!$B:$B=""RWS"")),
  IF(
    OR(
      ISNUMBER(SEARCH(""CDM CASH DEPOSIT"",$C138)),
      ISNUMBER(SEARCH(""CASH DEPOSIT"",$C13"&amp;"8)),
      COUNTIFS('SUMMARY DATA'!$D:$D,$C138,'SUMMARY DATA'!$B:$B,""RWS"")&lt;&gt;1
    ),
    """",
    IFERROR(TEXTJOIN(CHAR(10),TRUE,FILTER('SUMMARY DATA'!F:F,'SUMMARY DATA'!$D:$D=$C138,'SUMMARY DATA'!$B:$B=""RWS"")),"""")
  )
)"),"")</f>
        <v/>
      </c>
      <c r="G138" s="17" t="str">
        <f>IFERROR(__xludf.DUMMYFUNCTION("IFERROR(
  TEXTJOIN(CHAR(10),TRUE,FILTER('SUMMARY DATA'!G:G,'SUMMARY DATA'!$A:$A=$A138,'SUMMARY DATA'!$C:$C=$B138,'SUMMARY DATA'!$B:$B=""RWS"")),
  IF(
    OR(
      ISNUMBER(SEARCH(""CDM CASH DEPOSIT"",$C138)),
      ISNUMBER(SEARCH(""CASH DEPOSIT"",$C13"&amp;"8)),
      COUNTIFS('SUMMARY DATA'!$D:$D,$C138,'SUMMARY DATA'!$B:$B,""RWS"")&lt;&gt;1
    ),
    """",
    IFERROR(TEXTJOIN(CHAR(10),TRUE,FILTER('SUMMARY DATA'!G:G,'SUMMARY DATA'!$D:$D=$C138,'SUMMARY DATA'!$B:$B=""RWS"")),"""")
  )
)"),"")</f>
        <v/>
      </c>
      <c r="H138" s="18" t="str">
        <f>IFERROR(__xludf.DUMMYFUNCTION("IFERROR(
  TEXTJOIN(CHAR(10),TRUE,FILTER('SUMMARY DATA'!H:H,'SUMMARY DATA'!$A:$A=$A138,'SUMMARY DATA'!$C:$C=$B138,'SUMMARY DATA'!$B:$B=""RWS"",'SUMMARY DATA'!$H:$H=$D138)),
  IF(
    OR(
      ISNUMBER(SEARCH(""CDM CASH DEPOSIT"",$C138)),
      ISNUMBER(S"&amp;"EARCH(""CASH DEPOSIT"",$C138))
    ),
    """",
    IFERROR(TEXTJOIN(CHAR(10),TRUE,FILTER('SUMMARY DATA'!H:H,'SUMMARY DATA'!$D:$D=$C138,'SUMMARY DATA'!$B:$B=""RWS"",'SUMMARY DATA'!$H:$H=$D138)),"""")
  )
)"),"")</f>
        <v/>
      </c>
      <c r="I138" s="18" t="str">
        <f>IFERROR(__xludf.DUMMYFUNCTION("IF(H138="""","""",
SUM(ARRAYFORMULA(VALUE(SPLIT(H138,CHAR(10)))))
)"),"")</f>
        <v/>
      </c>
      <c r="J138" s="17" t="str">
        <f>IFERROR(__xludf.DUMMYFUNCTION("IFERROR(
  TEXTJOIN(CHAR(10),TRUE,FILTER('SUMMARY DATA'!I:I,'SUMMARY DATA'!$A:$A=$A138,'SUMMARY DATA'!$C:$C=$B138,'SUMMARY DATA'!$B:$B=""RWS"")),
  IF(
    OR(
      ISNUMBER(SEARCH(""CDM CASH DEPOSIT"",$C138)),
      ISNUMBER(SEARCH(""CASH DEPOSIT"",$C13"&amp;"8)),
      COUNTIFS('SUMMARY DATA'!$D:$D,$C138,'SUMMARY DATA'!$B:$B,""RWS"")&lt;&gt;1
    ),
    """",
    IFERROR(TEXTJOIN(CHAR(10),TRUE,FILTER('SUMMARY DATA'!I:I,'SUMMARY DATA'!$D:$D=$C138,'SUMMARY DATA'!$B:$B=""RWS"")),"""")
  )
)"),"")</f>
        <v/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Height="1" spans="1:27">
      <c r="A139" s="2" t="s">
        <v>1325</v>
      </c>
      <c r="B139" s="15">
        <v>45957</v>
      </c>
      <c r="C139" s="2" t="s">
        <v>1326</v>
      </c>
      <c r="D139" s="3">
        <v>259.1</v>
      </c>
      <c r="E139" s="16" t="str">
        <f>IFERROR(__xludf.DUMMYFUNCTION("IFERROR(
  TEXTJOIN(CHAR(10),TRUE,FILTER('SUMMARY DATA'!E:E,'SUMMARY DATA'!$A:$A=$A139,'SUMMARY DATA'!$C:$C=$B139,'SUMMARY DATA'!$B:$B=""RWS"")),
  IF(
    OR(
      ISNUMBER(SEARCH(""CDM CASH DEPOSIT"",$C139)),
      ISNUMBER(SEARCH(""CASH DEPOSIT"",$C13"&amp;"9)),
      COUNTIFS('SUMMARY DATA'!$D:$D,$C139,'SUMMARY DATA'!$B:$B,""RWS"")&lt;&gt;1
    ),
    """",
    IFERROR(TEXTJOIN(CHAR(10),TRUE,FILTER('SUMMARY DATA'!E:E,'SUMMARY DATA'!$D:$D=$C139,'SUMMARY DATA'!$B:$B=""RWS"")),"""")
  )
)"),"")</f>
        <v/>
      </c>
      <c r="F139" s="17" t="str">
        <f>IFERROR(__xludf.DUMMYFUNCTION("IFERROR(
  TEXTJOIN(CHAR(10),TRUE,FILTER('SUMMARY DATA'!F:F,'SUMMARY DATA'!$A:$A=$A139,'SUMMARY DATA'!$C:$C=$B139,'SUMMARY DATA'!$B:$B=""RWS"")),
  IF(
    OR(
      ISNUMBER(SEARCH(""CDM CASH DEPOSIT"",$C139)),
      ISNUMBER(SEARCH(""CASH DEPOSIT"",$C13"&amp;"9)),
      COUNTIFS('SUMMARY DATA'!$D:$D,$C139,'SUMMARY DATA'!$B:$B,""RWS"")&lt;&gt;1
    ),
    """",
    IFERROR(TEXTJOIN(CHAR(10),TRUE,FILTER('SUMMARY DATA'!F:F,'SUMMARY DATA'!$D:$D=$C139,'SUMMARY DATA'!$B:$B=""RWS"")),"""")
  )
)"),"")</f>
        <v/>
      </c>
      <c r="G139" s="17" t="str">
        <f>IFERROR(__xludf.DUMMYFUNCTION("IFERROR(
  TEXTJOIN(CHAR(10),TRUE,FILTER('SUMMARY DATA'!G:G,'SUMMARY DATA'!$A:$A=$A139,'SUMMARY DATA'!$C:$C=$B139,'SUMMARY DATA'!$B:$B=""RWS"")),
  IF(
    OR(
      ISNUMBER(SEARCH(""CDM CASH DEPOSIT"",$C139)),
      ISNUMBER(SEARCH(""CASH DEPOSIT"",$C13"&amp;"9)),
      COUNTIFS('SUMMARY DATA'!$D:$D,$C139,'SUMMARY DATA'!$B:$B,""RWS"")&lt;&gt;1
    ),
    """",
    IFERROR(TEXTJOIN(CHAR(10),TRUE,FILTER('SUMMARY DATA'!G:G,'SUMMARY DATA'!$D:$D=$C139,'SUMMARY DATA'!$B:$B=""RWS"")),"""")
  )
)"),"")</f>
        <v/>
      </c>
      <c r="H139" s="18" t="str">
        <f>IFERROR(__xludf.DUMMYFUNCTION("IFERROR(
  TEXTJOIN(CHAR(10),TRUE,FILTER('SUMMARY DATA'!H:H,'SUMMARY DATA'!$A:$A=$A139,'SUMMARY DATA'!$C:$C=$B139,'SUMMARY DATA'!$B:$B=""RWS"",'SUMMARY DATA'!$H:$H=$D139)),
  IF(
    OR(
      ISNUMBER(SEARCH(""CDM CASH DEPOSIT"",$C139)),
      ISNUMBER(S"&amp;"EARCH(""CASH DEPOSIT"",$C139))
    ),
    """",
    IFERROR(TEXTJOIN(CHAR(10),TRUE,FILTER('SUMMARY DATA'!H:H,'SUMMARY DATA'!$D:$D=$C139,'SUMMARY DATA'!$B:$B=""RWS"",'SUMMARY DATA'!$H:$H=$D139)),"""")
  )
)"),"")</f>
        <v/>
      </c>
      <c r="I139" s="18" t="str">
        <f>IFERROR(__xludf.DUMMYFUNCTION("IF(H139="""","""",
SUM(ARRAYFORMULA(VALUE(SPLIT(H139,CHAR(10)))))
)"),"")</f>
        <v/>
      </c>
      <c r="J139" s="17" t="str">
        <f>IFERROR(__xludf.DUMMYFUNCTION("IFERROR(
  TEXTJOIN(CHAR(10),TRUE,FILTER('SUMMARY DATA'!I:I,'SUMMARY DATA'!$A:$A=$A139,'SUMMARY DATA'!$C:$C=$B139,'SUMMARY DATA'!$B:$B=""RWS"")),
  IF(
    OR(
      ISNUMBER(SEARCH(""CDM CASH DEPOSIT"",$C139)),
      ISNUMBER(SEARCH(""CASH DEPOSIT"",$C13"&amp;"9)),
      COUNTIFS('SUMMARY DATA'!$D:$D,$C139,'SUMMARY DATA'!$B:$B,""RWS"")&lt;&gt;1
    ),
    """",
    IFERROR(TEXTJOIN(CHAR(10),TRUE,FILTER('SUMMARY DATA'!I:I,'SUMMARY DATA'!$D:$D=$C139,'SUMMARY DATA'!$B:$B=""RWS"")),"""")
  )
)"),"")</f>
        <v/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Height="1" spans="1:27">
      <c r="A140" s="2" t="s">
        <v>1327</v>
      </c>
      <c r="B140" s="15">
        <v>45957</v>
      </c>
      <c r="C140" s="2" t="s">
        <v>1328</v>
      </c>
      <c r="D140" s="3">
        <v>10</v>
      </c>
      <c r="E140" s="16" t="str">
        <f>IFERROR(__xludf.DUMMYFUNCTION("IFERROR(
  TEXTJOIN(CHAR(10),TRUE,FILTER('SUMMARY DATA'!E:E,'SUMMARY DATA'!$A:$A=$A140,'SUMMARY DATA'!$C:$C=$B140,'SUMMARY DATA'!$B:$B=""RWS"")),
  IF(
    OR(
      ISNUMBER(SEARCH(""CDM CASH DEPOSIT"",$C140)),
      ISNUMBER(SEARCH(""CASH DEPOSIT"",$C14"&amp;"0)),
      COUNTIFS('SUMMARY DATA'!$D:$D,$C140,'SUMMARY DATA'!$B:$B,""RWS"")&lt;&gt;1
    ),
    """",
    IFERROR(TEXTJOIN(CHAR(10),TRUE,FILTER('SUMMARY DATA'!E:E,'SUMMARY DATA'!$D:$D=$C140,'SUMMARY DATA'!$B:$B=""RWS"")),"""")
  )
)"),"")</f>
        <v/>
      </c>
      <c r="F140" s="17" t="str">
        <f>IFERROR(__xludf.DUMMYFUNCTION("IFERROR(
  TEXTJOIN(CHAR(10),TRUE,FILTER('SUMMARY DATA'!F:F,'SUMMARY DATA'!$A:$A=$A140,'SUMMARY DATA'!$C:$C=$B140,'SUMMARY DATA'!$B:$B=""RWS"")),
  IF(
    OR(
      ISNUMBER(SEARCH(""CDM CASH DEPOSIT"",$C140)),
      ISNUMBER(SEARCH(""CASH DEPOSIT"",$C14"&amp;"0)),
      COUNTIFS('SUMMARY DATA'!$D:$D,$C140,'SUMMARY DATA'!$B:$B,""RWS"")&lt;&gt;1
    ),
    """",
    IFERROR(TEXTJOIN(CHAR(10),TRUE,FILTER('SUMMARY DATA'!F:F,'SUMMARY DATA'!$D:$D=$C140,'SUMMARY DATA'!$B:$B=""RWS"")),"""")
  )
)"),"")</f>
        <v/>
      </c>
      <c r="G140" s="17" t="str">
        <f>IFERROR(__xludf.DUMMYFUNCTION("IFERROR(
  TEXTJOIN(CHAR(10),TRUE,FILTER('SUMMARY DATA'!G:G,'SUMMARY DATA'!$A:$A=$A140,'SUMMARY DATA'!$C:$C=$B140,'SUMMARY DATA'!$B:$B=""RWS"")),
  IF(
    OR(
      ISNUMBER(SEARCH(""CDM CASH DEPOSIT"",$C140)),
      ISNUMBER(SEARCH(""CASH DEPOSIT"",$C14"&amp;"0)),
      COUNTIFS('SUMMARY DATA'!$D:$D,$C140,'SUMMARY DATA'!$B:$B,""RWS"")&lt;&gt;1
    ),
    """",
    IFERROR(TEXTJOIN(CHAR(10),TRUE,FILTER('SUMMARY DATA'!G:G,'SUMMARY DATA'!$D:$D=$C140,'SUMMARY DATA'!$B:$B=""RWS"")),"""")
  )
)"),"")</f>
        <v/>
      </c>
      <c r="H140" s="18" t="str">
        <f>IFERROR(__xludf.DUMMYFUNCTION("IFERROR(
  TEXTJOIN(CHAR(10),TRUE,FILTER('SUMMARY DATA'!H:H,'SUMMARY DATA'!$A:$A=$A140,'SUMMARY DATA'!$C:$C=$B140,'SUMMARY DATA'!$B:$B=""RWS"",'SUMMARY DATA'!$H:$H=$D140)),
  IF(
    OR(
      ISNUMBER(SEARCH(""CDM CASH DEPOSIT"",$C140)),
      ISNUMBER(S"&amp;"EARCH(""CASH DEPOSIT"",$C140))
    ),
    """",
    IFERROR(TEXTJOIN(CHAR(10),TRUE,FILTER('SUMMARY DATA'!H:H,'SUMMARY DATA'!$D:$D=$C140,'SUMMARY DATA'!$B:$B=""RWS"",'SUMMARY DATA'!$H:$H=$D140)),"""")
  )
)"),"")</f>
        <v/>
      </c>
      <c r="I140" s="18" t="str">
        <f>IFERROR(__xludf.DUMMYFUNCTION("IF(H140="""","""",
SUM(ARRAYFORMULA(VALUE(SPLIT(H140,CHAR(10)))))
)"),"")</f>
        <v/>
      </c>
      <c r="J140" s="17" t="str">
        <f>IFERROR(__xludf.DUMMYFUNCTION("IFERROR(
  TEXTJOIN(CHAR(10),TRUE,FILTER('SUMMARY DATA'!I:I,'SUMMARY DATA'!$A:$A=$A140,'SUMMARY DATA'!$C:$C=$B140,'SUMMARY DATA'!$B:$B=""RWS"")),
  IF(
    OR(
      ISNUMBER(SEARCH(""CDM CASH DEPOSIT"",$C140)),
      ISNUMBER(SEARCH(""CASH DEPOSIT"",$C14"&amp;"0)),
      COUNTIFS('SUMMARY DATA'!$D:$D,$C140,'SUMMARY DATA'!$B:$B,""RWS"")&lt;&gt;1
    ),
    """",
    IFERROR(TEXTJOIN(CHAR(10),TRUE,FILTER('SUMMARY DATA'!I:I,'SUMMARY DATA'!$D:$D=$C140,'SUMMARY DATA'!$B:$B=""RWS"")),"""")
  )
)"),"")</f>
        <v/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Height="1" spans="1:27">
      <c r="A141" s="2" t="s">
        <v>1329</v>
      </c>
      <c r="B141" s="15">
        <v>45957</v>
      </c>
      <c r="C141" s="2" t="s">
        <v>1330</v>
      </c>
      <c r="D141" s="3">
        <v>297.2</v>
      </c>
      <c r="E141" s="16" t="str">
        <f>IFERROR(__xludf.DUMMYFUNCTION("IFERROR(
  TEXTJOIN(CHAR(10),TRUE,FILTER('SUMMARY DATA'!E:E,'SUMMARY DATA'!$A:$A=$A141,'SUMMARY DATA'!$C:$C=$B141,'SUMMARY DATA'!$B:$B=""RWS"")),
  IF(
    OR(
      ISNUMBER(SEARCH(""CDM CASH DEPOSIT"",$C141)),
      ISNUMBER(SEARCH(""CASH DEPOSIT"",$C14"&amp;"1)),
      COUNTIFS('SUMMARY DATA'!$D:$D,$C141,'SUMMARY DATA'!$B:$B,""RWS"")&lt;&gt;1
    ),
    """",
    IFERROR(TEXTJOIN(CHAR(10),TRUE,FILTER('SUMMARY DATA'!E:E,'SUMMARY DATA'!$D:$D=$C141,'SUMMARY DATA'!$B:$B=""RWS"")),"""")
  )
)"),"")</f>
        <v/>
      </c>
      <c r="F141" s="17" t="str">
        <f>IFERROR(__xludf.DUMMYFUNCTION("IFERROR(
  TEXTJOIN(CHAR(10),TRUE,FILTER('SUMMARY DATA'!F:F,'SUMMARY DATA'!$A:$A=$A141,'SUMMARY DATA'!$C:$C=$B141,'SUMMARY DATA'!$B:$B=""RWS"")),
  IF(
    OR(
      ISNUMBER(SEARCH(""CDM CASH DEPOSIT"",$C141)),
      ISNUMBER(SEARCH(""CASH DEPOSIT"",$C14"&amp;"1)),
      COUNTIFS('SUMMARY DATA'!$D:$D,$C141,'SUMMARY DATA'!$B:$B,""RWS"")&lt;&gt;1
    ),
    """",
    IFERROR(TEXTJOIN(CHAR(10),TRUE,FILTER('SUMMARY DATA'!F:F,'SUMMARY DATA'!$D:$D=$C141,'SUMMARY DATA'!$B:$B=""RWS"")),"""")
  )
)"),"")</f>
        <v/>
      </c>
      <c r="G141" s="17" t="str">
        <f>IFERROR(__xludf.DUMMYFUNCTION("IFERROR(
  TEXTJOIN(CHAR(10),TRUE,FILTER('SUMMARY DATA'!G:G,'SUMMARY DATA'!$A:$A=$A141,'SUMMARY DATA'!$C:$C=$B141,'SUMMARY DATA'!$B:$B=""RWS"")),
  IF(
    OR(
      ISNUMBER(SEARCH(""CDM CASH DEPOSIT"",$C141)),
      ISNUMBER(SEARCH(""CASH DEPOSIT"",$C14"&amp;"1)),
      COUNTIFS('SUMMARY DATA'!$D:$D,$C141,'SUMMARY DATA'!$B:$B,""RWS"")&lt;&gt;1
    ),
    """",
    IFERROR(TEXTJOIN(CHAR(10),TRUE,FILTER('SUMMARY DATA'!G:G,'SUMMARY DATA'!$D:$D=$C141,'SUMMARY DATA'!$B:$B=""RWS"")),"""")
  )
)"),"")</f>
        <v/>
      </c>
      <c r="H141" s="18" t="str">
        <f>IFERROR(__xludf.DUMMYFUNCTION("IFERROR(
  TEXTJOIN(CHAR(10),TRUE,FILTER('SUMMARY DATA'!H:H,'SUMMARY DATA'!$A:$A=$A141,'SUMMARY DATA'!$C:$C=$B141,'SUMMARY DATA'!$B:$B=""RWS"",'SUMMARY DATA'!$H:$H=$D141)),
  IF(
    OR(
      ISNUMBER(SEARCH(""CDM CASH DEPOSIT"",$C141)),
      ISNUMBER(S"&amp;"EARCH(""CASH DEPOSIT"",$C141))
    ),
    """",
    IFERROR(TEXTJOIN(CHAR(10),TRUE,FILTER('SUMMARY DATA'!H:H,'SUMMARY DATA'!$D:$D=$C141,'SUMMARY DATA'!$B:$B=""RWS"",'SUMMARY DATA'!$H:$H=$D141)),"""")
  )
)"),"")</f>
        <v/>
      </c>
      <c r="I141" s="18" t="str">
        <f>IFERROR(__xludf.DUMMYFUNCTION("IF(H141="""","""",
SUM(ARRAYFORMULA(VALUE(SPLIT(H141,CHAR(10)))))
)"),"")</f>
        <v/>
      </c>
      <c r="J141" s="17" t="str">
        <f>IFERROR(__xludf.DUMMYFUNCTION("IFERROR(
  TEXTJOIN(CHAR(10),TRUE,FILTER('SUMMARY DATA'!I:I,'SUMMARY DATA'!$A:$A=$A141,'SUMMARY DATA'!$C:$C=$B141,'SUMMARY DATA'!$B:$B=""RWS"")),
  IF(
    OR(
      ISNUMBER(SEARCH(""CDM CASH DEPOSIT"",$C141)),
      ISNUMBER(SEARCH(""CASH DEPOSIT"",$C14"&amp;"1)),
      COUNTIFS('SUMMARY DATA'!$D:$D,$C141,'SUMMARY DATA'!$B:$B,""RWS"")&lt;&gt;1
    ),
    """",
    IFERROR(TEXTJOIN(CHAR(10),TRUE,FILTER('SUMMARY DATA'!I:I,'SUMMARY DATA'!$D:$D=$C141,'SUMMARY DATA'!$B:$B=""RWS"")),"""")
  )
)"),"")</f>
        <v/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Height="1" spans="1:27">
      <c r="A142" s="2" t="s">
        <v>1331</v>
      </c>
      <c r="B142" s="15">
        <v>45957</v>
      </c>
      <c r="C142" s="2" t="s">
        <v>1332</v>
      </c>
      <c r="D142" s="3">
        <v>245.28</v>
      </c>
      <c r="E142" s="16" t="str">
        <f>IFERROR(__xludf.DUMMYFUNCTION("IFERROR(
  TEXTJOIN(CHAR(10),TRUE,FILTER('SUMMARY DATA'!E:E,'SUMMARY DATA'!$A:$A=$A142,'SUMMARY DATA'!$C:$C=$B142,'SUMMARY DATA'!$B:$B=""RWS"")),
  IF(
    OR(
      ISNUMBER(SEARCH(""CDM CASH DEPOSIT"",$C142)),
      ISNUMBER(SEARCH(""CASH DEPOSIT"",$C14"&amp;"2)),
      COUNTIFS('SUMMARY DATA'!$D:$D,$C142,'SUMMARY DATA'!$B:$B,""RWS"")&lt;&gt;1
    ),
    """",
    IFERROR(TEXTJOIN(CHAR(10),TRUE,FILTER('SUMMARY DATA'!E:E,'SUMMARY DATA'!$D:$D=$C142,'SUMMARY DATA'!$B:$B=""RWS"")),"""")
  )
)"),"")</f>
        <v/>
      </c>
      <c r="F142" s="17" t="str">
        <f>IFERROR(__xludf.DUMMYFUNCTION("IFERROR(
  TEXTJOIN(CHAR(10),TRUE,FILTER('SUMMARY DATA'!F:F,'SUMMARY DATA'!$A:$A=$A142,'SUMMARY DATA'!$C:$C=$B142,'SUMMARY DATA'!$B:$B=""RWS"")),
  IF(
    OR(
      ISNUMBER(SEARCH(""CDM CASH DEPOSIT"",$C142)),
      ISNUMBER(SEARCH(""CASH DEPOSIT"",$C14"&amp;"2)),
      COUNTIFS('SUMMARY DATA'!$D:$D,$C142,'SUMMARY DATA'!$B:$B,""RWS"")&lt;&gt;1
    ),
    """",
    IFERROR(TEXTJOIN(CHAR(10),TRUE,FILTER('SUMMARY DATA'!F:F,'SUMMARY DATA'!$D:$D=$C142,'SUMMARY DATA'!$B:$B=""RWS"")),"""")
  )
)"),"")</f>
        <v/>
      </c>
      <c r="G142" s="17" t="str">
        <f>IFERROR(__xludf.DUMMYFUNCTION("IFERROR(
  TEXTJOIN(CHAR(10),TRUE,FILTER('SUMMARY DATA'!G:G,'SUMMARY DATA'!$A:$A=$A142,'SUMMARY DATA'!$C:$C=$B142,'SUMMARY DATA'!$B:$B=""RWS"")),
  IF(
    OR(
      ISNUMBER(SEARCH(""CDM CASH DEPOSIT"",$C142)),
      ISNUMBER(SEARCH(""CASH DEPOSIT"",$C14"&amp;"2)),
      COUNTIFS('SUMMARY DATA'!$D:$D,$C142,'SUMMARY DATA'!$B:$B,""RWS"")&lt;&gt;1
    ),
    """",
    IFERROR(TEXTJOIN(CHAR(10),TRUE,FILTER('SUMMARY DATA'!G:G,'SUMMARY DATA'!$D:$D=$C142,'SUMMARY DATA'!$B:$B=""RWS"")),"""")
  )
)"),"")</f>
        <v/>
      </c>
      <c r="H142" s="18" t="str">
        <f>IFERROR(__xludf.DUMMYFUNCTION("IFERROR(
  TEXTJOIN(CHAR(10),TRUE,FILTER('SUMMARY DATA'!H:H,'SUMMARY DATA'!$A:$A=$A142,'SUMMARY DATA'!$C:$C=$B142,'SUMMARY DATA'!$B:$B=""RWS"",'SUMMARY DATA'!$H:$H=$D142)),
  IF(
    OR(
      ISNUMBER(SEARCH(""CDM CASH DEPOSIT"",$C142)),
      ISNUMBER(S"&amp;"EARCH(""CASH DEPOSIT"",$C142))
    ),
    """",
    IFERROR(TEXTJOIN(CHAR(10),TRUE,FILTER('SUMMARY DATA'!H:H,'SUMMARY DATA'!$D:$D=$C142,'SUMMARY DATA'!$B:$B=""RWS"",'SUMMARY DATA'!$H:$H=$D142)),"""")
  )
)"),"")</f>
        <v/>
      </c>
      <c r="I142" s="18" t="str">
        <f>IFERROR(__xludf.DUMMYFUNCTION("IF(H142="""","""",
SUM(ARRAYFORMULA(VALUE(SPLIT(H142,CHAR(10)))))
)"),"")</f>
        <v/>
      </c>
      <c r="J142" s="17" t="str">
        <f>IFERROR(__xludf.DUMMYFUNCTION("IFERROR(
  TEXTJOIN(CHAR(10),TRUE,FILTER('SUMMARY DATA'!I:I,'SUMMARY DATA'!$A:$A=$A142,'SUMMARY DATA'!$C:$C=$B142,'SUMMARY DATA'!$B:$B=""RWS"")),
  IF(
    OR(
      ISNUMBER(SEARCH(""CDM CASH DEPOSIT"",$C142)),
      ISNUMBER(SEARCH(""CASH DEPOSIT"",$C14"&amp;"2)),
      COUNTIFS('SUMMARY DATA'!$D:$D,$C142,'SUMMARY DATA'!$B:$B,""RWS"")&lt;&gt;1
    ),
    """",
    IFERROR(TEXTJOIN(CHAR(10),TRUE,FILTER('SUMMARY DATA'!I:I,'SUMMARY DATA'!$D:$D=$C142,'SUMMARY DATA'!$B:$B=""RWS"")),"""")
  )
)"),"")</f>
        <v/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Height="1" spans="1:27">
      <c r="A143" s="2" t="s">
        <v>1331</v>
      </c>
      <c r="B143" s="15">
        <v>45957</v>
      </c>
      <c r="C143" s="2" t="s">
        <v>1333</v>
      </c>
      <c r="D143" s="3">
        <v>245.28</v>
      </c>
      <c r="E143" s="16" t="str">
        <f>IFERROR(__xludf.DUMMYFUNCTION("IFERROR(
  TEXTJOIN(CHAR(10),TRUE,FILTER('SUMMARY DATA'!E:E,'SUMMARY DATA'!$A:$A=$A143,'SUMMARY DATA'!$C:$C=$B143,'SUMMARY DATA'!$B:$B=""RWS"")),
  IF(
    OR(
      ISNUMBER(SEARCH(""CDM CASH DEPOSIT"",$C143)),
      ISNUMBER(SEARCH(""CASH DEPOSIT"",$C14"&amp;"3)),
      COUNTIFS('SUMMARY DATA'!$D:$D,$C143,'SUMMARY DATA'!$B:$B,""RWS"")&lt;&gt;1
    ),
    """",
    IFERROR(TEXTJOIN(CHAR(10),TRUE,FILTER('SUMMARY DATA'!E:E,'SUMMARY DATA'!$D:$D=$C143,'SUMMARY DATA'!$B:$B=""RWS"")),"""")
  )
)"),"")</f>
        <v/>
      </c>
      <c r="F143" s="17" t="str">
        <f>IFERROR(__xludf.DUMMYFUNCTION("IFERROR(
  TEXTJOIN(CHAR(10),TRUE,FILTER('SUMMARY DATA'!F:F,'SUMMARY DATA'!$A:$A=$A143,'SUMMARY DATA'!$C:$C=$B143,'SUMMARY DATA'!$B:$B=""RWS"")),
  IF(
    OR(
      ISNUMBER(SEARCH(""CDM CASH DEPOSIT"",$C143)),
      ISNUMBER(SEARCH(""CASH DEPOSIT"",$C14"&amp;"3)),
      COUNTIFS('SUMMARY DATA'!$D:$D,$C143,'SUMMARY DATA'!$B:$B,""RWS"")&lt;&gt;1
    ),
    """",
    IFERROR(TEXTJOIN(CHAR(10),TRUE,FILTER('SUMMARY DATA'!F:F,'SUMMARY DATA'!$D:$D=$C143,'SUMMARY DATA'!$B:$B=""RWS"")),"""")
  )
)"),"")</f>
        <v/>
      </c>
      <c r="G143" s="17" t="str">
        <f>IFERROR(__xludf.DUMMYFUNCTION("IFERROR(
  TEXTJOIN(CHAR(10),TRUE,FILTER('SUMMARY DATA'!G:G,'SUMMARY DATA'!$A:$A=$A143,'SUMMARY DATA'!$C:$C=$B143,'SUMMARY DATA'!$B:$B=""RWS"")),
  IF(
    OR(
      ISNUMBER(SEARCH(""CDM CASH DEPOSIT"",$C143)),
      ISNUMBER(SEARCH(""CASH DEPOSIT"",$C14"&amp;"3)),
      COUNTIFS('SUMMARY DATA'!$D:$D,$C143,'SUMMARY DATA'!$B:$B,""RWS"")&lt;&gt;1
    ),
    """",
    IFERROR(TEXTJOIN(CHAR(10),TRUE,FILTER('SUMMARY DATA'!G:G,'SUMMARY DATA'!$D:$D=$C143,'SUMMARY DATA'!$B:$B=""RWS"")),"""")
  )
)"),"")</f>
        <v/>
      </c>
      <c r="H143" s="18" t="str">
        <f>IFERROR(__xludf.DUMMYFUNCTION("IFERROR(
  TEXTJOIN(CHAR(10),TRUE,FILTER('SUMMARY DATA'!H:H,'SUMMARY DATA'!$A:$A=$A143,'SUMMARY DATA'!$C:$C=$B143,'SUMMARY DATA'!$B:$B=""RWS"",'SUMMARY DATA'!$H:$H=$D143)),
  IF(
    OR(
      ISNUMBER(SEARCH(""CDM CASH DEPOSIT"",$C143)),
      ISNUMBER(S"&amp;"EARCH(""CASH DEPOSIT"",$C143))
    ),
    """",
    IFERROR(TEXTJOIN(CHAR(10),TRUE,FILTER('SUMMARY DATA'!H:H,'SUMMARY DATA'!$D:$D=$C143,'SUMMARY DATA'!$B:$B=""RWS"",'SUMMARY DATA'!$H:$H=$D143)),"""")
  )
)"),"")</f>
        <v/>
      </c>
      <c r="I143" s="18" t="str">
        <f>IFERROR(__xludf.DUMMYFUNCTION("IF(H143="""","""",
SUM(ARRAYFORMULA(VALUE(SPLIT(H143,CHAR(10)))))
)"),"")</f>
        <v/>
      </c>
      <c r="J143" s="17" t="str">
        <f>IFERROR(__xludf.DUMMYFUNCTION("IFERROR(
  TEXTJOIN(CHAR(10),TRUE,FILTER('SUMMARY DATA'!I:I,'SUMMARY DATA'!$A:$A=$A143,'SUMMARY DATA'!$C:$C=$B143,'SUMMARY DATA'!$B:$B=""RWS"")),
  IF(
    OR(
      ISNUMBER(SEARCH(""CDM CASH DEPOSIT"",$C143)),
      ISNUMBER(SEARCH(""CASH DEPOSIT"",$C14"&amp;"3)),
      COUNTIFS('SUMMARY DATA'!$D:$D,$C143,'SUMMARY DATA'!$B:$B,""RWS"")&lt;&gt;1
    ),
    """",
    IFERROR(TEXTJOIN(CHAR(10),TRUE,FILTER('SUMMARY DATA'!I:I,'SUMMARY DATA'!$D:$D=$C143,'SUMMARY DATA'!$B:$B=""RWS"")),"""")
  )
)"),"")</f>
        <v/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Height="1" spans="1:27">
      <c r="A144" s="2" t="s">
        <v>1334</v>
      </c>
      <c r="B144" s="15">
        <v>45957</v>
      </c>
      <c r="C144" s="2" t="s">
        <v>833</v>
      </c>
      <c r="D144" s="3">
        <v>190.72</v>
      </c>
      <c r="E144" s="16" t="str">
        <f>IFERROR(__xludf.DUMMYFUNCTION("IFERROR(
  TEXTJOIN(CHAR(10),TRUE,FILTER('SUMMARY DATA'!E:E,'SUMMARY DATA'!$A:$A=$A144,'SUMMARY DATA'!$C:$C=$B144,'SUMMARY DATA'!$B:$B=""RWS"")),
  IF(
    OR(
      ISNUMBER(SEARCH(""CDM CASH DEPOSIT"",$C144)),
      ISNUMBER(SEARCH(""CASH DEPOSIT"",$C14"&amp;"4)),
      COUNTIFS('SUMMARY DATA'!$D:$D,$C144,'SUMMARY DATA'!$B:$B,""RWS"")&lt;&gt;1
    ),
    """",
    IFERROR(TEXTJOIN(CHAR(10),TRUE,FILTER('SUMMARY DATA'!E:E,'SUMMARY DATA'!$D:$D=$C144,'SUMMARY DATA'!$B:$B=""RWS"")),"""")
  )
)"),"")</f>
        <v/>
      </c>
      <c r="F144" s="17" t="str">
        <f>IFERROR(__xludf.DUMMYFUNCTION("IFERROR(
  TEXTJOIN(CHAR(10),TRUE,FILTER('SUMMARY DATA'!F:F,'SUMMARY DATA'!$A:$A=$A144,'SUMMARY DATA'!$C:$C=$B144,'SUMMARY DATA'!$B:$B=""RWS"")),
  IF(
    OR(
      ISNUMBER(SEARCH(""CDM CASH DEPOSIT"",$C144)),
      ISNUMBER(SEARCH(""CASH DEPOSIT"",$C14"&amp;"4)),
      COUNTIFS('SUMMARY DATA'!$D:$D,$C144,'SUMMARY DATA'!$B:$B,""RWS"")&lt;&gt;1
    ),
    """",
    IFERROR(TEXTJOIN(CHAR(10),TRUE,FILTER('SUMMARY DATA'!F:F,'SUMMARY DATA'!$D:$D=$C144,'SUMMARY DATA'!$B:$B=""RWS"")),"""")
  )
)"),"")</f>
        <v/>
      </c>
      <c r="G144" s="17" t="str">
        <f>IFERROR(__xludf.DUMMYFUNCTION("IFERROR(
  TEXTJOIN(CHAR(10),TRUE,FILTER('SUMMARY DATA'!G:G,'SUMMARY DATA'!$A:$A=$A144,'SUMMARY DATA'!$C:$C=$B144,'SUMMARY DATA'!$B:$B=""RWS"")),
  IF(
    OR(
      ISNUMBER(SEARCH(""CDM CASH DEPOSIT"",$C144)),
      ISNUMBER(SEARCH(""CASH DEPOSIT"",$C14"&amp;"4)),
      COUNTIFS('SUMMARY DATA'!$D:$D,$C144,'SUMMARY DATA'!$B:$B,""RWS"")&lt;&gt;1
    ),
    """",
    IFERROR(TEXTJOIN(CHAR(10),TRUE,FILTER('SUMMARY DATA'!G:G,'SUMMARY DATA'!$D:$D=$C144,'SUMMARY DATA'!$B:$B=""RWS"")),"""")
  )
)"),"")</f>
        <v/>
      </c>
      <c r="H144" s="18" t="str">
        <f>IFERROR(__xludf.DUMMYFUNCTION("IFERROR(
  TEXTJOIN(CHAR(10),TRUE,FILTER('SUMMARY DATA'!H:H,'SUMMARY DATA'!$A:$A=$A144,'SUMMARY DATA'!$C:$C=$B144,'SUMMARY DATA'!$B:$B=""RWS"",'SUMMARY DATA'!$H:$H=$D144)),
  IF(
    OR(
      ISNUMBER(SEARCH(""CDM CASH DEPOSIT"",$C144)),
      ISNUMBER(S"&amp;"EARCH(""CASH DEPOSIT"",$C144))
    ),
    """",
    IFERROR(TEXTJOIN(CHAR(10),TRUE,FILTER('SUMMARY DATA'!H:H,'SUMMARY DATA'!$D:$D=$C144,'SUMMARY DATA'!$B:$B=""RWS"",'SUMMARY DATA'!$H:$H=$D144)),"""")
  )
)"),"")</f>
        <v/>
      </c>
      <c r="I144" s="18" t="str">
        <f>IFERROR(__xludf.DUMMYFUNCTION("IF(H144="""","""",
SUM(ARRAYFORMULA(VALUE(SPLIT(H144,CHAR(10)))))
)"),"")</f>
        <v/>
      </c>
      <c r="J144" s="17" t="str">
        <f>IFERROR(__xludf.DUMMYFUNCTION("IFERROR(
  TEXTJOIN(CHAR(10),TRUE,FILTER('SUMMARY DATA'!I:I,'SUMMARY DATA'!$A:$A=$A144,'SUMMARY DATA'!$C:$C=$B144,'SUMMARY DATA'!$B:$B=""RWS"")),
  IF(
    OR(
      ISNUMBER(SEARCH(""CDM CASH DEPOSIT"",$C144)),
      ISNUMBER(SEARCH(""CASH DEPOSIT"",$C14"&amp;"4)),
      COUNTIFS('SUMMARY DATA'!$D:$D,$C144,'SUMMARY DATA'!$B:$B,""RWS"")&lt;&gt;1
    ),
    """",
    IFERROR(TEXTJOIN(CHAR(10),TRUE,FILTER('SUMMARY DATA'!I:I,'SUMMARY DATA'!$D:$D=$C144,'SUMMARY DATA'!$B:$B=""RWS"")),"""")
  )
)"),"")</f>
        <v/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Height="1" spans="1:27">
      <c r="A145" s="2"/>
      <c r="B145" s="15">
        <v>45957</v>
      </c>
      <c r="C145" s="2" t="s">
        <v>1335</v>
      </c>
      <c r="D145" s="3">
        <v>354.52</v>
      </c>
      <c r="E145" s="16" t="str">
        <f>IFERROR(__xludf.DUMMYFUNCTION("IFERROR(
  TEXTJOIN(CHAR(10),TRUE,FILTER('SUMMARY DATA'!E:E,'SUMMARY DATA'!$A:$A=$A145,'SUMMARY DATA'!$C:$C=$B145,'SUMMARY DATA'!$B:$B=""RWS"")),
  IF(
    OR(
      ISNUMBER(SEARCH(""CDM CASH DEPOSIT"",$C145)),
      ISNUMBER(SEARCH(""CASH DEPOSIT"",$C14"&amp;"5)),
      COUNTIFS('SUMMARY DATA'!$D:$D,$C145,'SUMMARY DATA'!$B:$B,""RWS"")&lt;&gt;1
    ),
    """",
    IFERROR(TEXTJOIN(CHAR(10),TRUE,FILTER('SUMMARY DATA'!E:E,'SUMMARY DATA'!$D:$D=$C145,'SUMMARY DATA'!$B:$B=""RWS"")),"""")
  )
)"),"")</f>
        <v/>
      </c>
      <c r="F145" s="17" t="str">
        <f>IFERROR(__xludf.DUMMYFUNCTION("IFERROR(
  TEXTJOIN(CHAR(10),TRUE,FILTER('SUMMARY DATA'!F:F,'SUMMARY DATA'!$A:$A=$A145,'SUMMARY DATA'!$C:$C=$B145,'SUMMARY DATA'!$B:$B=""RWS"")),
  IF(
    OR(
      ISNUMBER(SEARCH(""CDM CASH DEPOSIT"",$C145)),
      ISNUMBER(SEARCH(""CASH DEPOSIT"",$C14"&amp;"5)),
      COUNTIFS('SUMMARY DATA'!$D:$D,$C145,'SUMMARY DATA'!$B:$B,""RWS"")&lt;&gt;1
    ),
    """",
    IFERROR(TEXTJOIN(CHAR(10),TRUE,FILTER('SUMMARY DATA'!F:F,'SUMMARY DATA'!$D:$D=$C145,'SUMMARY DATA'!$B:$B=""RWS"")),"""")
  )
)"),"")</f>
        <v/>
      </c>
      <c r="G145" s="17" t="str">
        <f>IFERROR(__xludf.DUMMYFUNCTION("IFERROR(
  TEXTJOIN(CHAR(10),TRUE,FILTER('SUMMARY DATA'!G:G,'SUMMARY DATA'!$A:$A=$A145,'SUMMARY DATA'!$C:$C=$B145,'SUMMARY DATA'!$B:$B=""RWS"")),
  IF(
    OR(
      ISNUMBER(SEARCH(""CDM CASH DEPOSIT"",$C145)),
      ISNUMBER(SEARCH(""CASH DEPOSIT"",$C14"&amp;"5)),
      COUNTIFS('SUMMARY DATA'!$D:$D,$C145,'SUMMARY DATA'!$B:$B,""RWS"")&lt;&gt;1
    ),
    """",
    IFERROR(TEXTJOIN(CHAR(10),TRUE,FILTER('SUMMARY DATA'!G:G,'SUMMARY DATA'!$D:$D=$C145,'SUMMARY DATA'!$B:$B=""RWS"")),"""")
  )
)"),"")</f>
        <v/>
      </c>
      <c r="H145" s="18" t="str">
        <f>IFERROR(__xludf.DUMMYFUNCTION("IFERROR(
  TEXTJOIN(CHAR(10),TRUE,FILTER('SUMMARY DATA'!H:H,'SUMMARY DATA'!$A:$A=$A145,'SUMMARY DATA'!$C:$C=$B145,'SUMMARY DATA'!$B:$B=""RWS"",'SUMMARY DATA'!$H:$H=$D145)),
  IF(
    OR(
      ISNUMBER(SEARCH(""CDM CASH DEPOSIT"",$C145)),
      ISNUMBER(S"&amp;"EARCH(""CASH DEPOSIT"",$C145))
    ),
    """",
    IFERROR(TEXTJOIN(CHAR(10),TRUE,FILTER('SUMMARY DATA'!H:H,'SUMMARY DATA'!$D:$D=$C145,'SUMMARY DATA'!$B:$B=""RWS"",'SUMMARY DATA'!$H:$H=$D145)),"""")
  )
)"),"")</f>
        <v/>
      </c>
      <c r="I145" s="18" t="str">
        <f>IFERROR(__xludf.DUMMYFUNCTION("IF(H145="""","""",
SUM(ARRAYFORMULA(VALUE(SPLIT(H145,CHAR(10)))))
)"),"")</f>
        <v/>
      </c>
      <c r="J145" s="17" t="str">
        <f>IFERROR(__xludf.DUMMYFUNCTION("IFERROR(
  TEXTJOIN(CHAR(10),TRUE,FILTER('SUMMARY DATA'!I:I,'SUMMARY DATA'!$A:$A=$A145,'SUMMARY DATA'!$C:$C=$B145,'SUMMARY DATA'!$B:$B=""RWS"")),
  IF(
    OR(
      ISNUMBER(SEARCH(""CDM CASH DEPOSIT"",$C145)),
      ISNUMBER(SEARCH(""CASH DEPOSIT"",$C14"&amp;"5)),
      COUNTIFS('SUMMARY DATA'!$D:$D,$C145,'SUMMARY DATA'!$B:$B,""RWS"")&lt;&gt;1
    ),
    """",
    IFERROR(TEXTJOIN(CHAR(10),TRUE,FILTER('SUMMARY DATA'!I:I,'SUMMARY DATA'!$D:$D=$C145,'SUMMARY DATA'!$B:$B=""RWS"")),"""")
  )
)"),"")</f>
        <v/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Height="1" spans="1:27">
      <c r="A146" s="2" t="s">
        <v>1336</v>
      </c>
      <c r="B146" s="15">
        <v>45957</v>
      </c>
      <c r="C146" s="2" t="s">
        <v>1337</v>
      </c>
      <c r="D146" s="3">
        <v>28.48</v>
      </c>
      <c r="E146" s="16" t="str">
        <f>IFERROR(__xludf.DUMMYFUNCTION("IFERROR(
  TEXTJOIN(CHAR(10),TRUE,FILTER('SUMMARY DATA'!E:E,'SUMMARY DATA'!$A:$A=$A146,'SUMMARY DATA'!$C:$C=$B146,'SUMMARY DATA'!$B:$B=""RWS"")),
  IF(
    OR(
      ISNUMBER(SEARCH(""CDM CASH DEPOSIT"",$C146)),
      ISNUMBER(SEARCH(""CASH DEPOSIT"",$C14"&amp;"6)),
      COUNTIFS('SUMMARY DATA'!$D:$D,$C146,'SUMMARY DATA'!$B:$B,""RWS"")&lt;&gt;1
    ),
    """",
    IFERROR(TEXTJOIN(CHAR(10),TRUE,FILTER('SUMMARY DATA'!E:E,'SUMMARY DATA'!$D:$D=$C146,'SUMMARY DATA'!$B:$B=""RWS"")),"""")
  )
)"),"")</f>
        <v/>
      </c>
      <c r="F146" s="17" t="str">
        <f>IFERROR(__xludf.DUMMYFUNCTION("IFERROR(
  TEXTJOIN(CHAR(10),TRUE,FILTER('SUMMARY DATA'!F:F,'SUMMARY DATA'!$A:$A=$A146,'SUMMARY DATA'!$C:$C=$B146,'SUMMARY DATA'!$B:$B=""RWS"")),
  IF(
    OR(
      ISNUMBER(SEARCH(""CDM CASH DEPOSIT"",$C146)),
      ISNUMBER(SEARCH(""CASH DEPOSIT"",$C14"&amp;"6)),
      COUNTIFS('SUMMARY DATA'!$D:$D,$C146,'SUMMARY DATA'!$B:$B,""RWS"")&lt;&gt;1
    ),
    """",
    IFERROR(TEXTJOIN(CHAR(10),TRUE,FILTER('SUMMARY DATA'!F:F,'SUMMARY DATA'!$D:$D=$C146,'SUMMARY DATA'!$B:$B=""RWS"")),"""")
  )
)"),"")</f>
        <v/>
      </c>
      <c r="G146" s="17" t="str">
        <f>IFERROR(__xludf.DUMMYFUNCTION("IFERROR(
  TEXTJOIN(CHAR(10),TRUE,FILTER('SUMMARY DATA'!G:G,'SUMMARY DATA'!$A:$A=$A146,'SUMMARY DATA'!$C:$C=$B146,'SUMMARY DATA'!$B:$B=""RWS"")),
  IF(
    OR(
      ISNUMBER(SEARCH(""CDM CASH DEPOSIT"",$C146)),
      ISNUMBER(SEARCH(""CASH DEPOSIT"",$C14"&amp;"6)),
      COUNTIFS('SUMMARY DATA'!$D:$D,$C146,'SUMMARY DATA'!$B:$B,""RWS"")&lt;&gt;1
    ),
    """",
    IFERROR(TEXTJOIN(CHAR(10),TRUE,FILTER('SUMMARY DATA'!G:G,'SUMMARY DATA'!$D:$D=$C146,'SUMMARY DATA'!$B:$B=""RWS"")),"""")
  )
)"),"")</f>
        <v/>
      </c>
      <c r="H146" s="18" t="str">
        <f>IFERROR(__xludf.DUMMYFUNCTION("IFERROR(
  TEXTJOIN(CHAR(10),TRUE,FILTER('SUMMARY DATA'!H:H,'SUMMARY DATA'!$A:$A=$A146,'SUMMARY DATA'!$C:$C=$B146,'SUMMARY DATA'!$B:$B=""RWS"",'SUMMARY DATA'!$H:$H=$D146)),
  IF(
    OR(
      ISNUMBER(SEARCH(""CDM CASH DEPOSIT"",$C146)),
      ISNUMBER(S"&amp;"EARCH(""CASH DEPOSIT"",$C146))
    ),
    """",
    IFERROR(TEXTJOIN(CHAR(10),TRUE,FILTER('SUMMARY DATA'!H:H,'SUMMARY DATA'!$D:$D=$C146,'SUMMARY DATA'!$B:$B=""RWS"",'SUMMARY DATA'!$H:$H=$D146)),"""")
  )
)"),"")</f>
        <v/>
      </c>
      <c r="I146" s="18" t="str">
        <f>IFERROR(__xludf.DUMMYFUNCTION("IF(H146="""","""",
SUM(ARRAYFORMULA(VALUE(SPLIT(H146,CHAR(10)))))
)"),"")</f>
        <v/>
      </c>
      <c r="J146" s="17" t="str">
        <f>IFERROR(__xludf.DUMMYFUNCTION("IFERROR(
  TEXTJOIN(CHAR(10),TRUE,FILTER('SUMMARY DATA'!I:I,'SUMMARY DATA'!$A:$A=$A146,'SUMMARY DATA'!$C:$C=$B146,'SUMMARY DATA'!$B:$B=""RWS"")),
  IF(
    OR(
      ISNUMBER(SEARCH(""CDM CASH DEPOSIT"",$C146)),
      ISNUMBER(SEARCH(""CASH DEPOSIT"",$C14"&amp;"6)),
      COUNTIFS('SUMMARY DATA'!$D:$D,$C146,'SUMMARY DATA'!$B:$B,""RWS"")&lt;&gt;1
    ),
    """",
    IFERROR(TEXTJOIN(CHAR(10),TRUE,FILTER('SUMMARY DATA'!I:I,'SUMMARY DATA'!$D:$D=$C146,'SUMMARY DATA'!$B:$B=""RWS"")),"""")
  )
)"),"")</f>
        <v/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Height="1" spans="1:27">
      <c r="A147" s="2" t="s">
        <v>1338</v>
      </c>
      <c r="B147" s="15">
        <v>45957</v>
      </c>
      <c r="C147" s="2" t="s">
        <v>1339</v>
      </c>
      <c r="D147" s="3">
        <v>164.23</v>
      </c>
      <c r="E147" s="16" t="str">
        <f>IFERROR(__xludf.DUMMYFUNCTION("IFERROR(
  TEXTJOIN(CHAR(10),TRUE,FILTER('SUMMARY DATA'!E:E,'SUMMARY DATA'!$A:$A=$A147,'SUMMARY DATA'!$C:$C=$B147,'SUMMARY DATA'!$B:$B=""RWS"")),
  IF(
    OR(
      ISNUMBER(SEARCH(""CDM CASH DEPOSIT"",$C147)),
      ISNUMBER(SEARCH(""CASH DEPOSIT"",$C14"&amp;"7)),
      COUNTIFS('SUMMARY DATA'!$D:$D,$C147,'SUMMARY DATA'!$B:$B,""RWS"")&lt;&gt;1
    ),
    """",
    IFERROR(TEXTJOIN(CHAR(10),TRUE,FILTER('SUMMARY DATA'!E:E,'SUMMARY DATA'!$D:$D=$C147,'SUMMARY DATA'!$B:$B=""RWS"")),"""")
  )
)"),"")</f>
        <v/>
      </c>
      <c r="F147" s="17" t="str">
        <f>IFERROR(__xludf.DUMMYFUNCTION("IFERROR(
  TEXTJOIN(CHAR(10),TRUE,FILTER('SUMMARY DATA'!F:F,'SUMMARY DATA'!$A:$A=$A147,'SUMMARY DATA'!$C:$C=$B147,'SUMMARY DATA'!$B:$B=""RWS"")),
  IF(
    OR(
      ISNUMBER(SEARCH(""CDM CASH DEPOSIT"",$C147)),
      ISNUMBER(SEARCH(""CASH DEPOSIT"",$C14"&amp;"7)),
      COUNTIFS('SUMMARY DATA'!$D:$D,$C147,'SUMMARY DATA'!$B:$B,""RWS"")&lt;&gt;1
    ),
    """",
    IFERROR(TEXTJOIN(CHAR(10),TRUE,FILTER('SUMMARY DATA'!F:F,'SUMMARY DATA'!$D:$D=$C147,'SUMMARY DATA'!$B:$B=""RWS"")),"""")
  )
)"),"")</f>
        <v/>
      </c>
      <c r="G147" s="17" t="str">
        <f>IFERROR(__xludf.DUMMYFUNCTION("IFERROR(
  TEXTJOIN(CHAR(10),TRUE,FILTER('SUMMARY DATA'!G:G,'SUMMARY DATA'!$A:$A=$A147,'SUMMARY DATA'!$C:$C=$B147,'SUMMARY DATA'!$B:$B=""RWS"")),
  IF(
    OR(
      ISNUMBER(SEARCH(""CDM CASH DEPOSIT"",$C147)),
      ISNUMBER(SEARCH(""CASH DEPOSIT"",$C14"&amp;"7)),
      COUNTIFS('SUMMARY DATA'!$D:$D,$C147,'SUMMARY DATA'!$B:$B,""RWS"")&lt;&gt;1
    ),
    """",
    IFERROR(TEXTJOIN(CHAR(10),TRUE,FILTER('SUMMARY DATA'!G:G,'SUMMARY DATA'!$D:$D=$C147,'SUMMARY DATA'!$B:$B=""RWS"")),"""")
  )
)"),"")</f>
        <v/>
      </c>
      <c r="H147" s="18" t="str">
        <f>IFERROR(__xludf.DUMMYFUNCTION("IFERROR(
  TEXTJOIN(CHAR(10),TRUE,FILTER('SUMMARY DATA'!H:H,'SUMMARY DATA'!$A:$A=$A147,'SUMMARY DATA'!$C:$C=$B147,'SUMMARY DATA'!$B:$B=""RWS"",'SUMMARY DATA'!$H:$H=$D147)),
  IF(
    OR(
      ISNUMBER(SEARCH(""CDM CASH DEPOSIT"",$C147)),
      ISNUMBER(S"&amp;"EARCH(""CASH DEPOSIT"",$C147))
    ),
    """",
    IFERROR(TEXTJOIN(CHAR(10),TRUE,FILTER('SUMMARY DATA'!H:H,'SUMMARY DATA'!$D:$D=$C147,'SUMMARY DATA'!$B:$B=""RWS"",'SUMMARY DATA'!$H:$H=$D147)),"""")
  )
)"),"")</f>
        <v/>
      </c>
      <c r="I147" s="18" t="str">
        <f>IFERROR(__xludf.DUMMYFUNCTION("IF(H147="""","""",
SUM(ARRAYFORMULA(VALUE(SPLIT(H147,CHAR(10)))))
)"),"")</f>
        <v/>
      </c>
      <c r="J147" s="17" t="str">
        <f>IFERROR(__xludf.DUMMYFUNCTION("IFERROR(
  TEXTJOIN(CHAR(10),TRUE,FILTER('SUMMARY DATA'!I:I,'SUMMARY DATA'!$A:$A=$A147,'SUMMARY DATA'!$C:$C=$B147,'SUMMARY DATA'!$B:$B=""RWS"")),
  IF(
    OR(
      ISNUMBER(SEARCH(""CDM CASH DEPOSIT"",$C147)),
      ISNUMBER(SEARCH(""CASH DEPOSIT"",$C14"&amp;"7)),
      COUNTIFS('SUMMARY DATA'!$D:$D,$C147,'SUMMARY DATA'!$B:$B,""RWS"")&lt;&gt;1
    ),
    """",
    IFERROR(TEXTJOIN(CHAR(10),TRUE,FILTER('SUMMARY DATA'!I:I,'SUMMARY DATA'!$D:$D=$C147,'SUMMARY DATA'!$B:$B=""RWS"")),"""")
  )
)"),"")</f>
        <v/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Height="1" spans="1:27">
      <c r="A148" s="2" t="s">
        <v>1340</v>
      </c>
      <c r="B148" s="15">
        <v>45957</v>
      </c>
      <c r="C148" s="2" t="s">
        <v>1341</v>
      </c>
      <c r="D148" s="3">
        <v>207.43</v>
      </c>
      <c r="E148" s="16" t="str">
        <f>IFERROR(__xludf.DUMMYFUNCTION("IFERROR(
  TEXTJOIN(CHAR(10),TRUE,FILTER('SUMMARY DATA'!E:E,'SUMMARY DATA'!$A:$A=$A148,'SUMMARY DATA'!$C:$C=$B148,'SUMMARY DATA'!$B:$B=""RWS"")),
  IF(
    OR(
      ISNUMBER(SEARCH(""CDM CASH DEPOSIT"",$C148)),
      ISNUMBER(SEARCH(""CASH DEPOSIT"",$C14"&amp;"8)),
      COUNTIFS('SUMMARY DATA'!$D:$D,$C148,'SUMMARY DATA'!$B:$B,""RWS"")&lt;&gt;1
    ),
    """",
    IFERROR(TEXTJOIN(CHAR(10),TRUE,FILTER('SUMMARY DATA'!E:E,'SUMMARY DATA'!$D:$D=$C148,'SUMMARY DATA'!$B:$B=""RWS"")),"""")
  )
)"),"")</f>
        <v/>
      </c>
      <c r="F148" s="17" t="str">
        <f>IFERROR(__xludf.DUMMYFUNCTION("IFERROR(
  TEXTJOIN(CHAR(10),TRUE,FILTER('SUMMARY DATA'!F:F,'SUMMARY DATA'!$A:$A=$A148,'SUMMARY DATA'!$C:$C=$B148,'SUMMARY DATA'!$B:$B=""RWS"")),
  IF(
    OR(
      ISNUMBER(SEARCH(""CDM CASH DEPOSIT"",$C148)),
      ISNUMBER(SEARCH(""CASH DEPOSIT"",$C14"&amp;"8)),
      COUNTIFS('SUMMARY DATA'!$D:$D,$C148,'SUMMARY DATA'!$B:$B,""RWS"")&lt;&gt;1
    ),
    """",
    IFERROR(TEXTJOIN(CHAR(10),TRUE,FILTER('SUMMARY DATA'!F:F,'SUMMARY DATA'!$D:$D=$C148,'SUMMARY DATA'!$B:$B=""RWS"")),"""")
  )
)"),"")</f>
        <v/>
      </c>
      <c r="G148" s="17" t="str">
        <f>IFERROR(__xludf.DUMMYFUNCTION("IFERROR(
  TEXTJOIN(CHAR(10),TRUE,FILTER('SUMMARY DATA'!G:G,'SUMMARY DATA'!$A:$A=$A148,'SUMMARY DATA'!$C:$C=$B148,'SUMMARY DATA'!$B:$B=""RWS"")),
  IF(
    OR(
      ISNUMBER(SEARCH(""CDM CASH DEPOSIT"",$C148)),
      ISNUMBER(SEARCH(""CASH DEPOSIT"",$C14"&amp;"8)),
      COUNTIFS('SUMMARY DATA'!$D:$D,$C148,'SUMMARY DATA'!$B:$B,""RWS"")&lt;&gt;1
    ),
    """",
    IFERROR(TEXTJOIN(CHAR(10),TRUE,FILTER('SUMMARY DATA'!G:G,'SUMMARY DATA'!$D:$D=$C148,'SUMMARY DATA'!$B:$B=""RWS"")),"""")
  )
)"),"")</f>
        <v/>
      </c>
      <c r="H148" s="18" t="str">
        <f>IFERROR(__xludf.DUMMYFUNCTION("IFERROR(
  TEXTJOIN(CHAR(10),TRUE,FILTER('SUMMARY DATA'!H:H,'SUMMARY DATA'!$A:$A=$A148,'SUMMARY DATA'!$C:$C=$B148,'SUMMARY DATA'!$B:$B=""RWS"",'SUMMARY DATA'!$H:$H=$D148)),
  IF(
    OR(
      ISNUMBER(SEARCH(""CDM CASH DEPOSIT"",$C148)),
      ISNUMBER(S"&amp;"EARCH(""CASH DEPOSIT"",$C148))
    ),
    """",
    IFERROR(TEXTJOIN(CHAR(10),TRUE,FILTER('SUMMARY DATA'!H:H,'SUMMARY DATA'!$D:$D=$C148,'SUMMARY DATA'!$B:$B=""RWS"",'SUMMARY DATA'!$H:$H=$D148)),"""")
  )
)"),"")</f>
        <v/>
      </c>
      <c r="I148" s="18" t="str">
        <f>IFERROR(__xludf.DUMMYFUNCTION("IF(H148="""","""",
SUM(ARRAYFORMULA(VALUE(SPLIT(H148,CHAR(10)))))
)"),"")</f>
        <v/>
      </c>
      <c r="J148" s="17" t="str">
        <f>IFERROR(__xludf.DUMMYFUNCTION("IFERROR(
  TEXTJOIN(CHAR(10),TRUE,FILTER('SUMMARY DATA'!I:I,'SUMMARY DATA'!$A:$A=$A148,'SUMMARY DATA'!$C:$C=$B148,'SUMMARY DATA'!$B:$B=""RWS"")),
  IF(
    OR(
      ISNUMBER(SEARCH(""CDM CASH DEPOSIT"",$C148)),
      ISNUMBER(SEARCH(""CASH DEPOSIT"",$C14"&amp;"8)),
      COUNTIFS('SUMMARY DATA'!$D:$D,$C148,'SUMMARY DATA'!$B:$B,""RWS"")&lt;&gt;1
    ),
    """",
    IFERROR(TEXTJOIN(CHAR(10),TRUE,FILTER('SUMMARY DATA'!I:I,'SUMMARY DATA'!$D:$D=$C148,'SUMMARY DATA'!$B:$B=""RWS"")),"""")
  )
)"),"")</f>
        <v/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Height="1" spans="1:27">
      <c r="A149" s="2" t="s">
        <v>1342</v>
      </c>
      <c r="B149" s="15">
        <v>45957</v>
      </c>
      <c r="C149" s="2" t="s">
        <v>1343</v>
      </c>
      <c r="D149" s="3">
        <v>226</v>
      </c>
      <c r="E149" s="16" t="str">
        <f>IFERROR(__xludf.DUMMYFUNCTION("IFERROR(
  TEXTJOIN(CHAR(10),TRUE,FILTER('SUMMARY DATA'!E:E,'SUMMARY DATA'!$A:$A=$A149,'SUMMARY DATA'!$C:$C=$B149,'SUMMARY DATA'!$B:$B=""RWS"")),
  IF(
    OR(
      ISNUMBER(SEARCH(""CDM CASH DEPOSIT"",$C149)),
      ISNUMBER(SEARCH(""CASH DEPOSIT"",$C14"&amp;"9)),
      COUNTIFS('SUMMARY DATA'!$D:$D,$C149,'SUMMARY DATA'!$B:$B,""RWS"")&lt;&gt;1
    ),
    """",
    IFERROR(TEXTJOIN(CHAR(10),TRUE,FILTER('SUMMARY DATA'!E:E,'SUMMARY DATA'!$D:$D=$C149,'SUMMARY DATA'!$B:$B=""RWS"")),"""")
  )
)"),"")</f>
        <v/>
      </c>
      <c r="F149" s="17" t="str">
        <f>IFERROR(__xludf.DUMMYFUNCTION("IFERROR(
  TEXTJOIN(CHAR(10),TRUE,FILTER('SUMMARY DATA'!F:F,'SUMMARY DATA'!$A:$A=$A149,'SUMMARY DATA'!$C:$C=$B149,'SUMMARY DATA'!$B:$B=""RWS"")),
  IF(
    OR(
      ISNUMBER(SEARCH(""CDM CASH DEPOSIT"",$C149)),
      ISNUMBER(SEARCH(""CASH DEPOSIT"",$C14"&amp;"9)),
      COUNTIFS('SUMMARY DATA'!$D:$D,$C149,'SUMMARY DATA'!$B:$B,""RWS"")&lt;&gt;1
    ),
    """",
    IFERROR(TEXTJOIN(CHAR(10),TRUE,FILTER('SUMMARY DATA'!F:F,'SUMMARY DATA'!$D:$D=$C149,'SUMMARY DATA'!$B:$B=""RWS"")),"""")
  )
)"),"")</f>
        <v/>
      </c>
      <c r="G149" s="17" t="str">
        <f>IFERROR(__xludf.DUMMYFUNCTION("IFERROR(
  TEXTJOIN(CHAR(10),TRUE,FILTER('SUMMARY DATA'!G:G,'SUMMARY DATA'!$A:$A=$A149,'SUMMARY DATA'!$C:$C=$B149,'SUMMARY DATA'!$B:$B=""RWS"")),
  IF(
    OR(
      ISNUMBER(SEARCH(""CDM CASH DEPOSIT"",$C149)),
      ISNUMBER(SEARCH(""CASH DEPOSIT"",$C14"&amp;"9)),
      COUNTIFS('SUMMARY DATA'!$D:$D,$C149,'SUMMARY DATA'!$B:$B,""RWS"")&lt;&gt;1
    ),
    """",
    IFERROR(TEXTJOIN(CHAR(10),TRUE,FILTER('SUMMARY DATA'!G:G,'SUMMARY DATA'!$D:$D=$C149,'SUMMARY DATA'!$B:$B=""RWS"")),"""")
  )
)"),"")</f>
        <v/>
      </c>
      <c r="H149" s="18" t="str">
        <f>IFERROR(__xludf.DUMMYFUNCTION("IFERROR(
  TEXTJOIN(CHAR(10),TRUE,FILTER('SUMMARY DATA'!H:H,'SUMMARY DATA'!$A:$A=$A149,'SUMMARY DATA'!$C:$C=$B149,'SUMMARY DATA'!$B:$B=""RWS"",'SUMMARY DATA'!$H:$H=$D149)),
  IF(
    OR(
      ISNUMBER(SEARCH(""CDM CASH DEPOSIT"",$C149)),
      ISNUMBER(S"&amp;"EARCH(""CASH DEPOSIT"",$C149))
    ),
    """",
    IFERROR(TEXTJOIN(CHAR(10),TRUE,FILTER('SUMMARY DATA'!H:H,'SUMMARY DATA'!$D:$D=$C149,'SUMMARY DATA'!$B:$B=""RWS"",'SUMMARY DATA'!$H:$H=$D149)),"""")
  )
)"),"")</f>
        <v/>
      </c>
      <c r="I149" s="18" t="str">
        <f>IFERROR(__xludf.DUMMYFUNCTION("IF(H149="""","""",
SUM(ARRAYFORMULA(VALUE(SPLIT(H149,CHAR(10)))))
)"),"")</f>
        <v/>
      </c>
      <c r="J149" s="17" t="str">
        <f>IFERROR(__xludf.DUMMYFUNCTION("IFERROR(
  TEXTJOIN(CHAR(10),TRUE,FILTER('SUMMARY DATA'!I:I,'SUMMARY DATA'!$A:$A=$A149,'SUMMARY DATA'!$C:$C=$B149,'SUMMARY DATA'!$B:$B=""RWS"")),
  IF(
    OR(
      ISNUMBER(SEARCH(""CDM CASH DEPOSIT"",$C149)),
      ISNUMBER(SEARCH(""CASH DEPOSIT"",$C14"&amp;"9)),
      COUNTIFS('SUMMARY DATA'!$D:$D,$C149,'SUMMARY DATA'!$B:$B,""RWS"")&lt;&gt;1
    ),
    """",
    IFERROR(TEXTJOIN(CHAR(10),TRUE,FILTER('SUMMARY DATA'!I:I,'SUMMARY DATA'!$D:$D=$C149,'SUMMARY DATA'!$B:$B=""RWS"")),"""")
  )
)"),"")</f>
        <v/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Height="1" spans="1:27">
      <c r="A150" s="2" t="s">
        <v>1344</v>
      </c>
      <c r="B150" s="15">
        <v>45957</v>
      </c>
      <c r="C150" s="2" t="s">
        <v>64</v>
      </c>
      <c r="D150" s="3">
        <v>53.1</v>
      </c>
      <c r="E150" s="16" t="str">
        <f>IFERROR(__xludf.DUMMYFUNCTION("IFERROR(
  TEXTJOIN(CHAR(10),TRUE,FILTER('SUMMARY DATA'!E:E,'SUMMARY DATA'!$A:$A=$A150,'SUMMARY DATA'!$C:$C=$B150,'SUMMARY DATA'!$B:$B=""RWS"")),
  IF(
    OR(
      ISNUMBER(SEARCH(""CDM CASH DEPOSIT"",$C150)),
      ISNUMBER(SEARCH(""CASH DEPOSIT"",$C15"&amp;"0)),
      COUNTIFS('SUMMARY DATA'!$D:$D,$C150,'SUMMARY DATA'!$B:$B,""RWS"")&lt;&gt;1
    ),
    """",
    IFERROR(TEXTJOIN(CHAR(10),TRUE,FILTER('SUMMARY DATA'!E:E,'SUMMARY DATA'!$D:$D=$C150,'SUMMARY DATA'!$B:$B=""RWS"")),"""")
  )
)"),"")</f>
        <v/>
      </c>
      <c r="F150" s="17" t="str">
        <f>IFERROR(__xludf.DUMMYFUNCTION("IFERROR(
  TEXTJOIN(CHAR(10),TRUE,FILTER('SUMMARY DATA'!F:F,'SUMMARY DATA'!$A:$A=$A150,'SUMMARY DATA'!$C:$C=$B150,'SUMMARY DATA'!$B:$B=""RWS"")),
  IF(
    OR(
      ISNUMBER(SEARCH(""CDM CASH DEPOSIT"",$C150)),
      ISNUMBER(SEARCH(""CASH DEPOSIT"",$C15"&amp;"0)),
      COUNTIFS('SUMMARY DATA'!$D:$D,$C150,'SUMMARY DATA'!$B:$B,""RWS"")&lt;&gt;1
    ),
    """",
    IFERROR(TEXTJOIN(CHAR(10),TRUE,FILTER('SUMMARY DATA'!F:F,'SUMMARY DATA'!$D:$D=$C150,'SUMMARY DATA'!$B:$B=""RWS"")),"""")
  )
)"),"")</f>
        <v/>
      </c>
      <c r="G150" s="17" t="str">
        <f>IFERROR(__xludf.DUMMYFUNCTION("IFERROR(
  TEXTJOIN(CHAR(10),TRUE,FILTER('SUMMARY DATA'!G:G,'SUMMARY DATA'!$A:$A=$A150,'SUMMARY DATA'!$C:$C=$B150,'SUMMARY DATA'!$B:$B=""RWS"")),
  IF(
    OR(
      ISNUMBER(SEARCH(""CDM CASH DEPOSIT"",$C150)),
      ISNUMBER(SEARCH(""CASH DEPOSIT"",$C15"&amp;"0)),
      COUNTIFS('SUMMARY DATA'!$D:$D,$C150,'SUMMARY DATA'!$B:$B,""RWS"")&lt;&gt;1
    ),
    """",
    IFERROR(TEXTJOIN(CHAR(10),TRUE,FILTER('SUMMARY DATA'!G:G,'SUMMARY DATA'!$D:$D=$C150,'SUMMARY DATA'!$B:$B=""RWS"")),"""")
  )
)"),"")</f>
        <v/>
      </c>
      <c r="H150" s="18" t="str">
        <f>IFERROR(__xludf.DUMMYFUNCTION("IFERROR(
  TEXTJOIN(CHAR(10),TRUE,FILTER('SUMMARY DATA'!H:H,'SUMMARY DATA'!$A:$A=$A150,'SUMMARY DATA'!$C:$C=$B150,'SUMMARY DATA'!$B:$B=""RWS"",'SUMMARY DATA'!$H:$H=$D150)),
  IF(
    OR(
      ISNUMBER(SEARCH(""CDM CASH DEPOSIT"",$C150)),
      ISNUMBER(S"&amp;"EARCH(""CASH DEPOSIT"",$C150))
    ),
    """",
    IFERROR(TEXTJOIN(CHAR(10),TRUE,FILTER('SUMMARY DATA'!H:H,'SUMMARY DATA'!$D:$D=$C150,'SUMMARY DATA'!$B:$B=""RWS"",'SUMMARY DATA'!$H:$H=$D150)),"""")
  )
)"),"")</f>
        <v/>
      </c>
      <c r="I150" s="18" t="str">
        <f>IFERROR(__xludf.DUMMYFUNCTION("IF(H150="""","""",
SUM(ARRAYFORMULA(VALUE(SPLIT(H150,CHAR(10)))))
)"),"")</f>
        <v/>
      </c>
      <c r="J150" s="17" t="str">
        <f>IFERROR(__xludf.DUMMYFUNCTION("IFERROR(
  TEXTJOIN(CHAR(10),TRUE,FILTER('SUMMARY DATA'!I:I,'SUMMARY DATA'!$A:$A=$A150,'SUMMARY DATA'!$C:$C=$B150,'SUMMARY DATA'!$B:$B=""RWS"")),
  IF(
    OR(
      ISNUMBER(SEARCH(""CDM CASH DEPOSIT"",$C150)),
      ISNUMBER(SEARCH(""CASH DEPOSIT"",$C15"&amp;"0)),
      COUNTIFS('SUMMARY DATA'!$D:$D,$C150,'SUMMARY DATA'!$B:$B,""RWS"")&lt;&gt;1
    ),
    """",
    IFERROR(TEXTJOIN(CHAR(10),TRUE,FILTER('SUMMARY DATA'!I:I,'SUMMARY DATA'!$D:$D=$C150,'SUMMARY DATA'!$B:$B=""RWS"")),"""")
  )
)"),"")</f>
        <v/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Height="1" spans="1:27">
      <c r="A151" s="2"/>
      <c r="B151" s="15">
        <v>45957</v>
      </c>
      <c r="C151" s="2" t="s">
        <v>1345</v>
      </c>
      <c r="D151" s="3">
        <v>10</v>
      </c>
      <c r="E151" s="16" t="str">
        <f>IFERROR(__xludf.DUMMYFUNCTION("IFERROR(
  TEXTJOIN(CHAR(10),TRUE,FILTER('SUMMARY DATA'!E:E,'SUMMARY DATA'!$A:$A=$A151,'SUMMARY DATA'!$C:$C=$B151,'SUMMARY DATA'!$B:$B=""RWS"")),
  IF(
    OR(
      ISNUMBER(SEARCH(""CDM CASH DEPOSIT"",$C151)),
      ISNUMBER(SEARCH(""CASH DEPOSIT"",$C15"&amp;"1)),
      COUNTIFS('SUMMARY DATA'!$D:$D,$C151,'SUMMARY DATA'!$B:$B,""RWS"")&lt;&gt;1
    ),
    """",
    IFERROR(TEXTJOIN(CHAR(10),TRUE,FILTER('SUMMARY DATA'!E:E,'SUMMARY DATA'!$D:$D=$C151,'SUMMARY DATA'!$B:$B=""RWS"")),"""")
  )
)"),"")</f>
        <v/>
      </c>
      <c r="F151" s="17" t="str">
        <f>IFERROR(__xludf.DUMMYFUNCTION("IFERROR(
  TEXTJOIN(CHAR(10),TRUE,FILTER('SUMMARY DATA'!F:F,'SUMMARY DATA'!$A:$A=$A151,'SUMMARY DATA'!$C:$C=$B151,'SUMMARY DATA'!$B:$B=""RWS"")),
  IF(
    OR(
      ISNUMBER(SEARCH(""CDM CASH DEPOSIT"",$C151)),
      ISNUMBER(SEARCH(""CASH DEPOSIT"",$C15"&amp;"1)),
      COUNTIFS('SUMMARY DATA'!$D:$D,$C151,'SUMMARY DATA'!$B:$B,""RWS"")&lt;&gt;1
    ),
    """",
    IFERROR(TEXTJOIN(CHAR(10),TRUE,FILTER('SUMMARY DATA'!F:F,'SUMMARY DATA'!$D:$D=$C151,'SUMMARY DATA'!$B:$B=""RWS"")),"""")
  )
)"),"")</f>
        <v/>
      </c>
      <c r="G151" s="17" t="str">
        <f>IFERROR(__xludf.DUMMYFUNCTION("IFERROR(
  TEXTJOIN(CHAR(10),TRUE,FILTER('SUMMARY DATA'!G:G,'SUMMARY DATA'!$A:$A=$A151,'SUMMARY DATA'!$C:$C=$B151,'SUMMARY DATA'!$B:$B=""RWS"")),
  IF(
    OR(
      ISNUMBER(SEARCH(""CDM CASH DEPOSIT"",$C151)),
      ISNUMBER(SEARCH(""CASH DEPOSIT"",$C15"&amp;"1)),
      COUNTIFS('SUMMARY DATA'!$D:$D,$C151,'SUMMARY DATA'!$B:$B,""RWS"")&lt;&gt;1
    ),
    """",
    IFERROR(TEXTJOIN(CHAR(10),TRUE,FILTER('SUMMARY DATA'!G:G,'SUMMARY DATA'!$D:$D=$C151,'SUMMARY DATA'!$B:$B=""RWS"")),"""")
  )
)"),"")</f>
        <v/>
      </c>
      <c r="H151" s="18" t="str">
        <f>IFERROR(__xludf.DUMMYFUNCTION("IFERROR(
  TEXTJOIN(CHAR(10),TRUE,FILTER('SUMMARY DATA'!H:H,'SUMMARY DATA'!$A:$A=$A151,'SUMMARY DATA'!$C:$C=$B151,'SUMMARY DATA'!$B:$B=""RWS"",'SUMMARY DATA'!$H:$H=$D151)),
  IF(
    OR(
      ISNUMBER(SEARCH(""CDM CASH DEPOSIT"",$C151)),
      ISNUMBER(S"&amp;"EARCH(""CASH DEPOSIT"",$C151))
    ),
    """",
    IFERROR(TEXTJOIN(CHAR(10),TRUE,FILTER('SUMMARY DATA'!H:H,'SUMMARY DATA'!$D:$D=$C151,'SUMMARY DATA'!$B:$B=""RWS"",'SUMMARY DATA'!$H:$H=$D151)),"""")
  )
)"),"")</f>
        <v/>
      </c>
      <c r="I151" s="18" t="str">
        <f>IFERROR(__xludf.DUMMYFUNCTION("IF(H151="""","""",
SUM(ARRAYFORMULA(VALUE(SPLIT(H151,CHAR(10)))))
)"),"")</f>
        <v/>
      </c>
      <c r="J151" s="17" t="str">
        <f>IFERROR(__xludf.DUMMYFUNCTION("IFERROR(
  TEXTJOIN(CHAR(10),TRUE,FILTER('SUMMARY DATA'!I:I,'SUMMARY DATA'!$A:$A=$A151,'SUMMARY DATA'!$C:$C=$B151,'SUMMARY DATA'!$B:$B=""RWS"")),
  IF(
    OR(
      ISNUMBER(SEARCH(""CDM CASH DEPOSIT"",$C151)),
      ISNUMBER(SEARCH(""CASH DEPOSIT"",$C15"&amp;"1)),
      COUNTIFS('SUMMARY DATA'!$D:$D,$C151,'SUMMARY DATA'!$B:$B,""RWS"")&lt;&gt;1
    ),
    """",
    IFERROR(TEXTJOIN(CHAR(10),TRUE,FILTER('SUMMARY DATA'!I:I,'SUMMARY DATA'!$D:$D=$C151,'SUMMARY DATA'!$B:$B=""RWS"")),"""")
  )
)"),"")</f>
        <v/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Height="1" spans="1:27">
      <c r="A152" s="2" t="s">
        <v>1346</v>
      </c>
      <c r="B152" s="15">
        <v>45957</v>
      </c>
      <c r="C152" s="2" t="s">
        <v>1347</v>
      </c>
      <c r="D152" s="3">
        <v>574.33</v>
      </c>
      <c r="E152" s="16" t="str">
        <f>IFERROR(__xludf.DUMMYFUNCTION("IFERROR(
  TEXTJOIN(CHAR(10),TRUE,FILTER('SUMMARY DATA'!E:E,'SUMMARY DATA'!$A:$A=$A152,'SUMMARY DATA'!$C:$C=$B152,'SUMMARY DATA'!$B:$B=""RWS"")),
  IF(
    OR(
      ISNUMBER(SEARCH(""CDM CASH DEPOSIT"",$C152)),
      ISNUMBER(SEARCH(""CASH DEPOSIT"",$C15"&amp;"2)),
      COUNTIFS('SUMMARY DATA'!$D:$D,$C152,'SUMMARY DATA'!$B:$B,""RWS"")&lt;&gt;1
    ),
    """",
    IFERROR(TEXTJOIN(CHAR(10),TRUE,FILTER('SUMMARY DATA'!E:E,'SUMMARY DATA'!$D:$D=$C152,'SUMMARY DATA'!$B:$B=""RWS"")),"""")
  )
)"),"")</f>
        <v/>
      </c>
      <c r="F152" s="17" t="str">
        <f>IFERROR(__xludf.DUMMYFUNCTION("IFERROR(
  TEXTJOIN(CHAR(10),TRUE,FILTER('SUMMARY DATA'!F:F,'SUMMARY DATA'!$A:$A=$A152,'SUMMARY DATA'!$C:$C=$B152,'SUMMARY DATA'!$B:$B=""RWS"")),
  IF(
    OR(
      ISNUMBER(SEARCH(""CDM CASH DEPOSIT"",$C152)),
      ISNUMBER(SEARCH(""CASH DEPOSIT"",$C15"&amp;"2)),
      COUNTIFS('SUMMARY DATA'!$D:$D,$C152,'SUMMARY DATA'!$B:$B,""RWS"")&lt;&gt;1
    ),
    """",
    IFERROR(TEXTJOIN(CHAR(10),TRUE,FILTER('SUMMARY DATA'!F:F,'SUMMARY DATA'!$D:$D=$C152,'SUMMARY DATA'!$B:$B=""RWS"")),"""")
  )
)"),"")</f>
        <v/>
      </c>
      <c r="G152" s="17" t="str">
        <f>IFERROR(__xludf.DUMMYFUNCTION("IFERROR(
  TEXTJOIN(CHAR(10),TRUE,FILTER('SUMMARY DATA'!G:G,'SUMMARY DATA'!$A:$A=$A152,'SUMMARY DATA'!$C:$C=$B152,'SUMMARY DATA'!$B:$B=""RWS"")),
  IF(
    OR(
      ISNUMBER(SEARCH(""CDM CASH DEPOSIT"",$C152)),
      ISNUMBER(SEARCH(""CASH DEPOSIT"",$C15"&amp;"2)),
      COUNTIFS('SUMMARY DATA'!$D:$D,$C152,'SUMMARY DATA'!$B:$B,""RWS"")&lt;&gt;1
    ),
    """",
    IFERROR(TEXTJOIN(CHAR(10),TRUE,FILTER('SUMMARY DATA'!G:G,'SUMMARY DATA'!$D:$D=$C152,'SUMMARY DATA'!$B:$B=""RWS"")),"""")
  )
)"),"")</f>
        <v/>
      </c>
      <c r="H152" s="18" t="str">
        <f>IFERROR(__xludf.DUMMYFUNCTION("IFERROR(
  TEXTJOIN(CHAR(10),TRUE,FILTER('SUMMARY DATA'!H:H,'SUMMARY DATA'!$A:$A=$A152,'SUMMARY DATA'!$C:$C=$B152,'SUMMARY DATA'!$B:$B=""RWS"",'SUMMARY DATA'!$H:$H=$D152)),
  IF(
    OR(
      ISNUMBER(SEARCH(""CDM CASH DEPOSIT"",$C152)),
      ISNUMBER(S"&amp;"EARCH(""CASH DEPOSIT"",$C152))
    ),
    """",
    IFERROR(TEXTJOIN(CHAR(10),TRUE,FILTER('SUMMARY DATA'!H:H,'SUMMARY DATA'!$D:$D=$C152,'SUMMARY DATA'!$B:$B=""RWS"",'SUMMARY DATA'!$H:$H=$D152)),"""")
  )
)"),"")</f>
        <v/>
      </c>
      <c r="I152" s="18" t="str">
        <f>IFERROR(__xludf.DUMMYFUNCTION("IF(H152="""","""",
SUM(ARRAYFORMULA(VALUE(SPLIT(H152,CHAR(10)))))
)"),"")</f>
        <v/>
      </c>
      <c r="J152" s="17" t="str">
        <f>IFERROR(__xludf.DUMMYFUNCTION("IFERROR(
  TEXTJOIN(CHAR(10),TRUE,FILTER('SUMMARY DATA'!I:I,'SUMMARY DATA'!$A:$A=$A152,'SUMMARY DATA'!$C:$C=$B152,'SUMMARY DATA'!$B:$B=""RWS"")),
  IF(
    OR(
      ISNUMBER(SEARCH(""CDM CASH DEPOSIT"",$C152)),
      ISNUMBER(SEARCH(""CASH DEPOSIT"",$C15"&amp;"2)),
      COUNTIFS('SUMMARY DATA'!$D:$D,$C152,'SUMMARY DATA'!$B:$B,""RWS"")&lt;&gt;1
    ),
    """",
    IFERROR(TEXTJOIN(CHAR(10),TRUE,FILTER('SUMMARY DATA'!I:I,'SUMMARY DATA'!$D:$D=$C152,'SUMMARY DATA'!$B:$B=""RWS"")),"""")
  )
)"),"")</f>
        <v/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Height="1" spans="1:27">
      <c r="A153" s="2"/>
      <c r="B153" s="15">
        <v>45956</v>
      </c>
      <c r="C153" s="2" t="s">
        <v>1348</v>
      </c>
      <c r="D153" s="3">
        <v>99.29</v>
      </c>
      <c r="E153" s="16" t="str">
        <f>IFERROR(__xludf.DUMMYFUNCTION("IFERROR(
  TEXTJOIN(CHAR(10),TRUE,FILTER('SUMMARY DATA'!E:E,'SUMMARY DATA'!$A:$A=$A153,'SUMMARY DATA'!$C:$C=$B153,'SUMMARY DATA'!$B:$B=""RWS"")),
  IF(
    OR(
      ISNUMBER(SEARCH(""CDM CASH DEPOSIT"",$C153)),
      ISNUMBER(SEARCH(""CASH DEPOSIT"",$C15"&amp;"3)),
      COUNTIFS('SUMMARY DATA'!$D:$D,$C153,'SUMMARY DATA'!$B:$B,""RWS"")&lt;&gt;1
    ),
    """",
    IFERROR(TEXTJOIN(CHAR(10),TRUE,FILTER('SUMMARY DATA'!E:E,'SUMMARY DATA'!$D:$D=$C153,'SUMMARY DATA'!$B:$B=""RWS"")),"""")
  )
)"),"")</f>
        <v/>
      </c>
      <c r="F153" s="17" t="str">
        <f>IFERROR(__xludf.DUMMYFUNCTION("IFERROR(
  TEXTJOIN(CHAR(10),TRUE,FILTER('SUMMARY DATA'!F:F,'SUMMARY DATA'!$A:$A=$A153,'SUMMARY DATA'!$C:$C=$B153,'SUMMARY DATA'!$B:$B=""RWS"")),
  IF(
    OR(
      ISNUMBER(SEARCH(""CDM CASH DEPOSIT"",$C153)),
      ISNUMBER(SEARCH(""CASH DEPOSIT"",$C15"&amp;"3)),
      COUNTIFS('SUMMARY DATA'!$D:$D,$C153,'SUMMARY DATA'!$B:$B,""RWS"")&lt;&gt;1
    ),
    """",
    IFERROR(TEXTJOIN(CHAR(10),TRUE,FILTER('SUMMARY DATA'!F:F,'SUMMARY DATA'!$D:$D=$C153,'SUMMARY DATA'!$B:$B=""RWS"")),"""")
  )
)"),"")</f>
        <v/>
      </c>
      <c r="G153" s="17" t="str">
        <f>IFERROR(__xludf.DUMMYFUNCTION("IFERROR(
  TEXTJOIN(CHAR(10),TRUE,FILTER('SUMMARY DATA'!G:G,'SUMMARY DATA'!$A:$A=$A153,'SUMMARY DATA'!$C:$C=$B153,'SUMMARY DATA'!$B:$B=""RWS"")),
  IF(
    OR(
      ISNUMBER(SEARCH(""CDM CASH DEPOSIT"",$C153)),
      ISNUMBER(SEARCH(""CASH DEPOSIT"",$C15"&amp;"3)),
      COUNTIFS('SUMMARY DATA'!$D:$D,$C153,'SUMMARY DATA'!$B:$B,""RWS"")&lt;&gt;1
    ),
    """",
    IFERROR(TEXTJOIN(CHAR(10),TRUE,FILTER('SUMMARY DATA'!G:G,'SUMMARY DATA'!$D:$D=$C153,'SUMMARY DATA'!$B:$B=""RWS"")),"""")
  )
)"),"")</f>
        <v/>
      </c>
      <c r="H153" s="18" t="str">
        <f>IFERROR(__xludf.DUMMYFUNCTION("IFERROR(
  TEXTJOIN(CHAR(10),TRUE,FILTER('SUMMARY DATA'!H:H,'SUMMARY DATA'!$A:$A=$A153,'SUMMARY DATA'!$C:$C=$B153,'SUMMARY DATA'!$B:$B=""RWS"",'SUMMARY DATA'!$H:$H=$D153)),
  IF(
    OR(
      ISNUMBER(SEARCH(""CDM CASH DEPOSIT"",$C153)),
      ISNUMBER(S"&amp;"EARCH(""CASH DEPOSIT"",$C153))
    ),
    """",
    IFERROR(TEXTJOIN(CHAR(10),TRUE,FILTER('SUMMARY DATA'!H:H,'SUMMARY DATA'!$D:$D=$C153,'SUMMARY DATA'!$B:$B=""RWS"",'SUMMARY DATA'!$H:$H=$D153)),"""")
  )
)"),"")</f>
        <v/>
      </c>
      <c r="I153" s="18" t="str">
        <f>IFERROR(__xludf.DUMMYFUNCTION("IF(H153="""","""",
SUM(ARRAYFORMULA(VALUE(SPLIT(H153,CHAR(10)))))
)"),"")</f>
        <v/>
      </c>
      <c r="J153" s="17" t="str">
        <f>IFERROR(__xludf.DUMMYFUNCTION("IFERROR(
  TEXTJOIN(CHAR(10),TRUE,FILTER('SUMMARY DATA'!I:I,'SUMMARY DATA'!$A:$A=$A153,'SUMMARY DATA'!$C:$C=$B153,'SUMMARY DATA'!$B:$B=""RWS"")),
  IF(
    OR(
      ISNUMBER(SEARCH(""CDM CASH DEPOSIT"",$C153)),
      ISNUMBER(SEARCH(""CASH DEPOSIT"",$C15"&amp;"3)),
      COUNTIFS('SUMMARY DATA'!$D:$D,$C153,'SUMMARY DATA'!$B:$B,""RWS"")&lt;&gt;1
    ),
    """",
    IFERROR(TEXTJOIN(CHAR(10),TRUE,FILTER('SUMMARY DATA'!I:I,'SUMMARY DATA'!$D:$D=$C153,'SUMMARY DATA'!$B:$B=""RWS"")),"""")
  )
)"),"")</f>
        <v/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Height="1" spans="1:27">
      <c r="A154" s="2"/>
      <c r="B154" s="15">
        <v>45956</v>
      </c>
      <c r="C154" s="2" t="s">
        <v>1349</v>
      </c>
      <c r="D154" s="3">
        <v>0.2</v>
      </c>
      <c r="E154" s="16" t="str">
        <f>IFERROR(__xludf.DUMMYFUNCTION("IFERROR(
  TEXTJOIN(CHAR(10),TRUE,FILTER('SUMMARY DATA'!E:E,'SUMMARY DATA'!$A:$A=$A154,'SUMMARY DATA'!$C:$C=$B154,'SUMMARY DATA'!$B:$B=""RWS"")),
  IF(
    OR(
      ISNUMBER(SEARCH(""CDM CASH DEPOSIT"",$C154)),
      ISNUMBER(SEARCH(""CASH DEPOSIT"",$C15"&amp;"4)),
      COUNTIFS('SUMMARY DATA'!$D:$D,$C154,'SUMMARY DATA'!$B:$B,""RWS"")&lt;&gt;1
    ),
    """",
    IFERROR(TEXTJOIN(CHAR(10),TRUE,FILTER('SUMMARY DATA'!E:E,'SUMMARY DATA'!$D:$D=$C154,'SUMMARY DATA'!$B:$B=""RWS"")),"""")
  )
)"),"")</f>
        <v/>
      </c>
      <c r="F154" s="17" t="str">
        <f>IFERROR(__xludf.DUMMYFUNCTION("IFERROR(
  TEXTJOIN(CHAR(10),TRUE,FILTER('SUMMARY DATA'!F:F,'SUMMARY DATA'!$A:$A=$A154,'SUMMARY DATA'!$C:$C=$B154,'SUMMARY DATA'!$B:$B=""RWS"")),
  IF(
    OR(
      ISNUMBER(SEARCH(""CDM CASH DEPOSIT"",$C154)),
      ISNUMBER(SEARCH(""CASH DEPOSIT"",$C15"&amp;"4)),
      COUNTIFS('SUMMARY DATA'!$D:$D,$C154,'SUMMARY DATA'!$B:$B,""RWS"")&lt;&gt;1
    ),
    """",
    IFERROR(TEXTJOIN(CHAR(10),TRUE,FILTER('SUMMARY DATA'!F:F,'SUMMARY DATA'!$D:$D=$C154,'SUMMARY DATA'!$B:$B=""RWS"")),"""")
  )
)"),"")</f>
        <v/>
      </c>
      <c r="G154" s="17" t="str">
        <f>IFERROR(__xludf.DUMMYFUNCTION("IFERROR(
  TEXTJOIN(CHAR(10),TRUE,FILTER('SUMMARY DATA'!G:G,'SUMMARY DATA'!$A:$A=$A154,'SUMMARY DATA'!$C:$C=$B154,'SUMMARY DATA'!$B:$B=""RWS"")),
  IF(
    OR(
      ISNUMBER(SEARCH(""CDM CASH DEPOSIT"",$C154)),
      ISNUMBER(SEARCH(""CASH DEPOSIT"",$C15"&amp;"4)),
      COUNTIFS('SUMMARY DATA'!$D:$D,$C154,'SUMMARY DATA'!$B:$B,""RWS"")&lt;&gt;1
    ),
    """",
    IFERROR(TEXTJOIN(CHAR(10),TRUE,FILTER('SUMMARY DATA'!G:G,'SUMMARY DATA'!$D:$D=$C154,'SUMMARY DATA'!$B:$B=""RWS"")),"""")
  )
)"),"")</f>
        <v/>
      </c>
      <c r="H154" s="18" t="str">
        <f>IFERROR(__xludf.DUMMYFUNCTION("IFERROR(
  TEXTJOIN(CHAR(10),TRUE,FILTER('SUMMARY DATA'!H:H,'SUMMARY DATA'!$A:$A=$A154,'SUMMARY DATA'!$C:$C=$B154,'SUMMARY DATA'!$B:$B=""RWS"",'SUMMARY DATA'!$H:$H=$D154)),
  IF(
    OR(
      ISNUMBER(SEARCH(""CDM CASH DEPOSIT"",$C154)),
      ISNUMBER(S"&amp;"EARCH(""CASH DEPOSIT"",$C154))
    ),
    """",
    IFERROR(TEXTJOIN(CHAR(10),TRUE,FILTER('SUMMARY DATA'!H:H,'SUMMARY DATA'!$D:$D=$C154,'SUMMARY DATA'!$B:$B=""RWS"",'SUMMARY DATA'!$H:$H=$D154)),"""")
  )
)"),"")</f>
        <v/>
      </c>
      <c r="I154" s="18" t="str">
        <f>IFERROR(__xludf.DUMMYFUNCTION("IF(H154="""","""",
SUM(ARRAYFORMULA(VALUE(SPLIT(H154,CHAR(10)))))
)"),"")</f>
        <v/>
      </c>
      <c r="J154" s="17" t="str">
        <f>IFERROR(__xludf.DUMMYFUNCTION("IFERROR(
  TEXTJOIN(CHAR(10),TRUE,FILTER('SUMMARY DATA'!I:I,'SUMMARY DATA'!$A:$A=$A154,'SUMMARY DATA'!$C:$C=$B154,'SUMMARY DATA'!$B:$B=""RWS"")),
  IF(
    OR(
      ISNUMBER(SEARCH(""CDM CASH DEPOSIT"",$C154)),
      ISNUMBER(SEARCH(""CASH DEPOSIT"",$C15"&amp;"4)),
      COUNTIFS('SUMMARY DATA'!$D:$D,$C154,'SUMMARY DATA'!$B:$B,""RWS"")&lt;&gt;1
    ),
    """",
    IFERROR(TEXTJOIN(CHAR(10),TRUE,FILTER('SUMMARY DATA'!I:I,'SUMMARY DATA'!$D:$D=$C154,'SUMMARY DATA'!$B:$B=""RWS"")),"""")
  )
)"),"")</f>
        <v/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Height="1" spans="1:27">
      <c r="A155" s="2"/>
      <c r="B155" s="15">
        <v>45956</v>
      </c>
      <c r="C155" s="2" t="s">
        <v>1350</v>
      </c>
      <c r="D155" s="3">
        <v>12.04</v>
      </c>
      <c r="E155" s="16" t="str">
        <f>IFERROR(__xludf.DUMMYFUNCTION("IFERROR(
  TEXTJOIN(CHAR(10),TRUE,FILTER('SUMMARY DATA'!E:E,'SUMMARY DATA'!$A:$A=$A155,'SUMMARY DATA'!$C:$C=$B155,'SUMMARY DATA'!$B:$B=""RWS"")),
  IF(
    OR(
      ISNUMBER(SEARCH(""CDM CASH DEPOSIT"",$C155)),
      ISNUMBER(SEARCH(""CASH DEPOSIT"",$C15"&amp;"5)),
      COUNTIFS('SUMMARY DATA'!$D:$D,$C155,'SUMMARY DATA'!$B:$B,""RWS"")&lt;&gt;1
    ),
    """",
    IFERROR(TEXTJOIN(CHAR(10),TRUE,FILTER('SUMMARY DATA'!E:E,'SUMMARY DATA'!$D:$D=$C155,'SUMMARY DATA'!$B:$B=""RWS"")),"""")
  )
)"),"")</f>
        <v/>
      </c>
      <c r="F155" s="17" t="str">
        <f>IFERROR(__xludf.DUMMYFUNCTION("IFERROR(
  TEXTJOIN(CHAR(10),TRUE,FILTER('SUMMARY DATA'!F:F,'SUMMARY DATA'!$A:$A=$A155,'SUMMARY DATA'!$C:$C=$B155,'SUMMARY DATA'!$B:$B=""RWS"")),
  IF(
    OR(
      ISNUMBER(SEARCH(""CDM CASH DEPOSIT"",$C155)),
      ISNUMBER(SEARCH(""CASH DEPOSIT"",$C15"&amp;"5)),
      COUNTIFS('SUMMARY DATA'!$D:$D,$C155,'SUMMARY DATA'!$B:$B,""RWS"")&lt;&gt;1
    ),
    """",
    IFERROR(TEXTJOIN(CHAR(10),TRUE,FILTER('SUMMARY DATA'!F:F,'SUMMARY DATA'!$D:$D=$C155,'SUMMARY DATA'!$B:$B=""RWS"")),"""")
  )
)"),"")</f>
        <v/>
      </c>
      <c r="G155" s="17" t="str">
        <f>IFERROR(__xludf.DUMMYFUNCTION("IFERROR(
  TEXTJOIN(CHAR(10),TRUE,FILTER('SUMMARY DATA'!G:G,'SUMMARY DATA'!$A:$A=$A155,'SUMMARY DATA'!$C:$C=$B155,'SUMMARY DATA'!$B:$B=""RWS"")),
  IF(
    OR(
      ISNUMBER(SEARCH(""CDM CASH DEPOSIT"",$C155)),
      ISNUMBER(SEARCH(""CASH DEPOSIT"",$C15"&amp;"5)),
      COUNTIFS('SUMMARY DATA'!$D:$D,$C155,'SUMMARY DATA'!$B:$B,""RWS"")&lt;&gt;1
    ),
    """",
    IFERROR(TEXTJOIN(CHAR(10),TRUE,FILTER('SUMMARY DATA'!G:G,'SUMMARY DATA'!$D:$D=$C155,'SUMMARY DATA'!$B:$B=""RWS"")),"""")
  )
)"),"")</f>
        <v/>
      </c>
      <c r="H155" s="18" t="str">
        <f>IFERROR(__xludf.DUMMYFUNCTION("IFERROR(
  TEXTJOIN(CHAR(10),TRUE,FILTER('SUMMARY DATA'!H:H,'SUMMARY DATA'!$A:$A=$A155,'SUMMARY DATA'!$C:$C=$B155,'SUMMARY DATA'!$B:$B=""RWS"",'SUMMARY DATA'!$H:$H=$D155)),
  IF(
    OR(
      ISNUMBER(SEARCH(""CDM CASH DEPOSIT"",$C155)),
      ISNUMBER(S"&amp;"EARCH(""CASH DEPOSIT"",$C155))
    ),
    """",
    IFERROR(TEXTJOIN(CHAR(10),TRUE,FILTER('SUMMARY DATA'!H:H,'SUMMARY DATA'!$D:$D=$C155,'SUMMARY DATA'!$B:$B=""RWS"",'SUMMARY DATA'!$H:$H=$D155)),"""")
  )
)"),"")</f>
        <v/>
      </c>
      <c r="I155" s="18" t="str">
        <f>IFERROR(__xludf.DUMMYFUNCTION("IF(H155="""","""",
SUM(ARRAYFORMULA(VALUE(SPLIT(H155,CHAR(10)))))
)"),"")</f>
        <v/>
      </c>
      <c r="J155" s="17" t="str">
        <f>IFERROR(__xludf.DUMMYFUNCTION("IFERROR(
  TEXTJOIN(CHAR(10),TRUE,FILTER('SUMMARY DATA'!I:I,'SUMMARY DATA'!$A:$A=$A155,'SUMMARY DATA'!$C:$C=$B155,'SUMMARY DATA'!$B:$B=""RWS"")),
  IF(
    OR(
      ISNUMBER(SEARCH(""CDM CASH DEPOSIT"",$C155)),
      ISNUMBER(SEARCH(""CASH DEPOSIT"",$C15"&amp;"5)),
      COUNTIFS('SUMMARY DATA'!$D:$D,$C155,'SUMMARY DATA'!$B:$B,""RWS"")&lt;&gt;1
    ),
    """",
    IFERROR(TEXTJOIN(CHAR(10),TRUE,FILTER('SUMMARY DATA'!I:I,'SUMMARY DATA'!$D:$D=$C155,'SUMMARY DATA'!$B:$B=""RWS"")),"""")
  )
)"),"")</f>
        <v/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Height="1" spans="1:27">
      <c r="A156" s="2"/>
      <c r="B156" s="15">
        <v>45956</v>
      </c>
      <c r="C156" s="2" t="s">
        <v>1351</v>
      </c>
      <c r="D156" s="3">
        <v>120.54</v>
      </c>
      <c r="E156" s="16" t="str">
        <f>IFERROR(__xludf.DUMMYFUNCTION("IFERROR(
  TEXTJOIN(CHAR(10),TRUE,FILTER('SUMMARY DATA'!E:E,'SUMMARY DATA'!$A:$A=$A156,'SUMMARY DATA'!$C:$C=$B156,'SUMMARY DATA'!$B:$B=""RWS"")),
  IF(
    OR(
      ISNUMBER(SEARCH(""CDM CASH DEPOSIT"",$C156)),
      ISNUMBER(SEARCH(""CASH DEPOSIT"",$C15"&amp;"6)),
      COUNTIFS('SUMMARY DATA'!$D:$D,$C156,'SUMMARY DATA'!$B:$B,""RWS"")&lt;&gt;1
    ),
    """",
    IFERROR(TEXTJOIN(CHAR(10),TRUE,FILTER('SUMMARY DATA'!E:E,'SUMMARY DATA'!$D:$D=$C156,'SUMMARY DATA'!$B:$B=""RWS"")),"""")
  )
)"),"")</f>
        <v/>
      </c>
      <c r="F156" s="17" t="str">
        <f>IFERROR(__xludf.DUMMYFUNCTION("IFERROR(
  TEXTJOIN(CHAR(10),TRUE,FILTER('SUMMARY DATA'!F:F,'SUMMARY DATA'!$A:$A=$A156,'SUMMARY DATA'!$C:$C=$B156,'SUMMARY DATA'!$B:$B=""RWS"")),
  IF(
    OR(
      ISNUMBER(SEARCH(""CDM CASH DEPOSIT"",$C156)),
      ISNUMBER(SEARCH(""CASH DEPOSIT"",$C15"&amp;"6)),
      COUNTIFS('SUMMARY DATA'!$D:$D,$C156,'SUMMARY DATA'!$B:$B,""RWS"")&lt;&gt;1
    ),
    """",
    IFERROR(TEXTJOIN(CHAR(10),TRUE,FILTER('SUMMARY DATA'!F:F,'SUMMARY DATA'!$D:$D=$C156,'SUMMARY DATA'!$B:$B=""RWS"")),"""")
  )
)"),"")</f>
        <v/>
      </c>
      <c r="G156" s="17" t="str">
        <f>IFERROR(__xludf.DUMMYFUNCTION("IFERROR(
  TEXTJOIN(CHAR(10),TRUE,FILTER('SUMMARY DATA'!G:G,'SUMMARY DATA'!$A:$A=$A156,'SUMMARY DATA'!$C:$C=$B156,'SUMMARY DATA'!$B:$B=""RWS"")),
  IF(
    OR(
      ISNUMBER(SEARCH(""CDM CASH DEPOSIT"",$C156)),
      ISNUMBER(SEARCH(""CASH DEPOSIT"",$C15"&amp;"6)),
      COUNTIFS('SUMMARY DATA'!$D:$D,$C156,'SUMMARY DATA'!$B:$B,""RWS"")&lt;&gt;1
    ),
    """",
    IFERROR(TEXTJOIN(CHAR(10),TRUE,FILTER('SUMMARY DATA'!G:G,'SUMMARY DATA'!$D:$D=$C156,'SUMMARY DATA'!$B:$B=""RWS"")),"""")
  )
)"),"")</f>
        <v/>
      </c>
      <c r="H156" s="18" t="str">
        <f>IFERROR(__xludf.DUMMYFUNCTION("IFERROR(
  TEXTJOIN(CHAR(10),TRUE,FILTER('SUMMARY DATA'!H:H,'SUMMARY DATA'!$A:$A=$A156,'SUMMARY DATA'!$C:$C=$B156,'SUMMARY DATA'!$B:$B=""RWS"",'SUMMARY DATA'!$H:$H=$D156)),
  IF(
    OR(
      ISNUMBER(SEARCH(""CDM CASH DEPOSIT"",$C156)),
      ISNUMBER(S"&amp;"EARCH(""CASH DEPOSIT"",$C156))
    ),
    """",
    IFERROR(TEXTJOIN(CHAR(10),TRUE,FILTER('SUMMARY DATA'!H:H,'SUMMARY DATA'!$D:$D=$C156,'SUMMARY DATA'!$B:$B=""RWS"",'SUMMARY DATA'!$H:$H=$D156)),"""")
  )
)"),"")</f>
        <v/>
      </c>
      <c r="I156" s="18" t="str">
        <f>IFERROR(__xludf.DUMMYFUNCTION("IF(H156="""","""",
SUM(ARRAYFORMULA(VALUE(SPLIT(H156,CHAR(10)))))
)"),"")</f>
        <v/>
      </c>
      <c r="J156" s="17" t="str">
        <f>IFERROR(__xludf.DUMMYFUNCTION("IFERROR(
  TEXTJOIN(CHAR(10),TRUE,FILTER('SUMMARY DATA'!I:I,'SUMMARY DATA'!$A:$A=$A156,'SUMMARY DATA'!$C:$C=$B156,'SUMMARY DATA'!$B:$B=""RWS"")),
  IF(
    OR(
      ISNUMBER(SEARCH(""CDM CASH DEPOSIT"",$C156)),
      ISNUMBER(SEARCH(""CASH DEPOSIT"",$C15"&amp;"6)),
      COUNTIFS('SUMMARY DATA'!$D:$D,$C156,'SUMMARY DATA'!$B:$B,""RWS"")&lt;&gt;1
    ),
    """",
    IFERROR(TEXTJOIN(CHAR(10),TRUE,FILTER('SUMMARY DATA'!I:I,'SUMMARY DATA'!$D:$D=$C156,'SUMMARY DATA'!$B:$B=""RWS"")),"""")
  )
)"),"")</f>
        <v/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Height="1" spans="1:27">
      <c r="A157" s="2"/>
      <c r="B157" s="15">
        <v>45956</v>
      </c>
      <c r="C157" s="2" t="s">
        <v>1352</v>
      </c>
      <c r="D157" s="3">
        <v>3.98</v>
      </c>
      <c r="E157" s="16" t="str">
        <f>IFERROR(__xludf.DUMMYFUNCTION("IFERROR(
  TEXTJOIN(CHAR(10),TRUE,FILTER('SUMMARY DATA'!E:E,'SUMMARY DATA'!$A:$A=$A157,'SUMMARY DATA'!$C:$C=$B157,'SUMMARY DATA'!$B:$B=""RWS"")),
  IF(
    OR(
      ISNUMBER(SEARCH(""CDM CASH DEPOSIT"",$C157)),
      ISNUMBER(SEARCH(""CASH DEPOSIT"",$C15"&amp;"7)),
      COUNTIFS('SUMMARY DATA'!$D:$D,$C157,'SUMMARY DATA'!$B:$B,""RWS"")&lt;&gt;1
    ),
    """",
    IFERROR(TEXTJOIN(CHAR(10),TRUE,FILTER('SUMMARY DATA'!E:E,'SUMMARY DATA'!$D:$D=$C157,'SUMMARY DATA'!$B:$B=""RWS"")),"""")
  )
)"),"")</f>
        <v/>
      </c>
      <c r="F157" s="17" t="str">
        <f>IFERROR(__xludf.DUMMYFUNCTION("IFERROR(
  TEXTJOIN(CHAR(10),TRUE,FILTER('SUMMARY DATA'!F:F,'SUMMARY DATA'!$A:$A=$A157,'SUMMARY DATA'!$C:$C=$B157,'SUMMARY DATA'!$B:$B=""RWS"")),
  IF(
    OR(
      ISNUMBER(SEARCH(""CDM CASH DEPOSIT"",$C157)),
      ISNUMBER(SEARCH(""CASH DEPOSIT"",$C15"&amp;"7)),
      COUNTIFS('SUMMARY DATA'!$D:$D,$C157,'SUMMARY DATA'!$B:$B,""RWS"")&lt;&gt;1
    ),
    """",
    IFERROR(TEXTJOIN(CHAR(10),TRUE,FILTER('SUMMARY DATA'!F:F,'SUMMARY DATA'!$D:$D=$C157,'SUMMARY DATA'!$B:$B=""RWS"")),"""")
  )
)"),"")</f>
        <v/>
      </c>
      <c r="G157" s="17" t="str">
        <f>IFERROR(__xludf.DUMMYFUNCTION("IFERROR(
  TEXTJOIN(CHAR(10),TRUE,FILTER('SUMMARY DATA'!G:G,'SUMMARY DATA'!$A:$A=$A157,'SUMMARY DATA'!$C:$C=$B157,'SUMMARY DATA'!$B:$B=""RWS"")),
  IF(
    OR(
      ISNUMBER(SEARCH(""CDM CASH DEPOSIT"",$C157)),
      ISNUMBER(SEARCH(""CASH DEPOSIT"",$C15"&amp;"7)),
      COUNTIFS('SUMMARY DATA'!$D:$D,$C157,'SUMMARY DATA'!$B:$B,""RWS"")&lt;&gt;1
    ),
    """",
    IFERROR(TEXTJOIN(CHAR(10),TRUE,FILTER('SUMMARY DATA'!G:G,'SUMMARY DATA'!$D:$D=$C157,'SUMMARY DATA'!$B:$B=""RWS"")),"""")
  )
)"),"")</f>
        <v/>
      </c>
      <c r="H157" s="18" t="str">
        <f>IFERROR(__xludf.DUMMYFUNCTION("IFERROR(
  TEXTJOIN(CHAR(10),TRUE,FILTER('SUMMARY DATA'!H:H,'SUMMARY DATA'!$A:$A=$A157,'SUMMARY DATA'!$C:$C=$B157,'SUMMARY DATA'!$B:$B=""RWS"",'SUMMARY DATA'!$H:$H=$D157)),
  IF(
    OR(
      ISNUMBER(SEARCH(""CDM CASH DEPOSIT"",$C157)),
      ISNUMBER(S"&amp;"EARCH(""CASH DEPOSIT"",$C157))
    ),
    """",
    IFERROR(TEXTJOIN(CHAR(10),TRUE,FILTER('SUMMARY DATA'!H:H,'SUMMARY DATA'!$D:$D=$C157,'SUMMARY DATA'!$B:$B=""RWS"",'SUMMARY DATA'!$H:$H=$D157)),"""")
  )
)"),"")</f>
        <v/>
      </c>
      <c r="I157" s="18" t="str">
        <f>IFERROR(__xludf.DUMMYFUNCTION("IF(H157="""","""",
SUM(ARRAYFORMULA(VALUE(SPLIT(H157,CHAR(10)))))
)"),"")</f>
        <v/>
      </c>
      <c r="J157" s="17" t="str">
        <f>IFERROR(__xludf.DUMMYFUNCTION("IFERROR(
  TEXTJOIN(CHAR(10),TRUE,FILTER('SUMMARY DATA'!I:I,'SUMMARY DATA'!$A:$A=$A157,'SUMMARY DATA'!$C:$C=$B157,'SUMMARY DATA'!$B:$B=""RWS"")),
  IF(
    OR(
      ISNUMBER(SEARCH(""CDM CASH DEPOSIT"",$C157)),
      ISNUMBER(SEARCH(""CASH DEPOSIT"",$C15"&amp;"7)),
      COUNTIFS('SUMMARY DATA'!$D:$D,$C157,'SUMMARY DATA'!$B:$B,""RWS"")&lt;&gt;1
    ),
    """",
    IFERROR(TEXTJOIN(CHAR(10),TRUE,FILTER('SUMMARY DATA'!I:I,'SUMMARY DATA'!$D:$D=$C157,'SUMMARY DATA'!$B:$B=""RWS"")),"""")
  )
)"),"")</f>
        <v/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Height="1" spans="1:27">
      <c r="A158" s="2" t="s">
        <v>1353</v>
      </c>
      <c r="B158" s="15">
        <v>45956</v>
      </c>
      <c r="C158" s="2" t="s">
        <v>1354</v>
      </c>
      <c r="D158" s="3">
        <v>123.86</v>
      </c>
      <c r="E158" s="16" t="str">
        <f>IFERROR(__xludf.DUMMYFUNCTION("IFERROR(
  TEXTJOIN(CHAR(10),TRUE,FILTER('SUMMARY DATA'!E:E,'SUMMARY DATA'!$A:$A=$A158,'SUMMARY DATA'!$C:$C=$B158,'SUMMARY DATA'!$B:$B=""RWS"")),
  IF(
    OR(
      ISNUMBER(SEARCH(""CDM CASH DEPOSIT"",$C158)),
      ISNUMBER(SEARCH(""CASH DEPOSIT"",$C15"&amp;"8)),
      COUNTIFS('SUMMARY DATA'!$D:$D,$C158,'SUMMARY DATA'!$B:$B,""RWS"")&lt;&gt;1
    ),
    """",
    IFERROR(TEXTJOIN(CHAR(10),TRUE,FILTER('SUMMARY DATA'!E:E,'SUMMARY DATA'!$D:$D=$C158,'SUMMARY DATA'!$B:$B=""RWS"")),"""")
  )
)"),"")</f>
        <v/>
      </c>
      <c r="F158" s="17" t="str">
        <f>IFERROR(__xludf.DUMMYFUNCTION("IFERROR(
  TEXTJOIN(CHAR(10),TRUE,FILTER('SUMMARY DATA'!F:F,'SUMMARY DATA'!$A:$A=$A158,'SUMMARY DATA'!$C:$C=$B158,'SUMMARY DATA'!$B:$B=""RWS"")),
  IF(
    OR(
      ISNUMBER(SEARCH(""CDM CASH DEPOSIT"",$C158)),
      ISNUMBER(SEARCH(""CASH DEPOSIT"",$C15"&amp;"8)),
      COUNTIFS('SUMMARY DATA'!$D:$D,$C158,'SUMMARY DATA'!$B:$B,""RWS"")&lt;&gt;1
    ),
    """",
    IFERROR(TEXTJOIN(CHAR(10),TRUE,FILTER('SUMMARY DATA'!F:F,'SUMMARY DATA'!$D:$D=$C158,'SUMMARY DATA'!$B:$B=""RWS"")),"""")
  )
)"),"")</f>
        <v/>
      </c>
      <c r="G158" s="17" t="str">
        <f>IFERROR(__xludf.DUMMYFUNCTION("IFERROR(
  TEXTJOIN(CHAR(10),TRUE,FILTER('SUMMARY DATA'!G:G,'SUMMARY DATA'!$A:$A=$A158,'SUMMARY DATA'!$C:$C=$B158,'SUMMARY DATA'!$B:$B=""RWS"")),
  IF(
    OR(
      ISNUMBER(SEARCH(""CDM CASH DEPOSIT"",$C158)),
      ISNUMBER(SEARCH(""CASH DEPOSIT"",$C15"&amp;"8)),
      COUNTIFS('SUMMARY DATA'!$D:$D,$C158,'SUMMARY DATA'!$B:$B,""RWS"")&lt;&gt;1
    ),
    """",
    IFERROR(TEXTJOIN(CHAR(10),TRUE,FILTER('SUMMARY DATA'!G:G,'SUMMARY DATA'!$D:$D=$C158,'SUMMARY DATA'!$B:$B=""RWS"")),"""")
  )
)"),"")</f>
        <v/>
      </c>
      <c r="H158" s="18" t="str">
        <f>IFERROR(__xludf.DUMMYFUNCTION("IFERROR(
  TEXTJOIN(CHAR(10),TRUE,FILTER('SUMMARY DATA'!H:H,'SUMMARY DATA'!$A:$A=$A158,'SUMMARY DATA'!$C:$C=$B158,'SUMMARY DATA'!$B:$B=""RWS"",'SUMMARY DATA'!$H:$H=$D158)),
  IF(
    OR(
      ISNUMBER(SEARCH(""CDM CASH DEPOSIT"",$C158)),
      ISNUMBER(S"&amp;"EARCH(""CASH DEPOSIT"",$C158))
    ),
    """",
    IFERROR(TEXTJOIN(CHAR(10),TRUE,FILTER('SUMMARY DATA'!H:H,'SUMMARY DATA'!$D:$D=$C158,'SUMMARY DATA'!$B:$B=""RWS"",'SUMMARY DATA'!$H:$H=$D158)),"""")
  )
)"),"")</f>
        <v/>
      </c>
      <c r="I158" s="18" t="str">
        <f>IFERROR(__xludf.DUMMYFUNCTION("IF(H158="""","""",
SUM(ARRAYFORMULA(VALUE(SPLIT(H158,CHAR(10)))))
)"),"")</f>
        <v/>
      </c>
      <c r="J158" s="17" t="str">
        <f>IFERROR(__xludf.DUMMYFUNCTION("IFERROR(
  TEXTJOIN(CHAR(10),TRUE,FILTER('SUMMARY DATA'!I:I,'SUMMARY DATA'!$A:$A=$A158,'SUMMARY DATA'!$C:$C=$B158,'SUMMARY DATA'!$B:$B=""RWS"")),
  IF(
    OR(
      ISNUMBER(SEARCH(""CDM CASH DEPOSIT"",$C158)),
      ISNUMBER(SEARCH(""CASH DEPOSIT"",$C15"&amp;"8)),
      COUNTIFS('SUMMARY DATA'!$D:$D,$C158,'SUMMARY DATA'!$B:$B,""RWS"")&lt;&gt;1
    ),
    """",
    IFERROR(TEXTJOIN(CHAR(10),TRUE,FILTER('SUMMARY DATA'!I:I,'SUMMARY DATA'!$D:$D=$C158,'SUMMARY DATA'!$B:$B=""RWS"")),"""")
  )
)"),"")</f>
        <v/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Height="1" spans="1:27">
      <c r="A159" s="2"/>
      <c r="B159" s="15">
        <v>45956</v>
      </c>
      <c r="C159" s="2" t="s">
        <v>146</v>
      </c>
      <c r="D159" s="3">
        <v>60</v>
      </c>
      <c r="E159" s="16" t="str">
        <f>IFERROR(__xludf.DUMMYFUNCTION("IFERROR(
  TEXTJOIN(CHAR(10),TRUE,FILTER('SUMMARY DATA'!E:E,'SUMMARY DATA'!$A:$A=$A159,'SUMMARY DATA'!$C:$C=$B159,'SUMMARY DATA'!$B:$B=""RWS"")),
  IF(
    OR(
      ISNUMBER(SEARCH(""CDM CASH DEPOSIT"",$C159)),
      ISNUMBER(SEARCH(""CASH DEPOSIT"",$C15"&amp;"9)),
      COUNTIFS('SUMMARY DATA'!$D:$D,$C159,'SUMMARY DATA'!$B:$B,""RWS"")&lt;&gt;1
    ),
    """",
    IFERROR(TEXTJOIN(CHAR(10),TRUE,FILTER('SUMMARY DATA'!E:E,'SUMMARY DATA'!$D:$D=$C159,'SUMMARY DATA'!$B:$B=""RWS"")),"""")
  )
)"),"")</f>
        <v/>
      </c>
      <c r="F159" s="17" t="str">
        <f>IFERROR(__xludf.DUMMYFUNCTION("IFERROR(
  TEXTJOIN(CHAR(10),TRUE,FILTER('SUMMARY DATA'!F:F,'SUMMARY DATA'!$A:$A=$A159,'SUMMARY DATA'!$C:$C=$B159,'SUMMARY DATA'!$B:$B=""RWS"")),
  IF(
    OR(
      ISNUMBER(SEARCH(""CDM CASH DEPOSIT"",$C159)),
      ISNUMBER(SEARCH(""CASH DEPOSIT"",$C15"&amp;"9)),
      COUNTIFS('SUMMARY DATA'!$D:$D,$C159,'SUMMARY DATA'!$B:$B,""RWS"")&lt;&gt;1
    ),
    """",
    IFERROR(TEXTJOIN(CHAR(10),TRUE,FILTER('SUMMARY DATA'!F:F,'SUMMARY DATA'!$D:$D=$C159,'SUMMARY DATA'!$B:$B=""RWS"")),"""")
  )
)"),"")</f>
        <v/>
      </c>
      <c r="G159" s="17" t="str">
        <f>IFERROR(__xludf.DUMMYFUNCTION("IFERROR(
  TEXTJOIN(CHAR(10),TRUE,FILTER('SUMMARY DATA'!G:G,'SUMMARY DATA'!$A:$A=$A159,'SUMMARY DATA'!$C:$C=$B159,'SUMMARY DATA'!$B:$B=""RWS"")),
  IF(
    OR(
      ISNUMBER(SEARCH(""CDM CASH DEPOSIT"",$C159)),
      ISNUMBER(SEARCH(""CASH DEPOSIT"",$C15"&amp;"9)),
      COUNTIFS('SUMMARY DATA'!$D:$D,$C159,'SUMMARY DATA'!$B:$B,""RWS"")&lt;&gt;1
    ),
    """",
    IFERROR(TEXTJOIN(CHAR(10),TRUE,FILTER('SUMMARY DATA'!G:G,'SUMMARY DATA'!$D:$D=$C159,'SUMMARY DATA'!$B:$B=""RWS"")),"""")
  )
)"),"")</f>
        <v/>
      </c>
      <c r="H159" s="18" t="str">
        <f>IFERROR(__xludf.DUMMYFUNCTION("IFERROR(
  TEXTJOIN(CHAR(10),TRUE,FILTER('SUMMARY DATA'!H:H,'SUMMARY DATA'!$A:$A=$A159,'SUMMARY DATA'!$C:$C=$B159,'SUMMARY DATA'!$B:$B=""RWS"",'SUMMARY DATA'!$H:$H=$D159)),
  IF(
    OR(
      ISNUMBER(SEARCH(""CDM CASH DEPOSIT"",$C159)),
      ISNUMBER(S"&amp;"EARCH(""CASH DEPOSIT"",$C159))
    ),
    """",
    IFERROR(TEXTJOIN(CHAR(10),TRUE,FILTER('SUMMARY DATA'!H:H,'SUMMARY DATA'!$D:$D=$C159,'SUMMARY DATA'!$B:$B=""RWS"",'SUMMARY DATA'!$H:$H=$D159)),"""")
  )
)"),"")</f>
        <v/>
      </c>
      <c r="I159" s="18" t="str">
        <f>IFERROR(__xludf.DUMMYFUNCTION("IF(H159="""","""",
SUM(ARRAYFORMULA(VALUE(SPLIT(H159,CHAR(10)))))
)"),"")</f>
        <v/>
      </c>
      <c r="J159" s="17" t="str">
        <f>IFERROR(__xludf.DUMMYFUNCTION("IFERROR(
  TEXTJOIN(CHAR(10),TRUE,FILTER('SUMMARY DATA'!I:I,'SUMMARY DATA'!$A:$A=$A159,'SUMMARY DATA'!$C:$C=$B159,'SUMMARY DATA'!$B:$B=""RWS"")),
  IF(
    OR(
      ISNUMBER(SEARCH(""CDM CASH DEPOSIT"",$C159)),
      ISNUMBER(SEARCH(""CASH DEPOSIT"",$C15"&amp;"9)),
      COUNTIFS('SUMMARY DATA'!$D:$D,$C159,'SUMMARY DATA'!$B:$B,""RWS"")&lt;&gt;1
    ),
    """",
    IFERROR(TEXTJOIN(CHAR(10),TRUE,FILTER('SUMMARY DATA'!I:I,'SUMMARY DATA'!$D:$D=$C159,'SUMMARY DATA'!$B:$B=""RWS"")),"""")
  )
)"),"")</f>
        <v/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Height="1" spans="1:27">
      <c r="A160" s="2" t="s">
        <v>1355</v>
      </c>
      <c r="B160" s="15">
        <v>45955</v>
      </c>
      <c r="C160" s="2" t="s">
        <v>1356</v>
      </c>
      <c r="D160" s="3">
        <v>5</v>
      </c>
      <c r="E160" s="16" t="str">
        <f>IFERROR(__xludf.DUMMYFUNCTION("IFERROR(
  TEXTJOIN(CHAR(10),TRUE,FILTER('SUMMARY DATA'!E:E,'SUMMARY DATA'!$A:$A=$A160,'SUMMARY DATA'!$C:$C=$B160,'SUMMARY DATA'!$B:$B=""RWS"")),
  IF(
    OR(
      ISNUMBER(SEARCH(""CDM CASH DEPOSIT"",$C160)),
      ISNUMBER(SEARCH(""CASH DEPOSIT"",$C16"&amp;"0)),
      COUNTIFS('SUMMARY DATA'!$D:$D,$C160,'SUMMARY DATA'!$B:$B,""RWS"")&lt;&gt;1
    ),
    """",
    IFERROR(TEXTJOIN(CHAR(10),TRUE,FILTER('SUMMARY DATA'!E:E,'SUMMARY DATA'!$D:$D=$C160,'SUMMARY DATA'!$B:$B=""RWS"")),"""")
  )
)"),"")</f>
        <v/>
      </c>
      <c r="F160" s="17" t="str">
        <f>IFERROR(__xludf.DUMMYFUNCTION("IFERROR(
  TEXTJOIN(CHAR(10),TRUE,FILTER('SUMMARY DATA'!F:F,'SUMMARY DATA'!$A:$A=$A160,'SUMMARY DATA'!$C:$C=$B160,'SUMMARY DATA'!$B:$B=""RWS"")),
  IF(
    OR(
      ISNUMBER(SEARCH(""CDM CASH DEPOSIT"",$C160)),
      ISNUMBER(SEARCH(""CASH DEPOSIT"",$C16"&amp;"0)),
      COUNTIFS('SUMMARY DATA'!$D:$D,$C160,'SUMMARY DATA'!$B:$B,""RWS"")&lt;&gt;1
    ),
    """",
    IFERROR(TEXTJOIN(CHAR(10),TRUE,FILTER('SUMMARY DATA'!F:F,'SUMMARY DATA'!$D:$D=$C160,'SUMMARY DATA'!$B:$B=""RWS"")),"""")
  )
)"),"")</f>
        <v/>
      </c>
      <c r="G160" s="17" t="str">
        <f>IFERROR(__xludf.DUMMYFUNCTION("IFERROR(
  TEXTJOIN(CHAR(10),TRUE,FILTER('SUMMARY DATA'!G:G,'SUMMARY DATA'!$A:$A=$A160,'SUMMARY DATA'!$C:$C=$B160,'SUMMARY DATA'!$B:$B=""RWS"")),
  IF(
    OR(
      ISNUMBER(SEARCH(""CDM CASH DEPOSIT"",$C160)),
      ISNUMBER(SEARCH(""CASH DEPOSIT"",$C16"&amp;"0)),
      COUNTIFS('SUMMARY DATA'!$D:$D,$C160,'SUMMARY DATA'!$B:$B,""RWS"")&lt;&gt;1
    ),
    """",
    IFERROR(TEXTJOIN(CHAR(10),TRUE,FILTER('SUMMARY DATA'!G:G,'SUMMARY DATA'!$D:$D=$C160,'SUMMARY DATA'!$B:$B=""RWS"")),"""")
  )
)"),"")</f>
        <v/>
      </c>
      <c r="H160" s="18" t="str">
        <f>IFERROR(__xludf.DUMMYFUNCTION("IFERROR(
  TEXTJOIN(CHAR(10),TRUE,FILTER('SUMMARY DATA'!H:H,'SUMMARY DATA'!$A:$A=$A160,'SUMMARY DATA'!$C:$C=$B160,'SUMMARY DATA'!$B:$B=""RWS"",'SUMMARY DATA'!$H:$H=$D160)),
  IF(
    OR(
      ISNUMBER(SEARCH(""CDM CASH DEPOSIT"",$C160)),
      ISNUMBER(S"&amp;"EARCH(""CASH DEPOSIT"",$C160))
    ),
    """",
    IFERROR(TEXTJOIN(CHAR(10),TRUE,FILTER('SUMMARY DATA'!H:H,'SUMMARY DATA'!$D:$D=$C160,'SUMMARY DATA'!$B:$B=""RWS"",'SUMMARY DATA'!$H:$H=$D160)),"""")
  )
)"),"")</f>
        <v/>
      </c>
      <c r="I160" s="18" t="str">
        <f>IFERROR(__xludf.DUMMYFUNCTION("IF(H160="""","""",
SUM(ARRAYFORMULA(VALUE(SPLIT(H160,CHAR(10)))))
)"),"")</f>
        <v/>
      </c>
      <c r="J160" s="17" t="str">
        <f>IFERROR(__xludf.DUMMYFUNCTION("IFERROR(
  TEXTJOIN(CHAR(10),TRUE,FILTER('SUMMARY DATA'!I:I,'SUMMARY DATA'!$A:$A=$A160,'SUMMARY DATA'!$C:$C=$B160,'SUMMARY DATA'!$B:$B=""RWS"")),
  IF(
    OR(
      ISNUMBER(SEARCH(""CDM CASH DEPOSIT"",$C160)),
      ISNUMBER(SEARCH(""CASH DEPOSIT"",$C16"&amp;"0)),
      COUNTIFS('SUMMARY DATA'!$D:$D,$C160,'SUMMARY DATA'!$B:$B,""RWS"")&lt;&gt;1
    ),
    """",
    IFERROR(TEXTJOIN(CHAR(10),TRUE,FILTER('SUMMARY DATA'!I:I,'SUMMARY DATA'!$D:$D=$C160,'SUMMARY DATA'!$B:$B=""RWS"")),"""")
  )
)"),"")</f>
        <v/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Height="1" spans="1:27">
      <c r="A161" s="2" t="s">
        <v>1357</v>
      </c>
      <c r="B161" s="15">
        <v>45955</v>
      </c>
      <c r="C161" s="2" t="s">
        <v>1358</v>
      </c>
      <c r="D161" s="3">
        <v>448.33</v>
      </c>
      <c r="E161" s="16" t="str">
        <f>IFERROR(__xludf.DUMMYFUNCTION("IFERROR(
  TEXTJOIN(CHAR(10),TRUE,FILTER('SUMMARY DATA'!E:E,'SUMMARY DATA'!$A:$A=$A161,'SUMMARY DATA'!$C:$C=$B161,'SUMMARY DATA'!$B:$B=""RWS"")),
  IF(
    OR(
      ISNUMBER(SEARCH(""CDM CASH DEPOSIT"",$C161)),
      ISNUMBER(SEARCH(""CASH DEPOSIT"",$C16"&amp;"1)),
      COUNTIFS('SUMMARY DATA'!$D:$D,$C161,'SUMMARY DATA'!$B:$B,""RWS"")&lt;&gt;1
    ),
    """",
    IFERROR(TEXTJOIN(CHAR(10),TRUE,FILTER('SUMMARY DATA'!E:E,'SUMMARY DATA'!$D:$D=$C161,'SUMMARY DATA'!$B:$B=""RWS"")),"""")
  )
)"),"")</f>
        <v/>
      </c>
      <c r="F161" s="17" t="str">
        <f>IFERROR(__xludf.DUMMYFUNCTION("IFERROR(
  TEXTJOIN(CHAR(10),TRUE,FILTER('SUMMARY DATA'!F:F,'SUMMARY DATA'!$A:$A=$A161,'SUMMARY DATA'!$C:$C=$B161,'SUMMARY DATA'!$B:$B=""RWS"")),
  IF(
    OR(
      ISNUMBER(SEARCH(""CDM CASH DEPOSIT"",$C161)),
      ISNUMBER(SEARCH(""CASH DEPOSIT"",$C16"&amp;"1)),
      COUNTIFS('SUMMARY DATA'!$D:$D,$C161,'SUMMARY DATA'!$B:$B,""RWS"")&lt;&gt;1
    ),
    """",
    IFERROR(TEXTJOIN(CHAR(10),TRUE,FILTER('SUMMARY DATA'!F:F,'SUMMARY DATA'!$D:$D=$C161,'SUMMARY DATA'!$B:$B=""RWS"")),"""")
  )
)"),"")</f>
        <v/>
      </c>
      <c r="G161" s="17" t="str">
        <f>IFERROR(__xludf.DUMMYFUNCTION("IFERROR(
  TEXTJOIN(CHAR(10),TRUE,FILTER('SUMMARY DATA'!G:G,'SUMMARY DATA'!$A:$A=$A161,'SUMMARY DATA'!$C:$C=$B161,'SUMMARY DATA'!$B:$B=""RWS"")),
  IF(
    OR(
      ISNUMBER(SEARCH(""CDM CASH DEPOSIT"",$C161)),
      ISNUMBER(SEARCH(""CASH DEPOSIT"",$C16"&amp;"1)),
      COUNTIFS('SUMMARY DATA'!$D:$D,$C161,'SUMMARY DATA'!$B:$B,""RWS"")&lt;&gt;1
    ),
    """",
    IFERROR(TEXTJOIN(CHAR(10),TRUE,FILTER('SUMMARY DATA'!G:G,'SUMMARY DATA'!$D:$D=$C161,'SUMMARY DATA'!$B:$B=""RWS"")),"""")
  )
)"),"")</f>
        <v/>
      </c>
      <c r="H161" s="18" t="str">
        <f>IFERROR(__xludf.DUMMYFUNCTION("IFERROR(
  TEXTJOIN(CHAR(10),TRUE,FILTER('SUMMARY DATA'!H:H,'SUMMARY DATA'!$A:$A=$A161,'SUMMARY DATA'!$C:$C=$B161,'SUMMARY DATA'!$B:$B=""RWS"",'SUMMARY DATA'!$H:$H=$D161)),
  IF(
    OR(
      ISNUMBER(SEARCH(""CDM CASH DEPOSIT"",$C161)),
      ISNUMBER(S"&amp;"EARCH(""CASH DEPOSIT"",$C161))
    ),
    """",
    IFERROR(TEXTJOIN(CHAR(10),TRUE,FILTER('SUMMARY DATA'!H:H,'SUMMARY DATA'!$D:$D=$C161,'SUMMARY DATA'!$B:$B=""RWS"",'SUMMARY DATA'!$H:$H=$D161)),"""")
  )
)"),"")</f>
        <v/>
      </c>
      <c r="I161" s="18" t="str">
        <f>IFERROR(__xludf.DUMMYFUNCTION("IF(H161="""","""",
SUM(ARRAYFORMULA(VALUE(SPLIT(H161,CHAR(10)))))
)"),"")</f>
        <v/>
      </c>
      <c r="J161" s="17" t="str">
        <f>IFERROR(__xludf.DUMMYFUNCTION("IFERROR(
  TEXTJOIN(CHAR(10),TRUE,FILTER('SUMMARY DATA'!I:I,'SUMMARY DATA'!$A:$A=$A161,'SUMMARY DATA'!$C:$C=$B161,'SUMMARY DATA'!$B:$B=""RWS"")),
  IF(
    OR(
      ISNUMBER(SEARCH(""CDM CASH DEPOSIT"",$C161)),
      ISNUMBER(SEARCH(""CASH DEPOSIT"",$C16"&amp;"1)),
      COUNTIFS('SUMMARY DATA'!$D:$D,$C161,'SUMMARY DATA'!$B:$B,""RWS"")&lt;&gt;1
    ),
    """",
    IFERROR(TEXTJOIN(CHAR(10),TRUE,FILTER('SUMMARY DATA'!I:I,'SUMMARY DATA'!$D:$D=$C161,'SUMMARY DATA'!$B:$B=""RWS"")),"""")
  )
)"),"")</f>
        <v/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Height="1" spans="1:27">
      <c r="A162" s="2"/>
      <c r="B162" s="15">
        <v>45955</v>
      </c>
      <c r="C162" s="2" t="s">
        <v>1359</v>
      </c>
      <c r="D162" s="3">
        <v>177.73</v>
      </c>
      <c r="E162" s="16" t="str">
        <f>IFERROR(__xludf.DUMMYFUNCTION("IFERROR(
  TEXTJOIN(CHAR(10),TRUE,FILTER('SUMMARY DATA'!E:E,'SUMMARY DATA'!$A:$A=$A162,'SUMMARY DATA'!$C:$C=$B162,'SUMMARY DATA'!$B:$B=""RWS"")),
  IF(
    OR(
      ISNUMBER(SEARCH(""CDM CASH DEPOSIT"",$C162)),
      ISNUMBER(SEARCH(""CASH DEPOSIT"",$C16"&amp;"2)),
      COUNTIFS('SUMMARY DATA'!$D:$D,$C162,'SUMMARY DATA'!$B:$B,""RWS"")&lt;&gt;1
    ),
    """",
    IFERROR(TEXTJOIN(CHAR(10),TRUE,FILTER('SUMMARY DATA'!E:E,'SUMMARY DATA'!$D:$D=$C162,'SUMMARY DATA'!$B:$B=""RWS"")),"""")
  )
)"),"")</f>
        <v/>
      </c>
      <c r="F162" s="17" t="str">
        <f>IFERROR(__xludf.DUMMYFUNCTION("IFERROR(
  TEXTJOIN(CHAR(10),TRUE,FILTER('SUMMARY DATA'!F:F,'SUMMARY DATA'!$A:$A=$A162,'SUMMARY DATA'!$C:$C=$B162,'SUMMARY DATA'!$B:$B=""RWS"")),
  IF(
    OR(
      ISNUMBER(SEARCH(""CDM CASH DEPOSIT"",$C162)),
      ISNUMBER(SEARCH(""CASH DEPOSIT"",$C16"&amp;"2)),
      COUNTIFS('SUMMARY DATA'!$D:$D,$C162,'SUMMARY DATA'!$B:$B,""RWS"")&lt;&gt;1
    ),
    """",
    IFERROR(TEXTJOIN(CHAR(10),TRUE,FILTER('SUMMARY DATA'!F:F,'SUMMARY DATA'!$D:$D=$C162,'SUMMARY DATA'!$B:$B=""RWS"")),"""")
  )
)"),"")</f>
        <v/>
      </c>
      <c r="G162" s="17" t="str">
        <f>IFERROR(__xludf.DUMMYFUNCTION("IFERROR(
  TEXTJOIN(CHAR(10),TRUE,FILTER('SUMMARY DATA'!G:G,'SUMMARY DATA'!$A:$A=$A162,'SUMMARY DATA'!$C:$C=$B162,'SUMMARY DATA'!$B:$B=""RWS"")),
  IF(
    OR(
      ISNUMBER(SEARCH(""CDM CASH DEPOSIT"",$C162)),
      ISNUMBER(SEARCH(""CASH DEPOSIT"",$C16"&amp;"2)),
      COUNTIFS('SUMMARY DATA'!$D:$D,$C162,'SUMMARY DATA'!$B:$B,""RWS"")&lt;&gt;1
    ),
    """",
    IFERROR(TEXTJOIN(CHAR(10),TRUE,FILTER('SUMMARY DATA'!G:G,'SUMMARY DATA'!$D:$D=$C162,'SUMMARY DATA'!$B:$B=""RWS"")),"""")
  )
)"),"")</f>
        <v/>
      </c>
      <c r="H162" s="18" t="str">
        <f>IFERROR(__xludf.DUMMYFUNCTION("IFERROR(
  TEXTJOIN(CHAR(10),TRUE,FILTER('SUMMARY DATA'!H:H,'SUMMARY DATA'!$A:$A=$A162,'SUMMARY DATA'!$C:$C=$B162,'SUMMARY DATA'!$B:$B=""RWS"",'SUMMARY DATA'!$H:$H=$D162)),
  IF(
    OR(
      ISNUMBER(SEARCH(""CDM CASH DEPOSIT"",$C162)),
      ISNUMBER(S"&amp;"EARCH(""CASH DEPOSIT"",$C162))
    ),
    """",
    IFERROR(TEXTJOIN(CHAR(10),TRUE,FILTER('SUMMARY DATA'!H:H,'SUMMARY DATA'!$D:$D=$C162,'SUMMARY DATA'!$B:$B=""RWS"",'SUMMARY DATA'!$H:$H=$D162)),"""")
  )
)"),"")</f>
        <v/>
      </c>
      <c r="I162" s="18" t="str">
        <f>IFERROR(__xludf.DUMMYFUNCTION("IF(H162="""","""",
SUM(ARRAYFORMULA(VALUE(SPLIT(H162,CHAR(10)))))
)"),"")</f>
        <v/>
      </c>
      <c r="J162" s="17" t="str">
        <f>IFERROR(__xludf.DUMMYFUNCTION("IFERROR(
  TEXTJOIN(CHAR(10),TRUE,FILTER('SUMMARY DATA'!I:I,'SUMMARY DATA'!$A:$A=$A162,'SUMMARY DATA'!$C:$C=$B162,'SUMMARY DATA'!$B:$B=""RWS"")),
  IF(
    OR(
      ISNUMBER(SEARCH(""CDM CASH DEPOSIT"",$C162)),
      ISNUMBER(SEARCH(""CASH DEPOSIT"",$C16"&amp;"2)),
      COUNTIFS('SUMMARY DATA'!$D:$D,$C162,'SUMMARY DATA'!$B:$B,""RWS"")&lt;&gt;1
    ),
    """",
    IFERROR(TEXTJOIN(CHAR(10),TRUE,FILTER('SUMMARY DATA'!I:I,'SUMMARY DATA'!$D:$D=$C162,'SUMMARY DATA'!$B:$B=""RWS"")),"""")
  )
)"),"")</f>
        <v/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Height="1" spans="1:27">
      <c r="A163" s="2" t="s">
        <v>1360</v>
      </c>
      <c r="B163" s="15">
        <v>45955</v>
      </c>
      <c r="C163" s="2" t="s">
        <v>1361</v>
      </c>
      <c r="D163" s="3">
        <v>10</v>
      </c>
      <c r="E163" s="16" t="str">
        <f>IFERROR(__xludf.DUMMYFUNCTION("IFERROR(
  TEXTJOIN(CHAR(10),TRUE,FILTER('SUMMARY DATA'!E:E,'SUMMARY DATA'!$A:$A=$A163,'SUMMARY DATA'!$C:$C=$B163,'SUMMARY DATA'!$B:$B=""RWS"")),
  IF(
    OR(
      ISNUMBER(SEARCH(""CDM CASH DEPOSIT"",$C163)),
      ISNUMBER(SEARCH(""CASH DEPOSIT"",$C16"&amp;"3)),
      COUNTIFS('SUMMARY DATA'!$D:$D,$C163,'SUMMARY DATA'!$B:$B,""RWS"")&lt;&gt;1
    ),
    """",
    IFERROR(TEXTJOIN(CHAR(10),TRUE,FILTER('SUMMARY DATA'!E:E,'SUMMARY DATA'!$D:$D=$C163,'SUMMARY DATA'!$B:$B=""RWS"")),"""")
  )
)"),"")</f>
        <v/>
      </c>
      <c r="F163" s="17" t="str">
        <f>IFERROR(__xludf.DUMMYFUNCTION("IFERROR(
  TEXTJOIN(CHAR(10),TRUE,FILTER('SUMMARY DATA'!F:F,'SUMMARY DATA'!$A:$A=$A163,'SUMMARY DATA'!$C:$C=$B163,'SUMMARY DATA'!$B:$B=""RWS"")),
  IF(
    OR(
      ISNUMBER(SEARCH(""CDM CASH DEPOSIT"",$C163)),
      ISNUMBER(SEARCH(""CASH DEPOSIT"",$C16"&amp;"3)),
      COUNTIFS('SUMMARY DATA'!$D:$D,$C163,'SUMMARY DATA'!$B:$B,""RWS"")&lt;&gt;1
    ),
    """",
    IFERROR(TEXTJOIN(CHAR(10),TRUE,FILTER('SUMMARY DATA'!F:F,'SUMMARY DATA'!$D:$D=$C163,'SUMMARY DATA'!$B:$B=""RWS"")),"""")
  )
)"),"")</f>
        <v/>
      </c>
      <c r="G163" s="17" t="str">
        <f>IFERROR(__xludf.DUMMYFUNCTION("IFERROR(
  TEXTJOIN(CHAR(10),TRUE,FILTER('SUMMARY DATA'!G:G,'SUMMARY DATA'!$A:$A=$A163,'SUMMARY DATA'!$C:$C=$B163,'SUMMARY DATA'!$B:$B=""RWS"")),
  IF(
    OR(
      ISNUMBER(SEARCH(""CDM CASH DEPOSIT"",$C163)),
      ISNUMBER(SEARCH(""CASH DEPOSIT"",$C16"&amp;"3)),
      COUNTIFS('SUMMARY DATA'!$D:$D,$C163,'SUMMARY DATA'!$B:$B,""RWS"")&lt;&gt;1
    ),
    """",
    IFERROR(TEXTJOIN(CHAR(10),TRUE,FILTER('SUMMARY DATA'!G:G,'SUMMARY DATA'!$D:$D=$C163,'SUMMARY DATA'!$B:$B=""RWS"")),"""")
  )
)"),"")</f>
        <v/>
      </c>
      <c r="H163" s="18" t="str">
        <f>IFERROR(__xludf.DUMMYFUNCTION("IFERROR(
  TEXTJOIN(CHAR(10),TRUE,FILTER('SUMMARY DATA'!H:H,'SUMMARY DATA'!$A:$A=$A163,'SUMMARY DATA'!$C:$C=$B163,'SUMMARY DATA'!$B:$B=""RWS"",'SUMMARY DATA'!$H:$H=$D163)),
  IF(
    OR(
      ISNUMBER(SEARCH(""CDM CASH DEPOSIT"",$C163)),
      ISNUMBER(S"&amp;"EARCH(""CASH DEPOSIT"",$C163))
    ),
    """",
    IFERROR(TEXTJOIN(CHAR(10),TRUE,FILTER('SUMMARY DATA'!H:H,'SUMMARY DATA'!$D:$D=$C163,'SUMMARY DATA'!$B:$B=""RWS"",'SUMMARY DATA'!$H:$H=$D163)),"""")
  )
)"),"")</f>
        <v/>
      </c>
      <c r="I163" s="18" t="str">
        <f>IFERROR(__xludf.DUMMYFUNCTION("IF(H163="""","""",
SUM(ARRAYFORMULA(VALUE(SPLIT(H163,CHAR(10)))))
)"),"")</f>
        <v/>
      </c>
      <c r="J163" s="17" t="str">
        <f>IFERROR(__xludf.DUMMYFUNCTION("IFERROR(
  TEXTJOIN(CHAR(10),TRUE,FILTER('SUMMARY DATA'!I:I,'SUMMARY DATA'!$A:$A=$A163,'SUMMARY DATA'!$C:$C=$B163,'SUMMARY DATA'!$B:$B=""RWS"")),
  IF(
    OR(
      ISNUMBER(SEARCH(""CDM CASH DEPOSIT"",$C163)),
      ISNUMBER(SEARCH(""CASH DEPOSIT"",$C16"&amp;"3)),
      COUNTIFS('SUMMARY DATA'!$D:$D,$C163,'SUMMARY DATA'!$B:$B,""RWS"")&lt;&gt;1
    ),
    """",
    IFERROR(TEXTJOIN(CHAR(10),TRUE,FILTER('SUMMARY DATA'!I:I,'SUMMARY DATA'!$D:$D=$C163,'SUMMARY DATA'!$B:$B=""RWS"")),"""")
  )
)"),"")</f>
        <v/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Height="1" spans="1:27">
      <c r="A164" s="2"/>
      <c r="B164" s="15">
        <v>45955</v>
      </c>
      <c r="C164" s="2" t="s">
        <v>1362</v>
      </c>
      <c r="D164" s="3">
        <v>17.8</v>
      </c>
      <c r="E164" s="16" t="str">
        <f>IFERROR(__xludf.DUMMYFUNCTION("IFERROR(
  TEXTJOIN(CHAR(10),TRUE,FILTER('SUMMARY DATA'!E:E,'SUMMARY DATA'!$A:$A=$A164,'SUMMARY DATA'!$C:$C=$B164,'SUMMARY DATA'!$B:$B=""RWS"")),
  IF(
    OR(
      ISNUMBER(SEARCH(""CDM CASH DEPOSIT"",$C164)),
      ISNUMBER(SEARCH(""CASH DEPOSIT"",$C16"&amp;"4)),
      COUNTIFS('SUMMARY DATA'!$D:$D,$C164,'SUMMARY DATA'!$B:$B,""RWS"")&lt;&gt;1
    ),
    """",
    IFERROR(TEXTJOIN(CHAR(10),TRUE,FILTER('SUMMARY DATA'!E:E,'SUMMARY DATA'!$D:$D=$C164,'SUMMARY DATA'!$B:$B=""RWS"")),"""")
  )
)"),"")</f>
        <v/>
      </c>
      <c r="F164" s="17" t="str">
        <f>IFERROR(__xludf.DUMMYFUNCTION("IFERROR(
  TEXTJOIN(CHAR(10),TRUE,FILTER('SUMMARY DATA'!F:F,'SUMMARY DATA'!$A:$A=$A164,'SUMMARY DATA'!$C:$C=$B164,'SUMMARY DATA'!$B:$B=""RWS"")),
  IF(
    OR(
      ISNUMBER(SEARCH(""CDM CASH DEPOSIT"",$C164)),
      ISNUMBER(SEARCH(""CASH DEPOSIT"",$C16"&amp;"4)),
      COUNTIFS('SUMMARY DATA'!$D:$D,$C164,'SUMMARY DATA'!$B:$B,""RWS"")&lt;&gt;1
    ),
    """",
    IFERROR(TEXTJOIN(CHAR(10),TRUE,FILTER('SUMMARY DATA'!F:F,'SUMMARY DATA'!$D:$D=$C164,'SUMMARY DATA'!$B:$B=""RWS"")),"""")
  )
)"),"")</f>
        <v/>
      </c>
      <c r="G164" s="17" t="str">
        <f>IFERROR(__xludf.DUMMYFUNCTION("IFERROR(
  TEXTJOIN(CHAR(10),TRUE,FILTER('SUMMARY DATA'!G:G,'SUMMARY DATA'!$A:$A=$A164,'SUMMARY DATA'!$C:$C=$B164,'SUMMARY DATA'!$B:$B=""RWS"")),
  IF(
    OR(
      ISNUMBER(SEARCH(""CDM CASH DEPOSIT"",$C164)),
      ISNUMBER(SEARCH(""CASH DEPOSIT"",$C16"&amp;"4)),
      COUNTIFS('SUMMARY DATA'!$D:$D,$C164,'SUMMARY DATA'!$B:$B,""RWS"")&lt;&gt;1
    ),
    """",
    IFERROR(TEXTJOIN(CHAR(10),TRUE,FILTER('SUMMARY DATA'!G:G,'SUMMARY DATA'!$D:$D=$C164,'SUMMARY DATA'!$B:$B=""RWS"")),"""")
  )
)"),"")</f>
        <v/>
      </c>
      <c r="H164" s="18" t="str">
        <f>IFERROR(__xludf.DUMMYFUNCTION("IFERROR(
  TEXTJOIN(CHAR(10),TRUE,FILTER('SUMMARY DATA'!H:H,'SUMMARY DATA'!$A:$A=$A164,'SUMMARY DATA'!$C:$C=$B164,'SUMMARY DATA'!$B:$B=""RWS"",'SUMMARY DATA'!$H:$H=$D164)),
  IF(
    OR(
      ISNUMBER(SEARCH(""CDM CASH DEPOSIT"",$C164)),
      ISNUMBER(S"&amp;"EARCH(""CASH DEPOSIT"",$C164))
    ),
    """",
    IFERROR(TEXTJOIN(CHAR(10),TRUE,FILTER('SUMMARY DATA'!H:H,'SUMMARY DATA'!$D:$D=$C164,'SUMMARY DATA'!$B:$B=""RWS"",'SUMMARY DATA'!$H:$H=$D164)),"""")
  )
)"),"")</f>
        <v/>
      </c>
      <c r="I164" s="18" t="str">
        <f>IFERROR(__xludf.DUMMYFUNCTION("IF(H164="""","""",
SUM(ARRAYFORMULA(VALUE(SPLIT(H164,CHAR(10)))))
)"),"")</f>
        <v/>
      </c>
      <c r="J164" s="17" t="str">
        <f>IFERROR(__xludf.DUMMYFUNCTION("IFERROR(
  TEXTJOIN(CHAR(10),TRUE,FILTER('SUMMARY DATA'!I:I,'SUMMARY DATA'!$A:$A=$A164,'SUMMARY DATA'!$C:$C=$B164,'SUMMARY DATA'!$B:$B=""RWS"")),
  IF(
    OR(
      ISNUMBER(SEARCH(""CDM CASH DEPOSIT"",$C164)),
      ISNUMBER(SEARCH(""CASH DEPOSIT"",$C16"&amp;"4)),
      COUNTIFS('SUMMARY DATA'!$D:$D,$C164,'SUMMARY DATA'!$B:$B,""RWS"")&lt;&gt;1
    ),
    """",
    IFERROR(TEXTJOIN(CHAR(10),TRUE,FILTER('SUMMARY DATA'!I:I,'SUMMARY DATA'!$D:$D=$C164,'SUMMARY DATA'!$B:$B=""RWS"")),"""")
  )
)"),"")</f>
        <v/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Height="1" spans="1:27">
      <c r="A165" s="2"/>
      <c r="B165" s="15">
        <v>45954</v>
      </c>
      <c r="C165" s="2" t="s">
        <v>1363</v>
      </c>
      <c r="D165" s="3">
        <v>112.51</v>
      </c>
      <c r="E165" s="16" t="str">
        <f>IFERROR(__xludf.DUMMYFUNCTION("IFERROR(
  TEXTJOIN(CHAR(10),TRUE,FILTER('SUMMARY DATA'!E:E,'SUMMARY DATA'!$A:$A=$A165,'SUMMARY DATA'!$C:$C=$B165,'SUMMARY DATA'!$B:$B=""RWS"")),
  IF(
    OR(
      ISNUMBER(SEARCH(""CDM CASH DEPOSIT"",$C165)),
      ISNUMBER(SEARCH(""CASH DEPOSIT"",$C16"&amp;"5)),
      COUNTIFS('SUMMARY DATA'!$D:$D,$C165,'SUMMARY DATA'!$B:$B,""RWS"")&lt;&gt;1
    ),
    """",
    IFERROR(TEXTJOIN(CHAR(10),TRUE,FILTER('SUMMARY DATA'!E:E,'SUMMARY DATA'!$D:$D=$C165,'SUMMARY DATA'!$B:$B=""RWS"")),"""")
  )
)"),"")</f>
        <v/>
      </c>
      <c r="F165" s="17" t="str">
        <f>IFERROR(__xludf.DUMMYFUNCTION("IFERROR(
  TEXTJOIN(CHAR(10),TRUE,FILTER('SUMMARY DATA'!F:F,'SUMMARY DATA'!$A:$A=$A165,'SUMMARY DATA'!$C:$C=$B165,'SUMMARY DATA'!$B:$B=""RWS"")),
  IF(
    OR(
      ISNUMBER(SEARCH(""CDM CASH DEPOSIT"",$C165)),
      ISNUMBER(SEARCH(""CASH DEPOSIT"",$C16"&amp;"5)),
      COUNTIFS('SUMMARY DATA'!$D:$D,$C165,'SUMMARY DATA'!$B:$B,""RWS"")&lt;&gt;1
    ),
    """",
    IFERROR(TEXTJOIN(CHAR(10),TRUE,FILTER('SUMMARY DATA'!F:F,'SUMMARY DATA'!$D:$D=$C165,'SUMMARY DATA'!$B:$B=""RWS"")),"""")
  )
)"),"")</f>
        <v/>
      </c>
      <c r="G165" s="17" t="str">
        <f>IFERROR(__xludf.DUMMYFUNCTION("IFERROR(
  TEXTJOIN(CHAR(10),TRUE,FILTER('SUMMARY DATA'!G:G,'SUMMARY DATA'!$A:$A=$A165,'SUMMARY DATA'!$C:$C=$B165,'SUMMARY DATA'!$B:$B=""RWS"")),
  IF(
    OR(
      ISNUMBER(SEARCH(""CDM CASH DEPOSIT"",$C165)),
      ISNUMBER(SEARCH(""CASH DEPOSIT"",$C16"&amp;"5)),
      COUNTIFS('SUMMARY DATA'!$D:$D,$C165,'SUMMARY DATA'!$B:$B,""RWS"")&lt;&gt;1
    ),
    """",
    IFERROR(TEXTJOIN(CHAR(10),TRUE,FILTER('SUMMARY DATA'!G:G,'SUMMARY DATA'!$D:$D=$C165,'SUMMARY DATA'!$B:$B=""RWS"")),"""")
  )
)"),"")</f>
        <v/>
      </c>
      <c r="H165" s="18" t="str">
        <f>IFERROR(__xludf.DUMMYFUNCTION("IFERROR(
  TEXTJOIN(CHAR(10),TRUE,FILTER('SUMMARY DATA'!H:H,'SUMMARY DATA'!$A:$A=$A165,'SUMMARY DATA'!$C:$C=$B165,'SUMMARY DATA'!$B:$B=""RWS"",'SUMMARY DATA'!$H:$H=$D165)),
  IF(
    OR(
      ISNUMBER(SEARCH(""CDM CASH DEPOSIT"",$C165)),
      ISNUMBER(S"&amp;"EARCH(""CASH DEPOSIT"",$C165))
    ),
    """",
    IFERROR(TEXTJOIN(CHAR(10),TRUE,FILTER('SUMMARY DATA'!H:H,'SUMMARY DATA'!$D:$D=$C165,'SUMMARY DATA'!$B:$B=""RWS"",'SUMMARY DATA'!$H:$H=$D165)),"""")
  )
)"),"")</f>
        <v/>
      </c>
      <c r="I165" s="18" t="str">
        <f>IFERROR(__xludf.DUMMYFUNCTION("IF(H165="""","""",
SUM(ARRAYFORMULA(VALUE(SPLIT(H165,CHAR(10)))))
)"),"")</f>
        <v/>
      </c>
      <c r="J165" s="17" t="str">
        <f>IFERROR(__xludf.DUMMYFUNCTION("IFERROR(
  TEXTJOIN(CHAR(10),TRUE,FILTER('SUMMARY DATA'!I:I,'SUMMARY DATA'!$A:$A=$A165,'SUMMARY DATA'!$C:$C=$B165,'SUMMARY DATA'!$B:$B=""RWS"")),
  IF(
    OR(
      ISNUMBER(SEARCH(""CDM CASH DEPOSIT"",$C165)),
      ISNUMBER(SEARCH(""CASH DEPOSIT"",$C16"&amp;"5)),
      COUNTIFS('SUMMARY DATA'!$D:$D,$C165,'SUMMARY DATA'!$B:$B,""RWS"")&lt;&gt;1
    ),
    """",
    IFERROR(TEXTJOIN(CHAR(10),TRUE,FILTER('SUMMARY DATA'!I:I,'SUMMARY DATA'!$D:$D=$C165,'SUMMARY DATA'!$B:$B=""RWS"")),"""")
  )
)"),"")</f>
        <v/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Height="1" spans="1:27">
      <c r="A166" s="2"/>
      <c r="B166" s="15">
        <v>45954</v>
      </c>
      <c r="C166" s="2" t="s">
        <v>1364</v>
      </c>
      <c r="D166" s="3">
        <v>10</v>
      </c>
      <c r="E166" s="16" t="str">
        <f>IFERROR(__xludf.DUMMYFUNCTION("IFERROR(
  TEXTJOIN(CHAR(10),TRUE,FILTER('SUMMARY DATA'!E:E,'SUMMARY DATA'!$A:$A=$A166,'SUMMARY DATA'!$C:$C=$B166,'SUMMARY DATA'!$B:$B=""RWS"")),
  IF(
    OR(
      ISNUMBER(SEARCH(""CDM CASH DEPOSIT"",$C166)),
      ISNUMBER(SEARCH(""CASH DEPOSIT"",$C16"&amp;"6)),
      COUNTIFS('SUMMARY DATA'!$D:$D,$C166,'SUMMARY DATA'!$B:$B,""RWS"")&lt;&gt;1
    ),
    """",
    IFERROR(TEXTJOIN(CHAR(10),TRUE,FILTER('SUMMARY DATA'!E:E,'SUMMARY DATA'!$D:$D=$C166,'SUMMARY DATA'!$B:$B=""RWS"")),"""")
  )
)"),"")</f>
        <v/>
      </c>
      <c r="F166" s="17" t="str">
        <f>IFERROR(__xludf.DUMMYFUNCTION("IFERROR(
  TEXTJOIN(CHAR(10),TRUE,FILTER('SUMMARY DATA'!F:F,'SUMMARY DATA'!$A:$A=$A166,'SUMMARY DATA'!$C:$C=$B166,'SUMMARY DATA'!$B:$B=""RWS"")),
  IF(
    OR(
      ISNUMBER(SEARCH(""CDM CASH DEPOSIT"",$C166)),
      ISNUMBER(SEARCH(""CASH DEPOSIT"",$C16"&amp;"6)),
      COUNTIFS('SUMMARY DATA'!$D:$D,$C166,'SUMMARY DATA'!$B:$B,""RWS"")&lt;&gt;1
    ),
    """",
    IFERROR(TEXTJOIN(CHAR(10),TRUE,FILTER('SUMMARY DATA'!F:F,'SUMMARY DATA'!$D:$D=$C166,'SUMMARY DATA'!$B:$B=""RWS"")),"""")
  )
)"),"")</f>
        <v/>
      </c>
      <c r="G166" s="17" t="str">
        <f>IFERROR(__xludf.DUMMYFUNCTION("IFERROR(
  TEXTJOIN(CHAR(10),TRUE,FILTER('SUMMARY DATA'!G:G,'SUMMARY DATA'!$A:$A=$A166,'SUMMARY DATA'!$C:$C=$B166,'SUMMARY DATA'!$B:$B=""RWS"")),
  IF(
    OR(
      ISNUMBER(SEARCH(""CDM CASH DEPOSIT"",$C166)),
      ISNUMBER(SEARCH(""CASH DEPOSIT"",$C16"&amp;"6)),
      COUNTIFS('SUMMARY DATA'!$D:$D,$C166,'SUMMARY DATA'!$B:$B,""RWS"")&lt;&gt;1
    ),
    """",
    IFERROR(TEXTJOIN(CHAR(10),TRUE,FILTER('SUMMARY DATA'!G:G,'SUMMARY DATA'!$D:$D=$C166,'SUMMARY DATA'!$B:$B=""RWS"")),"""")
  )
)"),"")</f>
        <v/>
      </c>
      <c r="H166" s="18" t="str">
        <f>IFERROR(__xludf.DUMMYFUNCTION("IFERROR(
  TEXTJOIN(CHAR(10),TRUE,FILTER('SUMMARY DATA'!H:H,'SUMMARY DATA'!$A:$A=$A166,'SUMMARY DATA'!$C:$C=$B166,'SUMMARY DATA'!$B:$B=""RWS"",'SUMMARY DATA'!$H:$H=$D166)),
  IF(
    OR(
      ISNUMBER(SEARCH(""CDM CASH DEPOSIT"",$C166)),
      ISNUMBER(S"&amp;"EARCH(""CASH DEPOSIT"",$C166))
    ),
    """",
    IFERROR(TEXTJOIN(CHAR(10),TRUE,FILTER('SUMMARY DATA'!H:H,'SUMMARY DATA'!$D:$D=$C166,'SUMMARY DATA'!$B:$B=""RWS"",'SUMMARY DATA'!$H:$H=$D166)),"""")
  )
)"),"")</f>
        <v/>
      </c>
      <c r="I166" s="18" t="str">
        <f>IFERROR(__xludf.DUMMYFUNCTION("IF(H166="""","""",
SUM(ARRAYFORMULA(VALUE(SPLIT(H166,CHAR(10)))))
)"),"")</f>
        <v/>
      </c>
      <c r="J166" s="17" t="str">
        <f>IFERROR(__xludf.DUMMYFUNCTION("IFERROR(
  TEXTJOIN(CHAR(10),TRUE,FILTER('SUMMARY DATA'!I:I,'SUMMARY DATA'!$A:$A=$A166,'SUMMARY DATA'!$C:$C=$B166,'SUMMARY DATA'!$B:$B=""RWS"")),
  IF(
    OR(
      ISNUMBER(SEARCH(""CDM CASH DEPOSIT"",$C166)),
      ISNUMBER(SEARCH(""CASH DEPOSIT"",$C16"&amp;"6)),
      COUNTIFS('SUMMARY DATA'!$D:$D,$C166,'SUMMARY DATA'!$B:$B,""RWS"")&lt;&gt;1
    ),
    """",
    IFERROR(TEXTJOIN(CHAR(10),TRUE,FILTER('SUMMARY DATA'!I:I,'SUMMARY DATA'!$D:$D=$C166,'SUMMARY DATA'!$B:$B=""RWS"")),"""")
  )
)"),"")</f>
        <v/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Height="1" spans="1:27">
      <c r="A167" s="2" t="s">
        <v>1365</v>
      </c>
      <c r="B167" s="15">
        <v>45954</v>
      </c>
      <c r="C167" s="2" t="s">
        <v>1366</v>
      </c>
      <c r="D167" s="3">
        <v>75</v>
      </c>
      <c r="E167" s="16" t="str">
        <f>IFERROR(__xludf.DUMMYFUNCTION("IFERROR(
  TEXTJOIN(CHAR(10),TRUE,FILTER('SUMMARY DATA'!E:E,'SUMMARY DATA'!$A:$A=$A167,'SUMMARY DATA'!$C:$C=$B167,'SUMMARY DATA'!$B:$B=""RWS"")),
  IF(
    OR(
      ISNUMBER(SEARCH(""CDM CASH DEPOSIT"",$C167)),
      ISNUMBER(SEARCH(""CASH DEPOSIT"",$C16"&amp;"7)),
      COUNTIFS('SUMMARY DATA'!$D:$D,$C167,'SUMMARY DATA'!$B:$B,""RWS"")&lt;&gt;1
    ),
    """",
    IFERROR(TEXTJOIN(CHAR(10),TRUE,FILTER('SUMMARY DATA'!E:E,'SUMMARY DATA'!$D:$D=$C167,'SUMMARY DATA'!$B:$B=""RWS"")),"""")
  )
)"),"")</f>
        <v/>
      </c>
      <c r="F167" s="17" t="str">
        <f>IFERROR(__xludf.DUMMYFUNCTION("IFERROR(
  TEXTJOIN(CHAR(10),TRUE,FILTER('SUMMARY DATA'!F:F,'SUMMARY DATA'!$A:$A=$A167,'SUMMARY DATA'!$C:$C=$B167,'SUMMARY DATA'!$B:$B=""RWS"")),
  IF(
    OR(
      ISNUMBER(SEARCH(""CDM CASH DEPOSIT"",$C167)),
      ISNUMBER(SEARCH(""CASH DEPOSIT"",$C16"&amp;"7)),
      COUNTIFS('SUMMARY DATA'!$D:$D,$C167,'SUMMARY DATA'!$B:$B,""RWS"")&lt;&gt;1
    ),
    """",
    IFERROR(TEXTJOIN(CHAR(10),TRUE,FILTER('SUMMARY DATA'!F:F,'SUMMARY DATA'!$D:$D=$C167,'SUMMARY DATA'!$B:$B=""RWS"")),"""")
  )
)"),"")</f>
        <v/>
      </c>
      <c r="G167" s="17" t="str">
        <f>IFERROR(__xludf.DUMMYFUNCTION("IFERROR(
  TEXTJOIN(CHAR(10),TRUE,FILTER('SUMMARY DATA'!G:G,'SUMMARY DATA'!$A:$A=$A167,'SUMMARY DATA'!$C:$C=$B167,'SUMMARY DATA'!$B:$B=""RWS"")),
  IF(
    OR(
      ISNUMBER(SEARCH(""CDM CASH DEPOSIT"",$C167)),
      ISNUMBER(SEARCH(""CASH DEPOSIT"",$C16"&amp;"7)),
      COUNTIFS('SUMMARY DATA'!$D:$D,$C167,'SUMMARY DATA'!$B:$B,""RWS"")&lt;&gt;1
    ),
    """",
    IFERROR(TEXTJOIN(CHAR(10),TRUE,FILTER('SUMMARY DATA'!G:G,'SUMMARY DATA'!$D:$D=$C167,'SUMMARY DATA'!$B:$B=""RWS"")),"""")
  )
)"),"")</f>
        <v/>
      </c>
      <c r="H167" s="18" t="str">
        <f>IFERROR(__xludf.DUMMYFUNCTION("IFERROR(
  TEXTJOIN(CHAR(10),TRUE,FILTER('SUMMARY DATA'!H:H,'SUMMARY DATA'!$A:$A=$A167,'SUMMARY DATA'!$C:$C=$B167,'SUMMARY DATA'!$B:$B=""RWS"",'SUMMARY DATA'!$H:$H=$D167)),
  IF(
    OR(
      ISNUMBER(SEARCH(""CDM CASH DEPOSIT"",$C167)),
      ISNUMBER(S"&amp;"EARCH(""CASH DEPOSIT"",$C167))
    ),
    """",
    IFERROR(TEXTJOIN(CHAR(10),TRUE,FILTER('SUMMARY DATA'!H:H,'SUMMARY DATA'!$D:$D=$C167,'SUMMARY DATA'!$B:$B=""RWS"",'SUMMARY DATA'!$H:$H=$D167)),"""")
  )
)"),"")</f>
        <v/>
      </c>
      <c r="I167" s="18" t="str">
        <f>IFERROR(__xludf.DUMMYFUNCTION("IF(H167="""","""",
SUM(ARRAYFORMULA(VALUE(SPLIT(H167,CHAR(10)))))
)"),"")</f>
        <v/>
      </c>
      <c r="J167" s="17" t="str">
        <f>IFERROR(__xludf.DUMMYFUNCTION("IFERROR(
  TEXTJOIN(CHAR(10),TRUE,FILTER('SUMMARY DATA'!I:I,'SUMMARY DATA'!$A:$A=$A167,'SUMMARY DATA'!$C:$C=$B167,'SUMMARY DATA'!$B:$B=""RWS"")),
  IF(
    OR(
      ISNUMBER(SEARCH(""CDM CASH DEPOSIT"",$C167)),
      ISNUMBER(SEARCH(""CASH DEPOSIT"",$C16"&amp;"7)),
      COUNTIFS('SUMMARY DATA'!$D:$D,$C167,'SUMMARY DATA'!$B:$B,""RWS"")&lt;&gt;1
    ),
    """",
    IFERROR(TEXTJOIN(CHAR(10),TRUE,FILTER('SUMMARY DATA'!I:I,'SUMMARY DATA'!$D:$D=$C167,'SUMMARY DATA'!$B:$B=""RWS"")),"""")
  )
)"),"")</f>
        <v/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Height="1" spans="1:27">
      <c r="A168" s="2" t="s">
        <v>1367</v>
      </c>
      <c r="B168" s="15">
        <v>45954</v>
      </c>
      <c r="C168" s="2" t="s">
        <v>1368</v>
      </c>
      <c r="D168" s="3">
        <v>1144</v>
      </c>
      <c r="E168" s="16" t="str">
        <f>IFERROR(__xludf.DUMMYFUNCTION("IFERROR(
  TEXTJOIN(CHAR(10),TRUE,FILTER('SUMMARY DATA'!E:E,'SUMMARY DATA'!$A:$A=$A168,'SUMMARY DATA'!$C:$C=$B168,'SUMMARY DATA'!$B:$B=""RWS"")),
  IF(
    OR(
      ISNUMBER(SEARCH(""CDM CASH DEPOSIT"",$C168)),
      ISNUMBER(SEARCH(""CASH DEPOSIT"",$C16"&amp;"8)),
      COUNTIFS('SUMMARY DATA'!$D:$D,$C168,'SUMMARY DATA'!$B:$B,""RWS"")&lt;&gt;1
    ),
    """",
    IFERROR(TEXTJOIN(CHAR(10),TRUE,FILTER('SUMMARY DATA'!E:E,'SUMMARY DATA'!$D:$D=$C168,'SUMMARY DATA'!$B:$B=""RWS"")),"""")
  )
)"),"")</f>
        <v/>
      </c>
      <c r="F168" s="17" t="str">
        <f>IFERROR(__xludf.DUMMYFUNCTION("IFERROR(
  TEXTJOIN(CHAR(10),TRUE,FILTER('SUMMARY DATA'!F:F,'SUMMARY DATA'!$A:$A=$A168,'SUMMARY DATA'!$C:$C=$B168,'SUMMARY DATA'!$B:$B=""RWS"")),
  IF(
    OR(
      ISNUMBER(SEARCH(""CDM CASH DEPOSIT"",$C168)),
      ISNUMBER(SEARCH(""CASH DEPOSIT"",$C16"&amp;"8)),
      COUNTIFS('SUMMARY DATA'!$D:$D,$C168,'SUMMARY DATA'!$B:$B,""RWS"")&lt;&gt;1
    ),
    """",
    IFERROR(TEXTJOIN(CHAR(10),TRUE,FILTER('SUMMARY DATA'!F:F,'SUMMARY DATA'!$D:$D=$C168,'SUMMARY DATA'!$B:$B=""RWS"")),"""")
  )
)"),"")</f>
        <v/>
      </c>
      <c r="G168" s="17" t="str">
        <f>IFERROR(__xludf.DUMMYFUNCTION("IFERROR(
  TEXTJOIN(CHAR(10),TRUE,FILTER('SUMMARY DATA'!G:G,'SUMMARY DATA'!$A:$A=$A168,'SUMMARY DATA'!$C:$C=$B168,'SUMMARY DATA'!$B:$B=""RWS"")),
  IF(
    OR(
      ISNUMBER(SEARCH(""CDM CASH DEPOSIT"",$C168)),
      ISNUMBER(SEARCH(""CASH DEPOSIT"",$C16"&amp;"8)),
      COUNTIFS('SUMMARY DATA'!$D:$D,$C168,'SUMMARY DATA'!$B:$B,""RWS"")&lt;&gt;1
    ),
    """",
    IFERROR(TEXTJOIN(CHAR(10),TRUE,FILTER('SUMMARY DATA'!G:G,'SUMMARY DATA'!$D:$D=$C168,'SUMMARY DATA'!$B:$B=""RWS"")),"""")
  )
)"),"")</f>
        <v/>
      </c>
      <c r="H168" s="18" t="str">
        <f>IFERROR(__xludf.DUMMYFUNCTION("IFERROR(
  TEXTJOIN(CHAR(10),TRUE,FILTER('SUMMARY DATA'!H:H,'SUMMARY DATA'!$A:$A=$A168,'SUMMARY DATA'!$C:$C=$B168,'SUMMARY DATA'!$B:$B=""RWS"",'SUMMARY DATA'!$H:$H=$D168)),
  IF(
    OR(
      ISNUMBER(SEARCH(""CDM CASH DEPOSIT"",$C168)),
      ISNUMBER(S"&amp;"EARCH(""CASH DEPOSIT"",$C168))
    ),
    """",
    IFERROR(TEXTJOIN(CHAR(10),TRUE,FILTER('SUMMARY DATA'!H:H,'SUMMARY DATA'!$D:$D=$C168,'SUMMARY DATA'!$B:$B=""RWS"",'SUMMARY DATA'!$H:$H=$D168)),"""")
  )
)"),"")</f>
        <v/>
      </c>
      <c r="I168" s="18" t="str">
        <f>IFERROR(__xludf.DUMMYFUNCTION("IF(H168="""","""",
SUM(ARRAYFORMULA(VALUE(SPLIT(H168,CHAR(10)))))
)"),"")</f>
        <v/>
      </c>
      <c r="J168" s="17" t="str">
        <f>IFERROR(__xludf.DUMMYFUNCTION("IFERROR(
  TEXTJOIN(CHAR(10),TRUE,FILTER('SUMMARY DATA'!I:I,'SUMMARY DATA'!$A:$A=$A168,'SUMMARY DATA'!$C:$C=$B168,'SUMMARY DATA'!$B:$B=""RWS"")),
  IF(
    OR(
      ISNUMBER(SEARCH(""CDM CASH DEPOSIT"",$C168)),
      ISNUMBER(SEARCH(""CASH DEPOSIT"",$C16"&amp;"8)),
      COUNTIFS('SUMMARY DATA'!$D:$D,$C168,'SUMMARY DATA'!$B:$B,""RWS"")&lt;&gt;1
    ),
    """",
    IFERROR(TEXTJOIN(CHAR(10),TRUE,FILTER('SUMMARY DATA'!I:I,'SUMMARY DATA'!$D:$D=$C168,'SUMMARY DATA'!$B:$B=""RWS"")),"""")
  )
)"),"")</f>
        <v/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Height="1" spans="1:27">
      <c r="A169" s="2"/>
      <c r="B169" s="15">
        <v>45954</v>
      </c>
      <c r="C169" s="2" t="s">
        <v>1369</v>
      </c>
      <c r="D169" s="3">
        <v>129.69</v>
      </c>
      <c r="E169" s="16" t="str">
        <f>IFERROR(__xludf.DUMMYFUNCTION("IFERROR(
  TEXTJOIN(CHAR(10),TRUE,FILTER('SUMMARY DATA'!E:E,'SUMMARY DATA'!$A:$A=$A169,'SUMMARY DATA'!$C:$C=$B169,'SUMMARY DATA'!$B:$B=""RWS"")),
  IF(
    OR(
      ISNUMBER(SEARCH(""CDM CASH DEPOSIT"",$C169)),
      ISNUMBER(SEARCH(""CASH DEPOSIT"",$C16"&amp;"9)),
      COUNTIFS('SUMMARY DATA'!$D:$D,$C169,'SUMMARY DATA'!$B:$B,""RWS"")&lt;&gt;1
    ),
    """",
    IFERROR(TEXTJOIN(CHAR(10),TRUE,FILTER('SUMMARY DATA'!E:E,'SUMMARY DATA'!$D:$D=$C169,'SUMMARY DATA'!$B:$B=""RWS"")),"""")
  )
)"),"")</f>
        <v/>
      </c>
      <c r="F169" s="17" t="str">
        <f>IFERROR(__xludf.DUMMYFUNCTION("IFERROR(
  TEXTJOIN(CHAR(10),TRUE,FILTER('SUMMARY DATA'!F:F,'SUMMARY DATA'!$A:$A=$A169,'SUMMARY DATA'!$C:$C=$B169,'SUMMARY DATA'!$B:$B=""RWS"")),
  IF(
    OR(
      ISNUMBER(SEARCH(""CDM CASH DEPOSIT"",$C169)),
      ISNUMBER(SEARCH(""CASH DEPOSIT"",$C16"&amp;"9)),
      COUNTIFS('SUMMARY DATA'!$D:$D,$C169,'SUMMARY DATA'!$B:$B,""RWS"")&lt;&gt;1
    ),
    """",
    IFERROR(TEXTJOIN(CHAR(10),TRUE,FILTER('SUMMARY DATA'!F:F,'SUMMARY DATA'!$D:$D=$C169,'SUMMARY DATA'!$B:$B=""RWS"")),"""")
  )
)"),"")</f>
        <v/>
      </c>
      <c r="G169" s="17" t="str">
        <f>IFERROR(__xludf.DUMMYFUNCTION("IFERROR(
  TEXTJOIN(CHAR(10),TRUE,FILTER('SUMMARY DATA'!G:G,'SUMMARY DATA'!$A:$A=$A169,'SUMMARY DATA'!$C:$C=$B169,'SUMMARY DATA'!$B:$B=""RWS"")),
  IF(
    OR(
      ISNUMBER(SEARCH(""CDM CASH DEPOSIT"",$C169)),
      ISNUMBER(SEARCH(""CASH DEPOSIT"",$C16"&amp;"9)),
      COUNTIFS('SUMMARY DATA'!$D:$D,$C169,'SUMMARY DATA'!$B:$B,""RWS"")&lt;&gt;1
    ),
    """",
    IFERROR(TEXTJOIN(CHAR(10),TRUE,FILTER('SUMMARY DATA'!G:G,'SUMMARY DATA'!$D:$D=$C169,'SUMMARY DATA'!$B:$B=""RWS"")),"""")
  )
)"),"")</f>
        <v/>
      </c>
      <c r="H169" s="18" t="str">
        <f>IFERROR(__xludf.DUMMYFUNCTION("IFERROR(
  TEXTJOIN(CHAR(10),TRUE,FILTER('SUMMARY DATA'!H:H,'SUMMARY DATA'!$A:$A=$A169,'SUMMARY DATA'!$C:$C=$B169,'SUMMARY DATA'!$B:$B=""RWS"",'SUMMARY DATA'!$H:$H=$D169)),
  IF(
    OR(
      ISNUMBER(SEARCH(""CDM CASH DEPOSIT"",$C169)),
      ISNUMBER(S"&amp;"EARCH(""CASH DEPOSIT"",$C169))
    ),
    """",
    IFERROR(TEXTJOIN(CHAR(10),TRUE,FILTER('SUMMARY DATA'!H:H,'SUMMARY DATA'!$D:$D=$C169,'SUMMARY DATA'!$B:$B=""RWS"",'SUMMARY DATA'!$H:$H=$D169)),"""")
  )
)"),"")</f>
        <v/>
      </c>
      <c r="I169" s="18" t="str">
        <f>IFERROR(__xludf.DUMMYFUNCTION("IF(H169="""","""",
SUM(ARRAYFORMULA(VALUE(SPLIT(H169,CHAR(10)))))
)"),"")</f>
        <v/>
      </c>
      <c r="J169" s="17" t="str">
        <f>IFERROR(__xludf.DUMMYFUNCTION("IFERROR(
  TEXTJOIN(CHAR(10),TRUE,FILTER('SUMMARY DATA'!I:I,'SUMMARY DATA'!$A:$A=$A169,'SUMMARY DATA'!$C:$C=$B169,'SUMMARY DATA'!$B:$B=""RWS"")),
  IF(
    OR(
      ISNUMBER(SEARCH(""CDM CASH DEPOSIT"",$C169)),
      ISNUMBER(SEARCH(""CASH DEPOSIT"",$C16"&amp;"9)),
      COUNTIFS('SUMMARY DATA'!$D:$D,$C169,'SUMMARY DATA'!$B:$B,""RWS"")&lt;&gt;1
    ),
    """",
    IFERROR(TEXTJOIN(CHAR(10),TRUE,FILTER('SUMMARY DATA'!I:I,'SUMMARY DATA'!$D:$D=$C169,'SUMMARY DATA'!$B:$B=""RWS"")),"""")
  )
)"),"")</f>
        <v/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Height="1" spans="1:27">
      <c r="A170" s="2" t="s">
        <v>1370</v>
      </c>
      <c r="B170" s="15">
        <v>45954</v>
      </c>
      <c r="C170" s="2" t="s">
        <v>1371</v>
      </c>
      <c r="D170" s="3">
        <v>42.8</v>
      </c>
      <c r="E170" s="16" t="str">
        <f>IFERROR(__xludf.DUMMYFUNCTION("IFERROR(
  TEXTJOIN(CHAR(10),TRUE,FILTER('SUMMARY DATA'!E:E,'SUMMARY DATA'!$A:$A=$A170,'SUMMARY DATA'!$C:$C=$B170,'SUMMARY DATA'!$B:$B=""RWS"")),
  IF(
    OR(
      ISNUMBER(SEARCH(""CDM CASH DEPOSIT"",$C170)),
      ISNUMBER(SEARCH(""CASH DEPOSIT"",$C17"&amp;"0)),
      COUNTIFS('SUMMARY DATA'!$D:$D,$C170,'SUMMARY DATA'!$B:$B,""RWS"")&lt;&gt;1
    ),
    """",
    IFERROR(TEXTJOIN(CHAR(10),TRUE,FILTER('SUMMARY DATA'!E:E,'SUMMARY DATA'!$D:$D=$C170,'SUMMARY DATA'!$B:$B=""RWS"")),"""")
  )
)"),"")</f>
        <v/>
      </c>
      <c r="F170" s="17" t="str">
        <f>IFERROR(__xludf.DUMMYFUNCTION("IFERROR(
  TEXTJOIN(CHAR(10),TRUE,FILTER('SUMMARY DATA'!F:F,'SUMMARY DATA'!$A:$A=$A170,'SUMMARY DATA'!$C:$C=$B170,'SUMMARY DATA'!$B:$B=""RWS"")),
  IF(
    OR(
      ISNUMBER(SEARCH(""CDM CASH DEPOSIT"",$C170)),
      ISNUMBER(SEARCH(""CASH DEPOSIT"",$C17"&amp;"0)),
      COUNTIFS('SUMMARY DATA'!$D:$D,$C170,'SUMMARY DATA'!$B:$B,""RWS"")&lt;&gt;1
    ),
    """",
    IFERROR(TEXTJOIN(CHAR(10),TRUE,FILTER('SUMMARY DATA'!F:F,'SUMMARY DATA'!$D:$D=$C170,'SUMMARY DATA'!$B:$B=""RWS"")),"""")
  )
)"),"")</f>
        <v/>
      </c>
      <c r="G170" s="17" t="str">
        <f>IFERROR(__xludf.DUMMYFUNCTION("IFERROR(
  TEXTJOIN(CHAR(10),TRUE,FILTER('SUMMARY DATA'!G:G,'SUMMARY DATA'!$A:$A=$A170,'SUMMARY DATA'!$C:$C=$B170,'SUMMARY DATA'!$B:$B=""RWS"")),
  IF(
    OR(
      ISNUMBER(SEARCH(""CDM CASH DEPOSIT"",$C170)),
      ISNUMBER(SEARCH(""CASH DEPOSIT"",$C17"&amp;"0)),
      COUNTIFS('SUMMARY DATA'!$D:$D,$C170,'SUMMARY DATA'!$B:$B,""RWS"")&lt;&gt;1
    ),
    """",
    IFERROR(TEXTJOIN(CHAR(10),TRUE,FILTER('SUMMARY DATA'!G:G,'SUMMARY DATA'!$D:$D=$C170,'SUMMARY DATA'!$B:$B=""RWS"")),"""")
  )
)"),"")</f>
        <v/>
      </c>
      <c r="H170" s="18" t="str">
        <f>IFERROR(__xludf.DUMMYFUNCTION("IFERROR(
  TEXTJOIN(CHAR(10),TRUE,FILTER('SUMMARY DATA'!H:H,'SUMMARY DATA'!$A:$A=$A170,'SUMMARY DATA'!$C:$C=$B170,'SUMMARY DATA'!$B:$B=""RWS"",'SUMMARY DATA'!$H:$H=$D170)),
  IF(
    OR(
      ISNUMBER(SEARCH(""CDM CASH DEPOSIT"",$C170)),
      ISNUMBER(S"&amp;"EARCH(""CASH DEPOSIT"",$C170))
    ),
    """",
    IFERROR(TEXTJOIN(CHAR(10),TRUE,FILTER('SUMMARY DATA'!H:H,'SUMMARY DATA'!$D:$D=$C170,'SUMMARY DATA'!$B:$B=""RWS"",'SUMMARY DATA'!$H:$H=$D170)),"""")
  )
)"),"")</f>
        <v/>
      </c>
      <c r="I170" s="18" t="str">
        <f>IFERROR(__xludf.DUMMYFUNCTION("IF(H170="""","""",
SUM(ARRAYFORMULA(VALUE(SPLIT(H170,CHAR(10)))))
)"),"")</f>
        <v/>
      </c>
      <c r="J170" s="17" t="str">
        <f>IFERROR(__xludf.DUMMYFUNCTION("IFERROR(
  TEXTJOIN(CHAR(10),TRUE,FILTER('SUMMARY DATA'!I:I,'SUMMARY DATA'!$A:$A=$A170,'SUMMARY DATA'!$C:$C=$B170,'SUMMARY DATA'!$B:$B=""RWS"")),
  IF(
    OR(
      ISNUMBER(SEARCH(""CDM CASH DEPOSIT"",$C170)),
      ISNUMBER(SEARCH(""CASH DEPOSIT"",$C17"&amp;"0)),
      COUNTIFS('SUMMARY DATA'!$D:$D,$C170,'SUMMARY DATA'!$B:$B,""RWS"")&lt;&gt;1
    ),
    """",
    IFERROR(TEXTJOIN(CHAR(10),TRUE,FILTER('SUMMARY DATA'!I:I,'SUMMARY DATA'!$D:$D=$C170,'SUMMARY DATA'!$B:$B=""RWS"")),"""")
  )
)"),"")</f>
        <v/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Height="1" spans="1:27">
      <c r="A171" s="2" t="s">
        <v>1372</v>
      </c>
      <c r="B171" s="15">
        <v>45953</v>
      </c>
      <c r="C171" s="2" t="s">
        <v>1373</v>
      </c>
      <c r="D171" s="3">
        <v>626</v>
      </c>
      <c r="E171" s="16" t="str">
        <f>IFERROR(__xludf.DUMMYFUNCTION("IFERROR(
  TEXTJOIN(CHAR(10),TRUE,FILTER('SUMMARY DATA'!E:E,'SUMMARY DATA'!$A:$A=$A171,'SUMMARY DATA'!$C:$C=$B171,'SUMMARY DATA'!$B:$B=""RWS"")),
  IF(
    OR(
      ISNUMBER(SEARCH(""CDM CASH DEPOSIT"",$C171)),
      ISNUMBER(SEARCH(""CASH DEPOSIT"",$C17"&amp;"1)),
      COUNTIFS('SUMMARY DATA'!$D:$D,$C171,'SUMMARY DATA'!$B:$B,""RWS"")&lt;&gt;1
    ),
    """",
    IFERROR(TEXTJOIN(CHAR(10),TRUE,FILTER('SUMMARY DATA'!E:E,'SUMMARY DATA'!$D:$D=$C171,'SUMMARY DATA'!$B:$B=""RWS"")),"""")
  )
)"),"")</f>
        <v/>
      </c>
      <c r="F171" s="17" t="str">
        <f>IFERROR(__xludf.DUMMYFUNCTION("IFERROR(
  TEXTJOIN(CHAR(10),TRUE,FILTER('SUMMARY DATA'!F:F,'SUMMARY DATA'!$A:$A=$A171,'SUMMARY DATA'!$C:$C=$B171,'SUMMARY DATA'!$B:$B=""RWS"")),
  IF(
    OR(
      ISNUMBER(SEARCH(""CDM CASH DEPOSIT"",$C171)),
      ISNUMBER(SEARCH(""CASH DEPOSIT"",$C17"&amp;"1)),
      COUNTIFS('SUMMARY DATA'!$D:$D,$C171,'SUMMARY DATA'!$B:$B,""RWS"")&lt;&gt;1
    ),
    """",
    IFERROR(TEXTJOIN(CHAR(10),TRUE,FILTER('SUMMARY DATA'!F:F,'SUMMARY DATA'!$D:$D=$C171,'SUMMARY DATA'!$B:$B=""RWS"")),"""")
  )
)"),"")</f>
        <v/>
      </c>
      <c r="G171" s="17" t="str">
        <f>IFERROR(__xludf.DUMMYFUNCTION("IFERROR(
  TEXTJOIN(CHAR(10),TRUE,FILTER('SUMMARY DATA'!G:G,'SUMMARY DATA'!$A:$A=$A171,'SUMMARY DATA'!$C:$C=$B171,'SUMMARY DATA'!$B:$B=""RWS"")),
  IF(
    OR(
      ISNUMBER(SEARCH(""CDM CASH DEPOSIT"",$C171)),
      ISNUMBER(SEARCH(""CASH DEPOSIT"",$C17"&amp;"1)),
      COUNTIFS('SUMMARY DATA'!$D:$D,$C171,'SUMMARY DATA'!$B:$B,""RWS"")&lt;&gt;1
    ),
    """",
    IFERROR(TEXTJOIN(CHAR(10),TRUE,FILTER('SUMMARY DATA'!G:G,'SUMMARY DATA'!$D:$D=$C171,'SUMMARY DATA'!$B:$B=""RWS"")),"""")
  )
)"),"")</f>
        <v/>
      </c>
      <c r="H171" s="18" t="str">
        <f>IFERROR(__xludf.DUMMYFUNCTION("IFERROR(
  TEXTJOIN(CHAR(10),TRUE,FILTER('SUMMARY DATA'!H:H,'SUMMARY DATA'!$A:$A=$A171,'SUMMARY DATA'!$C:$C=$B171,'SUMMARY DATA'!$B:$B=""RWS"",'SUMMARY DATA'!$H:$H=$D171)),
  IF(
    OR(
      ISNUMBER(SEARCH(""CDM CASH DEPOSIT"",$C171)),
      ISNUMBER(S"&amp;"EARCH(""CASH DEPOSIT"",$C171))
    ),
    """",
    IFERROR(TEXTJOIN(CHAR(10),TRUE,FILTER('SUMMARY DATA'!H:H,'SUMMARY DATA'!$D:$D=$C171,'SUMMARY DATA'!$B:$B=""RWS"",'SUMMARY DATA'!$H:$H=$D171)),"""")
  )
)"),"")</f>
        <v/>
      </c>
      <c r="I171" s="18" t="str">
        <f>IFERROR(__xludf.DUMMYFUNCTION("IF(H171="""","""",
SUM(ARRAYFORMULA(VALUE(SPLIT(H171,CHAR(10)))))
)"),"")</f>
        <v/>
      </c>
      <c r="J171" s="17" t="str">
        <f>IFERROR(__xludf.DUMMYFUNCTION("IFERROR(
  TEXTJOIN(CHAR(10),TRUE,FILTER('SUMMARY DATA'!I:I,'SUMMARY DATA'!$A:$A=$A171,'SUMMARY DATA'!$C:$C=$B171,'SUMMARY DATA'!$B:$B=""RWS"")),
  IF(
    OR(
      ISNUMBER(SEARCH(""CDM CASH DEPOSIT"",$C171)),
      ISNUMBER(SEARCH(""CASH DEPOSIT"",$C17"&amp;"1)),
      COUNTIFS('SUMMARY DATA'!$D:$D,$C171,'SUMMARY DATA'!$B:$B,""RWS"")&lt;&gt;1
    ),
    """",
    IFERROR(TEXTJOIN(CHAR(10),TRUE,FILTER('SUMMARY DATA'!I:I,'SUMMARY DATA'!$D:$D=$C171,'SUMMARY DATA'!$B:$B=""RWS"")),"""")
  )
)"),"")</f>
        <v/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Height="1" spans="1:27">
      <c r="A172" s="2" t="s">
        <v>1374</v>
      </c>
      <c r="B172" s="15">
        <v>45953</v>
      </c>
      <c r="C172" s="2" t="s">
        <v>1375</v>
      </c>
      <c r="D172" s="3">
        <v>152.21</v>
      </c>
      <c r="E172" s="16" t="str">
        <f>IFERROR(__xludf.DUMMYFUNCTION("IFERROR(
  TEXTJOIN(CHAR(10),TRUE,FILTER('SUMMARY DATA'!E:E,'SUMMARY DATA'!$A:$A=$A172,'SUMMARY DATA'!$C:$C=$B172,'SUMMARY DATA'!$B:$B=""RWS"")),
  IF(
    OR(
      ISNUMBER(SEARCH(""CDM CASH DEPOSIT"",$C172)),
      ISNUMBER(SEARCH(""CASH DEPOSIT"",$C17"&amp;"2)),
      COUNTIFS('SUMMARY DATA'!$D:$D,$C172,'SUMMARY DATA'!$B:$B,""RWS"")&lt;&gt;1
    ),
    """",
    IFERROR(TEXTJOIN(CHAR(10),TRUE,FILTER('SUMMARY DATA'!E:E,'SUMMARY DATA'!$D:$D=$C172,'SUMMARY DATA'!$B:$B=""RWS"")),"""")
  )
)"),"")</f>
        <v/>
      </c>
      <c r="F172" s="17" t="str">
        <f>IFERROR(__xludf.DUMMYFUNCTION("IFERROR(
  TEXTJOIN(CHAR(10),TRUE,FILTER('SUMMARY DATA'!F:F,'SUMMARY DATA'!$A:$A=$A172,'SUMMARY DATA'!$C:$C=$B172,'SUMMARY DATA'!$B:$B=""RWS"")),
  IF(
    OR(
      ISNUMBER(SEARCH(""CDM CASH DEPOSIT"",$C172)),
      ISNUMBER(SEARCH(""CASH DEPOSIT"",$C17"&amp;"2)),
      COUNTIFS('SUMMARY DATA'!$D:$D,$C172,'SUMMARY DATA'!$B:$B,""RWS"")&lt;&gt;1
    ),
    """",
    IFERROR(TEXTJOIN(CHAR(10),TRUE,FILTER('SUMMARY DATA'!F:F,'SUMMARY DATA'!$D:$D=$C172,'SUMMARY DATA'!$B:$B=""RWS"")),"""")
  )
)"),"")</f>
        <v/>
      </c>
      <c r="G172" s="17" t="str">
        <f>IFERROR(__xludf.DUMMYFUNCTION("IFERROR(
  TEXTJOIN(CHAR(10),TRUE,FILTER('SUMMARY DATA'!G:G,'SUMMARY DATA'!$A:$A=$A172,'SUMMARY DATA'!$C:$C=$B172,'SUMMARY DATA'!$B:$B=""RWS"")),
  IF(
    OR(
      ISNUMBER(SEARCH(""CDM CASH DEPOSIT"",$C172)),
      ISNUMBER(SEARCH(""CASH DEPOSIT"",$C17"&amp;"2)),
      COUNTIFS('SUMMARY DATA'!$D:$D,$C172,'SUMMARY DATA'!$B:$B,""RWS"")&lt;&gt;1
    ),
    """",
    IFERROR(TEXTJOIN(CHAR(10),TRUE,FILTER('SUMMARY DATA'!G:G,'SUMMARY DATA'!$D:$D=$C172,'SUMMARY DATA'!$B:$B=""RWS"")),"""")
  )
)"),"")</f>
        <v/>
      </c>
      <c r="H172" s="18" t="str">
        <f>IFERROR(__xludf.DUMMYFUNCTION("IFERROR(
  TEXTJOIN(CHAR(10),TRUE,FILTER('SUMMARY DATA'!H:H,'SUMMARY DATA'!$A:$A=$A172,'SUMMARY DATA'!$C:$C=$B172,'SUMMARY DATA'!$B:$B=""RWS"",'SUMMARY DATA'!$H:$H=$D172)),
  IF(
    OR(
      ISNUMBER(SEARCH(""CDM CASH DEPOSIT"",$C172)),
      ISNUMBER(S"&amp;"EARCH(""CASH DEPOSIT"",$C172))
    ),
    """",
    IFERROR(TEXTJOIN(CHAR(10),TRUE,FILTER('SUMMARY DATA'!H:H,'SUMMARY DATA'!$D:$D=$C172,'SUMMARY DATA'!$B:$B=""RWS"",'SUMMARY DATA'!$H:$H=$D172)),"""")
  )
)"),"")</f>
        <v/>
      </c>
      <c r="I172" s="18" t="str">
        <f>IFERROR(__xludf.DUMMYFUNCTION("IF(H172="""","""",
SUM(ARRAYFORMULA(VALUE(SPLIT(H172,CHAR(10)))))
)"),"")</f>
        <v/>
      </c>
      <c r="J172" s="17" t="str">
        <f>IFERROR(__xludf.DUMMYFUNCTION("IFERROR(
  TEXTJOIN(CHAR(10),TRUE,FILTER('SUMMARY DATA'!I:I,'SUMMARY DATA'!$A:$A=$A172,'SUMMARY DATA'!$C:$C=$B172,'SUMMARY DATA'!$B:$B=""RWS"")),
  IF(
    OR(
      ISNUMBER(SEARCH(""CDM CASH DEPOSIT"",$C172)),
      ISNUMBER(SEARCH(""CASH DEPOSIT"",$C17"&amp;"2)),
      COUNTIFS('SUMMARY DATA'!$D:$D,$C172,'SUMMARY DATA'!$B:$B,""RWS"")&lt;&gt;1
    ),
    """",
    IFERROR(TEXTJOIN(CHAR(10),TRUE,FILTER('SUMMARY DATA'!I:I,'SUMMARY DATA'!$D:$D=$C172,'SUMMARY DATA'!$B:$B=""RWS"")),"""")
  )
)"),"")</f>
        <v/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Height="1" spans="1:27">
      <c r="A173" s="2"/>
      <c r="B173" s="15">
        <v>45953</v>
      </c>
      <c r="C173" s="2" t="s">
        <v>1376</v>
      </c>
      <c r="D173" s="3">
        <v>36.84</v>
      </c>
      <c r="E173" s="16" t="str">
        <f>IFERROR(__xludf.DUMMYFUNCTION("IFERROR(
  TEXTJOIN(CHAR(10),TRUE,FILTER('SUMMARY DATA'!E:E,'SUMMARY DATA'!$A:$A=$A173,'SUMMARY DATA'!$C:$C=$B173,'SUMMARY DATA'!$B:$B=""RWS"")),
  IF(
    OR(
      ISNUMBER(SEARCH(""CDM CASH DEPOSIT"",$C173)),
      ISNUMBER(SEARCH(""CASH DEPOSIT"",$C17"&amp;"3)),
      COUNTIFS('SUMMARY DATA'!$D:$D,$C173,'SUMMARY DATA'!$B:$B,""RWS"")&lt;&gt;1
    ),
    """",
    IFERROR(TEXTJOIN(CHAR(10),TRUE,FILTER('SUMMARY DATA'!E:E,'SUMMARY DATA'!$D:$D=$C173,'SUMMARY DATA'!$B:$B=""RWS"")),"""")
  )
)"),"")</f>
        <v/>
      </c>
      <c r="F173" s="17" t="str">
        <f>IFERROR(__xludf.DUMMYFUNCTION("IFERROR(
  TEXTJOIN(CHAR(10),TRUE,FILTER('SUMMARY DATA'!F:F,'SUMMARY DATA'!$A:$A=$A173,'SUMMARY DATA'!$C:$C=$B173,'SUMMARY DATA'!$B:$B=""RWS"")),
  IF(
    OR(
      ISNUMBER(SEARCH(""CDM CASH DEPOSIT"",$C173)),
      ISNUMBER(SEARCH(""CASH DEPOSIT"",$C17"&amp;"3)),
      COUNTIFS('SUMMARY DATA'!$D:$D,$C173,'SUMMARY DATA'!$B:$B,""RWS"")&lt;&gt;1
    ),
    """",
    IFERROR(TEXTJOIN(CHAR(10),TRUE,FILTER('SUMMARY DATA'!F:F,'SUMMARY DATA'!$D:$D=$C173,'SUMMARY DATA'!$B:$B=""RWS"")),"""")
  )
)"),"")</f>
        <v/>
      </c>
      <c r="G173" s="17" t="str">
        <f>IFERROR(__xludf.DUMMYFUNCTION("IFERROR(
  TEXTJOIN(CHAR(10),TRUE,FILTER('SUMMARY DATA'!G:G,'SUMMARY DATA'!$A:$A=$A173,'SUMMARY DATA'!$C:$C=$B173,'SUMMARY DATA'!$B:$B=""RWS"")),
  IF(
    OR(
      ISNUMBER(SEARCH(""CDM CASH DEPOSIT"",$C173)),
      ISNUMBER(SEARCH(""CASH DEPOSIT"",$C17"&amp;"3)),
      COUNTIFS('SUMMARY DATA'!$D:$D,$C173,'SUMMARY DATA'!$B:$B,""RWS"")&lt;&gt;1
    ),
    """",
    IFERROR(TEXTJOIN(CHAR(10),TRUE,FILTER('SUMMARY DATA'!G:G,'SUMMARY DATA'!$D:$D=$C173,'SUMMARY DATA'!$B:$B=""RWS"")),"""")
  )
)"),"")</f>
        <v/>
      </c>
      <c r="H173" s="18" t="str">
        <f>IFERROR(__xludf.DUMMYFUNCTION("IFERROR(
  TEXTJOIN(CHAR(10),TRUE,FILTER('SUMMARY DATA'!H:H,'SUMMARY DATA'!$A:$A=$A173,'SUMMARY DATA'!$C:$C=$B173,'SUMMARY DATA'!$B:$B=""RWS"",'SUMMARY DATA'!$H:$H=$D173)),
  IF(
    OR(
      ISNUMBER(SEARCH(""CDM CASH DEPOSIT"",$C173)),
      ISNUMBER(S"&amp;"EARCH(""CASH DEPOSIT"",$C173))
    ),
    """",
    IFERROR(TEXTJOIN(CHAR(10),TRUE,FILTER('SUMMARY DATA'!H:H,'SUMMARY DATA'!$D:$D=$C173,'SUMMARY DATA'!$B:$B=""RWS"",'SUMMARY DATA'!$H:$H=$D173)),"""")
  )
)"),"")</f>
        <v/>
      </c>
      <c r="I173" s="18" t="str">
        <f>IFERROR(__xludf.DUMMYFUNCTION("IF(H173="""","""",
SUM(ARRAYFORMULA(VALUE(SPLIT(H173,CHAR(10)))))
)"),"")</f>
        <v/>
      </c>
      <c r="J173" s="17" t="str">
        <f>IFERROR(__xludf.DUMMYFUNCTION("IFERROR(
  TEXTJOIN(CHAR(10),TRUE,FILTER('SUMMARY DATA'!I:I,'SUMMARY DATA'!$A:$A=$A173,'SUMMARY DATA'!$C:$C=$B173,'SUMMARY DATA'!$B:$B=""RWS"")),
  IF(
    OR(
      ISNUMBER(SEARCH(""CDM CASH DEPOSIT"",$C173)),
      ISNUMBER(SEARCH(""CASH DEPOSIT"",$C17"&amp;"3)),
      COUNTIFS('SUMMARY DATA'!$D:$D,$C173,'SUMMARY DATA'!$B:$B,""RWS"")&lt;&gt;1
    ),
    """",
    IFERROR(TEXTJOIN(CHAR(10),TRUE,FILTER('SUMMARY DATA'!I:I,'SUMMARY DATA'!$D:$D=$C173,'SUMMARY DATA'!$B:$B=""RWS"")),"""")
  )
)"),"")</f>
        <v/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Height="1" spans="1:27">
      <c r="A174" s="2" t="s">
        <v>1377</v>
      </c>
      <c r="B174" s="15">
        <v>45953</v>
      </c>
      <c r="C174" s="2" t="s">
        <v>1378</v>
      </c>
      <c r="D174" s="3">
        <v>600.99</v>
      </c>
      <c r="E174" s="16" t="str">
        <f>IFERROR(__xludf.DUMMYFUNCTION("IFERROR(
  TEXTJOIN(CHAR(10),TRUE,FILTER('SUMMARY DATA'!E:E,'SUMMARY DATA'!$A:$A=$A174,'SUMMARY DATA'!$C:$C=$B174,'SUMMARY DATA'!$B:$B=""RWS"")),
  IF(
    OR(
      ISNUMBER(SEARCH(""CDM CASH DEPOSIT"",$C174)),
      ISNUMBER(SEARCH(""CASH DEPOSIT"",$C17"&amp;"4)),
      COUNTIFS('SUMMARY DATA'!$D:$D,$C174,'SUMMARY DATA'!$B:$B,""RWS"")&lt;&gt;1
    ),
    """",
    IFERROR(TEXTJOIN(CHAR(10),TRUE,FILTER('SUMMARY DATA'!E:E,'SUMMARY DATA'!$D:$D=$C174,'SUMMARY DATA'!$B:$B=""RWS"")),"""")
  )
)"),"")</f>
        <v/>
      </c>
      <c r="F174" s="17" t="str">
        <f>IFERROR(__xludf.DUMMYFUNCTION("IFERROR(
  TEXTJOIN(CHAR(10),TRUE,FILTER('SUMMARY DATA'!F:F,'SUMMARY DATA'!$A:$A=$A174,'SUMMARY DATA'!$C:$C=$B174,'SUMMARY DATA'!$B:$B=""RWS"")),
  IF(
    OR(
      ISNUMBER(SEARCH(""CDM CASH DEPOSIT"",$C174)),
      ISNUMBER(SEARCH(""CASH DEPOSIT"",$C17"&amp;"4)),
      COUNTIFS('SUMMARY DATA'!$D:$D,$C174,'SUMMARY DATA'!$B:$B,""RWS"")&lt;&gt;1
    ),
    """",
    IFERROR(TEXTJOIN(CHAR(10),TRUE,FILTER('SUMMARY DATA'!F:F,'SUMMARY DATA'!$D:$D=$C174,'SUMMARY DATA'!$B:$B=""RWS"")),"""")
  )
)"),"")</f>
        <v/>
      </c>
      <c r="G174" s="17" t="str">
        <f>IFERROR(__xludf.DUMMYFUNCTION("IFERROR(
  TEXTJOIN(CHAR(10),TRUE,FILTER('SUMMARY DATA'!G:G,'SUMMARY DATA'!$A:$A=$A174,'SUMMARY DATA'!$C:$C=$B174,'SUMMARY DATA'!$B:$B=""RWS"")),
  IF(
    OR(
      ISNUMBER(SEARCH(""CDM CASH DEPOSIT"",$C174)),
      ISNUMBER(SEARCH(""CASH DEPOSIT"",$C17"&amp;"4)),
      COUNTIFS('SUMMARY DATA'!$D:$D,$C174,'SUMMARY DATA'!$B:$B,""RWS"")&lt;&gt;1
    ),
    """",
    IFERROR(TEXTJOIN(CHAR(10),TRUE,FILTER('SUMMARY DATA'!G:G,'SUMMARY DATA'!$D:$D=$C174,'SUMMARY DATA'!$B:$B=""RWS"")),"""")
  )
)"),"")</f>
        <v/>
      </c>
      <c r="H174" s="18" t="str">
        <f>IFERROR(__xludf.DUMMYFUNCTION("IFERROR(
  TEXTJOIN(CHAR(10),TRUE,FILTER('SUMMARY DATA'!H:H,'SUMMARY DATA'!$A:$A=$A174,'SUMMARY DATA'!$C:$C=$B174,'SUMMARY DATA'!$B:$B=""RWS"",'SUMMARY DATA'!$H:$H=$D174)),
  IF(
    OR(
      ISNUMBER(SEARCH(""CDM CASH DEPOSIT"",$C174)),
      ISNUMBER(S"&amp;"EARCH(""CASH DEPOSIT"",$C174))
    ),
    """",
    IFERROR(TEXTJOIN(CHAR(10),TRUE,FILTER('SUMMARY DATA'!H:H,'SUMMARY DATA'!$D:$D=$C174,'SUMMARY DATA'!$B:$B=""RWS"",'SUMMARY DATA'!$H:$H=$D174)),"""")
  )
)"),"")</f>
        <v/>
      </c>
      <c r="I174" s="18" t="str">
        <f>IFERROR(__xludf.DUMMYFUNCTION("IF(H174="""","""",
SUM(ARRAYFORMULA(VALUE(SPLIT(H174,CHAR(10)))))
)"),"")</f>
        <v/>
      </c>
      <c r="J174" s="17" t="str">
        <f>IFERROR(__xludf.DUMMYFUNCTION("IFERROR(
  TEXTJOIN(CHAR(10),TRUE,FILTER('SUMMARY DATA'!I:I,'SUMMARY DATA'!$A:$A=$A174,'SUMMARY DATA'!$C:$C=$B174,'SUMMARY DATA'!$B:$B=""RWS"")),
  IF(
    OR(
      ISNUMBER(SEARCH(""CDM CASH DEPOSIT"",$C174)),
      ISNUMBER(SEARCH(""CASH DEPOSIT"",$C17"&amp;"4)),
      COUNTIFS('SUMMARY DATA'!$D:$D,$C174,'SUMMARY DATA'!$B:$B,""RWS"")&lt;&gt;1
    ),
    """",
    IFERROR(TEXTJOIN(CHAR(10),TRUE,FILTER('SUMMARY DATA'!I:I,'SUMMARY DATA'!$D:$D=$C174,'SUMMARY DATA'!$B:$B=""RWS"")),"""")
  )
)"),"")</f>
        <v/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Height="1" spans="1:27">
      <c r="A175" s="2"/>
      <c r="B175" s="15">
        <v>45953</v>
      </c>
      <c r="C175" s="2" t="s">
        <v>1379</v>
      </c>
      <c r="D175" s="3">
        <v>247</v>
      </c>
      <c r="E175" s="16" t="str">
        <f>IFERROR(__xludf.DUMMYFUNCTION("IFERROR(
  TEXTJOIN(CHAR(10),TRUE,FILTER('SUMMARY DATA'!E:E,'SUMMARY DATA'!$A:$A=$A175,'SUMMARY DATA'!$C:$C=$B175,'SUMMARY DATA'!$B:$B=""RWS"")),
  IF(
    OR(
      ISNUMBER(SEARCH(""CDM CASH DEPOSIT"",$C175)),
      ISNUMBER(SEARCH(""CASH DEPOSIT"",$C17"&amp;"5)),
      COUNTIFS('SUMMARY DATA'!$D:$D,$C175,'SUMMARY DATA'!$B:$B,""RWS"")&lt;&gt;1
    ),
    """",
    IFERROR(TEXTJOIN(CHAR(10),TRUE,FILTER('SUMMARY DATA'!E:E,'SUMMARY DATA'!$D:$D=$C175,'SUMMARY DATA'!$B:$B=""RWS"")),"""")
  )
)"),"")</f>
        <v/>
      </c>
      <c r="F175" s="17" t="str">
        <f>IFERROR(__xludf.DUMMYFUNCTION("IFERROR(
  TEXTJOIN(CHAR(10),TRUE,FILTER('SUMMARY DATA'!F:F,'SUMMARY DATA'!$A:$A=$A175,'SUMMARY DATA'!$C:$C=$B175,'SUMMARY DATA'!$B:$B=""RWS"")),
  IF(
    OR(
      ISNUMBER(SEARCH(""CDM CASH DEPOSIT"",$C175)),
      ISNUMBER(SEARCH(""CASH DEPOSIT"",$C17"&amp;"5)),
      COUNTIFS('SUMMARY DATA'!$D:$D,$C175,'SUMMARY DATA'!$B:$B,""RWS"")&lt;&gt;1
    ),
    """",
    IFERROR(TEXTJOIN(CHAR(10),TRUE,FILTER('SUMMARY DATA'!F:F,'SUMMARY DATA'!$D:$D=$C175,'SUMMARY DATA'!$B:$B=""RWS"")),"""")
  )
)"),"")</f>
        <v/>
      </c>
      <c r="G175" s="17" t="str">
        <f>IFERROR(__xludf.DUMMYFUNCTION("IFERROR(
  TEXTJOIN(CHAR(10),TRUE,FILTER('SUMMARY DATA'!G:G,'SUMMARY DATA'!$A:$A=$A175,'SUMMARY DATA'!$C:$C=$B175,'SUMMARY DATA'!$B:$B=""RWS"")),
  IF(
    OR(
      ISNUMBER(SEARCH(""CDM CASH DEPOSIT"",$C175)),
      ISNUMBER(SEARCH(""CASH DEPOSIT"",$C17"&amp;"5)),
      COUNTIFS('SUMMARY DATA'!$D:$D,$C175,'SUMMARY DATA'!$B:$B,""RWS"")&lt;&gt;1
    ),
    """",
    IFERROR(TEXTJOIN(CHAR(10),TRUE,FILTER('SUMMARY DATA'!G:G,'SUMMARY DATA'!$D:$D=$C175,'SUMMARY DATA'!$B:$B=""RWS"")),"""")
  )
)"),"")</f>
        <v/>
      </c>
      <c r="H175" s="18" t="str">
        <f>IFERROR(__xludf.DUMMYFUNCTION("IFERROR(
  TEXTJOIN(CHAR(10),TRUE,FILTER('SUMMARY DATA'!H:H,'SUMMARY DATA'!$A:$A=$A175,'SUMMARY DATA'!$C:$C=$B175,'SUMMARY DATA'!$B:$B=""RWS"",'SUMMARY DATA'!$H:$H=$D175)),
  IF(
    OR(
      ISNUMBER(SEARCH(""CDM CASH DEPOSIT"",$C175)),
      ISNUMBER(S"&amp;"EARCH(""CASH DEPOSIT"",$C175))
    ),
    """",
    IFERROR(TEXTJOIN(CHAR(10),TRUE,FILTER('SUMMARY DATA'!H:H,'SUMMARY DATA'!$D:$D=$C175,'SUMMARY DATA'!$B:$B=""RWS"",'SUMMARY DATA'!$H:$H=$D175)),"""")
  )
)"),"")</f>
        <v/>
      </c>
      <c r="I175" s="18" t="str">
        <f>IFERROR(__xludf.DUMMYFUNCTION("IF(H175="""","""",
SUM(ARRAYFORMULA(VALUE(SPLIT(H175,CHAR(10)))))
)"),"")</f>
        <v/>
      </c>
      <c r="J175" s="17" t="str">
        <f>IFERROR(__xludf.DUMMYFUNCTION("IFERROR(
  TEXTJOIN(CHAR(10),TRUE,FILTER('SUMMARY DATA'!I:I,'SUMMARY DATA'!$A:$A=$A175,'SUMMARY DATA'!$C:$C=$B175,'SUMMARY DATA'!$B:$B=""RWS"")),
  IF(
    OR(
      ISNUMBER(SEARCH(""CDM CASH DEPOSIT"",$C175)),
      ISNUMBER(SEARCH(""CASH DEPOSIT"",$C17"&amp;"5)),
      COUNTIFS('SUMMARY DATA'!$D:$D,$C175,'SUMMARY DATA'!$B:$B,""RWS"")&lt;&gt;1
    ),
    """",
    IFERROR(TEXTJOIN(CHAR(10),TRUE,FILTER('SUMMARY DATA'!I:I,'SUMMARY DATA'!$D:$D=$C175,'SUMMARY DATA'!$B:$B=""RWS"")),"""")
  )
)"),"")</f>
        <v/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Height="1" spans="1:27">
      <c r="A176" s="2"/>
      <c r="B176" s="15">
        <v>45953</v>
      </c>
      <c r="C176" s="2" t="s">
        <v>110</v>
      </c>
      <c r="D176" s="3">
        <v>321.78</v>
      </c>
      <c r="E176" s="16" t="str">
        <f>IFERROR(__xludf.DUMMYFUNCTION("IFERROR(
  TEXTJOIN(CHAR(10),TRUE,FILTER('SUMMARY DATA'!E:E,'SUMMARY DATA'!$A:$A=$A176,'SUMMARY DATA'!$C:$C=$B176,'SUMMARY DATA'!$B:$B=""RWS"")),
  IF(
    OR(
      ISNUMBER(SEARCH(""CDM CASH DEPOSIT"",$C176)),
      ISNUMBER(SEARCH(""CASH DEPOSIT"",$C17"&amp;"6)),
      COUNTIFS('SUMMARY DATA'!$D:$D,$C176,'SUMMARY DATA'!$B:$B,""RWS"")&lt;&gt;1
    ),
    """",
    IFERROR(TEXTJOIN(CHAR(10),TRUE,FILTER('SUMMARY DATA'!E:E,'SUMMARY DATA'!$D:$D=$C176,'SUMMARY DATA'!$B:$B=""RWS"")),"""")
  )
)"),"")</f>
        <v/>
      </c>
      <c r="F176" s="17" t="str">
        <f>IFERROR(__xludf.DUMMYFUNCTION("IFERROR(
  TEXTJOIN(CHAR(10),TRUE,FILTER('SUMMARY DATA'!F:F,'SUMMARY DATA'!$A:$A=$A176,'SUMMARY DATA'!$C:$C=$B176,'SUMMARY DATA'!$B:$B=""RWS"")),
  IF(
    OR(
      ISNUMBER(SEARCH(""CDM CASH DEPOSIT"",$C176)),
      ISNUMBER(SEARCH(""CASH DEPOSIT"",$C17"&amp;"6)),
      COUNTIFS('SUMMARY DATA'!$D:$D,$C176,'SUMMARY DATA'!$B:$B,""RWS"")&lt;&gt;1
    ),
    """",
    IFERROR(TEXTJOIN(CHAR(10),TRUE,FILTER('SUMMARY DATA'!F:F,'SUMMARY DATA'!$D:$D=$C176,'SUMMARY DATA'!$B:$B=""RWS"")),"""")
  )
)"),"")</f>
        <v/>
      </c>
      <c r="G176" s="17" t="str">
        <f>IFERROR(__xludf.DUMMYFUNCTION("IFERROR(
  TEXTJOIN(CHAR(10),TRUE,FILTER('SUMMARY DATA'!G:G,'SUMMARY DATA'!$A:$A=$A176,'SUMMARY DATA'!$C:$C=$B176,'SUMMARY DATA'!$B:$B=""RWS"")),
  IF(
    OR(
      ISNUMBER(SEARCH(""CDM CASH DEPOSIT"",$C176)),
      ISNUMBER(SEARCH(""CASH DEPOSIT"",$C17"&amp;"6)),
      COUNTIFS('SUMMARY DATA'!$D:$D,$C176,'SUMMARY DATA'!$B:$B,""RWS"")&lt;&gt;1
    ),
    """",
    IFERROR(TEXTJOIN(CHAR(10),TRUE,FILTER('SUMMARY DATA'!G:G,'SUMMARY DATA'!$D:$D=$C176,'SUMMARY DATA'!$B:$B=""RWS"")),"""")
  )
)"),"")</f>
        <v/>
      </c>
      <c r="H176" s="18" t="str">
        <f>IFERROR(__xludf.DUMMYFUNCTION("IFERROR(
  TEXTJOIN(CHAR(10),TRUE,FILTER('SUMMARY DATA'!H:H,'SUMMARY DATA'!$A:$A=$A176,'SUMMARY DATA'!$C:$C=$B176,'SUMMARY DATA'!$B:$B=""RWS"",'SUMMARY DATA'!$H:$H=$D176)),
  IF(
    OR(
      ISNUMBER(SEARCH(""CDM CASH DEPOSIT"",$C176)),
      ISNUMBER(S"&amp;"EARCH(""CASH DEPOSIT"",$C176))
    ),
    """",
    IFERROR(TEXTJOIN(CHAR(10),TRUE,FILTER('SUMMARY DATA'!H:H,'SUMMARY DATA'!$D:$D=$C176,'SUMMARY DATA'!$B:$B=""RWS"",'SUMMARY DATA'!$H:$H=$D176)),"""")
  )
)"),"")</f>
        <v/>
      </c>
      <c r="I176" s="18" t="str">
        <f>IFERROR(__xludf.DUMMYFUNCTION("IF(H176="""","""",
SUM(ARRAYFORMULA(VALUE(SPLIT(H176,CHAR(10)))))
)"),"")</f>
        <v/>
      </c>
      <c r="J176" s="17" t="str">
        <f>IFERROR(__xludf.DUMMYFUNCTION("IFERROR(
  TEXTJOIN(CHAR(10),TRUE,FILTER('SUMMARY DATA'!I:I,'SUMMARY DATA'!$A:$A=$A176,'SUMMARY DATA'!$C:$C=$B176,'SUMMARY DATA'!$B:$B=""RWS"")),
  IF(
    OR(
      ISNUMBER(SEARCH(""CDM CASH DEPOSIT"",$C176)),
      ISNUMBER(SEARCH(""CASH DEPOSIT"",$C17"&amp;"6)),
      COUNTIFS('SUMMARY DATA'!$D:$D,$C176,'SUMMARY DATA'!$B:$B,""RWS"")&lt;&gt;1
    ),
    """",
    IFERROR(TEXTJOIN(CHAR(10),TRUE,FILTER('SUMMARY DATA'!I:I,'SUMMARY DATA'!$D:$D=$C176,'SUMMARY DATA'!$B:$B=""RWS"")),"""")
  )
)"),"")</f>
        <v/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Height="1" spans="1:27">
      <c r="A177" s="2"/>
      <c r="B177" s="15">
        <v>45953</v>
      </c>
      <c r="C177" s="2" t="s">
        <v>110</v>
      </c>
      <c r="D177" s="3">
        <v>1178.22</v>
      </c>
      <c r="E177" s="16" t="str">
        <f>IFERROR(__xludf.DUMMYFUNCTION("IFERROR(
  TEXTJOIN(CHAR(10),TRUE,FILTER('SUMMARY DATA'!E:E,'SUMMARY DATA'!$A:$A=$A177,'SUMMARY DATA'!$C:$C=$B177,'SUMMARY DATA'!$B:$B=""RWS"")),
  IF(
    OR(
      ISNUMBER(SEARCH(""CDM CASH DEPOSIT"",$C177)),
      ISNUMBER(SEARCH(""CASH DEPOSIT"",$C17"&amp;"7)),
      COUNTIFS('SUMMARY DATA'!$D:$D,$C177,'SUMMARY DATA'!$B:$B,""RWS"")&lt;&gt;1
    ),
    """",
    IFERROR(TEXTJOIN(CHAR(10),TRUE,FILTER('SUMMARY DATA'!E:E,'SUMMARY DATA'!$D:$D=$C177,'SUMMARY DATA'!$B:$B=""RWS"")),"""")
  )
)"),"")</f>
        <v/>
      </c>
      <c r="F177" s="17" t="str">
        <f>IFERROR(__xludf.DUMMYFUNCTION("IFERROR(
  TEXTJOIN(CHAR(10),TRUE,FILTER('SUMMARY DATA'!F:F,'SUMMARY DATA'!$A:$A=$A177,'SUMMARY DATA'!$C:$C=$B177,'SUMMARY DATA'!$B:$B=""RWS"")),
  IF(
    OR(
      ISNUMBER(SEARCH(""CDM CASH DEPOSIT"",$C177)),
      ISNUMBER(SEARCH(""CASH DEPOSIT"",$C17"&amp;"7)),
      COUNTIFS('SUMMARY DATA'!$D:$D,$C177,'SUMMARY DATA'!$B:$B,""RWS"")&lt;&gt;1
    ),
    """",
    IFERROR(TEXTJOIN(CHAR(10),TRUE,FILTER('SUMMARY DATA'!F:F,'SUMMARY DATA'!$D:$D=$C177,'SUMMARY DATA'!$B:$B=""RWS"")),"""")
  )
)"),"")</f>
        <v/>
      </c>
      <c r="G177" s="17" t="str">
        <f>IFERROR(__xludf.DUMMYFUNCTION("IFERROR(
  TEXTJOIN(CHAR(10),TRUE,FILTER('SUMMARY DATA'!G:G,'SUMMARY DATA'!$A:$A=$A177,'SUMMARY DATA'!$C:$C=$B177,'SUMMARY DATA'!$B:$B=""RWS"")),
  IF(
    OR(
      ISNUMBER(SEARCH(""CDM CASH DEPOSIT"",$C177)),
      ISNUMBER(SEARCH(""CASH DEPOSIT"",$C17"&amp;"7)),
      COUNTIFS('SUMMARY DATA'!$D:$D,$C177,'SUMMARY DATA'!$B:$B,""RWS"")&lt;&gt;1
    ),
    """",
    IFERROR(TEXTJOIN(CHAR(10),TRUE,FILTER('SUMMARY DATA'!G:G,'SUMMARY DATA'!$D:$D=$C177,'SUMMARY DATA'!$B:$B=""RWS"")),"""")
  )
)"),"")</f>
        <v/>
      </c>
      <c r="H177" s="18" t="str">
        <f>IFERROR(__xludf.DUMMYFUNCTION("IFERROR(
  TEXTJOIN(CHAR(10),TRUE,FILTER('SUMMARY DATA'!H:H,'SUMMARY DATA'!$A:$A=$A177,'SUMMARY DATA'!$C:$C=$B177,'SUMMARY DATA'!$B:$B=""RWS"",'SUMMARY DATA'!$H:$H=$D177)),
  IF(
    OR(
      ISNUMBER(SEARCH(""CDM CASH DEPOSIT"",$C177)),
      ISNUMBER(S"&amp;"EARCH(""CASH DEPOSIT"",$C177))
    ),
    """",
    IFERROR(TEXTJOIN(CHAR(10),TRUE,FILTER('SUMMARY DATA'!H:H,'SUMMARY DATA'!$D:$D=$C177,'SUMMARY DATA'!$B:$B=""RWS"",'SUMMARY DATA'!$H:$H=$D177)),"""")
  )
)"),"")</f>
        <v/>
      </c>
      <c r="I177" s="18" t="str">
        <f>IFERROR(__xludf.DUMMYFUNCTION("IF(H177="""","""",
SUM(ARRAYFORMULA(VALUE(SPLIT(H177,CHAR(10)))))
)"),"")</f>
        <v/>
      </c>
      <c r="J177" s="17" t="str">
        <f>IFERROR(__xludf.DUMMYFUNCTION("IFERROR(
  TEXTJOIN(CHAR(10),TRUE,FILTER('SUMMARY DATA'!I:I,'SUMMARY DATA'!$A:$A=$A177,'SUMMARY DATA'!$C:$C=$B177,'SUMMARY DATA'!$B:$B=""RWS"")),
  IF(
    OR(
      ISNUMBER(SEARCH(""CDM CASH DEPOSIT"",$C177)),
      ISNUMBER(SEARCH(""CASH DEPOSIT"",$C17"&amp;"7)),
      COUNTIFS('SUMMARY DATA'!$D:$D,$C177,'SUMMARY DATA'!$B:$B,""RWS"")&lt;&gt;1
    ),
    """",
    IFERROR(TEXTJOIN(CHAR(10),TRUE,FILTER('SUMMARY DATA'!I:I,'SUMMARY DATA'!$D:$D=$C177,'SUMMARY DATA'!$B:$B=""RWS"")),"""")
  )
)"),"")</f>
        <v/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Height="1" spans="1:27">
      <c r="A178" s="2"/>
      <c r="B178" s="15">
        <v>45953</v>
      </c>
      <c r="C178" s="2" t="s">
        <v>1380</v>
      </c>
      <c r="D178" s="3">
        <v>188</v>
      </c>
      <c r="E178" s="16" t="str">
        <f>IFERROR(__xludf.DUMMYFUNCTION("IFERROR(
  TEXTJOIN(CHAR(10),TRUE,FILTER('SUMMARY DATA'!E:E,'SUMMARY DATA'!$A:$A=$A178,'SUMMARY DATA'!$C:$C=$B178,'SUMMARY DATA'!$B:$B=""RWS"")),
  IF(
    OR(
      ISNUMBER(SEARCH(""CDM CASH DEPOSIT"",$C178)),
      ISNUMBER(SEARCH(""CASH DEPOSIT"",$C17"&amp;"8)),
      COUNTIFS('SUMMARY DATA'!$D:$D,$C178,'SUMMARY DATA'!$B:$B,""RWS"")&lt;&gt;1
    ),
    """",
    IFERROR(TEXTJOIN(CHAR(10),TRUE,FILTER('SUMMARY DATA'!E:E,'SUMMARY DATA'!$D:$D=$C178,'SUMMARY DATA'!$B:$B=""RWS"")),"""")
  )
)"),"")</f>
        <v/>
      </c>
      <c r="F178" s="17" t="str">
        <f>IFERROR(__xludf.DUMMYFUNCTION("IFERROR(
  TEXTJOIN(CHAR(10),TRUE,FILTER('SUMMARY DATA'!F:F,'SUMMARY DATA'!$A:$A=$A178,'SUMMARY DATA'!$C:$C=$B178,'SUMMARY DATA'!$B:$B=""RWS"")),
  IF(
    OR(
      ISNUMBER(SEARCH(""CDM CASH DEPOSIT"",$C178)),
      ISNUMBER(SEARCH(""CASH DEPOSIT"",$C17"&amp;"8)),
      COUNTIFS('SUMMARY DATA'!$D:$D,$C178,'SUMMARY DATA'!$B:$B,""RWS"")&lt;&gt;1
    ),
    """",
    IFERROR(TEXTJOIN(CHAR(10),TRUE,FILTER('SUMMARY DATA'!F:F,'SUMMARY DATA'!$D:$D=$C178,'SUMMARY DATA'!$B:$B=""RWS"")),"""")
  )
)"),"")</f>
        <v/>
      </c>
      <c r="G178" s="17" t="str">
        <f>IFERROR(__xludf.DUMMYFUNCTION("IFERROR(
  TEXTJOIN(CHAR(10),TRUE,FILTER('SUMMARY DATA'!G:G,'SUMMARY DATA'!$A:$A=$A178,'SUMMARY DATA'!$C:$C=$B178,'SUMMARY DATA'!$B:$B=""RWS"")),
  IF(
    OR(
      ISNUMBER(SEARCH(""CDM CASH DEPOSIT"",$C178)),
      ISNUMBER(SEARCH(""CASH DEPOSIT"",$C17"&amp;"8)),
      COUNTIFS('SUMMARY DATA'!$D:$D,$C178,'SUMMARY DATA'!$B:$B,""RWS"")&lt;&gt;1
    ),
    """",
    IFERROR(TEXTJOIN(CHAR(10),TRUE,FILTER('SUMMARY DATA'!G:G,'SUMMARY DATA'!$D:$D=$C178,'SUMMARY DATA'!$B:$B=""RWS"")),"""")
  )
)"),"")</f>
        <v/>
      </c>
      <c r="H178" s="18" t="str">
        <f>IFERROR(__xludf.DUMMYFUNCTION("IFERROR(
  TEXTJOIN(CHAR(10),TRUE,FILTER('SUMMARY DATA'!H:H,'SUMMARY DATA'!$A:$A=$A178,'SUMMARY DATA'!$C:$C=$B178,'SUMMARY DATA'!$B:$B=""RWS"",'SUMMARY DATA'!$H:$H=$D178)),
  IF(
    OR(
      ISNUMBER(SEARCH(""CDM CASH DEPOSIT"",$C178)),
      ISNUMBER(S"&amp;"EARCH(""CASH DEPOSIT"",$C178))
    ),
    """",
    IFERROR(TEXTJOIN(CHAR(10),TRUE,FILTER('SUMMARY DATA'!H:H,'SUMMARY DATA'!$D:$D=$C178,'SUMMARY DATA'!$B:$B=""RWS"",'SUMMARY DATA'!$H:$H=$D178)),"""")
  )
)"),"")</f>
        <v/>
      </c>
      <c r="I178" s="18" t="str">
        <f>IFERROR(__xludf.DUMMYFUNCTION("IF(H178="""","""",
SUM(ARRAYFORMULA(VALUE(SPLIT(H178,CHAR(10)))))
)"),"")</f>
        <v/>
      </c>
      <c r="J178" s="17" t="str">
        <f>IFERROR(__xludf.DUMMYFUNCTION("IFERROR(
  TEXTJOIN(CHAR(10),TRUE,FILTER('SUMMARY DATA'!I:I,'SUMMARY DATA'!$A:$A=$A178,'SUMMARY DATA'!$C:$C=$B178,'SUMMARY DATA'!$B:$B=""RWS"")),
  IF(
    OR(
      ISNUMBER(SEARCH(""CDM CASH DEPOSIT"",$C178)),
      ISNUMBER(SEARCH(""CASH DEPOSIT"",$C17"&amp;"8)),
      COUNTIFS('SUMMARY DATA'!$D:$D,$C178,'SUMMARY DATA'!$B:$B,""RWS"")&lt;&gt;1
    ),
    """",
    IFERROR(TEXTJOIN(CHAR(10),TRUE,FILTER('SUMMARY DATA'!I:I,'SUMMARY DATA'!$D:$D=$C178,'SUMMARY DATA'!$B:$B=""RWS"")),"""")
  )
)"),"")</f>
        <v/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Height="1" spans="1:27">
      <c r="A179" s="2"/>
      <c r="B179" s="15">
        <v>45952</v>
      </c>
      <c r="C179" s="2" t="s">
        <v>1381</v>
      </c>
      <c r="D179" s="3">
        <v>178</v>
      </c>
      <c r="E179" s="16" t="str">
        <f>IFERROR(__xludf.DUMMYFUNCTION("IFERROR(
  TEXTJOIN(CHAR(10),TRUE,FILTER('SUMMARY DATA'!E:E,'SUMMARY DATA'!$A:$A=$A179,'SUMMARY DATA'!$C:$C=$B179,'SUMMARY DATA'!$B:$B=""RWS"")),
  IF(
    OR(
      ISNUMBER(SEARCH(""CDM CASH DEPOSIT"",$C179)),
      ISNUMBER(SEARCH(""CASH DEPOSIT"",$C17"&amp;"9)),
      COUNTIFS('SUMMARY DATA'!$D:$D,$C179,'SUMMARY DATA'!$B:$B,""RWS"")&lt;&gt;1
    ),
    """",
    IFERROR(TEXTJOIN(CHAR(10),TRUE,FILTER('SUMMARY DATA'!E:E,'SUMMARY DATA'!$D:$D=$C179,'SUMMARY DATA'!$B:$B=""RWS"")),"""")
  )
)"),"")</f>
        <v/>
      </c>
      <c r="F179" s="17" t="str">
        <f>IFERROR(__xludf.DUMMYFUNCTION("IFERROR(
  TEXTJOIN(CHAR(10),TRUE,FILTER('SUMMARY DATA'!F:F,'SUMMARY DATA'!$A:$A=$A179,'SUMMARY DATA'!$C:$C=$B179,'SUMMARY DATA'!$B:$B=""RWS"")),
  IF(
    OR(
      ISNUMBER(SEARCH(""CDM CASH DEPOSIT"",$C179)),
      ISNUMBER(SEARCH(""CASH DEPOSIT"",$C17"&amp;"9)),
      COUNTIFS('SUMMARY DATA'!$D:$D,$C179,'SUMMARY DATA'!$B:$B,""RWS"")&lt;&gt;1
    ),
    """",
    IFERROR(TEXTJOIN(CHAR(10),TRUE,FILTER('SUMMARY DATA'!F:F,'SUMMARY DATA'!$D:$D=$C179,'SUMMARY DATA'!$B:$B=""RWS"")),"""")
  )
)"),"")</f>
        <v/>
      </c>
      <c r="G179" s="17" t="str">
        <f>IFERROR(__xludf.DUMMYFUNCTION("IFERROR(
  TEXTJOIN(CHAR(10),TRUE,FILTER('SUMMARY DATA'!G:G,'SUMMARY DATA'!$A:$A=$A179,'SUMMARY DATA'!$C:$C=$B179,'SUMMARY DATA'!$B:$B=""RWS"")),
  IF(
    OR(
      ISNUMBER(SEARCH(""CDM CASH DEPOSIT"",$C179)),
      ISNUMBER(SEARCH(""CASH DEPOSIT"",$C17"&amp;"9)),
      COUNTIFS('SUMMARY DATA'!$D:$D,$C179,'SUMMARY DATA'!$B:$B,""RWS"")&lt;&gt;1
    ),
    """",
    IFERROR(TEXTJOIN(CHAR(10),TRUE,FILTER('SUMMARY DATA'!G:G,'SUMMARY DATA'!$D:$D=$C179,'SUMMARY DATA'!$B:$B=""RWS"")),"""")
  )
)"),"")</f>
        <v/>
      </c>
      <c r="H179" s="18" t="str">
        <f>IFERROR(__xludf.DUMMYFUNCTION("IFERROR(
  TEXTJOIN(CHAR(10),TRUE,FILTER('SUMMARY DATA'!H:H,'SUMMARY DATA'!$A:$A=$A179,'SUMMARY DATA'!$C:$C=$B179,'SUMMARY DATA'!$B:$B=""RWS"",'SUMMARY DATA'!$H:$H=$D179)),
  IF(
    OR(
      ISNUMBER(SEARCH(""CDM CASH DEPOSIT"",$C179)),
      ISNUMBER(S"&amp;"EARCH(""CASH DEPOSIT"",$C179))
    ),
    """",
    IFERROR(TEXTJOIN(CHAR(10),TRUE,FILTER('SUMMARY DATA'!H:H,'SUMMARY DATA'!$D:$D=$C179,'SUMMARY DATA'!$B:$B=""RWS"",'SUMMARY DATA'!$H:$H=$D179)),"""")
  )
)"),"")</f>
        <v/>
      </c>
      <c r="I179" s="18" t="str">
        <f>IFERROR(__xludf.DUMMYFUNCTION("IF(H179="""","""",
SUM(ARRAYFORMULA(VALUE(SPLIT(H179,CHAR(10)))))
)"),"")</f>
        <v/>
      </c>
      <c r="J179" s="17" t="str">
        <f>IFERROR(__xludf.DUMMYFUNCTION("IFERROR(
  TEXTJOIN(CHAR(10),TRUE,FILTER('SUMMARY DATA'!I:I,'SUMMARY DATA'!$A:$A=$A179,'SUMMARY DATA'!$C:$C=$B179,'SUMMARY DATA'!$B:$B=""RWS"")),
  IF(
    OR(
      ISNUMBER(SEARCH(""CDM CASH DEPOSIT"",$C179)),
      ISNUMBER(SEARCH(""CASH DEPOSIT"",$C17"&amp;"9)),
      COUNTIFS('SUMMARY DATA'!$D:$D,$C179,'SUMMARY DATA'!$B:$B,""RWS"")&lt;&gt;1
    ),
    """",
    IFERROR(TEXTJOIN(CHAR(10),TRUE,FILTER('SUMMARY DATA'!I:I,'SUMMARY DATA'!$D:$D=$C179,'SUMMARY DATA'!$B:$B=""RWS"")),"""")
  )
)"),"")</f>
        <v/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Height="1" spans="1:27">
      <c r="A180" s="2"/>
      <c r="B180" s="15">
        <v>45952</v>
      </c>
      <c r="C180" s="2" t="s">
        <v>1382</v>
      </c>
      <c r="D180" s="3">
        <v>178</v>
      </c>
      <c r="E180" s="16" t="str">
        <f>IFERROR(__xludf.DUMMYFUNCTION("IFERROR(
  TEXTJOIN(CHAR(10),TRUE,FILTER('SUMMARY DATA'!E:E,'SUMMARY DATA'!$A:$A=$A180,'SUMMARY DATA'!$C:$C=$B180,'SUMMARY DATA'!$B:$B=""RWS"")),
  IF(
    OR(
      ISNUMBER(SEARCH(""CDM CASH DEPOSIT"",$C180)),
      ISNUMBER(SEARCH(""CASH DEPOSIT"",$C18"&amp;"0)),
      COUNTIFS('SUMMARY DATA'!$D:$D,$C180,'SUMMARY DATA'!$B:$B,""RWS"")&lt;&gt;1
    ),
    """",
    IFERROR(TEXTJOIN(CHAR(10),TRUE,FILTER('SUMMARY DATA'!E:E,'SUMMARY DATA'!$D:$D=$C180,'SUMMARY DATA'!$B:$B=""RWS"")),"""")
  )
)"),"")</f>
        <v/>
      </c>
      <c r="F180" s="17" t="str">
        <f>IFERROR(__xludf.DUMMYFUNCTION("IFERROR(
  TEXTJOIN(CHAR(10),TRUE,FILTER('SUMMARY DATA'!F:F,'SUMMARY DATA'!$A:$A=$A180,'SUMMARY DATA'!$C:$C=$B180,'SUMMARY DATA'!$B:$B=""RWS"")),
  IF(
    OR(
      ISNUMBER(SEARCH(""CDM CASH DEPOSIT"",$C180)),
      ISNUMBER(SEARCH(""CASH DEPOSIT"",$C18"&amp;"0)),
      COUNTIFS('SUMMARY DATA'!$D:$D,$C180,'SUMMARY DATA'!$B:$B,""RWS"")&lt;&gt;1
    ),
    """",
    IFERROR(TEXTJOIN(CHAR(10),TRUE,FILTER('SUMMARY DATA'!F:F,'SUMMARY DATA'!$D:$D=$C180,'SUMMARY DATA'!$B:$B=""RWS"")),"""")
  )
)"),"")</f>
        <v/>
      </c>
      <c r="G180" s="17" t="str">
        <f>IFERROR(__xludf.DUMMYFUNCTION("IFERROR(
  TEXTJOIN(CHAR(10),TRUE,FILTER('SUMMARY DATA'!G:G,'SUMMARY DATA'!$A:$A=$A180,'SUMMARY DATA'!$C:$C=$B180,'SUMMARY DATA'!$B:$B=""RWS"")),
  IF(
    OR(
      ISNUMBER(SEARCH(""CDM CASH DEPOSIT"",$C180)),
      ISNUMBER(SEARCH(""CASH DEPOSIT"",$C18"&amp;"0)),
      COUNTIFS('SUMMARY DATA'!$D:$D,$C180,'SUMMARY DATA'!$B:$B,""RWS"")&lt;&gt;1
    ),
    """",
    IFERROR(TEXTJOIN(CHAR(10),TRUE,FILTER('SUMMARY DATA'!G:G,'SUMMARY DATA'!$D:$D=$C180,'SUMMARY DATA'!$B:$B=""RWS"")),"""")
  )
)"),"")</f>
        <v/>
      </c>
      <c r="H180" s="18" t="str">
        <f>IFERROR(__xludf.DUMMYFUNCTION("IFERROR(
  TEXTJOIN(CHAR(10),TRUE,FILTER('SUMMARY DATA'!H:H,'SUMMARY DATA'!$A:$A=$A180,'SUMMARY DATA'!$C:$C=$B180,'SUMMARY DATA'!$B:$B=""RWS"",'SUMMARY DATA'!$H:$H=$D180)),
  IF(
    OR(
      ISNUMBER(SEARCH(""CDM CASH DEPOSIT"",$C180)),
      ISNUMBER(S"&amp;"EARCH(""CASH DEPOSIT"",$C180))
    ),
    """",
    IFERROR(TEXTJOIN(CHAR(10),TRUE,FILTER('SUMMARY DATA'!H:H,'SUMMARY DATA'!$D:$D=$C180,'SUMMARY DATA'!$B:$B=""RWS"",'SUMMARY DATA'!$H:$H=$D180)),"""")
  )
)"),"")</f>
        <v/>
      </c>
      <c r="I180" s="18" t="str">
        <f>IFERROR(__xludf.DUMMYFUNCTION("IF(H180="""","""",
SUM(ARRAYFORMULA(VALUE(SPLIT(H180,CHAR(10)))))
)"),"")</f>
        <v/>
      </c>
      <c r="J180" s="17" t="str">
        <f>IFERROR(__xludf.DUMMYFUNCTION("IFERROR(
  TEXTJOIN(CHAR(10),TRUE,FILTER('SUMMARY DATA'!I:I,'SUMMARY DATA'!$A:$A=$A180,'SUMMARY DATA'!$C:$C=$B180,'SUMMARY DATA'!$B:$B=""RWS"")),
  IF(
    OR(
      ISNUMBER(SEARCH(""CDM CASH DEPOSIT"",$C180)),
      ISNUMBER(SEARCH(""CASH DEPOSIT"",$C18"&amp;"0)),
      COUNTIFS('SUMMARY DATA'!$D:$D,$C180,'SUMMARY DATA'!$B:$B,""RWS"")&lt;&gt;1
    ),
    """",
    IFERROR(TEXTJOIN(CHAR(10),TRUE,FILTER('SUMMARY DATA'!I:I,'SUMMARY DATA'!$D:$D=$C180,'SUMMARY DATA'!$B:$B=""RWS"")),"""")
  )
)"),"")</f>
        <v/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Height="1" spans="1:27">
      <c r="A181" s="2"/>
      <c r="B181" s="15">
        <v>45951</v>
      </c>
      <c r="C181" s="2" t="s">
        <v>1383</v>
      </c>
      <c r="D181" s="3">
        <v>333.8</v>
      </c>
      <c r="E181" s="16" t="str">
        <f>IFERROR(__xludf.DUMMYFUNCTION("IFERROR(
  TEXTJOIN(CHAR(10),TRUE,FILTER('SUMMARY DATA'!E:E,'SUMMARY DATA'!$A:$A=$A181,'SUMMARY DATA'!$C:$C=$B181,'SUMMARY DATA'!$B:$B=""RWS"")),
  IF(
    OR(
      ISNUMBER(SEARCH(""CDM CASH DEPOSIT"",$C181)),
      ISNUMBER(SEARCH(""CASH DEPOSIT"",$C18"&amp;"1)),
      COUNTIFS('SUMMARY DATA'!$D:$D,$C181,'SUMMARY DATA'!$B:$B,""RWS"")&lt;&gt;1
    ),
    """",
    IFERROR(TEXTJOIN(CHAR(10),TRUE,FILTER('SUMMARY DATA'!E:E,'SUMMARY DATA'!$D:$D=$C181,'SUMMARY DATA'!$B:$B=""RWS"")),"""")
  )
)"),"")</f>
        <v/>
      </c>
      <c r="F181" s="17" t="str">
        <f>IFERROR(__xludf.DUMMYFUNCTION("IFERROR(
  TEXTJOIN(CHAR(10),TRUE,FILTER('SUMMARY DATA'!F:F,'SUMMARY DATA'!$A:$A=$A181,'SUMMARY DATA'!$C:$C=$B181,'SUMMARY DATA'!$B:$B=""RWS"")),
  IF(
    OR(
      ISNUMBER(SEARCH(""CDM CASH DEPOSIT"",$C181)),
      ISNUMBER(SEARCH(""CASH DEPOSIT"",$C18"&amp;"1)),
      COUNTIFS('SUMMARY DATA'!$D:$D,$C181,'SUMMARY DATA'!$B:$B,""RWS"")&lt;&gt;1
    ),
    """",
    IFERROR(TEXTJOIN(CHAR(10),TRUE,FILTER('SUMMARY DATA'!F:F,'SUMMARY DATA'!$D:$D=$C181,'SUMMARY DATA'!$B:$B=""RWS"")),"""")
  )
)"),"")</f>
        <v/>
      </c>
      <c r="G181" s="17" t="str">
        <f>IFERROR(__xludf.DUMMYFUNCTION("IFERROR(
  TEXTJOIN(CHAR(10),TRUE,FILTER('SUMMARY DATA'!G:G,'SUMMARY DATA'!$A:$A=$A181,'SUMMARY DATA'!$C:$C=$B181,'SUMMARY DATA'!$B:$B=""RWS"")),
  IF(
    OR(
      ISNUMBER(SEARCH(""CDM CASH DEPOSIT"",$C181)),
      ISNUMBER(SEARCH(""CASH DEPOSIT"",$C18"&amp;"1)),
      COUNTIFS('SUMMARY DATA'!$D:$D,$C181,'SUMMARY DATA'!$B:$B,""RWS"")&lt;&gt;1
    ),
    """",
    IFERROR(TEXTJOIN(CHAR(10),TRUE,FILTER('SUMMARY DATA'!G:G,'SUMMARY DATA'!$D:$D=$C181,'SUMMARY DATA'!$B:$B=""RWS"")),"""")
  )
)"),"")</f>
        <v/>
      </c>
      <c r="H181" s="18" t="str">
        <f>IFERROR(__xludf.DUMMYFUNCTION("IFERROR(
  TEXTJOIN(CHAR(10),TRUE,FILTER('SUMMARY DATA'!H:H,'SUMMARY DATA'!$A:$A=$A181,'SUMMARY DATA'!$C:$C=$B181,'SUMMARY DATA'!$B:$B=""RWS"",'SUMMARY DATA'!$H:$H=$D181)),
  IF(
    OR(
      ISNUMBER(SEARCH(""CDM CASH DEPOSIT"",$C181)),
      ISNUMBER(S"&amp;"EARCH(""CASH DEPOSIT"",$C181))
    ),
    """",
    IFERROR(TEXTJOIN(CHAR(10),TRUE,FILTER('SUMMARY DATA'!H:H,'SUMMARY DATA'!$D:$D=$C181,'SUMMARY DATA'!$B:$B=""RWS"",'SUMMARY DATA'!$H:$H=$D181)),"""")
  )
)"),"")</f>
        <v/>
      </c>
      <c r="I181" s="18" t="str">
        <f>IFERROR(__xludf.DUMMYFUNCTION("IF(H181="""","""",
SUM(ARRAYFORMULA(VALUE(SPLIT(H181,CHAR(10)))))
)"),"")</f>
        <v/>
      </c>
      <c r="J181" s="17" t="str">
        <f>IFERROR(__xludf.DUMMYFUNCTION("IFERROR(
  TEXTJOIN(CHAR(10),TRUE,FILTER('SUMMARY DATA'!I:I,'SUMMARY DATA'!$A:$A=$A181,'SUMMARY DATA'!$C:$C=$B181,'SUMMARY DATA'!$B:$B=""RWS"")),
  IF(
    OR(
      ISNUMBER(SEARCH(""CDM CASH DEPOSIT"",$C181)),
      ISNUMBER(SEARCH(""CASH DEPOSIT"",$C18"&amp;"1)),
      COUNTIFS('SUMMARY DATA'!$D:$D,$C181,'SUMMARY DATA'!$B:$B,""RWS"")&lt;&gt;1
    ),
    """",
    IFERROR(TEXTJOIN(CHAR(10),TRUE,FILTER('SUMMARY DATA'!I:I,'SUMMARY DATA'!$D:$D=$C181,'SUMMARY DATA'!$B:$B=""RWS"")),"""")
  )
)"),"")</f>
        <v/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Height="1" spans="1:27">
      <c r="A182" s="2" t="s">
        <v>1384</v>
      </c>
      <c r="B182" s="15">
        <v>45951</v>
      </c>
      <c r="C182" s="2" t="s">
        <v>1385</v>
      </c>
      <c r="D182" s="3">
        <v>99</v>
      </c>
      <c r="E182" s="16" t="str">
        <f>IFERROR(__xludf.DUMMYFUNCTION("IFERROR(
  TEXTJOIN(CHAR(10),TRUE,FILTER('SUMMARY DATA'!E:E,'SUMMARY DATA'!$A:$A=$A182,'SUMMARY DATA'!$C:$C=$B182,'SUMMARY DATA'!$B:$B=""RWS"")),
  IF(
    OR(
      ISNUMBER(SEARCH(""CDM CASH DEPOSIT"",$C182)),
      ISNUMBER(SEARCH(""CASH DEPOSIT"",$C18"&amp;"2)),
      COUNTIFS('SUMMARY DATA'!$D:$D,$C182,'SUMMARY DATA'!$B:$B,""RWS"")&lt;&gt;1
    ),
    """",
    IFERROR(TEXTJOIN(CHAR(10),TRUE,FILTER('SUMMARY DATA'!E:E,'SUMMARY DATA'!$D:$D=$C182,'SUMMARY DATA'!$B:$B=""RWS"")),"""")
  )
)"),"")</f>
        <v/>
      </c>
      <c r="F182" s="17" t="str">
        <f>IFERROR(__xludf.DUMMYFUNCTION("IFERROR(
  TEXTJOIN(CHAR(10),TRUE,FILTER('SUMMARY DATA'!F:F,'SUMMARY DATA'!$A:$A=$A182,'SUMMARY DATA'!$C:$C=$B182,'SUMMARY DATA'!$B:$B=""RWS"")),
  IF(
    OR(
      ISNUMBER(SEARCH(""CDM CASH DEPOSIT"",$C182)),
      ISNUMBER(SEARCH(""CASH DEPOSIT"",$C18"&amp;"2)),
      COUNTIFS('SUMMARY DATA'!$D:$D,$C182,'SUMMARY DATA'!$B:$B,""RWS"")&lt;&gt;1
    ),
    """",
    IFERROR(TEXTJOIN(CHAR(10),TRUE,FILTER('SUMMARY DATA'!F:F,'SUMMARY DATA'!$D:$D=$C182,'SUMMARY DATA'!$B:$B=""RWS"")),"""")
  )
)"),"")</f>
        <v/>
      </c>
      <c r="G182" s="17" t="str">
        <f>IFERROR(__xludf.DUMMYFUNCTION("IFERROR(
  TEXTJOIN(CHAR(10),TRUE,FILTER('SUMMARY DATA'!G:G,'SUMMARY DATA'!$A:$A=$A182,'SUMMARY DATA'!$C:$C=$B182,'SUMMARY DATA'!$B:$B=""RWS"")),
  IF(
    OR(
      ISNUMBER(SEARCH(""CDM CASH DEPOSIT"",$C182)),
      ISNUMBER(SEARCH(""CASH DEPOSIT"",$C18"&amp;"2)),
      COUNTIFS('SUMMARY DATA'!$D:$D,$C182,'SUMMARY DATA'!$B:$B,""RWS"")&lt;&gt;1
    ),
    """",
    IFERROR(TEXTJOIN(CHAR(10),TRUE,FILTER('SUMMARY DATA'!G:G,'SUMMARY DATA'!$D:$D=$C182,'SUMMARY DATA'!$B:$B=""RWS"")),"""")
  )
)"),"")</f>
        <v/>
      </c>
      <c r="H182" s="18" t="str">
        <f>IFERROR(__xludf.DUMMYFUNCTION("IFERROR(
  TEXTJOIN(CHAR(10),TRUE,FILTER('SUMMARY DATA'!H:H,'SUMMARY DATA'!$A:$A=$A182,'SUMMARY DATA'!$C:$C=$B182,'SUMMARY DATA'!$B:$B=""RWS"",'SUMMARY DATA'!$H:$H=$D182)),
  IF(
    OR(
      ISNUMBER(SEARCH(""CDM CASH DEPOSIT"",$C182)),
      ISNUMBER(S"&amp;"EARCH(""CASH DEPOSIT"",$C182))
    ),
    """",
    IFERROR(TEXTJOIN(CHAR(10),TRUE,FILTER('SUMMARY DATA'!H:H,'SUMMARY DATA'!$D:$D=$C182,'SUMMARY DATA'!$B:$B=""RWS"",'SUMMARY DATA'!$H:$H=$D182)),"""")
  )
)"),"")</f>
        <v/>
      </c>
      <c r="I182" s="18" t="str">
        <f>IFERROR(__xludf.DUMMYFUNCTION("IF(H182="""","""",
SUM(ARRAYFORMULA(VALUE(SPLIT(H182,CHAR(10)))))
)"),"")</f>
        <v/>
      </c>
      <c r="J182" s="17" t="str">
        <f>IFERROR(__xludf.DUMMYFUNCTION("IFERROR(
  TEXTJOIN(CHAR(10),TRUE,FILTER('SUMMARY DATA'!I:I,'SUMMARY DATA'!$A:$A=$A182,'SUMMARY DATA'!$C:$C=$B182,'SUMMARY DATA'!$B:$B=""RWS"")),
  IF(
    OR(
      ISNUMBER(SEARCH(""CDM CASH DEPOSIT"",$C182)),
      ISNUMBER(SEARCH(""CASH DEPOSIT"",$C18"&amp;"2)),
      COUNTIFS('SUMMARY DATA'!$D:$D,$C182,'SUMMARY DATA'!$B:$B,""RWS"")&lt;&gt;1
    ),
    """",
    IFERROR(TEXTJOIN(CHAR(10),TRUE,FILTER('SUMMARY DATA'!I:I,'SUMMARY DATA'!$D:$D=$C182,'SUMMARY DATA'!$B:$B=""RWS"")),"""")
  )
)"),"")</f>
        <v/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Height="1" spans="1:27">
      <c r="A183" s="2"/>
      <c r="B183" s="15">
        <v>45951</v>
      </c>
      <c r="C183" s="2" t="s">
        <v>1386</v>
      </c>
      <c r="D183" s="3">
        <v>113.9</v>
      </c>
      <c r="E183" s="16" t="str">
        <f>IFERROR(__xludf.DUMMYFUNCTION("IFERROR(
  TEXTJOIN(CHAR(10),TRUE,FILTER('SUMMARY DATA'!E:E,'SUMMARY DATA'!$A:$A=$A183,'SUMMARY DATA'!$C:$C=$B183,'SUMMARY DATA'!$B:$B=""RWS"")),
  IF(
    OR(
      ISNUMBER(SEARCH(""CDM CASH DEPOSIT"",$C183)),
      ISNUMBER(SEARCH(""CASH DEPOSIT"",$C18"&amp;"3)),
      COUNTIFS('SUMMARY DATA'!$D:$D,$C183,'SUMMARY DATA'!$B:$B,""RWS"")&lt;&gt;1
    ),
    """",
    IFERROR(TEXTJOIN(CHAR(10),TRUE,FILTER('SUMMARY DATA'!E:E,'SUMMARY DATA'!$D:$D=$C183,'SUMMARY DATA'!$B:$B=""RWS"")),"""")
  )
)"),"")</f>
        <v/>
      </c>
      <c r="F183" s="17" t="str">
        <f>IFERROR(__xludf.DUMMYFUNCTION("IFERROR(
  TEXTJOIN(CHAR(10),TRUE,FILTER('SUMMARY DATA'!F:F,'SUMMARY DATA'!$A:$A=$A183,'SUMMARY DATA'!$C:$C=$B183,'SUMMARY DATA'!$B:$B=""RWS"")),
  IF(
    OR(
      ISNUMBER(SEARCH(""CDM CASH DEPOSIT"",$C183)),
      ISNUMBER(SEARCH(""CASH DEPOSIT"",$C18"&amp;"3)),
      COUNTIFS('SUMMARY DATA'!$D:$D,$C183,'SUMMARY DATA'!$B:$B,""RWS"")&lt;&gt;1
    ),
    """",
    IFERROR(TEXTJOIN(CHAR(10),TRUE,FILTER('SUMMARY DATA'!F:F,'SUMMARY DATA'!$D:$D=$C183,'SUMMARY DATA'!$B:$B=""RWS"")),"""")
  )
)"),"")</f>
        <v/>
      </c>
      <c r="G183" s="17" t="str">
        <f>IFERROR(__xludf.DUMMYFUNCTION("IFERROR(
  TEXTJOIN(CHAR(10),TRUE,FILTER('SUMMARY DATA'!G:G,'SUMMARY DATA'!$A:$A=$A183,'SUMMARY DATA'!$C:$C=$B183,'SUMMARY DATA'!$B:$B=""RWS"")),
  IF(
    OR(
      ISNUMBER(SEARCH(""CDM CASH DEPOSIT"",$C183)),
      ISNUMBER(SEARCH(""CASH DEPOSIT"",$C18"&amp;"3)),
      COUNTIFS('SUMMARY DATA'!$D:$D,$C183,'SUMMARY DATA'!$B:$B,""RWS"")&lt;&gt;1
    ),
    """",
    IFERROR(TEXTJOIN(CHAR(10),TRUE,FILTER('SUMMARY DATA'!G:G,'SUMMARY DATA'!$D:$D=$C183,'SUMMARY DATA'!$B:$B=""RWS"")),"""")
  )
)"),"")</f>
        <v/>
      </c>
      <c r="H183" s="18" t="str">
        <f>IFERROR(__xludf.DUMMYFUNCTION("IFERROR(
  TEXTJOIN(CHAR(10),TRUE,FILTER('SUMMARY DATA'!H:H,'SUMMARY DATA'!$A:$A=$A183,'SUMMARY DATA'!$C:$C=$B183,'SUMMARY DATA'!$B:$B=""RWS"",'SUMMARY DATA'!$H:$H=$D183)),
  IF(
    OR(
      ISNUMBER(SEARCH(""CDM CASH DEPOSIT"",$C183)),
      ISNUMBER(S"&amp;"EARCH(""CASH DEPOSIT"",$C183))
    ),
    """",
    IFERROR(TEXTJOIN(CHAR(10),TRUE,FILTER('SUMMARY DATA'!H:H,'SUMMARY DATA'!$D:$D=$C183,'SUMMARY DATA'!$B:$B=""RWS"",'SUMMARY DATA'!$H:$H=$D183)),"""")
  )
)"),"")</f>
        <v/>
      </c>
      <c r="I183" s="18" t="str">
        <f>IFERROR(__xludf.DUMMYFUNCTION("IF(H183="""","""",
SUM(ARRAYFORMULA(VALUE(SPLIT(H183,CHAR(10)))))
)"),"")</f>
        <v/>
      </c>
      <c r="J183" s="17" t="str">
        <f>IFERROR(__xludf.DUMMYFUNCTION("IFERROR(
  TEXTJOIN(CHAR(10),TRUE,FILTER('SUMMARY DATA'!I:I,'SUMMARY DATA'!$A:$A=$A183,'SUMMARY DATA'!$C:$C=$B183,'SUMMARY DATA'!$B:$B=""RWS"")),
  IF(
    OR(
      ISNUMBER(SEARCH(""CDM CASH DEPOSIT"",$C183)),
      ISNUMBER(SEARCH(""CASH DEPOSIT"",$C18"&amp;"3)),
      COUNTIFS('SUMMARY DATA'!$D:$D,$C183,'SUMMARY DATA'!$B:$B,""RWS"")&lt;&gt;1
    ),
    """",
    IFERROR(TEXTJOIN(CHAR(10),TRUE,FILTER('SUMMARY DATA'!I:I,'SUMMARY DATA'!$D:$D=$C183,'SUMMARY DATA'!$B:$B=""RWS"")),"""")
  )
)"),"")</f>
        <v/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Height="1" spans="1:27">
      <c r="A184" s="2" t="s">
        <v>1387</v>
      </c>
      <c r="B184" s="15">
        <v>45951</v>
      </c>
      <c r="C184" s="2" t="s">
        <v>1388</v>
      </c>
      <c r="D184" s="3">
        <v>337.8</v>
      </c>
      <c r="E184" s="16" t="str">
        <f>IFERROR(__xludf.DUMMYFUNCTION("IFERROR(
  TEXTJOIN(CHAR(10),TRUE,FILTER('SUMMARY DATA'!E:E,'SUMMARY DATA'!$A:$A=$A184,'SUMMARY DATA'!$C:$C=$B184,'SUMMARY DATA'!$B:$B=""RWS"")),
  IF(
    OR(
      ISNUMBER(SEARCH(""CDM CASH DEPOSIT"",$C184)),
      ISNUMBER(SEARCH(""CASH DEPOSIT"",$C18"&amp;"4)),
      COUNTIFS('SUMMARY DATA'!$D:$D,$C184,'SUMMARY DATA'!$B:$B,""RWS"")&lt;&gt;1
    ),
    """",
    IFERROR(TEXTJOIN(CHAR(10),TRUE,FILTER('SUMMARY DATA'!E:E,'SUMMARY DATA'!$D:$D=$C184,'SUMMARY DATA'!$B:$B=""RWS"")),"""")
  )
)"),"")</f>
        <v/>
      </c>
      <c r="F184" s="17" t="str">
        <f>IFERROR(__xludf.DUMMYFUNCTION("IFERROR(
  TEXTJOIN(CHAR(10),TRUE,FILTER('SUMMARY DATA'!F:F,'SUMMARY DATA'!$A:$A=$A184,'SUMMARY DATA'!$C:$C=$B184,'SUMMARY DATA'!$B:$B=""RWS"")),
  IF(
    OR(
      ISNUMBER(SEARCH(""CDM CASH DEPOSIT"",$C184)),
      ISNUMBER(SEARCH(""CASH DEPOSIT"",$C18"&amp;"4)),
      COUNTIFS('SUMMARY DATA'!$D:$D,$C184,'SUMMARY DATA'!$B:$B,""RWS"")&lt;&gt;1
    ),
    """",
    IFERROR(TEXTJOIN(CHAR(10),TRUE,FILTER('SUMMARY DATA'!F:F,'SUMMARY DATA'!$D:$D=$C184,'SUMMARY DATA'!$B:$B=""RWS"")),"""")
  )
)"),"")</f>
        <v/>
      </c>
      <c r="G184" s="17" t="str">
        <f>IFERROR(__xludf.DUMMYFUNCTION("IFERROR(
  TEXTJOIN(CHAR(10),TRUE,FILTER('SUMMARY DATA'!G:G,'SUMMARY DATA'!$A:$A=$A184,'SUMMARY DATA'!$C:$C=$B184,'SUMMARY DATA'!$B:$B=""RWS"")),
  IF(
    OR(
      ISNUMBER(SEARCH(""CDM CASH DEPOSIT"",$C184)),
      ISNUMBER(SEARCH(""CASH DEPOSIT"",$C18"&amp;"4)),
      COUNTIFS('SUMMARY DATA'!$D:$D,$C184,'SUMMARY DATA'!$B:$B,""RWS"")&lt;&gt;1
    ),
    """",
    IFERROR(TEXTJOIN(CHAR(10),TRUE,FILTER('SUMMARY DATA'!G:G,'SUMMARY DATA'!$D:$D=$C184,'SUMMARY DATA'!$B:$B=""RWS"")),"""")
  )
)"),"")</f>
        <v/>
      </c>
      <c r="H184" s="18" t="str">
        <f>IFERROR(__xludf.DUMMYFUNCTION("IFERROR(
  TEXTJOIN(CHAR(10),TRUE,FILTER('SUMMARY DATA'!H:H,'SUMMARY DATA'!$A:$A=$A184,'SUMMARY DATA'!$C:$C=$B184,'SUMMARY DATA'!$B:$B=""RWS"",'SUMMARY DATA'!$H:$H=$D184)),
  IF(
    OR(
      ISNUMBER(SEARCH(""CDM CASH DEPOSIT"",$C184)),
      ISNUMBER(S"&amp;"EARCH(""CASH DEPOSIT"",$C184))
    ),
    """",
    IFERROR(TEXTJOIN(CHAR(10),TRUE,FILTER('SUMMARY DATA'!H:H,'SUMMARY DATA'!$D:$D=$C184,'SUMMARY DATA'!$B:$B=""RWS"",'SUMMARY DATA'!$H:$H=$D184)),"""")
  )
)"),"")</f>
        <v/>
      </c>
      <c r="I184" s="18" t="str">
        <f>IFERROR(__xludf.DUMMYFUNCTION("IF(H184="""","""",
SUM(ARRAYFORMULA(VALUE(SPLIT(H184,CHAR(10)))))
)"),"")</f>
        <v/>
      </c>
      <c r="J184" s="17" t="str">
        <f>IFERROR(__xludf.DUMMYFUNCTION("IFERROR(
  TEXTJOIN(CHAR(10),TRUE,FILTER('SUMMARY DATA'!I:I,'SUMMARY DATA'!$A:$A=$A184,'SUMMARY DATA'!$C:$C=$B184,'SUMMARY DATA'!$B:$B=""RWS"")),
  IF(
    OR(
      ISNUMBER(SEARCH(""CDM CASH DEPOSIT"",$C184)),
      ISNUMBER(SEARCH(""CASH DEPOSIT"",$C18"&amp;"4)),
      COUNTIFS('SUMMARY DATA'!$D:$D,$C184,'SUMMARY DATA'!$B:$B,""RWS"")&lt;&gt;1
    ),
    """",
    IFERROR(TEXTJOIN(CHAR(10),TRUE,FILTER('SUMMARY DATA'!I:I,'SUMMARY DATA'!$D:$D=$C184,'SUMMARY DATA'!$B:$B=""RWS"")),"""")
  )
)"),"")</f>
        <v/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Height="1" spans="1:27">
      <c r="A185" s="2"/>
      <c r="B185" s="15">
        <v>45951</v>
      </c>
      <c r="C185" s="2" t="s">
        <v>1389</v>
      </c>
      <c r="D185" s="3">
        <v>73.7</v>
      </c>
      <c r="E185" s="16" t="str">
        <f>IFERROR(__xludf.DUMMYFUNCTION("IFERROR(
  TEXTJOIN(CHAR(10),TRUE,FILTER('SUMMARY DATA'!E:E,'SUMMARY DATA'!$A:$A=$A185,'SUMMARY DATA'!$C:$C=$B185,'SUMMARY DATA'!$B:$B=""RWS"")),
  IF(
    OR(
      ISNUMBER(SEARCH(""CDM CASH DEPOSIT"",$C185)),
      ISNUMBER(SEARCH(""CASH DEPOSIT"",$C18"&amp;"5)),
      COUNTIFS('SUMMARY DATA'!$D:$D,$C185,'SUMMARY DATA'!$B:$B,""RWS"")&lt;&gt;1
    ),
    """",
    IFERROR(TEXTJOIN(CHAR(10),TRUE,FILTER('SUMMARY DATA'!E:E,'SUMMARY DATA'!$D:$D=$C185,'SUMMARY DATA'!$B:$B=""RWS"")),"""")
  )
)"),"")</f>
        <v/>
      </c>
      <c r="F185" s="17" t="str">
        <f>IFERROR(__xludf.DUMMYFUNCTION("IFERROR(
  TEXTJOIN(CHAR(10),TRUE,FILTER('SUMMARY DATA'!F:F,'SUMMARY DATA'!$A:$A=$A185,'SUMMARY DATA'!$C:$C=$B185,'SUMMARY DATA'!$B:$B=""RWS"")),
  IF(
    OR(
      ISNUMBER(SEARCH(""CDM CASH DEPOSIT"",$C185)),
      ISNUMBER(SEARCH(""CASH DEPOSIT"",$C18"&amp;"5)),
      COUNTIFS('SUMMARY DATA'!$D:$D,$C185,'SUMMARY DATA'!$B:$B,""RWS"")&lt;&gt;1
    ),
    """",
    IFERROR(TEXTJOIN(CHAR(10),TRUE,FILTER('SUMMARY DATA'!F:F,'SUMMARY DATA'!$D:$D=$C185,'SUMMARY DATA'!$B:$B=""RWS"")),"""")
  )
)"),"")</f>
        <v/>
      </c>
      <c r="G185" s="17" t="str">
        <f>IFERROR(__xludf.DUMMYFUNCTION("IFERROR(
  TEXTJOIN(CHAR(10),TRUE,FILTER('SUMMARY DATA'!G:G,'SUMMARY DATA'!$A:$A=$A185,'SUMMARY DATA'!$C:$C=$B185,'SUMMARY DATA'!$B:$B=""RWS"")),
  IF(
    OR(
      ISNUMBER(SEARCH(""CDM CASH DEPOSIT"",$C185)),
      ISNUMBER(SEARCH(""CASH DEPOSIT"",$C18"&amp;"5)),
      COUNTIFS('SUMMARY DATA'!$D:$D,$C185,'SUMMARY DATA'!$B:$B,""RWS"")&lt;&gt;1
    ),
    """",
    IFERROR(TEXTJOIN(CHAR(10),TRUE,FILTER('SUMMARY DATA'!G:G,'SUMMARY DATA'!$D:$D=$C185,'SUMMARY DATA'!$B:$B=""RWS"")),"""")
  )
)"),"")</f>
        <v/>
      </c>
      <c r="H185" s="18" t="str">
        <f>IFERROR(__xludf.DUMMYFUNCTION("IFERROR(
  TEXTJOIN(CHAR(10),TRUE,FILTER('SUMMARY DATA'!H:H,'SUMMARY DATA'!$A:$A=$A185,'SUMMARY DATA'!$C:$C=$B185,'SUMMARY DATA'!$B:$B=""RWS"",'SUMMARY DATA'!$H:$H=$D185)),
  IF(
    OR(
      ISNUMBER(SEARCH(""CDM CASH DEPOSIT"",$C185)),
      ISNUMBER(S"&amp;"EARCH(""CASH DEPOSIT"",$C185))
    ),
    """",
    IFERROR(TEXTJOIN(CHAR(10),TRUE,FILTER('SUMMARY DATA'!H:H,'SUMMARY DATA'!$D:$D=$C185,'SUMMARY DATA'!$B:$B=""RWS"",'SUMMARY DATA'!$H:$H=$D185)),"""")
  )
)"),"")</f>
        <v/>
      </c>
      <c r="I185" s="18" t="str">
        <f>IFERROR(__xludf.DUMMYFUNCTION("IF(H185="""","""",
SUM(ARRAYFORMULA(VALUE(SPLIT(H185,CHAR(10)))))
)"),"")</f>
        <v/>
      </c>
      <c r="J185" s="17" t="str">
        <f>IFERROR(__xludf.DUMMYFUNCTION("IFERROR(
  TEXTJOIN(CHAR(10),TRUE,FILTER('SUMMARY DATA'!I:I,'SUMMARY DATA'!$A:$A=$A185,'SUMMARY DATA'!$C:$C=$B185,'SUMMARY DATA'!$B:$B=""RWS"")),
  IF(
    OR(
      ISNUMBER(SEARCH(""CDM CASH DEPOSIT"",$C185)),
      ISNUMBER(SEARCH(""CASH DEPOSIT"",$C18"&amp;"5)),
      COUNTIFS('SUMMARY DATA'!$D:$D,$C185,'SUMMARY DATA'!$B:$B,""RWS"")&lt;&gt;1
    ),
    """",
    IFERROR(TEXTJOIN(CHAR(10),TRUE,FILTER('SUMMARY DATA'!I:I,'SUMMARY DATA'!$D:$D=$C185,'SUMMARY DATA'!$B:$B=""RWS"")),"""")
  )
)"),"")</f>
        <v/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Height="1" spans="1:27">
      <c r="A186" s="2"/>
      <c r="B186" s="15">
        <v>45951</v>
      </c>
      <c r="C186" s="2" t="s">
        <v>1390</v>
      </c>
      <c r="D186" s="3">
        <v>128</v>
      </c>
      <c r="E186" s="16" t="str">
        <f>IFERROR(__xludf.DUMMYFUNCTION("IFERROR(
  TEXTJOIN(CHAR(10),TRUE,FILTER('SUMMARY DATA'!E:E,'SUMMARY DATA'!$A:$A=$A186,'SUMMARY DATA'!$C:$C=$B186,'SUMMARY DATA'!$B:$B=""RWS"")),
  IF(
    OR(
      ISNUMBER(SEARCH(""CDM CASH DEPOSIT"",$C186)),
      ISNUMBER(SEARCH(""CASH DEPOSIT"",$C18"&amp;"6)),
      COUNTIFS('SUMMARY DATA'!$D:$D,$C186,'SUMMARY DATA'!$B:$B,""RWS"")&lt;&gt;1
    ),
    """",
    IFERROR(TEXTJOIN(CHAR(10),TRUE,FILTER('SUMMARY DATA'!E:E,'SUMMARY DATA'!$D:$D=$C186,'SUMMARY DATA'!$B:$B=""RWS"")),"""")
  )
)"),"")</f>
        <v/>
      </c>
      <c r="F186" s="17" t="str">
        <f>IFERROR(__xludf.DUMMYFUNCTION("IFERROR(
  TEXTJOIN(CHAR(10),TRUE,FILTER('SUMMARY DATA'!F:F,'SUMMARY DATA'!$A:$A=$A186,'SUMMARY DATA'!$C:$C=$B186,'SUMMARY DATA'!$B:$B=""RWS"")),
  IF(
    OR(
      ISNUMBER(SEARCH(""CDM CASH DEPOSIT"",$C186)),
      ISNUMBER(SEARCH(""CASH DEPOSIT"",$C18"&amp;"6)),
      COUNTIFS('SUMMARY DATA'!$D:$D,$C186,'SUMMARY DATA'!$B:$B,""RWS"")&lt;&gt;1
    ),
    """",
    IFERROR(TEXTJOIN(CHAR(10),TRUE,FILTER('SUMMARY DATA'!F:F,'SUMMARY DATA'!$D:$D=$C186,'SUMMARY DATA'!$B:$B=""RWS"")),"""")
  )
)"),"")</f>
        <v/>
      </c>
      <c r="G186" s="17" t="str">
        <f>IFERROR(__xludf.DUMMYFUNCTION("IFERROR(
  TEXTJOIN(CHAR(10),TRUE,FILTER('SUMMARY DATA'!G:G,'SUMMARY DATA'!$A:$A=$A186,'SUMMARY DATA'!$C:$C=$B186,'SUMMARY DATA'!$B:$B=""RWS"")),
  IF(
    OR(
      ISNUMBER(SEARCH(""CDM CASH DEPOSIT"",$C186)),
      ISNUMBER(SEARCH(""CASH DEPOSIT"",$C18"&amp;"6)),
      COUNTIFS('SUMMARY DATA'!$D:$D,$C186,'SUMMARY DATA'!$B:$B,""RWS"")&lt;&gt;1
    ),
    """",
    IFERROR(TEXTJOIN(CHAR(10),TRUE,FILTER('SUMMARY DATA'!G:G,'SUMMARY DATA'!$D:$D=$C186,'SUMMARY DATA'!$B:$B=""RWS"")),"""")
  )
)"),"")</f>
        <v/>
      </c>
      <c r="H186" s="18" t="str">
        <f>IFERROR(__xludf.DUMMYFUNCTION("IFERROR(
  TEXTJOIN(CHAR(10),TRUE,FILTER('SUMMARY DATA'!H:H,'SUMMARY DATA'!$A:$A=$A186,'SUMMARY DATA'!$C:$C=$B186,'SUMMARY DATA'!$B:$B=""RWS"",'SUMMARY DATA'!$H:$H=$D186)),
  IF(
    OR(
      ISNUMBER(SEARCH(""CDM CASH DEPOSIT"",$C186)),
      ISNUMBER(S"&amp;"EARCH(""CASH DEPOSIT"",$C186))
    ),
    """",
    IFERROR(TEXTJOIN(CHAR(10),TRUE,FILTER('SUMMARY DATA'!H:H,'SUMMARY DATA'!$D:$D=$C186,'SUMMARY DATA'!$B:$B=""RWS"",'SUMMARY DATA'!$H:$H=$D186)),"""")
  )
)"),"")</f>
        <v/>
      </c>
      <c r="I186" s="18" t="str">
        <f>IFERROR(__xludf.DUMMYFUNCTION("IF(H186="""","""",
SUM(ARRAYFORMULA(VALUE(SPLIT(H186,CHAR(10)))))
)"),"")</f>
        <v/>
      </c>
      <c r="J186" s="17" t="str">
        <f>IFERROR(__xludf.DUMMYFUNCTION("IFERROR(
  TEXTJOIN(CHAR(10),TRUE,FILTER('SUMMARY DATA'!I:I,'SUMMARY DATA'!$A:$A=$A186,'SUMMARY DATA'!$C:$C=$B186,'SUMMARY DATA'!$B:$B=""RWS"")),
  IF(
    OR(
      ISNUMBER(SEARCH(""CDM CASH DEPOSIT"",$C186)),
      ISNUMBER(SEARCH(""CASH DEPOSIT"",$C18"&amp;"6)),
      COUNTIFS('SUMMARY DATA'!$D:$D,$C186,'SUMMARY DATA'!$B:$B,""RWS"")&lt;&gt;1
    ),
    """",
    IFERROR(TEXTJOIN(CHAR(10),TRUE,FILTER('SUMMARY DATA'!I:I,'SUMMARY DATA'!$D:$D=$C186,'SUMMARY DATA'!$B:$B=""RWS"")),"""")
  )
)"),"")</f>
        <v/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Height="1" spans="1:27">
      <c r="A187" s="2"/>
      <c r="B187" s="15">
        <v>45951</v>
      </c>
      <c r="C187" s="2" t="s">
        <v>1391</v>
      </c>
      <c r="D187" s="3">
        <v>10.91</v>
      </c>
      <c r="E187" s="16" t="str">
        <f>IFERROR(__xludf.DUMMYFUNCTION("IFERROR(
  TEXTJOIN(CHAR(10),TRUE,FILTER('SUMMARY DATA'!E:E,'SUMMARY DATA'!$A:$A=$A187,'SUMMARY DATA'!$C:$C=$B187,'SUMMARY DATA'!$B:$B=""RWS"")),
  IF(
    OR(
      ISNUMBER(SEARCH(""CDM CASH DEPOSIT"",$C187)),
      ISNUMBER(SEARCH(""CASH DEPOSIT"",$C18"&amp;"7)),
      COUNTIFS('SUMMARY DATA'!$D:$D,$C187,'SUMMARY DATA'!$B:$B,""RWS"")&lt;&gt;1
    ),
    """",
    IFERROR(TEXTJOIN(CHAR(10),TRUE,FILTER('SUMMARY DATA'!E:E,'SUMMARY DATA'!$D:$D=$C187,'SUMMARY DATA'!$B:$B=""RWS"")),"""")
  )
)"),"")</f>
        <v/>
      </c>
      <c r="F187" s="17" t="str">
        <f>IFERROR(__xludf.DUMMYFUNCTION("IFERROR(
  TEXTJOIN(CHAR(10),TRUE,FILTER('SUMMARY DATA'!F:F,'SUMMARY DATA'!$A:$A=$A187,'SUMMARY DATA'!$C:$C=$B187,'SUMMARY DATA'!$B:$B=""RWS"")),
  IF(
    OR(
      ISNUMBER(SEARCH(""CDM CASH DEPOSIT"",$C187)),
      ISNUMBER(SEARCH(""CASH DEPOSIT"",$C18"&amp;"7)),
      COUNTIFS('SUMMARY DATA'!$D:$D,$C187,'SUMMARY DATA'!$B:$B,""RWS"")&lt;&gt;1
    ),
    """",
    IFERROR(TEXTJOIN(CHAR(10),TRUE,FILTER('SUMMARY DATA'!F:F,'SUMMARY DATA'!$D:$D=$C187,'SUMMARY DATA'!$B:$B=""RWS"")),"""")
  )
)"),"")</f>
        <v/>
      </c>
      <c r="G187" s="17" t="str">
        <f>IFERROR(__xludf.DUMMYFUNCTION("IFERROR(
  TEXTJOIN(CHAR(10),TRUE,FILTER('SUMMARY DATA'!G:G,'SUMMARY DATA'!$A:$A=$A187,'SUMMARY DATA'!$C:$C=$B187,'SUMMARY DATA'!$B:$B=""RWS"")),
  IF(
    OR(
      ISNUMBER(SEARCH(""CDM CASH DEPOSIT"",$C187)),
      ISNUMBER(SEARCH(""CASH DEPOSIT"",$C18"&amp;"7)),
      COUNTIFS('SUMMARY DATA'!$D:$D,$C187,'SUMMARY DATA'!$B:$B,""RWS"")&lt;&gt;1
    ),
    """",
    IFERROR(TEXTJOIN(CHAR(10),TRUE,FILTER('SUMMARY DATA'!G:G,'SUMMARY DATA'!$D:$D=$C187,'SUMMARY DATA'!$B:$B=""RWS"")),"""")
  )
)"),"")</f>
        <v/>
      </c>
      <c r="H187" s="18" t="str">
        <f>IFERROR(__xludf.DUMMYFUNCTION("IFERROR(
  TEXTJOIN(CHAR(10),TRUE,FILTER('SUMMARY DATA'!H:H,'SUMMARY DATA'!$A:$A=$A187,'SUMMARY DATA'!$C:$C=$B187,'SUMMARY DATA'!$B:$B=""RWS"",'SUMMARY DATA'!$H:$H=$D187)),
  IF(
    OR(
      ISNUMBER(SEARCH(""CDM CASH DEPOSIT"",$C187)),
      ISNUMBER(S"&amp;"EARCH(""CASH DEPOSIT"",$C187))
    ),
    """",
    IFERROR(TEXTJOIN(CHAR(10),TRUE,FILTER('SUMMARY DATA'!H:H,'SUMMARY DATA'!$D:$D=$C187,'SUMMARY DATA'!$B:$B=""RWS"",'SUMMARY DATA'!$H:$H=$D187)),"""")
  )
)"),"")</f>
        <v/>
      </c>
      <c r="I187" s="18" t="str">
        <f>IFERROR(__xludf.DUMMYFUNCTION("IF(H187="""","""",
SUM(ARRAYFORMULA(VALUE(SPLIT(H187,CHAR(10)))))
)"),"")</f>
        <v/>
      </c>
      <c r="J187" s="17" t="str">
        <f>IFERROR(__xludf.DUMMYFUNCTION("IFERROR(
  TEXTJOIN(CHAR(10),TRUE,FILTER('SUMMARY DATA'!I:I,'SUMMARY DATA'!$A:$A=$A187,'SUMMARY DATA'!$C:$C=$B187,'SUMMARY DATA'!$B:$B=""RWS"")),
  IF(
    OR(
      ISNUMBER(SEARCH(""CDM CASH DEPOSIT"",$C187)),
      ISNUMBER(SEARCH(""CASH DEPOSIT"",$C18"&amp;"7)),
      COUNTIFS('SUMMARY DATA'!$D:$D,$C187,'SUMMARY DATA'!$B:$B,""RWS"")&lt;&gt;1
    ),
    """",
    IFERROR(TEXTJOIN(CHAR(10),TRUE,FILTER('SUMMARY DATA'!I:I,'SUMMARY DATA'!$D:$D=$C187,'SUMMARY DATA'!$B:$B=""RWS"")),"""")
  )
)"),"")</f>
        <v/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Height="1" spans="1:27">
      <c r="A188" s="2"/>
      <c r="B188" s="15">
        <v>45951</v>
      </c>
      <c r="C188" s="2" t="s">
        <v>1392</v>
      </c>
      <c r="D188" s="3">
        <v>116.85</v>
      </c>
      <c r="E188" s="16" t="str">
        <f>IFERROR(__xludf.DUMMYFUNCTION("IFERROR(
  TEXTJOIN(CHAR(10),TRUE,FILTER('SUMMARY DATA'!E:E,'SUMMARY DATA'!$A:$A=$A188,'SUMMARY DATA'!$C:$C=$B188,'SUMMARY DATA'!$B:$B=""RWS"")),
  IF(
    OR(
      ISNUMBER(SEARCH(""CDM CASH DEPOSIT"",$C188)),
      ISNUMBER(SEARCH(""CASH DEPOSIT"",$C18"&amp;"8)),
      COUNTIFS('SUMMARY DATA'!$D:$D,$C188,'SUMMARY DATA'!$B:$B,""RWS"")&lt;&gt;1
    ),
    """",
    IFERROR(TEXTJOIN(CHAR(10),TRUE,FILTER('SUMMARY DATA'!E:E,'SUMMARY DATA'!$D:$D=$C188,'SUMMARY DATA'!$B:$B=""RWS"")),"""")
  )
)"),"")</f>
        <v/>
      </c>
      <c r="F188" s="17" t="str">
        <f>IFERROR(__xludf.DUMMYFUNCTION("IFERROR(
  TEXTJOIN(CHAR(10),TRUE,FILTER('SUMMARY DATA'!F:F,'SUMMARY DATA'!$A:$A=$A188,'SUMMARY DATA'!$C:$C=$B188,'SUMMARY DATA'!$B:$B=""RWS"")),
  IF(
    OR(
      ISNUMBER(SEARCH(""CDM CASH DEPOSIT"",$C188)),
      ISNUMBER(SEARCH(""CASH DEPOSIT"",$C18"&amp;"8)),
      COUNTIFS('SUMMARY DATA'!$D:$D,$C188,'SUMMARY DATA'!$B:$B,""RWS"")&lt;&gt;1
    ),
    """",
    IFERROR(TEXTJOIN(CHAR(10),TRUE,FILTER('SUMMARY DATA'!F:F,'SUMMARY DATA'!$D:$D=$C188,'SUMMARY DATA'!$B:$B=""RWS"")),"""")
  )
)"),"")</f>
        <v/>
      </c>
      <c r="G188" s="17" t="str">
        <f>IFERROR(__xludf.DUMMYFUNCTION("IFERROR(
  TEXTJOIN(CHAR(10),TRUE,FILTER('SUMMARY DATA'!G:G,'SUMMARY DATA'!$A:$A=$A188,'SUMMARY DATA'!$C:$C=$B188,'SUMMARY DATA'!$B:$B=""RWS"")),
  IF(
    OR(
      ISNUMBER(SEARCH(""CDM CASH DEPOSIT"",$C188)),
      ISNUMBER(SEARCH(""CASH DEPOSIT"",$C18"&amp;"8)),
      COUNTIFS('SUMMARY DATA'!$D:$D,$C188,'SUMMARY DATA'!$B:$B,""RWS"")&lt;&gt;1
    ),
    """",
    IFERROR(TEXTJOIN(CHAR(10),TRUE,FILTER('SUMMARY DATA'!G:G,'SUMMARY DATA'!$D:$D=$C188,'SUMMARY DATA'!$B:$B=""RWS"")),"""")
  )
)"),"")</f>
        <v/>
      </c>
      <c r="H188" s="18" t="str">
        <f>IFERROR(__xludf.DUMMYFUNCTION("IFERROR(
  TEXTJOIN(CHAR(10),TRUE,FILTER('SUMMARY DATA'!H:H,'SUMMARY DATA'!$A:$A=$A188,'SUMMARY DATA'!$C:$C=$B188,'SUMMARY DATA'!$B:$B=""RWS"",'SUMMARY DATA'!$H:$H=$D188)),
  IF(
    OR(
      ISNUMBER(SEARCH(""CDM CASH DEPOSIT"",$C188)),
      ISNUMBER(S"&amp;"EARCH(""CASH DEPOSIT"",$C188))
    ),
    """",
    IFERROR(TEXTJOIN(CHAR(10),TRUE,FILTER('SUMMARY DATA'!H:H,'SUMMARY DATA'!$D:$D=$C188,'SUMMARY DATA'!$B:$B=""RWS"",'SUMMARY DATA'!$H:$H=$D188)),"""")
  )
)"),"")</f>
        <v/>
      </c>
      <c r="I188" s="18" t="str">
        <f>IFERROR(__xludf.DUMMYFUNCTION("IF(H188="""","""",
SUM(ARRAYFORMULA(VALUE(SPLIT(H188,CHAR(10)))))
)"),"")</f>
        <v/>
      </c>
      <c r="J188" s="17" t="str">
        <f>IFERROR(__xludf.DUMMYFUNCTION("IFERROR(
  TEXTJOIN(CHAR(10),TRUE,FILTER('SUMMARY DATA'!I:I,'SUMMARY DATA'!$A:$A=$A188,'SUMMARY DATA'!$C:$C=$B188,'SUMMARY DATA'!$B:$B=""RWS"")),
  IF(
    OR(
      ISNUMBER(SEARCH(""CDM CASH DEPOSIT"",$C188)),
      ISNUMBER(SEARCH(""CASH DEPOSIT"",$C18"&amp;"8)),
      COUNTIFS('SUMMARY DATA'!$D:$D,$C188,'SUMMARY DATA'!$B:$B,""RWS"")&lt;&gt;1
    ),
    """",
    IFERROR(TEXTJOIN(CHAR(10),TRUE,FILTER('SUMMARY DATA'!I:I,'SUMMARY DATA'!$D:$D=$C188,'SUMMARY DATA'!$B:$B=""RWS"")),"""")
  )
)"),"")</f>
        <v/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Height="1" spans="1:27">
      <c r="A189" s="2" t="s">
        <v>1393</v>
      </c>
      <c r="B189" s="15">
        <v>45950</v>
      </c>
      <c r="C189" s="2" t="s">
        <v>1394</v>
      </c>
      <c r="D189" s="3">
        <v>340</v>
      </c>
      <c r="E189" s="16" t="str">
        <f>IFERROR(__xludf.DUMMYFUNCTION("IFERROR(
  TEXTJOIN(CHAR(10),TRUE,FILTER('SUMMARY DATA'!E:E,'SUMMARY DATA'!$A:$A=$A189,'SUMMARY DATA'!$C:$C=$B189,'SUMMARY DATA'!$B:$B=""RWS"")),
  IF(
    OR(
      ISNUMBER(SEARCH(""CDM CASH DEPOSIT"",$C189)),
      ISNUMBER(SEARCH(""CASH DEPOSIT"",$C18"&amp;"9)),
      COUNTIFS('SUMMARY DATA'!$D:$D,$C189,'SUMMARY DATA'!$B:$B,""RWS"")&lt;&gt;1
    ),
    """",
    IFERROR(TEXTJOIN(CHAR(10),TRUE,FILTER('SUMMARY DATA'!E:E,'SUMMARY DATA'!$D:$D=$C189,'SUMMARY DATA'!$B:$B=""RWS"")),"""")
  )
)"),"")</f>
        <v/>
      </c>
      <c r="F189" s="17" t="str">
        <f>IFERROR(__xludf.DUMMYFUNCTION("IFERROR(
  TEXTJOIN(CHAR(10),TRUE,FILTER('SUMMARY DATA'!F:F,'SUMMARY DATA'!$A:$A=$A189,'SUMMARY DATA'!$C:$C=$B189,'SUMMARY DATA'!$B:$B=""RWS"")),
  IF(
    OR(
      ISNUMBER(SEARCH(""CDM CASH DEPOSIT"",$C189)),
      ISNUMBER(SEARCH(""CASH DEPOSIT"",$C18"&amp;"9)),
      COUNTIFS('SUMMARY DATA'!$D:$D,$C189,'SUMMARY DATA'!$B:$B,""RWS"")&lt;&gt;1
    ),
    """",
    IFERROR(TEXTJOIN(CHAR(10),TRUE,FILTER('SUMMARY DATA'!F:F,'SUMMARY DATA'!$D:$D=$C189,'SUMMARY DATA'!$B:$B=""RWS"")),"""")
  )
)"),"")</f>
        <v/>
      </c>
      <c r="G189" s="17" t="str">
        <f>IFERROR(__xludf.DUMMYFUNCTION("IFERROR(
  TEXTJOIN(CHAR(10),TRUE,FILTER('SUMMARY DATA'!G:G,'SUMMARY DATA'!$A:$A=$A189,'SUMMARY DATA'!$C:$C=$B189,'SUMMARY DATA'!$B:$B=""RWS"")),
  IF(
    OR(
      ISNUMBER(SEARCH(""CDM CASH DEPOSIT"",$C189)),
      ISNUMBER(SEARCH(""CASH DEPOSIT"",$C18"&amp;"9)),
      COUNTIFS('SUMMARY DATA'!$D:$D,$C189,'SUMMARY DATA'!$B:$B,""RWS"")&lt;&gt;1
    ),
    """",
    IFERROR(TEXTJOIN(CHAR(10),TRUE,FILTER('SUMMARY DATA'!G:G,'SUMMARY DATA'!$D:$D=$C189,'SUMMARY DATA'!$B:$B=""RWS"")),"""")
  )
)"),"")</f>
        <v/>
      </c>
      <c r="H189" s="18" t="str">
        <f>IFERROR(__xludf.DUMMYFUNCTION("IFERROR(
  TEXTJOIN(CHAR(10),TRUE,FILTER('SUMMARY DATA'!H:H,'SUMMARY DATA'!$A:$A=$A189,'SUMMARY DATA'!$C:$C=$B189,'SUMMARY DATA'!$B:$B=""RWS"",'SUMMARY DATA'!$H:$H=$D189)),
  IF(
    OR(
      ISNUMBER(SEARCH(""CDM CASH DEPOSIT"",$C189)),
      ISNUMBER(S"&amp;"EARCH(""CASH DEPOSIT"",$C189))
    ),
    """",
    IFERROR(TEXTJOIN(CHAR(10),TRUE,FILTER('SUMMARY DATA'!H:H,'SUMMARY DATA'!$D:$D=$C189,'SUMMARY DATA'!$B:$B=""RWS"",'SUMMARY DATA'!$H:$H=$D189)),"""")
  )
)"),"")</f>
        <v/>
      </c>
      <c r="I189" s="18" t="str">
        <f>IFERROR(__xludf.DUMMYFUNCTION("IF(H189="""","""",
SUM(ARRAYFORMULA(VALUE(SPLIT(H189,CHAR(10)))))
)"),"")</f>
        <v/>
      </c>
      <c r="J189" s="17" t="str">
        <f>IFERROR(__xludf.DUMMYFUNCTION("IFERROR(
  TEXTJOIN(CHAR(10),TRUE,FILTER('SUMMARY DATA'!I:I,'SUMMARY DATA'!$A:$A=$A189,'SUMMARY DATA'!$C:$C=$B189,'SUMMARY DATA'!$B:$B=""RWS"")),
  IF(
    OR(
      ISNUMBER(SEARCH(""CDM CASH DEPOSIT"",$C189)),
      ISNUMBER(SEARCH(""CASH DEPOSIT"",$C18"&amp;"9)),
      COUNTIFS('SUMMARY DATA'!$D:$D,$C189,'SUMMARY DATA'!$B:$B,""RWS"")&lt;&gt;1
    ),
    """",
    IFERROR(TEXTJOIN(CHAR(10),TRUE,FILTER('SUMMARY DATA'!I:I,'SUMMARY DATA'!$D:$D=$C189,'SUMMARY DATA'!$B:$B=""RWS"")),"""")
  )
)"),"")</f>
        <v/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Height="1" spans="1:27">
      <c r="A190" s="2"/>
      <c r="B190" s="15">
        <v>45950</v>
      </c>
      <c r="C190" s="2" t="s">
        <v>1395</v>
      </c>
      <c r="D190" s="3">
        <v>149</v>
      </c>
      <c r="E190" s="16" t="str">
        <f>IFERROR(__xludf.DUMMYFUNCTION("IFERROR(
  TEXTJOIN(CHAR(10),TRUE,FILTER('SUMMARY DATA'!E:E,'SUMMARY DATA'!$A:$A=$A190,'SUMMARY DATA'!$C:$C=$B190,'SUMMARY DATA'!$B:$B=""RWS"")),
  IF(
    OR(
      ISNUMBER(SEARCH(""CDM CASH DEPOSIT"",$C190)),
      ISNUMBER(SEARCH(""CASH DEPOSIT"",$C19"&amp;"0)),
      COUNTIFS('SUMMARY DATA'!$D:$D,$C190,'SUMMARY DATA'!$B:$B,""RWS"")&lt;&gt;1
    ),
    """",
    IFERROR(TEXTJOIN(CHAR(10),TRUE,FILTER('SUMMARY DATA'!E:E,'SUMMARY DATA'!$D:$D=$C190,'SUMMARY DATA'!$B:$B=""RWS"")),"""")
  )
)"),"")</f>
        <v/>
      </c>
      <c r="F190" s="17" t="str">
        <f>IFERROR(__xludf.DUMMYFUNCTION("IFERROR(
  TEXTJOIN(CHAR(10),TRUE,FILTER('SUMMARY DATA'!F:F,'SUMMARY DATA'!$A:$A=$A190,'SUMMARY DATA'!$C:$C=$B190,'SUMMARY DATA'!$B:$B=""RWS"")),
  IF(
    OR(
      ISNUMBER(SEARCH(""CDM CASH DEPOSIT"",$C190)),
      ISNUMBER(SEARCH(""CASH DEPOSIT"",$C19"&amp;"0)),
      COUNTIFS('SUMMARY DATA'!$D:$D,$C190,'SUMMARY DATA'!$B:$B,""RWS"")&lt;&gt;1
    ),
    """",
    IFERROR(TEXTJOIN(CHAR(10),TRUE,FILTER('SUMMARY DATA'!F:F,'SUMMARY DATA'!$D:$D=$C190,'SUMMARY DATA'!$B:$B=""RWS"")),"""")
  )
)"),"")</f>
        <v/>
      </c>
      <c r="G190" s="17" t="str">
        <f>IFERROR(__xludf.DUMMYFUNCTION("IFERROR(
  TEXTJOIN(CHAR(10),TRUE,FILTER('SUMMARY DATA'!G:G,'SUMMARY DATA'!$A:$A=$A190,'SUMMARY DATA'!$C:$C=$B190,'SUMMARY DATA'!$B:$B=""RWS"")),
  IF(
    OR(
      ISNUMBER(SEARCH(""CDM CASH DEPOSIT"",$C190)),
      ISNUMBER(SEARCH(""CASH DEPOSIT"",$C19"&amp;"0)),
      COUNTIFS('SUMMARY DATA'!$D:$D,$C190,'SUMMARY DATA'!$B:$B,""RWS"")&lt;&gt;1
    ),
    """",
    IFERROR(TEXTJOIN(CHAR(10),TRUE,FILTER('SUMMARY DATA'!G:G,'SUMMARY DATA'!$D:$D=$C190,'SUMMARY DATA'!$B:$B=""RWS"")),"""")
  )
)"),"")</f>
        <v/>
      </c>
      <c r="H190" s="18" t="str">
        <f>IFERROR(__xludf.DUMMYFUNCTION("IFERROR(
  TEXTJOIN(CHAR(10),TRUE,FILTER('SUMMARY DATA'!H:H,'SUMMARY DATA'!$A:$A=$A190,'SUMMARY DATA'!$C:$C=$B190,'SUMMARY DATA'!$B:$B=""RWS"",'SUMMARY DATA'!$H:$H=$D190)),
  IF(
    OR(
      ISNUMBER(SEARCH(""CDM CASH DEPOSIT"",$C190)),
      ISNUMBER(S"&amp;"EARCH(""CASH DEPOSIT"",$C190))
    ),
    """",
    IFERROR(TEXTJOIN(CHAR(10),TRUE,FILTER('SUMMARY DATA'!H:H,'SUMMARY DATA'!$D:$D=$C190,'SUMMARY DATA'!$B:$B=""RWS"",'SUMMARY DATA'!$H:$H=$D190)),"""")
  )
)"),"")</f>
        <v/>
      </c>
      <c r="I190" s="18" t="str">
        <f>IFERROR(__xludf.DUMMYFUNCTION("IF(H190="""","""",
SUM(ARRAYFORMULA(VALUE(SPLIT(H190,CHAR(10)))))
)"),"")</f>
        <v/>
      </c>
      <c r="J190" s="17" t="str">
        <f>IFERROR(__xludf.DUMMYFUNCTION("IFERROR(
  TEXTJOIN(CHAR(10),TRUE,FILTER('SUMMARY DATA'!I:I,'SUMMARY DATA'!$A:$A=$A190,'SUMMARY DATA'!$C:$C=$B190,'SUMMARY DATA'!$B:$B=""RWS"")),
  IF(
    OR(
      ISNUMBER(SEARCH(""CDM CASH DEPOSIT"",$C190)),
      ISNUMBER(SEARCH(""CASH DEPOSIT"",$C19"&amp;"0)),
      COUNTIFS('SUMMARY DATA'!$D:$D,$C190,'SUMMARY DATA'!$B:$B,""RWS"")&lt;&gt;1
    ),
    """",
    IFERROR(TEXTJOIN(CHAR(10),TRUE,FILTER('SUMMARY DATA'!I:I,'SUMMARY DATA'!$D:$D=$C190,'SUMMARY DATA'!$B:$B=""RWS"")),"""")
  )
)"),"")</f>
        <v/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Height="1" spans="1:27">
      <c r="A191" s="2" t="s">
        <v>1396</v>
      </c>
      <c r="B191" s="15">
        <v>45950</v>
      </c>
      <c r="C191" s="2" t="s">
        <v>1397</v>
      </c>
      <c r="D191" s="3">
        <v>93.6</v>
      </c>
      <c r="E191" s="16" t="str">
        <f>IFERROR(__xludf.DUMMYFUNCTION("IFERROR(
  TEXTJOIN(CHAR(10),TRUE,FILTER('SUMMARY DATA'!E:E,'SUMMARY DATA'!$A:$A=$A191,'SUMMARY DATA'!$C:$C=$B191,'SUMMARY DATA'!$B:$B=""RWS"")),
  IF(
    OR(
      ISNUMBER(SEARCH(""CDM CASH DEPOSIT"",$C191)),
      ISNUMBER(SEARCH(""CASH DEPOSIT"",$C19"&amp;"1)),
      COUNTIFS('SUMMARY DATA'!$D:$D,$C191,'SUMMARY DATA'!$B:$B,""RWS"")&lt;&gt;1
    ),
    """",
    IFERROR(TEXTJOIN(CHAR(10),TRUE,FILTER('SUMMARY DATA'!E:E,'SUMMARY DATA'!$D:$D=$C191,'SUMMARY DATA'!$B:$B=""RWS"")),"""")
  )
)"),"")</f>
        <v/>
      </c>
      <c r="F191" s="17" t="str">
        <f>IFERROR(__xludf.DUMMYFUNCTION("IFERROR(
  TEXTJOIN(CHAR(10),TRUE,FILTER('SUMMARY DATA'!F:F,'SUMMARY DATA'!$A:$A=$A191,'SUMMARY DATA'!$C:$C=$B191,'SUMMARY DATA'!$B:$B=""RWS"")),
  IF(
    OR(
      ISNUMBER(SEARCH(""CDM CASH DEPOSIT"",$C191)),
      ISNUMBER(SEARCH(""CASH DEPOSIT"",$C19"&amp;"1)),
      COUNTIFS('SUMMARY DATA'!$D:$D,$C191,'SUMMARY DATA'!$B:$B,""RWS"")&lt;&gt;1
    ),
    """",
    IFERROR(TEXTJOIN(CHAR(10),TRUE,FILTER('SUMMARY DATA'!F:F,'SUMMARY DATA'!$D:$D=$C191,'SUMMARY DATA'!$B:$B=""RWS"")),"""")
  )
)"),"")</f>
        <v/>
      </c>
      <c r="G191" s="17" t="str">
        <f>IFERROR(__xludf.DUMMYFUNCTION("IFERROR(
  TEXTJOIN(CHAR(10),TRUE,FILTER('SUMMARY DATA'!G:G,'SUMMARY DATA'!$A:$A=$A191,'SUMMARY DATA'!$C:$C=$B191,'SUMMARY DATA'!$B:$B=""RWS"")),
  IF(
    OR(
      ISNUMBER(SEARCH(""CDM CASH DEPOSIT"",$C191)),
      ISNUMBER(SEARCH(""CASH DEPOSIT"",$C19"&amp;"1)),
      COUNTIFS('SUMMARY DATA'!$D:$D,$C191,'SUMMARY DATA'!$B:$B,""RWS"")&lt;&gt;1
    ),
    """",
    IFERROR(TEXTJOIN(CHAR(10),TRUE,FILTER('SUMMARY DATA'!G:G,'SUMMARY DATA'!$D:$D=$C191,'SUMMARY DATA'!$B:$B=""RWS"")),"""")
  )
)"),"")</f>
        <v/>
      </c>
      <c r="H191" s="18" t="str">
        <f>IFERROR(__xludf.DUMMYFUNCTION("IFERROR(
  TEXTJOIN(CHAR(10),TRUE,FILTER('SUMMARY DATA'!H:H,'SUMMARY DATA'!$A:$A=$A191,'SUMMARY DATA'!$C:$C=$B191,'SUMMARY DATA'!$B:$B=""RWS"",'SUMMARY DATA'!$H:$H=$D191)),
  IF(
    OR(
      ISNUMBER(SEARCH(""CDM CASH DEPOSIT"",$C191)),
      ISNUMBER(S"&amp;"EARCH(""CASH DEPOSIT"",$C191))
    ),
    """",
    IFERROR(TEXTJOIN(CHAR(10),TRUE,FILTER('SUMMARY DATA'!H:H,'SUMMARY DATA'!$D:$D=$C191,'SUMMARY DATA'!$B:$B=""RWS"",'SUMMARY DATA'!$H:$H=$D191)),"""")
  )
)"),"")</f>
        <v/>
      </c>
      <c r="I191" s="18" t="str">
        <f>IFERROR(__xludf.DUMMYFUNCTION("IF(H191="""","""",
SUM(ARRAYFORMULA(VALUE(SPLIT(H191,CHAR(10)))))
)"),"")</f>
        <v/>
      </c>
      <c r="J191" s="17" t="str">
        <f>IFERROR(__xludf.DUMMYFUNCTION("IFERROR(
  TEXTJOIN(CHAR(10),TRUE,FILTER('SUMMARY DATA'!I:I,'SUMMARY DATA'!$A:$A=$A191,'SUMMARY DATA'!$C:$C=$B191,'SUMMARY DATA'!$B:$B=""RWS"")),
  IF(
    OR(
      ISNUMBER(SEARCH(""CDM CASH DEPOSIT"",$C191)),
      ISNUMBER(SEARCH(""CASH DEPOSIT"",$C19"&amp;"1)),
      COUNTIFS('SUMMARY DATA'!$D:$D,$C191,'SUMMARY DATA'!$B:$B,""RWS"")&lt;&gt;1
    ),
    """",
    IFERROR(TEXTJOIN(CHAR(10),TRUE,FILTER('SUMMARY DATA'!I:I,'SUMMARY DATA'!$D:$D=$C191,'SUMMARY DATA'!$B:$B=""RWS"")),"""")
  )
)"),"")</f>
        <v/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Height="1" spans="1:27">
      <c r="A192" s="2"/>
      <c r="B192" s="15">
        <v>45950</v>
      </c>
      <c r="C192" s="2" t="s">
        <v>1398</v>
      </c>
      <c r="D192" s="3">
        <v>39.94</v>
      </c>
      <c r="E192" s="16" t="str">
        <f>IFERROR(__xludf.DUMMYFUNCTION("IFERROR(
  TEXTJOIN(CHAR(10),TRUE,FILTER('SUMMARY DATA'!E:E,'SUMMARY DATA'!$A:$A=$A192,'SUMMARY DATA'!$C:$C=$B192,'SUMMARY DATA'!$B:$B=""RWS"")),
  IF(
    OR(
      ISNUMBER(SEARCH(""CDM CASH DEPOSIT"",$C192)),
      ISNUMBER(SEARCH(""CASH DEPOSIT"",$C19"&amp;"2)),
      COUNTIFS('SUMMARY DATA'!$D:$D,$C192,'SUMMARY DATA'!$B:$B,""RWS"")&lt;&gt;1
    ),
    """",
    IFERROR(TEXTJOIN(CHAR(10),TRUE,FILTER('SUMMARY DATA'!E:E,'SUMMARY DATA'!$D:$D=$C192,'SUMMARY DATA'!$B:$B=""RWS"")),"""")
  )
)"),"")</f>
        <v/>
      </c>
      <c r="F192" s="17" t="str">
        <f>IFERROR(__xludf.DUMMYFUNCTION("IFERROR(
  TEXTJOIN(CHAR(10),TRUE,FILTER('SUMMARY DATA'!F:F,'SUMMARY DATA'!$A:$A=$A192,'SUMMARY DATA'!$C:$C=$B192,'SUMMARY DATA'!$B:$B=""RWS"")),
  IF(
    OR(
      ISNUMBER(SEARCH(""CDM CASH DEPOSIT"",$C192)),
      ISNUMBER(SEARCH(""CASH DEPOSIT"",$C19"&amp;"2)),
      COUNTIFS('SUMMARY DATA'!$D:$D,$C192,'SUMMARY DATA'!$B:$B,""RWS"")&lt;&gt;1
    ),
    """",
    IFERROR(TEXTJOIN(CHAR(10),TRUE,FILTER('SUMMARY DATA'!F:F,'SUMMARY DATA'!$D:$D=$C192,'SUMMARY DATA'!$B:$B=""RWS"")),"""")
  )
)"),"")</f>
        <v/>
      </c>
      <c r="G192" s="17" t="str">
        <f>IFERROR(__xludf.DUMMYFUNCTION("IFERROR(
  TEXTJOIN(CHAR(10),TRUE,FILTER('SUMMARY DATA'!G:G,'SUMMARY DATA'!$A:$A=$A192,'SUMMARY DATA'!$C:$C=$B192,'SUMMARY DATA'!$B:$B=""RWS"")),
  IF(
    OR(
      ISNUMBER(SEARCH(""CDM CASH DEPOSIT"",$C192)),
      ISNUMBER(SEARCH(""CASH DEPOSIT"",$C19"&amp;"2)),
      COUNTIFS('SUMMARY DATA'!$D:$D,$C192,'SUMMARY DATA'!$B:$B,""RWS"")&lt;&gt;1
    ),
    """",
    IFERROR(TEXTJOIN(CHAR(10),TRUE,FILTER('SUMMARY DATA'!G:G,'SUMMARY DATA'!$D:$D=$C192,'SUMMARY DATA'!$B:$B=""RWS"")),"""")
  )
)"),"")</f>
        <v/>
      </c>
      <c r="H192" s="18" t="str">
        <f>IFERROR(__xludf.DUMMYFUNCTION("IFERROR(
  TEXTJOIN(CHAR(10),TRUE,FILTER('SUMMARY DATA'!H:H,'SUMMARY DATA'!$A:$A=$A192,'SUMMARY DATA'!$C:$C=$B192,'SUMMARY DATA'!$B:$B=""RWS"",'SUMMARY DATA'!$H:$H=$D192)),
  IF(
    OR(
      ISNUMBER(SEARCH(""CDM CASH DEPOSIT"",$C192)),
      ISNUMBER(S"&amp;"EARCH(""CASH DEPOSIT"",$C192))
    ),
    """",
    IFERROR(TEXTJOIN(CHAR(10),TRUE,FILTER('SUMMARY DATA'!H:H,'SUMMARY DATA'!$D:$D=$C192,'SUMMARY DATA'!$B:$B=""RWS"",'SUMMARY DATA'!$H:$H=$D192)),"""")
  )
)"),"")</f>
        <v/>
      </c>
      <c r="I192" s="18" t="str">
        <f>IFERROR(__xludf.DUMMYFUNCTION("IF(H192="""","""",
SUM(ARRAYFORMULA(VALUE(SPLIT(H192,CHAR(10)))))
)"),"")</f>
        <v/>
      </c>
      <c r="J192" s="17" t="str">
        <f>IFERROR(__xludf.DUMMYFUNCTION("IFERROR(
  TEXTJOIN(CHAR(10),TRUE,FILTER('SUMMARY DATA'!I:I,'SUMMARY DATA'!$A:$A=$A192,'SUMMARY DATA'!$C:$C=$B192,'SUMMARY DATA'!$B:$B=""RWS"")),
  IF(
    OR(
      ISNUMBER(SEARCH(""CDM CASH DEPOSIT"",$C192)),
      ISNUMBER(SEARCH(""CASH DEPOSIT"",$C19"&amp;"2)),
      COUNTIFS('SUMMARY DATA'!$D:$D,$C192,'SUMMARY DATA'!$B:$B,""RWS"")&lt;&gt;1
    ),
    """",
    IFERROR(TEXTJOIN(CHAR(10),TRUE,FILTER('SUMMARY DATA'!I:I,'SUMMARY DATA'!$D:$D=$C192,'SUMMARY DATA'!$B:$B=""RWS"")),"""")
  )
)"),"")</f>
        <v/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Height="1" spans="1:27">
      <c r="A193" s="2" t="s">
        <v>1123</v>
      </c>
      <c r="B193" s="15">
        <v>45950</v>
      </c>
      <c r="C193" s="2" t="s">
        <v>1124</v>
      </c>
      <c r="D193" s="3">
        <v>20</v>
      </c>
      <c r="E193" s="16" t="str">
        <f>IFERROR(__xludf.DUMMYFUNCTION("IFERROR(
  TEXTJOIN(CHAR(10),TRUE,FILTER('SUMMARY DATA'!E:E,'SUMMARY DATA'!$A:$A=$A193,'SUMMARY DATA'!$C:$C=$B193,'SUMMARY DATA'!$B:$B=""RWS"")),
  IF(
    OR(
      ISNUMBER(SEARCH(""CDM CASH DEPOSIT"",$C193)),
      ISNUMBER(SEARCH(""CASH DEPOSIT"",$C19"&amp;"3)),
      COUNTIFS('SUMMARY DATA'!$D:$D,$C193,'SUMMARY DATA'!$B:$B,""RWS"")&lt;&gt;1
    ),
    """",
    IFERROR(TEXTJOIN(CHAR(10),TRUE,FILTER('SUMMARY DATA'!E:E,'SUMMARY DATA'!$D:$D=$C193,'SUMMARY DATA'!$B:$B=""RWS"")),"""")
  )
)"),"")</f>
        <v/>
      </c>
      <c r="F193" s="17" t="str">
        <f>IFERROR(__xludf.DUMMYFUNCTION("IFERROR(
  TEXTJOIN(CHAR(10),TRUE,FILTER('SUMMARY DATA'!F:F,'SUMMARY DATA'!$A:$A=$A193,'SUMMARY DATA'!$C:$C=$B193,'SUMMARY DATA'!$B:$B=""RWS"")),
  IF(
    OR(
      ISNUMBER(SEARCH(""CDM CASH DEPOSIT"",$C193)),
      ISNUMBER(SEARCH(""CASH DEPOSIT"",$C19"&amp;"3)),
      COUNTIFS('SUMMARY DATA'!$D:$D,$C193,'SUMMARY DATA'!$B:$B,""RWS"")&lt;&gt;1
    ),
    """",
    IFERROR(TEXTJOIN(CHAR(10),TRUE,FILTER('SUMMARY DATA'!F:F,'SUMMARY DATA'!$D:$D=$C193,'SUMMARY DATA'!$B:$B=""RWS"")),"""")
  )
)"),"")</f>
        <v/>
      </c>
      <c r="G193" s="17" t="str">
        <f>IFERROR(__xludf.DUMMYFUNCTION("IFERROR(
  TEXTJOIN(CHAR(10),TRUE,FILTER('SUMMARY DATA'!G:G,'SUMMARY DATA'!$A:$A=$A193,'SUMMARY DATA'!$C:$C=$B193,'SUMMARY DATA'!$B:$B=""RWS"")),
  IF(
    OR(
      ISNUMBER(SEARCH(""CDM CASH DEPOSIT"",$C193)),
      ISNUMBER(SEARCH(""CASH DEPOSIT"",$C19"&amp;"3)),
      COUNTIFS('SUMMARY DATA'!$D:$D,$C193,'SUMMARY DATA'!$B:$B,""RWS"")&lt;&gt;1
    ),
    """",
    IFERROR(TEXTJOIN(CHAR(10),TRUE,FILTER('SUMMARY DATA'!G:G,'SUMMARY DATA'!$D:$D=$C193,'SUMMARY DATA'!$B:$B=""RWS"")),"""")
  )
)"),"")</f>
        <v/>
      </c>
      <c r="H193" s="18" t="str">
        <f>IFERROR(__xludf.DUMMYFUNCTION("IFERROR(
  TEXTJOIN(CHAR(10),TRUE,FILTER('SUMMARY DATA'!H:H,'SUMMARY DATA'!$A:$A=$A193,'SUMMARY DATA'!$C:$C=$B193,'SUMMARY DATA'!$B:$B=""RWS"",'SUMMARY DATA'!$H:$H=$D193)),
  IF(
    OR(
      ISNUMBER(SEARCH(""CDM CASH DEPOSIT"",$C193)),
      ISNUMBER(S"&amp;"EARCH(""CASH DEPOSIT"",$C193))
    ),
    """",
    IFERROR(TEXTJOIN(CHAR(10),TRUE,FILTER('SUMMARY DATA'!H:H,'SUMMARY DATA'!$D:$D=$C193,'SUMMARY DATA'!$B:$B=""RWS"",'SUMMARY DATA'!$H:$H=$D193)),"""")
  )
)"),"")</f>
        <v/>
      </c>
      <c r="I193" s="18" t="str">
        <f>IFERROR(__xludf.DUMMYFUNCTION("IF(H193="""","""",
SUM(ARRAYFORMULA(VALUE(SPLIT(H193,CHAR(10)))))
)"),"")</f>
        <v/>
      </c>
      <c r="J193" s="17" t="str">
        <f>IFERROR(__xludf.DUMMYFUNCTION("IFERROR(
  TEXTJOIN(CHAR(10),TRUE,FILTER('SUMMARY DATA'!I:I,'SUMMARY DATA'!$A:$A=$A193,'SUMMARY DATA'!$C:$C=$B193,'SUMMARY DATA'!$B:$B=""RWS"")),
  IF(
    OR(
      ISNUMBER(SEARCH(""CDM CASH DEPOSIT"",$C193)),
      ISNUMBER(SEARCH(""CASH DEPOSIT"",$C19"&amp;"3)),
      COUNTIFS('SUMMARY DATA'!$D:$D,$C193,'SUMMARY DATA'!$B:$B,""RWS"")&lt;&gt;1
    ),
    """",
    IFERROR(TEXTJOIN(CHAR(10),TRUE,FILTER('SUMMARY DATA'!I:I,'SUMMARY DATA'!$D:$D=$C193,'SUMMARY DATA'!$B:$B=""RWS"")),"""")
  )
)"),"")</f>
        <v/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Height="1" spans="1:27">
      <c r="A194" s="2" t="s">
        <v>1399</v>
      </c>
      <c r="B194" s="15">
        <v>45950</v>
      </c>
      <c r="C194" s="2" t="s">
        <v>1400</v>
      </c>
      <c r="D194" s="3">
        <v>10</v>
      </c>
      <c r="E194" s="16" t="str">
        <f>IFERROR(__xludf.DUMMYFUNCTION("IFERROR(
  TEXTJOIN(CHAR(10),TRUE,FILTER('SUMMARY DATA'!E:E,'SUMMARY DATA'!$A:$A=$A194,'SUMMARY DATA'!$C:$C=$B194,'SUMMARY DATA'!$B:$B=""RWS"")),
  IF(
    OR(
      ISNUMBER(SEARCH(""CDM CASH DEPOSIT"",$C194)),
      ISNUMBER(SEARCH(""CASH DEPOSIT"",$C19"&amp;"4)),
      COUNTIFS('SUMMARY DATA'!$D:$D,$C194,'SUMMARY DATA'!$B:$B,""RWS"")&lt;&gt;1
    ),
    """",
    IFERROR(TEXTJOIN(CHAR(10),TRUE,FILTER('SUMMARY DATA'!E:E,'SUMMARY DATA'!$D:$D=$C194,'SUMMARY DATA'!$B:$B=""RWS"")),"""")
  )
)"),"")</f>
        <v/>
      </c>
      <c r="F194" s="17" t="str">
        <f>IFERROR(__xludf.DUMMYFUNCTION("IFERROR(
  TEXTJOIN(CHAR(10),TRUE,FILTER('SUMMARY DATA'!F:F,'SUMMARY DATA'!$A:$A=$A194,'SUMMARY DATA'!$C:$C=$B194,'SUMMARY DATA'!$B:$B=""RWS"")),
  IF(
    OR(
      ISNUMBER(SEARCH(""CDM CASH DEPOSIT"",$C194)),
      ISNUMBER(SEARCH(""CASH DEPOSIT"",$C19"&amp;"4)),
      COUNTIFS('SUMMARY DATA'!$D:$D,$C194,'SUMMARY DATA'!$B:$B,""RWS"")&lt;&gt;1
    ),
    """",
    IFERROR(TEXTJOIN(CHAR(10),TRUE,FILTER('SUMMARY DATA'!F:F,'SUMMARY DATA'!$D:$D=$C194,'SUMMARY DATA'!$B:$B=""RWS"")),"""")
  )
)"),"")</f>
        <v/>
      </c>
      <c r="G194" s="17" t="str">
        <f>IFERROR(__xludf.DUMMYFUNCTION("IFERROR(
  TEXTJOIN(CHAR(10),TRUE,FILTER('SUMMARY DATA'!G:G,'SUMMARY DATA'!$A:$A=$A194,'SUMMARY DATA'!$C:$C=$B194,'SUMMARY DATA'!$B:$B=""RWS"")),
  IF(
    OR(
      ISNUMBER(SEARCH(""CDM CASH DEPOSIT"",$C194)),
      ISNUMBER(SEARCH(""CASH DEPOSIT"",$C19"&amp;"4)),
      COUNTIFS('SUMMARY DATA'!$D:$D,$C194,'SUMMARY DATA'!$B:$B,""RWS"")&lt;&gt;1
    ),
    """",
    IFERROR(TEXTJOIN(CHAR(10),TRUE,FILTER('SUMMARY DATA'!G:G,'SUMMARY DATA'!$D:$D=$C194,'SUMMARY DATA'!$B:$B=""RWS"")),"""")
  )
)"),"")</f>
        <v/>
      </c>
      <c r="H194" s="18" t="str">
        <f>IFERROR(__xludf.DUMMYFUNCTION("IFERROR(
  TEXTJOIN(CHAR(10),TRUE,FILTER('SUMMARY DATA'!H:H,'SUMMARY DATA'!$A:$A=$A194,'SUMMARY DATA'!$C:$C=$B194,'SUMMARY DATA'!$B:$B=""RWS"",'SUMMARY DATA'!$H:$H=$D194)),
  IF(
    OR(
      ISNUMBER(SEARCH(""CDM CASH DEPOSIT"",$C194)),
      ISNUMBER(S"&amp;"EARCH(""CASH DEPOSIT"",$C194))
    ),
    """",
    IFERROR(TEXTJOIN(CHAR(10),TRUE,FILTER('SUMMARY DATA'!H:H,'SUMMARY DATA'!$D:$D=$C194,'SUMMARY DATA'!$B:$B=""RWS"",'SUMMARY DATA'!$H:$H=$D194)),"""")
  )
)"),"")</f>
        <v/>
      </c>
      <c r="I194" s="18" t="str">
        <f>IFERROR(__xludf.DUMMYFUNCTION("IF(H194="""","""",
SUM(ARRAYFORMULA(VALUE(SPLIT(H194,CHAR(10)))))
)"),"")</f>
        <v/>
      </c>
      <c r="J194" s="17" t="str">
        <f>IFERROR(__xludf.DUMMYFUNCTION("IFERROR(
  TEXTJOIN(CHAR(10),TRUE,FILTER('SUMMARY DATA'!I:I,'SUMMARY DATA'!$A:$A=$A194,'SUMMARY DATA'!$C:$C=$B194,'SUMMARY DATA'!$B:$B=""RWS"")),
  IF(
    OR(
      ISNUMBER(SEARCH(""CDM CASH DEPOSIT"",$C194)),
      ISNUMBER(SEARCH(""CASH DEPOSIT"",$C19"&amp;"4)),
      COUNTIFS('SUMMARY DATA'!$D:$D,$C194,'SUMMARY DATA'!$B:$B,""RWS"")&lt;&gt;1
    ),
    """",
    IFERROR(TEXTJOIN(CHAR(10),TRUE,FILTER('SUMMARY DATA'!I:I,'SUMMARY DATA'!$D:$D=$C194,'SUMMARY DATA'!$B:$B=""RWS"")),"""")
  )
)"),"")</f>
        <v/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Height="1" spans="1:27">
      <c r="A195" s="2" t="s">
        <v>1401</v>
      </c>
      <c r="B195" s="15">
        <v>45950</v>
      </c>
      <c r="C195" s="2" t="s">
        <v>1402</v>
      </c>
      <c r="D195" s="3">
        <v>196.66</v>
      </c>
      <c r="E195" s="16" t="str">
        <f>IFERROR(__xludf.DUMMYFUNCTION("IFERROR(
  TEXTJOIN(CHAR(10),TRUE,FILTER('SUMMARY DATA'!E:E,'SUMMARY DATA'!$A:$A=$A195,'SUMMARY DATA'!$C:$C=$B195,'SUMMARY DATA'!$B:$B=""RWS"")),
  IF(
    OR(
      ISNUMBER(SEARCH(""CDM CASH DEPOSIT"",$C195)),
      ISNUMBER(SEARCH(""CASH DEPOSIT"",$C19"&amp;"5)),
      COUNTIFS('SUMMARY DATA'!$D:$D,$C195,'SUMMARY DATA'!$B:$B,""RWS"")&lt;&gt;1
    ),
    """",
    IFERROR(TEXTJOIN(CHAR(10),TRUE,FILTER('SUMMARY DATA'!E:E,'SUMMARY DATA'!$D:$D=$C195,'SUMMARY DATA'!$B:$B=""RWS"")),"""")
  )
)"),"")</f>
        <v/>
      </c>
      <c r="F195" s="17" t="str">
        <f>IFERROR(__xludf.DUMMYFUNCTION("IFERROR(
  TEXTJOIN(CHAR(10),TRUE,FILTER('SUMMARY DATA'!F:F,'SUMMARY DATA'!$A:$A=$A195,'SUMMARY DATA'!$C:$C=$B195,'SUMMARY DATA'!$B:$B=""RWS"")),
  IF(
    OR(
      ISNUMBER(SEARCH(""CDM CASH DEPOSIT"",$C195)),
      ISNUMBER(SEARCH(""CASH DEPOSIT"",$C19"&amp;"5)),
      COUNTIFS('SUMMARY DATA'!$D:$D,$C195,'SUMMARY DATA'!$B:$B,""RWS"")&lt;&gt;1
    ),
    """",
    IFERROR(TEXTJOIN(CHAR(10),TRUE,FILTER('SUMMARY DATA'!F:F,'SUMMARY DATA'!$D:$D=$C195,'SUMMARY DATA'!$B:$B=""RWS"")),"""")
  )
)"),"")</f>
        <v/>
      </c>
      <c r="G195" s="17" t="str">
        <f>IFERROR(__xludf.DUMMYFUNCTION("IFERROR(
  TEXTJOIN(CHAR(10),TRUE,FILTER('SUMMARY DATA'!G:G,'SUMMARY DATA'!$A:$A=$A195,'SUMMARY DATA'!$C:$C=$B195,'SUMMARY DATA'!$B:$B=""RWS"")),
  IF(
    OR(
      ISNUMBER(SEARCH(""CDM CASH DEPOSIT"",$C195)),
      ISNUMBER(SEARCH(""CASH DEPOSIT"",$C19"&amp;"5)),
      COUNTIFS('SUMMARY DATA'!$D:$D,$C195,'SUMMARY DATA'!$B:$B,""RWS"")&lt;&gt;1
    ),
    """",
    IFERROR(TEXTJOIN(CHAR(10),TRUE,FILTER('SUMMARY DATA'!G:G,'SUMMARY DATA'!$D:$D=$C195,'SUMMARY DATA'!$B:$B=""RWS"")),"""")
  )
)"),"")</f>
        <v/>
      </c>
      <c r="H195" s="18" t="str">
        <f>IFERROR(__xludf.DUMMYFUNCTION("IFERROR(
  TEXTJOIN(CHAR(10),TRUE,FILTER('SUMMARY DATA'!H:H,'SUMMARY DATA'!$A:$A=$A195,'SUMMARY DATA'!$C:$C=$B195,'SUMMARY DATA'!$B:$B=""RWS"",'SUMMARY DATA'!$H:$H=$D195)),
  IF(
    OR(
      ISNUMBER(SEARCH(""CDM CASH DEPOSIT"",$C195)),
      ISNUMBER(S"&amp;"EARCH(""CASH DEPOSIT"",$C195))
    ),
    """",
    IFERROR(TEXTJOIN(CHAR(10),TRUE,FILTER('SUMMARY DATA'!H:H,'SUMMARY DATA'!$D:$D=$C195,'SUMMARY DATA'!$B:$B=""RWS"",'SUMMARY DATA'!$H:$H=$D195)),"""")
  )
)"),"")</f>
        <v/>
      </c>
      <c r="I195" s="18" t="str">
        <f>IFERROR(__xludf.DUMMYFUNCTION("IF(H195="""","""",
SUM(ARRAYFORMULA(VALUE(SPLIT(H195,CHAR(10)))))
)"),"")</f>
        <v/>
      </c>
      <c r="J195" s="17" t="str">
        <f>IFERROR(__xludf.DUMMYFUNCTION("IFERROR(
  TEXTJOIN(CHAR(10),TRUE,FILTER('SUMMARY DATA'!I:I,'SUMMARY DATA'!$A:$A=$A195,'SUMMARY DATA'!$C:$C=$B195,'SUMMARY DATA'!$B:$B=""RWS"")),
  IF(
    OR(
      ISNUMBER(SEARCH(""CDM CASH DEPOSIT"",$C195)),
      ISNUMBER(SEARCH(""CASH DEPOSIT"",$C19"&amp;"5)),
      COUNTIFS('SUMMARY DATA'!$D:$D,$C195,'SUMMARY DATA'!$B:$B,""RWS"")&lt;&gt;1
    ),
    """",
    IFERROR(TEXTJOIN(CHAR(10),TRUE,FILTER('SUMMARY DATA'!I:I,'SUMMARY DATA'!$D:$D=$C195,'SUMMARY DATA'!$B:$B=""RWS"")),"""")
  )
)"),"")</f>
        <v/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Height="1" spans="1:27">
      <c r="A196" s="2" t="s">
        <v>1403</v>
      </c>
      <c r="B196" s="15">
        <v>45949</v>
      </c>
      <c r="C196" s="2" t="s">
        <v>1404</v>
      </c>
      <c r="D196" s="3">
        <v>486.59</v>
      </c>
      <c r="E196" s="16" t="str">
        <f>IFERROR(__xludf.DUMMYFUNCTION("IFERROR(
  TEXTJOIN(CHAR(10),TRUE,FILTER('SUMMARY DATA'!E:E,'SUMMARY DATA'!$A:$A=$A196,'SUMMARY DATA'!$C:$C=$B196,'SUMMARY DATA'!$B:$B=""RWS"")),
  IF(
    OR(
      ISNUMBER(SEARCH(""CDM CASH DEPOSIT"",$C196)),
      ISNUMBER(SEARCH(""CASH DEPOSIT"",$C19"&amp;"6)),
      COUNTIFS('SUMMARY DATA'!$D:$D,$C196,'SUMMARY DATA'!$B:$B,""RWS"")&lt;&gt;1
    ),
    """",
    IFERROR(TEXTJOIN(CHAR(10),TRUE,FILTER('SUMMARY DATA'!E:E,'SUMMARY DATA'!$D:$D=$C196,'SUMMARY DATA'!$B:$B=""RWS"")),"""")
  )
)"),"")</f>
        <v/>
      </c>
      <c r="F196" s="17" t="str">
        <f>IFERROR(__xludf.DUMMYFUNCTION("IFERROR(
  TEXTJOIN(CHAR(10),TRUE,FILTER('SUMMARY DATA'!F:F,'SUMMARY DATA'!$A:$A=$A196,'SUMMARY DATA'!$C:$C=$B196,'SUMMARY DATA'!$B:$B=""RWS"")),
  IF(
    OR(
      ISNUMBER(SEARCH(""CDM CASH DEPOSIT"",$C196)),
      ISNUMBER(SEARCH(""CASH DEPOSIT"",$C19"&amp;"6)),
      COUNTIFS('SUMMARY DATA'!$D:$D,$C196,'SUMMARY DATA'!$B:$B,""RWS"")&lt;&gt;1
    ),
    """",
    IFERROR(TEXTJOIN(CHAR(10),TRUE,FILTER('SUMMARY DATA'!F:F,'SUMMARY DATA'!$D:$D=$C196,'SUMMARY DATA'!$B:$B=""RWS"")),"""")
  )
)"),"")</f>
        <v/>
      </c>
      <c r="G196" s="17" t="str">
        <f>IFERROR(__xludf.DUMMYFUNCTION("IFERROR(
  TEXTJOIN(CHAR(10),TRUE,FILTER('SUMMARY DATA'!G:G,'SUMMARY DATA'!$A:$A=$A196,'SUMMARY DATA'!$C:$C=$B196,'SUMMARY DATA'!$B:$B=""RWS"")),
  IF(
    OR(
      ISNUMBER(SEARCH(""CDM CASH DEPOSIT"",$C196)),
      ISNUMBER(SEARCH(""CASH DEPOSIT"",$C19"&amp;"6)),
      COUNTIFS('SUMMARY DATA'!$D:$D,$C196,'SUMMARY DATA'!$B:$B,""RWS"")&lt;&gt;1
    ),
    """",
    IFERROR(TEXTJOIN(CHAR(10),TRUE,FILTER('SUMMARY DATA'!G:G,'SUMMARY DATA'!$D:$D=$C196,'SUMMARY DATA'!$B:$B=""RWS"")),"""")
  )
)"),"")</f>
        <v/>
      </c>
      <c r="H196" s="18" t="str">
        <f>IFERROR(__xludf.DUMMYFUNCTION("IFERROR(
  TEXTJOIN(CHAR(10),TRUE,FILTER('SUMMARY DATA'!H:H,'SUMMARY DATA'!$A:$A=$A196,'SUMMARY DATA'!$C:$C=$B196,'SUMMARY DATA'!$B:$B=""RWS"",'SUMMARY DATA'!$H:$H=$D196)),
  IF(
    OR(
      ISNUMBER(SEARCH(""CDM CASH DEPOSIT"",$C196)),
      ISNUMBER(S"&amp;"EARCH(""CASH DEPOSIT"",$C196))
    ),
    """",
    IFERROR(TEXTJOIN(CHAR(10),TRUE,FILTER('SUMMARY DATA'!H:H,'SUMMARY DATA'!$D:$D=$C196,'SUMMARY DATA'!$B:$B=""RWS"",'SUMMARY DATA'!$H:$H=$D196)),"""")
  )
)"),"")</f>
        <v/>
      </c>
      <c r="I196" s="18" t="str">
        <f>IFERROR(__xludf.DUMMYFUNCTION("IF(H196="""","""",
SUM(ARRAYFORMULA(VALUE(SPLIT(H196,CHAR(10)))))
)"),"")</f>
        <v/>
      </c>
      <c r="J196" s="17" t="str">
        <f>IFERROR(__xludf.DUMMYFUNCTION("IFERROR(
  TEXTJOIN(CHAR(10),TRUE,FILTER('SUMMARY DATA'!I:I,'SUMMARY DATA'!$A:$A=$A196,'SUMMARY DATA'!$C:$C=$B196,'SUMMARY DATA'!$B:$B=""RWS"")),
  IF(
    OR(
      ISNUMBER(SEARCH(""CDM CASH DEPOSIT"",$C196)),
      ISNUMBER(SEARCH(""CASH DEPOSIT"",$C19"&amp;"6)),
      COUNTIFS('SUMMARY DATA'!$D:$D,$C196,'SUMMARY DATA'!$B:$B,""RWS"")&lt;&gt;1
    ),
    """",
    IFERROR(TEXTJOIN(CHAR(10),TRUE,FILTER('SUMMARY DATA'!I:I,'SUMMARY DATA'!$D:$D=$C196,'SUMMARY DATA'!$B:$B=""RWS"")),"""")
  )
)"),"")</f>
        <v/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Height="1" spans="1:27">
      <c r="A197" s="2"/>
      <c r="B197" s="15">
        <v>45949</v>
      </c>
      <c r="C197" s="2" t="s">
        <v>1405</v>
      </c>
      <c r="D197" s="3">
        <v>159</v>
      </c>
      <c r="E197" s="16" t="str">
        <f>IFERROR(__xludf.DUMMYFUNCTION("IFERROR(
  TEXTJOIN(CHAR(10),TRUE,FILTER('SUMMARY DATA'!E:E,'SUMMARY DATA'!$A:$A=$A197,'SUMMARY DATA'!$C:$C=$B197,'SUMMARY DATA'!$B:$B=""RWS"")),
  IF(
    OR(
      ISNUMBER(SEARCH(""CDM CASH DEPOSIT"",$C197)),
      ISNUMBER(SEARCH(""CASH DEPOSIT"",$C19"&amp;"7)),
      COUNTIFS('SUMMARY DATA'!$D:$D,$C197,'SUMMARY DATA'!$B:$B,""RWS"")&lt;&gt;1
    ),
    """",
    IFERROR(TEXTJOIN(CHAR(10),TRUE,FILTER('SUMMARY DATA'!E:E,'SUMMARY DATA'!$D:$D=$C197,'SUMMARY DATA'!$B:$B=""RWS"")),"""")
  )
)"),"")</f>
        <v/>
      </c>
      <c r="F197" s="17" t="str">
        <f>IFERROR(__xludf.DUMMYFUNCTION("IFERROR(
  TEXTJOIN(CHAR(10),TRUE,FILTER('SUMMARY DATA'!F:F,'SUMMARY DATA'!$A:$A=$A197,'SUMMARY DATA'!$C:$C=$B197,'SUMMARY DATA'!$B:$B=""RWS"")),
  IF(
    OR(
      ISNUMBER(SEARCH(""CDM CASH DEPOSIT"",$C197)),
      ISNUMBER(SEARCH(""CASH DEPOSIT"",$C19"&amp;"7)),
      COUNTIFS('SUMMARY DATA'!$D:$D,$C197,'SUMMARY DATA'!$B:$B,""RWS"")&lt;&gt;1
    ),
    """",
    IFERROR(TEXTJOIN(CHAR(10),TRUE,FILTER('SUMMARY DATA'!F:F,'SUMMARY DATA'!$D:$D=$C197,'SUMMARY DATA'!$B:$B=""RWS"")),"""")
  )
)"),"")</f>
        <v/>
      </c>
      <c r="G197" s="17" t="str">
        <f>IFERROR(__xludf.DUMMYFUNCTION("IFERROR(
  TEXTJOIN(CHAR(10),TRUE,FILTER('SUMMARY DATA'!G:G,'SUMMARY DATA'!$A:$A=$A197,'SUMMARY DATA'!$C:$C=$B197,'SUMMARY DATA'!$B:$B=""RWS"")),
  IF(
    OR(
      ISNUMBER(SEARCH(""CDM CASH DEPOSIT"",$C197)),
      ISNUMBER(SEARCH(""CASH DEPOSIT"",$C19"&amp;"7)),
      COUNTIFS('SUMMARY DATA'!$D:$D,$C197,'SUMMARY DATA'!$B:$B,""RWS"")&lt;&gt;1
    ),
    """",
    IFERROR(TEXTJOIN(CHAR(10),TRUE,FILTER('SUMMARY DATA'!G:G,'SUMMARY DATA'!$D:$D=$C197,'SUMMARY DATA'!$B:$B=""RWS"")),"""")
  )
)"),"")</f>
        <v/>
      </c>
      <c r="H197" s="18" t="str">
        <f>IFERROR(__xludf.DUMMYFUNCTION("IFERROR(
  TEXTJOIN(CHAR(10),TRUE,FILTER('SUMMARY DATA'!H:H,'SUMMARY DATA'!$A:$A=$A197,'SUMMARY DATA'!$C:$C=$B197,'SUMMARY DATA'!$B:$B=""RWS"",'SUMMARY DATA'!$H:$H=$D197)),
  IF(
    OR(
      ISNUMBER(SEARCH(""CDM CASH DEPOSIT"",$C197)),
      ISNUMBER(S"&amp;"EARCH(""CASH DEPOSIT"",$C197))
    ),
    """",
    IFERROR(TEXTJOIN(CHAR(10),TRUE,FILTER('SUMMARY DATA'!H:H,'SUMMARY DATA'!$D:$D=$C197,'SUMMARY DATA'!$B:$B=""RWS"",'SUMMARY DATA'!$H:$H=$D197)),"""")
  )
)"),"")</f>
        <v/>
      </c>
      <c r="I197" s="18" t="str">
        <f>IFERROR(__xludf.DUMMYFUNCTION("IF(H197="""","""",
SUM(ARRAYFORMULA(VALUE(SPLIT(H197,CHAR(10)))))
)"),"")</f>
        <v/>
      </c>
      <c r="J197" s="17" t="str">
        <f>IFERROR(__xludf.DUMMYFUNCTION("IFERROR(
  TEXTJOIN(CHAR(10),TRUE,FILTER('SUMMARY DATA'!I:I,'SUMMARY DATA'!$A:$A=$A197,'SUMMARY DATA'!$C:$C=$B197,'SUMMARY DATA'!$B:$B=""RWS"")),
  IF(
    OR(
      ISNUMBER(SEARCH(""CDM CASH DEPOSIT"",$C197)),
      ISNUMBER(SEARCH(""CASH DEPOSIT"",$C19"&amp;"7)),
      COUNTIFS('SUMMARY DATA'!$D:$D,$C197,'SUMMARY DATA'!$B:$B,""RWS"")&lt;&gt;1
    ),
    """",
    IFERROR(TEXTJOIN(CHAR(10),TRUE,FILTER('SUMMARY DATA'!I:I,'SUMMARY DATA'!$D:$D=$C197,'SUMMARY DATA'!$B:$B=""RWS"")),"""")
  )
)"),"")</f>
        <v/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Height="1" spans="1:27">
      <c r="A198" s="2" t="s">
        <v>970</v>
      </c>
      <c r="B198" s="15">
        <v>45948</v>
      </c>
      <c r="C198" s="2" t="s">
        <v>1406</v>
      </c>
      <c r="D198" s="3">
        <v>10</v>
      </c>
      <c r="E198" s="16" t="str">
        <f>IFERROR(__xludf.DUMMYFUNCTION("IFERROR(
  TEXTJOIN(CHAR(10),TRUE,FILTER('SUMMARY DATA'!E:E,'SUMMARY DATA'!$A:$A=$A198,'SUMMARY DATA'!$C:$C=$B198,'SUMMARY DATA'!$B:$B=""RWS"")),
  IF(
    OR(
      ISNUMBER(SEARCH(""CDM CASH DEPOSIT"",$C198)),
      ISNUMBER(SEARCH(""CASH DEPOSIT"",$C19"&amp;"8)),
      COUNTIFS('SUMMARY DATA'!$D:$D,$C198,'SUMMARY DATA'!$B:$B,""RWS"")&lt;&gt;1
    ),
    """",
    IFERROR(TEXTJOIN(CHAR(10),TRUE,FILTER('SUMMARY DATA'!E:E,'SUMMARY DATA'!$D:$D=$C198,'SUMMARY DATA'!$B:$B=""RWS"")),"""")
  )
)"),"")</f>
        <v/>
      </c>
      <c r="F198" s="17" t="str">
        <f>IFERROR(__xludf.DUMMYFUNCTION("IFERROR(
  TEXTJOIN(CHAR(10),TRUE,FILTER('SUMMARY DATA'!F:F,'SUMMARY DATA'!$A:$A=$A198,'SUMMARY DATA'!$C:$C=$B198,'SUMMARY DATA'!$B:$B=""RWS"")),
  IF(
    OR(
      ISNUMBER(SEARCH(""CDM CASH DEPOSIT"",$C198)),
      ISNUMBER(SEARCH(""CASH DEPOSIT"",$C19"&amp;"8)),
      COUNTIFS('SUMMARY DATA'!$D:$D,$C198,'SUMMARY DATA'!$B:$B,""RWS"")&lt;&gt;1
    ),
    """",
    IFERROR(TEXTJOIN(CHAR(10),TRUE,FILTER('SUMMARY DATA'!F:F,'SUMMARY DATA'!$D:$D=$C198,'SUMMARY DATA'!$B:$B=""RWS"")),"""")
  )
)"),"")</f>
        <v/>
      </c>
      <c r="G198" s="17" t="str">
        <f>IFERROR(__xludf.DUMMYFUNCTION("IFERROR(
  TEXTJOIN(CHAR(10),TRUE,FILTER('SUMMARY DATA'!G:G,'SUMMARY DATA'!$A:$A=$A198,'SUMMARY DATA'!$C:$C=$B198,'SUMMARY DATA'!$B:$B=""RWS"")),
  IF(
    OR(
      ISNUMBER(SEARCH(""CDM CASH DEPOSIT"",$C198)),
      ISNUMBER(SEARCH(""CASH DEPOSIT"",$C19"&amp;"8)),
      COUNTIFS('SUMMARY DATA'!$D:$D,$C198,'SUMMARY DATA'!$B:$B,""RWS"")&lt;&gt;1
    ),
    """",
    IFERROR(TEXTJOIN(CHAR(10),TRUE,FILTER('SUMMARY DATA'!G:G,'SUMMARY DATA'!$D:$D=$C198,'SUMMARY DATA'!$B:$B=""RWS"")),"""")
  )
)"),"")</f>
        <v/>
      </c>
      <c r="H198" s="18" t="str">
        <f>IFERROR(__xludf.DUMMYFUNCTION("IFERROR(
  TEXTJOIN(CHAR(10),TRUE,FILTER('SUMMARY DATA'!H:H,'SUMMARY DATA'!$A:$A=$A198,'SUMMARY DATA'!$C:$C=$B198,'SUMMARY DATA'!$B:$B=""RWS"",'SUMMARY DATA'!$H:$H=$D198)),
  IF(
    OR(
      ISNUMBER(SEARCH(""CDM CASH DEPOSIT"",$C198)),
      ISNUMBER(S"&amp;"EARCH(""CASH DEPOSIT"",$C198))
    ),
    """",
    IFERROR(TEXTJOIN(CHAR(10),TRUE,FILTER('SUMMARY DATA'!H:H,'SUMMARY DATA'!$D:$D=$C198,'SUMMARY DATA'!$B:$B=""RWS"",'SUMMARY DATA'!$H:$H=$D198)),"""")
  )
)"),"")</f>
        <v/>
      </c>
      <c r="I198" s="18" t="str">
        <f>IFERROR(__xludf.DUMMYFUNCTION("IF(H198="""","""",
SUM(ARRAYFORMULA(VALUE(SPLIT(H198,CHAR(10)))))
)"),"")</f>
        <v/>
      </c>
      <c r="J198" s="17" t="str">
        <f>IFERROR(__xludf.DUMMYFUNCTION("IFERROR(
  TEXTJOIN(CHAR(10),TRUE,FILTER('SUMMARY DATA'!I:I,'SUMMARY DATA'!$A:$A=$A198,'SUMMARY DATA'!$C:$C=$B198,'SUMMARY DATA'!$B:$B=""RWS"")),
  IF(
    OR(
      ISNUMBER(SEARCH(""CDM CASH DEPOSIT"",$C198)),
      ISNUMBER(SEARCH(""CASH DEPOSIT"",$C19"&amp;"8)),
      COUNTIFS('SUMMARY DATA'!$D:$D,$C198,'SUMMARY DATA'!$B:$B,""RWS"")&lt;&gt;1
    ),
    """",
    IFERROR(TEXTJOIN(CHAR(10),TRUE,FILTER('SUMMARY DATA'!I:I,'SUMMARY DATA'!$D:$D=$C198,'SUMMARY DATA'!$B:$B=""RWS"")),"""")
  )
)"),"")</f>
        <v/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Height="1" spans="1:27">
      <c r="A199" s="2"/>
      <c r="B199" s="15">
        <v>45948</v>
      </c>
      <c r="C199" s="2" t="s">
        <v>946</v>
      </c>
      <c r="D199" s="3">
        <v>277</v>
      </c>
      <c r="E199" s="16" t="str">
        <f>IFERROR(__xludf.DUMMYFUNCTION("IFERROR(
  TEXTJOIN(CHAR(10),TRUE,FILTER('SUMMARY DATA'!E:E,'SUMMARY DATA'!$A:$A=$A199,'SUMMARY DATA'!$C:$C=$B199,'SUMMARY DATA'!$B:$B=""RWS"")),
  IF(
    OR(
      ISNUMBER(SEARCH(""CDM CASH DEPOSIT"",$C199)),
      ISNUMBER(SEARCH(""CASH DEPOSIT"",$C19"&amp;"9)),
      COUNTIFS('SUMMARY DATA'!$D:$D,$C199,'SUMMARY DATA'!$B:$B,""RWS"")&lt;&gt;1
    ),
    """",
    IFERROR(TEXTJOIN(CHAR(10),TRUE,FILTER('SUMMARY DATA'!E:E,'SUMMARY DATA'!$D:$D=$C199,'SUMMARY DATA'!$B:$B=""RWS"")),"""")
  )
)"),"")</f>
        <v/>
      </c>
      <c r="F199" s="17" t="str">
        <f>IFERROR(__xludf.DUMMYFUNCTION("IFERROR(
  TEXTJOIN(CHAR(10),TRUE,FILTER('SUMMARY DATA'!F:F,'SUMMARY DATA'!$A:$A=$A199,'SUMMARY DATA'!$C:$C=$B199,'SUMMARY DATA'!$B:$B=""RWS"")),
  IF(
    OR(
      ISNUMBER(SEARCH(""CDM CASH DEPOSIT"",$C199)),
      ISNUMBER(SEARCH(""CASH DEPOSIT"",$C19"&amp;"9)),
      COUNTIFS('SUMMARY DATA'!$D:$D,$C199,'SUMMARY DATA'!$B:$B,""RWS"")&lt;&gt;1
    ),
    """",
    IFERROR(TEXTJOIN(CHAR(10),TRUE,FILTER('SUMMARY DATA'!F:F,'SUMMARY DATA'!$D:$D=$C199,'SUMMARY DATA'!$B:$B=""RWS"")),"""")
  )
)"),"")</f>
        <v/>
      </c>
      <c r="G199" s="17" t="str">
        <f>IFERROR(__xludf.DUMMYFUNCTION("IFERROR(
  TEXTJOIN(CHAR(10),TRUE,FILTER('SUMMARY DATA'!G:G,'SUMMARY DATA'!$A:$A=$A199,'SUMMARY DATA'!$C:$C=$B199,'SUMMARY DATA'!$B:$B=""RWS"")),
  IF(
    OR(
      ISNUMBER(SEARCH(""CDM CASH DEPOSIT"",$C199)),
      ISNUMBER(SEARCH(""CASH DEPOSIT"",$C19"&amp;"9)),
      COUNTIFS('SUMMARY DATA'!$D:$D,$C199,'SUMMARY DATA'!$B:$B,""RWS"")&lt;&gt;1
    ),
    """",
    IFERROR(TEXTJOIN(CHAR(10),TRUE,FILTER('SUMMARY DATA'!G:G,'SUMMARY DATA'!$D:$D=$C199,'SUMMARY DATA'!$B:$B=""RWS"")),"""")
  )
)"),"")</f>
        <v/>
      </c>
      <c r="H199" s="18" t="str">
        <f>IFERROR(__xludf.DUMMYFUNCTION("IFERROR(
  TEXTJOIN(CHAR(10),TRUE,FILTER('SUMMARY DATA'!H:H,'SUMMARY DATA'!$A:$A=$A199,'SUMMARY DATA'!$C:$C=$B199,'SUMMARY DATA'!$B:$B=""RWS"",'SUMMARY DATA'!$H:$H=$D199)),
  IF(
    OR(
      ISNUMBER(SEARCH(""CDM CASH DEPOSIT"",$C199)),
      ISNUMBER(S"&amp;"EARCH(""CASH DEPOSIT"",$C199))
    ),
    """",
    IFERROR(TEXTJOIN(CHAR(10),TRUE,FILTER('SUMMARY DATA'!H:H,'SUMMARY DATA'!$D:$D=$C199,'SUMMARY DATA'!$B:$B=""RWS"",'SUMMARY DATA'!$H:$H=$D199)),"""")
  )
)"),"")</f>
        <v/>
      </c>
      <c r="I199" s="18" t="str">
        <f>IFERROR(__xludf.DUMMYFUNCTION("IF(H199="""","""",
SUM(ARRAYFORMULA(VALUE(SPLIT(H199,CHAR(10)))))
)"),"")</f>
        <v/>
      </c>
      <c r="J199" s="17" t="str">
        <f>IFERROR(__xludf.DUMMYFUNCTION("IFERROR(
  TEXTJOIN(CHAR(10),TRUE,FILTER('SUMMARY DATA'!I:I,'SUMMARY DATA'!$A:$A=$A199,'SUMMARY DATA'!$C:$C=$B199,'SUMMARY DATA'!$B:$B=""RWS"")),
  IF(
    OR(
      ISNUMBER(SEARCH(""CDM CASH DEPOSIT"",$C199)),
      ISNUMBER(SEARCH(""CASH DEPOSIT"",$C19"&amp;"9)),
      COUNTIFS('SUMMARY DATA'!$D:$D,$C199,'SUMMARY DATA'!$B:$B,""RWS"")&lt;&gt;1
    ),
    """",
    IFERROR(TEXTJOIN(CHAR(10),TRUE,FILTER('SUMMARY DATA'!I:I,'SUMMARY DATA'!$D:$D=$C199,'SUMMARY DATA'!$B:$B=""RWS"")),"""")
  )
)"),"")</f>
        <v/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Height="1" spans="1:27">
      <c r="A200" s="2" t="s">
        <v>1407</v>
      </c>
      <c r="B200" s="15">
        <v>45948</v>
      </c>
      <c r="C200" s="2" t="s">
        <v>1408</v>
      </c>
      <c r="D200" s="3">
        <v>302</v>
      </c>
      <c r="E200" s="16" t="str">
        <f>IFERROR(__xludf.DUMMYFUNCTION("IFERROR(
  TEXTJOIN(CHAR(10),TRUE,FILTER('SUMMARY DATA'!E:E,'SUMMARY DATA'!$A:$A=$A200,'SUMMARY DATA'!$C:$C=$B200,'SUMMARY DATA'!$B:$B=""RWS"")),
  IF(
    OR(
      ISNUMBER(SEARCH(""CDM CASH DEPOSIT"",$C200)),
      ISNUMBER(SEARCH(""CASH DEPOSIT"",$C20"&amp;"0)),
      COUNTIFS('SUMMARY DATA'!$D:$D,$C200,'SUMMARY DATA'!$B:$B,""RWS"")&lt;&gt;1
    ),
    """",
    IFERROR(TEXTJOIN(CHAR(10),TRUE,FILTER('SUMMARY DATA'!E:E,'SUMMARY DATA'!$D:$D=$C200,'SUMMARY DATA'!$B:$B=""RWS"")),"""")
  )
)"),"")</f>
        <v/>
      </c>
      <c r="F200" s="17" t="str">
        <f>IFERROR(__xludf.DUMMYFUNCTION("IFERROR(
  TEXTJOIN(CHAR(10),TRUE,FILTER('SUMMARY DATA'!F:F,'SUMMARY DATA'!$A:$A=$A200,'SUMMARY DATA'!$C:$C=$B200,'SUMMARY DATA'!$B:$B=""RWS"")),
  IF(
    OR(
      ISNUMBER(SEARCH(""CDM CASH DEPOSIT"",$C200)),
      ISNUMBER(SEARCH(""CASH DEPOSIT"",$C20"&amp;"0)),
      COUNTIFS('SUMMARY DATA'!$D:$D,$C200,'SUMMARY DATA'!$B:$B,""RWS"")&lt;&gt;1
    ),
    """",
    IFERROR(TEXTJOIN(CHAR(10),TRUE,FILTER('SUMMARY DATA'!F:F,'SUMMARY DATA'!$D:$D=$C200,'SUMMARY DATA'!$B:$B=""RWS"")),"""")
  )
)"),"")</f>
        <v/>
      </c>
      <c r="G200" s="17" t="str">
        <f>IFERROR(__xludf.DUMMYFUNCTION("IFERROR(
  TEXTJOIN(CHAR(10),TRUE,FILTER('SUMMARY DATA'!G:G,'SUMMARY DATA'!$A:$A=$A200,'SUMMARY DATA'!$C:$C=$B200,'SUMMARY DATA'!$B:$B=""RWS"")),
  IF(
    OR(
      ISNUMBER(SEARCH(""CDM CASH DEPOSIT"",$C200)),
      ISNUMBER(SEARCH(""CASH DEPOSIT"",$C20"&amp;"0)),
      COUNTIFS('SUMMARY DATA'!$D:$D,$C200,'SUMMARY DATA'!$B:$B,""RWS"")&lt;&gt;1
    ),
    """",
    IFERROR(TEXTJOIN(CHAR(10),TRUE,FILTER('SUMMARY DATA'!G:G,'SUMMARY DATA'!$D:$D=$C200,'SUMMARY DATA'!$B:$B=""RWS"")),"""")
  )
)"),"")</f>
        <v/>
      </c>
      <c r="H200" s="18" t="str">
        <f>IFERROR(__xludf.DUMMYFUNCTION("IFERROR(
  TEXTJOIN(CHAR(10),TRUE,FILTER('SUMMARY DATA'!H:H,'SUMMARY DATA'!$A:$A=$A200,'SUMMARY DATA'!$C:$C=$B200,'SUMMARY DATA'!$B:$B=""RWS"",'SUMMARY DATA'!$H:$H=$D200)),
  IF(
    OR(
      ISNUMBER(SEARCH(""CDM CASH DEPOSIT"",$C200)),
      ISNUMBER(S"&amp;"EARCH(""CASH DEPOSIT"",$C200))
    ),
    """",
    IFERROR(TEXTJOIN(CHAR(10),TRUE,FILTER('SUMMARY DATA'!H:H,'SUMMARY DATA'!$D:$D=$C200,'SUMMARY DATA'!$B:$B=""RWS"",'SUMMARY DATA'!$H:$H=$D200)),"""")
  )
)"),"")</f>
        <v/>
      </c>
      <c r="I200" s="18" t="str">
        <f>IFERROR(__xludf.DUMMYFUNCTION("IF(H200="""","""",
SUM(ARRAYFORMULA(VALUE(SPLIT(H200,CHAR(10)))))
)"),"")</f>
        <v/>
      </c>
      <c r="J200" s="17" t="str">
        <f>IFERROR(__xludf.DUMMYFUNCTION("IFERROR(
  TEXTJOIN(CHAR(10),TRUE,FILTER('SUMMARY DATA'!I:I,'SUMMARY DATA'!$A:$A=$A200,'SUMMARY DATA'!$C:$C=$B200,'SUMMARY DATA'!$B:$B=""RWS"")),
  IF(
    OR(
      ISNUMBER(SEARCH(""CDM CASH DEPOSIT"",$C200)),
      ISNUMBER(SEARCH(""CASH DEPOSIT"",$C20"&amp;"0)),
      COUNTIFS('SUMMARY DATA'!$D:$D,$C200,'SUMMARY DATA'!$B:$B,""RWS"")&lt;&gt;1
    ),
    """",
    IFERROR(TEXTJOIN(CHAR(10),TRUE,FILTER('SUMMARY DATA'!I:I,'SUMMARY DATA'!$D:$D=$C200,'SUMMARY DATA'!$B:$B=""RWS"")),"""")
  )
)"),"")</f>
        <v/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Height="1" spans="1:27">
      <c r="A201" s="2"/>
      <c r="B201" s="15">
        <v>45948</v>
      </c>
      <c r="C201" s="2" t="s">
        <v>1409</v>
      </c>
      <c r="D201" s="3">
        <v>89</v>
      </c>
      <c r="E201" s="16" t="str">
        <f>IFERROR(__xludf.DUMMYFUNCTION("IFERROR(
  TEXTJOIN(CHAR(10),TRUE,FILTER('SUMMARY DATA'!E:E,'SUMMARY DATA'!$A:$A=$A201,'SUMMARY DATA'!$C:$C=$B201,'SUMMARY DATA'!$B:$B=""RWS"")),
  IF(
    OR(
      ISNUMBER(SEARCH(""CDM CASH DEPOSIT"",$C201)),
      ISNUMBER(SEARCH(""CASH DEPOSIT"",$C20"&amp;"1)),
      COUNTIFS('SUMMARY DATA'!$D:$D,$C201,'SUMMARY DATA'!$B:$B,""RWS"")&lt;&gt;1
    ),
    """",
    IFERROR(TEXTJOIN(CHAR(10),TRUE,FILTER('SUMMARY DATA'!E:E,'SUMMARY DATA'!$D:$D=$C201,'SUMMARY DATA'!$B:$B=""RWS"")),"""")
  )
)"),"")</f>
        <v/>
      </c>
      <c r="F201" s="17" t="str">
        <f>IFERROR(__xludf.DUMMYFUNCTION("IFERROR(
  TEXTJOIN(CHAR(10),TRUE,FILTER('SUMMARY DATA'!F:F,'SUMMARY DATA'!$A:$A=$A201,'SUMMARY DATA'!$C:$C=$B201,'SUMMARY DATA'!$B:$B=""RWS"")),
  IF(
    OR(
      ISNUMBER(SEARCH(""CDM CASH DEPOSIT"",$C201)),
      ISNUMBER(SEARCH(""CASH DEPOSIT"",$C20"&amp;"1)),
      COUNTIFS('SUMMARY DATA'!$D:$D,$C201,'SUMMARY DATA'!$B:$B,""RWS"")&lt;&gt;1
    ),
    """",
    IFERROR(TEXTJOIN(CHAR(10),TRUE,FILTER('SUMMARY DATA'!F:F,'SUMMARY DATA'!$D:$D=$C201,'SUMMARY DATA'!$B:$B=""RWS"")),"""")
  )
)"),"")</f>
        <v/>
      </c>
      <c r="G201" s="17" t="str">
        <f>IFERROR(__xludf.DUMMYFUNCTION("IFERROR(
  TEXTJOIN(CHAR(10),TRUE,FILTER('SUMMARY DATA'!G:G,'SUMMARY DATA'!$A:$A=$A201,'SUMMARY DATA'!$C:$C=$B201,'SUMMARY DATA'!$B:$B=""RWS"")),
  IF(
    OR(
      ISNUMBER(SEARCH(""CDM CASH DEPOSIT"",$C201)),
      ISNUMBER(SEARCH(""CASH DEPOSIT"",$C20"&amp;"1)),
      COUNTIFS('SUMMARY DATA'!$D:$D,$C201,'SUMMARY DATA'!$B:$B,""RWS"")&lt;&gt;1
    ),
    """",
    IFERROR(TEXTJOIN(CHAR(10),TRUE,FILTER('SUMMARY DATA'!G:G,'SUMMARY DATA'!$D:$D=$C201,'SUMMARY DATA'!$B:$B=""RWS"")),"""")
  )
)"),"")</f>
        <v/>
      </c>
      <c r="H201" s="18" t="str">
        <f>IFERROR(__xludf.DUMMYFUNCTION("IFERROR(
  TEXTJOIN(CHAR(10),TRUE,FILTER('SUMMARY DATA'!H:H,'SUMMARY DATA'!$A:$A=$A201,'SUMMARY DATA'!$C:$C=$B201,'SUMMARY DATA'!$B:$B=""RWS"",'SUMMARY DATA'!$H:$H=$D201)),
  IF(
    OR(
      ISNUMBER(SEARCH(""CDM CASH DEPOSIT"",$C201)),
      ISNUMBER(S"&amp;"EARCH(""CASH DEPOSIT"",$C201))
    ),
    """",
    IFERROR(TEXTJOIN(CHAR(10),TRUE,FILTER('SUMMARY DATA'!H:H,'SUMMARY DATA'!$D:$D=$C201,'SUMMARY DATA'!$B:$B=""RWS"",'SUMMARY DATA'!$H:$H=$D201)),"""")
  )
)"),"")</f>
        <v/>
      </c>
      <c r="I201" s="18" t="str">
        <f>IFERROR(__xludf.DUMMYFUNCTION("IF(H201="""","""",
SUM(ARRAYFORMULA(VALUE(SPLIT(H201,CHAR(10)))))
)"),"")</f>
        <v/>
      </c>
      <c r="J201" s="17" t="str">
        <f>IFERROR(__xludf.DUMMYFUNCTION("IFERROR(
  TEXTJOIN(CHAR(10),TRUE,FILTER('SUMMARY DATA'!I:I,'SUMMARY DATA'!$A:$A=$A201,'SUMMARY DATA'!$C:$C=$B201,'SUMMARY DATA'!$B:$B=""RWS"")),
  IF(
    OR(
      ISNUMBER(SEARCH(""CDM CASH DEPOSIT"",$C201)),
      ISNUMBER(SEARCH(""CASH DEPOSIT"",$C20"&amp;"1)),
      COUNTIFS('SUMMARY DATA'!$D:$D,$C201,'SUMMARY DATA'!$B:$B,""RWS"")&lt;&gt;1
    ),
    """",
    IFERROR(TEXTJOIN(CHAR(10),TRUE,FILTER('SUMMARY DATA'!I:I,'SUMMARY DATA'!$D:$D=$C201,'SUMMARY DATA'!$B:$B=""RWS"")),"""")
  )
)"),"")</f>
        <v/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Height="1" spans="1:27">
      <c r="A202" s="2"/>
      <c r="B202" s="15">
        <v>45948</v>
      </c>
      <c r="C202" s="2" t="s">
        <v>1410</v>
      </c>
      <c r="D202" s="3">
        <v>328</v>
      </c>
      <c r="E202" s="16" t="str">
        <f>IFERROR(__xludf.DUMMYFUNCTION("IFERROR(
  TEXTJOIN(CHAR(10),TRUE,FILTER('SUMMARY DATA'!E:E,'SUMMARY DATA'!$A:$A=$A202,'SUMMARY DATA'!$C:$C=$B202,'SUMMARY DATA'!$B:$B=""RWS"")),
  IF(
    OR(
      ISNUMBER(SEARCH(""CDM CASH DEPOSIT"",$C202)),
      ISNUMBER(SEARCH(""CASH DEPOSIT"",$C20"&amp;"2)),
      COUNTIFS('SUMMARY DATA'!$D:$D,$C202,'SUMMARY DATA'!$B:$B,""RWS"")&lt;&gt;1
    ),
    """",
    IFERROR(TEXTJOIN(CHAR(10),TRUE,FILTER('SUMMARY DATA'!E:E,'SUMMARY DATA'!$D:$D=$C202,'SUMMARY DATA'!$B:$B=""RWS"")),"""")
  )
)"),"")</f>
        <v/>
      </c>
      <c r="F202" s="17" t="str">
        <f>IFERROR(__xludf.DUMMYFUNCTION("IFERROR(
  TEXTJOIN(CHAR(10),TRUE,FILTER('SUMMARY DATA'!F:F,'SUMMARY DATA'!$A:$A=$A202,'SUMMARY DATA'!$C:$C=$B202,'SUMMARY DATA'!$B:$B=""RWS"")),
  IF(
    OR(
      ISNUMBER(SEARCH(""CDM CASH DEPOSIT"",$C202)),
      ISNUMBER(SEARCH(""CASH DEPOSIT"",$C20"&amp;"2)),
      COUNTIFS('SUMMARY DATA'!$D:$D,$C202,'SUMMARY DATA'!$B:$B,""RWS"")&lt;&gt;1
    ),
    """",
    IFERROR(TEXTJOIN(CHAR(10),TRUE,FILTER('SUMMARY DATA'!F:F,'SUMMARY DATA'!$D:$D=$C202,'SUMMARY DATA'!$B:$B=""RWS"")),"""")
  )
)"),"")</f>
        <v/>
      </c>
      <c r="G202" s="17" t="str">
        <f>IFERROR(__xludf.DUMMYFUNCTION("IFERROR(
  TEXTJOIN(CHAR(10),TRUE,FILTER('SUMMARY DATA'!G:G,'SUMMARY DATA'!$A:$A=$A202,'SUMMARY DATA'!$C:$C=$B202,'SUMMARY DATA'!$B:$B=""RWS"")),
  IF(
    OR(
      ISNUMBER(SEARCH(""CDM CASH DEPOSIT"",$C202)),
      ISNUMBER(SEARCH(""CASH DEPOSIT"",$C20"&amp;"2)),
      COUNTIFS('SUMMARY DATA'!$D:$D,$C202,'SUMMARY DATA'!$B:$B,""RWS"")&lt;&gt;1
    ),
    """",
    IFERROR(TEXTJOIN(CHAR(10),TRUE,FILTER('SUMMARY DATA'!G:G,'SUMMARY DATA'!$D:$D=$C202,'SUMMARY DATA'!$B:$B=""RWS"")),"""")
  )
)"),"")</f>
        <v/>
      </c>
      <c r="H202" s="18" t="str">
        <f>IFERROR(__xludf.DUMMYFUNCTION("IFERROR(
  TEXTJOIN(CHAR(10),TRUE,FILTER('SUMMARY DATA'!H:H,'SUMMARY DATA'!$A:$A=$A202,'SUMMARY DATA'!$C:$C=$B202,'SUMMARY DATA'!$B:$B=""RWS"",'SUMMARY DATA'!$H:$H=$D202)),
  IF(
    OR(
      ISNUMBER(SEARCH(""CDM CASH DEPOSIT"",$C202)),
      ISNUMBER(S"&amp;"EARCH(""CASH DEPOSIT"",$C202))
    ),
    """",
    IFERROR(TEXTJOIN(CHAR(10),TRUE,FILTER('SUMMARY DATA'!H:H,'SUMMARY DATA'!$D:$D=$C202,'SUMMARY DATA'!$B:$B=""RWS"",'SUMMARY DATA'!$H:$H=$D202)),"""")
  )
)"),"")</f>
        <v/>
      </c>
      <c r="I202" s="18" t="str">
        <f>IFERROR(__xludf.DUMMYFUNCTION("IF(H202="""","""",
SUM(ARRAYFORMULA(VALUE(SPLIT(H202,CHAR(10)))))
)"),"")</f>
        <v/>
      </c>
      <c r="J202" s="17" t="str">
        <f>IFERROR(__xludf.DUMMYFUNCTION("IFERROR(
  TEXTJOIN(CHAR(10),TRUE,FILTER('SUMMARY DATA'!I:I,'SUMMARY DATA'!$A:$A=$A202,'SUMMARY DATA'!$C:$C=$B202,'SUMMARY DATA'!$B:$B=""RWS"")),
  IF(
    OR(
      ISNUMBER(SEARCH(""CDM CASH DEPOSIT"",$C202)),
      ISNUMBER(SEARCH(""CASH DEPOSIT"",$C20"&amp;"2)),
      COUNTIFS('SUMMARY DATA'!$D:$D,$C202,'SUMMARY DATA'!$B:$B,""RWS"")&lt;&gt;1
    ),
    """",
    IFERROR(TEXTJOIN(CHAR(10),TRUE,FILTER('SUMMARY DATA'!I:I,'SUMMARY DATA'!$D:$D=$C202,'SUMMARY DATA'!$B:$B=""RWS"")),"""")
  )
)"),"")</f>
        <v/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Height="1" spans="1:27">
      <c r="A203" s="2"/>
      <c r="B203" s="15">
        <v>45948</v>
      </c>
      <c r="C203" s="2" t="s">
        <v>1411</v>
      </c>
      <c r="D203" s="3">
        <v>10</v>
      </c>
      <c r="E203" s="16" t="str">
        <f>IFERROR(__xludf.DUMMYFUNCTION("IFERROR(
  TEXTJOIN(CHAR(10),TRUE,FILTER('SUMMARY DATA'!E:E,'SUMMARY DATA'!$A:$A=$A203,'SUMMARY DATA'!$C:$C=$B203,'SUMMARY DATA'!$B:$B=""RWS"")),
  IF(
    OR(
      ISNUMBER(SEARCH(""CDM CASH DEPOSIT"",$C203)),
      ISNUMBER(SEARCH(""CASH DEPOSIT"",$C20"&amp;"3)),
      COUNTIFS('SUMMARY DATA'!$D:$D,$C203,'SUMMARY DATA'!$B:$B,""RWS"")&lt;&gt;1
    ),
    """",
    IFERROR(TEXTJOIN(CHAR(10),TRUE,FILTER('SUMMARY DATA'!E:E,'SUMMARY DATA'!$D:$D=$C203,'SUMMARY DATA'!$B:$B=""RWS"")),"""")
  )
)"),"")</f>
        <v/>
      </c>
      <c r="F203" s="17" t="str">
        <f>IFERROR(__xludf.DUMMYFUNCTION("IFERROR(
  TEXTJOIN(CHAR(10),TRUE,FILTER('SUMMARY DATA'!F:F,'SUMMARY DATA'!$A:$A=$A203,'SUMMARY DATA'!$C:$C=$B203,'SUMMARY DATA'!$B:$B=""RWS"")),
  IF(
    OR(
      ISNUMBER(SEARCH(""CDM CASH DEPOSIT"",$C203)),
      ISNUMBER(SEARCH(""CASH DEPOSIT"",$C20"&amp;"3)),
      COUNTIFS('SUMMARY DATA'!$D:$D,$C203,'SUMMARY DATA'!$B:$B,""RWS"")&lt;&gt;1
    ),
    """",
    IFERROR(TEXTJOIN(CHAR(10),TRUE,FILTER('SUMMARY DATA'!F:F,'SUMMARY DATA'!$D:$D=$C203,'SUMMARY DATA'!$B:$B=""RWS"")),"""")
  )
)"),"")</f>
        <v/>
      </c>
      <c r="G203" s="17" t="str">
        <f>IFERROR(__xludf.DUMMYFUNCTION("IFERROR(
  TEXTJOIN(CHAR(10),TRUE,FILTER('SUMMARY DATA'!G:G,'SUMMARY DATA'!$A:$A=$A203,'SUMMARY DATA'!$C:$C=$B203,'SUMMARY DATA'!$B:$B=""RWS"")),
  IF(
    OR(
      ISNUMBER(SEARCH(""CDM CASH DEPOSIT"",$C203)),
      ISNUMBER(SEARCH(""CASH DEPOSIT"",$C20"&amp;"3)),
      COUNTIFS('SUMMARY DATA'!$D:$D,$C203,'SUMMARY DATA'!$B:$B,""RWS"")&lt;&gt;1
    ),
    """",
    IFERROR(TEXTJOIN(CHAR(10),TRUE,FILTER('SUMMARY DATA'!G:G,'SUMMARY DATA'!$D:$D=$C203,'SUMMARY DATA'!$B:$B=""RWS"")),"""")
  )
)"),"")</f>
        <v/>
      </c>
      <c r="H203" s="18" t="str">
        <f>IFERROR(__xludf.DUMMYFUNCTION("IFERROR(
  TEXTJOIN(CHAR(10),TRUE,FILTER('SUMMARY DATA'!H:H,'SUMMARY DATA'!$A:$A=$A203,'SUMMARY DATA'!$C:$C=$B203,'SUMMARY DATA'!$B:$B=""RWS"",'SUMMARY DATA'!$H:$H=$D203)),
  IF(
    OR(
      ISNUMBER(SEARCH(""CDM CASH DEPOSIT"",$C203)),
      ISNUMBER(S"&amp;"EARCH(""CASH DEPOSIT"",$C203))
    ),
    """",
    IFERROR(TEXTJOIN(CHAR(10),TRUE,FILTER('SUMMARY DATA'!H:H,'SUMMARY DATA'!$D:$D=$C203,'SUMMARY DATA'!$B:$B=""RWS"",'SUMMARY DATA'!$H:$H=$D203)),"""")
  )
)"),"")</f>
        <v/>
      </c>
      <c r="I203" s="18" t="str">
        <f>IFERROR(__xludf.DUMMYFUNCTION("IF(H203="""","""",
SUM(ARRAYFORMULA(VALUE(SPLIT(H203,CHAR(10)))))
)"),"")</f>
        <v/>
      </c>
      <c r="J203" s="17" t="str">
        <f>IFERROR(__xludf.DUMMYFUNCTION("IFERROR(
  TEXTJOIN(CHAR(10),TRUE,FILTER('SUMMARY DATA'!I:I,'SUMMARY DATA'!$A:$A=$A203,'SUMMARY DATA'!$C:$C=$B203,'SUMMARY DATA'!$B:$B=""RWS"")),
  IF(
    OR(
      ISNUMBER(SEARCH(""CDM CASH DEPOSIT"",$C203)),
      ISNUMBER(SEARCH(""CASH DEPOSIT"",$C20"&amp;"3)),
      COUNTIFS('SUMMARY DATA'!$D:$D,$C203,'SUMMARY DATA'!$B:$B,""RWS"")&lt;&gt;1
    ),
    """",
    IFERROR(TEXTJOIN(CHAR(10),TRUE,FILTER('SUMMARY DATA'!I:I,'SUMMARY DATA'!$D:$D=$C203,'SUMMARY DATA'!$B:$B=""RWS"")),"""")
  )
)"),"")</f>
        <v/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Height="1" spans="1:27">
      <c r="A204" s="2"/>
      <c r="B204" s="15">
        <v>45948</v>
      </c>
      <c r="C204" s="2" t="s">
        <v>1412</v>
      </c>
      <c r="D204" s="3">
        <v>1200</v>
      </c>
      <c r="E204" s="16" t="str">
        <f>IFERROR(__xludf.DUMMYFUNCTION("IFERROR(
  TEXTJOIN(CHAR(10),TRUE,FILTER('SUMMARY DATA'!E:E,'SUMMARY DATA'!$A:$A=$A204,'SUMMARY DATA'!$C:$C=$B204,'SUMMARY DATA'!$B:$B=""RWS"")),
  IF(
    OR(
      ISNUMBER(SEARCH(""CDM CASH DEPOSIT"",$C204)),
      ISNUMBER(SEARCH(""CASH DEPOSIT"",$C20"&amp;"4)),
      COUNTIFS('SUMMARY DATA'!$D:$D,$C204,'SUMMARY DATA'!$B:$B,""RWS"")&lt;&gt;1
    ),
    """",
    IFERROR(TEXTJOIN(CHAR(10),TRUE,FILTER('SUMMARY DATA'!E:E,'SUMMARY DATA'!$D:$D=$C204,'SUMMARY DATA'!$B:$B=""RWS"")),"""")
  )
)"),"")</f>
        <v/>
      </c>
      <c r="F204" s="17" t="str">
        <f>IFERROR(__xludf.DUMMYFUNCTION("IFERROR(
  TEXTJOIN(CHAR(10),TRUE,FILTER('SUMMARY DATA'!F:F,'SUMMARY DATA'!$A:$A=$A204,'SUMMARY DATA'!$C:$C=$B204,'SUMMARY DATA'!$B:$B=""RWS"")),
  IF(
    OR(
      ISNUMBER(SEARCH(""CDM CASH DEPOSIT"",$C204)),
      ISNUMBER(SEARCH(""CASH DEPOSIT"",$C20"&amp;"4)),
      COUNTIFS('SUMMARY DATA'!$D:$D,$C204,'SUMMARY DATA'!$B:$B,""RWS"")&lt;&gt;1
    ),
    """",
    IFERROR(TEXTJOIN(CHAR(10),TRUE,FILTER('SUMMARY DATA'!F:F,'SUMMARY DATA'!$D:$D=$C204,'SUMMARY DATA'!$B:$B=""RWS"")),"""")
  )
)"),"")</f>
        <v/>
      </c>
      <c r="G204" s="17" t="str">
        <f>IFERROR(__xludf.DUMMYFUNCTION("IFERROR(
  TEXTJOIN(CHAR(10),TRUE,FILTER('SUMMARY DATA'!G:G,'SUMMARY DATA'!$A:$A=$A204,'SUMMARY DATA'!$C:$C=$B204,'SUMMARY DATA'!$B:$B=""RWS"")),
  IF(
    OR(
      ISNUMBER(SEARCH(""CDM CASH DEPOSIT"",$C204)),
      ISNUMBER(SEARCH(""CASH DEPOSIT"",$C20"&amp;"4)),
      COUNTIFS('SUMMARY DATA'!$D:$D,$C204,'SUMMARY DATA'!$B:$B,""RWS"")&lt;&gt;1
    ),
    """",
    IFERROR(TEXTJOIN(CHAR(10),TRUE,FILTER('SUMMARY DATA'!G:G,'SUMMARY DATA'!$D:$D=$C204,'SUMMARY DATA'!$B:$B=""RWS"")),"""")
  )
)"),"")</f>
        <v/>
      </c>
      <c r="H204" s="18" t="str">
        <f>IFERROR(__xludf.DUMMYFUNCTION("IFERROR(
  TEXTJOIN(CHAR(10),TRUE,FILTER('SUMMARY DATA'!H:H,'SUMMARY DATA'!$A:$A=$A204,'SUMMARY DATA'!$C:$C=$B204,'SUMMARY DATA'!$B:$B=""RWS"",'SUMMARY DATA'!$H:$H=$D204)),
  IF(
    OR(
      ISNUMBER(SEARCH(""CDM CASH DEPOSIT"",$C204)),
      ISNUMBER(S"&amp;"EARCH(""CASH DEPOSIT"",$C204))
    ),
    """",
    IFERROR(TEXTJOIN(CHAR(10),TRUE,FILTER('SUMMARY DATA'!H:H,'SUMMARY DATA'!$D:$D=$C204,'SUMMARY DATA'!$B:$B=""RWS"",'SUMMARY DATA'!$H:$H=$D204)),"""")
  )
)"),"")</f>
        <v/>
      </c>
      <c r="I204" s="18" t="str">
        <f>IFERROR(__xludf.DUMMYFUNCTION("IF(H204="""","""",
SUM(ARRAYFORMULA(VALUE(SPLIT(H204,CHAR(10)))))
)"),"")</f>
        <v/>
      </c>
      <c r="J204" s="17" t="str">
        <f>IFERROR(__xludf.DUMMYFUNCTION("IFERROR(
  TEXTJOIN(CHAR(10),TRUE,FILTER('SUMMARY DATA'!I:I,'SUMMARY DATA'!$A:$A=$A204,'SUMMARY DATA'!$C:$C=$B204,'SUMMARY DATA'!$B:$B=""RWS"")),
  IF(
    OR(
      ISNUMBER(SEARCH(""CDM CASH DEPOSIT"",$C204)),
      ISNUMBER(SEARCH(""CASH DEPOSIT"",$C20"&amp;"4)),
      COUNTIFS('SUMMARY DATA'!$D:$D,$C204,'SUMMARY DATA'!$B:$B,""RWS"")&lt;&gt;1
    ),
    """",
    IFERROR(TEXTJOIN(CHAR(10),TRUE,FILTER('SUMMARY DATA'!I:I,'SUMMARY DATA'!$D:$D=$C204,'SUMMARY DATA'!$B:$B=""RWS"")),"""")
  )
)"),"")</f>
        <v/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Height="1" spans="1:27">
      <c r="A205" s="2" t="s">
        <v>1413</v>
      </c>
      <c r="B205" s="15">
        <v>45948</v>
      </c>
      <c r="C205" s="2" t="s">
        <v>1414</v>
      </c>
      <c r="D205" s="3">
        <v>164</v>
      </c>
      <c r="E205" s="16" t="str">
        <f>IFERROR(__xludf.DUMMYFUNCTION("IFERROR(
  TEXTJOIN(CHAR(10),TRUE,FILTER('SUMMARY DATA'!E:E,'SUMMARY DATA'!$A:$A=$A205,'SUMMARY DATA'!$C:$C=$B205,'SUMMARY DATA'!$B:$B=""RWS"")),
  IF(
    OR(
      ISNUMBER(SEARCH(""CDM CASH DEPOSIT"",$C205)),
      ISNUMBER(SEARCH(""CASH DEPOSIT"",$C20"&amp;"5)),
      COUNTIFS('SUMMARY DATA'!$D:$D,$C205,'SUMMARY DATA'!$B:$B,""RWS"")&lt;&gt;1
    ),
    """",
    IFERROR(TEXTJOIN(CHAR(10),TRUE,FILTER('SUMMARY DATA'!E:E,'SUMMARY DATA'!$D:$D=$C205,'SUMMARY DATA'!$B:$B=""RWS"")),"""")
  )
)"),"")</f>
        <v/>
      </c>
      <c r="F205" s="17" t="str">
        <f>IFERROR(__xludf.DUMMYFUNCTION("IFERROR(
  TEXTJOIN(CHAR(10),TRUE,FILTER('SUMMARY DATA'!F:F,'SUMMARY DATA'!$A:$A=$A205,'SUMMARY DATA'!$C:$C=$B205,'SUMMARY DATA'!$B:$B=""RWS"")),
  IF(
    OR(
      ISNUMBER(SEARCH(""CDM CASH DEPOSIT"",$C205)),
      ISNUMBER(SEARCH(""CASH DEPOSIT"",$C20"&amp;"5)),
      COUNTIFS('SUMMARY DATA'!$D:$D,$C205,'SUMMARY DATA'!$B:$B,""RWS"")&lt;&gt;1
    ),
    """",
    IFERROR(TEXTJOIN(CHAR(10),TRUE,FILTER('SUMMARY DATA'!F:F,'SUMMARY DATA'!$D:$D=$C205,'SUMMARY DATA'!$B:$B=""RWS"")),"""")
  )
)"),"")</f>
        <v/>
      </c>
      <c r="G205" s="17" t="str">
        <f>IFERROR(__xludf.DUMMYFUNCTION("IFERROR(
  TEXTJOIN(CHAR(10),TRUE,FILTER('SUMMARY DATA'!G:G,'SUMMARY DATA'!$A:$A=$A205,'SUMMARY DATA'!$C:$C=$B205,'SUMMARY DATA'!$B:$B=""RWS"")),
  IF(
    OR(
      ISNUMBER(SEARCH(""CDM CASH DEPOSIT"",$C205)),
      ISNUMBER(SEARCH(""CASH DEPOSIT"",$C20"&amp;"5)),
      COUNTIFS('SUMMARY DATA'!$D:$D,$C205,'SUMMARY DATA'!$B:$B,""RWS"")&lt;&gt;1
    ),
    """",
    IFERROR(TEXTJOIN(CHAR(10),TRUE,FILTER('SUMMARY DATA'!G:G,'SUMMARY DATA'!$D:$D=$C205,'SUMMARY DATA'!$B:$B=""RWS"")),"""")
  )
)"),"")</f>
        <v/>
      </c>
      <c r="H205" s="18" t="str">
        <f>IFERROR(__xludf.DUMMYFUNCTION("IFERROR(
  TEXTJOIN(CHAR(10),TRUE,FILTER('SUMMARY DATA'!H:H,'SUMMARY DATA'!$A:$A=$A205,'SUMMARY DATA'!$C:$C=$B205,'SUMMARY DATA'!$B:$B=""RWS"",'SUMMARY DATA'!$H:$H=$D205)),
  IF(
    OR(
      ISNUMBER(SEARCH(""CDM CASH DEPOSIT"",$C205)),
      ISNUMBER(S"&amp;"EARCH(""CASH DEPOSIT"",$C205))
    ),
    """",
    IFERROR(TEXTJOIN(CHAR(10),TRUE,FILTER('SUMMARY DATA'!H:H,'SUMMARY DATA'!$D:$D=$C205,'SUMMARY DATA'!$B:$B=""RWS"",'SUMMARY DATA'!$H:$H=$D205)),"""")
  )
)"),"")</f>
        <v/>
      </c>
      <c r="I205" s="18" t="str">
        <f>IFERROR(__xludf.DUMMYFUNCTION("IF(H205="""","""",
SUM(ARRAYFORMULA(VALUE(SPLIT(H205,CHAR(10)))))
)"),"")</f>
        <v/>
      </c>
      <c r="J205" s="17" t="str">
        <f>IFERROR(__xludf.DUMMYFUNCTION("IFERROR(
  TEXTJOIN(CHAR(10),TRUE,FILTER('SUMMARY DATA'!I:I,'SUMMARY DATA'!$A:$A=$A205,'SUMMARY DATA'!$C:$C=$B205,'SUMMARY DATA'!$B:$B=""RWS"")),
  IF(
    OR(
      ISNUMBER(SEARCH(""CDM CASH DEPOSIT"",$C205)),
      ISNUMBER(SEARCH(""CASH DEPOSIT"",$C20"&amp;"5)),
      COUNTIFS('SUMMARY DATA'!$D:$D,$C205,'SUMMARY DATA'!$B:$B,""RWS"")&lt;&gt;1
    ),
    """",
    IFERROR(TEXTJOIN(CHAR(10),TRUE,FILTER('SUMMARY DATA'!I:I,'SUMMARY DATA'!$D:$D=$C205,'SUMMARY DATA'!$B:$B=""RWS"")),"""")
  )
)"),"")</f>
        <v/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Height="1" spans="1:27">
      <c r="A206" s="2"/>
      <c r="B206" s="15">
        <v>45948</v>
      </c>
      <c r="C206" s="2" t="s">
        <v>1415</v>
      </c>
      <c r="D206" s="3">
        <v>398</v>
      </c>
      <c r="E206" s="16" t="str">
        <f>IFERROR(__xludf.DUMMYFUNCTION("IFERROR(
  TEXTJOIN(CHAR(10),TRUE,FILTER('SUMMARY DATA'!E:E,'SUMMARY DATA'!$A:$A=$A206,'SUMMARY DATA'!$C:$C=$B206,'SUMMARY DATA'!$B:$B=""RWS"")),
  IF(
    OR(
      ISNUMBER(SEARCH(""CDM CASH DEPOSIT"",$C206)),
      ISNUMBER(SEARCH(""CASH DEPOSIT"",$C20"&amp;"6)),
      COUNTIFS('SUMMARY DATA'!$D:$D,$C206,'SUMMARY DATA'!$B:$B,""RWS"")&lt;&gt;1
    ),
    """",
    IFERROR(TEXTJOIN(CHAR(10),TRUE,FILTER('SUMMARY DATA'!E:E,'SUMMARY DATA'!$D:$D=$C206,'SUMMARY DATA'!$B:$B=""RWS"")),"""")
  )
)"),"")</f>
        <v/>
      </c>
      <c r="F206" s="17" t="str">
        <f>IFERROR(__xludf.DUMMYFUNCTION("IFERROR(
  TEXTJOIN(CHAR(10),TRUE,FILTER('SUMMARY DATA'!F:F,'SUMMARY DATA'!$A:$A=$A206,'SUMMARY DATA'!$C:$C=$B206,'SUMMARY DATA'!$B:$B=""RWS"")),
  IF(
    OR(
      ISNUMBER(SEARCH(""CDM CASH DEPOSIT"",$C206)),
      ISNUMBER(SEARCH(""CASH DEPOSIT"",$C20"&amp;"6)),
      COUNTIFS('SUMMARY DATA'!$D:$D,$C206,'SUMMARY DATA'!$B:$B,""RWS"")&lt;&gt;1
    ),
    """",
    IFERROR(TEXTJOIN(CHAR(10),TRUE,FILTER('SUMMARY DATA'!F:F,'SUMMARY DATA'!$D:$D=$C206,'SUMMARY DATA'!$B:$B=""RWS"")),"""")
  )
)"),"")</f>
        <v/>
      </c>
      <c r="G206" s="17" t="str">
        <f>IFERROR(__xludf.DUMMYFUNCTION("IFERROR(
  TEXTJOIN(CHAR(10),TRUE,FILTER('SUMMARY DATA'!G:G,'SUMMARY DATA'!$A:$A=$A206,'SUMMARY DATA'!$C:$C=$B206,'SUMMARY DATA'!$B:$B=""RWS"")),
  IF(
    OR(
      ISNUMBER(SEARCH(""CDM CASH DEPOSIT"",$C206)),
      ISNUMBER(SEARCH(""CASH DEPOSIT"",$C20"&amp;"6)),
      COUNTIFS('SUMMARY DATA'!$D:$D,$C206,'SUMMARY DATA'!$B:$B,""RWS"")&lt;&gt;1
    ),
    """",
    IFERROR(TEXTJOIN(CHAR(10),TRUE,FILTER('SUMMARY DATA'!G:G,'SUMMARY DATA'!$D:$D=$C206,'SUMMARY DATA'!$B:$B=""RWS"")),"""")
  )
)"),"")</f>
        <v/>
      </c>
      <c r="H206" s="18" t="str">
        <f>IFERROR(__xludf.DUMMYFUNCTION("IFERROR(
  TEXTJOIN(CHAR(10),TRUE,FILTER('SUMMARY DATA'!H:H,'SUMMARY DATA'!$A:$A=$A206,'SUMMARY DATA'!$C:$C=$B206,'SUMMARY DATA'!$B:$B=""RWS"",'SUMMARY DATA'!$H:$H=$D206)),
  IF(
    OR(
      ISNUMBER(SEARCH(""CDM CASH DEPOSIT"",$C206)),
      ISNUMBER(S"&amp;"EARCH(""CASH DEPOSIT"",$C206))
    ),
    """",
    IFERROR(TEXTJOIN(CHAR(10),TRUE,FILTER('SUMMARY DATA'!H:H,'SUMMARY DATA'!$D:$D=$C206,'SUMMARY DATA'!$B:$B=""RWS"",'SUMMARY DATA'!$H:$H=$D206)),"""")
  )
)"),"")</f>
        <v/>
      </c>
      <c r="I206" s="18" t="str">
        <f>IFERROR(__xludf.DUMMYFUNCTION("IF(H206="""","""",
SUM(ARRAYFORMULA(VALUE(SPLIT(H206,CHAR(10)))))
)"),"")</f>
        <v/>
      </c>
      <c r="J206" s="17" t="str">
        <f>IFERROR(__xludf.DUMMYFUNCTION("IFERROR(
  TEXTJOIN(CHAR(10),TRUE,FILTER('SUMMARY DATA'!I:I,'SUMMARY DATA'!$A:$A=$A206,'SUMMARY DATA'!$C:$C=$B206,'SUMMARY DATA'!$B:$B=""RWS"")),
  IF(
    OR(
      ISNUMBER(SEARCH(""CDM CASH DEPOSIT"",$C206)),
      ISNUMBER(SEARCH(""CASH DEPOSIT"",$C20"&amp;"6)),
      COUNTIFS('SUMMARY DATA'!$D:$D,$C206,'SUMMARY DATA'!$B:$B,""RWS"")&lt;&gt;1
    ),
    """",
    IFERROR(TEXTJOIN(CHAR(10),TRUE,FILTER('SUMMARY DATA'!I:I,'SUMMARY DATA'!$D:$D=$C206,'SUMMARY DATA'!$B:$B=""RWS"")),"""")
  )
)"),"")</f>
        <v/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Height="1" spans="1:27">
      <c r="A207" s="2" t="s">
        <v>1416</v>
      </c>
      <c r="B207" s="15">
        <v>45948</v>
      </c>
      <c r="C207" s="2" t="s">
        <v>1417</v>
      </c>
      <c r="D207" s="3">
        <v>68.59</v>
      </c>
      <c r="E207" s="16" t="str">
        <f>IFERROR(__xludf.DUMMYFUNCTION("IFERROR(
  TEXTJOIN(CHAR(10),TRUE,FILTER('SUMMARY DATA'!E:E,'SUMMARY DATA'!$A:$A=$A207,'SUMMARY DATA'!$C:$C=$B207,'SUMMARY DATA'!$B:$B=""RWS"")),
  IF(
    OR(
      ISNUMBER(SEARCH(""CDM CASH DEPOSIT"",$C207)),
      ISNUMBER(SEARCH(""CASH DEPOSIT"",$C20"&amp;"7)),
      COUNTIFS('SUMMARY DATA'!$D:$D,$C207,'SUMMARY DATA'!$B:$B,""RWS"")&lt;&gt;1
    ),
    """",
    IFERROR(TEXTJOIN(CHAR(10),TRUE,FILTER('SUMMARY DATA'!E:E,'SUMMARY DATA'!$D:$D=$C207,'SUMMARY DATA'!$B:$B=""RWS"")),"""")
  )
)"),"")</f>
        <v/>
      </c>
      <c r="F207" s="17" t="str">
        <f>IFERROR(__xludf.DUMMYFUNCTION("IFERROR(
  TEXTJOIN(CHAR(10),TRUE,FILTER('SUMMARY DATA'!F:F,'SUMMARY DATA'!$A:$A=$A207,'SUMMARY DATA'!$C:$C=$B207,'SUMMARY DATA'!$B:$B=""RWS"")),
  IF(
    OR(
      ISNUMBER(SEARCH(""CDM CASH DEPOSIT"",$C207)),
      ISNUMBER(SEARCH(""CASH DEPOSIT"",$C20"&amp;"7)),
      COUNTIFS('SUMMARY DATA'!$D:$D,$C207,'SUMMARY DATA'!$B:$B,""RWS"")&lt;&gt;1
    ),
    """",
    IFERROR(TEXTJOIN(CHAR(10),TRUE,FILTER('SUMMARY DATA'!F:F,'SUMMARY DATA'!$D:$D=$C207,'SUMMARY DATA'!$B:$B=""RWS"")),"""")
  )
)"),"")</f>
        <v/>
      </c>
      <c r="G207" s="17" t="str">
        <f>IFERROR(__xludf.DUMMYFUNCTION("IFERROR(
  TEXTJOIN(CHAR(10),TRUE,FILTER('SUMMARY DATA'!G:G,'SUMMARY DATA'!$A:$A=$A207,'SUMMARY DATA'!$C:$C=$B207,'SUMMARY DATA'!$B:$B=""RWS"")),
  IF(
    OR(
      ISNUMBER(SEARCH(""CDM CASH DEPOSIT"",$C207)),
      ISNUMBER(SEARCH(""CASH DEPOSIT"",$C20"&amp;"7)),
      COUNTIFS('SUMMARY DATA'!$D:$D,$C207,'SUMMARY DATA'!$B:$B,""RWS"")&lt;&gt;1
    ),
    """",
    IFERROR(TEXTJOIN(CHAR(10),TRUE,FILTER('SUMMARY DATA'!G:G,'SUMMARY DATA'!$D:$D=$C207,'SUMMARY DATA'!$B:$B=""RWS"")),"""")
  )
)"),"")</f>
        <v/>
      </c>
      <c r="H207" s="18" t="str">
        <f>IFERROR(__xludf.DUMMYFUNCTION("IFERROR(
  TEXTJOIN(CHAR(10),TRUE,FILTER('SUMMARY DATA'!H:H,'SUMMARY DATA'!$A:$A=$A207,'SUMMARY DATA'!$C:$C=$B207,'SUMMARY DATA'!$B:$B=""RWS"",'SUMMARY DATA'!$H:$H=$D207)),
  IF(
    OR(
      ISNUMBER(SEARCH(""CDM CASH DEPOSIT"",$C207)),
      ISNUMBER(S"&amp;"EARCH(""CASH DEPOSIT"",$C207))
    ),
    """",
    IFERROR(TEXTJOIN(CHAR(10),TRUE,FILTER('SUMMARY DATA'!H:H,'SUMMARY DATA'!$D:$D=$C207,'SUMMARY DATA'!$B:$B=""RWS"",'SUMMARY DATA'!$H:$H=$D207)),"""")
  )
)"),"")</f>
        <v/>
      </c>
      <c r="I207" s="18" t="str">
        <f>IFERROR(__xludf.DUMMYFUNCTION("IF(H207="""","""",
SUM(ARRAYFORMULA(VALUE(SPLIT(H207,CHAR(10)))))
)"),"")</f>
        <v/>
      </c>
      <c r="J207" s="17" t="str">
        <f>IFERROR(__xludf.DUMMYFUNCTION("IFERROR(
  TEXTJOIN(CHAR(10),TRUE,FILTER('SUMMARY DATA'!I:I,'SUMMARY DATA'!$A:$A=$A207,'SUMMARY DATA'!$C:$C=$B207,'SUMMARY DATA'!$B:$B=""RWS"")),
  IF(
    OR(
      ISNUMBER(SEARCH(""CDM CASH DEPOSIT"",$C207)),
      ISNUMBER(SEARCH(""CASH DEPOSIT"",$C20"&amp;"7)),
      COUNTIFS('SUMMARY DATA'!$D:$D,$C207,'SUMMARY DATA'!$B:$B,""RWS"")&lt;&gt;1
    ),
    """",
    IFERROR(TEXTJOIN(CHAR(10),TRUE,FILTER('SUMMARY DATA'!I:I,'SUMMARY DATA'!$D:$D=$C207,'SUMMARY DATA'!$B:$B=""RWS"")),"""")
  )
)"),"")</f>
        <v/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Height="1" spans="1:27">
      <c r="A208" s="2"/>
      <c r="B208" s="15">
        <v>45948</v>
      </c>
      <c r="C208" s="2" t="s">
        <v>1418</v>
      </c>
      <c r="D208" s="3">
        <v>535.9</v>
      </c>
      <c r="E208" s="16" t="str">
        <f>IFERROR(__xludf.DUMMYFUNCTION("IFERROR(
  TEXTJOIN(CHAR(10),TRUE,FILTER('SUMMARY DATA'!E:E,'SUMMARY DATA'!$A:$A=$A208,'SUMMARY DATA'!$C:$C=$B208,'SUMMARY DATA'!$B:$B=""RWS"")),
  IF(
    OR(
      ISNUMBER(SEARCH(""CDM CASH DEPOSIT"",$C208)),
      ISNUMBER(SEARCH(""CASH DEPOSIT"",$C20"&amp;"8)),
      COUNTIFS('SUMMARY DATA'!$D:$D,$C208,'SUMMARY DATA'!$B:$B,""RWS"")&lt;&gt;1
    ),
    """",
    IFERROR(TEXTJOIN(CHAR(10),TRUE,FILTER('SUMMARY DATA'!E:E,'SUMMARY DATA'!$D:$D=$C208,'SUMMARY DATA'!$B:$B=""RWS"")),"""")
  )
)"),"")</f>
        <v/>
      </c>
      <c r="F208" s="17" t="str">
        <f>IFERROR(__xludf.DUMMYFUNCTION("IFERROR(
  TEXTJOIN(CHAR(10),TRUE,FILTER('SUMMARY DATA'!F:F,'SUMMARY DATA'!$A:$A=$A208,'SUMMARY DATA'!$C:$C=$B208,'SUMMARY DATA'!$B:$B=""RWS"")),
  IF(
    OR(
      ISNUMBER(SEARCH(""CDM CASH DEPOSIT"",$C208)),
      ISNUMBER(SEARCH(""CASH DEPOSIT"",$C20"&amp;"8)),
      COUNTIFS('SUMMARY DATA'!$D:$D,$C208,'SUMMARY DATA'!$B:$B,""RWS"")&lt;&gt;1
    ),
    """",
    IFERROR(TEXTJOIN(CHAR(10),TRUE,FILTER('SUMMARY DATA'!F:F,'SUMMARY DATA'!$D:$D=$C208,'SUMMARY DATA'!$B:$B=""RWS"")),"""")
  )
)"),"")</f>
        <v/>
      </c>
      <c r="G208" s="17" t="str">
        <f>IFERROR(__xludf.DUMMYFUNCTION("IFERROR(
  TEXTJOIN(CHAR(10),TRUE,FILTER('SUMMARY DATA'!G:G,'SUMMARY DATA'!$A:$A=$A208,'SUMMARY DATA'!$C:$C=$B208,'SUMMARY DATA'!$B:$B=""RWS"")),
  IF(
    OR(
      ISNUMBER(SEARCH(""CDM CASH DEPOSIT"",$C208)),
      ISNUMBER(SEARCH(""CASH DEPOSIT"",$C20"&amp;"8)),
      COUNTIFS('SUMMARY DATA'!$D:$D,$C208,'SUMMARY DATA'!$B:$B,""RWS"")&lt;&gt;1
    ),
    """",
    IFERROR(TEXTJOIN(CHAR(10),TRUE,FILTER('SUMMARY DATA'!G:G,'SUMMARY DATA'!$D:$D=$C208,'SUMMARY DATA'!$B:$B=""RWS"")),"""")
  )
)"),"")</f>
        <v/>
      </c>
      <c r="H208" s="18" t="str">
        <f>IFERROR(__xludf.DUMMYFUNCTION("IFERROR(
  TEXTJOIN(CHAR(10),TRUE,FILTER('SUMMARY DATA'!H:H,'SUMMARY DATA'!$A:$A=$A208,'SUMMARY DATA'!$C:$C=$B208,'SUMMARY DATA'!$B:$B=""RWS"",'SUMMARY DATA'!$H:$H=$D208)),
  IF(
    OR(
      ISNUMBER(SEARCH(""CDM CASH DEPOSIT"",$C208)),
      ISNUMBER(S"&amp;"EARCH(""CASH DEPOSIT"",$C208))
    ),
    """",
    IFERROR(TEXTJOIN(CHAR(10),TRUE,FILTER('SUMMARY DATA'!H:H,'SUMMARY DATA'!$D:$D=$C208,'SUMMARY DATA'!$B:$B=""RWS"",'SUMMARY DATA'!$H:$H=$D208)),"""")
  )
)"),"")</f>
        <v/>
      </c>
      <c r="I208" s="18" t="str">
        <f>IFERROR(__xludf.DUMMYFUNCTION("IF(H208="""","""",
SUM(ARRAYFORMULA(VALUE(SPLIT(H208,CHAR(10)))))
)"),"")</f>
        <v/>
      </c>
      <c r="J208" s="17" t="str">
        <f>IFERROR(__xludf.DUMMYFUNCTION("IFERROR(
  TEXTJOIN(CHAR(10),TRUE,FILTER('SUMMARY DATA'!I:I,'SUMMARY DATA'!$A:$A=$A208,'SUMMARY DATA'!$C:$C=$B208,'SUMMARY DATA'!$B:$B=""RWS"")),
  IF(
    OR(
      ISNUMBER(SEARCH(""CDM CASH DEPOSIT"",$C208)),
      ISNUMBER(SEARCH(""CASH DEPOSIT"",$C20"&amp;"8)),
      COUNTIFS('SUMMARY DATA'!$D:$D,$C208,'SUMMARY DATA'!$B:$B,""RWS"")&lt;&gt;1
    ),
    """",
    IFERROR(TEXTJOIN(CHAR(10),TRUE,FILTER('SUMMARY DATA'!I:I,'SUMMARY DATA'!$D:$D=$C208,'SUMMARY DATA'!$B:$B=""RWS"")),"""")
  )
)"),"")</f>
        <v/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Height="1" spans="1:27">
      <c r="A209" s="2"/>
      <c r="B209" s="15">
        <v>45947</v>
      </c>
      <c r="C209" s="2" t="s">
        <v>1419</v>
      </c>
      <c r="D209" s="3">
        <v>27</v>
      </c>
      <c r="E209" s="16" t="str">
        <f>IFERROR(__xludf.DUMMYFUNCTION("IFERROR(
  TEXTJOIN(CHAR(10),TRUE,FILTER('SUMMARY DATA'!E:E,'SUMMARY DATA'!$A:$A=$A209,'SUMMARY DATA'!$C:$C=$B209,'SUMMARY DATA'!$B:$B=""RWS"")),
  IF(
    OR(
      ISNUMBER(SEARCH(""CDM CASH DEPOSIT"",$C209)),
      ISNUMBER(SEARCH(""CASH DEPOSIT"",$C20"&amp;"9)),
      COUNTIFS('SUMMARY DATA'!$D:$D,$C209,'SUMMARY DATA'!$B:$B,""RWS"")&lt;&gt;1
    ),
    """",
    IFERROR(TEXTJOIN(CHAR(10),TRUE,FILTER('SUMMARY DATA'!E:E,'SUMMARY DATA'!$D:$D=$C209,'SUMMARY DATA'!$B:$B=""RWS"")),"""")
  )
)"),"")</f>
        <v/>
      </c>
      <c r="F209" s="17" t="str">
        <f>IFERROR(__xludf.DUMMYFUNCTION("IFERROR(
  TEXTJOIN(CHAR(10),TRUE,FILTER('SUMMARY DATA'!F:F,'SUMMARY DATA'!$A:$A=$A209,'SUMMARY DATA'!$C:$C=$B209,'SUMMARY DATA'!$B:$B=""RWS"")),
  IF(
    OR(
      ISNUMBER(SEARCH(""CDM CASH DEPOSIT"",$C209)),
      ISNUMBER(SEARCH(""CASH DEPOSIT"",$C20"&amp;"9)),
      COUNTIFS('SUMMARY DATA'!$D:$D,$C209,'SUMMARY DATA'!$B:$B,""RWS"")&lt;&gt;1
    ),
    """",
    IFERROR(TEXTJOIN(CHAR(10),TRUE,FILTER('SUMMARY DATA'!F:F,'SUMMARY DATA'!$D:$D=$C209,'SUMMARY DATA'!$B:$B=""RWS"")),"""")
  )
)"),"")</f>
        <v/>
      </c>
      <c r="G209" s="17" t="str">
        <f>IFERROR(__xludf.DUMMYFUNCTION("IFERROR(
  TEXTJOIN(CHAR(10),TRUE,FILTER('SUMMARY DATA'!G:G,'SUMMARY DATA'!$A:$A=$A209,'SUMMARY DATA'!$C:$C=$B209,'SUMMARY DATA'!$B:$B=""RWS"")),
  IF(
    OR(
      ISNUMBER(SEARCH(""CDM CASH DEPOSIT"",$C209)),
      ISNUMBER(SEARCH(""CASH DEPOSIT"",$C20"&amp;"9)),
      COUNTIFS('SUMMARY DATA'!$D:$D,$C209,'SUMMARY DATA'!$B:$B,""RWS"")&lt;&gt;1
    ),
    """",
    IFERROR(TEXTJOIN(CHAR(10),TRUE,FILTER('SUMMARY DATA'!G:G,'SUMMARY DATA'!$D:$D=$C209,'SUMMARY DATA'!$B:$B=""RWS"")),"""")
  )
)"),"")</f>
        <v/>
      </c>
      <c r="H209" s="18" t="str">
        <f>IFERROR(__xludf.DUMMYFUNCTION("IFERROR(
  TEXTJOIN(CHAR(10),TRUE,FILTER('SUMMARY DATA'!H:H,'SUMMARY DATA'!$A:$A=$A209,'SUMMARY DATA'!$C:$C=$B209,'SUMMARY DATA'!$B:$B=""RWS"",'SUMMARY DATA'!$H:$H=$D209)),
  IF(
    OR(
      ISNUMBER(SEARCH(""CDM CASH DEPOSIT"",$C209)),
      ISNUMBER(S"&amp;"EARCH(""CASH DEPOSIT"",$C209))
    ),
    """",
    IFERROR(TEXTJOIN(CHAR(10),TRUE,FILTER('SUMMARY DATA'!H:H,'SUMMARY DATA'!$D:$D=$C209,'SUMMARY DATA'!$B:$B=""RWS"",'SUMMARY DATA'!$H:$H=$D209)),"""")
  )
)"),"")</f>
        <v/>
      </c>
      <c r="I209" s="18" t="str">
        <f>IFERROR(__xludf.DUMMYFUNCTION("IF(H209="""","""",
SUM(ARRAYFORMULA(VALUE(SPLIT(H209,CHAR(10)))))
)"),"")</f>
        <v/>
      </c>
      <c r="J209" s="17" t="str">
        <f>IFERROR(__xludf.DUMMYFUNCTION("IFERROR(
  TEXTJOIN(CHAR(10),TRUE,FILTER('SUMMARY DATA'!I:I,'SUMMARY DATA'!$A:$A=$A209,'SUMMARY DATA'!$C:$C=$B209,'SUMMARY DATA'!$B:$B=""RWS"")),
  IF(
    OR(
      ISNUMBER(SEARCH(""CDM CASH DEPOSIT"",$C209)),
      ISNUMBER(SEARCH(""CASH DEPOSIT"",$C20"&amp;"9)),
      COUNTIFS('SUMMARY DATA'!$D:$D,$C209,'SUMMARY DATA'!$B:$B,""RWS"")&lt;&gt;1
    ),
    """",
    IFERROR(TEXTJOIN(CHAR(10),TRUE,FILTER('SUMMARY DATA'!I:I,'SUMMARY DATA'!$D:$D=$C209,'SUMMARY DATA'!$B:$B=""RWS"")),"""")
  )
)"),"")</f>
        <v/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Height="1" spans="1:27">
      <c r="A210" s="2"/>
      <c r="B210" s="15">
        <v>45947</v>
      </c>
      <c r="C210" s="2" t="s">
        <v>1420</v>
      </c>
      <c r="D210" s="3">
        <v>525</v>
      </c>
      <c r="E210" s="16" t="str">
        <f>IFERROR(__xludf.DUMMYFUNCTION("IFERROR(
  TEXTJOIN(CHAR(10),TRUE,FILTER('SUMMARY DATA'!E:E,'SUMMARY DATA'!$A:$A=$A210,'SUMMARY DATA'!$C:$C=$B210,'SUMMARY DATA'!$B:$B=""RWS"")),
  IF(
    OR(
      ISNUMBER(SEARCH(""CDM CASH DEPOSIT"",$C210)),
      ISNUMBER(SEARCH(""CASH DEPOSIT"",$C21"&amp;"0)),
      COUNTIFS('SUMMARY DATA'!$D:$D,$C210,'SUMMARY DATA'!$B:$B,""RWS"")&lt;&gt;1
    ),
    """",
    IFERROR(TEXTJOIN(CHAR(10),TRUE,FILTER('SUMMARY DATA'!E:E,'SUMMARY DATA'!$D:$D=$C210,'SUMMARY DATA'!$B:$B=""RWS"")),"""")
  )
)"),"")</f>
        <v/>
      </c>
      <c r="F210" s="17" t="str">
        <f>IFERROR(__xludf.DUMMYFUNCTION("IFERROR(
  TEXTJOIN(CHAR(10),TRUE,FILTER('SUMMARY DATA'!F:F,'SUMMARY DATA'!$A:$A=$A210,'SUMMARY DATA'!$C:$C=$B210,'SUMMARY DATA'!$B:$B=""RWS"")),
  IF(
    OR(
      ISNUMBER(SEARCH(""CDM CASH DEPOSIT"",$C210)),
      ISNUMBER(SEARCH(""CASH DEPOSIT"",$C21"&amp;"0)),
      COUNTIFS('SUMMARY DATA'!$D:$D,$C210,'SUMMARY DATA'!$B:$B,""RWS"")&lt;&gt;1
    ),
    """",
    IFERROR(TEXTJOIN(CHAR(10),TRUE,FILTER('SUMMARY DATA'!F:F,'SUMMARY DATA'!$D:$D=$C210,'SUMMARY DATA'!$B:$B=""RWS"")),"""")
  )
)"),"")</f>
        <v/>
      </c>
      <c r="G210" s="17" t="str">
        <f>IFERROR(__xludf.DUMMYFUNCTION("IFERROR(
  TEXTJOIN(CHAR(10),TRUE,FILTER('SUMMARY DATA'!G:G,'SUMMARY DATA'!$A:$A=$A210,'SUMMARY DATA'!$C:$C=$B210,'SUMMARY DATA'!$B:$B=""RWS"")),
  IF(
    OR(
      ISNUMBER(SEARCH(""CDM CASH DEPOSIT"",$C210)),
      ISNUMBER(SEARCH(""CASH DEPOSIT"",$C21"&amp;"0)),
      COUNTIFS('SUMMARY DATA'!$D:$D,$C210,'SUMMARY DATA'!$B:$B,""RWS"")&lt;&gt;1
    ),
    """",
    IFERROR(TEXTJOIN(CHAR(10),TRUE,FILTER('SUMMARY DATA'!G:G,'SUMMARY DATA'!$D:$D=$C210,'SUMMARY DATA'!$B:$B=""RWS"")),"""")
  )
)"),"")</f>
        <v/>
      </c>
      <c r="H210" s="18" t="str">
        <f>IFERROR(__xludf.DUMMYFUNCTION("IFERROR(
  TEXTJOIN(CHAR(10),TRUE,FILTER('SUMMARY DATA'!H:H,'SUMMARY DATA'!$A:$A=$A210,'SUMMARY DATA'!$C:$C=$B210,'SUMMARY DATA'!$B:$B=""RWS"",'SUMMARY DATA'!$H:$H=$D210)),
  IF(
    OR(
      ISNUMBER(SEARCH(""CDM CASH DEPOSIT"",$C210)),
      ISNUMBER(S"&amp;"EARCH(""CASH DEPOSIT"",$C210))
    ),
    """",
    IFERROR(TEXTJOIN(CHAR(10),TRUE,FILTER('SUMMARY DATA'!H:H,'SUMMARY DATA'!$D:$D=$C210,'SUMMARY DATA'!$B:$B=""RWS"",'SUMMARY DATA'!$H:$H=$D210)),"""")
  )
)"),"")</f>
        <v/>
      </c>
      <c r="I210" s="18" t="str">
        <f>IFERROR(__xludf.DUMMYFUNCTION("IF(H210="""","""",
SUM(ARRAYFORMULA(VALUE(SPLIT(H210,CHAR(10)))))
)"),"")</f>
        <v/>
      </c>
      <c r="J210" s="17" t="str">
        <f>IFERROR(__xludf.DUMMYFUNCTION("IFERROR(
  TEXTJOIN(CHAR(10),TRUE,FILTER('SUMMARY DATA'!I:I,'SUMMARY DATA'!$A:$A=$A210,'SUMMARY DATA'!$C:$C=$B210,'SUMMARY DATA'!$B:$B=""RWS"")),
  IF(
    OR(
      ISNUMBER(SEARCH(""CDM CASH DEPOSIT"",$C210)),
      ISNUMBER(SEARCH(""CASH DEPOSIT"",$C21"&amp;"0)),
      COUNTIFS('SUMMARY DATA'!$D:$D,$C210,'SUMMARY DATA'!$B:$B,""RWS"")&lt;&gt;1
    ),
    """",
    IFERROR(TEXTJOIN(CHAR(10),TRUE,FILTER('SUMMARY DATA'!I:I,'SUMMARY DATA'!$D:$D=$C210,'SUMMARY DATA'!$B:$B=""RWS"")),"""")
  )
)"),"")</f>
        <v/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Height="1" spans="1:27">
      <c r="A211" s="2" t="s">
        <v>1421</v>
      </c>
      <c r="B211" s="15">
        <v>45947</v>
      </c>
      <c r="C211" s="2" t="s">
        <v>1422</v>
      </c>
      <c r="D211" s="3">
        <v>264.94</v>
      </c>
      <c r="E211" s="16" t="str">
        <f>IFERROR(__xludf.DUMMYFUNCTION("IFERROR(
  TEXTJOIN(CHAR(10),TRUE,FILTER('SUMMARY DATA'!E:E,'SUMMARY DATA'!$A:$A=$A211,'SUMMARY DATA'!$C:$C=$B211,'SUMMARY DATA'!$B:$B=""RWS"")),
  IF(
    OR(
      ISNUMBER(SEARCH(""CDM CASH DEPOSIT"",$C211)),
      ISNUMBER(SEARCH(""CASH DEPOSIT"",$C21"&amp;"1)),
      COUNTIFS('SUMMARY DATA'!$D:$D,$C211,'SUMMARY DATA'!$B:$B,""RWS"")&lt;&gt;1
    ),
    """",
    IFERROR(TEXTJOIN(CHAR(10),TRUE,FILTER('SUMMARY DATA'!E:E,'SUMMARY DATA'!$D:$D=$C211,'SUMMARY DATA'!$B:$B=""RWS"")),"""")
  )
)"),"")</f>
        <v/>
      </c>
      <c r="F211" s="17" t="str">
        <f>IFERROR(__xludf.DUMMYFUNCTION("IFERROR(
  TEXTJOIN(CHAR(10),TRUE,FILTER('SUMMARY DATA'!F:F,'SUMMARY DATA'!$A:$A=$A211,'SUMMARY DATA'!$C:$C=$B211,'SUMMARY DATA'!$B:$B=""RWS"")),
  IF(
    OR(
      ISNUMBER(SEARCH(""CDM CASH DEPOSIT"",$C211)),
      ISNUMBER(SEARCH(""CASH DEPOSIT"",$C21"&amp;"1)),
      COUNTIFS('SUMMARY DATA'!$D:$D,$C211,'SUMMARY DATA'!$B:$B,""RWS"")&lt;&gt;1
    ),
    """",
    IFERROR(TEXTJOIN(CHAR(10),TRUE,FILTER('SUMMARY DATA'!F:F,'SUMMARY DATA'!$D:$D=$C211,'SUMMARY DATA'!$B:$B=""RWS"")),"""")
  )
)"),"")</f>
        <v/>
      </c>
      <c r="G211" s="17" t="str">
        <f>IFERROR(__xludf.DUMMYFUNCTION("IFERROR(
  TEXTJOIN(CHAR(10),TRUE,FILTER('SUMMARY DATA'!G:G,'SUMMARY DATA'!$A:$A=$A211,'SUMMARY DATA'!$C:$C=$B211,'SUMMARY DATA'!$B:$B=""RWS"")),
  IF(
    OR(
      ISNUMBER(SEARCH(""CDM CASH DEPOSIT"",$C211)),
      ISNUMBER(SEARCH(""CASH DEPOSIT"",$C21"&amp;"1)),
      COUNTIFS('SUMMARY DATA'!$D:$D,$C211,'SUMMARY DATA'!$B:$B,""RWS"")&lt;&gt;1
    ),
    """",
    IFERROR(TEXTJOIN(CHAR(10),TRUE,FILTER('SUMMARY DATA'!G:G,'SUMMARY DATA'!$D:$D=$C211,'SUMMARY DATA'!$B:$B=""RWS"")),"""")
  )
)"),"")</f>
        <v/>
      </c>
      <c r="H211" s="18" t="str">
        <f>IFERROR(__xludf.DUMMYFUNCTION("IFERROR(
  TEXTJOIN(CHAR(10),TRUE,FILTER('SUMMARY DATA'!H:H,'SUMMARY DATA'!$A:$A=$A211,'SUMMARY DATA'!$C:$C=$B211,'SUMMARY DATA'!$B:$B=""RWS"",'SUMMARY DATA'!$H:$H=$D211)),
  IF(
    OR(
      ISNUMBER(SEARCH(""CDM CASH DEPOSIT"",$C211)),
      ISNUMBER(S"&amp;"EARCH(""CASH DEPOSIT"",$C211))
    ),
    """",
    IFERROR(TEXTJOIN(CHAR(10),TRUE,FILTER('SUMMARY DATA'!H:H,'SUMMARY DATA'!$D:$D=$C211,'SUMMARY DATA'!$B:$B=""RWS"",'SUMMARY DATA'!$H:$H=$D211)),"""")
  )
)"),"")</f>
        <v/>
      </c>
      <c r="I211" s="18" t="str">
        <f>IFERROR(__xludf.DUMMYFUNCTION("IF(H211="""","""",
SUM(ARRAYFORMULA(VALUE(SPLIT(H211,CHAR(10)))))
)"),"")</f>
        <v/>
      </c>
      <c r="J211" s="17" t="str">
        <f>IFERROR(__xludf.DUMMYFUNCTION("IFERROR(
  TEXTJOIN(CHAR(10),TRUE,FILTER('SUMMARY DATA'!I:I,'SUMMARY DATA'!$A:$A=$A211,'SUMMARY DATA'!$C:$C=$B211,'SUMMARY DATA'!$B:$B=""RWS"")),
  IF(
    OR(
      ISNUMBER(SEARCH(""CDM CASH DEPOSIT"",$C211)),
      ISNUMBER(SEARCH(""CASH DEPOSIT"",$C21"&amp;"1)),
      COUNTIFS('SUMMARY DATA'!$D:$D,$C211,'SUMMARY DATA'!$B:$B,""RWS"")&lt;&gt;1
    ),
    """",
    IFERROR(TEXTJOIN(CHAR(10),TRUE,FILTER('SUMMARY DATA'!I:I,'SUMMARY DATA'!$D:$D=$C211,'SUMMARY DATA'!$B:$B=""RWS"")),"""")
  )
)"),"")</f>
        <v/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Height="1" spans="1:27">
      <c r="A212" s="2" t="s">
        <v>1423</v>
      </c>
      <c r="B212" s="15">
        <v>45947</v>
      </c>
      <c r="C212" s="2" t="s">
        <v>1424</v>
      </c>
      <c r="D212" s="3">
        <v>123.35</v>
      </c>
      <c r="E212" s="16" t="str">
        <f>IFERROR(__xludf.DUMMYFUNCTION("IFERROR(
  TEXTJOIN(CHAR(10),TRUE,FILTER('SUMMARY DATA'!E:E,'SUMMARY DATA'!$A:$A=$A212,'SUMMARY DATA'!$C:$C=$B212,'SUMMARY DATA'!$B:$B=""RWS"")),
  IF(
    OR(
      ISNUMBER(SEARCH(""CDM CASH DEPOSIT"",$C212)),
      ISNUMBER(SEARCH(""CASH DEPOSIT"",$C21"&amp;"2)),
      COUNTIFS('SUMMARY DATA'!$D:$D,$C212,'SUMMARY DATA'!$B:$B,""RWS"")&lt;&gt;1
    ),
    """",
    IFERROR(TEXTJOIN(CHAR(10),TRUE,FILTER('SUMMARY DATA'!E:E,'SUMMARY DATA'!$D:$D=$C212,'SUMMARY DATA'!$B:$B=""RWS"")),"""")
  )
)"),"")</f>
        <v/>
      </c>
      <c r="F212" s="17" t="str">
        <f>IFERROR(__xludf.DUMMYFUNCTION("IFERROR(
  TEXTJOIN(CHAR(10),TRUE,FILTER('SUMMARY DATA'!F:F,'SUMMARY DATA'!$A:$A=$A212,'SUMMARY DATA'!$C:$C=$B212,'SUMMARY DATA'!$B:$B=""RWS"")),
  IF(
    OR(
      ISNUMBER(SEARCH(""CDM CASH DEPOSIT"",$C212)),
      ISNUMBER(SEARCH(""CASH DEPOSIT"",$C21"&amp;"2)),
      COUNTIFS('SUMMARY DATA'!$D:$D,$C212,'SUMMARY DATA'!$B:$B,""RWS"")&lt;&gt;1
    ),
    """",
    IFERROR(TEXTJOIN(CHAR(10),TRUE,FILTER('SUMMARY DATA'!F:F,'SUMMARY DATA'!$D:$D=$C212,'SUMMARY DATA'!$B:$B=""RWS"")),"""")
  )
)"),"")</f>
        <v/>
      </c>
      <c r="G212" s="17" t="str">
        <f>IFERROR(__xludf.DUMMYFUNCTION("IFERROR(
  TEXTJOIN(CHAR(10),TRUE,FILTER('SUMMARY DATA'!G:G,'SUMMARY DATA'!$A:$A=$A212,'SUMMARY DATA'!$C:$C=$B212,'SUMMARY DATA'!$B:$B=""RWS"")),
  IF(
    OR(
      ISNUMBER(SEARCH(""CDM CASH DEPOSIT"",$C212)),
      ISNUMBER(SEARCH(""CASH DEPOSIT"",$C21"&amp;"2)),
      COUNTIFS('SUMMARY DATA'!$D:$D,$C212,'SUMMARY DATA'!$B:$B,""RWS"")&lt;&gt;1
    ),
    """",
    IFERROR(TEXTJOIN(CHAR(10),TRUE,FILTER('SUMMARY DATA'!G:G,'SUMMARY DATA'!$D:$D=$C212,'SUMMARY DATA'!$B:$B=""RWS"")),"""")
  )
)"),"")</f>
        <v/>
      </c>
      <c r="H212" s="18" t="str">
        <f>IFERROR(__xludf.DUMMYFUNCTION("IFERROR(
  TEXTJOIN(CHAR(10),TRUE,FILTER('SUMMARY DATA'!H:H,'SUMMARY DATA'!$A:$A=$A212,'SUMMARY DATA'!$C:$C=$B212,'SUMMARY DATA'!$B:$B=""RWS"",'SUMMARY DATA'!$H:$H=$D212)),
  IF(
    OR(
      ISNUMBER(SEARCH(""CDM CASH DEPOSIT"",$C212)),
      ISNUMBER(S"&amp;"EARCH(""CASH DEPOSIT"",$C212))
    ),
    """",
    IFERROR(TEXTJOIN(CHAR(10),TRUE,FILTER('SUMMARY DATA'!H:H,'SUMMARY DATA'!$D:$D=$C212,'SUMMARY DATA'!$B:$B=""RWS"",'SUMMARY DATA'!$H:$H=$D212)),"""")
  )
)"),"")</f>
        <v/>
      </c>
      <c r="I212" s="18" t="str">
        <f>IFERROR(__xludf.DUMMYFUNCTION("IF(H212="""","""",
SUM(ARRAYFORMULA(VALUE(SPLIT(H212,CHAR(10)))))
)"),"")</f>
        <v/>
      </c>
      <c r="J212" s="17" t="str">
        <f>IFERROR(__xludf.DUMMYFUNCTION("IFERROR(
  TEXTJOIN(CHAR(10),TRUE,FILTER('SUMMARY DATA'!I:I,'SUMMARY DATA'!$A:$A=$A212,'SUMMARY DATA'!$C:$C=$B212,'SUMMARY DATA'!$B:$B=""RWS"")),
  IF(
    OR(
      ISNUMBER(SEARCH(""CDM CASH DEPOSIT"",$C212)),
      ISNUMBER(SEARCH(""CASH DEPOSIT"",$C21"&amp;"2)),
      COUNTIFS('SUMMARY DATA'!$D:$D,$C212,'SUMMARY DATA'!$B:$B,""RWS"")&lt;&gt;1
    ),
    """",
    IFERROR(TEXTJOIN(CHAR(10),TRUE,FILTER('SUMMARY DATA'!I:I,'SUMMARY DATA'!$D:$D=$C212,'SUMMARY DATA'!$B:$B=""RWS"")),"""")
  )
)"),"")</f>
        <v/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Height="1" spans="1:27">
      <c r="A213" s="2" t="s">
        <v>1425</v>
      </c>
      <c r="B213" s="15">
        <v>45947</v>
      </c>
      <c r="C213" s="2" t="s">
        <v>1426</v>
      </c>
      <c r="D213" s="3">
        <v>379.77</v>
      </c>
      <c r="E213" s="16" t="str">
        <f>IFERROR(__xludf.DUMMYFUNCTION("IFERROR(
  TEXTJOIN(CHAR(10),TRUE,FILTER('SUMMARY DATA'!E:E,'SUMMARY DATA'!$A:$A=$A213,'SUMMARY DATA'!$C:$C=$B213,'SUMMARY DATA'!$B:$B=""RWS"")),
  IF(
    OR(
      ISNUMBER(SEARCH(""CDM CASH DEPOSIT"",$C213)),
      ISNUMBER(SEARCH(""CASH DEPOSIT"",$C21"&amp;"3)),
      COUNTIFS('SUMMARY DATA'!$D:$D,$C213,'SUMMARY DATA'!$B:$B,""RWS"")&lt;&gt;1
    ),
    """",
    IFERROR(TEXTJOIN(CHAR(10),TRUE,FILTER('SUMMARY DATA'!E:E,'SUMMARY DATA'!$D:$D=$C213,'SUMMARY DATA'!$B:$B=""RWS"")),"""")
  )
)"),"")</f>
        <v/>
      </c>
      <c r="F213" s="17" t="str">
        <f>IFERROR(__xludf.DUMMYFUNCTION("IFERROR(
  TEXTJOIN(CHAR(10),TRUE,FILTER('SUMMARY DATA'!F:F,'SUMMARY DATA'!$A:$A=$A213,'SUMMARY DATA'!$C:$C=$B213,'SUMMARY DATA'!$B:$B=""RWS"")),
  IF(
    OR(
      ISNUMBER(SEARCH(""CDM CASH DEPOSIT"",$C213)),
      ISNUMBER(SEARCH(""CASH DEPOSIT"",$C21"&amp;"3)),
      COUNTIFS('SUMMARY DATA'!$D:$D,$C213,'SUMMARY DATA'!$B:$B,""RWS"")&lt;&gt;1
    ),
    """",
    IFERROR(TEXTJOIN(CHAR(10),TRUE,FILTER('SUMMARY DATA'!F:F,'SUMMARY DATA'!$D:$D=$C213,'SUMMARY DATA'!$B:$B=""RWS"")),"""")
  )
)"),"")</f>
        <v/>
      </c>
      <c r="G213" s="17" t="str">
        <f>IFERROR(__xludf.DUMMYFUNCTION("IFERROR(
  TEXTJOIN(CHAR(10),TRUE,FILTER('SUMMARY DATA'!G:G,'SUMMARY DATA'!$A:$A=$A213,'SUMMARY DATA'!$C:$C=$B213,'SUMMARY DATA'!$B:$B=""RWS"")),
  IF(
    OR(
      ISNUMBER(SEARCH(""CDM CASH DEPOSIT"",$C213)),
      ISNUMBER(SEARCH(""CASH DEPOSIT"",$C21"&amp;"3)),
      COUNTIFS('SUMMARY DATA'!$D:$D,$C213,'SUMMARY DATA'!$B:$B,""RWS"")&lt;&gt;1
    ),
    """",
    IFERROR(TEXTJOIN(CHAR(10),TRUE,FILTER('SUMMARY DATA'!G:G,'SUMMARY DATA'!$D:$D=$C213,'SUMMARY DATA'!$B:$B=""RWS"")),"""")
  )
)"),"")</f>
        <v/>
      </c>
      <c r="H213" s="18" t="str">
        <f>IFERROR(__xludf.DUMMYFUNCTION("IFERROR(
  TEXTJOIN(CHAR(10),TRUE,FILTER('SUMMARY DATA'!H:H,'SUMMARY DATA'!$A:$A=$A213,'SUMMARY DATA'!$C:$C=$B213,'SUMMARY DATA'!$B:$B=""RWS"",'SUMMARY DATA'!$H:$H=$D213)),
  IF(
    OR(
      ISNUMBER(SEARCH(""CDM CASH DEPOSIT"",$C213)),
      ISNUMBER(S"&amp;"EARCH(""CASH DEPOSIT"",$C213))
    ),
    """",
    IFERROR(TEXTJOIN(CHAR(10),TRUE,FILTER('SUMMARY DATA'!H:H,'SUMMARY DATA'!$D:$D=$C213,'SUMMARY DATA'!$B:$B=""RWS"",'SUMMARY DATA'!$H:$H=$D213)),"""")
  )
)"),"")</f>
        <v/>
      </c>
      <c r="I213" s="18" t="str">
        <f>IFERROR(__xludf.DUMMYFUNCTION("IF(H213="""","""",
SUM(ARRAYFORMULA(VALUE(SPLIT(H213,CHAR(10)))))
)"),"")</f>
        <v/>
      </c>
      <c r="J213" s="17" t="str">
        <f>IFERROR(__xludf.DUMMYFUNCTION("IFERROR(
  TEXTJOIN(CHAR(10),TRUE,FILTER('SUMMARY DATA'!I:I,'SUMMARY DATA'!$A:$A=$A213,'SUMMARY DATA'!$C:$C=$B213,'SUMMARY DATA'!$B:$B=""RWS"")),
  IF(
    OR(
      ISNUMBER(SEARCH(""CDM CASH DEPOSIT"",$C213)),
      ISNUMBER(SEARCH(""CASH DEPOSIT"",$C21"&amp;"3)),
      COUNTIFS('SUMMARY DATA'!$D:$D,$C213,'SUMMARY DATA'!$B:$B,""RWS"")&lt;&gt;1
    ),
    """",
    IFERROR(TEXTJOIN(CHAR(10),TRUE,FILTER('SUMMARY DATA'!I:I,'SUMMARY DATA'!$D:$D=$C213,'SUMMARY DATA'!$B:$B=""RWS"")),"""")
  )
)"),"")</f>
        <v/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Height="1" spans="1:27">
      <c r="A214" s="2"/>
      <c r="B214" s="15">
        <v>45946</v>
      </c>
      <c r="C214" s="2" t="s">
        <v>44</v>
      </c>
      <c r="D214" s="3">
        <v>0.02</v>
      </c>
      <c r="E214" s="16" t="str">
        <f>IFERROR(__xludf.DUMMYFUNCTION("IFERROR(
  TEXTJOIN(CHAR(10),TRUE,FILTER('SUMMARY DATA'!E:E,'SUMMARY DATA'!$A:$A=$A214,'SUMMARY DATA'!$C:$C=$B214,'SUMMARY DATA'!$B:$B=""RWS"")),
  IF(
    OR(
      ISNUMBER(SEARCH(""CDM CASH DEPOSIT"",$C214)),
      ISNUMBER(SEARCH(""CASH DEPOSIT"",$C21"&amp;"4)),
      COUNTIFS('SUMMARY DATA'!$D:$D,$C214,'SUMMARY DATA'!$B:$B,""RWS"")&lt;&gt;1
    ),
    """",
    IFERROR(TEXTJOIN(CHAR(10),TRUE,FILTER('SUMMARY DATA'!E:E,'SUMMARY DATA'!$D:$D=$C214,'SUMMARY DATA'!$B:$B=""RWS"")),"""")
  )
)"),"")</f>
        <v/>
      </c>
      <c r="F214" s="17" t="str">
        <f>IFERROR(__xludf.DUMMYFUNCTION("IFERROR(
  TEXTJOIN(CHAR(10),TRUE,FILTER('SUMMARY DATA'!F:F,'SUMMARY DATA'!$A:$A=$A214,'SUMMARY DATA'!$C:$C=$B214,'SUMMARY DATA'!$B:$B=""RWS"")),
  IF(
    OR(
      ISNUMBER(SEARCH(""CDM CASH DEPOSIT"",$C214)),
      ISNUMBER(SEARCH(""CASH DEPOSIT"",$C21"&amp;"4)),
      COUNTIFS('SUMMARY DATA'!$D:$D,$C214,'SUMMARY DATA'!$B:$B,""RWS"")&lt;&gt;1
    ),
    """",
    IFERROR(TEXTJOIN(CHAR(10),TRUE,FILTER('SUMMARY DATA'!F:F,'SUMMARY DATA'!$D:$D=$C214,'SUMMARY DATA'!$B:$B=""RWS"")),"""")
  )
)"),"")</f>
        <v/>
      </c>
      <c r="G214" s="17" t="str">
        <f>IFERROR(__xludf.DUMMYFUNCTION("IFERROR(
  TEXTJOIN(CHAR(10),TRUE,FILTER('SUMMARY DATA'!G:G,'SUMMARY DATA'!$A:$A=$A214,'SUMMARY DATA'!$C:$C=$B214,'SUMMARY DATA'!$B:$B=""RWS"")),
  IF(
    OR(
      ISNUMBER(SEARCH(""CDM CASH DEPOSIT"",$C214)),
      ISNUMBER(SEARCH(""CASH DEPOSIT"",$C21"&amp;"4)),
      COUNTIFS('SUMMARY DATA'!$D:$D,$C214,'SUMMARY DATA'!$B:$B,""RWS"")&lt;&gt;1
    ),
    """",
    IFERROR(TEXTJOIN(CHAR(10),TRUE,FILTER('SUMMARY DATA'!G:G,'SUMMARY DATA'!$D:$D=$C214,'SUMMARY DATA'!$B:$B=""RWS"")),"""")
  )
)"),"")</f>
        <v/>
      </c>
      <c r="H214" s="18" t="str">
        <f>IFERROR(__xludf.DUMMYFUNCTION("IFERROR(
  TEXTJOIN(CHAR(10),TRUE,FILTER('SUMMARY DATA'!H:H,'SUMMARY DATA'!$A:$A=$A214,'SUMMARY DATA'!$C:$C=$B214,'SUMMARY DATA'!$B:$B=""RWS"",'SUMMARY DATA'!$H:$H=$D214)),
  IF(
    OR(
      ISNUMBER(SEARCH(""CDM CASH DEPOSIT"",$C214)),
      ISNUMBER(S"&amp;"EARCH(""CASH DEPOSIT"",$C214))
    ),
    """",
    IFERROR(TEXTJOIN(CHAR(10),TRUE,FILTER('SUMMARY DATA'!H:H,'SUMMARY DATA'!$D:$D=$C214,'SUMMARY DATA'!$B:$B=""RWS"",'SUMMARY DATA'!$H:$H=$D214)),"""")
  )
)"),"")</f>
        <v/>
      </c>
      <c r="I214" s="18" t="str">
        <f>IFERROR(__xludf.DUMMYFUNCTION("IF(H214="""","""",
SUM(ARRAYFORMULA(VALUE(SPLIT(H214,CHAR(10)))))
)"),"")</f>
        <v/>
      </c>
      <c r="J214" s="17" t="str">
        <f>IFERROR(__xludf.DUMMYFUNCTION("IFERROR(
  TEXTJOIN(CHAR(10),TRUE,FILTER('SUMMARY DATA'!I:I,'SUMMARY DATA'!$A:$A=$A214,'SUMMARY DATA'!$C:$C=$B214,'SUMMARY DATA'!$B:$B=""RWS"")),
  IF(
    OR(
      ISNUMBER(SEARCH(""CDM CASH DEPOSIT"",$C214)),
      ISNUMBER(SEARCH(""CASH DEPOSIT"",$C21"&amp;"4)),
      COUNTIFS('SUMMARY DATA'!$D:$D,$C214,'SUMMARY DATA'!$B:$B,""RWS"")&lt;&gt;1
    ),
    """",
    IFERROR(TEXTJOIN(CHAR(10),TRUE,FILTER('SUMMARY DATA'!I:I,'SUMMARY DATA'!$D:$D=$C214,'SUMMARY DATA'!$B:$B=""RWS"")),"""")
  )
)"),"")</f>
        <v/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Height="1" spans="1:27">
      <c r="A215" s="2"/>
      <c r="B215" s="15">
        <v>45946</v>
      </c>
      <c r="C215" s="2" t="s">
        <v>44</v>
      </c>
      <c r="D215" s="3">
        <v>3.88</v>
      </c>
      <c r="E215" s="16" t="str">
        <f>IFERROR(__xludf.DUMMYFUNCTION("IFERROR(
  TEXTJOIN(CHAR(10),TRUE,FILTER('SUMMARY DATA'!E:E,'SUMMARY DATA'!$A:$A=$A215,'SUMMARY DATA'!$C:$C=$B215,'SUMMARY DATA'!$B:$B=""RWS"")),
  IF(
    OR(
      ISNUMBER(SEARCH(""CDM CASH DEPOSIT"",$C215)),
      ISNUMBER(SEARCH(""CASH DEPOSIT"",$C21"&amp;"5)),
      COUNTIFS('SUMMARY DATA'!$D:$D,$C215,'SUMMARY DATA'!$B:$B,""RWS"")&lt;&gt;1
    ),
    """",
    IFERROR(TEXTJOIN(CHAR(10),TRUE,FILTER('SUMMARY DATA'!E:E,'SUMMARY DATA'!$D:$D=$C215,'SUMMARY DATA'!$B:$B=""RWS"")),"""")
  )
)"),"")</f>
        <v/>
      </c>
      <c r="F215" s="17" t="str">
        <f>IFERROR(__xludf.DUMMYFUNCTION("IFERROR(
  TEXTJOIN(CHAR(10),TRUE,FILTER('SUMMARY DATA'!F:F,'SUMMARY DATA'!$A:$A=$A215,'SUMMARY DATA'!$C:$C=$B215,'SUMMARY DATA'!$B:$B=""RWS"")),
  IF(
    OR(
      ISNUMBER(SEARCH(""CDM CASH DEPOSIT"",$C215)),
      ISNUMBER(SEARCH(""CASH DEPOSIT"",$C21"&amp;"5)),
      COUNTIFS('SUMMARY DATA'!$D:$D,$C215,'SUMMARY DATA'!$B:$B,""RWS"")&lt;&gt;1
    ),
    """",
    IFERROR(TEXTJOIN(CHAR(10),TRUE,FILTER('SUMMARY DATA'!F:F,'SUMMARY DATA'!$D:$D=$C215,'SUMMARY DATA'!$B:$B=""RWS"")),"""")
  )
)"),"")</f>
        <v/>
      </c>
      <c r="G215" s="17" t="str">
        <f>IFERROR(__xludf.DUMMYFUNCTION("IFERROR(
  TEXTJOIN(CHAR(10),TRUE,FILTER('SUMMARY DATA'!G:G,'SUMMARY DATA'!$A:$A=$A215,'SUMMARY DATA'!$C:$C=$B215,'SUMMARY DATA'!$B:$B=""RWS"")),
  IF(
    OR(
      ISNUMBER(SEARCH(""CDM CASH DEPOSIT"",$C215)),
      ISNUMBER(SEARCH(""CASH DEPOSIT"",$C21"&amp;"5)),
      COUNTIFS('SUMMARY DATA'!$D:$D,$C215,'SUMMARY DATA'!$B:$B,""RWS"")&lt;&gt;1
    ),
    """",
    IFERROR(TEXTJOIN(CHAR(10),TRUE,FILTER('SUMMARY DATA'!G:G,'SUMMARY DATA'!$D:$D=$C215,'SUMMARY DATA'!$B:$B=""RWS"")),"""")
  )
)"),"")</f>
        <v/>
      </c>
      <c r="H215" s="18" t="str">
        <f>IFERROR(__xludf.DUMMYFUNCTION("IFERROR(
  TEXTJOIN(CHAR(10),TRUE,FILTER('SUMMARY DATA'!H:H,'SUMMARY DATA'!$A:$A=$A215,'SUMMARY DATA'!$C:$C=$B215,'SUMMARY DATA'!$B:$B=""RWS"",'SUMMARY DATA'!$H:$H=$D215)),
  IF(
    OR(
      ISNUMBER(SEARCH(""CDM CASH DEPOSIT"",$C215)),
      ISNUMBER(S"&amp;"EARCH(""CASH DEPOSIT"",$C215))
    ),
    """",
    IFERROR(TEXTJOIN(CHAR(10),TRUE,FILTER('SUMMARY DATA'!H:H,'SUMMARY DATA'!$D:$D=$C215,'SUMMARY DATA'!$B:$B=""RWS"",'SUMMARY DATA'!$H:$H=$D215)),"""")
  )
)"),"")</f>
        <v/>
      </c>
      <c r="I215" s="18" t="str">
        <f>IFERROR(__xludf.DUMMYFUNCTION("IF(H215="""","""",
SUM(ARRAYFORMULA(VALUE(SPLIT(H215,CHAR(10)))))
)"),"")</f>
        <v/>
      </c>
      <c r="J215" s="17" t="str">
        <f>IFERROR(__xludf.DUMMYFUNCTION("IFERROR(
  TEXTJOIN(CHAR(10),TRUE,FILTER('SUMMARY DATA'!I:I,'SUMMARY DATA'!$A:$A=$A215,'SUMMARY DATA'!$C:$C=$B215,'SUMMARY DATA'!$B:$B=""RWS"")),
  IF(
    OR(
      ISNUMBER(SEARCH(""CDM CASH DEPOSIT"",$C215)),
      ISNUMBER(SEARCH(""CASH DEPOSIT"",$C21"&amp;"5)),
      COUNTIFS('SUMMARY DATA'!$D:$D,$C215,'SUMMARY DATA'!$B:$B,""RWS"")&lt;&gt;1
    ),
    """",
    IFERROR(TEXTJOIN(CHAR(10),TRUE,FILTER('SUMMARY DATA'!I:I,'SUMMARY DATA'!$D:$D=$C215,'SUMMARY DATA'!$B:$B=""RWS"")),"""")
  )
)"),"")</f>
        <v/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Height="1" spans="1:27">
      <c r="A216" s="2" t="s">
        <v>1427</v>
      </c>
      <c r="B216" s="15">
        <v>45946</v>
      </c>
      <c r="C216" s="2" t="s">
        <v>1428</v>
      </c>
      <c r="D216" s="3">
        <v>83.86</v>
      </c>
      <c r="E216" s="16" t="str">
        <f>IFERROR(__xludf.DUMMYFUNCTION("IFERROR(
  TEXTJOIN(CHAR(10),TRUE,FILTER('SUMMARY DATA'!E:E,'SUMMARY DATA'!$A:$A=$A216,'SUMMARY DATA'!$C:$C=$B216,'SUMMARY DATA'!$B:$B=""RWS"")),
  IF(
    OR(
      ISNUMBER(SEARCH(""CDM CASH DEPOSIT"",$C216)),
      ISNUMBER(SEARCH(""CASH DEPOSIT"",$C21"&amp;"6)),
      COUNTIFS('SUMMARY DATA'!$D:$D,$C216,'SUMMARY DATA'!$B:$B,""RWS"")&lt;&gt;1
    ),
    """",
    IFERROR(TEXTJOIN(CHAR(10),TRUE,FILTER('SUMMARY DATA'!E:E,'SUMMARY DATA'!$D:$D=$C216,'SUMMARY DATA'!$B:$B=""RWS"")),"""")
  )
)"),"")</f>
        <v/>
      </c>
      <c r="F216" s="17" t="str">
        <f>IFERROR(__xludf.DUMMYFUNCTION("IFERROR(
  TEXTJOIN(CHAR(10),TRUE,FILTER('SUMMARY DATA'!F:F,'SUMMARY DATA'!$A:$A=$A216,'SUMMARY DATA'!$C:$C=$B216,'SUMMARY DATA'!$B:$B=""RWS"")),
  IF(
    OR(
      ISNUMBER(SEARCH(""CDM CASH DEPOSIT"",$C216)),
      ISNUMBER(SEARCH(""CASH DEPOSIT"",$C21"&amp;"6)),
      COUNTIFS('SUMMARY DATA'!$D:$D,$C216,'SUMMARY DATA'!$B:$B,""RWS"")&lt;&gt;1
    ),
    """",
    IFERROR(TEXTJOIN(CHAR(10),TRUE,FILTER('SUMMARY DATA'!F:F,'SUMMARY DATA'!$D:$D=$C216,'SUMMARY DATA'!$B:$B=""RWS"")),"""")
  )
)"),"")</f>
        <v/>
      </c>
      <c r="G216" s="17" t="str">
        <f>IFERROR(__xludf.DUMMYFUNCTION("IFERROR(
  TEXTJOIN(CHAR(10),TRUE,FILTER('SUMMARY DATA'!G:G,'SUMMARY DATA'!$A:$A=$A216,'SUMMARY DATA'!$C:$C=$B216,'SUMMARY DATA'!$B:$B=""RWS"")),
  IF(
    OR(
      ISNUMBER(SEARCH(""CDM CASH DEPOSIT"",$C216)),
      ISNUMBER(SEARCH(""CASH DEPOSIT"",$C21"&amp;"6)),
      COUNTIFS('SUMMARY DATA'!$D:$D,$C216,'SUMMARY DATA'!$B:$B,""RWS"")&lt;&gt;1
    ),
    """",
    IFERROR(TEXTJOIN(CHAR(10),TRUE,FILTER('SUMMARY DATA'!G:G,'SUMMARY DATA'!$D:$D=$C216,'SUMMARY DATA'!$B:$B=""RWS"")),"""")
  )
)"),"")</f>
        <v/>
      </c>
      <c r="H216" s="18" t="str">
        <f>IFERROR(__xludf.DUMMYFUNCTION("IFERROR(
  TEXTJOIN(CHAR(10),TRUE,FILTER('SUMMARY DATA'!H:H,'SUMMARY DATA'!$A:$A=$A216,'SUMMARY DATA'!$C:$C=$B216,'SUMMARY DATA'!$B:$B=""RWS"",'SUMMARY DATA'!$H:$H=$D216)),
  IF(
    OR(
      ISNUMBER(SEARCH(""CDM CASH DEPOSIT"",$C216)),
      ISNUMBER(S"&amp;"EARCH(""CASH DEPOSIT"",$C216))
    ),
    """",
    IFERROR(TEXTJOIN(CHAR(10),TRUE,FILTER('SUMMARY DATA'!H:H,'SUMMARY DATA'!$D:$D=$C216,'SUMMARY DATA'!$B:$B=""RWS"",'SUMMARY DATA'!$H:$H=$D216)),"""")
  )
)"),"")</f>
        <v/>
      </c>
      <c r="I216" s="18" t="str">
        <f>IFERROR(__xludf.DUMMYFUNCTION("IF(H216="""","""",
SUM(ARRAYFORMULA(VALUE(SPLIT(H216,CHAR(10)))))
)"),"")</f>
        <v/>
      </c>
      <c r="J216" s="17" t="str">
        <f>IFERROR(__xludf.DUMMYFUNCTION("IFERROR(
  TEXTJOIN(CHAR(10),TRUE,FILTER('SUMMARY DATA'!I:I,'SUMMARY DATA'!$A:$A=$A216,'SUMMARY DATA'!$C:$C=$B216,'SUMMARY DATA'!$B:$B=""RWS"")),
  IF(
    OR(
      ISNUMBER(SEARCH(""CDM CASH DEPOSIT"",$C216)),
      ISNUMBER(SEARCH(""CASH DEPOSIT"",$C21"&amp;"6)),
      COUNTIFS('SUMMARY DATA'!$D:$D,$C216,'SUMMARY DATA'!$B:$B,""RWS"")&lt;&gt;1
    ),
    """",
    IFERROR(TEXTJOIN(CHAR(10),TRUE,FILTER('SUMMARY DATA'!I:I,'SUMMARY DATA'!$D:$D=$C216,'SUMMARY DATA'!$B:$B=""RWS"")),"""")
  )
)"),"")</f>
        <v/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Height="1" spans="1:27">
      <c r="A217" s="2" t="s">
        <v>1429</v>
      </c>
      <c r="B217" s="15">
        <v>45946</v>
      </c>
      <c r="C217" s="2" t="s">
        <v>1430</v>
      </c>
      <c r="D217" s="3">
        <v>3</v>
      </c>
      <c r="E217" s="16" t="str">
        <f>IFERROR(__xludf.DUMMYFUNCTION("IFERROR(
  TEXTJOIN(CHAR(10),TRUE,FILTER('SUMMARY DATA'!E:E,'SUMMARY DATA'!$A:$A=$A217,'SUMMARY DATA'!$C:$C=$B217,'SUMMARY DATA'!$B:$B=""RWS"")),
  IF(
    OR(
      ISNUMBER(SEARCH(""CDM CASH DEPOSIT"",$C217)),
      ISNUMBER(SEARCH(""CASH DEPOSIT"",$C21"&amp;"7)),
      COUNTIFS('SUMMARY DATA'!$D:$D,$C217,'SUMMARY DATA'!$B:$B,""RWS"")&lt;&gt;1
    ),
    """",
    IFERROR(TEXTJOIN(CHAR(10),TRUE,FILTER('SUMMARY DATA'!E:E,'SUMMARY DATA'!$D:$D=$C217,'SUMMARY DATA'!$B:$B=""RWS"")),"""")
  )
)"),"")</f>
        <v/>
      </c>
      <c r="F217" s="17" t="str">
        <f>IFERROR(__xludf.DUMMYFUNCTION("IFERROR(
  TEXTJOIN(CHAR(10),TRUE,FILTER('SUMMARY DATA'!F:F,'SUMMARY DATA'!$A:$A=$A217,'SUMMARY DATA'!$C:$C=$B217,'SUMMARY DATA'!$B:$B=""RWS"")),
  IF(
    OR(
      ISNUMBER(SEARCH(""CDM CASH DEPOSIT"",$C217)),
      ISNUMBER(SEARCH(""CASH DEPOSIT"",$C21"&amp;"7)),
      COUNTIFS('SUMMARY DATA'!$D:$D,$C217,'SUMMARY DATA'!$B:$B,""RWS"")&lt;&gt;1
    ),
    """",
    IFERROR(TEXTJOIN(CHAR(10),TRUE,FILTER('SUMMARY DATA'!F:F,'SUMMARY DATA'!$D:$D=$C217,'SUMMARY DATA'!$B:$B=""RWS"")),"""")
  )
)"),"")</f>
        <v/>
      </c>
      <c r="G217" s="17" t="str">
        <f>IFERROR(__xludf.DUMMYFUNCTION("IFERROR(
  TEXTJOIN(CHAR(10),TRUE,FILTER('SUMMARY DATA'!G:G,'SUMMARY DATA'!$A:$A=$A217,'SUMMARY DATA'!$C:$C=$B217,'SUMMARY DATA'!$B:$B=""RWS"")),
  IF(
    OR(
      ISNUMBER(SEARCH(""CDM CASH DEPOSIT"",$C217)),
      ISNUMBER(SEARCH(""CASH DEPOSIT"",$C21"&amp;"7)),
      COUNTIFS('SUMMARY DATA'!$D:$D,$C217,'SUMMARY DATA'!$B:$B,""RWS"")&lt;&gt;1
    ),
    """",
    IFERROR(TEXTJOIN(CHAR(10),TRUE,FILTER('SUMMARY DATA'!G:G,'SUMMARY DATA'!$D:$D=$C217,'SUMMARY DATA'!$B:$B=""RWS"")),"""")
  )
)"),"")</f>
        <v/>
      </c>
      <c r="H217" s="18" t="str">
        <f>IFERROR(__xludf.DUMMYFUNCTION("IFERROR(
  TEXTJOIN(CHAR(10),TRUE,FILTER('SUMMARY DATA'!H:H,'SUMMARY DATA'!$A:$A=$A217,'SUMMARY DATA'!$C:$C=$B217,'SUMMARY DATA'!$B:$B=""RWS"",'SUMMARY DATA'!$H:$H=$D217)),
  IF(
    OR(
      ISNUMBER(SEARCH(""CDM CASH DEPOSIT"",$C217)),
      ISNUMBER(S"&amp;"EARCH(""CASH DEPOSIT"",$C217))
    ),
    """",
    IFERROR(TEXTJOIN(CHAR(10),TRUE,FILTER('SUMMARY DATA'!H:H,'SUMMARY DATA'!$D:$D=$C217,'SUMMARY DATA'!$B:$B=""RWS"",'SUMMARY DATA'!$H:$H=$D217)),"""")
  )
)"),"")</f>
        <v/>
      </c>
      <c r="I217" s="18" t="str">
        <f>IFERROR(__xludf.DUMMYFUNCTION("IF(H217="""","""",
SUM(ARRAYFORMULA(VALUE(SPLIT(H217,CHAR(10)))))
)"),"")</f>
        <v/>
      </c>
      <c r="J217" s="17" t="str">
        <f>IFERROR(__xludf.DUMMYFUNCTION("IFERROR(
  TEXTJOIN(CHAR(10),TRUE,FILTER('SUMMARY DATA'!I:I,'SUMMARY DATA'!$A:$A=$A217,'SUMMARY DATA'!$C:$C=$B217,'SUMMARY DATA'!$B:$B=""RWS"")),
  IF(
    OR(
      ISNUMBER(SEARCH(""CDM CASH DEPOSIT"",$C217)),
      ISNUMBER(SEARCH(""CASH DEPOSIT"",$C21"&amp;"7)),
      COUNTIFS('SUMMARY DATA'!$D:$D,$C217,'SUMMARY DATA'!$B:$B,""RWS"")&lt;&gt;1
    ),
    """",
    IFERROR(TEXTJOIN(CHAR(10),TRUE,FILTER('SUMMARY DATA'!I:I,'SUMMARY DATA'!$D:$D=$C217,'SUMMARY DATA'!$B:$B=""RWS"")),"""")
  )
)"),"")</f>
        <v/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Height="1" spans="1:27">
      <c r="A218" s="2" t="s">
        <v>1431</v>
      </c>
      <c r="B218" s="15">
        <v>45946</v>
      </c>
      <c r="C218" s="2" t="s">
        <v>1432</v>
      </c>
      <c r="D218" s="3">
        <v>12.72</v>
      </c>
      <c r="E218" s="16" t="str">
        <f>IFERROR(__xludf.DUMMYFUNCTION("IFERROR(
  TEXTJOIN(CHAR(10),TRUE,FILTER('SUMMARY DATA'!E:E,'SUMMARY DATA'!$A:$A=$A218,'SUMMARY DATA'!$C:$C=$B218,'SUMMARY DATA'!$B:$B=""RWS"")),
  IF(
    OR(
      ISNUMBER(SEARCH(""CDM CASH DEPOSIT"",$C218)),
      ISNUMBER(SEARCH(""CASH DEPOSIT"",$C21"&amp;"8)),
      COUNTIFS('SUMMARY DATA'!$D:$D,$C218,'SUMMARY DATA'!$B:$B,""RWS"")&lt;&gt;1
    ),
    """",
    IFERROR(TEXTJOIN(CHAR(10),TRUE,FILTER('SUMMARY DATA'!E:E,'SUMMARY DATA'!$D:$D=$C218,'SUMMARY DATA'!$B:$B=""RWS"")),"""")
  )
)"),"")</f>
        <v/>
      </c>
      <c r="F218" s="17" t="str">
        <f>IFERROR(__xludf.DUMMYFUNCTION("IFERROR(
  TEXTJOIN(CHAR(10),TRUE,FILTER('SUMMARY DATA'!F:F,'SUMMARY DATA'!$A:$A=$A218,'SUMMARY DATA'!$C:$C=$B218,'SUMMARY DATA'!$B:$B=""RWS"")),
  IF(
    OR(
      ISNUMBER(SEARCH(""CDM CASH DEPOSIT"",$C218)),
      ISNUMBER(SEARCH(""CASH DEPOSIT"",$C21"&amp;"8)),
      COUNTIFS('SUMMARY DATA'!$D:$D,$C218,'SUMMARY DATA'!$B:$B,""RWS"")&lt;&gt;1
    ),
    """",
    IFERROR(TEXTJOIN(CHAR(10),TRUE,FILTER('SUMMARY DATA'!F:F,'SUMMARY DATA'!$D:$D=$C218,'SUMMARY DATA'!$B:$B=""RWS"")),"""")
  )
)"),"")</f>
        <v/>
      </c>
      <c r="G218" s="17" t="str">
        <f>IFERROR(__xludf.DUMMYFUNCTION("IFERROR(
  TEXTJOIN(CHAR(10),TRUE,FILTER('SUMMARY DATA'!G:G,'SUMMARY DATA'!$A:$A=$A218,'SUMMARY DATA'!$C:$C=$B218,'SUMMARY DATA'!$B:$B=""RWS"")),
  IF(
    OR(
      ISNUMBER(SEARCH(""CDM CASH DEPOSIT"",$C218)),
      ISNUMBER(SEARCH(""CASH DEPOSIT"",$C21"&amp;"8)),
      COUNTIFS('SUMMARY DATA'!$D:$D,$C218,'SUMMARY DATA'!$B:$B,""RWS"")&lt;&gt;1
    ),
    """",
    IFERROR(TEXTJOIN(CHAR(10),TRUE,FILTER('SUMMARY DATA'!G:G,'SUMMARY DATA'!$D:$D=$C218,'SUMMARY DATA'!$B:$B=""RWS"")),"""")
  )
)"),"")</f>
        <v/>
      </c>
      <c r="H218" s="18" t="str">
        <f>IFERROR(__xludf.DUMMYFUNCTION("IFERROR(
  TEXTJOIN(CHAR(10),TRUE,FILTER('SUMMARY DATA'!H:H,'SUMMARY DATA'!$A:$A=$A218,'SUMMARY DATA'!$C:$C=$B218,'SUMMARY DATA'!$B:$B=""RWS"",'SUMMARY DATA'!$H:$H=$D218)),
  IF(
    OR(
      ISNUMBER(SEARCH(""CDM CASH DEPOSIT"",$C218)),
      ISNUMBER(S"&amp;"EARCH(""CASH DEPOSIT"",$C218))
    ),
    """",
    IFERROR(TEXTJOIN(CHAR(10),TRUE,FILTER('SUMMARY DATA'!H:H,'SUMMARY DATA'!$D:$D=$C218,'SUMMARY DATA'!$B:$B=""RWS"",'SUMMARY DATA'!$H:$H=$D218)),"""")
  )
)"),"")</f>
        <v/>
      </c>
      <c r="I218" s="18" t="str">
        <f>IFERROR(__xludf.DUMMYFUNCTION("IF(H218="""","""",
SUM(ARRAYFORMULA(VALUE(SPLIT(H218,CHAR(10)))))
)"),"")</f>
        <v/>
      </c>
      <c r="J218" s="17" t="str">
        <f>IFERROR(__xludf.DUMMYFUNCTION("IFERROR(
  TEXTJOIN(CHAR(10),TRUE,FILTER('SUMMARY DATA'!I:I,'SUMMARY DATA'!$A:$A=$A218,'SUMMARY DATA'!$C:$C=$B218,'SUMMARY DATA'!$B:$B=""RWS"")),
  IF(
    OR(
      ISNUMBER(SEARCH(""CDM CASH DEPOSIT"",$C218)),
      ISNUMBER(SEARCH(""CASH DEPOSIT"",$C21"&amp;"8)),
      COUNTIFS('SUMMARY DATA'!$D:$D,$C218,'SUMMARY DATA'!$B:$B,""RWS"")&lt;&gt;1
    ),
    """",
    IFERROR(TEXTJOIN(CHAR(10),TRUE,FILTER('SUMMARY DATA'!I:I,'SUMMARY DATA'!$D:$D=$C218,'SUMMARY DATA'!$B:$B=""RWS"")),"""")
  )
)"),"")</f>
        <v/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Height="1" spans="1:27">
      <c r="A219" s="2" t="s">
        <v>1431</v>
      </c>
      <c r="B219" s="15">
        <v>45946</v>
      </c>
      <c r="C219" s="2" t="s">
        <v>110</v>
      </c>
      <c r="D219" s="3">
        <v>280</v>
      </c>
      <c r="E219" s="16" t="str">
        <f>IFERROR(__xludf.DUMMYFUNCTION("IFERROR(
  TEXTJOIN(CHAR(10),TRUE,FILTER('SUMMARY DATA'!E:E,'SUMMARY DATA'!$A:$A=$A219,'SUMMARY DATA'!$C:$C=$B219,'SUMMARY DATA'!$B:$B=""RWS"")),
  IF(
    OR(
      ISNUMBER(SEARCH(""CDM CASH DEPOSIT"",$C219)),
      ISNUMBER(SEARCH(""CASH DEPOSIT"",$C21"&amp;"9)),
      COUNTIFS('SUMMARY DATA'!$D:$D,$C219,'SUMMARY DATA'!$B:$B,""RWS"")&lt;&gt;1
    ),
    """",
    IFERROR(TEXTJOIN(CHAR(10),TRUE,FILTER('SUMMARY DATA'!E:E,'SUMMARY DATA'!$D:$D=$C219,'SUMMARY DATA'!$B:$B=""RWS"")),"""")
  )
)"),"")</f>
        <v/>
      </c>
      <c r="F219" s="17" t="str">
        <f>IFERROR(__xludf.DUMMYFUNCTION("IFERROR(
  TEXTJOIN(CHAR(10),TRUE,FILTER('SUMMARY DATA'!F:F,'SUMMARY DATA'!$A:$A=$A219,'SUMMARY DATA'!$C:$C=$B219,'SUMMARY DATA'!$B:$B=""RWS"")),
  IF(
    OR(
      ISNUMBER(SEARCH(""CDM CASH DEPOSIT"",$C219)),
      ISNUMBER(SEARCH(""CASH DEPOSIT"",$C21"&amp;"9)),
      COUNTIFS('SUMMARY DATA'!$D:$D,$C219,'SUMMARY DATA'!$B:$B,""RWS"")&lt;&gt;1
    ),
    """",
    IFERROR(TEXTJOIN(CHAR(10),TRUE,FILTER('SUMMARY DATA'!F:F,'SUMMARY DATA'!$D:$D=$C219,'SUMMARY DATA'!$B:$B=""RWS"")),"""")
  )
)"),"")</f>
        <v/>
      </c>
      <c r="G219" s="17" t="str">
        <f>IFERROR(__xludf.DUMMYFUNCTION("IFERROR(
  TEXTJOIN(CHAR(10),TRUE,FILTER('SUMMARY DATA'!G:G,'SUMMARY DATA'!$A:$A=$A219,'SUMMARY DATA'!$C:$C=$B219,'SUMMARY DATA'!$B:$B=""RWS"")),
  IF(
    OR(
      ISNUMBER(SEARCH(""CDM CASH DEPOSIT"",$C219)),
      ISNUMBER(SEARCH(""CASH DEPOSIT"",$C21"&amp;"9)),
      COUNTIFS('SUMMARY DATA'!$D:$D,$C219,'SUMMARY DATA'!$B:$B,""RWS"")&lt;&gt;1
    ),
    """",
    IFERROR(TEXTJOIN(CHAR(10),TRUE,FILTER('SUMMARY DATA'!G:G,'SUMMARY DATA'!$D:$D=$C219,'SUMMARY DATA'!$B:$B=""RWS"")),"""")
  )
)"),"")</f>
        <v/>
      </c>
      <c r="H219" s="18" t="str">
        <f>IFERROR(__xludf.DUMMYFUNCTION("IFERROR(
  TEXTJOIN(CHAR(10),TRUE,FILTER('SUMMARY DATA'!H:H,'SUMMARY DATA'!$A:$A=$A219,'SUMMARY DATA'!$C:$C=$B219,'SUMMARY DATA'!$B:$B=""RWS"",'SUMMARY DATA'!$H:$H=$D219)),
  IF(
    OR(
      ISNUMBER(SEARCH(""CDM CASH DEPOSIT"",$C219)),
      ISNUMBER(S"&amp;"EARCH(""CASH DEPOSIT"",$C219))
    ),
    """",
    IFERROR(TEXTJOIN(CHAR(10),TRUE,FILTER('SUMMARY DATA'!H:H,'SUMMARY DATA'!$D:$D=$C219,'SUMMARY DATA'!$B:$B=""RWS"",'SUMMARY DATA'!$H:$H=$D219)),"""")
  )
)"),"")</f>
        <v/>
      </c>
      <c r="I219" s="18" t="str">
        <f>IFERROR(__xludf.DUMMYFUNCTION("IF(H219="""","""",
SUM(ARRAYFORMULA(VALUE(SPLIT(H219,CHAR(10)))))
)"),"")</f>
        <v/>
      </c>
      <c r="J219" s="17" t="str">
        <f>IFERROR(__xludf.DUMMYFUNCTION("IFERROR(
  TEXTJOIN(CHAR(10),TRUE,FILTER('SUMMARY DATA'!I:I,'SUMMARY DATA'!$A:$A=$A219,'SUMMARY DATA'!$C:$C=$B219,'SUMMARY DATA'!$B:$B=""RWS"")),
  IF(
    OR(
      ISNUMBER(SEARCH(""CDM CASH DEPOSIT"",$C219)),
      ISNUMBER(SEARCH(""CASH DEPOSIT"",$C21"&amp;"9)),
      COUNTIFS('SUMMARY DATA'!$D:$D,$C219,'SUMMARY DATA'!$B:$B,""RWS"")&lt;&gt;1
    ),
    """",
    IFERROR(TEXTJOIN(CHAR(10),TRUE,FILTER('SUMMARY DATA'!I:I,'SUMMARY DATA'!$D:$D=$C219,'SUMMARY DATA'!$B:$B=""RWS"")),"""")
  )
)"),"")</f>
        <v/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Height="1" spans="1:27">
      <c r="A220" s="2" t="s">
        <v>1433</v>
      </c>
      <c r="B220" s="15">
        <v>45946</v>
      </c>
      <c r="C220" s="2" t="s">
        <v>1434</v>
      </c>
      <c r="D220" s="3">
        <v>69.9</v>
      </c>
      <c r="E220" s="16" t="str">
        <f>IFERROR(__xludf.DUMMYFUNCTION("IFERROR(
  TEXTJOIN(CHAR(10),TRUE,FILTER('SUMMARY DATA'!E:E,'SUMMARY DATA'!$A:$A=$A220,'SUMMARY DATA'!$C:$C=$B220,'SUMMARY DATA'!$B:$B=""RWS"")),
  IF(
    OR(
      ISNUMBER(SEARCH(""CDM CASH DEPOSIT"",$C220)),
      ISNUMBER(SEARCH(""CASH DEPOSIT"",$C22"&amp;"0)),
      COUNTIFS('SUMMARY DATA'!$D:$D,$C220,'SUMMARY DATA'!$B:$B,""RWS"")&lt;&gt;1
    ),
    """",
    IFERROR(TEXTJOIN(CHAR(10),TRUE,FILTER('SUMMARY DATA'!E:E,'SUMMARY DATA'!$D:$D=$C220,'SUMMARY DATA'!$B:$B=""RWS"")),"""")
  )
)"),"")</f>
        <v/>
      </c>
      <c r="F220" s="17" t="str">
        <f>IFERROR(__xludf.DUMMYFUNCTION("IFERROR(
  TEXTJOIN(CHAR(10),TRUE,FILTER('SUMMARY DATA'!F:F,'SUMMARY DATA'!$A:$A=$A220,'SUMMARY DATA'!$C:$C=$B220,'SUMMARY DATA'!$B:$B=""RWS"")),
  IF(
    OR(
      ISNUMBER(SEARCH(""CDM CASH DEPOSIT"",$C220)),
      ISNUMBER(SEARCH(""CASH DEPOSIT"",$C22"&amp;"0)),
      COUNTIFS('SUMMARY DATA'!$D:$D,$C220,'SUMMARY DATA'!$B:$B,""RWS"")&lt;&gt;1
    ),
    """",
    IFERROR(TEXTJOIN(CHAR(10),TRUE,FILTER('SUMMARY DATA'!F:F,'SUMMARY DATA'!$D:$D=$C220,'SUMMARY DATA'!$B:$B=""RWS"")),"""")
  )
)"),"")</f>
        <v/>
      </c>
      <c r="G220" s="17" t="str">
        <f>IFERROR(__xludf.DUMMYFUNCTION("IFERROR(
  TEXTJOIN(CHAR(10),TRUE,FILTER('SUMMARY DATA'!G:G,'SUMMARY DATA'!$A:$A=$A220,'SUMMARY DATA'!$C:$C=$B220,'SUMMARY DATA'!$B:$B=""RWS"")),
  IF(
    OR(
      ISNUMBER(SEARCH(""CDM CASH DEPOSIT"",$C220)),
      ISNUMBER(SEARCH(""CASH DEPOSIT"",$C22"&amp;"0)),
      COUNTIFS('SUMMARY DATA'!$D:$D,$C220,'SUMMARY DATA'!$B:$B,""RWS"")&lt;&gt;1
    ),
    """",
    IFERROR(TEXTJOIN(CHAR(10),TRUE,FILTER('SUMMARY DATA'!G:G,'SUMMARY DATA'!$D:$D=$C220,'SUMMARY DATA'!$B:$B=""RWS"")),"""")
  )
)"),"")</f>
        <v/>
      </c>
      <c r="H220" s="18" t="str">
        <f>IFERROR(__xludf.DUMMYFUNCTION("IFERROR(
  TEXTJOIN(CHAR(10),TRUE,FILTER('SUMMARY DATA'!H:H,'SUMMARY DATA'!$A:$A=$A220,'SUMMARY DATA'!$C:$C=$B220,'SUMMARY DATA'!$B:$B=""RWS"",'SUMMARY DATA'!$H:$H=$D220)),
  IF(
    OR(
      ISNUMBER(SEARCH(""CDM CASH DEPOSIT"",$C220)),
      ISNUMBER(S"&amp;"EARCH(""CASH DEPOSIT"",$C220))
    ),
    """",
    IFERROR(TEXTJOIN(CHAR(10),TRUE,FILTER('SUMMARY DATA'!H:H,'SUMMARY DATA'!$D:$D=$C220,'SUMMARY DATA'!$B:$B=""RWS"",'SUMMARY DATA'!$H:$H=$D220)),"""")
  )
)"),"")</f>
        <v/>
      </c>
      <c r="I220" s="18" t="str">
        <f>IFERROR(__xludf.DUMMYFUNCTION("IF(H220="""","""",
SUM(ARRAYFORMULA(VALUE(SPLIT(H220,CHAR(10)))))
)"),"")</f>
        <v/>
      </c>
      <c r="J220" s="17" t="str">
        <f>IFERROR(__xludf.DUMMYFUNCTION("IFERROR(
  TEXTJOIN(CHAR(10),TRUE,FILTER('SUMMARY DATA'!I:I,'SUMMARY DATA'!$A:$A=$A220,'SUMMARY DATA'!$C:$C=$B220,'SUMMARY DATA'!$B:$B=""RWS"")),
  IF(
    OR(
      ISNUMBER(SEARCH(""CDM CASH DEPOSIT"",$C220)),
      ISNUMBER(SEARCH(""CASH DEPOSIT"",$C22"&amp;"0)),
      COUNTIFS('SUMMARY DATA'!$D:$D,$C220,'SUMMARY DATA'!$B:$B,""RWS"")&lt;&gt;1
    ),
    """",
    IFERROR(TEXTJOIN(CHAR(10),TRUE,FILTER('SUMMARY DATA'!I:I,'SUMMARY DATA'!$D:$D=$C220,'SUMMARY DATA'!$B:$B=""RWS"")),"""")
  )
)"),"")</f>
        <v/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Height="1" spans="1:27">
      <c r="A221" s="2" t="s">
        <v>1435</v>
      </c>
      <c r="B221" s="15">
        <v>45946</v>
      </c>
      <c r="C221" s="2" t="s">
        <v>1436</v>
      </c>
      <c r="D221" s="3">
        <v>36.39</v>
      </c>
      <c r="E221" s="16" t="str">
        <f>IFERROR(__xludf.DUMMYFUNCTION("IFERROR(
  TEXTJOIN(CHAR(10),TRUE,FILTER('SUMMARY DATA'!E:E,'SUMMARY DATA'!$A:$A=$A221,'SUMMARY DATA'!$C:$C=$B221,'SUMMARY DATA'!$B:$B=""RWS"")),
  IF(
    OR(
      ISNUMBER(SEARCH(""CDM CASH DEPOSIT"",$C221)),
      ISNUMBER(SEARCH(""CASH DEPOSIT"",$C22"&amp;"1)),
      COUNTIFS('SUMMARY DATA'!$D:$D,$C221,'SUMMARY DATA'!$B:$B,""RWS"")&lt;&gt;1
    ),
    """",
    IFERROR(TEXTJOIN(CHAR(10),TRUE,FILTER('SUMMARY DATA'!E:E,'SUMMARY DATA'!$D:$D=$C221,'SUMMARY DATA'!$B:$B=""RWS"")),"""")
  )
)"),"")</f>
        <v/>
      </c>
      <c r="F221" s="17" t="str">
        <f>IFERROR(__xludf.DUMMYFUNCTION("IFERROR(
  TEXTJOIN(CHAR(10),TRUE,FILTER('SUMMARY DATA'!F:F,'SUMMARY DATA'!$A:$A=$A221,'SUMMARY DATA'!$C:$C=$B221,'SUMMARY DATA'!$B:$B=""RWS"")),
  IF(
    OR(
      ISNUMBER(SEARCH(""CDM CASH DEPOSIT"",$C221)),
      ISNUMBER(SEARCH(""CASH DEPOSIT"",$C22"&amp;"1)),
      COUNTIFS('SUMMARY DATA'!$D:$D,$C221,'SUMMARY DATA'!$B:$B,""RWS"")&lt;&gt;1
    ),
    """",
    IFERROR(TEXTJOIN(CHAR(10),TRUE,FILTER('SUMMARY DATA'!F:F,'SUMMARY DATA'!$D:$D=$C221,'SUMMARY DATA'!$B:$B=""RWS"")),"""")
  )
)"),"")</f>
        <v/>
      </c>
      <c r="G221" s="17" t="str">
        <f>IFERROR(__xludf.DUMMYFUNCTION("IFERROR(
  TEXTJOIN(CHAR(10),TRUE,FILTER('SUMMARY DATA'!G:G,'SUMMARY DATA'!$A:$A=$A221,'SUMMARY DATA'!$C:$C=$B221,'SUMMARY DATA'!$B:$B=""RWS"")),
  IF(
    OR(
      ISNUMBER(SEARCH(""CDM CASH DEPOSIT"",$C221)),
      ISNUMBER(SEARCH(""CASH DEPOSIT"",$C22"&amp;"1)),
      COUNTIFS('SUMMARY DATA'!$D:$D,$C221,'SUMMARY DATA'!$B:$B,""RWS"")&lt;&gt;1
    ),
    """",
    IFERROR(TEXTJOIN(CHAR(10),TRUE,FILTER('SUMMARY DATA'!G:G,'SUMMARY DATA'!$D:$D=$C221,'SUMMARY DATA'!$B:$B=""RWS"")),"""")
  )
)"),"")</f>
        <v/>
      </c>
      <c r="H221" s="18" t="str">
        <f>IFERROR(__xludf.DUMMYFUNCTION("IFERROR(
  TEXTJOIN(CHAR(10),TRUE,FILTER('SUMMARY DATA'!H:H,'SUMMARY DATA'!$A:$A=$A221,'SUMMARY DATA'!$C:$C=$B221,'SUMMARY DATA'!$B:$B=""RWS"",'SUMMARY DATA'!$H:$H=$D221)),
  IF(
    OR(
      ISNUMBER(SEARCH(""CDM CASH DEPOSIT"",$C221)),
      ISNUMBER(S"&amp;"EARCH(""CASH DEPOSIT"",$C221))
    ),
    """",
    IFERROR(TEXTJOIN(CHAR(10),TRUE,FILTER('SUMMARY DATA'!H:H,'SUMMARY DATA'!$D:$D=$C221,'SUMMARY DATA'!$B:$B=""RWS"",'SUMMARY DATA'!$H:$H=$D221)),"""")
  )
)"),"")</f>
        <v/>
      </c>
      <c r="I221" s="18" t="str">
        <f>IFERROR(__xludf.DUMMYFUNCTION("IF(H221="""","""",
SUM(ARRAYFORMULA(VALUE(SPLIT(H221,CHAR(10)))))
)"),"")</f>
        <v/>
      </c>
      <c r="J221" s="17" t="str">
        <f>IFERROR(__xludf.DUMMYFUNCTION("IFERROR(
  TEXTJOIN(CHAR(10),TRUE,FILTER('SUMMARY DATA'!I:I,'SUMMARY DATA'!$A:$A=$A221,'SUMMARY DATA'!$C:$C=$B221,'SUMMARY DATA'!$B:$B=""RWS"")),
  IF(
    OR(
      ISNUMBER(SEARCH(""CDM CASH DEPOSIT"",$C221)),
      ISNUMBER(SEARCH(""CASH DEPOSIT"",$C22"&amp;"1)),
      COUNTIFS('SUMMARY DATA'!$D:$D,$C221,'SUMMARY DATA'!$B:$B,""RWS"")&lt;&gt;1
    ),
    """",
    IFERROR(TEXTJOIN(CHAR(10),TRUE,FILTER('SUMMARY DATA'!I:I,'SUMMARY DATA'!$D:$D=$C221,'SUMMARY DATA'!$B:$B=""RWS"")),"""")
  )
)"),"")</f>
        <v/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Height="1" spans="1:27">
      <c r="A222" s="2"/>
      <c r="B222" s="15">
        <v>45946</v>
      </c>
      <c r="C222" s="2" t="s">
        <v>1437</v>
      </c>
      <c r="D222" s="3">
        <v>11</v>
      </c>
      <c r="E222" s="16" t="str">
        <f>IFERROR(__xludf.DUMMYFUNCTION("IFERROR(
  TEXTJOIN(CHAR(10),TRUE,FILTER('SUMMARY DATA'!E:E,'SUMMARY DATA'!$A:$A=$A222,'SUMMARY DATA'!$C:$C=$B222,'SUMMARY DATA'!$B:$B=""RWS"")),
  IF(
    OR(
      ISNUMBER(SEARCH(""CDM CASH DEPOSIT"",$C222)),
      ISNUMBER(SEARCH(""CASH DEPOSIT"",$C22"&amp;"2)),
      COUNTIFS('SUMMARY DATA'!$D:$D,$C222,'SUMMARY DATA'!$B:$B,""RWS"")&lt;&gt;1
    ),
    """",
    IFERROR(TEXTJOIN(CHAR(10),TRUE,FILTER('SUMMARY DATA'!E:E,'SUMMARY DATA'!$D:$D=$C222,'SUMMARY DATA'!$B:$B=""RWS"")),"""")
  )
)"),"")</f>
        <v/>
      </c>
      <c r="F222" s="17" t="str">
        <f>IFERROR(__xludf.DUMMYFUNCTION("IFERROR(
  TEXTJOIN(CHAR(10),TRUE,FILTER('SUMMARY DATA'!F:F,'SUMMARY DATA'!$A:$A=$A222,'SUMMARY DATA'!$C:$C=$B222,'SUMMARY DATA'!$B:$B=""RWS"")),
  IF(
    OR(
      ISNUMBER(SEARCH(""CDM CASH DEPOSIT"",$C222)),
      ISNUMBER(SEARCH(""CASH DEPOSIT"",$C22"&amp;"2)),
      COUNTIFS('SUMMARY DATA'!$D:$D,$C222,'SUMMARY DATA'!$B:$B,""RWS"")&lt;&gt;1
    ),
    """",
    IFERROR(TEXTJOIN(CHAR(10),TRUE,FILTER('SUMMARY DATA'!F:F,'SUMMARY DATA'!$D:$D=$C222,'SUMMARY DATA'!$B:$B=""RWS"")),"""")
  )
)"),"")</f>
        <v/>
      </c>
      <c r="G222" s="17" t="str">
        <f>IFERROR(__xludf.DUMMYFUNCTION("IFERROR(
  TEXTJOIN(CHAR(10),TRUE,FILTER('SUMMARY DATA'!G:G,'SUMMARY DATA'!$A:$A=$A222,'SUMMARY DATA'!$C:$C=$B222,'SUMMARY DATA'!$B:$B=""RWS"")),
  IF(
    OR(
      ISNUMBER(SEARCH(""CDM CASH DEPOSIT"",$C222)),
      ISNUMBER(SEARCH(""CASH DEPOSIT"",$C22"&amp;"2)),
      COUNTIFS('SUMMARY DATA'!$D:$D,$C222,'SUMMARY DATA'!$B:$B,""RWS"")&lt;&gt;1
    ),
    """",
    IFERROR(TEXTJOIN(CHAR(10),TRUE,FILTER('SUMMARY DATA'!G:G,'SUMMARY DATA'!$D:$D=$C222,'SUMMARY DATA'!$B:$B=""RWS"")),"""")
  )
)"),"")</f>
        <v/>
      </c>
      <c r="H222" s="18" t="str">
        <f>IFERROR(__xludf.DUMMYFUNCTION("IFERROR(
  TEXTJOIN(CHAR(10),TRUE,FILTER('SUMMARY DATA'!H:H,'SUMMARY DATA'!$A:$A=$A222,'SUMMARY DATA'!$C:$C=$B222,'SUMMARY DATA'!$B:$B=""RWS"",'SUMMARY DATA'!$H:$H=$D222)),
  IF(
    OR(
      ISNUMBER(SEARCH(""CDM CASH DEPOSIT"",$C222)),
      ISNUMBER(S"&amp;"EARCH(""CASH DEPOSIT"",$C222))
    ),
    """",
    IFERROR(TEXTJOIN(CHAR(10),TRUE,FILTER('SUMMARY DATA'!H:H,'SUMMARY DATA'!$D:$D=$C222,'SUMMARY DATA'!$B:$B=""RWS"",'SUMMARY DATA'!$H:$H=$D222)),"""")
  )
)"),"")</f>
        <v/>
      </c>
      <c r="I222" s="18" t="str">
        <f>IFERROR(__xludf.DUMMYFUNCTION("IF(H222="""","""",
SUM(ARRAYFORMULA(VALUE(SPLIT(H222,CHAR(10)))))
)"),"")</f>
        <v/>
      </c>
      <c r="J222" s="17" t="str">
        <f>IFERROR(__xludf.DUMMYFUNCTION("IFERROR(
  TEXTJOIN(CHAR(10),TRUE,FILTER('SUMMARY DATA'!I:I,'SUMMARY DATA'!$A:$A=$A222,'SUMMARY DATA'!$C:$C=$B222,'SUMMARY DATA'!$B:$B=""RWS"")),
  IF(
    OR(
      ISNUMBER(SEARCH(""CDM CASH DEPOSIT"",$C222)),
      ISNUMBER(SEARCH(""CASH DEPOSIT"",$C22"&amp;"2)),
      COUNTIFS('SUMMARY DATA'!$D:$D,$C222,'SUMMARY DATA'!$B:$B,""RWS"")&lt;&gt;1
    ),
    """",
    IFERROR(TEXTJOIN(CHAR(10),TRUE,FILTER('SUMMARY DATA'!I:I,'SUMMARY DATA'!$D:$D=$C222,'SUMMARY DATA'!$B:$B=""RWS"")),"""")
  )
)"),"")</f>
        <v/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Height="1" spans="1:27">
      <c r="A223" s="2" t="s">
        <v>1438</v>
      </c>
      <c r="B223" s="15">
        <v>45945</v>
      </c>
      <c r="C223" s="2" t="s">
        <v>1439</v>
      </c>
      <c r="D223" s="3">
        <v>10</v>
      </c>
      <c r="E223" s="16" t="str">
        <f>IFERROR(__xludf.DUMMYFUNCTION("IFERROR(
  TEXTJOIN(CHAR(10),TRUE,FILTER('SUMMARY DATA'!E:E,'SUMMARY DATA'!$A:$A=$A223,'SUMMARY DATA'!$C:$C=$B223,'SUMMARY DATA'!$B:$B=""RWS"")),
  IF(
    OR(
      ISNUMBER(SEARCH(""CDM CASH DEPOSIT"",$C223)),
      ISNUMBER(SEARCH(""CASH DEPOSIT"",$C22"&amp;"3)),
      COUNTIFS('SUMMARY DATA'!$D:$D,$C223,'SUMMARY DATA'!$B:$B,""RWS"")&lt;&gt;1
    ),
    """",
    IFERROR(TEXTJOIN(CHAR(10),TRUE,FILTER('SUMMARY DATA'!E:E,'SUMMARY DATA'!$D:$D=$C223,'SUMMARY DATA'!$B:$B=""RWS"")),"""")
  )
)"),"")</f>
        <v/>
      </c>
      <c r="F223" s="17" t="str">
        <f>IFERROR(__xludf.DUMMYFUNCTION("IFERROR(
  TEXTJOIN(CHAR(10),TRUE,FILTER('SUMMARY DATA'!F:F,'SUMMARY DATA'!$A:$A=$A223,'SUMMARY DATA'!$C:$C=$B223,'SUMMARY DATA'!$B:$B=""RWS"")),
  IF(
    OR(
      ISNUMBER(SEARCH(""CDM CASH DEPOSIT"",$C223)),
      ISNUMBER(SEARCH(""CASH DEPOSIT"",$C22"&amp;"3)),
      COUNTIFS('SUMMARY DATA'!$D:$D,$C223,'SUMMARY DATA'!$B:$B,""RWS"")&lt;&gt;1
    ),
    """",
    IFERROR(TEXTJOIN(CHAR(10),TRUE,FILTER('SUMMARY DATA'!F:F,'SUMMARY DATA'!$D:$D=$C223,'SUMMARY DATA'!$B:$B=""RWS"")),"""")
  )
)"),"")</f>
        <v/>
      </c>
      <c r="G223" s="17" t="str">
        <f>IFERROR(__xludf.DUMMYFUNCTION("IFERROR(
  TEXTJOIN(CHAR(10),TRUE,FILTER('SUMMARY DATA'!G:G,'SUMMARY DATA'!$A:$A=$A223,'SUMMARY DATA'!$C:$C=$B223,'SUMMARY DATA'!$B:$B=""RWS"")),
  IF(
    OR(
      ISNUMBER(SEARCH(""CDM CASH DEPOSIT"",$C223)),
      ISNUMBER(SEARCH(""CASH DEPOSIT"",$C22"&amp;"3)),
      COUNTIFS('SUMMARY DATA'!$D:$D,$C223,'SUMMARY DATA'!$B:$B,""RWS"")&lt;&gt;1
    ),
    """",
    IFERROR(TEXTJOIN(CHAR(10),TRUE,FILTER('SUMMARY DATA'!G:G,'SUMMARY DATA'!$D:$D=$C223,'SUMMARY DATA'!$B:$B=""RWS"")),"""")
  )
)"),"")</f>
        <v/>
      </c>
      <c r="H223" s="18" t="str">
        <f>IFERROR(__xludf.DUMMYFUNCTION("IFERROR(
  TEXTJOIN(CHAR(10),TRUE,FILTER('SUMMARY DATA'!H:H,'SUMMARY DATA'!$A:$A=$A223,'SUMMARY DATA'!$C:$C=$B223,'SUMMARY DATA'!$B:$B=""RWS"",'SUMMARY DATA'!$H:$H=$D223)),
  IF(
    OR(
      ISNUMBER(SEARCH(""CDM CASH DEPOSIT"",$C223)),
      ISNUMBER(S"&amp;"EARCH(""CASH DEPOSIT"",$C223))
    ),
    """",
    IFERROR(TEXTJOIN(CHAR(10),TRUE,FILTER('SUMMARY DATA'!H:H,'SUMMARY DATA'!$D:$D=$C223,'SUMMARY DATA'!$B:$B=""RWS"",'SUMMARY DATA'!$H:$H=$D223)),"""")
  )
)"),"")</f>
        <v/>
      </c>
      <c r="I223" s="18" t="str">
        <f>IFERROR(__xludf.DUMMYFUNCTION("IF(H223="""","""",
SUM(ARRAYFORMULA(VALUE(SPLIT(H223,CHAR(10)))))
)"),"")</f>
        <v/>
      </c>
      <c r="J223" s="17" t="str">
        <f>IFERROR(__xludf.DUMMYFUNCTION("IFERROR(
  TEXTJOIN(CHAR(10),TRUE,FILTER('SUMMARY DATA'!I:I,'SUMMARY DATA'!$A:$A=$A223,'SUMMARY DATA'!$C:$C=$B223,'SUMMARY DATA'!$B:$B=""RWS"")),
  IF(
    OR(
      ISNUMBER(SEARCH(""CDM CASH DEPOSIT"",$C223)),
      ISNUMBER(SEARCH(""CASH DEPOSIT"",$C22"&amp;"3)),
      COUNTIFS('SUMMARY DATA'!$D:$D,$C223,'SUMMARY DATA'!$B:$B,""RWS"")&lt;&gt;1
    ),
    """",
    IFERROR(TEXTJOIN(CHAR(10),TRUE,FILTER('SUMMARY DATA'!I:I,'SUMMARY DATA'!$D:$D=$C223,'SUMMARY DATA'!$B:$B=""RWS"")),"""")
  )
)"),"")</f>
        <v/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Height="1" spans="1:27">
      <c r="A224" s="2"/>
      <c r="B224" s="15">
        <v>45945</v>
      </c>
      <c r="C224" s="2" t="s">
        <v>1440</v>
      </c>
      <c r="D224" s="3">
        <v>962</v>
      </c>
      <c r="E224" s="16" t="str">
        <f>IFERROR(__xludf.DUMMYFUNCTION("IFERROR(
  TEXTJOIN(CHAR(10),TRUE,FILTER('SUMMARY DATA'!E:E,'SUMMARY DATA'!$A:$A=$A224,'SUMMARY DATA'!$C:$C=$B224,'SUMMARY DATA'!$B:$B=""RWS"")),
  IF(
    OR(
      ISNUMBER(SEARCH(""CDM CASH DEPOSIT"",$C224)),
      ISNUMBER(SEARCH(""CASH DEPOSIT"",$C22"&amp;"4)),
      COUNTIFS('SUMMARY DATA'!$D:$D,$C224,'SUMMARY DATA'!$B:$B,""RWS"")&lt;&gt;1
    ),
    """",
    IFERROR(TEXTJOIN(CHAR(10),TRUE,FILTER('SUMMARY DATA'!E:E,'SUMMARY DATA'!$D:$D=$C224,'SUMMARY DATA'!$B:$B=""RWS"")),"""")
  )
)"),"")</f>
        <v/>
      </c>
      <c r="F224" s="17" t="str">
        <f>IFERROR(__xludf.DUMMYFUNCTION("IFERROR(
  TEXTJOIN(CHAR(10),TRUE,FILTER('SUMMARY DATA'!F:F,'SUMMARY DATA'!$A:$A=$A224,'SUMMARY DATA'!$C:$C=$B224,'SUMMARY DATA'!$B:$B=""RWS"")),
  IF(
    OR(
      ISNUMBER(SEARCH(""CDM CASH DEPOSIT"",$C224)),
      ISNUMBER(SEARCH(""CASH DEPOSIT"",$C22"&amp;"4)),
      COUNTIFS('SUMMARY DATA'!$D:$D,$C224,'SUMMARY DATA'!$B:$B,""RWS"")&lt;&gt;1
    ),
    """",
    IFERROR(TEXTJOIN(CHAR(10),TRUE,FILTER('SUMMARY DATA'!F:F,'SUMMARY DATA'!$D:$D=$C224,'SUMMARY DATA'!$B:$B=""RWS"")),"""")
  )
)"),"")</f>
        <v/>
      </c>
      <c r="G224" s="17" t="str">
        <f>IFERROR(__xludf.DUMMYFUNCTION("IFERROR(
  TEXTJOIN(CHAR(10),TRUE,FILTER('SUMMARY DATA'!G:G,'SUMMARY DATA'!$A:$A=$A224,'SUMMARY DATA'!$C:$C=$B224,'SUMMARY DATA'!$B:$B=""RWS"")),
  IF(
    OR(
      ISNUMBER(SEARCH(""CDM CASH DEPOSIT"",$C224)),
      ISNUMBER(SEARCH(""CASH DEPOSIT"",$C22"&amp;"4)),
      COUNTIFS('SUMMARY DATA'!$D:$D,$C224,'SUMMARY DATA'!$B:$B,""RWS"")&lt;&gt;1
    ),
    """",
    IFERROR(TEXTJOIN(CHAR(10),TRUE,FILTER('SUMMARY DATA'!G:G,'SUMMARY DATA'!$D:$D=$C224,'SUMMARY DATA'!$B:$B=""RWS"")),"""")
  )
)"),"")</f>
        <v/>
      </c>
      <c r="H224" s="18" t="str">
        <f>IFERROR(__xludf.DUMMYFUNCTION("IFERROR(
  TEXTJOIN(CHAR(10),TRUE,FILTER('SUMMARY DATA'!H:H,'SUMMARY DATA'!$A:$A=$A224,'SUMMARY DATA'!$C:$C=$B224,'SUMMARY DATA'!$B:$B=""RWS"",'SUMMARY DATA'!$H:$H=$D224)),
  IF(
    OR(
      ISNUMBER(SEARCH(""CDM CASH DEPOSIT"",$C224)),
      ISNUMBER(S"&amp;"EARCH(""CASH DEPOSIT"",$C224))
    ),
    """",
    IFERROR(TEXTJOIN(CHAR(10),TRUE,FILTER('SUMMARY DATA'!H:H,'SUMMARY DATA'!$D:$D=$C224,'SUMMARY DATA'!$B:$B=""RWS"",'SUMMARY DATA'!$H:$H=$D224)),"""")
  )
)"),"")</f>
        <v/>
      </c>
      <c r="I224" s="18" t="str">
        <f>IFERROR(__xludf.DUMMYFUNCTION("IF(H224="""","""",
SUM(ARRAYFORMULA(VALUE(SPLIT(H224,CHAR(10)))))
)"),"")</f>
        <v/>
      </c>
      <c r="J224" s="17" t="str">
        <f>IFERROR(__xludf.DUMMYFUNCTION("IFERROR(
  TEXTJOIN(CHAR(10),TRUE,FILTER('SUMMARY DATA'!I:I,'SUMMARY DATA'!$A:$A=$A224,'SUMMARY DATA'!$C:$C=$B224,'SUMMARY DATA'!$B:$B=""RWS"")),
  IF(
    OR(
      ISNUMBER(SEARCH(""CDM CASH DEPOSIT"",$C224)),
      ISNUMBER(SEARCH(""CASH DEPOSIT"",$C22"&amp;"4)),
      COUNTIFS('SUMMARY DATA'!$D:$D,$C224,'SUMMARY DATA'!$B:$B,""RWS"")&lt;&gt;1
    ),
    """",
    IFERROR(TEXTJOIN(CHAR(10),TRUE,FILTER('SUMMARY DATA'!I:I,'SUMMARY DATA'!$D:$D=$C224,'SUMMARY DATA'!$B:$B=""RWS"")),"""")
  )
)"),"")</f>
        <v/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Height="1" spans="1:27">
      <c r="A225" s="2" t="s">
        <v>1441</v>
      </c>
      <c r="B225" s="15">
        <v>45945</v>
      </c>
      <c r="C225" s="2" t="s">
        <v>1442</v>
      </c>
      <c r="D225" s="3">
        <v>525</v>
      </c>
      <c r="E225" s="16" t="str">
        <f>IFERROR(__xludf.DUMMYFUNCTION("IFERROR(
  TEXTJOIN(CHAR(10),TRUE,FILTER('SUMMARY DATA'!E:E,'SUMMARY DATA'!$A:$A=$A225,'SUMMARY DATA'!$C:$C=$B225,'SUMMARY DATA'!$B:$B=""RWS"")),
  IF(
    OR(
      ISNUMBER(SEARCH(""CDM CASH DEPOSIT"",$C225)),
      ISNUMBER(SEARCH(""CASH DEPOSIT"",$C22"&amp;"5)),
      COUNTIFS('SUMMARY DATA'!$D:$D,$C225,'SUMMARY DATA'!$B:$B,""RWS"")&lt;&gt;1
    ),
    """",
    IFERROR(TEXTJOIN(CHAR(10),TRUE,FILTER('SUMMARY DATA'!E:E,'SUMMARY DATA'!$D:$D=$C225,'SUMMARY DATA'!$B:$B=""RWS"")),"""")
  )
)"),"")</f>
        <v/>
      </c>
      <c r="F225" s="17" t="str">
        <f>IFERROR(__xludf.DUMMYFUNCTION("IFERROR(
  TEXTJOIN(CHAR(10),TRUE,FILTER('SUMMARY DATA'!F:F,'SUMMARY DATA'!$A:$A=$A225,'SUMMARY DATA'!$C:$C=$B225,'SUMMARY DATA'!$B:$B=""RWS"")),
  IF(
    OR(
      ISNUMBER(SEARCH(""CDM CASH DEPOSIT"",$C225)),
      ISNUMBER(SEARCH(""CASH DEPOSIT"",$C22"&amp;"5)),
      COUNTIFS('SUMMARY DATA'!$D:$D,$C225,'SUMMARY DATA'!$B:$B,""RWS"")&lt;&gt;1
    ),
    """",
    IFERROR(TEXTJOIN(CHAR(10),TRUE,FILTER('SUMMARY DATA'!F:F,'SUMMARY DATA'!$D:$D=$C225,'SUMMARY DATA'!$B:$B=""RWS"")),"""")
  )
)"),"")</f>
        <v/>
      </c>
      <c r="G225" s="17" t="str">
        <f>IFERROR(__xludf.DUMMYFUNCTION("IFERROR(
  TEXTJOIN(CHAR(10),TRUE,FILTER('SUMMARY DATA'!G:G,'SUMMARY DATA'!$A:$A=$A225,'SUMMARY DATA'!$C:$C=$B225,'SUMMARY DATA'!$B:$B=""RWS"")),
  IF(
    OR(
      ISNUMBER(SEARCH(""CDM CASH DEPOSIT"",$C225)),
      ISNUMBER(SEARCH(""CASH DEPOSIT"",$C22"&amp;"5)),
      COUNTIFS('SUMMARY DATA'!$D:$D,$C225,'SUMMARY DATA'!$B:$B,""RWS"")&lt;&gt;1
    ),
    """",
    IFERROR(TEXTJOIN(CHAR(10),TRUE,FILTER('SUMMARY DATA'!G:G,'SUMMARY DATA'!$D:$D=$C225,'SUMMARY DATA'!$B:$B=""RWS"")),"""")
  )
)"),"")</f>
        <v/>
      </c>
      <c r="H225" s="18" t="str">
        <f>IFERROR(__xludf.DUMMYFUNCTION("IFERROR(
  TEXTJOIN(CHAR(10),TRUE,FILTER('SUMMARY DATA'!H:H,'SUMMARY DATA'!$A:$A=$A225,'SUMMARY DATA'!$C:$C=$B225,'SUMMARY DATA'!$B:$B=""RWS"",'SUMMARY DATA'!$H:$H=$D225)),
  IF(
    OR(
      ISNUMBER(SEARCH(""CDM CASH DEPOSIT"",$C225)),
      ISNUMBER(S"&amp;"EARCH(""CASH DEPOSIT"",$C225))
    ),
    """",
    IFERROR(TEXTJOIN(CHAR(10),TRUE,FILTER('SUMMARY DATA'!H:H,'SUMMARY DATA'!$D:$D=$C225,'SUMMARY DATA'!$B:$B=""RWS"",'SUMMARY DATA'!$H:$H=$D225)),"""")
  )
)"),"")</f>
        <v/>
      </c>
      <c r="I225" s="18" t="str">
        <f>IFERROR(__xludf.DUMMYFUNCTION("IF(H225="""","""",
SUM(ARRAYFORMULA(VALUE(SPLIT(H225,CHAR(10)))))
)"),"")</f>
        <v/>
      </c>
      <c r="J225" s="17" t="str">
        <f>IFERROR(__xludf.DUMMYFUNCTION("IFERROR(
  TEXTJOIN(CHAR(10),TRUE,FILTER('SUMMARY DATA'!I:I,'SUMMARY DATA'!$A:$A=$A225,'SUMMARY DATA'!$C:$C=$B225,'SUMMARY DATA'!$B:$B=""RWS"")),
  IF(
    OR(
      ISNUMBER(SEARCH(""CDM CASH DEPOSIT"",$C225)),
      ISNUMBER(SEARCH(""CASH DEPOSIT"",$C22"&amp;"5)),
      COUNTIFS('SUMMARY DATA'!$D:$D,$C225,'SUMMARY DATA'!$B:$B,""RWS"")&lt;&gt;1
    ),
    """",
    IFERROR(TEXTJOIN(CHAR(10),TRUE,FILTER('SUMMARY DATA'!I:I,'SUMMARY DATA'!$D:$D=$C225,'SUMMARY DATA'!$B:$B=""RWS"")),"""")
  )
)"),"")</f>
        <v/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Height="1" spans="1:27">
      <c r="A226" s="2" t="s">
        <v>1443</v>
      </c>
      <c r="B226" s="15">
        <v>45944</v>
      </c>
      <c r="C226" s="2" t="s">
        <v>1444</v>
      </c>
      <c r="D226" s="3">
        <v>685.54</v>
      </c>
      <c r="E226" s="16" t="str">
        <f>IFERROR(__xludf.DUMMYFUNCTION("IFERROR(
  TEXTJOIN(CHAR(10),TRUE,FILTER('SUMMARY DATA'!E:E,'SUMMARY DATA'!$A:$A=$A226,'SUMMARY DATA'!$C:$C=$B226,'SUMMARY DATA'!$B:$B=""RWS"")),
  IF(
    OR(
      ISNUMBER(SEARCH(""CDM CASH DEPOSIT"",$C226)),
      ISNUMBER(SEARCH(""CASH DEPOSIT"",$C22"&amp;"6)),
      COUNTIFS('SUMMARY DATA'!$D:$D,$C226,'SUMMARY DATA'!$B:$B,""RWS"")&lt;&gt;1
    ),
    """",
    IFERROR(TEXTJOIN(CHAR(10),TRUE,FILTER('SUMMARY DATA'!E:E,'SUMMARY DATA'!$D:$D=$C226,'SUMMARY DATA'!$B:$B=""RWS"")),"""")
  )
)"),"")</f>
        <v/>
      </c>
      <c r="F226" s="17" t="str">
        <f>IFERROR(__xludf.DUMMYFUNCTION("IFERROR(
  TEXTJOIN(CHAR(10),TRUE,FILTER('SUMMARY DATA'!F:F,'SUMMARY DATA'!$A:$A=$A226,'SUMMARY DATA'!$C:$C=$B226,'SUMMARY DATA'!$B:$B=""RWS"")),
  IF(
    OR(
      ISNUMBER(SEARCH(""CDM CASH DEPOSIT"",$C226)),
      ISNUMBER(SEARCH(""CASH DEPOSIT"",$C22"&amp;"6)),
      COUNTIFS('SUMMARY DATA'!$D:$D,$C226,'SUMMARY DATA'!$B:$B,""RWS"")&lt;&gt;1
    ),
    """",
    IFERROR(TEXTJOIN(CHAR(10),TRUE,FILTER('SUMMARY DATA'!F:F,'SUMMARY DATA'!$D:$D=$C226,'SUMMARY DATA'!$B:$B=""RWS"")),"""")
  )
)"),"")</f>
        <v/>
      </c>
      <c r="G226" s="17" t="str">
        <f>IFERROR(__xludf.DUMMYFUNCTION("IFERROR(
  TEXTJOIN(CHAR(10),TRUE,FILTER('SUMMARY DATA'!G:G,'SUMMARY DATA'!$A:$A=$A226,'SUMMARY DATA'!$C:$C=$B226,'SUMMARY DATA'!$B:$B=""RWS"")),
  IF(
    OR(
      ISNUMBER(SEARCH(""CDM CASH DEPOSIT"",$C226)),
      ISNUMBER(SEARCH(""CASH DEPOSIT"",$C22"&amp;"6)),
      COUNTIFS('SUMMARY DATA'!$D:$D,$C226,'SUMMARY DATA'!$B:$B,""RWS"")&lt;&gt;1
    ),
    """",
    IFERROR(TEXTJOIN(CHAR(10),TRUE,FILTER('SUMMARY DATA'!G:G,'SUMMARY DATA'!$D:$D=$C226,'SUMMARY DATA'!$B:$B=""RWS"")),"""")
  )
)"),"")</f>
        <v/>
      </c>
      <c r="H226" s="18" t="str">
        <f>IFERROR(__xludf.DUMMYFUNCTION("IFERROR(
  TEXTJOIN(CHAR(10),TRUE,FILTER('SUMMARY DATA'!H:H,'SUMMARY DATA'!$A:$A=$A226,'SUMMARY DATA'!$C:$C=$B226,'SUMMARY DATA'!$B:$B=""RWS"",'SUMMARY DATA'!$H:$H=$D226)),
  IF(
    OR(
      ISNUMBER(SEARCH(""CDM CASH DEPOSIT"",$C226)),
      ISNUMBER(S"&amp;"EARCH(""CASH DEPOSIT"",$C226))
    ),
    """",
    IFERROR(TEXTJOIN(CHAR(10),TRUE,FILTER('SUMMARY DATA'!H:H,'SUMMARY DATA'!$D:$D=$C226,'SUMMARY DATA'!$B:$B=""RWS"",'SUMMARY DATA'!$H:$H=$D226)),"""")
  )
)"),"")</f>
        <v/>
      </c>
      <c r="I226" s="18" t="str">
        <f>IFERROR(__xludf.DUMMYFUNCTION("IF(H226="""","""",
SUM(ARRAYFORMULA(VALUE(SPLIT(H226,CHAR(10)))))
)"),"")</f>
        <v/>
      </c>
      <c r="J226" s="17" t="str">
        <f>IFERROR(__xludf.DUMMYFUNCTION("IFERROR(
  TEXTJOIN(CHAR(10),TRUE,FILTER('SUMMARY DATA'!I:I,'SUMMARY DATA'!$A:$A=$A226,'SUMMARY DATA'!$C:$C=$B226,'SUMMARY DATA'!$B:$B=""RWS"")),
  IF(
    OR(
      ISNUMBER(SEARCH(""CDM CASH DEPOSIT"",$C226)),
      ISNUMBER(SEARCH(""CASH DEPOSIT"",$C22"&amp;"6)),
      COUNTIFS('SUMMARY DATA'!$D:$D,$C226,'SUMMARY DATA'!$B:$B,""RWS"")&lt;&gt;1
    ),
    """",
    IFERROR(TEXTJOIN(CHAR(10),TRUE,FILTER('SUMMARY DATA'!I:I,'SUMMARY DATA'!$D:$D=$C226,'SUMMARY DATA'!$B:$B=""RWS"")),"""")
  )
)"),"")</f>
        <v/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Height="1" spans="1:27">
      <c r="A227" s="2" t="s">
        <v>1445</v>
      </c>
      <c r="B227" s="15">
        <v>45944</v>
      </c>
      <c r="C227" s="2" t="s">
        <v>1446</v>
      </c>
      <c r="D227" s="3">
        <v>578.99</v>
      </c>
      <c r="E227" s="16" t="str">
        <f>IFERROR(__xludf.DUMMYFUNCTION("IFERROR(
  TEXTJOIN(CHAR(10),TRUE,FILTER('SUMMARY DATA'!E:E,'SUMMARY DATA'!$A:$A=$A227,'SUMMARY DATA'!$C:$C=$B227,'SUMMARY DATA'!$B:$B=""RWS"")),
  IF(
    OR(
      ISNUMBER(SEARCH(""CDM CASH DEPOSIT"",$C227)),
      ISNUMBER(SEARCH(""CASH DEPOSIT"",$C22"&amp;"7)),
      COUNTIFS('SUMMARY DATA'!$D:$D,$C227,'SUMMARY DATA'!$B:$B,""RWS"")&lt;&gt;1
    ),
    """",
    IFERROR(TEXTJOIN(CHAR(10),TRUE,FILTER('SUMMARY DATA'!E:E,'SUMMARY DATA'!$D:$D=$C227,'SUMMARY DATA'!$B:$B=""RWS"")),"""")
  )
)"),"")</f>
        <v/>
      </c>
      <c r="F227" s="17" t="str">
        <f>IFERROR(__xludf.DUMMYFUNCTION("IFERROR(
  TEXTJOIN(CHAR(10),TRUE,FILTER('SUMMARY DATA'!F:F,'SUMMARY DATA'!$A:$A=$A227,'SUMMARY DATA'!$C:$C=$B227,'SUMMARY DATA'!$B:$B=""RWS"")),
  IF(
    OR(
      ISNUMBER(SEARCH(""CDM CASH DEPOSIT"",$C227)),
      ISNUMBER(SEARCH(""CASH DEPOSIT"",$C22"&amp;"7)),
      COUNTIFS('SUMMARY DATA'!$D:$D,$C227,'SUMMARY DATA'!$B:$B,""RWS"")&lt;&gt;1
    ),
    """",
    IFERROR(TEXTJOIN(CHAR(10),TRUE,FILTER('SUMMARY DATA'!F:F,'SUMMARY DATA'!$D:$D=$C227,'SUMMARY DATA'!$B:$B=""RWS"")),"""")
  )
)"),"")</f>
        <v/>
      </c>
      <c r="G227" s="17" t="str">
        <f>IFERROR(__xludf.DUMMYFUNCTION("IFERROR(
  TEXTJOIN(CHAR(10),TRUE,FILTER('SUMMARY DATA'!G:G,'SUMMARY DATA'!$A:$A=$A227,'SUMMARY DATA'!$C:$C=$B227,'SUMMARY DATA'!$B:$B=""RWS"")),
  IF(
    OR(
      ISNUMBER(SEARCH(""CDM CASH DEPOSIT"",$C227)),
      ISNUMBER(SEARCH(""CASH DEPOSIT"",$C22"&amp;"7)),
      COUNTIFS('SUMMARY DATA'!$D:$D,$C227,'SUMMARY DATA'!$B:$B,""RWS"")&lt;&gt;1
    ),
    """",
    IFERROR(TEXTJOIN(CHAR(10),TRUE,FILTER('SUMMARY DATA'!G:G,'SUMMARY DATA'!$D:$D=$C227,'SUMMARY DATA'!$B:$B=""RWS"")),"""")
  )
)"),"")</f>
        <v/>
      </c>
      <c r="H227" s="18" t="str">
        <f>IFERROR(__xludf.DUMMYFUNCTION("IFERROR(
  TEXTJOIN(CHAR(10),TRUE,FILTER('SUMMARY DATA'!H:H,'SUMMARY DATA'!$A:$A=$A227,'SUMMARY DATA'!$C:$C=$B227,'SUMMARY DATA'!$B:$B=""RWS"",'SUMMARY DATA'!$H:$H=$D227)),
  IF(
    OR(
      ISNUMBER(SEARCH(""CDM CASH DEPOSIT"",$C227)),
      ISNUMBER(S"&amp;"EARCH(""CASH DEPOSIT"",$C227))
    ),
    """",
    IFERROR(TEXTJOIN(CHAR(10),TRUE,FILTER('SUMMARY DATA'!H:H,'SUMMARY DATA'!$D:$D=$C227,'SUMMARY DATA'!$B:$B=""RWS"",'SUMMARY DATA'!$H:$H=$D227)),"""")
  )
)"),"")</f>
        <v/>
      </c>
      <c r="I227" s="18" t="str">
        <f>IFERROR(__xludf.DUMMYFUNCTION("IF(H227="""","""",
SUM(ARRAYFORMULA(VALUE(SPLIT(H227,CHAR(10)))))
)"),"")</f>
        <v/>
      </c>
      <c r="J227" s="17" t="str">
        <f>IFERROR(__xludf.DUMMYFUNCTION("IFERROR(
  TEXTJOIN(CHAR(10),TRUE,FILTER('SUMMARY DATA'!I:I,'SUMMARY DATA'!$A:$A=$A227,'SUMMARY DATA'!$C:$C=$B227,'SUMMARY DATA'!$B:$B=""RWS"")),
  IF(
    OR(
      ISNUMBER(SEARCH(""CDM CASH DEPOSIT"",$C227)),
      ISNUMBER(SEARCH(""CASH DEPOSIT"",$C22"&amp;"7)),
      COUNTIFS('SUMMARY DATA'!$D:$D,$C227,'SUMMARY DATA'!$B:$B,""RWS"")&lt;&gt;1
    ),
    """",
    IFERROR(TEXTJOIN(CHAR(10),TRUE,FILTER('SUMMARY DATA'!I:I,'SUMMARY DATA'!$D:$D=$C227,'SUMMARY DATA'!$B:$B=""RWS"")),"""")
  )
)"),"")</f>
        <v/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Height="1" spans="1:27">
      <c r="A228" s="2" t="s">
        <v>1447</v>
      </c>
      <c r="B228" s="15">
        <v>45944</v>
      </c>
      <c r="C228" s="2" t="s">
        <v>1066</v>
      </c>
      <c r="D228" s="3">
        <v>56.97</v>
      </c>
      <c r="E228" s="16" t="str">
        <f>IFERROR(__xludf.DUMMYFUNCTION("IFERROR(
  TEXTJOIN(CHAR(10),TRUE,FILTER('SUMMARY DATA'!E:E,'SUMMARY DATA'!$A:$A=$A228,'SUMMARY DATA'!$C:$C=$B228,'SUMMARY DATA'!$B:$B=""RWS"")),
  IF(
    OR(
      ISNUMBER(SEARCH(""CDM CASH DEPOSIT"",$C228)),
      ISNUMBER(SEARCH(""CASH DEPOSIT"",$C22"&amp;"8)),
      COUNTIFS('SUMMARY DATA'!$D:$D,$C228,'SUMMARY DATA'!$B:$B,""RWS"")&lt;&gt;1
    ),
    """",
    IFERROR(TEXTJOIN(CHAR(10),TRUE,FILTER('SUMMARY DATA'!E:E,'SUMMARY DATA'!$D:$D=$C228,'SUMMARY DATA'!$B:$B=""RWS"")),"""")
  )
)"),"")</f>
        <v/>
      </c>
      <c r="F228" s="17" t="str">
        <f>IFERROR(__xludf.DUMMYFUNCTION("IFERROR(
  TEXTJOIN(CHAR(10),TRUE,FILTER('SUMMARY DATA'!F:F,'SUMMARY DATA'!$A:$A=$A228,'SUMMARY DATA'!$C:$C=$B228,'SUMMARY DATA'!$B:$B=""RWS"")),
  IF(
    OR(
      ISNUMBER(SEARCH(""CDM CASH DEPOSIT"",$C228)),
      ISNUMBER(SEARCH(""CASH DEPOSIT"",$C22"&amp;"8)),
      COUNTIFS('SUMMARY DATA'!$D:$D,$C228,'SUMMARY DATA'!$B:$B,""RWS"")&lt;&gt;1
    ),
    """",
    IFERROR(TEXTJOIN(CHAR(10),TRUE,FILTER('SUMMARY DATA'!F:F,'SUMMARY DATA'!$D:$D=$C228,'SUMMARY DATA'!$B:$B=""RWS"")),"""")
  )
)"),"")</f>
        <v/>
      </c>
      <c r="G228" s="17" t="str">
        <f>IFERROR(__xludf.DUMMYFUNCTION("IFERROR(
  TEXTJOIN(CHAR(10),TRUE,FILTER('SUMMARY DATA'!G:G,'SUMMARY DATA'!$A:$A=$A228,'SUMMARY DATA'!$C:$C=$B228,'SUMMARY DATA'!$B:$B=""RWS"")),
  IF(
    OR(
      ISNUMBER(SEARCH(""CDM CASH DEPOSIT"",$C228)),
      ISNUMBER(SEARCH(""CASH DEPOSIT"",$C22"&amp;"8)),
      COUNTIFS('SUMMARY DATA'!$D:$D,$C228,'SUMMARY DATA'!$B:$B,""RWS"")&lt;&gt;1
    ),
    """",
    IFERROR(TEXTJOIN(CHAR(10),TRUE,FILTER('SUMMARY DATA'!G:G,'SUMMARY DATA'!$D:$D=$C228,'SUMMARY DATA'!$B:$B=""RWS"")),"""")
  )
)"),"")</f>
        <v/>
      </c>
      <c r="H228" s="18" t="str">
        <f>IFERROR(__xludf.DUMMYFUNCTION("IFERROR(
  TEXTJOIN(CHAR(10),TRUE,FILTER('SUMMARY DATA'!H:H,'SUMMARY DATA'!$A:$A=$A228,'SUMMARY DATA'!$C:$C=$B228,'SUMMARY DATA'!$B:$B=""RWS"",'SUMMARY DATA'!$H:$H=$D228)),
  IF(
    OR(
      ISNUMBER(SEARCH(""CDM CASH DEPOSIT"",$C228)),
      ISNUMBER(S"&amp;"EARCH(""CASH DEPOSIT"",$C228))
    ),
    """",
    IFERROR(TEXTJOIN(CHAR(10),TRUE,FILTER('SUMMARY DATA'!H:H,'SUMMARY DATA'!$D:$D=$C228,'SUMMARY DATA'!$B:$B=""RWS"",'SUMMARY DATA'!$H:$H=$D228)),"""")
  )
)"),"")</f>
        <v/>
      </c>
      <c r="I228" s="18" t="str">
        <f>IFERROR(__xludf.DUMMYFUNCTION("IF(H228="""","""",
SUM(ARRAYFORMULA(VALUE(SPLIT(H228,CHAR(10)))))
)"),"")</f>
        <v/>
      </c>
      <c r="J228" s="17" t="str">
        <f>IFERROR(__xludf.DUMMYFUNCTION("IFERROR(
  TEXTJOIN(CHAR(10),TRUE,FILTER('SUMMARY DATA'!I:I,'SUMMARY DATA'!$A:$A=$A228,'SUMMARY DATA'!$C:$C=$B228,'SUMMARY DATA'!$B:$B=""RWS"")),
  IF(
    OR(
      ISNUMBER(SEARCH(""CDM CASH DEPOSIT"",$C228)),
      ISNUMBER(SEARCH(""CASH DEPOSIT"",$C22"&amp;"8)),
      COUNTIFS('SUMMARY DATA'!$D:$D,$C228,'SUMMARY DATA'!$B:$B,""RWS"")&lt;&gt;1
    ),
    """",
    IFERROR(TEXTJOIN(CHAR(10),TRUE,FILTER('SUMMARY DATA'!I:I,'SUMMARY DATA'!$D:$D=$C228,'SUMMARY DATA'!$B:$B=""RWS"")),"""")
  )
)"),"")</f>
        <v/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Height="1" spans="1:27">
      <c r="A229" s="2"/>
      <c r="B229" s="15">
        <v>45944</v>
      </c>
      <c r="C229" s="2" t="s">
        <v>1448</v>
      </c>
      <c r="D229" s="3">
        <v>56.97</v>
      </c>
      <c r="E229" s="16" t="str">
        <f>IFERROR(__xludf.DUMMYFUNCTION("IFERROR(
  TEXTJOIN(CHAR(10),TRUE,FILTER('SUMMARY DATA'!E:E,'SUMMARY DATA'!$A:$A=$A229,'SUMMARY DATA'!$C:$C=$B229,'SUMMARY DATA'!$B:$B=""RWS"")),
  IF(
    OR(
      ISNUMBER(SEARCH(""CDM CASH DEPOSIT"",$C229)),
      ISNUMBER(SEARCH(""CASH DEPOSIT"",$C22"&amp;"9)),
      COUNTIFS('SUMMARY DATA'!$D:$D,$C229,'SUMMARY DATA'!$B:$B,""RWS"")&lt;&gt;1
    ),
    """",
    IFERROR(TEXTJOIN(CHAR(10),TRUE,FILTER('SUMMARY DATA'!E:E,'SUMMARY DATA'!$D:$D=$C229,'SUMMARY DATA'!$B:$B=""RWS"")),"""")
  )
)"),"")</f>
        <v/>
      </c>
      <c r="F229" s="17" t="str">
        <f>IFERROR(__xludf.DUMMYFUNCTION("IFERROR(
  TEXTJOIN(CHAR(10),TRUE,FILTER('SUMMARY DATA'!F:F,'SUMMARY DATA'!$A:$A=$A229,'SUMMARY DATA'!$C:$C=$B229,'SUMMARY DATA'!$B:$B=""RWS"")),
  IF(
    OR(
      ISNUMBER(SEARCH(""CDM CASH DEPOSIT"",$C229)),
      ISNUMBER(SEARCH(""CASH DEPOSIT"",$C22"&amp;"9)),
      COUNTIFS('SUMMARY DATA'!$D:$D,$C229,'SUMMARY DATA'!$B:$B,""RWS"")&lt;&gt;1
    ),
    """",
    IFERROR(TEXTJOIN(CHAR(10),TRUE,FILTER('SUMMARY DATA'!F:F,'SUMMARY DATA'!$D:$D=$C229,'SUMMARY DATA'!$B:$B=""RWS"")),"""")
  )
)"),"")</f>
        <v/>
      </c>
      <c r="G229" s="17" t="str">
        <f>IFERROR(__xludf.DUMMYFUNCTION("IFERROR(
  TEXTJOIN(CHAR(10),TRUE,FILTER('SUMMARY DATA'!G:G,'SUMMARY DATA'!$A:$A=$A229,'SUMMARY DATA'!$C:$C=$B229,'SUMMARY DATA'!$B:$B=""RWS"")),
  IF(
    OR(
      ISNUMBER(SEARCH(""CDM CASH DEPOSIT"",$C229)),
      ISNUMBER(SEARCH(""CASH DEPOSIT"",$C22"&amp;"9)),
      COUNTIFS('SUMMARY DATA'!$D:$D,$C229,'SUMMARY DATA'!$B:$B,""RWS"")&lt;&gt;1
    ),
    """",
    IFERROR(TEXTJOIN(CHAR(10),TRUE,FILTER('SUMMARY DATA'!G:G,'SUMMARY DATA'!$D:$D=$C229,'SUMMARY DATA'!$B:$B=""RWS"")),"""")
  )
)"),"")</f>
        <v/>
      </c>
      <c r="H229" s="18" t="str">
        <f>IFERROR(__xludf.DUMMYFUNCTION("IFERROR(
  TEXTJOIN(CHAR(10),TRUE,FILTER('SUMMARY DATA'!H:H,'SUMMARY DATA'!$A:$A=$A229,'SUMMARY DATA'!$C:$C=$B229,'SUMMARY DATA'!$B:$B=""RWS"",'SUMMARY DATA'!$H:$H=$D229)),
  IF(
    OR(
      ISNUMBER(SEARCH(""CDM CASH DEPOSIT"",$C229)),
      ISNUMBER(S"&amp;"EARCH(""CASH DEPOSIT"",$C229))
    ),
    """",
    IFERROR(TEXTJOIN(CHAR(10),TRUE,FILTER('SUMMARY DATA'!H:H,'SUMMARY DATA'!$D:$D=$C229,'SUMMARY DATA'!$B:$B=""RWS"",'SUMMARY DATA'!$H:$H=$D229)),"""")
  )
)"),"")</f>
        <v/>
      </c>
      <c r="I229" s="18" t="str">
        <f>IFERROR(__xludf.DUMMYFUNCTION("IF(H229="""","""",
SUM(ARRAYFORMULA(VALUE(SPLIT(H229,CHAR(10)))))
)"),"")</f>
        <v/>
      </c>
      <c r="J229" s="17" t="str">
        <f>IFERROR(__xludf.DUMMYFUNCTION("IFERROR(
  TEXTJOIN(CHAR(10),TRUE,FILTER('SUMMARY DATA'!I:I,'SUMMARY DATA'!$A:$A=$A229,'SUMMARY DATA'!$C:$C=$B229,'SUMMARY DATA'!$B:$B=""RWS"")),
  IF(
    OR(
      ISNUMBER(SEARCH(""CDM CASH DEPOSIT"",$C229)),
      ISNUMBER(SEARCH(""CASH DEPOSIT"",$C22"&amp;"9)),
      COUNTIFS('SUMMARY DATA'!$D:$D,$C229,'SUMMARY DATA'!$B:$B,""RWS"")&lt;&gt;1
    ),
    """",
    IFERROR(TEXTJOIN(CHAR(10),TRUE,FILTER('SUMMARY DATA'!I:I,'SUMMARY DATA'!$D:$D=$C229,'SUMMARY DATA'!$B:$B=""RWS"")),"""")
  )
)"),"")</f>
        <v/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Height="1" spans="1:27">
      <c r="A230" s="2"/>
      <c r="B230" s="15">
        <v>45944</v>
      </c>
      <c r="C230" s="2" t="s">
        <v>1449</v>
      </c>
      <c r="D230" s="3">
        <v>267</v>
      </c>
      <c r="E230" s="16" t="str">
        <f>IFERROR(__xludf.DUMMYFUNCTION("IFERROR(
  TEXTJOIN(CHAR(10),TRUE,FILTER('SUMMARY DATA'!E:E,'SUMMARY DATA'!$A:$A=$A230,'SUMMARY DATA'!$C:$C=$B230,'SUMMARY DATA'!$B:$B=""RWS"")),
  IF(
    OR(
      ISNUMBER(SEARCH(""CDM CASH DEPOSIT"",$C230)),
      ISNUMBER(SEARCH(""CASH DEPOSIT"",$C23"&amp;"0)),
      COUNTIFS('SUMMARY DATA'!$D:$D,$C230,'SUMMARY DATA'!$B:$B,""RWS"")&lt;&gt;1
    ),
    """",
    IFERROR(TEXTJOIN(CHAR(10),TRUE,FILTER('SUMMARY DATA'!E:E,'SUMMARY DATA'!$D:$D=$C230,'SUMMARY DATA'!$B:$B=""RWS"")),"""")
  )
)"),"")</f>
        <v/>
      </c>
      <c r="F230" s="17" t="str">
        <f>IFERROR(__xludf.DUMMYFUNCTION("IFERROR(
  TEXTJOIN(CHAR(10),TRUE,FILTER('SUMMARY DATA'!F:F,'SUMMARY DATA'!$A:$A=$A230,'SUMMARY DATA'!$C:$C=$B230,'SUMMARY DATA'!$B:$B=""RWS"")),
  IF(
    OR(
      ISNUMBER(SEARCH(""CDM CASH DEPOSIT"",$C230)),
      ISNUMBER(SEARCH(""CASH DEPOSIT"",$C23"&amp;"0)),
      COUNTIFS('SUMMARY DATA'!$D:$D,$C230,'SUMMARY DATA'!$B:$B,""RWS"")&lt;&gt;1
    ),
    """",
    IFERROR(TEXTJOIN(CHAR(10),TRUE,FILTER('SUMMARY DATA'!F:F,'SUMMARY DATA'!$D:$D=$C230,'SUMMARY DATA'!$B:$B=""RWS"")),"""")
  )
)"),"")</f>
        <v/>
      </c>
      <c r="G230" s="17" t="str">
        <f>IFERROR(__xludf.DUMMYFUNCTION("IFERROR(
  TEXTJOIN(CHAR(10),TRUE,FILTER('SUMMARY DATA'!G:G,'SUMMARY DATA'!$A:$A=$A230,'SUMMARY DATA'!$C:$C=$B230,'SUMMARY DATA'!$B:$B=""RWS"")),
  IF(
    OR(
      ISNUMBER(SEARCH(""CDM CASH DEPOSIT"",$C230)),
      ISNUMBER(SEARCH(""CASH DEPOSIT"",$C23"&amp;"0)),
      COUNTIFS('SUMMARY DATA'!$D:$D,$C230,'SUMMARY DATA'!$B:$B,""RWS"")&lt;&gt;1
    ),
    """",
    IFERROR(TEXTJOIN(CHAR(10),TRUE,FILTER('SUMMARY DATA'!G:G,'SUMMARY DATA'!$D:$D=$C230,'SUMMARY DATA'!$B:$B=""RWS"")),"""")
  )
)"),"")</f>
        <v/>
      </c>
      <c r="H230" s="18" t="str">
        <f>IFERROR(__xludf.DUMMYFUNCTION("IFERROR(
  TEXTJOIN(CHAR(10),TRUE,FILTER('SUMMARY DATA'!H:H,'SUMMARY DATA'!$A:$A=$A230,'SUMMARY DATA'!$C:$C=$B230,'SUMMARY DATA'!$B:$B=""RWS"",'SUMMARY DATA'!$H:$H=$D230)),
  IF(
    OR(
      ISNUMBER(SEARCH(""CDM CASH DEPOSIT"",$C230)),
      ISNUMBER(S"&amp;"EARCH(""CASH DEPOSIT"",$C230))
    ),
    """",
    IFERROR(TEXTJOIN(CHAR(10),TRUE,FILTER('SUMMARY DATA'!H:H,'SUMMARY DATA'!$D:$D=$C230,'SUMMARY DATA'!$B:$B=""RWS"",'SUMMARY DATA'!$H:$H=$D230)),"""")
  )
)"),"")</f>
        <v/>
      </c>
      <c r="I230" s="18" t="str">
        <f>IFERROR(__xludf.DUMMYFUNCTION("IF(H230="""","""",
SUM(ARRAYFORMULA(VALUE(SPLIT(H230,CHAR(10)))))
)"),"")</f>
        <v/>
      </c>
      <c r="J230" s="17" t="str">
        <f>IFERROR(__xludf.DUMMYFUNCTION("IFERROR(
  TEXTJOIN(CHAR(10),TRUE,FILTER('SUMMARY DATA'!I:I,'SUMMARY DATA'!$A:$A=$A230,'SUMMARY DATA'!$C:$C=$B230,'SUMMARY DATA'!$B:$B=""RWS"")),
  IF(
    OR(
      ISNUMBER(SEARCH(""CDM CASH DEPOSIT"",$C230)),
      ISNUMBER(SEARCH(""CASH DEPOSIT"",$C23"&amp;"0)),
      COUNTIFS('SUMMARY DATA'!$D:$D,$C230,'SUMMARY DATA'!$B:$B,""RWS"")&lt;&gt;1
    ),
    """",
    IFERROR(TEXTJOIN(CHAR(10),TRUE,FILTER('SUMMARY DATA'!I:I,'SUMMARY DATA'!$D:$D=$C230,'SUMMARY DATA'!$B:$B=""RWS"")),"""")
  )
)"),"")</f>
        <v/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Height="1" spans="1:27">
      <c r="A231" s="2" t="s">
        <v>1450</v>
      </c>
      <c r="B231" s="15">
        <v>45943</v>
      </c>
      <c r="C231" s="2" t="s">
        <v>1451</v>
      </c>
      <c r="D231" s="3">
        <v>60.99</v>
      </c>
      <c r="E231" s="16" t="str">
        <f>IFERROR(__xludf.DUMMYFUNCTION("IFERROR(
  TEXTJOIN(CHAR(10),TRUE,FILTER('SUMMARY DATA'!E:E,'SUMMARY DATA'!$A:$A=$A231,'SUMMARY DATA'!$C:$C=$B231,'SUMMARY DATA'!$B:$B=""RWS"")),
  IF(
    OR(
      ISNUMBER(SEARCH(""CDM CASH DEPOSIT"",$C231)),
      ISNUMBER(SEARCH(""CASH DEPOSIT"",$C23"&amp;"1)),
      COUNTIFS('SUMMARY DATA'!$D:$D,$C231,'SUMMARY DATA'!$B:$B,""RWS"")&lt;&gt;1
    ),
    """",
    IFERROR(TEXTJOIN(CHAR(10),TRUE,FILTER('SUMMARY DATA'!E:E,'SUMMARY DATA'!$D:$D=$C231,'SUMMARY DATA'!$B:$B=""RWS"")),"""")
  )
)"),"")</f>
        <v/>
      </c>
      <c r="F231" s="17" t="str">
        <f>IFERROR(__xludf.DUMMYFUNCTION("IFERROR(
  TEXTJOIN(CHAR(10),TRUE,FILTER('SUMMARY DATA'!F:F,'SUMMARY DATA'!$A:$A=$A231,'SUMMARY DATA'!$C:$C=$B231,'SUMMARY DATA'!$B:$B=""RWS"")),
  IF(
    OR(
      ISNUMBER(SEARCH(""CDM CASH DEPOSIT"",$C231)),
      ISNUMBER(SEARCH(""CASH DEPOSIT"",$C23"&amp;"1)),
      COUNTIFS('SUMMARY DATA'!$D:$D,$C231,'SUMMARY DATA'!$B:$B,""RWS"")&lt;&gt;1
    ),
    """",
    IFERROR(TEXTJOIN(CHAR(10),TRUE,FILTER('SUMMARY DATA'!F:F,'SUMMARY DATA'!$D:$D=$C231,'SUMMARY DATA'!$B:$B=""RWS"")),"""")
  )
)"),"")</f>
        <v/>
      </c>
      <c r="G231" s="17" t="str">
        <f>IFERROR(__xludf.DUMMYFUNCTION("IFERROR(
  TEXTJOIN(CHAR(10),TRUE,FILTER('SUMMARY DATA'!G:G,'SUMMARY DATA'!$A:$A=$A231,'SUMMARY DATA'!$C:$C=$B231,'SUMMARY DATA'!$B:$B=""RWS"")),
  IF(
    OR(
      ISNUMBER(SEARCH(""CDM CASH DEPOSIT"",$C231)),
      ISNUMBER(SEARCH(""CASH DEPOSIT"",$C23"&amp;"1)),
      COUNTIFS('SUMMARY DATA'!$D:$D,$C231,'SUMMARY DATA'!$B:$B,""RWS"")&lt;&gt;1
    ),
    """",
    IFERROR(TEXTJOIN(CHAR(10),TRUE,FILTER('SUMMARY DATA'!G:G,'SUMMARY DATA'!$D:$D=$C231,'SUMMARY DATA'!$B:$B=""RWS"")),"""")
  )
)"),"")</f>
        <v/>
      </c>
      <c r="H231" s="18" t="str">
        <f>IFERROR(__xludf.DUMMYFUNCTION("IFERROR(
  TEXTJOIN(CHAR(10),TRUE,FILTER('SUMMARY DATA'!H:H,'SUMMARY DATA'!$A:$A=$A231,'SUMMARY DATA'!$C:$C=$B231,'SUMMARY DATA'!$B:$B=""RWS"",'SUMMARY DATA'!$H:$H=$D231)),
  IF(
    OR(
      ISNUMBER(SEARCH(""CDM CASH DEPOSIT"",$C231)),
      ISNUMBER(S"&amp;"EARCH(""CASH DEPOSIT"",$C231))
    ),
    """",
    IFERROR(TEXTJOIN(CHAR(10),TRUE,FILTER('SUMMARY DATA'!H:H,'SUMMARY DATA'!$D:$D=$C231,'SUMMARY DATA'!$B:$B=""RWS"",'SUMMARY DATA'!$H:$H=$D231)),"""")
  )
)"),"")</f>
        <v/>
      </c>
      <c r="I231" s="18" t="str">
        <f>IFERROR(__xludf.DUMMYFUNCTION("IF(H231="""","""",
SUM(ARRAYFORMULA(VALUE(SPLIT(H231,CHAR(10)))))
)"),"")</f>
        <v/>
      </c>
      <c r="J231" s="17" t="str">
        <f>IFERROR(__xludf.DUMMYFUNCTION("IFERROR(
  TEXTJOIN(CHAR(10),TRUE,FILTER('SUMMARY DATA'!I:I,'SUMMARY DATA'!$A:$A=$A231,'SUMMARY DATA'!$C:$C=$B231,'SUMMARY DATA'!$B:$B=""RWS"")),
  IF(
    OR(
      ISNUMBER(SEARCH(""CDM CASH DEPOSIT"",$C231)),
      ISNUMBER(SEARCH(""CASH DEPOSIT"",$C23"&amp;"1)),
      COUNTIFS('SUMMARY DATA'!$D:$D,$C231,'SUMMARY DATA'!$B:$B,""RWS"")&lt;&gt;1
    ),
    """",
    IFERROR(TEXTJOIN(CHAR(10),TRUE,FILTER('SUMMARY DATA'!I:I,'SUMMARY DATA'!$D:$D=$C231,'SUMMARY DATA'!$B:$B=""RWS"")),"""")
  )
)"),"")</f>
        <v/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Height="1" spans="1:27">
      <c r="A232" s="2"/>
      <c r="B232" s="15">
        <v>45943</v>
      </c>
      <c r="C232" s="2" t="s">
        <v>867</v>
      </c>
      <c r="D232" s="3">
        <v>6.66</v>
      </c>
      <c r="E232" s="16" t="str">
        <f>IFERROR(__xludf.DUMMYFUNCTION("IFERROR(
  TEXTJOIN(CHAR(10),TRUE,FILTER('SUMMARY DATA'!E:E,'SUMMARY DATA'!$A:$A=$A232,'SUMMARY DATA'!$C:$C=$B232,'SUMMARY DATA'!$B:$B=""RWS"")),
  IF(
    OR(
      ISNUMBER(SEARCH(""CDM CASH DEPOSIT"",$C232)),
      ISNUMBER(SEARCH(""CASH DEPOSIT"",$C23"&amp;"2)),
      COUNTIFS('SUMMARY DATA'!$D:$D,$C232,'SUMMARY DATA'!$B:$B,""RWS"")&lt;&gt;1
    ),
    """",
    IFERROR(TEXTJOIN(CHAR(10),TRUE,FILTER('SUMMARY DATA'!E:E,'SUMMARY DATA'!$D:$D=$C232,'SUMMARY DATA'!$B:$B=""RWS"")),"""")
  )
)"),"")</f>
        <v/>
      </c>
      <c r="F232" s="17" t="str">
        <f>IFERROR(__xludf.DUMMYFUNCTION("IFERROR(
  TEXTJOIN(CHAR(10),TRUE,FILTER('SUMMARY DATA'!F:F,'SUMMARY DATA'!$A:$A=$A232,'SUMMARY DATA'!$C:$C=$B232,'SUMMARY DATA'!$B:$B=""RWS"")),
  IF(
    OR(
      ISNUMBER(SEARCH(""CDM CASH DEPOSIT"",$C232)),
      ISNUMBER(SEARCH(""CASH DEPOSIT"",$C23"&amp;"2)),
      COUNTIFS('SUMMARY DATA'!$D:$D,$C232,'SUMMARY DATA'!$B:$B,""RWS"")&lt;&gt;1
    ),
    """",
    IFERROR(TEXTJOIN(CHAR(10),TRUE,FILTER('SUMMARY DATA'!F:F,'SUMMARY DATA'!$D:$D=$C232,'SUMMARY DATA'!$B:$B=""RWS"")),"""")
  )
)"),"")</f>
        <v/>
      </c>
      <c r="G232" s="17" t="str">
        <f>IFERROR(__xludf.DUMMYFUNCTION("IFERROR(
  TEXTJOIN(CHAR(10),TRUE,FILTER('SUMMARY DATA'!G:G,'SUMMARY DATA'!$A:$A=$A232,'SUMMARY DATA'!$C:$C=$B232,'SUMMARY DATA'!$B:$B=""RWS"")),
  IF(
    OR(
      ISNUMBER(SEARCH(""CDM CASH DEPOSIT"",$C232)),
      ISNUMBER(SEARCH(""CASH DEPOSIT"",$C23"&amp;"2)),
      COUNTIFS('SUMMARY DATA'!$D:$D,$C232,'SUMMARY DATA'!$B:$B,""RWS"")&lt;&gt;1
    ),
    """",
    IFERROR(TEXTJOIN(CHAR(10),TRUE,FILTER('SUMMARY DATA'!G:G,'SUMMARY DATA'!$D:$D=$C232,'SUMMARY DATA'!$B:$B=""RWS"")),"""")
  )
)"),"")</f>
        <v/>
      </c>
      <c r="H232" s="18" t="str">
        <f>IFERROR(__xludf.DUMMYFUNCTION("IFERROR(
  TEXTJOIN(CHAR(10),TRUE,FILTER('SUMMARY DATA'!H:H,'SUMMARY DATA'!$A:$A=$A232,'SUMMARY DATA'!$C:$C=$B232,'SUMMARY DATA'!$B:$B=""RWS"",'SUMMARY DATA'!$H:$H=$D232)),
  IF(
    OR(
      ISNUMBER(SEARCH(""CDM CASH DEPOSIT"",$C232)),
      ISNUMBER(S"&amp;"EARCH(""CASH DEPOSIT"",$C232))
    ),
    """",
    IFERROR(TEXTJOIN(CHAR(10),TRUE,FILTER('SUMMARY DATA'!H:H,'SUMMARY DATA'!$D:$D=$C232,'SUMMARY DATA'!$B:$B=""RWS"",'SUMMARY DATA'!$H:$H=$D232)),"""")
  )
)"),"")</f>
        <v/>
      </c>
      <c r="I232" s="18" t="str">
        <f>IFERROR(__xludf.DUMMYFUNCTION("IF(H232="""","""",
SUM(ARRAYFORMULA(VALUE(SPLIT(H232,CHAR(10)))))
)"),"")</f>
        <v/>
      </c>
      <c r="J232" s="17" t="str">
        <f>IFERROR(__xludf.DUMMYFUNCTION("IFERROR(
  TEXTJOIN(CHAR(10),TRUE,FILTER('SUMMARY DATA'!I:I,'SUMMARY DATA'!$A:$A=$A232,'SUMMARY DATA'!$C:$C=$B232,'SUMMARY DATA'!$B:$B=""RWS"")),
  IF(
    OR(
      ISNUMBER(SEARCH(""CDM CASH DEPOSIT"",$C232)),
      ISNUMBER(SEARCH(""CASH DEPOSIT"",$C23"&amp;"2)),
      COUNTIFS('SUMMARY DATA'!$D:$D,$C232,'SUMMARY DATA'!$B:$B,""RWS"")&lt;&gt;1
    ),
    """",
    IFERROR(TEXTJOIN(CHAR(10),TRUE,FILTER('SUMMARY DATA'!I:I,'SUMMARY DATA'!$D:$D=$C232,'SUMMARY DATA'!$B:$B=""RWS"")),"""")
  )
)"),"")</f>
        <v/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Height="1" spans="1:27">
      <c r="A233" s="2"/>
      <c r="B233" s="15">
        <v>45943</v>
      </c>
      <c r="C233" s="2" t="s">
        <v>1210</v>
      </c>
      <c r="D233" s="3">
        <v>4</v>
      </c>
      <c r="E233" s="16" t="str">
        <f>IFERROR(__xludf.DUMMYFUNCTION("IFERROR(
  TEXTJOIN(CHAR(10),TRUE,FILTER('SUMMARY DATA'!E:E,'SUMMARY DATA'!$A:$A=$A233,'SUMMARY DATA'!$C:$C=$B233,'SUMMARY DATA'!$B:$B=""RWS"")),
  IF(
    OR(
      ISNUMBER(SEARCH(""CDM CASH DEPOSIT"",$C233)),
      ISNUMBER(SEARCH(""CASH DEPOSIT"",$C23"&amp;"3)),
      COUNTIFS('SUMMARY DATA'!$D:$D,$C233,'SUMMARY DATA'!$B:$B,""RWS"")&lt;&gt;1
    ),
    """",
    IFERROR(TEXTJOIN(CHAR(10),TRUE,FILTER('SUMMARY DATA'!E:E,'SUMMARY DATA'!$D:$D=$C233,'SUMMARY DATA'!$B:$B=""RWS"")),"""")
  )
)"),"")</f>
        <v/>
      </c>
      <c r="F233" s="17" t="str">
        <f>IFERROR(__xludf.DUMMYFUNCTION("IFERROR(
  TEXTJOIN(CHAR(10),TRUE,FILTER('SUMMARY DATA'!F:F,'SUMMARY DATA'!$A:$A=$A233,'SUMMARY DATA'!$C:$C=$B233,'SUMMARY DATA'!$B:$B=""RWS"")),
  IF(
    OR(
      ISNUMBER(SEARCH(""CDM CASH DEPOSIT"",$C233)),
      ISNUMBER(SEARCH(""CASH DEPOSIT"",$C23"&amp;"3)),
      COUNTIFS('SUMMARY DATA'!$D:$D,$C233,'SUMMARY DATA'!$B:$B,""RWS"")&lt;&gt;1
    ),
    """",
    IFERROR(TEXTJOIN(CHAR(10),TRUE,FILTER('SUMMARY DATA'!F:F,'SUMMARY DATA'!$D:$D=$C233,'SUMMARY DATA'!$B:$B=""RWS"")),"""")
  )
)"),"")</f>
        <v/>
      </c>
      <c r="G233" s="17" t="str">
        <f>IFERROR(__xludf.DUMMYFUNCTION("IFERROR(
  TEXTJOIN(CHAR(10),TRUE,FILTER('SUMMARY DATA'!G:G,'SUMMARY DATA'!$A:$A=$A233,'SUMMARY DATA'!$C:$C=$B233,'SUMMARY DATA'!$B:$B=""RWS"")),
  IF(
    OR(
      ISNUMBER(SEARCH(""CDM CASH DEPOSIT"",$C233)),
      ISNUMBER(SEARCH(""CASH DEPOSIT"",$C23"&amp;"3)),
      COUNTIFS('SUMMARY DATA'!$D:$D,$C233,'SUMMARY DATA'!$B:$B,""RWS"")&lt;&gt;1
    ),
    """",
    IFERROR(TEXTJOIN(CHAR(10),TRUE,FILTER('SUMMARY DATA'!G:G,'SUMMARY DATA'!$D:$D=$C233,'SUMMARY DATA'!$B:$B=""RWS"")),"""")
  )
)"),"")</f>
        <v/>
      </c>
      <c r="H233" s="18" t="str">
        <f>IFERROR(__xludf.DUMMYFUNCTION("IFERROR(
  TEXTJOIN(CHAR(10),TRUE,FILTER('SUMMARY DATA'!H:H,'SUMMARY DATA'!$A:$A=$A233,'SUMMARY DATA'!$C:$C=$B233,'SUMMARY DATA'!$B:$B=""RWS"",'SUMMARY DATA'!$H:$H=$D233)),
  IF(
    OR(
      ISNUMBER(SEARCH(""CDM CASH DEPOSIT"",$C233)),
      ISNUMBER(S"&amp;"EARCH(""CASH DEPOSIT"",$C233))
    ),
    """",
    IFERROR(TEXTJOIN(CHAR(10),TRUE,FILTER('SUMMARY DATA'!H:H,'SUMMARY DATA'!$D:$D=$C233,'SUMMARY DATA'!$B:$B=""RWS"",'SUMMARY DATA'!$H:$H=$D233)),"""")
  )
)"),"")</f>
        <v/>
      </c>
      <c r="I233" s="18" t="str">
        <f>IFERROR(__xludf.DUMMYFUNCTION("IF(H233="""","""",
SUM(ARRAYFORMULA(VALUE(SPLIT(H233,CHAR(10)))))
)"),"")</f>
        <v/>
      </c>
      <c r="J233" s="17" t="str">
        <f>IFERROR(__xludf.DUMMYFUNCTION("IFERROR(
  TEXTJOIN(CHAR(10),TRUE,FILTER('SUMMARY DATA'!I:I,'SUMMARY DATA'!$A:$A=$A233,'SUMMARY DATA'!$C:$C=$B233,'SUMMARY DATA'!$B:$B=""RWS"")),
  IF(
    OR(
      ISNUMBER(SEARCH(""CDM CASH DEPOSIT"",$C233)),
      ISNUMBER(SEARCH(""CASH DEPOSIT"",$C23"&amp;"3)),
      COUNTIFS('SUMMARY DATA'!$D:$D,$C233,'SUMMARY DATA'!$B:$B,""RWS"")&lt;&gt;1
    ),
    """",
    IFERROR(TEXTJOIN(CHAR(10),TRUE,FILTER('SUMMARY DATA'!I:I,'SUMMARY DATA'!$D:$D=$C233,'SUMMARY DATA'!$B:$B=""RWS"")),"""")
  )
)"),"")</f>
        <v/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Height="1" spans="1:27">
      <c r="A234" s="2" t="s">
        <v>1203</v>
      </c>
      <c r="B234" s="15">
        <v>45943</v>
      </c>
      <c r="C234" s="2" t="s">
        <v>1452</v>
      </c>
      <c r="D234" s="3">
        <v>133.8</v>
      </c>
      <c r="E234" s="16" t="str">
        <f>IFERROR(__xludf.DUMMYFUNCTION("IFERROR(
  TEXTJOIN(CHAR(10),TRUE,FILTER('SUMMARY DATA'!E:E,'SUMMARY DATA'!$A:$A=$A234,'SUMMARY DATA'!$C:$C=$B234,'SUMMARY DATA'!$B:$B=""RWS"")),
  IF(
    OR(
      ISNUMBER(SEARCH(""CDM CASH DEPOSIT"",$C234)),
      ISNUMBER(SEARCH(""CASH DEPOSIT"",$C23"&amp;"4)),
      COUNTIFS('SUMMARY DATA'!$D:$D,$C234,'SUMMARY DATA'!$B:$B,""RWS"")&lt;&gt;1
    ),
    """",
    IFERROR(TEXTJOIN(CHAR(10),TRUE,FILTER('SUMMARY DATA'!E:E,'SUMMARY DATA'!$D:$D=$C234,'SUMMARY DATA'!$B:$B=""RWS"")),"""")
  )
)"),"")</f>
        <v/>
      </c>
      <c r="F234" s="17" t="str">
        <f>IFERROR(__xludf.DUMMYFUNCTION("IFERROR(
  TEXTJOIN(CHAR(10),TRUE,FILTER('SUMMARY DATA'!F:F,'SUMMARY DATA'!$A:$A=$A234,'SUMMARY DATA'!$C:$C=$B234,'SUMMARY DATA'!$B:$B=""RWS"")),
  IF(
    OR(
      ISNUMBER(SEARCH(""CDM CASH DEPOSIT"",$C234)),
      ISNUMBER(SEARCH(""CASH DEPOSIT"",$C23"&amp;"4)),
      COUNTIFS('SUMMARY DATA'!$D:$D,$C234,'SUMMARY DATA'!$B:$B,""RWS"")&lt;&gt;1
    ),
    """",
    IFERROR(TEXTJOIN(CHAR(10),TRUE,FILTER('SUMMARY DATA'!F:F,'SUMMARY DATA'!$D:$D=$C234,'SUMMARY DATA'!$B:$B=""RWS"")),"""")
  )
)"),"")</f>
        <v/>
      </c>
      <c r="G234" s="17" t="str">
        <f>IFERROR(__xludf.DUMMYFUNCTION("IFERROR(
  TEXTJOIN(CHAR(10),TRUE,FILTER('SUMMARY DATA'!G:G,'SUMMARY DATA'!$A:$A=$A234,'SUMMARY DATA'!$C:$C=$B234,'SUMMARY DATA'!$B:$B=""RWS"")),
  IF(
    OR(
      ISNUMBER(SEARCH(""CDM CASH DEPOSIT"",$C234)),
      ISNUMBER(SEARCH(""CASH DEPOSIT"",$C23"&amp;"4)),
      COUNTIFS('SUMMARY DATA'!$D:$D,$C234,'SUMMARY DATA'!$B:$B,""RWS"")&lt;&gt;1
    ),
    """",
    IFERROR(TEXTJOIN(CHAR(10),TRUE,FILTER('SUMMARY DATA'!G:G,'SUMMARY DATA'!$D:$D=$C234,'SUMMARY DATA'!$B:$B=""RWS"")),"""")
  )
)"),"")</f>
        <v/>
      </c>
      <c r="H234" s="18" t="str">
        <f>IFERROR(__xludf.DUMMYFUNCTION("IFERROR(
  TEXTJOIN(CHAR(10),TRUE,FILTER('SUMMARY DATA'!H:H,'SUMMARY DATA'!$A:$A=$A234,'SUMMARY DATA'!$C:$C=$B234,'SUMMARY DATA'!$B:$B=""RWS"",'SUMMARY DATA'!$H:$H=$D234)),
  IF(
    OR(
      ISNUMBER(SEARCH(""CDM CASH DEPOSIT"",$C234)),
      ISNUMBER(S"&amp;"EARCH(""CASH DEPOSIT"",$C234))
    ),
    """",
    IFERROR(TEXTJOIN(CHAR(10),TRUE,FILTER('SUMMARY DATA'!H:H,'SUMMARY DATA'!$D:$D=$C234,'SUMMARY DATA'!$B:$B=""RWS"",'SUMMARY DATA'!$H:$H=$D234)),"""")
  )
)"),"")</f>
        <v/>
      </c>
      <c r="I234" s="18" t="str">
        <f>IFERROR(__xludf.DUMMYFUNCTION("IF(H234="""","""",
SUM(ARRAYFORMULA(VALUE(SPLIT(H234,CHAR(10)))))
)"),"")</f>
        <v/>
      </c>
      <c r="J234" s="17" t="str">
        <f>IFERROR(__xludf.DUMMYFUNCTION("IFERROR(
  TEXTJOIN(CHAR(10),TRUE,FILTER('SUMMARY DATA'!I:I,'SUMMARY DATA'!$A:$A=$A234,'SUMMARY DATA'!$C:$C=$B234,'SUMMARY DATA'!$B:$B=""RWS"")),
  IF(
    OR(
      ISNUMBER(SEARCH(""CDM CASH DEPOSIT"",$C234)),
      ISNUMBER(SEARCH(""CASH DEPOSIT"",$C23"&amp;"4)),
      COUNTIFS('SUMMARY DATA'!$D:$D,$C234,'SUMMARY DATA'!$B:$B,""RWS"")&lt;&gt;1
    ),
    """",
    IFERROR(TEXTJOIN(CHAR(10),TRUE,FILTER('SUMMARY DATA'!I:I,'SUMMARY DATA'!$D:$D=$C234,'SUMMARY DATA'!$B:$B=""RWS"")),"""")
  )
)"),"")</f>
        <v/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Height="1" spans="1:27">
      <c r="A235" s="2"/>
      <c r="B235" s="15">
        <v>45943</v>
      </c>
      <c r="C235" s="2" t="s">
        <v>1453</v>
      </c>
      <c r="D235" s="3">
        <v>236.62</v>
      </c>
      <c r="E235" s="16" t="str">
        <f>IFERROR(__xludf.DUMMYFUNCTION("IFERROR(
  TEXTJOIN(CHAR(10),TRUE,FILTER('SUMMARY DATA'!E:E,'SUMMARY DATA'!$A:$A=$A235,'SUMMARY DATA'!$C:$C=$B235,'SUMMARY DATA'!$B:$B=""RWS"")),
  IF(
    OR(
      ISNUMBER(SEARCH(""CDM CASH DEPOSIT"",$C235)),
      ISNUMBER(SEARCH(""CASH DEPOSIT"",$C23"&amp;"5)),
      COUNTIFS('SUMMARY DATA'!$D:$D,$C235,'SUMMARY DATA'!$B:$B,""RWS"")&lt;&gt;1
    ),
    """",
    IFERROR(TEXTJOIN(CHAR(10),TRUE,FILTER('SUMMARY DATA'!E:E,'SUMMARY DATA'!$D:$D=$C235,'SUMMARY DATA'!$B:$B=""RWS"")),"""")
  )
)"),"")</f>
        <v/>
      </c>
      <c r="F235" s="17" t="str">
        <f>IFERROR(__xludf.DUMMYFUNCTION("IFERROR(
  TEXTJOIN(CHAR(10),TRUE,FILTER('SUMMARY DATA'!F:F,'SUMMARY DATA'!$A:$A=$A235,'SUMMARY DATA'!$C:$C=$B235,'SUMMARY DATA'!$B:$B=""RWS"")),
  IF(
    OR(
      ISNUMBER(SEARCH(""CDM CASH DEPOSIT"",$C235)),
      ISNUMBER(SEARCH(""CASH DEPOSIT"",$C23"&amp;"5)),
      COUNTIFS('SUMMARY DATA'!$D:$D,$C235,'SUMMARY DATA'!$B:$B,""RWS"")&lt;&gt;1
    ),
    """",
    IFERROR(TEXTJOIN(CHAR(10),TRUE,FILTER('SUMMARY DATA'!F:F,'SUMMARY DATA'!$D:$D=$C235,'SUMMARY DATA'!$B:$B=""RWS"")),"""")
  )
)"),"")</f>
        <v/>
      </c>
      <c r="G235" s="17" t="str">
        <f>IFERROR(__xludf.DUMMYFUNCTION("IFERROR(
  TEXTJOIN(CHAR(10),TRUE,FILTER('SUMMARY DATA'!G:G,'SUMMARY DATA'!$A:$A=$A235,'SUMMARY DATA'!$C:$C=$B235,'SUMMARY DATA'!$B:$B=""RWS"")),
  IF(
    OR(
      ISNUMBER(SEARCH(""CDM CASH DEPOSIT"",$C235)),
      ISNUMBER(SEARCH(""CASH DEPOSIT"",$C23"&amp;"5)),
      COUNTIFS('SUMMARY DATA'!$D:$D,$C235,'SUMMARY DATA'!$B:$B,""RWS"")&lt;&gt;1
    ),
    """",
    IFERROR(TEXTJOIN(CHAR(10),TRUE,FILTER('SUMMARY DATA'!G:G,'SUMMARY DATA'!$D:$D=$C235,'SUMMARY DATA'!$B:$B=""RWS"")),"""")
  )
)"),"")</f>
        <v/>
      </c>
      <c r="H235" s="18" t="str">
        <f>IFERROR(__xludf.DUMMYFUNCTION("IFERROR(
  TEXTJOIN(CHAR(10),TRUE,FILTER('SUMMARY DATA'!H:H,'SUMMARY DATA'!$A:$A=$A235,'SUMMARY DATA'!$C:$C=$B235,'SUMMARY DATA'!$B:$B=""RWS"",'SUMMARY DATA'!$H:$H=$D235)),
  IF(
    OR(
      ISNUMBER(SEARCH(""CDM CASH DEPOSIT"",$C235)),
      ISNUMBER(S"&amp;"EARCH(""CASH DEPOSIT"",$C235))
    ),
    """",
    IFERROR(TEXTJOIN(CHAR(10),TRUE,FILTER('SUMMARY DATA'!H:H,'SUMMARY DATA'!$D:$D=$C235,'SUMMARY DATA'!$B:$B=""RWS"",'SUMMARY DATA'!$H:$H=$D235)),"""")
  )
)"),"")</f>
        <v/>
      </c>
      <c r="I235" s="18" t="str">
        <f>IFERROR(__xludf.DUMMYFUNCTION("IF(H235="""","""",
SUM(ARRAYFORMULA(VALUE(SPLIT(H235,CHAR(10)))))
)"),"")</f>
        <v/>
      </c>
      <c r="J235" s="17" t="str">
        <f>IFERROR(__xludf.DUMMYFUNCTION("IFERROR(
  TEXTJOIN(CHAR(10),TRUE,FILTER('SUMMARY DATA'!I:I,'SUMMARY DATA'!$A:$A=$A235,'SUMMARY DATA'!$C:$C=$B235,'SUMMARY DATA'!$B:$B=""RWS"")),
  IF(
    OR(
      ISNUMBER(SEARCH(""CDM CASH DEPOSIT"",$C235)),
      ISNUMBER(SEARCH(""CASH DEPOSIT"",$C23"&amp;"5)),
      COUNTIFS('SUMMARY DATA'!$D:$D,$C235,'SUMMARY DATA'!$B:$B,""RWS"")&lt;&gt;1
    ),
    """",
    IFERROR(TEXTJOIN(CHAR(10),TRUE,FILTER('SUMMARY DATA'!I:I,'SUMMARY DATA'!$D:$D=$C235,'SUMMARY DATA'!$B:$B=""RWS"")),"""")
  )
)"),"")</f>
        <v/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Height="1" spans="1:27">
      <c r="A236" s="2" t="s">
        <v>1454</v>
      </c>
      <c r="B236" s="15">
        <v>45943</v>
      </c>
      <c r="C236" s="2" t="s">
        <v>1455</v>
      </c>
      <c r="D236" s="3">
        <v>10</v>
      </c>
      <c r="E236" s="16" t="str">
        <f>IFERROR(__xludf.DUMMYFUNCTION("IFERROR(
  TEXTJOIN(CHAR(10),TRUE,FILTER('SUMMARY DATA'!E:E,'SUMMARY DATA'!$A:$A=$A236,'SUMMARY DATA'!$C:$C=$B236,'SUMMARY DATA'!$B:$B=""RWS"")),
  IF(
    OR(
      ISNUMBER(SEARCH(""CDM CASH DEPOSIT"",$C236)),
      ISNUMBER(SEARCH(""CASH DEPOSIT"",$C23"&amp;"6)),
      COUNTIFS('SUMMARY DATA'!$D:$D,$C236,'SUMMARY DATA'!$B:$B,""RWS"")&lt;&gt;1
    ),
    """",
    IFERROR(TEXTJOIN(CHAR(10),TRUE,FILTER('SUMMARY DATA'!E:E,'SUMMARY DATA'!$D:$D=$C236,'SUMMARY DATA'!$B:$B=""RWS"")),"""")
  )
)"),"")</f>
        <v/>
      </c>
      <c r="F236" s="17" t="str">
        <f>IFERROR(__xludf.DUMMYFUNCTION("IFERROR(
  TEXTJOIN(CHAR(10),TRUE,FILTER('SUMMARY DATA'!F:F,'SUMMARY DATA'!$A:$A=$A236,'SUMMARY DATA'!$C:$C=$B236,'SUMMARY DATA'!$B:$B=""RWS"")),
  IF(
    OR(
      ISNUMBER(SEARCH(""CDM CASH DEPOSIT"",$C236)),
      ISNUMBER(SEARCH(""CASH DEPOSIT"",$C23"&amp;"6)),
      COUNTIFS('SUMMARY DATA'!$D:$D,$C236,'SUMMARY DATA'!$B:$B,""RWS"")&lt;&gt;1
    ),
    """",
    IFERROR(TEXTJOIN(CHAR(10),TRUE,FILTER('SUMMARY DATA'!F:F,'SUMMARY DATA'!$D:$D=$C236,'SUMMARY DATA'!$B:$B=""RWS"")),"""")
  )
)"),"")</f>
        <v/>
      </c>
      <c r="G236" s="17" t="str">
        <f>IFERROR(__xludf.DUMMYFUNCTION("IFERROR(
  TEXTJOIN(CHAR(10),TRUE,FILTER('SUMMARY DATA'!G:G,'SUMMARY DATA'!$A:$A=$A236,'SUMMARY DATA'!$C:$C=$B236,'SUMMARY DATA'!$B:$B=""RWS"")),
  IF(
    OR(
      ISNUMBER(SEARCH(""CDM CASH DEPOSIT"",$C236)),
      ISNUMBER(SEARCH(""CASH DEPOSIT"",$C23"&amp;"6)),
      COUNTIFS('SUMMARY DATA'!$D:$D,$C236,'SUMMARY DATA'!$B:$B,""RWS"")&lt;&gt;1
    ),
    """",
    IFERROR(TEXTJOIN(CHAR(10),TRUE,FILTER('SUMMARY DATA'!G:G,'SUMMARY DATA'!$D:$D=$C236,'SUMMARY DATA'!$B:$B=""RWS"")),"""")
  )
)"),"")</f>
        <v/>
      </c>
      <c r="H236" s="18" t="str">
        <f>IFERROR(__xludf.DUMMYFUNCTION("IFERROR(
  TEXTJOIN(CHAR(10),TRUE,FILTER('SUMMARY DATA'!H:H,'SUMMARY DATA'!$A:$A=$A236,'SUMMARY DATA'!$C:$C=$B236,'SUMMARY DATA'!$B:$B=""RWS"",'SUMMARY DATA'!$H:$H=$D236)),
  IF(
    OR(
      ISNUMBER(SEARCH(""CDM CASH DEPOSIT"",$C236)),
      ISNUMBER(S"&amp;"EARCH(""CASH DEPOSIT"",$C236))
    ),
    """",
    IFERROR(TEXTJOIN(CHAR(10),TRUE,FILTER('SUMMARY DATA'!H:H,'SUMMARY DATA'!$D:$D=$C236,'SUMMARY DATA'!$B:$B=""RWS"",'SUMMARY DATA'!$H:$H=$D236)),"""")
  )
)"),"")</f>
        <v/>
      </c>
      <c r="I236" s="18" t="str">
        <f>IFERROR(__xludf.DUMMYFUNCTION("IF(H236="""","""",
SUM(ARRAYFORMULA(VALUE(SPLIT(H236,CHAR(10)))))
)"),"")</f>
        <v/>
      </c>
      <c r="J236" s="17" t="str">
        <f>IFERROR(__xludf.DUMMYFUNCTION("IFERROR(
  TEXTJOIN(CHAR(10),TRUE,FILTER('SUMMARY DATA'!I:I,'SUMMARY DATA'!$A:$A=$A236,'SUMMARY DATA'!$C:$C=$B236,'SUMMARY DATA'!$B:$B=""RWS"")),
  IF(
    OR(
      ISNUMBER(SEARCH(""CDM CASH DEPOSIT"",$C236)),
      ISNUMBER(SEARCH(""CASH DEPOSIT"",$C23"&amp;"6)),
      COUNTIFS('SUMMARY DATA'!$D:$D,$C236,'SUMMARY DATA'!$B:$B,""RWS"")&lt;&gt;1
    ),
    """",
    IFERROR(TEXTJOIN(CHAR(10),TRUE,FILTER('SUMMARY DATA'!I:I,'SUMMARY DATA'!$D:$D=$C236,'SUMMARY DATA'!$B:$B=""RWS"")),"""")
  )
)"),"")</f>
        <v/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Height="1" spans="1:27">
      <c r="A237" s="2"/>
      <c r="B237" s="15">
        <v>45941</v>
      </c>
      <c r="C237" s="2" t="s">
        <v>1456</v>
      </c>
      <c r="D237" s="3">
        <v>0.4</v>
      </c>
      <c r="E237" s="16" t="str">
        <f>IFERROR(__xludf.DUMMYFUNCTION("IFERROR(
  TEXTJOIN(CHAR(10),TRUE,FILTER('SUMMARY DATA'!E:E,'SUMMARY DATA'!$A:$A=$A237,'SUMMARY DATA'!$C:$C=$B237,'SUMMARY DATA'!$B:$B=""RWS"")),
  IF(
    OR(
      ISNUMBER(SEARCH(""CDM CASH DEPOSIT"",$C237)),
      ISNUMBER(SEARCH(""CASH DEPOSIT"",$C23"&amp;"7)),
      COUNTIFS('SUMMARY DATA'!$D:$D,$C237,'SUMMARY DATA'!$B:$B,""RWS"")&lt;&gt;1
    ),
    """",
    IFERROR(TEXTJOIN(CHAR(10),TRUE,FILTER('SUMMARY DATA'!E:E,'SUMMARY DATA'!$D:$D=$C237,'SUMMARY DATA'!$B:$B=""RWS"")),"""")
  )
)"),"")</f>
        <v/>
      </c>
      <c r="F237" s="17" t="str">
        <f>IFERROR(__xludf.DUMMYFUNCTION("IFERROR(
  TEXTJOIN(CHAR(10),TRUE,FILTER('SUMMARY DATA'!F:F,'SUMMARY DATA'!$A:$A=$A237,'SUMMARY DATA'!$C:$C=$B237,'SUMMARY DATA'!$B:$B=""RWS"")),
  IF(
    OR(
      ISNUMBER(SEARCH(""CDM CASH DEPOSIT"",$C237)),
      ISNUMBER(SEARCH(""CASH DEPOSIT"",$C23"&amp;"7)),
      COUNTIFS('SUMMARY DATA'!$D:$D,$C237,'SUMMARY DATA'!$B:$B,""RWS"")&lt;&gt;1
    ),
    """",
    IFERROR(TEXTJOIN(CHAR(10),TRUE,FILTER('SUMMARY DATA'!F:F,'SUMMARY DATA'!$D:$D=$C237,'SUMMARY DATA'!$B:$B=""RWS"")),"""")
  )
)"),"")</f>
        <v/>
      </c>
      <c r="G237" s="17" t="str">
        <f>IFERROR(__xludf.DUMMYFUNCTION("IFERROR(
  TEXTJOIN(CHAR(10),TRUE,FILTER('SUMMARY DATA'!G:G,'SUMMARY DATA'!$A:$A=$A237,'SUMMARY DATA'!$C:$C=$B237,'SUMMARY DATA'!$B:$B=""RWS"")),
  IF(
    OR(
      ISNUMBER(SEARCH(""CDM CASH DEPOSIT"",$C237)),
      ISNUMBER(SEARCH(""CASH DEPOSIT"",$C23"&amp;"7)),
      COUNTIFS('SUMMARY DATA'!$D:$D,$C237,'SUMMARY DATA'!$B:$B,""RWS"")&lt;&gt;1
    ),
    """",
    IFERROR(TEXTJOIN(CHAR(10),TRUE,FILTER('SUMMARY DATA'!G:G,'SUMMARY DATA'!$D:$D=$C237,'SUMMARY DATA'!$B:$B=""RWS"")),"""")
  )
)"),"")</f>
        <v/>
      </c>
      <c r="H237" s="18" t="str">
        <f>IFERROR(__xludf.DUMMYFUNCTION("IFERROR(
  TEXTJOIN(CHAR(10),TRUE,FILTER('SUMMARY DATA'!H:H,'SUMMARY DATA'!$A:$A=$A237,'SUMMARY DATA'!$C:$C=$B237,'SUMMARY DATA'!$B:$B=""RWS"",'SUMMARY DATA'!$H:$H=$D237)),
  IF(
    OR(
      ISNUMBER(SEARCH(""CDM CASH DEPOSIT"",$C237)),
      ISNUMBER(S"&amp;"EARCH(""CASH DEPOSIT"",$C237))
    ),
    """",
    IFERROR(TEXTJOIN(CHAR(10),TRUE,FILTER('SUMMARY DATA'!H:H,'SUMMARY DATA'!$D:$D=$C237,'SUMMARY DATA'!$B:$B=""RWS"",'SUMMARY DATA'!$H:$H=$D237)),"""")
  )
)"),"")</f>
        <v/>
      </c>
      <c r="I237" s="18" t="str">
        <f>IFERROR(__xludf.DUMMYFUNCTION("IF(H237="""","""",
SUM(ARRAYFORMULA(VALUE(SPLIT(H237,CHAR(10)))))
)"),"")</f>
        <v/>
      </c>
      <c r="J237" s="17" t="str">
        <f>IFERROR(__xludf.DUMMYFUNCTION("IFERROR(
  TEXTJOIN(CHAR(10),TRUE,FILTER('SUMMARY DATA'!I:I,'SUMMARY DATA'!$A:$A=$A237,'SUMMARY DATA'!$C:$C=$B237,'SUMMARY DATA'!$B:$B=""RWS"")),
  IF(
    OR(
      ISNUMBER(SEARCH(""CDM CASH DEPOSIT"",$C237)),
      ISNUMBER(SEARCH(""CASH DEPOSIT"",$C23"&amp;"7)),
      COUNTIFS('SUMMARY DATA'!$D:$D,$C237,'SUMMARY DATA'!$B:$B,""RWS"")&lt;&gt;1
    ),
    """",
    IFERROR(TEXTJOIN(CHAR(10),TRUE,FILTER('SUMMARY DATA'!I:I,'SUMMARY DATA'!$D:$D=$C237,'SUMMARY DATA'!$B:$B=""RWS"")),"""")
  )
)"),"")</f>
        <v/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Height="1" spans="1:27">
      <c r="A238" s="2" t="s">
        <v>1457</v>
      </c>
      <c r="B238" s="15">
        <v>45941</v>
      </c>
      <c r="C238" s="2" t="s">
        <v>1458</v>
      </c>
      <c r="D238" s="3">
        <v>78.88</v>
      </c>
      <c r="E238" s="16" t="str">
        <f>IFERROR(__xludf.DUMMYFUNCTION("IFERROR(
  TEXTJOIN(CHAR(10),TRUE,FILTER('SUMMARY DATA'!E:E,'SUMMARY DATA'!$A:$A=$A238,'SUMMARY DATA'!$C:$C=$B238,'SUMMARY DATA'!$B:$B=""RWS"")),
  IF(
    OR(
      ISNUMBER(SEARCH(""CDM CASH DEPOSIT"",$C238)),
      ISNUMBER(SEARCH(""CASH DEPOSIT"",$C23"&amp;"8)),
      COUNTIFS('SUMMARY DATA'!$D:$D,$C238,'SUMMARY DATA'!$B:$B,""RWS"")&lt;&gt;1
    ),
    """",
    IFERROR(TEXTJOIN(CHAR(10),TRUE,FILTER('SUMMARY DATA'!E:E,'SUMMARY DATA'!$D:$D=$C238,'SUMMARY DATA'!$B:$B=""RWS"")),"""")
  )
)"),"")</f>
        <v/>
      </c>
      <c r="F238" s="17" t="str">
        <f>IFERROR(__xludf.DUMMYFUNCTION("IFERROR(
  TEXTJOIN(CHAR(10),TRUE,FILTER('SUMMARY DATA'!F:F,'SUMMARY DATA'!$A:$A=$A238,'SUMMARY DATA'!$C:$C=$B238,'SUMMARY DATA'!$B:$B=""RWS"")),
  IF(
    OR(
      ISNUMBER(SEARCH(""CDM CASH DEPOSIT"",$C238)),
      ISNUMBER(SEARCH(""CASH DEPOSIT"",$C23"&amp;"8)),
      COUNTIFS('SUMMARY DATA'!$D:$D,$C238,'SUMMARY DATA'!$B:$B,""RWS"")&lt;&gt;1
    ),
    """",
    IFERROR(TEXTJOIN(CHAR(10),TRUE,FILTER('SUMMARY DATA'!F:F,'SUMMARY DATA'!$D:$D=$C238,'SUMMARY DATA'!$B:$B=""RWS"")),"""")
  )
)"),"")</f>
        <v/>
      </c>
      <c r="G238" s="17" t="str">
        <f>IFERROR(__xludf.DUMMYFUNCTION("IFERROR(
  TEXTJOIN(CHAR(10),TRUE,FILTER('SUMMARY DATA'!G:G,'SUMMARY DATA'!$A:$A=$A238,'SUMMARY DATA'!$C:$C=$B238,'SUMMARY DATA'!$B:$B=""RWS"")),
  IF(
    OR(
      ISNUMBER(SEARCH(""CDM CASH DEPOSIT"",$C238)),
      ISNUMBER(SEARCH(""CASH DEPOSIT"",$C23"&amp;"8)),
      COUNTIFS('SUMMARY DATA'!$D:$D,$C238,'SUMMARY DATA'!$B:$B,""RWS"")&lt;&gt;1
    ),
    """",
    IFERROR(TEXTJOIN(CHAR(10),TRUE,FILTER('SUMMARY DATA'!G:G,'SUMMARY DATA'!$D:$D=$C238,'SUMMARY DATA'!$B:$B=""RWS"")),"""")
  )
)"),"")</f>
        <v/>
      </c>
      <c r="H238" s="18" t="str">
        <f>IFERROR(__xludf.DUMMYFUNCTION("IFERROR(
  TEXTJOIN(CHAR(10),TRUE,FILTER('SUMMARY DATA'!H:H,'SUMMARY DATA'!$A:$A=$A238,'SUMMARY DATA'!$C:$C=$B238,'SUMMARY DATA'!$B:$B=""RWS"",'SUMMARY DATA'!$H:$H=$D238)),
  IF(
    OR(
      ISNUMBER(SEARCH(""CDM CASH DEPOSIT"",$C238)),
      ISNUMBER(S"&amp;"EARCH(""CASH DEPOSIT"",$C238))
    ),
    """",
    IFERROR(TEXTJOIN(CHAR(10),TRUE,FILTER('SUMMARY DATA'!H:H,'SUMMARY DATA'!$D:$D=$C238,'SUMMARY DATA'!$B:$B=""RWS"",'SUMMARY DATA'!$H:$H=$D238)),"""")
  )
)"),"")</f>
        <v/>
      </c>
      <c r="I238" s="18" t="str">
        <f>IFERROR(__xludf.DUMMYFUNCTION("IF(H238="""","""",
SUM(ARRAYFORMULA(VALUE(SPLIT(H238,CHAR(10)))))
)"),"")</f>
        <v/>
      </c>
      <c r="J238" s="17" t="str">
        <f>IFERROR(__xludf.DUMMYFUNCTION("IFERROR(
  TEXTJOIN(CHAR(10),TRUE,FILTER('SUMMARY DATA'!I:I,'SUMMARY DATA'!$A:$A=$A238,'SUMMARY DATA'!$C:$C=$B238,'SUMMARY DATA'!$B:$B=""RWS"")),
  IF(
    OR(
      ISNUMBER(SEARCH(""CDM CASH DEPOSIT"",$C238)),
      ISNUMBER(SEARCH(""CASH DEPOSIT"",$C23"&amp;"8)),
      COUNTIFS('SUMMARY DATA'!$D:$D,$C238,'SUMMARY DATA'!$B:$B,""RWS"")&lt;&gt;1
    ),
    """",
    IFERROR(TEXTJOIN(CHAR(10),TRUE,FILTER('SUMMARY DATA'!I:I,'SUMMARY DATA'!$D:$D=$C238,'SUMMARY DATA'!$B:$B=""RWS"")),"""")
  )
)"),"")</f>
        <v/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Height="1" spans="1:27">
      <c r="A239" s="2" t="s">
        <v>1459</v>
      </c>
      <c r="B239" s="15">
        <v>45941</v>
      </c>
      <c r="C239" s="2"/>
      <c r="D239" s="3">
        <v>66</v>
      </c>
      <c r="E239" s="16" t="str">
        <f>IFERROR(__xludf.DUMMYFUNCTION("IFERROR(
  TEXTJOIN(CHAR(10),TRUE,FILTER('SUMMARY DATA'!E:E,'SUMMARY DATA'!$A:$A=$A239,'SUMMARY DATA'!$C:$C=$B239,'SUMMARY DATA'!$B:$B=""RWS"")),
  IF(
    OR(
      ISNUMBER(SEARCH(""CDM CASH DEPOSIT"",$C239)),
      ISNUMBER(SEARCH(""CASH DEPOSIT"",$C23"&amp;"9)),
      COUNTIFS('SUMMARY DATA'!$D:$D,$C239,'SUMMARY DATA'!$B:$B,""RWS"")&lt;&gt;1
    ),
    """",
    IFERROR(TEXTJOIN(CHAR(10),TRUE,FILTER('SUMMARY DATA'!E:E,'SUMMARY DATA'!$D:$D=$C239,'SUMMARY DATA'!$B:$B=""RWS"")),"""")
  )
)"),"")</f>
        <v/>
      </c>
      <c r="F239" s="17" t="str">
        <f>IFERROR(__xludf.DUMMYFUNCTION("IFERROR(
  TEXTJOIN(CHAR(10),TRUE,FILTER('SUMMARY DATA'!F:F,'SUMMARY DATA'!$A:$A=$A239,'SUMMARY DATA'!$C:$C=$B239,'SUMMARY DATA'!$B:$B=""RWS"")),
  IF(
    OR(
      ISNUMBER(SEARCH(""CDM CASH DEPOSIT"",$C239)),
      ISNUMBER(SEARCH(""CASH DEPOSIT"",$C23"&amp;"9)),
      COUNTIFS('SUMMARY DATA'!$D:$D,$C239,'SUMMARY DATA'!$B:$B,""RWS"")&lt;&gt;1
    ),
    """",
    IFERROR(TEXTJOIN(CHAR(10),TRUE,FILTER('SUMMARY DATA'!F:F,'SUMMARY DATA'!$D:$D=$C239,'SUMMARY DATA'!$B:$B=""RWS"")),"""")
  )
)"),"")</f>
        <v/>
      </c>
      <c r="G239" s="17" t="str">
        <f>IFERROR(__xludf.DUMMYFUNCTION("IFERROR(
  TEXTJOIN(CHAR(10),TRUE,FILTER('SUMMARY DATA'!G:G,'SUMMARY DATA'!$A:$A=$A239,'SUMMARY DATA'!$C:$C=$B239,'SUMMARY DATA'!$B:$B=""RWS"")),
  IF(
    OR(
      ISNUMBER(SEARCH(""CDM CASH DEPOSIT"",$C239)),
      ISNUMBER(SEARCH(""CASH DEPOSIT"",$C23"&amp;"9)),
      COUNTIFS('SUMMARY DATA'!$D:$D,$C239,'SUMMARY DATA'!$B:$B,""RWS"")&lt;&gt;1
    ),
    """",
    IFERROR(TEXTJOIN(CHAR(10),TRUE,FILTER('SUMMARY DATA'!G:G,'SUMMARY DATA'!$D:$D=$C239,'SUMMARY DATA'!$B:$B=""RWS"")),"""")
  )
)"),"")</f>
        <v/>
      </c>
      <c r="H239" s="18" t="str">
        <f>IFERROR(__xludf.DUMMYFUNCTION("IFERROR(
  TEXTJOIN(CHAR(10),TRUE,FILTER('SUMMARY DATA'!H:H,'SUMMARY DATA'!$A:$A=$A239,'SUMMARY DATA'!$C:$C=$B239,'SUMMARY DATA'!$B:$B=""RWS"",'SUMMARY DATA'!$H:$H=$D239)),
  IF(
    OR(
      ISNUMBER(SEARCH(""CDM CASH DEPOSIT"",$C239)),
      ISNUMBER(S"&amp;"EARCH(""CASH DEPOSIT"",$C239))
    ),
    """",
    IFERROR(TEXTJOIN(CHAR(10),TRUE,FILTER('SUMMARY DATA'!H:H,'SUMMARY DATA'!$D:$D=$C239,'SUMMARY DATA'!$B:$B=""RWS"",'SUMMARY DATA'!$H:$H=$D239)),"""")
  )
)"),"")</f>
        <v/>
      </c>
      <c r="I239" s="18" t="str">
        <f>IFERROR(__xludf.DUMMYFUNCTION("IF(H239="""","""",
SUM(ARRAYFORMULA(VALUE(SPLIT(H239,CHAR(10)))))
)"),"")</f>
        <v/>
      </c>
      <c r="J239" s="17" t="str">
        <f>IFERROR(__xludf.DUMMYFUNCTION("IFERROR(
  TEXTJOIN(CHAR(10),TRUE,FILTER('SUMMARY DATA'!I:I,'SUMMARY DATA'!$A:$A=$A239,'SUMMARY DATA'!$C:$C=$B239,'SUMMARY DATA'!$B:$B=""RWS"")),
  IF(
    OR(
      ISNUMBER(SEARCH(""CDM CASH DEPOSIT"",$C239)),
      ISNUMBER(SEARCH(""CASH DEPOSIT"",$C23"&amp;"9)),
      COUNTIFS('SUMMARY DATA'!$D:$D,$C239,'SUMMARY DATA'!$B:$B,""RWS"")&lt;&gt;1
    ),
    """",
    IFERROR(TEXTJOIN(CHAR(10),TRUE,FILTER('SUMMARY DATA'!I:I,'SUMMARY DATA'!$D:$D=$C239,'SUMMARY DATA'!$B:$B=""RWS"")),"""")
  )
)"),"")</f>
        <v/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Height="1" spans="1:27">
      <c r="A240" s="2" t="s">
        <v>1460</v>
      </c>
      <c r="B240" s="15">
        <v>45941</v>
      </c>
      <c r="C240" s="2" t="s">
        <v>1456</v>
      </c>
      <c r="D240" s="3">
        <v>177.85</v>
      </c>
      <c r="E240" s="16" t="str">
        <f>IFERROR(__xludf.DUMMYFUNCTION("IFERROR(
  TEXTJOIN(CHAR(10),TRUE,FILTER('SUMMARY DATA'!E:E,'SUMMARY DATA'!$A:$A=$A240,'SUMMARY DATA'!$C:$C=$B240,'SUMMARY DATA'!$B:$B=""RWS"")),
  IF(
    OR(
      ISNUMBER(SEARCH(""CDM CASH DEPOSIT"",$C240)),
      ISNUMBER(SEARCH(""CASH DEPOSIT"",$C24"&amp;"0)),
      COUNTIFS('SUMMARY DATA'!$D:$D,$C240,'SUMMARY DATA'!$B:$B,""RWS"")&lt;&gt;1
    ),
    """",
    IFERROR(TEXTJOIN(CHAR(10),TRUE,FILTER('SUMMARY DATA'!E:E,'SUMMARY DATA'!$D:$D=$C240,'SUMMARY DATA'!$B:$B=""RWS"")),"""")
  )
)"),"")</f>
        <v/>
      </c>
      <c r="F240" s="17" t="str">
        <f>IFERROR(__xludf.DUMMYFUNCTION("IFERROR(
  TEXTJOIN(CHAR(10),TRUE,FILTER('SUMMARY DATA'!F:F,'SUMMARY DATA'!$A:$A=$A240,'SUMMARY DATA'!$C:$C=$B240,'SUMMARY DATA'!$B:$B=""RWS"")),
  IF(
    OR(
      ISNUMBER(SEARCH(""CDM CASH DEPOSIT"",$C240)),
      ISNUMBER(SEARCH(""CASH DEPOSIT"",$C24"&amp;"0)),
      COUNTIFS('SUMMARY DATA'!$D:$D,$C240,'SUMMARY DATA'!$B:$B,""RWS"")&lt;&gt;1
    ),
    """",
    IFERROR(TEXTJOIN(CHAR(10),TRUE,FILTER('SUMMARY DATA'!F:F,'SUMMARY DATA'!$D:$D=$C240,'SUMMARY DATA'!$B:$B=""RWS"")),"""")
  )
)"),"")</f>
        <v/>
      </c>
      <c r="G240" s="17" t="str">
        <f>IFERROR(__xludf.DUMMYFUNCTION("IFERROR(
  TEXTJOIN(CHAR(10),TRUE,FILTER('SUMMARY DATA'!G:G,'SUMMARY DATA'!$A:$A=$A240,'SUMMARY DATA'!$C:$C=$B240,'SUMMARY DATA'!$B:$B=""RWS"")),
  IF(
    OR(
      ISNUMBER(SEARCH(""CDM CASH DEPOSIT"",$C240)),
      ISNUMBER(SEARCH(""CASH DEPOSIT"",$C24"&amp;"0)),
      COUNTIFS('SUMMARY DATA'!$D:$D,$C240,'SUMMARY DATA'!$B:$B,""RWS"")&lt;&gt;1
    ),
    """",
    IFERROR(TEXTJOIN(CHAR(10),TRUE,FILTER('SUMMARY DATA'!G:G,'SUMMARY DATA'!$D:$D=$C240,'SUMMARY DATA'!$B:$B=""RWS"")),"""")
  )
)"),"")</f>
        <v/>
      </c>
      <c r="H240" s="18" t="str">
        <f>IFERROR(__xludf.DUMMYFUNCTION("IFERROR(
  TEXTJOIN(CHAR(10),TRUE,FILTER('SUMMARY DATA'!H:H,'SUMMARY DATA'!$A:$A=$A240,'SUMMARY DATA'!$C:$C=$B240,'SUMMARY DATA'!$B:$B=""RWS"",'SUMMARY DATA'!$H:$H=$D240)),
  IF(
    OR(
      ISNUMBER(SEARCH(""CDM CASH DEPOSIT"",$C240)),
      ISNUMBER(S"&amp;"EARCH(""CASH DEPOSIT"",$C240))
    ),
    """",
    IFERROR(TEXTJOIN(CHAR(10),TRUE,FILTER('SUMMARY DATA'!H:H,'SUMMARY DATA'!$D:$D=$C240,'SUMMARY DATA'!$B:$B=""RWS"",'SUMMARY DATA'!$H:$H=$D240)),"""")
  )
)"),"")</f>
        <v/>
      </c>
      <c r="I240" s="18" t="str">
        <f>IFERROR(__xludf.DUMMYFUNCTION("IF(H240="""","""",
SUM(ARRAYFORMULA(VALUE(SPLIT(H240,CHAR(10)))))
)"),"")</f>
        <v/>
      </c>
      <c r="J240" s="17" t="str">
        <f>IFERROR(__xludf.DUMMYFUNCTION("IFERROR(
  TEXTJOIN(CHAR(10),TRUE,FILTER('SUMMARY DATA'!I:I,'SUMMARY DATA'!$A:$A=$A240,'SUMMARY DATA'!$C:$C=$B240,'SUMMARY DATA'!$B:$B=""RWS"")),
  IF(
    OR(
      ISNUMBER(SEARCH(""CDM CASH DEPOSIT"",$C240)),
      ISNUMBER(SEARCH(""CASH DEPOSIT"",$C24"&amp;"0)),
      COUNTIFS('SUMMARY DATA'!$D:$D,$C240,'SUMMARY DATA'!$B:$B,""RWS"")&lt;&gt;1
    ),
    """",
    IFERROR(TEXTJOIN(CHAR(10),TRUE,FILTER('SUMMARY DATA'!I:I,'SUMMARY DATA'!$D:$D=$C240,'SUMMARY DATA'!$B:$B=""RWS"")),"""")
  )
)"),"")</f>
        <v/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Height="1" spans="1:27">
      <c r="A241" s="2" t="s">
        <v>1461</v>
      </c>
      <c r="B241" s="15">
        <v>45941</v>
      </c>
      <c r="C241" s="2" t="s">
        <v>1462</v>
      </c>
      <c r="D241" s="3">
        <v>729</v>
      </c>
      <c r="E241" s="16" t="str">
        <f>IFERROR(__xludf.DUMMYFUNCTION("IFERROR(
  TEXTJOIN(CHAR(10),TRUE,FILTER('SUMMARY DATA'!E:E,'SUMMARY DATA'!$A:$A=$A241,'SUMMARY DATA'!$C:$C=$B241,'SUMMARY DATA'!$B:$B=""RWS"")),
  IF(
    OR(
      ISNUMBER(SEARCH(""CDM CASH DEPOSIT"",$C241)),
      ISNUMBER(SEARCH(""CASH DEPOSIT"",$C24"&amp;"1)),
      COUNTIFS('SUMMARY DATA'!$D:$D,$C241,'SUMMARY DATA'!$B:$B,""RWS"")&lt;&gt;1
    ),
    """",
    IFERROR(TEXTJOIN(CHAR(10),TRUE,FILTER('SUMMARY DATA'!E:E,'SUMMARY DATA'!$D:$D=$C241,'SUMMARY DATA'!$B:$B=""RWS"")),"""")
  )
)"),"")</f>
        <v/>
      </c>
      <c r="F241" s="17" t="str">
        <f>IFERROR(__xludf.DUMMYFUNCTION("IFERROR(
  TEXTJOIN(CHAR(10),TRUE,FILTER('SUMMARY DATA'!F:F,'SUMMARY DATA'!$A:$A=$A241,'SUMMARY DATA'!$C:$C=$B241,'SUMMARY DATA'!$B:$B=""RWS"")),
  IF(
    OR(
      ISNUMBER(SEARCH(""CDM CASH DEPOSIT"",$C241)),
      ISNUMBER(SEARCH(""CASH DEPOSIT"",$C24"&amp;"1)),
      COUNTIFS('SUMMARY DATA'!$D:$D,$C241,'SUMMARY DATA'!$B:$B,""RWS"")&lt;&gt;1
    ),
    """",
    IFERROR(TEXTJOIN(CHAR(10),TRUE,FILTER('SUMMARY DATA'!F:F,'SUMMARY DATA'!$D:$D=$C241,'SUMMARY DATA'!$B:$B=""RWS"")),"""")
  )
)"),"")</f>
        <v/>
      </c>
      <c r="G241" s="17" t="str">
        <f>IFERROR(__xludf.DUMMYFUNCTION("IFERROR(
  TEXTJOIN(CHAR(10),TRUE,FILTER('SUMMARY DATA'!G:G,'SUMMARY DATA'!$A:$A=$A241,'SUMMARY DATA'!$C:$C=$B241,'SUMMARY DATA'!$B:$B=""RWS"")),
  IF(
    OR(
      ISNUMBER(SEARCH(""CDM CASH DEPOSIT"",$C241)),
      ISNUMBER(SEARCH(""CASH DEPOSIT"",$C24"&amp;"1)),
      COUNTIFS('SUMMARY DATA'!$D:$D,$C241,'SUMMARY DATA'!$B:$B,""RWS"")&lt;&gt;1
    ),
    """",
    IFERROR(TEXTJOIN(CHAR(10),TRUE,FILTER('SUMMARY DATA'!G:G,'SUMMARY DATA'!$D:$D=$C241,'SUMMARY DATA'!$B:$B=""RWS"")),"""")
  )
)"),"")</f>
        <v/>
      </c>
      <c r="H241" s="18" t="str">
        <f>IFERROR(__xludf.DUMMYFUNCTION("IFERROR(
  TEXTJOIN(CHAR(10),TRUE,FILTER('SUMMARY DATA'!H:H,'SUMMARY DATA'!$A:$A=$A241,'SUMMARY DATA'!$C:$C=$B241,'SUMMARY DATA'!$B:$B=""RWS"",'SUMMARY DATA'!$H:$H=$D241)),
  IF(
    OR(
      ISNUMBER(SEARCH(""CDM CASH DEPOSIT"",$C241)),
      ISNUMBER(S"&amp;"EARCH(""CASH DEPOSIT"",$C241))
    ),
    """",
    IFERROR(TEXTJOIN(CHAR(10),TRUE,FILTER('SUMMARY DATA'!H:H,'SUMMARY DATA'!$D:$D=$C241,'SUMMARY DATA'!$B:$B=""RWS"",'SUMMARY DATA'!$H:$H=$D241)),"""")
  )
)"),"")</f>
        <v/>
      </c>
      <c r="I241" s="18" t="str">
        <f>IFERROR(__xludf.DUMMYFUNCTION("IF(H241="""","""",
SUM(ARRAYFORMULA(VALUE(SPLIT(H241,CHAR(10)))))
)"),"")</f>
        <v/>
      </c>
      <c r="J241" s="17" t="str">
        <f>IFERROR(__xludf.DUMMYFUNCTION("IFERROR(
  TEXTJOIN(CHAR(10),TRUE,FILTER('SUMMARY DATA'!I:I,'SUMMARY DATA'!$A:$A=$A241,'SUMMARY DATA'!$C:$C=$B241,'SUMMARY DATA'!$B:$B=""RWS"")),
  IF(
    OR(
      ISNUMBER(SEARCH(""CDM CASH DEPOSIT"",$C241)),
      ISNUMBER(SEARCH(""CASH DEPOSIT"",$C24"&amp;"1)),
      COUNTIFS('SUMMARY DATA'!$D:$D,$C241,'SUMMARY DATA'!$B:$B,""RWS"")&lt;&gt;1
    ),
    """",
    IFERROR(TEXTJOIN(CHAR(10),TRUE,FILTER('SUMMARY DATA'!I:I,'SUMMARY DATA'!$D:$D=$C241,'SUMMARY DATA'!$B:$B=""RWS"")),"""")
  )
)"),"")</f>
        <v/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Height="1" spans="1:27">
      <c r="A242" s="2" t="s">
        <v>1463</v>
      </c>
      <c r="B242" s="15">
        <v>45940</v>
      </c>
      <c r="C242" s="2" t="s">
        <v>1464</v>
      </c>
      <c r="D242" s="3">
        <v>69.38</v>
      </c>
      <c r="E242" s="16" t="str">
        <f>IFERROR(__xludf.DUMMYFUNCTION("IFERROR(
  TEXTJOIN(CHAR(10),TRUE,FILTER('SUMMARY DATA'!E:E,'SUMMARY DATA'!$A:$A=$A242,'SUMMARY DATA'!$C:$C=$B242,'SUMMARY DATA'!$B:$B=""RWS"")),
  IF(
    OR(
      ISNUMBER(SEARCH(""CDM CASH DEPOSIT"",$C242)),
      ISNUMBER(SEARCH(""CASH DEPOSIT"",$C24"&amp;"2)),
      COUNTIFS('SUMMARY DATA'!$D:$D,$C242,'SUMMARY DATA'!$B:$B,""RWS"")&lt;&gt;1
    ),
    """",
    IFERROR(TEXTJOIN(CHAR(10),TRUE,FILTER('SUMMARY DATA'!E:E,'SUMMARY DATA'!$D:$D=$C242,'SUMMARY DATA'!$B:$B=""RWS"")),"""")
  )
)"),"")</f>
        <v/>
      </c>
      <c r="F242" s="17" t="str">
        <f>IFERROR(__xludf.DUMMYFUNCTION("IFERROR(
  TEXTJOIN(CHAR(10),TRUE,FILTER('SUMMARY DATA'!F:F,'SUMMARY DATA'!$A:$A=$A242,'SUMMARY DATA'!$C:$C=$B242,'SUMMARY DATA'!$B:$B=""RWS"")),
  IF(
    OR(
      ISNUMBER(SEARCH(""CDM CASH DEPOSIT"",$C242)),
      ISNUMBER(SEARCH(""CASH DEPOSIT"",$C24"&amp;"2)),
      COUNTIFS('SUMMARY DATA'!$D:$D,$C242,'SUMMARY DATA'!$B:$B,""RWS"")&lt;&gt;1
    ),
    """",
    IFERROR(TEXTJOIN(CHAR(10),TRUE,FILTER('SUMMARY DATA'!F:F,'SUMMARY DATA'!$D:$D=$C242,'SUMMARY DATA'!$B:$B=""RWS"")),"""")
  )
)"),"")</f>
        <v/>
      </c>
      <c r="G242" s="17" t="str">
        <f>IFERROR(__xludf.DUMMYFUNCTION("IFERROR(
  TEXTJOIN(CHAR(10),TRUE,FILTER('SUMMARY DATA'!G:G,'SUMMARY DATA'!$A:$A=$A242,'SUMMARY DATA'!$C:$C=$B242,'SUMMARY DATA'!$B:$B=""RWS"")),
  IF(
    OR(
      ISNUMBER(SEARCH(""CDM CASH DEPOSIT"",$C242)),
      ISNUMBER(SEARCH(""CASH DEPOSIT"",$C24"&amp;"2)),
      COUNTIFS('SUMMARY DATA'!$D:$D,$C242,'SUMMARY DATA'!$B:$B,""RWS"")&lt;&gt;1
    ),
    """",
    IFERROR(TEXTJOIN(CHAR(10),TRUE,FILTER('SUMMARY DATA'!G:G,'SUMMARY DATA'!$D:$D=$C242,'SUMMARY DATA'!$B:$B=""RWS"")),"""")
  )
)"),"")</f>
        <v/>
      </c>
      <c r="H242" s="18" t="str">
        <f>IFERROR(__xludf.DUMMYFUNCTION("IFERROR(
  TEXTJOIN(CHAR(10),TRUE,FILTER('SUMMARY DATA'!H:H,'SUMMARY DATA'!$A:$A=$A242,'SUMMARY DATA'!$C:$C=$B242,'SUMMARY DATA'!$B:$B=""RWS"",'SUMMARY DATA'!$H:$H=$D242)),
  IF(
    OR(
      ISNUMBER(SEARCH(""CDM CASH DEPOSIT"",$C242)),
      ISNUMBER(S"&amp;"EARCH(""CASH DEPOSIT"",$C242))
    ),
    """",
    IFERROR(TEXTJOIN(CHAR(10),TRUE,FILTER('SUMMARY DATA'!H:H,'SUMMARY DATA'!$D:$D=$C242,'SUMMARY DATA'!$B:$B=""RWS"",'SUMMARY DATA'!$H:$H=$D242)),"""")
  )
)"),"")</f>
        <v/>
      </c>
      <c r="I242" s="18" t="str">
        <f>IFERROR(__xludf.DUMMYFUNCTION("IF(H242="""","""",
SUM(ARRAYFORMULA(VALUE(SPLIT(H242,CHAR(10)))))
)"),"")</f>
        <v/>
      </c>
      <c r="J242" s="17" t="str">
        <f>IFERROR(__xludf.DUMMYFUNCTION("IFERROR(
  TEXTJOIN(CHAR(10),TRUE,FILTER('SUMMARY DATA'!I:I,'SUMMARY DATA'!$A:$A=$A242,'SUMMARY DATA'!$C:$C=$B242,'SUMMARY DATA'!$B:$B=""RWS"")),
  IF(
    OR(
      ISNUMBER(SEARCH(""CDM CASH DEPOSIT"",$C242)),
      ISNUMBER(SEARCH(""CASH DEPOSIT"",$C24"&amp;"2)),
      COUNTIFS('SUMMARY DATA'!$D:$D,$C242,'SUMMARY DATA'!$B:$B,""RWS"")&lt;&gt;1
    ),
    """",
    IFERROR(TEXTJOIN(CHAR(10),TRUE,FILTER('SUMMARY DATA'!I:I,'SUMMARY DATA'!$D:$D=$C242,'SUMMARY DATA'!$B:$B=""RWS"")),"""")
  )
)"),"")</f>
        <v/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Height="1" spans="1:27">
      <c r="A243" s="2" t="s">
        <v>1465</v>
      </c>
      <c r="B243" s="15">
        <v>45940</v>
      </c>
      <c r="C243" s="2" t="s">
        <v>876</v>
      </c>
      <c r="D243" s="3">
        <v>557.8</v>
      </c>
      <c r="E243" s="16" t="str">
        <f>IFERROR(__xludf.DUMMYFUNCTION("IFERROR(
  TEXTJOIN(CHAR(10),TRUE,FILTER('SUMMARY DATA'!E:E,'SUMMARY DATA'!$A:$A=$A243,'SUMMARY DATA'!$C:$C=$B243,'SUMMARY DATA'!$B:$B=""RWS"")),
  IF(
    OR(
      ISNUMBER(SEARCH(""CDM CASH DEPOSIT"",$C243)),
      ISNUMBER(SEARCH(""CASH DEPOSIT"",$C24"&amp;"3)),
      COUNTIFS('SUMMARY DATA'!$D:$D,$C243,'SUMMARY DATA'!$B:$B,""RWS"")&lt;&gt;1
    ),
    """",
    IFERROR(TEXTJOIN(CHAR(10),TRUE,FILTER('SUMMARY DATA'!E:E,'SUMMARY DATA'!$D:$D=$C243,'SUMMARY DATA'!$B:$B=""RWS"")),"""")
  )
)"),"")</f>
        <v/>
      </c>
      <c r="F243" s="17" t="str">
        <f>IFERROR(__xludf.DUMMYFUNCTION("IFERROR(
  TEXTJOIN(CHAR(10),TRUE,FILTER('SUMMARY DATA'!F:F,'SUMMARY DATA'!$A:$A=$A243,'SUMMARY DATA'!$C:$C=$B243,'SUMMARY DATA'!$B:$B=""RWS"")),
  IF(
    OR(
      ISNUMBER(SEARCH(""CDM CASH DEPOSIT"",$C243)),
      ISNUMBER(SEARCH(""CASH DEPOSIT"",$C24"&amp;"3)),
      COUNTIFS('SUMMARY DATA'!$D:$D,$C243,'SUMMARY DATA'!$B:$B,""RWS"")&lt;&gt;1
    ),
    """",
    IFERROR(TEXTJOIN(CHAR(10),TRUE,FILTER('SUMMARY DATA'!F:F,'SUMMARY DATA'!$D:$D=$C243,'SUMMARY DATA'!$B:$B=""RWS"")),"""")
  )
)"),"")</f>
        <v/>
      </c>
      <c r="G243" s="17" t="str">
        <f>IFERROR(__xludf.DUMMYFUNCTION("IFERROR(
  TEXTJOIN(CHAR(10),TRUE,FILTER('SUMMARY DATA'!G:G,'SUMMARY DATA'!$A:$A=$A243,'SUMMARY DATA'!$C:$C=$B243,'SUMMARY DATA'!$B:$B=""RWS"")),
  IF(
    OR(
      ISNUMBER(SEARCH(""CDM CASH DEPOSIT"",$C243)),
      ISNUMBER(SEARCH(""CASH DEPOSIT"",$C24"&amp;"3)),
      COUNTIFS('SUMMARY DATA'!$D:$D,$C243,'SUMMARY DATA'!$B:$B,""RWS"")&lt;&gt;1
    ),
    """",
    IFERROR(TEXTJOIN(CHAR(10),TRUE,FILTER('SUMMARY DATA'!G:G,'SUMMARY DATA'!$D:$D=$C243,'SUMMARY DATA'!$B:$B=""RWS"")),"""")
  )
)"),"")</f>
        <v/>
      </c>
      <c r="H243" s="18" t="str">
        <f>IFERROR(__xludf.DUMMYFUNCTION("IFERROR(
  TEXTJOIN(CHAR(10),TRUE,FILTER('SUMMARY DATA'!H:H,'SUMMARY DATA'!$A:$A=$A243,'SUMMARY DATA'!$C:$C=$B243,'SUMMARY DATA'!$B:$B=""RWS"",'SUMMARY DATA'!$H:$H=$D243)),
  IF(
    OR(
      ISNUMBER(SEARCH(""CDM CASH DEPOSIT"",$C243)),
      ISNUMBER(S"&amp;"EARCH(""CASH DEPOSIT"",$C243))
    ),
    """",
    IFERROR(TEXTJOIN(CHAR(10),TRUE,FILTER('SUMMARY DATA'!H:H,'SUMMARY DATA'!$D:$D=$C243,'SUMMARY DATA'!$B:$B=""RWS"",'SUMMARY DATA'!$H:$H=$D243)),"""")
  )
)"),"")</f>
        <v/>
      </c>
      <c r="I243" s="18" t="str">
        <f>IFERROR(__xludf.DUMMYFUNCTION("IF(H243="""","""",
SUM(ARRAYFORMULA(VALUE(SPLIT(H243,CHAR(10)))))
)"),"")</f>
        <v/>
      </c>
      <c r="J243" s="17" t="str">
        <f>IFERROR(__xludf.DUMMYFUNCTION("IFERROR(
  TEXTJOIN(CHAR(10),TRUE,FILTER('SUMMARY DATA'!I:I,'SUMMARY DATA'!$A:$A=$A243,'SUMMARY DATA'!$C:$C=$B243,'SUMMARY DATA'!$B:$B=""RWS"")),
  IF(
    OR(
      ISNUMBER(SEARCH(""CDM CASH DEPOSIT"",$C243)),
      ISNUMBER(SEARCH(""CASH DEPOSIT"",$C24"&amp;"3)),
      COUNTIFS('SUMMARY DATA'!$D:$D,$C243,'SUMMARY DATA'!$B:$B,""RWS"")&lt;&gt;1
    ),
    """",
    IFERROR(TEXTJOIN(CHAR(10),TRUE,FILTER('SUMMARY DATA'!I:I,'SUMMARY DATA'!$D:$D=$C243,'SUMMARY DATA'!$B:$B=""RWS"")),"""")
  )
)"),"")</f>
        <v/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Height="1" spans="1:27">
      <c r="A244" s="2" t="s">
        <v>968</v>
      </c>
      <c r="B244" s="15">
        <v>45940</v>
      </c>
      <c r="C244" s="2" t="s">
        <v>1466</v>
      </c>
      <c r="D244" s="3">
        <v>10</v>
      </c>
      <c r="E244" s="16" t="str">
        <f>IFERROR(__xludf.DUMMYFUNCTION("IFERROR(
  TEXTJOIN(CHAR(10),TRUE,FILTER('SUMMARY DATA'!E:E,'SUMMARY DATA'!$A:$A=$A244,'SUMMARY DATA'!$C:$C=$B244,'SUMMARY DATA'!$B:$B=""RWS"")),
  IF(
    OR(
      ISNUMBER(SEARCH(""CDM CASH DEPOSIT"",$C244)),
      ISNUMBER(SEARCH(""CASH DEPOSIT"",$C24"&amp;"4)),
      COUNTIFS('SUMMARY DATA'!$D:$D,$C244,'SUMMARY DATA'!$B:$B,""RWS"")&lt;&gt;1
    ),
    """",
    IFERROR(TEXTJOIN(CHAR(10),TRUE,FILTER('SUMMARY DATA'!E:E,'SUMMARY DATA'!$D:$D=$C244,'SUMMARY DATA'!$B:$B=""RWS"")),"""")
  )
)"),"")</f>
        <v/>
      </c>
      <c r="F244" s="17" t="str">
        <f>IFERROR(__xludf.DUMMYFUNCTION("IFERROR(
  TEXTJOIN(CHAR(10),TRUE,FILTER('SUMMARY DATA'!F:F,'SUMMARY DATA'!$A:$A=$A244,'SUMMARY DATA'!$C:$C=$B244,'SUMMARY DATA'!$B:$B=""RWS"")),
  IF(
    OR(
      ISNUMBER(SEARCH(""CDM CASH DEPOSIT"",$C244)),
      ISNUMBER(SEARCH(""CASH DEPOSIT"",$C24"&amp;"4)),
      COUNTIFS('SUMMARY DATA'!$D:$D,$C244,'SUMMARY DATA'!$B:$B,""RWS"")&lt;&gt;1
    ),
    """",
    IFERROR(TEXTJOIN(CHAR(10),TRUE,FILTER('SUMMARY DATA'!F:F,'SUMMARY DATA'!$D:$D=$C244,'SUMMARY DATA'!$B:$B=""RWS"")),"""")
  )
)"),"")</f>
        <v/>
      </c>
      <c r="G244" s="17" t="str">
        <f>IFERROR(__xludf.DUMMYFUNCTION("IFERROR(
  TEXTJOIN(CHAR(10),TRUE,FILTER('SUMMARY DATA'!G:G,'SUMMARY DATA'!$A:$A=$A244,'SUMMARY DATA'!$C:$C=$B244,'SUMMARY DATA'!$B:$B=""RWS"")),
  IF(
    OR(
      ISNUMBER(SEARCH(""CDM CASH DEPOSIT"",$C244)),
      ISNUMBER(SEARCH(""CASH DEPOSIT"",$C24"&amp;"4)),
      COUNTIFS('SUMMARY DATA'!$D:$D,$C244,'SUMMARY DATA'!$B:$B,""RWS"")&lt;&gt;1
    ),
    """",
    IFERROR(TEXTJOIN(CHAR(10),TRUE,FILTER('SUMMARY DATA'!G:G,'SUMMARY DATA'!$D:$D=$C244,'SUMMARY DATA'!$B:$B=""RWS"")),"""")
  )
)"),"")</f>
        <v/>
      </c>
      <c r="H244" s="18" t="str">
        <f>IFERROR(__xludf.DUMMYFUNCTION("IFERROR(
  TEXTJOIN(CHAR(10),TRUE,FILTER('SUMMARY DATA'!H:H,'SUMMARY DATA'!$A:$A=$A244,'SUMMARY DATA'!$C:$C=$B244,'SUMMARY DATA'!$B:$B=""RWS"",'SUMMARY DATA'!$H:$H=$D244)),
  IF(
    OR(
      ISNUMBER(SEARCH(""CDM CASH DEPOSIT"",$C244)),
      ISNUMBER(S"&amp;"EARCH(""CASH DEPOSIT"",$C244))
    ),
    """",
    IFERROR(TEXTJOIN(CHAR(10),TRUE,FILTER('SUMMARY DATA'!H:H,'SUMMARY DATA'!$D:$D=$C244,'SUMMARY DATA'!$B:$B=""RWS"",'SUMMARY DATA'!$H:$H=$D244)),"""")
  )
)"),"")</f>
        <v/>
      </c>
      <c r="I244" s="18" t="str">
        <f>IFERROR(__xludf.DUMMYFUNCTION("IF(H244="""","""",
SUM(ARRAYFORMULA(VALUE(SPLIT(H244,CHAR(10)))))
)"),"")</f>
        <v/>
      </c>
      <c r="J244" s="17" t="str">
        <f>IFERROR(__xludf.DUMMYFUNCTION("IFERROR(
  TEXTJOIN(CHAR(10),TRUE,FILTER('SUMMARY DATA'!I:I,'SUMMARY DATA'!$A:$A=$A244,'SUMMARY DATA'!$C:$C=$B244,'SUMMARY DATA'!$B:$B=""RWS"")),
  IF(
    OR(
      ISNUMBER(SEARCH(""CDM CASH DEPOSIT"",$C244)),
      ISNUMBER(SEARCH(""CASH DEPOSIT"",$C24"&amp;"4)),
      COUNTIFS('SUMMARY DATA'!$D:$D,$C244,'SUMMARY DATA'!$B:$B,""RWS"")&lt;&gt;1
    ),
    """",
    IFERROR(TEXTJOIN(CHAR(10),TRUE,FILTER('SUMMARY DATA'!I:I,'SUMMARY DATA'!$D:$D=$C244,'SUMMARY DATA'!$B:$B=""RWS"")),"""")
  )
)"),"")</f>
        <v/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Height="1" spans="1:27">
      <c r="A245" s="2" t="s">
        <v>1467</v>
      </c>
      <c r="B245" s="15">
        <v>45940</v>
      </c>
      <c r="C245" s="2" t="s">
        <v>1468</v>
      </c>
      <c r="D245" s="3">
        <v>295</v>
      </c>
      <c r="E245" s="16" t="str">
        <f>IFERROR(__xludf.DUMMYFUNCTION("IFERROR(
  TEXTJOIN(CHAR(10),TRUE,FILTER('SUMMARY DATA'!E:E,'SUMMARY DATA'!$A:$A=$A245,'SUMMARY DATA'!$C:$C=$B245,'SUMMARY DATA'!$B:$B=""RWS"")),
  IF(
    OR(
      ISNUMBER(SEARCH(""CDM CASH DEPOSIT"",$C245)),
      ISNUMBER(SEARCH(""CASH DEPOSIT"",$C24"&amp;"5)),
      COUNTIFS('SUMMARY DATA'!$D:$D,$C245,'SUMMARY DATA'!$B:$B,""RWS"")&lt;&gt;1
    ),
    """",
    IFERROR(TEXTJOIN(CHAR(10),TRUE,FILTER('SUMMARY DATA'!E:E,'SUMMARY DATA'!$D:$D=$C245,'SUMMARY DATA'!$B:$B=""RWS"")),"""")
  )
)"),"")</f>
        <v/>
      </c>
      <c r="F245" s="17" t="str">
        <f>IFERROR(__xludf.DUMMYFUNCTION("IFERROR(
  TEXTJOIN(CHAR(10),TRUE,FILTER('SUMMARY DATA'!F:F,'SUMMARY DATA'!$A:$A=$A245,'SUMMARY DATA'!$C:$C=$B245,'SUMMARY DATA'!$B:$B=""RWS"")),
  IF(
    OR(
      ISNUMBER(SEARCH(""CDM CASH DEPOSIT"",$C245)),
      ISNUMBER(SEARCH(""CASH DEPOSIT"",$C24"&amp;"5)),
      COUNTIFS('SUMMARY DATA'!$D:$D,$C245,'SUMMARY DATA'!$B:$B,""RWS"")&lt;&gt;1
    ),
    """",
    IFERROR(TEXTJOIN(CHAR(10),TRUE,FILTER('SUMMARY DATA'!F:F,'SUMMARY DATA'!$D:$D=$C245,'SUMMARY DATA'!$B:$B=""RWS"")),"""")
  )
)"),"")</f>
        <v/>
      </c>
      <c r="G245" s="17" t="str">
        <f>IFERROR(__xludf.DUMMYFUNCTION("IFERROR(
  TEXTJOIN(CHAR(10),TRUE,FILTER('SUMMARY DATA'!G:G,'SUMMARY DATA'!$A:$A=$A245,'SUMMARY DATA'!$C:$C=$B245,'SUMMARY DATA'!$B:$B=""RWS"")),
  IF(
    OR(
      ISNUMBER(SEARCH(""CDM CASH DEPOSIT"",$C245)),
      ISNUMBER(SEARCH(""CASH DEPOSIT"",$C24"&amp;"5)),
      COUNTIFS('SUMMARY DATA'!$D:$D,$C245,'SUMMARY DATA'!$B:$B,""RWS"")&lt;&gt;1
    ),
    """",
    IFERROR(TEXTJOIN(CHAR(10),TRUE,FILTER('SUMMARY DATA'!G:G,'SUMMARY DATA'!$D:$D=$C245,'SUMMARY DATA'!$B:$B=""RWS"")),"""")
  )
)"),"")</f>
        <v/>
      </c>
      <c r="H245" s="18" t="str">
        <f>IFERROR(__xludf.DUMMYFUNCTION("IFERROR(
  TEXTJOIN(CHAR(10),TRUE,FILTER('SUMMARY DATA'!H:H,'SUMMARY DATA'!$A:$A=$A245,'SUMMARY DATA'!$C:$C=$B245,'SUMMARY DATA'!$B:$B=""RWS"",'SUMMARY DATA'!$H:$H=$D245)),
  IF(
    OR(
      ISNUMBER(SEARCH(""CDM CASH DEPOSIT"",$C245)),
      ISNUMBER(S"&amp;"EARCH(""CASH DEPOSIT"",$C245))
    ),
    """",
    IFERROR(TEXTJOIN(CHAR(10),TRUE,FILTER('SUMMARY DATA'!H:H,'SUMMARY DATA'!$D:$D=$C245,'SUMMARY DATA'!$B:$B=""RWS"",'SUMMARY DATA'!$H:$H=$D245)),"""")
  )
)"),"")</f>
        <v/>
      </c>
      <c r="I245" s="18" t="str">
        <f>IFERROR(__xludf.DUMMYFUNCTION("IF(H245="""","""",
SUM(ARRAYFORMULA(VALUE(SPLIT(H245,CHAR(10)))))
)"),"")</f>
        <v/>
      </c>
      <c r="J245" s="17" t="str">
        <f>IFERROR(__xludf.DUMMYFUNCTION("IFERROR(
  TEXTJOIN(CHAR(10),TRUE,FILTER('SUMMARY DATA'!I:I,'SUMMARY DATA'!$A:$A=$A245,'SUMMARY DATA'!$C:$C=$B245,'SUMMARY DATA'!$B:$B=""RWS"")),
  IF(
    OR(
      ISNUMBER(SEARCH(""CDM CASH DEPOSIT"",$C245)),
      ISNUMBER(SEARCH(""CASH DEPOSIT"",$C24"&amp;"5)),
      COUNTIFS('SUMMARY DATA'!$D:$D,$C245,'SUMMARY DATA'!$B:$B,""RWS"")&lt;&gt;1
    ),
    """",
    IFERROR(TEXTJOIN(CHAR(10),TRUE,FILTER('SUMMARY DATA'!I:I,'SUMMARY DATA'!$D:$D=$C245,'SUMMARY DATA'!$B:$B=""RWS"")),"""")
  )
)"),"")</f>
        <v/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Height="1" spans="1:27">
      <c r="A246" s="2"/>
      <c r="B246" s="15">
        <v>45940</v>
      </c>
      <c r="C246" s="2" t="s">
        <v>1469</v>
      </c>
      <c r="D246" s="3">
        <v>88.88</v>
      </c>
      <c r="E246" s="16" t="str">
        <f>IFERROR(__xludf.DUMMYFUNCTION("IFERROR(
  TEXTJOIN(CHAR(10),TRUE,FILTER('SUMMARY DATA'!E:E,'SUMMARY DATA'!$A:$A=$A246,'SUMMARY DATA'!$C:$C=$B246,'SUMMARY DATA'!$B:$B=""RWS"")),
  IF(
    OR(
      ISNUMBER(SEARCH(""CDM CASH DEPOSIT"",$C246)),
      ISNUMBER(SEARCH(""CASH DEPOSIT"",$C24"&amp;"6)),
      COUNTIFS('SUMMARY DATA'!$D:$D,$C246,'SUMMARY DATA'!$B:$B,""RWS"")&lt;&gt;1
    ),
    """",
    IFERROR(TEXTJOIN(CHAR(10),TRUE,FILTER('SUMMARY DATA'!E:E,'SUMMARY DATA'!$D:$D=$C246,'SUMMARY DATA'!$B:$B=""RWS"")),"""")
  )
)"),"")</f>
        <v/>
      </c>
      <c r="F246" s="17" t="str">
        <f>IFERROR(__xludf.DUMMYFUNCTION("IFERROR(
  TEXTJOIN(CHAR(10),TRUE,FILTER('SUMMARY DATA'!F:F,'SUMMARY DATA'!$A:$A=$A246,'SUMMARY DATA'!$C:$C=$B246,'SUMMARY DATA'!$B:$B=""RWS"")),
  IF(
    OR(
      ISNUMBER(SEARCH(""CDM CASH DEPOSIT"",$C246)),
      ISNUMBER(SEARCH(""CASH DEPOSIT"",$C24"&amp;"6)),
      COUNTIFS('SUMMARY DATA'!$D:$D,$C246,'SUMMARY DATA'!$B:$B,""RWS"")&lt;&gt;1
    ),
    """",
    IFERROR(TEXTJOIN(CHAR(10),TRUE,FILTER('SUMMARY DATA'!F:F,'SUMMARY DATA'!$D:$D=$C246,'SUMMARY DATA'!$B:$B=""RWS"")),"""")
  )
)"),"")</f>
        <v/>
      </c>
      <c r="G246" s="17" t="str">
        <f>IFERROR(__xludf.DUMMYFUNCTION("IFERROR(
  TEXTJOIN(CHAR(10),TRUE,FILTER('SUMMARY DATA'!G:G,'SUMMARY DATA'!$A:$A=$A246,'SUMMARY DATA'!$C:$C=$B246,'SUMMARY DATA'!$B:$B=""RWS"")),
  IF(
    OR(
      ISNUMBER(SEARCH(""CDM CASH DEPOSIT"",$C246)),
      ISNUMBER(SEARCH(""CASH DEPOSIT"",$C24"&amp;"6)),
      COUNTIFS('SUMMARY DATA'!$D:$D,$C246,'SUMMARY DATA'!$B:$B,""RWS"")&lt;&gt;1
    ),
    """",
    IFERROR(TEXTJOIN(CHAR(10),TRUE,FILTER('SUMMARY DATA'!G:G,'SUMMARY DATA'!$D:$D=$C246,'SUMMARY DATA'!$B:$B=""RWS"")),"""")
  )
)"),"")</f>
        <v/>
      </c>
      <c r="H246" s="18" t="str">
        <f>IFERROR(__xludf.DUMMYFUNCTION("IFERROR(
  TEXTJOIN(CHAR(10),TRUE,FILTER('SUMMARY DATA'!H:H,'SUMMARY DATA'!$A:$A=$A246,'SUMMARY DATA'!$C:$C=$B246,'SUMMARY DATA'!$B:$B=""RWS"",'SUMMARY DATA'!$H:$H=$D246)),
  IF(
    OR(
      ISNUMBER(SEARCH(""CDM CASH DEPOSIT"",$C246)),
      ISNUMBER(S"&amp;"EARCH(""CASH DEPOSIT"",$C246))
    ),
    """",
    IFERROR(TEXTJOIN(CHAR(10),TRUE,FILTER('SUMMARY DATA'!H:H,'SUMMARY DATA'!$D:$D=$C246,'SUMMARY DATA'!$B:$B=""RWS"",'SUMMARY DATA'!$H:$H=$D246)),"""")
  )
)"),"")</f>
        <v/>
      </c>
      <c r="I246" s="18" t="str">
        <f>IFERROR(__xludf.DUMMYFUNCTION("IF(H246="""","""",
SUM(ARRAYFORMULA(VALUE(SPLIT(H246,CHAR(10)))))
)"),"")</f>
        <v/>
      </c>
      <c r="J246" s="17" t="str">
        <f>IFERROR(__xludf.DUMMYFUNCTION("IFERROR(
  TEXTJOIN(CHAR(10),TRUE,FILTER('SUMMARY DATA'!I:I,'SUMMARY DATA'!$A:$A=$A246,'SUMMARY DATA'!$C:$C=$B246,'SUMMARY DATA'!$B:$B=""RWS"")),
  IF(
    OR(
      ISNUMBER(SEARCH(""CDM CASH DEPOSIT"",$C246)),
      ISNUMBER(SEARCH(""CASH DEPOSIT"",$C24"&amp;"6)),
      COUNTIFS('SUMMARY DATA'!$D:$D,$C246,'SUMMARY DATA'!$B:$B,""RWS"")&lt;&gt;1
    ),
    """",
    IFERROR(TEXTJOIN(CHAR(10),TRUE,FILTER('SUMMARY DATA'!I:I,'SUMMARY DATA'!$D:$D=$C246,'SUMMARY DATA'!$B:$B=""RWS"")),"""")
  )
)"),"")</f>
        <v/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Height="1" spans="1:27">
      <c r="A247" s="2" t="s">
        <v>1470</v>
      </c>
      <c r="B247" s="15">
        <v>45939</v>
      </c>
      <c r="C247" s="2" t="s">
        <v>1471</v>
      </c>
      <c r="D247" s="3">
        <v>69</v>
      </c>
      <c r="E247" s="16" t="str">
        <f>IFERROR(__xludf.DUMMYFUNCTION("IFERROR(
  TEXTJOIN(CHAR(10),TRUE,FILTER('SUMMARY DATA'!E:E,'SUMMARY DATA'!$A:$A=$A247,'SUMMARY DATA'!$C:$C=$B247,'SUMMARY DATA'!$B:$B=""RWS"")),
  IF(
    OR(
      ISNUMBER(SEARCH(""CDM CASH DEPOSIT"",$C247)),
      ISNUMBER(SEARCH(""CASH DEPOSIT"",$C24"&amp;"7)),
      COUNTIFS('SUMMARY DATA'!$D:$D,$C247,'SUMMARY DATA'!$B:$B,""RWS"")&lt;&gt;1
    ),
    """",
    IFERROR(TEXTJOIN(CHAR(10),TRUE,FILTER('SUMMARY DATA'!E:E,'SUMMARY DATA'!$D:$D=$C247,'SUMMARY DATA'!$B:$B=""RWS"")),"""")
  )
)"),"")</f>
        <v/>
      </c>
      <c r="F247" s="17" t="str">
        <f>IFERROR(__xludf.DUMMYFUNCTION("IFERROR(
  TEXTJOIN(CHAR(10),TRUE,FILTER('SUMMARY DATA'!F:F,'SUMMARY DATA'!$A:$A=$A247,'SUMMARY DATA'!$C:$C=$B247,'SUMMARY DATA'!$B:$B=""RWS"")),
  IF(
    OR(
      ISNUMBER(SEARCH(""CDM CASH DEPOSIT"",$C247)),
      ISNUMBER(SEARCH(""CASH DEPOSIT"",$C24"&amp;"7)),
      COUNTIFS('SUMMARY DATA'!$D:$D,$C247,'SUMMARY DATA'!$B:$B,""RWS"")&lt;&gt;1
    ),
    """",
    IFERROR(TEXTJOIN(CHAR(10),TRUE,FILTER('SUMMARY DATA'!F:F,'SUMMARY DATA'!$D:$D=$C247,'SUMMARY DATA'!$B:$B=""RWS"")),"""")
  )
)"),"")</f>
        <v/>
      </c>
      <c r="G247" s="17" t="str">
        <f>IFERROR(__xludf.DUMMYFUNCTION("IFERROR(
  TEXTJOIN(CHAR(10),TRUE,FILTER('SUMMARY DATA'!G:G,'SUMMARY DATA'!$A:$A=$A247,'SUMMARY DATA'!$C:$C=$B247,'SUMMARY DATA'!$B:$B=""RWS"")),
  IF(
    OR(
      ISNUMBER(SEARCH(""CDM CASH DEPOSIT"",$C247)),
      ISNUMBER(SEARCH(""CASH DEPOSIT"",$C24"&amp;"7)),
      COUNTIFS('SUMMARY DATA'!$D:$D,$C247,'SUMMARY DATA'!$B:$B,""RWS"")&lt;&gt;1
    ),
    """",
    IFERROR(TEXTJOIN(CHAR(10),TRUE,FILTER('SUMMARY DATA'!G:G,'SUMMARY DATA'!$D:$D=$C247,'SUMMARY DATA'!$B:$B=""RWS"")),"""")
  )
)"),"")</f>
        <v/>
      </c>
      <c r="H247" s="18" t="str">
        <f>IFERROR(__xludf.DUMMYFUNCTION("IFERROR(
  TEXTJOIN(CHAR(10),TRUE,FILTER('SUMMARY DATA'!H:H,'SUMMARY DATA'!$A:$A=$A247,'SUMMARY DATA'!$C:$C=$B247,'SUMMARY DATA'!$B:$B=""RWS"",'SUMMARY DATA'!$H:$H=$D247)),
  IF(
    OR(
      ISNUMBER(SEARCH(""CDM CASH DEPOSIT"",$C247)),
      ISNUMBER(S"&amp;"EARCH(""CASH DEPOSIT"",$C247))
    ),
    """",
    IFERROR(TEXTJOIN(CHAR(10),TRUE,FILTER('SUMMARY DATA'!H:H,'SUMMARY DATA'!$D:$D=$C247,'SUMMARY DATA'!$B:$B=""RWS"",'SUMMARY DATA'!$H:$H=$D247)),"""")
  )
)"),"")</f>
        <v/>
      </c>
      <c r="I247" s="18" t="str">
        <f>IFERROR(__xludf.DUMMYFUNCTION("IF(H247="""","""",
SUM(ARRAYFORMULA(VALUE(SPLIT(H247,CHAR(10)))))
)"),"")</f>
        <v/>
      </c>
      <c r="J247" s="17" t="str">
        <f>IFERROR(__xludf.DUMMYFUNCTION("IFERROR(
  TEXTJOIN(CHAR(10),TRUE,FILTER('SUMMARY DATA'!I:I,'SUMMARY DATA'!$A:$A=$A247,'SUMMARY DATA'!$C:$C=$B247,'SUMMARY DATA'!$B:$B=""RWS"")),
  IF(
    OR(
      ISNUMBER(SEARCH(""CDM CASH DEPOSIT"",$C247)),
      ISNUMBER(SEARCH(""CASH DEPOSIT"",$C24"&amp;"7)),
      COUNTIFS('SUMMARY DATA'!$D:$D,$C247,'SUMMARY DATA'!$B:$B,""RWS"")&lt;&gt;1
    ),
    """",
    IFERROR(TEXTJOIN(CHAR(10),TRUE,FILTER('SUMMARY DATA'!I:I,'SUMMARY DATA'!$D:$D=$C247,'SUMMARY DATA'!$B:$B=""RWS"")),"""")
  )
)"),"")</f>
        <v/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Height="1" spans="1:27">
      <c r="A248" s="2" t="s">
        <v>1472</v>
      </c>
      <c r="B248" s="15">
        <v>45939</v>
      </c>
      <c r="C248" s="2" t="s">
        <v>1473</v>
      </c>
      <c r="D248" s="3">
        <v>291</v>
      </c>
      <c r="E248" s="16" t="str">
        <f>IFERROR(__xludf.DUMMYFUNCTION("IFERROR(
  TEXTJOIN(CHAR(10),TRUE,FILTER('SUMMARY DATA'!E:E,'SUMMARY DATA'!$A:$A=$A248,'SUMMARY DATA'!$C:$C=$B248,'SUMMARY DATA'!$B:$B=""RWS"")),
  IF(
    OR(
      ISNUMBER(SEARCH(""CDM CASH DEPOSIT"",$C248)),
      ISNUMBER(SEARCH(""CASH DEPOSIT"",$C24"&amp;"8)),
      COUNTIFS('SUMMARY DATA'!$D:$D,$C248,'SUMMARY DATA'!$B:$B,""RWS"")&lt;&gt;1
    ),
    """",
    IFERROR(TEXTJOIN(CHAR(10),TRUE,FILTER('SUMMARY DATA'!E:E,'SUMMARY DATA'!$D:$D=$C248,'SUMMARY DATA'!$B:$B=""RWS"")),"""")
  )
)"),"")</f>
        <v/>
      </c>
      <c r="F248" s="17" t="str">
        <f>IFERROR(__xludf.DUMMYFUNCTION("IFERROR(
  TEXTJOIN(CHAR(10),TRUE,FILTER('SUMMARY DATA'!F:F,'SUMMARY DATA'!$A:$A=$A248,'SUMMARY DATA'!$C:$C=$B248,'SUMMARY DATA'!$B:$B=""RWS"")),
  IF(
    OR(
      ISNUMBER(SEARCH(""CDM CASH DEPOSIT"",$C248)),
      ISNUMBER(SEARCH(""CASH DEPOSIT"",$C24"&amp;"8)),
      COUNTIFS('SUMMARY DATA'!$D:$D,$C248,'SUMMARY DATA'!$B:$B,""RWS"")&lt;&gt;1
    ),
    """",
    IFERROR(TEXTJOIN(CHAR(10),TRUE,FILTER('SUMMARY DATA'!F:F,'SUMMARY DATA'!$D:$D=$C248,'SUMMARY DATA'!$B:$B=""RWS"")),"""")
  )
)"),"")</f>
        <v/>
      </c>
      <c r="G248" s="17" t="str">
        <f>IFERROR(__xludf.DUMMYFUNCTION("IFERROR(
  TEXTJOIN(CHAR(10),TRUE,FILTER('SUMMARY DATA'!G:G,'SUMMARY DATA'!$A:$A=$A248,'SUMMARY DATA'!$C:$C=$B248,'SUMMARY DATA'!$B:$B=""RWS"")),
  IF(
    OR(
      ISNUMBER(SEARCH(""CDM CASH DEPOSIT"",$C248)),
      ISNUMBER(SEARCH(""CASH DEPOSIT"",$C24"&amp;"8)),
      COUNTIFS('SUMMARY DATA'!$D:$D,$C248,'SUMMARY DATA'!$B:$B,""RWS"")&lt;&gt;1
    ),
    """",
    IFERROR(TEXTJOIN(CHAR(10),TRUE,FILTER('SUMMARY DATA'!G:G,'SUMMARY DATA'!$D:$D=$C248,'SUMMARY DATA'!$B:$B=""RWS"")),"""")
  )
)"),"")</f>
        <v/>
      </c>
      <c r="H248" s="18" t="str">
        <f>IFERROR(__xludf.DUMMYFUNCTION("IFERROR(
  TEXTJOIN(CHAR(10),TRUE,FILTER('SUMMARY DATA'!H:H,'SUMMARY DATA'!$A:$A=$A248,'SUMMARY DATA'!$C:$C=$B248,'SUMMARY DATA'!$B:$B=""RWS"",'SUMMARY DATA'!$H:$H=$D248)),
  IF(
    OR(
      ISNUMBER(SEARCH(""CDM CASH DEPOSIT"",$C248)),
      ISNUMBER(S"&amp;"EARCH(""CASH DEPOSIT"",$C248))
    ),
    """",
    IFERROR(TEXTJOIN(CHAR(10),TRUE,FILTER('SUMMARY DATA'!H:H,'SUMMARY DATA'!$D:$D=$C248,'SUMMARY DATA'!$B:$B=""RWS"",'SUMMARY DATA'!$H:$H=$D248)),"""")
  )
)"),"")</f>
        <v/>
      </c>
      <c r="I248" s="18" t="str">
        <f>IFERROR(__xludf.DUMMYFUNCTION("IF(H248="""","""",
SUM(ARRAYFORMULA(VALUE(SPLIT(H248,CHAR(10)))))
)"),"")</f>
        <v/>
      </c>
      <c r="J248" s="17" t="str">
        <f>IFERROR(__xludf.DUMMYFUNCTION("IFERROR(
  TEXTJOIN(CHAR(10),TRUE,FILTER('SUMMARY DATA'!I:I,'SUMMARY DATA'!$A:$A=$A248,'SUMMARY DATA'!$C:$C=$B248,'SUMMARY DATA'!$B:$B=""RWS"")),
  IF(
    OR(
      ISNUMBER(SEARCH(""CDM CASH DEPOSIT"",$C248)),
      ISNUMBER(SEARCH(""CASH DEPOSIT"",$C24"&amp;"8)),
      COUNTIFS('SUMMARY DATA'!$D:$D,$C248,'SUMMARY DATA'!$B:$B,""RWS"")&lt;&gt;1
    ),
    """",
    IFERROR(TEXTJOIN(CHAR(10),TRUE,FILTER('SUMMARY DATA'!I:I,'SUMMARY DATA'!$D:$D=$C248,'SUMMARY DATA'!$B:$B=""RWS"")),"""")
  )
)"),"")</f>
        <v/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Height="1" spans="1:27">
      <c r="A249" s="2" t="s">
        <v>1474</v>
      </c>
      <c r="B249" s="15">
        <v>45939</v>
      </c>
      <c r="C249" s="2" t="s">
        <v>1475</v>
      </c>
      <c r="D249" s="3">
        <v>23.88</v>
      </c>
      <c r="E249" s="16" t="str">
        <f>IFERROR(__xludf.DUMMYFUNCTION("IFERROR(
  TEXTJOIN(CHAR(10),TRUE,FILTER('SUMMARY DATA'!E:E,'SUMMARY DATA'!$A:$A=$A249,'SUMMARY DATA'!$C:$C=$B249,'SUMMARY DATA'!$B:$B=""RWS"")),
  IF(
    OR(
      ISNUMBER(SEARCH(""CDM CASH DEPOSIT"",$C249)),
      ISNUMBER(SEARCH(""CASH DEPOSIT"",$C24"&amp;"9)),
      COUNTIFS('SUMMARY DATA'!$D:$D,$C249,'SUMMARY DATA'!$B:$B,""RWS"")&lt;&gt;1
    ),
    """",
    IFERROR(TEXTJOIN(CHAR(10),TRUE,FILTER('SUMMARY DATA'!E:E,'SUMMARY DATA'!$D:$D=$C249,'SUMMARY DATA'!$B:$B=""RWS"")),"""")
  )
)"),"")</f>
        <v/>
      </c>
      <c r="F249" s="17" t="str">
        <f>IFERROR(__xludf.DUMMYFUNCTION("IFERROR(
  TEXTJOIN(CHAR(10),TRUE,FILTER('SUMMARY DATA'!F:F,'SUMMARY DATA'!$A:$A=$A249,'SUMMARY DATA'!$C:$C=$B249,'SUMMARY DATA'!$B:$B=""RWS"")),
  IF(
    OR(
      ISNUMBER(SEARCH(""CDM CASH DEPOSIT"",$C249)),
      ISNUMBER(SEARCH(""CASH DEPOSIT"",$C24"&amp;"9)),
      COUNTIFS('SUMMARY DATA'!$D:$D,$C249,'SUMMARY DATA'!$B:$B,""RWS"")&lt;&gt;1
    ),
    """",
    IFERROR(TEXTJOIN(CHAR(10),TRUE,FILTER('SUMMARY DATA'!F:F,'SUMMARY DATA'!$D:$D=$C249,'SUMMARY DATA'!$B:$B=""RWS"")),"""")
  )
)"),"")</f>
        <v/>
      </c>
      <c r="G249" s="17" t="str">
        <f>IFERROR(__xludf.DUMMYFUNCTION("IFERROR(
  TEXTJOIN(CHAR(10),TRUE,FILTER('SUMMARY DATA'!G:G,'SUMMARY DATA'!$A:$A=$A249,'SUMMARY DATA'!$C:$C=$B249,'SUMMARY DATA'!$B:$B=""RWS"")),
  IF(
    OR(
      ISNUMBER(SEARCH(""CDM CASH DEPOSIT"",$C249)),
      ISNUMBER(SEARCH(""CASH DEPOSIT"",$C24"&amp;"9)),
      COUNTIFS('SUMMARY DATA'!$D:$D,$C249,'SUMMARY DATA'!$B:$B,""RWS"")&lt;&gt;1
    ),
    """",
    IFERROR(TEXTJOIN(CHAR(10),TRUE,FILTER('SUMMARY DATA'!G:G,'SUMMARY DATA'!$D:$D=$C249,'SUMMARY DATA'!$B:$B=""RWS"")),"""")
  )
)"),"")</f>
        <v/>
      </c>
      <c r="H249" s="18" t="str">
        <f>IFERROR(__xludf.DUMMYFUNCTION("IFERROR(
  TEXTJOIN(CHAR(10),TRUE,FILTER('SUMMARY DATA'!H:H,'SUMMARY DATA'!$A:$A=$A249,'SUMMARY DATA'!$C:$C=$B249,'SUMMARY DATA'!$B:$B=""RWS"",'SUMMARY DATA'!$H:$H=$D249)),
  IF(
    OR(
      ISNUMBER(SEARCH(""CDM CASH DEPOSIT"",$C249)),
      ISNUMBER(S"&amp;"EARCH(""CASH DEPOSIT"",$C249))
    ),
    """",
    IFERROR(TEXTJOIN(CHAR(10),TRUE,FILTER('SUMMARY DATA'!H:H,'SUMMARY DATA'!$D:$D=$C249,'SUMMARY DATA'!$B:$B=""RWS"",'SUMMARY DATA'!$H:$H=$D249)),"""")
  )
)"),"")</f>
        <v/>
      </c>
      <c r="I249" s="18" t="str">
        <f>IFERROR(__xludf.DUMMYFUNCTION("IF(H249="""","""",
SUM(ARRAYFORMULA(VALUE(SPLIT(H249,CHAR(10)))))
)"),"")</f>
        <v/>
      </c>
      <c r="J249" s="17" t="str">
        <f>IFERROR(__xludf.DUMMYFUNCTION("IFERROR(
  TEXTJOIN(CHAR(10),TRUE,FILTER('SUMMARY DATA'!I:I,'SUMMARY DATA'!$A:$A=$A249,'SUMMARY DATA'!$C:$C=$B249,'SUMMARY DATA'!$B:$B=""RWS"")),
  IF(
    OR(
      ISNUMBER(SEARCH(""CDM CASH DEPOSIT"",$C249)),
      ISNUMBER(SEARCH(""CASH DEPOSIT"",$C24"&amp;"9)),
      COUNTIFS('SUMMARY DATA'!$D:$D,$C249,'SUMMARY DATA'!$B:$B,""RWS"")&lt;&gt;1
    ),
    """",
    IFERROR(TEXTJOIN(CHAR(10),TRUE,FILTER('SUMMARY DATA'!I:I,'SUMMARY DATA'!$D:$D=$C249,'SUMMARY DATA'!$B:$B=""RWS"")),"""")
  )
)"),"")</f>
        <v/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Height="1" spans="1:27">
      <c r="A250" s="2" t="s">
        <v>1476</v>
      </c>
      <c r="B250" s="15">
        <v>45938</v>
      </c>
      <c r="C250" s="2" t="s">
        <v>1477</v>
      </c>
      <c r="D250" s="3">
        <v>132.88</v>
      </c>
      <c r="E250" s="16" t="str">
        <f>IFERROR(__xludf.DUMMYFUNCTION("IFERROR(
  TEXTJOIN(CHAR(10),TRUE,FILTER('SUMMARY DATA'!E:E,'SUMMARY DATA'!$A:$A=$A250,'SUMMARY DATA'!$C:$C=$B250,'SUMMARY DATA'!$B:$B=""RWS"")),
  IF(
    OR(
      ISNUMBER(SEARCH(""CDM CASH DEPOSIT"",$C250)),
      ISNUMBER(SEARCH(""CASH DEPOSIT"",$C25"&amp;"0)),
      COUNTIFS('SUMMARY DATA'!$D:$D,$C250,'SUMMARY DATA'!$B:$B,""RWS"")&lt;&gt;1
    ),
    """",
    IFERROR(TEXTJOIN(CHAR(10),TRUE,FILTER('SUMMARY DATA'!E:E,'SUMMARY DATA'!$D:$D=$C250,'SUMMARY DATA'!$B:$B=""RWS"")),"""")
  )
)"),"")</f>
        <v/>
      </c>
      <c r="F250" s="17" t="str">
        <f>IFERROR(__xludf.DUMMYFUNCTION("IFERROR(
  TEXTJOIN(CHAR(10),TRUE,FILTER('SUMMARY DATA'!F:F,'SUMMARY DATA'!$A:$A=$A250,'SUMMARY DATA'!$C:$C=$B250,'SUMMARY DATA'!$B:$B=""RWS"")),
  IF(
    OR(
      ISNUMBER(SEARCH(""CDM CASH DEPOSIT"",$C250)),
      ISNUMBER(SEARCH(""CASH DEPOSIT"",$C25"&amp;"0)),
      COUNTIFS('SUMMARY DATA'!$D:$D,$C250,'SUMMARY DATA'!$B:$B,""RWS"")&lt;&gt;1
    ),
    """",
    IFERROR(TEXTJOIN(CHAR(10),TRUE,FILTER('SUMMARY DATA'!F:F,'SUMMARY DATA'!$D:$D=$C250,'SUMMARY DATA'!$B:$B=""RWS"")),"""")
  )
)"),"")</f>
        <v/>
      </c>
      <c r="G250" s="17" t="str">
        <f>IFERROR(__xludf.DUMMYFUNCTION("IFERROR(
  TEXTJOIN(CHAR(10),TRUE,FILTER('SUMMARY DATA'!G:G,'SUMMARY DATA'!$A:$A=$A250,'SUMMARY DATA'!$C:$C=$B250,'SUMMARY DATA'!$B:$B=""RWS"")),
  IF(
    OR(
      ISNUMBER(SEARCH(""CDM CASH DEPOSIT"",$C250)),
      ISNUMBER(SEARCH(""CASH DEPOSIT"",$C25"&amp;"0)),
      COUNTIFS('SUMMARY DATA'!$D:$D,$C250,'SUMMARY DATA'!$B:$B,""RWS"")&lt;&gt;1
    ),
    """",
    IFERROR(TEXTJOIN(CHAR(10),TRUE,FILTER('SUMMARY DATA'!G:G,'SUMMARY DATA'!$D:$D=$C250,'SUMMARY DATA'!$B:$B=""RWS"")),"""")
  )
)"),"")</f>
        <v/>
      </c>
      <c r="H250" s="18" t="str">
        <f>IFERROR(__xludf.DUMMYFUNCTION("IFERROR(
  TEXTJOIN(CHAR(10),TRUE,FILTER('SUMMARY DATA'!H:H,'SUMMARY DATA'!$A:$A=$A250,'SUMMARY DATA'!$C:$C=$B250,'SUMMARY DATA'!$B:$B=""RWS"",'SUMMARY DATA'!$H:$H=$D250)),
  IF(
    OR(
      ISNUMBER(SEARCH(""CDM CASH DEPOSIT"",$C250)),
      ISNUMBER(S"&amp;"EARCH(""CASH DEPOSIT"",$C250))
    ),
    """",
    IFERROR(TEXTJOIN(CHAR(10),TRUE,FILTER('SUMMARY DATA'!H:H,'SUMMARY DATA'!$D:$D=$C250,'SUMMARY DATA'!$B:$B=""RWS"",'SUMMARY DATA'!$H:$H=$D250)),"""")
  )
)"),"")</f>
        <v/>
      </c>
      <c r="I250" s="18" t="str">
        <f>IFERROR(__xludf.DUMMYFUNCTION("IF(H250="""","""",
SUM(ARRAYFORMULA(VALUE(SPLIT(H250,CHAR(10)))))
)"),"")</f>
        <v/>
      </c>
      <c r="J250" s="17" t="str">
        <f>IFERROR(__xludf.DUMMYFUNCTION("IFERROR(
  TEXTJOIN(CHAR(10),TRUE,FILTER('SUMMARY DATA'!I:I,'SUMMARY DATA'!$A:$A=$A250,'SUMMARY DATA'!$C:$C=$B250,'SUMMARY DATA'!$B:$B=""RWS"")),
  IF(
    OR(
      ISNUMBER(SEARCH(""CDM CASH DEPOSIT"",$C250)),
      ISNUMBER(SEARCH(""CASH DEPOSIT"",$C25"&amp;"0)),
      COUNTIFS('SUMMARY DATA'!$D:$D,$C250,'SUMMARY DATA'!$B:$B,""RWS"")&lt;&gt;1
    ),
    """",
    IFERROR(TEXTJOIN(CHAR(10),TRUE,FILTER('SUMMARY DATA'!I:I,'SUMMARY DATA'!$D:$D=$C250,'SUMMARY DATA'!$B:$B=""RWS"")),"""")
  )
)"),"")</f>
        <v/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Height="1" spans="1:27">
      <c r="A251" s="2" t="s">
        <v>1478</v>
      </c>
      <c r="B251" s="15">
        <v>45938</v>
      </c>
      <c r="C251" s="2" t="s">
        <v>1479</v>
      </c>
      <c r="D251" s="3">
        <v>109</v>
      </c>
      <c r="E251" s="16" t="str">
        <f>IFERROR(__xludf.DUMMYFUNCTION("IFERROR(
  TEXTJOIN(CHAR(10),TRUE,FILTER('SUMMARY DATA'!E:E,'SUMMARY DATA'!$A:$A=$A251,'SUMMARY DATA'!$C:$C=$B251,'SUMMARY DATA'!$B:$B=""RWS"")),
  IF(
    OR(
      ISNUMBER(SEARCH(""CDM CASH DEPOSIT"",$C251)),
      ISNUMBER(SEARCH(""CASH DEPOSIT"",$C25"&amp;"1)),
      COUNTIFS('SUMMARY DATA'!$D:$D,$C251,'SUMMARY DATA'!$B:$B,""RWS"")&lt;&gt;1
    ),
    """",
    IFERROR(TEXTJOIN(CHAR(10),TRUE,FILTER('SUMMARY DATA'!E:E,'SUMMARY DATA'!$D:$D=$C251,'SUMMARY DATA'!$B:$B=""RWS"")),"""")
  )
)"),"")</f>
        <v/>
      </c>
      <c r="F251" s="17" t="str">
        <f>IFERROR(__xludf.DUMMYFUNCTION("IFERROR(
  TEXTJOIN(CHAR(10),TRUE,FILTER('SUMMARY DATA'!F:F,'SUMMARY DATA'!$A:$A=$A251,'SUMMARY DATA'!$C:$C=$B251,'SUMMARY DATA'!$B:$B=""RWS"")),
  IF(
    OR(
      ISNUMBER(SEARCH(""CDM CASH DEPOSIT"",$C251)),
      ISNUMBER(SEARCH(""CASH DEPOSIT"",$C25"&amp;"1)),
      COUNTIFS('SUMMARY DATA'!$D:$D,$C251,'SUMMARY DATA'!$B:$B,""RWS"")&lt;&gt;1
    ),
    """",
    IFERROR(TEXTJOIN(CHAR(10),TRUE,FILTER('SUMMARY DATA'!F:F,'SUMMARY DATA'!$D:$D=$C251,'SUMMARY DATA'!$B:$B=""RWS"")),"""")
  )
)"),"")</f>
        <v/>
      </c>
      <c r="G251" s="17" t="str">
        <f>IFERROR(__xludf.DUMMYFUNCTION("IFERROR(
  TEXTJOIN(CHAR(10),TRUE,FILTER('SUMMARY DATA'!G:G,'SUMMARY DATA'!$A:$A=$A251,'SUMMARY DATA'!$C:$C=$B251,'SUMMARY DATA'!$B:$B=""RWS"")),
  IF(
    OR(
      ISNUMBER(SEARCH(""CDM CASH DEPOSIT"",$C251)),
      ISNUMBER(SEARCH(""CASH DEPOSIT"",$C25"&amp;"1)),
      COUNTIFS('SUMMARY DATA'!$D:$D,$C251,'SUMMARY DATA'!$B:$B,""RWS"")&lt;&gt;1
    ),
    """",
    IFERROR(TEXTJOIN(CHAR(10),TRUE,FILTER('SUMMARY DATA'!G:G,'SUMMARY DATA'!$D:$D=$C251,'SUMMARY DATA'!$B:$B=""RWS"")),"""")
  )
)"),"")</f>
        <v/>
      </c>
      <c r="H251" s="18" t="str">
        <f>IFERROR(__xludf.DUMMYFUNCTION("IFERROR(
  TEXTJOIN(CHAR(10),TRUE,FILTER('SUMMARY DATA'!H:H,'SUMMARY DATA'!$A:$A=$A251,'SUMMARY DATA'!$C:$C=$B251,'SUMMARY DATA'!$B:$B=""RWS"",'SUMMARY DATA'!$H:$H=$D251)),
  IF(
    OR(
      ISNUMBER(SEARCH(""CDM CASH DEPOSIT"",$C251)),
      ISNUMBER(S"&amp;"EARCH(""CASH DEPOSIT"",$C251))
    ),
    """",
    IFERROR(TEXTJOIN(CHAR(10),TRUE,FILTER('SUMMARY DATA'!H:H,'SUMMARY DATA'!$D:$D=$C251,'SUMMARY DATA'!$B:$B=""RWS"",'SUMMARY DATA'!$H:$H=$D251)),"""")
  )
)"),"")</f>
        <v/>
      </c>
      <c r="I251" s="18" t="str">
        <f>IFERROR(__xludf.DUMMYFUNCTION("IF(H251="""","""",
SUM(ARRAYFORMULA(VALUE(SPLIT(H251,CHAR(10)))))
)"),"")</f>
        <v/>
      </c>
      <c r="J251" s="17" t="str">
        <f>IFERROR(__xludf.DUMMYFUNCTION("IFERROR(
  TEXTJOIN(CHAR(10),TRUE,FILTER('SUMMARY DATA'!I:I,'SUMMARY DATA'!$A:$A=$A251,'SUMMARY DATA'!$C:$C=$B251,'SUMMARY DATA'!$B:$B=""RWS"")),
  IF(
    OR(
      ISNUMBER(SEARCH(""CDM CASH DEPOSIT"",$C251)),
      ISNUMBER(SEARCH(""CASH DEPOSIT"",$C25"&amp;"1)),
      COUNTIFS('SUMMARY DATA'!$D:$D,$C251,'SUMMARY DATA'!$B:$B,""RWS"")&lt;&gt;1
    ),
    """",
    IFERROR(TEXTJOIN(CHAR(10),TRUE,FILTER('SUMMARY DATA'!I:I,'SUMMARY DATA'!$D:$D=$C251,'SUMMARY DATA'!$B:$B=""RWS"")),"""")
  )
)"),"")</f>
        <v/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Height="1" spans="1:27">
      <c r="A252" s="2" t="s">
        <v>1480</v>
      </c>
      <c r="B252" s="15">
        <v>45938</v>
      </c>
      <c r="C252" s="2" t="s">
        <v>1481</v>
      </c>
      <c r="D252" s="3">
        <v>653.74</v>
      </c>
      <c r="E252" s="16" t="str">
        <f>IFERROR(__xludf.DUMMYFUNCTION("IFERROR(
  TEXTJOIN(CHAR(10),TRUE,FILTER('SUMMARY DATA'!E:E,'SUMMARY DATA'!$A:$A=$A252,'SUMMARY DATA'!$C:$C=$B252,'SUMMARY DATA'!$B:$B=""RWS"")),
  IF(
    OR(
      ISNUMBER(SEARCH(""CDM CASH DEPOSIT"",$C252)),
      ISNUMBER(SEARCH(""CASH DEPOSIT"",$C25"&amp;"2)),
      COUNTIFS('SUMMARY DATA'!$D:$D,$C252,'SUMMARY DATA'!$B:$B,""RWS"")&lt;&gt;1
    ),
    """",
    IFERROR(TEXTJOIN(CHAR(10),TRUE,FILTER('SUMMARY DATA'!E:E,'SUMMARY DATA'!$D:$D=$C252,'SUMMARY DATA'!$B:$B=""RWS"")),"""")
  )
)"),"")</f>
        <v/>
      </c>
      <c r="F252" s="17" t="str">
        <f>IFERROR(__xludf.DUMMYFUNCTION("IFERROR(
  TEXTJOIN(CHAR(10),TRUE,FILTER('SUMMARY DATA'!F:F,'SUMMARY DATA'!$A:$A=$A252,'SUMMARY DATA'!$C:$C=$B252,'SUMMARY DATA'!$B:$B=""RWS"")),
  IF(
    OR(
      ISNUMBER(SEARCH(""CDM CASH DEPOSIT"",$C252)),
      ISNUMBER(SEARCH(""CASH DEPOSIT"",$C25"&amp;"2)),
      COUNTIFS('SUMMARY DATA'!$D:$D,$C252,'SUMMARY DATA'!$B:$B,""RWS"")&lt;&gt;1
    ),
    """",
    IFERROR(TEXTJOIN(CHAR(10),TRUE,FILTER('SUMMARY DATA'!F:F,'SUMMARY DATA'!$D:$D=$C252,'SUMMARY DATA'!$B:$B=""RWS"")),"""")
  )
)"),"")</f>
        <v/>
      </c>
      <c r="G252" s="17" t="str">
        <f>IFERROR(__xludf.DUMMYFUNCTION("IFERROR(
  TEXTJOIN(CHAR(10),TRUE,FILTER('SUMMARY DATA'!G:G,'SUMMARY DATA'!$A:$A=$A252,'SUMMARY DATA'!$C:$C=$B252,'SUMMARY DATA'!$B:$B=""RWS"")),
  IF(
    OR(
      ISNUMBER(SEARCH(""CDM CASH DEPOSIT"",$C252)),
      ISNUMBER(SEARCH(""CASH DEPOSIT"",$C25"&amp;"2)),
      COUNTIFS('SUMMARY DATA'!$D:$D,$C252,'SUMMARY DATA'!$B:$B,""RWS"")&lt;&gt;1
    ),
    """",
    IFERROR(TEXTJOIN(CHAR(10),TRUE,FILTER('SUMMARY DATA'!G:G,'SUMMARY DATA'!$D:$D=$C252,'SUMMARY DATA'!$B:$B=""RWS"")),"""")
  )
)"),"")</f>
        <v/>
      </c>
      <c r="H252" s="18" t="str">
        <f>IFERROR(__xludf.DUMMYFUNCTION("IFERROR(
  TEXTJOIN(CHAR(10),TRUE,FILTER('SUMMARY DATA'!H:H,'SUMMARY DATA'!$A:$A=$A252,'SUMMARY DATA'!$C:$C=$B252,'SUMMARY DATA'!$B:$B=""RWS"",'SUMMARY DATA'!$H:$H=$D252)),
  IF(
    OR(
      ISNUMBER(SEARCH(""CDM CASH DEPOSIT"",$C252)),
      ISNUMBER(S"&amp;"EARCH(""CASH DEPOSIT"",$C252))
    ),
    """",
    IFERROR(TEXTJOIN(CHAR(10),TRUE,FILTER('SUMMARY DATA'!H:H,'SUMMARY DATA'!$D:$D=$C252,'SUMMARY DATA'!$B:$B=""RWS"",'SUMMARY DATA'!$H:$H=$D252)),"""")
  )
)"),"")</f>
        <v/>
      </c>
      <c r="I252" s="18" t="str">
        <f>IFERROR(__xludf.DUMMYFUNCTION("IF(H252="""","""",
SUM(ARRAYFORMULA(VALUE(SPLIT(H252,CHAR(10)))))
)"),"")</f>
        <v/>
      </c>
      <c r="J252" s="17" t="str">
        <f>IFERROR(__xludf.DUMMYFUNCTION("IFERROR(
  TEXTJOIN(CHAR(10),TRUE,FILTER('SUMMARY DATA'!I:I,'SUMMARY DATA'!$A:$A=$A252,'SUMMARY DATA'!$C:$C=$B252,'SUMMARY DATA'!$B:$B=""RWS"")),
  IF(
    OR(
      ISNUMBER(SEARCH(""CDM CASH DEPOSIT"",$C252)),
      ISNUMBER(SEARCH(""CASH DEPOSIT"",$C25"&amp;"2)),
      COUNTIFS('SUMMARY DATA'!$D:$D,$C252,'SUMMARY DATA'!$B:$B,""RWS"")&lt;&gt;1
    ),
    """",
    IFERROR(TEXTJOIN(CHAR(10),TRUE,FILTER('SUMMARY DATA'!I:I,'SUMMARY DATA'!$D:$D=$C252,'SUMMARY DATA'!$B:$B=""RWS"")),"""")
  )
)"),"")</f>
        <v/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Height="1" spans="1:27">
      <c r="A253" s="2" t="s">
        <v>1482</v>
      </c>
      <c r="B253" s="15">
        <v>45938</v>
      </c>
      <c r="C253" s="2" t="s">
        <v>1483</v>
      </c>
      <c r="D253" s="3">
        <v>230.81</v>
      </c>
      <c r="E253" s="16" t="str">
        <f>IFERROR(__xludf.DUMMYFUNCTION("IFERROR(
  TEXTJOIN(CHAR(10),TRUE,FILTER('SUMMARY DATA'!E:E,'SUMMARY DATA'!$A:$A=$A253,'SUMMARY DATA'!$C:$C=$B253,'SUMMARY DATA'!$B:$B=""RWS"")),
  IF(
    OR(
      ISNUMBER(SEARCH(""CDM CASH DEPOSIT"",$C253)),
      ISNUMBER(SEARCH(""CASH DEPOSIT"",$C25"&amp;"3)),
      COUNTIFS('SUMMARY DATA'!$D:$D,$C253,'SUMMARY DATA'!$B:$B,""RWS"")&lt;&gt;1
    ),
    """",
    IFERROR(TEXTJOIN(CHAR(10),TRUE,FILTER('SUMMARY DATA'!E:E,'SUMMARY DATA'!$D:$D=$C253,'SUMMARY DATA'!$B:$B=""RWS"")),"""")
  )
)"),"")</f>
        <v/>
      </c>
      <c r="F253" s="17" t="str">
        <f>IFERROR(__xludf.DUMMYFUNCTION("IFERROR(
  TEXTJOIN(CHAR(10),TRUE,FILTER('SUMMARY DATA'!F:F,'SUMMARY DATA'!$A:$A=$A253,'SUMMARY DATA'!$C:$C=$B253,'SUMMARY DATA'!$B:$B=""RWS"")),
  IF(
    OR(
      ISNUMBER(SEARCH(""CDM CASH DEPOSIT"",$C253)),
      ISNUMBER(SEARCH(""CASH DEPOSIT"",$C25"&amp;"3)),
      COUNTIFS('SUMMARY DATA'!$D:$D,$C253,'SUMMARY DATA'!$B:$B,""RWS"")&lt;&gt;1
    ),
    """",
    IFERROR(TEXTJOIN(CHAR(10),TRUE,FILTER('SUMMARY DATA'!F:F,'SUMMARY DATA'!$D:$D=$C253,'SUMMARY DATA'!$B:$B=""RWS"")),"""")
  )
)"),"")</f>
        <v/>
      </c>
      <c r="G253" s="17" t="str">
        <f>IFERROR(__xludf.DUMMYFUNCTION("IFERROR(
  TEXTJOIN(CHAR(10),TRUE,FILTER('SUMMARY DATA'!G:G,'SUMMARY DATA'!$A:$A=$A253,'SUMMARY DATA'!$C:$C=$B253,'SUMMARY DATA'!$B:$B=""RWS"")),
  IF(
    OR(
      ISNUMBER(SEARCH(""CDM CASH DEPOSIT"",$C253)),
      ISNUMBER(SEARCH(""CASH DEPOSIT"",$C25"&amp;"3)),
      COUNTIFS('SUMMARY DATA'!$D:$D,$C253,'SUMMARY DATA'!$B:$B,""RWS"")&lt;&gt;1
    ),
    """",
    IFERROR(TEXTJOIN(CHAR(10),TRUE,FILTER('SUMMARY DATA'!G:G,'SUMMARY DATA'!$D:$D=$C253,'SUMMARY DATA'!$B:$B=""RWS"")),"""")
  )
)"),"")</f>
        <v/>
      </c>
      <c r="H253" s="18" t="str">
        <f>IFERROR(__xludf.DUMMYFUNCTION("IFERROR(
  TEXTJOIN(CHAR(10),TRUE,FILTER('SUMMARY DATA'!H:H,'SUMMARY DATA'!$A:$A=$A253,'SUMMARY DATA'!$C:$C=$B253,'SUMMARY DATA'!$B:$B=""RWS"",'SUMMARY DATA'!$H:$H=$D253)),
  IF(
    OR(
      ISNUMBER(SEARCH(""CDM CASH DEPOSIT"",$C253)),
      ISNUMBER(S"&amp;"EARCH(""CASH DEPOSIT"",$C253))
    ),
    """",
    IFERROR(TEXTJOIN(CHAR(10),TRUE,FILTER('SUMMARY DATA'!H:H,'SUMMARY DATA'!$D:$D=$C253,'SUMMARY DATA'!$B:$B=""RWS"",'SUMMARY DATA'!$H:$H=$D253)),"""")
  )
)"),"")</f>
        <v/>
      </c>
      <c r="I253" s="18" t="str">
        <f>IFERROR(__xludf.DUMMYFUNCTION("IF(H253="""","""",
SUM(ARRAYFORMULA(VALUE(SPLIT(H253,CHAR(10)))))
)"),"")</f>
        <v/>
      </c>
      <c r="J253" s="17" t="str">
        <f>IFERROR(__xludf.DUMMYFUNCTION("IFERROR(
  TEXTJOIN(CHAR(10),TRUE,FILTER('SUMMARY DATA'!I:I,'SUMMARY DATA'!$A:$A=$A253,'SUMMARY DATA'!$C:$C=$B253,'SUMMARY DATA'!$B:$B=""RWS"")),
  IF(
    OR(
      ISNUMBER(SEARCH(""CDM CASH DEPOSIT"",$C253)),
      ISNUMBER(SEARCH(""CASH DEPOSIT"",$C25"&amp;"3)),
      COUNTIFS('SUMMARY DATA'!$D:$D,$C253,'SUMMARY DATA'!$B:$B,""RWS"")&lt;&gt;1
    ),
    """",
    IFERROR(TEXTJOIN(CHAR(10),TRUE,FILTER('SUMMARY DATA'!I:I,'SUMMARY DATA'!$D:$D=$C253,'SUMMARY DATA'!$B:$B=""RWS"")),"""")
  )
)"),"")</f>
        <v/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Height="1" spans="1:27">
      <c r="A254" s="2" t="s">
        <v>1484</v>
      </c>
      <c r="B254" s="15">
        <v>45938</v>
      </c>
      <c r="C254" s="2" t="s">
        <v>1485</v>
      </c>
      <c r="D254" s="3">
        <v>69</v>
      </c>
      <c r="E254" s="16" t="str">
        <f>IFERROR(__xludf.DUMMYFUNCTION("IFERROR(
  TEXTJOIN(CHAR(10),TRUE,FILTER('SUMMARY DATA'!E:E,'SUMMARY DATA'!$A:$A=$A254,'SUMMARY DATA'!$C:$C=$B254,'SUMMARY DATA'!$B:$B=""RWS"")),
  IF(
    OR(
      ISNUMBER(SEARCH(""CDM CASH DEPOSIT"",$C254)),
      ISNUMBER(SEARCH(""CASH DEPOSIT"",$C25"&amp;"4)),
      COUNTIFS('SUMMARY DATA'!$D:$D,$C254,'SUMMARY DATA'!$B:$B,""RWS"")&lt;&gt;1
    ),
    """",
    IFERROR(TEXTJOIN(CHAR(10),TRUE,FILTER('SUMMARY DATA'!E:E,'SUMMARY DATA'!$D:$D=$C254,'SUMMARY DATA'!$B:$B=""RWS"")),"""")
  )
)"),"")</f>
        <v/>
      </c>
      <c r="F254" s="17" t="str">
        <f>IFERROR(__xludf.DUMMYFUNCTION("IFERROR(
  TEXTJOIN(CHAR(10),TRUE,FILTER('SUMMARY DATA'!F:F,'SUMMARY DATA'!$A:$A=$A254,'SUMMARY DATA'!$C:$C=$B254,'SUMMARY DATA'!$B:$B=""RWS"")),
  IF(
    OR(
      ISNUMBER(SEARCH(""CDM CASH DEPOSIT"",$C254)),
      ISNUMBER(SEARCH(""CASH DEPOSIT"",$C25"&amp;"4)),
      COUNTIFS('SUMMARY DATA'!$D:$D,$C254,'SUMMARY DATA'!$B:$B,""RWS"")&lt;&gt;1
    ),
    """",
    IFERROR(TEXTJOIN(CHAR(10),TRUE,FILTER('SUMMARY DATA'!F:F,'SUMMARY DATA'!$D:$D=$C254,'SUMMARY DATA'!$B:$B=""RWS"")),"""")
  )
)"),"")</f>
        <v/>
      </c>
      <c r="G254" s="17" t="str">
        <f>IFERROR(__xludf.DUMMYFUNCTION("IFERROR(
  TEXTJOIN(CHAR(10),TRUE,FILTER('SUMMARY DATA'!G:G,'SUMMARY DATA'!$A:$A=$A254,'SUMMARY DATA'!$C:$C=$B254,'SUMMARY DATA'!$B:$B=""RWS"")),
  IF(
    OR(
      ISNUMBER(SEARCH(""CDM CASH DEPOSIT"",$C254)),
      ISNUMBER(SEARCH(""CASH DEPOSIT"",$C25"&amp;"4)),
      COUNTIFS('SUMMARY DATA'!$D:$D,$C254,'SUMMARY DATA'!$B:$B,""RWS"")&lt;&gt;1
    ),
    """",
    IFERROR(TEXTJOIN(CHAR(10),TRUE,FILTER('SUMMARY DATA'!G:G,'SUMMARY DATA'!$D:$D=$C254,'SUMMARY DATA'!$B:$B=""RWS"")),"""")
  )
)"),"")</f>
        <v/>
      </c>
      <c r="H254" s="18" t="str">
        <f>IFERROR(__xludf.DUMMYFUNCTION("IFERROR(
  TEXTJOIN(CHAR(10),TRUE,FILTER('SUMMARY DATA'!H:H,'SUMMARY DATA'!$A:$A=$A254,'SUMMARY DATA'!$C:$C=$B254,'SUMMARY DATA'!$B:$B=""RWS"",'SUMMARY DATA'!$H:$H=$D254)),
  IF(
    OR(
      ISNUMBER(SEARCH(""CDM CASH DEPOSIT"",$C254)),
      ISNUMBER(S"&amp;"EARCH(""CASH DEPOSIT"",$C254))
    ),
    """",
    IFERROR(TEXTJOIN(CHAR(10),TRUE,FILTER('SUMMARY DATA'!H:H,'SUMMARY DATA'!$D:$D=$C254,'SUMMARY DATA'!$B:$B=""RWS"",'SUMMARY DATA'!$H:$H=$D254)),"""")
  )
)"),"")</f>
        <v/>
      </c>
      <c r="I254" s="18" t="str">
        <f>IFERROR(__xludf.DUMMYFUNCTION("IF(H254="""","""",
SUM(ARRAYFORMULA(VALUE(SPLIT(H254,CHAR(10)))))
)"),"")</f>
        <v/>
      </c>
      <c r="J254" s="17" t="str">
        <f>IFERROR(__xludf.DUMMYFUNCTION("IFERROR(
  TEXTJOIN(CHAR(10),TRUE,FILTER('SUMMARY DATA'!I:I,'SUMMARY DATA'!$A:$A=$A254,'SUMMARY DATA'!$C:$C=$B254,'SUMMARY DATA'!$B:$B=""RWS"")),
  IF(
    OR(
      ISNUMBER(SEARCH(""CDM CASH DEPOSIT"",$C254)),
      ISNUMBER(SEARCH(""CASH DEPOSIT"",$C25"&amp;"4)),
      COUNTIFS('SUMMARY DATA'!$D:$D,$C254,'SUMMARY DATA'!$B:$B,""RWS"")&lt;&gt;1
    ),
    """",
    IFERROR(TEXTJOIN(CHAR(10),TRUE,FILTER('SUMMARY DATA'!I:I,'SUMMARY DATA'!$D:$D=$C254,'SUMMARY DATA'!$B:$B=""RWS"")),"""")
  )
)"),"")</f>
        <v/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Height="1" spans="1:27">
      <c r="A255" s="2"/>
      <c r="B255" s="15">
        <v>45938</v>
      </c>
      <c r="C255" s="2" t="s">
        <v>1486</v>
      </c>
      <c r="D255" s="3">
        <v>40</v>
      </c>
      <c r="E255" s="16" t="str">
        <f>IFERROR(__xludf.DUMMYFUNCTION("IFERROR(
  TEXTJOIN(CHAR(10),TRUE,FILTER('SUMMARY DATA'!E:E,'SUMMARY DATA'!$A:$A=$A255,'SUMMARY DATA'!$C:$C=$B255,'SUMMARY DATA'!$B:$B=""RWS"")),
  IF(
    OR(
      ISNUMBER(SEARCH(""CDM CASH DEPOSIT"",$C255)),
      ISNUMBER(SEARCH(""CASH DEPOSIT"",$C25"&amp;"5)),
      COUNTIFS('SUMMARY DATA'!$D:$D,$C255,'SUMMARY DATA'!$B:$B,""RWS"")&lt;&gt;1
    ),
    """",
    IFERROR(TEXTJOIN(CHAR(10),TRUE,FILTER('SUMMARY DATA'!E:E,'SUMMARY DATA'!$D:$D=$C255,'SUMMARY DATA'!$B:$B=""RWS"")),"""")
  )
)"),"")</f>
        <v/>
      </c>
      <c r="F255" s="17" t="str">
        <f>IFERROR(__xludf.DUMMYFUNCTION("IFERROR(
  TEXTJOIN(CHAR(10),TRUE,FILTER('SUMMARY DATA'!F:F,'SUMMARY DATA'!$A:$A=$A255,'SUMMARY DATA'!$C:$C=$B255,'SUMMARY DATA'!$B:$B=""RWS"")),
  IF(
    OR(
      ISNUMBER(SEARCH(""CDM CASH DEPOSIT"",$C255)),
      ISNUMBER(SEARCH(""CASH DEPOSIT"",$C25"&amp;"5)),
      COUNTIFS('SUMMARY DATA'!$D:$D,$C255,'SUMMARY DATA'!$B:$B,""RWS"")&lt;&gt;1
    ),
    """",
    IFERROR(TEXTJOIN(CHAR(10),TRUE,FILTER('SUMMARY DATA'!F:F,'SUMMARY DATA'!$D:$D=$C255,'SUMMARY DATA'!$B:$B=""RWS"")),"""")
  )
)"),"")</f>
        <v/>
      </c>
      <c r="G255" s="17" t="str">
        <f>IFERROR(__xludf.DUMMYFUNCTION("IFERROR(
  TEXTJOIN(CHAR(10),TRUE,FILTER('SUMMARY DATA'!G:G,'SUMMARY DATA'!$A:$A=$A255,'SUMMARY DATA'!$C:$C=$B255,'SUMMARY DATA'!$B:$B=""RWS"")),
  IF(
    OR(
      ISNUMBER(SEARCH(""CDM CASH DEPOSIT"",$C255)),
      ISNUMBER(SEARCH(""CASH DEPOSIT"",$C25"&amp;"5)),
      COUNTIFS('SUMMARY DATA'!$D:$D,$C255,'SUMMARY DATA'!$B:$B,""RWS"")&lt;&gt;1
    ),
    """",
    IFERROR(TEXTJOIN(CHAR(10),TRUE,FILTER('SUMMARY DATA'!G:G,'SUMMARY DATA'!$D:$D=$C255,'SUMMARY DATA'!$B:$B=""RWS"")),"""")
  )
)"),"")</f>
        <v/>
      </c>
      <c r="H255" s="18" t="str">
        <f>IFERROR(__xludf.DUMMYFUNCTION("IFERROR(
  TEXTJOIN(CHAR(10),TRUE,FILTER('SUMMARY DATA'!H:H,'SUMMARY DATA'!$A:$A=$A255,'SUMMARY DATA'!$C:$C=$B255,'SUMMARY DATA'!$B:$B=""RWS"",'SUMMARY DATA'!$H:$H=$D255)),
  IF(
    OR(
      ISNUMBER(SEARCH(""CDM CASH DEPOSIT"",$C255)),
      ISNUMBER(S"&amp;"EARCH(""CASH DEPOSIT"",$C255))
    ),
    """",
    IFERROR(TEXTJOIN(CHAR(10),TRUE,FILTER('SUMMARY DATA'!H:H,'SUMMARY DATA'!$D:$D=$C255,'SUMMARY DATA'!$B:$B=""RWS"",'SUMMARY DATA'!$H:$H=$D255)),"""")
  )
)"),"")</f>
        <v/>
      </c>
      <c r="I255" s="18" t="str">
        <f>IFERROR(__xludf.DUMMYFUNCTION("IF(H255="""","""",
SUM(ARRAYFORMULA(VALUE(SPLIT(H255,CHAR(10)))))
)"),"")</f>
        <v/>
      </c>
      <c r="J255" s="17" t="str">
        <f>IFERROR(__xludf.DUMMYFUNCTION("IFERROR(
  TEXTJOIN(CHAR(10),TRUE,FILTER('SUMMARY DATA'!I:I,'SUMMARY DATA'!$A:$A=$A255,'SUMMARY DATA'!$C:$C=$B255,'SUMMARY DATA'!$B:$B=""RWS"")),
  IF(
    OR(
      ISNUMBER(SEARCH(""CDM CASH DEPOSIT"",$C255)),
      ISNUMBER(SEARCH(""CASH DEPOSIT"",$C25"&amp;"5)),
      COUNTIFS('SUMMARY DATA'!$D:$D,$C255,'SUMMARY DATA'!$B:$B,""RWS"")&lt;&gt;1
    ),
    """",
    IFERROR(TEXTJOIN(CHAR(10),TRUE,FILTER('SUMMARY DATA'!I:I,'SUMMARY DATA'!$D:$D=$C255,'SUMMARY DATA'!$B:$B=""RWS"")),"""")
  )
)"),"")</f>
        <v/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Height="1" spans="1:27">
      <c r="A256" s="2" t="s">
        <v>1487</v>
      </c>
      <c r="B256" s="15">
        <v>45938</v>
      </c>
      <c r="C256" s="2" t="s">
        <v>1488</v>
      </c>
      <c r="D256" s="3">
        <v>10</v>
      </c>
      <c r="E256" s="16" t="str">
        <f>IFERROR(__xludf.DUMMYFUNCTION("IFERROR(
  TEXTJOIN(CHAR(10),TRUE,FILTER('SUMMARY DATA'!E:E,'SUMMARY DATA'!$A:$A=$A256,'SUMMARY DATA'!$C:$C=$B256,'SUMMARY DATA'!$B:$B=""RWS"")),
  IF(
    OR(
      ISNUMBER(SEARCH(""CDM CASH DEPOSIT"",$C256)),
      ISNUMBER(SEARCH(""CASH DEPOSIT"",$C25"&amp;"6)),
      COUNTIFS('SUMMARY DATA'!$D:$D,$C256,'SUMMARY DATA'!$B:$B,""RWS"")&lt;&gt;1
    ),
    """",
    IFERROR(TEXTJOIN(CHAR(10),TRUE,FILTER('SUMMARY DATA'!E:E,'SUMMARY DATA'!$D:$D=$C256,'SUMMARY DATA'!$B:$B=""RWS"")),"""")
  )
)"),"")</f>
        <v/>
      </c>
      <c r="F256" s="17" t="str">
        <f>IFERROR(__xludf.DUMMYFUNCTION("IFERROR(
  TEXTJOIN(CHAR(10),TRUE,FILTER('SUMMARY DATA'!F:F,'SUMMARY DATA'!$A:$A=$A256,'SUMMARY DATA'!$C:$C=$B256,'SUMMARY DATA'!$B:$B=""RWS"")),
  IF(
    OR(
      ISNUMBER(SEARCH(""CDM CASH DEPOSIT"",$C256)),
      ISNUMBER(SEARCH(""CASH DEPOSIT"",$C25"&amp;"6)),
      COUNTIFS('SUMMARY DATA'!$D:$D,$C256,'SUMMARY DATA'!$B:$B,""RWS"")&lt;&gt;1
    ),
    """",
    IFERROR(TEXTJOIN(CHAR(10),TRUE,FILTER('SUMMARY DATA'!F:F,'SUMMARY DATA'!$D:$D=$C256,'SUMMARY DATA'!$B:$B=""RWS"")),"""")
  )
)"),"")</f>
        <v/>
      </c>
      <c r="G256" s="17" t="str">
        <f>IFERROR(__xludf.DUMMYFUNCTION("IFERROR(
  TEXTJOIN(CHAR(10),TRUE,FILTER('SUMMARY DATA'!G:G,'SUMMARY DATA'!$A:$A=$A256,'SUMMARY DATA'!$C:$C=$B256,'SUMMARY DATA'!$B:$B=""RWS"")),
  IF(
    OR(
      ISNUMBER(SEARCH(""CDM CASH DEPOSIT"",$C256)),
      ISNUMBER(SEARCH(""CASH DEPOSIT"",$C25"&amp;"6)),
      COUNTIFS('SUMMARY DATA'!$D:$D,$C256,'SUMMARY DATA'!$B:$B,""RWS"")&lt;&gt;1
    ),
    """",
    IFERROR(TEXTJOIN(CHAR(10),TRUE,FILTER('SUMMARY DATA'!G:G,'SUMMARY DATA'!$D:$D=$C256,'SUMMARY DATA'!$B:$B=""RWS"")),"""")
  )
)"),"")</f>
        <v/>
      </c>
      <c r="H256" s="18" t="str">
        <f>IFERROR(__xludf.DUMMYFUNCTION("IFERROR(
  TEXTJOIN(CHAR(10),TRUE,FILTER('SUMMARY DATA'!H:H,'SUMMARY DATA'!$A:$A=$A256,'SUMMARY DATA'!$C:$C=$B256,'SUMMARY DATA'!$B:$B=""RWS"",'SUMMARY DATA'!$H:$H=$D256)),
  IF(
    OR(
      ISNUMBER(SEARCH(""CDM CASH DEPOSIT"",$C256)),
      ISNUMBER(S"&amp;"EARCH(""CASH DEPOSIT"",$C256))
    ),
    """",
    IFERROR(TEXTJOIN(CHAR(10),TRUE,FILTER('SUMMARY DATA'!H:H,'SUMMARY DATA'!$D:$D=$C256,'SUMMARY DATA'!$B:$B=""RWS"",'SUMMARY DATA'!$H:$H=$D256)),"""")
  )
)"),"")</f>
        <v/>
      </c>
      <c r="I256" s="18" t="str">
        <f>IFERROR(__xludf.DUMMYFUNCTION("IF(H256="""","""",
SUM(ARRAYFORMULA(VALUE(SPLIT(H256,CHAR(10)))))
)"),"")</f>
        <v/>
      </c>
      <c r="J256" s="17" t="str">
        <f>IFERROR(__xludf.DUMMYFUNCTION("IFERROR(
  TEXTJOIN(CHAR(10),TRUE,FILTER('SUMMARY DATA'!I:I,'SUMMARY DATA'!$A:$A=$A256,'SUMMARY DATA'!$C:$C=$B256,'SUMMARY DATA'!$B:$B=""RWS"")),
  IF(
    OR(
      ISNUMBER(SEARCH(""CDM CASH DEPOSIT"",$C256)),
      ISNUMBER(SEARCH(""CASH DEPOSIT"",$C25"&amp;"6)),
      COUNTIFS('SUMMARY DATA'!$D:$D,$C256,'SUMMARY DATA'!$B:$B,""RWS"")&lt;&gt;1
    ),
    """",
    IFERROR(TEXTJOIN(CHAR(10),TRUE,FILTER('SUMMARY DATA'!I:I,'SUMMARY DATA'!$D:$D=$C256,'SUMMARY DATA'!$B:$B=""RWS"")),"""")
  )
)"),"")</f>
        <v/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Height="1" spans="1:27">
      <c r="A257" s="2" t="s">
        <v>1489</v>
      </c>
      <c r="B257" s="15">
        <v>45936</v>
      </c>
      <c r="C257" s="2" t="s">
        <v>1490</v>
      </c>
      <c r="D257" s="3">
        <v>39</v>
      </c>
      <c r="E257" s="16" t="str">
        <f>IFERROR(__xludf.DUMMYFUNCTION("IFERROR(
  TEXTJOIN(CHAR(10),TRUE,FILTER('SUMMARY DATA'!E:E,'SUMMARY DATA'!$A:$A=$A257,'SUMMARY DATA'!$C:$C=$B257,'SUMMARY DATA'!$B:$B=""RWS"")),
  IF(
    OR(
      ISNUMBER(SEARCH(""CDM CASH DEPOSIT"",$C257)),
      ISNUMBER(SEARCH(""CASH DEPOSIT"",$C25"&amp;"7)),
      COUNTIFS('SUMMARY DATA'!$D:$D,$C257,'SUMMARY DATA'!$B:$B,""RWS"")&lt;&gt;1
    ),
    """",
    IFERROR(TEXTJOIN(CHAR(10),TRUE,FILTER('SUMMARY DATA'!E:E,'SUMMARY DATA'!$D:$D=$C257,'SUMMARY DATA'!$B:$B=""RWS"")),"""")
  )
)"),"")</f>
        <v/>
      </c>
      <c r="F257" s="17" t="str">
        <f>IFERROR(__xludf.DUMMYFUNCTION("IFERROR(
  TEXTJOIN(CHAR(10),TRUE,FILTER('SUMMARY DATA'!F:F,'SUMMARY DATA'!$A:$A=$A257,'SUMMARY DATA'!$C:$C=$B257,'SUMMARY DATA'!$B:$B=""RWS"")),
  IF(
    OR(
      ISNUMBER(SEARCH(""CDM CASH DEPOSIT"",$C257)),
      ISNUMBER(SEARCH(""CASH DEPOSIT"",$C25"&amp;"7)),
      COUNTIFS('SUMMARY DATA'!$D:$D,$C257,'SUMMARY DATA'!$B:$B,""RWS"")&lt;&gt;1
    ),
    """",
    IFERROR(TEXTJOIN(CHAR(10),TRUE,FILTER('SUMMARY DATA'!F:F,'SUMMARY DATA'!$D:$D=$C257,'SUMMARY DATA'!$B:$B=""RWS"")),"""")
  )
)"),"")</f>
        <v/>
      </c>
      <c r="G257" s="17" t="str">
        <f>IFERROR(__xludf.DUMMYFUNCTION("IFERROR(
  TEXTJOIN(CHAR(10),TRUE,FILTER('SUMMARY DATA'!G:G,'SUMMARY DATA'!$A:$A=$A257,'SUMMARY DATA'!$C:$C=$B257,'SUMMARY DATA'!$B:$B=""RWS"")),
  IF(
    OR(
      ISNUMBER(SEARCH(""CDM CASH DEPOSIT"",$C257)),
      ISNUMBER(SEARCH(""CASH DEPOSIT"",$C25"&amp;"7)),
      COUNTIFS('SUMMARY DATA'!$D:$D,$C257,'SUMMARY DATA'!$B:$B,""RWS"")&lt;&gt;1
    ),
    """",
    IFERROR(TEXTJOIN(CHAR(10),TRUE,FILTER('SUMMARY DATA'!G:G,'SUMMARY DATA'!$D:$D=$C257,'SUMMARY DATA'!$B:$B=""RWS"")),"""")
  )
)"),"")</f>
        <v/>
      </c>
      <c r="H257" s="18" t="str">
        <f>IFERROR(__xludf.DUMMYFUNCTION("IFERROR(
  TEXTJOIN(CHAR(10),TRUE,FILTER('SUMMARY DATA'!H:H,'SUMMARY DATA'!$A:$A=$A257,'SUMMARY DATA'!$C:$C=$B257,'SUMMARY DATA'!$B:$B=""RWS"",'SUMMARY DATA'!$H:$H=$D257)),
  IF(
    OR(
      ISNUMBER(SEARCH(""CDM CASH DEPOSIT"",$C257)),
      ISNUMBER(S"&amp;"EARCH(""CASH DEPOSIT"",$C257))
    ),
    """",
    IFERROR(TEXTJOIN(CHAR(10),TRUE,FILTER('SUMMARY DATA'!H:H,'SUMMARY DATA'!$D:$D=$C257,'SUMMARY DATA'!$B:$B=""RWS"",'SUMMARY DATA'!$H:$H=$D257)),"""")
  )
)"),"")</f>
        <v/>
      </c>
      <c r="I257" s="18" t="str">
        <f>IFERROR(__xludf.DUMMYFUNCTION("IF(H257="""","""",
SUM(ARRAYFORMULA(VALUE(SPLIT(H257,CHAR(10)))))
)"),"")</f>
        <v/>
      </c>
      <c r="J257" s="17" t="str">
        <f>IFERROR(__xludf.DUMMYFUNCTION("IFERROR(
  TEXTJOIN(CHAR(10),TRUE,FILTER('SUMMARY DATA'!I:I,'SUMMARY DATA'!$A:$A=$A257,'SUMMARY DATA'!$C:$C=$B257,'SUMMARY DATA'!$B:$B=""RWS"")),
  IF(
    OR(
      ISNUMBER(SEARCH(""CDM CASH DEPOSIT"",$C257)),
      ISNUMBER(SEARCH(""CASH DEPOSIT"",$C25"&amp;"7)),
      COUNTIFS('SUMMARY DATA'!$D:$D,$C257,'SUMMARY DATA'!$B:$B,""RWS"")&lt;&gt;1
    ),
    """",
    IFERROR(TEXTJOIN(CHAR(10),TRUE,FILTER('SUMMARY DATA'!I:I,'SUMMARY DATA'!$D:$D=$C257,'SUMMARY DATA'!$B:$B=""RWS"")),"""")
  )
)"),"")</f>
        <v/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Height="1" spans="1:27">
      <c r="A258" s="2" t="s">
        <v>1491</v>
      </c>
      <c r="B258" s="15">
        <v>45936</v>
      </c>
      <c r="C258" s="2" t="s">
        <v>1492</v>
      </c>
      <c r="D258" s="3">
        <v>43.29</v>
      </c>
      <c r="E258" s="16" t="str">
        <f>IFERROR(__xludf.DUMMYFUNCTION("IFERROR(
  TEXTJOIN(CHAR(10),TRUE,FILTER('SUMMARY DATA'!E:E,'SUMMARY DATA'!$A:$A=$A258,'SUMMARY DATA'!$C:$C=$B258,'SUMMARY DATA'!$B:$B=""RWS"")),
  IF(
    OR(
      ISNUMBER(SEARCH(""CDM CASH DEPOSIT"",$C258)),
      ISNUMBER(SEARCH(""CASH DEPOSIT"",$C25"&amp;"8)),
      COUNTIFS('SUMMARY DATA'!$D:$D,$C258,'SUMMARY DATA'!$B:$B,""RWS"")&lt;&gt;1
    ),
    """",
    IFERROR(TEXTJOIN(CHAR(10),TRUE,FILTER('SUMMARY DATA'!E:E,'SUMMARY DATA'!$D:$D=$C258,'SUMMARY DATA'!$B:$B=""RWS"")),"""")
  )
)"),"")</f>
        <v/>
      </c>
      <c r="F258" s="17" t="str">
        <f>IFERROR(__xludf.DUMMYFUNCTION("IFERROR(
  TEXTJOIN(CHAR(10),TRUE,FILTER('SUMMARY DATA'!F:F,'SUMMARY DATA'!$A:$A=$A258,'SUMMARY DATA'!$C:$C=$B258,'SUMMARY DATA'!$B:$B=""RWS"")),
  IF(
    OR(
      ISNUMBER(SEARCH(""CDM CASH DEPOSIT"",$C258)),
      ISNUMBER(SEARCH(""CASH DEPOSIT"",$C25"&amp;"8)),
      COUNTIFS('SUMMARY DATA'!$D:$D,$C258,'SUMMARY DATA'!$B:$B,""RWS"")&lt;&gt;1
    ),
    """",
    IFERROR(TEXTJOIN(CHAR(10),TRUE,FILTER('SUMMARY DATA'!F:F,'SUMMARY DATA'!$D:$D=$C258,'SUMMARY DATA'!$B:$B=""RWS"")),"""")
  )
)"),"")</f>
        <v/>
      </c>
      <c r="G258" s="17" t="str">
        <f>IFERROR(__xludf.DUMMYFUNCTION("IFERROR(
  TEXTJOIN(CHAR(10),TRUE,FILTER('SUMMARY DATA'!G:G,'SUMMARY DATA'!$A:$A=$A258,'SUMMARY DATA'!$C:$C=$B258,'SUMMARY DATA'!$B:$B=""RWS"")),
  IF(
    OR(
      ISNUMBER(SEARCH(""CDM CASH DEPOSIT"",$C258)),
      ISNUMBER(SEARCH(""CASH DEPOSIT"",$C25"&amp;"8)),
      COUNTIFS('SUMMARY DATA'!$D:$D,$C258,'SUMMARY DATA'!$B:$B,""RWS"")&lt;&gt;1
    ),
    """",
    IFERROR(TEXTJOIN(CHAR(10),TRUE,FILTER('SUMMARY DATA'!G:G,'SUMMARY DATA'!$D:$D=$C258,'SUMMARY DATA'!$B:$B=""RWS"")),"""")
  )
)"),"")</f>
        <v/>
      </c>
      <c r="H258" s="18" t="str">
        <f>IFERROR(__xludf.DUMMYFUNCTION("IFERROR(
  TEXTJOIN(CHAR(10),TRUE,FILTER('SUMMARY DATA'!H:H,'SUMMARY DATA'!$A:$A=$A258,'SUMMARY DATA'!$C:$C=$B258,'SUMMARY DATA'!$B:$B=""RWS"",'SUMMARY DATA'!$H:$H=$D258)),
  IF(
    OR(
      ISNUMBER(SEARCH(""CDM CASH DEPOSIT"",$C258)),
      ISNUMBER(S"&amp;"EARCH(""CASH DEPOSIT"",$C258))
    ),
    """",
    IFERROR(TEXTJOIN(CHAR(10),TRUE,FILTER('SUMMARY DATA'!H:H,'SUMMARY DATA'!$D:$D=$C258,'SUMMARY DATA'!$B:$B=""RWS"",'SUMMARY DATA'!$H:$H=$D258)),"""")
  )
)"),"")</f>
        <v/>
      </c>
      <c r="I258" s="18" t="str">
        <f>IFERROR(__xludf.DUMMYFUNCTION("IF(H258="""","""",
SUM(ARRAYFORMULA(VALUE(SPLIT(H258,CHAR(10)))))
)"),"")</f>
        <v/>
      </c>
      <c r="J258" s="17" t="str">
        <f>IFERROR(__xludf.DUMMYFUNCTION("IFERROR(
  TEXTJOIN(CHAR(10),TRUE,FILTER('SUMMARY DATA'!I:I,'SUMMARY DATA'!$A:$A=$A258,'SUMMARY DATA'!$C:$C=$B258,'SUMMARY DATA'!$B:$B=""RWS"")),
  IF(
    OR(
      ISNUMBER(SEARCH(""CDM CASH DEPOSIT"",$C258)),
      ISNUMBER(SEARCH(""CASH DEPOSIT"",$C25"&amp;"8)),
      COUNTIFS('SUMMARY DATA'!$D:$D,$C258,'SUMMARY DATA'!$B:$B,""RWS"")&lt;&gt;1
    ),
    """",
    IFERROR(TEXTJOIN(CHAR(10),TRUE,FILTER('SUMMARY DATA'!I:I,'SUMMARY DATA'!$D:$D=$C258,'SUMMARY DATA'!$B:$B=""RWS"")),"""")
  )
)"),"")</f>
        <v/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Height="1" spans="1:27">
      <c r="A259" s="2" t="s">
        <v>1493</v>
      </c>
      <c r="B259" s="15">
        <v>45936</v>
      </c>
      <c r="C259" s="2" t="s">
        <v>1494</v>
      </c>
      <c r="D259" s="3">
        <v>378.85</v>
      </c>
      <c r="E259" s="16" t="str">
        <f>IFERROR(__xludf.DUMMYFUNCTION("IFERROR(
  TEXTJOIN(CHAR(10),TRUE,FILTER('SUMMARY DATA'!E:E,'SUMMARY DATA'!$A:$A=$A259,'SUMMARY DATA'!$C:$C=$B259,'SUMMARY DATA'!$B:$B=""RWS"")),
  IF(
    OR(
      ISNUMBER(SEARCH(""CDM CASH DEPOSIT"",$C259)),
      ISNUMBER(SEARCH(""CASH DEPOSIT"",$C25"&amp;"9)),
      COUNTIFS('SUMMARY DATA'!$D:$D,$C259,'SUMMARY DATA'!$B:$B,""RWS"")&lt;&gt;1
    ),
    """",
    IFERROR(TEXTJOIN(CHAR(10),TRUE,FILTER('SUMMARY DATA'!E:E,'SUMMARY DATA'!$D:$D=$C259,'SUMMARY DATA'!$B:$B=""RWS"")),"""")
  )
)"),"")</f>
        <v/>
      </c>
      <c r="F259" s="17" t="str">
        <f>IFERROR(__xludf.DUMMYFUNCTION("IFERROR(
  TEXTJOIN(CHAR(10),TRUE,FILTER('SUMMARY DATA'!F:F,'SUMMARY DATA'!$A:$A=$A259,'SUMMARY DATA'!$C:$C=$B259,'SUMMARY DATA'!$B:$B=""RWS"")),
  IF(
    OR(
      ISNUMBER(SEARCH(""CDM CASH DEPOSIT"",$C259)),
      ISNUMBER(SEARCH(""CASH DEPOSIT"",$C25"&amp;"9)),
      COUNTIFS('SUMMARY DATA'!$D:$D,$C259,'SUMMARY DATA'!$B:$B,""RWS"")&lt;&gt;1
    ),
    """",
    IFERROR(TEXTJOIN(CHAR(10),TRUE,FILTER('SUMMARY DATA'!F:F,'SUMMARY DATA'!$D:$D=$C259,'SUMMARY DATA'!$B:$B=""RWS"")),"""")
  )
)"),"")</f>
        <v/>
      </c>
      <c r="G259" s="17" t="str">
        <f>IFERROR(__xludf.DUMMYFUNCTION("IFERROR(
  TEXTJOIN(CHAR(10),TRUE,FILTER('SUMMARY DATA'!G:G,'SUMMARY DATA'!$A:$A=$A259,'SUMMARY DATA'!$C:$C=$B259,'SUMMARY DATA'!$B:$B=""RWS"")),
  IF(
    OR(
      ISNUMBER(SEARCH(""CDM CASH DEPOSIT"",$C259)),
      ISNUMBER(SEARCH(""CASH DEPOSIT"",$C25"&amp;"9)),
      COUNTIFS('SUMMARY DATA'!$D:$D,$C259,'SUMMARY DATA'!$B:$B,""RWS"")&lt;&gt;1
    ),
    """",
    IFERROR(TEXTJOIN(CHAR(10),TRUE,FILTER('SUMMARY DATA'!G:G,'SUMMARY DATA'!$D:$D=$C259,'SUMMARY DATA'!$B:$B=""RWS"")),"""")
  )
)"),"")</f>
        <v/>
      </c>
      <c r="H259" s="18" t="str">
        <f>IFERROR(__xludf.DUMMYFUNCTION("IFERROR(
  TEXTJOIN(CHAR(10),TRUE,FILTER('SUMMARY DATA'!H:H,'SUMMARY DATA'!$A:$A=$A259,'SUMMARY DATA'!$C:$C=$B259,'SUMMARY DATA'!$B:$B=""RWS"",'SUMMARY DATA'!$H:$H=$D259)),
  IF(
    OR(
      ISNUMBER(SEARCH(""CDM CASH DEPOSIT"",$C259)),
      ISNUMBER(S"&amp;"EARCH(""CASH DEPOSIT"",$C259))
    ),
    """",
    IFERROR(TEXTJOIN(CHAR(10),TRUE,FILTER('SUMMARY DATA'!H:H,'SUMMARY DATA'!$D:$D=$C259,'SUMMARY DATA'!$B:$B=""RWS"",'SUMMARY DATA'!$H:$H=$D259)),"""")
  )
)"),"")</f>
        <v/>
      </c>
      <c r="I259" s="18" t="str">
        <f>IFERROR(__xludf.DUMMYFUNCTION("IF(H259="""","""",
SUM(ARRAYFORMULA(VALUE(SPLIT(H259,CHAR(10)))))
)"),"")</f>
        <v/>
      </c>
      <c r="J259" s="17" t="str">
        <f>IFERROR(__xludf.DUMMYFUNCTION("IFERROR(
  TEXTJOIN(CHAR(10),TRUE,FILTER('SUMMARY DATA'!I:I,'SUMMARY DATA'!$A:$A=$A259,'SUMMARY DATA'!$C:$C=$B259,'SUMMARY DATA'!$B:$B=""RWS"")),
  IF(
    OR(
      ISNUMBER(SEARCH(""CDM CASH DEPOSIT"",$C259)),
      ISNUMBER(SEARCH(""CASH DEPOSIT"",$C25"&amp;"9)),
      COUNTIFS('SUMMARY DATA'!$D:$D,$C259,'SUMMARY DATA'!$B:$B,""RWS"")&lt;&gt;1
    ),
    """",
    IFERROR(TEXTJOIN(CHAR(10),TRUE,FILTER('SUMMARY DATA'!I:I,'SUMMARY DATA'!$D:$D=$C259,'SUMMARY DATA'!$B:$B=""RWS"")),"""")
  )
)"),"")</f>
        <v/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Height="1" spans="1:27">
      <c r="A260" s="2"/>
      <c r="B260" s="15">
        <v>45936</v>
      </c>
      <c r="C260" s="2" t="s">
        <v>23</v>
      </c>
      <c r="D260" s="3">
        <v>21.4</v>
      </c>
      <c r="E260" s="16" t="str">
        <f>IFERROR(__xludf.DUMMYFUNCTION("IFERROR(
  TEXTJOIN(CHAR(10),TRUE,FILTER('SUMMARY DATA'!E:E,'SUMMARY DATA'!$A:$A=$A260,'SUMMARY DATA'!$C:$C=$B260,'SUMMARY DATA'!$B:$B=""RWS"")),
  IF(
    OR(
      ISNUMBER(SEARCH(""CDM CASH DEPOSIT"",$C260)),
      ISNUMBER(SEARCH(""CASH DEPOSIT"",$C26"&amp;"0)),
      COUNTIFS('SUMMARY DATA'!$D:$D,$C260,'SUMMARY DATA'!$B:$B,""RWS"")&lt;&gt;1
    ),
    """",
    IFERROR(TEXTJOIN(CHAR(10),TRUE,FILTER('SUMMARY DATA'!E:E,'SUMMARY DATA'!$D:$D=$C260,'SUMMARY DATA'!$B:$B=""RWS"")),"""")
  )
)"),"")</f>
        <v/>
      </c>
      <c r="F260" s="17" t="str">
        <f>IFERROR(__xludf.DUMMYFUNCTION("IFERROR(
  TEXTJOIN(CHAR(10),TRUE,FILTER('SUMMARY DATA'!F:F,'SUMMARY DATA'!$A:$A=$A260,'SUMMARY DATA'!$C:$C=$B260,'SUMMARY DATA'!$B:$B=""RWS"")),
  IF(
    OR(
      ISNUMBER(SEARCH(""CDM CASH DEPOSIT"",$C260)),
      ISNUMBER(SEARCH(""CASH DEPOSIT"",$C26"&amp;"0)),
      COUNTIFS('SUMMARY DATA'!$D:$D,$C260,'SUMMARY DATA'!$B:$B,""RWS"")&lt;&gt;1
    ),
    """",
    IFERROR(TEXTJOIN(CHAR(10),TRUE,FILTER('SUMMARY DATA'!F:F,'SUMMARY DATA'!$D:$D=$C260,'SUMMARY DATA'!$B:$B=""RWS"")),"""")
  )
)"),"")</f>
        <v/>
      </c>
      <c r="G260" s="17" t="str">
        <f>IFERROR(__xludf.DUMMYFUNCTION("IFERROR(
  TEXTJOIN(CHAR(10),TRUE,FILTER('SUMMARY DATA'!G:G,'SUMMARY DATA'!$A:$A=$A260,'SUMMARY DATA'!$C:$C=$B260,'SUMMARY DATA'!$B:$B=""RWS"")),
  IF(
    OR(
      ISNUMBER(SEARCH(""CDM CASH DEPOSIT"",$C260)),
      ISNUMBER(SEARCH(""CASH DEPOSIT"",$C26"&amp;"0)),
      COUNTIFS('SUMMARY DATA'!$D:$D,$C260,'SUMMARY DATA'!$B:$B,""RWS"")&lt;&gt;1
    ),
    """",
    IFERROR(TEXTJOIN(CHAR(10),TRUE,FILTER('SUMMARY DATA'!G:G,'SUMMARY DATA'!$D:$D=$C260,'SUMMARY DATA'!$B:$B=""RWS"")),"""")
  )
)"),"")</f>
        <v/>
      </c>
      <c r="H260" s="18" t="str">
        <f>IFERROR(__xludf.DUMMYFUNCTION("IFERROR(
  TEXTJOIN(CHAR(10),TRUE,FILTER('SUMMARY DATA'!H:H,'SUMMARY DATA'!$A:$A=$A260,'SUMMARY DATA'!$C:$C=$B260,'SUMMARY DATA'!$B:$B=""RWS"",'SUMMARY DATA'!$H:$H=$D260)),
  IF(
    OR(
      ISNUMBER(SEARCH(""CDM CASH DEPOSIT"",$C260)),
      ISNUMBER(S"&amp;"EARCH(""CASH DEPOSIT"",$C260))
    ),
    """",
    IFERROR(TEXTJOIN(CHAR(10),TRUE,FILTER('SUMMARY DATA'!H:H,'SUMMARY DATA'!$D:$D=$C260,'SUMMARY DATA'!$B:$B=""RWS"",'SUMMARY DATA'!$H:$H=$D260)),"""")
  )
)"),"")</f>
        <v/>
      </c>
      <c r="I260" s="18" t="str">
        <f>IFERROR(__xludf.DUMMYFUNCTION("IF(H260="""","""",
SUM(ARRAYFORMULA(VALUE(SPLIT(H260,CHAR(10)))))
)"),"")</f>
        <v/>
      </c>
      <c r="J260" s="17" t="str">
        <f>IFERROR(__xludf.DUMMYFUNCTION("IFERROR(
  TEXTJOIN(CHAR(10),TRUE,FILTER('SUMMARY DATA'!I:I,'SUMMARY DATA'!$A:$A=$A260,'SUMMARY DATA'!$C:$C=$B260,'SUMMARY DATA'!$B:$B=""RWS"")),
  IF(
    OR(
      ISNUMBER(SEARCH(""CDM CASH DEPOSIT"",$C260)),
      ISNUMBER(SEARCH(""CASH DEPOSIT"",$C26"&amp;"0)),
      COUNTIFS('SUMMARY DATA'!$D:$D,$C260,'SUMMARY DATA'!$B:$B,""RWS"")&lt;&gt;1
    ),
    """",
    IFERROR(TEXTJOIN(CHAR(10),TRUE,FILTER('SUMMARY DATA'!I:I,'SUMMARY DATA'!$D:$D=$C260,'SUMMARY DATA'!$B:$B=""RWS"")),"""")
  )
)"),"")</f>
        <v/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Height="1" spans="1:27">
      <c r="A261" s="2"/>
      <c r="B261" s="15">
        <v>45936</v>
      </c>
      <c r="C261" s="2" t="s">
        <v>1495</v>
      </c>
      <c r="D261" s="3">
        <v>10</v>
      </c>
      <c r="E261" s="16" t="str">
        <f>IFERROR(__xludf.DUMMYFUNCTION("IFERROR(
  TEXTJOIN(CHAR(10),TRUE,FILTER('SUMMARY DATA'!E:E,'SUMMARY DATA'!$A:$A=$A261,'SUMMARY DATA'!$C:$C=$B261,'SUMMARY DATA'!$B:$B=""RWS"")),
  IF(
    OR(
      ISNUMBER(SEARCH(""CDM CASH DEPOSIT"",$C261)),
      ISNUMBER(SEARCH(""CASH DEPOSIT"",$C26"&amp;"1)),
      COUNTIFS('SUMMARY DATA'!$D:$D,$C261,'SUMMARY DATA'!$B:$B,""RWS"")&lt;&gt;1
    ),
    """",
    IFERROR(TEXTJOIN(CHAR(10),TRUE,FILTER('SUMMARY DATA'!E:E,'SUMMARY DATA'!$D:$D=$C261,'SUMMARY DATA'!$B:$B=""RWS"")),"""")
  )
)"),"")</f>
        <v/>
      </c>
      <c r="F261" s="17" t="str">
        <f>IFERROR(__xludf.DUMMYFUNCTION("IFERROR(
  TEXTJOIN(CHAR(10),TRUE,FILTER('SUMMARY DATA'!F:F,'SUMMARY DATA'!$A:$A=$A261,'SUMMARY DATA'!$C:$C=$B261,'SUMMARY DATA'!$B:$B=""RWS"")),
  IF(
    OR(
      ISNUMBER(SEARCH(""CDM CASH DEPOSIT"",$C261)),
      ISNUMBER(SEARCH(""CASH DEPOSIT"",$C26"&amp;"1)),
      COUNTIFS('SUMMARY DATA'!$D:$D,$C261,'SUMMARY DATA'!$B:$B,""RWS"")&lt;&gt;1
    ),
    """",
    IFERROR(TEXTJOIN(CHAR(10),TRUE,FILTER('SUMMARY DATA'!F:F,'SUMMARY DATA'!$D:$D=$C261,'SUMMARY DATA'!$B:$B=""RWS"")),"""")
  )
)"),"")</f>
        <v/>
      </c>
      <c r="G261" s="17" t="str">
        <f>IFERROR(__xludf.DUMMYFUNCTION("IFERROR(
  TEXTJOIN(CHAR(10),TRUE,FILTER('SUMMARY DATA'!G:G,'SUMMARY DATA'!$A:$A=$A261,'SUMMARY DATA'!$C:$C=$B261,'SUMMARY DATA'!$B:$B=""RWS"")),
  IF(
    OR(
      ISNUMBER(SEARCH(""CDM CASH DEPOSIT"",$C261)),
      ISNUMBER(SEARCH(""CASH DEPOSIT"",$C26"&amp;"1)),
      COUNTIFS('SUMMARY DATA'!$D:$D,$C261,'SUMMARY DATA'!$B:$B,""RWS"")&lt;&gt;1
    ),
    """",
    IFERROR(TEXTJOIN(CHAR(10),TRUE,FILTER('SUMMARY DATA'!G:G,'SUMMARY DATA'!$D:$D=$C261,'SUMMARY DATA'!$B:$B=""RWS"")),"""")
  )
)"),"")</f>
        <v/>
      </c>
      <c r="H261" s="18" t="str">
        <f>IFERROR(__xludf.DUMMYFUNCTION("IFERROR(
  TEXTJOIN(CHAR(10),TRUE,FILTER('SUMMARY DATA'!H:H,'SUMMARY DATA'!$A:$A=$A261,'SUMMARY DATA'!$C:$C=$B261,'SUMMARY DATA'!$B:$B=""RWS"",'SUMMARY DATA'!$H:$H=$D261)),
  IF(
    OR(
      ISNUMBER(SEARCH(""CDM CASH DEPOSIT"",$C261)),
      ISNUMBER(S"&amp;"EARCH(""CASH DEPOSIT"",$C261))
    ),
    """",
    IFERROR(TEXTJOIN(CHAR(10),TRUE,FILTER('SUMMARY DATA'!H:H,'SUMMARY DATA'!$D:$D=$C261,'SUMMARY DATA'!$B:$B=""RWS"",'SUMMARY DATA'!$H:$H=$D261)),"""")
  )
)"),"")</f>
        <v/>
      </c>
      <c r="I261" s="18" t="str">
        <f>IFERROR(__xludf.DUMMYFUNCTION("IF(H261="""","""",
SUM(ARRAYFORMULA(VALUE(SPLIT(H261,CHAR(10)))))
)"),"")</f>
        <v/>
      </c>
      <c r="J261" s="17" t="str">
        <f>IFERROR(__xludf.DUMMYFUNCTION("IFERROR(
  TEXTJOIN(CHAR(10),TRUE,FILTER('SUMMARY DATA'!I:I,'SUMMARY DATA'!$A:$A=$A261,'SUMMARY DATA'!$C:$C=$B261,'SUMMARY DATA'!$B:$B=""RWS"")),
  IF(
    OR(
      ISNUMBER(SEARCH(""CDM CASH DEPOSIT"",$C261)),
      ISNUMBER(SEARCH(""CASH DEPOSIT"",$C26"&amp;"1)),
      COUNTIFS('SUMMARY DATA'!$D:$D,$C261,'SUMMARY DATA'!$B:$B,""RWS"")&lt;&gt;1
    ),
    """",
    IFERROR(TEXTJOIN(CHAR(10),TRUE,FILTER('SUMMARY DATA'!I:I,'SUMMARY DATA'!$D:$D=$C261,'SUMMARY DATA'!$B:$B=""RWS"")),"""")
  )
)"),"")</f>
        <v/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Height="1" spans="1:27">
      <c r="A262" s="2" t="s">
        <v>1496</v>
      </c>
      <c r="B262" s="15">
        <v>45935</v>
      </c>
      <c r="C262" s="2" t="s">
        <v>1497</v>
      </c>
      <c r="D262" s="3">
        <v>614.94</v>
      </c>
      <c r="E262" s="16" t="str">
        <f>IFERROR(__xludf.DUMMYFUNCTION("IFERROR(
  TEXTJOIN(CHAR(10),TRUE,FILTER('SUMMARY DATA'!E:E,'SUMMARY DATA'!$A:$A=$A262,'SUMMARY DATA'!$C:$C=$B262,'SUMMARY DATA'!$B:$B=""RWS"")),
  IF(
    OR(
      ISNUMBER(SEARCH(""CDM CASH DEPOSIT"",$C262)),
      ISNUMBER(SEARCH(""CASH DEPOSIT"",$C26"&amp;"2)),
      COUNTIFS('SUMMARY DATA'!$D:$D,$C262,'SUMMARY DATA'!$B:$B,""RWS"")&lt;&gt;1
    ),
    """",
    IFERROR(TEXTJOIN(CHAR(10),TRUE,FILTER('SUMMARY DATA'!E:E,'SUMMARY DATA'!$D:$D=$C262,'SUMMARY DATA'!$B:$B=""RWS"")),"""")
  )
)"),"")</f>
        <v/>
      </c>
      <c r="F262" s="17" t="str">
        <f>IFERROR(__xludf.DUMMYFUNCTION("IFERROR(
  TEXTJOIN(CHAR(10),TRUE,FILTER('SUMMARY DATA'!F:F,'SUMMARY DATA'!$A:$A=$A262,'SUMMARY DATA'!$C:$C=$B262,'SUMMARY DATA'!$B:$B=""RWS"")),
  IF(
    OR(
      ISNUMBER(SEARCH(""CDM CASH DEPOSIT"",$C262)),
      ISNUMBER(SEARCH(""CASH DEPOSIT"",$C26"&amp;"2)),
      COUNTIFS('SUMMARY DATA'!$D:$D,$C262,'SUMMARY DATA'!$B:$B,""RWS"")&lt;&gt;1
    ),
    """",
    IFERROR(TEXTJOIN(CHAR(10),TRUE,FILTER('SUMMARY DATA'!F:F,'SUMMARY DATA'!$D:$D=$C262,'SUMMARY DATA'!$B:$B=""RWS"")),"""")
  )
)"),"")</f>
        <v/>
      </c>
      <c r="G262" s="17" t="str">
        <f>IFERROR(__xludf.DUMMYFUNCTION("IFERROR(
  TEXTJOIN(CHAR(10),TRUE,FILTER('SUMMARY DATA'!G:G,'SUMMARY DATA'!$A:$A=$A262,'SUMMARY DATA'!$C:$C=$B262,'SUMMARY DATA'!$B:$B=""RWS"")),
  IF(
    OR(
      ISNUMBER(SEARCH(""CDM CASH DEPOSIT"",$C262)),
      ISNUMBER(SEARCH(""CASH DEPOSIT"",$C26"&amp;"2)),
      COUNTIFS('SUMMARY DATA'!$D:$D,$C262,'SUMMARY DATA'!$B:$B,""RWS"")&lt;&gt;1
    ),
    """",
    IFERROR(TEXTJOIN(CHAR(10),TRUE,FILTER('SUMMARY DATA'!G:G,'SUMMARY DATA'!$D:$D=$C262,'SUMMARY DATA'!$B:$B=""RWS"")),"""")
  )
)"),"")</f>
        <v/>
      </c>
      <c r="H262" s="18" t="str">
        <f>IFERROR(__xludf.DUMMYFUNCTION("IFERROR(
  TEXTJOIN(CHAR(10),TRUE,FILTER('SUMMARY DATA'!H:H,'SUMMARY DATA'!$A:$A=$A262,'SUMMARY DATA'!$C:$C=$B262,'SUMMARY DATA'!$B:$B=""RWS"",'SUMMARY DATA'!$H:$H=$D262)),
  IF(
    OR(
      ISNUMBER(SEARCH(""CDM CASH DEPOSIT"",$C262)),
      ISNUMBER(S"&amp;"EARCH(""CASH DEPOSIT"",$C262))
    ),
    """",
    IFERROR(TEXTJOIN(CHAR(10),TRUE,FILTER('SUMMARY DATA'!H:H,'SUMMARY DATA'!$D:$D=$C262,'SUMMARY DATA'!$B:$B=""RWS"",'SUMMARY DATA'!$H:$H=$D262)),"""")
  )
)"),"")</f>
        <v/>
      </c>
      <c r="I262" s="18" t="str">
        <f>IFERROR(__xludf.DUMMYFUNCTION("IF(H262="""","""",
SUM(ARRAYFORMULA(VALUE(SPLIT(H262,CHAR(10)))))
)"),"")</f>
        <v/>
      </c>
      <c r="J262" s="17" t="str">
        <f>IFERROR(__xludf.DUMMYFUNCTION("IFERROR(
  TEXTJOIN(CHAR(10),TRUE,FILTER('SUMMARY DATA'!I:I,'SUMMARY DATA'!$A:$A=$A262,'SUMMARY DATA'!$C:$C=$B262,'SUMMARY DATA'!$B:$B=""RWS"")),
  IF(
    OR(
      ISNUMBER(SEARCH(""CDM CASH DEPOSIT"",$C262)),
      ISNUMBER(SEARCH(""CASH DEPOSIT"",$C26"&amp;"2)),
      COUNTIFS('SUMMARY DATA'!$D:$D,$C262,'SUMMARY DATA'!$B:$B,""RWS"")&lt;&gt;1
    ),
    """",
    IFERROR(TEXTJOIN(CHAR(10),TRUE,FILTER('SUMMARY DATA'!I:I,'SUMMARY DATA'!$D:$D=$C262,'SUMMARY DATA'!$B:$B=""RWS"")),"""")
  )
)"),"")</f>
        <v/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Height="1" spans="1:27">
      <c r="A263" s="2"/>
      <c r="B263" s="15">
        <v>45935</v>
      </c>
      <c r="C263" s="2" t="s">
        <v>1492</v>
      </c>
      <c r="D263" s="3">
        <v>43.29</v>
      </c>
      <c r="E263" s="16" t="str">
        <f>IFERROR(__xludf.DUMMYFUNCTION("IFERROR(
  TEXTJOIN(CHAR(10),TRUE,FILTER('SUMMARY DATA'!E:E,'SUMMARY DATA'!$A:$A=$A263,'SUMMARY DATA'!$C:$C=$B263,'SUMMARY DATA'!$B:$B=""RWS"")),
  IF(
    OR(
      ISNUMBER(SEARCH(""CDM CASH DEPOSIT"",$C263)),
      ISNUMBER(SEARCH(""CASH DEPOSIT"",$C26"&amp;"3)),
      COUNTIFS('SUMMARY DATA'!$D:$D,$C263,'SUMMARY DATA'!$B:$B,""RWS"")&lt;&gt;1
    ),
    """",
    IFERROR(TEXTJOIN(CHAR(10),TRUE,FILTER('SUMMARY DATA'!E:E,'SUMMARY DATA'!$D:$D=$C263,'SUMMARY DATA'!$B:$B=""RWS"")),"""")
  )
)"),"")</f>
        <v/>
      </c>
      <c r="F263" s="17" t="str">
        <f>IFERROR(__xludf.DUMMYFUNCTION("IFERROR(
  TEXTJOIN(CHAR(10),TRUE,FILTER('SUMMARY DATA'!F:F,'SUMMARY DATA'!$A:$A=$A263,'SUMMARY DATA'!$C:$C=$B263,'SUMMARY DATA'!$B:$B=""RWS"")),
  IF(
    OR(
      ISNUMBER(SEARCH(""CDM CASH DEPOSIT"",$C263)),
      ISNUMBER(SEARCH(""CASH DEPOSIT"",$C26"&amp;"3)),
      COUNTIFS('SUMMARY DATA'!$D:$D,$C263,'SUMMARY DATA'!$B:$B,""RWS"")&lt;&gt;1
    ),
    """",
    IFERROR(TEXTJOIN(CHAR(10),TRUE,FILTER('SUMMARY DATA'!F:F,'SUMMARY DATA'!$D:$D=$C263,'SUMMARY DATA'!$B:$B=""RWS"")),"""")
  )
)"),"")</f>
        <v/>
      </c>
      <c r="G263" s="17" t="str">
        <f>IFERROR(__xludf.DUMMYFUNCTION("IFERROR(
  TEXTJOIN(CHAR(10),TRUE,FILTER('SUMMARY DATA'!G:G,'SUMMARY DATA'!$A:$A=$A263,'SUMMARY DATA'!$C:$C=$B263,'SUMMARY DATA'!$B:$B=""RWS"")),
  IF(
    OR(
      ISNUMBER(SEARCH(""CDM CASH DEPOSIT"",$C263)),
      ISNUMBER(SEARCH(""CASH DEPOSIT"",$C26"&amp;"3)),
      COUNTIFS('SUMMARY DATA'!$D:$D,$C263,'SUMMARY DATA'!$B:$B,""RWS"")&lt;&gt;1
    ),
    """",
    IFERROR(TEXTJOIN(CHAR(10),TRUE,FILTER('SUMMARY DATA'!G:G,'SUMMARY DATA'!$D:$D=$C263,'SUMMARY DATA'!$B:$B=""RWS"")),"""")
  )
)"),"")</f>
        <v/>
      </c>
      <c r="H263" s="18" t="str">
        <f>IFERROR(__xludf.DUMMYFUNCTION("IFERROR(
  TEXTJOIN(CHAR(10),TRUE,FILTER('SUMMARY DATA'!H:H,'SUMMARY DATA'!$A:$A=$A263,'SUMMARY DATA'!$C:$C=$B263,'SUMMARY DATA'!$B:$B=""RWS"",'SUMMARY DATA'!$H:$H=$D263)),
  IF(
    OR(
      ISNUMBER(SEARCH(""CDM CASH DEPOSIT"",$C263)),
      ISNUMBER(S"&amp;"EARCH(""CASH DEPOSIT"",$C263))
    ),
    """",
    IFERROR(TEXTJOIN(CHAR(10),TRUE,FILTER('SUMMARY DATA'!H:H,'SUMMARY DATA'!$D:$D=$C263,'SUMMARY DATA'!$B:$B=""RWS"",'SUMMARY DATA'!$H:$H=$D263)),"""")
  )
)"),"")</f>
        <v/>
      </c>
      <c r="I263" s="18" t="str">
        <f>IFERROR(__xludf.DUMMYFUNCTION("IF(H263="""","""",
SUM(ARRAYFORMULA(VALUE(SPLIT(H263,CHAR(10)))))
)"),"")</f>
        <v/>
      </c>
      <c r="J263" s="17" t="str">
        <f>IFERROR(__xludf.DUMMYFUNCTION("IFERROR(
  TEXTJOIN(CHAR(10),TRUE,FILTER('SUMMARY DATA'!I:I,'SUMMARY DATA'!$A:$A=$A263,'SUMMARY DATA'!$C:$C=$B263,'SUMMARY DATA'!$B:$B=""RWS"")),
  IF(
    OR(
      ISNUMBER(SEARCH(""CDM CASH DEPOSIT"",$C263)),
      ISNUMBER(SEARCH(""CASH DEPOSIT"",$C26"&amp;"3)),
      COUNTIFS('SUMMARY DATA'!$D:$D,$C263,'SUMMARY DATA'!$B:$B,""RWS"")&lt;&gt;1
    ),
    """",
    IFERROR(TEXTJOIN(CHAR(10),TRUE,FILTER('SUMMARY DATA'!I:I,'SUMMARY DATA'!$D:$D=$C263,'SUMMARY DATA'!$B:$B=""RWS"")),"""")
  )
)"),"")</f>
        <v/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Height="1" spans="1:27">
      <c r="A264" s="2" t="s">
        <v>1498</v>
      </c>
      <c r="B264" s="15">
        <v>45932</v>
      </c>
      <c r="C264" s="2" t="s">
        <v>1499</v>
      </c>
      <c r="D264" s="3">
        <v>60</v>
      </c>
      <c r="E264" s="16" t="str">
        <f>IFERROR(__xludf.DUMMYFUNCTION("IFERROR(
  TEXTJOIN(CHAR(10),TRUE,FILTER('SUMMARY DATA'!E:E,'SUMMARY DATA'!$A:$A=$A264,'SUMMARY DATA'!$C:$C=$B264,'SUMMARY DATA'!$B:$B=""RWS"")),
  IF(
    OR(
      ISNUMBER(SEARCH(""CDM CASH DEPOSIT"",$C264)),
      ISNUMBER(SEARCH(""CASH DEPOSIT"",$C26"&amp;"4)),
      COUNTIFS('SUMMARY DATA'!$D:$D,$C264,'SUMMARY DATA'!$B:$B,""RWS"")&lt;&gt;1
    ),
    """",
    IFERROR(TEXTJOIN(CHAR(10),TRUE,FILTER('SUMMARY DATA'!E:E,'SUMMARY DATA'!$D:$D=$C264,'SUMMARY DATA'!$B:$B=""RWS"")),"""")
  )
)"),"")</f>
        <v/>
      </c>
      <c r="F264" s="17" t="str">
        <f>IFERROR(__xludf.DUMMYFUNCTION("IFERROR(
  TEXTJOIN(CHAR(10),TRUE,FILTER('SUMMARY DATA'!F:F,'SUMMARY DATA'!$A:$A=$A264,'SUMMARY DATA'!$C:$C=$B264,'SUMMARY DATA'!$B:$B=""RWS"")),
  IF(
    OR(
      ISNUMBER(SEARCH(""CDM CASH DEPOSIT"",$C264)),
      ISNUMBER(SEARCH(""CASH DEPOSIT"",$C26"&amp;"4)),
      COUNTIFS('SUMMARY DATA'!$D:$D,$C264,'SUMMARY DATA'!$B:$B,""RWS"")&lt;&gt;1
    ),
    """",
    IFERROR(TEXTJOIN(CHAR(10),TRUE,FILTER('SUMMARY DATA'!F:F,'SUMMARY DATA'!$D:$D=$C264,'SUMMARY DATA'!$B:$B=""RWS"")),"""")
  )
)"),"")</f>
        <v/>
      </c>
      <c r="G264" s="17" t="str">
        <f>IFERROR(__xludf.DUMMYFUNCTION("IFERROR(
  TEXTJOIN(CHAR(10),TRUE,FILTER('SUMMARY DATA'!G:G,'SUMMARY DATA'!$A:$A=$A264,'SUMMARY DATA'!$C:$C=$B264,'SUMMARY DATA'!$B:$B=""RWS"")),
  IF(
    OR(
      ISNUMBER(SEARCH(""CDM CASH DEPOSIT"",$C264)),
      ISNUMBER(SEARCH(""CASH DEPOSIT"",$C26"&amp;"4)),
      COUNTIFS('SUMMARY DATA'!$D:$D,$C264,'SUMMARY DATA'!$B:$B,""RWS"")&lt;&gt;1
    ),
    """",
    IFERROR(TEXTJOIN(CHAR(10),TRUE,FILTER('SUMMARY DATA'!G:G,'SUMMARY DATA'!$D:$D=$C264,'SUMMARY DATA'!$B:$B=""RWS"")),"""")
  )
)"),"")</f>
        <v/>
      </c>
      <c r="H264" s="18" t="str">
        <f>IFERROR(__xludf.DUMMYFUNCTION("IFERROR(
  TEXTJOIN(CHAR(10),TRUE,FILTER('SUMMARY DATA'!H:H,'SUMMARY DATA'!$A:$A=$A264,'SUMMARY DATA'!$C:$C=$B264,'SUMMARY DATA'!$B:$B=""RWS"",'SUMMARY DATA'!$H:$H=$D264)),
  IF(
    OR(
      ISNUMBER(SEARCH(""CDM CASH DEPOSIT"",$C264)),
      ISNUMBER(S"&amp;"EARCH(""CASH DEPOSIT"",$C264))
    ),
    """",
    IFERROR(TEXTJOIN(CHAR(10),TRUE,FILTER('SUMMARY DATA'!H:H,'SUMMARY DATA'!$D:$D=$C264,'SUMMARY DATA'!$B:$B=""RWS"",'SUMMARY DATA'!$H:$H=$D264)),"""")
  )
)"),"")</f>
        <v/>
      </c>
      <c r="I264" s="18" t="str">
        <f>IFERROR(__xludf.DUMMYFUNCTION("IF(H264="""","""",
SUM(ARRAYFORMULA(VALUE(SPLIT(H264,CHAR(10)))))
)"),"")</f>
        <v/>
      </c>
      <c r="J264" s="17" t="str">
        <f>IFERROR(__xludf.DUMMYFUNCTION("IFERROR(
  TEXTJOIN(CHAR(10),TRUE,FILTER('SUMMARY DATA'!I:I,'SUMMARY DATA'!$A:$A=$A264,'SUMMARY DATA'!$C:$C=$B264,'SUMMARY DATA'!$B:$B=""RWS"")),
  IF(
    OR(
      ISNUMBER(SEARCH(""CDM CASH DEPOSIT"",$C264)),
      ISNUMBER(SEARCH(""CASH DEPOSIT"",$C26"&amp;"4)),
      COUNTIFS('SUMMARY DATA'!$D:$D,$C264,'SUMMARY DATA'!$B:$B,""RWS"")&lt;&gt;1
    ),
    """",
    IFERROR(TEXTJOIN(CHAR(10),TRUE,FILTER('SUMMARY DATA'!I:I,'SUMMARY DATA'!$D:$D=$C264,'SUMMARY DATA'!$B:$B=""RWS"")),"""")
  )
)"),"")</f>
        <v/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Height="1" spans="1:27">
      <c r="A265" s="2"/>
      <c r="B265" s="15">
        <v>45932</v>
      </c>
      <c r="C265" s="2" t="s">
        <v>23</v>
      </c>
      <c r="D265" s="3">
        <v>21.8</v>
      </c>
      <c r="E265" s="16" t="str">
        <f>IFERROR(__xludf.DUMMYFUNCTION("IFERROR(
  TEXTJOIN(CHAR(10),TRUE,FILTER('SUMMARY DATA'!E:E,'SUMMARY DATA'!$A:$A=$A265,'SUMMARY DATA'!$C:$C=$B265,'SUMMARY DATA'!$B:$B=""RWS"")),
  IF(
    OR(
      ISNUMBER(SEARCH(""CDM CASH DEPOSIT"",$C265)),
      ISNUMBER(SEARCH(""CASH DEPOSIT"",$C26"&amp;"5)),
      COUNTIFS('SUMMARY DATA'!$D:$D,$C265,'SUMMARY DATA'!$B:$B,""RWS"")&lt;&gt;1
    ),
    """",
    IFERROR(TEXTJOIN(CHAR(10),TRUE,FILTER('SUMMARY DATA'!E:E,'SUMMARY DATA'!$D:$D=$C265,'SUMMARY DATA'!$B:$B=""RWS"")),"""")
  )
)"),"")</f>
        <v/>
      </c>
      <c r="F265" s="17" t="str">
        <f>IFERROR(__xludf.DUMMYFUNCTION("IFERROR(
  TEXTJOIN(CHAR(10),TRUE,FILTER('SUMMARY DATA'!F:F,'SUMMARY DATA'!$A:$A=$A265,'SUMMARY DATA'!$C:$C=$B265,'SUMMARY DATA'!$B:$B=""RWS"")),
  IF(
    OR(
      ISNUMBER(SEARCH(""CDM CASH DEPOSIT"",$C265)),
      ISNUMBER(SEARCH(""CASH DEPOSIT"",$C26"&amp;"5)),
      COUNTIFS('SUMMARY DATA'!$D:$D,$C265,'SUMMARY DATA'!$B:$B,""RWS"")&lt;&gt;1
    ),
    """",
    IFERROR(TEXTJOIN(CHAR(10),TRUE,FILTER('SUMMARY DATA'!F:F,'SUMMARY DATA'!$D:$D=$C265,'SUMMARY DATA'!$B:$B=""RWS"")),"""")
  )
)"),"")</f>
        <v/>
      </c>
      <c r="G265" s="17" t="str">
        <f>IFERROR(__xludf.DUMMYFUNCTION("IFERROR(
  TEXTJOIN(CHAR(10),TRUE,FILTER('SUMMARY DATA'!G:G,'SUMMARY DATA'!$A:$A=$A265,'SUMMARY DATA'!$C:$C=$B265,'SUMMARY DATA'!$B:$B=""RWS"")),
  IF(
    OR(
      ISNUMBER(SEARCH(""CDM CASH DEPOSIT"",$C265)),
      ISNUMBER(SEARCH(""CASH DEPOSIT"",$C26"&amp;"5)),
      COUNTIFS('SUMMARY DATA'!$D:$D,$C265,'SUMMARY DATA'!$B:$B,""RWS"")&lt;&gt;1
    ),
    """",
    IFERROR(TEXTJOIN(CHAR(10),TRUE,FILTER('SUMMARY DATA'!G:G,'SUMMARY DATA'!$D:$D=$C265,'SUMMARY DATA'!$B:$B=""RWS"")),"""")
  )
)"),"")</f>
        <v/>
      </c>
      <c r="H265" s="18" t="str">
        <f>IFERROR(__xludf.DUMMYFUNCTION("IFERROR(
  TEXTJOIN(CHAR(10),TRUE,FILTER('SUMMARY DATA'!H:H,'SUMMARY DATA'!$A:$A=$A265,'SUMMARY DATA'!$C:$C=$B265,'SUMMARY DATA'!$B:$B=""RWS"",'SUMMARY DATA'!$H:$H=$D265)),
  IF(
    OR(
      ISNUMBER(SEARCH(""CDM CASH DEPOSIT"",$C265)),
      ISNUMBER(S"&amp;"EARCH(""CASH DEPOSIT"",$C265))
    ),
    """",
    IFERROR(TEXTJOIN(CHAR(10),TRUE,FILTER('SUMMARY DATA'!H:H,'SUMMARY DATA'!$D:$D=$C265,'SUMMARY DATA'!$B:$B=""RWS"",'SUMMARY DATA'!$H:$H=$D265)),"""")
  )
)"),"")</f>
        <v/>
      </c>
      <c r="I265" s="18" t="str">
        <f>IFERROR(__xludf.DUMMYFUNCTION("IF(H265="""","""",
SUM(ARRAYFORMULA(VALUE(SPLIT(H265,CHAR(10)))))
)"),"")</f>
        <v/>
      </c>
      <c r="J265" s="17" t="str">
        <f>IFERROR(__xludf.DUMMYFUNCTION("IFERROR(
  TEXTJOIN(CHAR(10),TRUE,FILTER('SUMMARY DATA'!I:I,'SUMMARY DATA'!$A:$A=$A265,'SUMMARY DATA'!$C:$C=$B265,'SUMMARY DATA'!$B:$B=""RWS"")),
  IF(
    OR(
      ISNUMBER(SEARCH(""CDM CASH DEPOSIT"",$C265)),
      ISNUMBER(SEARCH(""CASH DEPOSIT"",$C26"&amp;"5)),
      COUNTIFS('SUMMARY DATA'!$D:$D,$C265,'SUMMARY DATA'!$B:$B,""RWS"")&lt;&gt;1
    ),
    """",
    IFERROR(TEXTJOIN(CHAR(10),TRUE,FILTER('SUMMARY DATA'!I:I,'SUMMARY DATA'!$D:$D=$C265,'SUMMARY DATA'!$B:$B=""RWS"")),"""")
  )
)"),"")</f>
        <v/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Height="1" spans="1:27">
      <c r="A266" s="2"/>
      <c r="B266" s="15">
        <v>45932</v>
      </c>
      <c r="C266" s="2" t="s">
        <v>1500</v>
      </c>
      <c r="D266" s="3">
        <v>142.19</v>
      </c>
      <c r="E266" s="16" t="str">
        <f>IFERROR(__xludf.DUMMYFUNCTION("IFERROR(
  TEXTJOIN(CHAR(10),TRUE,FILTER('SUMMARY DATA'!E:E,'SUMMARY DATA'!$A:$A=$A266,'SUMMARY DATA'!$C:$C=$B266,'SUMMARY DATA'!$B:$B=""RWS"")),
  IF(
    OR(
      ISNUMBER(SEARCH(""CDM CASH DEPOSIT"",$C266)),
      ISNUMBER(SEARCH(""CASH DEPOSIT"",$C26"&amp;"6)),
      COUNTIFS('SUMMARY DATA'!$D:$D,$C266,'SUMMARY DATA'!$B:$B,""RWS"")&lt;&gt;1
    ),
    """",
    IFERROR(TEXTJOIN(CHAR(10),TRUE,FILTER('SUMMARY DATA'!E:E,'SUMMARY DATA'!$D:$D=$C266,'SUMMARY DATA'!$B:$B=""RWS"")),"""")
  )
)"),"")</f>
        <v/>
      </c>
      <c r="F266" s="17" t="str">
        <f>IFERROR(__xludf.DUMMYFUNCTION("IFERROR(
  TEXTJOIN(CHAR(10),TRUE,FILTER('SUMMARY DATA'!F:F,'SUMMARY DATA'!$A:$A=$A266,'SUMMARY DATA'!$C:$C=$B266,'SUMMARY DATA'!$B:$B=""RWS"")),
  IF(
    OR(
      ISNUMBER(SEARCH(""CDM CASH DEPOSIT"",$C266)),
      ISNUMBER(SEARCH(""CASH DEPOSIT"",$C26"&amp;"6)),
      COUNTIFS('SUMMARY DATA'!$D:$D,$C266,'SUMMARY DATA'!$B:$B,""RWS"")&lt;&gt;1
    ),
    """",
    IFERROR(TEXTJOIN(CHAR(10),TRUE,FILTER('SUMMARY DATA'!F:F,'SUMMARY DATA'!$D:$D=$C266,'SUMMARY DATA'!$B:$B=""RWS"")),"""")
  )
)"),"")</f>
        <v/>
      </c>
      <c r="G266" s="17" t="str">
        <f>IFERROR(__xludf.DUMMYFUNCTION("IFERROR(
  TEXTJOIN(CHAR(10),TRUE,FILTER('SUMMARY DATA'!G:G,'SUMMARY DATA'!$A:$A=$A266,'SUMMARY DATA'!$C:$C=$B266,'SUMMARY DATA'!$B:$B=""RWS"")),
  IF(
    OR(
      ISNUMBER(SEARCH(""CDM CASH DEPOSIT"",$C266)),
      ISNUMBER(SEARCH(""CASH DEPOSIT"",$C26"&amp;"6)),
      COUNTIFS('SUMMARY DATA'!$D:$D,$C266,'SUMMARY DATA'!$B:$B,""RWS"")&lt;&gt;1
    ),
    """",
    IFERROR(TEXTJOIN(CHAR(10),TRUE,FILTER('SUMMARY DATA'!G:G,'SUMMARY DATA'!$D:$D=$C266,'SUMMARY DATA'!$B:$B=""RWS"")),"""")
  )
)"),"")</f>
        <v/>
      </c>
      <c r="H266" s="18" t="str">
        <f>IFERROR(__xludf.DUMMYFUNCTION("IFERROR(
  TEXTJOIN(CHAR(10),TRUE,FILTER('SUMMARY DATA'!H:H,'SUMMARY DATA'!$A:$A=$A266,'SUMMARY DATA'!$C:$C=$B266,'SUMMARY DATA'!$B:$B=""RWS"",'SUMMARY DATA'!$H:$H=$D266)),
  IF(
    OR(
      ISNUMBER(SEARCH(""CDM CASH DEPOSIT"",$C266)),
      ISNUMBER(S"&amp;"EARCH(""CASH DEPOSIT"",$C266))
    ),
    """",
    IFERROR(TEXTJOIN(CHAR(10),TRUE,FILTER('SUMMARY DATA'!H:H,'SUMMARY DATA'!$D:$D=$C266,'SUMMARY DATA'!$B:$B=""RWS"",'SUMMARY DATA'!$H:$H=$D266)),"""")
  )
)"),"")</f>
        <v/>
      </c>
      <c r="I266" s="18" t="str">
        <f>IFERROR(__xludf.DUMMYFUNCTION("IF(H266="""","""",
SUM(ARRAYFORMULA(VALUE(SPLIT(H266,CHAR(10)))))
)"),"")</f>
        <v/>
      </c>
      <c r="J266" s="17" t="str">
        <f>IFERROR(__xludf.DUMMYFUNCTION("IFERROR(
  TEXTJOIN(CHAR(10),TRUE,FILTER('SUMMARY DATA'!I:I,'SUMMARY DATA'!$A:$A=$A266,'SUMMARY DATA'!$C:$C=$B266,'SUMMARY DATA'!$B:$B=""RWS"")),
  IF(
    OR(
      ISNUMBER(SEARCH(""CDM CASH DEPOSIT"",$C266)),
      ISNUMBER(SEARCH(""CASH DEPOSIT"",$C26"&amp;"6)),
      COUNTIFS('SUMMARY DATA'!$D:$D,$C266,'SUMMARY DATA'!$B:$B,""RWS"")&lt;&gt;1
    ),
    """",
    IFERROR(TEXTJOIN(CHAR(10),TRUE,FILTER('SUMMARY DATA'!I:I,'SUMMARY DATA'!$D:$D=$C266,'SUMMARY DATA'!$B:$B=""RWS"")),"""")
  )
)"),"")</f>
        <v/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Height="1" spans="1:27">
      <c r="A267" s="2"/>
      <c r="B267" s="15">
        <v>45931</v>
      </c>
      <c r="C267" s="2" t="s">
        <v>1501</v>
      </c>
      <c r="D267" s="3">
        <v>202</v>
      </c>
      <c r="E267" s="16" t="str">
        <f>IFERROR(__xludf.DUMMYFUNCTION("IFERROR(
  TEXTJOIN(CHAR(10),TRUE,FILTER('SUMMARY DATA'!E:E,'SUMMARY DATA'!$A:$A=$A267,'SUMMARY DATA'!$C:$C=$B267,'SUMMARY DATA'!$B:$B=""RWS"")),
  IF(
    OR(
      ISNUMBER(SEARCH(""CDM CASH DEPOSIT"",$C267)),
      ISNUMBER(SEARCH(""CASH DEPOSIT"",$C26"&amp;"7)),
      COUNTIFS('SUMMARY DATA'!$D:$D,$C267,'SUMMARY DATA'!$B:$B,""RWS"")&lt;&gt;1
    ),
    """",
    IFERROR(TEXTJOIN(CHAR(10),TRUE,FILTER('SUMMARY DATA'!E:E,'SUMMARY DATA'!$D:$D=$C267,'SUMMARY DATA'!$B:$B=""RWS"")),"""")
  )
)"),"")</f>
        <v/>
      </c>
      <c r="F267" s="17" t="str">
        <f>IFERROR(__xludf.DUMMYFUNCTION("IFERROR(
  TEXTJOIN(CHAR(10),TRUE,FILTER('SUMMARY DATA'!F:F,'SUMMARY DATA'!$A:$A=$A267,'SUMMARY DATA'!$C:$C=$B267,'SUMMARY DATA'!$B:$B=""RWS"")),
  IF(
    OR(
      ISNUMBER(SEARCH(""CDM CASH DEPOSIT"",$C267)),
      ISNUMBER(SEARCH(""CASH DEPOSIT"",$C26"&amp;"7)),
      COUNTIFS('SUMMARY DATA'!$D:$D,$C267,'SUMMARY DATA'!$B:$B,""RWS"")&lt;&gt;1
    ),
    """",
    IFERROR(TEXTJOIN(CHAR(10),TRUE,FILTER('SUMMARY DATA'!F:F,'SUMMARY DATA'!$D:$D=$C267,'SUMMARY DATA'!$B:$B=""RWS"")),"""")
  )
)"),"")</f>
        <v/>
      </c>
      <c r="G267" s="17" t="str">
        <f>IFERROR(__xludf.DUMMYFUNCTION("IFERROR(
  TEXTJOIN(CHAR(10),TRUE,FILTER('SUMMARY DATA'!G:G,'SUMMARY DATA'!$A:$A=$A267,'SUMMARY DATA'!$C:$C=$B267,'SUMMARY DATA'!$B:$B=""RWS"")),
  IF(
    OR(
      ISNUMBER(SEARCH(""CDM CASH DEPOSIT"",$C267)),
      ISNUMBER(SEARCH(""CASH DEPOSIT"",$C26"&amp;"7)),
      COUNTIFS('SUMMARY DATA'!$D:$D,$C267,'SUMMARY DATA'!$B:$B,""RWS"")&lt;&gt;1
    ),
    """",
    IFERROR(TEXTJOIN(CHAR(10),TRUE,FILTER('SUMMARY DATA'!G:G,'SUMMARY DATA'!$D:$D=$C267,'SUMMARY DATA'!$B:$B=""RWS"")),"""")
  )
)"),"")</f>
        <v/>
      </c>
      <c r="H267" s="18" t="str">
        <f>IFERROR(__xludf.DUMMYFUNCTION("IFERROR(
  TEXTJOIN(CHAR(10),TRUE,FILTER('SUMMARY DATA'!H:H,'SUMMARY DATA'!$A:$A=$A267,'SUMMARY DATA'!$C:$C=$B267,'SUMMARY DATA'!$B:$B=""RWS"",'SUMMARY DATA'!$H:$H=$D267)),
  IF(
    OR(
      ISNUMBER(SEARCH(""CDM CASH DEPOSIT"",$C267)),
      ISNUMBER(S"&amp;"EARCH(""CASH DEPOSIT"",$C267))
    ),
    """",
    IFERROR(TEXTJOIN(CHAR(10),TRUE,FILTER('SUMMARY DATA'!H:H,'SUMMARY DATA'!$D:$D=$C267,'SUMMARY DATA'!$B:$B=""RWS"",'SUMMARY DATA'!$H:$H=$D267)),"""")
  )
)"),"")</f>
        <v/>
      </c>
      <c r="I267" s="18" t="str">
        <f>IFERROR(__xludf.DUMMYFUNCTION("IF(H267="""","""",
SUM(ARRAYFORMULA(VALUE(SPLIT(H267,CHAR(10)))))
)"),"")</f>
        <v/>
      </c>
      <c r="J267" s="17" t="str">
        <f>IFERROR(__xludf.DUMMYFUNCTION("IFERROR(
  TEXTJOIN(CHAR(10),TRUE,FILTER('SUMMARY DATA'!I:I,'SUMMARY DATA'!$A:$A=$A267,'SUMMARY DATA'!$C:$C=$B267,'SUMMARY DATA'!$B:$B=""RWS"")),
  IF(
    OR(
      ISNUMBER(SEARCH(""CDM CASH DEPOSIT"",$C267)),
      ISNUMBER(SEARCH(""CASH DEPOSIT"",$C26"&amp;"7)),
      COUNTIFS('SUMMARY DATA'!$D:$D,$C267,'SUMMARY DATA'!$B:$B,""RWS"")&lt;&gt;1
    ),
    """",
    IFERROR(TEXTJOIN(CHAR(10),TRUE,FILTER('SUMMARY DATA'!I:I,'SUMMARY DATA'!$D:$D=$C267,'SUMMARY DATA'!$B:$B=""RWS"")),"""")
  )
)"),"")</f>
        <v/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Height="1" spans="1:27">
      <c r="A268" s="2"/>
      <c r="B268" s="15">
        <v>45931</v>
      </c>
      <c r="C268" s="2" t="s">
        <v>1502</v>
      </c>
      <c r="D268" s="3">
        <v>58.97</v>
      </c>
      <c r="E268" s="16" t="str">
        <f>IFERROR(__xludf.DUMMYFUNCTION("IFERROR(
  TEXTJOIN(CHAR(10),TRUE,FILTER('SUMMARY DATA'!E:E,'SUMMARY DATA'!$A:$A=$A268,'SUMMARY DATA'!$C:$C=$B268,'SUMMARY DATA'!$B:$B=""RWS"")),
  IF(
    OR(
      ISNUMBER(SEARCH(""CDM CASH DEPOSIT"",$C268)),
      ISNUMBER(SEARCH(""CASH DEPOSIT"",$C26"&amp;"8)),
      COUNTIFS('SUMMARY DATA'!$D:$D,$C268,'SUMMARY DATA'!$B:$B,""RWS"")&lt;&gt;1
    ),
    """",
    IFERROR(TEXTJOIN(CHAR(10),TRUE,FILTER('SUMMARY DATA'!E:E,'SUMMARY DATA'!$D:$D=$C268,'SUMMARY DATA'!$B:$B=""RWS"")),"""")
  )
)"),"")</f>
        <v/>
      </c>
      <c r="F268" s="17" t="str">
        <f>IFERROR(__xludf.DUMMYFUNCTION("IFERROR(
  TEXTJOIN(CHAR(10),TRUE,FILTER('SUMMARY DATA'!F:F,'SUMMARY DATA'!$A:$A=$A268,'SUMMARY DATA'!$C:$C=$B268,'SUMMARY DATA'!$B:$B=""RWS"")),
  IF(
    OR(
      ISNUMBER(SEARCH(""CDM CASH DEPOSIT"",$C268)),
      ISNUMBER(SEARCH(""CASH DEPOSIT"",$C26"&amp;"8)),
      COUNTIFS('SUMMARY DATA'!$D:$D,$C268,'SUMMARY DATA'!$B:$B,""RWS"")&lt;&gt;1
    ),
    """",
    IFERROR(TEXTJOIN(CHAR(10),TRUE,FILTER('SUMMARY DATA'!F:F,'SUMMARY DATA'!$D:$D=$C268,'SUMMARY DATA'!$B:$B=""RWS"")),"""")
  )
)"),"")</f>
        <v/>
      </c>
      <c r="G268" s="17" t="str">
        <f>IFERROR(__xludf.DUMMYFUNCTION("IFERROR(
  TEXTJOIN(CHAR(10),TRUE,FILTER('SUMMARY DATA'!G:G,'SUMMARY DATA'!$A:$A=$A268,'SUMMARY DATA'!$C:$C=$B268,'SUMMARY DATA'!$B:$B=""RWS"")),
  IF(
    OR(
      ISNUMBER(SEARCH(""CDM CASH DEPOSIT"",$C268)),
      ISNUMBER(SEARCH(""CASH DEPOSIT"",$C26"&amp;"8)),
      COUNTIFS('SUMMARY DATA'!$D:$D,$C268,'SUMMARY DATA'!$B:$B,""RWS"")&lt;&gt;1
    ),
    """",
    IFERROR(TEXTJOIN(CHAR(10),TRUE,FILTER('SUMMARY DATA'!G:G,'SUMMARY DATA'!$D:$D=$C268,'SUMMARY DATA'!$B:$B=""RWS"")),"""")
  )
)"),"")</f>
        <v/>
      </c>
      <c r="H268" s="18" t="str">
        <f>IFERROR(__xludf.DUMMYFUNCTION("IFERROR(
  TEXTJOIN(CHAR(10),TRUE,FILTER('SUMMARY DATA'!H:H,'SUMMARY DATA'!$A:$A=$A268,'SUMMARY DATA'!$C:$C=$B268,'SUMMARY DATA'!$B:$B=""RWS"",'SUMMARY DATA'!$H:$H=$D268)),
  IF(
    OR(
      ISNUMBER(SEARCH(""CDM CASH DEPOSIT"",$C268)),
      ISNUMBER(S"&amp;"EARCH(""CASH DEPOSIT"",$C268))
    ),
    """",
    IFERROR(TEXTJOIN(CHAR(10),TRUE,FILTER('SUMMARY DATA'!H:H,'SUMMARY DATA'!$D:$D=$C268,'SUMMARY DATA'!$B:$B=""RWS"",'SUMMARY DATA'!$H:$H=$D268)),"""")
  )
)"),"")</f>
        <v/>
      </c>
      <c r="I268" s="18" t="str">
        <f>IFERROR(__xludf.DUMMYFUNCTION("IF(H268="""","""",
SUM(ARRAYFORMULA(VALUE(SPLIT(H268,CHAR(10)))))
)"),"")</f>
        <v/>
      </c>
      <c r="J268" s="17" t="str">
        <f>IFERROR(__xludf.DUMMYFUNCTION("IFERROR(
  TEXTJOIN(CHAR(10),TRUE,FILTER('SUMMARY DATA'!I:I,'SUMMARY DATA'!$A:$A=$A268,'SUMMARY DATA'!$C:$C=$B268,'SUMMARY DATA'!$B:$B=""RWS"")),
  IF(
    OR(
      ISNUMBER(SEARCH(""CDM CASH DEPOSIT"",$C268)),
      ISNUMBER(SEARCH(""CASH DEPOSIT"",$C26"&amp;"8)),
      COUNTIFS('SUMMARY DATA'!$D:$D,$C268,'SUMMARY DATA'!$B:$B,""RWS"")&lt;&gt;1
    ),
    """",
    IFERROR(TEXTJOIN(CHAR(10),TRUE,FILTER('SUMMARY DATA'!I:I,'SUMMARY DATA'!$D:$D=$C268,'SUMMARY DATA'!$B:$B=""RWS"")),"""")
  )
)"),"")</f>
        <v/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Height="1" spans="1:27">
      <c r="A269" s="2"/>
      <c r="B269" s="15">
        <v>45931</v>
      </c>
      <c r="C269" s="2" t="s">
        <v>1503</v>
      </c>
      <c r="D269" s="3">
        <v>9.94</v>
      </c>
      <c r="E269" s="16" t="str">
        <f>IFERROR(__xludf.DUMMYFUNCTION("IFERROR(
  TEXTJOIN(CHAR(10),TRUE,FILTER('SUMMARY DATA'!E:E,'SUMMARY DATA'!$A:$A=$A269,'SUMMARY DATA'!$C:$C=$B269,'SUMMARY DATA'!$B:$B=""RWS"")),
  IF(
    OR(
      ISNUMBER(SEARCH(""CDM CASH DEPOSIT"",$C269)),
      ISNUMBER(SEARCH(""CASH DEPOSIT"",$C26"&amp;"9)),
      COUNTIFS('SUMMARY DATA'!$D:$D,$C269,'SUMMARY DATA'!$B:$B,""RWS"")&lt;&gt;1
    ),
    """",
    IFERROR(TEXTJOIN(CHAR(10),TRUE,FILTER('SUMMARY DATA'!E:E,'SUMMARY DATA'!$D:$D=$C269,'SUMMARY DATA'!$B:$B=""RWS"")),"""")
  )
)"),"")</f>
        <v/>
      </c>
      <c r="F269" s="17" t="str">
        <f>IFERROR(__xludf.DUMMYFUNCTION("IFERROR(
  TEXTJOIN(CHAR(10),TRUE,FILTER('SUMMARY DATA'!F:F,'SUMMARY DATA'!$A:$A=$A269,'SUMMARY DATA'!$C:$C=$B269,'SUMMARY DATA'!$B:$B=""RWS"")),
  IF(
    OR(
      ISNUMBER(SEARCH(""CDM CASH DEPOSIT"",$C269)),
      ISNUMBER(SEARCH(""CASH DEPOSIT"",$C26"&amp;"9)),
      COUNTIFS('SUMMARY DATA'!$D:$D,$C269,'SUMMARY DATA'!$B:$B,""RWS"")&lt;&gt;1
    ),
    """",
    IFERROR(TEXTJOIN(CHAR(10),TRUE,FILTER('SUMMARY DATA'!F:F,'SUMMARY DATA'!$D:$D=$C269,'SUMMARY DATA'!$B:$B=""RWS"")),"""")
  )
)"),"")</f>
        <v/>
      </c>
      <c r="G269" s="17" t="str">
        <f>IFERROR(__xludf.DUMMYFUNCTION("IFERROR(
  TEXTJOIN(CHAR(10),TRUE,FILTER('SUMMARY DATA'!G:G,'SUMMARY DATA'!$A:$A=$A269,'SUMMARY DATA'!$C:$C=$B269,'SUMMARY DATA'!$B:$B=""RWS"")),
  IF(
    OR(
      ISNUMBER(SEARCH(""CDM CASH DEPOSIT"",$C269)),
      ISNUMBER(SEARCH(""CASH DEPOSIT"",$C26"&amp;"9)),
      COUNTIFS('SUMMARY DATA'!$D:$D,$C269,'SUMMARY DATA'!$B:$B,""RWS"")&lt;&gt;1
    ),
    """",
    IFERROR(TEXTJOIN(CHAR(10),TRUE,FILTER('SUMMARY DATA'!G:G,'SUMMARY DATA'!$D:$D=$C269,'SUMMARY DATA'!$B:$B=""RWS"")),"""")
  )
)"),"")</f>
        <v/>
      </c>
      <c r="H269" s="18" t="str">
        <f>IFERROR(__xludf.DUMMYFUNCTION("IFERROR(
  TEXTJOIN(CHAR(10),TRUE,FILTER('SUMMARY DATA'!H:H,'SUMMARY DATA'!$A:$A=$A269,'SUMMARY DATA'!$C:$C=$B269,'SUMMARY DATA'!$B:$B=""RWS"",'SUMMARY DATA'!$H:$H=$D269)),
  IF(
    OR(
      ISNUMBER(SEARCH(""CDM CASH DEPOSIT"",$C269)),
      ISNUMBER(S"&amp;"EARCH(""CASH DEPOSIT"",$C269))
    ),
    """",
    IFERROR(TEXTJOIN(CHAR(10),TRUE,FILTER('SUMMARY DATA'!H:H,'SUMMARY DATA'!$D:$D=$C269,'SUMMARY DATA'!$B:$B=""RWS"",'SUMMARY DATA'!$H:$H=$D269)),"""")
  )
)"),"")</f>
        <v/>
      </c>
      <c r="I269" s="18" t="str">
        <f>IFERROR(__xludf.DUMMYFUNCTION("IF(H269="""","""",
SUM(ARRAYFORMULA(VALUE(SPLIT(H269,CHAR(10)))))
)"),"")</f>
        <v/>
      </c>
      <c r="J269" s="17" t="str">
        <f>IFERROR(__xludf.DUMMYFUNCTION("IFERROR(
  TEXTJOIN(CHAR(10),TRUE,FILTER('SUMMARY DATA'!I:I,'SUMMARY DATA'!$A:$A=$A269,'SUMMARY DATA'!$C:$C=$B269,'SUMMARY DATA'!$B:$B=""RWS"")),
  IF(
    OR(
      ISNUMBER(SEARCH(""CDM CASH DEPOSIT"",$C269)),
      ISNUMBER(SEARCH(""CASH DEPOSIT"",$C26"&amp;"9)),
      COUNTIFS('SUMMARY DATA'!$D:$D,$C269,'SUMMARY DATA'!$B:$B,""RWS"")&lt;&gt;1
    ),
    """",
    IFERROR(TEXTJOIN(CHAR(10),TRUE,FILTER('SUMMARY DATA'!I:I,'SUMMARY DATA'!$D:$D=$C269,'SUMMARY DATA'!$B:$B=""RWS"")),"""")
  )
)"),"")</f>
        <v/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Height="1" spans="1:27">
      <c r="A270" s="2" t="s">
        <v>1504</v>
      </c>
      <c r="B270" s="15">
        <v>45931</v>
      </c>
      <c r="C270" s="2" t="s">
        <v>164</v>
      </c>
      <c r="D270" s="3">
        <v>41.98</v>
      </c>
      <c r="E270" s="16" t="str">
        <f>IFERROR(__xludf.DUMMYFUNCTION("IFERROR(
  TEXTJOIN(CHAR(10),TRUE,FILTER('SUMMARY DATA'!E:E,'SUMMARY DATA'!$A:$A=$A270,'SUMMARY DATA'!$C:$C=$B270,'SUMMARY DATA'!$B:$B=""RWS"")),
  IF(
    OR(
      ISNUMBER(SEARCH(""CDM CASH DEPOSIT"",$C270)),
      ISNUMBER(SEARCH(""CASH DEPOSIT"",$C27"&amp;"0)),
      COUNTIFS('SUMMARY DATA'!$D:$D,$C270,'SUMMARY DATA'!$B:$B,""RWS"")&lt;&gt;1
    ),
    """",
    IFERROR(TEXTJOIN(CHAR(10),TRUE,FILTER('SUMMARY DATA'!E:E,'SUMMARY DATA'!$D:$D=$C270,'SUMMARY DATA'!$B:$B=""RWS"")),"""")
  )
)"),"")</f>
        <v/>
      </c>
      <c r="F270" s="17" t="str">
        <f>IFERROR(__xludf.DUMMYFUNCTION("IFERROR(
  TEXTJOIN(CHAR(10),TRUE,FILTER('SUMMARY DATA'!F:F,'SUMMARY DATA'!$A:$A=$A270,'SUMMARY DATA'!$C:$C=$B270,'SUMMARY DATA'!$B:$B=""RWS"")),
  IF(
    OR(
      ISNUMBER(SEARCH(""CDM CASH DEPOSIT"",$C270)),
      ISNUMBER(SEARCH(""CASH DEPOSIT"",$C27"&amp;"0)),
      COUNTIFS('SUMMARY DATA'!$D:$D,$C270,'SUMMARY DATA'!$B:$B,""RWS"")&lt;&gt;1
    ),
    """",
    IFERROR(TEXTJOIN(CHAR(10),TRUE,FILTER('SUMMARY DATA'!F:F,'SUMMARY DATA'!$D:$D=$C270,'SUMMARY DATA'!$B:$B=""RWS"")),"""")
  )
)"),"")</f>
        <v/>
      </c>
      <c r="G270" s="17" t="str">
        <f>IFERROR(__xludf.DUMMYFUNCTION("IFERROR(
  TEXTJOIN(CHAR(10),TRUE,FILTER('SUMMARY DATA'!G:G,'SUMMARY DATA'!$A:$A=$A270,'SUMMARY DATA'!$C:$C=$B270,'SUMMARY DATA'!$B:$B=""RWS"")),
  IF(
    OR(
      ISNUMBER(SEARCH(""CDM CASH DEPOSIT"",$C270)),
      ISNUMBER(SEARCH(""CASH DEPOSIT"",$C27"&amp;"0)),
      COUNTIFS('SUMMARY DATA'!$D:$D,$C270,'SUMMARY DATA'!$B:$B,""RWS"")&lt;&gt;1
    ),
    """",
    IFERROR(TEXTJOIN(CHAR(10),TRUE,FILTER('SUMMARY DATA'!G:G,'SUMMARY DATA'!$D:$D=$C270,'SUMMARY DATA'!$B:$B=""RWS"")),"""")
  )
)"),"")</f>
        <v/>
      </c>
      <c r="H270" s="18" t="str">
        <f>IFERROR(__xludf.DUMMYFUNCTION("IFERROR(
  TEXTJOIN(CHAR(10),TRUE,FILTER('SUMMARY DATA'!H:H,'SUMMARY DATA'!$A:$A=$A270,'SUMMARY DATA'!$C:$C=$B270,'SUMMARY DATA'!$B:$B=""RWS"",'SUMMARY DATA'!$H:$H=$D270)),
  IF(
    OR(
      ISNUMBER(SEARCH(""CDM CASH DEPOSIT"",$C270)),
      ISNUMBER(S"&amp;"EARCH(""CASH DEPOSIT"",$C270))
    ),
    """",
    IFERROR(TEXTJOIN(CHAR(10),TRUE,FILTER('SUMMARY DATA'!H:H,'SUMMARY DATA'!$D:$D=$C270,'SUMMARY DATA'!$B:$B=""RWS"",'SUMMARY DATA'!$H:$H=$D270)),"""")
  )
)"),"")</f>
        <v/>
      </c>
      <c r="I270" s="18" t="str">
        <f>IFERROR(__xludf.DUMMYFUNCTION("IF(H270="""","""",
SUM(ARRAYFORMULA(VALUE(SPLIT(H270,CHAR(10)))))
)"),"")</f>
        <v/>
      </c>
      <c r="J270" s="17" t="str">
        <f>IFERROR(__xludf.DUMMYFUNCTION("IFERROR(
  TEXTJOIN(CHAR(10),TRUE,FILTER('SUMMARY DATA'!I:I,'SUMMARY DATA'!$A:$A=$A270,'SUMMARY DATA'!$C:$C=$B270,'SUMMARY DATA'!$B:$B=""RWS"")),
  IF(
    OR(
      ISNUMBER(SEARCH(""CDM CASH DEPOSIT"",$C270)),
      ISNUMBER(SEARCH(""CASH DEPOSIT"",$C27"&amp;"0)),
      COUNTIFS('SUMMARY DATA'!$D:$D,$C270,'SUMMARY DATA'!$B:$B,""RWS"")&lt;&gt;1
    ),
    """",
    IFERROR(TEXTJOIN(CHAR(10),TRUE,FILTER('SUMMARY DATA'!I:I,'SUMMARY DATA'!$D:$D=$C270,'SUMMARY DATA'!$B:$B=""RWS"")),"""")
  )
)"),"")</f>
        <v/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Height="1" spans="1:27">
      <c r="A271" s="2" t="s">
        <v>1505</v>
      </c>
      <c r="B271" s="15">
        <v>45991</v>
      </c>
      <c r="C271" s="2" t="s">
        <v>1506</v>
      </c>
      <c r="D271" s="3">
        <v>65.88</v>
      </c>
      <c r="E271" s="16" t="str">
        <f>IFERROR(__xludf.DUMMYFUNCTION("IFERROR(
  TEXTJOIN(CHAR(10),TRUE,FILTER('SUMMARY DATA'!E:E,'SUMMARY DATA'!$A:$A=$A271,'SUMMARY DATA'!$C:$C=$B271,'SUMMARY DATA'!$B:$B=""RWS"")),
  IF(
    OR(
      ISNUMBER(SEARCH(""CDM CASH DEPOSIT"",$C271)),
      ISNUMBER(SEARCH(""CASH DEPOSIT"",$C27"&amp;"1)),
      COUNTIFS('SUMMARY DATA'!$D:$D,$C271,'SUMMARY DATA'!$B:$B,""RWS"")&lt;&gt;1
    ),
    """",
    IFERROR(TEXTJOIN(CHAR(10),TRUE,FILTER('SUMMARY DATA'!E:E,'SUMMARY DATA'!$D:$D=$C271,'SUMMARY DATA'!$B:$B=""RWS"")),"""")
  )
)"),"")</f>
        <v/>
      </c>
      <c r="F271" s="17" t="str">
        <f>IFERROR(__xludf.DUMMYFUNCTION("IFERROR(
  TEXTJOIN(CHAR(10),TRUE,FILTER('SUMMARY DATA'!F:F,'SUMMARY DATA'!$A:$A=$A271,'SUMMARY DATA'!$C:$C=$B271,'SUMMARY DATA'!$B:$B=""RWS"")),
  IF(
    OR(
      ISNUMBER(SEARCH(""CDM CASH DEPOSIT"",$C271)),
      ISNUMBER(SEARCH(""CASH DEPOSIT"",$C27"&amp;"1)),
      COUNTIFS('SUMMARY DATA'!$D:$D,$C271,'SUMMARY DATA'!$B:$B,""RWS"")&lt;&gt;1
    ),
    """",
    IFERROR(TEXTJOIN(CHAR(10),TRUE,FILTER('SUMMARY DATA'!F:F,'SUMMARY DATA'!$D:$D=$C271,'SUMMARY DATA'!$B:$B=""RWS"")),"""")
  )
)"),"")</f>
        <v/>
      </c>
      <c r="G271" s="17" t="str">
        <f>IFERROR(__xludf.DUMMYFUNCTION("IFERROR(
  TEXTJOIN(CHAR(10),TRUE,FILTER('SUMMARY DATA'!G:G,'SUMMARY DATA'!$A:$A=$A271,'SUMMARY DATA'!$C:$C=$B271,'SUMMARY DATA'!$B:$B=""RWS"")),
  IF(
    OR(
      ISNUMBER(SEARCH(""CDM CASH DEPOSIT"",$C271)),
      ISNUMBER(SEARCH(""CASH DEPOSIT"",$C27"&amp;"1)),
      COUNTIFS('SUMMARY DATA'!$D:$D,$C271,'SUMMARY DATA'!$B:$B,""RWS"")&lt;&gt;1
    ),
    """",
    IFERROR(TEXTJOIN(CHAR(10),TRUE,FILTER('SUMMARY DATA'!G:G,'SUMMARY DATA'!$D:$D=$C271,'SUMMARY DATA'!$B:$B=""RWS"")),"""")
  )
)"),"")</f>
        <v/>
      </c>
      <c r="H271" s="18" t="str">
        <f>IFERROR(__xludf.DUMMYFUNCTION("IFERROR(
  TEXTJOIN(CHAR(10),TRUE,FILTER('SUMMARY DATA'!H:H,'SUMMARY DATA'!$A:$A=$A271,'SUMMARY DATA'!$C:$C=$B271,'SUMMARY DATA'!$B:$B=""RWS"",'SUMMARY DATA'!$H:$H=$D271)),
  IF(
    OR(
      ISNUMBER(SEARCH(""CDM CASH DEPOSIT"",$C271)),
      ISNUMBER(S"&amp;"EARCH(""CASH DEPOSIT"",$C271))
    ),
    """",
    IFERROR(TEXTJOIN(CHAR(10),TRUE,FILTER('SUMMARY DATA'!H:H,'SUMMARY DATA'!$D:$D=$C271,'SUMMARY DATA'!$B:$B=""RWS"",'SUMMARY DATA'!$H:$H=$D271)),"""")
  )
)"),"")</f>
        <v/>
      </c>
      <c r="I271" s="18" t="str">
        <f>IFERROR(__xludf.DUMMYFUNCTION("IF(H271="""","""",
SUM(ARRAYFORMULA(VALUE(SPLIT(H271,CHAR(10)))))
)"),"")</f>
        <v/>
      </c>
      <c r="J271" s="17" t="str">
        <f>IFERROR(__xludf.DUMMYFUNCTION("IFERROR(
  TEXTJOIN(CHAR(10),TRUE,FILTER('SUMMARY DATA'!I:I,'SUMMARY DATA'!$A:$A=$A271,'SUMMARY DATA'!$C:$C=$B271,'SUMMARY DATA'!$B:$B=""RWS"")),
  IF(
    OR(
      ISNUMBER(SEARCH(""CDM CASH DEPOSIT"",$C271)),
      ISNUMBER(SEARCH(""CASH DEPOSIT"",$C27"&amp;"1)),
      COUNTIFS('SUMMARY DATA'!$D:$D,$C271,'SUMMARY DATA'!$B:$B,""RWS"")&lt;&gt;1
    ),
    """",
    IFERROR(TEXTJOIN(CHAR(10),TRUE,FILTER('SUMMARY DATA'!I:I,'SUMMARY DATA'!$D:$D=$C271,'SUMMARY DATA'!$B:$B=""RWS"")),"""")
  )
)"),"")</f>
        <v/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Height="1" spans="1:27">
      <c r="A272" s="2" t="s">
        <v>1507</v>
      </c>
      <c r="B272" s="15">
        <v>45991</v>
      </c>
      <c r="C272" s="2" t="s">
        <v>1508</v>
      </c>
      <c r="D272" s="3">
        <v>45.97</v>
      </c>
      <c r="E272" s="16" t="str">
        <f>IFERROR(__xludf.DUMMYFUNCTION("IFERROR(
  TEXTJOIN(CHAR(10),TRUE,FILTER('SUMMARY DATA'!E:E,'SUMMARY DATA'!$A:$A=$A272,'SUMMARY DATA'!$C:$C=$B272,'SUMMARY DATA'!$B:$B=""RWS"")),
  IF(
    OR(
      ISNUMBER(SEARCH(""CDM CASH DEPOSIT"",$C272)),
      ISNUMBER(SEARCH(""CASH DEPOSIT"",$C27"&amp;"2)),
      COUNTIFS('SUMMARY DATA'!$D:$D,$C272,'SUMMARY DATA'!$B:$B,""RWS"")&lt;&gt;1
    ),
    """",
    IFERROR(TEXTJOIN(CHAR(10),TRUE,FILTER('SUMMARY DATA'!E:E,'SUMMARY DATA'!$D:$D=$C272,'SUMMARY DATA'!$B:$B=""RWS"")),"""")
  )
)"),"")</f>
        <v/>
      </c>
      <c r="F272" s="17" t="str">
        <f>IFERROR(__xludf.DUMMYFUNCTION("IFERROR(
  TEXTJOIN(CHAR(10),TRUE,FILTER('SUMMARY DATA'!F:F,'SUMMARY DATA'!$A:$A=$A272,'SUMMARY DATA'!$C:$C=$B272,'SUMMARY DATA'!$B:$B=""RWS"")),
  IF(
    OR(
      ISNUMBER(SEARCH(""CDM CASH DEPOSIT"",$C272)),
      ISNUMBER(SEARCH(""CASH DEPOSIT"",$C27"&amp;"2)),
      COUNTIFS('SUMMARY DATA'!$D:$D,$C272,'SUMMARY DATA'!$B:$B,""RWS"")&lt;&gt;1
    ),
    """",
    IFERROR(TEXTJOIN(CHAR(10),TRUE,FILTER('SUMMARY DATA'!F:F,'SUMMARY DATA'!$D:$D=$C272,'SUMMARY DATA'!$B:$B=""RWS"")),"""")
  )
)"),"")</f>
        <v/>
      </c>
      <c r="G272" s="17" t="str">
        <f>IFERROR(__xludf.DUMMYFUNCTION("IFERROR(
  TEXTJOIN(CHAR(10),TRUE,FILTER('SUMMARY DATA'!G:G,'SUMMARY DATA'!$A:$A=$A272,'SUMMARY DATA'!$C:$C=$B272,'SUMMARY DATA'!$B:$B=""RWS"")),
  IF(
    OR(
      ISNUMBER(SEARCH(""CDM CASH DEPOSIT"",$C272)),
      ISNUMBER(SEARCH(""CASH DEPOSIT"",$C27"&amp;"2)),
      COUNTIFS('SUMMARY DATA'!$D:$D,$C272,'SUMMARY DATA'!$B:$B,""RWS"")&lt;&gt;1
    ),
    """",
    IFERROR(TEXTJOIN(CHAR(10),TRUE,FILTER('SUMMARY DATA'!G:G,'SUMMARY DATA'!$D:$D=$C272,'SUMMARY DATA'!$B:$B=""RWS"")),"""")
  )
)"),"")</f>
        <v/>
      </c>
      <c r="H272" s="18" t="str">
        <f>IFERROR(__xludf.DUMMYFUNCTION("IFERROR(
  TEXTJOIN(CHAR(10),TRUE,FILTER('SUMMARY DATA'!H:H,'SUMMARY DATA'!$A:$A=$A272,'SUMMARY DATA'!$C:$C=$B272,'SUMMARY DATA'!$B:$B=""RWS"",'SUMMARY DATA'!$H:$H=$D272)),
  IF(
    OR(
      ISNUMBER(SEARCH(""CDM CASH DEPOSIT"",$C272)),
      ISNUMBER(S"&amp;"EARCH(""CASH DEPOSIT"",$C272))
    ),
    """",
    IFERROR(TEXTJOIN(CHAR(10),TRUE,FILTER('SUMMARY DATA'!H:H,'SUMMARY DATA'!$D:$D=$C272,'SUMMARY DATA'!$B:$B=""RWS"",'SUMMARY DATA'!$H:$H=$D272)),"""")
  )
)"),"")</f>
        <v/>
      </c>
      <c r="I272" s="18" t="str">
        <f>IFERROR(__xludf.DUMMYFUNCTION("IF(H272="""","""",
SUM(ARRAYFORMULA(VALUE(SPLIT(H272,CHAR(10)))))
)"),"")</f>
        <v/>
      </c>
      <c r="J272" s="17" t="str">
        <f>IFERROR(__xludf.DUMMYFUNCTION("IFERROR(
  TEXTJOIN(CHAR(10),TRUE,FILTER('SUMMARY DATA'!I:I,'SUMMARY DATA'!$A:$A=$A272,'SUMMARY DATA'!$C:$C=$B272,'SUMMARY DATA'!$B:$B=""RWS"")),
  IF(
    OR(
      ISNUMBER(SEARCH(""CDM CASH DEPOSIT"",$C272)),
      ISNUMBER(SEARCH(""CASH DEPOSIT"",$C27"&amp;"2)),
      COUNTIFS('SUMMARY DATA'!$D:$D,$C272,'SUMMARY DATA'!$B:$B,""RWS"")&lt;&gt;1
    ),
    """",
    IFERROR(TEXTJOIN(CHAR(10),TRUE,FILTER('SUMMARY DATA'!I:I,'SUMMARY DATA'!$D:$D=$C272,'SUMMARY DATA'!$B:$B=""RWS"")),"""")
  )
)"),"")</f>
        <v/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Height="1" spans="1:27">
      <c r="A273" s="2" t="s">
        <v>1509</v>
      </c>
      <c r="B273" s="15">
        <v>45991</v>
      </c>
      <c r="C273" s="2" t="s">
        <v>1510</v>
      </c>
      <c r="D273" s="3">
        <v>2.99</v>
      </c>
      <c r="E273" s="16" t="str">
        <f>IFERROR(__xludf.DUMMYFUNCTION("IFERROR(
  TEXTJOIN(CHAR(10),TRUE,FILTER('SUMMARY DATA'!E:E,'SUMMARY DATA'!$A:$A=$A273,'SUMMARY DATA'!$C:$C=$B273,'SUMMARY DATA'!$B:$B=""RWS"")),
  IF(
    OR(
      ISNUMBER(SEARCH(""CDM CASH DEPOSIT"",$C273)),
      ISNUMBER(SEARCH(""CASH DEPOSIT"",$C27"&amp;"3)),
      COUNTIFS('SUMMARY DATA'!$D:$D,$C273,'SUMMARY DATA'!$B:$B,""RWS"")&lt;&gt;1
    ),
    """",
    IFERROR(TEXTJOIN(CHAR(10),TRUE,FILTER('SUMMARY DATA'!E:E,'SUMMARY DATA'!$D:$D=$C273,'SUMMARY DATA'!$B:$B=""RWS"")),"""")
  )
)"),"")</f>
        <v/>
      </c>
      <c r="F273" s="17" t="str">
        <f>IFERROR(__xludf.DUMMYFUNCTION("IFERROR(
  TEXTJOIN(CHAR(10),TRUE,FILTER('SUMMARY DATA'!F:F,'SUMMARY DATA'!$A:$A=$A273,'SUMMARY DATA'!$C:$C=$B273,'SUMMARY DATA'!$B:$B=""RWS"")),
  IF(
    OR(
      ISNUMBER(SEARCH(""CDM CASH DEPOSIT"",$C273)),
      ISNUMBER(SEARCH(""CASH DEPOSIT"",$C27"&amp;"3)),
      COUNTIFS('SUMMARY DATA'!$D:$D,$C273,'SUMMARY DATA'!$B:$B,""RWS"")&lt;&gt;1
    ),
    """",
    IFERROR(TEXTJOIN(CHAR(10),TRUE,FILTER('SUMMARY DATA'!F:F,'SUMMARY DATA'!$D:$D=$C273,'SUMMARY DATA'!$B:$B=""RWS"")),"""")
  )
)"),"")</f>
        <v/>
      </c>
      <c r="G273" s="17" t="str">
        <f>IFERROR(__xludf.DUMMYFUNCTION("IFERROR(
  TEXTJOIN(CHAR(10),TRUE,FILTER('SUMMARY DATA'!G:G,'SUMMARY DATA'!$A:$A=$A273,'SUMMARY DATA'!$C:$C=$B273,'SUMMARY DATA'!$B:$B=""RWS"")),
  IF(
    OR(
      ISNUMBER(SEARCH(""CDM CASH DEPOSIT"",$C273)),
      ISNUMBER(SEARCH(""CASH DEPOSIT"",$C27"&amp;"3)),
      COUNTIFS('SUMMARY DATA'!$D:$D,$C273,'SUMMARY DATA'!$B:$B,""RWS"")&lt;&gt;1
    ),
    """",
    IFERROR(TEXTJOIN(CHAR(10),TRUE,FILTER('SUMMARY DATA'!G:G,'SUMMARY DATA'!$D:$D=$C273,'SUMMARY DATA'!$B:$B=""RWS"")),"""")
  )
)"),"")</f>
        <v/>
      </c>
      <c r="H273" s="18" t="str">
        <f>IFERROR(__xludf.DUMMYFUNCTION("IFERROR(
  TEXTJOIN(CHAR(10),TRUE,FILTER('SUMMARY DATA'!H:H,'SUMMARY DATA'!$A:$A=$A273,'SUMMARY DATA'!$C:$C=$B273,'SUMMARY DATA'!$B:$B=""RWS"",'SUMMARY DATA'!$H:$H=$D273)),
  IF(
    OR(
      ISNUMBER(SEARCH(""CDM CASH DEPOSIT"",$C273)),
      ISNUMBER(S"&amp;"EARCH(""CASH DEPOSIT"",$C273))
    ),
    """",
    IFERROR(TEXTJOIN(CHAR(10),TRUE,FILTER('SUMMARY DATA'!H:H,'SUMMARY DATA'!$D:$D=$C273,'SUMMARY DATA'!$B:$B=""RWS"",'SUMMARY DATA'!$H:$H=$D273)),"""")
  )
)"),"")</f>
        <v/>
      </c>
      <c r="I273" s="18" t="str">
        <f>IFERROR(__xludf.DUMMYFUNCTION("IF(H273="""","""",
SUM(ARRAYFORMULA(VALUE(SPLIT(H273,CHAR(10)))))
)"),"")</f>
        <v/>
      </c>
      <c r="J273" s="17" t="str">
        <f>IFERROR(__xludf.DUMMYFUNCTION("IFERROR(
  TEXTJOIN(CHAR(10),TRUE,FILTER('SUMMARY DATA'!I:I,'SUMMARY DATA'!$A:$A=$A273,'SUMMARY DATA'!$C:$C=$B273,'SUMMARY DATA'!$B:$B=""RWS"")),
  IF(
    OR(
      ISNUMBER(SEARCH(""CDM CASH DEPOSIT"",$C273)),
      ISNUMBER(SEARCH(""CASH DEPOSIT"",$C27"&amp;"3)),
      COUNTIFS('SUMMARY DATA'!$D:$D,$C273,'SUMMARY DATA'!$B:$B,""RWS"")&lt;&gt;1
    ),
    """",
    IFERROR(TEXTJOIN(CHAR(10),TRUE,FILTER('SUMMARY DATA'!I:I,'SUMMARY DATA'!$D:$D=$C273,'SUMMARY DATA'!$B:$B=""RWS"")),"""")
  )
)"),"")</f>
        <v/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Height="1" spans="1:27">
      <c r="A274" s="2" t="s">
        <v>1511</v>
      </c>
      <c r="B274" s="15">
        <v>45990</v>
      </c>
      <c r="C274" s="2" t="s">
        <v>1512</v>
      </c>
      <c r="D274" s="3">
        <v>99</v>
      </c>
      <c r="E274" s="16" t="str">
        <f>IFERROR(__xludf.DUMMYFUNCTION("IFERROR(
  TEXTJOIN(CHAR(10),TRUE,FILTER('SUMMARY DATA'!E:E,'SUMMARY DATA'!$A:$A=$A274,'SUMMARY DATA'!$C:$C=$B274,'SUMMARY DATA'!$B:$B=""RWS"")),
  IF(
    OR(
      ISNUMBER(SEARCH(""CDM CASH DEPOSIT"",$C274)),
      ISNUMBER(SEARCH(""CASH DEPOSIT"",$C27"&amp;"4)),
      COUNTIFS('SUMMARY DATA'!$D:$D,$C274,'SUMMARY DATA'!$B:$B,""RWS"")&lt;&gt;1
    ),
    """",
    IFERROR(TEXTJOIN(CHAR(10),TRUE,FILTER('SUMMARY DATA'!E:E,'SUMMARY DATA'!$D:$D=$C274,'SUMMARY DATA'!$B:$B=""RWS"")),"""")
  )
)"),"")</f>
        <v/>
      </c>
      <c r="F274" s="17" t="str">
        <f>IFERROR(__xludf.DUMMYFUNCTION("IFERROR(
  TEXTJOIN(CHAR(10),TRUE,FILTER('SUMMARY DATA'!F:F,'SUMMARY DATA'!$A:$A=$A274,'SUMMARY DATA'!$C:$C=$B274,'SUMMARY DATA'!$B:$B=""RWS"")),
  IF(
    OR(
      ISNUMBER(SEARCH(""CDM CASH DEPOSIT"",$C274)),
      ISNUMBER(SEARCH(""CASH DEPOSIT"",$C27"&amp;"4)),
      COUNTIFS('SUMMARY DATA'!$D:$D,$C274,'SUMMARY DATA'!$B:$B,""RWS"")&lt;&gt;1
    ),
    """",
    IFERROR(TEXTJOIN(CHAR(10),TRUE,FILTER('SUMMARY DATA'!F:F,'SUMMARY DATA'!$D:$D=$C274,'SUMMARY DATA'!$B:$B=""RWS"")),"""")
  )
)"),"")</f>
        <v/>
      </c>
      <c r="G274" s="17" t="str">
        <f>IFERROR(__xludf.DUMMYFUNCTION("IFERROR(
  TEXTJOIN(CHAR(10),TRUE,FILTER('SUMMARY DATA'!G:G,'SUMMARY DATA'!$A:$A=$A274,'SUMMARY DATA'!$C:$C=$B274,'SUMMARY DATA'!$B:$B=""RWS"")),
  IF(
    OR(
      ISNUMBER(SEARCH(""CDM CASH DEPOSIT"",$C274)),
      ISNUMBER(SEARCH(""CASH DEPOSIT"",$C27"&amp;"4)),
      COUNTIFS('SUMMARY DATA'!$D:$D,$C274,'SUMMARY DATA'!$B:$B,""RWS"")&lt;&gt;1
    ),
    """",
    IFERROR(TEXTJOIN(CHAR(10),TRUE,FILTER('SUMMARY DATA'!G:G,'SUMMARY DATA'!$D:$D=$C274,'SUMMARY DATA'!$B:$B=""RWS"")),"""")
  )
)"),"")</f>
        <v/>
      </c>
      <c r="H274" s="18" t="str">
        <f>IFERROR(__xludf.DUMMYFUNCTION("IFERROR(
  TEXTJOIN(CHAR(10),TRUE,FILTER('SUMMARY DATA'!H:H,'SUMMARY DATA'!$A:$A=$A274,'SUMMARY DATA'!$C:$C=$B274,'SUMMARY DATA'!$B:$B=""RWS"",'SUMMARY DATA'!$H:$H=$D274)),
  IF(
    OR(
      ISNUMBER(SEARCH(""CDM CASH DEPOSIT"",$C274)),
      ISNUMBER(S"&amp;"EARCH(""CASH DEPOSIT"",$C274))
    ),
    """",
    IFERROR(TEXTJOIN(CHAR(10),TRUE,FILTER('SUMMARY DATA'!H:H,'SUMMARY DATA'!$D:$D=$C274,'SUMMARY DATA'!$B:$B=""RWS"",'SUMMARY DATA'!$H:$H=$D274)),"""")
  )
)"),"")</f>
        <v/>
      </c>
      <c r="I274" s="18" t="str">
        <f>IFERROR(__xludf.DUMMYFUNCTION("IF(H274="""","""",
SUM(ARRAYFORMULA(VALUE(SPLIT(H274,CHAR(10)))))
)"),"")</f>
        <v/>
      </c>
      <c r="J274" s="17" t="str">
        <f>IFERROR(__xludf.DUMMYFUNCTION("IFERROR(
  TEXTJOIN(CHAR(10),TRUE,FILTER('SUMMARY DATA'!I:I,'SUMMARY DATA'!$A:$A=$A274,'SUMMARY DATA'!$C:$C=$B274,'SUMMARY DATA'!$B:$B=""RWS"")),
  IF(
    OR(
      ISNUMBER(SEARCH(""CDM CASH DEPOSIT"",$C274)),
      ISNUMBER(SEARCH(""CASH DEPOSIT"",$C27"&amp;"4)),
      COUNTIFS('SUMMARY DATA'!$D:$D,$C274,'SUMMARY DATA'!$B:$B,""RWS"")&lt;&gt;1
    ),
    """",
    IFERROR(TEXTJOIN(CHAR(10),TRUE,FILTER('SUMMARY DATA'!I:I,'SUMMARY DATA'!$D:$D=$C274,'SUMMARY DATA'!$B:$B=""RWS"")),"""")
  )
)"),"")</f>
        <v/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Height="1" spans="1:27">
      <c r="A275" s="2" t="s">
        <v>1513</v>
      </c>
      <c r="B275" s="15">
        <v>45990</v>
      </c>
      <c r="C275" s="2" t="s">
        <v>1514</v>
      </c>
      <c r="D275" s="3">
        <v>12</v>
      </c>
      <c r="E275" s="16" t="str">
        <f>IFERROR(__xludf.DUMMYFUNCTION("IFERROR(
  TEXTJOIN(CHAR(10),TRUE,FILTER('SUMMARY DATA'!E:E,'SUMMARY DATA'!$A:$A=$A275,'SUMMARY DATA'!$C:$C=$B275,'SUMMARY DATA'!$B:$B=""RWS"")),
  IF(
    OR(
      ISNUMBER(SEARCH(""CDM CASH DEPOSIT"",$C275)),
      ISNUMBER(SEARCH(""CASH DEPOSIT"",$C27"&amp;"5)),
      COUNTIFS('SUMMARY DATA'!$D:$D,$C275,'SUMMARY DATA'!$B:$B,""RWS"")&lt;&gt;1
    ),
    """",
    IFERROR(TEXTJOIN(CHAR(10),TRUE,FILTER('SUMMARY DATA'!E:E,'SUMMARY DATA'!$D:$D=$C275,'SUMMARY DATA'!$B:$B=""RWS"")),"""")
  )
)"),"")</f>
        <v/>
      </c>
      <c r="F275" s="17" t="str">
        <f>IFERROR(__xludf.DUMMYFUNCTION("IFERROR(
  TEXTJOIN(CHAR(10),TRUE,FILTER('SUMMARY DATA'!F:F,'SUMMARY DATA'!$A:$A=$A275,'SUMMARY DATA'!$C:$C=$B275,'SUMMARY DATA'!$B:$B=""RWS"")),
  IF(
    OR(
      ISNUMBER(SEARCH(""CDM CASH DEPOSIT"",$C275)),
      ISNUMBER(SEARCH(""CASH DEPOSIT"",$C27"&amp;"5)),
      COUNTIFS('SUMMARY DATA'!$D:$D,$C275,'SUMMARY DATA'!$B:$B,""RWS"")&lt;&gt;1
    ),
    """",
    IFERROR(TEXTJOIN(CHAR(10),TRUE,FILTER('SUMMARY DATA'!F:F,'SUMMARY DATA'!$D:$D=$C275,'SUMMARY DATA'!$B:$B=""RWS"")),"""")
  )
)"),"")</f>
        <v/>
      </c>
      <c r="G275" s="17" t="str">
        <f>IFERROR(__xludf.DUMMYFUNCTION("IFERROR(
  TEXTJOIN(CHAR(10),TRUE,FILTER('SUMMARY DATA'!G:G,'SUMMARY DATA'!$A:$A=$A275,'SUMMARY DATA'!$C:$C=$B275,'SUMMARY DATA'!$B:$B=""RWS"")),
  IF(
    OR(
      ISNUMBER(SEARCH(""CDM CASH DEPOSIT"",$C275)),
      ISNUMBER(SEARCH(""CASH DEPOSIT"",$C27"&amp;"5)),
      COUNTIFS('SUMMARY DATA'!$D:$D,$C275,'SUMMARY DATA'!$B:$B,""RWS"")&lt;&gt;1
    ),
    """",
    IFERROR(TEXTJOIN(CHAR(10),TRUE,FILTER('SUMMARY DATA'!G:G,'SUMMARY DATA'!$D:$D=$C275,'SUMMARY DATA'!$B:$B=""RWS"")),"""")
  )
)"),"")</f>
        <v/>
      </c>
      <c r="H275" s="18" t="str">
        <f>IFERROR(__xludf.DUMMYFUNCTION("IFERROR(
  TEXTJOIN(CHAR(10),TRUE,FILTER('SUMMARY DATA'!H:H,'SUMMARY DATA'!$A:$A=$A275,'SUMMARY DATA'!$C:$C=$B275,'SUMMARY DATA'!$B:$B=""RWS"",'SUMMARY DATA'!$H:$H=$D275)),
  IF(
    OR(
      ISNUMBER(SEARCH(""CDM CASH DEPOSIT"",$C275)),
      ISNUMBER(S"&amp;"EARCH(""CASH DEPOSIT"",$C275))
    ),
    """",
    IFERROR(TEXTJOIN(CHAR(10),TRUE,FILTER('SUMMARY DATA'!H:H,'SUMMARY DATA'!$D:$D=$C275,'SUMMARY DATA'!$B:$B=""RWS"",'SUMMARY DATA'!$H:$H=$D275)),"""")
  )
)"),"")</f>
        <v/>
      </c>
      <c r="I275" s="18" t="str">
        <f>IFERROR(__xludf.DUMMYFUNCTION("IF(H275="""","""",
SUM(ARRAYFORMULA(VALUE(SPLIT(H275,CHAR(10)))))
)"),"")</f>
        <v/>
      </c>
      <c r="J275" s="17" t="str">
        <f>IFERROR(__xludf.DUMMYFUNCTION("IFERROR(
  TEXTJOIN(CHAR(10),TRUE,FILTER('SUMMARY DATA'!I:I,'SUMMARY DATA'!$A:$A=$A275,'SUMMARY DATA'!$C:$C=$B275,'SUMMARY DATA'!$B:$B=""RWS"")),
  IF(
    OR(
      ISNUMBER(SEARCH(""CDM CASH DEPOSIT"",$C275)),
      ISNUMBER(SEARCH(""CASH DEPOSIT"",$C27"&amp;"5)),
      COUNTIFS('SUMMARY DATA'!$D:$D,$C275,'SUMMARY DATA'!$B:$B,""RWS"")&lt;&gt;1
    ),
    """",
    IFERROR(TEXTJOIN(CHAR(10),TRUE,FILTER('SUMMARY DATA'!I:I,'SUMMARY DATA'!$D:$D=$C275,'SUMMARY DATA'!$B:$B=""RWS"")),"""")
  )
)"),"")</f>
        <v/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Height="1" spans="1:27">
      <c r="A276" s="2" t="s">
        <v>1515</v>
      </c>
      <c r="B276" s="15">
        <v>45990</v>
      </c>
      <c r="C276" s="2" t="s">
        <v>1516</v>
      </c>
      <c r="D276" s="3">
        <v>122.64</v>
      </c>
      <c r="E276" s="16" t="str">
        <f>IFERROR(__xludf.DUMMYFUNCTION("IFERROR(
  TEXTJOIN(CHAR(10),TRUE,FILTER('SUMMARY DATA'!E:E,'SUMMARY DATA'!$A:$A=$A276,'SUMMARY DATA'!$C:$C=$B276,'SUMMARY DATA'!$B:$B=""RWS"")),
  IF(
    OR(
      ISNUMBER(SEARCH(""CDM CASH DEPOSIT"",$C276)),
      ISNUMBER(SEARCH(""CASH DEPOSIT"",$C27"&amp;"6)),
      COUNTIFS('SUMMARY DATA'!$D:$D,$C276,'SUMMARY DATA'!$B:$B,""RWS"")&lt;&gt;1
    ),
    """",
    IFERROR(TEXTJOIN(CHAR(10),TRUE,FILTER('SUMMARY DATA'!E:E,'SUMMARY DATA'!$D:$D=$C276,'SUMMARY DATA'!$B:$B=""RWS"")),"""")
  )
)"),"")</f>
        <v/>
      </c>
      <c r="F276" s="17" t="str">
        <f>IFERROR(__xludf.DUMMYFUNCTION("IFERROR(
  TEXTJOIN(CHAR(10),TRUE,FILTER('SUMMARY DATA'!F:F,'SUMMARY DATA'!$A:$A=$A276,'SUMMARY DATA'!$C:$C=$B276,'SUMMARY DATA'!$B:$B=""RWS"")),
  IF(
    OR(
      ISNUMBER(SEARCH(""CDM CASH DEPOSIT"",$C276)),
      ISNUMBER(SEARCH(""CASH DEPOSIT"",$C27"&amp;"6)),
      COUNTIFS('SUMMARY DATA'!$D:$D,$C276,'SUMMARY DATA'!$B:$B,""RWS"")&lt;&gt;1
    ),
    """",
    IFERROR(TEXTJOIN(CHAR(10),TRUE,FILTER('SUMMARY DATA'!F:F,'SUMMARY DATA'!$D:$D=$C276,'SUMMARY DATA'!$B:$B=""RWS"")),"""")
  )
)"),"")</f>
        <v/>
      </c>
      <c r="G276" s="17" t="str">
        <f>IFERROR(__xludf.DUMMYFUNCTION("IFERROR(
  TEXTJOIN(CHAR(10),TRUE,FILTER('SUMMARY DATA'!G:G,'SUMMARY DATA'!$A:$A=$A276,'SUMMARY DATA'!$C:$C=$B276,'SUMMARY DATA'!$B:$B=""RWS"")),
  IF(
    OR(
      ISNUMBER(SEARCH(""CDM CASH DEPOSIT"",$C276)),
      ISNUMBER(SEARCH(""CASH DEPOSIT"",$C27"&amp;"6)),
      COUNTIFS('SUMMARY DATA'!$D:$D,$C276,'SUMMARY DATA'!$B:$B,""RWS"")&lt;&gt;1
    ),
    """",
    IFERROR(TEXTJOIN(CHAR(10),TRUE,FILTER('SUMMARY DATA'!G:G,'SUMMARY DATA'!$D:$D=$C276,'SUMMARY DATA'!$B:$B=""RWS"")),"""")
  )
)"),"")</f>
        <v/>
      </c>
      <c r="H276" s="18" t="str">
        <f>IFERROR(__xludf.DUMMYFUNCTION("IFERROR(
  TEXTJOIN(CHAR(10),TRUE,FILTER('SUMMARY DATA'!H:H,'SUMMARY DATA'!$A:$A=$A276,'SUMMARY DATA'!$C:$C=$B276,'SUMMARY DATA'!$B:$B=""RWS"",'SUMMARY DATA'!$H:$H=$D276)),
  IF(
    OR(
      ISNUMBER(SEARCH(""CDM CASH DEPOSIT"",$C276)),
      ISNUMBER(S"&amp;"EARCH(""CASH DEPOSIT"",$C276))
    ),
    """",
    IFERROR(TEXTJOIN(CHAR(10),TRUE,FILTER('SUMMARY DATA'!H:H,'SUMMARY DATA'!$D:$D=$C276,'SUMMARY DATA'!$B:$B=""RWS"",'SUMMARY DATA'!$H:$H=$D276)),"""")
  )
)"),"")</f>
        <v/>
      </c>
      <c r="I276" s="18" t="str">
        <f>IFERROR(__xludf.DUMMYFUNCTION("IF(H276="""","""",
SUM(ARRAYFORMULA(VALUE(SPLIT(H276,CHAR(10)))))
)"),"")</f>
        <v/>
      </c>
      <c r="J276" s="17" t="str">
        <f>IFERROR(__xludf.DUMMYFUNCTION("IFERROR(
  TEXTJOIN(CHAR(10),TRUE,FILTER('SUMMARY DATA'!I:I,'SUMMARY DATA'!$A:$A=$A276,'SUMMARY DATA'!$C:$C=$B276,'SUMMARY DATA'!$B:$B=""RWS"")),
  IF(
    OR(
      ISNUMBER(SEARCH(""CDM CASH DEPOSIT"",$C276)),
      ISNUMBER(SEARCH(""CASH DEPOSIT"",$C27"&amp;"6)),
      COUNTIFS('SUMMARY DATA'!$D:$D,$C276,'SUMMARY DATA'!$B:$B,""RWS"")&lt;&gt;1
    ),
    """",
    IFERROR(TEXTJOIN(CHAR(10),TRUE,FILTER('SUMMARY DATA'!I:I,'SUMMARY DATA'!$D:$D=$C276,'SUMMARY DATA'!$B:$B=""RWS"")),"""")
  )
)"),"")</f>
        <v/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Height="1" spans="1:27">
      <c r="A277" s="2" t="s">
        <v>1062</v>
      </c>
      <c r="B277" s="15">
        <v>45990</v>
      </c>
      <c r="C277" s="2" t="s">
        <v>1517</v>
      </c>
      <c r="D277" s="3">
        <v>294</v>
      </c>
      <c r="E277" s="16" t="str">
        <f>IFERROR(__xludf.DUMMYFUNCTION("IFERROR(
  TEXTJOIN(CHAR(10),TRUE,FILTER('SUMMARY DATA'!E:E,'SUMMARY DATA'!$A:$A=$A277,'SUMMARY DATA'!$C:$C=$B277,'SUMMARY DATA'!$B:$B=""RWS"")),
  IF(
    OR(
      ISNUMBER(SEARCH(""CDM CASH DEPOSIT"",$C277)),
      ISNUMBER(SEARCH(""CASH DEPOSIT"",$C27"&amp;"7)),
      COUNTIFS('SUMMARY DATA'!$D:$D,$C277,'SUMMARY DATA'!$B:$B,""RWS"")&lt;&gt;1
    ),
    """",
    IFERROR(TEXTJOIN(CHAR(10),TRUE,FILTER('SUMMARY DATA'!E:E,'SUMMARY DATA'!$D:$D=$C277,'SUMMARY DATA'!$B:$B=""RWS"")),"""")
  )
)"),"")</f>
        <v/>
      </c>
      <c r="F277" s="17" t="str">
        <f>IFERROR(__xludf.DUMMYFUNCTION("IFERROR(
  TEXTJOIN(CHAR(10),TRUE,FILTER('SUMMARY DATA'!F:F,'SUMMARY DATA'!$A:$A=$A277,'SUMMARY DATA'!$C:$C=$B277,'SUMMARY DATA'!$B:$B=""RWS"")),
  IF(
    OR(
      ISNUMBER(SEARCH(""CDM CASH DEPOSIT"",$C277)),
      ISNUMBER(SEARCH(""CASH DEPOSIT"",$C27"&amp;"7)),
      COUNTIFS('SUMMARY DATA'!$D:$D,$C277,'SUMMARY DATA'!$B:$B,""RWS"")&lt;&gt;1
    ),
    """",
    IFERROR(TEXTJOIN(CHAR(10),TRUE,FILTER('SUMMARY DATA'!F:F,'SUMMARY DATA'!$D:$D=$C277,'SUMMARY DATA'!$B:$B=""RWS"")),"""")
  )
)"),"")</f>
        <v/>
      </c>
      <c r="G277" s="17" t="str">
        <f>IFERROR(__xludf.DUMMYFUNCTION("IFERROR(
  TEXTJOIN(CHAR(10),TRUE,FILTER('SUMMARY DATA'!G:G,'SUMMARY DATA'!$A:$A=$A277,'SUMMARY DATA'!$C:$C=$B277,'SUMMARY DATA'!$B:$B=""RWS"")),
  IF(
    OR(
      ISNUMBER(SEARCH(""CDM CASH DEPOSIT"",$C277)),
      ISNUMBER(SEARCH(""CASH DEPOSIT"",$C27"&amp;"7)),
      COUNTIFS('SUMMARY DATA'!$D:$D,$C277,'SUMMARY DATA'!$B:$B,""RWS"")&lt;&gt;1
    ),
    """",
    IFERROR(TEXTJOIN(CHAR(10),TRUE,FILTER('SUMMARY DATA'!G:G,'SUMMARY DATA'!$D:$D=$C277,'SUMMARY DATA'!$B:$B=""RWS"")),"""")
  )
)"),"")</f>
        <v/>
      </c>
      <c r="H277" s="18" t="str">
        <f>IFERROR(__xludf.DUMMYFUNCTION("IFERROR(
  TEXTJOIN(CHAR(10),TRUE,FILTER('SUMMARY DATA'!H:H,'SUMMARY DATA'!$A:$A=$A277,'SUMMARY DATA'!$C:$C=$B277,'SUMMARY DATA'!$B:$B=""RWS"",'SUMMARY DATA'!$H:$H=$D277)),
  IF(
    OR(
      ISNUMBER(SEARCH(""CDM CASH DEPOSIT"",$C277)),
      ISNUMBER(S"&amp;"EARCH(""CASH DEPOSIT"",$C277))
    ),
    """",
    IFERROR(TEXTJOIN(CHAR(10),TRUE,FILTER('SUMMARY DATA'!H:H,'SUMMARY DATA'!$D:$D=$C277,'SUMMARY DATA'!$B:$B=""RWS"",'SUMMARY DATA'!$H:$H=$D277)),"""")
  )
)"),"")</f>
        <v/>
      </c>
      <c r="I277" s="18" t="str">
        <f>IFERROR(__xludf.DUMMYFUNCTION("IF(H277="""","""",
SUM(ARRAYFORMULA(VALUE(SPLIT(H277,CHAR(10)))))
)"),"")</f>
        <v/>
      </c>
      <c r="J277" s="17" t="str">
        <f>IFERROR(__xludf.DUMMYFUNCTION("IFERROR(
  TEXTJOIN(CHAR(10),TRUE,FILTER('SUMMARY DATA'!I:I,'SUMMARY DATA'!$A:$A=$A277,'SUMMARY DATA'!$C:$C=$B277,'SUMMARY DATA'!$B:$B=""RWS"")),
  IF(
    OR(
      ISNUMBER(SEARCH(""CDM CASH DEPOSIT"",$C277)),
      ISNUMBER(SEARCH(""CASH DEPOSIT"",$C27"&amp;"7)),
      COUNTIFS('SUMMARY DATA'!$D:$D,$C277,'SUMMARY DATA'!$B:$B,""RWS"")&lt;&gt;1
    ),
    """",
    IFERROR(TEXTJOIN(CHAR(10),TRUE,FILTER('SUMMARY DATA'!I:I,'SUMMARY DATA'!$D:$D=$C277,'SUMMARY DATA'!$B:$B=""RWS"")),"""")
  )
)"),"")</f>
        <v/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Height="1" spans="1:27">
      <c r="A278" s="2" t="s">
        <v>1518</v>
      </c>
      <c r="B278" s="15">
        <v>45990</v>
      </c>
      <c r="C278" s="2" t="s">
        <v>1519</v>
      </c>
      <c r="D278" s="3">
        <v>47.32</v>
      </c>
      <c r="E278" s="16" t="str">
        <f>IFERROR(__xludf.DUMMYFUNCTION("IFERROR(
  TEXTJOIN(CHAR(10),TRUE,FILTER('SUMMARY DATA'!E:E,'SUMMARY DATA'!$A:$A=$A278,'SUMMARY DATA'!$C:$C=$B278,'SUMMARY DATA'!$B:$B=""RWS"")),
  IF(
    OR(
      ISNUMBER(SEARCH(""CDM CASH DEPOSIT"",$C278)),
      ISNUMBER(SEARCH(""CASH DEPOSIT"",$C27"&amp;"8)),
      COUNTIFS('SUMMARY DATA'!$D:$D,$C278,'SUMMARY DATA'!$B:$B,""RWS"")&lt;&gt;1
    ),
    """",
    IFERROR(TEXTJOIN(CHAR(10),TRUE,FILTER('SUMMARY DATA'!E:E,'SUMMARY DATA'!$D:$D=$C278,'SUMMARY DATA'!$B:$B=""RWS"")),"""")
  )
)"),"")</f>
        <v/>
      </c>
      <c r="F278" s="17" t="str">
        <f>IFERROR(__xludf.DUMMYFUNCTION("IFERROR(
  TEXTJOIN(CHAR(10),TRUE,FILTER('SUMMARY DATA'!F:F,'SUMMARY DATA'!$A:$A=$A278,'SUMMARY DATA'!$C:$C=$B278,'SUMMARY DATA'!$B:$B=""RWS"")),
  IF(
    OR(
      ISNUMBER(SEARCH(""CDM CASH DEPOSIT"",$C278)),
      ISNUMBER(SEARCH(""CASH DEPOSIT"",$C27"&amp;"8)),
      COUNTIFS('SUMMARY DATA'!$D:$D,$C278,'SUMMARY DATA'!$B:$B,""RWS"")&lt;&gt;1
    ),
    """",
    IFERROR(TEXTJOIN(CHAR(10),TRUE,FILTER('SUMMARY DATA'!F:F,'SUMMARY DATA'!$D:$D=$C278,'SUMMARY DATA'!$B:$B=""RWS"")),"""")
  )
)"),"")</f>
        <v/>
      </c>
      <c r="G278" s="17" t="str">
        <f>IFERROR(__xludf.DUMMYFUNCTION("IFERROR(
  TEXTJOIN(CHAR(10),TRUE,FILTER('SUMMARY DATA'!G:G,'SUMMARY DATA'!$A:$A=$A278,'SUMMARY DATA'!$C:$C=$B278,'SUMMARY DATA'!$B:$B=""RWS"")),
  IF(
    OR(
      ISNUMBER(SEARCH(""CDM CASH DEPOSIT"",$C278)),
      ISNUMBER(SEARCH(""CASH DEPOSIT"",$C27"&amp;"8)),
      COUNTIFS('SUMMARY DATA'!$D:$D,$C278,'SUMMARY DATA'!$B:$B,""RWS"")&lt;&gt;1
    ),
    """",
    IFERROR(TEXTJOIN(CHAR(10),TRUE,FILTER('SUMMARY DATA'!G:G,'SUMMARY DATA'!$D:$D=$C278,'SUMMARY DATA'!$B:$B=""RWS"")),"""")
  )
)"),"")</f>
        <v/>
      </c>
      <c r="H278" s="18" t="str">
        <f>IFERROR(__xludf.DUMMYFUNCTION("IFERROR(
  TEXTJOIN(CHAR(10),TRUE,FILTER('SUMMARY DATA'!H:H,'SUMMARY DATA'!$A:$A=$A278,'SUMMARY DATA'!$C:$C=$B278,'SUMMARY DATA'!$B:$B=""RWS"",'SUMMARY DATA'!$H:$H=$D278)),
  IF(
    OR(
      ISNUMBER(SEARCH(""CDM CASH DEPOSIT"",$C278)),
      ISNUMBER(S"&amp;"EARCH(""CASH DEPOSIT"",$C278))
    ),
    """",
    IFERROR(TEXTJOIN(CHAR(10),TRUE,FILTER('SUMMARY DATA'!H:H,'SUMMARY DATA'!$D:$D=$C278,'SUMMARY DATA'!$B:$B=""RWS"",'SUMMARY DATA'!$H:$H=$D278)),"""")
  )
)"),"")</f>
        <v/>
      </c>
      <c r="I278" s="18" t="str">
        <f>IFERROR(__xludf.DUMMYFUNCTION("IF(H278="""","""",
SUM(ARRAYFORMULA(VALUE(SPLIT(H278,CHAR(10)))))
)"),"")</f>
        <v/>
      </c>
      <c r="J278" s="17" t="str">
        <f>IFERROR(__xludf.DUMMYFUNCTION("IFERROR(
  TEXTJOIN(CHAR(10),TRUE,FILTER('SUMMARY DATA'!I:I,'SUMMARY DATA'!$A:$A=$A278,'SUMMARY DATA'!$C:$C=$B278,'SUMMARY DATA'!$B:$B=""RWS"")),
  IF(
    OR(
      ISNUMBER(SEARCH(""CDM CASH DEPOSIT"",$C278)),
      ISNUMBER(SEARCH(""CASH DEPOSIT"",$C27"&amp;"8)),
      COUNTIFS('SUMMARY DATA'!$D:$D,$C278,'SUMMARY DATA'!$B:$B,""RWS"")&lt;&gt;1
    ),
    """",
    IFERROR(TEXTJOIN(CHAR(10),TRUE,FILTER('SUMMARY DATA'!I:I,'SUMMARY DATA'!$D:$D=$C278,'SUMMARY DATA'!$B:$B=""RWS"")),"""")
  )
)"),"")</f>
        <v/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Height="1" spans="1:27">
      <c r="A279" s="2" t="s">
        <v>1520</v>
      </c>
      <c r="B279" s="15">
        <v>45990</v>
      </c>
      <c r="C279" s="2" t="s">
        <v>1521</v>
      </c>
      <c r="D279" s="3">
        <v>3.6</v>
      </c>
      <c r="E279" s="16" t="str">
        <f>IFERROR(__xludf.DUMMYFUNCTION("IFERROR(
  TEXTJOIN(CHAR(10),TRUE,FILTER('SUMMARY DATA'!E:E,'SUMMARY DATA'!$A:$A=$A279,'SUMMARY DATA'!$C:$C=$B279,'SUMMARY DATA'!$B:$B=""RWS"")),
  IF(
    OR(
      ISNUMBER(SEARCH(""CDM CASH DEPOSIT"",$C279)),
      ISNUMBER(SEARCH(""CASH DEPOSIT"",$C27"&amp;"9)),
      COUNTIFS('SUMMARY DATA'!$D:$D,$C279,'SUMMARY DATA'!$B:$B,""RWS"")&lt;&gt;1
    ),
    """",
    IFERROR(TEXTJOIN(CHAR(10),TRUE,FILTER('SUMMARY DATA'!E:E,'SUMMARY DATA'!$D:$D=$C279,'SUMMARY DATA'!$B:$B=""RWS"")),"""")
  )
)"),"")</f>
        <v/>
      </c>
      <c r="F279" s="17" t="str">
        <f>IFERROR(__xludf.DUMMYFUNCTION("IFERROR(
  TEXTJOIN(CHAR(10),TRUE,FILTER('SUMMARY DATA'!F:F,'SUMMARY DATA'!$A:$A=$A279,'SUMMARY DATA'!$C:$C=$B279,'SUMMARY DATA'!$B:$B=""RWS"")),
  IF(
    OR(
      ISNUMBER(SEARCH(""CDM CASH DEPOSIT"",$C279)),
      ISNUMBER(SEARCH(""CASH DEPOSIT"",$C27"&amp;"9)),
      COUNTIFS('SUMMARY DATA'!$D:$D,$C279,'SUMMARY DATA'!$B:$B,""RWS"")&lt;&gt;1
    ),
    """",
    IFERROR(TEXTJOIN(CHAR(10),TRUE,FILTER('SUMMARY DATA'!F:F,'SUMMARY DATA'!$D:$D=$C279,'SUMMARY DATA'!$B:$B=""RWS"")),"""")
  )
)"),"")</f>
        <v/>
      </c>
      <c r="G279" s="17" t="str">
        <f>IFERROR(__xludf.DUMMYFUNCTION("IFERROR(
  TEXTJOIN(CHAR(10),TRUE,FILTER('SUMMARY DATA'!G:G,'SUMMARY DATA'!$A:$A=$A279,'SUMMARY DATA'!$C:$C=$B279,'SUMMARY DATA'!$B:$B=""RWS"")),
  IF(
    OR(
      ISNUMBER(SEARCH(""CDM CASH DEPOSIT"",$C279)),
      ISNUMBER(SEARCH(""CASH DEPOSIT"",$C27"&amp;"9)),
      COUNTIFS('SUMMARY DATA'!$D:$D,$C279,'SUMMARY DATA'!$B:$B,""RWS"")&lt;&gt;1
    ),
    """",
    IFERROR(TEXTJOIN(CHAR(10),TRUE,FILTER('SUMMARY DATA'!G:G,'SUMMARY DATA'!$D:$D=$C279,'SUMMARY DATA'!$B:$B=""RWS"")),"""")
  )
)"),"")</f>
        <v/>
      </c>
      <c r="H279" s="18" t="str">
        <f>IFERROR(__xludf.DUMMYFUNCTION("IFERROR(
  TEXTJOIN(CHAR(10),TRUE,FILTER('SUMMARY DATA'!H:H,'SUMMARY DATA'!$A:$A=$A279,'SUMMARY DATA'!$C:$C=$B279,'SUMMARY DATA'!$B:$B=""RWS"",'SUMMARY DATA'!$H:$H=$D279)),
  IF(
    OR(
      ISNUMBER(SEARCH(""CDM CASH DEPOSIT"",$C279)),
      ISNUMBER(S"&amp;"EARCH(""CASH DEPOSIT"",$C279))
    ),
    """",
    IFERROR(TEXTJOIN(CHAR(10),TRUE,FILTER('SUMMARY DATA'!H:H,'SUMMARY DATA'!$D:$D=$C279,'SUMMARY DATA'!$B:$B=""RWS"",'SUMMARY DATA'!$H:$H=$D279)),"""")
  )
)"),"")</f>
        <v/>
      </c>
      <c r="I279" s="18" t="str">
        <f>IFERROR(__xludf.DUMMYFUNCTION("IF(H279="""","""",
SUM(ARRAYFORMULA(VALUE(SPLIT(H279,CHAR(10)))))
)"),"")</f>
        <v/>
      </c>
      <c r="J279" s="17" t="str">
        <f>IFERROR(__xludf.DUMMYFUNCTION("IFERROR(
  TEXTJOIN(CHAR(10),TRUE,FILTER('SUMMARY DATA'!I:I,'SUMMARY DATA'!$A:$A=$A279,'SUMMARY DATA'!$C:$C=$B279,'SUMMARY DATA'!$B:$B=""RWS"")),
  IF(
    OR(
      ISNUMBER(SEARCH(""CDM CASH DEPOSIT"",$C279)),
      ISNUMBER(SEARCH(""CASH DEPOSIT"",$C27"&amp;"9)),
      COUNTIFS('SUMMARY DATA'!$D:$D,$C279,'SUMMARY DATA'!$B:$B,""RWS"")&lt;&gt;1
    ),
    """",
    IFERROR(TEXTJOIN(CHAR(10),TRUE,FILTER('SUMMARY DATA'!I:I,'SUMMARY DATA'!$D:$D=$C279,'SUMMARY DATA'!$B:$B=""RWS"")),"""")
  )
)"),"")</f>
        <v/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Height="1" spans="1:27">
      <c r="A280" s="2" t="s">
        <v>1522</v>
      </c>
      <c r="B280" s="15">
        <v>45990</v>
      </c>
      <c r="C280" s="2" t="s">
        <v>996</v>
      </c>
      <c r="D280" s="3">
        <v>118.63</v>
      </c>
      <c r="E280" s="16" t="str">
        <f>IFERROR(__xludf.DUMMYFUNCTION("IFERROR(
  TEXTJOIN(CHAR(10),TRUE,FILTER('SUMMARY DATA'!E:E,'SUMMARY DATA'!$A:$A=$A280,'SUMMARY DATA'!$C:$C=$B280,'SUMMARY DATA'!$B:$B=""RWS"")),
  IF(
    OR(
      ISNUMBER(SEARCH(""CDM CASH DEPOSIT"",$C280)),
      ISNUMBER(SEARCH(""CASH DEPOSIT"",$C28"&amp;"0)),
      COUNTIFS('SUMMARY DATA'!$D:$D,$C280,'SUMMARY DATA'!$B:$B,""RWS"")&lt;&gt;1
    ),
    """",
    IFERROR(TEXTJOIN(CHAR(10),TRUE,FILTER('SUMMARY DATA'!E:E,'SUMMARY DATA'!$D:$D=$C280,'SUMMARY DATA'!$B:$B=""RWS"")),"""")
  )
)"),"")</f>
        <v/>
      </c>
      <c r="F280" s="17" t="str">
        <f>IFERROR(__xludf.DUMMYFUNCTION("IFERROR(
  TEXTJOIN(CHAR(10),TRUE,FILTER('SUMMARY DATA'!F:F,'SUMMARY DATA'!$A:$A=$A280,'SUMMARY DATA'!$C:$C=$B280,'SUMMARY DATA'!$B:$B=""RWS"")),
  IF(
    OR(
      ISNUMBER(SEARCH(""CDM CASH DEPOSIT"",$C280)),
      ISNUMBER(SEARCH(""CASH DEPOSIT"",$C28"&amp;"0)),
      COUNTIFS('SUMMARY DATA'!$D:$D,$C280,'SUMMARY DATA'!$B:$B,""RWS"")&lt;&gt;1
    ),
    """",
    IFERROR(TEXTJOIN(CHAR(10),TRUE,FILTER('SUMMARY DATA'!F:F,'SUMMARY DATA'!$D:$D=$C280,'SUMMARY DATA'!$B:$B=""RWS"")),"""")
  )
)"),"")</f>
        <v/>
      </c>
      <c r="G280" s="17" t="str">
        <f>IFERROR(__xludf.DUMMYFUNCTION("IFERROR(
  TEXTJOIN(CHAR(10),TRUE,FILTER('SUMMARY DATA'!G:G,'SUMMARY DATA'!$A:$A=$A280,'SUMMARY DATA'!$C:$C=$B280,'SUMMARY DATA'!$B:$B=""RWS"")),
  IF(
    OR(
      ISNUMBER(SEARCH(""CDM CASH DEPOSIT"",$C280)),
      ISNUMBER(SEARCH(""CASH DEPOSIT"",$C28"&amp;"0)),
      COUNTIFS('SUMMARY DATA'!$D:$D,$C280,'SUMMARY DATA'!$B:$B,""RWS"")&lt;&gt;1
    ),
    """",
    IFERROR(TEXTJOIN(CHAR(10),TRUE,FILTER('SUMMARY DATA'!G:G,'SUMMARY DATA'!$D:$D=$C280,'SUMMARY DATA'!$B:$B=""RWS"")),"""")
  )
)"),"")</f>
        <v/>
      </c>
      <c r="H280" s="18" t="str">
        <f>IFERROR(__xludf.DUMMYFUNCTION("IFERROR(
  TEXTJOIN(CHAR(10),TRUE,FILTER('SUMMARY DATA'!H:H,'SUMMARY DATA'!$A:$A=$A280,'SUMMARY DATA'!$C:$C=$B280,'SUMMARY DATA'!$B:$B=""RWS"",'SUMMARY DATA'!$H:$H=$D280)),
  IF(
    OR(
      ISNUMBER(SEARCH(""CDM CASH DEPOSIT"",$C280)),
      ISNUMBER(S"&amp;"EARCH(""CASH DEPOSIT"",$C280))
    ),
    """",
    IFERROR(TEXTJOIN(CHAR(10),TRUE,FILTER('SUMMARY DATA'!H:H,'SUMMARY DATA'!$D:$D=$C280,'SUMMARY DATA'!$B:$B=""RWS"",'SUMMARY DATA'!$H:$H=$D280)),"""")
  )
)"),"")</f>
        <v/>
      </c>
      <c r="I280" s="18" t="str">
        <f>IFERROR(__xludf.DUMMYFUNCTION("IF(H280="""","""",
SUM(ARRAYFORMULA(VALUE(SPLIT(H280,CHAR(10)))))
)"),"")</f>
        <v/>
      </c>
      <c r="J280" s="17" t="str">
        <f>IFERROR(__xludf.DUMMYFUNCTION("IFERROR(
  TEXTJOIN(CHAR(10),TRUE,FILTER('SUMMARY DATA'!I:I,'SUMMARY DATA'!$A:$A=$A280,'SUMMARY DATA'!$C:$C=$B280,'SUMMARY DATA'!$B:$B=""RWS"")),
  IF(
    OR(
      ISNUMBER(SEARCH(""CDM CASH DEPOSIT"",$C280)),
      ISNUMBER(SEARCH(""CASH DEPOSIT"",$C28"&amp;"0)),
      COUNTIFS('SUMMARY DATA'!$D:$D,$C280,'SUMMARY DATA'!$B:$B,""RWS"")&lt;&gt;1
    ),
    """",
    IFERROR(TEXTJOIN(CHAR(10),TRUE,FILTER('SUMMARY DATA'!I:I,'SUMMARY DATA'!$D:$D=$C280,'SUMMARY DATA'!$B:$B=""RWS"")),"""")
  )
)"),"")</f>
        <v/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Height="1" spans="1:27">
      <c r="A281" s="2" t="s">
        <v>1523</v>
      </c>
      <c r="B281" s="15">
        <v>45990</v>
      </c>
      <c r="C281" s="2" t="s">
        <v>1524</v>
      </c>
      <c r="D281" s="3">
        <v>94.58</v>
      </c>
      <c r="E281" s="16" t="str">
        <f>IFERROR(__xludf.DUMMYFUNCTION("IFERROR(
  TEXTJOIN(CHAR(10),TRUE,FILTER('SUMMARY DATA'!E:E,'SUMMARY DATA'!$A:$A=$A281,'SUMMARY DATA'!$C:$C=$B281,'SUMMARY DATA'!$B:$B=""RWS"")),
  IF(
    OR(
      ISNUMBER(SEARCH(""CDM CASH DEPOSIT"",$C281)),
      ISNUMBER(SEARCH(""CASH DEPOSIT"",$C28"&amp;"1)),
      COUNTIFS('SUMMARY DATA'!$D:$D,$C281,'SUMMARY DATA'!$B:$B,""RWS"")&lt;&gt;1
    ),
    """",
    IFERROR(TEXTJOIN(CHAR(10),TRUE,FILTER('SUMMARY DATA'!E:E,'SUMMARY DATA'!$D:$D=$C281,'SUMMARY DATA'!$B:$B=""RWS"")),"""")
  )
)"),"")</f>
        <v/>
      </c>
      <c r="F281" s="17" t="str">
        <f>IFERROR(__xludf.DUMMYFUNCTION("IFERROR(
  TEXTJOIN(CHAR(10),TRUE,FILTER('SUMMARY DATA'!F:F,'SUMMARY DATA'!$A:$A=$A281,'SUMMARY DATA'!$C:$C=$B281,'SUMMARY DATA'!$B:$B=""RWS"")),
  IF(
    OR(
      ISNUMBER(SEARCH(""CDM CASH DEPOSIT"",$C281)),
      ISNUMBER(SEARCH(""CASH DEPOSIT"",$C28"&amp;"1)),
      COUNTIFS('SUMMARY DATA'!$D:$D,$C281,'SUMMARY DATA'!$B:$B,""RWS"")&lt;&gt;1
    ),
    """",
    IFERROR(TEXTJOIN(CHAR(10),TRUE,FILTER('SUMMARY DATA'!F:F,'SUMMARY DATA'!$D:$D=$C281,'SUMMARY DATA'!$B:$B=""RWS"")),"""")
  )
)"),"")</f>
        <v/>
      </c>
      <c r="G281" s="17" t="str">
        <f>IFERROR(__xludf.DUMMYFUNCTION("IFERROR(
  TEXTJOIN(CHAR(10),TRUE,FILTER('SUMMARY DATA'!G:G,'SUMMARY DATA'!$A:$A=$A281,'SUMMARY DATA'!$C:$C=$B281,'SUMMARY DATA'!$B:$B=""RWS"")),
  IF(
    OR(
      ISNUMBER(SEARCH(""CDM CASH DEPOSIT"",$C281)),
      ISNUMBER(SEARCH(""CASH DEPOSIT"",$C28"&amp;"1)),
      COUNTIFS('SUMMARY DATA'!$D:$D,$C281,'SUMMARY DATA'!$B:$B,""RWS"")&lt;&gt;1
    ),
    """",
    IFERROR(TEXTJOIN(CHAR(10),TRUE,FILTER('SUMMARY DATA'!G:G,'SUMMARY DATA'!$D:$D=$C281,'SUMMARY DATA'!$B:$B=""RWS"")),"""")
  )
)"),"")</f>
        <v/>
      </c>
      <c r="H281" s="18" t="str">
        <f>IFERROR(__xludf.DUMMYFUNCTION("IFERROR(
  TEXTJOIN(CHAR(10),TRUE,FILTER('SUMMARY DATA'!H:H,'SUMMARY DATA'!$A:$A=$A281,'SUMMARY DATA'!$C:$C=$B281,'SUMMARY DATA'!$B:$B=""RWS"",'SUMMARY DATA'!$H:$H=$D281)),
  IF(
    OR(
      ISNUMBER(SEARCH(""CDM CASH DEPOSIT"",$C281)),
      ISNUMBER(S"&amp;"EARCH(""CASH DEPOSIT"",$C281))
    ),
    """",
    IFERROR(TEXTJOIN(CHAR(10),TRUE,FILTER('SUMMARY DATA'!H:H,'SUMMARY DATA'!$D:$D=$C281,'SUMMARY DATA'!$B:$B=""RWS"",'SUMMARY DATA'!$H:$H=$D281)),"""")
  )
)"),"")</f>
        <v/>
      </c>
      <c r="I281" s="18" t="str">
        <f>IFERROR(__xludf.DUMMYFUNCTION("IF(H281="""","""",
SUM(ARRAYFORMULA(VALUE(SPLIT(H281,CHAR(10)))))
)"),"")</f>
        <v/>
      </c>
      <c r="J281" s="17" t="str">
        <f>IFERROR(__xludf.DUMMYFUNCTION("IFERROR(
  TEXTJOIN(CHAR(10),TRUE,FILTER('SUMMARY DATA'!I:I,'SUMMARY DATA'!$A:$A=$A281,'SUMMARY DATA'!$C:$C=$B281,'SUMMARY DATA'!$B:$B=""RWS"")),
  IF(
    OR(
      ISNUMBER(SEARCH(""CDM CASH DEPOSIT"",$C281)),
      ISNUMBER(SEARCH(""CASH DEPOSIT"",$C28"&amp;"1)),
      COUNTIFS('SUMMARY DATA'!$D:$D,$C281,'SUMMARY DATA'!$B:$B,""RWS"")&lt;&gt;1
    ),
    """",
    IFERROR(TEXTJOIN(CHAR(10),TRUE,FILTER('SUMMARY DATA'!I:I,'SUMMARY DATA'!$D:$D=$C281,'SUMMARY DATA'!$B:$B=""RWS"")),"""")
  )
)"),"")</f>
        <v/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Height="1" spans="1:27">
      <c r="A282" s="2" t="s">
        <v>1525</v>
      </c>
      <c r="B282" s="15">
        <v>45990</v>
      </c>
      <c r="C282" s="2" t="s">
        <v>1526</v>
      </c>
      <c r="D282" s="3">
        <v>29.99</v>
      </c>
      <c r="E282" s="16" t="str">
        <f>IFERROR(__xludf.DUMMYFUNCTION("IFERROR(
  TEXTJOIN(CHAR(10),TRUE,FILTER('SUMMARY DATA'!E:E,'SUMMARY DATA'!$A:$A=$A282,'SUMMARY DATA'!$C:$C=$B282,'SUMMARY DATA'!$B:$B=""RWS"")),
  IF(
    OR(
      ISNUMBER(SEARCH(""CDM CASH DEPOSIT"",$C282)),
      ISNUMBER(SEARCH(""CASH DEPOSIT"",$C28"&amp;"2)),
      COUNTIFS('SUMMARY DATA'!$D:$D,$C282,'SUMMARY DATA'!$B:$B,""RWS"")&lt;&gt;1
    ),
    """",
    IFERROR(TEXTJOIN(CHAR(10),TRUE,FILTER('SUMMARY DATA'!E:E,'SUMMARY DATA'!$D:$D=$C282,'SUMMARY DATA'!$B:$B=""RWS"")),"""")
  )
)"),"")</f>
        <v/>
      </c>
      <c r="F282" s="17" t="str">
        <f>IFERROR(__xludf.DUMMYFUNCTION("IFERROR(
  TEXTJOIN(CHAR(10),TRUE,FILTER('SUMMARY DATA'!F:F,'SUMMARY DATA'!$A:$A=$A282,'SUMMARY DATA'!$C:$C=$B282,'SUMMARY DATA'!$B:$B=""RWS"")),
  IF(
    OR(
      ISNUMBER(SEARCH(""CDM CASH DEPOSIT"",$C282)),
      ISNUMBER(SEARCH(""CASH DEPOSIT"",$C28"&amp;"2)),
      COUNTIFS('SUMMARY DATA'!$D:$D,$C282,'SUMMARY DATA'!$B:$B,""RWS"")&lt;&gt;1
    ),
    """",
    IFERROR(TEXTJOIN(CHAR(10),TRUE,FILTER('SUMMARY DATA'!F:F,'SUMMARY DATA'!$D:$D=$C282,'SUMMARY DATA'!$B:$B=""RWS"")),"""")
  )
)"),"")</f>
        <v/>
      </c>
      <c r="G282" s="17" t="str">
        <f>IFERROR(__xludf.DUMMYFUNCTION("IFERROR(
  TEXTJOIN(CHAR(10),TRUE,FILTER('SUMMARY DATA'!G:G,'SUMMARY DATA'!$A:$A=$A282,'SUMMARY DATA'!$C:$C=$B282,'SUMMARY DATA'!$B:$B=""RWS"")),
  IF(
    OR(
      ISNUMBER(SEARCH(""CDM CASH DEPOSIT"",$C282)),
      ISNUMBER(SEARCH(""CASH DEPOSIT"",$C28"&amp;"2)),
      COUNTIFS('SUMMARY DATA'!$D:$D,$C282,'SUMMARY DATA'!$B:$B,""RWS"")&lt;&gt;1
    ),
    """",
    IFERROR(TEXTJOIN(CHAR(10),TRUE,FILTER('SUMMARY DATA'!G:G,'SUMMARY DATA'!$D:$D=$C282,'SUMMARY DATA'!$B:$B=""RWS"")),"""")
  )
)"),"")</f>
        <v/>
      </c>
      <c r="H282" s="18" t="str">
        <f>IFERROR(__xludf.DUMMYFUNCTION("IFERROR(
  TEXTJOIN(CHAR(10),TRUE,FILTER('SUMMARY DATA'!H:H,'SUMMARY DATA'!$A:$A=$A282,'SUMMARY DATA'!$C:$C=$B282,'SUMMARY DATA'!$B:$B=""RWS"",'SUMMARY DATA'!$H:$H=$D282)),
  IF(
    OR(
      ISNUMBER(SEARCH(""CDM CASH DEPOSIT"",$C282)),
      ISNUMBER(S"&amp;"EARCH(""CASH DEPOSIT"",$C282))
    ),
    """",
    IFERROR(TEXTJOIN(CHAR(10),TRUE,FILTER('SUMMARY DATA'!H:H,'SUMMARY DATA'!$D:$D=$C282,'SUMMARY DATA'!$B:$B=""RWS"",'SUMMARY DATA'!$H:$H=$D282)),"""")
  )
)"),"")</f>
        <v/>
      </c>
      <c r="I282" s="18" t="str">
        <f>IFERROR(__xludf.DUMMYFUNCTION("IF(H282="""","""",
SUM(ARRAYFORMULA(VALUE(SPLIT(H282,CHAR(10)))))
)"),"")</f>
        <v/>
      </c>
      <c r="J282" s="17" t="str">
        <f>IFERROR(__xludf.DUMMYFUNCTION("IFERROR(
  TEXTJOIN(CHAR(10),TRUE,FILTER('SUMMARY DATA'!I:I,'SUMMARY DATA'!$A:$A=$A282,'SUMMARY DATA'!$C:$C=$B282,'SUMMARY DATA'!$B:$B=""RWS"")),
  IF(
    OR(
      ISNUMBER(SEARCH(""CDM CASH DEPOSIT"",$C282)),
      ISNUMBER(SEARCH(""CASH DEPOSIT"",$C28"&amp;"2)),
      COUNTIFS('SUMMARY DATA'!$D:$D,$C282,'SUMMARY DATA'!$B:$B,""RWS"")&lt;&gt;1
    ),
    """",
    IFERROR(TEXTJOIN(CHAR(10),TRUE,FILTER('SUMMARY DATA'!I:I,'SUMMARY DATA'!$D:$D=$C282,'SUMMARY DATA'!$B:$B=""RWS"")),"""")
  )
)"),"")</f>
        <v/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Height="1" spans="1:27">
      <c r="A283" s="2" t="s">
        <v>1527</v>
      </c>
      <c r="B283" s="15">
        <v>45989</v>
      </c>
      <c r="C283" s="2" t="s">
        <v>1528</v>
      </c>
      <c r="D283" s="3">
        <v>309</v>
      </c>
      <c r="E283" s="16" t="str">
        <f>IFERROR(__xludf.DUMMYFUNCTION("IFERROR(
  TEXTJOIN(CHAR(10),TRUE,FILTER('SUMMARY DATA'!E:E,'SUMMARY DATA'!$A:$A=$A283,'SUMMARY DATA'!$C:$C=$B283,'SUMMARY DATA'!$B:$B=""RWS"")),
  IF(
    OR(
      ISNUMBER(SEARCH(""CDM CASH DEPOSIT"",$C283)),
      ISNUMBER(SEARCH(""CASH DEPOSIT"",$C28"&amp;"3)),
      COUNTIFS('SUMMARY DATA'!$D:$D,$C283,'SUMMARY DATA'!$B:$B,""RWS"")&lt;&gt;1
    ),
    """",
    IFERROR(TEXTJOIN(CHAR(10),TRUE,FILTER('SUMMARY DATA'!E:E,'SUMMARY DATA'!$D:$D=$C283,'SUMMARY DATA'!$B:$B=""RWS"")),"""")
  )
)"),"")</f>
        <v/>
      </c>
      <c r="F283" s="17" t="str">
        <f>IFERROR(__xludf.DUMMYFUNCTION("IFERROR(
  TEXTJOIN(CHAR(10),TRUE,FILTER('SUMMARY DATA'!F:F,'SUMMARY DATA'!$A:$A=$A283,'SUMMARY DATA'!$C:$C=$B283,'SUMMARY DATA'!$B:$B=""RWS"")),
  IF(
    OR(
      ISNUMBER(SEARCH(""CDM CASH DEPOSIT"",$C283)),
      ISNUMBER(SEARCH(""CASH DEPOSIT"",$C28"&amp;"3)),
      COUNTIFS('SUMMARY DATA'!$D:$D,$C283,'SUMMARY DATA'!$B:$B,""RWS"")&lt;&gt;1
    ),
    """",
    IFERROR(TEXTJOIN(CHAR(10),TRUE,FILTER('SUMMARY DATA'!F:F,'SUMMARY DATA'!$D:$D=$C283,'SUMMARY DATA'!$B:$B=""RWS"")),"""")
  )
)"),"")</f>
        <v/>
      </c>
      <c r="G283" s="17" t="str">
        <f>IFERROR(__xludf.DUMMYFUNCTION("IFERROR(
  TEXTJOIN(CHAR(10),TRUE,FILTER('SUMMARY DATA'!G:G,'SUMMARY DATA'!$A:$A=$A283,'SUMMARY DATA'!$C:$C=$B283,'SUMMARY DATA'!$B:$B=""RWS"")),
  IF(
    OR(
      ISNUMBER(SEARCH(""CDM CASH DEPOSIT"",$C283)),
      ISNUMBER(SEARCH(""CASH DEPOSIT"",$C28"&amp;"3)),
      COUNTIFS('SUMMARY DATA'!$D:$D,$C283,'SUMMARY DATA'!$B:$B,""RWS"")&lt;&gt;1
    ),
    """",
    IFERROR(TEXTJOIN(CHAR(10),TRUE,FILTER('SUMMARY DATA'!G:G,'SUMMARY DATA'!$D:$D=$C283,'SUMMARY DATA'!$B:$B=""RWS"")),"""")
  )
)"),"")</f>
        <v/>
      </c>
      <c r="H283" s="18" t="str">
        <f>IFERROR(__xludf.DUMMYFUNCTION("IFERROR(
  TEXTJOIN(CHAR(10),TRUE,FILTER('SUMMARY DATA'!H:H,'SUMMARY DATA'!$A:$A=$A283,'SUMMARY DATA'!$C:$C=$B283,'SUMMARY DATA'!$B:$B=""RWS"",'SUMMARY DATA'!$H:$H=$D283)),
  IF(
    OR(
      ISNUMBER(SEARCH(""CDM CASH DEPOSIT"",$C283)),
      ISNUMBER(S"&amp;"EARCH(""CASH DEPOSIT"",$C283))
    ),
    """",
    IFERROR(TEXTJOIN(CHAR(10),TRUE,FILTER('SUMMARY DATA'!H:H,'SUMMARY DATA'!$D:$D=$C283,'SUMMARY DATA'!$B:$B=""RWS"",'SUMMARY DATA'!$H:$H=$D283)),"""")
  )
)"),"")</f>
        <v/>
      </c>
      <c r="I283" s="18" t="str">
        <f>IFERROR(__xludf.DUMMYFUNCTION("IF(H283="""","""",
SUM(ARRAYFORMULA(VALUE(SPLIT(H283,CHAR(10)))))
)"),"")</f>
        <v/>
      </c>
      <c r="J283" s="17" t="str">
        <f>IFERROR(__xludf.DUMMYFUNCTION("IFERROR(
  TEXTJOIN(CHAR(10),TRUE,FILTER('SUMMARY DATA'!I:I,'SUMMARY DATA'!$A:$A=$A283,'SUMMARY DATA'!$C:$C=$B283,'SUMMARY DATA'!$B:$B=""RWS"")),
  IF(
    OR(
      ISNUMBER(SEARCH(""CDM CASH DEPOSIT"",$C283)),
      ISNUMBER(SEARCH(""CASH DEPOSIT"",$C28"&amp;"3)),
      COUNTIFS('SUMMARY DATA'!$D:$D,$C283,'SUMMARY DATA'!$B:$B,""RWS"")&lt;&gt;1
    ),
    """",
    IFERROR(TEXTJOIN(CHAR(10),TRUE,FILTER('SUMMARY DATA'!I:I,'SUMMARY DATA'!$D:$D=$C283,'SUMMARY DATA'!$B:$B=""RWS"")),"""")
  )
)"),"")</f>
        <v/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Height="1" spans="1:27">
      <c r="A284" s="2" t="s">
        <v>1529</v>
      </c>
      <c r="B284" s="15">
        <v>45989</v>
      </c>
      <c r="C284" s="2" t="s">
        <v>1530</v>
      </c>
      <c r="D284" s="3">
        <v>269</v>
      </c>
      <c r="E284" s="16" t="str">
        <f>IFERROR(__xludf.DUMMYFUNCTION("IFERROR(
  TEXTJOIN(CHAR(10),TRUE,FILTER('SUMMARY DATA'!E:E,'SUMMARY DATA'!$A:$A=$A284,'SUMMARY DATA'!$C:$C=$B284,'SUMMARY DATA'!$B:$B=""RWS"")),
  IF(
    OR(
      ISNUMBER(SEARCH(""CDM CASH DEPOSIT"",$C284)),
      ISNUMBER(SEARCH(""CASH DEPOSIT"",$C28"&amp;"4)),
      COUNTIFS('SUMMARY DATA'!$D:$D,$C284,'SUMMARY DATA'!$B:$B,""RWS"")&lt;&gt;1
    ),
    """",
    IFERROR(TEXTJOIN(CHAR(10),TRUE,FILTER('SUMMARY DATA'!E:E,'SUMMARY DATA'!$D:$D=$C284,'SUMMARY DATA'!$B:$B=""RWS"")),"""")
  )
)"),"")</f>
        <v/>
      </c>
      <c r="F284" s="17" t="str">
        <f>IFERROR(__xludf.DUMMYFUNCTION("IFERROR(
  TEXTJOIN(CHAR(10),TRUE,FILTER('SUMMARY DATA'!F:F,'SUMMARY DATA'!$A:$A=$A284,'SUMMARY DATA'!$C:$C=$B284,'SUMMARY DATA'!$B:$B=""RWS"")),
  IF(
    OR(
      ISNUMBER(SEARCH(""CDM CASH DEPOSIT"",$C284)),
      ISNUMBER(SEARCH(""CASH DEPOSIT"",$C28"&amp;"4)),
      COUNTIFS('SUMMARY DATA'!$D:$D,$C284,'SUMMARY DATA'!$B:$B,""RWS"")&lt;&gt;1
    ),
    """",
    IFERROR(TEXTJOIN(CHAR(10),TRUE,FILTER('SUMMARY DATA'!F:F,'SUMMARY DATA'!$D:$D=$C284,'SUMMARY DATA'!$B:$B=""RWS"")),"""")
  )
)"),"")</f>
        <v/>
      </c>
      <c r="G284" s="17" t="str">
        <f>IFERROR(__xludf.DUMMYFUNCTION("IFERROR(
  TEXTJOIN(CHAR(10),TRUE,FILTER('SUMMARY DATA'!G:G,'SUMMARY DATA'!$A:$A=$A284,'SUMMARY DATA'!$C:$C=$B284,'SUMMARY DATA'!$B:$B=""RWS"")),
  IF(
    OR(
      ISNUMBER(SEARCH(""CDM CASH DEPOSIT"",$C284)),
      ISNUMBER(SEARCH(""CASH DEPOSIT"",$C28"&amp;"4)),
      COUNTIFS('SUMMARY DATA'!$D:$D,$C284,'SUMMARY DATA'!$B:$B,""RWS"")&lt;&gt;1
    ),
    """",
    IFERROR(TEXTJOIN(CHAR(10),TRUE,FILTER('SUMMARY DATA'!G:G,'SUMMARY DATA'!$D:$D=$C284,'SUMMARY DATA'!$B:$B=""RWS"")),"""")
  )
)"),"")</f>
        <v/>
      </c>
      <c r="H284" s="18" t="str">
        <f>IFERROR(__xludf.DUMMYFUNCTION("IFERROR(
  TEXTJOIN(CHAR(10),TRUE,FILTER('SUMMARY DATA'!H:H,'SUMMARY DATA'!$A:$A=$A284,'SUMMARY DATA'!$C:$C=$B284,'SUMMARY DATA'!$B:$B=""RWS"",'SUMMARY DATA'!$H:$H=$D284)),
  IF(
    OR(
      ISNUMBER(SEARCH(""CDM CASH DEPOSIT"",$C284)),
      ISNUMBER(S"&amp;"EARCH(""CASH DEPOSIT"",$C284))
    ),
    """",
    IFERROR(TEXTJOIN(CHAR(10),TRUE,FILTER('SUMMARY DATA'!H:H,'SUMMARY DATA'!$D:$D=$C284,'SUMMARY DATA'!$B:$B=""RWS"",'SUMMARY DATA'!$H:$H=$D284)),"""")
  )
)"),"")</f>
        <v/>
      </c>
      <c r="I284" s="18" t="str">
        <f>IFERROR(__xludf.DUMMYFUNCTION("IF(H284="""","""",
SUM(ARRAYFORMULA(VALUE(SPLIT(H284,CHAR(10)))))
)"),"")</f>
        <v/>
      </c>
      <c r="J284" s="17" t="str">
        <f>IFERROR(__xludf.DUMMYFUNCTION("IFERROR(
  TEXTJOIN(CHAR(10),TRUE,FILTER('SUMMARY DATA'!I:I,'SUMMARY DATA'!$A:$A=$A284,'SUMMARY DATA'!$C:$C=$B284,'SUMMARY DATA'!$B:$B=""RWS"")),
  IF(
    OR(
      ISNUMBER(SEARCH(""CDM CASH DEPOSIT"",$C284)),
      ISNUMBER(SEARCH(""CASH DEPOSIT"",$C28"&amp;"4)),
      COUNTIFS('SUMMARY DATA'!$D:$D,$C284,'SUMMARY DATA'!$B:$B,""RWS"")&lt;&gt;1
    ),
    """",
    IFERROR(TEXTJOIN(CHAR(10),TRUE,FILTER('SUMMARY DATA'!I:I,'SUMMARY DATA'!$D:$D=$C284,'SUMMARY DATA'!$B:$B=""RWS"")),"""")
  )
)"),"")</f>
        <v/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Height="1" spans="1:27">
      <c r="A285" s="2" t="s">
        <v>1531</v>
      </c>
      <c r="B285" s="15">
        <v>45989</v>
      </c>
      <c r="C285" s="2" t="s">
        <v>1532</v>
      </c>
      <c r="D285" s="3">
        <v>10</v>
      </c>
      <c r="E285" s="16" t="str">
        <f>IFERROR(__xludf.DUMMYFUNCTION("IFERROR(
  TEXTJOIN(CHAR(10),TRUE,FILTER('SUMMARY DATA'!E:E,'SUMMARY DATA'!$A:$A=$A285,'SUMMARY DATA'!$C:$C=$B285,'SUMMARY DATA'!$B:$B=""RWS"")),
  IF(
    OR(
      ISNUMBER(SEARCH(""CDM CASH DEPOSIT"",$C285)),
      ISNUMBER(SEARCH(""CASH DEPOSIT"",$C28"&amp;"5)),
      COUNTIFS('SUMMARY DATA'!$D:$D,$C285,'SUMMARY DATA'!$B:$B,""RWS"")&lt;&gt;1
    ),
    """",
    IFERROR(TEXTJOIN(CHAR(10),TRUE,FILTER('SUMMARY DATA'!E:E,'SUMMARY DATA'!$D:$D=$C285,'SUMMARY DATA'!$B:$B=""RWS"")),"""")
  )
)"),"")</f>
        <v/>
      </c>
      <c r="F285" s="17" t="str">
        <f>IFERROR(__xludf.DUMMYFUNCTION("IFERROR(
  TEXTJOIN(CHAR(10),TRUE,FILTER('SUMMARY DATA'!F:F,'SUMMARY DATA'!$A:$A=$A285,'SUMMARY DATA'!$C:$C=$B285,'SUMMARY DATA'!$B:$B=""RWS"")),
  IF(
    OR(
      ISNUMBER(SEARCH(""CDM CASH DEPOSIT"",$C285)),
      ISNUMBER(SEARCH(""CASH DEPOSIT"",$C28"&amp;"5)),
      COUNTIFS('SUMMARY DATA'!$D:$D,$C285,'SUMMARY DATA'!$B:$B,""RWS"")&lt;&gt;1
    ),
    """",
    IFERROR(TEXTJOIN(CHAR(10),TRUE,FILTER('SUMMARY DATA'!F:F,'SUMMARY DATA'!$D:$D=$C285,'SUMMARY DATA'!$B:$B=""RWS"")),"""")
  )
)"),"")</f>
        <v/>
      </c>
      <c r="G285" s="17" t="str">
        <f>IFERROR(__xludf.DUMMYFUNCTION("IFERROR(
  TEXTJOIN(CHAR(10),TRUE,FILTER('SUMMARY DATA'!G:G,'SUMMARY DATA'!$A:$A=$A285,'SUMMARY DATA'!$C:$C=$B285,'SUMMARY DATA'!$B:$B=""RWS"")),
  IF(
    OR(
      ISNUMBER(SEARCH(""CDM CASH DEPOSIT"",$C285)),
      ISNUMBER(SEARCH(""CASH DEPOSIT"",$C28"&amp;"5)),
      COUNTIFS('SUMMARY DATA'!$D:$D,$C285,'SUMMARY DATA'!$B:$B,""RWS"")&lt;&gt;1
    ),
    """",
    IFERROR(TEXTJOIN(CHAR(10),TRUE,FILTER('SUMMARY DATA'!G:G,'SUMMARY DATA'!$D:$D=$C285,'SUMMARY DATA'!$B:$B=""RWS"")),"""")
  )
)"),"")</f>
        <v/>
      </c>
      <c r="H285" s="18" t="str">
        <f>IFERROR(__xludf.DUMMYFUNCTION("IFERROR(
  TEXTJOIN(CHAR(10),TRUE,FILTER('SUMMARY DATA'!H:H,'SUMMARY DATA'!$A:$A=$A285,'SUMMARY DATA'!$C:$C=$B285,'SUMMARY DATA'!$B:$B=""RWS"",'SUMMARY DATA'!$H:$H=$D285)),
  IF(
    OR(
      ISNUMBER(SEARCH(""CDM CASH DEPOSIT"",$C285)),
      ISNUMBER(S"&amp;"EARCH(""CASH DEPOSIT"",$C285))
    ),
    """",
    IFERROR(TEXTJOIN(CHAR(10),TRUE,FILTER('SUMMARY DATA'!H:H,'SUMMARY DATA'!$D:$D=$C285,'SUMMARY DATA'!$B:$B=""RWS"",'SUMMARY DATA'!$H:$H=$D285)),"""")
  )
)"),"")</f>
        <v/>
      </c>
      <c r="I285" s="18" t="str">
        <f>IFERROR(__xludf.DUMMYFUNCTION("IF(H285="""","""",
SUM(ARRAYFORMULA(VALUE(SPLIT(H285,CHAR(10)))))
)"),"")</f>
        <v/>
      </c>
      <c r="J285" s="17" t="str">
        <f>IFERROR(__xludf.DUMMYFUNCTION("IFERROR(
  TEXTJOIN(CHAR(10),TRUE,FILTER('SUMMARY DATA'!I:I,'SUMMARY DATA'!$A:$A=$A285,'SUMMARY DATA'!$C:$C=$B285,'SUMMARY DATA'!$B:$B=""RWS"")),
  IF(
    OR(
      ISNUMBER(SEARCH(""CDM CASH DEPOSIT"",$C285)),
      ISNUMBER(SEARCH(""CASH DEPOSIT"",$C28"&amp;"5)),
      COUNTIFS('SUMMARY DATA'!$D:$D,$C285,'SUMMARY DATA'!$B:$B,""RWS"")&lt;&gt;1
    ),
    """",
    IFERROR(TEXTJOIN(CHAR(10),TRUE,FILTER('SUMMARY DATA'!I:I,'SUMMARY DATA'!$D:$D=$C285,'SUMMARY DATA'!$B:$B=""RWS"")),"""")
  )
)"),"")</f>
        <v/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Height="1" spans="1:27">
      <c r="A286" s="2" t="s">
        <v>1533</v>
      </c>
      <c r="B286" s="15">
        <v>45989</v>
      </c>
      <c r="C286" s="2" t="s">
        <v>1534</v>
      </c>
      <c r="D286" s="3">
        <v>10</v>
      </c>
      <c r="E286" s="16" t="str">
        <f>IFERROR(__xludf.DUMMYFUNCTION("IFERROR(
  TEXTJOIN(CHAR(10),TRUE,FILTER('SUMMARY DATA'!E:E,'SUMMARY DATA'!$A:$A=$A286,'SUMMARY DATA'!$C:$C=$B286,'SUMMARY DATA'!$B:$B=""RWS"")),
  IF(
    OR(
      ISNUMBER(SEARCH(""CDM CASH DEPOSIT"",$C286)),
      ISNUMBER(SEARCH(""CASH DEPOSIT"",$C28"&amp;"6)),
      COUNTIFS('SUMMARY DATA'!$D:$D,$C286,'SUMMARY DATA'!$B:$B,""RWS"")&lt;&gt;1
    ),
    """",
    IFERROR(TEXTJOIN(CHAR(10),TRUE,FILTER('SUMMARY DATA'!E:E,'SUMMARY DATA'!$D:$D=$C286,'SUMMARY DATA'!$B:$B=""RWS"")),"""")
  )
)"),"")</f>
        <v/>
      </c>
      <c r="F286" s="17" t="str">
        <f>IFERROR(__xludf.DUMMYFUNCTION("IFERROR(
  TEXTJOIN(CHAR(10),TRUE,FILTER('SUMMARY DATA'!F:F,'SUMMARY DATA'!$A:$A=$A286,'SUMMARY DATA'!$C:$C=$B286,'SUMMARY DATA'!$B:$B=""RWS"")),
  IF(
    OR(
      ISNUMBER(SEARCH(""CDM CASH DEPOSIT"",$C286)),
      ISNUMBER(SEARCH(""CASH DEPOSIT"",$C28"&amp;"6)),
      COUNTIFS('SUMMARY DATA'!$D:$D,$C286,'SUMMARY DATA'!$B:$B,""RWS"")&lt;&gt;1
    ),
    """",
    IFERROR(TEXTJOIN(CHAR(10),TRUE,FILTER('SUMMARY DATA'!F:F,'SUMMARY DATA'!$D:$D=$C286,'SUMMARY DATA'!$B:$B=""RWS"")),"""")
  )
)"),"")</f>
        <v/>
      </c>
      <c r="G286" s="17" t="str">
        <f>IFERROR(__xludf.DUMMYFUNCTION("IFERROR(
  TEXTJOIN(CHAR(10),TRUE,FILTER('SUMMARY DATA'!G:G,'SUMMARY DATA'!$A:$A=$A286,'SUMMARY DATA'!$C:$C=$B286,'SUMMARY DATA'!$B:$B=""RWS"")),
  IF(
    OR(
      ISNUMBER(SEARCH(""CDM CASH DEPOSIT"",$C286)),
      ISNUMBER(SEARCH(""CASH DEPOSIT"",$C28"&amp;"6)),
      COUNTIFS('SUMMARY DATA'!$D:$D,$C286,'SUMMARY DATA'!$B:$B,""RWS"")&lt;&gt;1
    ),
    """",
    IFERROR(TEXTJOIN(CHAR(10),TRUE,FILTER('SUMMARY DATA'!G:G,'SUMMARY DATA'!$D:$D=$C286,'SUMMARY DATA'!$B:$B=""RWS"")),"""")
  )
)"),"")</f>
        <v/>
      </c>
      <c r="H286" s="18" t="str">
        <f>IFERROR(__xludf.DUMMYFUNCTION("IFERROR(
  TEXTJOIN(CHAR(10),TRUE,FILTER('SUMMARY DATA'!H:H,'SUMMARY DATA'!$A:$A=$A286,'SUMMARY DATA'!$C:$C=$B286,'SUMMARY DATA'!$B:$B=""RWS"",'SUMMARY DATA'!$H:$H=$D286)),
  IF(
    OR(
      ISNUMBER(SEARCH(""CDM CASH DEPOSIT"",$C286)),
      ISNUMBER(S"&amp;"EARCH(""CASH DEPOSIT"",$C286))
    ),
    """",
    IFERROR(TEXTJOIN(CHAR(10),TRUE,FILTER('SUMMARY DATA'!H:H,'SUMMARY DATA'!$D:$D=$C286,'SUMMARY DATA'!$B:$B=""RWS"",'SUMMARY DATA'!$H:$H=$D286)),"""")
  )
)"),"")</f>
        <v/>
      </c>
      <c r="I286" s="18" t="str">
        <f>IFERROR(__xludf.DUMMYFUNCTION("IF(H286="""","""",
SUM(ARRAYFORMULA(VALUE(SPLIT(H286,CHAR(10)))))
)"),"")</f>
        <v/>
      </c>
      <c r="J286" s="17" t="str">
        <f>IFERROR(__xludf.DUMMYFUNCTION("IFERROR(
  TEXTJOIN(CHAR(10),TRUE,FILTER('SUMMARY DATA'!I:I,'SUMMARY DATA'!$A:$A=$A286,'SUMMARY DATA'!$C:$C=$B286,'SUMMARY DATA'!$B:$B=""RWS"")),
  IF(
    OR(
      ISNUMBER(SEARCH(""CDM CASH DEPOSIT"",$C286)),
      ISNUMBER(SEARCH(""CASH DEPOSIT"",$C28"&amp;"6)),
      COUNTIFS('SUMMARY DATA'!$D:$D,$C286,'SUMMARY DATA'!$B:$B,""RWS"")&lt;&gt;1
    ),
    """",
    IFERROR(TEXTJOIN(CHAR(10),TRUE,FILTER('SUMMARY DATA'!I:I,'SUMMARY DATA'!$D:$D=$C286,'SUMMARY DATA'!$B:$B=""RWS"")),"""")
  )
)"),"")</f>
        <v/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Height="1" spans="1:27">
      <c r="A287" s="2" t="s">
        <v>1535</v>
      </c>
      <c r="B287" s="15">
        <v>45989</v>
      </c>
      <c r="C287" s="2" t="s">
        <v>1536</v>
      </c>
      <c r="D287" s="3">
        <v>119.96</v>
      </c>
      <c r="E287" s="16" t="str">
        <f>IFERROR(__xludf.DUMMYFUNCTION("IFERROR(
  TEXTJOIN(CHAR(10),TRUE,FILTER('SUMMARY DATA'!E:E,'SUMMARY DATA'!$A:$A=$A287,'SUMMARY DATA'!$C:$C=$B287,'SUMMARY DATA'!$B:$B=""RWS"")),
  IF(
    OR(
      ISNUMBER(SEARCH(""CDM CASH DEPOSIT"",$C287)),
      ISNUMBER(SEARCH(""CASH DEPOSIT"",$C28"&amp;"7)),
      COUNTIFS('SUMMARY DATA'!$D:$D,$C287,'SUMMARY DATA'!$B:$B,""RWS"")&lt;&gt;1
    ),
    """",
    IFERROR(TEXTJOIN(CHAR(10),TRUE,FILTER('SUMMARY DATA'!E:E,'SUMMARY DATA'!$D:$D=$C287,'SUMMARY DATA'!$B:$B=""RWS"")),"""")
  )
)"),"")</f>
        <v/>
      </c>
      <c r="F287" s="17" t="str">
        <f>IFERROR(__xludf.DUMMYFUNCTION("IFERROR(
  TEXTJOIN(CHAR(10),TRUE,FILTER('SUMMARY DATA'!F:F,'SUMMARY DATA'!$A:$A=$A287,'SUMMARY DATA'!$C:$C=$B287,'SUMMARY DATA'!$B:$B=""RWS"")),
  IF(
    OR(
      ISNUMBER(SEARCH(""CDM CASH DEPOSIT"",$C287)),
      ISNUMBER(SEARCH(""CASH DEPOSIT"",$C28"&amp;"7)),
      COUNTIFS('SUMMARY DATA'!$D:$D,$C287,'SUMMARY DATA'!$B:$B,""RWS"")&lt;&gt;1
    ),
    """",
    IFERROR(TEXTJOIN(CHAR(10),TRUE,FILTER('SUMMARY DATA'!F:F,'SUMMARY DATA'!$D:$D=$C287,'SUMMARY DATA'!$B:$B=""RWS"")),"""")
  )
)"),"")</f>
        <v/>
      </c>
      <c r="G287" s="17" t="str">
        <f>IFERROR(__xludf.DUMMYFUNCTION("IFERROR(
  TEXTJOIN(CHAR(10),TRUE,FILTER('SUMMARY DATA'!G:G,'SUMMARY DATA'!$A:$A=$A287,'SUMMARY DATA'!$C:$C=$B287,'SUMMARY DATA'!$B:$B=""RWS"")),
  IF(
    OR(
      ISNUMBER(SEARCH(""CDM CASH DEPOSIT"",$C287)),
      ISNUMBER(SEARCH(""CASH DEPOSIT"",$C28"&amp;"7)),
      COUNTIFS('SUMMARY DATA'!$D:$D,$C287,'SUMMARY DATA'!$B:$B,""RWS"")&lt;&gt;1
    ),
    """",
    IFERROR(TEXTJOIN(CHAR(10),TRUE,FILTER('SUMMARY DATA'!G:G,'SUMMARY DATA'!$D:$D=$C287,'SUMMARY DATA'!$B:$B=""RWS"")),"""")
  )
)"),"")</f>
        <v/>
      </c>
      <c r="H287" s="18" t="str">
        <f>IFERROR(__xludf.DUMMYFUNCTION("IFERROR(
  TEXTJOIN(CHAR(10),TRUE,FILTER('SUMMARY DATA'!H:H,'SUMMARY DATA'!$A:$A=$A287,'SUMMARY DATA'!$C:$C=$B287,'SUMMARY DATA'!$B:$B=""RWS"",'SUMMARY DATA'!$H:$H=$D287)),
  IF(
    OR(
      ISNUMBER(SEARCH(""CDM CASH DEPOSIT"",$C287)),
      ISNUMBER(S"&amp;"EARCH(""CASH DEPOSIT"",$C287))
    ),
    """",
    IFERROR(TEXTJOIN(CHAR(10),TRUE,FILTER('SUMMARY DATA'!H:H,'SUMMARY DATA'!$D:$D=$C287,'SUMMARY DATA'!$B:$B=""RWS"",'SUMMARY DATA'!$H:$H=$D287)),"""")
  )
)"),"")</f>
        <v/>
      </c>
      <c r="I287" s="18" t="str">
        <f>IFERROR(__xludf.DUMMYFUNCTION("IF(H287="""","""",
SUM(ARRAYFORMULA(VALUE(SPLIT(H287,CHAR(10)))))
)"),"")</f>
        <v/>
      </c>
      <c r="J287" s="17" t="str">
        <f>IFERROR(__xludf.DUMMYFUNCTION("IFERROR(
  TEXTJOIN(CHAR(10),TRUE,FILTER('SUMMARY DATA'!I:I,'SUMMARY DATA'!$A:$A=$A287,'SUMMARY DATA'!$C:$C=$B287,'SUMMARY DATA'!$B:$B=""RWS"")),
  IF(
    OR(
      ISNUMBER(SEARCH(""CDM CASH DEPOSIT"",$C287)),
      ISNUMBER(SEARCH(""CASH DEPOSIT"",$C28"&amp;"7)),
      COUNTIFS('SUMMARY DATA'!$D:$D,$C287,'SUMMARY DATA'!$B:$B,""RWS"")&lt;&gt;1
    ),
    """",
    IFERROR(TEXTJOIN(CHAR(10),TRUE,FILTER('SUMMARY DATA'!I:I,'SUMMARY DATA'!$D:$D=$C287,'SUMMARY DATA'!$B:$B=""RWS"")),"""")
  )
)"),"")</f>
        <v/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Height="1" spans="1:27">
      <c r="A288" s="2" t="s">
        <v>1537</v>
      </c>
      <c r="B288" s="15">
        <v>45989</v>
      </c>
      <c r="C288" s="2" t="s">
        <v>1538</v>
      </c>
      <c r="D288" s="3">
        <v>22.12</v>
      </c>
      <c r="E288" s="16" t="str">
        <f>IFERROR(__xludf.DUMMYFUNCTION("IFERROR(
  TEXTJOIN(CHAR(10),TRUE,FILTER('SUMMARY DATA'!E:E,'SUMMARY DATA'!$A:$A=$A288,'SUMMARY DATA'!$C:$C=$B288,'SUMMARY DATA'!$B:$B=""RWS"")),
  IF(
    OR(
      ISNUMBER(SEARCH(""CDM CASH DEPOSIT"",$C288)),
      ISNUMBER(SEARCH(""CASH DEPOSIT"",$C28"&amp;"8)),
      COUNTIFS('SUMMARY DATA'!$D:$D,$C288,'SUMMARY DATA'!$B:$B,""RWS"")&lt;&gt;1
    ),
    """",
    IFERROR(TEXTJOIN(CHAR(10),TRUE,FILTER('SUMMARY DATA'!E:E,'SUMMARY DATA'!$D:$D=$C288,'SUMMARY DATA'!$B:$B=""RWS"")),"""")
  )
)"),"")</f>
        <v/>
      </c>
      <c r="F288" s="17" t="str">
        <f>IFERROR(__xludf.DUMMYFUNCTION("IFERROR(
  TEXTJOIN(CHAR(10),TRUE,FILTER('SUMMARY DATA'!F:F,'SUMMARY DATA'!$A:$A=$A288,'SUMMARY DATA'!$C:$C=$B288,'SUMMARY DATA'!$B:$B=""RWS"")),
  IF(
    OR(
      ISNUMBER(SEARCH(""CDM CASH DEPOSIT"",$C288)),
      ISNUMBER(SEARCH(""CASH DEPOSIT"",$C28"&amp;"8)),
      COUNTIFS('SUMMARY DATA'!$D:$D,$C288,'SUMMARY DATA'!$B:$B,""RWS"")&lt;&gt;1
    ),
    """",
    IFERROR(TEXTJOIN(CHAR(10),TRUE,FILTER('SUMMARY DATA'!F:F,'SUMMARY DATA'!$D:$D=$C288,'SUMMARY DATA'!$B:$B=""RWS"")),"""")
  )
)"),"")</f>
        <v/>
      </c>
      <c r="G288" s="17" t="str">
        <f>IFERROR(__xludf.DUMMYFUNCTION("IFERROR(
  TEXTJOIN(CHAR(10),TRUE,FILTER('SUMMARY DATA'!G:G,'SUMMARY DATA'!$A:$A=$A288,'SUMMARY DATA'!$C:$C=$B288,'SUMMARY DATA'!$B:$B=""RWS"")),
  IF(
    OR(
      ISNUMBER(SEARCH(""CDM CASH DEPOSIT"",$C288)),
      ISNUMBER(SEARCH(""CASH DEPOSIT"",$C28"&amp;"8)),
      COUNTIFS('SUMMARY DATA'!$D:$D,$C288,'SUMMARY DATA'!$B:$B,""RWS"")&lt;&gt;1
    ),
    """",
    IFERROR(TEXTJOIN(CHAR(10),TRUE,FILTER('SUMMARY DATA'!G:G,'SUMMARY DATA'!$D:$D=$C288,'SUMMARY DATA'!$B:$B=""RWS"")),"""")
  )
)"),"")</f>
        <v/>
      </c>
      <c r="H288" s="18" t="str">
        <f>IFERROR(__xludf.DUMMYFUNCTION("IFERROR(
  TEXTJOIN(CHAR(10),TRUE,FILTER('SUMMARY DATA'!H:H,'SUMMARY DATA'!$A:$A=$A288,'SUMMARY DATA'!$C:$C=$B288,'SUMMARY DATA'!$B:$B=""RWS"",'SUMMARY DATA'!$H:$H=$D288)),
  IF(
    OR(
      ISNUMBER(SEARCH(""CDM CASH DEPOSIT"",$C288)),
      ISNUMBER(S"&amp;"EARCH(""CASH DEPOSIT"",$C288))
    ),
    """",
    IFERROR(TEXTJOIN(CHAR(10),TRUE,FILTER('SUMMARY DATA'!H:H,'SUMMARY DATA'!$D:$D=$C288,'SUMMARY DATA'!$B:$B=""RWS"",'SUMMARY DATA'!$H:$H=$D288)),"""")
  )
)"),"")</f>
        <v/>
      </c>
      <c r="I288" s="18" t="str">
        <f>IFERROR(__xludf.DUMMYFUNCTION("IF(H288="""","""",
SUM(ARRAYFORMULA(VALUE(SPLIT(H288,CHAR(10)))))
)"),"")</f>
        <v/>
      </c>
      <c r="J288" s="17" t="str">
        <f>IFERROR(__xludf.DUMMYFUNCTION("IFERROR(
  TEXTJOIN(CHAR(10),TRUE,FILTER('SUMMARY DATA'!I:I,'SUMMARY DATA'!$A:$A=$A288,'SUMMARY DATA'!$C:$C=$B288,'SUMMARY DATA'!$B:$B=""RWS"")),
  IF(
    OR(
      ISNUMBER(SEARCH(""CDM CASH DEPOSIT"",$C288)),
      ISNUMBER(SEARCH(""CASH DEPOSIT"",$C28"&amp;"8)),
      COUNTIFS('SUMMARY DATA'!$D:$D,$C288,'SUMMARY DATA'!$B:$B,""RWS"")&lt;&gt;1
    ),
    """",
    IFERROR(TEXTJOIN(CHAR(10),TRUE,FILTER('SUMMARY DATA'!I:I,'SUMMARY DATA'!$D:$D=$C288,'SUMMARY DATA'!$B:$B=""RWS"")),"""")
  )
)"),"")</f>
        <v/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Height="1" spans="1:27">
      <c r="A289" s="2" t="s">
        <v>1539</v>
      </c>
      <c r="B289" s="15">
        <v>45989</v>
      </c>
      <c r="C289" s="2" t="s">
        <v>1540</v>
      </c>
      <c r="D289" s="3">
        <v>29.99</v>
      </c>
      <c r="E289" s="16" t="str">
        <f>IFERROR(__xludf.DUMMYFUNCTION("IFERROR(
  TEXTJOIN(CHAR(10),TRUE,FILTER('SUMMARY DATA'!E:E,'SUMMARY DATA'!$A:$A=$A289,'SUMMARY DATA'!$C:$C=$B289,'SUMMARY DATA'!$B:$B=""RWS"")),
  IF(
    OR(
      ISNUMBER(SEARCH(""CDM CASH DEPOSIT"",$C289)),
      ISNUMBER(SEARCH(""CASH DEPOSIT"",$C28"&amp;"9)),
      COUNTIFS('SUMMARY DATA'!$D:$D,$C289,'SUMMARY DATA'!$B:$B,""RWS"")&lt;&gt;1
    ),
    """",
    IFERROR(TEXTJOIN(CHAR(10),TRUE,FILTER('SUMMARY DATA'!E:E,'SUMMARY DATA'!$D:$D=$C289,'SUMMARY DATA'!$B:$B=""RWS"")),"""")
  )
)"),"")</f>
        <v/>
      </c>
      <c r="F289" s="17" t="str">
        <f>IFERROR(__xludf.DUMMYFUNCTION("IFERROR(
  TEXTJOIN(CHAR(10),TRUE,FILTER('SUMMARY DATA'!F:F,'SUMMARY DATA'!$A:$A=$A289,'SUMMARY DATA'!$C:$C=$B289,'SUMMARY DATA'!$B:$B=""RWS"")),
  IF(
    OR(
      ISNUMBER(SEARCH(""CDM CASH DEPOSIT"",$C289)),
      ISNUMBER(SEARCH(""CASH DEPOSIT"",$C28"&amp;"9)),
      COUNTIFS('SUMMARY DATA'!$D:$D,$C289,'SUMMARY DATA'!$B:$B,""RWS"")&lt;&gt;1
    ),
    """",
    IFERROR(TEXTJOIN(CHAR(10),TRUE,FILTER('SUMMARY DATA'!F:F,'SUMMARY DATA'!$D:$D=$C289,'SUMMARY DATA'!$B:$B=""RWS"")),"""")
  )
)"),"")</f>
        <v/>
      </c>
      <c r="G289" s="17" t="str">
        <f>IFERROR(__xludf.DUMMYFUNCTION("IFERROR(
  TEXTJOIN(CHAR(10),TRUE,FILTER('SUMMARY DATA'!G:G,'SUMMARY DATA'!$A:$A=$A289,'SUMMARY DATA'!$C:$C=$B289,'SUMMARY DATA'!$B:$B=""RWS"")),
  IF(
    OR(
      ISNUMBER(SEARCH(""CDM CASH DEPOSIT"",$C289)),
      ISNUMBER(SEARCH(""CASH DEPOSIT"",$C28"&amp;"9)),
      COUNTIFS('SUMMARY DATA'!$D:$D,$C289,'SUMMARY DATA'!$B:$B,""RWS"")&lt;&gt;1
    ),
    """",
    IFERROR(TEXTJOIN(CHAR(10),TRUE,FILTER('SUMMARY DATA'!G:G,'SUMMARY DATA'!$D:$D=$C289,'SUMMARY DATA'!$B:$B=""RWS"")),"""")
  )
)"),"")</f>
        <v/>
      </c>
      <c r="H289" s="18" t="str">
        <f>IFERROR(__xludf.DUMMYFUNCTION("IFERROR(
  TEXTJOIN(CHAR(10),TRUE,FILTER('SUMMARY DATA'!H:H,'SUMMARY DATA'!$A:$A=$A289,'SUMMARY DATA'!$C:$C=$B289,'SUMMARY DATA'!$B:$B=""RWS"",'SUMMARY DATA'!$H:$H=$D289)),
  IF(
    OR(
      ISNUMBER(SEARCH(""CDM CASH DEPOSIT"",$C289)),
      ISNUMBER(S"&amp;"EARCH(""CASH DEPOSIT"",$C289))
    ),
    """",
    IFERROR(TEXTJOIN(CHAR(10),TRUE,FILTER('SUMMARY DATA'!H:H,'SUMMARY DATA'!$D:$D=$C289,'SUMMARY DATA'!$B:$B=""RWS"",'SUMMARY DATA'!$H:$H=$D289)),"""")
  )
)"),"")</f>
        <v/>
      </c>
      <c r="I289" s="18" t="str">
        <f>IFERROR(__xludf.DUMMYFUNCTION("IF(H289="""","""",
SUM(ARRAYFORMULA(VALUE(SPLIT(H289,CHAR(10)))))
)"),"")</f>
        <v/>
      </c>
      <c r="J289" s="17" t="str">
        <f>IFERROR(__xludf.DUMMYFUNCTION("IFERROR(
  TEXTJOIN(CHAR(10),TRUE,FILTER('SUMMARY DATA'!I:I,'SUMMARY DATA'!$A:$A=$A289,'SUMMARY DATA'!$C:$C=$B289,'SUMMARY DATA'!$B:$B=""RWS"")),
  IF(
    OR(
      ISNUMBER(SEARCH(""CDM CASH DEPOSIT"",$C289)),
      ISNUMBER(SEARCH(""CASH DEPOSIT"",$C28"&amp;"9)),
      COUNTIFS('SUMMARY DATA'!$D:$D,$C289,'SUMMARY DATA'!$B:$B,""RWS"")&lt;&gt;1
    ),
    """",
    IFERROR(TEXTJOIN(CHAR(10),TRUE,FILTER('SUMMARY DATA'!I:I,'SUMMARY DATA'!$D:$D=$C289,'SUMMARY DATA'!$B:$B=""RWS"")),"""")
  )
)"),"")</f>
        <v/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Height="1" spans="1:27">
      <c r="A290" s="2" t="s">
        <v>1541</v>
      </c>
      <c r="B290" s="15">
        <v>45988</v>
      </c>
      <c r="C290" s="2" t="s">
        <v>1542</v>
      </c>
      <c r="D290" s="3">
        <v>60</v>
      </c>
      <c r="E290" s="16" t="str">
        <f>IFERROR(__xludf.DUMMYFUNCTION("IFERROR(
  TEXTJOIN(CHAR(10),TRUE,FILTER('SUMMARY DATA'!E:E,'SUMMARY DATA'!$A:$A=$A290,'SUMMARY DATA'!$C:$C=$B290,'SUMMARY DATA'!$B:$B=""RWS"")),
  IF(
    OR(
      ISNUMBER(SEARCH(""CDM CASH DEPOSIT"",$C290)),
      ISNUMBER(SEARCH(""CASH DEPOSIT"",$C29"&amp;"0)),
      COUNTIFS('SUMMARY DATA'!$D:$D,$C290,'SUMMARY DATA'!$B:$B,""RWS"")&lt;&gt;1
    ),
    """",
    IFERROR(TEXTJOIN(CHAR(10),TRUE,FILTER('SUMMARY DATA'!E:E,'SUMMARY DATA'!$D:$D=$C290,'SUMMARY DATA'!$B:$B=""RWS"")),"""")
  )
)"),"")</f>
        <v/>
      </c>
      <c r="F290" s="17" t="str">
        <f>IFERROR(__xludf.DUMMYFUNCTION("IFERROR(
  TEXTJOIN(CHAR(10),TRUE,FILTER('SUMMARY DATA'!F:F,'SUMMARY DATA'!$A:$A=$A290,'SUMMARY DATA'!$C:$C=$B290,'SUMMARY DATA'!$B:$B=""RWS"")),
  IF(
    OR(
      ISNUMBER(SEARCH(""CDM CASH DEPOSIT"",$C290)),
      ISNUMBER(SEARCH(""CASH DEPOSIT"",$C29"&amp;"0)),
      COUNTIFS('SUMMARY DATA'!$D:$D,$C290,'SUMMARY DATA'!$B:$B,""RWS"")&lt;&gt;1
    ),
    """",
    IFERROR(TEXTJOIN(CHAR(10),TRUE,FILTER('SUMMARY DATA'!F:F,'SUMMARY DATA'!$D:$D=$C290,'SUMMARY DATA'!$B:$B=""RWS"")),"""")
  )
)"),"")</f>
        <v/>
      </c>
      <c r="G290" s="17" t="str">
        <f>IFERROR(__xludf.DUMMYFUNCTION("IFERROR(
  TEXTJOIN(CHAR(10),TRUE,FILTER('SUMMARY DATA'!G:G,'SUMMARY DATA'!$A:$A=$A290,'SUMMARY DATA'!$C:$C=$B290,'SUMMARY DATA'!$B:$B=""RWS"")),
  IF(
    OR(
      ISNUMBER(SEARCH(""CDM CASH DEPOSIT"",$C290)),
      ISNUMBER(SEARCH(""CASH DEPOSIT"",$C29"&amp;"0)),
      COUNTIFS('SUMMARY DATA'!$D:$D,$C290,'SUMMARY DATA'!$B:$B,""RWS"")&lt;&gt;1
    ),
    """",
    IFERROR(TEXTJOIN(CHAR(10),TRUE,FILTER('SUMMARY DATA'!G:G,'SUMMARY DATA'!$D:$D=$C290,'SUMMARY DATA'!$B:$B=""RWS"")),"""")
  )
)"),"")</f>
        <v/>
      </c>
      <c r="H290" s="18" t="str">
        <f>IFERROR(__xludf.DUMMYFUNCTION("IFERROR(
  TEXTJOIN(CHAR(10),TRUE,FILTER('SUMMARY DATA'!H:H,'SUMMARY DATA'!$A:$A=$A290,'SUMMARY DATA'!$C:$C=$B290,'SUMMARY DATA'!$B:$B=""RWS"",'SUMMARY DATA'!$H:$H=$D290)),
  IF(
    OR(
      ISNUMBER(SEARCH(""CDM CASH DEPOSIT"",$C290)),
      ISNUMBER(S"&amp;"EARCH(""CASH DEPOSIT"",$C290))
    ),
    """",
    IFERROR(TEXTJOIN(CHAR(10),TRUE,FILTER('SUMMARY DATA'!H:H,'SUMMARY DATA'!$D:$D=$C290,'SUMMARY DATA'!$B:$B=""RWS"",'SUMMARY DATA'!$H:$H=$D290)),"""")
  )
)"),"")</f>
        <v/>
      </c>
      <c r="I290" s="18" t="str">
        <f>IFERROR(__xludf.DUMMYFUNCTION("IF(H290="""","""",
SUM(ARRAYFORMULA(VALUE(SPLIT(H290,CHAR(10)))))
)"),"")</f>
        <v/>
      </c>
      <c r="J290" s="17" t="str">
        <f>IFERROR(__xludf.DUMMYFUNCTION("IFERROR(
  TEXTJOIN(CHAR(10),TRUE,FILTER('SUMMARY DATA'!I:I,'SUMMARY DATA'!$A:$A=$A290,'SUMMARY DATA'!$C:$C=$B290,'SUMMARY DATA'!$B:$B=""RWS"")),
  IF(
    OR(
      ISNUMBER(SEARCH(""CDM CASH DEPOSIT"",$C290)),
      ISNUMBER(SEARCH(""CASH DEPOSIT"",$C29"&amp;"0)),
      COUNTIFS('SUMMARY DATA'!$D:$D,$C290,'SUMMARY DATA'!$B:$B,""RWS"")&lt;&gt;1
    ),
    """",
    IFERROR(TEXTJOIN(CHAR(10),TRUE,FILTER('SUMMARY DATA'!I:I,'SUMMARY DATA'!$D:$D=$C290,'SUMMARY DATA'!$B:$B=""RWS"")),"""")
  )
)"),"")</f>
        <v/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Height="1" spans="1:27">
      <c r="A291" s="2" t="s">
        <v>1543</v>
      </c>
      <c r="B291" s="15">
        <v>45988</v>
      </c>
      <c r="C291" s="2" t="s">
        <v>1544</v>
      </c>
      <c r="D291" s="3">
        <v>431.21</v>
      </c>
      <c r="E291" s="16" t="str">
        <f>IFERROR(__xludf.DUMMYFUNCTION("IFERROR(
  TEXTJOIN(CHAR(10),TRUE,FILTER('SUMMARY DATA'!E:E,'SUMMARY DATA'!$A:$A=$A291,'SUMMARY DATA'!$C:$C=$B291,'SUMMARY DATA'!$B:$B=""RWS"")),
  IF(
    OR(
      ISNUMBER(SEARCH(""CDM CASH DEPOSIT"",$C291)),
      ISNUMBER(SEARCH(""CASH DEPOSIT"",$C29"&amp;"1)),
      COUNTIFS('SUMMARY DATA'!$D:$D,$C291,'SUMMARY DATA'!$B:$B,""RWS"")&lt;&gt;1
    ),
    """",
    IFERROR(TEXTJOIN(CHAR(10),TRUE,FILTER('SUMMARY DATA'!E:E,'SUMMARY DATA'!$D:$D=$C291,'SUMMARY DATA'!$B:$B=""RWS"")),"""")
  )
)"),"")</f>
        <v/>
      </c>
      <c r="F291" s="17" t="str">
        <f>IFERROR(__xludf.DUMMYFUNCTION("IFERROR(
  TEXTJOIN(CHAR(10),TRUE,FILTER('SUMMARY DATA'!F:F,'SUMMARY DATA'!$A:$A=$A291,'SUMMARY DATA'!$C:$C=$B291,'SUMMARY DATA'!$B:$B=""RWS"")),
  IF(
    OR(
      ISNUMBER(SEARCH(""CDM CASH DEPOSIT"",$C291)),
      ISNUMBER(SEARCH(""CASH DEPOSIT"",$C29"&amp;"1)),
      COUNTIFS('SUMMARY DATA'!$D:$D,$C291,'SUMMARY DATA'!$B:$B,""RWS"")&lt;&gt;1
    ),
    """",
    IFERROR(TEXTJOIN(CHAR(10),TRUE,FILTER('SUMMARY DATA'!F:F,'SUMMARY DATA'!$D:$D=$C291,'SUMMARY DATA'!$B:$B=""RWS"")),"""")
  )
)"),"")</f>
        <v/>
      </c>
      <c r="G291" s="17" t="str">
        <f>IFERROR(__xludf.DUMMYFUNCTION("IFERROR(
  TEXTJOIN(CHAR(10),TRUE,FILTER('SUMMARY DATA'!G:G,'SUMMARY DATA'!$A:$A=$A291,'SUMMARY DATA'!$C:$C=$B291,'SUMMARY DATA'!$B:$B=""RWS"")),
  IF(
    OR(
      ISNUMBER(SEARCH(""CDM CASH DEPOSIT"",$C291)),
      ISNUMBER(SEARCH(""CASH DEPOSIT"",$C29"&amp;"1)),
      COUNTIFS('SUMMARY DATA'!$D:$D,$C291,'SUMMARY DATA'!$B:$B,""RWS"")&lt;&gt;1
    ),
    """",
    IFERROR(TEXTJOIN(CHAR(10),TRUE,FILTER('SUMMARY DATA'!G:G,'SUMMARY DATA'!$D:$D=$C291,'SUMMARY DATA'!$B:$B=""RWS"")),"""")
  )
)"),"")</f>
        <v/>
      </c>
      <c r="H291" s="18" t="str">
        <f>IFERROR(__xludf.DUMMYFUNCTION("IFERROR(
  TEXTJOIN(CHAR(10),TRUE,FILTER('SUMMARY DATA'!H:H,'SUMMARY DATA'!$A:$A=$A291,'SUMMARY DATA'!$C:$C=$B291,'SUMMARY DATA'!$B:$B=""RWS"",'SUMMARY DATA'!$H:$H=$D291)),
  IF(
    OR(
      ISNUMBER(SEARCH(""CDM CASH DEPOSIT"",$C291)),
      ISNUMBER(S"&amp;"EARCH(""CASH DEPOSIT"",$C291))
    ),
    """",
    IFERROR(TEXTJOIN(CHAR(10),TRUE,FILTER('SUMMARY DATA'!H:H,'SUMMARY DATA'!$D:$D=$C291,'SUMMARY DATA'!$B:$B=""RWS"",'SUMMARY DATA'!$H:$H=$D291)),"""")
  )
)"),"")</f>
        <v/>
      </c>
      <c r="I291" s="18" t="str">
        <f>IFERROR(__xludf.DUMMYFUNCTION("IF(H291="""","""",
SUM(ARRAYFORMULA(VALUE(SPLIT(H291,CHAR(10)))))
)"),"")</f>
        <v/>
      </c>
      <c r="J291" s="17" t="str">
        <f>IFERROR(__xludf.DUMMYFUNCTION("IFERROR(
  TEXTJOIN(CHAR(10),TRUE,FILTER('SUMMARY DATA'!I:I,'SUMMARY DATA'!$A:$A=$A291,'SUMMARY DATA'!$C:$C=$B291,'SUMMARY DATA'!$B:$B=""RWS"")),
  IF(
    OR(
      ISNUMBER(SEARCH(""CDM CASH DEPOSIT"",$C291)),
      ISNUMBER(SEARCH(""CASH DEPOSIT"",$C29"&amp;"1)),
      COUNTIFS('SUMMARY DATA'!$D:$D,$C291,'SUMMARY DATA'!$B:$B,""RWS"")&lt;&gt;1
    ),
    """",
    IFERROR(TEXTJOIN(CHAR(10),TRUE,FILTER('SUMMARY DATA'!I:I,'SUMMARY DATA'!$D:$D=$C291,'SUMMARY DATA'!$B:$B=""RWS"")),"""")
  )
)"),"")</f>
        <v/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Height="1" spans="1:27">
      <c r="A292" s="2" t="s">
        <v>1545</v>
      </c>
      <c r="B292" s="15">
        <v>45988</v>
      </c>
      <c r="C292" s="2" t="s">
        <v>1546</v>
      </c>
      <c r="D292" s="3">
        <v>59.98</v>
      </c>
      <c r="E292" s="16" t="str">
        <f>IFERROR(__xludf.DUMMYFUNCTION("IFERROR(
  TEXTJOIN(CHAR(10),TRUE,FILTER('SUMMARY DATA'!E:E,'SUMMARY DATA'!$A:$A=$A292,'SUMMARY DATA'!$C:$C=$B292,'SUMMARY DATA'!$B:$B=""RWS"")),
  IF(
    OR(
      ISNUMBER(SEARCH(""CDM CASH DEPOSIT"",$C292)),
      ISNUMBER(SEARCH(""CASH DEPOSIT"",$C29"&amp;"2)),
      COUNTIFS('SUMMARY DATA'!$D:$D,$C292,'SUMMARY DATA'!$B:$B,""RWS"")&lt;&gt;1
    ),
    """",
    IFERROR(TEXTJOIN(CHAR(10),TRUE,FILTER('SUMMARY DATA'!E:E,'SUMMARY DATA'!$D:$D=$C292,'SUMMARY DATA'!$B:$B=""RWS"")),"""")
  )
)"),"")</f>
        <v/>
      </c>
      <c r="F292" s="17" t="str">
        <f>IFERROR(__xludf.DUMMYFUNCTION("IFERROR(
  TEXTJOIN(CHAR(10),TRUE,FILTER('SUMMARY DATA'!F:F,'SUMMARY DATA'!$A:$A=$A292,'SUMMARY DATA'!$C:$C=$B292,'SUMMARY DATA'!$B:$B=""RWS"")),
  IF(
    OR(
      ISNUMBER(SEARCH(""CDM CASH DEPOSIT"",$C292)),
      ISNUMBER(SEARCH(""CASH DEPOSIT"",$C29"&amp;"2)),
      COUNTIFS('SUMMARY DATA'!$D:$D,$C292,'SUMMARY DATA'!$B:$B,""RWS"")&lt;&gt;1
    ),
    """",
    IFERROR(TEXTJOIN(CHAR(10),TRUE,FILTER('SUMMARY DATA'!F:F,'SUMMARY DATA'!$D:$D=$C292,'SUMMARY DATA'!$B:$B=""RWS"")),"""")
  )
)"),"")</f>
        <v/>
      </c>
      <c r="G292" s="17" t="str">
        <f>IFERROR(__xludf.DUMMYFUNCTION("IFERROR(
  TEXTJOIN(CHAR(10),TRUE,FILTER('SUMMARY DATA'!G:G,'SUMMARY DATA'!$A:$A=$A292,'SUMMARY DATA'!$C:$C=$B292,'SUMMARY DATA'!$B:$B=""RWS"")),
  IF(
    OR(
      ISNUMBER(SEARCH(""CDM CASH DEPOSIT"",$C292)),
      ISNUMBER(SEARCH(""CASH DEPOSIT"",$C29"&amp;"2)),
      COUNTIFS('SUMMARY DATA'!$D:$D,$C292,'SUMMARY DATA'!$B:$B,""RWS"")&lt;&gt;1
    ),
    """",
    IFERROR(TEXTJOIN(CHAR(10),TRUE,FILTER('SUMMARY DATA'!G:G,'SUMMARY DATA'!$D:$D=$C292,'SUMMARY DATA'!$B:$B=""RWS"")),"""")
  )
)"),"")</f>
        <v/>
      </c>
      <c r="H292" s="18" t="str">
        <f>IFERROR(__xludf.DUMMYFUNCTION("IFERROR(
  TEXTJOIN(CHAR(10),TRUE,FILTER('SUMMARY DATA'!H:H,'SUMMARY DATA'!$A:$A=$A292,'SUMMARY DATA'!$C:$C=$B292,'SUMMARY DATA'!$B:$B=""RWS"",'SUMMARY DATA'!$H:$H=$D292)),
  IF(
    OR(
      ISNUMBER(SEARCH(""CDM CASH DEPOSIT"",$C292)),
      ISNUMBER(S"&amp;"EARCH(""CASH DEPOSIT"",$C292))
    ),
    """",
    IFERROR(TEXTJOIN(CHAR(10),TRUE,FILTER('SUMMARY DATA'!H:H,'SUMMARY DATA'!$D:$D=$C292,'SUMMARY DATA'!$B:$B=""RWS"",'SUMMARY DATA'!$H:$H=$D292)),"""")
  )
)"),"")</f>
        <v/>
      </c>
      <c r="I292" s="18" t="str">
        <f>IFERROR(__xludf.DUMMYFUNCTION("IF(H292="""","""",
SUM(ARRAYFORMULA(VALUE(SPLIT(H292,CHAR(10)))))
)"),"")</f>
        <v/>
      </c>
      <c r="J292" s="17" t="str">
        <f>IFERROR(__xludf.DUMMYFUNCTION("IFERROR(
  TEXTJOIN(CHAR(10),TRUE,FILTER('SUMMARY DATA'!I:I,'SUMMARY DATA'!$A:$A=$A292,'SUMMARY DATA'!$C:$C=$B292,'SUMMARY DATA'!$B:$B=""RWS"")),
  IF(
    OR(
      ISNUMBER(SEARCH(""CDM CASH DEPOSIT"",$C292)),
      ISNUMBER(SEARCH(""CASH DEPOSIT"",$C29"&amp;"2)),
      COUNTIFS('SUMMARY DATA'!$D:$D,$C292,'SUMMARY DATA'!$B:$B,""RWS"")&lt;&gt;1
    ),
    """",
    IFERROR(TEXTJOIN(CHAR(10),TRUE,FILTER('SUMMARY DATA'!I:I,'SUMMARY DATA'!$D:$D=$C292,'SUMMARY DATA'!$B:$B=""RWS"")),"""")
  )
)"),"")</f>
        <v/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Height="1" spans="1:27">
      <c r="A293" s="2" t="s">
        <v>1547</v>
      </c>
      <c r="B293" s="15">
        <v>45988</v>
      </c>
      <c r="C293" s="2" t="s">
        <v>23</v>
      </c>
      <c r="D293" s="3">
        <v>29.99</v>
      </c>
      <c r="E293" s="16" t="str">
        <f>IFERROR(__xludf.DUMMYFUNCTION("IFERROR(
  TEXTJOIN(CHAR(10),TRUE,FILTER('SUMMARY DATA'!E:E,'SUMMARY DATA'!$A:$A=$A293,'SUMMARY DATA'!$C:$C=$B293,'SUMMARY DATA'!$B:$B=""RWS"")),
  IF(
    OR(
      ISNUMBER(SEARCH(""CDM CASH DEPOSIT"",$C293)),
      ISNUMBER(SEARCH(""CASH DEPOSIT"",$C29"&amp;"3)),
      COUNTIFS('SUMMARY DATA'!$D:$D,$C293,'SUMMARY DATA'!$B:$B,""RWS"")&lt;&gt;1
    ),
    """",
    IFERROR(TEXTJOIN(CHAR(10),TRUE,FILTER('SUMMARY DATA'!E:E,'SUMMARY DATA'!$D:$D=$C293,'SUMMARY DATA'!$B:$B=""RWS"")),"""")
  )
)"),"")</f>
        <v/>
      </c>
      <c r="F293" s="17" t="str">
        <f>IFERROR(__xludf.DUMMYFUNCTION("IFERROR(
  TEXTJOIN(CHAR(10),TRUE,FILTER('SUMMARY DATA'!F:F,'SUMMARY DATA'!$A:$A=$A293,'SUMMARY DATA'!$C:$C=$B293,'SUMMARY DATA'!$B:$B=""RWS"")),
  IF(
    OR(
      ISNUMBER(SEARCH(""CDM CASH DEPOSIT"",$C293)),
      ISNUMBER(SEARCH(""CASH DEPOSIT"",$C29"&amp;"3)),
      COUNTIFS('SUMMARY DATA'!$D:$D,$C293,'SUMMARY DATA'!$B:$B,""RWS"")&lt;&gt;1
    ),
    """",
    IFERROR(TEXTJOIN(CHAR(10),TRUE,FILTER('SUMMARY DATA'!F:F,'SUMMARY DATA'!$D:$D=$C293,'SUMMARY DATA'!$B:$B=""RWS"")),"""")
  )
)"),"")</f>
        <v/>
      </c>
      <c r="G293" s="17" t="str">
        <f>IFERROR(__xludf.DUMMYFUNCTION("IFERROR(
  TEXTJOIN(CHAR(10),TRUE,FILTER('SUMMARY DATA'!G:G,'SUMMARY DATA'!$A:$A=$A293,'SUMMARY DATA'!$C:$C=$B293,'SUMMARY DATA'!$B:$B=""RWS"")),
  IF(
    OR(
      ISNUMBER(SEARCH(""CDM CASH DEPOSIT"",$C293)),
      ISNUMBER(SEARCH(""CASH DEPOSIT"",$C29"&amp;"3)),
      COUNTIFS('SUMMARY DATA'!$D:$D,$C293,'SUMMARY DATA'!$B:$B,""RWS"")&lt;&gt;1
    ),
    """",
    IFERROR(TEXTJOIN(CHAR(10),TRUE,FILTER('SUMMARY DATA'!G:G,'SUMMARY DATA'!$D:$D=$C293,'SUMMARY DATA'!$B:$B=""RWS"")),"""")
  )
)"),"")</f>
        <v/>
      </c>
      <c r="H293" s="18" t="str">
        <f>IFERROR(__xludf.DUMMYFUNCTION("IFERROR(
  TEXTJOIN(CHAR(10),TRUE,FILTER('SUMMARY DATA'!H:H,'SUMMARY DATA'!$A:$A=$A293,'SUMMARY DATA'!$C:$C=$B293,'SUMMARY DATA'!$B:$B=""RWS"",'SUMMARY DATA'!$H:$H=$D293)),
  IF(
    OR(
      ISNUMBER(SEARCH(""CDM CASH DEPOSIT"",$C293)),
      ISNUMBER(S"&amp;"EARCH(""CASH DEPOSIT"",$C293))
    ),
    """",
    IFERROR(TEXTJOIN(CHAR(10),TRUE,FILTER('SUMMARY DATA'!H:H,'SUMMARY DATA'!$D:$D=$C293,'SUMMARY DATA'!$B:$B=""RWS"",'SUMMARY DATA'!$H:$H=$D293)),"""")
  )
)"),"")</f>
        <v/>
      </c>
      <c r="I293" s="18" t="str">
        <f>IFERROR(__xludf.DUMMYFUNCTION("IF(H293="""","""",
SUM(ARRAYFORMULA(VALUE(SPLIT(H293,CHAR(10)))))
)"),"")</f>
        <v/>
      </c>
      <c r="J293" s="17" t="str">
        <f>IFERROR(__xludf.DUMMYFUNCTION("IFERROR(
  TEXTJOIN(CHAR(10),TRUE,FILTER('SUMMARY DATA'!I:I,'SUMMARY DATA'!$A:$A=$A293,'SUMMARY DATA'!$C:$C=$B293,'SUMMARY DATA'!$B:$B=""RWS"")),
  IF(
    OR(
      ISNUMBER(SEARCH(""CDM CASH DEPOSIT"",$C293)),
      ISNUMBER(SEARCH(""CASH DEPOSIT"",$C29"&amp;"3)),
      COUNTIFS('SUMMARY DATA'!$D:$D,$C293,'SUMMARY DATA'!$B:$B,""RWS"")&lt;&gt;1
    ),
    """",
    IFERROR(TEXTJOIN(CHAR(10),TRUE,FILTER('SUMMARY DATA'!I:I,'SUMMARY DATA'!$D:$D=$C293,'SUMMARY DATA'!$B:$B=""RWS"")),"""")
  )
)"),"")</f>
        <v/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Height="1" spans="1:27">
      <c r="A294" s="2" t="s">
        <v>1548</v>
      </c>
      <c r="B294" s="15">
        <v>45988</v>
      </c>
      <c r="C294" s="2" t="s">
        <v>1549</v>
      </c>
      <c r="D294" s="3">
        <v>160</v>
      </c>
      <c r="E294" s="16" t="str">
        <f>IFERROR(__xludf.DUMMYFUNCTION("IFERROR(
  TEXTJOIN(CHAR(10),TRUE,FILTER('SUMMARY DATA'!E:E,'SUMMARY DATA'!$A:$A=$A294,'SUMMARY DATA'!$C:$C=$B294,'SUMMARY DATA'!$B:$B=""RWS"")),
  IF(
    OR(
      ISNUMBER(SEARCH(""CDM CASH DEPOSIT"",$C294)),
      ISNUMBER(SEARCH(""CASH DEPOSIT"",$C29"&amp;"4)),
      COUNTIFS('SUMMARY DATA'!$D:$D,$C294,'SUMMARY DATA'!$B:$B,""RWS"")&lt;&gt;1
    ),
    """",
    IFERROR(TEXTJOIN(CHAR(10),TRUE,FILTER('SUMMARY DATA'!E:E,'SUMMARY DATA'!$D:$D=$C294,'SUMMARY DATA'!$B:$B=""RWS"")),"""")
  )
)"),"")</f>
        <v/>
      </c>
      <c r="F294" s="17" t="str">
        <f>IFERROR(__xludf.DUMMYFUNCTION("IFERROR(
  TEXTJOIN(CHAR(10),TRUE,FILTER('SUMMARY DATA'!F:F,'SUMMARY DATA'!$A:$A=$A294,'SUMMARY DATA'!$C:$C=$B294,'SUMMARY DATA'!$B:$B=""RWS"")),
  IF(
    OR(
      ISNUMBER(SEARCH(""CDM CASH DEPOSIT"",$C294)),
      ISNUMBER(SEARCH(""CASH DEPOSIT"",$C29"&amp;"4)),
      COUNTIFS('SUMMARY DATA'!$D:$D,$C294,'SUMMARY DATA'!$B:$B,""RWS"")&lt;&gt;1
    ),
    """",
    IFERROR(TEXTJOIN(CHAR(10),TRUE,FILTER('SUMMARY DATA'!F:F,'SUMMARY DATA'!$D:$D=$C294,'SUMMARY DATA'!$B:$B=""RWS"")),"""")
  )
)"),"")</f>
        <v/>
      </c>
      <c r="G294" s="17" t="str">
        <f>IFERROR(__xludf.DUMMYFUNCTION("IFERROR(
  TEXTJOIN(CHAR(10),TRUE,FILTER('SUMMARY DATA'!G:G,'SUMMARY DATA'!$A:$A=$A294,'SUMMARY DATA'!$C:$C=$B294,'SUMMARY DATA'!$B:$B=""RWS"")),
  IF(
    OR(
      ISNUMBER(SEARCH(""CDM CASH DEPOSIT"",$C294)),
      ISNUMBER(SEARCH(""CASH DEPOSIT"",$C29"&amp;"4)),
      COUNTIFS('SUMMARY DATA'!$D:$D,$C294,'SUMMARY DATA'!$B:$B,""RWS"")&lt;&gt;1
    ),
    """",
    IFERROR(TEXTJOIN(CHAR(10),TRUE,FILTER('SUMMARY DATA'!G:G,'SUMMARY DATA'!$D:$D=$C294,'SUMMARY DATA'!$B:$B=""RWS"")),"""")
  )
)"),"")</f>
        <v/>
      </c>
      <c r="H294" s="18" t="str">
        <f>IFERROR(__xludf.DUMMYFUNCTION("IFERROR(
  TEXTJOIN(CHAR(10),TRUE,FILTER('SUMMARY DATA'!H:H,'SUMMARY DATA'!$A:$A=$A294,'SUMMARY DATA'!$C:$C=$B294,'SUMMARY DATA'!$B:$B=""RWS"",'SUMMARY DATA'!$H:$H=$D294)),
  IF(
    OR(
      ISNUMBER(SEARCH(""CDM CASH DEPOSIT"",$C294)),
      ISNUMBER(S"&amp;"EARCH(""CASH DEPOSIT"",$C294))
    ),
    """",
    IFERROR(TEXTJOIN(CHAR(10),TRUE,FILTER('SUMMARY DATA'!H:H,'SUMMARY DATA'!$D:$D=$C294,'SUMMARY DATA'!$B:$B=""RWS"",'SUMMARY DATA'!$H:$H=$D294)),"""")
  )
)"),"")</f>
        <v/>
      </c>
      <c r="I294" s="18" t="str">
        <f>IFERROR(__xludf.DUMMYFUNCTION("IF(H294="""","""",
SUM(ARRAYFORMULA(VALUE(SPLIT(H294,CHAR(10)))))
)"),"")</f>
        <v/>
      </c>
      <c r="J294" s="17" t="str">
        <f>IFERROR(__xludf.DUMMYFUNCTION("IFERROR(
  TEXTJOIN(CHAR(10),TRUE,FILTER('SUMMARY DATA'!I:I,'SUMMARY DATA'!$A:$A=$A294,'SUMMARY DATA'!$C:$C=$B294,'SUMMARY DATA'!$B:$B=""RWS"")),
  IF(
    OR(
      ISNUMBER(SEARCH(""CDM CASH DEPOSIT"",$C294)),
      ISNUMBER(SEARCH(""CASH DEPOSIT"",$C29"&amp;"4)),
      COUNTIFS('SUMMARY DATA'!$D:$D,$C294,'SUMMARY DATA'!$B:$B,""RWS"")&lt;&gt;1
    ),
    """",
    IFERROR(TEXTJOIN(CHAR(10),TRUE,FILTER('SUMMARY DATA'!I:I,'SUMMARY DATA'!$D:$D=$C294,'SUMMARY DATA'!$B:$B=""RWS"")),"""")
  )
)"),"")</f>
        <v/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Height="1" spans="1:27">
      <c r="A295" s="2" t="s">
        <v>1550</v>
      </c>
      <c r="B295" s="15">
        <v>45987</v>
      </c>
      <c r="C295" s="2" t="s">
        <v>1551</v>
      </c>
      <c r="D295" s="3">
        <v>29.99</v>
      </c>
      <c r="E295" s="16" t="str">
        <f>IFERROR(__xludf.DUMMYFUNCTION("IFERROR(
  TEXTJOIN(CHAR(10),TRUE,FILTER('SUMMARY DATA'!E:E,'SUMMARY DATA'!$A:$A=$A295,'SUMMARY DATA'!$C:$C=$B295,'SUMMARY DATA'!$B:$B=""RWS"")),
  IF(
    OR(
      ISNUMBER(SEARCH(""CDM CASH DEPOSIT"",$C295)),
      ISNUMBER(SEARCH(""CASH DEPOSIT"",$C29"&amp;"5)),
      COUNTIFS('SUMMARY DATA'!$D:$D,$C295,'SUMMARY DATA'!$B:$B,""RWS"")&lt;&gt;1
    ),
    """",
    IFERROR(TEXTJOIN(CHAR(10),TRUE,FILTER('SUMMARY DATA'!E:E,'SUMMARY DATA'!$D:$D=$C295,'SUMMARY DATA'!$B:$B=""RWS"")),"""")
  )
)"),"")</f>
        <v/>
      </c>
      <c r="F295" s="17" t="str">
        <f>IFERROR(__xludf.DUMMYFUNCTION("IFERROR(
  TEXTJOIN(CHAR(10),TRUE,FILTER('SUMMARY DATA'!F:F,'SUMMARY DATA'!$A:$A=$A295,'SUMMARY DATA'!$C:$C=$B295,'SUMMARY DATA'!$B:$B=""RWS"")),
  IF(
    OR(
      ISNUMBER(SEARCH(""CDM CASH DEPOSIT"",$C295)),
      ISNUMBER(SEARCH(""CASH DEPOSIT"",$C29"&amp;"5)),
      COUNTIFS('SUMMARY DATA'!$D:$D,$C295,'SUMMARY DATA'!$B:$B,""RWS"")&lt;&gt;1
    ),
    """",
    IFERROR(TEXTJOIN(CHAR(10),TRUE,FILTER('SUMMARY DATA'!F:F,'SUMMARY DATA'!$D:$D=$C295,'SUMMARY DATA'!$B:$B=""RWS"")),"""")
  )
)"),"")</f>
        <v/>
      </c>
      <c r="G295" s="17" t="str">
        <f>IFERROR(__xludf.DUMMYFUNCTION("IFERROR(
  TEXTJOIN(CHAR(10),TRUE,FILTER('SUMMARY DATA'!G:G,'SUMMARY DATA'!$A:$A=$A295,'SUMMARY DATA'!$C:$C=$B295,'SUMMARY DATA'!$B:$B=""RWS"")),
  IF(
    OR(
      ISNUMBER(SEARCH(""CDM CASH DEPOSIT"",$C295)),
      ISNUMBER(SEARCH(""CASH DEPOSIT"",$C29"&amp;"5)),
      COUNTIFS('SUMMARY DATA'!$D:$D,$C295,'SUMMARY DATA'!$B:$B,""RWS"")&lt;&gt;1
    ),
    """",
    IFERROR(TEXTJOIN(CHAR(10),TRUE,FILTER('SUMMARY DATA'!G:G,'SUMMARY DATA'!$D:$D=$C295,'SUMMARY DATA'!$B:$B=""RWS"")),"""")
  )
)"),"")</f>
        <v/>
      </c>
      <c r="H295" s="18" t="str">
        <f>IFERROR(__xludf.DUMMYFUNCTION("IFERROR(
  TEXTJOIN(CHAR(10),TRUE,FILTER('SUMMARY DATA'!H:H,'SUMMARY DATA'!$A:$A=$A295,'SUMMARY DATA'!$C:$C=$B295,'SUMMARY DATA'!$B:$B=""RWS"",'SUMMARY DATA'!$H:$H=$D295)),
  IF(
    OR(
      ISNUMBER(SEARCH(""CDM CASH DEPOSIT"",$C295)),
      ISNUMBER(S"&amp;"EARCH(""CASH DEPOSIT"",$C295))
    ),
    """",
    IFERROR(TEXTJOIN(CHAR(10),TRUE,FILTER('SUMMARY DATA'!H:H,'SUMMARY DATA'!$D:$D=$C295,'SUMMARY DATA'!$B:$B=""RWS"",'SUMMARY DATA'!$H:$H=$D295)),"""")
  )
)"),"")</f>
        <v/>
      </c>
      <c r="I295" s="18" t="str">
        <f>IFERROR(__xludf.DUMMYFUNCTION("IF(H295="""","""",
SUM(ARRAYFORMULA(VALUE(SPLIT(H295,CHAR(10)))))
)"),"")</f>
        <v/>
      </c>
      <c r="J295" s="17" t="str">
        <f>IFERROR(__xludf.DUMMYFUNCTION("IFERROR(
  TEXTJOIN(CHAR(10),TRUE,FILTER('SUMMARY DATA'!I:I,'SUMMARY DATA'!$A:$A=$A295,'SUMMARY DATA'!$C:$C=$B295,'SUMMARY DATA'!$B:$B=""RWS"")),
  IF(
    OR(
      ISNUMBER(SEARCH(""CDM CASH DEPOSIT"",$C295)),
      ISNUMBER(SEARCH(""CASH DEPOSIT"",$C29"&amp;"5)),
      COUNTIFS('SUMMARY DATA'!$D:$D,$C295,'SUMMARY DATA'!$B:$B,""RWS"")&lt;&gt;1
    ),
    """",
    IFERROR(TEXTJOIN(CHAR(10),TRUE,FILTER('SUMMARY DATA'!I:I,'SUMMARY DATA'!$D:$D=$C295,'SUMMARY DATA'!$B:$B=""RWS"")),"""")
  )
)"),"")</f>
        <v/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Height="1" spans="1:27">
      <c r="A296" s="2" t="s">
        <v>1552</v>
      </c>
      <c r="B296" s="15">
        <v>45987</v>
      </c>
      <c r="C296" s="2" t="s">
        <v>1553</v>
      </c>
      <c r="D296" s="3">
        <v>607.01</v>
      </c>
      <c r="E296" s="16" t="str">
        <f>IFERROR(__xludf.DUMMYFUNCTION("IFERROR(
  TEXTJOIN(CHAR(10),TRUE,FILTER('SUMMARY DATA'!E:E,'SUMMARY DATA'!$A:$A=$A296,'SUMMARY DATA'!$C:$C=$B296,'SUMMARY DATA'!$B:$B=""RWS"")),
  IF(
    OR(
      ISNUMBER(SEARCH(""CDM CASH DEPOSIT"",$C296)),
      ISNUMBER(SEARCH(""CASH DEPOSIT"",$C29"&amp;"6)),
      COUNTIFS('SUMMARY DATA'!$D:$D,$C296,'SUMMARY DATA'!$B:$B,""RWS"")&lt;&gt;1
    ),
    """",
    IFERROR(TEXTJOIN(CHAR(10),TRUE,FILTER('SUMMARY DATA'!E:E,'SUMMARY DATA'!$D:$D=$C296,'SUMMARY DATA'!$B:$B=""RWS"")),"""")
  )
)"),"")</f>
        <v/>
      </c>
      <c r="F296" s="17" t="str">
        <f>IFERROR(__xludf.DUMMYFUNCTION("IFERROR(
  TEXTJOIN(CHAR(10),TRUE,FILTER('SUMMARY DATA'!F:F,'SUMMARY DATA'!$A:$A=$A296,'SUMMARY DATA'!$C:$C=$B296,'SUMMARY DATA'!$B:$B=""RWS"")),
  IF(
    OR(
      ISNUMBER(SEARCH(""CDM CASH DEPOSIT"",$C296)),
      ISNUMBER(SEARCH(""CASH DEPOSIT"",$C29"&amp;"6)),
      COUNTIFS('SUMMARY DATA'!$D:$D,$C296,'SUMMARY DATA'!$B:$B,""RWS"")&lt;&gt;1
    ),
    """",
    IFERROR(TEXTJOIN(CHAR(10),TRUE,FILTER('SUMMARY DATA'!F:F,'SUMMARY DATA'!$D:$D=$C296,'SUMMARY DATA'!$B:$B=""RWS"")),"""")
  )
)"),"")</f>
        <v/>
      </c>
      <c r="G296" s="17" t="str">
        <f>IFERROR(__xludf.DUMMYFUNCTION("IFERROR(
  TEXTJOIN(CHAR(10),TRUE,FILTER('SUMMARY DATA'!G:G,'SUMMARY DATA'!$A:$A=$A296,'SUMMARY DATA'!$C:$C=$B296,'SUMMARY DATA'!$B:$B=""RWS"")),
  IF(
    OR(
      ISNUMBER(SEARCH(""CDM CASH DEPOSIT"",$C296)),
      ISNUMBER(SEARCH(""CASH DEPOSIT"",$C29"&amp;"6)),
      COUNTIFS('SUMMARY DATA'!$D:$D,$C296,'SUMMARY DATA'!$B:$B,""RWS"")&lt;&gt;1
    ),
    """",
    IFERROR(TEXTJOIN(CHAR(10),TRUE,FILTER('SUMMARY DATA'!G:G,'SUMMARY DATA'!$D:$D=$C296,'SUMMARY DATA'!$B:$B=""RWS"")),"""")
  )
)"),"")</f>
        <v/>
      </c>
      <c r="H296" s="18" t="str">
        <f>IFERROR(__xludf.DUMMYFUNCTION("IFERROR(
  TEXTJOIN(CHAR(10),TRUE,FILTER('SUMMARY DATA'!H:H,'SUMMARY DATA'!$A:$A=$A296,'SUMMARY DATA'!$C:$C=$B296,'SUMMARY DATA'!$B:$B=""RWS"",'SUMMARY DATA'!$H:$H=$D296)),
  IF(
    OR(
      ISNUMBER(SEARCH(""CDM CASH DEPOSIT"",$C296)),
      ISNUMBER(S"&amp;"EARCH(""CASH DEPOSIT"",$C296))
    ),
    """",
    IFERROR(TEXTJOIN(CHAR(10),TRUE,FILTER('SUMMARY DATA'!H:H,'SUMMARY DATA'!$D:$D=$C296,'SUMMARY DATA'!$B:$B=""RWS"",'SUMMARY DATA'!$H:$H=$D296)),"""")
  )
)"),"")</f>
        <v/>
      </c>
      <c r="I296" s="18" t="str">
        <f>IFERROR(__xludf.DUMMYFUNCTION("IF(H296="""","""",
SUM(ARRAYFORMULA(VALUE(SPLIT(H296,CHAR(10)))))
)"),"")</f>
        <v/>
      </c>
      <c r="J296" s="17" t="str">
        <f>IFERROR(__xludf.DUMMYFUNCTION("IFERROR(
  TEXTJOIN(CHAR(10),TRUE,FILTER('SUMMARY DATA'!I:I,'SUMMARY DATA'!$A:$A=$A296,'SUMMARY DATA'!$C:$C=$B296,'SUMMARY DATA'!$B:$B=""RWS"")),
  IF(
    OR(
      ISNUMBER(SEARCH(""CDM CASH DEPOSIT"",$C296)),
      ISNUMBER(SEARCH(""CASH DEPOSIT"",$C29"&amp;"6)),
      COUNTIFS('SUMMARY DATA'!$D:$D,$C296,'SUMMARY DATA'!$B:$B,""RWS"")&lt;&gt;1
    ),
    """",
    IFERROR(TEXTJOIN(CHAR(10),TRUE,FILTER('SUMMARY DATA'!I:I,'SUMMARY DATA'!$D:$D=$C296,'SUMMARY DATA'!$B:$B=""RWS"")),"""")
  )
)"),"")</f>
        <v/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Height="1" spans="1:27">
      <c r="A297" s="2" t="s">
        <v>1554</v>
      </c>
      <c r="B297" s="15">
        <v>45985</v>
      </c>
      <c r="C297" s="2" t="s">
        <v>1555</v>
      </c>
      <c r="D297" s="3">
        <v>39.46</v>
      </c>
      <c r="E297" s="16" t="str">
        <f>IFERROR(__xludf.DUMMYFUNCTION("IFERROR(
  TEXTJOIN(CHAR(10),TRUE,FILTER('SUMMARY DATA'!E:E,'SUMMARY DATA'!$A:$A=$A297,'SUMMARY DATA'!$C:$C=$B297,'SUMMARY DATA'!$B:$B=""RWS"")),
  IF(
    OR(
      ISNUMBER(SEARCH(""CDM CASH DEPOSIT"",$C297)),
      ISNUMBER(SEARCH(""CASH DEPOSIT"",$C29"&amp;"7)),
      COUNTIFS('SUMMARY DATA'!$D:$D,$C297,'SUMMARY DATA'!$B:$B,""RWS"")&lt;&gt;1
    ),
    """",
    IFERROR(TEXTJOIN(CHAR(10),TRUE,FILTER('SUMMARY DATA'!E:E,'SUMMARY DATA'!$D:$D=$C297,'SUMMARY DATA'!$B:$B=""RWS"")),"""")
  )
)"),"")</f>
        <v/>
      </c>
      <c r="F297" s="17" t="str">
        <f>IFERROR(__xludf.DUMMYFUNCTION("IFERROR(
  TEXTJOIN(CHAR(10),TRUE,FILTER('SUMMARY DATA'!F:F,'SUMMARY DATA'!$A:$A=$A297,'SUMMARY DATA'!$C:$C=$B297,'SUMMARY DATA'!$B:$B=""RWS"")),
  IF(
    OR(
      ISNUMBER(SEARCH(""CDM CASH DEPOSIT"",$C297)),
      ISNUMBER(SEARCH(""CASH DEPOSIT"",$C29"&amp;"7)),
      COUNTIFS('SUMMARY DATA'!$D:$D,$C297,'SUMMARY DATA'!$B:$B,""RWS"")&lt;&gt;1
    ),
    """",
    IFERROR(TEXTJOIN(CHAR(10),TRUE,FILTER('SUMMARY DATA'!F:F,'SUMMARY DATA'!$D:$D=$C297,'SUMMARY DATA'!$B:$B=""RWS"")),"""")
  )
)"),"")</f>
        <v/>
      </c>
      <c r="G297" s="17" t="str">
        <f>IFERROR(__xludf.DUMMYFUNCTION("IFERROR(
  TEXTJOIN(CHAR(10),TRUE,FILTER('SUMMARY DATA'!G:G,'SUMMARY DATA'!$A:$A=$A297,'SUMMARY DATA'!$C:$C=$B297,'SUMMARY DATA'!$B:$B=""RWS"")),
  IF(
    OR(
      ISNUMBER(SEARCH(""CDM CASH DEPOSIT"",$C297)),
      ISNUMBER(SEARCH(""CASH DEPOSIT"",$C29"&amp;"7)),
      COUNTIFS('SUMMARY DATA'!$D:$D,$C297,'SUMMARY DATA'!$B:$B,""RWS"")&lt;&gt;1
    ),
    """",
    IFERROR(TEXTJOIN(CHAR(10),TRUE,FILTER('SUMMARY DATA'!G:G,'SUMMARY DATA'!$D:$D=$C297,'SUMMARY DATA'!$B:$B=""RWS"")),"""")
  )
)"),"")</f>
        <v/>
      </c>
      <c r="H297" s="18" t="str">
        <f>IFERROR(__xludf.DUMMYFUNCTION("IFERROR(
  TEXTJOIN(CHAR(10),TRUE,FILTER('SUMMARY DATA'!H:H,'SUMMARY DATA'!$A:$A=$A297,'SUMMARY DATA'!$C:$C=$B297,'SUMMARY DATA'!$B:$B=""RWS"",'SUMMARY DATA'!$H:$H=$D297)),
  IF(
    OR(
      ISNUMBER(SEARCH(""CDM CASH DEPOSIT"",$C297)),
      ISNUMBER(S"&amp;"EARCH(""CASH DEPOSIT"",$C297))
    ),
    """",
    IFERROR(TEXTJOIN(CHAR(10),TRUE,FILTER('SUMMARY DATA'!H:H,'SUMMARY DATA'!$D:$D=$C297,'SUMMARY DATA'!$B:$B=""RWS"",'SUMMARY DATA'!$H:$H=$D297)),"""")
  )
)"),"")</f>
        <v/>
      </c>
      <c r="I297" s="18" t="str">
        <f>IFERROR(__xludf.DUMMYFUNCTION("IF(H297="""","""",
SUM(ARRAYFORMULA(VALUE(SPLIT(H297,CHAR(10)))))
)"),"")</f>
        <v/>
      </c>
      <c r="J297" s="17" t="str">
        <f>IFERROR(__xludf.DUMMYFUNCTION("IFERROR(
  TEXTJOIN(CHAR(10),TRUE,FILTER('SUMMARY DATA'!I:I,'SUMMARY DATA'!$A:$A=$A297,'SUMMARY DATA'!$C:$C=$B297,'SUMMARY DATA'!$B:$B=""RWS"")),
  IF(
    OR(
      ISNUMBER(SEARCH(""CDM CASH DEPOSIT"",$C297)),
      ISNUMBER(SEARCH(""CASH DEPOSIT"",$C29"&amp;"7)),
      COUNTIFS('SUMMARY DATA'!$D:$D,$C297,'SUMMARY DATA'!$B:$B,""RWS"")&lt;&gt;1
    ),
    """",
    IFERROR(TEXTJOIN(CHAR(10),TRUE,FILTER('SUMMARY DATA'!I:I,'SUMMARY DATA'!$D:$D=$C297,'SUMMARY DATA'!$B:$B=""RWS"")),"""")
  )
)"),"")</f>
        <v/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Height="1" spans="1:27">
      <c r="A298" s="2" t="s">
        <v>1556</v>
      </c>
      <c r="B298" s="15">
        <v>45985</v>
      </c>
      <c r="C298" s="2" t="s">
        <v>1557</v>
      </c>
      <c r="D298" s="3">
        <v>5</v>
      </c>
      <c r="E298" s="16" t="str">
        <f>IFERROR(__xludf.DUMMYFUNCTION("IFERROR(
  TEXTJOIN(CHAR(10),TRUE,FILTER('SUMMARY DATA'!E:E,'SUMMARY DATA'!$A:$A=$A298,'SUMMARY DATA'!$C:$C=$B298,'SUMMARY DATA'!$B:$B=""RWS"")),
  IF(
    OR(
      ISNUMBER(SEARCH(""CDM CASH DEPOSIT"",$C298)),
      ISNUMBER(SEARCH(""CASH DEPOSIT"",$C29"&amp;"8)),
      COUNTIFS('SUMMARY DATA'!$D:$D,$C298,'SUMMARY DATA'!$B:$B,""RWS"")&lt;&gt;1
    ),
    """",
    IFERROR(TEXTJOIN(CHAR(10),TRUE,FILTER('SUMMARY DATA'!E:E,'SUMMARY DATA'!$D:$D=$C298,'SUMMARY DATA'!$B:$B=""RWS"")),"""")
  )
)"),"")</f>
        <v/>
      </c>
      <c r="F298" s="17" t="str">
        <f>IFERROR(__xludf.DUMMYFUNCTION("IFERROR(
  TEXTJOIN(CHAR(10),TRUE,FILTER('SUMMARY DATA'!F:F,'SUMMARY DATA'!$A:$A=$A298,'SUMMARY DATA'!$C:$C=$B298,'SUMMARY DATA'!$B:$B=""RWS"")),
  IF(
    OR(
      ISNUMBER(SEARCH(""CDM CASH DEPOSIT"",$C298)),
      ISNUMBER(SEARCH(""CASH DEPOSIT"",$C29"&amp;"8)),
      COUNTIFS('SUMMARY DATA'!$D:$D,$C298,'SUMMARY DATA'!$B:$B,""RWS"")&lt;&gt;1
    ),
    """",
    IFERROR(TEXTJOIN(CHAR(10),TRUE,FILTER('SUMMARY DATA'!F:F,'SUMMARY DATA'!$D:$D=$C298,'SUMMARY DATA'!$B:$B=""RWS"")),"""")
  )
)"),"")</f>
        <v/>
      </c>
      <c r="G298" s="17" t="str">
        <f>IFERROR(__xludf.DUMMYFUNCTION("IFERROR(
  TEXTJOIN(CHAR(10),TRUE,FILTER('SUMMARY DATA'!G:G,'SUMMARY DATA'!$A:$A=$A298,'SUMMARY DATA'!$C:$C=$B298,'SUMMARY DATA'!$B:$B=""RWS"")),
  IF(
    OR(
      ISNUMBER(SEARCH(""CDM CASH DEPOSIT"",$C298)),
      ISNUMBER(SEARCH(""CASH DEPOSIT"",$C29"&amp;"8)),
      COUNTIFS('SUMMARY DATA'!$D:$D,$C298,'SUMMARY DATA'!$B:$B,""RWS"")&lt;&gt;1
    ),
    """",
    IFERROR(TEXTJOIN(CHAR(10),TRUE,FILTER('SUMMARY DATA'!G:G,'SUMMARY DATA'!$D:$D=$C298,'SUMMARY DATA'!$B:$B=""RWS"")),"""")
  )
)"),"")</f>
        <v/>
      </c>
      <c r="H298" s="18" t="str">
        <f>IFERROR(__xludf.DUMMYFUNCTION("IFERROR(
  TEXTJOIN(CHAR(10),TRUE,FILTER('SUMMARY DATA'!H:H,'SUMMARY DATA'!$A:$A=$A298,'SUMMARY DATA'!$C:$C=$B298,'SUMMARY DATA'!$B:$B=""RWS"",'SUMMARY DATA'!$H:$H=$D298)),
  IF(
    OR(
      ISNUMBER(SEARCH(""CDM CASH DEPOSIT"",$C298)),
      ISNUMBER(S"&amp;"EARCH(""CASH DEPOSIT"",$C298))
    ),
    """",
    IFERROR(TEXTJOIN(CHAR(10),TRUE,FILTER('SUMMARY DATA'!H:H,'SUMMARY DATA'!$D:$D=$C298,'SUMMARY DATA'!$B:$B=""RWS"",'SUMMARY DATA'!$H:$H=$D298)),"""")
  )
)"),"")</f>
        <v/>
      </c>
      <c r="I298" s="18" t="str">
        <f>IFERROR(__xludf.DUMMYFUNCTION("IF(H298="""","""",
SUM(ARRAYFORMULA(VALUE(SPLIT(H298,CHAR(10)))))
)"),"")</f>
        <v/>
      </c>
      <c r="J298" s="17" t="str">
        <f>IFERROR(__xludf.DUMMYFUNCTION("IFERROR(
  TEXTJOIN(CHAR(10),TRUE,FILTER('SUMMARY DATA'!I:I,'SUMMARY DATA'!$A:$A=$A298,'SUMMARY DATA'!$C:$C=$B298,'SUMMARY DATA'!$B:$B=""RWS"")),
  IF(
    OR(
      ISNUMBER(SEARCH(""CDM CASH DEPOSIT"",$C298)),
      ISNUMBER(SEARCH(""CASH DEPOSIT"",$C29"&amp;"8)),
      COUNTIFS('SUMMARY DATA'!$D:$D,$C298,'SUMMARY DATA'!$B:$B,""RWS"")&lt;&gt;1
    ),
    """",
    IFERROR(TEXTJOIN(CHAR(10),TRUE,FILTER('SUMMARY DATA'!I:I,'SUMMARY DATA'!$D:$D=$C298,'SUMMARY DATA'!$B:$B=""RWS"")),"""")
  )
)"),"")</f>
        <v/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Height="1" spans="1:27">
      <c r="A299" s="2" t="s">
        <v>1558</v>
      </c>
      <c r="B299" s="15">
        <v>45985</v>
      </c>
      <c r="C299" s="2" t="s">
        <v>1559</v>
      </c>
      <c r="D299" s="3">
        <v>10</v>
      </c>
      <c r="E299" s="16" t="str">
        <f>IFERROR(__xludf.DUMMYFUNCTION("IFERROR(
  TEXTJOIN(CHAR(10),TRUE,FILTER('SUMMARY DATA'!E:E,'SUMMARY DATA'!$A:$A=$A299,'SUMMARY DATA'!$C:$C=$B299,'SUMMARY DATA'!$B:$B=""RWS"")),
  IF(
    OR(
      ISNUMBER(SEARCH(""CDM CASH DEPOSIT"",$C299)),
      ISNUMBER(SEARCH(""CASH DEPOSIT"",$C29"&amp;"9)),
      COUNTIFS('SUMMARY DATA'!$D:$D,$C299,'SUMMARY DATA'!$B:$B,""RWS"")&lt;&gt;1
    ),
    """",
    IFERROR(TEXTJOIN(CHAR(10),TRUE,FILTER('SUMMARY DATA'!E:E,'SUMMARY DATA'!$D:$D=$C299,'SUMMARY DATA'!$B:$B=""RWS"")),"""")
  )
)"),"")</f>
        <v/>
      </c>
      <c r="F299" s="17" t="str">
        <f>IFERROR(__xludf.DUMMYFUNCTION("IFERROR(
  TEXTJOIN(CHAR(10),TRUE,FILTER('SUMMARY DATA'!F:F,'SUMMARY DATA'!$A:$A=$A299,'SUMMARY DATA'!$C:$C=$B299,'SUMMARY DATA'!$B:$B=""RWS"")),
  IF(
    OR(
      ISNUMBER(SEARCH(""CDM CASH DEPOSIT"",$C299)),
      ISNUMBER(SEARCH(""CASH DEPOSIT"",$C29"&amp;"9)),
      COUNTIFS('SUMMARY DATA'!$D:$D,$C299,'SUMMARY DATA'!$B:$B,""RWS"")&lt;&gt;1
    ),
    """",
    IFERROR(TEXTJOIN(CHAR(10),TRUE,FILTER('SUMMARY DATA'!F:F,'SUMMARY DATA'!$D:$D=$C299,'SUMMARY DATA'!$B:$B=""RWS"")),"""")
  )
)"),"")</f>
        <v/>
      </c>
      <c r="G299" s="17" t="str">
        <f>IFERROR(__xludf.DUMMYFUNCTION("IFERROR(
  TEXTJOIN(CHAR(10),TRUE,FILTER('SUMMARY DATA'!G:G,'SUMMARY DATA'!$A:$A=$A299,'SUMMARY DATA'!$C:$C=$B299,'SUMMARY DATA'!$B:$B=""RWS"")),
  IF(
    OR(
      ISNUMBER(SEARCH(""CDM CASH DEPOSIT"",$C299)),
      ISNUMBER(SEARCH(""CASH DEPOSIT"",$C29"&amp;"9)),
      COUNTIFS('SUMMARY DATA'!$D:$D,$C299,'SUMMARY DATA'!$B:$B,""RWS"")&lt;&gt;1
    ),
    """",
    IFERROR(TEXTJOIN(CHAR(10),TRUE,FILTER('SUMMARY DATA'!G:G,'SUMMARY DATA'!$D:$D=$C299,'SUMMARY DATA'!$B:$B=""RWS"")),"""")
  )
)"),"")</f>
        <v/>
      </c>
      <c r="H299" s="18" t="str">
        <f>IFERROR(__xludf.DUMMYFUNCTION("IFERROR(
  TEXTJOIN(CHAR(10),TRUE,FILTER('SUMMARY DATA'!H:H,'SUMMARY DATA'!$A:$A=$A299,'SUMMARY DATA'!$C:$C=$B299,'SUMMARY DATA'!$B:$B=""RWS"",'SUMMARY DATA'!$H:$H=$D299)),
  IF(
    OR(
      ISNUMBER(SEARCH(""CDM CASH DEPOSIT"",$C299)),
      ISNUMBER(S"&amp;"EARCH(""CASH DEPOSIT"",$C299))
    ),
    """",
    IFERROR(TEXTJOIN(CHAR(10),TRUE,FILTER('SUMMARY DATA'!H:H,'SUMMARY DATA'!$D:$D=$C299,'SUMMARY DATA'!$B:$B=""RWS"",'SUMMARY DATA'!$H:$H=$D299)),"""")
  )
)"),"")</f>
        <v/>
      </c>
      <c r="I299" s="18" t="str">
        <f>IFERROR(__xludf.DUMMYFUNCTION("IF(H299="""","""",
SUM(ARRAYFORMULA(VALUE(SPLIT(H299,CHAR(10)))))
)"),"")</f>
        <v/>
      </c>
      <c r="J299" s="17" t="str">
        <f>IFERROR(__xludf.DUMMYFUNCTION("IFERROR(
  TEXTJOIN(CHAR(10),TRUE,FILTER('SUMMARY DATA'!I:I,'SUMMARY DATA'!$A:$A=$A299,'SUMMARY DATA'!$C:$C=$B299,'SUMMARY DATA'!$B:$B=""RWS"")),
  IF(
    OR(
      ISNUMBER(SEARCH(""CDM CASH DEPOSIT"",$C299)),
      ISNUMBER(SEARCH(""CASH DEPOSIT"",$C29"&amp;"9)),
      COUNTIFS('SUMMARY DATA'!$D:$D,$C299,'SUMMARY DATA'!$B:$B,""RWS"")&lt;&gt;1
    ),
    """",
    IFERROR(TEXTJOIN(CHAR(10),TRUE,FILTER('SUMMARY DATA'!I:I,'SUMMARY DATA'!$D:$D=$C299,'SUMMARY DATA'!$B:$B=""RWS"")),"""")
  )
)"),"")</f>
        <v/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Height="1" spans="1:27">
      <c r="A300" s="2" t="s">
        <v>1560</v>
      </c>
      <c r="B300" s="15">
        <v>45985</v>
      </c>
      <c r="C300" s="2" t="s">
        <v>110</v>
      </c>
      <c r="D300" s="3">
        <v>290</v>
      </c>
      <c r="E300" s="16" t="str">
        <f>IFERROR(__xludf.DUMMYFUNCTION("IFERROR(
  TEXTJOIN(CHAR(10),TRUE,FILTER('SUMMARY DATA'!E:E,'SUMMARY DATA'!$A:$A=$A300,'SUMMARY DATA'!$C:$C=$B300,'SUMMARY DATA'!$B:$B=""RWS"")),
  IF(
    OR(
      ISNUMBER(SEARCH(""CDM CASH DEPOSIT"",$C300)),
      ISNUMBER(SEARCH(""CASH DEPOSIT"",$C30"&amp;"0)),
      COUNTIFS('SUMMARY DATA'!$D:$D,$C300,'SUMMARY DATA'!$B:$B,""RWS"")&lt;&gt;1
    ),
    """",
    IFERROR(TEXTJOIN(CHAR(10),TRUE,FILTER('SUMMARY DATA'!E:E,'SUMMARY DATA'!$D:$D=$C300,'SUMMARY DATA'!$B:$B=""RWS"")),"""")
  )
)"),"")</f>
        <v/>
      </c>
      <c r="F300" s="17" t="str">
        <f>IFERROR(__xludf.DUMMYFUNCTION("IFERROR(
  TEXTJOIN(CHAR(10),TRUE,FILTER('SUMMARY DATA'!F:F,'SUMMARY DATA'!$A:$A=$A300,'SUMMARY DATA'!$C:$C=$B300,'SUMMARY DATA'!$B:$B=""RWS"")),
  IF(
    OR(
      ISNUMBER(SEARCH(""CDM CASH DEPOSIT"",$C300)),
      ISNUMBER(SEARCH(""CASH DEPOSIT"",$C30"&amp;"0)),
      COUNTIFS('SUMMARY DATA'!$D:$D,$C300,'SUMMARY DATA'!$B:$B,""RWS"")&lt;&gt;1
    ),
    """",
    IFERROR(TEXTJOIN(CHAR(10),TRUE,FILTER('SUMMARY DATA'!F:F,'SUMMARY DATA'!$D:$D=$C300,'SUMMARY DATA'!$B:$B=""RWS"")),"""")
  )
)"),"")</f>
        <v/>
      </c>
      <c r="G300" s="17" t="str">
        <f>IFERROR(__xludf.DUMMYFUNCTION("IFERROR(
  TEXTJOIN(CHAR(10),TRUE,FILTER('SUMMARY DATA'!G:G,'SUMMARY DATA'!$A:$A=$A300,'SUMMARY DATA'!$C:$C=$B300,'SUMMARY DATA'!$B:$B=""RWS"")),
  IF(
    OR(
      ISNUMBER(SEARCH(""CDM CASH DEPOSIT"",$C300)),
      ISNUMBER(SEARCH(""CASH DEPOSIT"",$C30"&amp;"0)),
      COUNTIFS('SUMMARY DATA'!$D:$D,$C300,'SUMMARY DATA'!$B:$B,""RWS"")&lt;&gt;1
    ),
    """",
    IFERROR(TEXTJOIN(CHAR(10),TRUE,FILTER('SUMMARY DATA'!G:G,'SUMMARY DATA'!$D:$D=$C300,'SUMMARY DATA'!$B:$B=""RWS"")),"""")
  )
)"),"")</f>
        <v/>
      </c>
      <c r="H300" s="18" t="str">
        <f>IFERROR(__xludf.DUMMYFUNCTION("IFERROR(
  TEXTJOIN(CHAR(10),TRUE,FILTER('SUMMARY DATA'!H:H,'SUMMARY DATA'!$A:$A=$A300,'SUMMARY DATA'!$C:$C=$B300,'SUMMARY DATA'!$B:$B=""RWS"",'SUMMARY DATA'!$H:$H=$D300)),
  IF(
    OR(
      ISNUMBER(SEARCH(""CDM CASH DEPOSIT"",$C300)),
      ISNUMBER(S"&amp;"EARCH(""CASH DEPOSIT"",$C300))
    ),
    """",
    IFERROR(TEXTJOIN(CHAR(10),TRUE,FILTER('SUMMARY DATA'!H:H,'SUMMARY DATA'!$D:$D=$C300,'SUMMARY DATA'!$B:$B=""RWS"",'SUMMARY DATA'!$H:$H=$D300)),"""")
  )
)"),"")</f>
        <v/>
      </c>
      <c r="I300" s="18" t="str">
        <f>IFERROR(__xludf.DUMMYFUNCTION("IF(H300="""","""",
SUM(ARRAYFORMULA(VALUE(SPLIT(H300,CHAR(10)))))
)"),"")</f>
        <v/>
      </c>
      <c r="J300" s="17" t="str">
        <f>IFERROR(__xludf.DUMMYFUNCTION("IFERROR(
  TEXTJOIN(CHAR(10),TRUE,FILTER('SUMMARY DATA'!I:I,'SUMMARY DATA'!$A:$A=$A300,'SUMMARY DATA'!$C:$C=$B300,'SUMMARY DATA'!$B:$B=""RWS"")),
  IF(
    OR(
      ISNUMBER(SEARCH(""CDM CASH DEPOSIT"",$C300)),
      ISNUMBER(SEARCH(""CASH DEPOSIT"",$C30"&amp;"0)),
      COUNTIFS('SUMMARY DATA'!$D:$D,$C300,'SUMMARY DATA'!$B:$B,""RWS"")&lt;&gt;1
    ),
    """",
    IFERROR(TEXTJOIN(CHAR(10),TRUE,FILTER('SUMMARY DATA'!I:I,'SUMMARY DATA'!$D:$D=$C300,'SUMMARY DATA'!$B:$B=""RWS"")),"""")
  )
)"),"")</f>
        <v/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Height="1" spans="1:27">
      <c r="A301" s="2" t="s">
        <v>1561</v>
      </c>
      <c r="B301" s="15">
        <v>45985</v>
      </c>
      <c r="C301" s="2" t="s">
        <v>1562</v>
      </c>
      <c r="D301" s="3">
        <v>109.98</v>
      </c>
      <c r="E301" s="16" t="str">
        <f>IFERROR(__xludf.DUMMYFUNCTION("IFERROR(
  TEXTJOIN(CHAR(10),TRUE,FILTER('SUMMARY DATA'!E:E,'SUMMARY DATA'!$A:$A=$A301,'SUMMARY DATA'!$C:$C=$B301,'SUMMARY DATA'!$B:$B=""RWS"")),
  IF(
    OR(
      ISNUMBER(SEARCH(""CDM CASH DEPOSIT"",$C301)),
      ISNUMBER(SEARCH(""CASH DEPOSIT"",$C30"&amp;"1)),
      COUNTIFS('SUMMARY DATA'!$D:$D,$C301,'SUMMARY DATA'!$B:$B,""RWS"")&lt;&gt;1
    ),
    """",
    IFERROR(TEXTJOIN(CHAR(10),TRUE,FILTER('SUMMARY DATA'!E:E,'SUMMARY DATA'!$D:$D=$C301,'SUMMARY DATA'!$B:$B=""RWS"")),"""")
  )
)"),"")</f>
        <v/>
      </c>
      <c r="F301" s="17" t="str">
        <f>IFERROR(__xludf.DUMMYFUNCTION("IFERROR(
  TEXTJOIN(CHAR(10),TRUE,FILTER('SUMMARY DATA'!F:F,'SUMMARY DATA'!$A:$A=$A301,'SUMMARY DATA'!$C:$C=$B301,'SUMMARY DATA'!$B:$B=""RWS"")),
  IF(
    OR(
      ISNUMBER(SEARCH(""CDM CASH DEPOSIT"",$C301)),
      ISNUMBER(SEARCH(""CASH DEPOSIT"",$C30"&amp;"1)),
      COUNTIFS('SUMMARY DATA'!$D:$D,$C301,'SUMMARY DATA'!$B:$B,""RWS"")&lt;&gt;1
    ),
    """",
    IFERROR(TEXTJOIN(CHAR(10),TRUE,FILTER('SUMMARY DATA'!F:F,'SUMMARY DATA'!$D:$D=$C301,'SUMMARY DATA'!$B:$B=""RWS"")),"""")
  )
)"),"")</f>
        <v/>
      </c>
      <c r="G301" s="17" t="str">
        <f>IFERROR(__xludf.DUMMYFUNCTION("IFERROR(
  TEXTJOIN(CHAR(10),TRUE,FILTER('SUMMARY DATA'!G:G,'SUMMARY DATA'!$A:$A=$A301,'SUMMARY DATA'!$C:$C=$B301,'SUMMARY DATA'!$B:$B=""RWS"")),
  IF(
    OR(
      ISNUMBER(SEARCH(""CDM CASH DEPOSIT"",$C301)),
      ISNUMBER(SEARCH(""CASH DEPOSIT"",$C30"&amp;"1)),
      COUNTIFS('SUMMARY DATA'!$D:$D,$C301,'SUMMARY DATA'!$B:$B,""RWS"")&lt;&gt;1
    ),
    """",
    IFERROR(TEXTJOIN(CHAR(10),TRUE,FILTER('SUMMARY DATA'!G:G,'SUMMARY DATA'!$D:$D=$C301,'SUMMARY DATA'!$B:$B=""RWS"")),"""")
  )
)"),"")</f>
        <v/>
      </c>
      <c r="H301" s="18" t="str">
        <f>IFERROR(__xludf.DUMMYFUNCTION("IFERROR(
  TEXTJOIN(CHAR(10),TRUE,FILTER('SUMMARY DATA'!H:H,'SUMMARY DATA'!$A:$A=$A301,'SUMMARY DATA'!$C:$C=$B301,'SUMMARY DATA'!$B:$B=""RWS"",'SUMMARY DATA'!$H:$H=$D301)),
  IF(
    OR(
      ISNUMBER(SEARCH(""CDM CASH DEPOSIT"",$C301)),
      ISNUMBER(S"&amp;"EARCH(""CASH DEPOSIT"",$C301))
    ),
    """",
    IFERROR(TEXTJOIN(CHAR(10),TRUE,FILTER('SUMMARY DATA'!H:H,'SUMMARY DATA'!$D:$D=$C301,'SUMMARY DATA'!$B:$B=""RWS"",'SUMMARY DATA'!$H:$H=$D301)),"""")
  )
)"),"")</f>
        <v/>
      </c>
      <c r="I301" s="18" t="str">
        <f>IFERROR(__xludf.DUMMYFUNCTION("IF(H301="""","""",
SUM(ARRAYFORMULA(VALUE(SPLIT(H301,CHAR(10)))))
)"),"")</f>
        <v/>
      </c>
      <c r="J301" s="17" t="str">
        <f>IFERROR(__xludf.DUMMYFUNCTION("IFERROR(
  TEXTJOIN(CHAR(10),TRUE,FILTER('SUMMARY DATA'!I:I,'SUMMARY DATA'!$A:$A=$A301,'SUMMARY DATA'!$C:$C=$B301,'SUMMARY DATA'!$B:$B=""RWS"")),
  IF(
    OR(
      ISNUMBER(SEARCH(""CDM CASH DEPOSIT"",$C301)),
      ISNUMBER(SEARCH(""CASH DEPOSIT"",$C30"&amp;"1)),
      COUNTIFS('SUMMARY DATA'!$D:$D,$C301,'SUMMARY DATA'!$B:$B,""RWS"")&lt;&gt;1
    ),
    """",
    IFERROR(TEXTJOIN(CHAR(10),TRUE,FILTER('SUMMARY DATA'!I:I,'SUMMARY DATA'!$D:$D=$C301,'SUMMARY DATA'!$B:$B=""RWS"")),"""")
  )
)"),"")</f>
        <v/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Height="1" spans="1:27">
      <c r="A302" s="2" t="s">
        <v>1561</v>
      </c>
      <c r="B302" s="15">
        <v>45985</v>
      </c>
      <c r="C302" s="2" t="s">
        <v>1562</v>
      </c>
      <c r="D302" s="3">
        <v>40</v>
      </c>
      <c r="E302" s="16" t="str">
        <f>IFERROR(__xludf.DUMMYFUNCTION("IFERROR(
  TEXTJOIN(CHAR(10),TRUE,FILTER('SUMMARY DATA'!E:E,'SUMMARY DATA'!$A:$A=$A302,'SUMMARY DATA'!$C:$C=$B302,'SUMMARY DATA'!$B:$B=""RWS"")),
  IF(
    OR(
      ISNUMBER(SEARCH(""CDM CASH DEPOSIT"",$C302)),
      ISNUMBER(SEARCH(""CASH DEPOSIT"",$C30"&amp;"2)),
      COUNTIFS('SUMMARY DATA'!$D:$D,$C302,'SUMMARY DATA'!$B:$B,""RWS"")&lt;&gt;1
    ),
    """",
    IFERROR(TEXTJOIN(CHAR(10),TRUE,FILTER('SUMMARY DATA'!E:E,'SUMMARY DATA'!$D:$D=$C302,'SUMMARY DATA'!$B:$B=""RWS"")),"""")
  )
)"),"")</f>
        <v/>
      </c>
      <c r="F302" s="17" t="str">
        <f>IFERROR(__xludf.DUMMYFUNCTION("IFERROR(
  TEXTJOIN(CHAR(10),TRUE,FILTER('SUMMARY DATA'!F:F,'SUMMARY DATA'!$A:$A=$A302,'SUMMARY DATA'!$C:$C=$B302,'SUMMARY DATA'!$B:$B=""RWS"")),
  IF(
    OR(
      ISNUMBER(SEARCH(""CDM CASH DEPOSIT"",$C302)),
      ISNUMBER(SEARCH(""CASH DEPOSIT"",$C30"&amp;"2)),
      COUNTIFS('SUMMARY DATA'!$D:$D,$C302,'SUMMARY DATA'!$B:$B,""RWS"")&lt;&gt;1
    ),
    """",
    IFERROR(TEXTJOIN(CHAR(10),TRUE,FILTER('SUMMARY DATA'!F:F,'SUMMARY DATA'!$D:$D=$C302,'SUMMARY DATA'!$B:$B=""RWS"")),"""")
  )
)"),"")</f>
        <v/>
      </c>
      <c r="G302" s="17" t="str">
        <f>IFERROR(__xludf.DUMMYFUNCTION("IFERROR(
  TEXTJOIN(CHAR(10),TRUE,FILTER('SUMMARY DATA'!G:G,'SUMMARY DATA'!$A:$A=$A302,'SUMMARY DATA'!$C:$C=$B302,'SUMMARY DATA'!$B:$B=""RWS"")),
  IF(
    OR(
      ISNUMBER(SEARCH(""CDM CASH DEPOSIT"",$C302)),
      ISNUMBER(SEARCH(""CASH DEPOSIT"",$C30"&amp;"2)),
      COUNTIFS('SUMMARY DATA'!$D:$D,$C302,'SUMMARY DATA'!$B:$B,""RWS"")&lt;&gt;1
    ),
    """",
    IFERROR(TEXTJOIN(CHAR(10),TRUE,FILTER('SUMMARY DATA'!G:G,'SUMMARY DATA'!$D:$D=$C302,'SUMMARY DATA'!$B:$B=""RWS"")),"""")
  )
)"),"")</f>
        <v/>
      </c>
      <c r="H302" s="18" t="str">
        <f>IFERROR(__xludf.DUMMYFUNCTION("IFERROR(
  TEXTJOIN(CHAR(10),TRUE,FILTER('SUMMARY DATA'!H:H,'SUMMARY DATA'!$A:$A=$A302,'SUMMARY DATA'!$C:$C=$B302,'SUMMARY DATA'!$B:$B=""RWS"",'SUMMARY DATA'!$H:$H=$D302)),
  IF(
    OR(
      ISNUMBER(SEARCH(""CDM CASH DEPOSIT"",$C302)),
      ISNUMBER(S"&amp;"EARCH(""CASH DEPOSIT"",$C302))
    ),
    """",
    IFERROR(TEXTJOIN(CHAR(10),TRUE,FILTER('SUMMARY DATA'!H:H,'SUMMARY DATA'!$D:$D=$C302,'SUMMARY DATA'!$B:$B=""RWS"",'SUMMARY DATA'!$H:$H=$D302)),"""")
  )
)"),"")</f>
        <v/>
      </c>
      <c r="I302" s="18" t="str">
        <f>IFERROR(__xludf.DUMMYFUNCTION("IF(H302="""","""",
SUM(ARRAYFORMULA(VALUE(SPLIT(H302,CHAR(10)))))
)"),"")</f>
        <v/>
      </c>
      <c r="J302" s="17" t="str">
        <f>IFERROR(__xludf.DUMMYFUNCTION("IFERROR(
  TEXTJOIN(CHAR(10),TRUE,FILTER('SUMMARY DATA'!I:I,'SUMMARY DATA'!$A:$A=$A302,'SUMMARY DATA'!$C:$C=$B302,'SUMMARY DATA'!$B:$B=""RWS"")),
  IF(
    OR(
      ISNUMBER(SEARCH(""CDM CASH DEPOSIT"",$C302)),
      ISNUMBER(SEARCH(""CASH DEPOSIT"",$C30"&amp;"2)),
      COUNTIFS('SUMMARY DATA'!$D:$D,$C302,'SUMMARY DATA'!$B:$B,""RWS"")&lt;&gt;1
    ),
    """",
    IFERROR(TEXTJOIN(CHAR(10),TRUE,FILTER('SUMMARY DATA'!I:I,'SUMMARY DATA'!$D:$D=$C302,'SUMMARY DATA'!$B:$B=""RWS"")),"""")
  )
)"),"")</f>
        <v/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Height="1" spans="1:27">
      <c r="A303" s="2" t="s">
        <v>1563</v>
      </c>
      <c r="B303" s="15">
        <v>45985</v>
      </c>
      <c r="C303" s="2" t="s">
        <v>1564</v>
      </c>
      <c r="D303" s="3">
        <v>20</v>
      </c>
      <c r="E303" s="16" t="str">
        <f>IFERROR(__xludf.DUMMYFUNCTION("IFERROR(
  TEXTJOIN(CHAR(10),TRUE,FILTER('SUMMARY DATA'!E:E,'SUMMARY DATA'!$A:$A=$A303,'SUMMARY DATA'!$C:$C=$B303,'SUMMARY DATA'!$B:$B=""RWS"")),
  IF(
    OR(
      ISNUMBER(SEARCH(""CDM CASH DEPOSIT"",$C303)),
      ISNUMBER(SEARCH(""CASH DEPOSIT"",$C30"&amp;"3)),
      COUNTIFS('SUMMARY DATA'!$D:$D,$C303,'SUMMARY DATA'!$B:$B,""RWS"")&lt;&gt;1
    ),
    """",
    IFERROR(TEXTJOIN(CHAR(10),TRUE,FILTER('SUMMARY DATA'!E:E,'SUMMARY DATA'!$D:$D=$C303,'SUMMARY DATA'!$B:$B=""RWS"")),"""")
  )
)"),"")</f>
        <v/>
      </c>
      <c r="F303" s="17" t="str">
        <f>IFERROR(__xludf.DUMMYFUNCTION("IFERROR(
  TEXTJOIN(CHAR(10),TRUE,FILTER('SUMMARY DATA'!F:F,'SUMMARY DATA'!$A:$A=$A303,'SUMMARY DATA'!$C:$C=$B303,'SUMMARY DATA'!$B:$B=""RWS"")),
  IF(
    OR(
      ISNUMBER(SEARCH(""CDM CASH DEPOSIT"",$C303)),
      ISNUMBER(SEARCH(""CASH DEPOSIT"",$C30"&amp;"3)),
      COUNTIFS('SUMMARY DATA'!$D:$D,$C303,'SUMMARY DATA'!$B:$B,""RWS"")&lt;&gt;1
    ),
    """",
    IFERROR(TEXTJOIN(CHAR(10),TRUE,FILTER('SUMMARY DATA'!F:F,'SUMMARY DATA'!$D:$D=$C303,'SUMMARY DATA'!$B:$B=""RWS"")),"""")
  )
)"),"")</f>
        <v/>
      </c>
      <c r="G303" s="17" t="str">
        <f>IFERROR(__xludf.DUMMYFUNCTION("IFERROR(
  TEXTJOIN(CHAR(10),TRUE,FILTER('SUMMARY DATA'!G:G,'SUMMARY DATA'!$A:$A=$A303,'SUMMARY DATA'!$C:$C=$B303,'SUMMARY DATA'!$B:$B=""RWS"")),
  IF(
    OR(
      ISNUMBER(SEARCH(""CDM CASH DEPOSIT"",$C303)),
      ISNUMBER(SEARCH(""CASH DEPOSIT"",$C30"&amp;"3)),
      COUNTIFS('SUMMARY DATA'!$D:$D,$C303,'SUMMARY DATA'!$B:$B,""RWS"")&lt;&gt;1
    ),
    """",
    IFERROR(TEXTJOIN(CHAR(10),TRUE,FILTER('SUMMARY DATA'!G:G,'SUMMARY DATA'!$D:$D=$C303,'SUMMARY DATA'!$B:$B=""RWS"")),"""")
  )
)"),"")</f>
        <v/>
      </c>
      <c r="H303" s="18" t="str">
        <f>IFERROR(__xludf.DUMMYFUNCTION("IFERROR(
  TEXTJOIN(CHAR(10),TRUE,FILTER('SUMMARY DATA'!H:H,'SUMMARY DATA'!$A:$A=$A303,'SUMMARY DATA'!$C:$C=$B303,'SUMMARY DATA'!$B:$B=""RWS"",'SUMMARY DATA'!$H:$H=$D303)),
  IF(
    OR(
      ISNUMBER(SEARCH(""CDM CASH DEPOSIT"",$C303)),
      ISNUMBER(S"&amp;"EARCH(""CASH DEPOSIT"",$C303))
    ),
    """",
    IFERROR(TEXTJOIN(CHAR(10),TRUE,FILTER('SUMMARY DATA'!H:H,'SUMMARY DATA'!$D:$D=$C303,'SUMMARY DATA'!$B:$B=""RWS"",'SUMMARY DATA'!$H:$H=$D303)),"""")
  )
)"),"")</f>
        <v/>
      </c>
      <c r="I303" s="18" t="str">
        <f>IFERROR(__xludf.DUMMYFUNCTION("IF(H303="""","""",
SUM(ARRAYFORMULA(VALUE(SPLIT(H303,CHAR(10)))))
)"),"")</f>
        <v/>
      </c>
      <c r="J303" s="17" t="str">
        <f>IFERROR(__xludf.DUMMYFUNCTION("IFERROR(
  TEXTJOIN(CHAR(10),TRUE,FILTER('SUMMARY DATA'!I:I,'SUMMARY DATA'!$A:$A=$A303,'SUMMARY DATA'!$C:$C=$B303,'SUMMARY DATA'!$B:$B=""RWS"")),
  IF(
    OR(
      ISNUMBER(SEARCH(""CDM CASH DEPOSIT"",$C303)),
      ISNUMBER(SEARCH(""CASH DEPOSIT"",$C30"&amp;"3)),
      COUNTIFS('SUMMARY DATA'!$D:$D,$C303,'SUMMARY DATA'!$B:$B,""RWS"")&lt;&gt;1
    ),
    """",
    IFERROR(TEXTJOIN(CHAR(10),TRUE,FILTER('SUMMARY DATA'!I:I,'SUMMARY DATA'!$D:$D=$C303,'SUMMARY DATA'!$B:$B=""RWS"")),"""")
  )
)"),"")</f>
        <v/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Height="1" spans="1:27">
      <c r="A304" s="2" t="s">
        <v>1565</v>
      </c>
      <c r="B304" s="15">
        <v>45985</v>
      </c>
      <c r="C304" s="2" t="s">
        <v>1566</v>
      </c>
      <c r="D304" s="3">
        <v>10</v>
      </c>
      <c r="E304" s="16" t="str">
        <f>IFERROR(__xludf.DUMMYFUNCTION("IFERROR(
  TEXTJOIN(CHAR(10),TRUE,FILTER('SUMMARY DATA'!E:E,'SUMMARY DATA'!$A:$A=$A304,'SUMMARY DATA'!$C:$C=$B304,'SUMMARY DATA'!$B:$B=""RWS"")),
  IF(
    OR(
      ISNUMBER(SEARCH(""CDM CASH DEPOSIT"",$C304)),
      ISNUMBER(SEARCH(""CASH DEPOSIT"",$C30"&amp;"4)),
      COUNTIFS('SUMMARY DATA'!$D:$D,$C304,'SUMMARY DATA'!$B:$B,""RWS"")&lt;&gt;1
    ),
    """",
    IFERROR(TEXTJOIN(CHAR(10),TRUE,FILTER('SUMMARY DATA'!E:E,'SUMMARY DATA'!$D:$D=$C304,'SUMMARY DATA'!$B:$B=""RWS"")),"""")
  )
)"),"")</f>
        <v/>
      </c>
      <c r="F304" s="17" t="str">
        <f>IFERROR(__xludf.DUMMYFUNCTION("IFERROR(
  TEXTJOIN(CHAR(10),TRUE,FILTER('SUMMARY DATA'!F:F,'SUMMARY DATA'!$A:$A=$A304,'SUMMARY DATA'!$C:$C=$B304,'SUMMARY DATA'!$B:$B=""RWS"")),
  IF(
    OR(
      ISNUMBER(SEARCH(""CDM CASH DEPOSIT"",$C304)),
      ISNUMBER(SEARCH(""CASH DEPOSIT"",$C30"&amp;"4)),
      COUNTIFS('SUMMARY DATA'!$D:$D,$C304,'SUMMARY DATA'!$B:$B,""RWS"")&lt;&gt;1
    ),
    """",
    IFERROR(TEXTJOIN(CHAR(10),TRUE,FILTER('SUMMARY DATA'!F:F,'SUMMARY DATA'!$D:$D=$C304,'SUMMARY DATA'!$B:$B=""RWS"")),"""")
  )
)"),"")</f>
        <v/>
      </c>
      <c r="G304" s="17" t="str">
        <f>IFERROR(__xludf.DUMMYFUNCTION("IFERROR(
  TEXTJOIN(CHAR(10),TRUE,FILTER('SUMMARY DATA'!G:G,'SUMMARY DATA'!$A:$A=$A304,'SUMMARY DATA'!$C:$C=$B304,'SUMMARY DATA'!$B:$B=""RWS"")),
  IF(
    OR(
      ISNUMBER(SEARCH(""CDM CASH DEPOSIT"",$C304)),
      ISNUMBER(SEARCH(""CASH DEPOSIT"",$C30"&amp;"4)),
      COUNTIFS('SUMMARY DATA'!$D:$D,$C304,'SUMMARY DATA'!$B:$B,""RWS"")&lt;&gt;1
    ),
    """",
    IFERROR(TEXTJOIN(CHAR(10),TRUE,FILTER('SUMMARY DATA'!G:G,'SUMMARY DATA'!$D:$D=$C304,'SUMMARY DATA'!$B:$B=""RWS"")),"""")
  )
)"),"")</f>
        <v/>
      </c>
      <c r="H304" s="18" t="str">
        <f>IFERROR(__xludf.DUMMYFUNCTION("IFERROR(
  TEXTJOIN(CHAR(10),TRUE,FILTER('SUMMARY DATA'!H:H,'SUMMARY DATA'!$A:$A=$A304,'SUMMARY DATA'!$C:$C=$B304,'SUMMARY DATA'!$B:$B=""RWS"",'SUMMARY DATA'!$H:$H=$D304)),
  IF(
    OR(
      ISNUMBER(SEARCH(""CDM CASH DEPOSIT"",$C304)),
      ISNUMBER(S"&amp;"EARCH(""CASH DEPOSIT"",$C304))
    ),
    """",
    IFERROR(TEXTJOIN(CHAR(10),TRUE,FILTER('SUMMARY DATA'!H:H,'SUMMARY DATA'!$D:$D=$C304,'SUMMARY DATA'!$B:$B=""RWS"",'SUMMARY DATA'!$H:$H=$D304)),"""")
  )
)"),"")</f>
        <v/>
      </c>
      <c r="I304" s="18" t="str">
        <f>IFERROR(__xludf.DUMMYFUNCTION("IF(H304="""","""",
SUM(ARRAYFORMULA(VALUE(SPLIT(H304,CHAR(10)))))
)"),"")</f>
        <v/>
      </c>
      <c r="J304" s="17" t="str">
        <f>IFERROR(__xludf.DUMMYFUNCTION("IFERROR(
  TEXTJOIN(CHAR(10),TRUE,FILTER('SUMMARY DATA'!I:I,'SUMMARY DATA'!$A:$A=$A304,'SUMMARY DATA'!$C:$C=$B304,'SUMMARY DATA'!$B:$B=""RWS"")),
  IF(
    OR(
      ISNUMBER(SEARCH(""CDM CASH DEPOSIT"",$C304)),
      ISNUMBER(SEARCH(""CASH DEPOSIT"",$C30"&amp;"4)),
      COUNTIFS('SUMMARY DATA'!$D:$D,$C304,'SUMMARY DATA'!$B:$B,""RWS"")&lt;&gt;1
    ),
    """",
    IFERROR(TEXTJOIN(CHAR(10),TRUE,FILTER('SUMMARY DATA'!I:I,'SUMMARY DATA'!$D:$D=$C304,'SUMMARY DATA'!$B:$B=""RWS"")),"""")
  )
)"),"")</f>
        <v/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Height="1" spans="1:27">
      <c r="A305" s="2" t="s">
        <v>1567</v>
      </c>
      <c r="B305" s="15">
        <v>45984</v>
      </c>
      <c r="C305" s="2" t="s">
        <v>1568</v>
      </c>
      <c r="D305" s="3">
        <v>3.5</v>
      </c>
      <c r="E305" s="16" t="str">
        <f>IFERROR(__xludf.DUMMYFUNCTION("IFERROR(
  TEXTJOIN(CHAR(10),TRUE,FILTER('SUMMARY DATA'!E:E,'SUMMARY DATA'!$A:$A=$A305,'SUMMARY DATA'!$C:$C=$B305,'SUMMARY DATA'!$B:$B=""RWS"")),
  IF(
    OR(
      ISNUMBER(SEARCH(""CDM CASH DEPOSIT"",$C305)),
      ISNUMBER(SEARCH(""CASH DEPOSIT"",$C30"&amp;"5)),
      COUNTIFS('SUMMARY DATA'!$D:$D,$C305,'SUMMARY DATA'!$B:$B,""RWS"")&lt;&gt;1
    ),
    """",
    IFERROR(TEXTJOIN(CHAR(10),TRUE,FILTER('SUMMARY DATA'!E:E,'SUMMARY DATA'!$D:$D=$C305,'SUMMARY DATA'!$B:$B=""RWS"")),"""")
  )
)"),"")</f>
        <v/>
      </c>
      <c r="F305" s="17" t="str">
        <f>IFERROR(__xludf.DUMMYFUNCTION("IFERROR(
  TEXTJOIN(CHAR(10),TRUE,FILTER('SUMMARY DATA'!F:F,'SUMMARY DATA'!$A:$A=$A305,'SUMMARY DATA'!$C:$C=$B305,'SUMMARY DATA'!$B:$B=""RWS"")),
  IF(
    OR(
      ISNUMBER(SEARCH(""CDM CASH DEPOSIT"",$C305)),
      ISNUMBER(SEARCH(""CASH DEPOSIT"",$C30"&amp;"5)),
      COUNTIFS('SUMMARY DATA'!$D:$D,$C305,'SUMMARY DATA'!$B:$B,""RWS"")&lt;&gt;1
    ),
    """",
    IFERROR(TEXTJOIN(CHAR(10),TRUE,FILTER('SUMMARY DATA'!F:F,'SUMMARY DATA'!$D:$D=$C305,'SUMMARY DATA'!$B:$B=""RWS"")),"""")
  )
)"),"")</f>
        <v/>
      </c>
      <c r="G305" s="17" t="str">
        <f>IFERROR(__xludf.DUMMYFUNCTION("IFERROR(
  TEXTJOIN(CHAR(10),TRUE,FILTER('SUMMARY DATA'!G:G,'SUMMARY DATA'!$A:$A=$A305,'SUMMARY DATA'!$C:$C=$B305,'SUMMARY DATA'!$B:$B=""RWS"")),
  IF(
    OR(
      ISNUMBER(SEARCH(""CDM CASH DEPOSIT"",$C305)),
      ISNUMBER(SEARCH(""CASH DEPOSIT"",$C30"&amp;"5)),
      COUNTIFS('SUMMARY DATA'!$D:$D,$C305,'SUMMARY DATA'!$B:$B,""RWS"")&lt;&gt;1
    ),
    """",
    IFERROR(TEXTJOIN(CHAR(10),TRUE,FILTER('SUMMARY DATA'!G:G,'SUMMARY DATA'!$D:$D=$C305,'SUMMARY DATA'!$B:$B=""RWS"")),"""")
  )
)"),"")</f>
        <v/>
      </c>
      <c r="H305" s="18" t="str">
        <f>IFERROR(__xludf.DUMMYFUNCTION("IFERROR(
  TEXTJOIN(CHAR(10),TRUE,FILTER('SUMMARY DATA'!H:H,'SUMMARY DATA'!$A:$A=$A305,'SUMMARY DATA'!$C:$C=$B305,'SUMMARY DATA'!$B:$B=""RWS"",'SUMMARY DATA'!$H:$H=$D305)),
  IF(
    OR(
      ISNUMBER(SEARCH(""CDM CASH DEPOSIT"",$C305)),
      ISNUMBER(S"&amp;"EARCH(""CASH DEPOSIT"",$C305))
    ),
    """",
    IFERROR(TEXTJOIN(CHAR(10),TRUE,FILTER('SUMMARY DATA'!H:H,'SUMMARY DATA'!$D:$D=$C305,'SUMMARY DATA'!$B:$B=""RWS"",'SUMMARY DATA'!$H:$H=$D305)),"""")
  )
)"),"")</f>
        <v/>
      </c>
      <c r="I305" s="18" t="str">
        <f>IFERROR(__xludf.DUMMYFUNCTION("IF(H305="""","""",
SUM(ARRAYFORMULA(VALUE(SPLIT(H305,CHAR(10)))))
)"),"")</f>
        <v/>
      </c>
      <c r="J305" s="17" t="str">
        <f>IFERROR(__xludf.DUMMYFUNCTION("IFERROR(
  TEXTJOIN(CHAR(10),TRUE,FILTER('SUMMARY DATA'!I:I,'SUMMARY DATA'!$A:$A=$A305,'SUMMARY DATA'!$C:$C=$B305,'SUMMARY DATA'!$B:$B=""RWS"")),
  IF(
    OR(
      ISNUMBER(SEARCH(""CDM CASH DEPOSIT"",$C305)),
      ISNUMBER(SEARCH(""CASH DEPOSIT"",$C30"&amp;"5)),
      COUNTIFS('SUMMARY DATA'!$D:$D,$C305,'SUMMARY DATA'!$B:$B,""RWS"")&lt;&gt;1
    ),
    """",
    IFERROR(TEXTJOIN(CHAR(10),TRUE,FILTER('SUMMARY DATA'!I:I,'SUMMARY DATA'!$D:$D=$C305,'SUMMARY DATA'!$B:$B=""RWS"")),"""")
  )
)"),"")</f>
        <v/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Height="1" spans="1:27">
      <c r="A306" s="2" t="s">
        <v>1569</v>
      </c>
      <c r="B306" s="15">
        <v>45984</v>
      </c>
      <c r="C306" s="2" t="s">
        <v>1570</v>
      </c>
      <c r="D306" s="3">
        <v>116.99</v>
      </c>
      <c r="E306" s="16" t="str">
        <f>IFERROR(__xludf.DUMMYFUNCTION("IFERROR(
  TEXTJOIN(CHAR(10),TRUE,FILTER('SUMMARY DATA'!E:E,'SUMMARY DATA'!$A:$A=$A306,'SUMMARY DATA'!$C:$C=$B306,'SUMMARY DATA'!$B:$B=""RWS"")),
  IF(
    OR(
      ISNUMBER(SEARCH(""CDM CASH DEPOSIT"",$C306)),
      ISNUMBER(SEARCH(""CASH DEPOSIT"",$C30"&amp;"6)),
      COUNTIFS('SUMMARY DATA'!$D:$D,$C306,'SUMMARY DATA'!$B:$B,""RWS"")&lt;&gt;1
    ),
    """",
    IFERROR(TEXTJOIN(CHAR(10),TRUE,FILTER('SUMMARY DATA'!E:E,'SUMMARY DATA'!$D:$D=$C306,'SUMMARY DATA'!$B:$B=""RWS"")),"""")
  )
)"),"")</f>
        <v/>
      </c>
      <c r="F306" s="17" t="str">
        <f>IFERROR(__xludf.DUMMYFUNCTION("IFERROR(
  TEXTJOIN(CHAR(10),TRUE,FILTER('SUMMARY DATA'!F:F,'SUMMARY DATA'!$A:$A=$A306,'SUMMARY DATA'!$C:$C=$B306,'SUMMARY DATA'!$B:$B=""RWS"")),
  IF(
    OR(
      ISNUMBER(SEARCH(""CDM CASH DEPOSIT"",$C306)),
      ISNUMBER(SEARCH(""CASH DEPOSIT"",$C30"&amp;"6)),
      COUNTIFS('SUMMARY DATA'!$D:$D,$C306,'SUMMARY DATA'!$B:$B,""RWS"")&lt;&gt;1
    ),
    """",
    IFERROR(TEXTJOIN(CHAR(10),TRUE,FILTER('SUMMARY DATA'!F:F,'SUMMARY DATA'!$D:$D=$C306,'SUMMARY DATA'!$B:$B=""RWS"")),"""")
  )
)"),"")</f>
        <v/>
      </c>
      <c r="G306" s="17" t="str">
        <f>IFERROR(__xludf.DUMMYFUNCTION("IFERROR(
  TEXTJOIN(CHAR(10),TRUE,FILTER('SUMMARY DATA'!G:G,'SUMMARY DATA'!$A:$A=$A306,'SUMMARY DATA'!$C:$C=$B306,'SUMMARY DATA'!$B:$B=""RWS"")),
  IF(
    OR(
      ISNUMBER(SEARCH(""CDM CASH DEPOSIT"",$C306)),
      ISNUMBER(SEARCH(""CASH DEPOSIT"",$C30"&amp;"6)),
      COUNTIFS('SUMMARY DATA'!$D:$D,$C306,'SUMMARY DATA'!$B:$B,""RWS"")&lt;&gt;1
    ),
    """",
    IFERROR(TEXTJOIN(CHAR(10),TRUE,FILTER('SUMMARY DATA'!G:G,'SUMMARY DATA'!$D:$D=$C306,'SUMMARY DATA'!$B:$B=""RWS"")),"""")
  )
)"),"")</f>
        <v/>
      </c>
      <c r="H306" s="18" t="str">
        <f>IFERROR(__xludf.DUMMYFUNCTION("IFERROR(
  TEXTJOIN(CHAR(10),TRUE,FILTER('SUMMARY DATA'!H:H,'SUMMARY DATA'!$A:$A=$A306,'SUMMARY DATA'!$C:$C=$B306,'SUMMARY DATA'!$B:$B=""RWS"",'SUMMARY DATA'!$H:$H=$D306)),
  IF(
    OR(
      ISNUMBER(SEARCH(""CDM CASH DEPOSIT"",$C306)),
      ISNUMBER(S"&amp;"EARCH(""CASH DEPOSIT"",$C306))
    ),
    """",
    IFERROR(TEXTJOIN(CHAR(10),TRUE,FILTER('SUMMARY DATA'!H:H,'SUMMARY DATA'!$D:$D=$C306,'SUMMARY DATA'!$B:$B=""RWS"",'SUMMARY DATA'!$H:$H=$D306)),"""")
  )
)"),"")</f>
        <v/>
      </c>
      <c r="I306" s="18" t="str">
        <f>IFERROR(__xludf.DUMMYFUNCTION("IF(H306="""","""",
SUM(ARRAYFORMULA(VALUE(SPLIT(H306,CHAR(10)))))
)"),"")</f>
        <v/>
      </c>
      <c r="J306" s="17" t="str">
        <f>IFERROR(__xludf.DUMMYFUNCTION("IFERROR(
  TEXTJOIN(CHAR(10),TRUE,FILTER('SUMMARY DATA'!I:I,'SUMMARY DATA'!$A:$A=$A306,'SUMMARY DATA'!$C:$C=$B306,'SUMMARY DATA'!$B:$B=""RWS"")),
  IF(
    OR(
      ISNUMBER(SEARCH(""CDM CASH DEPOSIT"",$C306)),
      ISNUMBER(SEARCH(""CASH DEPOSIT"",$C30"&amp;"6)),
      COUNTIFS('SUMMARY DATA'!$D:$D,$C306,'SUMMARY DATA'!$B:$B,""RWS"")&lt;&gt;1
    ),
    """",
    IFERROR(TEXTJOIN(CHAR(10),TRUE,FILTER('SUMMARY DATA'!I:I,'SUMMARY DATA'!$D:$D=$C306,'SUMMARY DATA'!$B:$B=""RWS"")),"""")
  )
)"),"")</f>
        <v/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Height="1" spans="1:27">
      <c r="A307" s="2" t="s">
        <v>1571</v>
      </c>
      <c r="B307" s="15">
        <v>45984</v>
      </c>
      <c r="C307" s="2" t="s">
        <v>1572</v>
      </c>
      <c r="D307" s="3">
        <v>21.99</v>
      </c>
      <c r="E307" s="16" t="str">
        <f>IFERROR(__xludf.DUMMYFUNCTION("IFERROR(
  TEXTJOIN(CHAR(10),TRUE,FILTER('SUMMARY DATA'!E:E,'SUMMARY DATA'!$A:$A=$A307,'SUMMARY DATA'!$C:$C=$B307,'SUMMARY DATA'!$B:$B=""RWS"")),
  IF(
    OR(
      ISNUMBER(SEARCH(""CDM CASH DEPOSIT"",$C307)),
      ISNUMBER(SEARCH(""CASH DEPOSIT"",$C30"&amp;"7)),
      COUNTIFS('SUMMARY DATA'!$D:$D,$C307,'SUMMARY DATA'!$B:$B,""RWS"")&lt;&gt;1
    ),
    """",
    IFERROR(TEXTJOIN(CHAR(10),TRUE,FILTER('SUMMARY DATA'!E:E,'SUMMARY DATA'!$D:$D=$C307,'SUMMARY DATA'!$B:$B=""RWS"")),"""")
  )
)"),"")</f>
        <v/>
      </c>
      <c r="F307" s="17" t="str">
        <f>IFERROR(__xludf.DUMMYFUNCTION("IFERROR(
  TEXTJOIN(CHAR(10),TRUE,FILTER('SUMMARY DATA'!F:F,'SUMMARY DATA'!$A:$A=$A307,'SUMMARY DATA'!$C:$C=$B307,'SUMMARY DATA'!$B:$B=""RWS"")),
  IF(
    OR(
      ISNUMBER(SEARCH(""CDM CASH DEPOSIT"",$C307)),
      ISNUMBER(SEARCH(""CASH DEPOSIT"",$C30"&amp;"7)),
      COUNTIFS('SUMMARY DATA'!$D:$D,$C307,'SUMMARY DATA'!$B:$B,""RWS"")&lt;&gt;1
    ),
    """",
    IFERROR(TEXTJOIN(CHAR(10),TRUE,FILTER('SUMMARY DATA'!F:F,'SUMMARY DATA'!$D:$D=$C307,'SUMMARY DATA'!$B:$B=""RWS"")),"""")
  )
)"),"")</f>
        <v/>
      </c>
      <c r="G307" s="17" t="str">
        <f>IFERROR(__xludf.DUMMYFUNCTION("IFERROR(
  TEXTJOIN(CHAR(10),TRUE,FILTER('SUMMARY DATA'!G:G,'SUMMARY DATA'!$A:$A=$A307,'SUMMARY DATA'!$C:$C=$B307,'SUMMARY DATA'!$B:$B=""RWS"")),
  IF(
    OR(
      ISNUMBER(SEARCH(""CDM CASH DEPOSIT"",$C307)),
      ISNUMBER(SEARCH(""CASH DEPOSIT"",$C30"&amp;"7)),
      COUNTIFS('SUMMARY DATA'!$D:$D,$C307,'SUMMARY DATA'!$B:$B,""RWS"")&lt;&gt;1
    ),
    """",
    IFERROR(TEXTJOIN(CHAR(10),TRUE,FILTER('SUMMARY DATA'!G:G,'SUMMARY DATA'!$D:$D=$C307,'SUMMARY DATA'!$B:$B=""RWS"")),"""")
  )
)"),"")</f>
        <v/>
      </c>
      <c r="H307" s="18" t="str">
        <f>IFERROR(__xludf.DUMMYFUNCTION("IFERROR(
  TEXTJOIN(CHAR(10),TRUE,FILTER('SUMMARY DATA'!H:H,'SUMMARY DATA'!$A:$A=$A307,'SUMMARY DATA'!$C:$C=$B307,'SUMMARY DATA'!$B:$B=""RWS"",'SUMMARY DATA'!$H:$H=$D307)),
  IF(
    OR(
      ISNUMBER(SEARCH(""CDM CASH DEPOSIT"",$C307)),
      ISNUMBER(S"&amp;"EARCH(""CASH DEPOSIT"",$C307))
    ),
    """",
    IFERROR(TEXTJOIN(CHAR(10),TRUE,FILTER('SUMMARY DATA'!H:H,'SUMMARY DATA'!$D:$D=$C307,'SUMMARY DATA'!$B:$B=""RWS"",'SUMMARY DATA'!$H:$H=$D307)),"""")
  )
)"),"")</f>
        <v/>
      </c>
      <c r="I307" s="18" t="str">
        <f>IFERROR(__xludf.DUMMYFUNCTION("IF(H307="""","""",
SUM(ARRAYFORMULA(VALUE(SPLIT(H307,CHAR(10)))))
)"),"")</f>
        <v/>
      </c>
      <c r="J307" s="17" t="str">
        <f>IFERROR(__xludf.DUMMYFUNCTION("IFERROR(
  TEXTJOIN(CHAR(10),TRUE,FILTER('SUMMARY DATA'!I:I,'SUMMARY DATA'!$A:$A=$A307,'SUMMARY DATA'!$C:$C=$B307,'SUMMARY DATA'!$B:$B=""RWS"")),
  IF(
    OR(
      ISNUMBER(SEARCH(""CDM CASH DEPOSIT"",$C307)),
      ISNUMBER(SEARCH(""CASH DEPOSIT"",$C30"&amp;"7)),
      COUNTIFS('SUMMARY DATA'!$D:$D,$C307,'SUMMARY DATA'!$B:$B,""RWS"")&lt;&gt;1
    ),
    """",
    IFERROR(TEXTJOIN(CHAR(10),TRUE,FILTER('SUMMARY DATA'!I:I,'SUMMARY DATA'!$D:$D=$C307,'SUMMARY DATA'!$B:$B=""RWS"")),"""")
  )
)"),"")</f>
        <v/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Height="1" spans="1:27">
      <c r="A308" s="2" t="s">
        <v>1558</v>
      </c>
      <c r="B308" s="15">
        <v>45984</v>
      </c>
      <c r="C308" s="2" t="s">
        <v>1559</v>
      </c>
      <c r="D308" s="3">
        <v>50.65</v>
      </c>
      <c r="E308" s="16" t="str">
        <f>IFERROR(__xludf.DUMMYFUNCTION("IFERROR(
  TEXTJOIN(CHAR(10),TRUE,FILTER('SUMMARY DATA'!E:E,'SUMMARY DATA'!$A:$A=$A308,'SUMMARY DATA'!$C:$C=$B308,'SUMMARY DATA'!$B:$B=""RWS"")),
  IF(
    OR(
      ISNUMBER(SEARCH(""CDM CASH DEPOSIT"",$C308)),
      ISNUMBER(SEARCH(""CASH DEPOSIT"",$C30"&amp;"8)),
      COUNTIFS('SUMMARY DATA'!$D:$D,$C308,'SUMMARY DATA'!$B:$B,""RWS"")&lt;&gt;1
    ),
    """",
    IFERROR(TEXTJOIN(CHAR(10),TRUE,FILTER('SUMMARY DATA'!E:E,'SUMMARY DATA'!$D:$D=$C308,'SUMMARY DATA'!$B:$B=""RWS"")),"""")
  )
)"),"")</f>
        <v/>
      </c>
      <c r="F308" s="17" t="str">
        <f>IFERROR(__xludf.DUMMYFUNCTION("IFERROR(
  TEXTJOIN(CHAR(10),TRUE,FILTER('SUMMARY DATA'!F:F,'SUMMARY DATA'!$A:$A=$A308,'SUMMARY DATA'!$C:$C=$B308,'SUMMARY DATA'!$B:$B=""RWS"")),
  IF(
    OR(
      ISNUMBER(SEARCH(""CDM CASH DEPOSIT"",$C308)),
      ISNUMBER(SEARCH(""CASH DEPOSIT"",$C30"&amp;"8)),
      COUNTIFS('SUMMARY DATA'!$D:$D,$C308,'SUMMARY DATA'!$B:$B,""RWS"")&lt;&gt;1
    ),
    """",
    IFERROR(TEXTJOIN(CHAR(10),TRUE,FILTER('SUMMARY DATA'!F:F,'SUMMARY DATA'!$D:$D=$C308,'SUMMARY DATA'!$B:$B=""RWS"")),"""")
  )
)"),"")</f>
        <v/>
      </c>
      <c r="G308" s="17" t="str">
        <f>IFERROR(__xludf.DUMMYFUNCTION("IFERROR(
  TEXTJOIN(CHAR(10),TRUE,FILTER('SUMMARY DATA'!G:G,'SUMMARY DATA'!$A:$A=$A308,'SUMMARY DATA'!$C:$C=$B308,'SUMMARY DATA'!$B:$B=""RWS"")),
  IF(
    OR(
      ISNUMBER(SEARCH(""CDM CASH DEPOSIT"",$C308)),
      ISNUMBER(SEARCH(""CASH DEPOSIT"",$C30"&amp;"8)),
      COUNTIFS('SUMMARY DATA'!$D:$D,$C308,'SUMMARY DATA'!$B:$B,""RWS"")&lt;&gt;1
    ),
    """",
    IFERROR(TEXTJOIN(CHAR(10),TRUE,FILTER('SUMMARY DATA'!G:G,'SUMMARY DATA'!$D:$D=$C308,'SUMMARY DATA'!$B:$B=""RWS"")),"""")
  )
)"),"")</f>
        <v/>
      </c>
      <c r="H308" s="18" t="str">
        <f>IFERROR(__xludf.DUMMYFUNCTION("IFERROR(
  TEXTJOIN(CHAR(10),TRUE,FILTER('SUMMARY DATA'!H:H,'SUMMARY DATA'!$A:$A=$A308,'SUMMARY DATA'!$C:$C=$B308,'SUMMARY DATA'!$B:$B=""RWS"",'SUMMARY DATA'!$H:$H=$D308)),
  IF(
    OR(
      ISNUMBER(SEARCH(""CDM CASH DEPOSIT"",$C308)),
      ISNUMBER(S"&amp;"EARCH(""CASH DEPOSIT"",$C308))
    ),
    """",
    IFERROR(TEXTJOIN(CHAR(10),TRUE,FILTER('SUMMARY DATA'!H:H,'SUMMARY DATA'!$D:$D=$C308,'SUMMARY DATA'!$B:$B=""RWS"",'SUMMARY DATA'!$H:$H=$D308)),"""")
  )
)"),"")</f>
        <v/>
      </c>
      <c r="I308" s="18" t="str">
        <f>IFERROR(__xludf.DUMMYFUNCTION("IF(H308="""","""",
SUM(ARRAYFORMULA(VALUE(SPLIT(H308,CHAR(10)))))
)"),"")</f>
        <v/>
      </c>
      <c r="J308" s="17" t="str">
        <f>IFERROR(__xludf.DUMMYFUNCTION("IFERROR(
  TEXTJOIN(CHAR(10),TRUE,FILTER('SUMMARY DATA'!I:I,'SUMMARY DATA'!$A:$A=$A308,'SUMMARY DATA'!$C:$C=$B308,'SUMMARY DATA'!$B:$B=""RWS"")),
  IF(
    OR(
      ISNUMBER(SEARCH(""CDM CASH DEPOSIT"",$C308)),
      ISNUMBER(SEARCH(""CASH DEPOSIT"",$C30"&amp;"8)),
      COUNTIFS('SUMMARY DATA'!$D:$D,$C308,'SUMMARY DATA'!$B:$B,""RWS"")&lt;&gt;1
    ),
    """",
    IFERROR(TEXTJOIN(CHAR(10),TRUE,FILTER('SUMMARY DATA'!I:I,'SUMMARY DATA'!$D:$D=$C308,'SUMMARY DATA'!$B:$B=""RWS"")),"""")
  )
)"),"")</f>
        <v/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Height="1" spans="1:27">
      <c r="A309" s="2" t="s">
        <v>1573</v>
      </c>
      <c r="B309" s="15">
        <v>45984</v>
      </c>
      <c r="C309" s="2" t="s">
        <v>1574</v>
      </c>
      <c r="D309" s="3">
        <v>10</v>
      </c>
      <c r="E309" s="16" t="str">
        <f>IFERROR(__xludf.DUMMYFUNCTION("IFERROR(
  TEXTJOIN(CHAR(10),TRUE,FILTER('SUMMARY DATA'!E:E,'SUMMARY DATA'!$A:$A=$A309,'SUMMARY DATA'!$C:$C=$B309,'SUMMARY DATA'!$B:$B=""RWS"")),
  IF(
    OR(
      ISNUMBER(SEARCH(""CDM CASH DEPOSIT"",$C309)),
      ISNUMBER(SEARCH(""CASH DEPOSIT"",$C30"&amp;"9)),
      COUNTIFS('SUMMARY DATA'!$D:$D,$C309,'SUMMARY DATA'!$B:$B,""RWS"")&lt;&gt;1
    ),
    """",
    IFERROR(TEXTJOIN(CHAR(10),TRUE,FILTER('SUMMARY DATA'!E:E,'SUMMARY DATA'!$D:$D=$C309,'SUMMARY DATA'!$B:$B=""RWS"")),"""")
  )
)"),"")</f>
        <v/>
      </c>
      <c r="F309" s="17" t="str">
        <f>IFERROR(__xludf.DUMMYFUNCTION("IFERROR(
  TEXTJOIN(CHAR(10),TRUE,FILTER('SUMMARY DATA'!F:F,'SUMMARY DATA'!$A:$A=$A309,'SUMMARY DATA'!$C:$C=$B309,'SUMMARY DATA'!$B:$B=""RWS"")),
  IF(
    OR(
      ISNUMBER(SEARCH(""CDM CASH DEPOSIT"",$C309)),
      ISNUMBER(SEARCH(""CASH DEPOSIT"",$C30"&amp;"9)),
      COUNTIFS('SUMMARY DATA'!$D:$D,$C309,'SUMMARY DATA'!$B:$B,""RWS"")&lt;&gt;1
    ),
    """",
    IFERROR(TEXTJOIN(CHAR(10),TRUE,FILTER('SUMMARY DATA'!F:F,'SUMMARY DATA'!$D:$D=$C309,'SUMMARY DATA'!$B:$B=""RWS"")),"""")
  )
)"),"")</f>
        <v/>
      </c>
      <c r="G309" s="17" t="str">
        <f>IFERROR(__xludf.DUMMYFUNCTION("IFERROR(
  TEXTJOIN(CHAR(10),TRUE,FILTER('SUMMARY DATA'!G:G,'SUMMARY DATA'!$A:$A=$A309,'SUMMARY DATA'!$C:$C=$B309,'SUMMARY DATA'!$B:$B=""RWS"")),
  IF(
    OR(
      ISNUMBER(SEARCH(""CDM CASH DEPOSIT"",$C309)),
      ISNUMBER(SEARCH(""CASH DEPOSIT"",$C30"&amp;"9)),
      COUNTIFS('SUMMARY DATA'!$D:$D,$C309,'SUMMARY DATA'!$B:$B,""RWS"")&lt;&gt;1
    ),
    """",
    IFERROR(TEXTJOIN(CHAR(10),TRUE,FILTER('SUMMARY DATA'!G:G,'SUMMARY DATA'!$D:$D=$C309,'SUMMARY DATA'!$B:$B=""RWS"")),"""")
  )
)"),"")</f>
        <v/>
      </c>
      <c r="H309" s="18" t="str">
        <f>IFERROR(__xludf.DUMMYFUNCTION("IFERROR(
  TEXTJOIN(CHAR(10),TRUE,FILTER('SUMMARY DATA'!H:H,'SUMMARY DATA'!$A:$A=$A309,'SUMMARY DATA'!$C:$C=$B309,'SUMMARY DATA'!$B:$B=""RWS"",'SUMMARY DATA'!$H:$H=$D309)),
  IF(
    OR(
      ISNUMBER(SEARCH(""CDM CASH DEPOSIT"",$C309)),
      ISNUMBER(S"&amp;"EARCH(""CASH DEPOSIT"",$C309))
    ),
    """",
    IFERROR(TEXTJOIN(CHAR(10),TRUE,FILTER('SUMMARY DATA'!H:H,'SUMMARY DATA'!$D:$D=$C309,'SUMMARY DATA'!$B:$B=""RWS"",'SUMMARY DATA'!$H:$H=$D309)),"""")
  )
)"),"")</f>
        <v/>
      </c>
      <c r="I309" s="18" t="str">
        <f>IFERROR(__xludf.DUMMYFUNCTION("IF(H309="""","""",
SUM(ARRAYFORMULA(VALUE(SPLIT(H309,CHAR(10)))))
)"),"")</f>
        <v/>
      </c>
      <c r="J309" s="17" t="str">
        <f>IFERROR(__xludf.DUMMYFUNCTION("IFERROR(
  TEXTJOIN(CHAR(10),TRUE,FILTER('SUMMARY DATA'!I:I,'SUMMARY DATA'!$A:$A=$A309,'SUMMARY DATA'!$C:$C=$B309,'SUMMARY DATA'!$B:$B=""RWS"")),
  IF(
    OR(
      ISNUMBER(SEARCH(""CDM CASH DEPOSIT"",$C309)),
      ISNUMBER(SEARCH(""CASH DEPOSIT"",$C30"&amp;"9)),
      COUNTIFS('SUMMARY DATA'!$D:$D,$C309,'SUMMARY DATA'!$B:$B,""RWS"")&lt;&gt;1
    ),
    """",
    IFERROR(TEXTJOIN(CHAR(10),TRUE,FILTER('SUMMARY DATA'!I:I,'SUMMARY DATA'!$D:$D=$C309,'SUMMARY DATA'!$B:$B=""RWS"")),"""")
  )
)"),"")</f>
        <v/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Height="1" spans="1:27">
      <c r="A310" s="2" t="s">
        <v>1575</v>
      </c>
      <c r="B310" s="15">
        <v>45984</v>
      </c>
      <c r="C310" s="2" t="s">
        <v>409</v>
      </c>
      <c r="D310" s="3">
        <v>198.12</v>
      </c>
      <c r="E310" s="16" t="str">
        <f>IFERROR(__xludf.DUMMYFUNCTION("IFERROR(
  TEXTJOIN(CHAR(10),TRUE,FILTER('SUMMARY DATA'!E:E,'SUMMARY DATA'!$A:$A=$A310,'SUMMARY DATA'!$C:$C=$B310,'SUMMARY DATA'!$B:$B=""RWS"")),
  IF(
    OR(
      ISNUMBER(SEARCH(""CDM CASH DEPOSIT"",$C310)),
      ISNUMBER(SEARCH(""CASH DEPOSIT"",$C31"&amp;"0)),
      COUNTIFS('SUMMARY DATA'!$D:$D,$C310,'SUMMARY DATA'!$B:$B,""RWS"")&lt;&gt;1
    ),
    """",
    IFERROR(TEXTJOIN(CHAR(10),TRUE,FILTER('SUMMARY DATA'!E:E,'SUMMARY DATA'!$D:$D=$C310,'SUMMARY DATA'!$B:$B=""RWS"")),"""")
  )
)"),"")</f>
        <v/>
      </c>
      <c r="F310" s="17" t="str">
        <f>IFERROR(__xludf.DUMMYFUNCTION("IFERROR(
  TEXTJOIN(CHAR(10),TRUE,FILTER('SUMMARY DATA'!F:F,'SUMMARY DATA'!$A:$A=$A310,'SUMMARY DATA'!$C:$C=$B310,'SUMMARY DATA'!$B:$B=""RWS"")),
  IF(
    OR(
      ISNUMBER(SEARCH(""CDM CASH DEPOSIT"",$C310)),
      ISNUMBER(SEARCH(""CASH DEPOSIT"",$C31"&amp;"0)),
      COUNTIFS('SUMMARY DATA'!$D:$D,$C310,'SUMMARY DATA'!$B:$B,""RWS"")&lt;&gt;1
    ),
    """",
    IFERROR(TEXTJOIN(CHAR(10),TRUE,FILTER('SUMMARY DATA'!F:F,'SUMMARY DATA'!$D:$D=$C310,'SUMMARY DATA'!$B:$B=""RWS"")),"""")
  )
)"),"")</f>
        <v/>
      </c>
      <c r="G310" s="17" t="str">
        <f>IFERROR(__xludf.DUMMYFUNCTION("IFERROR(
  TEXTJOIN(CHAR(10),TRUE,FILTER('SUMMARY DATA'!G:G,'SUMMARY DATA'!$A:$A=$A310,'SUMMARY DATA'!$C:$C=$B310,'SUMMARY DATA'!$B:$B=""RWS"")),
  IF(
    OR(
      ISNUMBER(SEARCH(""CDM CASH DEPOSIT"",$C310)),
      ISNUMBER(SEARCH(""CASH DEPOSIT"",$C31"&amp;"0)),
      COUNTIFS('SUMMARY DATA'!$D:$D,$C310,'SUMMARY DATA'!$B:$B,""RWS"")&lt;&gt;1
    ),
    """",
    IFERROR(TEXTJOIN(CHAR(10),TRUE,FILTER('SUMMARY DATA'!G:G,'SUMMARY DATA'!$D:$D=$C310,'SUMMARY DATA'!$B:$B=""RWS"")),"""")
  )
)"),"")</f>
        <v/>
      </c>
      <c r="H310" s="18" t="str">
        <f>IFERROR(__xludf.DUMMYFUNCTION("IFERROR(
  TEXTJOIN(CHAR(10),TRUE,FILTER('SUMMARY DATA'!H:H,'SUMMARY DATA'!$A:$A=$A310,'SUMMARY DATA'!$C:$C=$B310,'SUMMARY DATA'!$B:$B=""RWS"",'SUMMARY DATA'!$H:$H=$D310)),
  IF(
    OR(
      ISNUMBER(SEARCH(""CDM CASH DEPOSIT"",$C310)),
      ISNUMBER(S"&amp;"EARCH(""CASH DEPOSIT"",$C310))
    ),
    """",
    IFERROR(TEXTJOIN(CHAR(10),TRUE,FILTER('SUMMARY DATA'!H:H,'SUMMARY DATA'!$D:$D=$C310,'SUMMARY DATA'!$B:$B=""RWS"",'SUMMARY DATA'!$H:$H=$D310)),"""")
  )
)"),"")</f>
        <v/>
      </c>
      <c r="I310" s="18" t="str">
        <f>IFERROR(__xludf.DUMMYFUNCTION("IF(H310="""","""",
SUM(ARRAYFORMULA(VALUE(SPLIT(H310,CHAR(10)))))
)"),"")</f>
        <v/>
      </c>
      <c r="J310" s="17" t="str">
        <f>IFERROR(__xludf.DUMMYFUNCTION("IFERROR(
  TEXTJOIN(CHAR(10),TRUE,FILTER('SUMMARY DATA'!I:I,'SUMMARY DATA'!$A:$A=$A310,'SUMMARY DATA'!$C:$C=$B310,'SUMMARY DATA'!$B:$B=""RWS"")),
  IF(
    OR(
      ISNUMBER(SEARCH(""CDM CASH DEPOSIT"",$C310)),
      ISNUMBER(SEARCH(""CASH DEPOSIT"",$C31"&amp;"0)),
      COUNTIFS('SUMMARY DATA'!$D:$D,$C310,'SUMMARY DATA'!$B:$B,""RWS"")&lt;&gt;1
    ),
    """",
    IFERROR(TEXTJOIN(CHAR(10),TRUE,FILTER('SUMMARY DATA'!I:I,'SUMMARY DATA'!$D:$D=$C310,'SUMMARY DATA'!$B:$B=""RWS"")),"""")
  )
)"),"")</f>
        <v/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Height="1" spans="1:27">
      <c r="A311" s="2" t="s">
        <v>1576</v>
      </c>
      <c r="B311" s="15">
        <v>45984</v>
      </c>
      <c r="C311" s="2" t="s">
        <v>1577</v>
      </c>
      <c r="D311" s="3">
        <v>131.88</v>
      </c>
      <c r="E311" s="16" t="str">
        <f>IFERROR(__xludf.DUMMYFUNCTION("IFERROR(
  TEXTJOIN(CHAR(10),TRUE,FILTER('SUMMARY DATA'!E:E,'SUMMARY DATA'!$A:$A=$A311,'SUMMARY DATA'!$C:$C=$B311,'SUMMARY DATA'!$B:$B=""RWS"")),
  IF(
    OR(
      ISNUMBER(SEARCH(""CDM CASH DEPOSIT"",$C311)),
      ISNUMBER(SEARCH(""CASH DEPOSIT"",$C31"&amp;"1)),
      COUNTIFS('SUMMARY DATA'!$D:$D,$C311,'SUMMARY DATA'!$B:$B,""RWS"")&lt;&gt;1
    ),
    """",
    IFERROR(TEXTJOIN(CHAR(10),TRUE,FILTER('SUMMARY DATA'!E:E,'SUMMARY DATA'!$D:$D=$C311,'SUMMARY DATA'!$B:$B=""RWS"")),"""")
  )
)"),"")</f>
        <v/>
      </c>
      <c r="F311" s="17" t="str">
        <f>IFERROR(__xludf.DUMMYFUNCTION("IFERROR(
  TEXTJOIN(CHAR(10),TRUE,FILTER('SUMMARY DATA'!F:F,'SUMMARY DATA'!$A:$A=$A311,'SUMMARY DATA'!$C:$C=$B311,'SUMMARY DATA'!$B:$B=""RWS"")),
  IF(
    OR(
      ISNUMBER(SEARCH(""CDM CASH DEPOSIT"",$C311)),
      ISNUMBER(SEARCH(""CASH DEPOSIT"",$C31"&amp;"1)),
      COUNTIFS('SUMMARY DATA'!$D:$D,$C311,'SUMMARY DATA'!$B:$B,""RWS"")&lt;&gt;1
    ),
    """",
    IFERROR(TEXTJOIN(CHAR(10),TRUE,FILTER('SUMMARY DATA'!F:F,'SUMMARY DATA'!$D:$D=$C311,'SUMMARY DATA'!$B:$B=""RWS"")),"""")
  )
)"),"")</f>
        <v/>
      </c>
      <c r="G311" s="17" t="str">
        <f>IFERROR(__xludf.DUMMYFUNCTION("IFERROR(
  TEXTJOIN(CHAR(10),TRUE,FILTER('SUMMARY DATA'!G:G,'SUMMARY DATA'!$A:$A=$A311,'SUMMARY DATA'!$C:$C=$B311,'SUMMARY DATA'!$B:$B=""RWS"")),
  IF(
    OR(
      ISNUMBER(SEARCH(""CDM CASH DEPOSIT"",$C311)),
      ISNUMBER(SEARCH(""CASH DEPOSIT"",$C31"&amp;"1)),
      COUNTIFS('SUMMARY DATA'!$D:$D,$C311,'SUMMARY DATA'!$B:$B,""RWS"")&lt;&gt;1
    ),
    """",
    IFERROR(TEXTJOIN(CHAR(10),TRUE,FILTER('SUMMARY DATA'!G:G,'SUMMARY DATA'!$D:$D=$C311,'SUMMARY DATA'!$B:$B=""RWS"")),"""")
  )
)"),"")</f>
        <v/>
      </c>
      <c r="H311" s="18" t="str">
        <f>IFERROR(__xludf.DUMMYFUNCTION("IFERROR(
  TEXTJOIN(CHAR(10),TRUE,FILTER('SUMMARY DATA'!H:H,'SUMMARY DATA'!$A:$A=$A311,'SUMMARY DATA'!$C:$C=$B311,'SUMMARY DATA'!$B:$B=""RWS"",'SUMMARY DATA'!$H:$H=$D311)),
  IF(
    OR(
      ISNUMBER(SEARCH(""CDM CASH DEPOSIT"",$C311)),
      ISNUMBER(S"&amp;"EARCH(""CASH DEPOSIT"",$C311))
    ),
    """",
    IFERROR(TEXTJOIN(CHAR(10),TRUE,FILTER('SUMMARY DATA'!H:H,'SUMMARY DATA'!$D:$D=$C311,'SUMMARY DATA'!$B:$B=""RWS"",'SUMMARY DATA'!$H:$H=$D311)),"""")
  )
)"),"")</f>
        <v/>
      </c>
      <c r="I311" s="18" t="str">
        <f>IFERROR(__xludf.DUMMYFUNCTION("IF(H311="""","""",
SUM(ARRAYFORMULA(VALUE(SPLIT(H311,CHAR(10)))))
)"),"")</f>
        <v/>
      </c>
      <c r="J311" s="17" t="str">
        <f>IFERROR(__xludf.DUMMYFUNCTION("IFERROR(
  TEXTJOIN(CHAR(10),TRUE,FILTER('SUMMARY DATA'!I:I,'SUMMARY DATA'!$A:$A=$A311,'SUMMARY DATA'!$C:$C=$B311,'SUMMARY DATA'!$B:$B=""RWS"")),
  IF(
    OR(
      ISNUMBER(SEARCH(""CDM CASH DEPOSIT"",$C311)),
      ISNUMBER(SEARCH(""CASH DEPOSIT"",$C31"&amp;"1)),
      COUNTIFS('SUMMARY DATA'!$D:$D,$C311,'SUMMARY DATA'!$B:$B,""RWS"")&lt;&gt;1
    ),
    """",
    IFERROR(TEXTJOIN(CHAR(10),TRUE,FILTER('SUMMARY DATA'!I:I,'SUMMARY DATA'!$D:$D=$C311,'SUMMARY DATA'!$B:$B=""RWS"")),"""")
  )
)"),"")</f>
        <v/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Height="1" spans="1:27">
      <c r="A312" s="2" t="s">
        <v>1578</v>
      </c>
      <c r="B312" s="15">
        <v>45983</v>
      </c>
      <c r="C312" s="2" t="s">
        <v>1579</v>
      </c>
      <c r="D312" s="3">
        <v>49.15</v>
      </c>
      <c r="E312" s="16" t="str">
        <f>IFERROR(__xludf.DUMMYFUNCTION("IFERROR(
  TEXTJOIN(CHAR(10),TRUE,FILTER('SUMMARY DATA'!E:E,'SUMMARY DATA'!$A:$A=$A312,'SUMMARY DATA'!$C:$C=$B312,'SUMMARY DATA'!$B:$B=""RWS"")),
  IF(
    OR(
      ISNUMBER(SEARCH(""CDM CASH DEPOSIT"",$C312)),
      ISNUMBER(SEARCH(""CASH DEPOSIT"",$C31"&amp;"2)),
      COUNTIFS('SUMMARY DATA'!$D:$D,$C312,'SUMMARY DATA'!$B:$B,""RWS"")&lt;&gt;1
    ),
    """",
    IFERROR(TEXTJOIN(CHAR(10),TRUE,FILTER('SUMMARY DATA'!E:E,'SUMMARY DATA'!$D:$D=$C312,'SUMMARY DATA'!$B:$B=""RWS"")),"""")
  )
)"),"")</f>
        <v/>
      </c>
      <c r="F312" s="17" t="str">
        <f>IFERROR(__xludf.DUMMYFUNCTION("IFERROR(
  TEXTJOIN(CHAR(10),TRUE,FILTER('SUMMARY DATA'!F:F,'SUMMARY DATA'!$A:$A=$A312,'SUMMARY DATA'!$C:$C=$B312,'SUMMARY DATA'!$B:$B=""RWS"")),
  IF(
    OR(
      ISNUMBER(SEARCH(""CDM CASH DEPOSIT"",$C312)),
      ISNUMBER(SEARCH(""CASH DEPOSIT"",$C31"&amp;"2)),
      COUNTIFS('SUMMARY DATA'!$D:$D,$C312,'SUMMARY DATA'!$B:$B,""RWS"")&lt;&gt;1
    ),
    """",
    IFERROR(TEXTJOIN(CHAR(10),TRUE,FILTER('SUMMARY DATA'!F:F,'SUMMARY DATA'!$D:$D=$C312,'SUMMARY DATA'!$B:$B=""RWS"")),"""")
  )
)"),"")</f>
        <v/>
      </c>
      <c r="G312" s="17" t="str">
        <f>IFERROR(__xludf.DUMMYFUNCTION("IFERROR(
  TEXTJOIN(CHAR(10),TRUE,FILTER('SUMMARY DATA'!G:G,'SUMMARY DATA'!$A:$A=$A312,'SUMMARY DATA'!$C:$C=$B312,'SUMMARY DATA'!$B:$B=""RWS"")),
  IF(
    OR(
      ISNUMBER(SEARCH(""CDM CASH DEPOSIT"",$C312)),
      ISNUMBER(SEARCH(""CASH DEPOSIT"",$C31"&amp;"2)),
      COUNTIFS('SUMMARY DATA'!$D:$D,$C312,'SUMMARY DATA'!$B:$B,""RWS"")&lt;&gt;1
    ),
    """",
    IFERROR(TEXTJOIN(CHAR(10),TRUE,FILTER('SUMMARY DATA'!G:G,'SUMMARY DATA'!$D:$D=$C312,'SUMMARY DATA'!$B:$B=""RWS"")),"""")
  )
)"),"")</f>
        <v/>
      </c>
      <c r="H312" s="18" t="str">
        <f>IFERROR(__xludf.DUMMYFUNCTION("IFERROR(
  TEXTJOIN(CHAR(10),TRUE,FILTER('SUMMARY DATA'!H:H,'SUMMARY DATA'!$A:$A=$A312,'SUMMARY DATA'!$C:$C=$B312,'SUMMARY DATA'!$B:$B=""RWS"",'SUMMARY DATA'!$H:$H=$D312)),
  IF(
    OR(
      ISNUMBER(SEARCH(""CDM CASH DEPOSIT"",$C312)),
      ISNUMBER(S"&amp;"EARCH(""CASH DEPOSIT"",$C312))
    ),
    """",
    IFERROR(TEXTJOIN(CHAR(10),TRUE,FILTER('SUMMARY DATA'!H:H,'SUMMARY DATA'!$D:$D=$C312,'SUMMARY DATA'!$B:$B=""RWS"",'SUMMARY DATA'!$H:$H=$D312)),"""")
  )
)"),"")</f>
        <v/>
      </c>
      <c r="I312" s="18" t="str">
        <f>IFERROR(__xludf.DUMMYFUNCTION("IF(H312="""","""",
SUM(ARRAYFORMULA(VALUE(SPLIT(H312,CHAR(10)))))
)"),"")</f>
        <v/>
      </c>
      <c r="J312" s="17" t="str">
        <f>IFERROR(__xludf.DUMMYFUNCTION("IFERROR(
  TEXTJOIN(CHAR(10),TRUE,FILTER('SUMMARY DATA'!I:I,'SUMMARY DATA'!$A:$A=$A312,'SUMMARY DATA'!$C:$C=$B312,'SUMMARY DATA'!$B:$B=""RWS"")),
  IF(
    OR(
      ISNUMBER(SEARCH(""CDM CASH DEPOSIT"",$C312)),
      ISNUMBER(SEARCH(""CASH DEPOSIT"",$C31"&amp;"2)),
      COUNTIFS('SUMMARY DATA'!$D:$D,$C312,'SUMMARY DATA'!$B:$B,""RWS"")&lt;&gt;1
    ),
    """",
    IFERROR(TEXTJOIN(CHAR(10),TRUE,FILTER('SUMMARY DATA'!I:I,'SUMMARY DATA'!$D:$D=$C312,'SUMMARY DATA'!$B:$B=""RWS"")),"""")
  )
)"),"")</f>
        <v/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Height="1" spans="1:27">
      <c r="A313" s="2" t="s">
        <v>1580</v>
      </c>
      <c r="B313" s="15">
        <v>45983</v>
      </c>
      <c r="C313" s="2" t="s">
        <v>184</v>
      </c>
      <c r="D313" s="3">
        <v>87.37</v>
      </c>
      <c r="E313" s="16" t="str">
        <f>IFERROR(__xludf.DUMMYFUNCTION("IFERROR(
  TEXTJOIN(CHAR(10),TRUE,FILTER('SUMMARY DATA'!E:E,'SUMMARY DATA'!$A:$A=$A313,'SUMMARY DATA'!$C:$C=$B313,'SUMMARY DATA'!$B:$B=""RWS"")),
  IF(
    OR(
      ISNUMBER(SEARCH(""CDM CASH DEPOSIT"",$C313)),
      ISNUMBER(SEARCH(""CASH DEPOSIT"",$C31"&amp;"3)),
      COUNTIFS('SUMMARY DATA'!$D:$D,$C313,'SUMMARY DATA'!$B:$B,""RWS"")&lt;&gt;1
    ),
    """",
    IFERROR(TEXTJOIN(CHAR(10),TRUE,FILTER('SUMMARY DATA'!E:E,'SUMMARY DATA'!$D:$D=$C313,'SUMMARY DATA'!$B:$B=""RWS"")),"""")
  )
)"),"")</f>
        <v/>
      </c>
      <c r="F313" s="17" t="str">
        <f>IFERROR(__xludf.DUMMYFUNCTION("IFERROR(
  TEXTJOIN(CHAR(10),TRUE,FILTER('SUMMARY DATA'!F:F,'SUMMARY DATA'!$A:$A=$A313,'SUMMARY DATA'!$C:$C=$B313,'SUMMARY DATA'!$B:$B=""RWS"")),
  IF(
    OR(
      ISNUMBER(SEARCH(""CDM CASH DEPOSIT"",$C313)),
      ISNUMBER(SEARCH(""CASH DEPOSIT"",$C31"&amp;"3)),
      COUNTIFS('SUMMARY DATA'!$D:$D,$C313,'SUMMARY DATA'!$B:$B,""RWS"")&lt;&gt;1
    ),
    """",
    IFERROR(TEXTJOIN(CHAR(10),TRUE,FILTER('SUMMARY DATA'!F:F,'SUMMARY DATA'!$D:$D=$C313,'SUMMARY DATA'!$B:$B=""RWS"")),"""")
  )
)"),"")</f>
        <v/>
      </c>
      <c r="G313" s="17" t="str">
        <f>IFERROR(__xludf.DUMMYFUNCTION("IFERROR(
  TEXTJOIN(CHAR(10),TRUE,FILTER('SUMMARY DATA'!G:G,'SUMMARY DATA'!$A:$A=$A313,'SUMMARY DATA'!$C:$C=$B313,'SUMMARY DATA'!$B:$B=""RWS"")),
  IF(
    OR(
      ISNUMBER(SEARCH(""CDM CASH DEPOSIT"",$C313)),
      ISNUMBER(SEARCH(""CASH DEPOSIT"",$C31"&amp;"3)),
      COUNTIFS('SUMMARY DATA'!$D:$D,$C313,'SUMMARY DATA'!$B:$B,""RWS"")&lt;&gt;1
    ),
    """",
    IFERROR(TEXTJOIN(CHAR(10),TRUE,FILTER('SUMMARY DATA'!G:G,'SUMMARY DATA'!$D:$D=$C313,'SUMMARY DATA'!$B:$B=""RWS"")),"""")
  )
)"),"")</f>
        <v/>
      </c>
      <c r="H313" s="18" t="str">
        <f>IFERROR(__xludf.DUMMYFUNCTION("IFERROR(
  TEXTJOIN(CHAR(10),TRUE,FILTER('SUMMARY DATA'!H:H,'SUMMARY DATA'!$A:$A=$A313,'SUMMARY DATA'!$C:$C=$B313,'SUMMARY DATA'!$B:$B=""RWS"",'SUMMARY DATA'!$H:$H=$D313)),
  IF(
    OR(
      ISNUMBER(SEARCH(""CDM CASH DEPOSIT"",$C313)),
      ISNUMBER(S"&amp;"EARCH(""CASH DEPOSIT"",$C313))
    ),
    """",
    IFERROR(TEXTJOIN(CHAR(10),TRUE,FILTER('SUMMARY DATA'!H:H,'SUMMARY DATA'!$D:$D=$C313,'SUMMARY DATA'!$B:$B=""RWS"",'SUMMARY DATA'!$H:$H=$D313)),"""")
  )
)"),"")</f>
        <v/>
      </c>
      <c r="I313" s="18" t="str">
        <f>IFERROR(__xludf.DUMMYFUNCTION("IF(H313="""","""",
SUM(ARRAYFORMULA(VALUE(SPLIT(H313,CHAR(10)))))
)"),"")</f>
        <v/>
      </c>
      <c r="J313" s="17" t="str">
        <f>IFERROR(__xludf.DUMMYFUNCTION("IFERROR(
  TEXTJOIN(CHAR(10),TRUE,FILTER('SUMMARY DATA'!I:I,'SUMMARY DATA'!$A:$A=$A313,'SUMMARY DATA'!$C:$C=$B313,'SUMMARY DATA'!$B:$B=""RWS"")),
  IF(
    OR(
      ISNUMBER(SEARCH(""CDM CASH DEPOSIT"",$C313)),
      ISNUMBER(SEARCH(""CASH DEPOSIT"",$C31"&amp;"3)),
      COUNTIFS('SUMMARY DATA'!$D:$D,$C313,'SUMMARY DATA'!$B:$B,""RWS"")&lt;&gt;1
    ),
    """",
    IFERROR(TEXTJOIN(CHAR(10),TRUE,FILTER('SUMMARY DATA'!I:I,'SUMMARY DATA'!$D:$D=$C313,'SUMMARY DATA'!$B:$B=""RWS"")),"""")
  )
)"),"")</f>
        <v/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Height="1" spans="1:27">
      <c r="A314" s="2" t="s">
        <v>1581</v>
      </c>
      <c r="B314" s="15">
        <v>45983</v>
      </c>
      <c r="C314" s="2" t="s">
        <v>1582</v>
      </c>
      <c r="D314" s="3">
        <v>105.86</v>
      </c>
      <c r="E314" s="16" t="str">
        <f>IFERROR(__xludf.DUMMYFUNCTION("IFERROR(
  TEXTJOIN(CHAR(10),TRUE,FILTER('SUMMARY DATA'!E:E,'SUMMARY DATA'!$A:$A=$A314,'SUMMARY DATA'!$C:$C=$B314,'SUMMARY DATA'!$B:$B=""RWS"")),
  IF(
    OR(
      ISNUMBER(SEARCH(""CDM CASH DEPOSIT"",$C314)),
      ISNUMBER(SEARCH(""CASH DEPOSIT"",$C31"&amp;"4)),
      COUNTIFS('SUMMARY DATA'!$D:$D,$C314,'SUMMARY DATA'!$B:$B,""RWS"")&lt;&gt;1
    ),
    """",
    IFERROR(TEXTJOIN(CHAR(10),TRUE,FILTER('SUMMARY DATA'!E:E,'SUMMARY DATA'!$D:$D=$C314,'SUMMARY DATA'!$B:$B=""RWS"")),"""")
  )
)"),"")</f>
        <v/>
      </c>
      <c r="F314" s="17" t="str">
        <f>IFERROR(__xludf.DUMMYFUNCTION("IFERROR(
  TEXTJOIN(CHAR(10),TRUE,FILTER('SUMMARY DATA'!F:F,'SUMMARY DATA'!$A:$A=$A314,'SUMMARY DATA'!$C:$C=$B314,'SUMMARY DATA'!$B:$B=""RWS"")),
  IF(
    OR(
      ISNUMBER(SEARCH(""CDM CASH DEPOSIT"",$C314)),
      ISNUMBER(SEARCH(""CASH DEPOSIT"",$C31"&amp;"4)),
      COUNTIFS('SUMMARY DATA'!$D:$D,$C314,'SUMMARY DATA'!$B:$B,""RWS"")&lt;&gt;1
    ),
    """",
    IFERROR(TEXTJOIN(CHAR(10),TRUE,FILTER('SUMMARY DATA'!F:F,'SUMMARY DATA'!$D:$D=$C314,'SUMMARY DATA'!$B:$B=""RWS"")),"""")
  )
)"),"")</f>
        <v/>
      </c>
      <c r="G314" s="17" t="str">
        <f>IFERROR(__xludf.DUMMYFUNCTION("IFERROR(
  TEXTJOIN(CHAR(10),TRUE,FILTER('SUMMARY DATA'!G:G,'SUMMARY DATA'!$A:$A=$A314,'SUMMARY DATA'!$C:$C=$B314,'SUMMARY DATA'!$B:$B=""RWS"")),
  IF(
    OR(
      ISNUMBER(SEARCH(""CDM CASH DEPOSIT"",$C314)),
      ISNUMBER(SEARCH(""CASH DEPOSIT"",$C31"&amp;"4)),
      COUNTIFS('SUMMARY DATA'!$D:$D,$C314,'SUMMARY DATA'!$B:$B,""RWS"")&lt;&gt;1
    ),
    """",
    IFERROR(TEXTJOIN(CHAR(10),TRUE,FILTER('SUMMARY DATA'!G:G,'SUMMARY DATA'!$D:$D=$C314,'SUMMARY DATA'!$B:$B=""RWS"")),"""")
  )
)"),"")</f>
        <v/>
      </c>
      <c r="H314" s="18" t="str">
        <f>IFERROR(__xludf.DUMMYFUNCTION("IFERROR(
  TEXTJOIN(CHAR(10),TRUE,FILTER('SUMMARY DATA'!H:H,'SUMMARY DATA'!$A:$A=$A314,'SUMMARY DATA'!$C:$C=$B314,'SUMMARY DATA'!$B:$B=""RWS"",'SUMMARY DATA'!$H:$H=$D314)),
  IF(
    OR(
      ISNUMBER(SEARCH(""CDM CASH DEPOSIT"",$C314)),
      ISNUMBER(S"&amp;"EARCH(""CASH DEPOSIT"",$C314))
    ),
    """",
    IFERROR(TEXTJOIN(CHAR(10),TRUE,FILTER('SUMMARY DATA'!H:H,'SUMMARY DATA'!$D:$D=$C314,'SUMMARY DATA'!$B:$B=""RWS"",'SUMMARY DATA'!$H:$H=$D314)),"""")
  )
)"),"")</f>
        <v/>
      </c>
      <c r="I314" s="18" t="str">
        <f>IFERROR(__xludf.DUMMYFUNCTION("IF(H314="""","""",
SUM(ARRAYFORMULA(VALUE(SPLIT(H314,CHAR(10)))))
)"),"")</f>
        <v/>
      </c>
      <c r="J314" s="17" t="str">
        <f>IFERROR(__xludf.DUMMYFUNCTION("IFERROR(
  TEXTJOIN(CHAR(10),TRUE,FILTER('SUMMARY DATA'!I:I,'SUMMARY DATA'!$A:$A=$A314,'SUMMARY DATA'!$C:$C=$B314,'SUMMARY DATA'!$B:$B=""RWS"")),
  IF(
    OR(
      ISNUMBER(SEARCH(""CDM CASH DEPOSIT"",$C314)),
      ISNUMBER(SEARCH(""CASH DEPOSIT"",$C31"&amp;"4)),
      COUNTIFS('SUMMARY DATA'!$D:$D,$C314,'SUMMARY DATA'!$B:$B,""RWS"")&lt;&gt;1
    ),
    """",
    IFERROR(TEXTJOIN(CHAR(10),TRUE,FILTER('SUMMARY DATA'!I:I,'SUMMARY DATA'!$D:$D=$C314,'SUMMARY DATA'!$B:$B=""RWS"")),"""")
  )
)"),"")</f>
        <v/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Height="1" spans="1:27">
      <c r="A315" s="2" t="s">
        <v>1583</v>
      </c>
      <c r="B315" s="15">
        <v>45983</v>
      </c>
      <c r="C315" s="2" t="s">
        <v>1584</v>
      </c>
      <c r="D315" s="3">
        <v>199.1</v>
      </c>
      <c r="E315" s="16" t="str">
        <f>IFERROR(__xludf.DUMMYFUNCTION("IFERROR(
  TEXTJOIN(CHAR(10),TRUE,FILTER('SUMMARY DATA'!E:E,'SUMMARY DATA'!$A:$A=$A315,'SUMMARY DATA'!$C:$C=$B315,'SUMMARY DATA'!$B:$B=""RWS"")),
  IF(
    OR(
      ISNUMBER(SEARCH(""CDM CASH DEPOSIT"",$C315)),
      ISNUMBER(SEARCH(""CASH DEPOSIT"",$C31"&amp;"5)),
      COUNTIFS('SUMMARY DATA'!$D:$D,$C315,'SUMMARY DATA'!$B:$B,""RWS"")&lt;&gt;1
    ),
    """",
    IFERROR(TEXTJOIN(CHAR(10),TRUE,FILTER('SUMMARY DATA'!E:E,'SUMMARY DATA'!$D:$D=$C315,'SUMMARY DATA'!$B:$B=""RWS"")),"""")
  )
)"),"")</f>
        <v/>
      </c>
      <c r="F315" s="17" t="str">
        <f>IFERROR(__xludf.DUMMYFUNCTION("IFERROR(
  TEXTJOIN(CHAR(10),TRUE,FILTER('SUMMARY DATA'!F:F,'SUMMARY DATA'!$A:$A=$A315,'SUMMARY DATA'!$C:$C=$B315,'SUMMARY DATA'!$B:$B=""RWS"")),
  IF(
    OR(
      ISNUMBER(SEARCH(""CDM CASH DEPOSIT"",$C315)),
      ISNUMBER(SEARCH(""CASH DEPOSIT"",$C31"&amp;"5)),
      COUNTIFS('SUMMARY DATA'!$D:$D,$C315,'SUMMARY DATA'!$B:$B,""RWS"")&lt;&gt;1
    ),
    """",
    IFERROR(TEXTJOIN(CHAR(10),TRUE,FILTER('SUMMARY DATA'!F:F,'SUMMARY DATA'!$D:$D=$C315,'SUMMARY DATA'!$B:$B=""RWS"")),"""")
  )
)"),"")</f>
        <v/>
      </c>
      <c r="G315" s="17" t="str">
        <f>IFERROR(__xludf.DUMMYFUNCTION("IFERROR(
  TEXTJOIN(CHAR(10),TRUE,FILTER('SUMMARY DATA'!G:G,'SUMMARY DATA'!$A:$A=$A315,'SUMMARY DATA'!$C:$C=$B315,'SUMMARY DATA'!$B:$B=""RWS"")),
  IF(
    OR(
      ISNUMBER(SEARCH(""CDM CASH DEPOSIT"",$C315)),
      ISNUMBER(SEARCH(""CASH DEPOSIT"",$C31"&amp;"5)),
      COUNTIFS('SUMMARY DATA'!$D:$D,$C315,'SUMMARY DATA'!$B:$B,""RWS"")&lt;&gt;1
    ),
    """",
    IFERROR(TEXTJOIN(CHAR(10),TRUE,FILTER('SUMMARY DATA'!G:G,'SUMMARY DATA'!$D:$D=$C315,'SUMMARY DATA'!$B:$B=""RWS"")),"""")
  )
)"),"")</f>
        <v/>
      </c>
      <c r="H315" s="18" t="str">
        <f>IFERROR(__xludf.DUMMYFUNCTION("IFERROR(
  TEXTJOIN(CHAR(10),TRUE,FILTER('SUMMARY DATA'!H:H,'SUMMARY DATA'!$A:$A=$A315,'SUMMARY DATA'!$C:$C=$B315,'SUMMARY DATA'!$B:$B=""RWS"",'SUMMARY DATA'!$H:$H=$D315)),
  IF(
    OR(
      ISNUMBER(SEARCH(""CDM CASH DEPOSIT"",$C315)),
      ISNUMBER(S"&amp;"EARCH(""CASH DEPOSIT"",$C315))
    ),
    """",
    IFERROR(TEXTJOIN(CHAR(10),TRUE,FILTER('SUMMARY DATA'!H:H,'SUMMARY DATA'!$D:$D=$C315,'SUMMARY DATA'!$B:$B=""RWS"",'SUMMARY DATA'!$H:$H=$D315)),"""")
  )
)"),"")</f>
        <v/>
      </c>
      <c r="I315" s="18" t="str">
        <f>IFERROR(__xludf.DUMMYFUNCTION("IF(H315="""","""",
SUM(ARRAYFORMULA(VALUE(SPLIT(H315,CHAR(10)))))
)"),"")</f>
        <v/>
      </c>
      <c r="J315" s="17" t="str">
        <f>IFERROR(__xludf.DUMMYFUNCTION("IFERROR(
  TEXTJOIN(CHAR(10),TRUE,FILTER('SUMMARY DATA'!I:I,'SUMMARY DATA'!$A:$A=$A315,'SUMMARY DATA'!$C:$C=$B315,'SUMMARY DATA'!$B:$B=""RWS"")),
  IF(
    OR(
      ISNUMBER(SEARCH(""CDM CASH DEPOSIT"",$C315)),
      ISNUMBER(SEARCH(""CASH DEPOSIT"",$C31"&amp;"5)),
      COUNTIFS('SUMMARY DATA'!$D:$D,$C315,'SUMMARY DATA'!$B:$B,""RWS"")&lt;&gt;1
    ),
    """",
    IFERROR(TEXTJOIN(CHAR(10),TRUE,FILTER('SUMMARY DATA'!I:I,'SUMMARY DATA'!$D:$D=$C315,'SUMMARY DATA'!$B:$B=""RWS"")),"""")
  )
)"),"")</f>
        <v/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Height="1" spans="1:27">
      <c r="A316" s="2" t="s">
        <v>1585</v>
      </c>
      <c r="B316" s="15">
        <v>45983</v>
      </c>
      <c r="C316" s="2" t="s">
        <v>1586</v>
      </c>
      <c r="D316" s="3">
        <v>24</v>
      </c>
      <c r="E316" s="16" t="str">
        <f>IFERROR(__xludf.DUMMYFUNCTION("IFERROR(
  TEXTJOIN(CHAR(10),TRUE,FILTER('SUMMARY DATA'!E:E,'SUMMARY DATA'!$A:$A=$A316,'SUMMARY DATA'!$C:$C=$B316,'SUMMARY DATA'!$B:$B=""RWS"")),
  IF(
    OR(
      ISNUMBER(SEARCH(""CDM CASH DEPOSIT"",$C316)),
      ISNUMBER(SEARCH(""CASH DEPOSIT"",$C31"&amp;"6)),
      COUNTIFS('SUMMARY DATA'!$D:$D,$C316,'SUMMARY DATA'!$B:$B,""RWS"")&lt;&gt;1
    ),
    """",
    IFERROR(TEXTJOIN(CHAR(10),TRUE,FILTER('SUMMARY DATA'!E:E,'SUMMARY DATA'!$D:$D=$C316,'SUMMARY DATA'!$B:$B=""RWS"")),"""")
  )
)"),"")</f>
        <v/>
      </c>
      <c r="F316" s="17" t="str">
        <f>IFERROR(__xludf.DUMMYFUNCTION("IFERROR(
  TEXTJOIN(CHAR(10),TRUE,FILTER('SUMMARY DATA'!F:F,'SUMMARY DATA'!$A:$A=$A316,'SUMMARY DATA'!$C:$C=$B316,'SUMMARY DATA'!$B:$B=""RWS"")),
  IF(
    OR(
      ISNUMBER(SEARCH(""CDM CASH DEPOSIT"",$C316)),
      ISNUMBER(SEARCH(""CASH DEPOSIT"",$C31"&amp;"6)),
      COUNTIFS('SUMMARY DATA'!$D:$D,$C316,'SUMMARY DATA'!$B:$B,""RWS"")&lt;&gt;1
    ),
    """",
    IFERROR(TEXTJOIN(CHAR(10),TRUE,FILTER('SUMMARY DATA'!F:F,'SUMMARY DATA'!$D:$D=$C316,'SUMMARY DATA'!$B:$B=""RWS"")),"""")
  )
)"),"")</f>
        <v/>
      </c>
      <c r="G316" s="17" t="str">
        <f>IFERROR(__xludf.DUMMYFUNCTION("IFERROR(
  TEXTJOIN(CHAR(10),TRUE,FILTER('SUMMARY DATA'!G:G,'SUMMARY DATA'!$A:$A=$A316,'SUMMARY DATA'!$C:$C=$B316,'SUMMARY DATA'!$B:$B=""RWS"")),
  IF(
    OR(
      ISNUMBER(SEARCH(""CDM CASH DEPOSIT"",$C316)),
      ISNUMBER(SEARCH(""CASH DEPOSIT"",$C31"&amp;"6)),
      COUNTIFS('SUMMARY DATA'!$D:$D,$C316,'SUMMARY DATA'!$B:$B,""RWS"")&lt;&gt;1
    ),
    """",
    IFERROR(TEXTJOIN(CHAR(10),TRUE,FILTER('SUMMARY DATA'!G:G,'SUMMARY DATA'!$D:$D=$C316,'SUMMARY DATA'!$B:$B=""RWS"")),"""")
  )
)"),"")</f>
        <v/>
      </c>
      <c r="H316" s="18" t="str">
        <f>IFERROR(__xludf.DUMMYFUNCTION("IFERROR(
  TEXTJOIN(CHAR(10),TRUE,FILTER('SUMMARY DATA'!H:H,'SUMMARY DATA'!$A:$A=$A316,'SUMMARY DATA'!$C:$C=$B316,'SUMMARY DATA'!$B:$B=""RWS"",'SUMMARY DATA'!$H:$H=$D316)),
  IF(
    OR(
      ISNUMBER(SEARCH(""CDM CASH DEPOSIT"",$C316)),
      ISNUMBER(S"&amp;"EARCH(""CASH DEPOSIT"",$C316))
    ),
    """",
    IFERROR(TEXTJOIN(CHAR(10),TRUE,FILTER('SUMMARY DATA'!H:H,'SUMMARY DATA'!$D:$D=$C316,'SUMMARY DATA'!$B:$B=""RWS"",'SUMMARY DATA'!$H:$H=$D316)),"""")
  )
)"),"")</f>
        <v/>
      </c>
      <c r="I316" s="18" t="str">
        <f>IFERROR(__xludf.DUMMYFUNCTION("IF(H316="""","""",
SUM(ARRAYFORMULA(VALUE(SPLIT(H316,CHAR(10)))))
)"),"")</f>
        <v/>
      </c>
      <c r="J316" s="17" t="str">
        <f>IFERROR(__xludf.DUMMYFUNCTION("IFERROR(
  TEXTJOIN(CHAR(10),TRUE,FILTER('SUMMARY DATA'!I:I,'SUMMARY DATA'!$A:$A=$A316,'SUMMARY DATA'!$C:$C=$B316,'SUMMARY DATA'!$B:$B=""RWS"")),
  IF(
    OR(
      ISNUMBER(SEARCH(""CDM CASH DEPOSIT"",$C316)),
      ISNUMBER(SEARCH(""CASH DEPOSIT"",$C31"&amp;"6)),
      COUNTIFS('SUMMARY DATA'!$D:$D,$C316,'SUMMARY DATA'!$B:$B,""RWS"")&lt;&gt;1
    ),
    """",
    IFERROR(TEXTJOIN(CHAR(10),TRUE,FILTER('SUMMARY DATA'!I:I,'SUMMARY DATA'!$D:$D=$C316,'SUMMARY DATA'!$B:$B=""RWS"")),"""")
  )
)"),"")</f>
        <v/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Height="1" spans="1:27">
      <c r="A317" s="2" t="s">
        <v>1587</v>
      </c>
      <c r="B317" s="15">
        <v>45983</v>
      </c>
      <c r="C317" s="2" t="s">
        <v>1588</v>
      </c>
      <c r="D317" s="3">
        <v>145</v>
      </c>
      <c r="E317" s="16" t="str">
        <f>IFERROR(__xludf.DUMMYFUNCTION("IFERROR(
  TEXTJOIN(CHAR(10),TRUE,FILTER('SUMMARY DATA'!E:E,'SUMMARY DATA'!$A:$A=$A317,'SUMMARY DATA'!$C:$C=$B317,'SUMMARY DATA'!$B:$B=""RWS"")),
  IF(
    OR(
      ISNUMBER(SEARCH(""CDM CASH DEPOSIT"",$C317)),
      ISNUMBER(SEARCH(""CASH DEPOSIT"",$C31"&amp;"7)),
      COUNTIFS('SUMMARY DATA'!$D:$D,$C317,'SUMMARY DATA'!$B:$B,""RWS"")&lt;&gt;1
    ),
    """",
    IFERROR(TEXTJOIN(CHAR(10),TRUE,FILTER('SUMMARY DATA'!E:E,'SUMMARY DATA'!$D:$D=$C317,'SUMMARY DATA'!$B:$B=""RWS"")),"""")
  )
)"),"")</f>
        <v/>
      </c>
      <c r="F317" s="17" t="str">
        <f>IFERROR(__xludf.DUMMYFUNCTION("IFERROR(
  TEXTJOIN(CHAR(10),TRUE,FILTER('SUMMARY DATA'!F:F,'SUMMARY DATA'!$A:$A=$A317,'SUMMARY DATA'!$C:$C=$B317,'SUMMARY DATA'!$B:$B=""RWS"")),
  IF(
    OR(
      ISNUMBER(SEARCH(""CDM CASH DEPOSIT"",$C317)),
      ISNUMBER(SEARCH(""CASH DEPOSIT"",$C31"&amp;"7)),
      COUNTIFS('SUMMARY DATA'!$D:$D,$C317,'SUMMARY DATA'!$B:$B,""RWS"")&lt;&gt;1
    ),
    """",
    IFERROR(TEXTJOIN(CHAR(10),TRUE,FILTER('SUMMARY DATA'!F:F,'SUMMARY DATA'!$D:$D=$C317,'SUMMARY DATA'!$B:$B=""RWS"")),"""")
  )
)"),"")</f>
        <v/>
      </c>
      <c r="G317" s="17" t="str">
        <f>IFERROR(__xludf.DUMMYFUNCTION("IFERROR(
  TEXTJOIN(CHAR(10),TRUE,FILTER('SUMMARY DATA'!G:G,'SUMMARY DATA'!$A:$A=$A317,'SUMMARY DATA'!$C:$C=$B317,'SUMMARY DATA'!$B:$B=""RWS"")),
  IF(
    OR(
      ISNUMBER(SEARCH(""CDM CASH DEPOSIT"",$C317)),
      ISNUMBER(SEARCH(""CASH DEPOSIT"",$C31"&amp;"7)),
      COUNTIFS('SUMMARY DATA'!$D:$D,$C317,'SUMMARY DATA'!$B:$B,""RWS"")&lt;&gt;1
    ),
    """",
    IFERROR(TEXTJOIN(CHAR(10),TRUE,FILTER('SUMMARY DATA'!G:G,'SUMMARY DATA'!$D:$D=$C317,'SUMMARY DATA'!$B:$B=""RWS"")),"""")
  )
)"),"")</f>
        <v/>
      </c>
      <c r="H317" s="18" t="str">
        <f>IFERROR(__xludf.DUMMYFUNCTION("IFERROR(
  TEXTJOIN(CHAR(10),TRUE,FILTER('SUMMARY DATA'!H:H,'SUMMARY DATA'!$A:$A=$A317,'SUMMARY DATA'!$C:$C=$B317,'SUMMARY DATA'!$B:$B=""RWS"",'SUMMARY DATA'!$H:$H=$D317)),
  IF(
    OR(
      ISNUMBER(SEARCH(""CDM CASH DEPOSIT"",$C317)),
      ISNUMBER(S"&amp;"EARCH(""CASH DEPOSIT"",$C317))
    ),
    """",
    IFERROR(TEXTJOIN(CHAR(10),TRUE,FILTER('SUMMARY DATA'!H:H,'SUMMARY DATA'!$D:$D=$C317,'SUMMARY DATA'!$B:$B=""RWS"",'SUMMARY DATA'!$H:$H=$D317)),"""")
  )
)"),"")</f>
        <v/>
      </c>
      <c r="I317" s="18" t="str">
        <f>IFERROR(__xludf.DUMMYFUNCTION("IF(H317="""","""",
SUM(ARRAYFORMULA(VALUE(SPLIT(H317,CHAR(10)))))
)"),"")</f>
        <v/>
      </c>
      <c r="J317" s="17" t="str">
        <f>IFERROR(__xludf.DUMMYFUNCTION("IFERROR(
  TEXTJOIN(CHAR(10),TRUE,FILTER('SUMMARY DATA'!I:I,'SUMMARY DATA'!$A:$A=$A317,'SUMMARY DATA'!$C:$C=$B317,'SUMMARY DATA'!$B:$B=""RWS"")),
  IF(
    OR(
      ISNUMBER(SEARCH(""CDM CASH DEPOSIT"",$C317)),
      ISNUMBER(SEARCH(""CASH DEPOSIT"",$C31"&amp;"7)),
      COUNTIFS('SUMMARY DATA'!$D:$D,$C317,'SUMMARY DATA'!$B:$B,""RWS"")&lt;&gt;1
    ),
    """",
    IFERROR(TEXTJOIN(CHAR(10),TRUE,FILTER('SUMMARY DATA'!I:I,'SUMMARY DATA'!$D:$D=$C317,'SUMMARY DATA'!$B:$B=""RWS"")),"""")
  )
)"),"")</f>
        <v/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Height="1" spans="1:27">
      <c r="A318" s="2" t="s">
        <v>1589</v>
      </c>
      <c r="B318" s="15">
        <v>45983</v>
      </c>
      <c r="C318" s="2" t="s">
        <v>1590</v>
      </c>
      <c r="D318" s="3">
        <v>387</v>
      </c>
      <c r="E318" s="16" t="str">
        <f>IFERROR(__xludf.DUMMYFUNCTION("IFERROR(
  TEXTJOIN(CHAR(10),TRUE,FILTER('SUMMARY DATA'!E:E,'SUMMARY DATA'!$A:$A=$A318,'SUMMARY DATA'!$C:$C=$B318,'SUMMARY DATA'!$B:$B=""RWS"")),
  IF(
    OR(
      ISNUMBER(SEARCH(""CDM CASH DEPOSIT"",$C318)),
      ISNUMBER(SEARCH(""CASH DEPOSIT"",$C31"&amp;"8)),
      COUNTIFS('SUMMARY DATA'!$D:$D,$C318,'SUMMARY DATA'!$B:$B,""RWS"")&lt;&gt;1
    ),
    """",
    IFERROR(TEXTJOIN(CHAR(10),TRUE,FILTER('SUMMARY DATA'!E:E,'SUMMARY DATA'!$D:$D=$C318,'SUMMARY DATA'!$B:$B=""RWS"")),"""")
  )
)"),"")</f>
        <v/>
      </c>
      <c r="F318" s="17" t="str">
        <f>IFERROR(__xludf.DUMMYFUNCTION("IFERROR(
  TEXTJOIN(CHAR(10),TRUE,FILTER('SUMMARY DATA'!F:F,'SUMMARY DATA'!$A:$A=$A318,'SUMMARY DATA'!$C:$C=$B318,'SUMMARY DATA'!$B:$B=""RWS"")),
  IF(
    OR(
      ISNUMBER(SEARCH(""CDM CASH DEPOSIT"",$C318)),
      ISNUMBER(SEARCH(""CASH DEPOSIT"",$C31"&amp;"8)),
      COUNTIFS('SUMMARY DATA'!$D:$D,$C318,'SUMMARY DATA'!$B:$B,""RWS"")&lt;&gt;1
    ),
    """",
    IFERROR(TEXTJOIN(CHAR(10),TRUE,FILTER('SUMMARY DATA'!F:F,'SUMMARY DATA'!$D:$D=$C318,'SUMMARY DATA'!$B:$B=""RWS"")),"""")
  )
)"),"")</f>
        <v/>
      </c>
      <c r="G318" s="17" t="str">
        <f>IFERROR(__xludf.DUMMYFUNCTION("IFERROR(
  TEXTJOIN(CHAR(10),TRUE,FILTER('SUMMARY DATA'!G:G,'SUMMARY DATA'!$A:$A=$A318,'SUMMARY DATA'!$C:$C=$B318,'SUMMARY DATA'!$B:$B=""RWS"")),
  IF(
    OR(
      ISNUMBER(SEARCH(""CDM CASH DEPOSIT"",$C318)),
      ISNUMBER(SEARCH(""CASH DEPOSIT"",$C31"&amp;"8)),
      COUNTIFS('SUMMARY DATA'!$D:$D,$C318,'SUMMARY DATA'!$B:$B,""RWS"")&lt;&gt;1
    ),
    """",
    IFERROR(TEXTJOIN(CHAR(10),TRUE,FILTER('SUMMARY DATA'!G:G,'SUMMARY DATA'!$D:$D=$C318,'SUMMARY DATA'!$B:$B=""RWS"")),"""")
  )
)"),"")</f>
        <v/>
      </c>
      <c r="H318" s="18" t="str">
        <f>IFERROR(__xludf.DUMMYFUNCTION("IFERROR(
  TEXTJOIN(CHAR(10),TRUE,FILTER('SUMMARY DATA'!H:H,'SUMMARY DATA'!$A:$A=$A318,'SUMMARY DATA'!$C:$C=$B318,'SUMMARY DATA'!$B:$B=""RWS"",'SUMMARY DATA'!$H:$H=$D318)),
  IF(
    OR(
      ISNUMBER(SEARCH(""CDM CASH DEPOSIT"",$C318)),
      ISNUMBER(S"&amp;"EARCH(""CASH DEPOSIT"",$C318))
    ),
    """",
    IFERROR(TEXTJOIN(CHAR(10),TRUE,FILTER('SUMMARY DATA'!H:H,'SUMMARY DATA'!$D:$D=$C318,'SUMMARY DATA'!$B:$B=""RWS"",'SUMMARY DATA'!$H:$H=$D318)),"""")
  )
)"),"")</f>
        <v/>
      </c>
      <c r="I318" s="18" t="str">
        <f>IFERROR(__xludf.DUMMYFUNCTION("IF(H318="""","""",
SUM(ARRAYFORMULA(VALUE(SPLIT(H318,CHAR(10)))))
)"),"")</f>
        <v/>
      </c>
      <c r="J318" s="17" t="str">
        <f>IFERROR(__xludf.DUMMYFUNCTION("IFERROR(
  TEXTJOIN(CHAR(10),TRUE,FILTER('SUMMARY DATA'!I:I,'SUMMARY DATA'!$A:$A=$A318,'SUMMARY DATA'!$C:$C=$B318,'SUMMARY DATA'!$B:$B=""RWS"")),
  IF(
    OR(
      ISNUMBER(SEARCH(""CDM CASH DEPOSIT"",$C318)),
      ISNUMBER(SEARCH(""CASH DEPOSIT"",$C31"&amp;"8)),
      COUNTIFS('SUMMARY DATA'!$D:$D,$C318,'SUMMARY DATA'!$B:$B,""RWS"")&lt;&gt;1
    ),
    """",
    IFERROR(TEXTJOIN(CHAR(10),TRUE,FILTER('SUMMARY DATA'!I:I,'SUMMARY DATA'!$D:$D=$C318,'SUMMARY DATA'!$B:$B=""RWS"")),"""")
  )
)"),"")</f>
        <v/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Height="1" spans="1:27">
      <c r="A319" s="2" t="s">
        <v>1591</v>
      </c>
      <c r="B319" s="15">
        <v>45983</v>
      </c>
      <c r="C319" s="2" t="s">
        <v>1592</v>
      </c>
      <c r="D319" s="3">
        <v>5.02</v>
      </c>
      <c r="E319" s="16" t="str">
        <f>IFERROR(__xludf.DUMMYFUNCTION("IFERROR(
  TEXTJOIN(CHAR(10),TRUE,FILTER('SUMMARY DATA'!E:E,'SUMMARY DATA'!$A:$A=$A319,'SUMMARY DATA'!$C:$C=$B319,'SUMMARY DATA'!$B:$B=""RWS"")),
  IF(
    OR(
      ISNUMBER(SEARCH(""CDM CASH DEPOSIT"",$C319)),
      ISNUMBER(SEARCH(""CASH DEPOSIT"",$C31"&amp;"9)),
      COUNTIFS('SUMMARY DATA'!$D:$D,$C319,'SUMMARY DATA'!$B:$B,""RWS"")&lt;&gt;1
    ),
    """",
    IFERROR(TEXTJOIN(CHAR(10),TRUE,FILTER('SUMMARY DATA'!E:E,'SUMMARY DATA'!$D:$D=$C319,'SUMMARY DATA'!$B:$B=""RWS"")),"""")
  )
)"),"")</f>
        <v/>
      </c>
      <c r="F319" s="17" t="str">
        <f>IFERROR(__xludf.DUMMYFUNCTION("IFERROR(
  TEXTJOIN(CHAR(10),TRUE,FILTER('SUMMARY DATA'!F:F,'SUMMARY DATA'!$A:$A=$A319,'SUMMARY DATA'!$C:$C=$B319,'SUMMARY DATA'!$B:$B=""RWS"")),
  IF(
    OR(
      ISNUMBER(SEARCH(""CDM CASH DEPOSIT"",$C319)),
      ISNUMBER(SEARCH(""CASH DEPOSIT"",$C31"&amp;"9)),
      COUNTIFS('SUMMARY DATA'!$D:$D,$C319,'SUMMARY DATA'!$B:$B,""RWS"")&lt;&gt;1
    ),
    """",
    IFERROR(TEXTJOIN(CHAR(10),TRUE,FILTER('SUMMARY DATA'!F:F,'SUMMARY DATA'!$D:$D=$C319,'SUMMARY DATA'!$B:$B=""RWS"")),"""")
  )
)"),"")</f>
        <v/>
      </c>
      <c r="G319" s="17" t="str">
        <f>IFERROR(__xludf.DUMMYFUNCTION("IFERROR(
  TEXTJOIN(CHAR(10),TRUE,FILTER('SUMMARY DATA'!G:G,'SUMMARY DATA'!$A:$A=$A319,'SUMMARY DATA'!$C:$C=$B319,'SUMMARY DATA'!$B:$B=""RWS"")),
  IF(
    OR(
      ISNUMBER(SEARCH(""CDM CASH DEPOSIT"",$C319)),
      ISNUMBER(SEARCH(""CASH DEPOSIT"",$C31"&amp;"9)),
      COUNTIFS('SUMMARY DATA'!$D:$D,$C319,'SUMMARY DATA'!$B:$B,""RWS"")&lt;&gt;1
    ),
    """",
    IFERROR(TEXTJOIN(CHAR(10),TRUE,FILTER('SUMMARY DATA'!G:G,'SUMMARY DATA'!$D:$D=$C319,'SUMMARY DATA'!$B:$B=""RWS"")),"""")
  )
)"),"")</f>
        <v/>
      </c>
      <c r="H319" s="18" t="str">
        <f>IFERROR(__xludf.DUMMYFUNCTION("IFERROR(
  TEXTJOIN(CHAR(10),TRUE,FILTER('SUMMARY DATA'!H:H,'SUMMARY DATA'!$A:$A=$A319,'SUMMARY DATA'!$C:$C=$B319,'SUMMARY DATA'!$B:$B=""RWS"",'SUMMARY DATA'!$H:$H=$D319)),
  IF(
    OR(
      ISNUMBER(SEARCH(""CDM CASH DEPOSIT"",$C319)),
      ISNUMBER(S"&amp;"EARCH(""CASH DEPOSIT"",$C319))
    ),
    """",
    IFERROR(TEXTJOIN(CHAR(10),TRUE,FILTER('SUMMARY DATA'!H:H,'SUMMARY DATA'!$D:$D=$C319,'SUMMARY DATA'!$B:$B=""RWS"",'SUMMARY DATA'!$H:$H=$D319)),"""")
  )
)"),"")</f>
        <v/>
      </c>
      <c r="I319" s="18" t="str">
        <f>IFERROR(__xludf.DUMMYFUNCTION("IF(H319="""","""",
SUM(ARRAYFORMULA(VALUE(SPLIT(H319,CHAR(10)))))
)"),"")</f>
        <v/>
      </c>
      <c r="J319" s="17" t="str">
        <f>IFERROR(__xludf.DUMMYFUNCTION("IFERROR(
  TEXTJOIN(CHAR(10),TRUE,FILTER('SUMMARY DATA'!I:I,'SUMMARY DATA'!$A:$A=$A319,'SUMMARY DATA'!$C:$C=$B319,'SUMMARY DATA'!$B:$B=""RWS"")),
  IF(
    OR(
      ISNUMBER(SEARCH(""CDM CASH DEPOSIT"",$C319)),
      ISNUMBER(SEARCH(""CASH DEPOSIT"",$C31"&amp;"9)),
      COUNTIFS('SUMMARY DATA'!$D:$D,$C319,'SUMMARY DATA'!$B:$B,""RWS"")&lt;&gt;1
    ),
    """",
    IFERROR(TEXTJOIN(CHAR(10),TRUE,FILTER('SUMMARY DATA'!I:I,'SUMMARY DATA'!$D:$D=$C319,'SUMMARY DATA'!$B:$B=""RWS"")),"""")
  )
)"),"")</f>
        <v/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Height="1" spans="1:27">
      <c r="A320" s="2" t="s">
        <v>1593</v>
      </c>
      <c r="B320" s="15">
        <v>45983</v>
      </c>
      <c r="C320" s="2" t="s">
        <v>1594</v>
      </c>
      <c r="D320" s="3">
        <v>67.64</v>
      </c>
      <c r="E320" s="16" t="str">
        <f>IFERROR(__xludf.DUMMYFUNCTION("IFERROR(
  TEXTJOIN(CHAR(10),TRUE,FILTER('SUMMARY DATA'!E:E,'SUMMARY DATA'!$A:$A=$A320,'SUMMARY DATA'!$C:$C=$B320,'SUMMARY DATA'!$B:$B=""RWS"")),
  IF(
    OR(
      ISNUMBER(SEARCH(""CDM CASH DEPOSIT"",$C320)),
      ISNUMBER(SEARCH(""CASH DEPOSIT"",$C32"&amp;"0)),
      COUNTIFS('SUMMARY DATA'!$D:$D,$C320,'SUMMARY DATA'!$B:$B,""RWS"")&lt;&gt;1
    ),
    """",
    IFERROR(TEXTJOIN(CHAR(10),TRUE,FILTER('SUMMARY DATA'!E:E,'SUMMARY DATA'!$D:$D=$C320,'SUMMARY DATA'!$B:$B=""RWS"")),"""")
  )
)"),"")</f>
        <v/>
      </c>
      <c r="F320" s="17" t="str">
        <f>IFERROR(__xludf.DUMMYFUNCTION("IFERROR(
  TEXTJOIN(CHAR(10),TRUE,FILTER('SUMMARY DATA'!F:F,'SUMMARY DATA'!$A:$A=$A320,'SUMMARY DATA'!$C:$C=$B320,'SUMMARY DATA'!$B:$B=""RWS"")),
  IF(
    OR(
      ISNUMBER(SEARCH(""CDM CASH DEPOSIT"",$C320)),
      ISNUMBER(SEARCH(""CASH DEPOSIT"",$C32"&amp;"0)),
      COUNTIFS('SUMMARY DATA'!$D:$D,$C320,'SUMMARY DATA'!$B:$B,""RWS"")&lt;&gt;1
    ),
    """",
    IFERROR(TEXTJOIN(CHAR(10),TRUE,FILTER('SUMMARY DATA'!F:F,'SUMMARY DATA'!$D:$D=$C320,'SUMMARY DATA'!$B:$B=""RWS"")),"""")
  )
)"),"")</f>
        <v/>
      </c>
      <c r="G320" s="17" t="str">
        <f>IFERROR(__xludf.DUMMYFUNCTION("IFERROR(
  TEXTJOIN(CHAR(10),TRUE,FILTER('SUMMARY DATA'!G:G,'SUMMARY DATA'!$A:$A=$A320,'SUMMARY DATA'!$C:$C=$B320,'SUMMARY DATA'!$B:$B=""RWS"")),
  IF(
    OR(
      ISNUMBER(SEARCH(""CDM CASH DEPOSIT"",$C320)),
      ISNUMBER(SEARCH(""CASH DEPOSIT"",$C32"&amp;"0)),
      COUNTIFS('SUMMARY DATA'!$D:$D,$C320,'SUMMARY DATA'!$B:$B,""RWS"")&lt;&gt;1
    ),
    """",
    IFERROR(TEXTJOIN(CHAR(10),TRUE,FILTER('SUMMARY DATA'!G:G,'SUMMARY DATA'!$D:$D=$C320,'SUMMARY DATA'!$B:$B=""RWS"")),"""")
  )
)"),"")</f>
        <v/>
      </c>
      <c r="H320" s="18" t="str">
        <f>IFERROR(__xludf.DUMMYFUNCTION("IFERROR(
  TEXTJOIN(CHAR(10),TRUE,FILTER('SUMMARY DATA'!H:H,'SUMMARY DATA'!$A:$A=$A320,'SUMMARY DATA'!$C:$C=$B320,'SUMMARY DATA'!$B:$B=""RWS"",'SUMMARY DATA'!$H:$H=$D320)),
  IF(
    OR(
      ISNUMBER(SEARCH(""CDM CASH DEPOSIT"",$C320)),
      ISNUMBER(S"&amp;"EARCH(""CASH DEPOSIT"",$C320))
    ),
    """",
    IFERROR(TEXTJOIN(CHAR(10),TRUE,FILTER('SUMMARY DATA'!H:H,'SUMMARY DATA'!$D:$D=$C320,'SUMMARY DATA'!$B:$B=""RWS"",'SUMMARY DATA'!$H:$H=$D320)),"""")
  )
)"),"")</f>
        <v/>
      </c>
      <c r="I320" s="18" t="str">
        <f>IFERROR(__xludf.DUMMYFUNCTION("IF(H320="""","""",
SUM(ARRAYFORMULA(VALUE(SPLIT(H320,CHAR(10)))))
)"),"")</f>
        <v/>
      </c>
      <c r="J320" s="17" t="str">
        <f>IFERROR(__xludf.DUMMYFUNCTION("IFERROR(
  TEXTJOIN(CHAR(10),TRUE,FILTER('SUMMARY DATA'!I:I,'SUMMARY DATA'!$A:$A=$A320,'SUMMARY DATA'!$C:$C=$B320,'SUMMARY DATA'!$B:$B=""RWS"")),
  IF(
    OR(
      ISNUMBER(SEARCH(""CDM CASH DEPOSIT"",$C320)),
      ISNUMBER(SEARCH(""CASH DEPOSIT"",$C32"&amp;"0)),
      COUNTIFS('SUMMARY DATA'!$D:$D,$C320,'SUMMARY DATA'!$B:$B,""RWS"")&lt;&gt;1
    ),
    """",
    IFERROR(TEXTJOIN(CHAR(10),TRUE,FILTER('SUMMARY DATA'!I:I,'SUMMARY DATA'!$D:$D=$C320,'SUMMARY DATA'!$B:$B=""RWS"")),"""")
  )
)"),"")</f>
        <v/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Height="1" spans="1:27">
      <c r="A321" s="2" t="s">
        <v>1595</v>
      </c>
      <c r="B321" s="15">
        <v>45982</v>
      </c>
      <c r="C321" s="2" t="s">
        <v>1596</v>
      </c>
      <c r="D321" s="3">
        <v>11.98</v>
      </c>
      <c r="E321" s="16" t="str">
        <f>IFERROR(__xludf.DUMMYFUNCTION("IFERROR(
  TEXTJOIN(CHAR(10),TRUE,FILTER('SUMMARY DATA'!E:E,'SUMMARY DATA'!$A:$A=$A321,'SUMMARY DATA'!$C:$C=$B321,'SUMMARY DATA'!$B:$B=""RWS"")),
  IF(
    OR(
      ISNUMBER(SEARCH(""CDM CASH DEPOSIT"",$C321)),
      ISNUMBER(SEARCH(""CASH DEPOSIT"",$C32"&amp;"1)),
      COUNTIFS('SUMMARY DATA'!$D:$D,$C321,'SUMMARY DATA'!$B:$B,""RWS"")&lt;&gt;1
    ),
    """",
    IFERROR(TEXTJOIN(CHAR(10),TRUE,FILTER('SUMMARY DATA'!E:E,'SUMMARY DATA'!$D:$D=$C321,'SUMMARY DATA'!$B:$B=""RWS"")),"""")
  )
)"),"")</f>
        <v/>
      </c>
      <c r="F321" s="17" t="str">
        <f>IFERROR(__xludf.DUMMYFUNCTION("IFERROR(
  TEXTJOIN(CHAR(10),TRUE,FILTER('SUMMARY DATA'!F:F,'SUMMARY DATA'!$A:$A=$A321,'SUMMARY DATA'!$C:$C=$B321,'SUMMARY DATA'!$B:$B=""RWS"")),
  IF(
    OR(
      ISNUMBER(SEARCH(""CDM CASH DEPOSIT"",$C321)),
      ISNUMBER(SEARCH(""CASH DEPOSIT"",$C32"&amp;"1)),
      COUNTIFS('SUMMARY DATA'!$D:$D,$C321,'SUMMARY DATA'!$B:$B,""RWS"")&lt;&gt;1
    ),
    """",
    IFERROR(TEXTJOIN(CHAR(10),TRUE,FILTER('SUMMARY DATA'!F:F,'SUMMARY DATA'!$D:$D=$C321,'SUMMARY DATA'!$B:$B=""RWS"")),"""")
  )
)"),"")</f>
        <v/>
      </c>
      <c r="G321" s="17" t="str">
        <f>IFERROR(__xludf.DUMMYFUNCTION("IFERROR(
  TEXTJOIN(CHAR(10),TRUE,FILTER('SUMMARY DATA'!G:G,'SUMMARY DATA'!$A:$A=$A321,'SUMMARY DATA'!$C:$C=$B321,'SUMMARY DATA'!$B:$B=""RWS"")),
  IF(
    OR(
      ISNUMBER(SEARCH(""CDM CASH DEPOSIT"",$C321)),
      ISNUMBER(SEARCH(""CASH DEPOSIT"",$C32"&amp;"1)),
      COUNTIFS('SUMMARY DATA'!$D:$D,$C321,'SUMMARY DATA'!$B:$B,""RWS"")&lt;&gt;1
    ),
    """",
    IFERROR(TEXTJOIN(CHAR(10),TRUE,FILTER('SUMMARY DATA'!G:G,'SUMMARY DATA'!$D:$D=$C321,'SUMMARY DATA'!$B:$B=""RWS"")),"""")
  )
)"),"")</f>
        <v/>
      </c>
      <c r="H321" s="18" t="str">
        <f>IFERROR(__xludf.DUMMYFUNCTION("IFERROR(
  TEXTJOIN(CHAR(10),TRUE,FILTER('SUMMARY DATA'!H:H,'SUMMARY DATA'!$A:$A=$A321,'SUMMARY DATA'!$C:$C=$B321,'SUMMARY DATA'!$B:$B=""RWS"",'SUMMARY DATA'!$H:$H=$D321)),
  IF(
    OR(
      ISNUMBER(SEARCH(""CDM CASH DEPOSIT"",$C321)),
      ISNUMBER(S"&amp;"EARCH(""CASH DEPOSIT"",$C321))
    ),
    """",
    IFERROR(TEXTJOIN(CHAR(10),TRUE,FILTER('SUMMARY DATA'!H:H,'SUMMARY DATA'!$D:$D=$C321,'SUMMARY DATA'!$B:$B=""RWS"",'SUMMARY DATA'!$H:$H=$D321)),"""")
  )
)"),"")</f>
        <v/>
      </c>
      <c r="I321" s="18" t="str">
        <f>IFERROR(__xludf.DUMMYFUNCTION("IF(H321="""","""",
SUM(ARRAYFORMULA(VALUE(SPLIT(H321,CHAR(10)))))
)"),"")</f>
        <v/>
      </c>
      <c r="J321" s="17" t="str">
        <f>IFERROR(__xludf.DUMMYFUNCTION("IFERROR(
  TEXTJOIN(CHAR(10),TRUE,FILTER('SUMMARY DATA'!I:I,'SUMMARY DATA'!$A:$A=$A321,'SUMMARY DATA'!$C:$C=$B321,'SUMMARY DATA'!$B:$B=""RWS"")),
  IF(
    OR(
      ISNUMBER(SEARCH(""CDM CASH DEPOSIT"",$C321)),
      ISNUMBER(SEARCH(""CASH DEPOSIT"",$C32"&amp;"1)),
      COUNTIFS('SUMMARY DATA'!$D:$D,$C321,'SUMMARY DATA'!$B:$B,""RWS"")&lt;&gt;1
    ),
    """",
    IFERROR(TEXTJOIN(CHAR(10),TRUE,FILTER('SUMMARY DATA'!I:I,'SUMMARY DATA'!$D:$D=$C321,'SUMMARY DATA'!$B:$B=""RWS"")),"""")
  )
)"),"")</f>
        <v/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Height="1" spans="1:27">
      <c r="A322" s="2" t="s">
        <v>1597</v>
      </c>
      <c r="B322" s="15">
        <v>45980</v>
      </c>
      <c r="C322" s="2" t="s">
        <v>1598</v>
      </c>
      <c r="D322" s="3">
        <v>38</v>
      </c>
      <c r="E322" s="16" t="str">
        <f>IFERROR(__xludf.DUMMYFUNCTION("IFERROR(
  TEXTJOIN(CHAR(10),TRUE,FILTER('SUMMARY DATA'!E:E,'SUMMARY DATA'!$A:$A=$A322,'SUMMARY DATA'!$C:$C=$B322,'SUMMARY DATA'!$B:$B=""RWS"")),
  IF(
    OR(
      ISNUMBER(SEARCH(""CDM CASH DEPOSIT"",$C322)),
      ISNUMBER(SEARCH(""CASH DEPOSIT"",$C32"&amp;"2)),
      COUNTIFS('SUMMARY DATA'!$D:$D,$C322,'SUMMARY DATA'!$B:$B,""RWS"")&lt;&gt;1
    ),
    """",
    IFERROR(TEXTJOIN(CHAR(10),TRUE,FILTER('SUMMARY DATA'!E:E,'SUMMARY DATA'!$D:$D=$C322,'SUMMARY DATA'!$B:$B=""RWS"")),"""")
  )
)"),"")</f>
        <v/>
      </c>
      <c r="F322" s="17" t="str">
        <f>IFERROR(__xludf.DUMMYFUNCTION("IFERROR(
  TEXTJOIN(CHAR(10),TRUE,FILTER('SUMMARY DATA'!F:F,'SUMMARY DATA'!$A:$A=$A322,'SUMMARY DATA'!$C:$C=$B322,'SUMMARY DATA'!$B:$B=""RWS"")),
  IF(
    OR(
      ISNUMBER(SEARCH(""CDM CASH DEPOSIT"",$C322)),
      ISNUMBER(SEARCH(""CASH DEPOSIT"",$C32"&amp;"2)),
      COUNTIFS('SUMMARY DATA'!$D:$D,$C322,'SUMMARY DATA'!$B:$B,""RWS"")&lt;&gt;1
    ),
    """",
    IFERROR(TEXTJOIN(CHAR(10),TRUE,FILTER('SUMMARY DATA'!F:F,'SUMMARY DATA'!$D:$D=$C322,'SUMMARY DATA'!$B:$B=""RWS"")),"""")
  )
)"),"")</f>
        <v/>
      </c>
      <c r="G322" s="17" t="str">
        <f>IFERROR(__xludf.DUMMYFUNCTION("IFERROR(
  TEXTJOIN(CHAR(10),TRUE,FILTER('SUMMARY DATA'!G:G,'SUMMARY DATA'!$A:$A=$A322,'SUMMARY DATA'!$C:$C=$B322,'SUMMARY DATA'!$B:$B=""RWS"")),
  IF(
    OR(
      ISNUMBER(SEARCH(""CDM CASH DEPOSIT"",$C322)),
      ISNUMBER(SEARCH(""CASH DEPOSIT"",$C32"&amp;"2)),
      COUNTIFS('SUMMARY DATA'!$D:$D,$C322,'SUMMARY DATA'!$B:$B,""RWS"")&lt;&gt;1
    ),
    """",
    IFERROR(TEXTJOIN(CHAR(10),TRUE,FILTER('SUMMARY DATA'!G:G,'SUMMARY DATA'!$D:$D=$C322,'SUMMARY DATA'!$B:$B=""RWS"")),"""")
  )
)"),"")</f>
        <v/>
      </c>
      <c r="H322" s="18" t="str">
        <f>IFERROR(__xludf.DUMMYFUNCTION("IFERROR(
  TEXTJOIN(CHAR(10),TRUE,FILTER('SUMMARY DATA'!H:H,'SUMMARY DATA'!$A:$A=$A322,'SUMMARY DATA'!$C:$C=$B322,'SUMMARY DATA'!$B:$B=""RWS"",'SUMMARY DATA'!$H:$H=$D322)),
  IF(
    OR(
      ISNUMBER(SEARCH(""CDM CASH DEPOSIT"",$C322)),
      ISNUMBER(S"&amp;"EARCH(""CASH DEPOSIT"",$C322))
    ),
    """",
    IFERROR(TEXTJOIN(CHAR(10),TRUE,FILTER('SUMMARY DATA'!H:H,'SUMMARY DATA'!$D:$D=$C322,'SUMMARY DATA'!$B:$B=""RWS"",'SUMMARY DATA'!$H:$H=$D322)),"""")
  )
)"),"")</f>
        <v/>
      </c>
      <c r="I322" s="18" t="str">
        <f>IFERROR(__xludf.DUMMYFUNCTION("IF(H322="""","""",
SUM(ARRAYFORMULA(VALUE(SPLIT(H322,CHAR(10)))))
)"),"")</f>
        <v/>
      </c>
      <c r="J322" s="17" t="str">
        <f>IFERROR(__xludf.DUMMYFUNCTION("IFERROR(
  TEXTJOIN(CHAR(10),TRUE,FILTER('SUMMARY DATA'!I:I,'SUMMARY DATA'!$A:$A=$A322,'SUMMARY DATA'!$C:$C=$B322,'SUMMARY DATA'!$B:$B=""RWS"")),
  IF(
    OR(
      ISNUMBER(SEARCH(""CDM CASH DEPOSIT"",$C322)),
      ISNUMBER(SEARCH(""CASH DEPOSIT"",$C32"&amp;"2)),
      COUNTIFS('SUMMARY DATA'!$D:$D,$C322,'SUMMARY DATA'!$B:$B,""RWS"")&lt;&gt;1
    ),
    """",
    IFERROR(TEXTJOIN(CHAR(10),TRUE,FILTER('SUMMARY DATA'!I:I,'SUMMARY DATA'!$D:$D=$C322,'SUMMARY DATA'!$B:$B=""RWS"")),"""")
  )
)"),"")</f>
        <v/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Height="1" spans="1:27">
      <c r="A323" s="2" t="s">
        <v>1599</v>
      </c>
      <c r="B323" s="15">
        <v>45980</v>
      </c>
      <c r="C323" s="2" t="s">
        <v>1600</v>
      </c>
      <c r="D323" s="3">
        <v>69</v>
      </c>
      <c r="E323" s="16" t="str">
        <f>IFERROR(__xludf.DUMMYFUNCTION("IFERROR(
  TEXTJOIN(CHAR(10),TRUE,FILTER('SUMMARY DATA'!E:E,'SUMMARY DATA'!$A:$A=$A323,'SUMMARY DATA'!$C:$C=$B323,'SUMMARY DATA'!$B:$B=""RWS"")),
  IF(
    OR(
      ISNUMBER(SEARCH(""CDM CASH DEPOSIT"",$C323)),
      ISNUMBER(SEARCH(""CASH DEPOSIT"",$C32"&amp;"3)),
      COUNTIFS('SUMMARY DATA'!$D:$D,$C323,'SUMMARY DATA'!$B:$B,""RWS"")&lt;&gt;1
    ),
    """",
    IFERROR(TEXTJOIN(CHAR(10),TRUE,FILTER('SUMMARY DATA'!E:E,'SUMMARY DATA'!$D:$D=$C323,'SUMMARY DATA'!$B:$B=""RWS"")),"""")
  )
)"),"")</f>
        <v/>
      </c>
      <c r="F323" s="17" t="str">
        <f>IFERROR(__xludf.DUMMYFUNCTION("IFERROR(
  TEXTJOIN(CHAR(10),TRUE,FILTER('SUMMARY DATA'!F:F,'SUMMARY DATA'!$A:$A=$A323,'SUMMARY DATA'!$C:$C=$B323,'SUMMARY DATA'!$B:$B=""RWS"")),
  IF(
    OR(
      ISNUMBER(SEARCH(""CDM CASH DEPOSIT"",$C323)),
      ISNUMBER(SEARCH(""CASH DEPOSIT"",$C32"&amp;"3)),
      COUNTIFS('SUMMARY DATA'!$D:$D,$C323,'SUMMARY DATA'!$B:$B,""RWS"")&lt;&gt;1
    ),
    """",
    IFERROR(TEXTJOIN(CHAR(10),TRUE,FILTER('SUMMARY DATA'!F:F,'SUMMARY DATA'!$D:$D=$C323,'SUMMARY DATA'!$B:$B=""RWS"")),"""")
  )
)"),"")</f>
        <v/>
      </c>
      <c r="G323" s="17" t="str">
        <f>IFERROR(__xludf.DUMMYFUNCTION("IFERROR(
  TEXTJOIN(CHAR(10),TRUE,FILTER('SUMMARY DATA'!G:G,'SUMMARY DATA'!$A:$A=$A323,'SUMMARY DATA'!$C:$C=$B323,'SUMMARY DATA'!$B:$B=""RWS"")),
  IF(
    OR(
      ISNUMBER(SEARCH(""CDM CASH DEPOSIT"",$C323)),
      ISNUMBER(SEARCH(""CASH DEPOSIT"",$C32"&amp;"3)),
      COUNTIFS('SUMMARY DATA'!$D:$D,$C323,'SUMMARY DATA'!$B:$B,""RWS"")&lt;&gt;1
    ),
    """",
    IFERROR(TEXTJOIN(CHAR(10),TRUE,FILTER('SUMMARY DATA'!G:G,'SUMMARY DATA'!$D:$D=$C323,'SUMMARY DATA'!$B:$B=""RWS"")),"""")
  )
)"),"")</f>
        <v/>
      </c>
      <c r="H323" s="18" t="str">
        <f>IFERROR(__xludf.DUMMYFUNCTION("IFERROR(
  TEXTJOIN(CHAR(10),TRUE,FILTER('SUMMARY DATA'!H:H,'SUMMARY DATA'!$A:$A=$A323,'SUMMARY DATA'!$C:$C=$B323,'SUMMARY DATA'!$B:$B=""RWS"",'SUMMARY DATA'!$H:$H=$D323)),
  IF(
    OR(
      ISNUMBER(SEARCH(""CDM CASH DEPOSIT"",$C323)),
      ISNUMBER(S"&amp;"EARCH(""CASH DEPOSIT"",$C323))
    ),
    """",
    IFERROR(TEXTJOIN(CHAR(10),TRUE,FILTER('SUMMARY DATA'!H:H,'SUMMARY DATA'!$D:$D=$C323,'SUMMARY DATA'!$B:$B=""RWS"",'SUMMARY DATA'!$H:$H=$D323)),"""")
  )
)"),"")</f>
        <v/>
      </c>
      <c r="I323" s="18" t="str">
        <f>IFERROR(__xludf.DUMMYFUNCTION("IF(H323="""","""",
SUM(ARRAYFORMULA(VALUE(SPLIT(H323,CHAR(10)))))
)"),"")</f>
        <v/>
      </c>
      <c r="J323" s="17" t="str">
        <f>IFERROR(__xludf.DUMMYFUNCTION("IFERROR(
  TEXTJOIN(CHAR(10),TRUE,FILTER('SUMMARY DATA'!I:I,'SUMMARY DATA'!$A:$A=$A323,'SUMMARY DATA'!$C:$C=$B323,'SUMMARY DATA'!$B:$B=""RWS"")),
  IF(
    OR(
      ISNUMBER(SEARCH(""CDM CASH DEPOSIT"",$C323)),
      ISNUMBER(SEARCH(""CASH DEPOSIT"",$C32"&amp;"3)),
      COUNTIFS('SUMMARY DATA'!$D:$D,$C323,'SUMMARY DATA'!$B:$B,""RWS"")&lt;&gt;1
    ),
    """",
    IFERROR(TEXTJOIN(CHAR(10),TRUE,FILTER('SUMMARY DATA'!I:I,'SUMMARY DATA'!$D:$D=$C323,'SUMMARY DATA'!$B:$B=""RWS"")),"""")
  )
)"),"")</f>
        <v/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Height="1" spans="1:27">
      <c r="A324" s="2" t="s">
        <v>1601</v>
      </c>
      <c r="B324" s="15">
        <v>45979</v>
      </c>
      <c r="C324" s="2" t="s">
        <v>1602</v>
      </c>
      <c r="D324" s="3">
        <v>396.94</v>
      </c>
      <c r="E324" s="16" t="str">
        <f>IFERROR(__xludf.DUMMYFUNCTION("IFERROR(
  TEXTJOIN(CHAR(10),TRUE,FILTER('SUMMARY DATA'!E:E,'SUMMARY DATA'!$A:$A=$A324,'SUMMARY DATA'!$C:$C=$B324,'SUMMARY DATA'!$B:$B=""RWS"")),
  IF(
    OR(
      ISNUMBER(SEARCH(""CDM CASH DEPOSIT"",$C324)),
      ISNUMBER(SEARCH(""CASH DEPOSIT"",$C32"&amp;"4)),
      COUNTIFS('SUMMARY DATA'!$D:$D,$C324,'SUMMARY DATA'!$B:$B,""RWS"")&lt;&gt;1
    ),
    """",
    IFERROR(TEXTJOIN(CHAR(10),TRUE,FILTER('SUMMARY DATA'!E:E,'SUMMARY DATA'!$D:$D=$C324,'SUMMARY DATA'!$B:$B=""RWS"")),"""")
  )
)"),"")</f>
        <v/>
      </c>
      <c r="F324" s="17" t="str">
        <f>IFERROR(__xludf.DUMMYFUNCTION("IFERROR(
  TEXTJOIN(CHAR(10),TRUE,FILTER('SUMMARY DATA'!F:F,'SUMMARY DATA'!$A:$A=$A324,'SUMMARY DATA'!$C:$C=$B324,'SUMMARY DATA'!$B:$B=""RWS"")),
  IF(
    OR(
      ISNUMBER(SEARCH(""CDM CASH DEPOSIT"",$C324)),
      ISNUMBER(SEARCH(""CASH DEPOSIT"",$C32"&amp;"4)),
      COUNTIFS('SUMMARY DATA'!$D:$D,$C324,'SUMMARY DATA'!$B:$B,""RWS"")&lt;&gt;1
    ),
    """",
    IFERROR(TEXTJOIN(CHAR(10),TRUE,FILTER('SUMMARY DATA'!F:F,'SUMMARY DATA'!$D:$D=$C324,'SUMMARY DATA'!$B:$B=""RWS"")),"""")
  )
)"),"")</f>
        <v/>
      </c>
      <c r="G324" s="17" t="str">
        <f>IFERROR(__xludf.DUMMYFUNCTION("IFERROR(
  TEXTJOIN(CHAR(10),TRUE,FILTER('SUMMARY DATA'!G:G,'SUMMARY DATA'!$A:$A=$A324,'SUMMARY DATA'!$C:$C=$B324,'SUMMARY DATA'!$B:$B=""RWS"")),
  IF(
    OR(
      ISNUMBER(SEARCH(""CDM CASH DEPOSIT"",$C324)),
      ISNUMBER(SEARCH(""CASH DEPOSIT"",$C32"&amp;"4)),
      COUNTIFS('SUMMARY DATA'!$D:$D,$C324,'SUMMARY DATA'!$B:$B,""RWS"")&lt;&gt;1
    ),
    """",
    IFERROR(TEXTJOIN(CHAR(10),TRUE,FILTER('SUMMARY DATA'!G:G,'SUMMARY DATA'!$D:$D=$C324,'SUMMARY DATA'!$B:$B=""RWS"")),"""")
  )
)"),"")</f>
        <v/>
      </c>
      <c r="H324" s="18" t="str">
        <f>IFERROR(__xludf.DUMMYFUNCTION("IFERROR(
  TEXTJOIN(CHAR(10),TRUE,FILTER('SUMMARY DATA'!H:H,'SUMMARY DATA'!$A:$A=$A324,'SUMMARY DATA'!$C:$C=$B324,'SUMMARY DATA'!$B:$B=""RWS"",'SUMMARY DATA'!$H:$H=$D324)),
  IF(
    OR(
      ISNUMBER(SEARCH(""CDM CASH DEPOSIT"",$C324)),
      ISNUMBER(S"&amp;"EARCH(""CASH DEPOSIT"",$C324))
    ),
    """",
    IFERROR(TEXTJOIN(CHAR(10),TRUE,FILTER('SUMMARY DATA'!H:H,'SUMMARY DATA'!$D:$D=$C324,'SUMMARY DATA'!$B:$B=""RWS"",'SUMMARY DATA'!$H:$H=$D324)),"""")
  )
)"),"")</f>
        <v/>
      </c>
      <c r="I324" s="18" t="str">
        <f>IFERROR(__xludf.DUMMYFUNCTION("IF(H324="""","""",
SUM(ARRAYFORMULA(VALUE(SPLIT(H324,CHAR(10)))))
)"),"")</f>
        <v/>
      </c>
      <c r="J324" s="17" t="str">
        <f>IFERROR(__xludf.DUMMYFUNCTION("IFERROR(
  TEXTJOIN(CHAR(10),TRUE,FILTER('SUMMARY DATA'!I:I,'SUMMARY DATA'!$A:$A=$A324,'SUMMARY DATA'!$C:$C=$B324,'SUMMARY DATA'!$B:$B=""RWS"")),
  IF(
    OR(
      ISNUMBER(SEARCH(""CDM CASH DEPOSIT"",$C324)),
      ISNUMBER(SEARCH(""CASH DEPOSIT"",$C32"&amp;"4)),
      COUNTIFS('SUMMARY DATA'!$D:$D,$C324,'SUMMARY DATA'!$B:$B,""RWS"")&lt;&gt;1
    ),
    """",
    IFERROR(TEXTJOIN(CHAR(10),TRUE,FILTER('SUMMARY DATA'!I:I,'SUMMARY DATA'!$D:$D=$C324,'SUMMARY DATA'!$B:$B=""RWS"")),"""")
  )
)"),"")</f>
        <v/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Height="1" spans="1:27">
      <c r="A325" s="2" t="s">
        <v>1603</v>
      </c>
      <c r="B325" s="15">
        <v>45979</v>
      </c>
      <c r="C325" s="2" t="s">
        <v>1604</v>
      </c>
      <c r="D325" s="3">
        <v>294.81</v>
      </c>
      <c r="E325" s="16" t="str">
        <f>IFERROR(__xludf.DUMMYFUNCTION("IFERROR(
  TEXTJOIN(CHAR(10),TRUE,FILTER('SUMMARY DATA'!E:E,'SUMMARY DATA'!$A:$A=$A325,'SUMMARY DATA'!$C:$C=$B325,'SUMMARY DATA'!$B:$B=""RWS"")),
  IF(
    OR(
      ISNUMBER(SEARCH(""CDM CASH DEPOSIT"",$C325)),
      ISNUMBER(SEARCH(""CASH DEPOSIT"",$C32"&amp;"5)),
      COUNTIFS('SUMMARY DATA'!$D:$D,$C325,'SUMMARY DATA'!$B:$B,""RWS"")&lt;&gt;1
    ),
    """",
    IFERROR(TEXTJOIN(CHAR(10),TRUE,FILTER('SUMMARY DATA'!E:E,'SUMMARY DATA'!$D:$D=$C325,'SUMMARY DATA'!$B:$B=""RWS"")),"""")
  )
)"),"")</f>
        <v/>
      </c>
      <c r="F325" s="17" t="str">
        <f>IFERROR(__xludf.DUMMYFUNCTION("IFERROR(
  TEXTJOIN(CHAR(10),TRUE,FILTER('SUMMARY DATA'!F:F,'SUMMARY DATA'!$A:$A=$A325,'SUMMARY DATA'!$C:$C=$B325,'SUMMARY DATA'!$B:$B=""RWS"")),
  IF(
    OR(
      ISNUMBER(SEARCH(""CDM CASH DEPOSIT"",$C325)),
      ISNUMBER(SEARCH(""CASH DEPOSIT"",$C32"&amp;"5)),
      COUNTIFS('SUMMARY DATA'!$D:$D,$C325,'SUMMARY DATA'!$B:$B,""RWS"")&lt;&gt;1
    ),
    """",
    IFERROR(TEXTJOIN(CHAR(10),TRUE,FILTER('SUMMARY DATA'!F:F,'SUMMARY DATA'!$D:$D=$C325,'SUMMARY DATA'!$B:$B=""RWS"")),"""")
  )
)"),"")</f>
        <v/>
      </c>
      <c r="G325" s="17" t="str">
        <f>IFERROR(__xludf.DUMMYFUNCTION("IFERROR(
  TEXTJOIN(CHAR(10),TRUE,FILTER('SUMMARY DATA'!G:G,'SUMMARY DATA'!$A:$A=$A325,'SUMMARY DATA'!$C:$C=$B325,'SUMMARY DATA'!$B:$B=""RWS"")),
  IF(
    OR(
      ISNUMBER(SEARCH(""CDM CASH DEPOSIT"",$C325)),
      ISNUMBER(SEARCH(""CASH DEPOSIT"",$C32"&amp;"5)),
      COUNTIFS('SUMMARY DATA'!$D:$D,$C325,'SUMMARY DATA'!$B:$B,""RWS"")&lt;&gt;1
    ),
    """",
    IFERROR(TEXTJOIN(CHAR(10),TRUE,FILTER('SUMMARY DATA'!G:G,'SUMMARY DATA'!$D:$D=$C325,'SUMMARY DATA'!$B:$B=""RWS"")),"""")
  )
)"),"")</f>
        <v/>
      </c>
      <c r="H325" s="18" t="str">
        <f>IFERROR(__xludf.DUMMYFUNCTION("IFERROR(
  TEXTJOIN(CHAR(10),TRUE,FILTER('SUMMARY DATA'!H:H,'SUMMARY DATA'!$A:$A=$A325,'SUMMARY DATA'!$C:$C=$B325,'SUMMARY DATA'!$B:$B=""RWS"",'SUMMARY DATA'!$H:$H=$D325)),
  IF(
    OR(
      ISNUMBER(SEARCH(""CDM CASH DEPOSIT"",$C325)),
      ISNUMBER(S"&amp;"EARCH(""CASH DEPOSIT"",$C325))
    ),
    """",
    IFERROR(TEXTJOIN(CHAR(10),TRUE,FILTER('SUMMARY DATA'!H:H,'SUMMARY DATA'!$D:$D=$C325,'SUMMARY DATA'!$B:$B=""RWS"",'SUMMARY DATA'!$H:$H=$D325)),"""")
  )
)"),"")</f>
        <v/>
      </c>
      <c r="I325" s="18" t="str">
        <f>IFERROR(__xludf.DUMMYFUNCTION("IF(H325="""","""",
SUM(ARRAYFORMULA(VALUE(SPLIT(H325,CHAR(10)))))
)"),"")</f>
        <v/>
      </c>
      <c r="J325" s="17" t="str">
        <f>IFERROR(__xludf.DUMMYFUNCTION("IFERROR(
  TEXTJOIN(CHAR(10),TRUE,FILTER('SUMMARY DATA'!I:I,'SUMMARY DATA'!$A:$A=$A325,'SUMMARY DATA'!$C:$C=$B325,'SUMMARY DATA'!$B:$B=""RWS"")),
  IF(
    OR(
      ISNUMBER(SEARCH(""CDM CASH DEPOSIT"",$C325)),
      ISNUMBER(SEARCH(""CASH DEPOSIT"",$C32"&amp;"5)),
      COUNTIFS('SUMMARY DATA'!$D:$D,$C325,'SUMMARY DATA'!$B:$B,""RWS"")&lt;&gt;1
    ),
    """",
    IFERROR(TEXTJOIN(CHAR(10),TRUE,FILTER('SUMMARY DATA'!I:I,'SUMMARY DATA'!$D:$D=$C325,'SUMMARY DATA'!$B:$B=""RWS"")),"""")
  )
)"),"")</f>
        <v/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Height="1" spans="1:27">
      <c r="A326" s="2" t="s">
        <v>1605</v>
      </c>
      <c r="B326" s="15">
        <v>45979</v>
      </c>
      <c r="C326" s="2" t="s">
        <v>1606</v>
      </c>
      <c r="D326" s="3">
        <v>18.32</v>
      </c>
      <c r="E326" s="16" t="str">
        <f>IFERROR(__xludf.DUMMYFUNCTION("IFERROR(
  TEXTJOIN(CHAR(10),TRUE,FILTER('SUMMARY DATA'!E:E,'SUMMARY DATA'!$A:$A=$A326,'SUMMARY DATA'!$C:$C=$B326,'SUMMARY DATA'!$B:$B=""RWS"")),
  IF(
    OR(
      ISNUMBER(SEARCH(""CDM CASH DEPOSIT"",$C326)),
      ISNUMBER(SEARCH(""CASH DEPOSIT"",$C32"&amp;"6)),
      COUNTIFS('SUMMARY DATA'!$D:$D,$C326,'SUMMARY DATA'!$B:$B,""RWS"")&lt;&gt;1
    ),
    """",
    IFERROR(TEXTJOIN(CHAR(10),TRUE,FILTER('SUMMARY DATA'!E:E,'SUMMARY DATA'!$D:$D=$C326,'SUMMARY DATA'!$B:$B=""RWS"")),"""")
  )
)"),"")</f>
        <v/>
      </c>
      <c r="F326" s="17" t="str">
        <f>IFERROR(__xludf.DUMMYFUNCTION("IFERROR(
  TEXTJOIN(CHAR(10),TRUE,FILTER('SUMMARY DATA'!F:F,'SUMMARY DATA'!$A:$A=$A326,'SUMMARY DATA'!$C:$C=$B326,'SUMMARY DATA'!$B:$B=""RWS"")),
  IF(
    OR(
      ISNUMBER(SEARCH(""CDM CASH DEPOSIT"",$C326)),
      ISNUMBER(SEARCH(""CASH DEPOSIT"",$C32"&amp;"6)),
      COUNTIFS('SUMMARY DATA'!$D:$D,$C326,'SUMMARY DATA'!$B:$B,""RWS"")&lt;&gt;1
    ),
    """",
    IFERROR(TEXTJOIN(CHAR(10),TRUE,FILTER('SUMMARY DATA'!F:F,'SUMMARY DATA'!$D:$D=$C326,'SUMMARY DATA'!$B:$B=""RWS"")),"""")
  )
)"),"")</f>
        <v/>
      </c>
      <c r="G326" s="17" t="str">
        <f>IFERROR(__xludf.DUMMYFUNCTION("IFERROR(
  TEXTJOIN(CHAR(10),TRUE,FILTER('SUMMARY DATA'!G:G,'SUMMARY DATA'!$A:$A=$A326,'SUMMARY DATA'!$C:$C=$B326,'SUMMARY DATA'!$B:$B=""RWS"")),
  IF(
    OR(
      ISNUMBER(SEARCH(""CDM CASH DEPOSIT"",$C326)),
      ISNUMBER(SEARCH(""CASH DEPOSIT"",$C32"&amp;"6)),
      COUNTIFS('SUMMARY DATA'!$D:$D,$C326,'SUMMARY DATA'!$B:$B,""RWS"")&lt;&gt;1
    ),
    """",
    IFERROR(TEXTJOIN(CHAR(10),TRUE,FILTER('SUMMARY DATA'!G:G,'SUMMARY DATA'!$D:$D=$C326,'SUMMARY DATA'!$B:$B=""RWS"")),"""")
  )
)"),"")</f>
        <v/>
      </c>
      <c r="H326" s="18" t="str">
        <f>IFERROR(__xludf.DUMMYFUNCTION("IFERROR(
  TEXTJOIN(CHAR(10),TRUE,FILTER('SUMMARY DATA'!H:H,'SUMMARY DATA'!$A:$A=$A326,'SUMMARY DATA'!$C:$C=$B326,'SUMMARY DATA'!$B:$B=""RWS"",'SUMMARY DATA'!$H:$H=$D326)),
  IF(
    OR(
      ISNUMBER(SEARCH(""CDM CASH DEPOSIT"",$C326)),
      ISNUMBER(S"&amp;"EARCH(""CASH DEPOSIT"",$C326))
    ),
    """",
    IFERROR(TEXTJOIN(CHAR(10),TRUE,FILTER('SUMMARY DATA'!H:H,'SUMMARY DATA'!$D:$D=$C326,'SUMMARY DATA'!$B:$B=""RWS"",'SUMMARY DATA'!$H:$H=$D326)),"""")
  )
)"),"")</f>
        <v/>
      </c>
      <c r="I326" s="18" t="str">
        <f>IFERROR(__xludf.DUMMYFUNCTION("IF(H326="""","""",
SUM(ARRAYFORMULA(VALUE(SPLIT(H326,CHAR(10)))))
)"),"")</f>
        <v/>
      </c>
      <c r="J326" s="17" t="str">
        <f>IFERROR(__xludf.DUMMYFUNCTION("IFERROR(
  TEXTJOIN(CHAR(10),TRUE,FILTER('SUMMARY DATA'!I:I,'SUMMARY DATA'!$A:$A=$A326,'SUMMARY DATA'!$C:$C=$B326,'SUMMARY DATA'!$B:$B=""RWS"")),
  IF(
    OR(
      ISNUMBER(SEARCH(""CDM CASH DEPOSIT"",$C326)),
      ISNUMBER(SEARCH(""CASH DEPOSIT"",$C32"&amp;"6)),
      COUNTIFS('SUMMARY DATA'!$D:$D,$C326,'SUMMARY DATA'!$B:$B,""RWS"")&lt;&gt;1
    ),
    """",
    IFERROR(TEXTJOIN(CHAR(10),TRUE,FILTER('SUMMARY DATA'!I:I,'SUMMARY DATA'!$D:$D=$C326,'SUMMARY DATA'!$B:$B=""RWS"")),"""")
  )
)"),"")</f>
        <v/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Height="1" spans="1:27">
      <c r="A327" s="2" t="s">
        <v>1607</v>
      </c>
      <c r="B327" s="15">
        <v>45979</v>
      </c>
      <c r="C327" s="2" t="s">
        <v>1608</v>
      </c>
      <c r="D327" s="3">
        <v>149</v>
      </c>
      <c r="E327" s="16" t="str">
        <f>IFERROR(__xludf.DUMMYFUNCTION("IFERROR(
  TEXTJOIN(CHAR(10),TRUE,FILTER('SUMMARY DATA'!E:E,'SUMMARY DATA'!$A:$A=$A327,'SUMMARY DATA'!$C:$C=$B327,'SUMMARY DATA'!$B:$B=""RWS"")),
  IF(
    OR(
      ISNUMBER(SEARCH(""CDM CASH DEPOSIT"",$C327)),
      ISNUMBER(SEARCH(""CASH DEPOSIT"",$C32"&amp;"7)),
      COUNTIFS('SUMMARY DATA'!$D:$D,$C327,'SUMMARY DATA'!$B:$B,""RWS"")&lt;&gt;1
    ),
    """",
    IFERROR(TEXTJOIN(CHAR(10),TRUE,FILTER('SUMMARY DATA'!E:E,'SUMMARY DATA'!$D:$D=$C327,'SUMMARY DATA'!$B:$B=""RWS"")),"""")
  )
)"),"")</f>
        <v/>
      </c>
      <c r="F327" s="17" t="str">
        <f>IFERROR(__xludf.DUMMYFUNCTION("IFERROR(
  TEXTJOIN(CHAR(10),TRUE,FILTER('SUMMARY DATA'!F:F,'SUMMARY DATA'!$A:$A=$A327,'SUMMARY DATA'!$C:$C=$B327,'SUMMARY DATA'!$B:$B=""RWS"")),
  IF(
    OR(
      ISNUMBER(SEARCH(""CDM CASH DEPOSIT"",$C327)),
      ISNUMBER(SEARCH(""CASH DEPOSIT"",$C32"&amp;"7)),
      COUNTIFS('SUMMARY DATA'!$D:$D,$C327,'SUMMARY DATA'!$B:$B,""RWS"")&lt;&gt;1
    ),
    """",
    IFERROR(TEXTJOIN(CHAR(10),TRUE,FILTER('SUMMARY DATA'!F:F,'SUMMARY DATA'!$D:$D=$C327,'SUMMARY DATA'!$B:$B=""RWS"")),"""")
  )
)"),"")</f>
        <v/>
      </c>
      <c r="G327" s="17" t="str">
        <f>IFERROR(__xludf.DUMMYFUNCTION("IFERROR(
  TEXTJOIN(CHAR(10),TRUE,FILTER('SUMMARY DATA'!G:G,'SUMMARY DATA'!$A:$A=$A327,'SUMMARY DATA'!$C:$C=$B327,'SUMMARY DATA'!$B:$B=""RWS"")),
  IF(
    OR(
      ISNUMBER(SEARCH(""CDM CASH DEPOSIT"",$C327)),
      ISNUMBER(SEARCH(""CASH DEPOSIT"",$C32"&amp;"7)),
      COUNTIFS('SUMMARY DATA'!$D:$D,$C327,'SUMMARY DATA'!$B:$B,""RWS"")&lt;&gt;1
    ),
    """",
    IFERROR(TEXTJOIN(CHAR(10),TRUE,FILTER('SUMMARY DATA'!G:G,'SUMMARY DATA'!$D:$D=$C327,'SUMMARY DATA'!$B:$B=""RWS"")),"""")
  )
)"),"")</f>
        <v/>
      </c>
      <c r="H327" s="18" t="str">
        <f>IFERROR(__xludf.DUMMYFUNCTION("IFERROR(
  TEXTJOIN(CHAR(10),TRUE,FILTER('SUMMARY DATA'!H:H,'SUMMARY DATA'!$A:$A=$A327,'SUMMARY DATA'!$C:$C=$B327,'SUMMARY DATA'!$B:$B=""RWS"",'SUMMARY DATA'!$H:$H=$D327)),
  IF(
    OR(
      ISNUMBER(SEARCH(""CDM CASH DEPOSIT"",$C327)),
      ISNUMBER(S"&amp;"EARCH(""CASH DEPOSIT"",$C327))
    ),
    """",
    IFERROR(TEXTJOIN(CHAR(10),TRUE,FILTER('SUMMARY DATA'!H:H,'SUMMARY DATA'!$D:$D=$C327,'SUMMARY DATA'!$B:$B=""RWS"",'SUMMARY DATA'!$H:$H=$D327)),"""")
  )
)"),"")</f>
        <v/>
      </c>
      <c r="I327" s="18" t="str">
        <f>IFERROR(__xludf.DUMMYFUNCTION("IF(H327="""","""",
SUM(ARRAYFORMULA(VALUE(SPLIT(H327,CHAR(10)))))
)"),"")</f>
        <v/>
      </c>
      <c r="J327" s="17" t="str">
        <f>IFERROR(__xludf.DUMMYFUNCTION("IFERROR(
  TEXTJOIN(CHAR(10),TRUE,FILTER('SUMMARY DATA'!I:I,'SUMMARY DATA'!$A:$A=$A327,'SUMMARY DATA'!$C:$C=$B327,'SUMMARY DATA'!$B:$B=""RWS"")),
  IF(
    OR(
      ISNUMBER(SEARCH(""CDM CASH DEPOSIT"",$C327)),
      ISNUMBER(SEARCH(""CASH DEPOSIT"",$C32"&amp;"7)),
      COUNTIFS('SUMMARY DATA'!$D:$D,$C327,'SUMMARY DATA'!$B:$B,""RWS"")&lt;&gt;1
    ),
    """",
    IFERROR(TEXTJOIN(CHAR(10),TRUE,FILTER('SUMMARY DATA'!I:I,'SUMMARY DATA'!$D:$D=$C327,'SUMMARY DATA'!$B:$B=""RWS"")),"""")
  )
)"),"")</f>
        <v/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Height="1" spans="1:27">
      <c r="A328" s="2" t="s">
        <v>1609</v>
      </c>
      <c r="B328" s="15">
        <v>45979</v>
      </c>
      <c r="C328" s="2" t="s">
        <v>335</v>
      </c>
      <c r="D328" s="3">
        <v>181.61</v>
      </c>
      <c r="E328" s="16" t="str">
        <f>IFERROR(__xludf.DUMMYFUNCTION("IFERROR(
  TEXTJOIN(CHAR(10),TRUE,FILTER('SUMMARY DATA'!E:E,'SUMMARY DATA'!$A:$A=$A328,'SUMMARY DATA'!$C:$C=$B328,'SUMMARY DATA'!$B:$B=""RWS"")),
  IF(
    OR(
      ISNUMBER(SEARCH(""CDM CASH DEPOSIT"",$C328)),
      ISNUMBER(SEARCH(""CASH DEPOSIT"",$C32"&amp;"8)),
      COUNTIFS('SUMMARY DATA'!$D:$D,$C328,'SUMMARY DATA'!$B:$B,""RWS"")&lt;&gt;1
    ),
    """",
    IFERROR(TEXTJOIN(CHAR(10),TRUE,FILTER('SUMMARY DATA'!E:E,'SUMMARY DATA'!$D:$D=$C328,'SUMMARY DATA'!$B:$B=""RWS"")),"""")
  )
)"),"")</f>
        <v/>
      </c>
      <c r="F328" s="17" t="str">
        <f>IFERROR(__xludf.DUMMYFUNCTION("IFERROR(
  TEXTJOIN(CHAR(10),TRUE,FILTER('SUMMARY DATA'!F:F,'SUMMARY DATA'!$A:$A=$A328,'SUMMARY DATA'!$C:$C=$B328,'SUMMARY DATA'!$B:$B=""RWS"")),
  IF(
    OR(
      ISNUMBER(SEARCH(""CDM CASH DEPOSIT"",$C328)),
      ISNUMBER(SEARCH(""CASH DEPOSIT"",$C32"&amp;"8)),
      COUNTIFS('SUMMARY DATA'!$D:$D,$C328,'SUMMARY DATA'!$B:$B,""RWS"")&lt;&gt;1
    ),
    """",
    IFERROR(TEXTJOIN(CHAR(10),TRUE,FILTER('SUMMARY DATA'!F:F,'SUMMARY DATA'!$D:$D=$C328,'SUMMARY DATA'!$B:$B=""RWS"")),"""")
  )
)"),"")</f>
        <v/>
      </c>
      <c r="G328" s="17" t="str">
        <f>IFERROR(__xludf.DUMMYFUNCTION("IFERROR(
  TEXTJOIN(CHAR(10),TRUE,FILTER('SUMMARY DATA'!G:G,'SUMMARY DATA'!$A:$A=$A328,'SUMMARY DATA'!$C:$C=$B328,'SUMMARY DATA'!$B:$B=""RWS"")),
  IF(
    OR(
      ISNUMBER(SEARCH(""CDM CASH DEPOSIT"",$C328)),
      ISNUMBER(SEARCH(""CASH DEPOSIT"",$C32"&amp;"8)),
      COUNTIFS('SUMMARY DATA'!$D:$D,$C328,'SUMMARY DATA'!$B:$B,""RWS"")&lt;&gt;1
    ),
    """",
    IFERROR(TEXTJOIN(CHAR(10),TRUE,FILTER('SUMMARY DATA'!G:G,'SUMMARY DATA'!$D:$D=$C328,'SUMMARY DATA'!$B:$B=""RWS"")),"""")
  )
)"),"")</f>
        <v/>
      </c>
      <c r="H328" s="18" t="str">
        <f>IFERROR(__xludf.DUMMYFUNCTION("IFERROR(
  TEXTJOIN(CHAR(10),TRUE,FILTER('SUMMARY DATA'!H:H,'SUMMARY DATA'!$A:$A=$A328,'SUMMARY DATA'!$C:$C=$B328,'SUMMARY DATA'!$B:$B=""RWS"",'SUMMARY DATA'!$H:$H=$D328)),
  IF(
    OR(
      ISNUMBER(SEARCH(""CDM CASH DEPOSIT"",$C328)),
      ISNUMBER(S"&amp;"EARCH(""CASH DEPOSIT"",$C328))
    ),
    """",
    IFERROR(TEXTJOIN(CHAR(10),TRUE,FILTER('SUMMARY DATA'!H:H,'SUMMARY DATA'!$D:$D=$C328,'SUMMARY DATA'!$B:$B=""RWS"",'SUMMARY DATA'!$H:$H=$D328)),"""")
  )
)"),"")</f>
        <v/>
      </c>
      <c r="I328" s="18" t="str">
        <f>IFERROR(__xludf.DUMMYFUNCTION("IF(H328="""","""",
SUM(ARRAYFORMULA(VALUE(SPLIT(H328,CHAR(10)))))
)"),"")</f>
        <v/>
      </c>
      <c r="J328" s="17" t="str">
        <f>IFERROR(__xludf.DUMMYFUNCTION("IFERROR(
  TEXTJOIN(CHAR(10),TRUE,FILTER('SUMMARY DATA'!I:I,'SUMMARY DATA'!$A:$A=$A328,'SUMMARY DATA'!$C:$C=$B328,'SUMMARY DATA'!$B:$B=""RWS"")),
  IF(
    OR(
      ISNUMBER(SEARCH(""CDM CASH DEPOSIT"",$C328)),
      ISNUMBER(SEARCH(""CASH DEPOSIT"",$C32"&amp;"8)),
      COUNTIFS('SUMMARY DATA'!$D:$D,$C328,'SUMMARY DATA'!$B:$B,""RWS"")&lt;&gt;1
    ),
    """",
    IFERROR(TEXTJOIN(CHAR(10),TRUE,FILTER('SUMMARY DATA'!I:I,'SUMMARY DATA'!$D:$D=$C328,'SUMMARY DATA'!$B:$B=""RWS"")),"""")
  )
)"),"")</f>
        <v/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Height="1" spans="1:27">
      <c r="A329" s="2" t="s">
        <v>1610</v>
      </c>
      <c r="B329" s="15">
        <v>45979</v>
      </c>
      <c r="C329" s="2" t="s">
        <v>1611</v>
      </c>
      <c r="D329" s="3">
        <v>134.79</v>
      </c>
      <c r="E329" s="16" t="str">
        <f>IFERROR(__xludf.DUMMYFUNCTION("IFERROR(
  TEXTJOIN(CHAR(10),TRUE,FILTER('SUMMARY DATA'!E:E,'SUMMARY DATA'!$A:$A=$A329,'SUMMARY DATA'!$C:$C=$B329,'SUMMARY DATA'!$B:$B=""RWS"")),
  IF(
    OR(
      ISNUMBER(SEARCH(""CDM CASH DEPOSIT"",$C329)),
      ISNUMBER(SEARCH(""CASH DEPOSIT"",$C32"&amp;"9)),
      COUNTIFS('SUMMARY DATA'!$D:$D,$C329,'SUMMARY DATA'!$B:$B,""RWS"")&lt;&gt;1
    ),
    """",
    IFERROR(TEXTJOIN(CHAR(10),TRUE,FILTER('SUMMARY DATA'!E:E,'SUMMARY DATA'!$D:$D=$C329,'SUMMARY DATA'!$B:$B=""RWS"")),"""")
  )
)"),"")</f>
        <v/>
      </c>
      <c r="F329" s="17" t="str">
        <f>IFERROR(__xludf.DUMMYFUNCTION("IFERROR(
  TEXTJOIN(CHAR(10),TRUE,FILTER('SUMMARY DATA'!F:F,'SUMMARY DATA'!$A:$A=$A329,'SUMMARY DATA'!$C:$C=$B329,'SUMMARY DATA'!$B:$B=""RWS"")),
  IF(
    OR(
      ISNUMBER(SEARCH(""CDM CASH DEPOSIT"",$C329)),
      ISNUMBER(SEARCH(""CASH DEPOSIT"",$C32"&amp;"9)),
      COUNTIFS('SUMMARY DATA'!$D:$D,$C329,'SUMMARY DATA'!$B:$B,""RWS"")&lt;&gt;1
    ),
    """",
    IFERROR(TEXTJOIN(CHAR(10),TRUE,FILTER('SUMMARY DATA'!F:F,'SUMMARY DATA'!$D:$D=$C329,'SUMMARY DATA'!$B:$B=""RWS"")),"""")
  )
)"),"")</f>
        <v/>
      </c>
      <c r="G329" s="17" t="str">
        <f>IFERROR(__xludf.DUMMYFUNCTION("IFERROR(
  TEXTJOIN(CHAR(10),TRUE,FILTER('SUMMARY DATA'!G:G,'SUMMARY DATA'!$A:$A=$A329,'SUMMARY DATA'!$C:$C=$B329,'SUMMARY DATA'!$B:$B=""RWS"")),
  IF(
    OR(
      ISNUMBER(SEARCH(""CDM CASH DEPOSIT"",$C329)),
      ISNUMBER(SEARCH(""CASH DEPOSIT"",$C32"&amp;"9)),
      COUNTIFS('SUMMARY DATA'!$D:$D,$C329,'SUMMARY DATA'!$B:$B,""RWS"")&lt;&gt;1
    ),
    """",
    IFERROR(TEXTJOIN(CHAR(10),TRUE,FILTER('SUMMARY DATA'!G:G,'SUMMARY DATA'!$D:$D=$C329,'SUMMARY DATA'!$B:$B=""RWS"")),"""")
  )
)"),"")</f>
        <v/>
      </c>
      <c r="H329" s="18" t="str">
        <f>IFERROR(__xludf.DUMMYFUNCTION("IFERROR(
  TEXTJOIN(CHAR(10),TRUE,FILTER('SUMMARY DATA'!H:H,'SUMMARY DATA'!$A:$A=$A329,'SUMMARY DATA'!$C:$C=$B329,'SUMMARY DATA'!$B:$B=""RWS"",'SUMMARY DATA'!$H:$H=$D329)),
  IF(
    OR(
      ISNUMBER(SEARCH(""CDM CASH DEPOSIT"",$C329)),
      ISNUMBER(S"&amp;"EARCH(""CASH DEPOSIT"",$C329))
    ),
    """",
    IFERROR(TEXTJOIN(CHAR(10),TRUE,FILTER('SUMMARY DATA'!H:H,'SUMMARY DATA'!$D:$D=$C329,'SUMMARY DATA'!$B:$B=""RWS"",'SUMMARY DATA'!$H:$H=$D329)),"""")
  )
)"),"")</f>
        <v/>
      </c>
      <c r="I329" s="18" t="str">
        <f>IFERROR(__xludf.DUMMYFUNCTION("IF(H329="""","""",
SUM(ARRAYFORMULA(VALUE(SPLIT(H329,CHAR(10)))))
)"),"")</f>
        <v/>
      </c>
      <c r="J329" s="17" t="str">
        <f>IFERROR(__xludf.DUMMYFUNCTION("IFERROR(
  TEXTJOIN(CHAR(10),TRUE,FILTER('SUMMARY DATA'!I:I,'SUMMARY DATA'!$A:$A=$A329,'SUMMARY DATA'!$C:$C=$B329,'SUMMARY DATA'!$B:$B=""RWS"")),
  IF(
    OR(
      ISNUMBER(SEARCH(""CDM CASH DEPOSIT"",$C329)),
      ISNUMBER(SEARCH(""CASH DEPOSIT"",$C32"&amp;"9)),
      COUNTIFS('SUMMARY DATA'!$D:$D,$C329,'SUMMARY DATA'!$B:$B,""RWS"")&lt;&gt;1
    ),
    """",
    IFERROR(TEXTJOIN(CHAR(10),TRUE,FILTER('SUMMARY DATA'!I:I,'SUMMARY DATA'!$D:$D=$C329,'SUMMARY DATA'!$B:$B=""RWS"")),"""")
  )
)"),"")</f>
        <v/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Height="1" spans="1:27">
      <c r="A330" s="2" t="s">
        <v>1612</v>
      </c>
      <c r="B330" s="15">
        <v>45979</v>
      </c>
      <c r="C330" s="2" t="s">
        <v>1613</v>
      </c>
      <c r="D330" s="3">
        <v>182.58</v>
      </c>
      <c r="E330" s="16" t="str">
        <f>IFERROR(__xludf.DUMMYFUNCTION("IFERROR(
  TEXTJOIN(CHAR(10),TRUE,FILTER('SUMMARY DATA'!E:E,'SUMMARY DATA'!$A:$A=$A330,'SUMMARY DATA'!$C:$C=$B330,'SUMMARY DATA'!$B:$B=""RWS"")),
  IF(
    OR(
      ISNUMBER(SEARCH(""CDM CASH DEPOSIT"",$C330)),
      ISNUMBER(SEARCH(""CASH DEPOSIT"",$C33"&amp;"0)),
      COUNTIFS('SUMMARY DATA'!$D:$D,$C330,'SUMMARY DATA'!$B:$B,""RWS"")&lt;&gt;1
    ),
    """",
    IFERROR(TEXTJOIN(CHAR(10),TRUE,FILTER('SUMMARY DATA'!E:E,'SUMMARY DATA'!$D:$D=$C330,'SUMMARY DATA'!$B:$B=""RWS"")),"""")
  )
)"),"")</f>
        <v/>
      </c>
      <c r="F330" s="17" t="str">
        <f>IFERROR(__xludf.DUMMYFUNCTION("IFERROR(
  TEXTJOIN(CHAR(10),TRUE,FILTER('SUMMARY DATA'!F:F,'SUMMARY DATA'!$A:$A=$A330,'SUMMARY DATA'!$C:$C=$B330,'SUMMARY DATA'!$B:$B=""RWS"")),
  IF(
    OR(
      ISNUMBER(SEARCH(""CDM CASH DEPOSIT"",$C330)),
      ISNUMBER(SEARCH(""CASH DEPOSIT"",$C33"&amp;"0)),
      COUNTIFS('SUMMARY DATA'!$D:$D,$C330,'SUMMARY DATA'!$B:$B,""RWS"")&lt;&gt;1
    ),
    """",
    IFERROR(TEXTJOIN(CHAR(10),TRUE,FILTER('SUMMARY DATA'!F:F,'SUMMARY DATA'!$D:$D=$C330,'SUMMARY DATA'!$B:$B=""RWS"")),"""")
  )
)"),"")</f>
        <v/>
      </c>
      <c r="G330" s="17" t="str">
        <f>IFERROR(__xludf.DUMMYFUNCTION("IFERROR(
  TEXTJOIN(CHAR(10),TRUE,FILTER('SUMMARY DATA'!G:G,'SUMMARY DATA'!$A:$A=$A330,'SUMMARY DATA'!$C:$C=$B330,'SUMMARY DATA'!$B:$B=""RWS"")),
  IF(
    OR(
      ISNUMBER(SEARCH(""CDM CASH DEPOSIT"",$C330)),
      ISNUMBER(SEARCH(""CASH DEPOSIT"",$C33"&amp;"0)),
      COUNTIFS('SUMMARY DATA'!$D:$D,$C330,'SUMMARY DATA'!$B:$B,""RWS"")&lt;&gt;1
    ),
    """",
    IFERROR(TEXTJOIN(CHAR(10),TRUE,FILTER('SUMMARY DATA'!G:G,'SUMMARY DATA'!$D:$D=$C330,'SUMMARY DATA'!$B:$B=""RWS"")),"""")
  )
)"),"")</f>
        <v/>
      </c>
      <c r="H330" s="18" t="str">
        <f>IFERROR(__xludf.DUMMYFUNCTION("IFERROR(
  TEXTJOIN(CHAR(10),TRUE,FILTER('SUMMARY DATA'!H:H,'SUMMARY DATA'!$A:$A=$A330,'SUMMARY DATA'!$C:$C=$B330,'SUMMARY DATA'!$B:$B=""RWS"",'SUMMARY DATA'!$H:$H=$D330)),
  IF(
    OR(
      ISNUMBER(SEARCH(""CDM CASH DEPOSIT"",$C330)),
      ISNUMBER(S"&amp;"EARCH(""CASH DEPOSIT"",$C330))
    ),
    """",
    IFERROR(TEXTJOIN(CHAR(10),TRUE,FILTER('SUMMARY DATA'!H:H,'SUMMARY DATA'!$D:$D=$C330,'SUMMARY DATA'!$B:$B=""RWS"",'SUMMARY DATA'!$H:$H=$D330)),"""")
  )
)"),"")</f>
        <v/>
      </c>
      <c r="I330" s="18" t="str">
        <f>IFERROR(__xludf.DUMMYFUNCTION("IF(H330="""","""",
SUM(ARRAYFORMULA(VALUE(SPLIT(H330,CHAR(10)))))
)"),"")</f>
        <v/>
      </c>
      <c r="J330" s="17" t="str">
        <f>IFERROR(__xludf.DUMMYFUNCTION("IFERROR(
  TEXTJOIN(CHAR(10),TRUE,FILTER('SUMMARY DATA'!I:I,'SUMMARY DATA'!$A:$A=$A330,'SUMMARY DATA'!$C:$C=$B330,'SUMMARY DATA'!$B:$B=""RWS"")),
  IF(
    OR(
      ISNUMBER(SEARCH(""CDM CASH DEPOSIT"",$C330)),
      ISNUMBER(SEARCH(""CASH DEPOSIT"",$C33"&amp;"0)),
      COUNTIFS('SUMMARY DATA'!$D:$D,$C330,'SUMMARY DATA'!$B:$B,""RWS"")&lt;&gt;1
    ),
    """",
    IFERROR(TEXTJOIN(CHAR(10),TRUE,FILTER('SUMMARY DATA'!I:I,'SUMMARY DATA'!$D:$D=$C330,'SUMMARY DATA'!$B:$B=""RWS"")),"""")
  )
)"),"")</f>
        <v/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Height="1" spans="1:27">
      <c r="A331" s="2" t="s">
        <v>1614</v>
      </c>
      <c r="B331" s="15">
        <v>45979</v>
      </c>
      <c r="C331" s="2" t="s">
        <v>1615</v>
      </c>
      <c r="D331" s="3">
        <v>94.02</v>
      </c>
      <c r="E331" s="16" t="str">
        <f>IFERROR(__xludf.DUMMYFUNCTION("IFERROR(
  TEXTJOIN(CHAR(10),TRUE,FILTER('SUMMARY DATA'!E:E,'SUMMARY DATA'!$A:$A=$A331,'SUMMARY DATA'!$C:$C=$B331,'SUMMARY DATA'!$B:$B=""RWS"")),
  IF(
    OR(
      ISNUMBER(SEARCH(""CDM CASH DEPOSIT"",$C331)),
      ISNUMBER(SEARCH(""CASH DEPOSIT"",$C33"&amp;"1)),
      COUNTIFS('SUMMARY DATA'!$D:$D,$C331,'SUMMARY DATA'!$B:$B,""RWS"")&lt;&gt;1
    ),
    """",
    IFERROR(TEXTJOIN(CHAR(10),TRUE,FILTER('SUMMARY DATA'!E:E,'SUMMARY DATA'!$D:$D=$C331,'SUMMARY DATA'!$B:$B=""RWS"")),"""")
  )
)"),"")</f>
        <v/>
      </c>
      <c r="F331" s="17" t="str">
        <f>IFERROR(__xludf.DUMMYFUNCTION("IFERROR(
  TEXTJOIN(CHAR(10),TRUE,FILTER('SUMMARY DATA'!F:F,'SUMMARY DATA'!$A:$A=$A331,'SUMMARY DATA'!$C:$C=$B331,'SUMMARY DATA'!$B:$B=""RWS"")),
  IF(
    OR(
      ISNUMBER(SEARCH(""CDM CASH DEPOSIT"",$C331)),
      ISNUMBER(SEARCH(""CASH DEPOSIT"",$C33"&amp;"1)),
      COUNTIFS('SUMMARY DATA'!$D:$D,$C331,'SUMMARY DATA'!$B:$B,""RWS"")&lt;&gt;1
    ),
    """",
    IFERROR(TEXTJOIN(CHAR(10),TRUE,FILTER('SUMMARY DATA'!F:F,'SUMMARY DATA'!$D:$D=$C331,'SUMMARY DATA'!$B:$B=""RWS"")),"""")
  )
)"),"")</f>
        <v/>
      </c>
      <c r="G331" s="17" t="str">
        <f>IFERROR(__xludf.DUMMYFUNCTION("IFERROR(
  TEXTJOIN(CHAR(10),TRUE,FILTER('SUMMARY DATA'!G:G,'SUMMARY DATA'!$A:$A=$A331,'SUMMARY DATA'!$C:$C=$B331,'SUMMARY DATA'!$B:$B=""RWS"")),
  IF(
    OR(
      ISNUMBER(SEARCH(""CDM CASH DEPOSIT"",$C331)),
      ISNUMBER(SEARCH(""CASH DEPOSIT"",$C33"&amp;"1)),
      COUNTIFS('SUMMARY DATA'!$D:$D,$C331,'SUMMARY DATA'!$B:$B,""RWS"")&lt;&gt;1
    ),
    """",
    IFERROR(TEXTJOIN(CHAR(10),TRUE,FILTER('SUMMARY DATA'!G:G,'SUMMARY DATA'!$D:$D=$C331,'SUMMARY DATA'!$B:$B=""RWS"")),"""")
  )
)"),"")</f>
        <v/>
      </c>
      <c r="H331" s="18" t="str">
        <f>IFERROR(__xludf.DUMMYFUNCTION("IFERROR(
  TEXTJOIN(CHAR(10),TRUE,FILTER('SUMMARY DATA'!H:H,'SUMMARY DATA'!$A:$A=$A331,'SUMMARY DATA'!$C:$C=$B331,'SUMMARY DATA'!$B:$B=""RWS"",'SUMMARY DATA'!$H:$H=$D331)),
  IF(
    OR(
      ISNUMBER(SEARCH(""CDM CASH DEPOSIT"",$C331)),
      ISNUMBER(S"&amp;"EARCH(""CASH DEPOSIT"",$C331))
    ),
    """",
    IFERROR(TEXTJOIN(CHAR(10),TRUE,FILTER('SUMMARY DATA'!H:H,'SUMMARY DATA'!$D:$D=$C331,'SUMMARY DATA'!$B:$B=""RWS"",'SUMMARY DATA'!$H:$H=$D331)),"""")
  )
)"),"")</f>
        <v/>
      </c>
      <c r="I331" s="18" t="str">
        <f>IFERROR(__xludf.DUMMYFUNCTION("IF(H331="""","""",
SUM(ARRAYFORMULA(VALUE(SPLIT(H331,CHAR(10)))))
)"),"")</f>
        <v/>
      </c>
      <c r="J331" s="17" t="str">
        <f>IFERROR(__xludf.DUMMYFUNCTION("IFERROR(
  TEXTJOIN(CHAR(10),TRUE,FILTER('SUMMARY DATA'!I:I,'SUMMARY DATA'!$A:$A=$A331,'SUMMARY DATA'!$C:$C=$B331,'SUMMARY DATA'!$B:$B=""RWS"")),
  IF(
    OR(
      ISNUMBER(SEARCH(""CDM CASH DEPOSIT"",$C331)),
      ISNUMBER(SEARCH(""CASH DEPOSIT"",$C33"&amp;"1)),
      COUNTIFS('SUMMARY DATA'!$D:$D,$C331,'SUMMARY DATA'!$B:$B,""RWS"")&lt;&gt;1
    ),
    """",
    IFERROR(TEXTJOIN(CHAR(10),TRUE,FILTER('SUMMARY DATA'!I:I,'SUMMARY DATA'!$D:$D=$C331,'SUMMARY DATA'!$B:$B=""RWS"")),"""")
  )
)"),"")</f>
        <v/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Height="1" spans="1:27">
      <c r="A332" s="2" t="s">
        <v>1616</v>
      </c>
      <c r="B332" s="15">
        <v>45978</v>
      </c>
      <c r="C332" s="2" t="s">
        <v>1617</v>
      </c>
      <c r="D332" s="3">
        <v>121.85</v>
      </c>
      <c r="E332" s="16" t="str">
        <f>IFERROR(__xludf.DUMMYFUNCTION("IFERROR(
  TEXTJOIN(CHAR(10),TRUE,FILTER('SUMMARY DATA'!E:E,'SUMMARY DATA'!$A:$A=$A332,'SUMMARY DATA'!$C:$C=$B332,'SUMMARY DATA'!$B:$B=""RWS"")),
  IF(
    OR(
      ISNUMBER(SEARCH(""CDM CASH DEPOSIT"",$C332)),
      ISNUMBER(SEARCH(""CASH DEPOSIT"",$C33"&amp;"2)),
      COUNTIFS('SUMMARY DATA'!$D:$D,$C332,'SUMMARY DATA'!$B:$B,""RWS"")&lt;&gt;1
    ),
    """",
    IFERROR(TEXTJOIN(CHAR(10),TRUE,FILTER('SUMMARY DATA'!E:E,'SUMMARY DATA'!$D:$D=$C332,'SUMMARY DATA'!$B:$B=""RWS"")),"""")
  )
)"),"")</f>
        <v/>
      </c>
      <c r="F332" s="17" t="str">
        <f>IFERROR(__xludf.DUMMYFUNCTION("IFERROR(
  TEXTJOIN(CHAR(10),TRUE,FILTER('SUMMARY DATA'!F:F,'SUMMARY DATA'!$A:$A=$A332,'SUMMARY DATA'!$C:$C=$B332,'SUMMARY DATA'!$B:$B=""RWS"")),
  IF(
    OR(
      ISNUMBER(SEARCH(""CDM CASH DEPOSIT"",$C332)),
      ISNUMBER(SEARCH(""CASH DEPOSIT"",$C33"&amp;"2)),
      COUNTIFS('SUMMARY DATA'!$D:$D,$C332,'SUMMARY DATA'!$B:$B,""RWS"")&lt;&gt;1
    ),
    """",
    IFERROR(TEXTJOIN(CHAR(10),TRUE,FILTER('SUMMARY DATA'!F:F,'SUMMARY DATA'!$D:$D=$C332,'SUMMARY DATA'!$B:$B=""RWS"")),"""")
  )
)"),"")</f>
        <v/>
      </c>
      <c r="G332" s="17" t="str">
        <f>IFERROR(__xludf.DUMMYFUNCTION("IFERROR(
  TEXTJOIN(CHAR(10),TRUE,FILTER('SUMMARY DATA'!G:G,'SUMMARY DATA'!$A:$A=$A332,'SUMMARY DATA'!$C:$C=$B332,'SUMMARY DATA'!$B:$B=""RWS"")),
  IF(
    OR(
      ISNUMBER(SEARCH(""CDM CASH DEPOSIT"",$C332)),
      ISNUMBER(SEARCH(""CASH DEPOSIT"",$C33"&amp;"2)),
      COUNTIFS('SUMMARY DATA'!$D:$D,$C332,'SUMMARY DATA'!$B:$B,""RWS"")&lt;&gt;1
    ),
    """",
    IFERROR(TEXTJOIN(CHAR(10),TRUE,FILTER('SUMMARY DATA'!G:G,'SUMMARY DATA'!$D:$D=$C332,'SUMMARY DATA'!$B:$B=""RWS"")),"""")
  )
)"),"")</f>
        <v/>
      </c>
      <c r="H332" s="18" t="str">
        <f>IFERROR(__xludf.DUMMYFUNCTION("IFERROR(
  TEXTJOIN(CHAR(10),TRUE,FILTER('SUMMARY DATA'!H:H,'SUMMARY DATA'!$A:$A=$A332,'SUMMARY DATA'!$C:$C=$B332,'SUMMARY DATA'!$B:$B=""RWS"",'SUMMARY DATA'!$H:$H=$D332)),
  IF(
    OR(
      ISNUMBER(SEARCH(""CDM CASH DEPOSIT"",$C332)),
      ISNUMBER(S"&amp;"EARCH(""CASH DEPOSIT"",$C332))
    ),
    """",
    IFERROR(TEXTJOIN(CHAR(10),TRUE,FILTER('SUMMARY DATA'!H:H,'SUMMARY DATA'!$D:$D=$C332,'SUMMARY DATA'!$B:$B=""RWS"",'SUMMARY DATA'!$H:$H=$D332)),"""")
  )
)"),"")</f>
        <v/>
      </c>
      <c r="I332" s="18" t="str">
        <f>IFERROR(__xludf.DUMMYFUNCTION("IF(H332="""","""",
SUM(ARRAYFORMULA(VALUE(SPLIT(H332,CHAR(10)))))
)"),"")</f>
        <v/>
      </c>
      <c r="J332" s="17" t="str">
        <f>IFERROR(__xludf.DUMMYFUNCTION("IFERROR(
  TEXTJOIN(CHAR(10),TRUE,FILTER('SUMMARY DATA'!I:I,'SUMMARY DATA'!$A:$A=$A332,'SUMMARY DATA'!$C:$C=$B332,'SUMMARY DATA'!$B:$B=""RWS"")),
  IF(
    OR(
      ISNUMBER(SEARCH(""CDM CASH DEPOSIT"",$C332)),
      ISNUMBER(SEARCH(""CASH DEPOSIT"",$C33"&amp;"2)),
      COUNTIFS('SUMMARY DATA'!$D:$D,$C332,'SUMMARY DATA'!$B:$B,""RWS"")&lt;&gt;1
    ),
    """",
    IFERROR(TEXTJOIN(CHAR(10),TRUE,FILTER('SUMMARY DATA'!I:I,'SUMMARY DATA'!$D:$D=$C332,'SUMMARY DATA'!$B:$B=""RWS"")),"""")
  )
)"),"")</f>
        <v/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Height="1" spans="1:27">
      <c r="A333" s="2" t="s">
        <v>1618</v>
      </c>
      <c r="B333" s="15">
        <v>45978</v>
      </c>
      <c r="C333" s="2" t="s">
        <v>1619</v>
      </c>
      <c r="D333" s="3">
        <v>284.56</v>
      </c>
      <c r="E333" s="16" t="str">
        <f>IFERROR(__xludf.DUMMYFUNCTION("IFERROR(
  TEXTJOIN(CHAR(10),TRUE,FILTER('SUMMARY DATA'!E:E,'SUMMARY DATA'!$A:$A=$A333,'SUMMARY DATA'!$C:$C=$B333,'SUMMARY DATA'!$B:$B=""RWS"")),
  IF(
    OR(
      ISNUMBER(SEARCH(""CDM CASH DEPOSIT"",$C333)),
      ISNUMBER(SEARCH(""CASH DEPOSIT"",$C33"&amp;"3)),
      COUNTIFS('SUMMARY DATA'!$D:$D,$C333,'SUMMARY DATA'!$B:$B,""RWS"")&lt;&gt;1
    ),
    """",
    IFERROR(TEXTJOIN(CHAR(10),TRUE,FILTER('SUMMARY DATA'!E:E,'SUMMARY DATA'!$D:$D=$C333,'SUMMARY DATA'!$B:$B=""RWS"")),"""")
  )
)"),"")</f>
        <v/>
      </c>
      <c r="F333" s="17" t="str">
        <f>IFERROR(__xludf.DUMMYFUNCTION("IFERROR(
  TEXTJOIN(CHAR(10),TRUE,FILTER('SUMMARY DATA'!F:F,'SUMMARY DATA'!$A:$A=$A333,'SUMMARY DATA'!$C:$C=$B333,'SUMMARY DATA'!$B:$B=""RWS"")),
  IF(
    OR(
      ISNUMBER(SEARCH(""CDM CASH DEPOSIT"",$C333)),
      ISNUMBER(SEARCH(""CASH DEPOSIT"",$C33"&amp;"3)),
      COUNTIFS('SUMMARY DATA'!$D:$D,$C333,'SUMMARY DATA'!$B:$B,""RWS"")&lt;&gt;1
    ),
    """",
    IFERROR(TEXTJOIN(CHAR(10),TRUE,FILTER('SUMMARY DATA'!F:F,'SUMMARY DATA'!$D:$D=$C333,'SUMMARY DATA'!$B:$B=""RWS"")),"""")
  )
)"),"")</f>
        <v/>
      </c>
      <c r="G333" s="17" t="str">
        <f>IFERROR(__xludf.DUMMYFUNCTION("IFERROR(
  TEXTJOIN(CHAR(10),TRUE,FILTER('SUMMARY DATA'!G:G,'SUMMARY DATA'!$A:$A=$A333,'SUMMARY DATA'!$C:$C=$B333,'SUMMARY DATA'!$B:$B=""RWS"")),
  IF(
    OR(
      ISNUMBER(SEARCH(""CDM CASH DEPOSIT"",$C333)),
      ISNUMBER(SEARCH(""CASH DEPOSIT"",$C33"&amp;"3)),
      COUNTIFS('SUMMARY DATA'!$D:$D,$C333,'SUMMARY DATA'!$B:$B,""RWS"")&lt;&gt;1
    ),
    """",
    IFERROR(TEXTJOIN(CHAR(10),TRUE,FILTER('SUMMARY DATA'!G:G,'SUMMARY DATA'!$D:$D=$C333,'SUMMARY DATA'!$B:$B=""RWS"")),"""")
  )
)"),"")</f>
        <v/>
      </c>
      <c r="H333" s="18" t="str">
        <f>IFERROR(__xludf.DUMMYFUNCTION("IFERROR(
  TEXTJOIN(CHAR(10),TRUE,FILTER('SUMMARY DATA'!H:H,'SUMMARY DATA'!$A:$A=$A333,'SUMMARY DATA'!$C:$C=$B333,'SUMMARY DATA'!$B:$B=""RWS"",'SUMMARY DATA'!$H:$H=$D333)),
  IF(
    OR(
      ISNUMBER(SEARCH(""CDM CASH DEPOSIT"",$C333)),
      ISNUMBER(S"&amp;"EARCH(""CASH DEPOSIT"",$C333))
    ),
    """",
    IFERROR(TEXTJOIN(CHAR(10),TRUE,FILTER('SUMMARY DATA'!H:H,'SUMMARY DATA'!$D:$D=$C333,'SUMMARY DATA'!$B:$B=""RWS"",'SUMMARY DATA'!$H:$H=$D333)),"""")
  )
)"),"")</f>
        <v/>
      </c>
      <c r="I333" s="18" t="str">
        <f>IFERROR(__xludf.DUMMYFUNCTION("IF(H333="""","""",
SUM(ARRAYFORMULA(VALUE(SPLIT(H333,CHAR(10)))))
)"),"")</f>
        <v/>
      </c>
      <c r="J333" s="17" t="str">
        <f>IFERROR(__xludf.DUMMYFUNCTION("IFERROR(
  TEXTJOIN(CHAR(10),TRUE,FILTER('SUMMARY DATA'!I:I,'SUMMARY DATA'!$A:$A=$A333,'SUMMARY DATA'!$C:$C=$B333,'SUMMARY DATA'!$B:$B=""RWS"")),
  IF(
    OR(
      ISNUMBER(SEARCH(""CDM CASH DEPOSIT"",$C333)),
      ISNUMBER(SEARCH(""CASH DEPOSIT"",$C33"&amp;"3)),
      COUNTIFS('SUMMARY DATA'!$D:$D,$C333,'SUMMARY DATA'!$B:$B,""RWS"")&lt;&gt;1
    ),
    """",
    IFERROR(TEXTJOIN(CHAR(10),TRUE,FILTER('SUMMARY DATA'!I:I,'SUMMARY DATA'!$D:$D=$C333,'SUMMARY DATA'!$B:$B=""RWS"")),"""")
  )
)"),"")</f>
        <v/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Height="1" spans="1:27">
      <c r="A334" s="2" t="s">
        <v>1620</v>
      </c>
      <c r="B334" s="15">
        <v>45978</v>
      </c>
      <c r="C334" s="2" t="s">
        <v>1621</v>
      </c>
      <c r="D334" s="3">
        <v>13.98</v>
      </c>
      <c r="E334" s="16" t="str">
        <f>IFERROR(__xludf.DUMMYFUNCTION("IFERROR(
  TEXTJOIN(CHAR(10),TRUE,FILTER('SUMMARY DATA'!E:E,'SUMMARY DATA'!$A:$A=$A334,'SUMMARY DATA'!$C:$C=$B334,'SUMMARY DATA'!$B:$B=""RWS"")),
  IF(
    OR(
      ISNUMBER(SEARCH(""CDM CASH DEPOSIT"",$C334)),
      ISNUMBER(SEARCH(""CASH DEPOSIT"",$C33"&amp;"4)),
      COUNTIFS('SUMMARY DATA'!$D:$D,$C334,'SUMMARY DATA'!$B:$B,""RWS"")&lt;&gt;1
    ),
    """",
    IFERROR(TEXTJOIN(CHAR(10),TRUE,FILTER('SUMMARY DATA'!E:E,'SUMMARY DATA'!$D:$D=$C334,'SUMMARY DATA'!$B:$B=""RWS"")),"""")
  )
)"),"")</f>
        <v/>
      </c>
      <c r="F334" s="17" t="str">
        <f>IFERROR(__xludf.DUMMYFUNCTION("IFERROR(
  TEXTJOIN(CHAR(10),TRUE,FILTER('SUMMARY DATA'!F:F,'SUMMARY DATA'!$A:$A=$A334,'SUMMARY DATA'!$C:$C=$B334,'SUMMARY DATA'!$B:$B=""RWS"")),
  IF(
    OR(
      ISNUMBER(SEARCH(""CDM CASH DEPOSIT"",$C334)),
      ISNUMBER(SEARCH(""CASH DEPOSIT"",$C33"&amp;"4)),
      COUNTIFS('SUMMARY DATA'!$D:$D,$C334,'SUMMARY DATA'!$B:$B,""RWS"")&lt;&gt;1
    ),
    """",
    IFERROR(TEXTJOIN(CHAR(10),TRUE,FILTER('SUMMARY DATA'!F:F,'SUMMARY DATA'!$D:$D=$C334,'SUMMARY DATA'!$B:$B=""RWS"")),"""")
  )
)"),"")</f>
        <v/>
      </c>
      <c r="G334" s="17" t="str">
        <f>IFERROR(__xludf.DUMMYFUNCTION("IFERROR(
  TEXTJOIN(CHAR(10),TRUE,FILTER('SUMMARY DATA'!G:G,'SUMMARY DATA'!$A:$A=$A334,'SUMMARY DATA'!$C:$C=$B334,'SUMMARY DATA'!$B:$B=""RWS"")),
  IF(
    OR(
      ISNUMBER(SEARCH(""CDM CASH DEPOSIT"",$C334)),
      ISNUMBER(SEARCH(""CASH DEPOSIT"",$C33"&amp;"4)),
      COUNTIFS('SUMMARY DATA'!$D:$D,$C334,'SUMMARY DATA'!$B:$B,""RWS"")&lt;&gt;1
    ),
    """",
    IFERROR(TEXTJOIN(CHAR(10),TRUE,FILTER('SUMMARY DATA'!G:G,'SUMMARY DATA'!$D:$D=$C334,'SUMMARY DATA'!$B:$B=""RWS"")),"""")
  )
)"),"")</f>
        <v/>
      </c>
      <c r="H334" s="18" t="str">
        <f>IFERROR(__xludf.DUMMYFUNCTION("IFERROR(
  TEXTJOIN(CHAR(10),TRUE,FILTER('SUMMARY DATA'!H:H,'SUMMARY DATA'!$A:$A=$A334,'SUMMARY DATA'!$C:$C=$B334,'SUMMARY DATA'!$B:$B=""RWS"",'SUMMARY DATA'!$H:$H=$D334)),
  IF(
    OR(
      ISNUMBER(SEARCH(""CDM CASH DEPOSIT"",$C334)),
      ISNUMBER(S"&amp;"EARCH(""CASH DEPOSIT"",$C334))
    ),
    """",
    IFERROR(TEXTJOIN(CHAR(10),TRUE,FILTER('SUMMARY DATA'!H:H,'SUMMARY DATA'!$D:$D=$C334,'SUMMARY DATA'!$B:$B=""RWS"",'SUMMARY DATA'!$H:$H=$D334)),"""")
  )
)"),"")</f>
        <v/>
      </c>
      <c r="I334" s="18" t="str">
        <f>IFERROR(__xludf.DUMMYFUNCTION("IF(H334="""","""",
SUM(ARRAYFORMULA(VALUE(SPLIT(H334,CHAR(10)))))
)"),"")</f>
        <v/>
      </c>
      <c r="J334" s="17" t="str">
        <f>IFERROR(__xludf.DUMMYFUNCTION("IFERROR(
  TEXTJOIN(CHAR(10),TRUE,FILTER('SUMMARY DATA'!I:I,'SUMMARY DATA'!$A:$A=$A334,'SUMMARY DATA'!$C:$C=$B334,'SUMMARY DATA'!$B:$B=""RWS"")),
  IF(
    OR(
      ISNUMBER(SEARCH(""CDM CASH DEPOSIT"",$C334)),
      ISNUMBER(SEARCH(""CASH DEPOSIT"",$C33"&amp;"4)),
      COUNTIFS('SUMMARY DATA'!$D:$D,$C334,'SUMMARY DATA'!$B:$B,""RWS"")&lt;&gt;1
    ),
    """",
    IFERROR(TEXTJOIN(CHAR(10),TRUE,FILTER('SUMMARY DATA'!I:I,'SUMMARY DATA'!$D:$D=$C334,'SUMMARY DATA'!$B:$B=""RWS"")),"""")
  )
)"),"")</f>
        <v/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Height="1" spans="1:27">
      <c r="A335" s="2" t="s">
        <v>1622</v>
      </c>
      <c r="B335" s="15">
        <v>45978</v>
      </c>
      <c r="C335" s="2" t="s">
        <v>1623</v>
      </c>
      <c r="D335" s="3">
        <v>283.73</v>
      </c>
      <c r="E335" s="16" t="str">
        <f>IFERROR(__xludf.DUMMYFUNCTION("IFERROR(
  TEXTJOIN(CHAR(10),TRUE,FILTER('SUMMARY DATA'!E:E,'SUMMARY DATA'!$A:$A=$A335,'SUMMARY DATA'!$C:$C=$B335,'SUMMARY DATA'!$B:$B=""RWS"")),
  IF(
    OR(
      ISNUMBER(SEARCH(""CDM CASH DEPOSIT"",$C335)),
      ISNUMBER(SEARCH(""CASH DEPOSIT"",$C33"&amp;"5)),
      COUNTIFS('SUMMARY DATA'!$D:$D,$C335,'SUMMARY DATA'!$B:$B,""RWS"")&lt;&gt;1
    ),
    """",
    IFERROR(TEXTJOIN(CHAR(10),TRUE,FILTER('SUMMARY DATA'!E:E,'SUMMARY DATA'!$D:$D=$C335,'SUMMARY DATA'!$B:$B=""RWS"")),"""")
  )
)"),"")</f>
        <v/>
      </c>
      <c r="F335" s="17" t="str">
        <f>IFERROR(__xludf.DUMMYFUNCTION("IFERROR(
  TEXTJOIN(CHAR(10),TRUE,FILTER('SUMMARY DATA'!F:F,'SUMMARY DATA'!$A:$A=$A335,'SUMMARY DATA'!$C:$C=$B335,'SUMMARY DATA'!$B:$B=""RWS"")),
  IF(
    OR(
      ISNUMBER(SEARCH(""CDM CASH DEPOSIT"",$C335)),
      ISNUMBER(SEARCH(""CASH DEPOSIT"",$C33"&amp;"5)),
      COUNTIFS('SUMMARY DATA'!$D:$D,$C335,'SUMMARY DATA'!$B:$B,""RWS"")&lt;&gt;1
    ),
    """",
    IFERROR(TEXTJOIN(CHAR(10),TRUE,FILTER('SUMMARY DATA'!F:F,'SUMMARY DATA'!$D:$D=$C335,'SUMMARY DATA'!$B:$B=""RWS"")),"""")
  )
)"),"")</f>
        <v/>
      </c>
      <c r="G335" s="17" t="str">
        <f>IFERROR(__xludf.DUMMYFUNCTION("IFERROR(
  TEXTJOIN(CHAR(10),TRUE,FILTER('SUMMARY DATA'!G:G,'SUMMARY DATA'!$A:$A=$A335,'SUMMARY DATA'!$C:$C=$B335,'SUMMARY DATA'!$B:$B=""RWS"")),
  IF(
    OR(
      ISNUMBER(SEARCH(""CDM CASH DEPOSIT"",$C335)),
      ISNUMBER(SEARCH(""CASH DEPOSIT"",$C33"&amp;"5)),
      COUNTIFS('SUMMARY DATA'!$D:$D,$C335,'SUMMARY DATA'!$B:$B,""RWS"")&lt;&gt;1
    ),
    """",
    IFERROR(TEXTJOIN(CHAR(10),TRUE,FILTER('SUMMARY DATA'!G:G,'SUMMARY DATA'!$D:$D=$C335,'SUMMARY DATA'!$B:$B=""RWS"")),"""")
  )
)"),"")</f>
        <v/>
      </c>
      <c r="H335" s="18" t="str">
        <f>IFERROR(__xludf.DUMMYFUNCTION("IFERROR(
  TEXTJOIN(CHAR(10),TRUE,FILTER('SUMMARY DATA'!H:H,'SUMMARY DATA'!$A:$A=$A335,'SUMMARY DATA'!$C:$C=$B335,'SUMMARY DATA'!$B:$B=""RWS"",'SUMMARY DATA'!$H:$H=$D335)),
  IF(
    OR(
      ISNUMBER(SEARCH(""CDM CASH DEPOSIT"",$C335)),
      ISNUMBER(S"&amp;"EARCH(""CASH DEPOSIT"",$C335))
    ),
    """",
    IFERROR(TEXTJOIN(CHAR(10),TRUE,FILTER('SUMMARY DATA'!H:H,'SUMMARY DATA'!$D:$D=$C335,'SUMMARY DATA'!$B:$B=""RWS"",'SUMMARY DATA'!$H:$H=$D335)),"""")
  )
)"),"")</f>
        <v/>
      </c>
      <c r="I335" s="18" t="str">
        <f>IFERROR(__xludf.DUMMYFUNCTION("IF(H335="""","""",
SUM(ARRAYFORMULA(VALUE(SPLIT(H335,CHAR(10)))))
)"),"")</f>
        <v/>
      </c>
      <c r="J335" s="17" t="str">
        <f>IFERROR(__xludf.DUMMYFUNCTION("IFERROR(
  TEXTJOIN(CHAR(10),TRUE,FILTER('SUMMARY DATA'!I:I,'SUMMARY DATA'!$A:$A=$A335,'SUMMARY DATA'!$C:$C=$B335,'SUMMARY DATA'!$B:$B=""RWS"")),
  IF(
    OR(
      ISNUMBER(SEARCH(""CDM CASH DEPOSIT"",$C335)),
      ISNUMBER(SEARCH(""CASH DEPOSIT"",$C33"&amp;"5)),
      COUNTIFS('SUMMARY DATA'!$D:$D,$C335,'SUMMARY DATA'!$B:$B,""RWS"")&lt;&gt;1
    ),
    """",
    IFERROR(TEXTJOIN(CHAR(10),TRUE,FILTER('SUMMARY DATA'!I:I,'SUMMARY DATA'!$D:$D=$C335,'SUMMARY DATA'!$B:$B=""RWS"")),"""")
  )
)"),"")</f>
        <v/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Height="1" spans="1:27">
      <c r="A336" s="2" t="s">
        <v>1624</v>
      </c>
      <c r="B336" s="15">
        <v>45978</v>
      </c>
      <c r="C336" s="2" t="s">
        <v>1625</v>
      </c>
      <c r="D336" s="3">
        <v>91.86</v>
      </c>
      <c r="E336" s="16" t="str">
        <f>IFERROR(__xludf.DUMMYFUNCTION("IFERROR(
  TEXTJOIN(CHAR(10),TRUE,FILTER('SUMMARY DATA'!E:E,'SUMMARY DATA'!$A:$A=$A336,'SUMMARY DATA'!$C:$C=$B336,'SUMMARY DATA'!$B:$B=""RWS"")),
  IF(
    OR(
      ISNUMBER(SEARCH(""CDM CASH DEPOSIT"",$C336)),
      ISNUMBER(SEARCH(""CASH DEPOSIT"",$C33"&amp;"6)),
      COUNTIFS('SUMMARY DATA'!$D:$D,$C336,'SUMMARY DATA'!$B:$B,""RWS"")&lt;&gt;1
    ),
    """",
    IFERROR(TEXTJOIN(CHAR(10),TRUE,FILTER('SUMMARY DATA'!E:E,'SUMMARY DATA'!$D:$D=$C336,'SUMMARY DATA'!$B:$B=""RWS"")),"""")
  )
)"),"")</f>
        <v/>
      </c>
      <c r="F336" s="17" t="str">
        <f>IFERROR(__xludf.DUMMYFUNCTION("IFERROR(
  TEXTJOIN(CHAR(10),TRUE,FILTER('SUMMARY DATA'!F:F,'SUMMARY DATA'!$A:$A=$A336,'SUMMARY DATA'!$C:$C=$B336,'SUMMARY DATA'!$B:$B=""RWS"")),
  IF(
    OR(
      ISNUMBER(SEARCH(""CDM CASH DEPOSIT"",$C336)),
      ISNUMBER(SEARCH(""CASH DEPOSIT"",$C33"&amp;"6)),
      COUNTIFS('SUMMARY DATA'!$D:$D,$C336,'SUMMARY DATA'!$B:$B,""RWS"")&lt;&gt;1
    ),
    """",
    IFERROR(TEXTJOIN(CHAR(10),TRUE,FILTER('SUMMARY DATA'!F:F,'SUMMARY DATA'!$D:$D=$C336,'SUMMARY DATA'!$B:$B=""RWS"")),"""")
  )
)"),"")</f>
        <v/>
      </c>
      <c r="G336" s="17" t="str">
        <f>IFERROR(__xludf.DUMMYFUNCTION("IFERROR(
  TEXTJOIN(CHAR(10),TRUE,FILTER('SUMMARY DATA'!G:G,'SUMMARY DATA'!$A:$A=$A336,'SUMMARY DATA'!$C:$C=$B336,'SUMMARY DATA'!$B:$B=""RWS"")),
  IF(
    OR(
      ISNUMBER(SEARCH(""CDM CASH DEPOSIT"",$C336)),
      ISNUMBER(SEARCH(""CASH DEPOSIT"",$C33"&amp;"6)),
      COUNTIFS('SUMMARY DATA'!$D:$D,$C336,'SUMMARY DATA'!$B:$B,""RWS"")&lt;&gt;1
    ),
    """",
    IFERROR(TEXTJOIN(CHAR(10),TRUE,FILTER('SUMMARY DATA'!G:G,'SUMMARY DATA'!$D:$D=$C336,'SUMMARY DATA'!$B:$B=""RWS"")),"""")
  )
)"),"")</f>
        <v/>
      </c>
      <c r="H336" s="18" t="str">
        <f>IFERROR(__xludf.DUMMYFUNCTION("IFERROR(
  TEXTJOIN(CHAR(10),TRUE,FILTER('SUMMARY DATA'!H:H,'SUMMARY DATA'!$A:$A=$A336,'SUMMARY DATA'!$C:$C=$B336,'SUMMARY DATA'!$B:$B=""RWS"",'SUMMARY DATA'!$H:$H=$D336)),
  IF(
    OR(
      ISNUMBER(SEARCH(""CDM CASH DEPOSIT"",$C336)),
      ISNUMBER(S"&amp;"EARCH(""CASH DEPOSIT"",$C336))
    ),
    """",
    IFERROR(TEXTJOIN(CHAR(10),TRUE,FILTER('SUMMARY DATA'!H:H,'SUMMARY DATA'!$D:$D=$C336,'SUMMARY DATA'!$B:$B=""RWS"",'SUMMARY DATA'!$H:$H=$D336)),"""")
  )
)"),"")</f>
        <v/>
      </c>
      <c r="I336" s="18" t="str">
        <f>IFERROR(__xludf.DUMMYFUNCTION("IF(H336="""","""",
SUM(ARRAYFORMULA(VALUE(SPLIT(H336,CHAR(10)))))
)"),"")</f>
        <v/>
      </c>
      <c r="J336" s="17" t="str">
        <f>IFERROR(__xludf.DUMMYFUNCTION("IFERROR(
  TEXTJOIN(CHAR(10),TRUE,FILTER('SUMMARY DATA'!I:I,'SUMMARY DATA'!$A:$A=$A336,'SUMMARY DATA'!$C:$C=$B336,'SUMMARY DATA'!$B:$B=""RWS"")),
  IF(
    OR(
      ISNUMBER(SEARCH(""CDM CASH DEPOSIT"",$C336)),
      ISNUMBER(SEARCH(""CASH DEPOSIT"",$C33"&amp;"6)),
      COUNTIFS('SUMMARY DATA'!$D:$D,$C336,'SUMMARY DATA'!$B:$B,""RWS"")&lt;&gt;1
    ),
    """",
    IFERROR(TEXTJOIN(CHAR(10),TRUE,FILTER('SUMMARY DATA'!I:I,'SUMMARY DATA'!$D:$D=$C336,'SUMMARY DATA'!$B:$B=""RWS"")),"""")
  )
)"),"")</f>
        <v/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Height="1" spans="1:27">
      <c r="A337" s="2" t="s">
        <v>1626</v>
      </c>
      <c r="B337" s="15">
        <v>45978</v>
      </c>
      <c r="C337" s="2" t="s">
        <v>1627</v>
      </c>
      <c r="D337" s="3">
        <v>129.94</v>
      </c>
      <c r="E337" s="16" t="str">
        <f>IFERROR(__xludf.DUMMYFUNCTION("IFERROR(
  TEXTJOIN(CHAR(10),TRUE,FILTER('SUMMARY DATA'!E:E,'SUMMARY DATA'!$A:$A=$A337,'SUMMARY DATA'!$C:$C=$B337,'SUMMARY DATA'!$B:$B=""RWS"")),
  IF(
    OR(
      ISNUMBER(SEARCH(""CDM CASH DEPOSIT"",$C337)),
      ISNUMBER(SEARCH(""CASH DEPOSIT"",$C33"&amp;"7)),
      COUNTIFS('SUMMARY DATA'!$D:$D,$C337,'SUMMARY DATA'!$B:$B,""RWS"")&lt;&gt;1
    ),
    """",
    IFERROR(TEXTJOIN(CHAR(10),TRUE,FILTER('SUMMARY DATA'!E:E,'SUMMARY DATA'!$D:$D=$C337,'SUMMARY DATA'!$B:$B=""RWS"")),"""")
  )
)"),"")</f>
        <v/>
      </c>
      <c r="F337" s="17" t="str">
        <f>IFERROR(__xludf.DUMMYFUNCTION("IFERROR(
  TEXTJOIN(CHAR(10),TRUE,FILTER('SUMMARY DATA'!F:F,'SUMMARY DATA'!$A:$A=$A337,'SUMMARY DATA'!$C:$C=$B337,'SUMMARY DATA'!$B:$B=""RWS"")),
  IF(
    OR(
      ISNUMBER(SEARCH(""CDM CASH DEPOSIT"",$C337)),
      ISNUMBER(SEARCH(""CASH DEPOSIT"",$C33"&amp;"7)),
      COUNTIFS('SUMMARY DATA'!$D:$D,$C337,'SUMMARY DATA'!$B:$B,""RWS"")&lt;&gt;1
    ),
    """",
    IFERROR(TEXTJOIN(CHAR(10),TRUE,FILTER('SUMMARY DATA'!F:F,'SUMMARY DATA'!$D:$D=$C337,'SUMMARY DATA'!$B:$B=""RWS"")),"""")
  )
)"),"")</f>
        <v/>
      </c>
      <c r="G337" s="17" t="str">
        <f>IFERROR(__xludf.DUMMYFUNCTION("IFERROR(
  TEXTJOIN(CHAR(10),TRUE,FILTER('SUMMARY DATA'!G:G,'SUMMARY DATA'!$A:$A=$A337,'SUMMARY DATA'!$C:$C=$B337,'SUMMARY DATA'!$B:$B=""RWS"")),
  IF(
    OR(
      ISNUMBER(SEARCH(""CDM CASH DEPOSIT"",$C337)),
      ISNUMBER(SEARCH(""CASH DEPOSIT"",$C33"&amp;"7)),
      COUNTIFS('SUMMARY DATA'!$D:$D,$C337,'SUMMARY DATA'!$B:$B,""RWS"")&lt;&gt;1
    ),
    """",
    IFERROR(TEXTJOIN(CHAR(10),TRUE,FILTER('SUMMARY DATA'!G:G,'SUMMARY DATA'!$D:$D=$C337,'SUMMARY DATA'!$B:$B=""RWS"")),"""")
  )
)"),"")</f>
        <v/>
      </c>
      <c r="H337" s="18" t="str">
        <f>IFERROR(__xludf.DUMMYFUNCTION("IFERROR(
  TEXTJOIN(CHAR(10),TRUE,FILTER('SUMMARY DATA'!H:H,'SUMMARY DATA'!$A:$A=$A337,'SUMMARY DATA'!$C:$C=$B337,'SUMMARY DATA'!$B:$B=""RWS"",'SUMMARY DATA'!$H:$H=$D337)),
  IF(
    OR(
      ISNUMBER(SEARCH(""CDM CASH DEPOSIT"",$C337)),
      ISNUMBER(S"&amp;"EARCH(""CASH DEPOSIT"",$C337))
    ),
    """",
    IFERROR(TEXTJOIN(CHAR(10),TRUE,FILTER('SUMMARY DATA'!H:H,'SUMMARY DATA'!$D:$D=$C337,'SUMMARY DATA'!$B:$B=""RWS"",'SUMMARY DATA'!$H:$H=$D337)),"""")
  )
)"),"")</f>
        <v/>
      </c>
      <c r="I337" s="18" t="str">
        <f>IFERROR(__xludf.DUMMYFUNCTION("IF(H337="""","""",
SUM(ARRAYFORMULA(VALUE(SPLIT(H337,CHAR(10)))))
)"),"")</f>
        <v/>
      </c>
      <c r="J337" s="17" t="str">
        <f>IFERROR(__xludf.DUMMYFUNCTION("IFERROR(
  TEXTJOIN(CHAR(10),TRUE,FILTER('SUMMARY DATA'!I:I,'SUMMARY DATA'!$A:$A=$A337,'SUMMARY DATA'!$C:$C=$B337,'SUMMARY DATA'!$B:$B=""RWS"")),
  IF(
    OR(
      ISNUMBER(SEARCH(""CDM CASH DEPOSIT"",$C337)),
      ISNUMBER(SEARCH(""CASH DEPOSIT"",$C33"&amp;"7)),
      COUNTIFS('SUMMARY DATA'!$D:$D,$C337,'SUMMARY DATA'!$B:$B,""RWS"")&lt;&gt;1
    ),
    """",
    IFERROR(TEXTJOIN(CHAR(10),TRUE,FILTER('SUMMARY DATA'!I:I,'SUMMARY DATA'!$D:$D=$C337,'SUMMARY DATA'!$B:$B=""RWS"")),"""")
  )
)"),"")</f>
        <v/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Height="1" spans="1:27">
      <c r="A338" s="2" t="s">
        <v>1628</v>
      </c>
      <c r="B338" s="15">
        <v>45978</v>
      </c>
      <c r="C338" s="2" t="s">
        <v>1629</v>
      </c>
      <c r="D338" s="3">
        <v>159.99</v>
      </c>
      <c r="E338" s="16" t="str">
        <f>IFERROR(__xludf.DUMMYFUNCTION("IFERROR(
  TEXTJOIN(CHAR(10),TRUE,FILTER('SUMMARY DATA'!E:E,'SUMMARY DATA'!$A:$A=$A338,'SUMMARY DATA'!$C:$C=$B338,'SUMMARY DATA'!$B:$B=""RWS"")),
  IF(
    OR(
      ISNUMBER(SEARCH(""CDM CASH DEPOSIT"",$C338)),
      ISNUMBER(SEARCH(""CASH DEPOSIT"",$C33"&amp;"8)),
      COUNTIFS('SUMMARY DATA'!$D:$D,$C338,'SUMMARY DATA'!$B:$B,""RWS"")&lt;&gt;1
    ),
    """",
    IFERROR(TEXTJOIN(CHAR(10),TRUE,FILTER('SUMMARY DATA'!E:E,'SUMMARY DATA'!$D:$D=$C338,'SUMMARY DATA'!$B:$B=""RWS"")),"""")
  )
)"),"")</f>
        <v/>
      </c>
      <c r="F338" s="17" t="str">
        <f>IFERROR(__xludf.DUMMYFUNCTION("IFERROR(
  TEXTJOIN(CHAR(10),TRUE,FILTER('SUMMARY DATA'!F:F,'SUMMARY DATA'!$A:$A=$A338,'SUMMARY DATA'!$C:$C=$B338,'SUMMARY DATA'!$B:$B=""RWS"")),
  IF(
    OR(
      ISNUMBER(SEARCH(""CDM CASH DEPOSIT"",$C338)),
      ISNUMBER(SEARCH(""CASH DEPOSIT"",$C33"&amp;"8)),
      COUNTIFS('SUMMARY DATA'!$D:$D,$C338,'SUMMARY DATA'!$B:$B,""RWS"")&lt;&gt;1
    ),
    """",
    IFERROR(TEXTJOIN(CHAR(10),TRUE,FILTER('SUMMARY DATA'!F:F,'SUMMARY DATA'!$D:$D=$C338,'SUMMARY DATA'!$B:$B=""RWS"")),"""")
  )
)"),"")</f>
        <v/>
      </c>
      <c r="G338" s="17" t="str">
        <f>IFERROR(__xludf.DUMMYFUNCTION("IFERROR(
  TEXTJOIN(CHAR(10),TRUE,FILTER('SUMMARY DATA'!G:G,'SUMMARY DATA'!$A:$A=$A338,'SUMMARY DATA'!$C:$C=$B338,'SUMMARY DATA'!$B:$B=""RWS"")),
  IF(
    OR(
      ISNUMBER(SEARCH(""CDM CASH DEPOSIT"",$C338)),
      ISNUMBER(SEARCH(""CASH DEPOSIT"",$C33"&amp;"8)),
      COUNTIFS('SUMMARY DATA'!$D:$D,$C338,'SUMMARY DATA'!$B:$B,""RWS"")&lt;&gt;1
    ),
    """",
    IFERROR(TEXTJOIN(CHAR(10),TRUE,FILTER('SUMMARY DATA'!G:G,'SUMMARY DATA'!$D:$D=$C338,'SUMMARY DATA'!$B:$B=""RWS"")),"""")
  )
)"),"")</f>
        <v/>
      </c>
      <c r="H338" s="18" t="str">
        <f>IFERROR(__xludf.DUMMYFUNCTION("IFERROR(
  TEXTJOIN(CHAR(10),TRUE,FILTER('SUMMARY DATA'!H:H,'SUMMARY DATA'!$A:$A=$A338,'SUMMARY DATA'!$C:$C=$B338,'SUMMARY DATA'!$B:$B=""RWS"",'SUMMARY DATA'!$H:$H=$D338)),
  IF(
    OR(
      ISNUMBER(SEARCH(""CDM CASH DEPOSIT"",$C338)),
      ISNUMBER(S"&amp;"EARCH(""CASH DEPOSIT"",$C338))
    ),
    """",
    IFERROR(TEXTJOIN(CHAR(10),TRUE,FILTER('SUMMARY DATA'!H:H,'SUMMARY DATA'!$D:$D=$C338,'SUMMARY DATA'!$B:$B=""RWS"",'SUMMARY DATA'!$H:$H=$D338)),"""")
  )
)"),"")</f>
        <v/>
      </c>
      <c r="I338" s="18" t="str">
        <f>IFERROR(__xludf.DUMMYFUNCTION("IF(H338="""","""",
SUM(ARRAYFORMULA(VALUE(SPLIT(H338,CHAR(10)))))
)"),"")</f>
        <v/>
      </c>
      <c r="J338" s="17" t="str">
        <f>IFERROR(__xludf.DUMMYFUNCTION("IFERROR(
  TEXTJOIN(CHAR(10),TRUE,FILTER('SUMMARY DATA'!I:I,'SUMMARY DATA'!$A:$A=$A338,'SUMMARY DATA'!$C:$C=$B338,'SUMMARY DATA'!$B:$B=""RWS"")),
  IF(
    OR(
      ISNUMBER(SEARCH(""CDM CASH DEPOSIT"",$C338)),
      ISNUMBER(SEARCH(""CASH DEPOSIT"",$C33"&amp;"8)),
      COUNTIFS('SUMMARY DATA'!$D:$D,$C338,'SUMMARY DATA'!$B:$B,""RWS"")&lt;&gt;1
    ),
    """",
    IFERROR(TEXTJOIN(CHAR(10),TRUE,FILTER('SUMMARY DATA'!I:I,'SUMMARY DATA'!$D:$D=$C338,'SUMMARY DATA'!$B:$B=""RWS"")),"""")
  )
)"),"")</f>
        <v/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Height="1" spans="1:27">
      <c r="A339" s="2" t="s">
        <v>1630</v>
      </c>
      <c r="B339" s="15">
        <v>45977</v>
      </c>
      <c r="C339" s="2" t="s">
        <v>1631</v>
      </c>
      <c r="D339" s="3">
        <v>81.97</v>
      </c>
      <c r="E339" s="16" t="str">
        <f>IFERROR(__xludf.DUMMYFUNCTION("IFERROR(
  TEXTJOIN(CHAR(10),TRUE,FILTER('SUMMARY DATA'!E:E,'SUMMARY DATA'!$A:$A=$A339,'SUMMARY DATA'!$C:$C=$B339,'SUMMARY DATA'!$B:$B=""RWS"")),
  IF(
    OR(
      ISNUMBER(SEARCH(""CDM CASH DEPOSIT"",$C339)),
      ISNUMBER(SEARCH(""CASH DEPOSIT"",$C33"&amp;"9)),
      COUNTIFS('SUMMARY DATA'!$D:$D,$C339,'SUMMARY DATA'!$B:$B,""RWS"")&lt;&gt;1
    ),
    """",
    IFERROR(TEXTJOIN(CHAR(10),TRUE,FILTER('SUMMARY DATA'!E:E,'SUMMARY DATA'!$D:$D=$C339,'SUMMARY DATA'!$B:$B=""RWS"")),"""")
  )
)"),"")</f>
        <v/>
      </c>
      <c r="F339" s="17" t="str">
        <f>IFERROR(__xludf.DUMMYFUNCTION("IFERROR(
  TEXTJOIN(CHAR(10),TRUE,FILTER('SUMMARY DATA'!F:F,'SUMMARY DATA'!$A:$A=$A339,'SUMMARY DATA'!$C:$C=$B339,'SUMMARY DATA'!$B:$B=""RWS"")),
  IF(
    OR(
      ISNUMBER(SEARCH(""CDM CASH DEPOSIT"",$C339)),
      ISNUMBER(SEARCH(""CASH DEPOSIT"",$C33"&amp;"9)),
      COUNTIFS('SUMMARY DATA'!$D:$D,$C339,'SUMMARY DATA'!$B:$B,""RWS"")&lt;&gt;1
    ),
    """",
    IFERROR(TEXTJOIN(CHAR(10),TRUE,FILTER('SUMMARY DATA'!F:F,'SUMMARY DATA'!$D:$D=$C339,'SUMMARY DATA'!$B:$B=""RWS"")),"""")
  )
)"),"")</f>
        <v/>
      </c>
      <c r="G339" s="17" t="str">
        <f>IFERROR(__xludf.DUMMYFUNCTION("IFERROR(
  TEXTJOIN(CHAR(10),TRUE,FILTER('SUMMARY DATA'!G:G,'SUMMARY DATA'!$A:$A=$A339,'SUMMARY DATA'!$C:$C=$B339,'SUMMARY DATA'!$B:$B=""RWS"")),
  IF(
    OR(
      ISNUMBER(SEARCH(""CDM CASH DEPOSIT"",$C339)),
      ISNUMBER(SEARCH(""CASH DEPOSIT"",$C33"&amp;"9)),
      COUNTIFS('SUMMARY DATA'!$D:$D,$C339,'SUMMARY DATA'!$B:$B,""RWS"")&lt;&gt;1
    ),
    """",
    IFERROR(TEXTJOIN(CHAR(10),TRUE,FILTER('SUMMARY DATA'!G:G,'SUMMARY DATA'!$D:$D=$C339,'SUMMARY DATA'!$B:$B=""RWS"")),"""")
  )
)"),"")</f>
        <v/>
      </c>
      <c r="H339" s="18" t="str">
        <f>IFERROR(__xludf.DUMMYFUNCTION("IFERROR(
  TEXTJOIN(CHAR(10),TRUE,FILTER('SUMMARY DATA'!H:H,'SUMMARY DATA'!$A:$A=$A339,'SUMMARY DATA'!$C:$C=$B339,'SUMMARY DATA'!$B:$B=""RWS"",'SUMMARY DATA'!$H:$H=$D339)),
  IF(
    OR(
      ISNUMBER(SEARCH(""CDM CASH DEPOSIT"",$C339)),
      ISNUMBER(S"&amp;"EARCH(""CASH DEPOSIT"",$C339))
    ),
    """",
    IFERROR(TEXTJOIN(CHAR(10),TRUE,FILTER('SUMMARY DATA'!H:H,'SUMMARY DATA'!$D:$D=$C339,'SUMMARY DATA'!$B:$B=""RWS"",'SUMMARY DATA'!$H:$H=$D339)),"""")
  )
)"),"")</f>
        <v/>
      </c>
      <c r="I339" s="18" t="str">
        <f>IFERROR(__xludf.DUMMYFUNCTION("IF(H339="""","""",
SUM(ARRAYFORMULA(VALUE(SPLIT(H339,CHAR(10)))))
)"),"")</f>
        <v/>
      </c>
      <c r="J339" s="17" t="str">
        <f>IFERROR(__xludf.DUMMYFUNCTION("IFERROR(
  TEXTJOIN(CHAR(10),TRUE,FILTER('SUMMARY DATA'!I:I,'SUMMARY DATA'!$A:$A=$A339,'SUMMARY DATA'!$C:$C=$B339,'SUMMARY DATA'!$B:$B=""RWS"")),
  IF(
    OR(
      ISNUMBER(SEARCH(""CDM CASH DEPOSIT"",$C339)),
      ISNUMBER(SEARCH(""CASH DEPOSIT"",$C33"&amp;"9)),
      COUNTIFS('SUMMARY DATA'!$D:$D,$C339,'SUMMARY DATA'!$B:$B,""RWS"")&lt;&gt;1
    ),
    """",
    IFERROR(TEXTJOIN(CHAR(10),TRUE,FILTER('SUMMARY DATA'!I:I,'SUMMARY DATA'!$D:$D=$C339,'SUMMARY DATA'!$B:$B=""RWS"")),"""")
  )
)"),"")</f>
        <v/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Height="1" spans="1:27">
      <c r="A340" s="2" t="s">
        <v>1632</v>
      </c>
      <c r="B340" s="15">
        <v>45977</v>
      </c>
      <c r="C340" s="2" t="s">
        <v>1633</v>
      </c>
      <c r="D340" s="3">
        <v>764.71</v>
      </c>
      <c r="E340" s="16" t="str">
        <f>IFERROR(__xludf.DUMMYFUNCTION("IFERROR(
  TEXTJOIN(CHAR(10),TRUE,FILTER('SUMMARY DATA'!E:E,'SUMMARY DATA'!$A:$A=$A340,'SUMMARY DATA'!$C:$C=$B340,'SUMMARY DATA'!$B:$B=""RWS"")),
  IF(
    OR(
      ISNUMBER(SEARCH(""CDM CASH DEPOSIT"",$C340)),
      ISNUMBER(SEARCH(""CASH DEPOSIT"",$C34"&amp;"0)),
      COUNTIFS('SUMMARY DATA'!$D:$D,$C340,'SUMMARY DATA'!$B:$B,""RWS"")&lt;&gt;1
    ),
    """",
    IFERROR(TEXTJOIN(CHAR(10),TRUE,FILTER('SUMMARY DATA'!E:E,'SUMMARY DATA'!$D:$D=$C340,'SUMMARY DATA'!$B:$B=""RWS"")),"""")
  )
)"),"")</f>
        <v/>
      </c>
      <c r="F340" s="17" t="str">
        <f>IFERROR(__xludf.DUMMYFUNCTION("IFERROR(
  TEXTJOIN(CHAR(10),TRUE,FILTER('SUMMARY DATA'!F:F,'SUMMARY DATA'!$A:$A=$A340,'SUMMARY DATA'!$C:$C=$B340,'SUMMARY DATA'!$B:$B=""RWS"")),
  IF(
    OR(
      ISNUMBER(SEARCH(""CDM CASH DEPOSIT"",$C340)),
      ISNUMBER(SEARCH(""CASH DEPOSIT"",$C34"&amp;"0)),
      COUNTIFS('SUMMARY DATA'!$D:$D,$C340,'SUMMARY DATA'!$B:$B,""RWS"")&lt;&gt;1
    ),
    """",
    IFERROR(TEXTJOIN(CHAR(10),TRUE,FILTER('SUMMARY DATA'!F:F,'SUMMARY DATA'!$D:$D=$C340,'SUMMARY DATA'!$B:$B=""RWS"")),"""")
  )
)"),"")</f>
        <v/>
      </c>
      <c r="G340" s="17" t="str">
        <f>IFERROR(__xludf.DUMMYFUNCTION("IFERROR(
  TEXTJOIN(CHAR(10),TRUE,FILTER('SUMMARY DATA'!G:G,'SUMMARY DATA'!$A:$A=$A340,'SUMMARY DATA'!$C:$C=$B340,'SUMMARY DATA'!$B:$B=""RWS"")),
  IF(
    OR(
      ISNUMBER(SEARCH(""CDM CASH DEPOSIT"",$C340)),
      ISNUMBER(SEARCH(""CASH DEPOSIT"",$C34"&amp;"0)),
      COUNTIFS('SUMMARY DATA'!$D:$D,$C340,'SUMMARY DATA'!$B:$B,""RWS"")&lt;&gt;1
    ),
    """",
    IFERROR(TEXTJOIN(CHAR(10),TRUE,FILTER('SUMMARY DATA'!G:G,'SUMMARY DATA'!$D:$D=$C340,'SUMMARY DATA'!$B:$B=""RWS"")),"""")
  )
)"),"")</f>
        <v/>
      </c>
      <c r="H340" s="18" t="str">
        <f>IFERROR(__xludf.DUMMYFUNCTION("IFERROR(
  TEXTJOIN(CHAR(10),TRUE,FILTER('SUMMARY DATA'!H:H,'SUMMARY DATA'!$A:$A=$A340,'SUMMARY DATA'!$C:$C=$B340,'SUMMARY DATA'!$B:$B=""RWS"",'SUMMARY DATA'!$H:$H=$D340)),
  IF(
    OR(
      ISNUMBER(SEARCH(""CDM CASH DEPOSIT"",$C340)),
      ISNUMBER(S"&amp;"EARCH(""CASH DEPOSIT"",$C340))
    ),
    """",
    IFERROR(TEXTJOIN(CHAR(10),TRUE,FILTER('SUMMARY DATA'!H:H,'SUMMARY DATA'!$D:$D=$C340,'SUMMARY DATA'!$B:$B=""RWS"",'SUMMARY DATA'!$H:$H=$D340)),"""")
  )
)"),"")</f>
        <v/>
      </c>
      <c r="I340" s="18" t="str">
        <f>IFERROR(__xludf.DUMMYFUNCTION("IF(H340="""","""",
SUM(ARRAYFORMULA(VALUE(SPLIT(H340,CHAR(10)))))
)"),"")</f>
        <v/>
      </c>
      <c r="J340" s="17" t="str">
        <f>IFERROR(__xludf.DUMMYFUNCTION("IFERROR(
  TEXTJOIN(CHAR(10),TRUE,FILTER('SUMMARY DATA'!I:I,'SUMMARY DATA'!$A:$A=$A340,'SUMMARY DATA'!$C:$C=$B340,'SUMMARY DATA'!$B:$B=""RWS"")),
  IF(
    OR(
      ISNUMBER(SEARCH(""CDM CASH DEPOSIT"",$C340)),
      ISNUMBER(SEARCH(""CASH DEPOSIT"",$C34"&amp;"0)),
      COUNTIFS('SUMMARY DATA'!$D:$D,$C340,'SUMMARY DATA'!$B:$B,""RWS"")&lt;&gt;1
    ),
    """",
    IFERROR(TEXTJOIN(CHAR(10),TRUE,FILTER('SUMMARY DATA'!I:I,'SUMMARY DATA'!$D:$D=$C340,'SUMMARY DATA'!$B:$B=""RWS"")),"""")
  )
)"),"")</f>
        <v/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Height="1" spans="1:27">
      <c r="A341" s="2" t="s">
        <v>1634</v>
      </c>
      <c r="B341" s="15">
        <v>45977</v>
      </c>
      <c r="C341" s="2" t="s">
        <v>1635</v>
      </c>
      <c r="D341" s="3">
        <v>51</v>
      </c>
      <c r="E341" s="16" t="str">
        <f>IFERROR(__xludf.DUMMYFUNCTION("IFERROR(
  TEXTJOIN(CHAR(10),TRUE,FILTER('SUMMARY DATA'!E:E,'SUMMARY DATA'!$A:$A=$A341,'SUMMARY DATA'!$C:$C=$B341,'SUMMARY DATA'!$B:$B=""RWS"")),
  IF(
    OR(
      ISNUMBER(SEARCH(""CDM CASH DEPOSIT"",$C341)),
      ISNUMBER(SEARCH(""CASH DEPOSIT"",$C34"&amp;"1)),
      COUNTIFS('SUMMARY DATA'!$D:$D,$C341,'SUMMARY DATA'!$B:$B,""RWS"")&lt;&gt;1
    ),
    """",
    IFERROR(TEXTJOIN(CHAR(10),TRUE,FILTER('SUMMARY DATA'!E:E,'SUMMARY DATA'!$D:$D=$C341,'SUMMARY DATA'!$B:$B=""RWS"")),"""")
  )
)"),"")</f>
        <v/>
      </c>
      <c r="F341" s="17" t="str">
        <f>IFERROR(__xludf.DUMMYFUNCTION("IFERROR(
  TEXTJOIN(CHAR(10),TRUE,FILTER('SUMMARY DATA'!F:F,'SUMMARY DATA'!$A:$A=$A341,'SUMMARY DATA'!$C:$C=$B341,'SUMMARY DATA'!$B:$B=""RWS"")),
  IF(
    OR(
      ISNUMBER(SEARCH(""CDM CASH DEPOSIT"",$C341)),
      ISNUMBER(SEARCH(""CASH DEPOSIT"",$C34"&amp;"1)),
      COUNTIFS('SUMMARY DATA'!$D:$D,$C341,'SUMMARY DATA'!$B:$B,""RWS"")&lt;&gt;1
    ),
    """",
    IFERROR(TEXTJOIN(CHAR(10),TRUE,FILTER('SUMMARY DATA'!F:F,'SUMMARY DATA'!$D:$D=$C341,'SUMMARY DATA'!$B:$B=""RWS"")),"""")
  )
)"),"")</f>
        <v/>
      </c>
      <c r="G341" s="17" t="str">
        <f>IFERROR(__xludf.DUMMYFUNCTION("IFERROR(
  TEXTJOIN(CHAR(10),TRUE,FILTER('SUMMARY DATA'!G:G,'SUMMARY DATA'!$A:$A=$A341,'SUMMARY DATA'!$C:$C=$B341,'SUMMARY DATA'!$B:$B=""RWS"")),
  IF(
    OR(
      ISNUMBER(SEARCH(""CDM CASH DEPOSIT"",$C341)),
      ISNUMBER(SEARCH(""CASH DEPOSIT"",$C34"&amp;"1)),
      COUNTIFS('SUMMARY DATA'!$D:$D,$C341,'SUMMARY DATA'!$B:$B,""RWS"")&lt;&gt;1
    ),
    """",
    IFERROR(TEXTJOIN(CHAR(10),TRUE,FILTER('SUMMARY DATA'!G:G,'SUMMARY DATA'!$D:$D=$C341,'SUMMARY DATA'!$B:$B=""RWS"")),"""")
  )
)"),"")</f>
        <v/>
      </c>
      <c r="H341" s="18" t="str">
        <f>IFERROR(__xludf.DUMMYFUNCTION("IFERROR(
  TEXTJOIN(CHAR(10),TRUE,FILTER('SUMMARY DATA'!H:H,'SUMMARY DATA'!$A:$A=$A341,'SUMMARY DATA'!$C:$C=$B341,'SUMMARY DATA'!$B:$B=""RWS"",'SUMMARY DATA'!$H:$H=$D341)),
  IF(
    OR(
      ISNUMBER(SEARCH(""CDM CASH DEPOSIT"",$C341)),
      ISNUMBER(S"&amp;"EARCH(""CASH DEPOSIT"",$C341))
    ),
    """",
    IFERROR(TEXTJOIN(CHAR(10),TRUE,FILTER('SUMMARY DATA'!H:H,'SUMMARY DATA'!$D:$D=$C341,'SUMMARY DATA'!$B:$B=""RWS"",'SUMMARY DATA'!$H:$H=$D341)),"""")
  )
)"),"")</f>
        <v/>
      </c>
      <c r="I341" s="18" t="str">
        <f>IFERROR(__xludf.DUMMYFUNCTION("IF(H341="""","""",
SUM(ARRAYFORMULA(VALUE(SPLIT(H341,CHAR(10)))))
)"),"")</f>
        <v/>
      </c>
      <c r="J341" s="17" t="str">
        <f>IFERROR(__xludf.DUMMYFUNCTION("IFERROR(
  TEXTJOIN(CHAR(10),TRUE,FILTER('SUMMARY DATA'!I:I,'SUMMARY DATA'!$A:$A=$A341,'SUMMARY DATA'!$C:$C=$B341,'SUMMARY DATA'!$B:$B=""RWS"")),
  IF(
    OR(
      ISNUMBER(SEARCH(""CDM CASH DEPOSIT"",$C341)),
      ISNUMBER(SEARCH(""CASH DEPOSIT"",$C34"&amp;"1)),
      COUNTIFS('SUMMARY DATA'!$D:$D,$C341,'SUMMARY DATA'!$B:$B,""RWS"")&lt;&gt;1
    ),
    """",
    IFERROR(TEXTJOIN(CHAR(10),TRUE,FILTER('SUMMARY DATA'!I:I,'SUMMARY DATA'!$D:$D=$C341,'SUMMARY DATA'!$B:$B=""RWS"")),"""")
  )
)"),"")</f>
        <v/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Height="1" spans="1:27">
      <c r="A342" s="2" t="s">
        <v>1636</v>
      </c>
      <c r="B342" s="15">
        <v>45977</v>
      </c>
      <c r="C342" s="2" t="s">
        <v>1637</v>
      </c>
      <c r="D342" s="3">
        <v>182.5</v>
      </c>
      <c r="E342" s="16" t="str">
        <f>IFERROR(__xludf.DUMMYFUNCTION("IFERROR(
  TEXTJOIN(CHAR(10),TRUE,FILTER('SUMMARY DATA'!E:E,'SUMMARY DATA'!$A:$A=$A342,'SUMMARY DATA'!$C:$C=$B342,'SUMMARY DATA'!$B:$B=""RWS"")),
  IF(
    OR(
      ISNUMBER(SEARCH(""CDM CASH DEPOSIT"",$C342)),
      ISNUMBER(SEARCH(""CASH DEPOSIT"",$C34"&amp;"2)),
      COUNTIFS('SUMMARY DATA'!$D:$D,$C342,'SUMMARY DATA'!$B:$B,""RWS"")&lt;&gt;1
    ),
    """",
    IFERROR(TEXTJOIN(CHAR(10),TRUE,FILTER('SUMMARY DATA'!E:E,'SUMMARY DATA'!$D:$D=$C342,'SUMMARY DATA'!$B:$B=""RWS"")),"""")
  )
)"),"")</f>
        <v/>
      </c>
      <c r="F342" s="17" t="str">
        <f>IFERROR(__xludf.DUMMYFUNCTION("IFERROR(
  TEXTJOIN(CHAR(10),TRUE,FILTER('SUMMARY DATA'!F:F,'SUMMARY DATA'!$A:$A=$A342,'SUMMARY DATA'!$C:$C=$B342,'SUMMARY DATA'!$B:$B=""RWS"")),
  IF(
    OR(
      ISNUMBER(SEARCH(""CDM CASH DEPOSIT"",$C342)),
      ISNUMBER(SEARCH(""CASH DEPOSIT"",$C34"&amp;"2)),
      COUNTIFS('SUMMARY DATA'!$D:$D,$C342,'SUMMARY DATA'!$B:$B,""RWS"")&lt;&gt;1
    ),
    """",
    IFERROR(TEXTJOIN(CHAR(10),TRUE,FILTER('SUMMARY DATA'!F:F,'SUMMARY DATA'!$D:$D=$C342,'SUMMARY DATA'!$B:$B=""RWS"")),"""")
  )
)"),"")</f>
        <v/>
      </c>
      <c r="G342" s="17" t="str">
        <f>IFERROR(__xludf.DUMMYFUNCTION("IFERROR(
  TEXTJOIN(CHAR(10),TRUE,FILTER('SUMMARY DATA'!G:G,'SUMMARY DATA'!$A:$A=$A342,'SUMMARY DATA'!$C:$C=$B342,'SUMMARY DATA'!$B:$B=""RWS"")),
  IF(
    OR(
      ISNUMBER(SEARCH(""CDM CASH DEPOSIT"",$C342)),
      ISNUMBER(SEARCH(""CASH DEPOSIT"",$C34"&amp;"2)),
      COUNTIFS('SUMMARY DATA'!$D:$D,$C342,'SUMMARY DATA'!$B:$B,""RWS"")&lt;&gt;1
    ),
    """",
    IFERROR(TEXTJOIN(CHAR(10),TRUE,FILTER('SUMMARY DATA'!G:G,'SUMMARY DATA'!$D:$D=$C342,'SUMMARY DATA'!$B:$B=""RWS"")),"""")
  )
)"),"")</f>
        <v/>
      </c>
      <c r="H342" s="18" t="str">
        <f>IFERROR(__xludf.DUMMYFUNCTION("IFERROR(
  TEXTJOIN(CHAR(10),TRUE,FILTER('SUMMARY DATA'!H:H,'SUMMARY DATA'!$A:$A=$A342,'SUMMARY DATA'!$C:$C=$B342,'SUMMARY DATA'!$B:$B=""RWS"",'SUMMARY DATA'!$H:$H=$D342)),
  IF(
    OR(
      ISNUMBER(SEARCH(""CDM CASH DEPOSIT"",$C342)),
      ISNUMBER(S"&amp;"EARCH(""CASH DEPOSIT"",$C342))
    ),
    """",
    IFERROR(TEXTJOIN(CHAR(10),TRUE,FILTER('SUMMARY DATA'!H:H,'SUMMARY DATA'!$D:$D=$C342,'SUMMARY DATA'!$B:$B=""RWS"",'SUMMARY DATA'!$H:$H=$D342)),"""")
  )
)"),"")</f>
        <v/>
      </c>
      <c r="I342" s="18" t="str">
        <f>IFERROR(__xludf.DUMMYFUNCTION("IF(H342="""","""",
SUM(ARRAYFORMULA(VALUE(SPLIT(H342,CHAR(10)))))
)"),"")</f>
        <v/>
      </c>
      <c r="J342" s="17" t="str">
        <f>IFERROR(__xludf.DUMMYFUNCTION("IFERROR(
  TEXTJOIN(CHAR(10),TRUE,FILTER('SUMMARY DATA'!I:I,'SUMMARY DATA'!$A:$A=$A342,'SUMMARY DATA'!$C:$C=$B342,'SUMMARY DATA'!$B:$B=""RWS"")),
  IF(
    OR(
      ISNUMBER(SEARCH(""CDM CASH DEPOSIT"",$C342)),
      ISNUMBER(SEARCH(""CASH DEPOSIT"",$C34"&amp;"2)),
      COUNTIFS('SUMMARY DATA'!$D:$D,$C342,'SUMMARY DATA'!$B:$B,""RWS"")&lt;&gt;1
    ),
    """",
    IFERROR(TEXTJOIN(CHAR(10),TRUE,FILTER('SUMMARY DATA'!I:I,'SUMMARY DATA'!$D:$D=$C342,'SUMMARY DATA'!$B:$B=""RWS"")),"""")
  )
)"),"")</f>
        <v/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Height="1" spans="1:27">
      <c r="A343" s="2" t="s">
        <v>1622</v>
      </c>
      <c r="B343" s="15">
        <v>45977</v>
      </c>
      <c r="C343" s="2" t="s">
        <v>1623</v>
      </c>
      <c r="D343" s="3">
        <v>892</v>
      </c>
      <c r="E343" s="16" t="str">
        <f>IFERROR(__xludf.DUMMYFUNCTION("IFERROR(
  TEXTJOIN(CHAR(10),TRUE,FILTER('SUMMARY DATA'!E:E,'SUMMARY DATA'!$A:$A=$A343,'SUMMARY DATA'!$C:$C=$B343,'SUMMARY DATA'!$B:$B=""RWS"")),
  IF(
    OR(
      ISNUMBER(SEARCH(""CDM CASH DEPOSIT"",$C343)),
      ISNUMBER(SEARCH(""CASH DEPOSIT"",$C34"&amp;"3)),
      COUNTIFS('SUMMARY DATA'!$D:$D,$C343,'SUMMARY DATA'!$B:$B,""RWS"")&lt;&gt;1
    ),
    """",
    IFERROR(TEXTJOIN(CHAR(10),TRUE,FILTER('SUMMARY DATA'!E:E,'SUMMARY DATA'!$D:$D=$C343,'SUMMARY DATA'!$B:$B=""RWS"")),"""")
  )
)"),"")</f>
        <v/>
      </c>
      <c r="F343" s="17" t="str">
        <f>IFERROR(__xludf.DUMMYFUNCTION("IFERROR(
  TEXTJOIN(CHAR(10),TRUE,FILTER('SUMMARY DATA'!F:F,'SUMMARY DATA'!$A:$A=$A343,'SUMMARY DATA'!$C:$C=$B343,'SUMMARY DATA'!$B:$B=""RWS"")),
  IF(
    OR(
      ISNUMBER(SEARCH(""CDM CASH DEPOSIT"",$C343)),
      ISNUMBER(SEARCH(""CASH DEPOSIT"",$C34"&amp;"3)),
      COUNTIFS('SUMMARY DATA'!$D:$D,$C343,'SUMMARY DATA'!$B:$B,""RWS"")&lt;&gt;1
    ),
    """",
    IFERROR(TEXTJOIN(CHAR(10),TRUE,FILTER('SUMMARY DATA'!F:F,'SUMMARY DATA'!$D:$D=$C343,'SUMMARY DATA'!$B:$B=""RWS"")),"""")
  )
)"),"")</f>
        <v/>
      </c>
      <c r="G343" s="17" t="str">
        <f>IFERROR(__xludf.DUMMYFUNCTION("IFERROR(
  TEXTJOIN(CHAR(10),TRUE,FILTER('SUMMARY DATA'!G:G,'SUMMARY DATA'!$A:$A=$A343,'SUMMARY DATA'!$C:$C=$B343,'SUMMARY DATA'!$B:$B=""RWS"")),
  IF(
    OR(
      ISNUMBER(SEARCH(""CDM CASH DEPOSIT"",$C343)),
      ISNUMBER(SEARCH(""CASH DEPOSIT"",$C34"&amp;"3)),
      COUNTIFS('SUMMARY DATA'!$D:$D,$C343,'SUMMARY DATA'!$B:$B,""RWS"")&lt;&gt;1
    ),
    """",
    IFERROR(TEXTJOIN(CHAR(10),TRUE,FILTER('SUMMARY DATA'!G:G,'SUMMARY DATA'!$D:$D=$C343,'SUMMARY DATA'!$B:$B=""RWS"")),"""")
  )
)"),"")</f>
        <v/>
      </c>
      <c r="H343" s="18" t="str">
        <f>IFERROR(__xludf.DUMMYFUNCTION("IFERROR(
  TEXTJOIN(CHAR(10),TRUE,FILTER('SUMMARY DATA'!H:H,'SUMMARY DATA'!$A:$A=$A343,'SUMMARY DATA'!$C:$C=$B343,'SUMMARY DATA'!$B:$B=""RWS"",'SUMMARY DATA'!$H:$H=$D343)),
  IF(
    OR(
      ISNUMBER(SEARCH(""CDM CASH DEPOSIT"",$C343)),
      ISNUMBER(S"&amp;"EARCH(""CASH DEPOSIT"",$C343))
    ),
    """",
    IFERROR(TEXTJOIN(CHAR(10),TRUE,FILTER('SUMMARY DATA'!H:H,'SUMMARY DATA'!$D:$D=$C343,'SUMMARY DATA'!$B:$B=""RWS"",'SUMMARY DATA'!$H:$H=$D343)),"""")
  )
)"),"")</f>
        <v/>
      </c>
      <c r="I343" s="18" t="str">
        <f>IFERROR(__xludf.DUMMYFUNCTION("IF(H343="""","""",
SUM(ARRAYFORMULA(VALUE(SPLIT(H343,CHAR(10)))))
)"),"")</f>
        <v/>
      </c>
      <c r="J343" s="17" t="str">
        <f>IFERROR(__xludf.DUMMYFUNCTION("IFERROR(
  TEXTJOIN(CHAR(10),TRUE,FILTER('SUMMARY DATA'!I:I,'SUMMARY DATA'!$A:$A=$A343,'SUMMARY DATA'!$C:$C=$B343,'SUMMARY DATA'!$B:$B=""RWS"")),
  IF(
    OR(
      ISNUMBER(SEARCH(""CDM CASH DEPOSIT"",$C343)),
      ISNUMBER(SEARCH(""CASH DEPOSIT"",$C34"&amp;"3)),
      COUNTIFS('SUMMARY DATA'!$D:$D,$C343,'SUMMARY DATA'!$B:$B,""RWS"")&lt;&gt;1
    ),
    """",
    IFERROR(TEXTJOIN(CHAR(10),TRUE,FILTER('SUMMARY DATA'!I:I,'SUMMARY DATA'!$D:$D=$C343,'SUMMARY DATA'!$B:$B=""RWS"")),"""")
  )
)"),"")</f>
        <v/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Height="1" spans="1:27">
      <c r="A344" s="2" t="s">
        <v>1638</v>
      </c>
      <c r="B344" s="15">
        <v>45976</v>
      </c>
      <c r="C344" s="2" t="s">
        <v>1639</v>
      </c>
      <c r="D344" s="3">
        <v>29.4</v>
      </c>
      <c r="E344" s="16" t="str">
        <f>IFERROR(__xludf.DUMMYFUNCTION("IFERROR(
  TEXTJOIN(CHAR(10),TRUE,FILTER('SUMMARY DATA'!E:E,'SUMMARY DATA'!$A:$A=$A344,'SUMMARY DATA'!$C:$C=$B344,'SUMMARY DATA'!$B:$B=""RWS"")),
  IF(
    OR(
      ISNUMBER(SEARCH(""CDM CASH DEPOSIT"",$C344)),
      ISNUMBER(SEARCH(""CASH DEPOSIT"",$C34"&amp;"4)),
      COUNTIFS('SUMMARY DATA'!$D:$D,$C344,'SUMMARY DATA'!$B:$B,""RWS"")&lt;&gt;1
    ),
    """",
    IFERROR(TEXTJOIN(CHAR(10),TRUE,FILTER('SUMMARY DATA'!E:E,'SUMMARY DATA'!$D:$D=$C344,'SUMMARY DATA'!$B:$B=""RWS"")),"""")
  )
)"),"")</f>
        <v/>
      </c>
      <c r="F344" s="17" t="str">
        <f>IFERROR(__xludf.DUMMYFUNCTION("IFERROR(
  TEXTJOIN(CHAR(10),TRUE,FILTER('SUMMARY DATA'!F:F,'SUMMARY DATA'!$A:$A=$A344,'SUMMARY DATA'!$C:$C=$B344,'SUMMARY DATA'!$B:$B=""RWS"")),
  IF(
    OR(
      ISNUMBER(SEARCH(""CDM CASH DEPOSIT"",$C344)),
      ISNUMBER(SEARCH(""CASH DEPOSIT"",$C34"&amp;"4)),
      COUNTIFS('SUMMARY DATA'!$D:$D,$C344,'SUMMARY DATA'!$B:$B,""RWS"")&lt;&gt;1
    ),
    """",
    IFERROR(TEXTJOIN(CHAR(10),TRUE,FILTER('SUMMARY DATA'!F:F,'SUMMARY DATA'!$D:$D=$C344,'SUMMARY DATA'!$B:$B=""RWS"")),"""")
  )
)"),"")</f>
        <v/>
      </c>
      <c r="G344" s="17" t="str">
        <f>IFERROR(__xludf.DUMMYFUNCTION("IFERROR(
  TEXTJOIN(CHAR(10),TRUE,FILTER('SUMMARY DATA'!G:G,'SUMMARY DATA'!$A:$A=$A344,'SUMMARY DATA'!$C:$C=$B344,'SUMMARY DATA'!$B:$B=""RWS"")),
  IF(
    OR(
      ISNUMBER(SEARCH(""CDM CASH DEPOSIT"",$C344)),
      ISNUMBER(SEARCH(""CASH DEPOSIT"",$C34"&amp;"4)),
      COUNTIFS('SUMMARY DATA'!$D:$D,$C344,'SUMMARY DATA'!$B:$B,""RWS"")&lt;&gt;1
    ),
    """",
    IFERROR(TEXTJOIN(CHAR(10),TRUE,FILTER('SUMMARY DATA'!G:G,'SUMMARY DATA'!$D:$D=$C344,'SUMMARY DATA'!$B:$B=""RWS"")),"""")
  )
)"),"")</f>
        <v/>
      </c>
      <c r="H344" s="18" t="str">
        <f>IFERROR(__xludf.DUMMYFUNCTION("IFERROR(
  TEXTJOIN(CHAR(10),TRUE,FILTER('SUMMARY DATA'!H:H,'SUMMARY DATA'!$A:$A=$A344,'SUMMARY DATA'!$C:$C=$B344,'SUMMARY DATA'!$B:$B=""RWS"",'SUMMARY DATA'!$H:$H=$D344)),
  IF(
    OR(
      ISNUMBER(SEARCH(""CDM CASH DEPOSIT"",$C344)),
      ISNUMBER(S"&amp;"EARCH(""CASH DEPOSIT"",$C344))
    ),
    """",
    IFERROR(TEXTJOIN(CHAR(10),TRUE,FILTER('SUMMARY DATA'!H:H,'SUMMARY DATA'!$D:$D=$C344,'SUMMARY DATA'!$B:$B=""RWS"",'SUMMARY DATA'!$H:$H=$D344)),"""")
  )
)"),"")</f>
        <v/>
      </c>
      <c r="I344" s="18" t="str">
        <f>IFERROR(__xludf.DUMMYFUNCTION("IF(H344="""","""",
SUM(ARRAYFORMULA(VALUE(SPLIT(H344,CHAR(10)))))
)"),"")</f>
        <v/>
      </c>
      <c r="J344" s="17" t="str">
        <f>IFERROR(__xludf.DUMMYFUNCTION("IFERROR(
  TEXTJOIN(CHAR(10),TRUE,FILTER('SUMMARY DATA'!I:I,'SUMMARY DATA'!$A:$A=$A344,'SUMMARY DATA'!$C:$C=$B344,'SUMMARY DATA'!$B:$B=""RWS"")),
  IF(
    OR(
      ISNUMBER(SEARCH(""CDM CASH DEPOSIT"",$C344)),
      ISNUMBER(SEARCH(""CASH DEPOSIT"",$C34"&amp;"4)),
      COUNTIFS('SUMMARY DATA'!$D:$D,$C344,'SUMMARY DATA'!$B:$B,""RWS"")&lt;&gt;1
    ),
    """",
    IFERROR(TEXTJOIN(CHAR(10),TRUE,FILTER('SUMMARY DATA'!I:I,'SUMMARY DATA'!$D:$D=$C344,'SUMMARY DATA'!$B:$B=""RWS"")),"""")
  )
)"),"")</f>
        <v/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Height="1" spans="1:27">
      <c r="A345" s="2" t="s">
        <v>1640</v>
      </c>
      <c r="B345" s="15">
        <v>45976</v>
      </c>
      <c r="C345" s="2" t="s">
        <v>1641</v>
      </c>
      <c r="D345" s="3">
        <v>4.99</v>
      </c>
      <c r="E345" s="16" t="str">
        <f>IFERROR(__xludf.DUMMYFUNCTION("IFERROR(
  TEXTJOIN(CHAR(10),TRUE,FILTER('SUMMARY DATA'!E:E,'SUMMARY DATA'!$A:$A=$A345,'SUMMARY DATA'!$C:$C=$B345,'SUMMARY DATA'!$B:$B=""RWS"")),
  IF(
    OR(
      ISNUMBER(SEARCH(""CDM CASH DEPOSIT"",$C345)),
      ISNUMBER(SEARCH(""CASH DEPOSIT"",$C34"&amp;"5)),
      COUNTIFS('SUMMARY DATA'!$D:$D,$C345,'SUMMARY DATA'!$B:$B,""RWS"")&lt;&gt;1
    ),
    """",
    IFERROR(TEXTJOIN(CHAR(10),TRUE,FILTER('SUMMARY DATA'!E:E,'SUMMARY DATA'!$D:$D=$C345,'SUMMARY DATA'!$B:$B=""RWS"")),"""")
  )
)"),"")</f>
        <v/>
      </c>
      <c r="F345" s="17" t="str">
        <f>IFERROR(__xludf.DUMMYFUNCTION("IFERROR(
  TEXTJOIN(CHAR(10),TRUE,FILTER('SUMMARY DATA'!F:F,'SUMMARY DATA'!$A:$A=$A345,'SUMMARY DATA'!$C:$C=$B345,'SUMMARY DATA'!$B:$B=""RWS"")),
  IF(
    OR(
      ISNUMBER(SEARCH(""CDM CASH DEPOSIT"",$C345)),
      ISNUMBER(SEARCH(""CASH DEPOSIT"",$C34"&amp;"5)),
      COUNTIFS('SUMMARY DATA'!$D:$D,$C345,'SUMMARY DATA'!$B:$B,""RWS"")&lt;&gt;1
    ),
    """",
    IFERROR(TEXTJOIN(CHAR(10),TRUE,FILTER('SUMMARY DATA'!F:F,'SUMMARY DATA'!$D:$D=$C345,'SUMMARY DATA'!$B:$B=""RWS"")),"""")
  )
)"),"")</f>
        <v/>
      </c>
      <c r="G345" s="17" t="str">
        <f>IFERROR(__xludf.DUMMYFUNCTION("IFERROR(
  TEXTJOIN(CHAR(10),TRUE,FILTER('SUMMARY DATA'!G:G,'SUMMARY DATA'!$A:$A=$A345,'SUMMARY DATA'!$C:$C=$B345,'SUMMARY DATA'!$B:$B=""RWS"")),
  IF(
    OR(
      ISNUMBER(SEARCH(""CDM CASH DEPOSIT"",$C345)),
      ISNUMBER(SEARCH(""CASH DEPOSIT"",$C34"&amp;"5)),
      COUNTIFS('SUMMARY DATA'!$D:$D,$C345,'SUMMARY DATA'!$B:$B,""RWS"")&lt;&gt;1
    ),
    """",
    IFERROR(TEXTJOIN(CHAR(10),TRUE,FILTER('SUMMARY DATA'!G:G,'SUMMARY DATA'!$D:$D=$C345,'SUMMARY DATA'!$B:$B=""RWS"")),"""")
  )
)"),"")</f>
        <v/>
      </c>
      <c r="H345" s="18" t="str">
        <f>IFERROR(__xludf.DUMMYFUNCTION("IFERROR(
  TEXTJOIN(CHAR(10),TRUE,FILTER('SUMMARY DATA'!H:H,'SUMMARY DATA'!$A:$A=$A345,'SUMMARY DATA'!$C:$C=$B345,'SUMMARY DATA'!$B:$B=""RWS"",'SUMMARY DATA'!$H:$H=$D345)),
  IF(
    OR(
      ISNUMBER(SEARCH(""CDM CASH DEPOSIT"",$C345)),
      ISNUMBER(S"&amp;"EARCH(""CASH DEPOSIT"",$C345))
    ),
    """",
    IFERROR(TEXTJOIN(CHAR(10),TRUE,FILTER('SUMMARY DATA'!H:H,'SUMMARY DATA'!$D:$D=$C345,'SUMMARY DATA'!$B:$B=""RWS"",'SUMMARY DATA'!$H:$H=$D345)),"""")
  )
)"),"")</f>
        <v/>
      </c>
      <c r="I345" s="18" t="str">
        <f>IFERROR(__xludf.DUMMYFUNCTION("IF(H345="""","""",
SUM(ARRAYFORMULA(VALUE(SPLIT(H345,CHAR(10)))))
)"),"")</f>
        <v/>
      </c>
      <c r="J345" s="17" t="str">
        <f>IFERROR(__xludf.DUMMYFUNCTION("IFERROR(
  TEXTJOIN(CHAR(10),TRUE,FILTER('SUMMARY DATA'!I:I,'SUMMARY DATA'!$A:$A=$A345,'SUMMARY DATA'!$C:$C=$B345,'SUMMARY DATA'!$B:$B=""RWS"")),
  IF(
    OR(
      ISNUMBER(SEARCH(""CDM CASH DEPOSIT"",$C345)),
      ISNUMBER(SEARCH(""CASH DEPOSIT"",$C34"&amp;"5)),
      COUNTIFS('SUMMARY DATA'!$D:$D,$C345,'SUMMARY DATA'!$B:$B,""RWS"")&lt;&gt;1
    ),
    """",
    IFERROR(TEXTJOIN(CHAR(10),TRUE,FILTER('SUMMARY DATA'!I:I,'SUMMARY DATA'!$D:$D=$C345,'SUMMARY DATA'!$B:$B=""RWS"")),"""")
  )
)"),"")</f>
        <v/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Height="1" spans="1:27">
      <c r="A346" s="2" t="s">
        <v>1642</v>
      </c>
      <c r="B346" s="15">
        <v>45976</v>
      </c>
      <c r="C346" s="2" t="s">
        <v>1643</v>
      </c>
      <c r="D346" s="3">
        <v>399</v>
      </c>
      <c r="E346" s="16" t="str">
        <f>IFERROR(__xludf.DUMMYFUNCTION("IFERROR(
  TEXTJOIN(CHAR(10),TRUE,FILTER('SUMMARY DATA'!E:E,'SUMMARY DATA'!$A:$A=$A346,'SUMMARY DATA'!$C:$C=$B346,'SUMMARY DATA'!$B:$B=""RWS"")),
  IF(
    OR(
      ISNUMBER(SEARCH(""CDM CASH DEPOSIT"",$C346)),
      ISNUMBER(SEARCH(""CASH DEPOSIT"",$C34"&amp;"6)),
      COUNTIFS('SUMMARY DATA'!$D:$D,$C346,'SUMMARY DATA'!$B:$B,""RWS"")&lt;&gt;1
    ),
    """",
    IFERROR(TEXTJOIN(CHAR(10),TRUE,FILTER('SUMMARY DATA'!E:E,'SUMMARY DATA'!$D:$D=$C346,'SUMMARY DATA'!$B:$B=""RWS"")),"""")
  )
)"),"")</f>
        <v/>
      </c>
      <c r="F346" s="17" t="str">
        <f>IFERROR(__xludf.DUMMYFUNCTION("IFERROR(
  TEXTJOIN(CHAR(10),TRUE,FILTER('SUMMARY DATA'!F:F,'SUMMARY DATA'!$A:$A=$A346,'SUMMARY DATA'!$C:$C=$B346,'SUMMARY DATA'!$B:$B=""RWS"")),
  IF(
    OR(
      ISNUMBER(SEARCH(""CDM CASH DEPOSIT"",$C346)),
      ISNUMBER(SEARCH(""CASH DEPOSIT"",$C34"&amp;"6)),
      COUNTIFS('SUMMARY DATA'!$D:$D,$C346,'SUMMARY DATA'!$B:$B,""RWS"")&lt;&gt;1
    ),
    """",
    IFERROR(TEXTJOIN(CHAR(10),TRUE,FILTER('SUMMARY DATA'!F:F,'SUMMARY DATA'!$D:$D=$C346,'SUMMARY DATA'!$B:$B=""RWS"")),"""")
  )
)"),"")</f>
        <v/>
      </c>
      <c r="G346" s="17" t="str">
        <f>IFERROR(__xludf.DUMMYFUNCTION("IFERROR(
  TEXTJOIN(CHAR(10),TRUE,FILTER('SUMMARY DATA'!G:G,'SUMMARY DATA'!$A:$A=$A346,'SUMMARY DATA'!$C:$C=$B346,'SUMMARY DATA'!$B:$B=""RWS"")),
  IF(
    OR(
      ISNUMBER(SEARCH(""CDM CASH DEPOSIT"",$C346)),
      ISNUMBER(SEARCH(""CASH DEPOSIT"",$C34"&amp;"6)),
      COUNTIFS('SUMMARY DATA'!$D:$D,$C346,'SUMMARY DATA'!$B:$B,""RWS"")&lt;&gt;1
    ),
    """",
    IFERROR(TEXTJOIN(CHAR(10),TRUE,FILTER('SUMMARY DATA'!G:G,'SUMMARY DATA'!$D:$D=$C346,'SUMMARY DATA'!$B:$B=""RWS"")),"""")
  )
)"),"")</f>
        <v/>
      </c>
      <c r="H346" s="18" t="str">
        <f>IFERROR(__xludf.DUMMYFUNCTION("IFERROR(
  TEXTJOIN(CHAR(10),TRUE,FILTER('SUMMARY DATA'!H:H,'SUMMARY DATA'!$A:$A=$A346,'SUMMARY DATA'!$C:$C=$B346,'SUMMARY DATA'!$B:$B=""RWS"",'SUMMARY DATA'!$H:$H=$D346)),
  IF(
    OR(
      ISNUMBER(SEARCH(""CDM CASH DEPOSIT"",$C346)),
      ISNUMBER(S"&amp;"EARCH(""CASH DEPOSIT"",$C346))
    ),
    """",
    IFERROR(TEXTJOIN(CHAR(10),TRUE,FILTER('SUMMARY DATA'!H:H,'SUMMARY DATA'!$D:$D=$C346,'SUMMARY DATA'!$B:$B=""RWS"",'SUMMARY DATA'!$H:$H=$D346)),"""")
  )
)"),"")</f>
        <v/>
      </c>
      <c r="I346" s="18" t="str">
        <f>IFERROR(__xludf.DUMMYFUNCTION("IF(H346="""","""",
SUM(ARRAYFORMULA(VALUE(SPLIT(H346,CHAR(10)))))
)"),"")</f>
        <v/>
      </c>
      <c r="J346" s="17" t="str">
        <f>IFERROR(__xludf.DUMMYFUNCTION("IFERROR(
  TEXTJOIN(CHAR(10),TRUE,FILTER('SUMMARY DATA'!I:I,'SUMMARY DATA'!$A:$A=$A346,'SUMMARY DATA'!$C:$C=$B346,'SUMMARY DATA'!$B:$B=""RWS"")),
  IF(
    OR(
      ISNUMBER(SEARCH(""CDM CASH DEPOSIT"",$C346)),
      ISNUMBER(SEARCH(""CASH DEPOSIT"",$C34"&amp;"6)),
      COUNTIFS('SUMMARY DATA'!$D:$D,$C346,'SUMMARY DATA'!$B:$B,""RWS"")&lt;&gt;1
    ),
    """",
    IFERROR(TEXTJOIN(CHAR(10),TRUE,FILTER('SUMMARY DATA'!I:I,'SUMMARY DATA'!$D:$D=$C346,'SUMMARY DATA'!$B:$B=""RWS"")),"""")
  )
)"),"")</f>
        <v/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Height="1" spans="1:27">
      <c r="A347" s="2" t="s">
        <v>1644</v>
      </c>
      <c r="B347" s="15">
        <v>45976</v>
      </c>
      <c r="C347" s="2" t="s">
        <v>1079</v>
      </c>
      <c r="D347" s="3">
        <v>998.21</v>
      </c>
      <c r="E347" s="16" t="str">
        <f>IFERROR(__xludf.DUMMYFUNCTION("IFERROR(
  TEXTJOIN(CHAR(10),TRUE,FILTER('SUMMARY DATA'!E:E,'SUMMARY DATA'!$A:$A=$A347,'SUMMARY DATA'!$C:$C=$B347,'SUMMARY DATA'!$B:$B=""RWS"")),
  IF(
    OR(
      ISNUMBER(SEARCH(""CDM CASH DEPOSIT"",$C347)),
      ISNUMBER(SEARCH(""CASH DEPOSIT"",$C34"&amp;"7)),
      COUNTIFS('SUMMARY DATA'!$D:$D,$C347,'SUMMARY DATA'!$B:$B,""RWS"")&lt;&gt;1
    ),
    """",
    IFERROR(TEXTJOIN(CHAR(10),TRUE,FILTER('SUMMARY DATA'!E:E,'SUMMARY DATA'!$D:$D=$C347,'SUMMARY DATA'!$B:$B=""RWS"")),"""")
  )
)"),"")</f>
        <v/>
      </c>
      <c r="F347" s="17" t="str">
        <f>IFERROR(__xludf.DUMMYFUNCTION("IFERROR(
  TEXTJOIN(CHAR(10),TRUE,FILTER('SUMMARY DATA'!F:F,'SUMMARY DATA'!$A:$A=$A347,'SUMMARY DATA'!$C:$C=$B347,'SUMMARY DATA'!$B:$B=""RWS"")),
  IF(
    OR(
      ISNUMBER(SEARCH(""CDM CASH DEPOSIT"",$C347)),
      ISNUMBER(SEARCH(""CASH DEPOSIT"",$C34"&amp;"7)),
      COUNTIFS('SUMMARY DATA'!$D:$D,$C347,'SUMMARY DATA'!$B:$B,""RWS"")&lt;&gt;1
    ),
    """",
    IFERROR(TEXTJOIN(CHAR(10),TRUE,FILTER('SUMMARY DATA'!F:F,'SUMMARY DATA'!$D:$D=$C347,'SUMMARY DATA'!$B:$B=""RWS"")),"""")
  )
)"),"")</f>
        <v/>
      </c>
      <c r="G347" s="17" t="str">
        <f>IFERROR(__xludf.DUMMYFUNCTION("IFERROR(
  TEXTJOIN(CHAR(10),TRUE,FILTER('SUMMARY DATA'!G:G,'SUMMARY DATA'!$A:$A=$A347,'SUMMARY DATA'!$C:$C=$B347,'SUMMARY DATA'!$B:$B=""RWS"")),
  IF(
    OR(
      ISNUMBER(SEARCH(""CDM CASH DEPOSIT"",$C347)),
      ISNUMBER(SEARCH(""CASH DEPOSIT"",$C34"&amp;"7)),
      COUNTIFS('SUMMARY DATA'!$D:$D,$C347,'SUMMARY DATA'!$B:$B,""RWS"")&lt;&gt;1
    ),
    """",
    IFERROR(TEXTJOIN(CHAR(10),TRUE,FILTER('SUMMARY DATA'!G:G,'SUMMARY DATA'!$D:$D=$C347,'SUMMARY DATA'!$B:$B=""RWS"")),"""")
  )
)"),"")</f>
        <v/>
      </c>
      <c r="H347" s="18" t="str">
        <f>IFERROR(__xludf.DUMMYFUNCTION("IFERROR(
  TEXTJOIN(CHAR(10),TRUE,FILTER('SUMMARY DATA'!H:H,'SUMMARY DATA'!$A:$A=$A347,'SUMMARY DATA'!$C:$C=$B347,'SUMMARY DATA'!$B:$B=""RWS"",'SUMMARY DATA'!$H:$H=$D347)),
  IF(
    OR(
      ISNUMBER(SEARCH(""CDM CASH DEPOSIT"",$C347)),
      ISNUMBER(S"&amp;"EARCH(""CASH DEPOSIT"",$C347))
    ),
    """",
    IFERROR(TEXTJOIN(CHAR(10),TRUE,FILTER('SUMMARY DATA'!H:H,'SUMMARY DATA'!$D:$D=$C347,'SUMMARY DATA'!$B:$B=""RWS"",'SUMMARY DATA'!$H:$H=$D347)),"""")
  )
)"),"")</f>
        <v/>
      </c>
      <c r="I347" s="18" t="str">
        <f>IFERROR(__xludf.DUMMYFUNCTION("IF(H347="""","""",
SUM(ARRAYFORMULA(VALUE(SPLIT(H347,CHAR(10)))))
)"),"")</f>
        <v/>
      </c>
      <c r="J347" s="17" t="str">
        <f>IFERROR(__xludf.DUMMYFUNCTION("IFERROR(
  TEXTJOIN(CHAR(10),TRUE,FILTER('SUMMARY DATA'!I:I,'SUMMARY DATA'!$A:$A=$A347,'SUMMARY DATA'!$C:$C=$B347,'SUMMARY DATA'!$B:$B=""RWS"")),
  IF(
    OR(
      ISNUMBER(SEARCH(""CDM CASH DEPOSIT"",$C347)),
      ISNUMBER(SEARCH(""CASH DEPOSIT"",$C34"&amp;"7)),
      COUNTIFS('SUMMARY DATA'!$D:$D,$C347,'SUMMARY DATA'!$B:$B,""RWS"")&lt;&gt;1
    ),
    """",
    IFERROR(TEXTJOIN(CHAR(10),TRUE,FILTER('SUMMARY DATA'!I:I,'SUMMARY DATA'!$D:$D=$C347,'SUMMARY DATA'!$B:$B=""RWS"")),"""")
  )
)"),"")</f>
        <v/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Height="1" spans="1:27">
      <c r="A348" s="2" t="s">
        <v>1645</v>
      </c>
      <c r="B348" s="15">
        <v>45976</v>
      </c>
      <c r="C348" s="2" t="s">
        <v>1646</v>
      </c>
      <c r="D348" s="3">
        <v>119</v>
      </c>
      <c r="E348" s="16" t="str">
        <f>IFERROR(__xludf.DUMMYFUNCTION("IFERROR(
  TEXTJOIN(CHAR(10),TRUE,FILTER('SUMMARY DATA'!E:E,'SUMMARY DATA'!$A:$A=$A348,'SUMMARY DATA'!$C:$C=$B348,'SUMMARY DATA'!$B:$B=""RWS"")),
  IF(
    OR(
      ISNUMBER(SEARCH(""CDM CASH DEPOSIT"",$C348)),
      ISNUMBER(SEARCH(""CASH DEPOSIT"",$C34"&amp;"8)),
      COUNTIFS('SUMMARY DATA'!$D:$D,$C348,'SUMMARY DATA'!$B:$B,""RWS"")&lt;&gt;1
    ),
    """",
    IFERROR(TEXTJOIN(CHAR(10),TRUE,FILTER('SUMMARY DATA'!E:E,'SUMMARY DATA'!$D:$D=$C348,'SUMMARY DATA'!$B:$B=""RWS"")),"""")
  )
)"),"")</f>
        <v/>
      </c>
      <c r="F348" s="17" t="str">
        <f>IFERROR(__xludf.DUMMYFUNCTION("IFERROR(
  TEXTJOIN(CHAR(10),TRUE,FILTER('SUMMARY DATA'!F:F,'SUMMARY DATA'!$A:$A=$A348,'SUMMARY DATA'!$C:$C=$B348,'SUMMARY DATA'!$B:$B=""RWS"")),
  IF(
    OR(
      ISNUMBER(SEARCH(""CDM CASH DEPOSIT"",$C348)),
      ISNUMBER(SEARCH(""CASH DEPOSIT"",$C34"&amp;"8)),
      COUNTIFS('SUMMARY DATA'!$D:$D,$C348,'SUMMARY DATA'!$B:$B,""RWS"")&lt;&gt;1
    ),
    """",
    IFERROR(TEXTJOIN(CHAR(10),TRUE,FILTER('SUMMARY DATA'!F:F,'SUMMARY DATA'!$D:$D=$C348,'SUMMARY DATA'!$B:$B=""RWS"")),"""")
  )
)"),"")</f>
        <v/>
      </c>
      <c r="G348" s="17" t="str">
        <f>IFERROR(__xludf.DUMMYFUNCTION("IFERROR(
  TEXTJOIN(CHAR(10),TRUE,FILTER('SUMMARY DATA'!G:G,'SUMMARY DATA'!$A:$A=$A348,'SUMMARY DATA'!$C:$C=$B348,'SUMMARY DATA'!$B:$B=""RWS"")),
  IF(
    OR(
      ISNUMBER(SEARCH(""CDM CASH DEPOSIT"",$C348)),
      ISNUMBER(SEARCH(""CASH DEPOSIT"",$C34"&amp;"8)),
      COUNTIFS('SUMMARY DATA'!$D:$D,$C348,'SUMMARY DATA'!$B:$B,""RWS"")&lt;&gt;1
    ),
    """",
    IFERROR(TEXTJOIN(CHAR(10),TRUE,FILTER('SUMMARY DATA'!G:G,'SUMMARY DATA'!$D:$D=$C348,'SUMMARY DATA'!$B:$B=""RWS"")),"""")
  )
)"),"")</f>
        <v/>
      </c>
      <c r="H348" s="18" t="str">
        <f>IFERROR(__xludf.DUMMYFUNCTION("IFERROR(
  TEXTJOIN(CHAR(10),TRUE,FILTER('SUMMARY DATA'!H:H,'SUMMARY DATA'!$A:$A=$A348,'SUMMARY DATA'!$C:$C=$B348,'SUMMARY DATA'!$B:$B=""RWS"",'SUMMARY DATA'!$H:$H=$D348)),
  IF(
    OR(
      ISNUMBER(SEARCH(""CDM CASH DEPOSIT"",$C348)),
      ISNUMBER(S"&amp;"EARCH(""CASH DEPOSIT"",$C348))
    ),
    """",
    IFERROR(TEXTJOIN(CHAR(10),TRUE,FILTER('SUMMARY DATA'!H:H,'SUMMARY DATA'!$D:$D=$C348,'SUMMARY DATA'!$B:$B=""RWS"",'SUMMARY DATA'!$H:$H=$D348)),"""")
  )
)"),"")</f>
        <v/>
      </c>
      <c r="I348" s="18" t="str">
        <f>IFERROR(__xludf.DUMMYFUNCTION("IF(H348="""","""",
SUM(ARRAYFORMULA(VALUE(SPLIT(H348,CHAR(10)))))
)"),"")</f>
        <v/>
      </c>
      <c r="J348" s="17" t="str">
        <f>IFERROR(__xludf.DUMMYFUNCTION("IFERROR(
  TEXTJOIN(CHAR(10),TRUE,FILTER('SUMMARY DATA'!I:I,'SUMMARY DATA'!$A:$A=$A348,'SUMMARY DATA'!$C:$C=$B348,'SUMMARY DATA'!$B:$B=""RWS"")),
  IF(
    OR(
      ISNUMBER(SEARCH(""CDM CASH DEPOSIT"",$C348)),
      ISNUMBER(SEARCH(""CASH DEPOSIT"",$C34"&amp;"8)),
      COUNTIFS('SUMMARY DATA'!$D:$D,$C348,'SUMMARY DATA'!$B:$B,""RWS"")&lt;&gt;1
    ),
    """",
    IFERROR(TEXTJOIN(CHAR(10),TRUE,FILTER('SUMMARY DATA'!I:I,'SUMMARY DATA'!$D:$D=$C348,'SUMMARY DATA'!$B:$B=""RWS"")),"""")
  )
)"),"")</f>
        <v/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Height="1" spans="1:27">
      <c r="A349" s="2" t="s">
        <v>1647</v>
      </c>
      <c r="B349" s="15">
        <v>45975</v>
      </c>
      <c r="C349" s="2" t="s">
        <v>1648</v>
      </c>
      <c r="D349" s="3">
        <v>69</v>
      </c>
      <c r="E349" s="16" t="str">
        <f>IFERROR(__xludf.DUMMYFUNCTION("IFERROR(
  TEXTJOIN(CHAR(10),TRUE,FILTER('SUMMARY DATA'!E:E,'SUMMARY DATA'!$A:$A=$A349,'SUMMARY DATA'!$C:$C=$B349,'SUMMARY DATA'!$B:$B=""RWS"")),
  IF(
    OR(
      ISNUMBER(SEARCH(""CDM CASH DEPOSIT"",$C349)),
      ISNUMBER(SEARCH(""CASH DEPOSIT"",$C34"&amp;"9)),
      COUNTIFS('SUMMARY DATA'!$D:$D,$C349,'SUMMARY DATA'!$B:$B,""RWS"")&lt;&gt;1
    ),
    """",
    IFERROR(TEXTJOIN(CHAR(10),TRUE,FILTER('SUMMARY DATA'!E:E,'SUMMARY DATA'!$D:$D=$C349,'SUMMARY DATA'!$B:$B=""RWS"")),"""")
  )
)"),"")</f>
        <v/>
      </c>
      <c r="F349" s="17" t="str">
        <f>IFERROR(__xludf.DUMMYFUNCTION("IFERROR(
  TEXTJOIN(CHAR(10),TRUE,FILTER('SUMMARY DATA'!F:F,'SUMMARY DATA'!$A:$A=$A349,'SUMMARY DATA'!$C:$C=$B349,'SUMMARY DATA'!$B:$B=""RWS"")),
  IF(
    OR(
      ISNUMBER(SEARCH(""CDM CASH DEPOSIT"",$C349)),
      ISNUMBER(SEARCH(""CASH DEPOSIT"",$C34"&amp;"9)),
      COUNTIFS('SUMMARY DATA'!$D:$D,$C349,'SUMMARY DATA'!$B:$B,""RWS"")&lt;&gt;1
    ),
    """",
    IFERROR(TEXTJOIN(CHAR(10),TRUE,FILTER('SUMMARY DATA'!F:F,'SUMMARY DATA'!$D:$D=$C349,'SUMMARY DATA'!$B:$B=""RWS"")),"""")
  )
)"),"")</f>
        <v/>
      </c>
      <c r="G349" s="17" t="str">
        <f>IFERROR(__xludf.DUMMYFUNCTION("IFERROR(
  TEXTJOIN(CHAR(10),TRUE,FILTER('SUMMARY DATA'!G:G,'SUMMARY DATA'!$A:$A=$A349,'SUMMARY DATA'!$C:$C=$B349,'SUMMARY DATA'!$B:$B=""RWS"")),
  IF(
    OR(
      ISNUMBER(SEARCH(""CDM CASH DEPOSIT"",$C349)),
      ISNUMBER(SEARCH(""CASH DEPOSIT"",$C34"&amp;"9)),
      COUNTIFS('SUMMARY DATA'!$D:$D,$C349,'SUMMARY DATA'!$B:$B,""RWS"")&lt;&gt;1
    ),
    """",
    IFERROR(TEXTJOIN(CHAR(10),TRUE,FILTER('SUMMARY DATA'!G:G,'SUMMARY DATA'!$D:$D=$C349,'SUMMARY DATA'!$B:$B=""RWS"")),"""")
  )
)"),"")</f>
        <v/>
      </c>
      <c r="H349" s="18" t="str">
        <f>IFERROR(__xludf.DUMMYFUNCTION("IFERROR(
  TEXTJOIN(CHAR(10),TRUE,FILTER('SUMMARY DATA'!H:H,'SUMMARY DATA'!$A:$A=$A349,'SUMMARY DATA'!$C:$C=$B349,'SUMMARY DATA'!$B:$B=""RWS"",'SUMMARY DATA'!$H:$H=$D349)),
  IF(
    OR(
      ISNUMBER(SEARCH(""CDM CASH DEPOSIT"",$C349)),
      ISNUMBER(S"&amp;"EARCH(""CASH DEPOSIT"",$C349))
    ),
    """",
    IFERROR(TEXTJOIN(CHAR(10),TRUE,FILTER('SUMMARY DATA'!H:H,'SUMMARY DATA'!$D:$D=$C349,'SUMMARY DATA'!$B:$B=""RWS"",'SUMMARY DATA'!$H:$H=$D349)),"""")
  )
)"),"")</f>
        <v/>
      </c>
      <c r="I349" s="18" t="str">
        <f>IFERROR(__xludf.DUMMYFUNCTION("IF(H349="""","""",
SUM(ARRAYFORMULA(VALUE(SPLIT(H349,CHAR(10)))))
)"),"")</f>
        <v/>
      </c>
      <c r="J349" s="17" t="str">
        <f>IFERROR(__xludf.DUMMYFUNCTION("IFERROR(
  TEXTJOIN(CHAR(10),TRUE,FILTER('SUMMARY DATA'!I:I,'SUMMARY DATA'!$A:$A=$A349,'SUMMARY DATA'!$C:$C=$B349,'SUMMARY DATA'!$B:$B=""RWS"")),
  IF(
    OR(
      ISNUMBER(SEARCH(""CDM CASH DEPOSIT"",$C349)),
      ISNUMBER(SEARCH(""CASH DEPOSIT"",$C34"&amp;"9)),
      COUNTIFS('SUMMARY DATA'!$D:$D,$C349,'SUMMARY DATA'!$B:$B,""RWS"")&lt;&gt;1
    ),
    """",
    IFERROR(TEXTJOIN(CHAR(10),TRUE,FILTER('SUMMARY DATA'!I:I,'SUMMARY DATA'!$D:$D=$C349,'SUMMARY DATA'!$B:$B=""RWS"")),"""")
  )
)"),"")</f>
        <v/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Height="1" spans="1:27">
      <c r="A350" s="2" t="s">
        <v>1649</v>
      </c>
      <c r="B350" s="15">
        <v>45975</v>
      </c>
      <c r="C350" s="2" t="s">
        <v>1650</v>
      </c>
      <c r="D350" s="3">
        <v>186</v>
      </c>
      <c r="E350" s="16" t="str">
        <f>IFERROR(__xludf.DUMMYFUNCTION("IFERROR(
  TEXTJOIN(CHAR(10),TRUE,FILTER('SUMMARY DATA'!E:E,'SUMMARY DATA'!$A:$A=$A350,'SUMMARY DATA'!$C:$C=$B350,'SUMMARY DATA'!$B:$B=""RWS"")),
  IF(
    OR(
      ISNUMBER(SEARCH(""CDM CASH DEPOSIT"",$C350)),
      ISNUMBER(SEARCH(""CASH DEPOSIT"",$C35"&amp;"0)),
      COUNTIFS('SUMMARY DATA'!$D:$D,$C350,'SUMMARY DATA'!$B:$B,""RWS"")&lt;&gt;1
    ),
    """",
    IFERROR(TEXTJOIN(CHAR(10),TRUE,FILTER('SUMMARY DATA'!E:E,'SUMMARY DATA'!$D:$D=$C350,'SUMMARY DATA'!$B:$B=""RWS"")),"""")
  )
)"),"")</f>
        <v/>
      </c>
      <c r="F350" s="17" t="str">
        <f>IFERROR(__xludf.DUMMYFUNCTION("IFERROR(
  TEXTJOIN(CHAR(10),TRUE,FILTER('SUMMARY DATA'!F:F,'SUMMARY DATA'!$A:$A=$A350,'SUMMARY DATA'!$C:$C=$B350,'SUMMARY DATA'!$B:$B=""RWS"")),
  IF(
    OR(
      ISNUMBER(SEARCH(""CDM CASH DEPOSIT"",$C350)),
      ISNUMBER(SEARCH(""CASH DEPOSIT"",$C35"&amp;"0)),
      COUNTIFS('SUMMARY DATA'!$D:$D,$C350,'SUMMARY DATA'!$B:$B,""RWS"")&lt;&gt;1
    ),
    """",
    IFERROR(TEXTJOIN(CHAR(10),TRUE,FILTER('SUMMARY DATA'!F:F,'SUMMARY DATA'!$D:$D=$C350,'SUMMARY DATA'!$B:$B=""RWS"")),"""")
  )
)"),"")</f>
        <v/>
      </c>
      <c r="G350" s="17" t="str">
        <f>IFERROR(__xludf.DUMMYFUNCTION("IFERROR(
  TEXTJOIN(CHAR(10),TRUE,FILTER('SUMMARY DATA'!G:G,'SUMMARY DATA'!$A:$A=$A350,'SUMMARY DATA'!$C:$C=$B350,'SUMMARY DATA'!$B:$B=""RWS"")),
  IF(
    OR(
      ISNUMBER(SEARCH(""CDM CASH DEPOSIT"",$C350)),
      ISNUMBER(SEARCH(""CASH DEPOSIT"",$C35"&amp;"0)),
      COUNTIFS('SUMMARY DATA'!$D:$D,$C350,'SUMMARY DATA'!$B:$B,""RWS"")&lt;&gt;1
    ),
    """",
    IFERROR(TEXTJOIN(CHAR(10),TRUE,FILTER('SUMMARY DATA'!G:G,'SUMMARY DATA'!$D:$D=$C350,'SUMMARY DATA'!$B:$B=""RWS"")),"""")
  )
)"),"")</f>
        <v/>
      </c>
      <c r="H350" s="18" t="str">
        <f>IFERROR(__xludf.DUMMYFUNCTION("IFERROR(
  TEXTJOIN(CHAR(10),TRUE,FILTER('SUMMARY DATA'!H:H,'SUMMARY DATA'!$A:$A=$A350,'SUMMARY DATA'!$C:$C=$B350,'SUMMARY DATA'!$B:$B=""RWS"",'SUMMARY DATA'!$H:$H=$D350)),
  IF(
    OR(
      ISNUMBER(SEARCH(""CDM CASH DEPOSIT"",$C350)),
      ISNUMBER(S"&amp;"EARCH(""CASH DEPOSIT"",$C350))
    ),
    """",
    IFERROR(TEXTJOIN(CHAR(10),TRUE,FILTER('SUMMARY DATA'!H:H,'SUMMARY DATA'!$D:$D=$C350,'SUMMARY DATA'!$B:$B=""RWS"",'SUMMARY DATA'!$H:$H=$D350)),"""")
  )
)"),"")</f>
        <v/>
      </c>
      <c r="I350" s="18" t="str">
        <f>IFERROR(__xludf.DUMMYFUNCTION("IF(H350="""","""",
SUM(ARRAYFORMULA(VALUE(SPLIT(H350,CHAR(10)))))
)"),"")</f>
        <v/>
      </c>
      <c r="J350" s="17" t="str">
        <f>IFERROR(__xludf.DUMMYFUNCTION("IFERROR(
  TEXTJOIN(CHAR(10),TRUE,FILTER('SUMMARY DATA'!I:I,'SUMMARY DATA'!$A:$A=$A350,'SUMMARY DATA'!$C:$C=$B350,'SUMMARY DATA'!$B:$B=""RWS"")),
  IF(
    OR(
      ISNUMBER(SEARCH(""CDM CASH DEPOSIT"",$C350)),
      ISNUMBER(SEARCH(""CASH DEPOSIT"",$C35"&amp;"0)),
      COUNTIFS('SUMMARY DATA'!$D:$D,$C350,'SUMMARY DATA'!$B:$B,""RWS"")&lt;&gt;1
    ),
    """",
    IFERROR(TEXTJOIN(CHAR(10),TRUE,FILTER('SUMMARY DATA'!I:I,'SUMMARY DATA'!$D:$D=$C350,'SUMMARY DATA'!$B:$B=""RWS"")),"""")
  )
)"),"")</f>
        <v/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Height="1" spans="1:27">
      <c r="A351" s="2" t="s">
        <v>1651</v>
      </c>
      <c r="B351" s="15">
        <v>45974</v>
      </c>
      <c r="C351" s="2" t="s">
        <v>1652</v>
      </c>
      <c r="D351" s="3">
        <v>350</v>
      </c>
      <c r="E351" s="16" t="str">
        <f>IFERROR(__xludf.DUMMYFUNCTION("IFERROR(
  TEXTJOIN(CHAR(10),TRUE,FILTER('SUMMARY DATA'!E:E,'SUMMARY DATA'!$A:$A=$A351,'SUMMARY DATA'!$C:$C=$B351,'SUMMARY DATA'!$B:$B=""RWS"")),
  IF(
    OR(
      ISNUMBER(SEARCH(""CDM CASH DEPOSIT"",$C351)),
      ISNUMBER(SEARCH(""CASH DEPOSIT"",$C35"&amp;"1)),
      COUNTIFS('SUMMARY DATA'!$D:$D,$C351,'SUMMARY DATA'!$B:$B,""RWS"")&lt;&gt;1
    ),
    """",
    IFERROR(TEXTJOIN(CHAR(10),TRUE,FILTER('SUMMARY DATA'!E:E,'SUMMARY DATA'!$D:$D=$C351,'SUMMARY DATA'!$B:$B=""RWS"")),"""")
  )
)"),"")</f>
        <v/>
      </c>
      <c r="F351" s="17" t="str">
        <f>IFERROR(__xludf.DUMMYFUNCTION("IFERROR(
  TEXTJOIN(CHAR(10),TRUE,FILTER('SUMMARY DATA'!F:F,'SUMMARY DATA'!$A:$A=$A351,'SUMMARY DATA'!$C:$C=$B351,'SUMMARY DATA'!$B:$B=""RWS"")),
  IF(
    OR(
      ISNUMBER(SEARCH(""CDM CASH DEPOSIT"",$C351)),
      ISNUMBER(SEARCH(""CASH DEPOSIT"",$C35"&amp;"1)),
      COUNTIFS('SUMMARY DATA'!$D:$D,$C351,'SUMMARY DATA'!$B:$B,""RWS"")&lt;&gt;1
    ),
    """",
    IFERROR(TEXTJOIN(CHAR(10),TRUE,FILTER('SUMMARY DATA'!F:F,'SUMMARY DATA'!$D:$D=$C351,'SUMMARY DATA'!$B:$B=""RWS"")),"""")
  )
)"),"")</f>
        <v/>
      </c>
      <c r="G351" s="17" t="str">
        <f>IFERROR(__xludf.DUMMYFUNCTION("IFERROR(
  TEXTJOIN(CHAR(10),TRUE,FILTER('SUMMARY DATA'!G:G,'SUMMARY DATA'!$A:$A=$A351,'SUMMARY DATA'!$C:$C=$B351,'SUMMARY DATA'!$B:$B=""RWS"")),
  IF(
    OR(
      ISNUMBER(SEARCH(""CDM CASH DEPOSIT"",$C351)),
      ISNUMBER(SEARCH(""CASH DEPOSIT"",$C35"&amp;"1)),
      COUNTIFS('SUMMARY DATA'!$D:$D,$C351,'SUMMARY DATA'!$B:$B,""RWS"")&lt;&gt;1
    ),
    """",
    IFERROR(TEXTJOIN(CHAR(10),TRUE,FILTER('SUMMARY DATA'!G:G,'SUMMARY DATA'!$D:$D=$C351,'SUMMARY DATA'!$B:$B=""RWS"")),"""")
  )
)"),"")</f>
        <v/>
      </c>
      <c r="H351" s="18" t="str">
        <f>IFERROR(__xludf.DUMMYFUNCTION("IFERROR(
  TEXTJOIN(CHAR(10),TRUE,FILTER('SUMMARY DATA'!H:H,'SUMMARY DATA'!$A:$A=$A351,'SUMMARY DATA'!$C:$C=$B351,'SUMMARY DATA'!$B:$B=""RWS"",'SUMMARY DATA'!$H:$H=$D351)),
  IF(
    OR(
      ISNUMBER(SEARCH(""CDM CASH DEPOSIT"",$C351)),
      ISNUMBER(S"&amp;"EARCH(""CASH DEPOSIT"",$C351))
    ),
    """",
    IFERROR(TEXTJOIN(CHAR(10),TRUE,FILTER('SUMMARY DATA'!H:H,'SUMMARY DATA'!$D:$D=$C351,'SUMMARY DATA'!$B:$B=""RWS"",'SUMMARY DATA'!$H:$H=$D351)),"""")
  )
)"),"")</f>
        <v/>
      </c>
      <c r="I351" s="18" t="str">
        <f>IFERROR(__xludf.DUMMYFUNCTION("IF(H351="""","""",
SUM(ARRAYFORMULA(VALUE(SPLIT(H351,CHAR(10)))))
)"),"")</f>
        <v/>
      </c>
      <c r="J351" s="17" t="str">
        <f>IFERROR(__xludf.DUMMYFUNCTION("IFERROR(
  TEXTJOIN(CHAR(10),TRUE,FILTER('SUMMARY DATA'!I:I,'SUMMARY DATA'!$A:$A=$A351,'SUMMARY DATA'!$C:$C=$B351,'SUMMARY DATA'!$B:$B=""RWS"")),
  IF(
    OR(
      ISNUMBER(SEARCH(""CDM CASH DEPOSIT"",$C351)),
      ISNUMBER(SEARCH(""CASH DEPOSIT"",$C35"&amp;"1)),
      COUNTIFS('SUMMARY DATA'!$D:$D,$C351,'SUMMARY DATA'!$B:$B,""RWS"")&lt;&gt;1
    ),
    """",
    IFERROR(TEXTJOIN(CHAR(10),TRUE,FILTER('SUMMARY DATA'!I:I,'SUMMARY DATA'!$D:$D=$C351,'SUMMARY DATA'!$B:$B=""RWS"")),"""")
  )
)"),"")</f>
        <v/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Height="1" spans="1:27">
      <c r="A352" s="2" t="s">
        <v>1653</v>
      </c>
      <c r="B352" s="15">
        <v>45973</v>
      </c>
      <c r="C352" s="2" t="s">
        <v>1654</v>
      </c>
      <c r="D352" s="3">
        <v>69.85</v>
      </c>
      <c r="E352" s="16" t="str">
        <f>IFERROR(__xludf.DUMMYFUNCTION("IFERROR(
  TEXTJOIN(CHAR(10),TRUE,FILTER('SUMMARY DATA'!E:E,'SUMMARY DATA'!$A:$A=$A352,'SUMMARY DATA'!$C:$C=$B352,'SUMMARY DATA'!$B:$B=""RWS"")),
  IF(
    OR(
      ISNUMBER(SEARCH(""CDM CASH DEPOSIT"",$C352)),
      ISNUMBER(SEARCH(""CASH DEPOSIT"",$C35"&amp;"2)),
      COUNTIFS('SUMMARY DATA'!$D:$D,$C352,'SUMMARY DATA'!$B:$B,""RWS"")&lt;&gt;1
    ),
    """",
    IFERROR(TEXTJOIN(CHAR(10),TRUE,FILTER('SUMMARY DATA'!E:E,'SUMMARY DATA'!$D:$D=$C352,'SUMMARY DATA'!$B:$B=""RWS"")),"""")
  )
)"),"")</f>
        <v/>
      </c>
      <c r="F352" s="17" t="str">
        <f>IFERROR(__xludf.DUMMYFUNCTION("IFERROR(
  TEXTJOIN(CHAR(10),TRUE,FILTER('SUMMARY DATA'!F:F,'SUMMARY DATA'!$A:$A=$A352,'SUMMARY DATA'!$C:$C=$B352,'SUMMARY DATA'!$B:$B=""RWS"")),
  IF(
    OR(
      ISNUMBER(SEARCH(""CDM CASH DEPOSIT"",$C352)),
      ISNUMBER(SEARCH(""CASH DEPOSIT"",$C35"&amp;"2)),
      COUNTIFS('SUMMARY DATA'!$D:$D,$C352,'SUMMARY DATA'!$B:$B,""RWS"")&lt;&gt;1
    ),
    """",
    IFERROR(TEXTJOIN(CHAR(10),TRUE,FILTER('SUMMARY DATA'!F:F,'SUMMARY DATA'!$D:$D=$C352,'SUMMARY DATA'!$B:$B=""RWS"")),"""")
  )
)"),"")</f>
        <v/>
      </c>
      <c r="G352" s="17" t="str">
        <f>IFERROR(__xludf.DUMMYFUNCTION("IFERROR(
  TEXTJOIN(CHAR(10),TRUE,FILTER('SUMMARY DATA'!G:G,'SUMMARY DATA'!$A:$A=$A352,'SUMMARY DATA'!$C:$C=$B352,'SUMMARY DATA'!$B:$B=""RWS"")),
  IF(
    OR(
      ISNUMBER(SEARCH(""CDM CASH DEPOSIT"",$C352)),
      ISNUMBER(SEARCH(""CASH DEPOSIT"",$C35"&amp;"2)),
      COUNTIFS('SUMMARY DATA'!$D:$D,$C352,'SUMMARY DATA'!$B:$B,""RWS"")&lt;&gt;1
    ),
    """",
    IFERROR(TEXTJOIN(CHAR(10),TRUE,FILTER('SUMMARY DATA'!G:G,'SUMMARY DATA'!$D:$D=$C352,'SUMMARY DATA'!$B:$B=""RWS"")),"""")
  )
)"),"")</f>
        <v/>
      </c>
      <c r="H352" s="18" t="str">
        <f>IFERROR(__xludf.DUMMYFUNCTION("IFERROR(
  TEXTJOIN(CHAR(10),TRUE,FILTER('SUMMARY DATA'!H:H,'SUMMARY DATA'!$A:$A=$A352,'SUMMARY DATA'!$C:$C=$B352,'SUMMARY DATA'!$B:$B=""RWS"",'SUMMARY DATA'!$H:$H=$D352)),
  IF(
    OR(
      ISNUMBER(SEARCH(""CDM CASH DEPOSIT"",$C352)),
      ISNUMBER(S"&amp;"EARCH(""CASH DEPOSIT"",$C352))
    ),
    """",
    IFERROR(TEXTJOIN(CHAR(10),TRUE,FILTER('SUMMARY DATA'!H:H,'SUMMARY DATA'!$D:$D=$C352,'SUMMARY DATA'!$B:$B=""RWS"",'SUMMARY DATA'!$H:$H=$D352)),"""")
  )
)"),"")</f>
        <v/>
      </c>
      <c r="I352" s="18" t="str">
        <f>IFERROR(__xludf.DUMMYFUNCTION("IF(H352="""","""",
SUM(ARRAYFORMULA(VALUE(SPLIT(H352,CHAR(10)))))
)"),"")</f>
        <v/>
      </c>
      <c r="J352" s="17" t="str">
        <f>IFERROR(__xludf.DUMMYFUNCTION("IFERROR(
  TEXTJOIN(CHAR(10),TRUE,FILTER('SUMMARY DATA'!I:I,'SUMMARY DATA'!$A:$A=$A352,'SUMMARY DATA'!$C:$C=$B352,'SUMMARY DATA'!$B:$B=""RWS"")),
  IF(
    OR(
      ISNUMBER(SEARCH(""CDM CASH DEPOSIT"",$C352)),
      ISNUMBER(SEARCH(""CASH DEPOSIT"",$C35"&amp;"2)),
      COUNTIFS('SUMMARY DATA'!$D:$D,$C352,'SUMMARY DATA'!$B:$B,""RWS"")&lt;&gt;1
    ),
    """",
    IFERROR(TEXTJOIN(CHAR(10),TRUE,FILTER('SUMMARY DATA'!I:I,'SUMMARY DATA'!$D:$D=$C352,'SUMMARY DATA'!$B:$B=""RWS"")),"""")
  )
)"),"")</f>
        <v/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Height="1" spans="1:27">
      <c r="A353" s="2" t="s">
        <v>1655</v>
      </c>
      <c r="B353" s="15">
        <v>45973</v>
      </c>
      <c r="C353" s="2" t="s">
        <v>1656</v>
      </c>
      <c r="D353" s="3">
        <v>593.94</v>
      </c>
      <c r="E353" s="16" t="str">
        <f>IFERROR(__xludf.DUMMYFUNCTION("IFERROR(
  TEXTJOIN(CHAR(10),TRUE,FILTER('SUMMARY DATA'!E:E,'SUMMARY DATA'!$A:$A=$A353,'SUMMARY DATA'!$C:$C=$B353,'SUMMARY DATA'!$B:$B=""RWS"")),
  IF(
    OR(
      ISNUMBER(SEARCH(""CDM CASH DEPOSIT"",$C353)),
      ISNUMBER(SEARCH(""CASH DEPOSIT"",$C35"&amp;"3)),
      COUNTIFS('SUMMARY DATA'!$D:$D,$C353,'SUMMARY DATA'!$B:$B,""RWS"")&lt;&gt;1
    ),
    """",
    IFERROR(TEXTJOIN(CHAR(10),TRUE,FILTER('SUMMARY DATA'!E:E,'SUMMARY DATA'!$D:$D=$C353,'SUMMARY DATA'!$B:$B=""RWS"")),"""")
  )
)"),"")</f>
        <v/>
      </c>
      <c r="F353" s="17" t="str">
        <f>IFERROR(__xludf.DUMMYFUNCTION("IFERROR(
  TEXTJOIN(CHAR(10),TRUE,FILTER('SUMMARY DATA'!F:F,'SUMMARY DATA'!$A:$A=$A353,'SUMMARY DATA'!$C:$C=$B353,'SUMMARY DATA'!$B:$B=""RWS"")),
  IF(
    OR(
      ISNUMBER(SEARCH(""CDM CASH DEPOSIT"",$C353)),
      ISNUMBER(SEARCH(""CASH DEPOSIT"",$C35"&amp;"3)),
      COUNTIFS('SUMMARY DATA'!$D:$D,$C353,'SUMMARY DATA'!$B:$B,""RWS"")&lt;&gt;1
    ),
    """",
    IFERROR(TEXTJOIN(CHAR(10),TRUE,FILTER('SUMMARY DATA'!F:F,'SUMMARY DATA'!$D:$D=$C353,'SUMMARY DATA'!$B:$B=""RWS"")),"""")
  )
)"),"")</f>
        <v/>
      </c>
      <c r="G353" s="17" t="str">
        <f>IFERROR(__xludf.DUMMYFUNCTION("IFERROR(
  TEXTJOIN(CHAR(10),TRUE,FILTER('SUMMARY DATA'!G:G,'SUMMARY DATA'!$A:$A=$A353,'SUMMARY DATA'!$C:$C=$B353,'SUMMARY DATA'!$B:$B=""RWS"")),
  IF(
    OR(
      ISNUMBER(SEARCH(""CDM CASH DEPOSIT"",$C353)),
      ISNUMBER(SEARCH(""CASH DEPOSIT"",$C35"&amp;"3)),
      COUNTIFS('SUMMARY DATA'!$D:$D,$C353,'SUMMARY DATA'!$B:$B,""RWS"")&lt;&gt;1
    ),
    """",
    IFERROR(TEXTJOIN(CHAR(10),TRUE,FILTER('SUMMARY DATA'!G:G,'SUMMARY DATA'!$D:$D=$C353,'SUMMARY DATA'!$B:$B=""RWS"")),"""")
  )
)"),"")</f>
        <v/>
      </c>
      <c r="H353" s="18" t="str">
        <f>IFERROR(__xludf.DUMMYFUNCTION("IFERROR(
  TEXTJOIN(CHAR(10),TRUE,FILTER('SUMMARY DATA'!H:H,'SUMMARY DATA'!$A:$A=$A353,'SUMMARY DATA'!$C:$C=$B353,'SUMMARY DATA'!$B:$B=""RWS"",'SUMMARY DATA'!$H:$H=$D353)),
  IF(
    OR(
      ISNUMBER(SEARCH(""CDM CASH DEPOSIT"",$C353)),
      ISNUMBER(S"&amp;"EARCH(""CASH DEPOSIT"",$C353))
    ),
    """",
    IFERROR(TEXTJOIN(CHAR(10),TRUE,FILTER('SUMMARY DATA'!H:H,'SUMMARY DATA'!$D:$D=$C353,'SUMMARY DATA'!$B:$B=""RWS"",'SUMMARY DATA'!$H:$H=$D353)),"""")
  )
)"),"")</f>
        <v/>
      </c>
      <c r="I353" s="18" t="str">
        <f>IFERROR(__xludf.DUMMYFUNCTION("IF(H353="""","""",
SUM(ARRAYFORMULA(VALUE(SPLIT(H353,CHAR(10)))))
)"),"")</f>
        <v/>
      </c>
      <c r="J353" s="17" t="str">
        <f>IFERROR(__xludf.DUMMYFUNCTION("IFERROR(
  TEXTJOIN(CHAR(10),TRUE,FILTER('SUMMARY DATA'!I:I,'SUMMARY DATA'!$A:$A=$A353,'SUMMARY DATA'!$C:$C=$B353,'SUMMARY DATA'!$B:$B=""RWS"")),
  IF(
    OR(
      ISNUMBER(SEARCH(""CDM CASH DEPOSIT"",$C353)),
      ISNUMBER(SEARCH(""CASH DEPOSIT"",$C35"&amp;"3)),
      COUNTIFS('SUMMARY DATA'!$D:$D,$C353,'SUMMARY DATA'!$B:$B,""RWS"")&lt;&gt;1
    ),
    """",
    IFERROR(TEXTJOIN(CHAR(10),TRUE,FILTER('SUMMARY DATA'!I:I,'SUMMARY DATA'!$D:$D=$C353,'SUMMARY DATA'!$B:$B=""RWS"")),"""")
  )
)"),"")</f>
        <v/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Height="1" spans="1:27">
      <c r="A354" s="2" t="s">
        <v>1657</v>
      </c>
      <c r="B354" s="15">
        <v>45973</v>
      </c>
      <c r="C354" s="2" t="s">
        <v>1658</v>
      </c>
      <c r="D354" s="3">
        <v>50.4</v>
      </c>
      <c r="E354" s="16" t="str">
        <f>IFERROR(__xludf.DUMMYFUNCTION("IFERROR(
  TEXTJOIN(CHAR(10),TRUE,FILTER('SUMMARY DATA'!E:E,'SUMMARY DATA'!$A:$A=$A354,'SUMMARY DATA'!$C:$C=$B354,'SUMMARY DATA'!$B:$B=""RWS"")),
  IF(
    OR(
      ISNUMBER(SEARCH(""CDM CASH DEPOSIT"",$C354)),
      ISNUMBER(SEARCH(""CASH DEPOSIT"",$C35"&amp;"4)),
      COUNTIFS('SUMMARY DATA'!$D:$D,$C354,'SUMMARY DATA'!$B:$B,""RWS"")&lt;&gt;1
    ),
    """",
    IFERROR(TEXTJOIN(CHAR(10),TRUE,FILTER('SUMMARY DATA'!E:E,'SUMMARY DATA'!$D:$D=$C354,'SUMMARY DATA'!$B:$B=""RWS"")),"""")
  )
)"),"")</f>
        <v/>
      </c>
      <c r="F354" s="17" t="str">
        <f>IFERROR(__xludf.DUMMYFUNCTION("IFERROR(
  TEXTJOIN(CHAR(10),TRUE,FILTER('SUMMARY DATA'!F:F,'SUMMARY DATA'!$A:$A=$A354,'SUMMARY DATA'!$C:$C=$B354,'SUMMARY DATA'!$B:$B=""RWS"")),
  IF(
    OR(
      ISNUMBER(SEARCH(""CDM CASH DEPOSIT"",$C354)),
      ISNUMBER(SEARCH(""CASH DEPOSIT"",$C35"&amp;"4)),
      COUNTIFS('SUMMARY DATA'!$D:$D,$C354,'SUMMARY DATA'!$B:$B,""RWS"")&lt;&gt;1
    ),
    """",
    IFERROR(TEXTJOIN(CHAR(10),TRUE,FILTER('SUMMARY DATA'!F:F,'SUMMARY DATA'!$D:$D=$C354,'SUMMARY DATA'!$B:$B=""RWS"")),"""")
  )
)"),"")</f>
        <v/>
      </c>
      <c r="G354" s="17" t="str">
        <f>IFERROR(__xludf.DUMMYFUNCTION("IFERROR(
  TEXTJOIN(CHAR(10),TRUE,FILTER('SUMMARY DATA'!G:G,'SUMMARY DATA'!$A:$A=$A354,'SUMMARY DATA'!$C:$C=$B354,'SUMMARY DATA'!$B:$B=""RWS"")),
  IF(
    OR(
      ISNUMBER(SEARCH(""CDM CASH DEPOSIT"",$C354)),
      ISNUMBER(SEARCH(""CASH DEPOSIT"",$C35"&amp;"4)),
      COUNTIFS('SUMMARY DATA'!$D:$D,$C354,'SUMMARY DATA'!$B:$B,""RWS"")&lt;&gt;1
    ),
    """",
    IFERROR(TEXTJOIN(CHAR(10),TRUE,FILTER('SUMMARY DATA'!G:G,'SUMMARY DATA'!$D:$D=$C354,'SUMMARY DATA'!$B:$B=""RWS"")),"""")
  )
)"),"")</f>
        <v/>
      </c>
      <c r="H354" s="18" t="str">
        <f>IFERROR(__xludf.DUMMYFUNCTION("IFERROR(
  TEXTJOIN(CHAR(10),TRUE,FILTER('SUMMARY DATA'!H:H,'SUMMARY DATA'!$A:$A=$A354,'SUMMARY DATA'!$C:$C=$B354,'SUMMARY DATA'!$B:$B=""RWS"",'SUMMARY DATA'!$H:$H=$D354)),
  IF(
    OR(
      ISNUMBER(SEARCH(""CDM CASH DEPOSIT"",$C354)),
      ISNUMBER(S"&amp;"EARCH(""CASH DEPOSIT"",$C354))
    ),
    """",
    IFERROR(TEXTJOIN(CHAR(10),TRUE,FILTER('SUMMARY DATA'!H:H,'SUMMARY DATA'!$D:$D=$C354,'SUMMARY DATA'!$B:$B=""RWS"",'SUMMARY DATA'!$H:$H=$D354)),"""")
  )
)"),"")</f>
        <v/>
      </c>
      <c r="I354" s="18" t="str">
        <f>IFERROR(__xludf.DUMMYFUNCTION("IF(H354="""","""",
SUM(ARRAYFORMULA(VALUE(SPLIT(H354,CHAR(10)))))
)"),"")</f>
        <v/>
      </c>
      <c r="J354" s="17" t="str">
        <f>IFERROR(__xludf.DUMMYFUNCTION("IFERROR(
  TEXTJOIN(CHAR(10),TRUE,FILTER('SUMMARY DATA'!I:I,'SUMMARY DATA'!$A:$A=$A354,'SUMMARY DATA'!$C:$C=$B354,'SUMMARY DATA'!$B:$B=""RWS"")),
  IF(
    OR(
      ISNUMBER(SEARCH(""CDM CASH DEPOSIT"",$C354)),
      ISNUMBER(SEARCH(""CASH DEPOSIT"",$C35"&amp;"4)),
      COUNTIFS('SUMMARY DATA'!$D:$D,$C354,'SUMMARY DATA'!$B:$B,""RWS"")&lt;&gt;1
    ),
    """",
    IFERROR(TEXTJOIN(CHAR(10),TRUE,FILTER('SUMMARY DATA'!I:I,'SUMMARY DATA'!$D:$D=$C354,'SUMMARY DATA'!$B:$B=""RWS"")),"""")
  )
)"),"")</f>
        <v/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Height="1" spans="1:27">
      <c r="A355" s="2" t="s">
        <v>1659</v>
      </c>
      <c r="B355" s="15">
        <v>45973</v>
      </c>
      <c r="C355" s="2" t="s">
        <v>1660</v>
      </c>
      <c r="D355" s="3">
        <v>165.78</v>
      </c>
      <c r="E355" s="16" t="str">
        <f>IFERROR(__xludf.DUMMYFUNCTION("IFERROR(
  TEXTJOIN(CHAR(10),TRUE,FILTER('SUMMARY DATA'!E:E,'SUMMARY DATA'!$A:$A=$A355,'SUMMARY DATA'!$C:$C=$B355,'SUMMARY DATA'!$B:$B=""RWS"")),
  IF(
    OR(
      ISNUMBER(SEARCH(""CDM CASH DEPOSIT"",$C355)),
      ISNUMBER(SEARCH(""CASH DEPOSIT"",$C35"&amp;"5)),
      COUNTIFS('SUMMARY DATA'!$D:$D,$C355,'SUMMARY DATA'!$B:$B,""RWS"")&lt;&gt;1
    ),
    """",
    IFERROR(TEXTJOIN(CHAR(10),TRUE,FILTER('SUMMARY DATA'!E:E,'SUMMARY DATA'!$D:$D=$C355,'SUMMARY DATA'!$B:$B=""RWS"")),"""")
  )
)"),"")</f>
        <v/>
      </c>
      <c r="F355" s="17" t="str">
        <f>IFERROR(__xludf.DUMMYFUNCTION("IFERROR(
  TEXTJOIN(CHAR(10),TRUE,FILTER('SUMMARY DATA'!F:F,'SUMMARY DATA'!$A:$A=$A355,'SUMMARY DATA'!$C:$C=$B355,'SUMMARY DATA'!$B:$B=""RWS"")),
  IF(
    OR(
      ISNUMBER(SEARCH(""CDM CASH DEPOSIT"",$C355)),
      ISNUMBER(SEARCH(""CASH DEPOSIT"",$C35"&amp;"5)),
      COUNTIFS('SUMMARY DATA'!$D:$D,$C355,'SUMMARY DATA'!$B:$B,""RWS"")&lt;&gt;1
    ),
    """",
    IFERROR(TEXTJOIN(CHAR(10),TRUE,FILTER('SUMMARY DATA'!F:F,'SUMMARY DATA'!$D:$D=$C355,'SUMMARY DATA'!$B:$B=""RWS"")),"""")
  )
)"),"")</f>
        <v/>
      </c>
      <c r="G355" s="17" t="str">
        <f>IFERROR(__xludf.DUMMYFUNCTION("IFERROR(
  TEXTJOIN(CHAR(10),TRUE,FILTER('SUMMARY DATA'!G:G,'SUMMARY DATA'!$A:$A=$A355,'SUMMARY DATA'!$C:$C=$B355,'SUMMARY DATA'!$B:$B=""RWS"")),
  IF(
    OR(
      ISNUMBER(SEARCH(""CDM CASH DEPOSIT"",$C355)),
      ISNUMBER(SEARCH(""CASH DEPOSIT"",$C35"&amp;"5)),
      COUNTIFS('SUMMARY DATA'!$D:$D,$C355,'SUMMARY DATA'!$B:$B,""RWS"")&lt;&gt;1
    ),
    """",
    IFERROR(TEXTJOIN(CHAR(10),TRUE,FILTER('SUMMARY DATA'!G:G,'SUMMARY DATA'!$D:$D=$C355,'SUMMARY DATA'!$B:$B=""RWS"")),"""")
  )
)"),"")</f>
        <v/>
      </c>
      <c r="H355" s="18" t="str">
        <f>IFERROR(__xludf.DUMMYFUNCTION("IFERROR(
  TEXTJOIN(CHAR(10),TRUE,FILTER('SUMMARY DATA'!H:H,'SUMMARY DATA'!$A:$A=$A355,'SUMMARY DATA'!$C:$C=$B355,'SUMMARY DATA'!$B:$B=""RWS"",'SUMMARY DATA'!$H:$H=$D355)),
  IF(
    OR(
      ISNUMBER(SEARCH(""CDM CASH DEPOSIT"",$C355)),
      ISNUMBER(S"&amp;"EARCH(""CASH DEPOSIT"",$C355))
    ),
    """",
    IFERROR(TEXTJOIN(CHAR(10),TRUE,FILTER('SUMMARY DATA'!H:H,'SUMMARY DATA'!$D:$D=$C355,'SUMMARY DATA'!$B:$B=""RWS"",'SUMMARY DATA'!$H:$H=$D355)),"""")
  )
)"),"")</f>
        <v/>
      </c>
      <c r="I355" s="18" t="str">
        <f>IFERROR(__xludf.DUMMYFUNCTION("IF(H355="""","""",
SUM(ARRAYFORMULA(VALUE(SPLIT(H355,CHAR(10)))))
)"),"")</f>
        <v/>
      </c>
      <c r="J355" s="17" t="str">
        <f>IFERROR(__xludf.DUMMYFUNCTION("IFERROR(
  TEXTJOIN(CHAR(10),TRUE,FILTER('SUMMARY DATA'!I:I,'SUMMARY DATA'!$A:$A=$A355,'SUMMARY DATA'!$C:$C=$B355,'SUMMARY DATA'!$B:$B=""RWS"")),
  IF(
    OR(
      ISNUMBER(SEARCH(""CDM CASH DEPOSIT"",$C355)),
      ISNUMBER(SEARCH(""CASH DEPOSIT"",$C35"&amp;"5)),
      COUNTIFS('SUMMARY DATA'!$D:$D,$C355,'SUMMARY DATA'!$B:$B,""RWS"")&lt;&gt;1
    ),
    """",
    IFERROR(TEXTJOIN(CHAR(10),TRUE,FILTER('SUMMARY DATA'!I:I,'SUMMARY DATA'!$D:$D=$C355,'SUMMARY DATA'!$B:$B=""RWS"")),"""")
  )
)"),"")</f>
        <v/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Height="1" spans="1:27">
      <c r="A356" s="2" t="s">
        <v>1661</v>
      </c>
      <c r="B356" s="15">
        <v>45972</v>
      </c>
      <c r="C356" s="2" t="s">
        <v>1662</v>
      </c>
      <c r="D356" s="3">
        <v>1</v>
      </c>
      <c r="E356" s="16" t="str">
        <f>IFERROR(__xludf.DUMMYFUNCTION("IFERROR(
  TEXTJOIN(CHAR(10),TRUE,FILTER('SUMMARY DATA'!E:E,'SUMMARY DATA'!$A:$A=$A356,'SUMMARY DATA'!$C:$C=$B356,'SUMMARY DATA'!$B:$B=""RWS"")),
  IF(
    OR(
      ISNUMBER(SEARCH(""CDM CASH DEPOSIT"",$C356)),
      ISNUMBER(SEARCH(""CASH DEPOSIT"",$C35"&amp;"6)),
      COUNTIFS('SUMMARY DATA'!$D:$D,$C356,'SUMMARY DATA'!$B:$B,""RWS"")&lt;&gt;1
    ),
    """",
    IFERROR(TEXTJOIN(CHAR(10),TRUE,FILTER('SUMMARY DATA'!E:E,'SUMMARY DATA'!$D:$D=$C356,'SUMMARY DATA'!$B:$B=""RWS"")),"""")
  )
)"),"")</f>
        <v/>
      </c>
      <c r="F356" s="17" t="str">
        <f>IFERROR(__xludf.DUMMYFUNCTION("IFERROR(
  TEXTJOIN(CHAR(10),TRUE,FILTER('SUMMARY DATA'!F:F,'SUMMARY DATA'!$A:$A=$A356,'SUMMARY DATA'!$C:$C=$B356,'SUMMARY DATA'!$B:$B=""RWS"")),
  IF(
    OR(
      ISNUMBER(SEARCH(""CDM CASH DEPOSIT"",$C356)),
      ISNUMBER(SEARCH(""CASH DEPOSIT"",$C35"&amp;"6)),
      COUNTIFS('SUMMARY DATA'!$D:$D,$C356,'SUMMARY DATA'!$B:$B,""RWS"")&lt;&gt;1
    ),
    """",
    IFERROR(TEXTJOIN(CHAR(10),TRUE,FILTER('SUMMARY DATA'!F:F,'SUMMARY DATA'!$D:$D=$C356,'SUMMARY DATA'!$B:$B=""RWS"")),"""")
  )
)"),"")</f>
        <v/>
      </c>
      <c r="G356" s="17" t="str">
        <f>IFERROR(__xludf.DUMMYFUNCTION("IFERROR(
  TEXTJOIN(CHAR(10),TRUE,FILTER('SUMMARY DATA'!G:G,'SUMMARY DATA'!$A:$A=$A356,'SUMMARY DATA'!$C:$C=$B356,'SUMMARY DATA'!$B:$B=""RWS"")),
  IF(
    OR(
      ISNUMBER(SEARCH(""CDM CASH DEPOSIT"",$C356)),
      ISNUMBER(SEARCH(""CASH DEPOSIT"",$C35"&amp;"6)),
      COUNTIFS('SUMMARY DATA'!$D:$D,$C356,'SUMMARY DATA'!$B:$B,""RWS"")&lt;&gt;1
    ),
    """",
    IFERROR(TEXTJOIN(CHAR(10),TRUE,FILTER('SUMMARY DATA'!G:G,'SUMMARY DATA'!$D:$D=$C356,'SUMMARY DATA'!$B:$B=""RWS"")),"""")
  )
)"),"")</f>
        <v/>
      </c>
      <c r="H356" s="18" t="str">
        <f>IFERROR(__xludf.DUMMYFUNCTION("IFERROR(
  TEXTJOIN(CHAR(10),TRUE,FILTER('SUMMARY DATA'!H:H,'SUMMARY DATA'!$A:$A=$A356,'SUMMARY DATA'!$C:$C=$B356,'SUMMARY DATA'!$B:$B=""RWS"",'SUMMARY DATA'!$H:$H=$D356)),
  IF(
    OR(
      ISNUMBER(SEARCH(""CDM CASH DEPOSIT"",$C356)),
      ISNUMBER(S"&amp;"EARCH(""CASH DEPOSIT"",$C356))
    ),
    """",
    IFERROR(TEXTJOIN(CHAR(10),TRUE,FILTER('SUMMARY DATA'!H:H,'SUMMARY DATA'!$D:$D=$C356,'SUMMARY DATA'!$B:$B=""RWS"",'SUMMARY DATA'!$H:$H=$D356)),"""")
  )
)"),"")</f>
        <v/>
      </c>
      <c r="I356" s="18" t="str">
        <f>IFERROR(__xludf.DUMMYFUNCTION("IF(H356="""","""",
SUM(ARRAYFORMULA(VALUE(SPLIT(H356,CHAR(10)))))
)"),"")</f>
        <v/>
      </c>
      <c r="J356" s="17" t="str">
        <f>IFERROR(__xludf.DUMMYFUNCTION("IFERROR(
  TEXTJOIN(CHAR(10),TRUE,FILTER('SUMMARY DATA'!I:I,'SUMMARY DATA'!$A:$A=$A356,'SUMMARY DATA'!$C:$C=$B356,'SUMMARY DATA'!$B:$B=""RWS"")),
  IF(
    OR(
      ISNUMBER(SEARCH(""CDM CASH DEPOSIT"",$C356)),
      ISNUMBER(SEARCH(""CASH DEPOSIT"",$C35"&amp;"6)),
      COUNTIFS('SUMMARY DATA'!$D:$D,$C356,'SUMMARY DATA'!$B:$B,""RWS"")&lt;&gt;1
    ),
    """",
    IFERROR(TEXTJOIN(CHAR(10),TRUE,FILTER('SUMMARY DATA'!I:I,'SUMMARY DATA'!$D:$D=$C356,'SUMMARY DATA'!$B:$B=""RWS"")),"""")
  )
)"),"")</f>
        <v/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Height="1" spans="1:27">
      <c r="A357" s="2" t="s">
        <v>120</v>
      </c>
      <c r="B357" s="15">
        <v>45972</v>
      </c>
      <c r="C357" s="2" t="s">
        <v>121</v>
      </c>
      <c r="D357" s="3">
        <v>53.36</v>
      </c>
      <c r="E357" s="16" t="str">
        <f>IFERROR(__xludf.DUMMYFUNCTION("IFERROR(
  TEXTJOIN(CHAR(10),TRUE,FILTER('SUMMARY DATA'!E:E,'SUMMARY DATA'!$A:$A=$A357,'SUMMARY DATA'!$C:$C=$B357,'SUMMARY DATA'!$B:$B=""RWS"")),
  IF(
    OR(
      ISNUMBER(SEARCH(""CDM CASH DEPOSIT"",$C357)),
      ISNUMBER(SEARCH(""CASH DEPOSIT"",$C35"&amp;"7)),
      COUNTIFS('SUMMARY DATA'!$D:$D,$C357,'SUMMARY DATA'!$B:$B,""RWS"")&lt;&gt;1
    ),
    """",
    IFERROR(TEXTJOIN(CHAR(10),TRUE,FILTER('SUMMARY DATA'!E:E,'SUMMARY DATA'!$D:$D=$C357,'SUMMARY DATA'!$B:$B=""RWS"")),"""")
  )
)"),"")</f>
        <v/>
      </c>
      <c r="F357" s="17" t="str">
        <f>IFERROR(__xludf.DUMMYFUNCTION("IFERROR(
  TEXTJOIN(CHAR(10),TRUE,FILTER('SUMMARY DATA'!F:F,'SUMMARY DATA'!$A:$A=$A357,'SUMMARY DATA'!$C:$C=$B357,'SUMMARY DATA'!$B:$B=""RWS"")),
  IF(
    OR(
      ISNUMBER(SEARCH(""CDM CASH DEPOSIT"",$C357)),
      ISNUMBER(SEARCH(""CASH DEPOSIT"",$C35"&amp;"7)),
      COUNTIFS('SUMMARY DATA'!$D:$D,$C357,'SUMMARY DATA'!$B:$B,""RWS"")&lt;&gt;1
    ),
    """",
    IFERROR(TEXTJOIN(CHAR(10),TRUE,FILTER('SUMMARY DATA'!F:F,'SUMMARY DATA'!$D:$D=$C357,'SUMMARY DATA'!$B:$B=""RWS"")),"""")
  )
)"),"")</f>
        <v/>
      </c>
      <c r="G357" s="17" t="str">
        <f>IFERROR(__xludf.DUMMYFUNCTION("IFERROR(
  TEXTJOIN(CHAR(10),TRUE,FILTER('SUMMARY DATA'!G:G,'SUMMARY DATA'!$A:$A=$A357,'SUMMARY DATA'!$C:$C=$B357,'SUMMARY DATA'!$B:$B=""RWS"")),
  IF(
    OR(
      ISNUMBER(SEARCH(""CDM CASH DEPOSIT"",$C357)),
      ISNUMBER(SEARCH(""CASH DEPOSIT"",$C35"&amp;"7)),
      COUNTIFS('SUMMARY DATA'!$D:$D,$C357,'SUMMARY DATA'!$B:$B,""RWS"")&lt;&gt;1
    ),
    """",
    IFERROR(TEXTJOIN(CHAR(10),TRUE,FILTER('SUMMARY DATA'!G:G,'SUMMARY DATA'!$D:$D=$C357,'SUMMARY DATA'!$B:$B=""RWS"")),"""")
  )
)"),"")</f>
        <v/>
      </c>
      <c r="H357" s="18" t="str">
        <f>IFERROR(__xludf.DUMMYFUNCTION("IFERROR(
  TEXTJOIN(CHAR(10),TRUE,FILTER('SUMMARY DATA'!H:H,'SUMMARY DATA'!$A:$A=$A357,'SUMMARY DATA'!$C:$C=$B357,'SUMMARY DATA'!$B:$B=""RWS"",'SUMMARY DATA'!$H:$H=$D357)),
  IF(
    OR(
      ISNUMBER(SEARCH(""CDM CASH DEPOSIT"",$C357)),
      ISNUMBER(S"&amp;"EARCH(""CASH DEPOSIT"",$C357))
    ),
    """",
    IFERROR(TEXTJOIN(CHAR(10),TRUE,FILTER('SUMMARY DATA'!H:H,'SUMMARY DATA'!$D:$D=$C357,'SUMMARY DATA'!$B:$B=""RWS"",'SUMMARY DATA'!$H:$H=$D357)),"""")
  )
)"),"")</f>
        <v/>
      </c>
      <c r="I357" s="18" t="str">
        <f>IFERROR(__xludf.DUMMYFUNCTION("IF(H357="""","""",
SUM(ARRAYFORMULA(VALUE(SPLIT(H357,CHAR(10)))))
)"),"")</f>
        <v/>
      </c>
      <c r="J357" s="17" t="str">
        <f>IFERROR(__xludf.DUMMYFUNCTION("IFERROR(
  TEXTJOIN(CHAR(10),TRUE,FILTER('SUMMARY DATA'!I:I,'SUMMARY DATA'!$A:$A=$A357,'SUMMARY DATA'!$C:$C=$B357,'SUMMARY DATA'!$B:$B=""RWS"")),
  IF(
    OR(
      ISNUMBER(SEARCH(""CDM CASH DEPOSIT"",$C357)),
      ISNUMBER(SEARCH(""CASH DEPOSIT"",$C35"&amp;"7)),
      COUNTIFS('SUMMARY DATA'!$D:$D,$C357,'SUMMARY DATA'!$B:$B,""RWS"")&lt;&gt;1
    ),
    """",
    IFERROR(TEXTJOIN(CHAR(10),TRUE,FILTER('SUMMARY DATA'!I:I,'SUMMARY DATA'!$D:$D=$C357,'SUMMARY DATA'!$B:$B=""RWS"")),"""")
  )
)"),"")</f>
        <v/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Height="1" spans="1:27">
      <c r="A358" s="2" t="s">
        <v>1663</v>
      </c>
      <c r="B358" s="15">
        <v>45972</v>
      </c>
      <c r="C358" s="2" t="s">
        <v>1664</v>
      </c>
      <c r="D358" s="3">
        <v>65.64</v>
      </c>
      <c r="E358" s="16" t="str">
        <f>IFERROR(__xludf.DUMMYFUNCTION("IFERROR(
  TEXTJOIN(CHAR(10),TRUE,FILTER('SUMMARY DATA'!E:E,'SUMMARY DATA'!$A:$A=$A358,'SUMMARY DATA'!$C:$C=$B358,'SUMMARY DATA'!$B:$B=""RWS"")),
  IF(
    OR(
      ISNUMBER(SEARCH(""CDM CASH DEPOSIT"",$C358)),
      ISNUMBER(SEARCH(""CASH DEPOSIT"",$C35"&amp;"8)),
      COUNTIFS('SUMMARY DATA'!$D:$D,$C358,'SUMMARY DATA'!$B:$B,""RWS"")&lt;&gt;1
    ),
    """",
    IFERROR(TEXTJOIN(CHAR(10),TRUE,FILTER('SUMMARY DATA'!E:E,'SUMMARY DATA'!$D:$D=$C358,'SUMMARY DATA'!$B:$B=""RWS"")),"""")
  )
)"),"")</f>
        <v/>
      </c>
      <c r="F358" s="17" t="str">
        <f>IFERROR(__xludf.DUMMYFUNCTION("IFERROR(
  TEXTJOIN(CHAR(10),TRUE,FILTER('SUMMARY DATA'!F:F,'SUMMARY DATA'!$A:$A=$A358,'SUMMARY DATA'!$C:$C=$B358,'SUMMARY DATA'!$B:$B=""RWS"")),
  IF(
    OR(
      ISNUMBER(SEARCH(""CDM CASH DEPOSIT"",$C358)),
      ISNUMBER(SEARCH(""CASH DEPOSIT"",$C35"&amp;"8)),
      COUNTIFS('SUMMARY DATA'!$D:$D,$C358,'SUMMARY DATA'!$B:$B,""RWS"")&lt;&gt;1
    ),
    """",
    IFERROR(TEXTJOIN(CHAR(10),TRUE,FILTER('SUMMARY DATA'!F:F,'SUMMARY DATA'!$D:$D=$C358,'SUMMARY DATA'!$B:$B=""RWS"")),"""")
  )
)"),"")</f>
        <v/>
      </c>
      <c r="G358" s="17" t="str">
        <f>IFERROR(__xludf.DUMMYFUNCTION("IFERROR(
  TEXTJOIN(CHAR(10),TRUE,FILTER('SUMMARY DATA'!G:G,'SUMMARY DATA'!$A:$A=$A358,'SUMMARY DATA'!$C:$C=$B358,'SUMMARY DATA'!$B:$B=""RWS"")),
  IF(
    OR(
      ISNUMBER(SEARCH(""CDM CASH DEPOSIT"",$C358)),
      ISNUMBER(SEARCH(""CASH DEPOSIT"",$C35"&amp;"8)),
      COUNTIFS('SUMMARY DATA'!$D:$D,$C358,'SUMMARY DATA'!$B:$B,""RWS"")&lt;&gt;1
    ),
    """",
    IFERROR(TEXTJOIN(CHAR(10),TRUE,FILTER('SUMMARY DATA'!G:G,'SUMMARY DATA'!$D:$D=$C358,'SUMMARY DATA'!$B:$B=""RWS"")),"""")
  )
)"),"")</f>
        <v/>
      </c>
      <c r="H358" s="18" t="str">
        <f>IFERROR(__xludf.DUMMYFUNCTION("IFERROR(
  TEXTJOIN(CHAR(10),TRUE,FILTER('SUMMARY DATA'!H:H,'SUMMARY DATA'!$A:$A=$A358,'SUMMARY DATA'!$C:$C=$B358,'SUMMARY DATA'!$B:$B=""RWS"",'SUMMARY DATA'!$H:$H=$D358)),
  IF(
    OR(
      ISNUMBER(SEARCH(""CDM CASH DEPOSIT"",$C358)),
      ISNUMBER(S"&amp;"EARCH(""CASH DEPOSIT"",$C358))
    ),
    """",
    IFERROR(TEXTJOIN(CHAR(10),TRUE,FILTER('SUMMARY DATA'!H:H,'SUMMARY DATA'!$D:$D=$C358,'SUMMARY DATA'!$B:$B=""RWS"",'SUMMARY DATA'!$H:$H=$D358)),"""")
  )
)"),"")</f>
        <v/>
      </c>
      <c r="I358" s="18" t="str">
        <f>IFERROR(__xludf.DUMMYFUNCTION("IF(H358="""","""",
SUM(ARRAYFORMULA(VALUE(SPLIT(H358,CHAR(10)))))
)"),"")</f>
        <v/>
      </c>
      <c r="J358" s="17" t="str">
        <f>IFERROR(__xludf.DUMMYFUNCTION("IFERROR(
  TEXTJOIN(CHAR(10),TRUE,FILTER('SUMMARY DATA'!I:I,'SUMMARY DATA'!$A:$A=$A358,'SUMMARY DATA'!$C:$C=$B358,'SUMMARY DATA'!$B:$B=""RWS"")),
  IF(
    OR(
      ISNUMBER(SEARCH(""CDM CASH DEPOSIT"",$C358)),
      ISNUMBER(SEARCH(""CASH DEPOSIT"",$C35"&amp;"8)),
      COUNTIFS('SUMMARY DATA'!$D:$D,$C358,'SUMMARY DATA'!$B:$B,""RWS"")&lt;&gt;1
    ),
    """",
    IFERROR(TEXTJOIN(CHAR(10),TRUE,FILTER('SUMMARY DATA'!I:I,'SUMMARY DATA'!$D:$D=$C358,'SUMMARY DATA'!$B:$B=""RWS"")),"""")
  )
)"),"")</f>
        <v/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Height="1" spans="1:27">
      <c r="A359" s="2" t="s">
        <v>1665</v>
      </c>
      <c r="B359" s="15">
        <v>45972</v>
      </c>
      <c r="C359" s="2" t="s">
        <v>1666</v>
      </c>
      <c r="D359" s="3">
        <v>59</v>
      </c>
      <c r="E359" s="16" t="str">
        <f>IFERROR(__xludf.DUMMYFUNCTION("IFERROR(
  TEXTJOIN(CHAR(10),TRUE,FILTER('SUMMARY DATA'!E:E,'SUMMARY DATA'!$A:$A=$A359,'SUMMARY DATA'!$C:$C=$B359,'SUMMARY DATA'!$B:$B=""RWS"")),
  IF(
    OR(
      ISNUMBER(SEARCH(""CDM CASH DEPOSIT"",$C359)),
      ISNUMBER(SEARCH(""CASH DEPOSIT"",$C35"&amp;"9)),
      COUNTIFS('SUMMARY DATA'!$D:$D,$C359,'SUMMARY DATA'!$B:$B,""RWS"")&lt;&gt;1
    ),
    """",
    IFERROR(TEXTJOIN(CHAR(10),TRUE,FILTER('SUMMARY DATA'!E:E,'SUMMARY DATA'!$D:$D=$C359,'SUMMARY DATA'!$B:$B=""RWS"")),"""")
  )
)"),"")</f>
        <v/>
      </c>
      <c r="F359" s="17" t="str">
        <f>IFERROR(__xludf.DUMMYFUNCTION("IFERROR(
  TEXTJOIN(CHAR(10),TRUE,FILTER('SUMMARY DATA'!F:F,'SUMMARY DATA'!$A:$A=$A359,'SUMMARY DATA'!$C:$C=$B359,'SUMMARY DATA'!$B:$B=""RWS"")),
  IF(
    OR(
      ISNUMBER(SEARCH(""CDM CASH DEPOSIT"",$C359)),
      ISNUMBER(SEARCH(""CASH DEPOSIT"",$C35"&amp;"9)),
      COUNTIFS('SUMMARY DATA'!$D:$D,$C359,'SUMMARY DATA'!$B:$B,""RWS"")&lt;&gt;1
    ),
    """",
    IFERROR(TEXTJOIN(CHAR(10),TRUE,FILTER('SUMMARY DATA'!F:F,'SUMMARY DATA'!$D:$D=$C359,'SUMMARY DATA'!$B:$B=""RWS"")),"""")
  )
)"),"")</f>
        <v/>
      </c>
      <c r="G359" s="17" t="str">
        <f>IFERROR(__xludf.DUMMYFUNCTION("IFERROR(
  TEXTJOIN(CHAR(10),TRUE,FILTER('SUMMARY DATA'!G:G,'SUMMARY DATA'!$A:$A=$A359,'SUMMARY DATA'!$C:$C=$B359,'SUMMARY DATA'!$B:$B=""RWS"")),
  IF(
    OR(
      ISNUMBER(SEARCH(""CDM CASH DEPOSIT"",$C359)),
      ISNUMBER(SEARCH(""CASH DEPOSIT"",$C35"&amp;"9)),
      COUNTIFS('SUMMARY DATA'!$D:$D,$C359,'SUMMARY DATA'!$B:$B,""RWS"")&lt;&gt;1
    ),
    """",
    IFERROR(TEXTJOIN(CHAR(10),TRUE,FILTER('SUMMARY DATA'!G:G,'SUMMARY DATA'!$D:$D=$C359,'SUMMARY DATA'!$B:$B=""RWS"")),"""")
  )
)"),"")</f>
        <v/>
      </c>
      <c r="H359" s="18" t="str">
        <f>IFERROR(__xludf.DUMMYFUNCTION("IFERROR(
  TEXTJOIN(CHAR(10),TRUE,FILTER('SUMMARY DATA'!H:H,'SUMMARY DATA'!$A:$A=$A359,'SUMMARY DATA'!$C:$C=$B359,'SUMMARY DATA'!$B:$B=""RWS"",'SUMMARY DATA'!$H:$H=$D359)),
  IF(
    OR(
      ISNUMBER(SEARCH(""CDM CASH DEPOSIT"",$C359)),
      ISNUMBER(S"&amp;"EARCH(""CASH DEPOSIT"",$C359))
    ),
    """",
    IFERROR(TEXTJOIN(CHAR(10),TRUE,FILTER('SUMMARY DATA'!H:H,'SUMMARY DATA'!$D:$D=$C359,'SUMMARY DATA'!$B:$B=""RWS"",'SUMMARY DATA'!$H:$H=$D359)),"""")
  )
)"),"")</f>
        <v/>
      </c>
      <c r="I359" s="18" t="str">
        <f>IFERROR(__xludf.DUMMYFUNCTION("IF(H359="""","""",
SUM(ARRAYFORMULA(VALUE(SPLIT(H359,CHAR(10)))))
)"),"")</f>
        <v/>
      </c>
      <c r="J359" s="17" t="str">
        <f>IFERROR(__xludf.DUMMYFUNCTION("IFERROR(
  TEXTJOIN(CHAR(10),TRUE,FILTER('SUMMARY DATA'!I:I,'SUMMARY DATA'!$A:$A=$A359,'SUMMARY DATA'!$C:$C=$B359,'SUMMARY DATA'!$B:$B=""RWS"")),
  IF(
    OR(
      ISNUMBER(SEARCH(""CDM CASH DEPOSIT"",$C359)),
      ISNUMBER(SEARCH(""CASH DEPOSIT"",$C35"&amp;"9)),
      COUNTIFS('SUMMARY DATA'!$D:$D,$C359,'SUMMARY DATA'!$B:$B,""RWS"")&lt;&gt;1
    ),
    """",
    IFERROR(TEXTJOIN(CHAR(10),TRUE,FILTER('SUMMARY DATA'!I:I,'SUMMARY DATA'!$D:$D=$C359,'SUMMARY DATA'!$B:$B=""RWS"")),"""")
  )
)"),"")</f>
        <v/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Height="1" spans="1:27">
      <c r="A360" s="2" t="s">
        <v>1667</v>
      </c>
      <c r="B360" s="15">
        <v>45971</v>
      </c>
      <c r="C360" s="2" t="s">
        <v>1668</v>
      </c>
      <c r="D360" s="3">
        <v>285.36</v>
      </c>
      <c r="E360" s="16" t="str">
        <f>IFERROR(__xludf.DUMMYFUNCTION("IFERROR(
  TEXTJOIN(CHAR(10),TRUE,FILTER('SUMMARY DATA'!E:E,'SUMMARY DATA'!$A:$A=$A360,'SUMMARY DATA'!$C:$C=$B360,'SUMMARY DATA'!$B:$B=""RWS"")),
  IF(
    OR(
      ISNUMBER(SEARCH(""CDM CASH DEPOSIT"",$C360)),
      ISNUMBER(SEARCH(""CASH DEPOSIT"",$C36"&amp;"0)),
      COUNTIFS('SUMMARY DATA'!$D:$D,$C360,'SUMMARY DATA'!$B:$B,""RWS"")&lt;&gt;1
    ),
    """",
    IFERROR(TEXTJOIN(CHAR(10),TRUE,FILTER('SUMMARY DATA'!E:E,'SUMMARY DATA'!$D:$D=$C360,'SUMMARY DATA'!$B:$B=""RWS"")),"""")
  )
)"),"")</f>
        <v/>
      </c>
      <c r="F360" s="17" t="str">
        <f>IFERROR(__xludf.DUMMYFUNCTION("IFERROR(
  TEXTJOIN(CHAR(10),TRUE,FILTER('SUMMARY DATA'!F:F,'SUMMARY DATA'!$A:$A=$A360,'SUMMARY DATA'!$C:$C=$B360,'SUMMARY DATA'!$B:$B=""RWS"")),
  IF(
    OR(
      ISNUMBER(SEARCH(""CDM CASH DEPOSIT"",$C360)),
      ISNUMBER(SEARCH(""CASH DEPOSIT"",$C36"&amp;"0)),
      COUNTIFS('SUMMARY DATA'!$D:$D,$C360,'SUMMARY DATA'!$B:$B,""RWS"")&lt;&gt;1
    ),
    """",
    IFERROR(TEXTJOIN(CHAR(10),TRUE,FILTER('SUMMARY DATA'!F:F,'SUMMARY DATA'!$D:$D=$C360,'SUMMARY DATA'!$B:$B=""RWS"")),"""")
  )
)"),"")</f>
        <v/>
      </c>
      <c r="G360" s="17" t="str">
        <f>IFERROR(__xludf.DUMMYFUNCTION("IFERROR(
  TEXTJOIN(CHAR(10),TRUE,FILTER('SUMMARY DATA'!G:G,'SUMMARY DATA'!$A:$A=$A360,'SUMMARY DATA'!$C:$C=$B360,'SUMMARY DATA'!$B:$B=""RWS"")),
  IF(
    OR(
      ISNUMBER(SEARCH(""CDM CASH DEPOSIT"",$C360)),
      ISNUMBER(SEARCH(""CASH DEPOSIT"",$C36"&amp;"0)),
      COUNTIFS('SUMMARY DATA'!$D:$D,$C360,'SUMMARY DATA'!$B:$B,""RWS"")&lt;&gt;1
    ),
    """",
    IFERROR(TEXTJOIN(CHAR(10),TRUE,FILTER('SUMMARY DATA'!G:G,'SUMMARY DATA'!$D:$D=$C360,'SUMMARY DATA'!$B:$B=""RWS"")),"""")
  )
)"),"")</f>
        <v/>
      </c>
      <c r="H360" s="18" t="str">
        <f>IFERROR(__xludf.DUMMYFUNCTION("IFERROR(
  TEXTJOIN(CHAR(10),TRUE,FILTER('SUMMARY DATA'!H:H,'SUMMARY DATA'!$A:$A=$A360,'SUMMARY DATA'!$C:$C=$B360,'SUMMARY DATA'!$B:$B=""RWS"",'SUMMARY DATA'!$H:$H=$D360)),
  IF(
    OR(
      ISNUMBER(SEARCH(""CDM CASH DEPOSIT"",$C360)),
      ISNUMBER(S"&amp;"EARCH(""CASH DEPOSIT"",$C360))
    ),
    """",
    IFERROR(TEXTJOIN(CHAR(10),TRUE,FILTER('SUMMARY DATA'!H:H,'SUMMARY DATA'!$D:$D=$C360,'SUMMARY DATA'!$B:$B=""RWS"",'SUMMARY DATA'!$H:$H=$D360)),"""")
  )
)"),"")</f>
        <v/>
      </c>
      <c r="I360" s="18" t="str">
        <f>IFERROR(__xludf.DUMMYFUNCTION("IF(H360="""","""",
SUM(ARRAYFORMULA(VALUE(SPLIT(H360,CHAR(10)))))
)"),"")</f>
        <v/>
      </c>
      <c r="J360" s="17" t="str">
        <f>IFERROR(__xludf.DUMMYFUNCTION("IFERROR(
  TEXTJOIN(CHAR(10),TRUE,FILTER('SUMMARY DATA'!I:I,'SUMMARY DATA'!$A:$A=$A360,'SUMMARY DATA'!$C:$C=$B360,'SUMMARY DATA'!$B:$B=""RWS"")),
  IF(
    OR(
      ISNUMBER(SEARCH(""CDM CASH DEPOSIT"",$C360)),
      ISNUMBER(SEARCH(""CASH DEPOSIT"",$C36"&amp;"0)),
      COUNTIFS('SUMMARY DATA'!$D:$D,$C360,'SUMMARY DATA'!$B:$B,""RWS"")&lt;&gt;1
    ),
    """",
    IFERROR(TEXTJOIN(CHAR(10),TRUE,FILTER('SUMMARY DATA'!I:I,'SUMMARY DATA'!$D:$D=$C360,'SUMMARY DATA'!$B:$B=""RWS"")),"""")
  )
)"),"")</f>
        <v/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Height="1" spans="1:27">
      <c r="A361" s="2" t="s">
        <v>1669</v>
      </c>
      <c r="B361" s="15">
        <v>45971</v>
      </c>
      <c r="C361" s="2" t="s">
        <v>1670</v>
      </c>
      <c r="D361" s="3">
        <v>0</v>
      </c>
      <c r="E361" s="16" t="str">
        <f>IFERROR(__xludf.DUMMYFUNCTION("IFERROR(
  TEXTJOIN(CHAR(10),TRUE,FILTER('SUMMARY DATA'!E:E,'SUMMARY DATA'!$A:$A=$A361,'SUMMARY DATA'!$C:$C=$B361,'SUMMARY DATA'!$B:$B=""RWS"")),
  IF(
    OR(
      ISNUMBER(SEARCH(""CDM CASH DEPOSIT"",$C361)),
      ISNUMBER(SEARCH(""CASH DEPOSIT"",$C36"&amp;"1)),
      COUNTIFS('SUMMARY DATA'!$D:$D,$C361,'SUMMARY DATA'!$B:$B,""RWS"")&lt;&gt;1
    ),
    """",
    IFERROR(TEXTJOIN(CHAR(10),TRUE,FILTER('SUMMARY DATA'!E:E,'SUMMARY DATA'!$D:$D=$C361,'SUMMARY DATA'!$B:$B=""RWS"")),"""")
  )
)"),"")</f>
        <v/>
      </c>
      <c r="F361" s="17" t="str">
        <f>IFERROR(__xludf.DUMMYFUNCTION("IFERROR(
  TEXTJOIN(CHAR(10),TRUE,FILTER('SUMMARY DATA'!F:F,'SUMMARY DATA'!$A:$A=$A361,'SUMMARY DATA'!$C:$C=$B361,'SUMMARY DATA'!$B:$B=""RWS"")),
  IF(
    OR(
      ISNUMBER(SEARCH(""CDM CASH DEPOSIT"",$C361)),
      ISNUMBER(SEARCH(""CASH DEPOSIT"",$C36"&amp;"1)),
      COUNTIFS('SUMMARY DATA'!$D:$D,$C361,'SUMMARY DATA'!$B:$B,""RWS"")&lt;&gt;1
    ),
    """",
    IFERROR(TEXTJOIN(CHAR(10),TRUE,FILTER('SUMMARY DATA'!F:F,'SUMMARY DATA'!$D:$D=$C361,'SUMMARY DATA'!$B:$B=""RWS"")),"""")
  )
)"),"")</f>
        <v/>
      </c>
      <c r="G361" s="17" t="str">
        <f>IFERROR(__xludf.DUMMYFUNCTION("IFERROR(
  TEXTJOIN(CHAR(10),TRUE,FILTER('SUMMARY DATA'!G:G,'SUMMARY DATA'!$A:$A=$A361,'SUMMARY DATA'!$C:$C=$B361,'SUMMARY DATA'!$B:$B=""RWS"")),
  IF(
    OR(
      ISNUMBER(SEARCH(""CDM CASH DEPOSIT"",$C361)),
      ISNUMBER(SEARCH(""CASH DEPOSIT"",$C36"&amp;"1)),
      COUNTIFS('SUMMARY DATA'!$D:$D,$C361,'SUMMARY DATA'!$B:$B,""RWS"")&lt;&gt;1
    ),
    """",
    IFERROR(TEXTJOIN(CHAR(10),TRUE,FILTER('SUMMARY DATA'!G:G,'SUMMARY DATA'!$D:$D=$C361,'SUMMARY DATA'!$B:$B=""RWS"")),"""")
  )
)"),"")</f>
        <v/>
      </c>
      <c r="H361" s="18" t="str">
        <f>IFERROR(__xludf.DUMMYFUNCTION("IFERROR(
  TEXTJOIN(CHAR(10),TRUE,FILTER('SUMMARY DATA'!H:H,'SUMMARY DATA'!$A:$A=$A361,'SUMMARY DATA'!$C:$C=$B361,'SUMMARY DATA'!$B:$B=""RWS"",'SUMMARY DATA'!$H:$H=$D361)),
  IF(
    OR(
      ISNUMBER(SEARCH(""CDM CASH DEPOSIT"",$C361)),
      ISNUMBER(S"&amp;"EARCH(""CASH DEPOSIT"",$C361))
    ),
    """",
    IFERROR(TEXTJOIN(CHAR(10),TRUE,FILTER('SUMMARY DATA'!H:H,'SUMMARY DATA'!$D:$D=$C361,'SUMMARY DATA'!$B:$B=""RWS"",'SUMMARY DATA'!$H:$H=$D361)),"""")
  )
)"),"")</f>
        <v/>
      </c>
      <c r="I361" s="18" t="str">
        <f>IFERROR(__xludf.DUMMYFUNCTION("IF(H361="""","""",
SUM(ARRAYFORMULA(VALUE(SPLIT(H361,CHAR(10)))))
)"),"")</f>
        <v/>
      </c>
      <c r="J361" s="17" t="str">
        <f>IFERROR(__xludf.DUMMYFUNCTION("IFERROR(
  TEXTJOIN(CHAR(10),TRUE,FILTER('SUMMARY DATA'!I:I,'SUMMARY DATA'!$A:$A=$A361,'SUMMARY DATA'!$C:$C=$B361,'SUMMARY DATA'!$B:$B=""RWS"")),
  IF(
    OR(
      ISNUMBER(SEARCH(""CDM CASH DEPOSIT"",$C361)),
      ISNUMBER(SEARCH(""CASH DEPOSIT"",$C36"&amp;"1)),
      COUNTIFS('SUMMARY DATA'!$D:$D,$C361,'SUMMARY DATA'!$B:$B,""RWS"")&lt;&gt;1
    ),
    """",
    IFERROR(TEXTJOIN(CHAR(10),TRUE,FILTER('SUMMARY DATA'!I:I,'SUMMARY DATA'!$D:$D=$C361,'SUMMARY DATA'!$B:$B=""RWS"")),"""")
  )
)"),"")</f>
        <v/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Height="1" spans="1:27">
      <c r="A362" s="2" t="s">
        <v>1671</v>
      </c>
      <c r="B362" s="15">
        <v>45971</v>
      </c>
      <c r="C362" s="2" t="s">
        <v>1672</v>
      </c>
      <c r="D362" s="3">
        <v>390</v>
      </c>
      <c r="E362" s="16" t="str">
        <f>IFERROR(__xludf.DUMMYFUNCTION("IFERROR(
  TEXTJOIN(CHAR(10),TRUE,FILTER('SUMMARY DATA'!E:E,'SUMMARY DATA'!$A:$A=$A362,'SUMMARY DATA'!$C:$C=$B362,'SUMMARY DATA'!$B:$B=""RWS"")),
  IF(
    OR(
      ISNUMBER(SEARCH(""CDM CASH DEPOSIT"",$C362)),
      ISNUMBER(SEARCH(""CASH DEPOSIT"",$C36"&amp;"2)),
      COUNTIFS('SUMMARY DATA'!$D:$D,$C362,'SUMMARY DATA'!$B:$B,""RWS"")&lt;&gt;1
    ),
    """",
    IFERROR(TEXTJOIN(CHAR(10),TRUE,FILTER('SUMMARY DATA'!E:E,'SUMMARY DATA'!$D:$D=$C362,'SUMMARY DATA'!$B:$B=""RWS"")),"""")
  )
)"),"")</f>
        <v/>
      </c>
      <c r="F362" s="17" t="str">
        <f>IFERROR(__xludf.DUMMYFUNCTION("IFERROR(
  TEXTJOIN(CHAR(10),TRUE,FILTER('SUMMARY DATA'!F:F,'SUMMARY DATA'!$A:$A=$A362,'SUMMARY DATA'!$C:$C=$B362,'SUMMARY DATA'!$B:$B=""RWS"")),
  IF(
    OR(
      ISNUMBER(SEARCH(""CDM CASH DEPOSIT"",$C362)),
      ISNUMBER(SEARCH(""CASH DEPOSIT"",$C36"&amp;"2)),
      COUNTIFS('SUMMARY DATA'!$D:$D,$C362,'SUMMARY DATA'!$B:$B,""RWS"")&lt;&gt;1
    ),
    """",
    IFERROR(TEXTJOIN(CHAR(10),TRUE,FILTER('SUMMARY DATA'!F:F,'SUMMARY DATA'!$D:$D=$C362,'SUMMARY DATA'!$B:$B=""RWS"")),"""")
  )
)"),"")</f>
        <v/>
      </c>
      <c r="G362" s="17" t="str">
        <f>IFERROR(__xludf.DUMMYFUNCTION("IFERROR(
  TEXTJOIN(CHAR(10),TRUE,FILTER('SUMMARY DATA'!G:G,'SUMMARY DATA'!$A:$A=$A362,'SUMMARY DATA'!$C:$C=$B362,'SUMMARY DATA'!$B:$B=""RWS"")),
  IF(
    OR(
      ISNUMBER(SEARCH(""CDM CASH DEPOSIT"",$C362)),
      ISNUMBER(SEARCH(""CASH DEPOSIT"",$C36"&amp;"2)),
      COUNTIFS('SUMMARY DATA'!$D:$D,$C362,'SUMMARY DATA'!$B:$B,""RWS"")&lt;&gt;1
    ),
    """",
    IFERROR(TEXTJOIN(CHAR(10),TRUE,FILTER('SUMMARY DATA'!G:G,'SUMMARY DATA'!$D:$D=$C362,'SUMMARY DATA'!$B:$B=""RWS"")),"""")
  )
)"),"")</f>
        <v/>
      </c>
      <c r="H362" s="18" t="str">
        <f>IFERROR(__xludf.DUMMYFUNCTION("IFERROR(
  TEXTJOIN(CHAR(10),TRUE,FILTER('SUMMARY DATA'!H:H,'SUMMARY DATA'!$A:$A=$A362,'SUMMARY DATA'!$C:$C=$B362,'SUMMARY DATA'!$B:$B=""RWS"",'SUMMARY DATA'!$H:$H=$D362)),
  IF(
    OR(
      ISNUMBER(SEARCH(""CDM CASH DEPOSIT"",$C362)),
      ISNUMBER(S"&amp;"EARCH(""CASH DEPOSIT"",$C362))
    ),
    """",
    IFERROR(TEXTJOIN(CHAR(10),TRUE,FILTER('SUMMARY DATA'!H:H,'SUMMARY DATA'!$D:$D=$C362,'SUMMARY DATA'!$B:$B=""RWS"",'SUMMARY DATA'!$H:$H=$D362)),"""")
  )
)"),"")</f>
        <v/>
      </c>
      <c r="I362" s="18" t="str">
        <f>IFERROR(__xludf.DUMMYFUNCTION("IF(H362="""","""",
SUM(ARRAYFORMULA(VALUE(SPLIT(H362,CHAR(10)))))
)"),"")</f>
        <v/>
      </c>
      <c r="J362" s="17" t="str">
        <f>IFERROR(__xludf.DUMMYFUNCTION("IFERROR(
  TEXTJOIN(CHAR(10),TRUE,FILTER('SUMMARY DATA'!I:I,'SUMMARY DATA'!$A:$A=$A362,'SUMMARY DATA'!$C:$C=$B362,'SUMMARY DATA'!$B:$B=""RWS"")),
  IF(
    OR(
      ISNUMBER(SEARCH(""CDM CASH DEPOSIT"",$C362)),
      ISNUMBER(SEARCH(""CASH DEPOSIT"",$C36"&amp;"2)),
      COUNTIFS('SUMMARY DATA'!$D:$D,$C362,'SUMMARY DATA'!$B:$B,""RWS"")&lt;&gt;1
    ),
    """",
    IFERROR(TEXTJOIN(CHAR(10),TRUE,FILTER('SUMMARY DATA'!I:I,'SUMMARY DATA'!$D:$D=$C362,'SUMMARY DATA'!$B:$B=""RWS"")),"""")
  )
)"),"")</f>
        <v/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Height="1" spans="1:27">
      <c r="A363" s="2" t="s">
        <v>1673</v>
      </c>
      <c r="B363" s="15">
        <v>45971</v>
      </c>
      <c r="C363" s="2" t="s">
        <v>1674</v>
      </c>
      <c r="D363" s="3">
        <v>386.15</v>
      </c>
      <c r="E363" s="16" t="str">
        <f>IFERROR(__xludf.DUMMYFUNCTION("IFERROR(
  TEXTJOIN(CHAR(10),TRUE,FILTER('SUMMARY DATA'!E:E,'SUMMARY DATA'!$A:$A=$A363,'SUMMARY DATA'!$C:$C=$B363,'SUMMARY DATA'!$B:$B=""RWS"")),
  IF(
    OR(
      ISNUMBER(SEARCH(""CDM CASH DEPOSIT"",$C363)),
      ISNUMBER(SEARCH(""CASH DEPOSIT"",$C36"&amp;"3)),
      COUNTIFS('SUMMARY DATA'!$D:$D,$C363,'SUMMARY DATA'!$B:$B,""RWS"")&lt;&gt;1
    ),
    """",
    IFERROR(TEXTJOIN(CHAR(10),TRUE,FILTER('SUMMARY DATA'!E:E,'SUMMARY DATA'!$D:$D=$C363,'SUMMARY DATA'!$B:$B=""RWS"")),"""")
  )
)"),"")</f>
        <v/>
      </c>
      <c r="F363" s="17" t="str">
        <f>IFERROR(__xludf.DUMMYFUNCTION("IFERROR(
  TEXTJOIN(CHAR(10),TRUE,FILTER('SUMMARY DATA'!F:F,'SUMMARY DATA'!$A:$A=$A363,'SUMMARY DATA'!$C:$C=$B363,'SUMMARY DATA'!$B:$B=""RWS"")),
  IF(
    OR(
      ISNUMBER(SEARCH(""CDM CASH DEPOSIT"",$C363)),
      ISNUMBER(SEARCH(""CASH DEPOSIT"",$C36"&amp;"3)),
      COUNTIFS('SUMMARY DATA'!$D:$D,$C363,'SUMMARY DATA'!$B:$B,""RWS"")&lt;&gt;1
    ),
    """",
    IFERROR(TEXTJOIN(CHAR(10),TRUE,FILTER('SUMMARY DATA'!F:F,'SUMMARY DATA'!$D:$D=$C363,'SUMMARY DATA'!$B:$B=""RWS"")),"""")
  )
)"),"")</f>
        <v/>
      </c>
      <c r="G363" s="17" t="str">
        <f>IFERROR(__xludf.DUMMYFUNCTION("IFERROR(
  TEXTJOIN(CHAR(10),TRUE,FILTER('SUMMARY DATA'!G:G,'SUMMARY DATA'!$A:$A=$A363,'SUMMARY DATA'!$C:$C=$B363,'SUMMARY DATA'!$B:$B=""RWS"")),
  IF(
    OR(
      ISNUMBER(SEARCH(""CDM CASH DEPOSIT"",$C363)),
      ISNUMBER(SEARCH(""CASH DEPOSIT"",$C36"&amp;"3)),
      COUNTIFS('SUMMARY DATA'!$D:$D,$C363,'SUMMARY DATA'!$B:$B,""RWS"")&lt;&gt;1
    ),
    """",
    IFERROR(TEXTJOIN(CHAR(10),TRUE,FILTER('SUMMARY DATA'!G:G,'SUMMARY DATA'!$D:$D=$C363,'SUMMARY DATA'!$B:$B=""RWS"")),"""")
  )
)"),"")</f>
        <v/>
      </c>
      <c r="H363" s="18" t="str">
        <f>IFERROR(__xludf.DUMMYFUNCTION("IFERROR(
  TEXTJOIN(CHAR(10),TRUE,FILTER('SUMMARY DATA'!H:H,'SUMMARY DATA'!$A:$A=$A363,'SUMMARY DATA'!$C:$C=$B363,'SUMMARY DATA'!$B:$B=""RWS"",'SUMMARY DATA'!$H:$H=$D363)),
  IF(
    OR(
      ISNUMBER(SEARCH(""CDM CASH DEPOSIT"",$C363)),
      ISNUMBER(S"&amp;"EARCH(""CASH DEPOSIT"",$C363))
    ),
    """",
    IFERROR(TEXTJOIN(CHAR(10),TRUE,FILTER('SUMMARY DATA'!H:H,'SUMMARY DATA'!$D:$D=$C363,'SUMMARY DATA'!$B:$B=""RWS"",'SUMMARY DATA'!$H:$H=$D363)),"""")
  )
)"),"")</f>
        <v/>
      </c>
      <c r="I363" s="18" t="str">
        <f>IFERROR(__xludf.DUMMYFUNCTION("IF(H363="""","""",
SUM(ARRAYFORMULA(VALUE(SPLIT(H363,CHAR(10)))))
)"),"")</f>
        <v/>
      </c>
      <c r="J363" s="17" t="str">
        <f>IFERROR(__xludf.DUMMYFUNCTION("IFERROR(
  TEXTJOIN(CHAR(10),TRUE,FILTER('SUMMARY DATA'!I:I,'SUMMARY DATA'!$A:$A=$A363,'SUMMARY DATA'!$C:$C=$B363,'SUMMARY DATA'!$B:$B=""RWS"")),
  IF(
    OR(
      ISNUMBER(SEARCH(""CDM CASH DEPOSIT"",$C363)),
      ISNUMBER(SEARCH(""CASH DEPOSIT"",$C36"&amp;"3)),
      COUNTIFS('SUMMARY DATA'!$D:$D,$C363,'SUMMARY DATA'!$B:$B,""RWS"")&lt;&gt;1
    ),
    """",
    IFERROR(TEXTJOIN(CHAR(10),TRUE,FILTER('SUMMARY DATA'!I:I,'SUMMARY DATA'!$D:$D=$C363,'SUMMARY DATA'!$B:$B=""RWS"")),"""")
  )
)"),"")</f>
        <v/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Height="1" spans="1:27">
      <c r="A364" s="2" t="s">
        <v>1675</v>
      </c>
      <c r="B364" s="15">
        <v>45971</v>
      </c>
      <c r="C364" s="2" t="s">
        <v>1676</v>
      </c>
      <c r="D364" s="3">
        <v>230.88</v>
      </c>
      <c r="E364" s="16" t="str">
        <f>IFERROR(__xludf.DUMMYFUNCTION("IFERROR(
  TEXTJOIN(CHAR(10),TRUE,FILTER('SUMMARY DATA'!E:E,'SUMMARY DATA'!$A:$A=$A364,'SUMMARY DATA'!$C:$C=$B364,'SUMMARY DATA'!$B:$B=""RWS"")),
  IF(
    OR(
      ISNUMBER(SEARCH(""CDM CASH DEPOSIT"",$C364)),
      ISNUMBER(SEARCH(""CASH DEPOSIT"",$C36"&amp;"4)),
      COUNTIFS('SUMMARY DATA'!$D:$D,$C364,'SUMMARY DATA'!$B:$B,""RWS"")&lt;&gt;1
    ),
    """",
    IFERROR(TEXTJOIN(CHAR(10),TRUE,FILTER('SUMMARY DATA'!E:E,'SUMMARY DATA'!$D:$D=$C364,'SUMMARY DATA'!$B:$B=""RWS"")),"""")
  )
)"),"")</f>
        <v/>
      </c>
      <c r="F364" s="17" t="str">
        <f>IFERROR(__xludf.DUMMYFUNCTION("IFERROR(
  TEXTJOIN(CHAR(10),TRUE,FILTER('SUMMARY DATA'!F:F,'SUMMARY DATA'!$A:$A=$A364,'SUMMARY DATA'!$C:$C=$B364,'SUMMARY DATA'!$B:$B=""RWS"")),
  IF(
    OR(
      ISNUMBER(SEARCH(""CDM CASH DEPOSIT"",$C364)),
      ISNUMBER(SEARCH(""CASH DEPOSIT"",$C36"&amp;"4)),
      COUNTIFS('SUMMARY DATA'!$D:$D,$C364,'SUMMARY DATA'!$B:$B,""RWS"")&lt;&gt;1
    ),
    """",
    IFERROR(TEXTJOIN(CHAR(10),TRUE,FILTER('SUMMARY DATA'!F:F,'SUMMARY DATA'!$D:$D=$C364,'SUMMARY DATA'!$B:$B=""RWS"")),"""")
  )
)"),"")</f>
        <v/>
      </c>
      <c r="G364" s="17" t="str">
        <f>IFERROR(__xludf.DUMMYFUNCTION("IFERROR(
  TEXTJOIN(CHAR(10),TRUE,FILTER('SUMMARY DATA'!G:G,'SUMMARY DATA'!$A:$A=$A364,'SUMMARY DATA'!$C:$C=$B364,'SUMMARY DATA'!$B:$B=""RWS"")),
  IF(
    OR(
      ISNUMBER(SEARCH(""CDM CASH DEPOSIT"",$C364)),
      ISNUMBER(SEARCH(""CASH DEPOSIT"",$C36"&amp;"4)),
      COUNTIFS('SUMMARY DATA'!$D:$D,$C364,'SUMMARY DATA'!$B:$B,""RWS"")&lt;&gt;1
    ),
    """",
    IFERROR(TEXTJOIN(CHAR(10),TRUE,FILTER('SUMMARY DATA'!G:G,'SUMMARY DATA'!$D:$D=$C364,'SUMMARY DATA'!$B:$B=""RWS"")),"""")
  )
)"),"")</f>
        <v/>
      </c>
      <c r="H364" s="18" t="str">
        <f>IFERROR(__xludf.DUMMYFUNCTION("IFERROR(
  TEXTJOIN(CHAR(10),TRUE,FILTER('SUMMARY DATA'!H:H,'SUMMARY DATA'!$A:$A=$A364,'SUMMARY DATA'!$C:$C=$B364,'SUMMARY DATA'!$B:$B=""RWS"",'SUMMARY DATA'!$H:$H=$D364)),
  IF(
    OR(
      ISNUMBER(SEARCH(""CDM CASH DEPOSIT"",$C364)),
      ISNUMBER(S"&amp;"EARCH(""CASH DEPOSIT"",$C364))
    ),
    """",
    IFERROR(TEXTJOIN(CHAR(10),TRUE,FILTER('SUMMARY DATA'!H:H,'SUMMARY DATA'!$D:$D=$C364,'SUMMARY DATA'!$B:$B=""RWS"",'SUMMARY DATA'!$H:$H=$D364)),"""")
  )
)"),"")</f>
        <v/>
      </c>
      <c r="I364" s="18" t="str">
        <f>IFERROR(__xludf.DUMMYFUNCTION("IF(H364="""","""",
SUM(ARRAYFORMULA(VALUE(SPLIT(H364,CHAR(10)))))
)"),"")</f>
        <v/>
      </c>
      <c r="J364" s="17" t="str">
        <f>IFERROR(__xludf.DUMMYFUNCTION("IFERROR(
  TEXTJOIN(CHAR(10),TRUE,FILTER('SUMMARY DATA'!I:I,'SUMMARY DATA'!$A:$A=$A364,'SUMMARY DATA'!$C:$C=$B364,'SUMMARY DATA'!$B:$B=""RWS"")),
  IF(
    OR(
      ISNUMBER(SEARCH(""CDM CASH DEPOSIT"",$C364)),
      ISNUMBER(SEARCH(""CASH DEPOSIT"",$C36"&amp;"4)),
      COUNTIFS('SUMMARY DATA'!$D:$D,$C364,'SUMMARY DATA'!$B:$B,""RWS"")&lt;&gt;1
    ),
    """",
    IFERROR(TEXTJOIN(CHAR(10),TRUE,FILTER('SUMMARY DATA'!I:I,'SUMMARY DATA'!$D:$D=$C364,'SUMMARY DATA'!$B:$B=""RWS"")),"""")
  )
)"),"")</f>
        <v/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Height="1" spans="1:27">
      <c r="A365" s="2" t="s">
        <v>1677</v>
      </c>
      <c r="B365" s="15">
        <v>45971</v>
      </c>
      <c r="C365" s="2" t="s">
        <v>1678</v>
      </c>
      <c r="D365" s="3">
        <v>0</v>
      </c>
      <c r="E365" s="16" t="str">
        <f>IFERROR(__xludf.DUMMYFUNCTION("IFERROR(
  TEXTJOIN(CHAR(10),TRUE,FILTER('SUMMARY DATA'!E:E,'SUMMARY DATA'!$A:$A=$A365,'SUMMARY DATA'!$C:$C=$B365,'SUMMARY DATA'!$B:$B=""RWS"")),
  IF(
    OR(
      ISNUMBER(SEARCH(""CDM CASH DEPOSIT"",$C365)),
      ISNUMBER(SEARCH(""CASH DEPOSIT"",$C36"&amp;"5)),
      COUNTIFS('SUMMARY DATA'!$D:$D,$C365,'SUMMARY DATA'!$B:$B,""RWS"")&lt;&gt;1
    ),
    """",
    IFERROR(TEXTJOIN(CHAR(10),TRUE,FILTER('SUMMARY DATA'!E:E,'SUMMARY DATA'!$D:$D=$C365,'SUMMARY DATA'!$B:$B=""RWS"")),"""")
  )
)"),"")</f>
        <v/>
      </c>
      <c r="F365" s="17" t="str">
        <f>IFERROR(__xludf.DUMMYFUNCTION("IFERROR(
  TEXTJOIN(CHAR(10),TRUE,FILTER('SUMMARY DATA'!F:F,'SUMMARY DATA'!$A:$A=$A365,'SUMMARY DATA'!$C:$C=$B365,'SUMMARY DATA'!$B:$B=""RWS"")),
  IF(
    OR(
      ISNUMBER(SEARCH(""CDM CASH DEPOSIT"",$C365)),
      ISNUMBER(SEARCH(""CASH DEPOSIT"",$C36"&amp;"5)),
      COUNTIFS('SUMMARY DATA'!$D:$D,$C365,'SUMMARY DATA'!$B:$B,""RWS"")&lt;&gt;1
    ),
    """",
    IFERROR(TEXTJOIN(CHAR(10),TRUE,FILTER('SUMMARY DATA'!F:F,'SUMMARY DATA'!$D:$D=$C365,'SUMMARY DATA'!$B:$B=""RWS"")),"""")
  )
)"),"")</f>
        <v/>
      </c>
      <c r="G365" s="17" t="str">
        <f>IFERROR(__xludf.DUMMYFUNCTION("IFERROR(
  TEXTJOIN(CHAR(10),TRUE,FILTER('SUMMARY DATA'!G:G,'SUMMARY DATA'!$A:$A=$A365,'SUMMARY DATA'!$C:$C=$B365,'SUMMARY DATA'!$B:$B=""RWS"")),
  IF(
    OR(
      ISNUMBER(SEARCH(""CDM CASH DEPOSIT"",$C365)),
      ISNUMBER(SEARCH(""CASH DEPOSIT"",$C36"&amp;"5)),
      COUNTIFS('SUMMARY DATA'!$D:$D,$C365,'SUMMARY DATA'!$B:$B,""RWS"")&lt;&gt;1
    ),
    """",
    IFERROR(TEXTJOIN(CHAR(10),TRUE,FILTER('SUMMARY DATA'!G:G,'SUMMARY DATA'!$D:$D=$C365,'SUMMARY DATA'!$B:$B=""RWS"")),"""")
  )
)"),"")</f>
        <v/>
      </c>
      <c r="H365" s="18" t="str">
        <f>IFERROR(__xludf.DUMMYFUNCTION("IFERROR(
  TEXTJOIN(CHAR(10),TRUE,FILTER('SUMMARY DATA'!H:H,'SUMMARY DATA'!$A:$A=$A365,'SUMMARY DATA'!$C:$C=$B365,'SUMMARY DATA'!$B:$B=""RWS"",'SUMMARY DATA'!$H:$H=$D365)),
  IF(
    OR(
      ISNUMBER(SEARCH(""CDM CASH DEPOSIT"",$C365)),
      ISNUMBER(S"&amp;"EARCH(""CASH DEPOSIT"",$C365))
    ),
    """",
    IFERROR(TEXTJOIN(CHAR(10),TRUE,FILTER('SUMMARY DATA'!H:H,'SUMMARY DATA'!$D:$D=$C365,'SUMMARY DATA'!$B:$B=""RWS"",'SUMMARY DATA'!$H:$H=$D365)),"""")
  )
)"),"")</f>
        <v/>
      </c>
      <c r="I365" s="18" t="str">
        <f>IFERROR(__xludf.DUMMYFUNCTION("IF(H365="""","""",
SUM(ARRAYFORMULA(VALUE(SPLIT(H365,CHAR(10)))))
)"),"")</f>
        <v/>
      </c>
      <c r="J365" s="17" t="str">
        <f>IFERROR(__xludf.DUMMYFUNCTION("IFERROR(
  TEXTJOIN(CHAR(10),TRUE,FILTER('SUMMARY DATA'!I:I,'SUMMARY DATA'!$A:$A=$A365,'SUMMARY DATA'!$C:$C=$B365,'SUMMARY DATA'!$B:$B=""RWS"")),
  IF(
    OR(
      ISNUMBER(SEARCH(""CDM CASH DEPOSIT"",$C365)),
      ISNUMBER(SEARCH(""CASH DEPOSIT"",$C36"&amp;"5)),
      COUNTIFS('SUMMARY DATA'!$D:$D,$C365,'SUMMARY DATA'!$B:$B,""RWS"")&lt;&gt;1
    ),
    """",
    IFERROR(TEXTJOIN(CHAR(10),TRUE,FILTER('SUMMARY DATA'!I:I,'SUMMARY DATA'!$D:$D=$C365,'SUMMARY DATA'!$B:$B=""RWS"")),"""")
  )
)"),"")</f>
        <v/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Height="1" spans="1:27">
      <c r="A366" s="2" t="s">
        <v>1679</v>
      </c>
      <c r="B366" s="15">
        <v>45971</v>
      </c>
      <c r="C366" s="2" t="s">
        <v>1680</v>
      </c>
      <c r="D366" s="3">
        <v>290</v>
      </c>
      <c r="E366" s="16" t="str">
        <f>IFERROR(__xludf.DUMMYFUNCTION("IFERROR(
  TEXTJOIN(CHAR(10),TRUE,FILTER('SUMMARY DATA'!E:E,'SUMMARY DATA'!$A:$A=$A366,'SUMMARY DATA'!$C:$C=$B366,'SUMMARY DATA'!$B:$B=""RWS"")),
  IF(
    OR(
      ISNUMBER(SEARCH(""CDM CASH DEPOSIT"",$C366)),
      ISNUMBER(SEARCH(""CASH DEPOSIT"",$C36"&amp;"6)),
      COUNTIFS('SUMMARY DATA'!$D:$D,$C366,'SUMMARY DATA'!$B:$B,""RWS"")&lt;&gt;1
    ),
    """",
    IFERROR(TEXTJOIN(CHAR(10),TRUE,FILTER('SUMMARY DATA'!E:E,'SUMMARY DATA'!$D:$D=$C366,'SUMMARY DATA'!$B:$B=""RWS"")),"""")
  )
)"),"")</f>
        <v/>
      </c>
      <c r="F366" s="17" t="str">
        <f>IFERROR(__xludf.DUMMYFUNCTION("IFERROR(
  TEXTJOIN(CHAR(10),TRUE,FILTER('SUMMARY DATA'!F:F,'SUMMARY DATA'!$A:$A=$A366,'SUMMARY DATA'!$C:$C=$B366,'SUMMARY DATA'!$B:$B=""RWS"")),
  IF(
    OR(
      ISNUMBER(SEARCH(""CDM CASH DEPOSIT"",$C366)),
      ISNUMBER(SEARCH(""CASH DEPOSIT"",$C36"&amp;"6)),
      COUNTIFS('SUMMARY DATA'!$D:$D,$C366,'SUMMARY DATA'!$B:$B,""RWS"")&lt;&gt;1
    ),
    """",
    IFERROR(TEXTJOIN(CHAR(10),TRUE,FILTER('SUMMARY DATA'!F:F,'SUMMARY DATA'!$D:$D=$C366,'SUMMARY DATA'!$B:$B=""RWS"")),"""")
  )
)"),"")</f>
        <v/>
      </c>
      <c r="G366" s="17" t="str">
        <f>IFERROR(__xludf.DUMMYFUNCTION("IFERROR(
  TEXTJOIN(CHAR(10),TRUE,FILTER('SUMMARY DATA'!G:G,'SUMMARY DATA'!$A:$A=$A366,'SUMMARY DATA'!$C:$C=$B366,'SUMMARY DATA'!$B:$B=""RWS"")),
  IF(
    OR(
      ISNUMBER(SEARCH(""CDM CASH DEPOSIT"",$C366)),
      ISNUMBER(SEARCH(""CASH DEPOSIT"",$C36"&amp;"6)),
      COUNTIFS('SUMMARY DATA'!$D:$D,$C366,'SUMMARY DATA'!$B:$B,""RWS"")&lt;&gt;1
    ),
    """",
    IFERROR(TEXTJOIN(CHAR(10),TRUE,FILTER('SUMMARY DATA'!G:G,'SUMMARY DATA'!$D:$D=$C366,'SUMMARY DATA'!$B:$B=""RWS"")),"""")
  )
)"),"")</f>
        <v/>
      </c>
      <c r="H366" s="18" t="str">
        <f>IFERROR(__xludf.DUMMYFUNCTION("IFERROR(
  TEXTJOIN(CHAR(10),TRUE,FILTER('SUMMARY DATA'!H:H,'SUMMARY DATA'!$A:$A=$A366,'SUMMARY DATA'!$C:$C=$B366,'SUMMARY DATA'!$B:$B=""RWS"",'SUMMARY DATA'!$H:$H=$D366)),
  IF(
    OR(
      ISNUMBER(SEARCH(""CDM CASH DEPOSIT"",$C366)),
      ISNUMBER(S"&amp;"EARCH(""CASH DEPOSIT"",$C366))
    ),
    """",
    IFERROR(TEXTJOIN(CHAR(10),TRUE,FILTER('SUMMARY DATA'!H:H,'SUMMARY DATA'!$D:$D=$C366,'SUMMARY DATA'!$B:$B=""RWS"",'SUMMARY DATA'!$H:$H=$D366)),"""")
  )
)"),"")</f>
        <v/>
      </c>
      <c r="I366" s="18" t="str">
        <f>IFERROR(__xludf.DUMMYFUNCTION("IF(H366="""","""",
SUM(ARRAYFORMULA(VALUE(SPLIT(H366,CHAR(10)))))
)"),"")</f>
        <v/>
      </c>
      <c r="J366" s="17" t="str">
        <f>IFERROR(__xludf.DUMMYFUNCTION("IFERROR(
  TEXTJOIN(CHAR(10),TRUE,FILTER('SUMMARY DATA'!I:I,'SUMMARY DATA'!$A:$A=$A366,'SUMMARY DATA'!$C:$C=$B366,'SUMMARY DATA'!$B:$B=""RWS"")),
  IF(
    OR(
      ISNUMBER(SEARCH(""CDM CASH DEPOSIT"",$C366)),
      ISNUMBER(SEARCH(""CASH DEPOSIT"",$C36"&amp;"6)),
      COUNTIFS('SUMMARY DATA'!$D:$D,$C366,'SUMMARY DATA'!$B:$B,""RWS"")&lt;&gt;1
    ),
    """",
    IFERROR(TEXTJOIN(CHAR(10),TRUE,FILTER('SUMMARY DATA'!I:I,'SUMMARY DATA'!$D:$D=$C366,'SUMMARY DATA'!$B:$B=""RWS"")),"""")
  )
)"),"")</f>
        <v/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Height="1" spans="1:27">
      <c r="A367" s="2" t="s">
        <v>1681</v>
      </c>
      <c r="B367" s="15">
        <v>45971</v>
      </c>
      <c r="C367" s="2" t="s">
        <v>1682</v>
      </c>
      <c r="D367" s="3">
        <v>341.96</v>
      </c>
      <c r="E367" s="16" t="str">
        <f>IFERROR(__xludf.DUMMYFUNCTION("IFERROR(
  TEXTJOIN(CHAR(10),TRUE,FILTER('SUMMARY DATA'!E:E,'SUMMARY DATA'!$A:$A=$A367,'SUMMARY DATA'!$C:$C=$B367,'SUMMARY DATA'!$B:$B=""RWS"")),
  IF(
    OR(
      ISNUMBER(SEARCH(""CDM CASH DEPOSIT"",$C367)),
      ISNUMBER(SEARCH(""CASH DEPOSIT"",$C36"&amp;"7)),
      COUNTIFS('SUMMARY DATA'!$D:$D,$C367,'SUMMARY DATA'!$B:$B,""RWS"")&lt;&gt;1
    ),
    """",
    IFERROR(TEXTJOIN(CHAR(10),TRUE,FILTER('SUMMARY DATA'!E:E,'SUMMARY DATA'!$D:$D=$C367,'SUMMARY DATA'!$B:$B=""RWS"")),"""")
  )
)"),"")</f>
        <v/>
      </c>
      <c r="F367" s="17" t="str">
        <f>IFERROR(__xludf.DUMMYFUNCTION("IFERROR(
  TEXTJOIN(CHAR(10),TRUE,FILTER('SUMMARY DATA'!F:F,'SUMMARY DATA'!$A:$A=$A367,'SUMMARY DATA'!$C:$C=$B367,'SUMMARY DATA'!$B:$B=""RWS"")),
  IF(
    OR(
      ISNUMBER(SEARCH(""CDM CASH DEPOSIT"",$C367)),
      ISNUMBER(SEARCH(""CASH DEPOSIT"",$C36"&amp;"7)),
      COUNTIFS('SUMMARY DATA'!$D:$D,$C367,'SUMMARY DATA'!$B:$B,""RWS"")&lt;&gt;1
    ),
    """",
    IFERROR(TEXTJOIN(CHAR(10),TRUE,FILTER('SUMMARY DATA'!F:F,'SUMMARY DATA'!$D:$D=$C367,'SUMMARY DATA'!$B:$B=""RWS"")),"""")
  )
)"),"")</f>
        <v/>
      </c>
      <c r="G367" s="17" t="str">
        <f>IFERROR(__xludf.DUMMYFUNCTION("IFERROR(
  TEXTJOIN(CHAR(10),TRUE,FILTER('SUMMARY DATA'!G:G,'SUMMARY DATA'!$A:$A=$A367,'SUMMARY DATA'!$C:$C=$B367,'SUMMARY DATA'!$B:$B=""RWS"")),
  IF(
    OR(
      ISNUMBER(SEARCH(""CDM CASH DEPOSIT"",$C367)),
      ISNUMBER(SEARCH(""CASH DEPOSIT"",$C36"&amp;"7)),
      COUNTIFS('SUMMARY DATA'!$D:$D,$C367,'SUMMARY DATA'!$B:$B,""RWS"")&lt;&gt;1
    ),
    """",
    IFERROR(TEXTJOIN(CHAR(10),TRUE,FILTER('SUMMARY DATA'!G:G,'SUMMARY DATA'!$D:$D=$C367,'SUMMARY DATA'!$B:$B=""RWS"")),"""")
  )
)"),"")</f>
        <v/>
      </c>
      <c r="H367" s="18" t="str">
        <f>IFERROR(__xludf.DUMMYFUNCTION("IFERROR(
  TEXTJOIN(CHAR(10),TRUE,FILTER('SUMMARY DATA'!H:H,'SUMMARY DATA'!$A:$A=$A367,'SUMMARY DATA'!$C:$C=$B367,'SUMMARY DATA'!$B:$B=""RWS"",'SUMMARY DATA'!$H:$H=$D367)),
  IF(
    OR(
      ISNUMBER(SEARCH(""CDM CASH DEPOSIT"",$C367)),
      ISNUMBER(S"&amp;"EARCH(""CASH DEPOSIT"",$C367))
    ),
    """",
    IFERROR(TEXTJOIN(CHAR(10),TRUE,FILTER('SUMMARY DATA'!H:H,'SUMMARY DATA'!$D:$D=$C367,'SUMMARY DATA'!$B:$B=""RWS"",'SUMMARY DATA'!$H:$H=$D367)),"""")
  )
)"),"")</f>
        <v/>
      </c>
      <c r="I367" s="18" t="str">
        <f>IFERROR(__xludf.DUMMYFUNCTION("IF(H367="""","""",
SUM(ARRAYFORMULA(VALUE(SPLIT(H367,CHAR(10)))))
)"),"")</f>
        <v/>
      </c>
      <c r="J367" s="17" t="str">
        <f>IFERROR(__xludf.DUMMYFUNCTION("IFERROR(
  TEXTJOIN(CHAR(10),TRUE,FILTER('SUMMARY DATA'!I:I,'SUMMARY DATA'!$A:$A=$A367,'SUMMARY DATA'!$C:$C=$B367,'SUMMARY DATA'!$B:$B=""RWS"")),
  IF(
    OR(
      ISNUMBER(SEARCH(""CDM CASH DEPOSIT"",$C367)),
      ISNUMBER(SEARCH(""CASH DEPOSIT"",$C36"&amp;"7)),
      COUNTIFS('SUMMARY DATA'!$D:$D,$C367,'SUMMARY DATA'!$B:$B,""RWS"")&lt;&gt;1
    ),
    """",
    IFERROR(TEXTJOIN(CHAR(10),TRUE,FILTER('SUMMARY DATA'!I:I,'SUMMARY DATA'!$D:$D=$C367,'SUMMARY DATA'!$B:$B=""RWS"")),"""")
  )
)"),"")</f>
        <v/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Height="1" spans="1:27">
      <c r="A368" s="2" t="s">
        <v>1683</v>
      </c>
      <c r="B368" s="15">
        <v>45970</v>
      </c>
      <c r="C368" s="2" t="s">
        <v>1684</v>
      </c>
      <c r="D368" s="3">
        <v>6</v>
      </c>
      <c r="E368" s="16" t="str">
        <f>IFERROR(__xludf.DUMMYFUNCTION("IFERROR(
  TEXTJOIN(CHAR(10),TRUE,FILTER('SUMMARY DATA'!E:E,'SUMMARY DATA'!$A:$A=$A368,'SUMMARY DATA'!$C:$C=$B368,'SUMMARY DATA'!$B:$B=""RWS"")),
  IF(
    OR(
      ISNUMBER(SEARCH(""CDM CASH DEPOSIT"",$C368)),
      ISNUMBER(SEARCH(""CASH DEPOSIT"",$C36"&amp;"8)),
      COUNTIFS('SUMMARY DATA'!$D:$D,$C368,'SUMMARY DATA'!$B:$B,""RWS"")&lt;&gt;1
    ),
    """",
    IFERROR(TEXTJOIN(CHAR(10),TRUE,FILTER('SUMMARY DATA'!E:E,'SUMMARY DATA'!$D:$D=$C368,'SUMMARY DATA'!$B:$B=""RWS"")),"""")
  )
)"),"")</f>
        <v/>
      </c>
      <c r="F368" s="17" t="str">
        <f>IFERROR(__xludf.DUMMYFUNCTION("IFERROR(
  TEXTJOIN(CHAR(10),TRUE,FILTER('SUMMARY DATA'!F:F,'SUMMARY DATA'!$A:$A=$A368,'SUMMARY DATA'!$C:$C=$B368,'SUMMARY DATA'!$B:$B=""RWS"")),
  IF(
    OR(
      ISNUMBER(SEARCH(""CDM CASH DEPOSIT"",$C368)),
      ISNUMBER(SEARCH(""CASH DEPOSIT"",$C36"&amp;"8)),
      COUNTIFS('SUMMARY DATA'!$D:$D,$C368,'SUMMARY DATA'!$B:$B,""RWS"")&lt;&gt;1
    ),
    """",
    IFERROR(TEXTJOIN(CHAR(10),TRUE,FILTER('SUMMARY DATA'!F:F,'SUMMARY DATA'!$D:$D=$C368,'SUMMARY DATA'!$B:$B=""RWS"")),"""")
  )
)"),"")</f>
        <v/>
      </c>
      <c r="G368" s="17" t="str">
        <f>IFERROR(__xludf.DUMMYFUNCTION("IFERROR(
  TEXTJOIN(CHAR(10),TRUE,FILTER('SUMMARY DATA'!G:G,'SUMMARY DATA'!$A:$A=$A368,'SUMMARY DATA'!$C:$C=$B368,'SUMMARY DATA'!$B:$B=""RWS"")),
  IF(
    OR(
      ISNUMBER(SEARCH(""CDM CASH DEPOSIT"",$C368)),
      ISNUMBER(SEARCH(""CASH DEPOSIT"",$C36"&amp;"8)),
      COUNTIFS('SUMMARY DATA'!$D:$D,$C368,'SUMMARY DATA'!$B:$B,""RWS"")&lt;&gt;1
    ),
    """",
    IFERROR(TEXTJOIN(CHAR(10),TRUE,FILTER('SUMMARY DATA'!G:G,'SUMMARY DATA'!$D:$D=$C368,'SUMMARY DATA'!$B:$B=""RWS"")),"""")
  )
)"),"")</f>
        <v/>
      </c>
      <c r="H368" s="18" t="str">
        <f>IFERROR(__xludf.DUMMYFUNCTION("IFERROR(
  TEXTJOIN(CHAR(10),TRUE,FILTER('SUMMARY DATA'!H:H,'SUMMARY DATA'!$A:$A=$A368,'SUMMARY DATA'!$C:$C=$B368,'SUMMARY DATA'!$B:$B=""RWS"",'SUMMARY DATA'!$H:$H=$D368)),
  IF(
    OR(
      ISNUMBER(SEARCH(""CDM CASH DEPOSIT"",$C368)),
      ISNUMBER(S"&amp;"EARCH(""CASH DEPOSIT"",$C368))
    ),
    """",
    IFERROR(TEXTJOIN(CHAR(10),TRUE,FILTER('SUMMARY DATA'!H:H,'SUMMARY DATA'!$D:$D=$C368,'SUMMARY DATA'!$B:$B=""RWS"",'SUMMARY DATA'!$H:$H=$D368)),"""")
  )
)"),"")</f>
        <v/>
      </c>
      <c r="I368" s="18" t="str">
        <f>IFERROR(__xludf.DUMMYFUNCTION("IF(H368="""","""",
SUM(ARRAYFORMULA(VALUE(SPLIT(H368,CHAR(10)))))
)"),"")</f>
        <v/>
      </c>
      <c r="J368" s="17" t="str">
        <f>IFERROR(__xludf.DUMMYFUNCTION("IFERROR(
  TEXTJOIN(CHAR(10),TRUE,FILTER('SUMMARY DATA'!I:I,'SUMMARY DATA'!$A:$A=$A368,'SUMMARY DATA'!$C:$C=$B368,'SUMMARY DATA'!$B:$B=""RWS"")),
  IF(
    OR(
      ISNUMBER(SEARCH(""CDM CASH DEPOSIT"",$C368)),
      ISNUMBER(SEARCH(""CASH DEPOSIT"",$C36"&amp;"8)),
      COUNTIFS('SUMMARY DATA'!$D:$D,$C368,'SUMMARY DATA'!$B:$B,""RWS"")&lt;&gt;1
    ),
    """",
    IFERROR(TEXTJOIN(CHAR(10),TRUE,FILTER('SUMMARY DATA'!I:I,'SUMMARY DATA'!$D:$D=$C368,'SUMMARY DATA'!$B:$B=""RWS"")),"""")
  )
)"),"")</f>
        <v/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Height="1" spans="1:27">
      <c r="A369" s="2" t="s">
        <v>1685</v>
      </c>
      <c r="B369" s="15">
        <v>45970</v>
      </c>
      <c r="C369" s="2" t="s">
        <v>1686</v>
      </c>
      <c r="D369" s="3">
        <v>156.7</v>
      </c>
      <c r="E369" s="16" t="str">
        <f>IFERROR(__xludf.DUMMYFUNCTION("IFERROR(
  TEXTJOIN(CHAR(10),TRUE,FILTER('SUMMARY DATA'!E:E,'SUMMARY DATA'!$A:$A=$A369,'SUMMARY DATA'!$C:$C=$B369,'SUMMARY DATA'!$B:$B=""RWS"")),
  IF(
    OR(
      ISNUMBER(SEARCH(""CDM CASH DEPOSIT"",$C369)),
      ISNUMBER(SEARCH(""CASH DEPOSIT"",$C36"&amp;"9)),
      COUNTIFS('SUMMARY DATA'!$D:$D,$C369,'SUMMARY DATA'!$B:$B,""RWS"")&lt;&gt;1
    ),
    """",
    IFERROR(TEXTJOIN(CHAR(10),TRUE,FILTER('SUMMARY DATA'!E:E,'SUMMARY DATA'!$D:$D=$C369,'SUMMARY DATA'!$B:$B=""RWS"")),"""")
  )
)"),"")</f>
        <v/>
      </c>
      <c r="F369" s="17" t="str">
        <f>IFERROR(__xludf.DUMMYFUNCTION("IFERROR(
  TEXTJOIN(CHAR(10),TRUE,FILTER('SUMMARY DATA'!F:F,'SUMMARY DATA'!$A:$A=$A369,'SUMMARY DATA'!$C:$C=$B369,'SUMMARY DATA'!$B:$B=""RWS"")),
  IF(
    OR(
      ISNUMBER(SEARCH(""CDM CASH DEPOSIT"",$C369)),
      ISNUMBER(SEARCH(""CASH DEPOSIT"",$C36"&amp;"9)),
      COUNTIFS('SUMMARY DATA'!$D:$D,$C369,'SUMMARY DATA'!$B:$B,""RWS"")&lt;&gt;1
    ),
    """",
    IFERROR(TEXTJOIN(CHAR(10),TRUE,FILTER('SUMMARY DATA'!F:F,'SUMMARY DATA'!$D:$D=$C369,'SUMMARY DATA'!$B:$B=""RWS"")),"""")
  )
)"),"")</f>
        <v/>
      </c>
      <c r="G369" s="17" t="str">
        <f>IFERROR(__xludf.DUMMYFUNCTION("IFERROR(
  TEXTJOIN(CHAR(10),TRUE,FILTER('SUMMARY DATA'!G:G,'SUMMARY DATA'!$A:$A=$A369,'SUMMARY DATA'!$C:$C=$B369,'SUMMARY DATA'!$B:$B=""RWS"")),
  IF(
    OR(
      ISNUMBER(SEARCH(""CDM CASH DEPOSIT"",$C369)),
      ISNUMBER(SEARCH(""CASH DEPOSIT"",$C36"&amp;"9)),
      COUNTIFS('SUMMARY DATA'!$D:$D,$C369,'SUMMARY DATA'!$B:$B,""RWS"")&lt;&gt;1
    ),
    """",
    IFERROR(TEXTJOIN(CHAR(10),TRUE,FILTER('SUMMARY DATA'!G:G,'SUMMARY DATA'!$D:$D=$C369,'SUMMARY DATA'!$B:$B=""RWS"")),"""")
  )
)"),"")</f>
        <v/>
      </c>
      <c r="H369" s="18" t="str">
        <f>IFERROR(__xludf.DUMMYFUNCTION("IFERROR(
  TEXTJOIN(CHAR(10),TRUE,FILTER('SUMMARY DATA'!H:H,'SUMMARY DATA'!$A:$A=$A369,'SUMMARY DATA'!$C:$C=$B369,'SUMMARY DATA'!$B:$B=""RWS"",'SUMMARY DATA'!$H:$H=$D369)),
  IF(
    OR(
      ISNUMBER(SEARCH(""CDM CASH DEPOSIT"",$C369)),
      ISNUMBER(S"&amp;"EARCH(""CASH DEPOSIT"",$C369))
    ),
    """",
    IFERROR(TEXTJOIN(CHAR(10),TRUE,FILTER('SUMMARY DATA'!H:H,'SUMMARY DATA'!$D:$D=$C369,'SUMMARY DATA'!$B:$B=""RWS"",'SUMMARY DATA'!$H:$H=$D369)),"""")
  )
)"),"")</f>
        <v/>
      </c>
      <c r="I369" s="18" t="str">
        <f>IFERROR(__xludf.DUMMYFUNCTION("IF(H369="""","""",
SUM(ARRAYFORMULA(VALUE(SPLIT(H369,CHAR(10)))))
)"),"")</f>
        <v/>
      </c>
      <c r="J369" s="17" t="str">
        <f>IFERROR(__xludf.DUMMYFUNCTION("IFERROR(
  TEXTJOIN(CHAR(10),TRUE,FILTER('SUMMARY DATA'!I:I,'SUMMARY DATA'!$A:$A=$A369,'SUMMARY DATA'!$C:$C=$B369,'SUMMARY DATA'!$B:$B=""RWS"")),
  IF(
    OR(
      ISNUMBER(SEARCH(""CDM CASH DEPOSIT"",$C369)),
      ISNUMBER(SEARCH(""CASH DEPOSIT"",$C36"&amp;"9)),
      COUNTIFS('SUMMARY DATA'!$D:$D,$C369,'SUMMARY DATA'!$B:$B,""RWS"")&lt;&gt;1
    ),
    """",
    IFERROR(TEXTJOIN(CHAR(10),TRUE,FILTER('SUMMARY DATA'!I:I,'SUMMARY DATA'!$D:$D=$C369,'SUMMARY DATA'!$B:$B=""RWS"")),"""")
  )
)"),"")</f>
        <v/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Height="1" spans="1:27">
      <c r="A370" s="2" t="s">
        <v>1687</v>
      </c>
      <c r="B370" s="15">
        <v>45970</v>
      </c>
      <c r="C370" s="2" t="s">
        <v>1688</v>
      </c>
      <c r="D370" s="3">
        <v>321</v>
      </c>
      <c r="E370" s="16" t="str">
        <f>IFERROR(__xludf.DUMMYFUNCTION("IFERROR(
  TEXTJOIN(CHAR(10),TRUE,FILTER('SUMMARY DATA'!E:E,'SUMMARY DATA'!$A:$A=$A370,'SUMMARY DATA'!$C:$C=$B370,'SUMMARY DATA'!$B:$B=""RWS"")),
  IF(
    OR(
      ISNUMBER(SEARCH(""CDM CASH DEPOSIT"",$C370)),
      ISNUMBER(SEARCH(""CASH DEPOSIT"",$C37"&amp;"0)),
      COUNTIFS('SUMMARY DATA'!$D:$D,$C370,'SUMMARY DATA'!$B:$B,""RWS"")&lt;&gt;1
    ),
    """",
    IFERROR(TEXTJOIN(CHAR(10),TRUE,FILTER('SUMMARY DATA'!E:E,'SUMMARY DATA'!$D:$D=$C370,'SUMMARY DATA'!$B:$B=""RWS"")),"""")
  )
)"),"")</f>
        <v/>
      </c>
      <c r="F370" s="17" t="str">
        <f>IFERROR(__xludf.DUMMYFUNCTION("IFERROR(
  TEXTJOIN(CHAR(10),TRUE,FILTER('SUMMARY DATA'!F:F,'SUMMARY DATA'!$A:$A=$A370,'SUMMARY DATA'!$C:$C=$B370,'SUMMARY DATA'!$B:$B=""RWS"")),
  IF(
    OR(
      ISNUMBER(SEARCH(""CDM CASH DEPOSIT"",$C370)),
      ISNUMBER(SEARCH(""CASH DEPOSIT"",$C37"&amp;"0)),
      COUNTIFS('SUMMARY DATA'!$D:$D,$C370,'SUMMARY DATA'!$B:$B,""RWS"")&lt;&gt;1
    ),
    """",
    IFERROR(TEXTJOIN(CHAR(10),TRUE,FILTER('SUMMARY DATA'!F:F,'SUMMARY DATA'!$D:$D=$C370,'SUMMARY DATA'!$B:$B=""RWS"")),"""")
  )
)"),"")</f>
        <v/>
      </c>
      <c r="G370" s="17" t="str">
        <f>IFERROR(__xludf.DUMMYFUNCTION("IFERROR(
  TEXTJOIN(CHAR(10),TRUE,FILTER('SUMMARY DATA'!G:G,'SUMMARY DATA'!$A:$A=$A370,'SUMMARY DATA'!$C:$C=$B370,'SUMMARY DATA'!$B:$B=""RWS"")),
  IF(
    OR(
      ISNUMBER(SEARCH(""CDM CASH DEPOSIT"",$C370)),
      ISNUMBER(SEARCH(""CASH DEPOSIT"",$C37"&amp;"0)),
      COUNTIFS('SUMMARY DATA'!$D:$D,$C370,'SUMMARY DATA'!$B:$B,""RWS"")&lt;&gt;1
    ),
    """",
    IFERROR(TEXTJOIN(CHAR(10),TRUE,FILTER('SUMMARY DATA'!G:G,'SUMMARY DATA'!$D:$D=$C370,'SUMMARY DATA'!$B:$B=""RWS"")),"""")
  )
)"),"")</f>
        <v/>
      </c>
      <c r="H370" s="18" t="str">
        <f>IFERROR(__xludf.DUMMYFUNCTION("IFERROR(
  TEXTJOIN(CHAR(10),TRUE,FILTER('SUMMARY DATA'!H:H,'SUMMARY DATA'!$A:$A=$A370,'SUMMARY DATA'!$C:$C=$B370,'SUMMARY DATA'!$B:$B=""RWS"",'SUMMARY DATA'!$H:$H=$D370)),
  IF(
    OR(
      ISNUMBER(SEARCH(""CDM CASH DEPOSIT"",$C370)),
      ISNUMBER(S"&amp;"EARCH(""CASH DEPOSIT"",$C370))
    ),
    """",
    IFERROR(TEXTJOIN(CHAR(10),TRUE,FILTER('SUMMARY DATA'!H:H,'SUMMARY DATA'!$D:$D=$C370,'SUMMARY DATA'!$B:$B=""RWS"",'SUMMARY DATA'!$H:$H=$D370)),"""")
  )
)"),"")</f>
        <v/>
      </c>
      <c r="I370" s="18" t="str">
        <f>IFERROR(__xludf.DUMMYFUNCTION("IF(H370="""","""",
SUM(ARRAYFORMULA(VALUE(SPLIT(H370,CHAR(10)))))
)"),"")</f>
        <v/>
      </c>
      <c r="J370" s="17" t="str">
        <f>IFERROR(__xludf.DUMMYFUNCTION("IFERROR(
  TEXTJOIN(CHAR(10),TRUE,FILTER('SUMMARY DATA'!I:I,'SUMMARY DATA'!$A:$A=$A370,'SUMMARY DATA'!$C:$C=$B370,'SUMMARY DATA'!$B:$B=""RWS"")),
  IF(
    OR(
      ISNUMBER(SEARCH(""CDM CASH DEPOSIT"",$C370)),
      ISNUMBER(SEARCH(""CASH DEPOSIT"",$C37"&amp;"0)),
      COUNTIFS('SUMMARY DATA'!$D:$D,$C370,'SUMMARY DATA'!$B:$B,""RWS"")&lt;&gt;1
    ),
    """",
    IFERROR(TEXTJOIN(CHAR(10),TRUE,FILTER('SUMMARY DATA'!I:I,'SUMMARY DATA'!$D:$D=$C370,'SUMMARY DATA'!$B:$B=""RWS"")),"""")
  )
)"),"")</f>
        <v/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Height="1" spans="1:27">
      <c r="A371" s="2" t="s">
        <v>1689</v>
      </c>
      <c r="B371" s="15">
        <v>45970</v>
      </c>
      <c r="C371" s="2" t="s">
        <v>1690</v>
      </c>
      <c r="D371" s="3">
        <v>10</v>
      </c>
      <c r="E371" s="16" t="str">
        <f>IFERROR(__xludf.DUMMYFUNCTION("IFERROR(
  TEXTJOIN(CHAR(10),TRUE,FILTER('SUMMARY DATA'!E:E,'SUMMARY DATA'!$A:$A=$A371,'SUMMARY DATA'!$C:$C=$B371,'SUMMARY DATA'!$B:$B=""RWS"")),
  IF(
    OR(
      ISNUMBER(SEARCH(""CDM CASH DEPOSIT"",$C371)),
      ISNUMBER(SEARCH(""CASH DEPOSIT"",$C37"&amp;"1)),
      COUNTIFS('SUMMARY DATA'!$D:$D,$C371,'SUMMARY DATA'!$B:$B,""RWS"")&lt;&gt;1
    ),
    """",
    IFERROR(TEXTJOIN(CHAR(10),TRUE,FILTER('SUMMARY DATA'!E:E,'SUMMARY DATA'!$D:$D=$C371,'SUMMARY DATA'!$B:$B=""RWS"")),"""")
  )
)"),"")</f>
        <v/>
      </c>
      <c r="F371" s="17" t="str">
        <f>IFERROR(__xludf.DUMMYFUNCTION("IFERROR(
  TEXTJOIN(CHAR(10),TRUE,FILTER('SUMMARY DATA'!F:F,'SUMMARY DATA'!$A:$A=$A371,'SUMMARY DATA'!$C:$C=$B371,'SUMMARY DATA'!$B:$B=""RWS"")),
  IF(
    OR(
      ISNUMBER(SEARCH(""CDM CASH DEPOSIT"",$C371)),
      ISNUMBER(SEARCH(""CASH DEPOSIT"",$C37"&amp;"1)),
      COUNTIFS('SUMMARY DATA'!$D:$D,$C371,'SUMMARY DATA'!$B:$B,""RWS"")&lt;&gt;1
    ),
    """",
    IFERROR(TEXTJOIN(CHAR(10),TRUE,FILTER('SUMMARY DATA'!F:F,'SUMMARY DATA'!$D:$D=$C371,'SUMMARY DATA'!$B:$B=""RWS"")),"""")
  )
)"),"")</f>
        <v/>
      </c>
      <c r="G371" s="17" t="str">
        <f>IFERROR(__xludf.DUMMYFUNCTION("IFERROR(
  TEXTJOIN(CHAR(10),TRUE,FILTER('SUMMARY DATA'!G:G,'SUMMARY DATA'!$A:$A=$A371,'SUMMARY DATA'!$C:$C=$B371,'SUMMARY DATA'!$B:$B=""RWS"")),
  IF(
    OR(
      ISNUMBER(SEARCH(""CDM CASH DEPOSIT"",$C371)),
      ISNUMBER(SEARCH(""CASH DEPOSIT"",$C37"&amp;"1)),
      COUNTIFS('SUMMARY DATA'!$D:$D,$C371,'SUMMARY DATA'!$B:$B,""RWS"")&lt;&gt;1
    ),
    """",
    IFERROR(TEXTJOIN(CHAR(10),TRUE,FILTER('SUMMARY DATA'!G:G,'SUMMARY DATA'!$D:$D=$C371,'SUMMARY DATA'!$B:$B=""RWS"")),"""")
  )
)"),"")</f>
        <v/>
      </c>
      <c r="H371" s="18" t="str">
        <f>IFERROR(__xludf.DUMMYFUNCTION("IFERROR(
  TEXTJOIN(CHAR(10),TRUE,FILTER('SUMMARY DATA'!H:H,'SUMMARY DATA'!$A:$A=$A371,'SUMMARY DATA'!$C:$C=$B371,'SUMMARY DATA'!$B:$B=""RWS"",'SUMMARY DATA'!$H:$H=$D371)),
  IF(
    OR(
      ISNUMBER(SEARCH(""CDM CASH DEPOSIT"",$C371)),
      ISNUMBER(S"&amp;"EARCH(""CASH DEPOSIT"",$C371))
    ),
    """",
    IFERROR(TEXTJOIN(CHAR(10),TRUE,FILTER('SUMMARY DATA'!H:H,'SUMMARY DATA'!$D:$D=$C371,'SUMMARY DATA'!$B:$B=""RWS"",'SUMMARY DATA'!$H:$H=$D371)),"""")
  )
)"),"")</f>
        <v/>
      </c>
      <c r="I371" s="18" t="str">
        <f>IFERROR(__xludf.DUMMYFUNCTION("IF(H371="""","""",
SUM(ARRAYFORMULA(VALUE(SPLIT(H371,CHAR(10)))))
)"),"")</f>
        <v/>
      </c>
      <c r="J371" s="17" t="str">
        <f>IFERROR(__xludf.DUMMYFUNCTION("IFERROR(
  TEXTJOIN(CHAR(10),TRUE,FILTER('SUMMARY DATA'!I:I,'SUMMARY DATA'!$A:$A=$A371,'SUMMARY DATA'!$C:$C=$B371,'SUMMARY DATA'!$B:$B=""RWS"")),
  IF(
    OR(
      ISNUMBER(SEARCH(""CDM CASH DEPOSIT"",$C371)),
      ISNUMBER(SEARCH(""CASH DEPOSIT"",$C37"&amp;"1)),
      COUNTIFS('SUMMARY DATA'!$D:$D,$C371,'SUMMARY DATA'!$B:$B,""RWS"")&lt;&gt;1
    ),
    """",
    IFERROR(TEXTJOIN(CHAR(10),TRUE,FILTER('SUMMARY DATA'!I:I,'SUMMARY DATA'!$D:$D=$C371,'SUMMARY DATA'!$B:$B=""RWS"")),"""")
  )
)"),"")</f>
        <v/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Height="1" spans="1:27">
      <c r="A372" s="2" t="s">
        <v>1691</v>
      </c>
      <c r="B372" s="15">
        <v>45969</v>
      </c>
      <c r="C372" s="2" t="s">
        <v>1692</v>
      </c>
      <c r="D372" s="3">
        <v>28.88</v>
      </c>
      <c r="E372" s="16" t="str">
        <f>IFERROR(__xludf.DUMMYFUNCTION("IFERROR(
  TEXTJOIN(CHAR(10),TRUE,FILTER('SUMMARY DATA'!E:E,'SUMMARY DATA'!$A:$A=$A372,'SUMMARY DATA'!$C:$C=$B372,'SUMMARY DATA'!$B:$B=""RWS"")),
  IF(
    OR(
      ISNUMBER(SEARCH(""CDM CASH DEPOSIT"",$C372)),
      ISNUMBER(SEARCH(""CASH DEPOSIT"",$C37"&amp;"2)),
      COUNTIFS('SUMMARY DATA'!$D:$D,$C372,'SUMMARY DATA'!$B:$B,""RWS"")&lt;&gt;1
    ),
    """",
    IFERROR(TEXTJOIN(CHAR(10),TRUE,FILTER('SUMMARY DATA'!E:E,'SUMMARY DATA'!$D:$D=$C372,'SUMMARY DATA'!$B:$B=""RWS"")),"""")
  )
)"),"")</f>
        <v/>
      </c>
      <c r="F372" s="17" t="str">
        <f>IFERROR(__xludf.DUMMYFUNCTION("IFERROR(
  TEXTJOIN(CHAR(10),TRUE,FILTER('SUMMARY DATA'!F:F,'SUMMARY DATA'!$A:$A=$A372,'SUMMARY DATA'!$C:$C=$B372,'SUMMARY DATA'!$B:$B=""RWS"")),
  IF(
    OR(
      ISNUMBER(SEARCH(""CDM CASH DEPOSIT"",$C372)),
      ISNUMBER(SEARCH(""CASH DEPOSIT"",$C37"&amp;"2)),
      COUNTIFS('SUMMARY DATA'!$D:$D,$C372,'SUMMARY DATA'!$B:$B,""RWS"")&lt;&gt;1
    ),
    """",
    IFERROR(TEXTJOIN(CHAR(10),TRUE,FILTER('SUMMARY DATA'!F:F,'SUMMARY DATA'!$D:$D=$C372,'SUMMARY DATA'!$B:$B=""RWS"")),"""")
  )
)"),"")</f>
        <v/>
      </c>
      <c r="G372" s="17" t="str">
        <f>IFERROR(__xludf.DUMMYFUNCTION("IFERROR(
  TEXTJOIN(CHAR(10),TRUE,FILTER('SUMMARY DATA'!G:G,'SUMMARY DATA'!$A:$A=$A372,'SUMMARY DATA'!$C:$C=$B372,'SUMMARY DATA'!$B:$B=""RWS"")),
  IF(
    OR(
      ISNUMBER(SEARCH(""CDM CASH DEPOSIT"",$C372)),
      ISNUMBER(SEARCH(""CASH DEPOSIT"",$C37"&amp;"2)),
      COUNTIFS('SUMMARY DATA'!$D:$D,$C372,'SUMMARY DATA'!$B:$B,""RWS"")&lt;&gt;1
    ),
    """",
    IFERROR(TEXTJOIN(CHAR(10),TRUE,FILTER('SUMMARY DATA'!G:G,'SUMMARY DATA'!$D:$D=$C372,'SUMMARY DATA'!$B:$B=""RWS"")),"""")
  )
)"),"")</f>
        <v/>
      </c>
      <c r="H372" s="18" t="str">
        <f>IFERROR(__xludf.DUMMYFUNCTION("IFERROR(
  TEXTJOIN(CHAR(10),TRUE,FILTER('SUMMARY DATA'!H:H,'SUMMARY DATA'!$A:$A=$A372,'SUMMARY DATA'!$C:$C=$B372,'SUMMARY DATA'!$B:$B=""RWS"",'SUMMARY DATA'!$H:$H=$D372)),
  IF(
    OR(
      ISNUMBER(SEARCH(""CDM CASH DEPOSIT"",$C372)),
      ISNUMBER(S"&amp;"EARCH(""CASH DEPOSIT"",$C372))
    ),
    """",
    IFERROR(TEXTJOIN(CHAR(10),TRUE,FILTER('SUMMARY DATA'!H:H,'SUMMARY DATA'!$D:$D=$C372,'SUMMARY DATA'!$B:$B=""RWS"",'SUMMARY DATA'!$H:$H=$D372)),"""")
  )
)"),"")</f>
        <v/>
      </c>
      <c r="I372" s="18" t="str">
        <f>IFERROR(__xludf.DUMMYFUNCTION("IF(H372="""","""",
SUM(ARRAYFORMULA(VALUE(SPLIT(H372,CHAR(10)))))
)"),"")</f>
        <v/>
      </c>
      <c r="J372" s="17" t="str">
        <f>IFERROR(__xludf.DUMMYFUNCTION("IFERROR(
  TEXTJOIN(CHAR(10),TRUE,FILTER('SUMMARY DATA'!I:I,'SUMMARY DATA'!$A:$A=$A372,'SUMMARY DATA'!$C:$C=$B372,'SUMMARY DATA'!$B:$B=""RWS"")),
  IF(
    OR(
      ISNUMBER(SEARCH(""CDM CASH DEPOSIT"",$C372)),
      ISNUMBER(SEARCH(""CASH DEPOSIT"",$C37"&amp;"2)),
      COUNTIFS('SUMMARY DATA'!$D:$D,$C372,'SUMMARY DATA'!$B:$B,""RWS"")&lt;&gt;1
    ),
    """",
    IFERROR(TEXTJOIN(CHAR(10),TRUE,FILTER('SUMMARY DATA'!I:I,'SUMMARY DATA'!$D:$D=$C372,'SUMMARY DATA'!$B:$B=""RWS"")),"""")
  )
)"),"")</f>
        <v/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Height="1" spans="1:27">
      <c r="A373" s="2" t="s">
        <v>1693</v>
      </c>
      <c r="B373" s="15">
        <v>45969</v>
      </c>
      <c r="C373" s="2" t="s">
        <v>1694</v>
      </c>
      <c r="D373" s="3">
        <v>41.9</v>
      </c>
      <c r="E373" s="16" t="str">
        <f>IFERROR(__xludf.DUMMYFUNCTION("IFERROR(
  TEXTJOIN(CHAR(10),TRUE,FILTER('SUMMARY DATA'!E:E,'SUMMARY DATA'!$A:$A=$A373,'SUMMARY DATA'!$C:$C=$B373,'SUMMARY DATA'!$B:$B=""RWS"")),
  IF(
    OR(
      ISNUMBER(SEARCH(""CDM CASH DEPOSIT"",$C373)),
      ISNUMBER(SEARCH(""CASH DEPOSIT"",$C37"&amp;"3)),
      COUNTIFS('SUMMARY DATA'!$D:$D,$C373,'SUMMARY DATA'!$B:$B,""RWS"")&lt;&gt;1
    ),
    """",
    IFERROR(TEXTJOIN(CHAR(10),TRUE,FILTER('SUMMARY DATA'!E:E,'SUMMARY DATA'!$D:$D=$C373,'SUMMARY DATA'!$B:$B=""RWS"")),"""")
  )
)"),"")</f>
        <v/>
      </c>
      <c r="F373" s="17" t="str">
        <f>IFERROR(__xludf.DUMMYFUNCTION("IFERROR(
  TEXTJOIN(CHAR(10),TRUE,FILTER('SUMMARY DATA'!F:F,'SUMMARY DATA'!$A:$A=$A373,'SUMMARY DATA'!$C:$C=$B373,'SUMMARY DATA'!$B:$B=""RWS"")),
  IF(
    OR(
      ISNUMBER(SEARCH(""CDM CASH DEPOSIT"",$C373)),
      ISNUMBER(SEARCH(""CASH DEPOSIT"",$C37"&amp;"3)),
      COUNTIFS('SUMMARY DATA'!$D:$D,$C373,'SUMMARY DATA'!$B:$B,""RWS"")&lt;&gt;1
    ),
    """",
    IFERROR(TEXTJOIN(CHAR(10),TRUE,FILTER('SUMMARY DATA'!F:F,'SUMMARY DATA'!$D:$D=$C373,'SUMMARY DATA'!$B:$B=""RWS"")),"""")
  )
)"),"")</f>
        <v/>
      </c>
      <c r="G373" s="17" t="str">
        <f>IFERROR(__xludf.DUMMYFUNCTION("IFERROR(
  TEXTJOIN(CHAR(10),TRUE,FILTER('SUMMARY DATA'!G:G,'SUMMARY DATA'!$A:$A=$A373,'SUMMARY DATA'!$C:$C=$B373,'SUMMARY DATA'!$B:$B=""RWS"")),
  IF(
    OR(
      ISNUMBER(SEARCH(""CDM CASH DEPOSIT"",$C373)),
      ISNUMBER(SEARCH(""CASH DEPOSIT"",$C37"&amp;"3)),
      COUNTIFS('SUMMARY DATA'!$D:$D,$C373,'SUMMARY DATA'!$B:$B,""RWS"")&lt;&gt;1
    ),
    """",
    IFERROR(TEXTJOIN(CHAR(10),TRUE,FILTER('SUMMARY DATA'!G:G,'SUMMARY DATA'!$D:$D=$C373,'SUMMARY DATA'!$B:$B=""RWS"")),"""")
  )
)"),"")</f>
        <v/>
      </c>
      <c r="H373" s="18" t="str">
        <f>IFERROR(__xludf.DUMMYFUNCTION("IFERROR(
  TEXTJOIN(CHAR(10),TRUE,FILTER('SUMMARY DATA'!H:H,'SUMMARY DATA'!$A:$A=$A373,'SUMMARY DATA'!$C:$C=$B373,'SUMMARY DATA'!$B:$B=""RWS"",'SUMMARY DATA'!$H:$H=$D373)),
  IF(
    OR(
      ISNUMBER(SEARCH(""CDM CASH DEPOSIT"",$C373)),
      ISNUMBER(S"&amp;"EARCH(""CASH DEPOSIT"",$C373))
    ),
    """",
    IFERROR(TEXTJOIN(CHAR(10),TRUE,FILTER('SUMMARY DATA'!H:H,'SUMMARY DATA'!$D:$D=$C373,'SUMMARY DATA'!$B:$B=""RWS"",'SUMMARY DATA'!$H:$H=$D373)),"""")
  )
)"),"")</f>
        <v/>
      </c>
      <c r="I373" s="18" t="str">
        <f>IFERROR(__xludf.DUMMYFUNCTION("IF(H373="""","""",
SUM(ARRAYFORMULA(VALUE(SPLIT(H373,CHAR(10)))))
)"),"")</f>
        <v/>
      </c>
      <c r="J373" s="17" t="str">
        <f>IFERROR(__xludf.DUMMYFUNCTION("IFERROR(
  TEXTJOIN(CHAR(10),TRUE,FILTER('SUMMARY DATA'!I:I,'SUMMARY DATA'!$A:$A=$A373,'SUMMARY DATA'!$C:$C=$B373,'SUMMARY DATA'!$B:$B=""RWS"")),
  IF(
    OR(
      ISNUMBER(SEARCH(""CDM CASH DEPOSIT"",$C373)),
      ISNUMBER(SEARCH(""CASH DEPOSIT"",$C37"&amp;"3)),
      COUNTIFS('SUMMARY DATA'!$D:$D,$C373,'SUMMARY DATA'!$B:$B,""RWS"")&lt;&gt;1
    ),
    """",
    IFERROR(TEXTJOIN(CHAR(10),TRUE,FILTER('SUMMARY DATA'!I:I,'SUMMARY DATA'!$D:$D=$C373,'SUMMARY DATA'!$B:$B=""RWS"")),"""")
  )
)"),"")</f>
        <v/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Height="1" spans="1:27">
      <c r="A374" s="2" t="s">
        <v>1695</v>
      </c>
      <c r="B374" s="15">
        <v>45969</v>
      </c>
      <c r="C374" s="2" t="s">
        <v>1696</v>
      </c>
      <c r="D374" s="3">
        <v>1</v>
      </c>
      <c r="E374" s="16" t="str">
        <f>IFERROR(__xludf.DUMMYFUNCTION("IFERROR(
  TEXTJOIN(CHAR(10),TRUE,FILTER('SUMMARY DATA'!E:E,'SUMMARY DATA'!$A:$A=$A374,'SUMMARY DATA'!$C:$C=$B374,'SUMMARY DATA'!$B:$B=""RWS"")),
  IF(
    OR(
      ISNUMBER(SEARCH(""CDM CASH DEPOSIT"",$C374)),
      ISNUMBER(SEARCH(""CASH DEPOSIT"",$C37"&amp;"4)),
      COUNTIFS('SUMMARY DATA'!$D:$D,$C374,'SUMMARY DATA'!$B:$B,""RWS"")&lt;&gt;1
    ),
    """",
    IFERROR(TEXTJOIN(CHAR(10),TRUE,FILTER('SUMMARY DATA'!E:E,'SUMMARY DATA'!$D:$D=$C374,'SUMMARY DATA'!$B:$B=""RWS"")),"""")
  )
)"),"")</f>
        <v/>
      </c>
      <c r="F374" s="17" t="str">
        <f>IFERROR(__xludf.DUMMYFUNCTION("IFERROR(
  TEXTJOIN(CHAR(10),TRUE,FILTER('SUMMARY DATA'!F:F,'SUMMARY DATA'!$A:$A=$A374,'SUMMARY DATA'!$C:$C=$B374,'SUMMARY DATA'!$B:$B=""RWS"")),
  IF(
    OR(
      ISNUMBER(SEARCH(""CDM CASH DEPOSIT"",$C374)),
      ISNUMBER(SEARCH(""CASH DEPOSIT"",$C37"&amp;"4)),
      COUNTIFS('SUMMARY DATA'!$D:$D,$C374,'SUMMARY DATA'!$B:$B,""RWS"")&lt;&gt;1
    ),
    """",
    IFERROR(TEXTJOIN(CHAR(10),TRUE,FILTER('SUMMARY DATA'!F:F,'SUMMARY DATA'!$D:$D=$C374,'SUMMARY DATA'!$B:$B=""RWS"")),"""")
  )
)"),"")</f>
        <v/>
      </c>
      <c r="G374" s="17" t="str">
        <f>IFERROR(__xludf.DUMMYFUNCTION("IFERROR(
  TEXTJOIN(CHAR(10),TRUE,FILTER('SUMMARY DATA'!G:G,'SUMMARY DATA'!$A:$A=$A374,'SUMMARY DATA'!$C:$C=$B374,'SUMMARY DATA'!$B:$B=""RWS"")),
  IF(
    OR(
      ISNUMBER(SEARCH(""CDM CASH DEPOSIT"",$C374)),
      ISNUMBER(SEARCH(""CASH DEPOSIT"",$C37"&amp;"4)),
      COUNTIFS('SUMMARY DATA'!$D:$D,$C374,'SUMMARY DATA'!$B:$B,""RWS"")&lt;&gt;1
    ),
    """",
    IFERROR(TEXTJOIN(CHAR(10),TRUE,FILTER('SUMMARY DATA'!G:G,'SUMMARY DATA'!$D:$D=$C374,'SUMMARY DATA'!$B:$B=""RWS"")),"""")
  )
)"),"")</f>
        <v/>
      </c>
      <c r="H374" s="18" t="str">
        <f>IFERROR(__xludf.DUMMYFUNCTION("IFERROR(
  TEXTJOIN(CHAR(10),TRUE,FILTER('SUMMARY DATA'!H:H,'SUMMARY DATA'!$A:$A=$A374,'SUMMARY DATA'!$C:$C=$B374,'SUMMARY DATA'!$B:$B=""RWS"",'SUMMARY DATA'!$H:$H=$D374)),
  IF(
    OR(
      ISNUMBER(SEARCH(""CDM CASH DEPOSIT"",$C374)),
      ISNUMBER(S"&amp;"EARCH(""CASH DEPOSIT"",$C374))
    ),
    """",
    IFERROR(TEXTJOIN(CHAR(10),TRUE,FILTER('SUMMARY DATA'!H:H,'SUMMARY DATA'!$D:$D=$C374,'SUMMARY DATA'!$B:$B=""RWS"",'SUMMARY DATA'!$H:$H=$D374)),"""")
  )
)"),"")</f>
        <v/>
      </c>
      <c r="I374" s="18" t="str">
        <f>IFERROR(__xludf.DUMMYFUNCTION("IF(H374="""","""",
SUM(ARRAYFORMULA(VALUE(SPLIT(H374,CHAR(10)))))
)"),"")</f>
        <v/>
      </c>
      <c r="J374" s="17" t="str">
        <f>IFERROR(__xludf.DUMMYFUNCTION("IFERROR(
  TEXTJOIN(CHAR(10),TRUE,FILTER('SUMMARY DATA'!I:I,'SUMMARY DATA'!$A:$A=$A374,'SUMMARY DATA'!$C:$C=$B374,'SUMMARY DATA'!$B:$B=""RWS"")),
  IF(
    OR(
      ISNUMBER(SEARCH(""CDM CASH DEPOSIT"",$C374)),
      ISNUMBER(SEARCH(""CASH DEPOSIT"",$C37"&amp;"4)),
      COUNTIFS('SUMMARY DATA'!$D:$D,$C374,'SUMMARY DATA'!$B:$B,""RWS"")&lt;&gt;1
    ),
    """",
    IFERROR(TEXTJOIN(CHAR(10),TRUE,FILTER('SUMMARY DATA'!I:I,'SUMMARY DATA'!$D:$D=$C374,'SUMMARY DATA'!$B:$B=""RWS"")),"""")
  )
)"),"")</f>
        <v/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Height="1" spans="1:27">
      <c r="A375" s="2" t="s">
        <v>1697</v>
      </c>
      <c r="B375" s="15">
        <v>45969</v>
      </c>
      <c r="C375" s="2" t="s">
        <v>1698</v>
      </c>
      <c r="D375" s="3">
        <v>0</v>
      </c>
      <c r="E375" s="16" t="str">
        <f>IFERROR(__xludf.DUMMYFUNCTION("IFERROR(
  TEXTJOIN(CHAR(10),TRUE,FILTER('SUMMARY DATA'!E:E,'SUMMARY DATA'!$A:$A=$A375,'SUMMARY DATA'!$C:$C=$B375,'SUMMARY DATA'!$B:$B=""RWS"")),
  IF(
    OR(
      ISNUMBER(SEARCH(""CDM CASH DEPOSIT"",$C375)),
      ISNUMBER(SEARCH(""CASH DEPOSIT"",$C37"&amp;"5)),
      COUNTIFS('SUMMARY DATA'!$D:$D,$C375,'SUMMARY DATA'!$B:$B,""RWS"")&lt;&gt;1
    ),
    """",
    IFERROR(TEXTJOIN(CHAR(10),TRUE,FILTER('SUMMARY DATA'!E:E,'SUMMARY DATA'!$D:$D=$C375,'SUMMARY DATA'!$B:$B=""RWS"")),"""")
  )
)"),"")</f>
        <v/>
      </c>
      <c r="F375" s="17" t="str">
        <f>IFERROR(__xludf.DUMMYFUNCTION("IFERROR(
  TEXTJOIN(CHAR(10),TRUE,FILTER('SUMMARY DATA'!F:F,'SUMMARY DATA'!$A:$A=$A375,'SUMMARY DATA'!$C:$C=$B375,'SUMMARY DATA'!$B:$B=""RWS"")),
  IF(
    OR(
      ISNUMBER(SEARCH(""CDM CASH DEPOSIT"",$C375)),
      ISNUMBER(SEARCH(""CASH DEPOSIT"",$C37"&amp;"5)),
      COUNTIFS('SUMMARY DATA'!$D:$D,$C375,'SUMMARY DATA'!$B:$B,""RWS"")&lt;&gt;1
    ),
    """",
    IFERROR(TEXTJOIN(CHAR(10),TRUE,FILTER('SUMMARY DATA'!F:F,'SUMMARY DATA'!$D:$D=$C375,'SUMMARY DATA'!$B:$B=""RWS"")),"""")
  )
)"),"")</f>
        <v/>
      </c>
      <c r="G375" s="17" t="str">
        <f>IFERROR(__xludf.DUMMYFUNCTION("IFERROR(
  TEXTJOIN(CHAR(10),TRUE,FILTER('SUMMARY DATA'!G:G,'SUMMARY DATA'!$A:$A=$A375,'SUMMARY DATA'!$C:$C=$B375,'SUMMARY DATA'!$B:$B=""RWS"")),
  IF(
    OR(
      ISNUMBER(SEARCH(""CDM CASH DEPOSIT"",$C375)),
      ISNUMBER(SEARCH(""CASH DEPOSIT"",$C37"&amp;"5)),
      COUNTIFS('SUMMARY DATA'!$D:$D,$C375,'SUMMARY DATA'!$B:$B,""RWS"")&lt;&gt;1
    ),
    """",
    IFERROR(TEXTJOIN(CHAR(10),TRUE,FILTER('SUMMARY DATA'!G:G,'SUMMARY DATA'!$D:$D=$C375,'SUMMARY DATA'!$B:$B=""RWS"")),"""")
  )
)"),"")</f>
        <v/>
      </c>
      <c r="H375" s="18" t="str">
        <f>IFERROR(__xludf.DUMMYFUNCTION("IFERROR(
  TEXTJOIN(CHAR(10),TRUE,FILTER('SUMMARY DATA'!H:H,'SUMMARY DATA'!$A:$A=$A375,'SUMMARY DATA'!$C:$C=$B375,'SUMMARY DATA'!$B:$B=""RWS"",'SUMMARY DATA'!$H:$H=$D375)),
  IF(
    OR(
      ISNUMBER(SEARCH(""CDM CASH DEPOSIT"",$C375)),
      ISNUMBER(S"&amp;"EARCH(""CASH DEPOSIT"",$C375))
    ),
    """",
    IFERROR(TEXTJOIN(CHAR(10),TRUE,FILTER('SUMMARY DATA'!H:H,'SUMMARY DATA'!$D:$D=$C375,'SUMMARY DATA'!$B:$B=""RWS"",'SUMMARY DATA'!$H:$H=$D375)),"""")
  )
)"),"")</f>
        <v/>
      </c>
      <c r="I375" s="18" t="str">
        <f>IFERROR(__xludf.DUMMYFUNCTION("IF(H375="""","""",
SUM(ARRAYFORMULA(VALUE(SPLIT(H375,CHAR(10)))))
)"),"")</f>
        <v/>
      </c>
      <c r="J375" s="17" t="str">
        <f>IFERROR(__xludf.DUMMYFUNCTION("IFERROR(
  TEXTJOIN(CHAR(10),TRUE,FILTER('SUMMARY DATA'!I:I,'SUMMARY DATA'!$A:$A=$A375,'SUMMARY DATA'!$C:$C=$B375,'SUMMARY DATA'!$B:$B=""RWS"")),
  IF(
    OR(
      ISNUMBER(SEARCH(""CDM CASH DEPOSIT"",$C375)),
      ISNUMBER(SEARCH(""CASH DEPOSIT"",$C37"&amp;"5)),
      COUNTIFS('SUMMARY DATA'!$D:$D,$C375,'SUMMARY DATA'!$B:$B,""RWS"")&lt;&gt;1
    ),
    """",
    IFERROR(TEXTJOIN(CHAR(10),TRUE,FILTER('SUMMARY DATA'!I:I,'SUMMARY DATA'!$D:$D=$C375,'SUMMARY DATA'!$B:$B=""RWS"")),"""")
  )
)"),"")</f>
        <v/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Height="1" spans="1:27">
      <c r="A376" s="2" t="s">
        <v>1699</v>
      </c>
      <c r="B376" s="15">
        <v>45968</v>
      </c>
      <c r="C376" s="2" t="s">
        <v>1700</v>
      </c>
      <c r="D376" s="3">
        <v>20</v>
      </c>
      <c r="E376" s="16" t="str">
        <f>IFERROR(__xludf.DUMMYFUNCTION("IFERROR(
  TEXTJOIN(CHAR(10),TRUE,FILTER('SUMMARY DATA'!E:E,'SUMMARY DATA'!$A:$A=$A376,'SUMMARY DATA'!$C:$C=$B376,'SUMMARY DATA'!$B:$B=""RWS"")),
  IF(
    OR(
      ISNUMBER(SEARCH(""CDM CASH DEPOSIT"",$C376)),
      ISNUMBER(SEARCH(""CASH DEPOSIT"",$C37"&amp;"6)),
      COUNTIFS('SUMMARY DATA'!$D:$D,$C376,'SUMMARY DATA'!$B:$B,""RWS"")&lt;&gt;1
    ),
    """",
    IFERROR(TEXTJOIN(CHAR(10),TRUE,FILTER('SUMMARY DATA'!E:E,'SUMMARY DATA'!$D:$D=$C376,'SUMMARY DATA'!$B:$B=""RWS"")),"""")
  )
)"),"")</f>
        <v/>
      </c>
      <c r="F376" s="17" t="str">
        <f>IFERROR(__xludf.DUMMYFUNCTION("IFERROR(
  TEXTJOIN(CHAR(10),TRUE,FILTER('SUMMARY DATA'!F:F,'SUMMARY DATA'!$A:$A=$A376,'SUMMARY DATA'!$C:$C=$B376,'SUMMARY DATA'!$B:$B=""RWS"")),
  IF(
    OR(
      ISNUMBER(SEARCH(""CDM CASH DEPOSIT"",$C376)),
      ISNUMBER(SEARCH(""CASH DEPOSIT"",$C37"&amp;"6)),
      COUNTIFS('SUMMARY DATA'!$D:$D,$C376,'SUMMARY DATA'!$B:$B,""RWS"")&lt;&gt;1
    ),
    """",
    IFERROR(TEXTJOIN(CHAR(10),TRUE,FILTER('SUMMARY DATA'!F:F,'SUMMARY DATA'!$D:$D=$C376,'SUMMARY DATA'!$B:$B=""RWS"")),"""")
  )
)"),"")</f>
        <v/>
      </c>
      <c r="G376" s="17" t="str">
        <f>IFERROR(__xludf.DUMMYFUNCTION("IFERROR(
  TEXTJOIN(CHAR(10),TRUE,FILTER('SUMMARY DATA'!G:G,'SUMMARY DATA'!$A:$A=$A376,'SUMMARY DATA'!$C:$C=$B376,'SUMMARY DATA'!$B:$B=""RWS"")),
  IF(
    OR(
      ISNUMBER(SEARCH(""CDM CASH DEPOSIT"",$C376)),
      ISNUMBER(SEARCH(""CASH DEPOSIT"",$C37"&amp;"6)),
      COUNTIFS('SUMMARY DATA'!$D:$D,$C376,'SUMMARY DATA'!$B:$B,""RWS"")&lt;&gt;1
    ),
    """",
    IFERROR(TEXTJOIN(CHAR(10),TRUE,FILTER('SUMMARY DATA'!G:G,'SUMMARY DATA'!$D:$D=$C376,'SUMMARY DATA'!$B:$B=""RWS"")),"""")
  )
)"),"")</f>
        <v/>
      </c>
      <c r="H376" s="18" t="str">
        <f>IFERROR(__xludf.DUMMYFUNCTION("IFERROR(
  TEXTJOIN(CHAR(10),TRUE,FILTER('SUMMARY DATA'!H:H,'SUMMARY DATA'!$A:$A=$A376,'SUMMARY DATA'!$C:$C=$B376,'SUMMARY DATA'!$B:$B=""RWS"",'SUMMARY DATA'!$H:$H=$D376)),
  IF(
    OR(
      ISNUMBER(SEARCH(""CDM CASH DEPOSIT"",$C376)),
      ISNUMBER(S"&amp;"EARCH(""CASH DEPOSIT"",$C376))
    ),
    """",
    IFERROR(TEXTJOIN(CHAR(10),TRUE,FILTER('SUMMARY DATA'!H:H,'SUMMARY DATA'!$D:$D=$C376,'SUMMARY DATA'!$B:$B=""RWS"",'SUMMARY DATA'!$H:$H=$D376)),"""")
  )
)"),"")</f>
        <v/>
      </c>
      <c r="I376" s="18" t="str">
        <f>IFERROR(__xludf.DUMMYFUNCTION("IF(H376="""","""",
SUM(ARRAYFORMULA(VALUE(SPLIT(H376,CHAR(10)))))
)"),"")</f>
        <v/>
      </c>
      <c r="J376" s="17" t="str">
        <f>IFERROR(__xludf.DUMMYFUNCTION("IFERROR(
  TEXTJOIN(CHAR(10),TRUE,FILTER('SUMMARY DATA'!I:I,'SUMMARY DATA'!$A:$A=$A376,'SUMMARY DATA'!$C:$C=$B376,'SUMMARY DATA'!$B:$B=""RWS"")),
  IF(
    OR(
      ISNUMBER(SEARCH(""CDM CASH DEPOSIT"",$C376)),
      ISNUMBER(SEARCH(""CASH DEPOSIT"",$C37"&amp;"6)),
      COUNTIFS('SUMMARY DATA'!$D:$D,$C376,'SUMMARY DATA'!$B:$B,""RWS"")&lt;&gt;1
    ),
    """",
    IFERROR(TEXTJOIN(CHAR(10),TRUE,FILTER('SUMMARY DATA'!I:I,'SUMMARY DATA'!$D:$D=$C376,'SUMMARY DATA'!$B:$B=""RWS"")),"""")
  )
)"),"")</f>
        <v/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Height="1" spans="1:27">
      <c r="A377" s="2" t="s">
        <v>1701</v>
      </c>
      <c r="B377" s="15">
        <v>45968</v>
      </c>
      <c r="C377" s="2" t="s">
        <v>1702</v>
      </c>
      <c r="D377" s="3">
        <v>0</v>
      </c>
      <c r="E377" s="16" t="str">
        <f>IFERROR(__xludf.DUMMYFUNCTION("IFERROR(
  TEXTJOIN(CHAR(10),TRUE,FILTER('SUMMARY DATA'!E:E,'SUMMARY DATA'!$A:$A=$A377,'SUMMARY DATA'!$C:$C=$B377,'SUMMARY DATA'!$B:$B=""RWS"")),
  IF(
    OR(
      ISNUMBER(SEARCH(""CDM CASH DEPOSIT"",$C377)),
      ISNUMBER(SEARCH(""CASH DEPOSIT"",$C37"&amp;"7)),
      COUNTIFS('SUMMARY DATA'!$D:$D,$C377,'SUMMARY DATA'!$B:$B,""RWS"")&lt;&gt;1
    ),
    """",
    IFERROR(TEXTJOIN(CHAR(10),TRUE,FILTER('SUMMARY DATA'!E:E,'SUMMARY DATA'!$D:$D=$C377,'SUMMARY DATA'!$B:$B=""RWS"")),"""")
  )
)"),"")</f>
        <v/>
      </c>
      <c r="F377" s="17" t="str">
        <f>IFERROR(__xludf.DUMMYFUNCTION("IFERROR(
  TEXTJOIN(CHAR(10),TRUE,FILTER('SUMMARY DATA'!F:F,'SUMMARY DATA'!$A:$A=$A377,'SUMMARY DATA'!$C:$C=$B377,'SUMMARY DATA'!$B:$B=""RWS"")),
  IF(
    OR(
      ISNUMBER(SEARCH(""CDM CASH DEPOSIT"",$C377)),
      ISNUMBER(SEARCH(""CASH DEPOSIT"",$C37"&amp;"7)),
      COUNTIFS('SUMMARY DATA'!$D:$D,$C377,'SUMMARY DATA'!$B:$B,""RWS"")&lt;&gt;1
    ),
    """",
    IFERROR(TEXTJOIN(CHAR(10),TRUE,FILTER('SUMMARY DATA'!F:F,'SUMMARY DATA'!$D:$D=$C377,'SUMMARY DATA'!$B:$B=""RWS"")),"""")
  )
)"),"")</f>
        <v/>
      </c>
      <c r="G377" s="17" t="str">
        <f>IFERROR(__xludf.DUMMYFUNCTION("IFERROR(
  TEXTJOIN(CHAR(10),TRUE,FILTER('SUMMARY DATA'!G:G,'SUMMARY DATA'!$A:$A=$A377,'SUMMARY DATA'!$C:$C=$B377,'SUMMARY DATA'!$B:$B=""RWS"")),
  IF(
    OR(
      ISNUMBER(SEARCH(""CDM CASH DEPOSIT"",$C377)),
      ISNUMBER(SEARCH(""CASH DEPOSIT"",$C37"&amp;"7)),
      COUNTIFS('SUMMARY DATA'!$D:$D,$C377,'SUMMARY DATA'!$B:$B,""RWS"")&lt;&gt;1
    ),
    """",
    IFERROR(TEXTJOIN(CHAR(10),TRUE,FILTER('SUMMARY DATA'!G:G,'SUMMARY DATA'!$D:$D=$C377,'SUMMARY DATA'!$B:$B=""RWS"")),"""")
  )
)"),"")</f>
        <v/>
      </c>
      <c r="H377" s="18" t="str">
        <f>IFERROR(__xludf.DUMMYFUNCTION("IFERROR(
  TEXTJOIN(CHAR(10),TRUE,FILTER('SUMMARY DATA'!H:H,'SUMMARY DATA'!$A:$A=$A377,'SUMMARY DATA'!$C:$C=$B377,'SUMMARY DATA'!$B:$B=""RWS"",'SUMMARY DATA'!$H:$H=$D377)),
  IF(
    OR(
      ISNUMBER(SEARCH(""CDM CASH DEPOSIT"",$C377)),
      ISNUMBER(S"&amp;"EARCH(""CASH DEPOSIT"",$C377))
    ),
    """",
    IFERROR(TEXTJOIN(CHAR(10),TRUE,FILTER('SUMMARY DATA'!H:H,'SUMMARY DATA'!$D:$D=$C377,'SUMMARY DATA'!$B:$B=""RWS"",'SUMMARY DATA'!$H:$H=$D377)),"""")
  )
)"),"")</f>
        <v/>
      </c>
      <c r="I377" s="18" t="str">
        <f>IFERROR(__xludf.DUMMYFUNCTION("IF(H377="""","""",
SUM(ARRAYFORMULA(VALUE(SPLIT(H377,CHAR(10)))))
)"),"")</f>
        <v/>
      </c>
      <c r="J377" s="17" t="str">
        <f>IFERROR(__xludf.DUMMYFUNCTION("IFERROR(
  TEXTJOIN(CHAR(10),TRUE,FILTER('SUMMARY DATA'!I:I,'SUMMARY DATA'!$A:$A=$A377,'SUMMARY DATA'!$C:$C=$B377,'SUMMARY DATA'!$B:$B=""RWS"")),
  IF(
    OR(
      ISNUMBER(SEARCH(""CDM CASH DEPOSIT"",$C377)),
      ISNUMBER(SEARCH(""CASH DEPOSIT"",$C37"&amp;"7)),
      COUNTIFS('SUMMARY DATA'!$D:$D,$C377,'SUMMARY DATA'!$B:$B,""RWS"")&lt;&gt;1
    ),
    """",
    IFERROR(TEXTJOIN(CHAR(10),TRUE,FILTER('SUMMARY DATA'!I:I,'SUMMARY DATA'!$D:$D=$C377,'SUMMARY DATA'!$B:$B=""RWS"")),"""")
  )
)"),"")</f>
        <v/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Height="1" spans="1:27">
      <c r="A378" s="2" t="s">
        <v>1703</v>
      </c>
      <c r="B378" s="15">
        <v>45968</v>
      </c>
      <c r="C378" s="2" t="s">
        <v>1704</v>
      </c>
      <c r="D378" s="3">
        <v>13.6</v>
      </c>
      <c r="E378" s="16" t="str">
        <f>IFERROR(__xludf.DUMMYFUNCTION("IFERROR(
  TEXTJOIN(CHAR(10),TRUE,FILTER('SUMMARY DATA'!E:E,'SUMMARY DATA'!$A:$A=$A378,'SUMMARY DATA'!$C:$C=$B378,'SUMMARY DATA'!$B:$B=""RWS"")),
  IF(
    OR(
      ISNUMBER(SEARCH(""CDM CASH DEPOSIT"",$C378)),
      ISNUMBER(SEARCH(""CASH DEPOSIT"",$C37"&amp;"8)),
      COUNTIFS('SUMMARY DATA'!$D:$D,$C378,'SUMMARY DATA'!$B:$B,""RWS"")&lt;&gt;1
    ),
    """",
    IFERROR(TEXTJOIN(CHAR(10),TRUE,FILTER('SUMMARY DATA'!E:E,'SUMMARY DATA'!$D:$D=$C378,'SUMMARY DATA'!$B:$B=""RWS"")),"""")
  )
)"),"")</f>
        <v/>
      </c>
      <c r="F378" s="17" t="str">
        <f>IFERROR(__xludf.DUMMYFUNCTION("IFERROR(
  TEXTJOIN(CHAR(10),TRUE,FILTER('SUMMARY DATA'!F:F,'SUMMARY DATA'!$A:$A=$A378,'SUMMARY DATA'!$C:$C=$B378,'SUMMARY DATA'!$B:$B=""RWS"")),
  IF(
    OR(
      ISNUMBER(SEARCH(""CDM CASH DEPOSIT"",$C378)),
      ISNUMBER(SEARCH(""CASH DEPOSIT"",$C37"&amp;"8)),
      COUNTIFS('SUMMARY DATA'!$D:$D,$C378,'SUMMARY DATA'!$B:$B,""RWS"")&lt;&gt;1
    ),
    """",
    IFERROR(TEXTJOIN(CHAR(10),TRUE,FILTER('SUMMARY DATA'!F:F,'SUMMARY DATA'!$D:$D=$C378,'SUMMARY DATA'!$B:$B=""RWS"")),"""")
  )
)"),"")</f>
        <v/>
      </c>
      <c r="G378" s="17" t="str">
        <f>IFERROR(__xludf.DUMMYFUNCTION("IFERROR(
  TEXTJOIN(CHAR(10),TRUE,FILTER('SUMMARY DATA'!G:G,'SUMMARY DATA'!$A:$A=$A378,'SUMMARY DATA'!$C:$C=$B378,'SUMMARY DATA'!$B:$B=""RWS"")),
  IF(
    OR(
      ISNUMBER(SEARCH(""CDM CASH DEPOSIT"",$C378)),
      ISNUMBER(SEARCH(""CASH DEPOSIT"",$C37"&amp;"8)),
      COUNTIFS('SUMMARY DATA'!$D:$D,$C378,'SUMMARY DATA'!$B:$B,""RWS"")&lt;&gt;1
    ),
    """",
    IFERROR(TEXTJOIN(CHAR(10),TRUE,FILTER('SUMMARY DATA'!G:G,'SUMMARY DATA'!$D:$D=$C378,'SUMMARY DATA'!$B:$B=""RWS"")),"""")
  )
)"),"")</f>
        <v/>
      </c>
      <c r="H378" s="18" t="str">
        <f>IFERROR(__xludf.DUMMYFUNCTION("IFERROR(
  TEXTJOIN(CHAR(10),TRUE,FILTER('SUMMARY DATA'!H:H,'SUMMARY DATA'!$A:$A=$A378,'SUMMARY DATA'!$C:$C=$B378,'SUMMARY DATA'!$B:$B=""RWS"",'SUMMARY DATA'!$H:$H=$D378)),
  IF(
    OR(
      ISNUMBER(SEARCH(""CDM CASH DEPOSIT"",$C378)),
      ISNUMBER(S"&amp;"EARCH(""CASH DEPOSIT"",$C378))
    ),
    """",
    IFERROR(TEXTJOIN(CHAR(10),TRUE,FILTER('SUMMARY DATA'!H:H,'SUMMARY DATA'!$D:$D=$C378,'SUMMARY DATA'!$B:$B=""RWS"",'SUMMARY DATA'!$H:$H=$D378)),"""")
  )
)"),"")</f>
        <v/>
      </c>
      <c r="I378" s="18" t="str">
        <f>IFERROR(__xludf.DUMMYFUNCTION("IF(H378="""","""",
SUM(ARRAYFORMULA(VALUE(SPLIT(H378,CHAR(10)))))
)"),"")</f>
        <v/>
      </c>
      <c r="J378" s="17" t="str">
        <f>IFERROR(__xludf.DUMMYFUNCTION("IFERROR(
  TEXTJOIN(CHAR(10),TRUE,FILTER('SUMMARY DATA'!I:I,'SUMMARY DATA'!$A:$A=$A378,'SUMMARY DATA'!$C:$C=$B378,'SUMMARY DATA'!$B:$B=""RWS"")),
  IF(
    OR(
      ISNUMBER(SEARCH(""CDM CASH DEPOSIT"",$C378)),
      ISNUMBER(SEARCH(""CASH DEPOSIT"",$C37"&amp;"8)),
      COUNTIFS('SUMMARY DATA'!$D:$D,$C378,'SUMMARY DATA'!$B:$B,""RWS"")&lt;&gt;1
    ),
    """",
    IFERROR(TEXTJOIN(CHAR(10),TRUE,FILTER('SUMMARY DATA'!I:I,'SUMMARY DATA'!$D:$D=$C378,'SUMMARY DATA'!$B:$B=""RWS"")),"""")
  )
)"),"")</f>
        <v/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Height="1" spans="1:27">
      <c r="A379" s="2" t="s">
        <v>1705</v>
      </c>
      <c r="B379" s="15">
        <v>45968</v>
      </c>
      <c r="C379" s="2" t="s">
        <v>1706</v>
      </c>
      <c r="D379" s="3">
        <v>0</v>
      </c>
      <c r="E379" s="16" t="str">
        <f>IFERROR(__xludf.DUMMYFUNCTION("IFERROR(
  TEXTJOIN(CHAR(10),TRUE,FILTER('SUMMARY DATA'!E:E,'SUMMARY DATA'!$A:$A=$A379,'SUMMARY DATA'!$C:$C=$B379,'SUMMARY DATA'!$B:$B=""RWS"")),
  IF(
    OR(
      ISNUMBER(SEARCH(""CDM CASH DEPOSIT"",$C379)),
      ISNUMBER(SEARCH(""CASH DEPOSIT"",$C37"&amp;"9)),
      COUNTIFS('SUMMARY DATA'!$D:$D,$C379,'SUMMARY DATA'!$B:$B,""RWS"")&lt;&gt;1
    ),
    """",
    IFERROR(TEXTJOIN(CHAR(10),TRUE,FILTER('SUMMARY DATA'!E:E,'SUMMARY DATA'!$D:$D=$C379,'SUMMARY DATA'!$B:$B=""RWS"")),"""")
  )
)"),"")</f>
        <v/>
      </c>
      <c r="F379" s="17" t="str">
        <f>IFERROR(__xludf.DUMMYFUNCTION("IFERROR(
  TEXTJOIN(CHAR(10),TRUE,FILTER('SUMMARY DATA'!F:F,'SUMMARY DATA'!$A:$A=$A379,'SUMMARY DATA'!$C:$C=$B379,'SUMMARY DATA'!$B:$B=""RWS"")),
  IF(
    OR(
      ISNUMBER(SEARCH(""CDM CASH DEPOSIT"",$C379)),
      ISNUMBER(SEARCH(""CASH DEPOSIT"",$C37"&amp;"9)),
      COUNTIFS('SUMMARY DATA'!$D:$D,$C379,'SUMMARY DATA'!$B:$B,""RWS"")&lt;&gt;1
    ),
    """",
    IFERROR(TEXTJOIN(CHAR(10),TRUE,FILTER('SUMMARY DATA'!F:F,'SUMMARY DATA'!$D:$D=$C379,'SUMMARY DATA'!$B:$B=""RWS"")),"""")
  )
)"),"")</f>
        <v/>
      </c>
      <c r="G379" s="17" t="str">
        <f>IFERROR(__xludf.DUMMYFUNCTION("IFERROR(
  TEXTJOIN(CHAR(10),TRUE,FILTER('SUMMARY DATA'!G:G,'SUMMARY DATA'!$A:$A=$A379,'SUMMARY DATA'!$C:$C=$B379,'SUMMARY DATA'!$B:$B=""RWS"")),
  IF(
    OR(
      ISNUMBER(SEARCH(""CDM CASH DEPOSIT"",$C379)),
      ISNUMBER(SEARCH(""CASH DEPOSIT"",$C37"&amp;"9)),
      COUNTIFS('SUMMARY DATA'!$D:$D,$C379,'SUMMARY DATA'!$B:$B,""RWS"")&lt;&gt;1
    ),
    """",
    IFERROR(TEXTJOIN(CHAR(10),TRUE,FILTER('SUMMARY DATA'!G:G,'SUMMARY DATA'!$D:$D=$C379,'SUMMARY DATA'!$B:$B=""RWS"")),"""")
  )
)"),"")</f>
        <v/>
      </c>
      <c r="H379" s="18" t="str">
        <f>IFERROR(__xludf.DUMMYFUNCTION("IFERROR(
  TEXTJOIN(CHAR(10),TRUE,FILTER('SUMMARY DATA'!H:H,'SUMMARY DATA'!$A:$A=$A379,'SUMMARY DATA'!$C:$C=$B379,'SUMMARY DATA'!$B:$B=""RWS"",'SUMMARY DATA'!$H:$H=$D379)),
  IF(
    OR(
      ISNUMBER(SEARCH(""CDM CASH DEPOSIT"",$C379)),
      ISNUMBER(S"&amp;"EARCH(""CASH DEPOSIT"",$C379))
    ),
    """",
    IFERROR(TEXTJOIN(CHAR(10),TRUE,FILTER('SUMMARY DATA'!H:H,'SUMMARY DATA'!$D:$D=$C379,'SUMMARY DATA'!$B:$B=""RWS"",'SUMMARY DATA'!$H:$H=$D379)),"""")
  )
)"),"")</f>
        <v/>
      </c>
      <c r="I379" s="18" t="str">
        <f>IFERROR(__xludf.DUMMYFUNCTION("IF(H379="""","""",
SUM(ARRAYFORMULA(VALUE(SPLIT(H379,CHAR(10)))))
)"),"")</f>
        <v/>
      </c>
      <c r="J379" s="17" t="str">
        <f>IFERROR(__xludf.DUMMYFUNCTION("IFERROR(
  TEXTJOIN(CHAR(10),TRUE,FILTER('SUMMARY DATA'!I:I,'SUMMARY DATA'!$A:$A=$A379,'SUMMARY DATA'!$C:$C=$B379,'SUMMARY DATA'!$B:$B=""RWS"")),
  IF(
    OR(
      ISNUMBER(SEARCH(""CDM CASH DEPOSIT"",$C379)),
      ISNUMBER(SEARCH(""CASH DEPOSIT"",$C37"&amp;"9)),
      COUNTIFS('SUMMARY DATA'!$D:$D,$C379,'SUMMARY DATA'!$B:$B,""RWS"")&lt;&gt;1
    ),
    """",
    IFERROR(TEXTJOIN(CHAR(10),TRUE,FILTER('SUMMARY DATA'!I:I,'SUMMARY DATA'!$D:$D=$C379,'SUMMARY DATA'!$B:$B=""RWS"")),"""")
  )
)"),"")</f>
        <v/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Height="1" spans="1:27">
      <c r="A380" s="2" t="s">
        <v>1707</v>
      </c>
      <c r="B380" s="15">
        <v>45968</v>
      </c>
      <c r="C380" s="2" t="s">
        <v>1708</v>
      </c>
      <c r="D380" s="3">
        <v>30.03</v>
      </c>
      <c r="E380" s="16" t="str">
        <f>IFERROR(__xludf.DUMMYFUNCTION("IFERROR(
  TEXTJOIN(CHAR(10),TRUE,FILTER('SUMMARY DATA'!E:E,'SUMMARY DATA'!$A:$A=$A380,'SUMMARY DATA'!$C:$C=$B380,'SUMMARY DATA'!$B:$B=""RWS"")),
  IF(
    OR(
      ISNUMBER(SEARCH(""CDM CASH DEPOSIT"",$C380)),
      ISNUMBER(SEARCH(""CASH DEPOSIT"",$C38"&amp;"0)),
      COUNTIFS('SUMMARY DATA'!$D:$D,$C380,'SUMMARY DATA'!$B:$B,""RWS"")&lt;&gt;1
    ),
    """",
    IFERROR(TEXTJOIN(CHAR(10),TRUE,FILTER('SUMMARY DATA'!E:E,'SUMMARY DATA'!$D:$D=$C380,'SUMMARY DATA'!$B:$B=""RWS"")),"""")
  )
)"),"")</f>
        <v/>
      </c>
      <c r="F380" s="17" t="str">
        <f>IFERROR(__xludf.DUMMYFUNCTION("IFERROR(
  TEXTJOIN(CHAR(10),TRUE,FILTER('SUMMARY DATA'!F:F,'SUMMARY DATA'!$A:$A=$A380,'SUMMARY DATA'!$C:$C=$B380,'SUMMARY DATA'!$B:$B=""RWS"")),
  IF(
    OR(
      ISNUMBER(SEARCH(""CDM CASH DEPOSIT"",$C380)),
      ISNUMBER(SEARCH(""CASH DEPOSIT"",$C38"&amp;"0)),
      COUNTIFS('SUMMARY DATA'!$D:$D,$C380,'SUMMARY DATA'!$B:$B,""RWS"")&lt;&gt;1
    ),
    """",
    IFERROR(TEXTJOIN(CHAR(10),TRUE,FILTER('SUMMARY DATA'!F:F,'SUMMARY DATA'!$D:$D=$C380,'SUMMARY DATA'!$B:$B=""RWS"")),"""")
  )
)"),"")</f>
        <v/>
      </c>
      <c r="G380" s="17" t="str">
        <f>IFERROR(__xludf.DUMMYFUNCTION("IFERROR(
  TEXTJOIN(CHAR(10),TRUE,FILTER('SUMMARY DATA'!G:G,'SUMMARY DATA'!$A:$A=$A380,'SUMMARY DATA'!$C:$C=$B380,'SUMMARY DATA'!$B:$B=""RWS"")),
  IF(
    OR(
      ISNUMBER(SEARCH(""CDM CASH DEPOSIT"",$C380)),
      ISNUMBER(SEARCH(""CASH DEPOSIT"",$C38"&amp;"0)),
      COUNTIFS('SUMMARY DATA'!$D:$D,$C380,'SUMMARY DATA'!$B:$B,""RWS"")&lt;&gt;1
    ),
    """",
    IFERROR(TEXTJOIN(CHAR(10),TRUE,FILTER('SUMMARY DATA'!G:G,'SUMMARY DATA'!$D:$D=$C380,'SUMMARY DATA'!$B:$B=""RWS"")),"""")
  )
)"),"")</f>
        <v/>
      </c>
      <c r="H380" s="18" t="str">
        <f>IFERROR(__xludf.DUMMYFUNCTION("IFERROR(
  TEXTJOIN(CHAR(10),TRUE,FILTER('SUMMARY DATA'!H:H,'SUMMARY DATA'!$A:$A=$A380,'SUMMARY DATA'!$C:$C=$B380,'SUMMARY DATA'!$B:$B=""RWS"",'SUMMARY DATA'!$H:$H=$D380)),
  IF(
    OR(
      ISNUMBER(SEARCH(""CDM CASH DEPOSIT"",$C380)),
      ISNUMBER(S"&amp;"EARCH(""CASH DEPOSIT"",$C380))
    ),
    """",
    IFERROR(TEXTJOIN(CHAR(10),TRUE,FILTER('SUMMARY DATA'!H:H,'SUMMARY DATA'!$D:$D=$C380,'SUMMARY DATA'!$B:$B=""RWS"",'SUMMARY DATA'!$H:$H=$D380)),"""")
  )
)"),"")</f>
        <v/>
      </c>
      <c r="I380" s="18" t="str">
        <f>IFERROR(__xludf.DUMMYFUNCTION("IF(H380="""","""",
SUM(ARRAYFORMULA(VALUE(SPLIT(H380,CHAR(10)))))
)"),"")</f>
        <v/>
      </c>
      <c r="J380" s="17" t="str">
        <f>IFERROR(__xludf.DUMMYFUNCTION("IFERROR(
  TEXTJOIN(CHAR(10),TRUE,FILTER('SUMMARY DATA'!I:I,'SUMMARY DATA'!$A:$A=$A380,'SUMMARY DATA'!$C:$C=$B380,'SUMMARY DATA'!$B:$B=""RWS"")),
  IF(
    OR(
      ISNUMBER(SEARCH(""CDM CASH DEPOSIT"",$C380)),
      ISNUMBER(SEARCH(""CASH DEPOSIT"",$C38"&amp;"0)),
      COUNTIFS('SUMMARY DATA'!$D:$D,$C380,'SUMMARY DATA'!$B:$B,""RWS"")&lt;&gt;1
    ),
    """",
    IFERROR(TEXTJOIN(CHAR(10),TRUE,FILTER('SUMMARY DATA'!I:I,'SUMMARY DATA'!$D:$D=$C380,'SUMMARY DATA'!$B:$B=""RWS"")),"""")
  )
)"),"")</f>
        <v/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Height="1" spans="1:27">
      <c r="A381" s="2" t="s">
        <v>1709</v>
      </c>
      <c r="B381" s="15">
        <v>45968</v>
      </c>
      <c r="C381" s="2" t="s">
        <v>1710</v>
      </c>
      <c r="D381" s="3">
        <v>28</v>
      </c>
      <c r="E381" s="16" t="str">
        <f>IFERROR(__xludf.DUMMYFUNCTION("IFERROR(
  TEXTJOIN(CHAR(10),TRUE,FILTER('SUMMARY DATA'!E:E,'SUMMARY DATA'!$A:$A=$A381,'SUMMARY DATA'!$C:$C=$B381,'SUMMARY DATA'!$B:$B=""RWS"")),
  IF(
    OR(
      ISNUMBER(SEARCH(""CDM CASH DEPOSIT"",$C381)),
      ISNUMBER(SEARCH(""CASH DEPOSIT"",$C38"&amp;"1)),
      COUNTIFS('SUMMARY DATA'!$D:$D,$C381,'SUMMARY DATA'!$B:$B,""RWS"")&lt;&gt;1
    ),
    """",
    IFERROR(TEXTJOIN(CHAR(10),TRUE,FILTER('SUMMARY DATA'!E:E,'SUMMARY DATA'!$D:$D=$C381,'SUMMARY DATA'!$B:$B=""RWS"")),"""")
  )
)"),"")</f>
        <v/>
      </c>
      <c r="F381" s="17" t="str">
        <f>IFERROR(__xludf.DUMMYFUNCTION("IFERROR(
  TEXTJOIN(CHAR(10),TRUE,FILTER('SUMMARY DATA'!F:F,'SUMMARY DATA'!$A:$A=$A381,'SUMMARY DATA'!$C:$C=$B381,'SUMMARY DATA'!$B:$B=""RWS"")),
  IF(
    OR(
      ISNUMBER(SEARCH(""CDM CASH DEPOSIT"",$C381)),
      ISNUMBER(SEARCH(""CASH DEPOSIT"",$C38"&amp;"1)),
      COUNTIFS('SUMMARY DATA'!$D:$D,$C381,'SUMMARY DATA'!$B:$B,""RWS"")&lt;&gt;1
    ),
    """",
    IFERROR(TEXTJOIN(CHAR(10),TRUE,FILTER('SUMMARY DATA'!F:F,'SUMMARY DATA'!$D:$D=$C381,'SUMMARY DATA'!$B:$B=""RWS"")),"""")
  )
)"),"")</f>
        <v/>
      </c>
      <c r="G381" s="17" t="str">
        <f>IFERROR(__xludf.DUMMYFUNCTION("IFERROR(
  TEXTJOIN(CHAR(10),TRUE,FILTER('SUMMARY DATA'!G:G,'SUMMARY DATA'!$A:$A=$A381,'SUMMARY DATA'!$C:$C=$B381,'SUMMARY DATA'!$B:$B=""RWS"")),
  IF(
    OR(
      ISNUMBER(SEARCH(""CDM CASH DEPOSIT"",$C381)),
      ISNUMBER(SEARCH(""CASH DEPOSIT"",$C38"&amp;"1)),
      COUNTIFS('SUMMARY DATA'!$D:$D,$C381,'SUMMARY DATA'!$B:$B,""RWS"")&lt;&gt;1
    ),
    """",
    IFERROR(TEXTJOIN(CHAR(10),TRUE,FILTER('SUMMARY DATA'!G:G,'SUMMARY DATA'!$D:$D=$C381,'SUMMARY DATA'!$B:$B=""RWS"")),"""")
  )
)"),"")</f>
        <v/>
      </c>
      <c r="H381" s="18" t="str">
        <f>IFERROR(__xludf.DUMMYFUNCTION("IFERROR(
  TEXTJOIN(CHAR(10),TRUE,FILTER('SUMMARY DATA'!H:H,'SUMMARY DATA'!$A:$A=$A381,'SUMMARY DATA'!$C:$C=$B381,'SUMMARY DATA'!$B:$B=""RWS"",'SUMMARY DATA'!$H:$H=$D381)),
  IF(
    OR(
      ISNUMBER(SEARCH(""CDM CASH DEPOSIT"",$C381)),
      ISNUMBER(S"&amp;"EARCH(""CASH DEPOSIT"",$C381))
    ),
    """",
    IFERROR(TEXTJOIN(CHAR(10),TRUE,FILTER('SUMMARY DATA'!H:H,'SUMMARY DATA'!$D:$D=$C381,'SUMMARY DATA'!$B:$B=""RWS"",'SUMMARY DATA'!$H:$H=$D381)),"""")
  )
)"),"")</f>
        <v/>
      </c>
      <c r="I381" s="18" t="str">
        <f>IFERROR(__xludf.DUMMYFUNCTION("IF(H381="""","""",
SUM(ARRAYFORMULA(VALUE(SPLIT(H381,CHAR(10)))))
)"),"")</f>
        <v/>
      </c>
      <c r="J381" s="17" t="str">
        <f>IFERROR(__xludf.DUMMYFUNCTION("IFERROR(
  TEXTJOIN(CHAR(10),TRUE,FILTER('SUMMARY DATA'!I:I,'SUMMARY DATA'!$A:$A=$A381,'SUMMARY DATA'!$C:$C=$B381,'SUMMARY DATA'!$B:$B=""RWS"")),
  IF(
    OR(
      ISNUMBER(SEARCH(""CDM CASH DEPOSIT"",$C381)),
      ISNUMBER(SEARCH(""CASH DEPOSIT"",$C38"&amp;"1)),
      COUNTIFS('SUMMARY DATA'!$D:$D,$C381,'SUMMARY DATA'!$B:$B,""RWS"")&lt;&gt;1
    ),
    """",
    IFERROR(TEXTJOIN(CHAR(10),TRUE,FILTER('SUMMARY DATA'!I:I,'SUMMARY DATA'!$D:$D=$C381,'SUMMARY DATA'!$B:$B=""RWS"")),"""")
  )
)"),"")</f>
        <v/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Height="1" spans="1:27">
      <c r="A382" s="2" t="s">
        <v>1711</v>
      </c>
      <c r="B382" s="15">
        <v>45968</v>
      </c>
      <c r="C382" s="2" t="s">
        <v>1712</v>
      </c>
      <c r="D382" s="3">
        <v>306.25</v>
      </c>
      <c r="E382" s="16" t="str">
        <f>IFERROR(__xludf.DUMMYFUNCTION("IFERROR(
  TEXTJOIN(CHAR(10),TRUE,FILTER('SUMMARY DATA'!E:E,'SUMMARY DATA'!$A:$A=$A382,'SUMMARY DATA'!$C:$C=$B382,'SUMMARY DATA'!$B:$B=""RWS"")),
  IF(
    OR(
      ISNUMBER(SEARCH(""CDM CASH DEPOSIT"",$C382)),
      ISNUMBER(SEARCH(""CASH DEPOSIT"",$C38"&amp;"2)),
      COUNTIFS('SUMMARY DATA'!$D:$D,$C382,'SUMMARY DATA'!$B:$B,""RWS"")&lt;&gt;1
    ),
    """",
    IFERROR(TEXTJOIN(CHAR(10),TRUE,FILTER('SUMMARY DATA'!E:E,'SUMMARY DATA'!$D:$D=$C382,'SUMMARY DATA'!$B:$B=""RWS"")),"""")
  )
)"),"")</f>
        <v/>
      </c>
      <c r="F382" s="17" t="str">
        <f>IFERROR(__xludf.DUMMYFUNCTION("IFERROR(
  TEXTJOIN(CHAR(10),TRUE,FILTER('SUMMARY DATA'!F:F,'SUMMARY DATA'!$A:$A=$A382,'SUMMARY DATA'!$C:$C=$B382,'SUMMARY DATA'!$B:$B=""RWS"")),
  IF(
    OR(
      ISNUMBER(SEARCH(""CDM CASH DEPOSIT"",$C382)),
      ISNUMBER(SEARCH(""CASH DEPOSIT"",$C38"&amp;"2)),
      COUNTIFS('SUMMARY DATA'!$D:$D,$C382,'SUMMARY DATA'!$B:$B,""RWS"")&lt;&gt;1
    ),
    """",
    IFERROR(TEXTJOIN(CHAR(10),TRUE,FILTER('SUMMARY DATA'!F:F,'SUMMARY DATA'!$D:$D=$C382,'SUMMARY DATA'!$B:$B=""RWS"")),"""")
  )
)"),"")</f>
        <v/>
      </c>
      <c r="G382" s="17" t="str">
        <f>IFERROR(__xludf.DUMMYFUNCTION("IFERROR(
  TEXTJOIN(CHAR(10),TRUE,FILTER('SUMMARY DATA'!G:G,'SUMMARY DATA'!$A:$A=$A382,'SUMMARY DATA'!$C:$C=$B382,'SUMMARY DATA'!$B:$B=""RWS"")),
  IF(
    OR(
      ISNUMBER(SEARCH(""CDM CASH DEPOSIT"",$C382)),
      ISNUMBER(SEARCH(""CASH DEPOSIT"",$C38"&amp;"2)),
      COUNTIFS('SUMMARY DATA'!$D:$D,$C382,'SUMMARY DATA'!$B:$B,""RWS"")&lt;&gt;1
    ),
    """",
    IFERROR(TEXTJOIN(CHAR(10),TRUE,FILTER('SUMMARY DATA'!G:G,'SUMMARY DATA'!$D:$D=$C382,'SUMMARY DATA'!$B:$B=""RWS"")),"""")
  )
)"),"")</f>
        <v/>
      </c>
      <c r="H382" s="18" t="str">
        <f>IFERROR(__xludf.DUMMYFUNCTION("IFERROR(
  TEXTJOIN(CHAR(10),TRUE,FILTER('SUMMARY DATA'!H:H,'SUMMARY DATA'!$A:$A=$A382,'SUMMARY DATA'!$C:$C=$B382,'SUMMARY DATA'!$B:$B=""RWS"",'SUMMARY DATA'!$H:$H=$D382)),
  IF(
    OR(
      ISNUMBER(SEARCH(""CDM CASH DEPOSIT"",$C382)),
      ISNUMBER(S"&amp;"EARCH(""CASH DEPOSIT"",$C382))
    ),
    """",
    IFERROR(TEXTJOIN(CHAR(10),TRUE,FILTER('SUMMARY DATA'!H:H,'SUMMARY DATA'!$D:$D=$C382,'SUMMARY DATA'!$B:$B=""RWS"",'SUMMARY DATA'!$H:$H=$D382)),"""")
  )
)"),"")</f>
        <v/>
      </c>
      <c r="I382" s="18" t="str">
        <f>IFERROR(__xludf.DUMMYFUNCTION("IF(H382="""","""",
SUM(ARRAYFORMULA(VALUE(SPLIT(H382,CHAR(10)))))
)"),"")</f>
        <v/>
      </c>
      <c r="J382" s="17" t="str">
        <f>IFERROR(__xludf.DUMMYFUNCTION("IFERROR(
  TEXTJOIN(CHAR(10),TRUE,FILTER('SUMMARY DATA'!I:I,'SUMMARY DATA'!$A:$A=$A382,'SUMMARY DATA'!$C:$C=$B382,'SUMMARY DATA'!$B:$B=""RWS"")),
  IF(
    OR(
      ISNUMBER(SEARCH(""CDM CASH DEPOSIT"",$C382)),
      ISNUMBER(SEARCH(""CASH DEPOSIT"",$C38"&amp;"2)),
      COUNTIFS('SUMMARY DATA'!$D:$D,$C382,'SUMMARY DATA'!$B:$B,""RWS"")&lt;&gt;1
    ),
    """",
    IFERROR(TEXTJOIN(CHAR(10),TRUE,FILTER('SUMMARY DATA'!I:I,'SUMMARY DATA'!$D:$D=$C382,'SUMMARY DATA'!$B:$B=""RWS"")),"""")
  )
)"),"")</f>
        <v/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Height="1" spans="1:27">
      <c r="A383" s="2" t="s">
        <v>1713</v>
      </c>
      <c r="B383" s="15">
        <v>45967</v>
      </c>
      <c r="C383" s="2" t="s">
        <v>1714</v>
      </c>
      <c r="D383" s="3">
        <v>20.99</v>
      </c>
      <c r="E383" s="16" t="str">
        <f>IFERROR(__xludf.DUMMYFUNCTION("IFERROR(
  TEXTJOIN(CHAR(10),TRUE,FILTER('SUMMARY DATA'!E:E,'SUMMARY DATA'!$A:$A=$A383,'SUMMARY DATA'!$C:$C=$B383,'SUMMARY DATA'!$B:$B=""RWS"")),
  IF(
    OR(
      ISNUMBER(SEARCH(""CDM CASH DEPOSIT"",$C383)),
      ISNUMBER(SEARCH(""CASH DEPOSIT"",$C38"&amp;"3)),
      COUNTIFS('SUMMARY DATA'!$D:$D,$C383,'SUMMARY DATA'!$B:$B,""RWS"")&lt;&gt;1
    ),
    """",
    IFERROR(TEXTJOIN(CHAR(10),TRUE,FILTER('SUMMARY DATA'!E:E,'SUMMARY DATA'!$D:$D=$C383,'SUMMARY DATA'!$B:$B=""RWS"")),"""")
  )
)"),"")</f>
        <v/>
      </c>
      <c r="F383" s="17" t="str">
        <f>IFERROR(__xludf.DUMMYFUNCTION("IFERROR(
  TEXTJOIN(CHAR(10),TRUE,FILTER('SUMMARY DATA'!F:F,'SUMMARY DATA'!$A:$A=$A383,'SUMMARY DATA'!$C:$C=$B383,'SUMMARY DATA'!$B:$B=""RWS"")),
  IF(
    OR(
      ISNUMBER(SEARCH(""CDM CASH DEPOSIT"",$C383)),
      ISNUMBER(SEARCH(""CASH DEPOSIT"",$C38"&amp;"3)),
      COUNTIFS('SUMMARY DATA'!$D:$D,$C383,'SUMMARY DATA'!$B:$B,""RWS"")&lt;&gt;1
    ),
    """",
    IFERROR(TEXTJOIN(CHAR(10),TRUE,FILTER('SUMMARY DATA'!F:F,'SUMMARY DATA'!$D:$D=$C383,'SUMMARY DATA'!$B:$B=""RWS"")),"""")
  )
)"),"")</f>
        <v/>
      </c>
      <c r="G383" s="17" t="str">
        <f>IFERROR(__xludf.DUMMYFUNCTION("IFERROR(
  TEXTJOIN(CHAR(10),TRUE,FILTER('SUMMARY DATA'!G:G,'SUMMARY DATA'!$A:$A=$A383,'SUMMARY DATA'!$C:$C=$B383,'SUMMARY DATA'!$B:$B=""RWS"")),
  IF(
    OR(
      ISNUMBER(SEARCH(""CDM CASH DEPOSIT"",$C383)),
      ISNUMBER(SEARCH(""CASH DEPOSIT"",$C38"&amp;"3)),
      COUNTIFS('SUMMARY DATA'!$D:$D,$C383,'SUMMARY DATA'!$B:$B,""RWS"")&lt;&gt;1
    ),
    """",
    IFERROR(TEXTJOIN(CHAR(10),TRUE,FILTER('SUMMARY DATA'!G:G,'SUMMARY DATA'!$D:$D=$C383,'SUMMARY DATA'!$B:$B=""RWS"")),"""")
  )
)"),"")</f>
        <v/>
      </c>
      <c r="H383" s="18" t="str">
        <f>IFERROR(__xludf.DUMMYFUNCTION("IFERROR(
  TEXTJOIN(CHAR(10),TRUE,FILTER('SUMMARY DATA'!H:H,'SUMMARY DATA'!$A:$A=$A383,'SUMMARY DATA'!$C:$C=$B383,'SUMMARY DATA'!$B:$B=""RWS"",'SUMMARY DATA'!$H:$H=$D383)),
  IF(
    OR(
      ISNUMBER(SEARCH(""CDM CASH DEPOSIT"",$C383)),
      ISNUMBER(S"&amp;"EARCH(""CASH DEPOSIT"",$C383))
    ),
    """",
    IFERROR(TEXTJOIN(CHAR(10),TRUE,FILTER('SUMMARY DATA'!H:H,'SUMMARY DATA'!$D:$D=$C383,'SUMMARY DATA'!$B:$B=""RWS"",'SUMMARY DATA'!$H:$H=$D383)),"""")
  )
)"),"")</f>
        <v/>
      </c>
      <c r="I383" s="18" t="str">
        <f>IFERROR(__xludf.DUMMYFUNCTION("IF(H383="""","""",
SUM(ARRAYFORMULA(VALUE(SPLIT(H383,CHAR(10)))))
)"),"")</f>
        <v/>
      </c>
      <c r="J383" s="17" t="str">
        <f>IFERROR(__xludf.DUMMYFUNCTION("IFERROR(
  TEXTJOIN(CHAR(10),TRUE,FILTER('SUMMARY DATA'!I:I,'SUMMARY DATA'!$A:$A=$A383,'SUMMARY DATA'!$C:$C=$B383,'SUMMARY DATA'!$B:$B=""RWS"")),
  IF(
    OR(
      ISNUMBER(SEARCH(""CDM CASH DEPOSIT"",$C383)),
      ISNUMBER(SEARCH(""CASH DEPOSIT"",$C38"&amp;"3)),
      COUNTIFS('SUMMARY DATA'!$D:$D,$C383,'SUMMARY DATA'!$B:$B,""RWS"")&lt;&gt;1
    ),
    """",
    IFERROR(TEXTJOIN(CHAR(10),TRUE,FILTER('SUMMARY DATA'!I:I,'SUMMARY DATA'!$D:$D=$C383,'SUMMARY DATA'!$B:$B=""RWS"")),"""")
  )
)"),"")</f>
        <v/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Height="1" spans="1:27">
      <c r="A384" s="2" t="s">
        <v>1715</v>
      </c>
      <c r="B384" s="15">
        <v>45967</v>
      </c>
      <c r="C384" s="2" t="s">
        <v>1716</v>
      </c>
      <c r="D384" s="3">
        <v>420.57</v>
      </c>
      <c r="E384" s="16" t="str">
        <f>IFERROR(__xludf.DUMMYFUNCTION("IFERROR(
  TEXTJOIN(CHAR(10),TRUE,FILTER('SUMMARY DATA'!E:E,'SUMMARY DATA'!$A:$A=$A384,'SUMMARY DATA'!$C:$C=$B384,'SUMMARY DATA'!$B:$B=""RWS"")),
  IF(
    OR(
      ISNUMBER(SEARCH(""CDM CASH DEPOSIT"",$C384)),
      ISNUMBER(SEARCH(""CASH DEPOSIT"",$C38"&amp;"4)),
      COUNTIFS('SUMMARY DATA'!$D:$D,$C384,'SUMMARY DATA'!$B:$B,""RWS"")&lt;&gt;1
    ),
    """",
    IFERROR(TEXTJOIN(CHAR(10),TRUE,FILTER('SUMMARY DATA'!E:E,'SUMMARY DATA'!$D:$D=$C384,'SUMMARY DATA'!$B:$B=""RWS"")),"""")
  )
)"),"")</f>
        <v/>
      </c>
      <c r="F384" s="17" t="str">
        <f>IFERROR(__xludf.DUMMYFUNCTION("IFERROR(
  TEXTJOIN(CHAR(10),TRUE,FILTER('SUMMARY DATA'!F:F,'SUMMARY DATA'!$A:$A=$A384,'SUMMARY DATA'!$C:$C=$B384,'SUMMARY DATA'!$B:$B=""RWS"")),
  IF(
    OR(
      ISNUMBER(SEARCH(""CDM CASH DEPOSIT"",$C384)),
      ISNUMBER(SEARCH(""CASH DEPOSIT"",$C38"&amp;"4)),
      COUNTIFS('SUMMARY DATA'!$D:$D,$C384,'SUMMARY DATA'!$B:$B,""RWS"")&lt;&gt;1
    ),
    """",
    IFERROR(TEXTJOIN(CHAR(10),TRUE,FILTER('SUMMARY DATA'!F:F,'SUMMARY DATA'!$D:$D=$C384,'SUMMARY DATA'!$B:$B=""RWS"")),"""")
  )
)"),"")</f>
        <v/>
      </c>
      <c r="G384" s="17" t="str">
        <f>IFERROR(__xludf.DUMMYFUNCTION("IFERROR(
  TEXTJOIN(CHAR(10),TRUE,FILTER('SUMMARY DATA'!G:G,'SUMMARY DATA'!$A:$A=$A384,'SUMMARY DATA'!$C:$C=$B384,'SUMMARY DATA'!$B:$B=""RWS"")),
  IF(
    OR(
      ISNUMBER(SEARCH(""CDM CASH DEPOSIT"",$C384)),
      ISNUMBER(SEARCH(""CASH DEPOSIT"",$C38"&amp;"4)),
      COUNTIFS('SUMMARY DATA'!$D:$D,$C384,'SUMMARY DATA'!$B:$B,""RWS"")&lt;&gt;1
    ),
    """",
    IFERROR(TEXTJOIN(CHAR(10),TRUE,FILTER('SUMMARY DATA'!G:G,'SUMMARY DATA'!$D:$D=$C384,'SUMMARY DATA'!$B:$B=""RWS"")),"""")
  )
)"),"")</f>
        <v/>
      </c>
      <c r="H384" s="18" t="str">
        <f>IFERROR(__xludf.DUMMYFUNCTION("IFERROR(
  TEXTJOIN(CHAR(10),TRUE,FILTER('SUMMARY DATA'!H:H,'SUMMARY DATA'!$A:$A=$A384,'SUMMARY DATA'!$C:$C=$B384,'SUMMARY DATA'!$B:$B=""RWS"",'SUMMARY DATA'!$H:$H=$D384)),
  IF(
    OR(
      ISNUMBER(SEARCH(""CDM CASH DEPOSIT"",$C384)),
      ISNUMBER(S"&amp;"EARCH(""CASH DEPOSIT"",$C384))
    ),
    """",
    IFERROR(TEXTJOIN(CHAR(10),TRUE,FILTER('SUMMARY DATA'!H:H,'SUMMARY DATA'!$D:$D=$C384,'SUMMARY DATA'!$B:$B=""RWS"",'SUMMARY DATA'!$H:$H=$D384)),"""")
  )
)"),"")</f>
        <v/>
      </c>
      <c r="I384" s="18" t="str">
        <f>IFERROR(__xludf.DUMMYFUNCTION("IF(H384="""","""",
SUM(ARRAYFORMULA(VALUE(SPLIT(H384,CHAR(10)))))
)"),"")</f>
        <v/>
      </c>
      <c r="J384" s="17" t="str">
        <f>IFERROR(__xludf.DUMMYFUNCTION("IFERROR(
  TEXTJOIN(CHAR(10),TRUE,FILTER('SUMMARY DATA'!I:I,'SUMMARY DATA'!$A:$A=$A384,'SUMMARY DATA'!$C:$C=$B384,'SUMMARY DATA'!$B:$B=""RWS"")),
  IF(
    OR(
      ISNUMBER(SEARCH(""CDM CASH DEPOSIT"",$C384)),
      ISNUMBER(SEARCH(""CASH DEPOSIT"",$C38"&amp;"4)),
      COUNTIFS('SUMMARY DATA'!$D:$D,$C384,'SUMMARY DATA'!$B:$B,""RWS"")&lt;&gt;1
    ),
    """",
    IFERROR(TEXTJOIN(CHAR(10),TRUE,FILTER('SUMMARY DATA'!I:I,'SUMMARY DATA'!$D:$D=$C384,'SUMMARY DATA'!$B:$B=""RWS"")),"""")
  )
)"),"")</f>
        <v/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Height="1" spans="1:27">
      <c r="A385" s="2" t="s">
        <v>1717</v>
      </c>
      <c r="B385" s="15">
        <v>45967</v>
      </c>
      <c r="C385" s="2" t="s">
        <v>1718</v>
      </c>
      <c r="D385" s="3">
        <v>259.1</v>
      </c>
      <c r="E385" s="16" t="str">
        <f>IFERROR(__xludf.DUMMYFUNCTION("IFERROR(
  TEXTJOIN(CHAR(10),TRUE,FILTER('SUMMARY DATA'!E:E,'SUMMARY DATA'!$A:$A=$A385,'SUMMARY DATA'!$C:$C=$B385,'SUMMARY DATA'!$B:$B=""RWS"")),
  IF(
    OR(
      ISNUMBER(SEARCH(""CDM CASH DEPOSIT"",$C385)),
      ISNUMBER(SEARCH(""CASH DEPOSIT"",$C38"&amp;"5)),
      COUNTIFS('SUMMARY DATA'!$D:$D,$C385,'SUMMARY DATA'!$B:$B,""RWS"")&lt;&gt;1
    ),
    """",
    IFERROR(TEXTJOIN(CHAR(10),TRUE,FILTER('SUMMARY DATA'!E:E,'SUMMARY DATA'!$D:$D=$C385,'SUMMARY DATA'!$B:$B=""RWS"")),"""")
  )
)"),"")</f>
        <v/>
      </c>
      <c r="F385" s="17" t="str">
        <f>IFERROR(__xludf.DUMMYFUNCTION("IFERROR(
  TEXTJOIN(CHAR(10),TRUE,FILTER('SUMMARY DATA'!F:F,'SUMMARY DATA'!$A:$A=$A385,'SUMMARY DATA'!$C:$C=$B385,'SUMMARY DATA'!$B:$B=""RWS"")),
  IF(
    OR(
      ISNUMBER(SEARCH(""CDM CASH DEPOSIT"",$C385)),
      ISNUMBER(SEARCH(""CASH DEPOSIT"",$C38"&amp;"5)),
      COUNTIFS('SUMMARY DATA'!$D:$D,$C385,'SUMMARY DATA'!$B:$B,""RWS"")&lt;&gt;1
    ),
    """",
    IFERROR(TEXTJOIN(CHAR(10),TRUE,FILTER('SUMMARY DATA'!F:F,'SUMMARY DATA'!$D:$D=$C385,'SUMMARY DATA'!$B:$B=""RWS"")),"""")
  )
)"),"")</f>
        <v/>
      </c>
      <c r="G385" s="17" t="str">
        <f>IFERROR(__xludf.DUMMYFUNCTION("IFERROR(
  TEXTJOIN(CHAR(10),TRUE,FILTER('SUMMARY DATA'!G:G,'SUMMARY DATA'!$A:$A=$A385,'SUMMARY DATA'!$C:$C=$B385,'SUMMARY DATA'!$B:$B=""RWS"")),
  IF(
    OR(
      ISNUMBER(SEARCH(""CDM CASH DEPOSIT"",$C385)),
      ISNUMBER(SEARCH(""CASH DEPOSIT"",$C38"&amp;"5)),
      COUNTIFS('SUMMARY DATA'!$D:$D,$C385,'SUMMARY DATA'!$B:$B,""RWS"")&lt;&gt;1
    ),
    """",
    IFERROR(TEXTJOIN(CHAR(10),TRUE,FILTER('SUMMARY DATA'!G:G,'SUMMARY DATA'!$D:$D=$C385,'SUMMARY DATA'!$B:$B=""RWS"")),"""")
  )
)"),"")</f>
        <v/>
      </c>
      <c r="H385" s="18" t="str">
        <f>IFERROR(__xludf.DUMMYFUNCTION("IFERROR(
  TEXTJOIN(CHAR(10),TRUE,FILTER('SUMMARY DATA'!H:H,'SUMMARY DATA'!$A:$A=$A385,'SUMMARY DATA'!$C:$C=$B385,'SUMMARY DATA'!$B:$B=""RWS"",'SUMMARY DATA'!$H:$H=$D385)),
  IF(
    OR(
      ISNUMBER(SEARCH(""CDM CASH DEPOSIT"",$C385)),
      ISNUMBER(S"&amp;"EARCH(""CASH DEPOSIT"",$C385))
    ),
    """",
    IFERROR(TEXTJOIN(CHAR(10),TRUE,FILTER('SUMMARY DATA'!H:H,'SUMMARY DATA'!$D:$D=$C385,'SUMMARY DATA'!$B:$B=""RWS"",'SUMMARY DATA'!$H:$H=$D385)),"""")
  )
)"),"")</f>
        <v/>
      </c>
      <c r="I385" s="18" t="str">
        <f>IFERROR(__xludf.DUMMYFUNCTION("IF(H385="""","""",
SUM(ARRAYFORMULA(VALUE(SPLIT(H385,CHAR(10)))))
)"),"")</f>
        <v/>
      </c>
      <c r="J385" s="17" t="str">
        <f>IFERROR(__xludf.DUMMYFUNCTION("IFERROR(
  TEXTJOIN(CHAR(10),TRUE,FILTER('SUMMARY DATA'!I:I,'SUMMARY DATA'!$A:$A=$A385,'SUMMARY DATA'!$C:$C=$B385,'SUMMARY DATA'!$B:$B=""RWS"")),
  IF(
    OR(
      ISNUMBER(SEARCH(""CDM CASH DEPOSIT"",$C385)),
      ISNUMBER(SEARCH(""CASH DEPOSIT"",$C38"&amp;"5)),
      COUNTIFS('SUMMARY DATA'!$D:$D,$C385,'SUMMARY DATA'!$B:$B,""RWS"")&lt;&gt;1
    ),
    """",
    IFERROR(TEXTJOIN(CHAR(10),TRUE,FILTER('SUMMARY DATA'!I:I,'SUMMARY DATA'!$D:$D=$C385,'SUMMARY DATA'!$B:$B=""RWS"")),"""")
  )
)"),"")</f>
        <v/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Height="1" spans="1:27">
      <c r="A386" s="2" t="s">
        <v>1719</v>
      </c>
      <c r="B386" s="15">
        <v>45967</v>
      </c>
      <c r="C386" s="2" t="s">
        <v>1720</v>
      </c>
      <c r="D386" s="3">
        <v>314.9</v>
      </c>
      <c r="E386" s="16" t="str">
        <f>IFERROR(__xludf.DUMMYFUNCTION("IFERROR(
  TEXTJOIN(CHAR(10),TRUE,FILTER('SUMMARY DATA'!E:E,'SUMMARY DATA'!$A:$A=$A386,'SUMMARY DATA'!$C:$C=$B386,'SUMMARY DATA'!$B:$B=""RWS"")),
  IF(
    OR(
      ISNUMBER(SEARCH(""CDM CASH DEPOSIT"",$C386)),
      ISNUMBER(SEARCH(""CASH DEPOSIT"",$C38"&amp;"6)),
      COUNTIFS('SUMMARY DATA'!$D:$D,$C386,'SUMMARY DATA'!$B:$B,""RWS"")&lt;&gt;1
    ),
    """",
    IFERROR(TEXTJOIN(CHAR(10),TRUE,FILTER('SUMMARY DATA'!E:E,'SUMMARY DATA'!$D:$D=$C386,'SUMMARY DATA'!$B:$B=""RWS"")),"""")
  )
)"),"")</f>
        <v/>
      </c>
      <c r="F386" s="17" t="str">
        <f>IFERROR(__xludf.DUMMYFUNCTION("IFERROR(
  TEXTJOIN(CHAR(10),TRUE,FILTER('SUMMARY DATA'!F:F,'SUMMARY DATA'!$A:$A=$A386,'SUMMARY DATA'!$C:$C=$B386,'SUMMARY DATA'!$B:$B=""RWS"")),
  IF(
    OR(
      ISNUMBER(SEARCH(""CDM CASH DEPOSIT"",$C386)),
      ISNUMBER(SEARCH(""CASH DEPOSIT"",$C38"&amp;"6)),
      COUNTIFS('SUMMARY DATA'!$D:$D,$C386,'SUMMARY DATA'!$B:$B,""RWS"")&lt;&gt;1
    ),
    """",
    IFERROR(TEXTJOIN(CHAR(10),TRUE,FILTER('SUMMARY DATA'!F:F,'SUMMARY DATA'!$D:$D=$C386,'SUMMARY DATA'!$B:$B=""RWS"")),"""")
  )
)"),"")</f>
        <v/>
      </c>
      <c r="G386" s="17" t="str">
        <f>IFERROR(__xludf.DUMMYFUNCTION("IFERROR(
  TEXTJOIN(CHAR(10),TRUE,FILTER('SUMMARY DATA'!G:G,'SUMMARY DATA'!$A:$A=$A386,'SUMMARY DATA'!$C:$C=$B386,'SUMMARY DATA'!$B:$B=""RWS"")),
  IF(
    OR(
      ISNUMBER(SEARCH(""CDM CASH DEPOSIT"",$C386)),
      ISNUMBER(SEARCH(""CASH DEPOSIT"",$C38"&amp;"6)),
      COUNTIFS('SUMMARY DATA'!$D:$D,$C386,'SUMMARY DATA'!$B:$B,""RWS"")&lt;&gt;1
    ),
    """",
    IFERROR(TEXTJOIN(CHAR(10),TRUE,FILTER('SUMMARY DATA'!G:G,'SUMMARY DATA'!$D:$D=$C386,'SUMMARY DATA'!$B:$B=""RWS"")),"""")
  )
)"),"")</f>
        <v/>
      </c>
      <c r="H386" s="18" t="str">
        <f>IFERROR(__xludf.DUMMYFUNCTION("IFERROR(
  TEXTJOIN(CHAR(10),TRUE,FILTER('SUMMARY DATA'!H:H,'SUMMARY DATA'!$A:$A=$A386,'SUMMARY DATA'!$C:$C=$B386,'SUMMARY DATA'!$B:$B=""RWS"",'SUMMARY DATA'!$H:$H=$D386)),
  IF(
    OR(
      ISNUMBER(SEARCH(""CDM CASH DEPOSIT"",$C386)),
      ISNUMBER(S"&amp;"EARCH(""CASH DEPOSIT"",$C386))
    ),
    """",
    IFERROR(TEXTJOIN(CHAR(10),TRUE,FILTER('SUMMARY DATA'!H:H,'SUMMARY DATA'!$D:$D=$C386,'SUMMARY DATA'!$B:$B=""RWS"",'SUMMARY DATA'!$H:$H=$D386)),"""")
  )
)"),"")</f>
        <v/>
      </c>
      <c r="I386" s="18" t="str">
        <f>IFERROR(__xludf.DUMMYFUNCTION("IF(H386="""","""",
SUM(ARRAYFORMULA(VALUE(SPLIT(H386,CHAR(10)))))
)"),"")</f>
        <v/>
      </c>
      <c r="J386" s="17" t="str">
        <f>IFERROR(__xludf.DUMMYFUNCTION("IFERROR(
  TEXTJOIN(CHAR(10),TRUE,FILTER('SUMMARY DATA'!I:I,'SUMMARY DATA'!$A:$A=$A386,'SUMMARY DATA'!$C:$C=$B386,'SUMMARY DATA'!$B:$B=""RWS"")),
  IF(
    OR(
      ISNUMBER(SEARCH(""CDM CASH DEPOSIT"",$C386)),
      ISNUMBER(SEARCH(""CASH DEPOSIT"",$C38"&amp;"6)),
      COUNTIFS('SUMMARY DATA'!$D:$D,$C386,'SUMMARY DATA'!$B:$B,""RWS"")&lt;&gt;1
    ),
    """",
    IFERROR(TEXTJOIN(CHAR(10),TRUE,FILTER('SUMMARY DATA'!I:I,'SUMMARY DATA'!$D:$D=$C386,'SUMMARY DATA'!$B:$B=""RWS"")),"""")
  )
)"),"")</f>
        <v/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Height="1" spans="1:27">
      <c r="A387" s="2" t="s">
        <v>1721</v>
      </c>
      <c r="B387" s="15">
        <v>45967</v>
      </c>
      <c r="C387" s="2" t="s">
        <v>1722</v>
      </c>
      <c r="D387" s="3">
        <v>195.85</v>
      </c>
      <c r="E387" s="16" t="str">
        <f>IFERROR(__xludf.DUMMYFUNCTION("IFERROR(
  TEXTJOIN(CHAR(10),TRUE,FILTER('SUMMARY DATA'!E:E,'SUMMARY DATA'!$A:$A=$A387,'SUMMARY DATA'!$C:$C=$B387,'SUMMARY DATA'!$B:$B=""RWS"")),
  IF(
    OR(
      ISNUMBER(SEARCH(""CDM CASH DEPOSIT"",$C387)),
      ISNUMBER(SEARCH(""CASH DEPOSIT"",$C38"&amp;"7)),
      COUNTIFS('SUMMARY DATA'!$D:$D,$C387,'SUMMARY DATA'!$B:$B,""RWS"")&lt;&gt;1
    ),
    """",
    IFERROR(TEXTJOIN(CHAR(10),TRUE,FILTER('SUMMARY DATA'!E:E,'SUMMARY DATA'!$D:$D=$C387,'SUMMARY DATA'!$B:$B=""RWS"")),"""")
  )
)"),"")</f>
        <v/>
      </c>
      <c r="F387" s="17" t="str">
        <f>IFERROR(__xludf.DUMMYFUNCTION("IFERROR(
  TEXTJOIN(CHAR(10),TRUE,FILTER('SUMMARY DATA'!F:F,'SUMMARY DATA'!$A:$A=$A387,'SUMMARY DATA'!$C:$C=$B387,'SUMMARY DATA'!$B:$B=""RWS"")),
  IF(
    OR(
      ISNUMBER(SEARCH(""CDM CASH DEPOSIT"",$C387)),
      ISNUMBER(SEARCH(""CASH DEPOSIT"",$C38"&amp;"7)),
      COUNTIFS('SUMMARY DATA'!$D:$D,$C387,'SUMMARY DATA'!$B:$B,""RWS"")&lt;&gt;1
    ),
    """",
    IFERROR(TEXTJOIN(CHAR(10),TRUE,FILTER('SUMMARY DATA'!F:F,'SUMMARY DATA'!$D:$D=$C387,'SUMMARY DATA'!$B:$B=""RWS"")),"""")
  )
)"),"")</f>
        <v/>
      </c>
      <c r="G387" s="17" t="str">
        <f>IFERROR(__xludf.DUMMYFUNCTION("IFERROR(
  TEXTJOIN(CHAR(10),TRUE,FILTER('SUMMARY DATA'!G:G,'SUMMARY DATA'!$A:$A=$A387,'SUMMARY DATA'!$C:$C=$B387,'SUMMARY DATA'!$B:$B=""RWS"")),
  IF(
    OR(
      ISNUMBER(SEARCH(""CDM CASH DEPOSIT"",$C387)),
      ISNUMBER(SEARCH(""CASH DEPOSIT"",$C38"&amp;"7)),
      COUNTIFS('SUMMARY DATA'!$D:$D,$C387,'SUMMARY DATA'!$B:$B,""RWS"")&lt;&gt;1
    ),
    """",
    IFERROR(TEXTJOIN(CHAR(10),TRUE,FILTER('SUMMARY DATA'!G:G,'SUMMARY DATA'!$D:$D=$C387,'SUMMARY DATA'!$B:$B=""RWS"")),"""")
  )
)"),"")</f>
        <v/>
      </c>
      <c r="H387" s="18" t="str">
        <f>IFERROR(__xludf.DUMMYFUNCTION("IFERROR(
  TEXTJOIN(CHAR(10),TRUE,FILTER('SUMMARY DATA'!H:H,'SUMMARY DATA'!$A:$A=$A387,'SUMMARY DATA'!$C:$C=$B387,'SUMMARY DATA'!$B:$B=""RWS"",'SUMMARY DATA'!$H:$H=$D387)),
  IF(
    OR(
      ISNUMBER(SEARCH(""CDM CASH DEPOSIT"",$C387)),
      ISNUMBER(S"&amp;"EARCH(""CASH DEPOSIT"",$C387))
    ),
    """",
    IFERROR(TEXTJOIN(CHAR(10),TRUE,FILTER('SUMMARY DATA'!H:H,'SUMMARY DATA'!$D:$D=$C387,'SUMMARY DATA'!$B:$B=""RWS"",'SUMMARY DATA'!$H:$H=$D387)),"""")
  )
)"),"")</f>
        <v/>
      </c>
      <c r="I387" s="18" t="str">
        <f>IFERROR(__xludf.DUMMYFUNCTION("IF(H387="""","""",
SUM(ARRAYFORMULA(VALUE(SPLIT(H387,CHAR(10)))))
)"),"")</f>
        <v/>
      </c>
      <c r="J387" s="17" t="str">
        <f>IFERROR(__xludf.DUMMYFUNCTION("IFERROR(
  TEXTJOIN(CHAR(10),TRUE,FILTER('SUMMARY DATA'!I:I,'SUMMARY DATA'!$A:$A=$A387,'SUMMARY DATA'!$C:$C=$B387,'SUMMARY DATA'!$B:$B=""RWS"")),
  IF(
    OR(
      ISNUMBER(SEARCH(""CDM CASH DEPOSIT"",$C387)),
      ISNUMBER(SEARCH(""CASH DEPOSIT"",$C38"&amp;"7)),
      COUNTIFS('SUMMARY DATA'!$D:$D,$C387,'SUMMARY DATA'!$B:$B,""RWS"")&lt;&gt;1
    ),
    """",
    IFERROR(TEXTJOIN(CHAR(10),TRUE,FILTER('SUMMARY DATA'!I:I,'SUMMARY DATA'!$D:$D=$C387,'SUMMARY DATA'!$B:$B=""RWS"")),"""")
  )
)"),"")</f>
        <v/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Height="1" spans="1:27">
      <c r="A388" s="2" t="s">
        <v>1723</v>
      </c>
      <c r="B388" s="15">
        <v>45967</v>
      </c>
      <c r="C388" s="2" t="s">
        <v>1724</v>
      </c>
      <c r="D388" s="3">
        <v>10</v>
      </c>
      <c r="E388" s="16" t="str">
        <f>IFERROR(__xludf.DUMMYFUNCTION("IFERROR(
  TEXTJOIN(CHAR(10),TRUE,FILTER('SUMMARY DATA'!E:E,'SUMMARY DATA'!$A:$A=$A388,'SUMMARY DATA'!$C:$C=$B388,'SUMMARY DATA'!$B:$B=""RWS"")),
  IF(
    OR(
      ISNUMBER(SEARCH(""CDM CASH DEPOSIT"",$C388)),
      ISNUMBER(SEARCH(""CASH DEPOSIT"",$C38"&amp;"8)),
      COUNTIFS('SUMMARY DATA'!$D:$D,$C388,'SUMMARY DATA'!$B:$B,""RWS"")&lt;&gt;1
    ),
    """",
    IFERROR(TEXTJOIN(CHAR(10),TRUE,FILTER('SUMMARY DATA'!E:E,'SUMMARY DATA'!$D:$D=$C388,'SUMMARY DATA'!$B:$B=""RWS"")),"""")
  )
)"),"")</f>
        <v/>
      </c>
      <c r="F388" s="17" t="str">
        <f>IFERROR(__xludf.DUMMYFUNCTION("IFERROR(
  TEXTJOIN(CHAR(10),TRUE,FILTER('SUMMARY DATA'!F:F,'SUMMARY DATA'!$A:$A=$A388,'SUMMARY DATA'!$C:$C=$B388,'SUMMARY DATA'!$B:$B=""RWS"")),
  IF(
    OR(
      ISNUMBER(SEARCH(""CDM CASH DEPOSIT"",$C388)),
      ISNUMBER(SEARCH(""CASH DEPOSIT"",$C38"&amp;"8)),
      COUNTIFS('SUMMARY DATA'!$D:$D,$C388,'SUMMARY DATA'!$B:$B,""RWS"")&lt;&gt;1
    ),
    """",
    IFERROR(TEXTJOIN(CHAR(10),TRUE,FILTER('SUMMARY DATA'!F:F,'SUMMARY DATA'!$D:$D=$C388,'SUMMARY DATA'!$B:$B=""RWS"")),"""")
  )
)"),"")</f>
        <v/>
      </c>
      <c r="G388" s="17" t="str">
        <f>IFERROR(__xludf.DUMMYFUNCTION("IFERROR(
  TEXTJOIN(CHAR(10),TRUE,FILTER('SUMMARY DATA'!G:G,'SUMMARY DATA'!$A:$A=$A388,'SUMMARY DATA'!$C:$C=$B388,'SUMMARY DATA'!$B:$B=""RWS"")),
  IF(
    OR(
      ISNUMBER(SEARCH(""CDM CASH DEPOSIT"",$C388)),
      ISNUMBER(SEARCH(""CASH DEPOSIT"",$C38"&amp;"8)),
      COUNTIFS('SUMMARY DATA'!$D:$D,$C388,'SUMMARY DATA'!$B:$B,""RWS"")&lt;&gt;1
    ),
    """",
    IFERROR(TEXTJOIN(CHAR(10),TRUE,FILTER('SUMMARY DATA'!G:G,'SUMMARY DATA'!$D:$D=$C388,'SUMMARY DATA'!$B:$B=""RWS"")),"""")
  )
)"),"")</f>
        <v/>
      </c>
      <c r="H388" s="18" t="str">
        <f>IFERROR(__xludf.DUMMYFUNCTION("IFERROR(
  TEXTJOIN(CHAR(10),TRUE,FILTER('SUMMARY DATA'!H:H,'SUMMARY DATA'!$A:$A=$A388,'SUMMARY DATA'!$C:$C=$B388,'SUMMARY DATA'!$B:$B=""RWS"",'SUMMARY DATA'!$H:$H=$D388)),
  IF(
    OR(
      ISNUMBER(SEARCH(""CDM CASH DEPOSIT"",$C388)),
      ISNUMBER(S"&amp;"EARCH(""CASH DEPOSIT"",$C388))
    ),
    """",
    IFERROR(TEXTJOIN(CHAR(10),TRUE,FILTER('SUMMARY DATA'!H:H,'SUMMARY DATA'!$D:$D=$C388,'SUMMARY DATA'!$B:$B=""RWS"",'SUMMARY DATA'!$H:$H=$D388)),"""")
  )
)"),"")</f>
        <v/>
      </c>
      <c r="I388" s="18" t="str">
        <f>IFERROR(__xludf.DUMMYFUNCTION("IF(H388="""","""",
SUM(ARRAYFORMULA(VALUE(SPLIT(H388,CHAR(10)))))
)"),"")</f>
        <v/>
      </c>
      <c r="J388" s="17" t="str">
        <f>IFERROR(__xludf.DUMMYFUNCTION("IFERROR(
  TEXTJOIN(CHAR(10),TRUE,FILTER('SUMMARY DATA'!I:I,'SUMMARY DATA'!$A:$A=$A388,'SUMMARY DATA'!$C:$C=$B388,'SUMMARY DATA'!$B:$B=""RWS"")),
  IF(
    OR(
      ISNUMBER(SEARCH(""CDM CASH DEPOSIT"",$C388)),
      ISNUMBER(SEARCH(""CASH DEPOSIT"",$C38"&amp;"8)),
      COUNTIFS('SUMMARY DATA'!$D:$D,$C388,'SUMMARY DATA'!$B:$B,""RWS"")&lt;&gt;1
    ),
    """",
    IFERROR(TEXTJOIN(CHAR(10),TRUE,FILTER('SUMMARY DATA'!I:I,'SUMMARY DATA'!$D:$D=$C388,'SUMMARY DATA'!$B:$B=""RWS"")),"""")
  )
)"),"")</f>
        <v/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Height="1" spans="1:27">
      <c r="A389" s="2" t="s">
        <v>1725</v>
      </c>
      <c r="B389" s="15">
        <v>45967</v>
      </c>
      <c r="C389" s="2" t="s">
        <v>1726</v>
      </c>
      <c r="D389" s="3">
        <v>115.7</v>
      </c>
      <c r="E389" s="16" t="str">
        <f>IFERROR(__xludf.DUMMYFUNCTION("IFERROR(
  TEXTJOIN(CHAR(10),TRUE,FILTER('SUMMARY DATA'!E:E,'SUMMARY DATA'!$A:$A=$A389,'SUMMARY DATA'!$C:$C=$B389,'SUMMARY DATA'!$B:$B=""RWS"")),
  IF(
    OR(
      ISNUMBER(SEARCH(""CDM CASH DEPOSIT"",$C389)),
      ISNUMBER(SEARCH(""CASH DEPOSIT"",$C38"&amp;"9)),
      COUNTIFS('SUMMARY DATA'!$D:$D,$C389,'SUMMARY DATA'!$B:$B,""RWS"")&lt;&gt;1
    ),
    """",
    IFERROR(TEXTJOIN(CHAR(10),TRUE,FILTER('SUMMARY DATA'!E:E,'SUMMARY DATA'!$D:$D=$C389,'SUMMARY DATA'!$B:$B=""RWS"")),"""")
  )
)"),"")</f>
        <v/>
      </c>
      <c r="F389" s="17" t="str">
        <f>IFERROR(__xludf.DUMMYFUNCTION("IFERROR(
  TEXTJOIN(CHAR(10),TRUE,FILTER('SUMMARY DATA'!F:F,'SUMMARY DATA'!$A:$A=$A389,'SUMMARY DATA'!$C:$C=$B389,'SUMMARY DATA'!$B:$B=""RWS"")),
  IF(
    OR(
      ISNUMBER(SEARCH(""CDM CASH DEPOSIT"",$C389)),
      ISNUMBER(SEARCH(""CASH DEPOSIT"",$C38"&amp;"9)),
      COUNTIFS('SUMMARY DATA'!$D:$D,$C389,'SUMMARY DATA'!$B:$B,""RWS"")&lt;&gt;1
    ),
    """",
    IFERROR(TEXTJOIN(CHAR(10),TRUE,FILTER('SUMMARY DATA'!F:F,'SUMMARY DATA'!$D:$D=$C389,'SUMMARY DATA'!$B:$B=""RWS"")),"""")
  )
)"),"")</f>
        <v/>
      </c>
      <c r="G389" s="17" t="str">
        <f>IFERROR(__xludf.DUMMYFUNCTION("IFERROR(
  TEXTJOIN(CHAR(10),TRUE,FILTER('SUMMARY DATA'!G:G,'SUMMARY DATA'!$A:$A=$A389,'SUMMARY DATA'!$C:$C=$B389,'SUMMARY DATA'!$B:$B=""RWS"")),
  IF(
    OR(
      ISNUMBER(SEARCH(""CDM CASH DEPOSIT"",$C389)),
      ISNUMBER(SEARCH(""CASH DEPOSIT"",$C38"&amp;"9)),
      COUNTIFS('SUMMARY DATA'!$D:$D,$C389,'SUMMARY DATA'!$B:$B,""RWS"")&lt;&gt;1
    ),
    """",
    IFERROR(TEXTJOIN(CHAR(10),TRUE,FILTER('SUMMARY DATA'!G:G,'SUMMARY DATA'!$D:$D=$C389,'SUMMARY DATA'!$B:$B=""RWS"")),"""")
  )
)"),"")</f>
        <v/>
      </c>
      <c r="H389" s="18" t="str">
        <f>IFERROR(__xludf.DUMMYFUNCTION("IFERROR(
  TEXTJOIN(CHAR(10),TRUE,FILTER('SUMMARY DATA'!H:H,'SUMMARY DATA'!$A:$A=$A389,'SUMMARY DATA'!$C:$C=$B389,'SUMMARY DATA'!$B:$B=""RWS"",'SUMMARY DATA'!$H:$H=$D389)),
  IF(
    OR(
      ISNUMBER(SEARCH(""CDM CASH DEPOSIT"",$C389)),
      ISNUMBER(S"&amp;"EARCH(""CASH DEPOSIT"",$C389))
    ),
    """",
    IFERROR(TEXTJOIN(CHAR(10),TRUE,FILTER('SUMMARY DATA'!H:H,'SUMMARY DATA'!$D:$D=$C389,'SUMMARY DATA'!$B:$B=""RWS"",'SUMMARY DATA'!$H:$H=$D389)),"""")
  )
)"),"")</f>
        <v/>
      </c>
      <c r="I389" s="18" t="str">
        <f>IFERROR(__xludf.DUMMYFUNCTION("IF(H389="""","""",
SUM(ARRAYFORMULA(VALUE(SPLIT(H389,CHAR(10)))))
)"),"")</f>
        <v/>
      </c>
      <c r="J389" s="17" t="str">
        <f>IFERROR(__xludf.DUMMYFUNCTION("IFERROR(
  TEXTJOIN(CHAR(10),TRUE,FILTER('SUMMARY DATA'!I:I,'SUMMARY DATA'!$A:$A=$A389,'SUMMARY DATA'!$C:$C=$B389,'SUMMARY DATA'!$B:$B=""RWS"")),
  IF(
    OR(
      ISNUMBER(SEARCH(""CDM CASH DEPOSIT"",$C389)),
      ISNUMBER(SEARCH(""CASH DEPOSIT"",$C38"&amp;"9)),
      COUNTIFS('SUMMARY DATA'!$D:$D,$C389,'SUMMARY DATA'!$B:$B,""RWS"")&lt;&gt;1
    ),
    """",
    IFERROR(TEXTJOIN(CHAR(10),TRUE,FILTER('SUMMARY DATA'!I:I,'SUMMARY DATA'!$D:$D=$C389,'SUMMARY DATA'!$B:$B=""RWS"")),"""")
  )
)"),"")</f>
        <v/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Height="1" spans="1:27">
      <c r="A390" s="2" t="s">
        <v>1727</v>
      </c>
      <c r="B390" s="15">
        <v>45967</v>
      </c>
      <c r="C390" s="2" t="s">
        <v>1728</v>
      </c>
      <c r="D390" s="3">
        <v>319.5</v>
      </c>
      <c r="E390" s="16" t="str">
        <f>IFERROR(__xludf.DUMMYFUNCTION("IFERROR(
  TEXTJOIN(CHAR(10),TRUE,FILTER('SUMMARY DATA'!E:E,'SUMMARY DATA'!$A:$A=$A390,'SUMMARY DATA'!$C:$C=$B390,'SUMMARY DATA'!$B:$B=""RWS"")),
  IF(
    OR(
      ISNUMBER(SEARCH(""CDM CASH DEPOSIT"",$C390)),
      ISNUMBER(SEARCH(""CASH DEPOSIT"",$C39"&amp;"0)),
      COUNTIFS('SUMMARY DATA'!$D:$D,$C390,'SUMMARY DATA'!$B:$B,""RWS"")&lt;&gt;1
    ),
    """",
    IFERROR(TEXTJOIN(CHAR(10),TRUE,FILTER('SUMMARY DATA'!E:E,'SUMMARY DATA'!$D:$D=$C390,'SUMMARY DATA'!$B:$B=""RWS"")),"""")
  )
)"),"")</f>
        <v/>
      </c>
      <c r="F390" s="17" t="str">
        <f>IFERROR(__xludf.DUMMYFUNCTION("IFERROR(
  TEXTJOIN(CHAR(10),TRUE,FILTER('SUMMARY DATA'!F:F,'SUMMARY DATA'!$A:$A=$A390,'SUMMARY DATA'!$C:$C=$B390,'SUMMARY DATA'!$B:$B=""RWS"")),
  IF(
    OR(
      ISNUMBER(SEARCH(""CDM CASH DEPOSIT"",$C390)),
      ISNUMBER(SEARCH(""CASH DEPOSIT"",$C39"&amp;"0)),
      COUNTIFS('SUMMARY DATA'!$D:$D,$C390,'SUMMARY DATA'!$B:$B,""RWS"")&lt;&gt;1
    ),
    """",
    IFERROR(TEXTJOIN(CHAR(10),TRUE,FILTER('SUMMARY DATA'!F:F,'SUMMARY DATA'!$D:$D=$C390,'SUMMARY DATA'!$B:$B=""RWS"")),"""")
  )
)"),"")</f>
        <v/>
      </c>
      <c r="G390" s="17" t="str">
        <f>IFERROR(__xludf.DUMMYFUNCTION("IFERROR(
  TEXTJOIN(CHAR(10),TRUE,FILTER('SUMMARY DATA'!G:G,'SUMMARY DATA'!$A:$A=$A390,'SUMMARY DATA'!$C:$C=$B390,'SUMMARY DATA'!$B:$B=""RWS"")),
  IF(
    OR(
      ISNUMBER(SEARCH(""CDM CASH DEPOSIT"",$C390)),
      ISNUMBER(SEARCH(""CASH DEPOSIT"",$C39"&amp;"0)),
      COUNTIFS('SUMMARY DATA'!$D:$D,$C390,'SUMMARY DATA'!$B:$B,""RWS"")&lt;&gt;1
    ),
    """",
    IFERROR(TEXTJOIN(CHAR(10),TRUE,FILTER('SUMMARY DATA'!G:G,'SUMMARY DATA'!$D:$D=$C390,'SUMMARY DATA'!$B:$B=""RWS"")),"""")
  )
)"),"")</f>
        <v/>
      </c>
      <c r="H390" s="18" t="str">
        <f>IFERROR(__xludf.DUMMYFUNCTION("IFERROR(
  TEXTJOIN(CHAR(10),TRUE,FILTER('SUMMARY DATA'!H:H,'SUMMARY DATA'!$A:$A=$A390,'SUMMARY DATA'!$C:$C=$B390,'SUMMARY DATA'!$B:$B=""RWS"",'SUMMARY DATA'!$H:$H=$D390)),
  IF(
    OR(
      ISNUMBER(SEARCH(""CDM CASH DEPOSIT"",$C390)),
      ISNUMBER(S"&amp;"EARCH(""CASH DEPOSIT"",$C390))
    ),
    """",
    IFERROR(TEXTJOIN(CHAR(10),TRUE,FILTER('SUMMARY DATA'!H:H,'SUMMARY DATA'!$D:$D=$C390,'SUMMARY DATA'!$B:$B=""RWS"",'SUMMARY DATA'!$H:$H=$D390)),"""")
  )
)"),"")</f>
        <v/>
      </c>
      <c r="I390" s="18" t="str">
        <f>IFERROR(__xludf.DUMMYFUNCTION("IF(H390="""","""",
SUM(ARRAYFORMULA(VALUE(SPLIT(H390,CHAR(10)))))
)"),"")</f>
        <v/>
      </c>
      <c r="J390" s="17" t="str">
        <f>IFERROR(__xludf.DUMMYFUNCTION("IFERROR(
  TEXTJOIN(CHAR(10),TRUE,FILTER('SUMMARY DATA'!I:I,'SUMMARY DATA'!$A:$A=$A390,'SUMMARY DATA'!$C:$C=$B390,'SUMMARY DATA'!$B:$B=""RWS"")),
  IF(
    OR(
      ISNUMBER(SEARCH(""CDM CASH DEPOSIT"",$C390)),
      ISNUMBER(SEARCH(""CASH DEPOSIT"",$C39"&amp;"0)),
      COUNTIFS('SUMMARY DATA'!$D:$D,$C390,'SUMMARY DATA'!$B:$B,""RWS"")&lt;&gt;1
    ),
    """",
    IFERROR(TEXTJOIN(CHAR(10),TRUE,FILTER('SUMMARY DATA'!I:I,'SUMMARY DATA'!$D:$D=$C390,'SUMMARY DATA'!$B:$B=""RWS"")),"""")
  )
)"),"")</f>
        <v/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Height="1" spans="1:27">
      <c r="A391" s="2" t="s">
        <v>1729</v>
      </c>
      <c r="B391" s="15">
        <v>45966</v>
      </c>
      <c r="C391" s="2" t="s">
        <v>1730</v>
      </c>
      <c r="D391" s="3">
        <v>21</v>
      </c>
      <c r="E391" s="16" t="str">
        <f>IFERROR(__xludf.DUMMYFUNCTION("IFERROR(
  TEXTJOIN(CHAR(10),TRUE,FILTER('SUMMARY DATA'!E:E,'SUMMARY DATA'!$A:$A=$A391,'SUMMARY DATA'!$C:$C=$B391,'SUMMARY DATA'!$B:$B=""RWS"")),
  IF(
    OR(
      ISNUMBER(SEARCH(""CDM CASH DEPOSIT"",$C391)),
      ISNUMBER(SEARCH(""CASH DEPOSIT"",$C39"&amp;"1)),
      COUNTIFS('SUMMARY DATA'!$D:$D,$C391,'SUMMARY DATA'!$B:$B,""RWS"")&lt;&gt;1
    ),
    """",
    IFERROR(TEXTJOIN(CHAR(10),TRUE,FILTER('SUMMARY DATA'!E:E,'SUMMARY DATA'!$D:$D=$C391,'SUMMARY DATA'!$B:$B=""RWS"")),"""")
  )
)"),"")</f>
        <v/>
      </c>
      <c r="F391" s="17" t="str">
        <f>IFERROR(__xludf.DUMMYFUNCTION("IFERROR(
  TEXTJOIN(CHAR(10),TRUE,FILTER('SUMMARY DATA'!F:F,'SUMMARY DATA'!$A:$A=$A391,'SUMMARY DATA'!$C:$C=$B391,'SUMMARY DATA'!$B:$B=""RWS"")),
  IF(
    OR(
      ISNUMBER(SEARCH(""CDM CASH DEPOSIT"",$C391)),
      ISNUMBER(SEARCH(""CASH DEPOSIT"",$C39"&amp;"1)),
      COUNTIFS('SUMMARY DATA'!$D:$D,$C391,'SUMMARY DATA'!$B:$B,""RWS"")&lt;&gt;1
    ),
    """",
    IFERROR(TEXTJOIN(CHAR(10),TRUE,FILTER('SUMMARY DATA'!F:F,'SUMMARY DATA'!$D:$D=$C391,'SUMMARY DATA'!$B:$B=""RWS"")),"""")
  )
)"),"")</f>
        <v/>
      </c>
      <c r="G391" s="17" t="str">
        <f>IFERROR(__xludf.DUMMYFUNCTION("IFERROR(
  TEXTJOIN(CHAR(10),TRUE,FILTER('SUMMARY DATA'!G:G,'SUMMARY DATA'!$A:$A=$A391,'SUMMARY DATA'!$C:$C=$B391,'SUMMARY DATA'!$B:$B=""RWS"")),
  IF(
    OR(
      ISNUMBER(SEARCH(""CDM CASH DEPOSIT"",$C391)),
      ISNUMBER(SEARCH(""CASH DEPOSIT"",$C39"&amp;"1)),
      COUNTIFS('SUMMARY DATA'!$D:$D,$C391,'SUMMARY DATA'!$B:$B,""RWS"")&lt;&gt;1
    ),
    """",
    IFERROR(TEXTJOIN(CHAR(10),TRUE,FILTER('SUMMARY DATA'!G:G,'SUMMARY DATA'!$D:$D=$C391,'SUMMARY DATA'!$B:$B=""RWS"")),"""")
  )
)"),"")</f>
        <v/>
      </c>
      <c r="H391" s="18" t="str">
        <f>IFERROR(__xludf.DUMMYFUNCTION("IFERROR(
  TEXTJOIN(CHAR(10),TRUE,FILTER('SUMMARY DATA'!H:H,'SUMMARY DATA'!$A:$A=$A391,'SUMMARY DATA'!$C:$C=$B391,'SUMMARY DATA'!$B:$B=""RWS"",'SUMMARY DATA'!$H:$H=$D391)),
  IF(
    OR(
      ISNUMBER(SEARCH(""CDM CASH DEPOSIT"",$C391)),
      ISNUMBER(S"&amp;"EARCH(""CASH DEPOSIT"",$C391))
    ),
    """",
    IFERROR(TEXTJOIN(CHAR(10),TRUE,FILTER('SUMMARY DATA'!H:H,'SUMMARY DATA'!$D:$D=$C391,'SUMMARY DATA'!$B:$B=""RWS"",'SUMMARY DATA'!$H:$H=$D391)),"""")
  )
)"),"")</f>
        <v/>
      </c>
      <c r="I391" s="18" t="str">
        <f>IFERROR(__xludf.DUMMYFUNCTION("IF(H391="""","""",
SUM(ARRAYFORMULA(VALUE(SPLIT(H391,CHAR(10)))))
)"),"")</f>
        <v/>
      </c>
      <c r="J391" s="17" t="str">
        <f>IFERROR(__xludf.DUMMYFUNCTION("IFERROR(
  TEXTJOIN(CHAR(10),TRUE,FILTER('SUMMARY DATA'!I:I,'SUMMARY DATA'!$A:$A=$A391,'SUMMARY DATA'!$C:$C=$B391,'SUMMARY DATA'!$B:$B=""RWS"")),
  IF(
    OR(
      ISNUMBER(SEARCH(""CDM CASH DEPOSIT"",$C391)),
      ISNUMBER(SEARCH(""CASH DEPOSIT"",$C39"&amp;"1)),
      COUNTIFS('SUMMARY DATA'!$D:$D,$C391,'SUMMARY DATA'!$B:$B,""RWS"")&lt;&gt;1
    ),
    """",
    IFERROR(TEXTJOIN(CHAR(10),TRUE,FILTER('SUMMARY DATA'!I:I,'SUMMARY DATA'!$D:$D=$C391,'SUMMARY DATA'!$B:$B=""RWS"")),"""")
  )
)"),"")</f>
        <v/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Height="1" spans="1:27">
      <c r="A392" s="2" t="s">
        <v>1731</v>
      </c>
      <c r="B392" s="15">
        <v>45966</v>
      </c>
      <c r="C392" s="2" t="s">
        <v>1732</v>
      </c>
      <c r="D392" s="3">
        <v>10</v>
      </c>
      <c r="E392" s="16" t="str">
        <f>IFERROR(__xludf.DUMMYFUNCTION("IFERROR(
  TEXTJOIN(CHAR(10),TRUE,FILTER('SUMMARY DATA'!E:E,'SUMMARY DATA'!$A:$A=$A392,'SUMMARY DATA'!$C:$C=$B392,'SUMMARY DATA'!$B:$B=""RWS"")),
  IF(
    OR(
      ISNUMBER(SEARCH(""CDM CASH DEPOSIT"",$C392)),
      ISNUMBER(SEARCH(""CASH DEPOSIT"",$C39"&amp;"2)),
      COUNTIFS('SUMMARY DATA'!$D:$D,$C392,'SUMMARY DATA'!$B:$B,""RWS"")&lt;&gt;1
    ),
    """",
    IFERROR(TEXTJOIN(CHAR(10),TRUE,FILTER('SUMMARY DATA'!E:E,'SUMMARY DATA'!$D:$D=$C392,'SUMMARY DATA'!$B:$B=""RWS"")),"""")
  )
)"),"")</f>
        <v/>
      </c>
      <c r="F392" s="17" t="str">
        <f>IFERROR(__xludf.DUMMYFUNCTION("IFERROR(
  TEXTJOIN(CHAR(10),TRUE,FILTER('SUMMARY DATA'!F:F,'SUMMARY DATA'!$A:$A=$A392,'SUMMARY DATA'!$C:$C=$B392,'SUMMARY DATA'!$B:$B=""RWS"")),
  IF(
    OR(
      ISNUMBER(SEARCH(""CDM CASH DEPOSIT"",$C392)),
      ISNUMBER(SEARCH(""CASH DEPOSIT"",$C39"&amp;"2)),
      COUNTIFS('SUMMARY DATA'!$D:$D,$C392,'SUMMARY DATA'!$B:$B,""RWS"")&lt;&gt;1
    ),
    """",
    IFERROR(TEXTJOIN(CHAR(10),TRUE,FILTER('SUMMARY DATA'!F:F,'SUMMARY DATA'!$D:$D=$C392,'SUMMARY DATA'!$B:$B=""RWS"")),"""")
  )
)"),"")</f>
        <v/>
      </c>
      <c r="G392" s="17" t="str">
        <f>IFERROR(__xludf.DUMMYFUNCTION("IFERROR(
  TEXTJOIN(CHAR(10),TRUE,FILTER('SUMMARY DATA'!G:G,'SUMMARY DATA'!$A:$A=$A392,'SUMMARY DATA'!$C:$C=$B392,'SUMMARY DATA'!$B:$B=""RWS"")),
  IF(
    OR(
      ISNUMBER(SEARCH(""CDM CASH DEPOSIT"",$C392)),
      ISNUMBER(SEARCH(""CASH DEPOSIT"",$C39"&amp;"2)),
      COUNTIFS('SUMMARY DATA'!$D:$D,$C392,'SUMMARY DATA'!$B:$B,""RWS"")&lt;&gt;1
    ),
    """",
    IFERROR(TEXTJOIN(CHAR(10),TRUE,FILTER('SUMMARY DATA'!G:G,'SUMMARY DATA'!$D:$D=$C392,'SUMMARY DATA'!$B:$B=""RWS"")),"""")
  )
)"),"")</f>
        <v/>
      </c>
      <c r="H392" s="18" t="str">
        <f>IFERROR(__xludf.DUMMYFUNCTION("IFERROR(
  TEXTJOIN(CHAR(10),TRUE,FILTER('SUMMARY DATA'!H:H,'SUMMARY DATA'!$A:$A=$A392,'SUMMARY DATA'!$C:$C=$B392,'SUMMARY DATA'!$B:$B=""RWS"",'SUMMARY DATA'!$H:$H=$D392)),
  IF(
    OR(
      ISNUMBER(SEARCH(""CDM CASH DEPOSIT"",$C392)),
      ISNUMBER(S"&amp;"EARCH(""CASH DEPOSIT"",$C392))
    ),
    """",
    IFERROR(TEXTJOIN(CHAR(10),TRUE,FILTER('SUMMARY DATA'!H:H,'SUMMARY DATA'!$D:$D=$C392,'SUMMARY DATA'!$B:$B=""RWS"",'SUMMARY DATA'!$H:$H=$D392)),"""")
  )
)"),"")</f>
        <v/>
      </c>
      <c r="I392" s="18" t="str">
        <f>IFERROR(__xludf.DUMMYFUNCTION("IF(H392="""","""",
SUM(ARRAYFORMULA(VALUE(SPLIT(H392,CHAR(10)))))
)"),"")</f>
        <v/>
      </c>
      <c r="J392" s="17" t="str">
        <f>IFERROR(__xludf.DUMMYFUNCTION("IFERROR(
  TEXTJOIN(CHAR(10),TRUE,FILTER('SUMMARY DATA'!I:I,'SUMMARY DATA'!$A:$A=$A392,'SUMMARY DATA'!$C:$C=$B392,'SUMMARY DATA'!$B:$B=""RWS"")),
  IF(
    OR(
      ISNUMBER(SEARCH(""CDM CASH DEPOSIT"",$C392)),
      ISNUMBER(SEARCH(""CASH DEPOSIT"",$C39"&amp;"2)),
      COUNTIFS('SUMMARY DATA'!$D:$D,$C392,'SUMMARY DATA'!$B:$B,""RWS"")&lt;&gt;1
    ),
    """",
    IFERROR(TEXTJOIN(CHAR(10),TRUE,FILTER('SUMMARY DATA'!I:I,'SUMMARY DATA'!$D:$D=$C392,'SUMMARY DATA'!$B:$B=""RWS"")),"""")
  )
)"),"")</f>
        <v/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Height="1" spans="1:27">
      <c r="A393" s="2" t="s">
        <v>1733</v>
      </c>
      <c r="B393" s="15">
        <v>45966</v>
      </c>
      <c r="C393" s="2" t="s">
        <v>1734</v>
      </c>
      <c r="D393" s="3">
        <v>17.76</v>
      </c>
      <c r="E393" s="16" t="str">
        <f>IFERROR(__xludf.DUMMYFUNCTION("IFERROR(
  TEXTJOIN(CHAR(10),TRUE,FILTER('SUMMARY DATA'!E:E,'SUMMARY DATA'!$A:$A=$A393,'SUMMARY DATA'!$C:$C=$B393,'SUMMARY DATA'!$B:$B=""RWS"")),
  IF(
    OR(
      ISNUMBER(SEARCH(""CDM CASH DEPOSIT"",$C393)),
      ISNUMBER(SEARCH(""CASH DEPOSIT"",$C39"&amp;"3)),
      COUNTIFS('SUMMARY DATA'!$D:$D,$C393,'SUMMARY DATA'!$B:$B,""RWS"")&lt;&gt;1
    ),
    """",
    IFERROR(TEXTJOIN(CHAR(10),TRUE,FILTER('SUMMARY DATA'!E:E,'SUMMARY DATA'!$D:$D=$C393,'SUMMARY DATA'!$B:$B=""RWS"")),"""")
  )
)"),"")</f>
        <v/>
      </c>
      <c r="F393" s="17" t="str">
        <f>IFERROR(__xludf.DUMMYFUNCTION("IFERROR(
  TEXTJOIN(CHAR(10),TRUE,FILTER('SUMMARY DATA'!F:F,'SUMMARY DATA'!$A:$A=$A393,'SUMMARY DATA'!$C:$C=$B393,'SUMMARY DATA'!$B:$B=""RWS"")),
  IF(
    OR(
      ISNUMBER(SEARCH(""CDM CASH DEPOSIT"",$C393)),
      ISNUMBER(SEARCH(""CASH DEPOSIT"",$C39"&amp;"3)),
      COUNTIFS('SUMMARY DATA'!$D:$D,$C393,'SUMMARY DATA'!$B:$B,""RWS"")&lt;&gt;1
    ),
    """",
    IFERROR(TEXTJOIN(CHAR(10),TRUE,FILTER('SUMMARY DATA'!F:F,'SUMMARY DATA'!$D:$D=$C393,'SUMMARY DATA'!$B:$B=""RWS"")),"""")
  )
)"),"")</f>
        <v/>
      </c>
      <c r="G393" s="17" t="str">
        <f>IFERROR(__xludf.DUMMYFUNCTION("IFERROR(
  TEXTJOIN(CHAR(10),TRUE,FILTER('SUMMARY DATA'!G:G,'SUMMARY DATA'!$A:$A=$A393,'SUMMARY DATA'!$C:$C=$B393,'SUMMARY DATA'!$B:$B=""RWS"")),
  IF(
    OR(
      ISNUMBER(SEARCH(""CDM CASH DEPOSIT"",$C393)),
      ISNUMBER(SEARCH(""CASH DEPOSIT"",$C39"&amp;"3)),
      COUNTIFS('SUMMARY DATA'!$D:$D,$C393,'SUMMARY DATA'!$B:$B,""RWS"")&lt;&gt;1
    ),
    """",
    IFERROR(TEXTJOIN(CHAR(10),TRUE,FILTER('SUMMARY DATA'!G:G,'SUMMARY DATA'!$D:$D=$C393,'SUMMARY DATA'!$B:$B=""RWS"")),"""")
  )
)"),"")</f>
        <v/>
      </c>
      <c r="H393" s="18" t="str">
        <f>IFERROR(__xludf.DUMMYFUNCTION("IFERROR(
  TEXTJOIN(CHAR(10),TRUE,FILTER('SUMMARY DATA'!H:H,'SUMMARY DATA'!$A:$A=$A393,'SUMMARY DATA'!$C:$C=$B393,'SUMMARY DATA'!$B:$B=""RWS"",'SUMMARY DATA'!$H:$H=$D393)),
  IF(
    OR(
      ISNUMBER(SEARCH(""CDM CASH DEPOSIT"",$C393)),
      ISNUMBER(S"&amp;"EARCH(""CASH DEPOSIT"",$C393))
    ),
    """",
    IFERROR(TEXTJOIN(CHAR(10),TRUE,FILTER('SUMMARY DATA'!H:H,'SUMMARY DATA'!$D:$D=$C393,'SUMMARY DATA'!$B:$B=""RWS"",'SUMMARY DATA'!$H:$H=$D393)),"""")
  )
)"),"")</f>
        <v/>
      </c>
      <c r="I393" s="18" t="str">
        <f>IFERROR(__xludf.DUMMYFUNCTION("IF(H393="""","""",
SUM(ARRAYFORMULA(VALUE(SPLIT(H393,CHAR(10)))))
)"),"")</f>
        <v/>
      </c>
      <c r="J393" s="17" t="str">
        <f>IFERROR(__xludf.DUMMYFUNCTION("IFERROR(
  TEXTJOIN(CHAR(10),TRUE,FILTER('SUMMARY DATA'!I:I,'SUMMARY DATA'!$A:$A=$A393,'SUMMARY DATA'!$C:$C=$B393,'SUMMARY DATA'!$B:$B=""RWS"")),
  IF(
    OR(
      ISNUMBER(SEARCH(""CDM CASH DEPOSIT"",$C393)),
      ISNUMBER(SEARCH(""CASH DEPOSIT"",$C39"&amp;"3)),
      COUNTIFS('SUMMARY DATA'!$D:$D,$C393,'SUMMARY DATA'!$B:$B,""RWS"")&lt;&gt;1
    ),
    """",
    IFERROR(TEXTJOIN(CHAR(10),TRUE,FILTER('SUMMARY DATA'!I:I,'SUMMARY DATA'!$D:$D=$C393,'SUMMARY DATA'!$B:$B=""RWS"")),"""")
  )
)"),"")</f>
        <v/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Height="1" spans="1:27">
      <c r="A394" s="2" t="s">
        <v>1735</v>
      </c>
      <c r="B394" s="15">
        <v>45966</v>
      </c>
      <c r="C394" s="2" t="s">
        <v>1736</v>
      </c>
      <c r="D394" s="3">
        <v>30</v>
      </c>
      <c r="E394" s="16" t="str">
        <f>IFERROR(__xludf.DUMMYFUNCTION("IFERROR(
  TEXTJOIN(CHAR(10),TRUE,FILTER('SUMMARY DATA'!E:E,'SUMMARY DATA'!$A:$A=$A394,'SUMMARY DATA'!$C:$C=$B394,'SUMMARY DATA'!$B:$B=""RWS"")),
  IF(
    OR(
      ISNUMBER(SEARCH(""CDM CASH DEPOSIT"",$C394)),
      ISNUMBER(SEARCH(""CASH DEPOSIT"",$C39"&amp;"4)),
      COUNTIFS('SUMMARY DATA'!$D:$D,$C394,'SUMMARY DATA'!$B:$B,""RWS"")&lt;&gt;1
    ),
    """",
    IFERROR(TEXTJOIN(CHAR(10),TRUE,FILTER('SUMMARY DATA'!E:E,'SUMMARY DATA'!$D:$D=$C394,'SUMMARY DATA'!$B:$B=""RWS"")),"""")
  )
)"),"")</f>
        <v/>
      </c>
      <c r="F394" s="17" t="str">
        <f>IFERROR(__xludf.DUMMYFUNCTION("IFERROR(
  TEXTJOIN(CHAR(10),TRUE,FILTER('SUMMARY DATA'!F:F,'SUMMARY DATA'!$A:$A=$A394,'SUMMARY DATA'!$C:$C=$B394,'SUMMARY DATA'!$B:$B=""RWS"")),
  IF(
    OR(
      ISNUMBER(SEARCH(""CDM CASH DEPOSIT"",$C394)),
      ISNUMBER(SEARCH(""CASH DEPOSIT"",$C39"&amp;"4)),
      COUNTIFS('SUMMARY DATA'!$D:$D,$C394,'SUMMARY DATA'!$B:$B,""RWS"")&lt;&gt;1
    ),
    """",
    IFERROR(TEXTJOIN(CHAR(10),TRUE,FILTER('SUMMARY DATA'!F:F,'SUMMARY DATA'!$D:$D=$C394,'SUMMARY DATA'!$B:$B=""RWS"")),"""")
  )
)"),"")</f>
        <v/>
      </c>
      <c r="G394" s="17" t="str">
        <f>IFERROR(__xludf.DUMMYFUNCTION("IFERROR(
  TEXTJOIN(CHAR(10),TRUE,FILTER('SUMMARY DATA'!G:G,'SUMMARY DATA'!$A:$A=$A394,'SUMMARY DATA'!$C:$C=$B394,'SUMMARY DATA'!$B:$B=""RWS"")),
  IF(
    OR(
      ISNUMBER(SEARCH(""CDM CASH DEPOSIT"",$C394)),
      ISNUMBER(SEARCH(""CASH DEPOSIT"",$C39"&amp;"4)),
      COUNTIFS('SUMMARY DATA'!$D:$D,$C394,'SUMMARY DATA'!$B:$B,""RWS"")&lt;&gt;1
    ),
    """",
    IFERROR(TEXTJOIN(CHAR(10),TRUE,FILTER('SUMMARY DATA'!G:G,'SUMMARY DATA'!$D:$D=$C394,'SUMMARY DATA'!$B:$B=""RWS"")),"""")
  )
)"),"")</f>
        <v/>
      </c>
      <c r="H394" s="18" t="str">
        <f>IFERROR(__xludf.DUMMYFUNCTION("IFERROR(
  TEXTJOIN(CHAR(10),TRUE,FILTER('SUMMARY DATA'!H:H,'SUMMARY DATA'!$A:$A=$A394,'SUMMARY DATA'!$C:$C=$B394,'SUMMARY DATA'!$B:$B=""RWS"",'SUMMARY DATA'!$H:$H=$D394)),
  IF(
    OR(
      ISNUMBER(SEARCH(""CDM CASH DEPOSIT"",$C394)),
      ISNUMBER(S"&amp;"EARCH(""CASH DEPOSIT"",$C394))
    ),
    """",
    IFERROR(TEXTJOIN(CHAR(10),TRUE,FILTER('SUMMARY DATA'!H:H,'SUMMARY DATA'!$D:$D=$C394,'SUMMARY DATA'!$B:$B=""RWS"",'SUMMARY DATA'!$H:$H=$D394)),"""")
  )
)"),"")</f>
        <v/>
      </c>
      <c r="I394" s="18" t="str">
        <f>IFERROR(__xludf.DUMMYFUNCTION("IF(H394="""","""",
SUM(ARRAYFORMULA(VALUE(SPLIT(H394,CHAR(10)))))
)"),"")</f>
        <v/>
      </c>
      <c r="J394" s="17" t="str">
        <f>IFERROR(__xludf.DUMMYFUNCTION("IFERROR(
  TEXTJOIN(CHAR(10),TRUE,FILTER('SUMMARY DATA'!I:I,'SUMMARY DATA'!$A:$A=$A394,'SUMMARY DATA'!$C:$C=$B394,'SUMMARY DATA'!$B:$B=""RWS"")),
  IF(
    OR(
      ISNUMBER(SEARCH(""CDM CASH DEPOSIT"",$C394)),
      ISNUMBER(SEARCH(""CASH DEPOSIT"",$C39"&amp;"4)),
      COUNTIFS('SUMMARY DATA'!$D:$D,$C394,'SUMMARY DATA'!$B:$B,""RWS"")&lt;&gt;1
    ),
    """",
    IFERROR(TEXTJOIN(CHAR(10),TRUE,FILTER('SUMMARY DATA'!I:I,'SUMMARY DATA'!$D:$D=$C394,'SUMMARY DATA'!$B:$B=""RWS"")),"""")
  )
)"),"")</f>
        <v/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Height="1" spans="1:27">
      <c r="A395" s="2" t="s">
        <v>1737</v>
      </c>
      <c r="B395" s="15">
        <v>45965</v>
      </c>
      <c r="C395" s="2" t="s">
        <v>1738</v>
      </c>
      <c r="D395" s="3">
        <v>46.67</v>
      </c>
      <c r="E395" s="16" t="str">
        <f>IFERROR(__xludf.DUMMYFUNCTION("IFERROR(
  TEXTJOIN(CHAR(10),TRUE,FILTER('SUMMARY DATA'!E:E,'SUMMARY DATA'!$A:$A=$A395,'SUMMARY DATA'!$C:$C=$B395,'SUMMARY DATA'!$B:$B=""RWS"")),
  IF(
    OR(
      ISNUMBER(SEARCH(""CDM CASH DEPOSIT"",$C395)),
      ISNUMBER(SEARCH(""CASH DEPOSIT"",$C39"&amp;"5)),
      COUNTIFS('SUMMARY DATA'!$D:$D,$C395,'SUMMARY DATA'!$B:$B,""RWS"")&lt;&gt;1
    ),
    """",
    IFERROR(TEXTJOIN(CHAR(10),TRUE,FILTER('SUMMARY DATA'!E:E,'SUMMARY DATA'!$D:$D=$C395,'SUMMARY DATA'!$B:$B=""RWS"")),"""")
  )
)"),"")</f>
        <v/>
      </c>
      <c r="F395" s="17" t="str">
        <f>IFERROR(__xludf.DUMMYFUNCTION("IFERROR(
  TEXTJOIN(CHAR(10),TRUE,FILTER('SUMMARY DATA'!F:F,'SUMMARY DATA'!$A:$A=$A395,'SUMMARY DATA'!$C:$C=$B395,'SUMMARY DATA'!$B:$B=""RWS"")),
  IF(
    OR(
      ISNUMBER(SEARCH(""CDM CASH DEPOSIT"",$C395)),
      ISNUMBER(SEARCH(""CASH DEPOSIT"",$C39"&amp;"5)),
      COUNTIFS('SUMMARY DATA'!$D:$D,$C395,'SUMMARY DATA'!$B:$B,""RWS"")&lt;&gt;1
    ),
    """",
    IFERROR(TEXTJOIN(CHAR(10),TRUE,FILTER('SUMMARY DATA'!F:F,'SUMMARY DATA'!$D:$D=$C395,'SUMMARY DATA'!$B:$B=""RWS"")),"""")
  )
)"),"")</f>
        <v/>
      </c>
      <c r="G395" s="17" t="str">
        <f>IFERROR(__xludf.DUMMYFUNCTION("IFERROR(
  TEXTJOIN(CHAR(10),TRUE,FILTER('SUMMARY DATA'!G:G,'SUMMARY DATA'!$A:$A=$A395,'SUMMARY DATA'!$C:$C=$B395,'SUMMARY DATA'!$B:$B=""RWS"")),
  IF(
    OR(
      ISNUMBER(SEARCH(""CDM CASH DEPOSIT"",$C395)),
      ISNUMBER(SEARCH(""CASH DEPOSIT"",$C39"&amp;"5)),
      COUNTIFS('SUMMARY DATA'!$D:$D,$C395,'SUMMARY DATA'!$B:$B,""RWS"")&lt;&gt;1
    ),
    """",
    IFERROR(TEXTJOIN(CHAR(10),TRUE,FILTER('SUMMARY DATA'!G:G,'SUMMARY DATA'!$D:$D=$C395,'SUMMARY DATA'!$B:$B=""RWS"")),"""")
  )
)"),"")</f>
        <v/>
      </c>
      <c r="H395" s="18" t="str">
        <f>IFERROR(__xludf.DUMMYFUNCTION("IFERROR(
  TEXTJOIN(CHAR(10),TRUE,FILTER('SUMMARY DATA'!H:H,'SUMMARY DATA'!$A:$A=$A395,'SUMMARY DATA'!$C:$C=$B395,'SUMMARY DATA'!$B:$B=""RWS"",'SUMMARY DATA'!$H:$H=$D395)),
  IF(
    OR(
      ISNUMBER(SEARCH(""CDM CASH DEPOSIT"",$C395)),
      ISNUMBER(S"&amp;"EARCH(""CASH DEPOSIT"",$C395))
    ),
    """",
    IFERROR(TEXTJOIN(CHAR(10),TRUE,FILTER('SUMMARY DATA'!H:H,'SUMMARY DATA'!$D:$D=$C395,'SUMMARY DATA'!$B:$B=""RWS"",'SUMMARY DATA'!$H:$H=$D395)),"""")
  )
)"),"")</f>
        <v/>
      </c>
      <c r="I395" s="18" t="str">
        <f>IFERROR(__xludf.DUMMYFUNCTION("IF(H395="""","""",
SUM(ARRAYFORMULA(VALUE(SPLIT(H395,CHAR(10)))))
)"),"")</f>
        <v/>
      </c>
      <c r="J395" s="17" t="str">
        <f>IFERROR(__xludf.DUMMYFUNCTION("IFERROR(
  TEXTJOIN(CHAR(10),TRUE,FILTER('SUMMARY DATA'!I:I,'SUMMARY DATA'!$A:$A=$A395,'SUMMARY DATA'!$C:$C=$B395,'SUMMARY DATA'!$B:$B=""RWS"")),
  IF(
    OR(
      ISNUMBER(SEARCH(""CDM CASH DEPOSIT"",$C395)),
      ISNUMBER(SEARCH(""CASH DEPOSIT"",$C39"&amp;"5)),
      COUNTIFS('SUMMARY DATA'!$D:$D,$C395,'SUMMARY DATA'!$B:$B,""RWS"")&lt;&gt;1
    ),
    """",
    IFERROR(TEXTJOIN(CHAR(10),TRUE,FILTER('SUMMARY DATA'!I:I,'SUMMARY DATA'!$D:$D=$C395,'SUMMARY DATA'!$B:$B=""RWS"")),"""")
  )
)"),"")</f>
        <v/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Height="1" spans="1:27">
      <c r="A396" s="2" t="s">
        <v>1737</v>
      </c>
      <c r="B396" s="15">
        <v>45965</v>
      </c>
      <c r="C396" s="2" t="s">
        <v>1738</v>
      </c>
      <c r="D396" s="3">
        <v>366.1</v>
      </c>
      <c r="E396" s="16" t="str">
        <f>IFERROR(__xludf.DUMMYFUNCTION("IFERROR(
  TEXTJOIN(CHAR(10),TRUE,FILTER('SUMMARY DATA'!E:E,'SUMMARY DATA'!$A:$A=$A396,'SUMMARY DATA'!$C:$C=$B396,'SUMMARY DATA'!$B:$B=""RWS"")),
  IF(
    OR(
      ISNUMBER(SEARCH(""CDM CASH DEPOSIT"",$C396)),
      ISNUMBER(SEARCH(""CASH DEPOSIT"",$C39"&amp;"6)),
      COUNTIFS('SUMMARY DATA'!$D:$D,$C396,'SUMMARY DATA'!$B:$B,""RWS"")&lt;&gt;1
    ),
    """",
    IFERROR(TEXTJOIN(CHAR(10),TRUE,FILTER('SUMMARY DATA'!E:E,'SUMMARY DATA'!$D:$D=$C396,'SUMMARY DATA'!$B:$B=""RWS"")),"""")
  )
)"),"")</f>
        <v/>
      </c>
      <c r="F396" s="17" t="str">
        <f>IFERROR(__xludf.DUMMYFUNCTION("IFERROR(
  TEXTJOIN(CHAR(10),TRUE,FILTER('SUMMARY DATA'!F:F,'SUMMARY DATA'!$A:$A=$A396,'SUMMARY DATA'!$C:$C=$B396,'SUMMARY DATA'!$B:$B=""RWS"")),
  IF(
    OR(
      ISNUMBER(SEARCH(""CDM CASH DEPOSIT"",$C396)),
      ISNUMBER(SEARCH(""CASH DEPOSIT"",$C39"&amp;"6)),
      COUNTIFS('SUMMARY DATA'!$D:$D,$C396,'SUMMARY DATA'!$B:$B,""RWS"")&lt;&gt;1
    ),
    """",
    IFERROR(TEXTJOIN(CHAR(10),TRUE,FILTER('SUMMARY DATA'!F:F,'SUMMARY DATA'!$D:$D=$C396,'SUMMARY DATA'!$B:$B=""RWS"")),"""")
  )
)"),"")</f>
        <v/>
      </c>
      <c r="G396" s="17" t="str">
        <f>IFERROR(__xludf.DUMMYFUNCTION("IFERROR(
  TEXTJOIN(CHAR(10),TRUE,FILTER('SUMMARY DATA'!G:G,'SUMMARY DATA'!$A:$A=$A396,'SUMMARY DATA'!$C:$C=$B396,'SUMMARY DATA'!$B:$B=""RWS"")),
  IF(
    OR(
      ISNUMBER(SEARCH(""CDM CASH DEPOSIT"",$C396)),
      ISNUMBER(SEARCH(""CASH DEPOSIT"",$C39"&amp;"6)),
      COUNTIFS('SUMMARY DATA'!$D:$D,$C396,'SUMMARY DATA'!$B:$B,""RWS"")&lt;&gt;1
    ),
    """",
    IFERROR(TEXTJOIN(CHAR(10),TRUE,FILTER('SUMMARY DATA'!G:G,'SUMMARY DATA'!$D:$D=$C396,'SUMMARY DATA'!$B:$B=""RWS"")),"""")
  )
)"),"")</f>
        <v/>
      </c>
      <c r="H396" s="18" t="str">
        <f>IFERROR(__xludf.DUMMYFUNCTION("IFERROR(
  TEXTJOIN(CHAR(10),TRUE,FILTER('SUMMARY DATA'!H:H,'SUMMARY DATA'!$A:$A=$A396,'SUMMARY DATA'!$C:$C=$B396,'SUMMARY DATA'!$B:$B=""RWS"",'SUMMARY DATA'!$H:$H=$D396)),
  IF(
    OR(
      ISNUMBER(SEARCH(""CDM CASH DEPOSIT"",$C396)),
      ISNUMBER(S"&amp;"EARCH(""CASH DEPOSIT"",$C396))
    ),
    """",
    IFERROR(TEXTJOIN(CHAR(10),TRUE,FILTER('SUMMARY DATA'!H:H,'SUMMARY DATA'!$D:$D=$C396,'SUMMARY DATA'!$B:$B=""RWS"",'SUMMARY DATA'!$H:$H=$D396)),"""")
  )
)"),"")</f>
        <v/>
      </c>
      <c r="I396" s="18" t="str">
        <f>IFERROR(__xludf.DUMMYFUNCTION("IF(H396="""","""",
SUM(ARRAYFORMULA(VALUE(SPLIT(H396,CHAR(10)))))
)"),"")</f>
        <v/>
      </c>
      <c r="J396" s="17" t="str">
        <f>IFERROR(__xludf.DUMMYFUNCTION("IFERROR(
  TEXTJOIN(CHAR(10),TRUE,FILTER('SUMMARY DATA'!I:I,'SUMMARY DATA'!$A:$A=$A396,'SUMMARY DATA'!$C:$C=$B396,'SUMMARY DATA'!$B:$B=""RWS"")),
  IF(
    OR(
      ISNUMBER(SEARCH(""CDM CASH DEPOSIT"",$C396)),
      ISNUMBER(SEARCH(""CASH DEPOSIT"",$C39"&amp;"6)),
      COUNTIFS('SUMMARY DATA'!$D:$D,$C396,'SUMMARY DATA'!$B:$B,""RWS"")&lt;&gt;1
    ),
    """",
    IFERROR(TEXTJOIN(CHAR(10),TRUE,FILTER('SUMMARY DATA'!I:I,'SUMMARY DATA'!$D:$D=$C396,'SUMMARY DATA'!$B:$B=""RWS"")),"""")
  )
)"),"")</f>
        <v/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Height="1" spans="1:27">
      <c r="A397" s="2" t="s">
        <v>1739</v>
      </c>
      <c r="B397" s="15">
        <v>45965</v>
      </c>
      <c r="C397" s="2" t="s">
        <v>1740</v>
      </c>
      <c r="D397" s="3">
        <v>55.57</v>
      </c>
      <c r="E397" s="16" t="str">
        <f>IFERROR(__xludf.DUMMYFUNCTION("IFERROR(
  TEXTJOIN(CHAR(10),TRUE,FILTER('SUMMARY DATA'!E:E,'SUMMARY DATA'!$A:$A=$A397,'SUMMARY DATA'!$C:$C=$B397,'SUMMARY DATA'!$B:$B=""RWS"")),
  IF(
    OR(
      ISNUMBER(SEARCH(""CDM CASH DEPOSIT"",$C397)),
      ISNUMBER(SEARCH(""CASH DEPOSIT"",$C39"&amp;"7)),
      COUNTIFS('SUMMARY DATA'!$D:$D,$C397,'SUMMARY DATA'!$B:$B,""RWS"")&lt;&gt;1
    ),
    """",
    IFERROR(TEXTJOIN(CHAR(10),TRUE,FILTER('SUMMARY DATA'!E:E,'SUMMARY DATA'!$D:$D=$C397,'SUMMARY DATA'!$B:$B=""RWS"")),"""")
  )
)"),"")</f>
        <v/>
      </c>
      <c r="F397" s="17" t="str">
        <f>IFERROR(__xludf.DUMMYFUNCTION("IFERROR(
  TEXTJOIN(CHAR(10),TRUE,FILTER('SUMMARY DATA'!F:F,'SUMMARY DATA'!$A:$A=$A397,'SUMMARY DATA'!$C:$C=$B397,'SUMMARY DATA'!$B:$B=""RWS"")),
  IF(
    OR(
      ISNUMBER(SEARCH(""CDM CASH DEPOSIT"",$C397)),
      ISNUMBER(SEARCH(""CASH DEPOSIT"",$C39"&amp;"7)),
      COUNTIFS('SUMMARY DATA'!$D:$D,$C397,'SUMMARY DATA'!$B:$B,""RWS"")&lt;&gt;1
    ),
    """",
    IFERROR(TEXTJOIN(CHAR(10),TRUE,FILTER('SUMMARY DATA'!F:F,'SUMMARY DATA'!$D:$D=$C397,'SUMMARY DATA'!$B:$B=""RWS"")),"""")
  )
)"),"")</f>
        <v/>
      </c>
      <c r="G397" s="17" t="str">
        <f>IFERROR(__xludf.DUMMYFUNCTION("IFERROR(
  TEXTJOIN(CHAR(10),TRUE,FILTER('SUMMARY DATA'!G:G,'SUMMARY DATA'!$A:$A=$A397,'SUMMARY DATA'!$C:$C=$B397,'SUMMARY DATA'!$B:$B=""RWS"")),
  IF(
    OR(
      ISNUMBER(SEARCH(""CDM CASH DEPOSIT"",$C397)),
      ISNUMBER(SEARCH(""CASH DEPOSIT"",$C39"&amp;"7)),
      COUNTIFS('SUMMARY DATA'!$D:$D,$C397,'SUMMARY DATA'!$B:$B,""RWS"")&lt;&gt;1
    ),
    """",
    IFERROR(TEXTJOIN(CHAR(10),TRUE,FILTER('SUMMARY DATA'!G:G,'SUMMARY DATA'!$D:$D=$C397,'SUMMARY DATA'!$B:$B=""RWS"")),"""")
  )
)"),"")</f>
        <v/>
      </c>
      <c r="H397" s="18" t="str">
        <f>IFERROR(__xludf.DUMMYFUNCTION("IFERROR(
  TEXTJOIN(CHAR(10),TRUE,FILTER('SUMMARY DATA'!H:H,'SUMMARY DATA'!$A:$A=$A397,'SUMMARY DATA'!$C:$C=$B397,'SUMMARY DATA'!$B:$B=""RWS"",'SUMMARY DATA'!$H:$H=$D397)),
  IF(
    OR(
      ISNUMBER(SEARCH(""CDM CASH DEPOSIT"",$C397)),
      ISNUMBER(S"&amp;"EARCH(""CASH DEPOSIT"",$C397))
    ),
    """",
    IFERROR(TEXTJOIN(CHAR(10),TRUE,FILTER('SUMMARY DATA'!H:H,'SUMMARY DATA'!$D:$D=$C397,'SUMMARY DATA'!$B:$B=""RWS"",'SUMMARY DATA'!$H:$H=$D397)),"""")
  )
)"),"")</f>
        <v/>
      </c>
      <c r="I397" s="18" t="str">
        <f>IFERROR(__xludf.DUMMYFUNCTION("IF(H397="""","""",
SUM(ARRAYFORMULA(VALUE(SPLIT(H397,CHAR(10)))))
)"),"")</f>
        <v/>
      </c>
      <c r="J397" s="17" t="str">
        <f>IFERROR(__xludf.DUMMYFUNCTION("IFERROR(
  TEXTJOIN(CHAR(10),TRUE,FILTER('SUMMARY DATA'!I:I,'SUMMARY DATA'!$A:$A=$A397,'SUMMARY DATA'!$C:$C=$B397,'SUMMARY DATA'!$B:$B=""RWS"")),
  IF(
    OR(
      ISNUMBER(SEARCH(""CDM CASH DEPOSIT"",$C397)),
      ISNUMBER(SEARCH(""CASH DEPOSIT"",$C39"&amp;"7)),
      COUNTIFS('SUMMARY DATA'!$D:$D,$C397,'SUMMARY DATA'!$B:$B,""RWS"")&lt;&gt;1
    ),
    """",
    IFERROR(TEXTJOIN(CHAR(10),TRUE,FILTER('SUMMARY DATA'!I:I,'SUMMARY DATA'!$D:$D=$C397,'SUMMARY DATA'!$B:$B=""RWS"")),"""")
  )
)"),"")</f>
        <v/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Height="1" spans="1:27">
      <c r="A398" s="2" t="s">
        <v>1741</v>
      </c>
      <c r="B398" s="15">
        <v>45965</v>
      </c>
      <c r="C398" s="2" t="s">
        <v>1742</v>
      </c>
      <c r="D398" s="3">
        <v>126.24</v>
      </c>
      <c r="E398" s="16" t="str">
        <f>IFERROR(__xludf.DUMMYFUNCTION("IFERROR(
  TEXTJOIN(CHAR(10),TRUE,FILTER('SUMMARY DATA'!E:E,'SUMMARY DATA'!$A:$A=$A398,'SUMMARY DATA'!$C:$C=$B398,'SUMMARY DATA'!$B:$B=""RWS"")),
  IF(
    OR(
      ISNUMBER(SEARCH(""CDM CASH DEPOSIT"",$C398)),
      ISNUMBER(SEARCH(""CASH DEPOSIT"",$C39"&amp;"8)),
      COUNTIFS('SUMMARY DATA'!$D:$D,$C398,'SUMMARY DATA'!$B:$B,""RWS"")&lt;&gt;1
    ),
    """",
    IFERROR(TEXTJOIN(CHAR(10),TRUE,FILTER('SUMMARY DATA'!E:E,'SUMMARY DATA'!$D:$D=$C398,'SUMMARY DATA'!$B:$B=""RWS"")),"""")
  )
)"),"")</f>
        <v/>
      </c>
      <c r="F398" s="17" t="str">
        <f>IFERROR(__xludf.DUMMYFUNCTION("IFERROR(
  TEXTJOIN(CHAR(10),TRUE,FILTER('SUMMARY DATA'!F:F,'SUMMARY DATA'!$A:$A=$A398,'SUMMARY DATA'!$C:$C=$B398,'SUMMARY DATA'!$B:$B=""RWS"")),
  IF(
    OR(
      ISNUMBER(SEARCH(""CDM CASH DEPOSIT"",$C398)),
      ISNUMBER(SEARCH(""CASH DEPOSIT"",$C39"&amp;"8)),
      COUNTIFS('SUMMARY DATA'!$D:$D,$C398,'SUMMARY DATA'!$B:$B,""RWS"")&lt;&gt;1
    ),
    """",
    IFERROR(TEXTJOIN(CHAR(10),TRUE,FILTER('SUMMARY DATA'!F:F,'SUMMARY DATA'!$D:$D=$C398,'SUMMARY DATA'!$B:$B=""RWS"")),"""")
  )
)"),"")</f>
        <v/>
      </c>
      <c r="G398" s="17" t="str">
        <f>IFERROR(__xludf.DUMMYFUNCTION("IFERROR(
  TEXTJOIN(CHAR(10),TRUE,FILTER('SUMMARY DATA'!G:G,'SUMMARY DATA'!$A:$A=$A398,'SUMMARY DATA'!$C:$C=$B398,'SUMMARY DATA'!$B:$B=""RWS"")),
  IF(
    OR(
      ISNUMBER(SEARCH(""CDM CASH DEPOSIT"",$C398)),
      ISNUMBER(SEARCH(""CASH DEPOSIT"",$C39"&amp;"8)),
      COUNTIFS('SUMMARY DATA'!$D:$D,$C398,'SUMMARY DATA'!$B:$B,""RWS"")&lt;&gt;1
    ),
    """",
    IFERROR(TEXTJOIN(CHAR(10),TRUE,FILTER('SUMMARY DATA'!G:G,'SUMMARY DATA'!$D:$D=$C398,'SUMMARY DATA'!$B:$B=""RWS"")),"""")
  )
)"),"")</f>
        <v/>
      </c>
      <c r="H398" s="18" t="str">
        <f>IFERROR(__xludf.DUMMYFUNCTION("IFERROR(
  TEXTJOIN(CHAR(10),TRUE,FILTER('SUMMARY DATA'!H:H,'SUMMARY DATA'!$A:$A=$A398,'SUMMARY DATA'!$C:$C=$B398,'SUMMARY DATA'!$B:$B=""RWS"",'SUMMARY DATA'!$H:$H=$D398)),
  IF(
    OR(
      ISNUMBER(SEARCH(""CDM CASH DEPOSIT"",$C398)),
      ISNUMBER(S"&amp;"EARCH(""CASH DEPOSIT"",$C398))
    ),
    """",
    IFERROR(TEXTJOIN(CHAR(10),TRUE,FILTER('SUMMARY DATA'!H:H,'SUMMARY DATA'!$D:$D=$C398,'SUMMARY DATA'!$B:$B=""RWS"",'SUMMARY DATA'!$H:$H=$D398)),"""")
  )
)"),"")</f>
        <v/>
      </c>
      <c r="I398" s="18" t="str">
        <f>IFERROR(__xludf.DUMMYFUNCTION("IF(H398="""","""",
SUM(ARRAYFORMULA(VALUE(SPLIT(H398,CHAR(10)))))
)"),"")</f>
        <v/>
      </c>
      <c r="J398" s="17" t="str">
        <f>IFERROR(__xludf.DUMMYFUNCTION("IFERROR(
  TEXTJOIN(CHAR(10),TRUE,FILTER('SUMMARY DATA'!I:I,'SUMMARY DATA'!$A:$A=$A398,'SUMMARY DATA'!$C:$C=$B398,'SUMMARY DATA'!$B:$B=""RWS"")),
  IF(
    OR(
      ISNUMBER(SEARCH(""CDM CASH DEPOSIT"",$C398)),
      ISNUMBER(SEARCH(""CASH DEPOSIT"",$C39"&amp;"8)),
      COUNTIFS('SUMMARY DATA'!$D:$D,$C398,'SUMMARY DATA'!$B:$B,""RWS"")&lt;&gt;1
    ),
    """",
    IFERROR(TEXTJOIN(CHAR(10),TRUE,FILTER('SUMMARY DATA'!I:I,'SUMMARY DATA'!$D:$D=$C398,'SUMMARY DATA'!$B:$B=""RWS"")),"""")
  )
)"),"")</f>
        <v/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Height="1" spans="1:27">
      <c r="A399" s="2" t="s">
        <v>1743</v>
      </c>
      <c r="B399" s="15">
        <v>45964</v>
      </c>
      <c r="C399" s="2" t="s">
        <v>1744</v>
      </c>
      <c r="D399" s="3">
        <v>139</v>
      </c>
      <c r="E399" s="16" t="str">
        <f>IFERROR(__xludf.DUMMYFUNCTION("IFERROR(
  TEXTJOIN(CHAR(10),TRUE,FILTER('SUMMARY DATA'!E:E,'SUMMARY DATA'!$A:$A=$A399,'SUMMARY DATA'!$C:$C=$B399,'SUMMARY DATA'!$B:$B=""RWS"")),
  IF(
    OR(
      ISNUMBER(SEARCH(""CDM CASH DEPOSIT"",$C399)),
      ISNUMBER(SEARCH(""CASH DEPOSIT"",$C39"&amp;"9)),
      COUNTIFS('SUMMARY DATA'!$D:$D,$C399,'SUMMARY DATA'!$B:$B,""RWS"")&lt;&gt;1
    ),
    """",
    IFERROR(TEXTJOIN(CHAR(10),TRUE,FILTER('SUMMARY DATA'!E:E,'SUMMARY DATA'!$D:$D=$C399,'SUMMARY DATA'!$B:$B=""RWS"")),"""")
  )
)"),"")</f>
        <v/>
      </c>
      <c r="F399" s="17" t="str">
        <f>IFERROR(__xludf.DUMMYFUNCTION("IFERROR(
  TEXTJOIN(CHAR(10),TRUE,FILTER('SUMMARY DATA'!F:F,'SUMMARY DATA'!$A:$A=$A399,'SUMMARY DATA'!$C:$C=$B399,'SUMMARY DATA'!$B:$B=""RWS"")),
  IF(
    OR(
      ISNUMBER(SEARCH(""CDM CASH DEPOSIT"",$C399)),
      ISNUMBER(SEARCH(""CASH DEPOSIT"",$C39"&amp;"9)),
      COUNTIFS('SUMMARY DATA'!$D:$D,$C399,'SUMMARY DATA'!$B:$B,""RWS"")&lt;&gt;1
    ),
    """",
    IFERROR(TEXTJOIN(CHAR(10),TRUE,FILTER('SUMMARY DATA'!F:F,'SUMMARY DATA'!$D:$D=$C399,'SUMMARY DATA'!$B:$B=""RWS"")),"""")
  )
)"),"")</f>
        <v/>
      </c>
      <c r="G399" s="17" t="str">
        <f>IFERROR(__xludf.DUMMYFUNCTION("IFERROR(
  TEXTJOIN(CHAR(10),TRUE,FILTER('SUMMARY DATA'!G:G,'SUMMARY DATA'!$A:$A=$A399,'SUMMARY DATA'!$C:$C=$B399,'SUMMARY DATA'!$B:$B=""RWS"")),
  IF(
    OR(
      ISNUMBER(SEARCH(""CDM CASH DEPOSIT"",$C399)),
      ISNUMBER(SEARCH(""CASH DEPOSIT"",$C39"&amp;"9)),
      COUNTIFS('SUMMARY DATA'!$D:$D,$C399,'SUMMARY DATA'!$B:$B,""RWS"")&lt;&gt;1
    ),
    """",
    IFERROR(TEXTJOIN(CHAR(10),TRUE,FILTER('SUMMARY DATA'!G:G,'SUMMARY DATA'!$D:$D=$C399,'SUMMARY DATA'!$B:$B=""RWS"")),"""")
  )
)"),"")</f>
        <v/>
      </c>
      <c r="H399" s="18" t="str">
        <f>IFERROR(__xludf.DUMMYFUNCTION("IFERROR(
  TEXTJOIN(CHAR(10),TRUE,FILTER('SUMMARY DATA'!H:H,'SUMMARY DATA'!$A:$A=$A399,'SUMMARY DATA'!$C:$C=$B399,'SUMMARY DATA'!$B:$B=""RWS"",'SUMMARY DATA'!$H:$H=$D399)),
  IF(
    OR(
      ISNUMBER(SEARCH(""CDM CASH DEPOSIT"",$C399)),
      ISNUMBER(S"&amp;"EARCH(""CASH DEPOSIT"",$C399))
    ),
    """",
    IFERROR(TEXTJOIN(CHAR(10),TRUE,FILTER('SUMMARY DATA'!H:H,'SUMMARY DATA'!$D:$D=$C399,'SUMMARY DATA'!$B:$B=""RWS"",'SUMMARY DATA'!$H:$H=$D399)),"""")
  )
)"),"")</f>
        <v/>
      </c>
      <c r="I399" s="18" t="str">
        <f>IFERROR(__xludf.DUMMYFUNCTION("IF(H399="""","""",
SUM(ARRAYFORMULA(VALUE(SPLIT(H399,CHAR(10)))))
)"),"")</f>
        <v/>
      </c>
      <c r="J399" s="17" t="str">
        <f>IFERROR(__xludf.DUMMYFUNCTION("IFERROR(
  TEXTJOIN(CHAR(10),TRUE,FILTER('SUMMARY DATA'!I:I,'SUMMARY DATA'!$A:$A=$A399,'SUMMARY DATA'!$C:$C=$B399,'SUMMARY DATA'!$B:$B=""RWS"")),
  IF(
    OR(
      ISNUMBER(SEARCH(""CDM CASH DEPOSIT"",$C399)),
      ISNUMBER(SEARCH(""CASH DEPOSIT"",$C39"&amp;"9)),
      COUNTIFS('SUMMARY DATA'!$D:$D,$C399,'SUMMARY DATA'!$B:$B,""RWS"")&lt;&gt;1
    ),
    """",
    IFERROR(TEXTJOIN(CHAR(10),TRUE,FILTER('SUMMARY DATA'!I:I,'SUMMARY DATA'!$D:$D=$C399,'SUMMARY DATA'!$B:$B=""RWS"")),"""")
  )
)"),"")</f>
        <v/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Height="1" spans="1:27">
      <c r="A400" s="2" t="s">
        <v>1745</v>
      </c>
      <c r="B400" s="15">
        <v>45964</v>
      </c>
      <c r="C400" s="2" t="s">
        <v>110</v>
      </c>
      <c r="D400" s="3">
        <v>90</v>
      </c>
      <c r="E400" s="16" t="str">
        <f>IFERROR(__xludf.DUMMYFUNCTION("IFERROR(
  TEXTJOIN(CHAR(10),TRUE,FILTER('SUMMARY DATA'!E:E,'SUMMARY DATA'!$A:$A=$A400,'SUMMARY DATA'!$C:$C=$B400,'SUMMARY DATA'!$B:$B=""RWS"")),
  IF(
    OR(
      ISNUMBER(SEARCH(""CDM CASH DEPOSIT"",$C400)),
      ISNUMBER(SEARCH(""CASH DEPOSIT"",$C40"&amp;"0)),
      COUNTIFS('SUMMARY DATA'!$D:$D,$C400,'SUMMARY DATA'!$B:$B,""RWS"")&lt;&gt;1
    ),
    """",
    IFERROR(TEXTJOIN(CHAR(10),TRUE,FILTER('SUMMARY DATA'!E:E,'SUMMARY DATA'!$D:$D=$C400,'SUMMARY DATA'!$B:$B=""RWS"")),"""")
  )
)"),"")</f>
        <v/>
      </c>
      <c r="F400" s="17" t="str">
        <f>IFERROR(__xludf.DUMMYFUNCTION("IFERROR(
  TEXTJOIN(CHAR(10),TRUE,FILTER('SUMMARY DATA'!F:F,'SUMMARY DATA'!$A:$A=$A400,'SUMMARY DATA'!$C:$C=$B400,'SUMMARY DATA'!$B:$B=""RWS"")),
  IF(
    OR(
      ISNUMBER(SEARCH(""CDM CASH DEPOSIT"",$C400)),
      ISNUMBER(SEARCH(""CASH DEPOSIT"",$C40"&amp;"0)),
      COUNTIFS('SUMMARY DATA'!$D:$D,$C400,'SUMMARY DATA'!$B:$B,""RWS"")&lt;&gt;1
    ),
    """",
    IFERROR(TEXTJOIN(CHAR(10),TRUE,FILTER('SUMMARY DATA'!F:F,'SUMMARY DATA'!$D:$D=$C400,'SUMMARY DATA'!$B:$B=""RWS"")),"""")
  )
)"),"")</f>
        <v/>
      </c>
      <c r="G400" s="17" t="str">
        <f>IFERROR(__xludf.DUMMYFUNCTION("IFERROR(
  TEXTJOIN(CHAR(10),TRUE,FILTER('SUMMARY DATA'!G:G,'SUMMARY DATA'!$A:$A=$A400,'SUMMARY DATA'!$C:$C=$B400,'SUMMARY DATA'!$B:$B=""RWS"")),
  IF(
    OR(
      ISNUMBER(SEARCH(""CDM CASH DEPOSIT"",$C400)),
      ISNUMBER(SEARCH(""CASH DEPOSIT"",$C40"&amp;"0)),
      COUNTIFS('SUMMARY DATA'!$D:$D,$C400,'SUMMARY DATA'!$B:$B,""RWS"")&lt;&gt;1
    ),
    """",
    IFERROR(TEXTJOIN(CHAR(10),TRUE,FILTER('SUMMARY DATA'!G:G,'SUMMARY DATA'!$D:$D=$C400,'SUMMARY DATA'!$B:$B=""RWS"")),"""")
  )
)"),"")</f>
        <v/>
      </c>
      <c r="H400" s="18" t="str">
        <f>IFERROR(__xludf.DUMMYFUNCTION("IFERROR(
  TEXTJOIN(CHAR(10),TRUE,FILTER('SUMMARY DATA'!H:H,'SUMMARY DATA'!$A:$A=$A400,'SUMMARY DATA'!$C:$C=$B400,'SUMMARY DATA'!$B:$B=""RWS"",'SUMMARY DATA'!$H:$H=$D400)),
  IF(
    OR(
      ISNUMBER(SEARCH(""CDM CASH DEPOSIT"",$C400)),
      ISNUMBER(S"&amp;"EARCH(""CASH DEPOSIT"",$C400))
    ),
    """",
    IFERROR(TEXTJOIN(CHAR(10),TRUE,FILTER('SUMMARY DATA'!H:H,'SUMMARY DATA'!$D:$D=$C400,'SUMMARY DATA'!$B:$B=""RWS"",'SUMMARY DATA'!$H:$H=$D400)),"""")
  )
)"),"")</f>
        <v/>
      </c>
      <c r="I400" s="18" t="str">
        <f>IFERROR(__xludf.DUMMYFUNCTION("IF(H400="""","""",
SUM(ARRAYFORMULA(VALUE(SPLIT(H400,CHAR(10)))))
)"),"")</f>
        <v/>
      </c>
      <c r="J400" s="17" t="str">
        <f>IFERROR(__xludf.DUMMYFUNCTION("IFERROR(
  TEXTJOIN(CHAR(10),TRUE,FILTER('SUMMARY DATA'!I:I,'SUMMARY DATA'!$A:$A=$A400,'SUMMARY DATA'!$C:$C=$B400,'SUMMARY DATA'!$B:$B=""RWS"")),
  IF(
    OR(
      ISNUMBER(SEARCH(""CDM CASH DEPOSIT"",$C400)),
      ISNUMBER(SEARCH(""CASH DEPOSIT"",$C40"&amp;"0)),
      COUNTIFS('SUMMARY DATA'!$D:$D,$C400,'SUMMARY DATA'!$B:$B,""RWS"")&lt;&gt;1
    ),
    """",
    IFERROR(TEXTJOIN(CHAR(10),TRUE,FILTER('SUMMARY DATA'!I:I,'SUMMARY DATA'!$D:$D=$C400,'SUMMARY DATA'!$B:$B=""RWS"")),"""")
  )
)"),"")</f>
        <v/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Height="1" spans="1:27">
      <c r="A401" s="2" t="s">
        <v>1746</v>
      </c>
      <c r="B401" s="15">
        <v>45964</v>
      </c>
      <c r="C401" s="2" t="s">
        <v>1747</v>
      </c>
      <c r="D401" s="3">
        <v>285.02</v>
      </c>
      <c r="E401" s="16" t="str">
        <f>IFERROR(__xludf.DUMMYFUNCTION("IFERROR(
  TEXTJOIN(CHAR(10),TRUE,FILTER('SUMMARY DATA'!E:E,'SUMMARY DATA'!$A:$A=$A401,'SUMMARY DATA'!$C:$C=$B401,'SUMMARY DATA'!$B:$B=""RWS"")),
  IF(
    OR(
      ISNUMBER(SEARCH(""CDM CASH DEPOSIT"",$C401)),
      ISNUMBER(SEARCH(""CASH DEPOSIT"",$C40"&amp;"1)),
      COUNTIFS('SUMMARY DATA'!$D:$D,$C401,'SUMMARY DATA'!$B:$B,""RWS"")&lt;&gt;1
    ),
    """",
    IFERROR(TEXTJOIN(CHAR(10),TRUE,FILTER('SUMMARY DATA'!E:E,'SUMMARY DATA'!$D:$D=$C401,'SUMMARY DATA'!$B:$B=""RWS"")),"""")
  )
)"),"")</f>
        <v/>
      </c>
      <c r="F401" s="17" t="str">
        <f>IFERROR(__xludf.DUMMYFUNCTION("IFERROR(
  TEXTJOIN(CHAR(10),TRUE,FILTER('SUMMARY DATA'!F:F,'SUMMARY DATA'!$A:$A=$A401,'SUMMARY DATA'!$C:$C=$B401,'SUMMARY DATA'!$B:$B=""RWS"")),
  IF(
    OR(
      ISNUMBER(SEARCH(""CDM CASH DEPOSIT"",$C401)),
      ISNUMBER(SEARCH(""CASH DEPOSIT"",$C40"&amp;"1)),
      COUNTIFS('SUMMARY DATA'!$D:$D,$C401,'SUMMARY DATA'!$B:$B,""RWS"")&lt;&gt;1
    ),
    """",
    IFERROR(TEXTJOIN(CHAR(10),TRUE,FILTER('SUMMARY DATA'!F:F,'SUMMARY DATA'!$D:$D=$C401,'SUMMARY DATA'!$B:$B=""RWS"")),"""")
  )
)"),"")</f>
        <v/>
      </c>
      <c r="G401" s="17" t="str">
        <f>IFERROR(__xludf.DUMMYFUNCTION("IFERROR(
  TEXTJOIN(CHAR(10),TRUE,FILTER('SUMMARY DATA'!G:G,'SUMMARY DATA'!$A:$A=$A401,'SUMMARY DATA'!$C:$C=$B401,'SUMMARY DATA'!$B:$B=""RWS"")),
  IF(
    OR(
      ISNUMBER(SEARCH(""CDM CASH DEPOSIT"",$C401)),
      ISNUMBER(SEARCH(""CASH DEPOSIT"",$C40"&amp;"1)),
      COUNTIFS('SUMMARY DATA'!$D:$D,$C401,'SUMMARY DATA'!$B:$B,""RWS"")&lt;&gt;1
    ),
    """",
    IFERROR(TEXTJOIN(CHAR(10),TRUE,FILTER('SUMMARY DATA'!G:G,'SUMMARY DATA'!$D:$D=$C401,'SUMMARY DATA'!$B:$B=""RWS"")),"""")
  )
)"),"")</f>
        <v/>
      </c>
      <c r="H401" s="18" t="str">
        <f>IFERROR(__xludf.DUMMYFUNCTION("IFERROR(
  TEXTJOIN(CHAR(10),TRUE,FILTER('SUMMARY DATA'!H:H,'SUMMARY DATA'!$A:$A=$A401,'SUMMARY DATA'!$C:$C=$B401,'SUMMARY DATA'!$B:$B=""RWS"",'SUMMARY DATA'!$H:$H=$D401)),
  IF(
    OR(
      ISNUMBER(SEARCH(""CDM CASH DEPOSIT"",$C401)),
      ISNUMBER(S"&amp;"EARCH(""CASH DEPOSIT"",$C401))
    ),
    """",
    IFERROR(TEXTJOIN(CHAR(10),TRUE,FILTER('SUMMARY DATA'!H:H,'SUMMARY DATA'!$D:$D=$C401,'SUMMARY DATA'!$B:$B=""RWS"",'SUMMARY DATA'!$H:$H=$D401)),"""")
  )
)"),"")</f>
        <v/>
      </c>
      <c r="I401" s="18" t="str">
        <f>IFERROR(__xludf.DUMMYFUNCTION("IF(H401="""","""",
SUM(ARRAYFORMULA(VALUE(SPLIT(H401,CHAR(10)))))
)"),"")</f>
        <v/>
      </c>
      <c r="J401" s="17" t="str">
        <f>IFERROR(__xludf.DUMMYFUNCTION("IFERROR(
  TEXTJOIN(CHAR(10),TRUE,FILTER('SUMMARY DATA'!I:I,'SUMMARY DATA'!$A:$A=$A401,'SUMMARY DATA'!$C:$C=$B401,'SUMMARY DATA'!$B:$B=""RWS"")),
  IF(
    OR(
      ISNUMBER(SEARCH(""CDM CASH DEPOSIT"",$C401)),
      ISNUMBER(SEARCH(""CASH DEPOSIT"",$C40"&amp;"1)),
      COUNTIFS('SUMMARY DATA'!$D:$D,$C401,'SUMMARY DATA'!$B:$B,""RWS"")&lt;&gt;1
    ),
    """",
    IFERROR(TEXTJOIN(CHAR(10),TRUE,FILTER('SUMMARY DATA'!I:I,'SUMMARY DATA'!$D:$D=$C401,'SUMMARY DATA'!$B:$B=""RWS"")),"""")
  )
)"),"")</f>
        <v/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Height="1" spans="1:27">
      <c r="A402" s="2" t="s">
        <v>1748</v>
      </c>
      <c r="B402" s="15">
        <v>45964</v>
      </c>
      <c r="C402" s="2" t="s">
        <v>1749</v>
      </c>
      <c r="D402" s="3">
        <v>22.47</v>
      </c>
      <c r="E402" s="16" t="str">
        <f>IFERROR(__xludf.DUMMYFUNCTION("IFERROR(
  TEXTJOIN(CHAR(10),TRUE,FILTER('SUMMARY DATA'!E:E,'SUMMARY DATA'!$A:$A=$A402,'SUMMARY DATA'!$C:$C=$B402,'SUMMARY DATA'!$B:$B=""RWS"")),
  IF(
    OR(
      ISNUMBER(SEARCH(""CDM CASH DEPOSIT"",$C402)),
      ISNUMBER(SEARCH(""CASH DEPOSIT"",$C40"&amp;"2)),
      COUNTIFS('SUMMARY DATA'!$D:$D,$C402,'SUMMARY DATA'!$B:$B,""RWS"")&lt;&gt;1
    ),
    """",
    IFERROR(TEXTJOIN(CHAR(10),TRUE,FILTER('SUMMARY DATA'!E:E,'SUMMARY DATA'!$D:$D=$C402,'SUMMARY DATA'!$B:$B=""RWS"")),"""")
  )
)"),"")</f>
        <v/>
      </c>
      <c r="F402" s="17" t="str">
        <f>IFERROR(__xludf.DUMMYFUNCTION("IFERROR(
  TEXTJOIN(CHAR(10),TRUE,FILTER('SUMMARY DATA'!F:F,'SUMMARY DATA'!$A:$A=$A402,'SUMMARY DATA'!$C:$C=$B402,'SUMMARY DATA'!$B:$B=""RWS"")),
  IF(
    OR(
      ISNUMBER(SEARCH(""CDM CASH DEPOSIT"",$C402)),
      ISNUMBER(SEARCH(""CASH DEPOSIT"",$C40"&amp;"2)),
      COUNTIFS('SUMMARY DATA'!$D:$D,$C402,'SUMMARY DATA'!$B:$B,""RWS"")&lt;&gt;1
    ),
    """",
    IFERROR(TEXTJOIN(CHAR(10),TRUE,FILTER('SUMMARY DATA'!F:F,'SUMMARY DATA'!$D:$D=$C402,'SUMMARY DATA'!$B:$B=""RWS"")),"""")
  )
)"),"")</f>
        <v/>
      </c>
      <c r="G402" s="17" t="str">
        <f>IFERROR(__xludf.DUMMYFUNCTION("IFERROR(
  TEXTJOIN(CHAR(10),TRUE,FILTER('SUMMARY DATA'!G:G,'SUMMARY DATA'!$A:$A=$A402,'SUMMARY DATA'!$C:$C=$B402,'SUMMARY DATA'!$B:$B=""RWS"")),
  IF(
    OR(
      ISNUMBER(SEARCH(""CDM CASH DEPOSIT"",$C402)),
      ISNUMBER(SEARCH(""CASH DEPOSIT"",$C40"&amp;"2)),
      COUNTIFS('SUMMARY DATA'!$D:$D,$C402,'SUMMARY DATA'!$B:$B,""RWS"")&lt;&gt;1
    ),
    """",
    IFERROR(TEXTJOIN(CHAR(10),TRUE,FILTER('SUMMARY DATA'!G:G,'SUMMARY DATA'!$D:$D=$C402,'SUMMARY DATA'!$B:$B=""RWS"")),"""")
  )
)"),"")</f>
        <v/>
      </c>
      <c r="H402" s="18" t="str">
        <f>IFERROR(__xludf.DUMMYFUNCTION("IFERROR(
  TEXTJOIN(CHAR(10),TRUE,FILTER('SUMMARY DATA'!H:H,'SUMMARY DATA'!$A:$A=$A402,'SUMMARY DATA'!$C:$C=$B402,'SUMMARY DATA'!$B:$B=""RWS"",'SUMMARY DATA'!$H:$H=$D402)),
  IF(
    OR(
      ISNUMBER(SEARCH(""CDM CASH DEPOSIT"",$C402)),
      ISNUMBER(S"&amp;"EARCH(""CASH DEPOSIT"",$C402))
    ),
    """",
    IFERROR(TEXTJOIN(CHAR(10),TRUE,FILTER('SUMMARY DATA'!H:H,'SUMMARY DATA'!$D:$D=$C402,'SUMMARY DATA'!$B:$B=""RWS"",'SUMMARY DATA'!$H:$H=$D402)),"""")
  )
)"),"")</f>
        <v/>
      </c>
      <c r="I402" s="18" t="str">
        <f>IFERROR(__xludf.DUMMYFUNCTION("IF(H402="""","""",
SUM(ARRAYFORMULA(VALUE(SPLIT(H402,CHAR(10)))))
)"),"")</f>
        <v/>
      </c>
      <c r="J402" s="17" t="str">
        <f>IFERROR(__xludf.DUMMYFUNCTION("IFERROR(
  TEXTJOIN(CHAR(10),TRUE,FILTER('SUMMARY DATA'!I:I,'SUMMARY DATA'!$A:$A=$A402,'SUMMARY DATA'!$C:$C=$B402,'SUMMARY DATA'!$B:$B=""RWS"")),
  IF(
    OR(
      ISNUMBER(SEARCH(""CDM CASH DEPOSIT"",$C402)),
      ISNUMBER(SEARCH(""CASH DEPOSIT"",$C40"&amp;"2)),
      COUNTIFS('SUMMARY DATA'!$D:$D,$C402,'SUMMARY DATA'!$B:$B,""RWS"")&lt;&gt;1
    ),
    """",
    IFERROR(TEXTJOIN(CHAR(10),TRUE,FILTER('SUMMARY DATA'!I:I,'SUMMARY DATA'!$D:$D=$C402,'SUMMARY DATA'!$B:$B=""RWS"")),"""")
  )
)"),"")</f>
        <v/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Height="1" spans="1:27">
      <c r="A403" s="2" t="s">
        <v>1750</v>
      </c>
      <c r="B403" s="15">
        <v>45963</v>
      </c>
      <c r="C403" s="2" t="s">
        <v>1751</v>
      </c>
      <c r="D403" s="3">
        <v>168.74</v>
      </c>
      <c r="E403" s="16" t="str">
        <f>IFERROR(__xludf.DUMMYFUNCTION("IFERROR(
  TEXTJOIN(CHAR(10),TRUE,FILTER('SUMMARY DATA'!E:E,'SUMMARY DATA'!$A:$A=$A403,'SUMMARY DATA'!$C:$C=$B403,'SUMMARY DATA'!$B:$B=""RWS"")),
  IF(
    OR(
      ISNUMBER(SEARCH(""CDM CASH DEPOSIT"",$C403)),
      ISNUMBER(SEARCH(""CASH DEPOSIT"",$C40"&amp;"3)),
      COUNTIFS('SUMMARY DATA'!$D:$D,$C403,'SUMMARY DATA'!$B:$B,""RWS"")&lt;&gt;1
    ),
    """",
    IFERROR(TEXTJOIN(CHAR(10),TRUE,FILTER('SUMMARY DATA'!E:E,'SUMMARY DATA'!$D:$D=$C403,'SUMMARY DATA'!$B:$B=""RWS"")),"""")
  )
)"),"")</f>
        <v/>
      </c>
      <c r="F403" s="17" t="str">
        <f>IFERROR(__xludf.DUMMYFUNCTION("IFERROR(
  TEXTJOIN(CHAR(10),TRUE,FILTER('SUMMARY DATA'!F:F,'SUMMARY DATA'!$A:$A=$A403,'SUMMARY DATA'!$C:$C=$B403,'SUMMARY DATA'!$B:$B=""RWS"")),
  IF(
    OR(
      ISNUMBER(SEARCH(""CDM CASH DEPOSIT"",$C403)),
      ISNUMBER(SEARCH(""CASH DEPOSIT"",$C40"&amp;"3)),
      COUNTIFS('SUMMARY DATA'!$D:$D,$C403,'SUMMARY DATA'!$B:$B,""RWS"")&lt;&gt;1
    ),
    """",
    IFERROR(TEXTJOIN(CHAR(10),TRUE,FILTER('SUMMARY DATA'!F:F,'SUMMARY DATA'!$D:$D=$C403,'SUMMARY DATA'!$B:$B=""RWS"")),"""")
  )
)"),"")</f>
        <v/>
      </c>
      <c r="G403" s="17" t="str">
        <f>IFERROR(__xludf.DUMMYFUNCTION("IFERROR(
  TEXTJOIN(CHAR(10),TRUE,FILTER('SUMMARY DATA'!G:G,'SUMMARY DATA'!$A:$A=$A403,'SUMMARY DATA'!$C:$C=$B403,'SUMMARY DATA'!$B:$B=""RWS"")),
  IF(
    OR(
      ISNUMBER(SEARCH(""CDM CASH DEPOSIT"",$C403)),
      ISNUMBER(SEARCH(""CASH DEPOSIT"",$C40"&amp;"3)),
      COUNTIFS('SUMMARY DATA'!$D:$D,$C403,'SUMMARY DATA'!$B:$B,""RWS"")&lt;&gt;1
    ),
    """",
    IFERROR(TEXTJOIN(CHAR(10),TRUE,FILTER('SUMMARY DATA'!G:G,'SUMMARY DATA'!$D:$D=$C403,'SUMMARY DATA'!$B:$B=""RWS"")),"""")
  )
)"),"")</f>
        <v/>
      </c>
      <c r="H403" s="18" t="str">
        <f>IFERROR(__xludf.DUMMYFUNCTION("IFERROR(
  TEXTJOIN(CHAR(10),TRUE,FILTER('SUMMARY DATA'!H:H,'SUMMARY DATA'!$A:$A=$A403,'SUMMARY DATA'!$C:$C=$B403,'SUMMARY DATA'!$B:$B=""RWS"",'SUMMARY DATA'!$H:$H=$D403)),
  IF(
    OR(
      ISNUMBER(SEARCH(""CDM CASH DEPOSIT"",$C403)),
      ISNUMBER(S"&amp;"EARCH(""CASH DEPOSIT"",$C403))
    ),
    """",
    IFERROR(TEXTJOIN(CHAR(10),TRUE,FILTER('SUMMARY DATA'!H:H,'SUMMARY DATA'!$D:$D=$C403,'SUMMARY DATA'!$B:$B=""RWS"",'SUMMARY DATA'!$H:$H=$D403)),"""")
  )
)"),"")</f>
        <v/>
      </c>
      <c r="I403" s="18" t="str">
        <f>IFERROR(__xludf.DUMMYFUNCTION("IF(H403="""","""",
SUM(ARRAYFORMULA(VALUE(SPLIT(H403,CHAR(10)))))
)"),"")</f>
        <v/>
      </c>
      <c r="J403" s="17" t="str">
        <f>IFERROR(__xludf.DUMMYFUNCTION("IFERROR(
  TEXTJOIN(CHAR(10),TRUE,FILTER('SUMMARY DATA'!I:I,'SUMMARY DATA'!$A:$A=$A403,'SUMMARY DATA'!$C:$C=$B403,'SUMMARY DATA'!$B:$B=""RWS"")),
  IF(
    OR(
      ISNUMBER(SEARCH(""CDM CASH DEPOSIT"",$C403)),
      ISNUMBER(SEARCH(""CASH DEPOSIT"",$C40"&amp;"3)),
      COUNTIFS('SUMMARY DATA'!$D:$D,$C403,'SUMMARY DATA'!$B:$B,""RWS"")&lt;&gt;1
    ),
    """",
    IFERROR(TEXTJOIN(CHAR(10),TRUE,FILTER('SUMMARY DATA'!I:I,'SUMMARY DATA'!$D:$D=$C403,'SUMMARY DATA'!$B:$B=""RWS"")),"""")
  )
)"),"")</f>
        <v/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Height="1" spans="1:27">
      <c r="A404" s="2" t="s">
        <v>1752</v>
      </c>
      <c r="B404" s="15">
        <v>45963</v>
      </c>
      <c r="C404" s="2" t="s">
        <v>1753</v>
      </c>
      <c r="D404" s="3">
        <v>10</v>
      </c>
      <c r="E404" s="16" t="str">
        <f>IFERROR(__xludf.DUMMYFUNCTION("IFERROR(
  TEXTJOIN(CHAR(10),TRUE,FILTER('SUMMARY DATA'!E:E,'SUMMARY DATA'!$A:$A=$A404,'SUMMARY DATA'!$C:$C=$B404,'SUMMARY DATA'!$B:$B=""RWS"")),
  IF(
    OR(
      ISNUMBER(SEARCH(""CDM CASH DEPOSIT"",$C404)),
      ISNUMBER(SEARCH(""CASH DEPOSIT"",$C40"&amp;"4)),
      COUNTIFS('SUMMARY DATA'!$D:$D,$C404,'SUMMARY DATA'!$B:$B,""RWS"")&lt;&gt;1
    ),
    """",
    IFERROR(TEXTJOIN(CHAR(10),TRUE,FILTER('SUMMARY DATA'!E:E,'SUMMARY DATA'!$D:$D=$C404,'SUMMARY DATA'!$B:$B=""RWS"")),"""")
  )
)"),"")</f>
        <v/>
      </c>
      <c r="F404" s="17" t="str">
        <f>IFERROR(__xludf.DUMMYFUNCTION("IFERROR(
  TEXTJOIN(CHAR(10),TRUE,FILTER('SUMMARY DATA'!F:F,'SUMMARY DATA'!$A:$A=$A404,'SUMMARY DATA'!$C:$C=$B404,'SUMMARY DATA'!$B:$B=""RWS"")),
  IF(
    OR(
      ISNUMBER(SEARCH(""CDM CASH DEPOSIT"",$C404)),
      ISNUMBER(SEARCH(""CASH DEPOSIT"",$C40"&amp;"4)),
      COUNTIFS('SUMMARY DATA'!$D:$D,$C404,'SUMMARY DATA'!$B:$B,""RWS"")&lt;&gt;1
    ),
    """",
    IFERROR(TEXTJOIN(CHAR(10),TRUE,FILTER('SUMMARY DATA'!F:F,'SUMMARY DATA'!$D:$D=$C404,'SUMMARY DATA'!$B:$B=""RWS"")),"""")
  )
)"),"")</f>
        <v/>
      </c>
      <c r="G404" s="17" t="str">
        <f>IFERROR(__xludf.DUMMYFUNCTION("IFERROR(
  TEXTJOIN(CHAR(10),TRUE,FILTER('SUMMARY DATA'!G:G,'SUMMARY DATA'!$A:$A=$A404,'SUMMARY DATA'!$C:$C=$B404,'SUMMARY DATA'!$B:$B=""RWS"")),
  IF(
    OR(
      ISNUMBER(SEARCH(""CDM CASH DEPOSIT"",$C404)),
      ISNUMBER(SEARCH(""CASH DEPOSIT"",$C40"&amp;"4)),
      COUNTIFS('SUMMARY DATA'!$D:$D,$C404,'SUMMARY DATA'!$B:$B,""RWS"")&lt;&gt;1
    ),
    """",
    IFERROR(TEXTJOIN(CHAR(10),TRUE,FILTER('SUMMARY DATA'!G:G,'SUMMARY DATA'!$D:$D=$C404,'SUMMARY DATA'!$B:$B=""RWS"")),"""")
  )
)"),"")</f>
        <v/>
      </c>
      <c r="H404" s="18" t="str">
        <f>IFERROR(__xludf.DUMMYFUNCTION("IFERROR(
  TEXTJOIN(CHAR(10),TRUE,FILTER('SUMMARY DATA'!H:H,'SUMMARY DATA'!$A:$A=$A404,'SUMMARY DATA'!$C:$C=$B404,'SUMMARY DATA'!$B:$B=""RWS"",'SUMMARY DATA'!$H:$H=$D404)),
  IF(
    OR(
      ISNUMBER(SEARCH(""CDM CASH DEPOSIT"",$C404)),
      ISNUMBER(S"&amp;"EARCH(""CASH DEPOSIT"",$C404))
    ),
    """",
    IFERROR(TEXTJOIN(CHAR(10),TRUE,FILTER('SUMMARY DATA'!H:H,'SUMMARY DATA'!$D:$D=$C404,'SUMMARY DATA'!$B:$B=""RWS"",'SUMMARY DATA'!$H:$H=$D404)),"""")
  )
)"),"")</f>
        <v/>
      </c>
      <c r="I404" s="18" t="str">
        <f>IFERROR(__xludf.DUMMYFUNCTION("IF(H404="""","""",
SUM(ARRAYFORMULA(VALUE(SPLIT(H404,CHAR(10)))))
)"),"")</f>
        <v/>
      </c>
      <c r="J404" s="17" t="str">
        <f>IFERROR(__xludf.DUMMYFUNCTION("IFERROR(
  TEXTJOIN(CHAR(10),TRUE,FILTER('SUMMARY DATA'!I:I,'SUMMARY DATA'!$A:$A=$A404,'SUMMARY DATA'!$C:$C=$B404,'SUMMARY DATA'!$B:$B=""RWS"")),
  IF(
    OR(
      ISNUMBER(SEARCH(""CDM CASH DEPOSIT"",$C404)),
      ISNUMBER(SEARCH(""CASH DEPOSIT"",$C40"&amp;"4)),
      COUNTIFS('SUMMARY DATA'!$D:$D,$C404,'SUMMARY DATA'!$B:$B,""RWS"")&lt;&gt;1
    ),
    """",
    IFERROR(TEXTJOIN(CHAR(10),TRUE,FILTER('SUMMARY DATA'!I:I,'SUMMARY DATA'!$D:$D=$C404,'SUMMARY DATA'!$B:$B=""RWS"")),"""")
  )
)"),"")</f>
        <v/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Height="1" spans="1:27">
      <c r="A405" s="2" t="s">
        <v>1754</v>
      </c>
      <c r="B405" s="15">
        <v>45962</v>
      </c>
      <c r="C405" s="2" t="s">
        <v>1755</v>
      </c>
      <c r="D405" s="3">
        <v>914.05</v>
      </c>
      <c r="E405" s="16" t="str">
        <f>IFERROR(__xludf.DUMMYFUNCTION("IFERROR(
  TEXTJOIN(CHAR(10),TRUE,FILTER('SUMMARY DATA'!E:E,'SUMMARY DATA'!$A:$A=$A405,'SUMMARY DATA'!$C:$C=$B405,'SUMMARY DATA'!$B:$B=""RWS"")),
  IF(
    OR(
      ISNUMBER(SEARCH(""CDM CASH DEPOSIT"",$C405)),
      ISNUMBER(SEARCH(""CASH DEPOSIT"",$C40"&amp;"5)),
      COUNTIFS('SUMMARY DATA'!$D:$D,$C405,'SUMMARY DATA'!$B:$B,""RWS"")&lt;&gt;1
    ),
    """",
    IFERROR(TEXTJOIN(CHAR(10),TRUE,FILTER('SUMMARY DATA'!E:E,'SUMMARY DATA'!$D:$D=$C405,'SUMMARY DATA'!$B:$B=""RWS"")),"""")
  )
)"),"")</f>
        <v/>
      </c>
      <c r="F405" s="17" t="str">
        <f>IFERROR(__xludf.DUMMYFUNCTION("IFERROR(
  TEXTJOIN(CHAR(10),TRUE,FILTER('SUMMARY DATA'!F:F,'SUMMARY DATA'!$A:$A=$A405,'SUMMARY DATA'!$C:$C=$B405,'SUMMARY DATA'!$B:$B=""RWS"")),
  IF(
    OR(
      ISNUMBER(SEARCH(""CDM CASH DEPOSIT"",$C405)),
      ISNUMBER(SEARCH(""CASH DEPOSIT"",$C40"&amp;"5)),
      COUNTIFS('SUMMARY DATA'!$D:$D,$C405,'SUMMARY DATA'!$B:$B,""RWS"")&lt;&gt;1
    ),
    """",
    IFERROR(TEXTJOIN(CHAR(10),TRUE,FILTER('SUMMARY DATA'!F:F,'SUMMARY DATA'!$D:$D=$C405,'SUMMARY DATA'!$B:$B=""RWS"")),"""")
  )
)"),"")</f>
        <v/>
      </c>
      <c r="G405" s="17" t="str">
        <f>IFERROR(__xludf.DUMMYFUNCTION("IFERROR(
  TEXTJOIN(CHAR(10),TRUE,FILTER('SUMMARY DATA'!G:G,'SUMMARY DATA'!$A:$A=$A405,'SUMMARY DATA'!$C:$C=$B405,'SUMMARY DATA'!$B:$B=""RWS"")),
  IF(
    OR(
      ISNUMBER(SEARCH(""CDM CASH DEPOSIT"",$C405)),
      ISNUMBER(SEARCH(""CASH DEPOSIT"",$C40"&amp;"5)),
      COUNTIFS('SUMMARY DATA'!$D:$D,$C405,'SUMMARY DATA'!$B:$B,""RWS"")&lt;&gt;1
    ),
    """",
    IFERROR(TEXTJOIN(CHAR(10),TRUE,FILTER('SUMMARY DATA'!G:G,'SUMMARY DATA'!$D:$D=$C405,'SUMMARY DATA'!$B:$B=""RWS"")),"""")
  )
)"),"")</f>
        <v/>
      </c>
      <c r="H405" s="18" t="str">
        <f>IFERROR(__xludf.DUMMYFUNCTION("IFERROR(
  TEXTJOIN(CHAR(10),TRUE,FILTER('SUMMARY DATA'!H:H,'SUMMARY DATA'!$A:$A=$A405,'SUMMARY DATA'!$C:$C=$B405,'SUMMARY DATA'!$B:$B=""RWS"",'SUMMARY DATA'!$H:$H=$D405)),
  IF(
    OR(
      ISNUMBER(SEARCH(""CDM CASH DEPOSIT"",$C405)),
      ISNUMBER(S"&amp;"EARCH(""CASH DEPOSIT"",$C405))
    ),
    """",
    IFERROR(TEXTJOIN(CHAR(10),TRUE,FILTER('SUMMARY DATA'!H:H,'SUMMARY DATA'!$D:$D=$C405,'SUMMARY DATA'!$B:$B=""RWS"",'SUMMARY DATA'!$H:$H=$D405)),"""")
  )
)"),"")</f>
        <v/>
      </c>
      <c r="I405" s="18" t="str">
        <f>IFERROR(__xludf.DUMMYFUNCTION("IF(H405="""","""",
SUM(ARRAYFORMULA(VALUE(SPLIT(H405,CHAR(10)))))
)"),"")</f>
        <v/>
      </c>
      <c r="J405" s="17" t="str">
        <f>IFERROR(__xludf.DUMMYFUNCTION("IFERROR(
  TEXTJOIN(CHAR(10),TRUE,FILTER('SUMMARY DATA'!I:I,'SUMMARY DATA'!$A:$A=$A405,'SUMMARY DATA'!$C:$C=$B405,'SUMMARY DATA'!$B:$B=""RWS"")),
  IF(
    OR(
      ISNUMBER(SEARCH(""CDM CASH DEPOSIT"",$C405)),
      ISNUMBER(SEARCH(""CASH DEPOSIT"",$C40"&amp;"5)),
      COUNTIFS('SUMMARY DATA'!$D:$D,$C405,'SUMMARY DATA'!$B:$B,""RWS"")&lt;&gt;1
    ),
    """",
    IFERROR(TEXTJOIN(CHAR(10),TRUE,FILTER('SUMMARY DATA'!I:I,'SUMMARY DATA'!$D:$D=$C405,'SUMMARY DATA'!$B:$B=""RWS"")),"""")
  )
)"),"")</f>
        <v/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Height="1" spans="1:27">
      <c r="A406" s="2" t="s">
        <v>1756</v>
      </c>
      <c r="B406" s="15">
        <v>45962</v>
      </c>
      <c r="C406" s="2" t="s">
        <v>1757</v>
      </c>
      <c r="D406" s="3">
        <v>337</v>
      </c>
      <c r="E406" s="16" t="str">
        <f>IFERROR(__xludf.DUMMYFUNCTION("IFERROR(
  TEXTJOIN(CHAR(10),TRUE,FILTER('SUMMARY DATA'!E:E,'SUMMARY DATA'!$A:$A=$A406,'SUMMARY DATA'!$C:$C=$B406,'SUMMARY DATA'!$B:$B=""RWS"")),
  IF(
    OR(
      ISNUMBER(SEARCH(""CDM CASH DEPOSIT"",$C406)),
      ISNUMBER(SEARCH(""CASH DEPOSIT"",$C40"&amp;"6)),
      COUNTIFS('SUMMARY DATA'!$D:$D,$C406,'SUMMARY DATA'!$B:$B,""RWS"")&lt;&gt;1
    ),
    """",
    IFERROR(TEXTJOIN(CHAR(10),TRUE,FILTER('SUMMARY DATA'!E:E,'SUMMARY DATA'!$D:$D=$C406,'SUMMARY DATA'!$B:$B=""RWS"")),"""")
  )
)"),"")</f>
        <v/>
      </c>
      <c r="F406" s="17" t="str">
        <f>IFERROR(__xludf.DUMMYFUNCTION("IFERROR(
  TEXTJOIN(CHAR(10),TRUE,FILTER('SUMMARY DATA'!F:F,'SUMMARY DATA'!$A:$A=$A406,'SUMMARY DATA'!$C:$C=$B406,'SUMMARY DATA'!$B:$B=""RWS"")),
  IF(
    OR(
      ISNUMBER(SEARCH(""CDM CASH DEPOSIT"",$C406)),
      ISNUMBER(SEARCH(""CASH DEPOSIT"",$C40"&amp;"6)),
      COUNTIFS('SUMMARY DATA'!$D:$D,$C406,'SUMMARY DATA'!$B:$B,""RWS"")&lt;&gt;1
    ),
    """",
    IFERROR(TEXTJOIN(CHAR(10),TRUE,FILTER('SUMMARY DATA'!F:F,'SUMMARY DATA'!$D:$D=$C406,'SUMMARY DATA'!$B:$B=""RWS"")),"""")
  )
)"),"")</f>
        <v/>
      </c>
      <c r="G406" s="17" t="str">
        <f>IFERROR(__xludf.DUMMYFUNCTION("IFERROR(
  TEXTJOIN(CHAR(10),TRUE,FILTER('SUMMARY DATA'!G:G,'SUMMARY DATA'!$A:$A=$A406,'SUMMARY DATA'!$C:$C=$B406,'SUMMARY DATA'!$B:$B=""RWS"")),
  IF(
    OR(
      ISNUMBER(SEARCH(""CDM CASH DEPOSIT"",$C406)),
      ISNUMBER(SEARCH(""CASH DEPOSIT"",$C40"&amp;"6)),
      COUNTIFS('SUMMARY DATA'!$D:$D,$C406,'SUMMARY DATA'!$B:$B,""RWS"")&lt;&gt;1
    ),
    """",
    IFERROR(TEXTJOIN(CHAR(10),TRUE,FILTER('SUMMARY DATA'!G:G,'SUMMARY DATA'!$D:$D=$C406,'SUMMARY DATA'!$B:$B=""RWS"")),"""")
  )
)"),"")</f>
        <v/>
      </c>
      <c r="H406" s="18" t="str">
        <f>IFERROR(__xludf.DUMMYFUNCTION("IFERROR(
  TEXTJOIN(CHAR(10),TRUE,FILTER('SUMMARY DATA'!H:H,'SUMMARY DATA'!$A:$A=$A406,'SUMMARY DATA'!$C:$C=$B406,'SUMMARY DATA'!$B:$B=""RWS"",'SUMMARY DATA'!$H:$H=$D406)),
  IF(
    OR(
      ISNUMBER(SEARCH(""CDM CASH DEPOSIT"",$C406)),
      ISNUMBER(S"&amp;"EARCH(""CASH DEPOSIT"",$C406))
    ),
    """",
    IFERROR(TEXTJOIN(CHAR(10),TRUE,FILTER('SUMMARY DATA'!H:H,'SUMMARY DATA'!$D:$D=$C406,'SUMMARY DATA'!$B:$B=""RWS"",'SUMMARY DATA'!$H:$H=$D406)),"""")
  )
)"),"")</f>
        <v/>
      </c>
      <c r="I406" s="18" t="str">
        <f>IFERROR(__xludf.DUMMYFUNCTION("IF(H406="""","""",
SUM(ARRAYFORMULA(VALUE(SPLIT(H406,CHAR(10)))))
)"),"")</f>
        <v/>
      </c>
      <c r="J406" s="17" t="str">
        <f>IFERROR(__xludf.DUMMYFUNCTION("IFERROR(
  TEXTJOIN(CHAR(10),TRUE,FILTER('SUMMARY DATA'!I:I,'SUMMARY DATA'!$A:$A=$A406,'SUMMARY DATA'!$C:$C=$B406,'SUMMARY DATA'!$B:$B=""RWS"")),
  IF(
    OR(
      ISNUMBER(SEARCH(""CDM CASH DEPOSIT"",$C406)),
      ISNUMBER(SEARCH(""CASH DEPOSIT"",$C40"&amp;"6)),
      COUNTIFS('SUMMARY DATA'!$D:$D,$C406,'SUMMARY DATA'!$B:$B,""RWS"")&lt;&gt;1
    ),
    """",
    IFERROR(TEXTJOIN(CHAR(10),TRUE,FILTER('SUMMARY DATA'!I:I,'SUMMARY DATA'!$D:$D=$C406,'SUMMARY DATA'!$B:$B=""RWS"")),"""")
  )
)"),"")</f>
        <v/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Height="1" spans="1:27">
      <c r="A407" s="2" t="s">
        <v>1758</v>
      </c>
      <c r="B407" s="15">
        <v>45962</v>
      </c>
      <c r="C407" s="2" t="s">
        <v>1759</v>
      </c>
      <c r="D407" s="3">
        <v>173.93</v>
      </c>
      <c r="E407" s="16" t="str">
        <f>IFERROR(__xludf.DUMMYFUNCTION("IFERROR(
  TEXTJOIN(CHAR(10),TRUE,FILTER('SUMMARY DATA'!E:E,'SUMMARY DATA'!$A:$A=$A407,'SUMMARY DATA'!$C:$C=$B407,'SUMMARY DATA'!$B:$B=""RWS"")),
  IF(
    OR(
      ISNUMBER(SEARCH(""CDM CASH DEPOSIT"",$C407)),
      ISNUMBER(SEARCH(""CASH DEPOSIT"",$C40"&amp;"7)),
      COUNTIFS('SUMMARY DATA'!$D:$D,$C407,'SUMMARY DATA'!$B:$B,""RWS"")&lt;&gt;1
    ),
    """",
    IFERROR(TEXTJOIN(CHAR(10),TRUE,FILTER('SUMMARY DATA'!E:E,'SUMMARY DATA'!$D:$D=$C407,'SUMMARY DATA'!$B:$B=""RWS"")),"""")
  )
)"),"")</f>
        <v/>
      </c>
      <c r="F407" s="17" t="str">
        <f>IFERROR(__xludf.DUMMYFUNCTION("IFERROR(
  TEXTJOIN(CHAR(10),TRUE,FILTER('SUMMARY DATA'!F:F,'SUMMARY DATA'!$A:$A=$A407,'SUMMARY DATA'!$C:$C=$B407,'SUMMARY DATA'!$B:$B=""RWS"")),
  IF(
    OR(
      ISNUMBER(SEARCH(""CDM CASH DEPOSIT"",$C407)),
      ISNUMBER(SEARCH(""CASH DEPOSIT"",$C40"&amp;"7)),
      COUNTIFS('SUMMARY DATA'!$D:$D,$C407,'SUMMARY DATA'!$B:$B,""RWS"")&lt;&gt;1
    ),
    """",
    IFERROR(TEXTJOIN(CHAR(10),TRUE,FILTER('SUMMARY DATA'!F:F,'SUMMARY DATA'!$D:$D=$C407,'SUMMARY DATA'!$B:$B=""RWS"")),"""")
  )
)"),"")</f>
        <v/>
      </c>
      <c r="G407" s="17" t="str">
        <f>IFERROR(__xludf.DUMMYFUNCTION("IFERROR(
  TEXTJOIN(CHAR(10),TRUE,FILTER('SUMMARY DATA'!G:G,'SUMMARY DATA'!$A:$A=$A407,'SUMMARY DATA'!$C:$C=$B407,'SUMMARY DATA'!$B:$B=""RWS"")),
  IF(
    OR(
      ISNUMBER(SEARCH(""CDM CASH DEPOSIT"",$C407)),
      ISNUMBER(SEARCH(""CASH DEPOSIT"",$C40"&amp;"7)),
      COUNTIFS('SUMMARY DATA'!$D:$D,$C407,'SUMMARY DATA'!$B:$B,""RWS"")&lt;&gt;1
    ),
    """",
    IFERROR(TEXTJOIN(CHAR(10),TRUE,FILTER('SUMMARY DATA'!G:G,'SUMMARY DATA'!$D:$D=$C407,'SUMMARY DATA'!$B:$B=""RWS"")),"""")
  )
)"),"")</f>
        <v/>
      </c>
      <c r="H407" s="18" t="str">
        <f>IFERROR(__xludf.DUMMYFUNCTION("IFERROR(
  TEXTJOIN(CHAR(10),TRUE,FILTER('SUMMARY DATA'!H:H,'SUMMARY DATA'!$A:$A=$A407,'SUMMARY DATA'!$C:$C=$B407,'SUMMARY DATA'!$B:$B=""RWS"",'SUMMARY DATA'!$H:$H=$D407)),
  IF(
    OR(
      ISNUMBER(SEARCH(""CDM CASH DEPOSIT"",$C407)),
      ISNUMBER(S"&amp;"EARCH(""CASH DEPOSIT"",$C407))
    ),
    """",
    IFERROR(TEXTJOIN(CHAR(10),TRUE,FILTER('SUMMARY DATA'!H:H,'SUMMARY DATA'!$D:$D=$C407,'SUMMARY DATA'!$B:$B=""RWS"",'SUMMARY DATA'!$H:$H=$D407)),"""")
  )
)"),"")</f>
        <v/>
      </c>
      <c r="I407" s="18" t="str">
        <f>IFERROR(__xludf.DUMMYFUNCTION("IF(H407="""","""",
SUM(ARRAYFORMULA(VALUE(SPLIT(H407,CHAR(10)))))
)"),"")</f>
        <v/>
      </c>
      <c r="J407" s="17" t="str">
        <f>IFERROR(__xludf.DUMMYFUNCTION("IFERROR(
  TEXTJOIN(CHAR(10),TRUE,FILTER('SUMMARY DATA'!I:I,'SUMMARY DATA'!$A:$A=$A407,'SUMMARY DATA'!$C:$C=$B407,'SUMMARY DATA'!$B:$B=""RWS"")),
  IF(
    OR(
      ISNUMBER(SEARCH(""CDM CASH DEPOSIT"",$C407)),
      ISNUMBER(SEARCH(""CASH DEPOSIT"",$C40"&amp;"7)),
      COUNTIFS('SUMMARY DATA'!$D:$D,$C407,'SUMMARY DATA'!$B:$B,""RWS"")&lt;&gt;1
    ),
    """",
    IFERROR(TEXTJOIN(CHAR(10),TRUE,FILTER('SUMMARY DATA'!I:I,'SUMMARY DATA'!$D:$D=$C407,'SUMMARY DATA'!$B:$B=""RWS"")),"""")
  )
)"),"")</f>
        <v/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Height="1" spans="1:27">
      <c r="A408" s="2" t="s">
        <v>1760</v>
      </c>
      <c r="B408" s="15">
        <v>46022</v>
      </c>
      <c r="C408" s="2" t="s">
        <v>1761</v>
      </c>
      <c r="D408" s="3">
        <v>152.75</v>
      </c>
      <c r="E408" s="16" t="str">
        <f>IFERROR(__xludf.DUMMYFUNCTION("IFERROR(
  TEXTJOIN(CHAR(10),TRUE,FILTER('SUMMARY DATA'!E:E,'SUMMARY DATA'!$A:$A=$A408,'SUMMARY DATA'!$C:$C=$B408,'SUMMARY DATA'!$B:$B=""RWS"")),
  IF(
    OR(
      ISNUMBER(SEARCH(""CDM CASH DEPOSIT"",$C408)),
      ISNUMBER(SEARCH(""CASH DEPOSIT"",$C40"&amp;"8)),
      COUNTIFS('SUMMARY DATA'!$D:$D,$C408,'SUMMARY DATA'!$B:$B,""RWS"")&lt;&gt;1
    ),
    """",
    IFERROR(TEXTJOIN(CHAR(10),TRUE,FILTER('SUMMARY DATA'!E:E,'SUMMARY DATA'!$D:$D=$C408,'SUMMARY DATA'!$B:$B=""RWS"")),"""")
  )
)"),"")</f>
        <v/>
      </c>
      <c r="F408" s="17" t="str">
        <f>IFERROR(__xludf.DUMMYFUNCTION("IFERROR(
  TEXTJOIN(CHAR(10),TRUE,FILTER('SUMMARY DATA'!F:F,'SUMMARY DATA'!$A:$A=$A408,'SUMMARY DATA'!$C:$C=$B408,'SUMMARY DATA'!$B:$B=""RWS"")),
  IF(
    OR(
      ISNUMBER(SEARCH(""CDM CASH DEPOSIT"",$C408)),
      ISNUMBER(SEARCH(""CASH DEPOSIT"",$C40"&amp;"8)),
      COUNTIFS('SUMMARY DATA'!$D:$D,$C408,'SUMMARY DATA'!$B:$B,""RWS"")&lt;&gt;1
    ),
    """",
    IFERROR(TEXTJOIN(CHAR(10),TRUE,FILTER('SUMMARY DATA'!F:F,'SUMMARY DATA'!$D:$D=$C408,'SUMMARY DATA'!$B:$B=""RWS"")),"""")
  )
)"),"")</f>
        <v/>
      </c>
      <c r="G408" s="17" t="str">
        <f>IFERROR(__xludf.DUMMYFUNCTION("IFERROR(
  TEXTJOIN(CHAR(10),TRUE,FILTER('SUMMARY DATA'!G:G,'SUMMARY DATA'!$A:$A=$A408,'SUMMARY DATA'!$C:$C=$B408,'SUMMARY DATA'!$B:$B=""RWS"")),
  IF(
    OR(
      ISNUMBER(SEARCH(""CDM CASH DEPOSIT"",$C408)),
      ISNUMBER(SEARCH(""CASH DEPOSIT"",$C40"&amp;"8)),
      COUNTIFS('SUMMARY DATA'!$D:$D,$C408,'SUMMARY DATA'!$B:$B,""RWS"")&lt;&gt;1
    ),
    """",
    IFERROR(TEXTJOIN(CHAR(10),TRUE,FILTER('SUMMARY DATA'!G:G,'SUMMARY DATA'!$D:$D=$C408,'SUMMARY DATA'!$B:$B=""RWS"")),"""")
  )
)"),"")</f>
        <v/>
      </c>
      <c r="H408" s="18" t="str">
        <f>IFERROR(__xludf.DUMMYFUNCTION("IFERROR(
  TEXTJOIN(CHAR(10),TRUE,FILTER('SUMMARY DATA'!H:H,'SUMMARY DATA'!$A:$A=$A408,'SUMMARY DATA'!$C:$C=$B408,'SUMMARY DATA'!$B:$B=""RWS"",'SUMMARY DATA'!$H:$H=$D408)),
  IF(
    OR(
      ISNUMBER(SEARCH(""CDM CASH DEPOSIT"",$C408)),
      ISNUMBER(S"&amp;"EARCH(""CASH DEPOSIT"",$C408))
    ),
    """",
    IFERROR(TEXTJOIN(CHAR(10),TRUE,FILTER('SUMMARY DATA'!H:H,'SUMMARY DATA'!$D:$D=$C408,'SUMMARY DATA'!$B:$B=""RWS"",'SUMMARY DATA'!$H:$H=$D408)),"""")
  )
)"),"")</f>
        <v/>
      </c>
      <c r="I408" s="18" t="str">
        <f>IFERROR(__xludf.DUMMYFUNCTION("IF(H408="""","""",
SUM(ARRAYFORMULA(VALUE(SPLIT(H408,CHAR(10)))))
)"),"")</f>
        <v/>
      </c>
      <c r="J408" s="17" t="str">
        <f>IFERROR(__xludf.DUMMYFUNCTION("IFERROR(
  TEXTJOIN(CHAR(10),TRUE,FILTER('SUMMARY DATA'!I:I,'SUMMARY DATA'!$A:$A=$A408,'SUMMARY DATA'!$C:$C=$B408,'SUMMARY DATA'!$B:$B=""RWS"")),
  IF(
    OR(
      ISNUMBER(SEARCH(""CDM CASH DEPOSIT"",$C408)),
      ISNUMBER(SEARCH(""CASH DEPOSIT"",$C40"&amp;"8)),
      COUNTIFS('SUMMARY DATA'!$D:$D,$C408,'SUMMARY DATA'!$B:$B,""RWS"")&lt;&gt;1
    ),
    """",
    IFERROR(TEXTJOIN(CHAR(10),TRUE,FILTER('SUMMARY DATA'!I:I,'SUMMARY DATA'!$D:$D=$C408,'SUMMARY DATA'!$B:$B=""RWS"")),"""")
  )
)"),"")</f>
        <v/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Height="1" spans="1:27">
      <c r="A409" s="2" t="s">
        <v>1762</v>
      </c>
      <c r="B409" s="15">
        <v>46021</v>
      </c>
      <c r="C409" s="2" t="s">
        <v>1763</v>
      </c>
      <c r="D409" s="3">
        <v>88</v>
      </c>
      <c r="E409" s="16" t="str">
        <f>IFERROR(__xludf.DUMMYFUNCTION("IFERROR(
  TEXTJOIN(CHAR(10),TRUE,FILTER('SUMMARY DATA'!E:E,'SUMMARY DATA'!$A:$A=$A409,'SUMMARY DATA'!$C:$C=$B409,'SUMMARY DATA'!$B:$B=""RWS"")),
  IF(
    OR(
      ISNUMBER(SEARCH(""CDM CASH DEPOSIT"",$C409)),
      ISNUMBER(SEARCH(""CASH DEPOSIT"",$C40"&amp;"9)),
      COUNTIFS('SUMMARY DATA'!$D:$D,$C409,'SUMMARY DATA'!$B:$B,""RWS"")&lt;&gt;1
    ),
    """",
    IFERROR(TEXTJOIN(CHAR(10),TRUE,FILTER('SUMMARY DATA'!E:E,'SUMMARY DATA'!$D:$D=$C409,'SUMMARY DATA'!$B:$B=""RWS"")),"""")
  )
)"),"")</f>
        <v/>
      </c>
      <c r="F409" s="17" t="str">
        <f>IFERROR(__xludf.DUMMYFUNCTION("IFERROR(
  TEXTJOIN(CHAR(10),TRUE,FILTER('SUMMARY DATA'!F:F,'SUMMARY DATA'!$A:$A=$A409,'SUMMARY DATA'!$C:$C=$B409,'SUMMARY DATA'!$B:$B=""RWS"")),
  IF(
    OR(
      ISNUMBER(SEARCH(""CDM CASH DEPOSIT"",$C409)),
      ISNUMBER(SEARCH(""CASH DEPOSIT"",$C40"&amp;"9)),
      COUNTIFS('SUMMARY DATA'!$D:$D,$C409,'SUMMARY DATA'!$B:$B,""RWS"")&lt;&gt;1
    ),
    """",
    IFERROR(TEXTJOIN(CHAR(10),TRUE,FILTER('SUMMARY DATA'!F:F,'SUMMARY DATA'!$D:$D=$C409,'SUMMARY DATA'!$B:$B=""RWS"")),"""")
  )
)"),"")</f>
        <v/>
      </c>
      <c r="G409" s="17" t="str">
        <f>IFERROR(__xludf.DUMMYFUNCTION("IFERROR(
  TEXTJOIN(CHAR(10),TRUE,FILTER('SUMMARY DATA'!G:G,'SUMMARY DATA'!$A:$A=$A409,'SUMMARY DATA'!$C:$C=$B409,'SUMMARY DATA'!$B:$B=""RWS"")),
  IF(
    OR(
      ISNUMBER(SEARCH(""CDM CASH DEPOSIT"",$C409)),
      ISNUMBER(SEARCH(""CASH DEPOSIT"",$C40"&amp;"9)),
      COUNTIFS('SUMMARY DATA'!$D:$D,$C409,'SUMMARY DATA'!$B:$B,""RWS"")&lt;&gt;1
    ),
    """",
    IFERROR(TEXTJOIN(CHAR(10),TRUE,FILTER('SUMMARY DATA'!G:G,'SUMMARY DATA'!$D:$D=$C409,'SUMMARY DATA'!$B:$B=""RWS"")),"""")
  )
)"),"")</f>
        <v/>
      </c>
      <c r="H409" s="18" t="str">
        <f>IFERROR(__xludf.DUMMYFUNCTION("IFERROR(
  TEXTJOIN(CHAR(10),TRUE,FILTER('SUMMARY DATA'!H:H,'SUMMARY DATA'!$A:$A=$A409,'SUMMARY DATA'!$C:$C=$B409,'SUMMARY DATA'!$B:$B=""RWS"",'SUMMARY DATA'!$H:$H=$D409)),
  IF(
    OR(
      ISNUMBER(SEARCH(""CDM CASH DEPOSIT"",$C409)),
      ISNUMBER(S"&amp;"EARCH(""CASH DEPOSIT"",$C409))
    ),
    """",
    IFERROR(TEXTJOIN(CHAR(10),TRUE,FILTER('SUMMARY DATA'!H:H,'SUMMARY DATA'!$D:$D=$C409,'SUMMARY DATA'!$B:$B=""RWS"",'SUMMARY DATA'!$H:$H=$D409)),"""")
  )
)"),"")</f>
        <v/>
      </c>
      <c r="I409" s="18" t="str">
        <f>IFERROR(__xludf.DUMMYFUNCTION("IF(H409="""","""",
SUM(ARRAYFORMULA(VALUE(SPLIT(H409,CHAR(10)))))
)"),"")</f>
        <v/>
      </c>
      <c r="J409" s="17" t="str">
        <f>IFERROR(__xludf.DUMMYFUNCTION("IFERROR(
  TEXTJOIN(CHAR(10),TRUE,FILTER('SUMMARY DATA'!I:I,'SUMMARY DATA'!$A:$A=$A409,'SUMMARY DATA'!$C:$C=$B409,'SUMMARY DATA'!$B:$B=""RWS"")),
  IF(
    OR(
      ISNUMBER(SEARCH(""CDM CASH DEPOSIT"",$C409)),
      ISNUMBER(SEARCH(""CASH DEPOSIT"",$C40"&amp;"9)),
      COUNTIFS('SUMMARY DATA'!$D:$D,$C409,'SUMMARY DATA'!$B:$B,""RWS"")&lt;&gt;1
    ),
    """",
    IFERROR(TEXTJOIN(CHAR(10),TRUE,FILTER('SUMMARY DATA'!I:I,'SUMMARY DATA'!$D:$D=$C409,'SUMMARY DATA'!$B:$B=""RWS"")),"""")
  )
)"),"")</f>
        <v/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Height="1" spans="1:27">
      <c r="A410" s="2" t="s">
        <v>1758</v>
      </c>
      <c r="B410" s="15">
        <v>46021</v>
      </c>
      <c r="C410" s="2" t="s">
        <v>1759</v>
      </c>
      <c r="D410" s="3">
        <v>49</v>
      </c>
      <c r="E410" s="16" t="str">
        <f>IFERROR(__xludf.DUMMYFUNCTION("IFERROR(
  TEXTJOIN(CHAR(10),TRUE,FILTER('SUMMARY DATA'!E:E,'SUMMARY DATA'!$A:$A=$A410,'SUMMARY DATA'!$C:$C=$B410,'SUMMARY DATA'!$B:$B=""RWS"")),
  IF(
    OR(
      ISNUMBER(SEARCH(""CDM CASH DEPOSIT"",$C410)),
      ISNUMBER(SEARCH(""CASH DEPOSIT"",$C41"&amp;"0)),
      COUNTIFS('SUMMARY DATA'!$D:$D,$C410,'SUMMARY DATA'!$B:$B,""RWS"")&lt;&gt;1
    ),
    """",
    IFERROR(TEXTJOIN(CHAR(10),TRUE,FILTER('SUMMARY DATA'!E:E,'SUMMARY DATA'!$D:$D=$C410,'SUMMARY DATA'!$B:$B=""RWS"")),"""")
  )
)"),"")</f>
        <v/>
      </c>
      <c r="F410" s="17" t="str">
        <f>IFERROR(__xludf.DUMMYFUNCTION("IFERROR(
  TEXTJOIN(CHAR(10),TRUE,FILTER('SUMMARY DATA'!F:F,'SUMMARY DATA'!$A:$A=$A410,'SUMMARY DATA'!$C:$C=$B410,'SUMMARY DATA'!$B:$B=""RWS"")),
  IF(
    OR(
      ISNUMBER(SEARCH(""CDM CASH DEPOSIT"",$C410)),
      ISNUMBER(SEARCH(""CASH DEPOSIT"",$C41"&amp;"0)),
      COUNTIFS('SUMMARY DATA'!$D:$D,$C410,'SUMMARY DATA'!$B:$B,""RWS"")&lt;&gt;1
    ),
    """",
    IFERROR(TEXTJOIN(CHAR(10),TRUE,FILTER('SUMMARY DATA'!F:F,'SUMMARY DATA'!$D:$D=$C410,'SUMMARY DATA'!$B:$B=""RWS"")),"""")
  )
)"),"")</f>
        <v/>
      </c>
      <c r="G410" s="17" t="str">
        <f>IFERROR(__xludf.DUMMYFUNCTION("IFERROR(
  TEXTJOIN(CHAR(10),TRUE,FILTER('SUMMARY DATA'!G:G,'SUMMARY DATA'!$A:$A=$A410,'SUMMARY DATA'!$C:$C=$B410,'SUMMARY DATA'!$B:$B=""RWS"")),
  IF(
    OR(
      ISNUMBER(SEARCH(""CDM CASH DEPOSIT"",$C410)),
      ISNUMBER(SEARCH(""CASH DEPOSIT"",$C41"&amp;"0)),
      COUNTIFS('SUMMARY DATA'!$D:$D,$C410,'SUMMARY DATA'!$B:$B,""RWS"")&lt;&gt;1
    ),
    """",
    IFERROR(TEXTJOIN(CHAR(10),TRUE,FILTER('SUMMARY DATA'!G:G,'SUMMARY DATA'!$D:$D=$C410,'SUMMARY DATA'!$B:$B=""RWS"")),"""")
  )
)"),"")</f>
        <v/>
      </c>
      <c r="H410" s="18" t="str">
        <f>IFERROR(__xludf.DUMMYFUNCTION("IFERROR(
  TEXTJOIN(CHAR(10),TRUE,FILTER('SUMMARY DATA'!H:H,'SUMMARY DATA'!$A:$A=$A410,'SUMMARY DATA'!$C:$C=$B410,'SUMMARY DATA'!$B:$B=""RWS"",'SUMMARY DATA'!$H:$H=$D410)),
  IF(
    OR(
      ISNUMBER(SEARCH(""CDM CASH DEPOSIT"",$C410)),
      ISNUMBER(S"&amp;"EARCH(""CASH DEPOSIT"",$C410))
    ),
    """",
    IFERROR(TEXTJOIN(CHAR(10),TRUE,FILTER('SUMMARY DATA'!H:H,'SUMMARY DATA'!$D:$D=$C410,'SUMMARY DATA'!$B:$B=""RWS"",'SUMMARY DATA'!$H:$H=$D410)),"""")
  )
)"),"")</f>
        <v/>
      </c>
      <c r="I410" s="18" t="str">
        <f>IFERROR(__xludf.DUMMYFUNCTION("IF(H410="""","""",
SUM(ARRAYFORMULA(VALUE(SPLIT(H410,CHAR(10)))))
)"),"")</f>
        <v/>
      </c>
      <c r="J410" s="17" t="str">
        <f>IFERROR(__xludf.DUMMYFUNCTION("IFERROR(
  TEXTJOIN(CHAR(10),TRUE,FILTER('SUMMARY DATA'!I:I,'SUMMARY DATA'!$A:$A=$A410,'SUMMARY DATA'!$C:$C=$B410,'SUMMARY DATA'!$B:$B=""RWS"")),
  IF(
    OR(
      ISNUMBER(SEARCH(""CDM CASH DEPOSIT"",$C410)),
      ISNUMBER(SEARCH(""CASH DEPOSIT"",$C41"&amp;"0)),
      COUNTIFS('SUMMARY DATA'!$D:$D,$C410,'SUMMARY DATA'!$B:$B,""RWS"")&lt;&gt;1
    ),
    """",
    IFERROR(TEXTJOIN(CHAR(10),TRUE,FILTER('SUMMARY DATA'!I:I,'SUMMARY DATA'!$D:$D=$C410,'SUMMARY DATA'!$B:$B=""RWS"")),"""")
  )
)"),"")</f>
        <v/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Height="1" spans="1:27">
      <c r="A411" s="2" t="s">
        <v>1764</v>
      </c>
      <c r="B411" s="15">
        <v>46021</v>
      </c>
      <c r="C411" s="2" t="s">
        <v>1765</v>
      </c>
      <c r="D411" s="3">
        <v>61</v>
      </c>
      <c r="E411" s="16" t="str">
        <f>IFERROR(__xludf.DUMMYFUNCTION("IFERROR(
  TEXTJOIN(CHAR(10),TRUE,FILTER('SUMMARY DATA'!E:E,'SUMMARY DATA'!$A:$A=$A411,'SUMMARY DATA'!$C:$C=$B411,'SUMMARY DATA'!$B:$B=""RWS"")),
  IF(
    OR(
      ISNUMBER(SEARCH(""CDM CASH DEPOSIT"",$C411)),
      ISNUMBER(SEARCH(""CASH DEPOSIT"",$C41"&amp;"1)),
      COUNTIFS('SUMMARY DATA'!$D:$D,$C411,'SUMMARY DATA'!$B:$B,""RWS"")&lt;&gt;1
    ),
    """",
    IFERROR(TEXTJOIN(CHAR(10),TRUE,FILTER('SUMMARY DATA'!E:E,'SUMMARY DATA'!$D:$D=$C411,'SUMMARY DATA'!$B:$B=""RWS"")),"""")
  )
)"),"")</f>
        <v/>
      </c>
      <c r="F411" s="17" t="str">
        <f>IFERROR(__xludf.DUMMYFUNCTION("IFERROR(
  TEXTJOIN(CHAR(10),TRUE,FILTER('SUMMARY DATA'!F:F,'SUMMARY DATA'!$A:$A=$A411,'SUMMARY DATA'!$C:$C=$B411,'SUMMARY DATA'!$B:$B=""RWS"")),
  IF(
    OR(
      ISNUMBER(SEARCH(""CDM CASH DEPOSIT"",$C411)),
      ISNUMBER(SEARCH(""CASH DEPOSIT"",$C41"&amp;"1)),
      COUNTIFS('SUMMARY DATA'!$D:$D,$C411,'SUMMARY DATA'!$B:$B,""RWS"")&lt;&gt;1
    ),
    """",
    IFERROR(TEXTJOIN(CHAR(10),TRUE,FILTER('SUMMARY DATA'!F:F,'SUMMARY DATA'!$D:$D=$C411,'SUMMARY DATA'!$B:$B=""RWS"")),"""")
  )
)"),"")</f>
        <v/>
      </c>
      <c r="G411" s="17" t="str">
        <f>IFERROR(__xludf.DUMMYFUNCTION("IFERROR(
  TEXTJOIN(CHAR(10),TRUE,FILTER('SUMMARY DATA'!G:G,'SUMMARY DATA'!$A:$A=$A411,'SUMMARY DATA'!$C:$C=$B411,'SUMMARY DATA'!$B:$B=""RWS"")),
  IF(
    OR(
      ISNUMBER(SEARCH(""CDM CASH DEPOSIT"",$C411)),
      ISNUMBER(SEARCH(""CASH DEPOSIT"",$C41"&amp;"1)),
      COUNTIFS('SUMMARY DATA'!$D:$D,$C411,'SUMMARY DATA'!$B:$B,""RWS"")&lt;&gt;1
    ),
    """",
    IFERROR(TEXTJOIN(CHAR(10),TRUE,FILTER('SUMMARY DATA'!G:G,'SUMMARY DATA'!$D:$D=$C411,'SUMMARY DATA'!$B:$B=""RWS"")),"""")
  )
)"),"")</f>
        <v/>
      </c>
      <c r="H411" s="18" t="str">
        <f>IFERROR(__xludf.DUMMYFUNCTION("IFERROR(
  TEXTJOIN(CHAR(10),TRUE,FILTER('SUMMARY DATA'!H:H,'SUMMARY DATA'!$A:$A=$A411,'SUMMARY DATA'!$C:$C=$B411,'SUMMARY DATA'!$B:$B=""RWS"",'SUMMARY DATA'!$H:$H=$D411)),
  IF(
    OR(
      ISNUMBER(SEARCH(""CDM CASH DEPOSIT"",$C411)),
      ISNUMBER(S"&amp;"EARCH(""CASH DEPOSIT"",$C411))
    ),
    """",
    IFERROR(TEXTJOIN(CHAR(10),TRUE,FILTER('SUMMARY DATA'!H:H,'SUMMARY DATA'!$D:$D=$C411,'SUMMARY DATA'!$B:$B=""RWS"",'SUMMARY DATA'!$H:$H=$D411)),"""")
  )
)"),"")</f>
        <v/>
      </c>
      <c r="I411" s="18" t="str">
        <f>IFERROR(__xludf.DUMMYFUNCTION("IF(H411="""","""",
SUM(ARRAYFORMULA(VALUE(SPLIT(H411,CHAR(10)))))
)"),"")</f>
        <v/>
      </c>
      <c r="J411" s="17" t="str">
        <f>IFERROR(__xludf.DUMMYFUNCTION("IFERROR(
  TEXTJOIN(CHAR(10),TRUE,FILTER('SUMMARY DATA'!I:I,'SUMMARY DATA'!$A:$A=$A411,'SUMMARY DATA'!$C:$C=$B411,'SUMMARY DATA'!$B:$B=""RWS"")),
  IF(
    OR(
      ISNUMBER(SEARCH(""CDM CASH DEPOSIT"",$C411)),
      ISNUMBER(SEARCH(""CASH DEPOSIT"",$C41"&amp;"1)),
      COUNTIFS('SUMMARY DATA'!$D:$D,$C411,'SUMMARY DATA'!$B:$B,""RWS"")&lt;&gt;1
    ),
    """",
    IFERROR(TEXTJOIN(CHAR(10),TRUE,FILTER('SUMMARY DATA'!I:I,'SUMMARY DATA'!$D:$D=$C411,'SUMMARY DATA'!$B:$B=""RWS"")),"""")
  )
)"),"")</f>
        <v/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Height="1" spans="1:27">
      <c r="A412" s="2" t="s">
        <v>1766</v>
      </c>
      <c r="B412" s="15">
        <v>46021</v>
      </c>
      <c r="C412" s="2" t="s">
        <v>1767</v>
      </c>
      <c r="D412" s="3">
        <v>117</v>
      </c>
      <c r="E412" s="16" t="str">
        <f>IFERROR(__xludf.DUMMYFUNCTION("IFERROR(
  TEXTJOIN(CHAR(10),TRUE,FILTER('SUMMARY DATA'!E:E,'SUMMARY DATA'!$A:$A=$A412,'SUMMARY DATA'!$C:$C=$B412,'SUMMARY DATA'!$B:$B=""RWS"")),
  IF(
    OR(
      ISNUMBER(SEARCH(""CDM CASH DEPOSIT"",$C412)),
      ISNUMBER(SEARCH(""CASH DEPOSIT"",$C41"&amp;"2)),
      COUNTIFS('SUMMARY DATA'!$D:$D,$C412,'SUMMARY DATA'!$B:$B,""RWS"")&lt;&gt;1
    ),
    """",
    IFERROR(TEXTJOIN(CHAR(10),TRUE,FILTER('SUMMARY DATA'!E:E,'SUMMARY DATA'!$D:$D=$C412,'SUMMARY DATA'!$B:$B=""RWS"")),"""")
  )
)"),"")</f>
        <v/>
      </c>
      <c r="F412" s="17" t="str">
        <f>IFERROR(__xludf.DUMMYFUNCTION("IFERROR(
  TEXTJOIN(CHAR(10),TRUE,FILTER('SUMMARY DATA'!F:F,'SUMMARY DATA'!$A:$A=$A412,'SUMMARY DATA'!$C:$C=$B412,'SUMMARY DATA'!$B:$B=""RWS"")),
  IF(
    OR(
      ISNUMBER(SEARCH(""CDM CASH DEPOSIT"",$C412)),
      ISNUMBER(SEARCH(""CASH DEPOSIT"",$C41"&amp;"2)),
      COUNTIFS('SUMMARY DATA'!$D:$D,$C412,'SUMMARY DATA'!$B:$B,""RWS"")&lt;&gt;1
    ),
    """",
    IFERROR(TEXTJOIN(CHAR(10),TRUE,FILTER('SUMMARY DATA'!F:F,'SUMMARY DATA'!$D:$D=$C412,'SUMMARY DATA'!$B:$B=""RWS"")),"""")
  )
)"),"")</f>
        <v/>
      </c>
      <c r="G412" s="17" t="str">
        <f>IFERROR(__xludf.DUMMYFUNCTION("IFERROR(
  TEXTJOIN(CHAR(10),TRUE,FILTER('SUMMARY DATA'!G:G,'SUMMARY DATA'!$A:$A=$A412,'SUMMARY DATA'!$C:$C=$B412,'SUMMARY DATA'!$B:$B=""RWS"")),
  IF(
    OR(
      ISNUMBER(SEARCH(""CDM CASH DEPOSIT"",$C412)),
      ISNUMBER(SEARCH(""CASH DEPOSIT"",$C41"&amp;"2)),
      COUNTIFS('SUMMARY DATA'!$D:$D,$C412,'SUMMARY DATA'!$B:$B,""RWS"")&lt;&gt;1
    ),
    """",
    IFERROR(TEXTJOIN(CHAR(10),TRUE,FILTER('SUMMARY DATA'!G:G,'SUMMARY DATA'!$D:$D=$C412,'SUMMARY DATA'!$B:$B=""RWS"")),"""")
  )
)"),"")</f>
        <v/>
      </c>
      <c r="H412" s="18" t="str">
        <f>IFERROR(__xludf.DUMMYFUNCTION("IFERROR(
  TEXTJOIN(CHAR(10),TRUE,FILTER('SUMMARY DATA'!H:H,'SUMMARY DATA'!$A:$A=$A412,'SUMMARY DATA'!$C:$C=$B412,'SUMMARY DATA'!$B:$B=""RWS"",'SUMMARY DATA'!$H:$H=$D412)),
  IF(
    OR(
      ISNUMBER(SEARCH(""CDM CASH DEPOSIT"",$C412)),
      ISNUMBER(S"&amp;"EARCH(""CASH DEPOSIT"",$C412))
    ),
    """",
    IFERROR(TEXTJOIN(CHAR(10),TRUE,FILTER('SUMMARY DATA'!H:H,'SUMMARY DATA'!$D:$D=$C412,'SUMMARY DATA'!$B:$B=""RWS"",'SUMMARY DATA'!$H:$H=$D412)),"""")
  )
)"),"")</f>
        <v/>
      </c>
      <c r="I412" s="18" t="str">
        <f>IFERROR(__xludf.DUMMYFUNCTION("IF(H412="""","""",
SUM(ARRAYFORMULA(VALUE(SPLIT(H412,CHAR(10)))))
)"),"")</f>
        <v/>
      </c>
      <c r="J412" s="17" t="str">
        <f>IFERROR(__xludf.DUMMYFUNCTION("IFERROR(
  TEXTJOIN(CHAR(10),TRUE,FILTER('SUMMARY DATA'!I:I,'SUMMARY DATA'!$A:$A=$A412,'SUMMARY DATA'!$C:$C=$B412,'SUMMARY DATA'!$B:$B=""RWS"")),
  IF(
    OR(
      ISNUMBER(SEARCH(""CDM CASH DEPOSIT"",$C412)),
      ISNUMBER(SEARCH(""CASH DEPOSIT"",$C41"&amp;"2)),
      COUNTIFS('SUMMARY DATA'!$D:$D,$C412,'SUMMARY DATA'!$B:$B,""RWS"")&lt;&gt;1
    ),
    """",
    IFERROR(TEXTJOIN(CHAR(10),TRUE,FILTER('SUMMARY DATA'!I:I,'SUMMARY DATA'!$D:$D=$C412,'SUMMARY DATA'!$B:$B=""RWS"")),"""")
  )
)"),"")</f>
        <v/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Height="1" spans="1:27">
      <c r="A413" s="2" t="s">
        <v>1768</v>
      </c>
      <c r="B413" s="15">
        <v>46020</v>
      </c>
      <c r="C413" s="2" t="s">
        <v>1769</v>
      </c>
      <c r="D413" s="3">
        <v>98.86</v>
      </c>
      <c r="E413" s="16" t="str">
        <f>IFERROR(__xludf.DUMMYFUNCTION("IFERROR(
  TEXTJOIN(CHAR(10),TRUE,FILTER('SUMMARY DATA'!E:E,'SUMMARY DATA'!$A:$A=$A413,'SUMMARY DATA'!$C:$C=$B413,'SUMMARY DATA'!$B:$B=""RWS"")),
  IF(
    OR(
      ISNUMBER(SEARCH(""CDM CASH DEPOSIT"",$C413)),
      ISNUMBER(SEARCH(""CASH DEPOSIT"",$C41"&amp;"3)),
      COUNTIFS('SUMMARY DATA'!$D:$D,$C413,'SUMMARY DATA'!$B:$B,""RWS"")&lt;&gt;1
    ),
    """",
    IFERROR(TEXTJOIN(CHAR(10),TRUE,FILTER('SUMMARY DATA'!E:E,'SUMMARY DATA'!$D:$D=$C413,'SUMMARY DATA'!$B:$B=""RWS"")),"""")
  )
)"),"")</f>
        <v/>
      </c>
      <c r="F413" s="17" t="str">
        <f>IFERROR(__xludf.DUMMYFUNCTION("IFERROR(
  TEXTJOIN(CHAR(10),TRUE,FILTER('SUMMARY DATA'!F:F,'SUMMARY DATA'!$A:$A=$A413,'SUMMARY DATA'!$C:$C=$B413,'SUMMARY DATA'!$B:$B=""RWS"")),
  IF(
    OR(
      ISNUMBER(SEARCH(""CDM CASH DEPOSIT"",$C413)),
      ISNUMBER(SEARCH(""CASH DEPOSIT"",$C41"&amp;"3)),
      COUNTIFS('SUMMARY DATA'!$D:$D,$C413,'SUMMARY DATA'!$B:$B,""RWS"")&lt;&gt;1
    ),
    """",
    IFERROR(TEXTJOIN(CHAR(10),TRUE,FILTER('SUMMARY DATA'!F:F,'SUMMARY DATA'!$D:$D=$C413,'SUMMARY DATA'!$B:$B=""RWS"")),"""")
  )
)"),"")</f>
        <v/>
      </c>
      <c r="G413" s="17" t="str">
        <f>IFERROR(__xludf.DUMMYFUNCTION("IFERROR(
  TEXTJOIN(CHAR(10),TRUE,FILTER('SUMMARY DATA'!G:G,'SUMMARY DATA'!$A:$A=$A413,'SUMMARY DATA'!$C:$C=$B413,'SUMMARY DATA'!$B:$B=""RWS"")),
  IF(
    OR(
      ISNUMBER(SEARCH(""CDM CASH DEPOSIT"",$C413)),
      ISNUMBER(SEARCH(""CASH DEPOSIT"",$C41"&amp;"3)),
      COUNTIFS('SUMMARY DATA'!$D:$D,$C413,'SUMMARY DATA'!$B:$B,""RWS"")&lt;&gt;1
    ),
    """",
    IFERROR(TEXTJOIN(CHAR(10),TRUE,FILTER('SUMMARY DATA'!G:G,'SUMMARY DATA'!$D:$D=$C413,'SUMMARY DATA'!$B:$B=""RWS"")),"""")
  )
)"),"")</f>
        <v/>
      </c>
      <c r="H413" s="18" t="str">
        <f>IFERROR(__xludf.DUMMYFUNCTION("IFERROR(
  TEXTJOIN(CHAR(10),TRUE,FILTER('SUMMARY DATA'!H:H,'SUMMARY DATA'!$A:$A=$A413,'SUMMARY DATA'!$C:$C=$B413,'SUMMARY DATA'!$B:$B=""RWS"",'SUMMARY DATA'!$H:$H=$D413)),
  IF(
    OR(
      ISNUMBER(SEARCH(""CDM CASH DEPOSIT"",$C413)),
      ISNUMBER(S"&amp;"EARCH(""CASH DEPOSIT"",$C413))
    ),
    """",
    IFERROR(TEXTJOIN(CHAR(10),TRUE,FILTER('SUMMARY DATA'!H:H,'SUMMARY DATA'!$D:$D=$C413,'SUMMARY DATA'!$B:$B=""RWS"",'SUMMARY DATA'!$H:$H=$D413)),"""")
  )
)"),"")</f>
        <v/>
      </c>
      <c r="I413" s="18" t="str">
        <f>IFERROR(__xludf.DUMMYFUNCTION("IF(H413="""","""",
SUM(ARRAYFORMULA(VALUE(SPLIT(H413,CHAR(10)))))
)"),"")</f>
        <v/>
      </c>
      <c r="J413" s="17" t="str">
        <f>IFERROR(__xludf.DUMMYFUNCTION("IFERROR(
  TEXTJOIN(CHAR(10),TRUE,FILTER('SUMMARY DATA'!I:I,'SUMMARY DATA'!$A:$A=$A413,'SUMMARY DATA'!$C:$C=$B413,'SUMMARY DATA'!$B:$B=""RWS"")),
  IF(
    OR(
      ISNUMBER(SEARCH(""CDM CASH DEPOSIT"",$C413)),
      ISNUMBER(SEARCH(""CASH DEPOSIT"",$C41"&amp;"3)),
      COUNTIFS('SUMMARY DATA'!$D:$D,$C413,'SUMMARY DATA'!$B:$B,""RWS"")&lt;&gt;1
    ),
    """",
    IFERROR(TEXTJOIN(CHAR(10),TRUE,FILTER('SUMMARY DATA'!I:I,'SUMMARY DATA'!$D:$D=$C413,'SUMMARY DATA'!$B:$B=""RWS"")),"""")
  )
)"),"")</f>
        <v/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Height="1" spans="1:27">
      <c r="A414" s="2" t="s">
        <v>1770</v>
      </c>
      <c r="B414" s="15">
        <v>46020</v>
      </c>
      <c r="C414" s="2" t="s">
        <v>1771</v>
      </c>
      <c r="D414" s="3">
        <v>236.97</v>
      </c>
      <c r="E414" s="16" t="str">
        <f>IFERROR(__xludf.DUMMYFUNCTION("IFERROR(
  TEXTJOIN(CHAR(10),TRUE,FILTER('SUMMARY DATA'!E:E,'SUMMARY DATA'!$A:$A=$A414,'SUMMARY DATA'!$C:$C=$B414,'SUMMARY DATA'!$B:$B=""RWS"")),
  IF(
    OR(
      ISNUMBER(SEARCH(""CDM CASH DEPOSIT"",$C414)),
      ISNUMBER(SEARCH(""CASH DEPOSIT"",$C41"&amp;"4)),
      COUNTIFS('SUMMARY DATA'!$D:$D,$C414,'SUMMARY DATA'!$B:$B,""RWS"")&lt;&gt;1
    ),
    """",
    IFERROR(TEXTJOIN(CHAR(10),TRUE,FILTER('SUMMARY DATA'!E:E,'SUMMARY DATA'!$D:$D=$C414,'SUMMARY DATA'!$B:$B=""RWS"")),"""")
  )
)"),"")</f>
        <v/>
      </c>
      <c r="F414" s="17" t="str">
        <f>IFERROR(__xludf.DUMMYFUNCTION("IFERROR(
  TEXTJOIN(CHAR(10),TRUE,FILTER('SUMMARY DATA'!F:F,'SUMMARY DATA'!$A:$A=$A414,'SUMMARY DATA'!$C:$C=$B414,'SUMMARY DATA'!$B:$B=""RWS"")),
  IF(
    OR(
      ISNUMBER(SEARCH(""CDM CASH DEPOSIT"",$C414)),
      ISNUMBER(SEARCH(""CASH DEPOSIT"",$C41"&amp;"4)),
      COUNTIFS('SUMMARY DATA'!$D:$D,$C414,'SUMMARY DATA'!$B:$B,""RWS"")&lt;&gt;1
    ),
    """",
    IFERROR(TEXTJOIN(CHAR(10),TRUE,FILTER('SUMMARY DATA'!F:F,'SUMMARY DATA'!$D:$D=$C414,'SUMMARY DATA'!$B:$B=""RWS"")),"""")
  )
)"),"")</f>
        <v/>
      </c>
      <c r="G414" s="17" t="str">
        <f>IFERROR(__xludf.DUMMYFUNCTION("IFERROR(
  TEXTJOIN(CHAR(10),TRUE,FILTER('SUMMARY DATA'!G:G,'SUMMARY DATA'!$A:$A=$A414,'SUMMARY DATA'!$C:$C=$B414,'SUMMARY DATA'!$B:$B=""RWS"")),
  IF(
    OR(
      ISNUMBER(SEARCH(""CDM CASH DEPOSIT"",$C414)),
      ISNUMBER(SEARCH(""CASH DEPOSIT"",$C41"&amp;"4)),
      COUNTIFS('SUMMARY DATA'!$D:$D,$C414,'SUMMARY DATA'!$B:$B,""RWS"")&lt;&gt;1
    ),
    """",
    IFERROR(TEXTJOIN(CHAR(10),TRUE,FILTER('SUMMARY DATA'!G:G,'SUMMARY DATA'!$D:$D=$C414,'SUMMARY DATA'!$B:$B=""RWS"")),"""")
  )
)"),"")</f>
        <v/>
      </c>
      <c r="H414" s="18" t="str">
        <f>IFERROR(__xludf.DUMMYFUNCTION("IFERROR(
  TEXTJOIN(CHAR(10),TRUE,FILTER('SUMMARY DATA'!H:H,'SUMMARY DATA'!$A:$A=$A414,'SUMMARY DATA'!$C:$C=$B414,'SUMMARY DATA'!$B:$B=""RWS"",'SUMMARY DATA'!$H:$H=$D414)),
  IF(
    OR(
      ISNUMBER(SEARCH(""CDM CASH DEPOSIT"",$C414)),
      ISNUMBER(S"&amp;"EARCH(""CASH DEPOSIT"",$C414))
    ),
    """",
    IFERROR(TEXTJOIN(CHAR(10),TRUE,FILTER('SUMMARY DATA'!H:H,'SUMMARY DATA'!$D:$D=$C414,'SUMMARY DATA'!$B:$B=""RWS"",'SUMMARY DATA'!$H:$H=$D414)),"""")
  )
)"),"")</f>
        <v/>
      </c>
      <c r="I414" s="18" t="str">
        <f>IFERROR(__xludf.DUMMYFUNCTION("IF(H414="""","""",
SUM(ARRAYFORMULA(VALUE(SPLIT(H414,CHAR(10)))))
)"),"")</f>
        <v/>
      </c>
      <c r="J414" s="17" t="str">
        <f>IFERROR(__xludf.DUMMYFUNCTION("IFERROR(
  TEXTJOIN(CHAR(10),TRUE,FILTER('SUMMARY DATA'!I:I,'SUMMARY DATA'!$A:$A=$A414,'SUMMARY DATA'!$C:$C=$B414,'SUMMARY DATA'!$B:$B=""RWS"")),
  IF(
    OR(
      ISNUMBER(SEARCH(""CDM CASH DEPOSIT"",$C414)),
      ISNUMBER(SEARCH(""CASH DEPOSIT"",$C41"&amp;"4)),
      COUNTIFS('SUMMARY DATA'!$D:$D,$C414,'SUMMARY DATA'!$B:$B,""RWS"")&lt;&gt;1
    ),
    """",
    IFERROR(TEXTJOIN(CHAR(10),TRUE,FILTER('SUMMARY DATA'!I:I,'SUMMARY DATA'!$D:$D=$C414,'SUMMARY DATA'!$B:$B=""RWS"")),"""")
  )
)"),"")</f>
        <v/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Height="1" spans="1:27">
      <c r="A415" s="2" t="s">
        <v>1772</v>
      </c>
      <c r="B415" s="15">
        <v>46020</v>
      </c>
      <c r="C415" s="2" t="s">
        <v>1773</v>
      </c>
      <c r="D415" s="3">
        <v>273.8</v>
      </c>
      <c r="E415" s="16" t="str">
        <f>IFERROR(__xludf.DUMMYFUNCTION("IFERROR(
  TEXTJOIN(CHAR(10),TRUE,FILTER('SUMMARY DATA'!E:E,'SUMMARY DATA'!$A:$A=$A415,'SUMMARY DATA'!$C:$C=$B415,'SUMMARY DATA'!$B:$B=""RWS"")),
  IF(
    OR(
      ISNUMBER(SEARCH(""CDM CASH DEPOSIT"",$C415)),
      ISNUMBER(SEARCH(""CASH DEPOSIT"",$C41"&amp;"5)),
      COUNTIFS('SUMMARY DATA'!$D:$D,$C415,'SUMMARY DATA'!$B:$B,""RWS"")&lt;&gt;1
    ),
    """",
    IFERROR(TEXTJOIN(CHAR(10),TRUE,FILTER('SUMMARY DATA'!E:E,'SUMMARY DATA'!$D:$D=$C415,'SUMMARY DATA'!$B:$B=""RWS"")),"""")
  )
)"),"")</f>
        <v/>
      </c>
      <c r="F415" s="17" t="str">
        <f>IFERROR(__xludf.DUMMYFUNCTION("IFERROR(
  TEXTJOIN(CHAR(10),TRUE,FILTER('SUMMARY DATA'!F:F,'SUMMARY DATA'!$A:$A=$A415,'SUMMARY DATA'!$C:$C=$B415,'SUMMARY DATA'!$B:$B=""RWS"")),
  IF(
    OR(
      ISNUMBER(SEARCH(""CDM CASH DEPOSIT"",$C415)),
      ISNUMBER(SEARCH(""CASH DEPOSIT"",$C41"&amp;"5)),
      COUNTIFS('SUMMARY DATA'!$D:$D,$C415,'SUMMARY DATA'!$B:$B,""RWS"")&lt;&gt;1
    ),
    """",
    IFERROR(TEXTJOIN(CHAR(10),TRUE,FILTER('SUMMARY DATA'!F:F,'SUMMARY DATA'!$D:$D=$C415,'SUMMARY DATA'!$B:$B=""RWS"")),"""")
  )
)"),"")</f>
        <v/>
      </c>
      <c r="G415" s="17" t="str">
        <f>IFERROR(__xludf.DUMMYFUNCTION("IFERROR(
  TEXTJOIN(CHAR(10),TRUE,FILTER('SUMMARY DATA'!G:G,'SUMMARY DATA'!$A:$A=$A415,'SUMMARY DATA'!$C:$C=$B415,'SUMMARY DATA'!$B:$B=""RWS"")),
  IF(
    OR(
      ISNUMBER(SEARCH(""CDM CASH DEPOSIT"",$C415)),
      ISNUMBER(SEARCH(""CASH DEPOSIT"",$C41"&amp;"5)),
      COUNTIFS('SUMMARY DATA'!$D:$D,$C415,'SUMMARY DATA'!$B:$B,""RWS"")&lt;&gt;1
    ),
    """",
    IFERROR(TEXTJOIN(CHAR(10),TRUE,FILTER('SUMMARY DATA'!G:G,'SUMMARY DATA'!$D:$D=$C415,'SUMMARY DATA'!$B:$B=""RWS"")),"""")
  )
)"),"")</f>
        <v/>
      </c>
      <c r="H415" s="18" t="str">
        <f>IFERROR(__xludf.DUMMYFUNCTION("IFERROR(
  TEXTJOIN(CHAR(10),TRUE,FILTER('SUMMARY DATA'!H:H,'SUMMARY DATA'!$A:$A=$A415,'SUMMARY DATA'!$C:$C=$B415,'SUMMARY DATA'!$B:$B=""RWS"",'SUMMARY DATA'!$H:$H=$D415)),
  IF(
    OR(
      ISNUMBER(SEARCH(""CDM CASH DEPOSIT"",$C415)),
      ISNUMBER(S"&amp;"EARCH(""CASH DEPOSIT"",$C415))
    ),
    """",
    IFERROR(TEXTJOIN(CHAR(10),TRUE,FILTER('SUMMARY DATA'!H:H,'SUMMARY DATA'!$D:$D=$C415,'SUMMARY DATA'!$B:$B=""RWS"",'SUMMARY DATA'!$H:$H=$D415)),"""")
  )
)"),"")</f>
        <v/>
      </c>
      <c r="I415" s="18" t="str">
        <f>IFERROR(__xludf.DUMMYFUNCTION("IF(H415="""","""",
SUM(ARRAYFORMULA(VALUE(SPLIT(H415,CHAR(10)))))
)"),"")</f>
        <v/>
      </c>
      <c r="J415" s="17" t="str">
        <f>IFERROR(__xludf.DUMMYFUNCTION("IFERROR(
  TEXTJOIN(CHAR(10),TRUE,FILTER('SUMMARY DATA'!I:I,'SUMMARY DATA'!$A:$A=$A415,'SUMMARY DATA'!$C:$C=$B415,'SUMMARY DATA'!$B:$B=""RWS"")),
  IF(
    OR(
      ISNUMBER(SEARCH(""CDM CASH DEPOSIT"",$C415)),
      ISNUMBER(SEARCH(""CASH DEPOSIT"",$C41"&amp;"5)),
      COUNTIFS('SUMMARY DATA'!$D:$D,$C415,'SUMMARY DATA'!$B:$B,""RWS"")&lt;&gt;1
    ),
    """",
    IFERROR(TEXTJOIN(CHAR(10),TRUE,FILTER('SUMMARY DATA'!I:I,'SUMMARY DATA'!$D:$D=$C415,'SUMMARY DATA'!$B:$B=""RWS"")),"""")
  )
)"),"")</f>
        <v/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Height="1" spans="1:27">
      <c r="A416" s="2" t="s">
        <v>1774</v>
      </c>
      <c r="B416" s="15">
        <v>46020</v>
      </c>
      <c r="C416" s="2" t="s">
        <v>1775</v>
      </c>
      <c r="D416" s="3">
        <v>63.88</v>
      </c>
      <c r="E416" s="16" t="str">
        <f>IFERROR(__xludf.DUMMYFUNCTION("IFERROR(
  TEXTJOIN(CHAR(10),TRUE,FILTER('SUMMARY DATA'!E:E,'SUMMARY DATA'!$A:$A=$A416,'SUMMARY DATA'!$C:$C=$B416,'SUMMARY DATA'!$B:$B=""RWS"")),
  IF(
    OR(
      ISNUMBER(SEARCH(""CDM CASH DEPOSIT"",$C416)),
      ISNUMBER(SEARCH(""CASH DEPOSIT"",$C41"&amp;"6)),
      COUNTIFS('SUMMARY DATA'!$D:$D,$C416,'SUMMARY DATA'!$B:$B,""RWS"")&lt;&gt;1
    ),
    """",
    IFERROR(TEXTJOIN(CHAR(10),TRUE,FILTER('SUMMARY DATA'!E:E,'SUMMARY DATA'!$D:$D=$C416,'SUMMARY DATA'!$B:$B=""RWS"")),"""")
  )
)"),"")</f>
        <v/>
      </c>
      <c r="F416" s="17" t="str">
        <f>IFERROR(__xludf.DUMMYFUNCTION("IFERROR(
  TEXTJOIN(CHAR(10),TRUE,FILTER('SUMMARY DATA'!F:F,'SUMMARY DATA'!$A:$A=$A416,'SUMMARY DATA'!$C:$C=$B416,'SUMMARY DATA'!$B:$B=""RWS"")),
  IF(
    OR(
      ISNUMBER(SEARCH(""CDM CASH DEPOSIT"",$C416)),
      ISNUMBER(SEARCH(""CASH DEPOSIT"",$C41"&amp;"6)),
      COUNTIFS('SUMMARY DATA'!$D:$D,$C416,'SUMMARY DATA'!$B:$B,""RWS"")&lt;&gt;1
    ),
    """",
    IFERROR(TEXTJOIN(CHAR(10),TRUE,FILTER('SUMMARY DATA'!F:F,'SUMMARY DATA'!$D:$D=$C416,'SUMMARY DATA'!$B:$B=""RWS"")),"""")
  )
)"),"")</f>
        <v/>
      </c>
      <c r="G416" s="17" t="str">
        <f>IFERROR(__xludf.DUMMYFUNCTION("IFERROR(
  TEXTJOIN(CHAR(10),TRUE,FILTER('SUMMARY DATA'!G:G,'SUMMARY DATA'!$A:$A=$A416,'SUMMARY DATA'!$C:$C=$B416,'SUMMARY DATA'!$B:$B=""RWS"")),
  IF(
    OR(
      ISNUMBER(SEARCH(""CDM CASH DEPOSIT"",$C416)),
      ISNUMBER(SEARCH(""CASH DEPOSIT"",$C41"&amp;"6)),
      COUNTIFS('SUMMARY DATA'!$D:$D,$C416,'SUMMARY DATA'!$B:$B,""RWS"")&lt;&gt;1
    ),
    """",
    IFERROR(TEXTJOIN(CHAR(10),TRUE,FILTER('SUMMARY DATA'!G:G,'SUMMARY DATA'!$D:$D=$C416,'SUMMARY DATA'!$B:$B=""RWS"")),"""")
  )
)"),"")</f>
        <v/>
      </c>
      <c r="H416" s="18" t="str">
        <f>IFERROR(__xludf.DUMMYFUNCTION("IFERROR(
  TEXTJOIN(CHAR(10),TRUE,FILTER('SUMMARY DATA'!H:H,'SUMMARY DATA'!$A:$A=$A416,'SUMMARY DATA'!$C:$C=$B416,'SUMMARY DATA'!$B:$B=""RWS"",'SUMMARY DATA'!$H:$H=$D416)),
  IF(
    OR(
      ISNUMBER(SEARCH(""CDM CASH DEPOSIT"",$C416)),
      ISNUMBER(S"&amp;"EARCH(""CASH DEPOSIT"",$C416))
    ),
    """",
    IFERROR(TEXTJOIN(CHAR(10),TRUE,FILTER('SUMMARY DATA'!H:H,'SUMMARY DATA'!$D:$D=$C416,'SUMMARY DATA'!$B:$B=""RWS"",'SUMMARY DATA'!$H:$H=$D416)),"""")
  )
)"),"")</f>
        <v/>
      </c>
      <c r="I416" s="18" t="str">
        <f>IFERROR(__xludf.DUMMYFUNCTION("IF(H416="""","""",
SUM(ARRAYFORMULA(VALUE(SPLIT(H416,CHAR(10)))))
)"),"")</f>
        <v/>
      </c>
      <c r="J416" s="17" t="str">
        <f>IFERROR(__xludf.DUMMYFUNCTION("IFERROR(
  TEXTJOIN(CHAR(10),TRUE,FILTER('SUMMARY DATA'!I:I,'SUMMARY DATA'!$A:$A=$A416,'SUMMARY DATA'!$C:$C=$B416,'SUMMARY DATA'!$B:$B=""RWS"")),
  IF(
    OR(
      ISNUMBER(SEARCH(""CDM CASH DEPOSIT"",$C416)),
      ISNUMBER(SEARCH(""CASH DEPOSIT"",$C41"&amp;"6)),
      COUNTIFS('SUMMARY DATA'!$D:$D,$C416,'SUMMARY DATA'!$B:$B,""RWS"")&lt;&gt;1
    ),
    """",
    IFERROR(TEXTJOIN(CHAR(10),TRUE,FILTER('SUMMARY DATA'!I:I,'SUMMARY DATA'!$D:$D=$C416,'SUMMARY DATA'!$B:$B=""RWS"")),"""")
  )
)"),"")</f>
        <v/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Height="1" spans="1:27">
      <c r="A417" s="2" t="s">
        <v>1776</v>
      </c>
      <c r="B417" s="15">
        <v>46020</v>
      </c>
      <c r="C417" s="2" t="s">
        <v>1777</v>
      </c>
      <c r="D417" s="3">
        <v>265</v>
      </c>
      <c r="E417" s="16" t="str">
        <f>IFERROR(__xludf.DUMMYFUNCTION("IFERROR(
  TEXTJOIN(CHAR(10),TRUE,FILTER('SUMMARY DATA'!E:E,'SUMMARY DATA'!$A:$A=$A417,'SUMMARY DATA'!$C:$C=$B417,'SUMMARY DATA'!$B:$B=""RWS"")),
  IF(
    OR(
      ISNUMBER(SEARCH(""CDM CASH DEPOSIT"",$C417)),
      ISNUMBER(SEARCH(""CASH DEPOSIT"",$C41"&amp;"7)),
      COUNTIFS('SUMMARY DATA'!$D:$D,$C417,'SUMMARY DATA'!$B:$B,""RWS"")&lt;&gt;1
    ),
    """",
    IFERROR(TEXTJOIN(CHAR(10),TRUE,FILTER('SUMMARY DATA'!E:E,'SUMMARY DATA'!$D:$D=$C417,'SUMMARY DATA'!$B:$B=""RWS"")),"""")
  )
)"),"")</f>
        <v/>
      </c>
      <c r="F417" s="17" t="str">
        <f>IFERROR(__xludf.DUMMYFUNCTION("IFERROR(
  TEXTJOIN(CHAR(10),TRUE,FILTER('SUMMARY DATA'!F:F,'SUMMARY DATA'!$A:$A=$A417,'SUMMARY DATA'!$C:$C=$B417,'SUMMARY DATA'!$B:$B=""RWS"")),
  IF(
    OR(
      ISNUMBER(SEARCH(""CDM CASH DEPOSIT"",$C417)),
      ISNUMBER(SEARCH(""CASH DEPOSIT"",$C41"&amp;"7)),
      COUNTIFS('SUMMARY DATA'!$D:$D,$C417,'SUMMARY DATA'!$B:$B,""RWS"")&lt;&gt;1
    ),
    """",
    IFERROR(TEXTJOIN(CHAR(10),TRUE,FILTER('SUMMARY DATA'!F:F,'SUMMARY DATA'!$D:$D=$C417,'SUMMARY DATA'!$B:$B=""RWS"")),"""")
  )
)"),"")</f>
        <v/>
      </c>
      <c r="G417" s="17" t="str">
        <f>IFERROR(__xludf.DUMMYFUNCTION("IFERROR(
  TEXTJOIN(CHAR(10),TRUE,FILTER('SUMMARY DATA'!G:G,'SUMMARY DATA'!$A:$A=$A417,'SUMMARY DATA'!$C:$C=$B417,'SUMMARY DATA'!$B:$B=""RWS"")),
  IF(
    OR(
      ISNUMBER(SEARCH(""CDM CASH DEPOSIT"",$C417)),
      ISNUMBER(SEARCH(""CASH DEPOSIT"",$C41"&amp;"7)),
      COUNTIFS('SUMMARY DATA'!$D:$D,$C417,'SUMMARY DATA'!$B:$B,""RWS"")&lt;&gt;1
    ),
    """",
    IFERROR(TEXTJOIN(CHAR(10),TRUE,FILTER('SUMMARY DATA'!G:G,'SUMMARY DATA'!$D:$D=$C417,'SUMMARY DATA'!$B:$B=""RWS"")),"""")
  )
)"),"")</f>
        <v/>
      </c>
      <c r="H417" s="18" t="str">
        <f>IFERROR(__xludf.DUMMYFUNCTION("IFERROR(
  TEXTJOIN(CHAR(10),TRUE,FILTER('SUMMARY DATA'!H:H,'SUMMARY DATA'!$A:$A=$A417,'SUMMARY DATA'!$C:$C=$B417,'SUMMARY DATA'!$B:$B=""RWS"",'SUMMARY DATA'!$H:$H=$D417)),
  IF(
    OR(
      ISNUMBER(SEARCH(""CDM CASH DEPOSIT"",$C417)),
      ISNUMBER(S"&amp;"EARCH(""CASH DEPOSIT"",$C417))
    ),
    """",
    IFERROR(TEXTJOIN(CHAR(10),TRUE,FILTER('SUMMARY DATA'!H:H,'SUMMARY DATA'!$D:$D=$C417,'SUMMARY DATA'!$B:$B=""RWS"",'SUMMARY DATA'!$H:$H=$D417)),"""")
  )
)"),"")</f>
        <v/>
      </c>
      <c r="I417" s="18" t="str">
        <f>IFERROR(__xludf.DUMMYFUNCTION("IF(H417="""","""",
SUM(ARRAYFORMULA(VALUE(SPLIT(H417,CHAR(10)))))
)"),"")</f>
        <v/>
      </c>
      <c r="J417" s="17" t="str">
        <f>IFERROR(__xludf.DUMMYFUNCTION("IFERROR(
  TEXTJOIN(CHAR(10),TRUE,FILTER('SUMMARY DATA'!I:I,'SUMMARY DATA'!$A:$A=$A417,'SUMMARY DATA'!$C:$C=$B417,'SUMMARY DATA'!$B:$B=""RWS"")),
  IF(
    OR(
      ISNUMBER(SEARCH(""CDM CASH DEPOSIT"",$C417)),
      ISNUMBER(SEARCH(""CASH DEPOSIT"",$C41"&amp;"7)),
      COUNTIFS('SUMMARY DATA'!$D:$D,$C417,'SUMMARY DATA'!$B:$B,""RWS"")&lt;&gt;1
    ),
    """",
    IFERROR(TEXTJOIN(CHAR(10),TRUE,FILTER('SUMMARY DATA'!I:I,'SUMMARY DATA'!$D:$D=$C417,'SUMMARY DATA'!$B:$B=""RWS"")),"""")
  )
)"),"")</f>
        <v/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Height="1" spans="1:27">
      <c r="A418" s="2" t="s">
        <v>1142</v>
      </c>
      <c r="B418" s="15">
        <v>46020</v>
      </c>
      <c r="C418" s="2" t="s">
        <v>1778</v>
      </c>
      <c r="D418" s="3">
        <v>65.12</v>
      </c>
      <c r="E418" s="16" t="str">
        <f>IFERROR(__xludf.DUMMYFUNCTION("IFERROR(
  TEXTJOIN(CHAR(10),TRUE,FILTER('SUMMARY DATA'!E:E,'SUMMARY DATA'!$A:$A=$A418,'SUMMARY DATA'!$C:$C=$B418,'SUMMARY DATA'!$B:$B=""RWS"")),
  IF(
    OR(
      ISNUMBER(SEARCH(""CDM CASH DEPOSIT"",$C418)),
      ISNUMBER(SEARCH(""CASH DEPOSIT"",$C41"&amp;"8)),
      COUNTIFS('SUMMARY DATA'!$D:$D,$C418,'SUMMARY DATA'!$B:$B,""RWS"")&lt;&gt;1
    ),
    """",
    IFERROR(TEXTJOIN(CHAR(10),TRUE,FILTER('SUMMARY DATA'!E:E,'SUMMARY DATA'!$D:$D=$C418,'SUMMARY DATA'!$B:$B=""RWS"")),"""")
  )
)"),"")</f>
        <v/>
      </c>
      <c r="F418" s="17" t="str">
        <f>IFERROR(__xludf.DUMMYFUNCTION("IFERROR(
  TEXTJOIN(CHAR(10),TRUE,FILTER('SUMMARY DATA'!F:F,'SUMMARY DATA'!$A:$A=$A418,'SUMMARY DATA'!$C:$C=$B418,'SUMMARY DATA'!$B:$B=""RWS"")),
  IF(
    OR(
      ISNUMBER(SEARCH(""CDM CASH DEPOSIT"",$C418)),
      ISNUMBER(SEARCH(""CASH DEPOSIT"",$C41"&amp;"8)),
      COUNTIFS('SUMMARY DATA'!$D:$D,$C418,'SUMMARY DATA'!$B:$B,""RWS"")&lt;&gt;1
    ),
    """",
    IFERROR(TEXTJOIN(CHAR(10),TRUE,FILTER('SUMMARY DATA'!F:F,'SUMMARY DATA'!$D:$D=$C418,'SUMMARY DATA'!$B:$B=""RWS"")),"""")
  )
)"),"")</f>
        <v/>
      </c>
      <c r="G418" s="17" t="str">
        <f>IFERROR(__xludf.DUMMYFUNCTION("IFERROR(
  TEXTJOIN(CHAR(10),TRUE,FILTER('SUMMARY DATA'!G:G,'SUMMARY DATA'!$A:$A=$A418,'SUMMARY DATA'!$C:$C=$B418,'SUMMARY DATA'!$B:$B=""RWS"")),
  IF(
    OR(
      ISNUMBER(SEARCH(""CDM CASH DEPOSIT"",$C418)),
      ISNUMBER(SEARCH(""CASH DEPOSIT"",$C41"&amp;"8)),
      COUNTIFS('SUMMARY DATA'!$D:$D,$C418,'SUMMARY DATA'!$B:$B,""RWS"")&lt;&gt;1
    ),
    """",
    IFERROR(TEXTJOIN(CHAR(10),TRUE,FILTER('SUMMARY DATA'!G:G,'SUMMARY DATA'!$D:$D=$C418,'SUMMARY DATA'!$B:$B=""RWS"")),"""")
  )
)"),"")</f>
        <v/>
      </c>
      <c r="H418" s="18" t="str">
        <f>IFERROR(__xludf.DUMMYFUNCTION("IFERROR(
  TEXTJOIN(CHAR(10),TRUE,FILTER('SUMMARY DATA'!H:H,'SUMMARY DATA'!$A:$A=$A418,'SUMMARY DATA'!$C:$C=$B418,'SUMMARY DATA'!$B:$B=""RWS"",'SUMMARY DATA'!$H:$H=$D418)),
  IF(
    OR(
      ISNUMBER(SEARCH(""CDM CASH DEPOSIT"",$C418)),
      ISNUMBER(S"&amp;"EARCH(""CASH DEPOSIT"",$C418))
    ),
    """",
    IFERROR(TEXTJOIN(CHAR(10),TRUE,FILTER('SUMMARY DATA'!H:H,'SUMMARY DATA'!$D:$D=$C418,'SUMMARY DATA'!$B:$B=""RWS"",'SUMMARY DATA'!$H:$H=$D418)),"""")
  )
)"),"")</f>
        <v/>
      </c>
      <c r="I418" s="18" t="str">
        <f>IFERROR(__xludf.DUMMYFUNCTION("IF(H418="""","""",
SUM(ARRAYFORMULA(VALUE(SPLIT(H418,CHAR(10)))))
)"),"")</f>
        <v/>
      </c>
      <c r="J418" s="17" t="str">
        <f>IFERROR(__xludf.DUMMYFUNCTION("IFERROR(
  TEXTJOIN(CHAR(10),TRUE,FILTER('SUMMARY DATA'!I:I,'SUMMARY DATA'!$A:$A=$A418,'SUMMARY DATA'!$C:$C=$B418,'SUMMARY DATA'!$B:$B=""RWS"")),
  IF(
    OR(
      ISNUMBER(SEARCH(""CDM CASH DEPOSIT"",$C418)),
      ISNUMBER(SEARCH(""CASH DEPOSIT"",$C41"&amp;"8)),
      COUNTIFS('SUMMARY DATA'!$D:$D,$C418,'SUMMARY DATA'!$B:$B,""RWS"")&lt;&gt;1
    ),
    """",
    IFERROR(TEXTJOIN(CHAR(10),TRUE,FILTER('SUMMARY DATA'!I:I,'SUMMARY DATA'!$D:$D=$C418,'SUMMARY DATA'!$B:$B=""RWS"")),"""")
  )
)"),"")</f>
        <v/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Height="1" spans="1:27">
      <c r="A419" s="2" t="s">
        <v>1779</v>
      </c>
      <c r="B419" s="15">
        <v>46020</v>
      </c>
      <c r="C419" s="2" t="s">
        <v>1780</v>
      </c>
      <c r="D419" s="3">
        <v>210</v>
      </c>
      <c r="E419" s="16" t="str">
        <f>IFERROR(__xludf.DUMMYFUNCTION("IFERROR(
  TEXTJOIN(CHAR(10),TRUE,FILTER('SUMMARY DATA'!E:E,'SUMMARY DATA'!$A:$A=$A419,'SUMMARY DATA'!$C:$C=$B419,'SUMMARY DATA'!$B:$B=""RWS"")),
  IF(
    OR(
      ISNUMBER(SEARCH(""CDM CASH DEPOSIT"",$C419)),
      ISNUMBER(SEARCH(""CASH DEPOSIT"",$C41"&amp;"9)),
      COUNTIFS('SUMMARY DATA'!$D:$D,$C419,'SUMMARY DATA'!$B:$B,""RWS"")&lt;&gt;1
    ),
    """",
    IFERROR(TEXTJOIN(CHAR(10),TRUE,FILTER('SUMMARY DATA'!E:E,'SUMMARY DATA'!$D:$D=$C419,'SUMMARY DATA'!$B:$B=""RWS"")),"""")
  )
)"),"")</f>
        <v/>
      </c>
      <c r="F419" s="17" t="str">
        <f>IFERROR(__xludf.DUMMYFUNCTION("IFERROR(
  TEXTJOIN(CHAR(10),TRUE,FILTER('SUMMARY DATA'!F:F,'SUMMARY DATA'!$A:$A=$A419,'SUMMARY DATA'!$C:$C=$B419,'SUMMARY DATA'!$B:$B=""RWS"")),
  IF(
    OR(
      ISNUMBER(SEARCH(""CDM CASH DEPOSIT"",$C419)),
      ISNUMBER(SEARCH(""CASH DEPOSIT"",$C41"&amp;"9)),
      COUNTIFS('SUMMARY DATA'!$D:$D,$C419,'SUMMARY DATA'!$B:$B,""RWS"")&lt;&gt;1
    ),
    """",
    IFERROR(TEXTJOIN(CHAR(10),TRUE,FILTER('SUMMARY DATA'!F:F,'SUMMARY DATA'!$D:$D=$C419,'SUMMARY DATA'!$B:$B=""RWS"")),"""")
  )
)"),"")</f>
        <v/>
      </c>
      <c r="G419" s="17" t="str">
        <f>IFERROR(__xludf.DUMMYFUNCTION("IFERROR(
  TEXTJOIN(CHAR(10),TRUE,FILTER('SUMMARY DATA'!G:G,'SUMMARY DATA'!$A:$A=$A419,'SUMMARY DATA'!$C:$C=$B419,'SUMMARY DATA'!$B:$B=""RWS"")),
  IF(
    OR(
      ISNUMBER(SEARCH(""CDM CASH DEPOSIT"",$C419)),
      ISNUMBER(SEARCH(""CASH DEPOSIT"",$C41"&amp;"9)),
      COUNTIFS('SUMMARY DATA'!$D:$D,$C419,'SUMMARY DATA'!$B:$B,""RWS"")&lt;&gt;1
    ),
    """",
    IFERROR(TEXTJOIN(CHAR(10),TRUE,FILTER('SUMMARY DATA'!G:G,'SUMMARY DATA'!$D:$D=$C419,'SUMMARY DATA'!$B:$B=""RWS"")),"""")
  )
)"),"")</f>
        <v/>
      </c>
      <c r="H419" s="18" t="str">
        <f>IFERROR(__xludf.DUMMYFUNCTION("IFERROR(
  TEXTJOIN(CHAR(10),TRUE,FILTER('SUMMARY DATA'!H:H,'SUMMARY DATA'!$A:$A=$A419,'SUMMARY DATA'!$C:$C=$B419,'SUMMARY DATA'!$B:$B=""RWS"",'SUMMARY DATA'!$H:$H=$D419)),
  IF(
    OR(
      ISNUMBER(SEARCH(""CDM CASH DEPOSIT"",$C419)),
      ISNUMBER(S"&amp;"EARCH(""CASH DEPOSIT"",$C419))
    ),
    """",
    IFERROR(TEXTJOIN(CHAR(10),TRUE,FILTER('SUMMARY DATA'!H:H,'SUMMARY DATA'!$D:$D=$C419,'SUMMARY DATA'!$B:$B=""RWS"",'SUMMARY DATA'!$H:$H=$D419)),"""")
  )
)"),"")</f>
        <v/>
      </c>
      <c r="I419" s="18" t="str">
        <f>IFERROR(__xludf.DUMMYFUNCTION("IF(H419="""","""",
SUM(ARRAYFORMULA(VALUE(SPLIT(H419,CHAR(10)))))
)"),"")</f>
        <v/>
      </c>
      <c r="J419" s="17" t="str">
        <f>IFERROR(__xludf.DUMMYFUNCTION("IFERROR(
  TEXTJOIN(CHAR(10),TRUE,FILTER('SUMMARY DATA'!I:I,'SUMMARY DATA'!$A:$A=$A419,'SUMMARY DATA'!$C:$C=$B419,'SUMMARY DATA'!$B:$B=""RWS"")),
  IF(
    OR(
      ISNUMBER(SEARCH(""CDM CASH DEPOSIT"",$C419)),
      ISNUMBER(SEARCH(""CASH DEPOSIT"",$C41"&amp;"9)),
      COUNTIFS('SUMMARY DATA'!$D:$D,$C419,'SUMMARY DATA'!$B:$B,""RWS"")&lt;&gt;1
    ),
    """",
    IFERROR(TEXTJOIN(CHAR(10),TRUE,FILTER('SUMMARY DATA'!I:I,'SUMMARY DATA'!$D:$D=$C419,'SUMMARY DATA'!$B:$B=""RWS"")),"""")
  )
)"),"")</f>
        <v/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Height="1" spans="1:27">
      <c r="A420" s="2"/>
      <c r="B420" s="15">
        <v>46020</v>
      </c>
      <c r="C420" s="2" t="s">
        <v>1781</v>
      </c>
      <c r="D420" s="3">
        <v>110.88</v>
      </c>
      <c r="E420" s="16" t="str">
        <f>IFERROR(__xludf.DUMMYFUNCTION("IFERROR(
  TEXTJOIN(CHAR(10),TRUE,FILTER('SUMMARY DATA'!E:E,'SUMMARY DATA'!$A:$A=$A420,'SUMMARY DATA'!$C:$C=$B420,'SUMMARY DATA'!$B:$B=""RWS"")),
  IF(
    OR(
      ISNUMBER(SEARCH(""CDM CASH DEPOSIT"",$C420)),
      ISNUMBER(SEARCH(""CASH DEPOSIT"",$C42"&amp;"0)),
      COUNTIFS('SUMMARY DATA'!$D:$D,$C420,'SUMMARY DATA'!$B:$B,""RWS"")&lt;&gt;1
    ),
    """",
    IFERROR(TEXTJOIN(CHAR(10),TRUE,FILTER('SUMMARY DATA'!E:E,'SUMMARY DATA'!$D:$D=$C420,'SUMMARY DATA'!$B:$B=""RWS"")),"""")
  )
)"),"")</f>
        <v/>
      </c>
      <c r="F420" s="17" t="str">
        <f>IFERROR(__xludf.DUMMYFUNCTION("IFERROR(
  TEXTJOIN(CHAR(10),TRUE,FILTER('SUMMARY DATA'!F:F,'SUMMARY DATA'!$A:$A=$A420,'SUMMARY DATA'!$C:$C=$B420,'SUMMARY DATA'!$B:$B=""RWS"")),
  IF(
    OR(
      ISNUMBER(SEARCH(""CDM CASH DEPOSIT"",$C420)),
      ISNUMBER(SEARCH(""CASH DEPOSIT"",$C42"&amp;"0)),
      COUNTIFS('SUMMARY DATA'!$D:$D,$C420,'SUMMARY DATA'!$B:$B,""RWS"")&lt;&gt;1
    ),
    """",
    IFERROR(TEXTJOIN(CHAR(10),TRUE,FILTER('SUMMARY DATA'!F:F,'SUMMARY DATA'!$D:$D=$C420,'SUMMARY DATA'!$B:$B=""RWS"")),"""")
  )
)"),"")</f>
        <v/>
      </c>
      <c r="G420" s="17" t="str">
        <f>IFERROR(__xludf.DUMMYFUNCTION("IFERROR(
  TEXTJOIN(CHAR(10),TRUE,FILTER('SUMMARY DATA'!G:G,'SUMMARY DATA'!$A:$A=$A420,'SUMMARY DATA'!$C:$C=$B420,'SUMMARY DATA'!$B:$B=""RWS"")),
  IF(
    OR(
      ISNUMBER(SEARCH(""CDM CASH DEPOSIT"",$C420)),
      ISNUMBER(SEARCH(""CASH DEPOSIT"",$C42"&amp;"0)),
      COUNTIFS('SUMMARY DATA'!$D:$D,$C420,'SUMMARY DATA'!$B:$B,""RWS"")&lt;&gt;1
    ),
    """",
    IFERROR(TEXTJOIN(CHAR(10),TRUE,FILTER('SUMMARY DATA'!G:G,'SUMMARY DATA'!$D:$D=$C420,'SUMMARY DATA'!$B:$B=""RWS"")),"""")
  )
)"),"")</f>
        <v/>
      </c>
      <c r="H420" s="18" t="str">
        <f>IFERROR(__xludf.DUMMYFUNCTION("IFERROR(
  TEXTJOIN(CHAR(10),TRUE,FILTER('SUMMARY DATA'!H:H,'SUMMARY DATA'!$A:$A=$A420,'SUMMARY DATA'!$C:$C=$B420,'SUMMARY DATA'!$B:$B=""RWS"",'SUMMARY DATA'!$H:$H=$D420)),
  IF(
    OR(
      ISNUMBER(SEARCH(""CDM CASH DEPOSIT"",$C420)),
      ISNUMBER(S"&amp;"EARCH(""CASH DEPOSIT"",$C420))
    ),
    """",
    IFERROR(TEXTJOIN(CHAR(10),TRUE,FILTER('SUMMARY DATA'!H:H,'SUMMARY DATA'!$D:$D=$C420,'SUMMARY DATA'!$B:$B=""RWS"",'SUMMARY DATA'!$H:$H=$D420)),"""")
  )
)"),"")</f>
        <v/>
      </c>
      <c r="I420" s="18" t="str">
        <f>IFERROR(__xludf.DUMMYFUNCTION("IF(H420="""","""",
SUM(ARRAYFORMULA(VALUE(SPLIT(H420,CHAR(10)))))
)"),"")</f>
        <v/>
      </c>
      <c r="J420" s="17" t="str">
        <f>IFERROR(__xludf.DUMMYFUNCTION("IFERROR(
  TEXTJOIN(CHAR(10),TRUE,FILTER('SUMMARY DATA'!I:I,'SUMMARY DATA'!$A:$A=$A420,'SUMMARY DATA'!$C:$C=$B420,'SUMMARY DATA'!$B:$B=""RWS"")),
  IF(
    OR(
      ISNUMBER(SEARCH(""CDM CASH DEPOSIT"",$C420)),
      ISNUMBER(SEARCH(""CASH DEPOSIT"",$C42"&amp;"0)),
      COUNTIFS('SUMMARY DATA'!$D:$D,$C420,'SUMMARY DATA'!$B:$B,""RWS"")&lt;&gt;1
    ),
    """",
    IFERROR(TEXTJOIN(CHAR(10),TRUE,FILTER('SUMMARY DATA'!I:I,'SUMMARY DATA'!$D:$D=$C420,'SUMMARY DATA'!$B:$B=""RWS"")),"""")
  )
)"),"")</f>
        <v/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Height="1" spans="1:27">
      <c r="A421" s="2" t="s">
        <v>1782</v>
      </c>
      <c r="B421" s="15">
        <v>46020</v>
      </c>
      <c r="C421" s="2" t="s">
        <v>1783</v>
      </c>
      <c r="D421" s="3">
        <v>113.75</v>
      </c>
      <c r="E421" s="16" t="str">
        <f>IFERROR(__xludf.DUMMYFUNCTION("IFERROR(
  TEXTJOIN(CHAR(10),TRUE,FILTER('SUMMARY DATA'!E:E,'SUMMARY DATA'!$A:$A=$A421,'SUMMARY DATA'!$C:$C=$B421,'SUMMARY DATA'!$B:$B=""RWS"")),
  IF(
    OR(
      ISNUMBER(SEARCH(""CDM CASH DEPOSIT"",$C421)),
      ISNUMBER(SEARCH(""CASH DEPOSIT"",$C42"&amp;"1)),
      COUNTIFS('SUMMARY DATA'!$D:$D,$C421,'SUMMARY DATA'!$B:$B,""RWS"")&lt;&gt;1
    ),
    """",
    IFERROR(TEXTJOIN(CHAR(10),TRUE,FILTER('SUMMARY DATA'!E:E,'SUMMARY DATA'!$D:$D=$C421,'SUMMARY DATA'!$B:$B=""RWS"")),"""")
  )
)"),"")</f>
        <v/>
      </c>
      <c r="F421" s="17" t="str">
        <f>IFERROR(__xludf.DUMMYFUNCTION("IFERROR(
  TEXTJOIN(CHAR(10),TRUE,FILTER('SUMMARY DATA'!F:F,'SUMMARY DATA'!$A:$A=$A421,'SUMMARY DATA'!$C:$C=$B421,'SUMMARY DATA'!$B:$B=""RWS"")),
  IF(
    OR(
      ISNUMBER(SEARCH(""CDM CASH DEPOSIT"",$C421)),
      ISNUMBER(SEARCH(""CASH DEPOSIT"",$C42"&amp;"1)),
      COUNTIFS('SUMMARY DATA'!$D:$D,$C421,'SUMMARY DATA'!$B:$B,""RWS"")&lt;&gt;1
    ),
    """",
    IFERROR(TEXTJOIN(CHAR(10),TRUE,FILTER('SUMMARY DATA'!F:F,'SUMMARY DATA'!$D:$D=$C421,'SUMMARY DATA'!$B:$B=""RWS"")),"""")
  )
)"),"")</f>
        <v/>
      </c>
      <c r="G421" s="17" t="str">
        <f>IFERROR(__xludf.DUMMYFUNCTION("IFERROR(
  TEXTJOIN(CHAR(10),TRUE,FILTER('SUMMARY DATA'!G:G,'SUMMARY DATA'!$A:$A=$A421,'SUMMARY DATA'!$C:$C=$B421,'SUMMARY DATA'!$B:$B=""RWS"")),
  IF(
    OR(
      ISNUMBER(SEARCH(""CDM CASH DEPOSIT"",$C421)),
      ISNUMBER(SEARCH(""CASH DEPOSIT"",$C42"&amp;"1)),
      COUNTIFS('SUMMARY DATA'!$D:$D,$C421,'SUMMARY DATA'!$B:$B,""RWS"")&lt;&gt;1
    ),
    """",
    IFERROR(TEXTJOIN(CHAR(10),TRUE,FILTER('SUMMARY DATA'!G:G,'SUMMARY DATA'!$D:$D=$C421,'SUMMARY DATA'!$B:$B=""RWS"")),"""")
  )
)"),"")</f>
        <v/>
      </c>
      <c r="H421" s="18" t="str">
        <f>IFERROR(__xludf.DUMMYFUNCTION("IFERROR(
  TEXTJOIN(CHAR(10),TRUE,FILTER('SUMMARY DATA'!H:H,'SUMMARY DATA'!$A:$A=$A421,'SUMMARY DATA'!$C:$C=$B421,'SUMMARY DATA'!$B:$B=""RWS"",'SUMMARY DATA'!$H:$H=$D421)),
  IF(
    OR(
      ISNUMBER(SEARCH(""CDM CASH DEPOSIT"",$C421)),
      ISNUMBER(S"&amp;"EARCH(""CASH DEPOSIT"",$C421))
    ),
    """",
    IFERROR(TEXTJOIN(CHAR(10),TRUE,FILTER('SUMMARY DATA'!H:H,'SUMMARY DATA'!$D:$D=$C421,'SUMMARY DATA'!$B:$B=""RWS"",'SUMMARY DATA'!$H:$H=$D421)),"""")
  )
)"),"")</f>
        <v/>
      </c>
      <c r="I421" s="18" t="str">
        <f>IFERROR(__xludf.DUMMYFUNCTION("IF(H421="""","""",
SUM(ARRAYFORMULA(VALUE(SPLIT(H421,CHAR(10)))))
)"),"")</f>
        <v/>
      </c>
      <c r="J421" s="17" t="str">
        <f>IFERROR(__xludf.DUMMYFUNCTION("IFERROR(
  TEXTJOIN(CHAR(10),TRUE,FILTER('SUMMARY DATA'!I:I,'SUMMARY DATA'!$A:$A=$A421,'SUMMARY DATA'!$C:$C=$B421,'SUMMARY DATA'!$B:$B=""RWS"")),
  IF(
    OR(
      ISNUMBER(SEARCH(""CDM CASH DEPOSIT"",$C421)),
      ISNUMBER(SEARCH(""CASH DEPOSIT"",$C42"&amp;"1)),
      COUNTIFS('SUMMARY DATA'!$D:$D,$C421,'SUMMARY DATA'!$B:$B,""RWS"")&lt;&gt;1
    ),
    """",
    IFERROR(TEXTJOIN(CHAR(10),TRUE,FILTER('SUMMARY DATA'!I:I,'SUMMARY DATA'!$D:$D=$C421,'SUMMARY DATA'!$B:$B=""RWS"")),"""")
  )
)"),"")</f>
        <v/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Height="1" spans="1:27">
      <c r="A422" s="2" t="s">
        <v>1784</v>
      </c>
      <c r="B422" s="15">
        <v>46020</v>
      </c>
      <c r="C422" s="2" t="s">
        <v>1785</v>
      </c>
      <c r="D422" s="3">
        <v>206</v>
      </c>
      <c r="E422" s="16" t="str">
        <f>IFERROR(__xludf.DUMMYFUNCTION("IFERROR(
  TEXTJOIN(CHAR(10),TRUE,FILTER('SUMMARY DATA'!E:E,'SUMMARY DATA'!$A:$A=$A422,'SUMMARY DATA'!$C:$C=$B422,'SUMMARY DATA'!$B:$B=""RWS"")),
  IF(
    OR(
      ISNUMBER(SEARCH(""CDM CASH DEPOSIT"",$C422)),
      ISNUMBER(SEARCH(""CASH DEPOSIT"",$C42"&amp;"2)),
      COUNTIFS('SUMMARY DATA'!$D:$D,$C422,'SUMMARY DATA'!$B:$B,""RWS"")&lt;&gt;1
    ),
    """",
    IFERROR(TEXTJOIN(CHAR(10),TRUE,FILTER('SUMMARY DATA'!E:E,'SUMMARY DATA'!$D:$D=$C422,'SUMMARY DATA'!$B:$B=""RWS"")),"""")
  )
)"),"")</f>
        <v/>
      </c>
      <c r="F422" s="17" t="str">
        <f>IFERROR(__xludf.DUMMYFUNCTION("IFERROR(
  TEXTJOIN(CHAR(10),TRUE,FILTER('SUMMARY DATA'!F:F,'SUMMARY DATA'!$A:$A=$A422,'SUMMARY DATA'!$C:$C=$B422,'SUMMARY DATA'!$B:$B=""RWS"")),
  IF(
    OR(
      ISNUMBER(SEARCH(""CDM CASH DEPOSIT"",$C422)),
      ISNUMBER(SEARCH(""CASH DEPOSIT"",$C42"&amp;"2)),
      COUNTIFS('SUMMARY DATA'!$D:$D,$C422,'SUMMARY DATA'!$B:$B,""RWS"")&lt;&gt;1
    ),
    """",
    IFERROR(TEXTJOIN(CHAR(10),TRUE,FILTER('SUMMARY DATA'!F:F,'SUMMARY DATA'!$D:$D=$C422,'SUMMARY DATA'!$B:$B=""RWS"")),"""")
  )
)"),"")</f>
        <v/>
      </c>
      <c r="G422" s="17" t="str">
        <f>IFERROR(__xludf.DUMMYFUNCTION("IFERROR(
  TEXTJOIN(CHAR(10),TRUE,FILTER('SUMMARY DATA'!G:G,'SUMMARY DATA'!$A:$A=$A422,'SUMMARY DATA'!$C:$C=$B422,'SUMMARY DATA'!$B:$B=""RWS"")),
  IF(
    OR(
      ISNUMBER(SEARCH(""CDM CASH DEPOSIT"",$C422)),
      ISNUMBER(SEARCH(""CASH DEPOSIT"",$C42"&amp;"2)),
      COUNTIFS('SUMMARY DATA'!$D:$D,$C422,'SUMMARY DATA'!$B:$B,""RWS"")&lt;&gt;1
    ),
    """",
    IFERROR(TEXTJOIN(CHAR(10),TRUE,FILTER('SUMMARY DATA'!G:G,'SUMMARY DATA'!$D:$D=$C422,'SUMMARY DATA'!$B:$B=""RWS"")),"""")
  )
)"),"")</f>
        <v/>
      </c>
      <c r="H422" s="18" t="str">
        <f>IFERROR(__xludf.DUMMYFUNCTION("IFERROR(
  TEXTJOIN(CHAR(10),TRUE,FILTER('SUMMARY DATA'!H:H,'SUMMARY DATA'!$A:$A=$A422,'SUMMARY DATA'!$C:$C=$B422,'SUMMARY DATA'!$B:$B=""RWS"",'SUMMARY DATA'!$H:$H=$D422)),
  IF(
    OR(
      ISNUMBER(SEARCH(""CDM CASH DEPOSIT"",$C422)),
      ISNUMBER(S"&amp;"EARCH(""CASH DEPOSIT"",$C422))
    ),
    """",
    IFERROR(TEXTJOIN(CHAR(10),TRUE,FILTER('SUMMARY DATA'!H:H,'SUMMARY DATA'!$D:$D=$C422,'SUMMARY DATA'!$B:$B=""RWS"",'SUMMARY DATA'!$H:$H=$D422)),"""")
  )
)"),"")</f>
        <v/>
      </c>
      <c r="I422" s="18" t="str">
        <f>IFERROR(__xludf.DUMMYFUNCTION("IF(H422="""","""",
SUM(ARRAYFORMULA(VALUE(SPLIT(H422,CHAR(10)))))
)"),"")</f>
        <v/>
      </c>
      <c r="J422" s="17" t="str">
        <f>IFERROR(__xludf.DUMMYFUNCTION("IFERROR(
  TEXTJOIN(CHAR(10),TRUE,FILTER('SUMMARY DATA'!I:I,'SUMMARY DATA'!$A:$A=$A422,'SUMMARY DATA'!$C:$C=$B422,'SUMMARY DATA'!$B:$B=""RWS"")),
  IF(
    OR(
      ISNUMBER(SEARCH(""CDM CASH DEPOSIT"",$C422)),
      ISNUMBER(SEARCH(""CASH DEPOSIT"",$C42"&amp;"2)),
      COUNTIFS('SUMMARY DATA'!$D:$D,$C422,'SUMMARY DATA'!$B:$B,""RWS"")&lt;&gt;1
    ),
    """",
    IFERROR(TEXTJOIN(CHAR(10),TRUE,FILTER('SUMMARY DATA'!I:I,'SUMMARY DATA'!$D:$D=$C422,'SUMMARY DATA'!$B:$B=""RWS"")),"""")
  )
)"),"")</f>
        <v/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Height="1" spans="1:27">
      <c r="A423" s="2" t="s">
        <v>1786</v>
      </c>
      <c r="B423" s="15">
        <v>46020</v>
      </c>
      <c r="C423" s="2" t="s">
        <v>1787</v>
      </c>
      <c r="D423" s="3">
        <v>346.59</v>
      </c>
      <c r="E423" s="16" t="str">
        <f>IFERROR(__xludf.DUMMYFUNCTION("IFERROR(
  TEXTJOIN(CHAR(10),TRUE,FILTER('SUMMARY DATA'!E:E,'SUMMARY DATA'!$A:$A=$A423,'SUMMARY DATA'!$C:$C=$B423,'SUMMARY DATA'!$B:$B=""RWS"")),
  IF(
    OR(
      ISNUMBER(SEARCH(""CDM CASH DEPOSIT"",$C423)),
      ISNUMBER(SEARCH(""CASH DEPOSIT"",$C42"&amp;"3)),
      COUNTIFS('SUMMARY DATA'!$D:$D,$C423,'SUMMARY DATA'!$B:$B,""RWS"")&lt;&gt;1
    ),
    """",
    IFERROR(TEXTJOIN(CHAR(10),TRUE,FILTER('SUMMARY DATA'!E:E,'SUMMARY DATA'!$D:$D=$C423,'SUMMARY DATA'!$B:$B=""RWS"")),"""")
  )
)"),"")</f>
        <v/>
      </c>
      <c r="F423" s="17" t="str">
        <f>IFERROR(__xludf.DUMMYFUNCTION("IFERROR(
  TEXTJOIN(CHAR(10),TRUE,FILTER('SUMMARY DATA'!F:F,'SUMMARY DATA'!$A:$A=$A423,'SUMMARY DATA'!$C:$C=$B423,'SUMMARY DATA'!$B:$B=""RWS"")),
  IF(
    OR(
      ISNUMBER(SEARCH(""CDM CASH DEPOSIT"",$C423)),
      ISNUMBER(SEARCH(""CASH DEPOSIT"",$C42"&amp;"3)),
      COUNTIFS('SUMMARY DATA'!$D:$D,$C423,'SUMMARY DATA'!$B:$B,""RWS"")&lt;&gt;1
    ),
    """",
    IFERROR(TEXTJOIN(CHAR(10),TRUE,FILTER('SUMMARY DATA'!F:F,'SUMMARY DATA'!$D:$D=$C423,'SUMMARY DATA'!$B:$B=""RWS"")),"""")
  )
)"),"")</f>
        <v/>
      </c>
      <c r="G423" s="17" t="str">
        <f>IFERROR(__xludf.DUMMYFUNCTION("IFERROR(
  TEXTJOIN(CHAR(10),TRUE,FILTER('SUMMARY DATA'!G:G,'SUMMARY DATA'!$A:$A=$A423,'SUMMARY DATA'!$C:$C=$B423,'SUMMARY DATA'!$B:$B=""RWS"")),
  IF(
    OR(
      ISNUMBER(SEARCH(""CDM CASH DEPOSIT"",$C423)),
      ISNUMBER(SEARCH(""CASH DEPOSIT"",$C42"&amp;"3)),
      COUNTIFS('SUMMARY DATA'!$D:$D,$C423,'SUMMARY DATA'!$B:$B,""RWS"")&lt;&gt;1
    ),
    """",
    IFERROR(TEXTJOIN(CHAR(10),TRUE,FILTER('SUMMARY DATA'!G:G,'SUMMARY DATA'!$D:$D=$C423,'SUMMARY DATA'!$B:$B=""RWS"")),"""")
  )
)"),"")</f>
        <v/>
      </c>
      <c r="H423" s="18" t="str">
        <f>IFERROR(__xludf.DUMMYFUNCTION("IFERROR(
  TEXTJOIN(CHAR(10),TRUE,FILTER('SUMMARY DATA'!H:H,'SUMMARY DATA'!$A:$A=$A423,'SUMMARY DATA'!$C:$C=$B423,'SUMMARY DATA'!$B:$B=""RWS"",'SUMMARY DATA'!$H:$H=$D423)),
  IF(
    OR(
      ISNUMBER(SEARCH(""CDM CASH DEPOSIT"",$C423)),
      ISNUMBER(S"&amp;"EARCH(""CASH DEPOSIT"",$C423))
    ),
    """",
    IFERROR(TEXTJOIN(CHAR(10),TRUE,FILTER('SUMMARY DATA'!H:H,'SUMMARY DATA'!$D:$D=$C423,'SUMMARY DATA'!$B:$B=""RWS"",'SUMMARY DATA'!$H:$H=$D423)),"""")
  )
)"),"")</f>
        <v/>
      </c>
      <c r="I423" s="18" t="str">
        <f>IFERROR(__xludf.DUMMYFUNCTION("IF(H423="""","""",
SUM(ARRAYFORMULA(VALUE(SPLIT(H423,CHAR(10)))))
)"),"")</f>
        <v/>
      </c>
      <c r="J423" s="17" t="str">
        <f>IFERROR(__xludf.DUMMYFUNCTION("IFERROR(
  TEXTJOIN(CHAR(10),TRUE,FILTER('SUMMARY DATA'!I:I,'SUMMARY DATA'!$A:$A=$A423,'SUMMARY DATA'!$C:$C=$B423,'SUMMARY DATA'!$B:$B=""RWS"")),
  IF(
    OR(
      ISNUMBER(SEARCH(""CDM CASH DEPOSIT"",$C423)),
      ISNUMBER(SEARCH(""CASH DEPOSIT"",$C42"&amp;"3)),
      COUNTIFS('SUMMARY DATA'!$D:$D,$C423,'SUMMARY DATA'!$B:$B,""RWS"")&lt;&gt;1
    ),
    """",
    IFERROR(TEXTJOIN(CHAR(10),TRUE,FILTER('SUMMARY DATA'!I:I,'SUMMARY DATA'!$D:$D=$C423,'SUMMARY DATA'!$B:$B=""RWS"")),"""")
  )
)"),"")</f>
        <v/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Height="1" spans="1:27">
      <c r="A424" s="2" t="s">
        <v>1788</v>
      </c>
      <c r="B424" s="15">
        <v>46020</v>
      </c>
      <c r="C424" s="2" t="s">
        <v>1789</v>
      </c>
      <c r="D424" s="3">
        <v>135.1</v>
      </c>
      <c r="E424" s="16" t="str">
        <f>IFERROR(__xludf.DUMMYFUNCTION("IFERROR(
  TEXTJOIN(CHAR(10),TRUE,FILTER('SUMMARY DATA'!E:E,'SUMMARY DATA'!$A:$A=$A424,'SUMMARY DATA'!$C:$C=$B424,'SUMMARY DATA'!$B:$B=""RWS"")),
  IF(
    OR(
      ISNUMBER(SEARCH(""CDM CASH DEPOSIT"",$C424)),
      ISNUMBER(SEARCH(""CASH DEPOSIT"",$C42"&amp;"4)),
      COUNTIFS('SUMMARY DATA'!$D:$D,$C424,'SUMMARY DATA'!$B:$B,""RWS"")&lt;&gt;1
    ),
    """",
    IFERROR(TEXTJOIN(CHAR(10),TRUE,FILTER('SUMMARY DATA'!E:E,'SUMMARY DATA'!$D:$D=$C424,'SUMMARY DATA'!$B:$B=""RWS"")),"""")
  )
)"),"")</f>
        <v/>
      </c>
      <c r="F424" s="17" t="str">
        <f>IFERROR(__xludf.DUMMYFUNCTION("IFERROR(
  TEXTJOIN(CHAR(10),TRUE,FILTER('SUMMARY DATA'!F:F,'SUMMARY DATA'!$A:$A=$A424,'SUMMARY DATA'!$C:$C=$B424,'SUMMARY DATA'!$B:$B=""RWS"")),
  IF(
    OR(
      ISNUMBER(SEARCH(""CDM CASH DEPOSIT"",$C424)),
      ISNUMBER(SEARCH(""CASH DEPOSIT"",$C42"&amp;"4)),
      COUNTIFS('SUMMARY DATA'!$D:$D,$C424,'SUMMARY DATA'!$B:$B,""RWS"")&lt;&gt;1
    ),
    """",
    IFERROR(TEXTJOIN(CHAR(10),TRUE,FILTER('SUMMARY DATA'!F:F,'SUMMARY DATA'!$D:$D=$C424,'SUMMARY DATA'!$B:$B=""RWS"")),"""")
  )
)"),"")</f>
        <v/>
      </c>
      <c r="G424" s="17" t="str">
        <f>IFERROR(__xludf.DUMMYFUNCTION("IFERROR(
  TEXTJOIN(CHAR(10),TRUE,FILTER('SUMMARY DATA'!G:G,'SUMMARY DATA'!$A:$A=$A424,'SUMMARY DATA'!$C:$C=$B424,'SUMMARY DATA'!$B:$B=""RWS"")),
  IF(
    OR(
      ISNUMBER(SEARCH(""CDM CASH DEPOSIT"",$C424)),
      ISNUMBER(SEARCH(""CASH DEPOSIT"",$C42"&amp;"4)),
      COUNTIFS('SUMMARY DATA'!$D:$D,$C424,'SUMMARY DATA'!$B:$B,""RWS"")&lt;&gt;1
    ),
    """",
    IFERROR(TEXTJOIN(CHAR(10),TRUE,FILTER('SUMMARY DATA'!G:G,'SUMMARY DATA'!$D:$D=$C424,'SUMMARY DATA'!$B:$B=""RWS"")),"""")
  )
)"),"")</f>
        <v/>
      </c>
      <c r="H424" s="18" t="str">
        <f>IFERROR(__xludf.DUMMYFUNCTION("IFERROR(
  TEXTJOIN(CHAR(10),TRUE,FILTER('SUMMARY DATA'!H:H,'SUMMARY DATA'!$A:$A=$A424,'SUMMARY DATA'!$C:$C=$B424,'SUMMARY DATA'!$B:$B=""RWS"",'SUMMARY DATA'!$H:$H=$D424)),
  IF(
    OR(
      ISNUMBER(SEARCH(""CDM CASH DEPOSIT"",$C424)),
      ISNUMBER(S"&amp;"EARCH(""CASH DEPOSIT"",$C424))
    ),
    """",
    IFERROR(TEXTJOIN(CHAR(10),TRUE,FILTER('SUMMARY DATA'!H:H,'SUMMARY DATA'!$D:$D=$C424,'SUMMARY DATA'!$B:$B=""RWS"",'SUMMARY DATA'!$H:$H=$D424)),"""")
  )
)"),"")</f>
        <v/>
      </c>
      <c r="I424" s="18" t="str">
        <f>IFERROR(__xludf.DUMMYFUNCTION("IF(H424="""","""",
SUM(ARRAYFORMULA(VALUE(SPLIT(H424,CHAR(10)))))
)"),"")</f>
        <v/>
      </c>
      <c r="J424" s="17" t="str">
        <f>IFERROR(__xludf.DUMMYFUNCTION("IFERROR(
  TEXTJOIN(CHAR(10),TRUE,FILTER('SUMMARY DATA'!I:I,'SUMMARY DATA'!$A:$A=$A424,'SUMMARY DATA'!$C:$C=$B424,'SUMMARY DATA'!$B:$B=""RWS"")),
  IF(
    OR(
      ISNUMBER(SEARCH(""CDM CASH DEPOSIT"",$C424)),
      ISNUMBER(SEARCH(""CASH DEPOSIT"",$C42"&amp;"4)),
      COUNTIFS('SUMMARY DATA'!$D:$D,$C424,'SUMMARY DATA'!$B:$B,""RWS"")&lt;&gt;1
    ),
    """",
    IFERROR(TEXTJOIN(CHAR(10),TRUE,FILTER('SUMMARY DATA'!I:I,'SUMMARY DATA'!$D:$D=$C424,'SUMMARY DATA'!$B:$B=""RWS"")),"""")
  )
)"),"")</f>
        <v/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Height="1" spans="1:27">
      <c r="A425" s="2" t="s">
        <v>1790</v>
      </c>
      <c r="B425" s="15">
        <v>46020</v>
      </c>
      <c r="C425" s="2" t="s">
        <v>1791</v>
      </c>
      <c r="D425" s="3">
        <v>230.12</v>
      </c>
      <c r="E425" s="16" t="str">
        <f>IFERROR(__xludf.DUMMYFUNCTION("IFERROR(
  TEXTJOIN(CHAR(10),TRUE,FILTER('SUMMARY DATA'!E:E,'SUMMARY DATA'!$A:$A=$A425,'SUMMARY DATA'!$C:$C=$B425,'SUMMARY DATA'!$B:$B=""RWS"")),
  IF(
    OR(
      ISNUMBER(SEARCH(""CDM CASH DEPOSIT"",$C425)),
      ISNUMBER(SEARCH(""CASH DEPOSIT"",$C42"&amp;"5)),
      COUNTIFS('SUMMARY DATA'!$D:$D,$C425,'SUMMARY DATA'!$B:$B,""RWS"")&lt;&gt;1
    ),
    """",
    IFERROR(TEXTJOIN(CHAR(10),TRUE,FILTER('SUMMARY DATA'!E:E,'SUMMARY DATA'!$D:$D=$C425,'SUMMARY DATA'!$B:$B=""RWS"")),"""")
  )
)"),"")</f>
        <v/>
      </c>
      <c r="F425" s="17" t="str">
        <f>IFERROR(__xludf.DUMMYFUNCTION("IFERROR(
  TEXTJOIN(CHAR(10),TRUE,FILTER('SUMMARY DATA'!F:F,'SUMMARY DATA'!$A:$A=$A425,'SUMMARY DATA'!$C:$C=$B425,'SUMMARY DATA'!$B:$B=""RWS"")),
  IF(
    OR(
      ISNUMBER(SEARCH(""CDM CASH DEPOSIT"",$C425)),
      ISNUMBER(SEARCH(""CASH DEPOSIT"",$C42"&amp;"5)),
      COUNTIFS('SUMMARY DATA'!$D:$D,$C425,'SUMMARY DATA'!$B:$B,""RWS"")&lt;&gt;1
    ),
    """",
    IFERROR(TEXTJOIN(CHAR(10),TRUE,FILTER('SUMMARY DATA'!F:F,'SUMMARY DATA'!$D:$D=$C425,'SUMMARY DATA'!$B:$B=""RWS"")),"""")
  )
)"),"")</f>
        <v/>
      </c>
      <c r="G425" s="17" t="str">
        <f>IFERROR(__xludf.DUMMYFUNCTION("IFERROR(
  TEXTJOIN(CHAR(10),TRUE,FILTER('SUMMARY DATA'!G:G,'SUMMARY DATA'!$A:$A=$A425,'SUMMARY DATA'!$C:$C=$B425,'SUMMARY DATA'!$B:$B=""RWS"")),
  IF(
    OR(
      ISNUMBER(SEARCH(""CDM CASH DEPOSIT"",$C425)),
      ISNUMBER(SEARCH(""CASH DEPOSIT"",$C42"&amp;"5)),
      COUNTIFS('SUMMARY DATA'!$D:$D,$C425,'SUMMARY DATA'!$B:$B,""RWS"")&lt;&gt;1
    ),
    """",
    IFERROR(TEXTJOIN(CHAR(10),TRUE,FILTER('SUMMARY DATA'!G:G,'SUMMARY DATA'!$D:$D=$C425,'SUMMARY DATA'!$B:$B=""RWS"")),"""")
  )
)"),"")</f>
        <v/>
      </c>
      <c r="H425" s="18" t="str">
        <f>IFERROR(__xludf.DUMMYFUNCTION("IFERROR(
  TEXTJOIN(CHAR(10),TRUE,FILTER('SUMMARY DATA'!H:H,'SUMMARY DATA'!$A:$A=$A425,'SUMMARY DATA'!$C:$C=$B425,'SUMMARY DATA'!$B:$B=""RWS"",'SUMMARY DATA'!$H:$H=$D425)),
  IF(
    OR(
      ISNUMBER(SEARCH(""CDM CASH DEPOSIT"",$C425)),
      ISNUMBER(S"&amp;"EARCH(""CASH DEPOSIT"",$C425))
    ),
    """",
    IFERROR(TEXTJOIN(CHAR(10),TRUE,FILTER('SUMMARY DATA'!H:H,'SUMMARY DATA'!$D:$D=$C425,'SUMMARY DATA'!$B:$B=""RWS"",'SUMMARY DATA'!$H:$H=$D425)),"""")
  )
)"),"")</f>
        <v/>
      </c>
      <c r="I425" s="18" t="str">
        <f>IFERROR(__xludf.DUMMYFUNCTION("IF(H425="""","""",
SUM(ARRAYFORMULA(VALUE(SPLIT(H425,CHAR(10)))))
)"),"")</f>
        <v/>
      </c>
      <c r="J425" s="17" t="str">
        <f>IFERROR(__xludf.DUMMYFUNCTION("IFERROR(
  TEXTJOIN(CHAR(10),TRUE,FILTER('SUMMARY DATA'!I:I,'SUMMARY DATA'!$A:$A=$A425,'SUMMARY DATA'!$C:$C=$B425,'SUMMARY DATA'!$B:$B=""RWS"")),
  IF(
    OR(
      ISNUMBER(SEARCH(""CDM CASH DEPOSIT"",$C425)),
      ISNUMBER(SEARCH(""CASH DEPOSIT"",$C42"&amp;"5)),
      COUNTIFS('SUMMARY DATA'!$D:$D,$C425,'SUMMARY DATA'!$B:$B,""RWS"")&lt;&gt;1
    ),
    """",
    IFERROR(TEXTJOIN(CHAR(10),TRUE,FILTER('SUMMARY DATA'!I:I,'SUMMARY DATA'!$D:$D=$C425,'SUMMARY DATA'!$B:$B=""RWS"")),"""")
  )
)"),"")</f>
        <v/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Height="1" spans="1:27">
      <c r="A426" s="2"/>
      <c r="B426" s="15">
        <v>46019</v>
      </c>
      <c r="C426" s="2" t="s">
        <v>1792</v>
      </c>
      <c r="D426" s="3">
        <v>23.88</v>
      </c>
      <c r="E426" s="16" t="str">
        <f>IFERROR(__xludf.DUMMYFUNCTION("IFERROR(
  TEXTJOIN(CHAR(10),TRUE,FILTER('SUMMARY DATA'!E:E,'SUMMARY DATA'!$A:$A=$A426,'SUMMARY DATA'!$C:$C=$B426,'SUMMARY DATA'!$B:$B=""RWS"")),
  IF(
    OR(
      ISNUMBER(SEARCH(""CDM CASH DEPOSIT"",$C426)),
      ISNUMBER(SEARCH(""CASH DEPOSIT"",$C42"&amp;"6)),
      COUNTIFS('SUMMARY DATA'!$D:$D,$C426,'SUMMARY DATA'!$B:$B,""RWS"")&lt;&gt;1
    ),
    """",
    IFERROR(TEXTJOIN(CHAR(10),TRUE,FILTER('SUMMARY DATA'!E:E,'SUMMARY DATA'!$D:$D=$C426,'SUMMARY DATA'!$B:$B=""RWS"")),"""")
  )
)"),"")</f>
        <v/>
      </c>
      <c r="F426" s="17" t="str">
        <f>IFERROR(__xludf.DUMMYFUNCTION("IFERROR(
  TEXTJOIN(CHAR(10),TRUE,FILTER('SUMMARY DATA'!F:F,'SUMMARY DATA'!$A:$A=$A426,'SUMMARY DATA'!$C:$C=$B426,'SUMMARY DATA'!$B:$B=""RWS"")),
  IF(
    OR(
      ISNUMBER(SEARCH(""CDM CASH DEPOSIT"",$C426)),
      ISNUMBER(SEARCH(""CASH DEPOSIT"",$C42"&amp;"6)),
      COUNTIFS('SUMMARY DATA'!$D:$D,$C426,'SUMMARY DATA'!$B:$B,""RWS"")&lt;&gt;1
    ),
    """",
    IFERROR(TEXTJOIN(CHAR(10),TRUE,FILTER('SUMMARY DATA'!F:F,'SUMMARY DATA'!$D:$D=$C426,'SUMMARY DATA'!$B:$B=""RWS"")),"""")
  )
)"),"")</f>
        <v/>
      </c>
      <c r="G426" s="17" t="str">
        <f>IFERROR(__xludf.DUMMYFUNCTION("IFERROR(
  TEXTJOIN(CHAR(10),TRUE,FILTER('SUMMARY DATA'!G:G,'SUMMARY DATA'!$A:$A=$A426,'SUMMARY DATA'!$C:$C=$B426,'SUMMARY DATA'!$B:$B=""RWS"")),
  IF(
    OR(
      ISNUMBER(SEARCH(""CDM CASH DEPOSIT"",$C426)),
      ISNUMBER(SEARCH(""CASH DEPOSIT"",$C42"&amp;"6)),
      COUNTIFS('SUMMARY DATA'!$D:$D,$C426,'SUMMARY DATA'!$B:$B,""RWS"")&lt;&gt;1
    ),
    """",
    IFERROR(TEXTJOIN(CHAR(10),TRUE,FILTER('SUMMARY DATA'!G:G,'SUMMARY DATA'!$D:$D=$C426,'SUMMARY DATA'!$B:$B=""RWS"")),"""")
  )
)"),"")</f>
        <v/>
      </c>
      <c r="H426" s="18" t="str">
        <f>IFERROR(__xludf.DUMMYFUNCTION("IFERROR(
  TEXTJOIN(CHAR(10),TRUE,FILTER('SUMMARY DATA'!H:H,'SUMMARY DATA'!$A:$A=$A426,'SUMMARY DATA'!$C:$C=$B426,'SUMMARY DATA'!$B:$B=""RWS"",'SUMMARY DATA'!$H:$H=$D426)),
  IF(
    OR(
      ISNUMBER(SEARCH(""CDM CASH DEPOSIT"",$C426)),
      ISNUMBER(S"&amp;"EARCH(""CASH DEPOSIT"",$C426))
    ),
    """",
    IFERROR(TEXTJOIN(CHAR(10),TRUE,FILTER('SUMMARY DATA'!H:H,'SUMMARY DATA'!$D:$D=$C426,'SUMMARY DATA'!$B:$B=""RWS"",'SUMMARY DATA'!$H:$H=$D426)),"""")
  )
)"),"")</f>
        <v/>
      </c>
      <c r="I426" s="18" t="str">
        <f>IFERROR(__xludf.DUMMYFUNCTION("IF(H426="""","""",
SUM(ARRAYFORMULA(VALUE(SPLIT(H426,CHAR(10)))))
)"),"")</f>
        <v/>
      </c>
      <c r="J426" s="17" t="str">
        <f>IFERROR(__xludf.DUMMYFUNCTION("IFERROR(
  TEXTJOIN(CHAR(10),TRUE,FILTER('SUMMARY DATA'!I:I,'SUMMARY DATA'!$A:$A=$A426,'SUMMARY DATA'!$C:$C=$B426,'SUMMARY DATA'!$B:$B=""RWS"")),
  IF(
    OR(
      ISNUMBER(SEARCH(""CDM CASH DEPOSIT"",$C426)),
      ISNUMBER(SEARCH(""CASH DEPOSIT"",$C42"&amp;"6)),
      COUNTIFS('SUMMARY DATA'!$D:$D,$C426,'SUMMARY DATA'!$B:$B,""RWS"")&lt;&gt;1
    ),
    """",
    IFERROR(TEXTJOIN(CHAR(10),TRUE,FILTER('SUMMARY DATA'!I:I,'SUMMARY DATA'!$D:$D=$C426,'SUMMARY DATA'!$B:$B=""RWS"")),"""")
  )
)"),"")</f>
        <v/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Height="1" spans="1:27">
      <c r="A427" s="2" t="s">
        <v>1793</v>
      </c>
      <c r="B427" s="15">
        <v>46019</v>
      </c>
      <c r="C427" s="2" t="s">
        <v>1740</v>
      </c>
      <c r="D427" s="3">
        <v>78</v>
      </c>
      <c r="E427" s="16" t="str">
        <f>IFERROR(__xludf.DUMMYFUNCTION("IFERROR(
  TEXTJOIN(CHAR(10),TRUE,FILTER('SUMMARY DATA'!E:E,'SUMMARY DATA'!$A:$A=$A427,'SUMMARY DATA'!$C:$C=$B427,'SUMMARY DATA'!$B:$B=""RWS"")),
  IF(
    OR(
      ISNUMBER(SEARCH(""CDM CASH DEPOSIT"",$C427)),
      ISNUMBER(SEARCH(""CASH DEPOSIT"",$C42"&amp;"7)),
      COUNTIFS('SUMMARY DATA'!$D:$D,$C427,'SUMMARY DATA'!$B:$B,""RWS"")&lt;&gt;1
    ),
    """",
    IFERROR(TEXTJOIN(CHAR(10),TRUE,FILTER('SUMMARY DATA'!E:E,'SUMMARY DATA'!$D:$D=$C427,'SUMMARY DATA'!$B:$B=""RWS"")),"""")
  )
)"),"")</f>
        <v/>
      </c>
      <c r="F427" s="17" t="str">
        <f>IFERROR(__xludf.DUMMYFUNCTION("IFERROR(
  TEXTJOIN(CHAR(10),TRUE,FILTER('SUMMARY DATA'!F:F,'SUMMARY DATA'!$A:$A=$A427,'SUMMARY DATA'!$C:$C=$B427,'SUMMARY DATA'!$B:$B=""RWS"")),
  IF(
    OR(
      ISNUMBER(SEARCH(""CDM CASH DEPOSIT"",$C427)),
      ISNUMBER(SEARCH(""CASH DEPOSIT"",$C42"&amp;"7)),
      COUNTIFS('SUMMARY DATA'!$D:$D,$C427,'SUMMARY DATA'!$B:$B,""RWS"")&lt;&gt;1
    ),
    """",
    IFERROR(TEXTJOIN(CHAR(10),TRUE,FILTER('SUMMARY DATA'!F:F,'SUMMARY DATA'!$D:$D=$C427,'SUMMARY DATA'!$B:$B=""RWS"")),"""")
  )
)"),"")</f>
        <v/>
      </c>
      <c r="G427" s="17" t="str">
        <f>IFERROR(__xludf.DUMMYFUNCTION("IFERROR(
  TEXTJOIN(CHAR(10),TRUE,FILTER('SUMMARY DATA'!G:G,'SUMMARY DATA'!$A:$A=$A427,'SUMMARY DATA'!$C:$C=$B427,'SUMMARY DATA'!$B:$B=""RWS"")),
  IF(
    OR(
      ISNUMBER(SEARCH(""CDM CASH DEPOSIT"",$C427)),
      ISNUMBER(SEARCH(""CASH DEPOSIT"",$C42"&amp;"7)),
      COUNTIFS('SUMMARY DATA'!$D:$D,$C427,'SUMMARY DATA'!$B:$B,""RWS"")&lt;&gt;1
    ),
    """",
    IFERROR(TEXTJOIN(CHAR(10),TRUE,FILTER('SUMMARY DATA'!G:G,'SUMMARY DATA'!$D:$D=$C427,'SUMMARY DATA'!$B:$B=""RWS"")),"""")
  )
)"),"")</f>
        <v/>
      </c>
      <c r="H427" s="18" t="str">
        <f>IFERROR(__xludf.DUMMYFUNCTION("IFERROR(
  TEXTJOIN(CHAR(10),TRUE,FILTER('SUMMARY DATA'!H:H,'SUMMARY DATA'!$A:$A=$A427,'SUMMARY DATA'!$C:$C=$B427,'SUMMARY DATA'!$B:$B=""RWS"",'SUMMARY DATA'!$H:$H=$D427)),
  IF(
    OR(
      ISNUMBER(SEARCH(""CDM CASH DEPOSIT"",$C427)),
      ISNUMBER(S"&amp;"EARCH(""CASH DEPOSIT"",$C427))
    ),
    """",
    IFERROR(TEXTJOIN(CHAR(10),TRUE,FILTER('SUMMARY DATA'!H:H,'SUMMARY DATA'!$D:$D=$C427,'SUMMARY DATA'!$B:$B=""RWS"",'SUMMARY DATA'!$H:$H=$D427)),"""")
  )
)"),"")</f>
        <v/>
      </c>
      <c r="I427" s="18" t="str">
        <f>IFERROR(__xludf.DUMMYFUNCTION("IF(H427="""","""",
SUM(ARRAYFORMULA(VALUE(SPLIT(H427,CHAR(10)))))
)"),"")</f>
        <v/>
      </c>
      <c r="J427" s="17" t="str">
        <f>IFERROR(__xludf.DUMMYFUNCTION("IFERROR(
  TEXTJOIN(CHAR(10),TRUE,FILTER('SUMMARY DATA'!I:I,'SUMMARY DATA'!$A:$A=$A427,'SUMMARY DATA'!$C:$C=$B427,'SUMMARY DATA'!$B:$B=""RWS"")),
  IF(
    OR(
      ISNUMBER(SEARCH(""CDM CASH DEPOSIT"",$C427)),
      ISNUMBER(SEARCH(""CASH DEPOSIT"",$C42"&amp;"7)),
      COUNTIFS('SUMMARY DATA'!$D:$D,$C427,'SUMMARY DATA'!$B:$B,""RWS"")&lt;&gt;1
    ),
    """",
    IFERROR(TEXTJOIN(CHAR(10),TRUE,FILTER('SUMMARY DATA'!I:I,'SUMMARY DATA'!$D:$D=$C427,'SUMMARY DATA'!$B:$B=""RWS"")),"""")
  )
)"),"")</f>
        <v/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Height="1" spans="1:27">
      <c r="A428" s="2" t="s">
        <v>1794</v>
      </c>
      <c r="B428" s="15">
        <v>46019</v>
      </c>
      <c r="C428" s="2" t="s">
        <v>1795</v>
      </c>
      <c r="D428" s="3">
        <v>78.01</v>
      </c>
      <c r="E428" s="16" t="str">
        <f>IFERROR(__xludf.DUMMYFUNCTION("IFERROR(
  TEXTJOIN(CHAR(10),TRUE,FILTER('SUMMARY DATA'!E:E,'SUMMARY DATA'!$A:$A=$A428,'SUMMARY DATA'!$C:$C=$B428,'SUMMARY DATA'!$B:$B=""RWS"")),
  IF(
    OR(
      ISNUMBER(SEARCH(""CDM CASH DEPOSIT"",$C428)),
      ISNUMBER(SEARCH(""CASH DEPOSIT"",$C42"&amp;"8)),
      COUNTIFS('SUMMARY DATA'!$D:$D,$C428,'SUMMARY DATA'!$B:$B,""RWS"")&lt;&gt;1
    ),
    """",
    IFERROR(TEXTJOIN(CHAR(10),TRUE,FILTER('SUMMARY DATA'!E:E,'SUMMARY DATA'!$D:$D=$C428,'SUMMARY DATA'!$B:$B=""RWS"")),"""")
  )
)"),"")</f>
        <v/>
      </c>
      <c r="F428" s="17" t="str">
        <f>IFERROR(__xludf.DUMMYFUNCTION("IFERROR(
  TEXTJOIN(CHAR(10),TRUE,FILTER('SUMMARY DATA'!F:F,'SUMMARY DATA'!$A:$A=$A428,'SUMMARY DATA'!$C:$C=$B428,'SUMMARY DATA'!$B:$B=""RWS"")),
  IF(
    OR(
      ISNUMBER(SEARCH(""CDM CASH DEPOSIT"",$C428)),
      ISNUMBER(SEARCH(""CASH DEPOSIT"",$C42"&amp;"8)),
      COUNTIFS('SUMMARY DATA'!$D:$D,$C428,'SUMMARY DATA'!$B:$B,""RWS"")&lt;&gt;1
    ),
    """",
    IFERROR(TEXTJOIN(CHAR(10),TRUE,FILTER('SUMMARY DATA'!F:F,'SUMMARY DATA'!$D:$D=$C428,'SUMMARY DATA'!$B:$B=""RWS"")),"""")
  )
)"),"")</f>
        <v/>
      </c>
      <c r="G428" s="17" t="str">
        <f>IFERROR(__xludf.DUMMYFUNCTION("IFERROR(
  TEXTJOIN(CHAR(10),TRUE,FILTER('SUMMARY DATA'!G:G,'SUMMARY DATA'!$A:$A=$A428,'SUMMARY DATA'!$C:$C=$B428,'SUMMARY DATA'!$B:$B=""RWS"")),
  IF(
    OR(
      ISNUMBER(SEARCH(""CDM CASH DEPOSIT"",$C428)),
      ISNUMBER(SEARCH(""CASH DEPOSIT"",$C42"&amp;"8)),
      COUNTIFS('SUMMARY DATA'!$D:$D,$C428,'SUMMARY DATA'!$B:$B,""RWS"")&lt;&gt;1
    ),
    """",
    IFERROR(TEXTJOIN(CHAR(10),TRUE,FILTER('SUMMARY DATA'!G:G,'SUMMARY DATA'!$D:$D=$C428,'SUMMARY DATA'!$B:$B=""RWS"")),"""")
  )
)"),"")</f>
        <v/>
      </c>
      <c r="H428" s="18" t="str">
        <f>IFERROR(__xludf.DUMMYFUNCTION("IFERROR(
  TEXTJOIN(CHAR(10),TRUE,FILTER('SUMMARY DATA'!H:H,'SUMMARY DATA'!$A:$A=$A428,'SUMMARY DATA'!$C:$C=$B428,'SUMMARY DATA'!$B:$B=""RWS"",'SUMMARY DATA'!$H:$H=$D428)),
  IF(
    OR(
      ISNUMBER(SEARCH(""CDM CASH DEPOSIT"",$C428)),
      ISNUMBER(S"&amp;"EARCH(""CASH DEPOSIT"",$C428))
    ),
    """",
    IFERROR(TEXTJOIN(CHAR(10),TRUE,FILTER('SUMMARY DATA'!H:H,'SUMMARY DATA'!$D:$D=$C428,'SUMMARY DATA'!$B:$B=""RWS"",'SUMMARY DATA'!$H:$H=$D428)),"""")
  )
)"),"")</f>
        <v/>
      </c>
      <c r="I428" s="18" t="str">
        <f>IFERROR(__xludf.DUMMYFUNCTION("IF(H428="""","""",
SUM(ARRAYFORMULA(VALUE(SPLIT(H428,CHAR(10)))))
)"),"")</f>
        <v/>
      </c>
      <c r="J428" s="17" t="str">
        <f>IFERROR(__xludf.DUMMYFUNCTION("IFERROR(
  TEXTJOIN(CHAR(10),TRUE,FILTER('SUMMARY DATA'!I:I,'SUMMARY DATA'!$A:$A=$A428,'SUMMARY DATA'!$C:$C=$B428,'SUMMARY DATA'!$B:$B=""RWS"")),
  IF(
    OR(
      ISNUMBER(SEARCH(""CDM CASH DEPOSIT"",$C428)),
      ISNUMBER(SEARCH(""CASH DEPOSIT"",$C42"&amp;"8)),
      COUNTIFS('SUMMARY DATA'!$D:$D,$C428,'SUMMARY DATA'!$B:$B,""RWS"")&lt;&gt;1
    ),
    """",
    IFERROR(TEXTJOIN(CHAR(10),TRUE,FILTER('SUMMARY DATA'!I:I,'SUMMARY DATA'!$D:$D=$C428,'SUMMARY DATA'!$B:$B=""RWS"")),"""")
  )
)"),"")</f>
        <v/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Height="1" spans="1:27">
      <c r="A429" s="2" t="s">
        <v>1644</v>
      </c>
      <c r="B429" s="15">
        <v>46019</v>
      </c>
      <c r="C429" s="2" t="s">
        <v>1079</v>
      </c>
      <c r="D429" s="3">
        <v>263.62</v>
      </c>
      <c r="E429" s="16" t="str">
        <f>IFERROR(__xludf.DUMMYFUNCTION("IFERROR(
  TEXTJOIN(CHAR(10),TRUE,FILTER('SUMMARY DATA'!E:E,'SUMMARY DATA'!$A:$A=$A429,'SUMMARY DATA'!$C:$C=$B429,'SUMMARY DATA'!$B:$B=""RWS"")),
  IF(
    OR(
      ISNUMBER(SEARCH(""CDM CASH DEPOSIT"",$C429)),
      ISNUMBER(SEARCH(""CASH DEPOSIT"",$C42"&amp;"9)),
      COUNTIFS('SUMMARY DATA'!$D:$D,$C429,'SUMMARY DATA'!$B:$B,""RWS"")&lt;&gt;1
    ),
    """",
    IFERROR(TEXTJOIN(CHAR(10),TRUE,FILTER('SUMMARY DATA'!E:E,'SUMMARY DATA'!$D:$D=$C429,'SUMMARY DATA'!$B:$B=""RWS"")),"""")
  )
)"),"")</f>
        <v/>
      </c>
      <c r="F429" s="17" t="str">
        <f>IFERROR(__xludf.DUMMYFUNCTION("IFERROR(
  TEXTJOIN(CHAR(10),TRUE,FILTER('SUMMARY DATA'!F:F,'SUMMARY DATA'!$A:$A=$A429,'SUMMARY DATA'!$C:$C=$B429,'SUMMARY DATA'!$B:$B=""RWS"")),
  IF(
    OR(
      ISNUMBER(SEARCH(""CDM CASH DEPOSIT"",$C429)),
      ISNUMBER(SEARCH(""CASH DEPOSIT"",$C42"&amp;"9)),
      COUNTIFS('SUMMARY DATA'!$D:$D,$C429,'SUMMARY DATA'!$B:$B,""RWS"")&lt;&gt;1
    ),
    """",
    IFERROR(TEXTJOIN(CHAR(10),TRUE,FILTER('SUMMARY DATA'!F:F,'SUMMARY DATA'!$D:$D=$C429,'SUMMARY DATA'!$B:$B=""RWS"")),"""")
  )
)"),"")</f>
        <v/>
      </c>
      <c r="G429" s="17" t="str">
        <f>IFERROR(__xludf.DUMMYFUNCTION("IFERROR(
  TEXTJOIN(CHAR(10),TRUE,FILTER('SUMMARY DATA'!G:G,'SUMMARY DATA'!$A:$A=$A429,'SUMMARY DATA'!$C:$C=$B429,'SUMMARY DATA'!$B:$B=""RWS"")),
  IF(
    OR(
      ISNUMBER(SEARCH(""CDM CASH DEPOSIT"",$C429)),
      ISNUMBER(SEARCH(""CASH DEPOSIT"",$C42"&amp;"9)),
      COUNTIFS('SUMMARY DATA'!$D:$D,$C429,'SUMMARY DATA'!$B:$B,""RWS"")&lt;&gt;1
    ),
    """",
    IFERROR(TEXTJOIN(CHAR(10),TRUE,FILTER('SUMMARY DATA'!G:G,'SUMMARY DATA'!$D:$D=$C429,'SUMMARY DATA'!$B:$B=""RWS"")),"""")
  )
)"),"")</f>
        <v/>
      </c>
      <c r="H429" s="18" t="str">
        <f>IFERROR(__xludf.DUMMYFUNCTION("IFERROR(
  TEXTJOIN(CHAR(10),TRUE,FILTER('SUMMARY DATA'!H:H,'SUMMARY DATA'!$A:$A=$A429,'SUMMARY DATA'!$C:$C=$B429,'SUMMARY DATA'!$B:$B=""RWS"",'SUMMARY DATA'!$H:$H=$D429)),
  IF(
    OR(
      ISNUMBER(SEARCH(""CDM CASH DEPOSIT"",$C429)),
      ISNUMBER(S"&amp;"EARCH(""CASH DEPOSIT"",$C429))
    ),
    """",
    IFERROR(TEXTJOIN(CHAR(10),TRUE,FILTER('SUMMARY DATA'!H:H,'SUMMARY DATA'!$D:$D=$C429,'SUMMARY DATA'!$B:$B=""RWS"",'SUMMARY DATA'!$H:$H=$D429)),"""")
  )
)"),"")</f>
        <v/>
      </c>
      <c r="I429" s="18" t="str">
        <f>IFERROR(__xludf.DUMMYFUNCTION("IF(H429="""","""",
SUM(ARRAYFORMULA(VALUE(SPLIT(H429,CHAR(10)))))
)"),"")</f>
        <v/>
      </c>
      <c r="J429" s="17" t="str">
        <f>IFERROR(__xludf.DUMMYFUNCTION("IFERROR(
  TEXTJOIN(CHAR(10),TRUE,FILTER('SUMMARY DATA'!I:I,'SUMMARY DATA'!$A:$A=$A429,'SUMMARY DATA'!$C:$C=$B429,'SUMMARY DATA'!$B:$B=""RWS"")),
  IF(
    OR(
      ISNUMBER(SEARCH(""CDM CASH DEPOSIT"",$C429)),
      ISNUMBER(SEARCH(""CASH DEPOSIT"",$C42"&amp;"9)),
      COUNTIFS('SUMMARY DATA'!$D:$D,$C429,'SUMMARY DATA'!$B:$B,""RWS"")&lt;&gt;1
    ),
    """",
    IFERROR(TEXTJOIN(CHAR(10),TRUE,FILTER('SUMMARY DATA'!I:I,'SUMMARY DATA'!$D:$D=$C429,'SUMMARY DATA'!$B:$B=""RWS"")),"""")
  )
)"),"")</f>
        <v/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Height="1" spans="1:27">
      <c r="A430" s="2" t="s">
        <v>1796</v>
      </c>
      <c r="B430" s="15">
        <v>46018</v>
      </c>
      <c r="C430" s="2" t="s">
        <v>1797</v>
      </c>
      <c r="D430" s="3">
        <v>476</v>
      </c>
      <c r="E430" s="16" t="str">
        <f>IFERROR(__xludf.DUMMYFUNCTION("IFERROR(
  TEXTJOIN(CHAR(10),TRUE,FILTER('SUMMARY DATA'!E:E,'SUMMARY DATA'!$A:$A=$A430,'SUMMARY DATA'!$C:$C=$B430,'SUMMARY DATA'!$B:$B=""RWS"")),
  IF(
    OR(
      ISNUMBER(SEARCH(""CDM CASH DEPOSIT"",$C430)),
      ISNUMBER(SEARCH(""CASH DEPOSIT"",$C43"&amp;"0)),
      COUNTIFS('SUMMARY DATA'!$D:$D,$C430,'SUMMARY DATA'!$B:$B,""RWS"")&lt;&gt;1
    ),
    """",
    IFERROR(TEXTJOIN(CHAR(10),TRUE,FILTER('SUMMARY DATA'!E:E,'SUMMARY DATA'!$D:$D=$C430,'SUMMARY DATA'!$B:$B=""RWS"")),"""")
  )
)"),"")</f>
        <v/>
      </c>
      <c r="F430" s="17" t="str">
        <f>IFERROR(__xludf.DUMMYFUNCTION("IFERROR(
  TEXTJOIN(CHAR(10),TRUE,FILTER('SUMMARY DATA'!F:F,'SUMMARY DATA'!$A:$A=$A430,'SUMMARY DATA'!$C:$C=$B430,'SUMMARY DATA'!$B:$B=""RWS"")),
  IF(
    OR(
      ISNUMBER(SEARCH(""CDM CASH DEPOSIT"",$C430)),
      ISNUMBER(SEARCH(""CASH DEPOSIT"",$C43"&amp;"0)),
      COUNTIFS('SUMMARY DATA'!$D:$D,$C430,'SUMMARY DATA'!$B:$B,""RWS"")&lt;&gt;1
    ),
    """",
    IFERROR(TEXTJOIN(CHAR(10),TRUE,FILTER('SUMMARY DATA'!F:F,'SUMMARY DATA'!$D:$D=$C430,'SUMMARY DATA'!$B:$B=""RWS"")),"""")
  )
)"),"")</f>
        <v/>
      </c>
      <c r="G430" s="17" t="str">
        <f>IFERROR(__xludf.DUMMYFUNCTION("IFERROR(
  TEXTJOIN(CHAR(10),TRUE,FILTER('SUMMARY DATA'!G:G,'SUMMARY DATA'!$A:$A=$A430,'SUMMARY DATA'!$C:$C=$B430,'SUMMARY DATA'!$B:$B=""RWS"")),
  IF(
    OR(
      ISNUMBER(SEARCH(""CDM CASH DEPOSIT"",$C430)),
      ISNUMBER(SEARCH(""CASH DEPOSIT"",$C43"&amp;"0)),
      COUNTIFS('SUMMARY DATA'!$D:$D,$C430,'SUMMARY DATA'!$B:$B,""RWS"")&lt;&gt;1
    ),
    """",
    IFERROR(TEXTJOIN(CHAR(10),TRUE,FILTER('SUMMARY DATA'!G:G,'SUMMARY DATA'!$D:$D=$C430,'SUMMARY DATA'!$B:$B=""RWS"")),"""")
  )
)"),"")</f>
        <v/>
      </c>
      <c r="H430" s="18" t="str">
        <f>IFERROR(__xludf.DUMMYFUNCTION("IFERROR(
  TEXTJOIN(CHAR(10),TRUE,FILTER('SUMMARY DATA'!H:H,'SUMMARY DATA'!$A:$A=$A430,'SUMMARY DATA'!$C:$C=$B430,'SUMMARY DATA'!$B:$B=""RWS"",'SUMMARY DATA'!$H:$H=$D430)),
  IF(
    OR(
      ISNUMBER(SEARCH(""CDM CASH DEPOSIT"",$C430)),
      ISNUMBER(S"&amp;"EARCH(""CASH DEPOSIT"",$C430))
    ),
    """",
    IFERROR(TEXTJOIN(CHAR(10),TRUE,FILTER('SUMMARY DATA'!H:H,'SUMMARY DATA'!$D:$D=$C430,'SUMMARY DATA'!$B:$B=""RWS"",'SUMMARY DATA'!$H:$H=$D430)),"""")
  )
)"),"")</f>
        <v/>
      </c>
      <c r="I430" s="18" t="str">
        <f>IFERROR(__xludf.DUMMYFUNCTION("IF(H430="""","""",
SUM(ARRAYFORMULA(VALUE(SPLIT(H430,CHAR(10)))))
)"),"")</f>
        <v/>
      </c>
      <c r="J430" s="17" t="str">
        <f>IFERROR(__xludf.DUMMYFUNCTION("IFERROR(
  TEXTJOIN(CHAR(10),TRUE,FILTER('SUMMARY DATA'!I:I,'SUMMARY DATA'!$A:$A=$A430,'SUMMARY DATA'!$C:$C=$B430,'SUMMARY DATA'!$B:$B=""RWS"")),
  IF(
    OR(
      ISNUMBER(SEARCH(""CDM CASH DEPOSIT"",$C430)),
      ISNUMBER(SEARCH(""CASH DEPOSIT"",$C43"&amp;"0)),
      COUNTIFS('SUMMARY DATA'!$D:$D,$C430,'SUMMARY DATA'!$B:$B,""RWS"")&lt;&gt;1
    ),
    """",
    IFERROR(TEXTJOIN(CHAR(10),TRUE,FILTER('SUMMARY DATA'!I:I,'SUMMARY DATA'!$D:$D=$C430,'SUMMARY DATA'!$B:$B=""RWS"")),"""")
  )
)"),"")</f>
        <v/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Height="1" spans="1:27">
      <c r="A431" s="2" t="s">
        <v>1798</v>
      </c>
      <c r="B431" s="15">
        <v>46018</v>
      </c>
      <c r="C431" s="2" t="s">
        <v>1799</v>
      </c>
      <c r="D431" s="3">
        <v>30</v>
      </c>
      <c r="E431" s="16" t="str">
        <f>IFERROR(__xludf.DUMMYFUNCTION("IFERROR(
  TEXTJOIN(CHAR(10),TRUE,FILTER('SUMMARY DATA'!E:E,'SUMMARY DATA'!$A:$A=$A431,'SUMMARY DATA'!$C:$C=$B431,'SUMMARY DATA'!$B:$B=""RWS"")),
  IF(
    OR(
      ISNUMBER(SEARCH(""CDM CASH DEPOSIT"",$C431)),
      ISNUMBER(SEARCH(""CASH DEPOSIT"",$C43"&amp;"1)),
      COUNTIFS('SUMMARY DATA'!$D:$D,$C431,'SUMMARY DATA'!$B:$B,""RWS"")&lt;&gt;1
    ),
    """",
    IFERROR(TEXTJOIN(CHAR(10),TRUE,FILTER('SUMMARY DATA'!E:E,'SUMMARY DATA'!$D:$D=$C431,'SUMMARY DATA'!$B:$B=""RWS"")),"""")
  )
)"),"")</f>
        <v/>
      </c>
      <c r="F431" s="17" t="str">
        <f>IFERROR(__xludf.DUMMYFUNCTION("IFERROR(
  TEXTJOIN(CHAR(10),TRUE,FILTER('SUMMARY DATA'!F:F,'SUMMARY DATA'!$A:$A=$A431,'SUMMARY DATA'!$C:$C=$B431,'SUMMARY DATA'!$B:$B=""RWS"")),
  IF(
    OR(
      ISNUMBER(SEARCH(""CDM CASH DEPOSIT"",$C431)),
      ISNUMBER(SEARCH(""CASH DEPOSIT"",$C43"&amp;"1)),
      COUNTIFS('SUMMARY DATA'!$D:$D,$C431,'SUMMARY DATA'!$B:$B,""RWS"")&lt;&gt;1
    ),
    """",
    IFERROR(TEXTJOIN(CHAR(10),TRUE,FILTER('SUMMARY DATA'!F:F,'SUMMARY DATA'!$D:$D=$C431,'SUMMARY DATA'!$B:$B=""RWS"")),"""")
  )
)"),"")</f>
        <v/>
      </c>
      <c r="G431" s="17" t="str">
        <f>IFERROR(__xludf.DUMMYFUNCTION("IFERROR(
  TEXTJOIN(CHAR(10),TRUE,FILTER('SUMMARY DATA'!G:G,'SUMMARY DATA'!$A:$A=$A431,'SUMMARY DATA'!$C:$C=$B431,'SUMMARY DATA'!$B:$B=""RWS"")),
  IF(
    OR(
      ISNUMBER(SEARCH(""CDM CASH DEPOSIT"",$C431)),
      ISNUMBER(SEARCH(""CASH DEPOSIT"",$C43"&amp;"1)),
      COUNTIFS('SUMMARY DATA'!$D:$D,$C431,'SUMMARY DATA'!$B:$B,""RWS"")&lt;&gt;1
    ),
    """",
    IFERROR(TEXTJOIN(CHAR(10),TRUE,FILTER('SUMMARY DATA'!G:G,'SUMMARY DATA'!$D:$D=$C431,'SUMMARY DATA'!$B:$B=""RWS"")),"""")
  )
)"),"")</f>
        <v/>
      </c>
      <c r="H431" s="18" t="str">
        <f>IFERROR(__xludf.DUMMYFUNCTION("IFERROR(
  TEXTJOIN(CHAR(10),TRUE,FILTER('SUMMARY DATA'!H:H,'SUMMARY DATA'!$A:$A=$A431,'SUMMARY DATA'!$C:$C=$B431,'SUMMARY DATA'!$B:$B=""RWS"",'SUMMARY DATA'!$H:$H=$D431)),
  IF(
    OR(
      ISNUMBER(SEARCH(""CDM CASH DEPOSIT"",$C431)),
      ISNUMBER(S"&amp;"EARCH(""CASH DEPOSIT"",$C431))
    ),
    """",
    IFERROR(TEXTJOIN(CHAR(10),TRUE,FILTER('SUMMARY DATA'!H:H,'SUMMARY DATA'!$D:$D=$C431,'SUMMARY DATA'!$B:$B=""RWS"",'SUMMARY DATA'!$H:$H=$D431)),"""")
  )
)"),"")</f>
        <v/>
      </c>
      <c r="I431" s="18" t="str">
        <f>IFERROR(__xludf.DUMMYFUNCTION("IF(H431="""","""",
SUM(ARRAYFORMULA(VALUE(SPLIT(H431,CHAR(10)))))
)"),"")</f>
        <v/>
      </c>
      <c r="J431" s="17" t="str">
        <f>IFERROR(__xludf.DUMMYFUNCTION("IFERROR(
  TEXTJOIN(CHAR(10),TRUE,FILTER('SUMMARY DATA'!I:I,'SUMMARY DATA'!$A:$A=$A431,'SUMMARY DATA'!$C:$C=$B431,'SUMMARY DATA'!$B:$B=""RWS"")),
  IF(
    OR(
      ISNUMBER(SEARCH(""CDM CASH DEPOSIT"",$C431)),
      ISNUMBER(SEARCH(""CASH DEPOSIT"",$C43"&amp;"1)),
      COUNTIFS('SUMMARY DATA'!$D:$D,$C431,'SUMMARY DATA'!$B:$B,""RWS"")&lt;&gt;1
    ),
    """",
    IFERROR(TEXTJOIN(CHAR(10),TRUE,FILTER('SUMMARY DATA'!I:I,'SUMMARY DATA'!$D:$D=$C431,'SUMMARY DATA'!$B:$B=""RWS"")),"""")
  )
)"),"")</f>
        <v/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Height="1" spans="1:27">
      <c r="A432" s="2" t="s">
        <v>1800</v>
      </c>
      <c r="B432" s="15">
        <v>46018</v>
      </c>
      <c r="C432" s="2" t="s">
        <v>1801</v>
      </c>
      <c r="D432" s="3">
        <v>505.37</v>
      </c>
      <c r="E432" s="16" t="str">
        <f>IFERROR(__xludf.DUMMYFUNCTION("IFERROR(
  TEXTJOIN(CHAR(10),TRUE,FILTER('SUMMARY DATA'!E:E,'SUMMARY DATA'!$A:$A=$A432,'SUMMARY DATA'!$C:$C=$B432,'SUMMARY DATA'!$B:$B=""RWS"")),
  IF(
    OR(
      ISNUMBER(SEARCH(""CDM CASH DEPOSIT"",$C432)),
      ISNUMBER(SEARCH(""CASH DEPOSIT"",$C43"&amp;"2)),
      COUNTIFS('SUMMARY DATA'!$D:$D,$C432,'SUMMARY DATA'!$B:$B,""RWS"")&lt;&gt;1
    ),
    """",
    IFERROR(TEXTJOIN(CHAR(10),TRUE,FILTER('SUMMARY DATA'!E:E,'SUMMARY DATA'!$D:$D=$C432,'SUMMARY DATA'!$B:$B=""RWS"")),"""")
  )
)"),"")</f>
        <v/>
      </c>
      <c r="F432" s="17" t="str">
        <f>IFERROR(__xludf.DUMMYFUNCTION("IFERROR(
  TEXTJOIN(CHAR(10),TRUE,FILTER('SUMMARY DATA'!F:F,'SUMMARY DATA'!$A:$A=$A432,'SUMMARY DATA'!$C:$C=$B432,'SUMMARY DATA'!$B:$B=""RWS"")),
  IF(
    OR(
      ISNUMBER(SEARCH(""CDM CASH DEPOSIT"",$C432)),
      ISNUMBER(SEARCH(""CASH DEPOSIT"",$C43"&amp;"2)),
      COUNTIFS('SUMMARY DATA'!$D:$D,$C432,'SUMMARY DATA'!$B:$B,""RWS"")&lt;&gt;1
    ),
    """",
    IFERROR(TEXTJOIN(CHAR(10),TRUE,FILTER('SUMMARY DATA'!F:F,'SUMMARY DATA'!$D:$D=$C432,'SUMMARY DATA'!$B:$B=""RWS"")),"""")
  )
)"),"")</f>
        <v/>
      </c>
      <c r="G432" s="17" t="str">
        <f>IFERROR(__xludf.DUMMYFUNCTION("IFERROR(
  TEXTJOIN(CHAR(10),TRUE,FILTER('SUMMARY DATA'!G:G,'SUMMARY DATA'!$A:$A=$A432,'SUMMARY DATA'!$C:$C=$B432,'SUMMARY DATA'!$B:$B=""RWS"")),
  IF(
    OR(
      ISNUMBER(SEARCH(""CDM CASH DEPOSIT"",$C432)),
      ISNUMBER(SEARCH(""CASH DEPOSIT"",$C43"&amp;"2)),
      COUNTIFS('SUMMARY DATA'!$D:$D,$C432,'SUMMARY DATA'!$B:$B,""RWS"")&lt;&gt;1
    ),
    """",
    IFERROR(TEXTJOIN(CHAR(10),TRUE,FILTER('SUMMARY DATA'!G:G,'SUMMARY DATA'!$D:$D=$C432,'SUMMARY DATA'!$B:$B=""RWS"")),"""")
  )
)"),"")</f>
        <v/>
      </c>
      <c r="H432" s="18" t="str">
        <f>IFERROR(__xludf.DUMMYFUNCTION("IFERROR(
  TEXTJOIN(CHAR(10),TRUE,FILTER('SUMMARY DATA'!H:H,'SUMMARY DATA'!$A:$A=$A432,'SUMMARY DATA'!$C:$C=$B432,'SUMMARY DATA'!$B:$B=""RWS"",'SUMMARY DATA'!$H:$H=$D432)),
  IF(
    OR(
      ISNUMBER(SEARCH(""CDM CASH DEPOSIT"",$C432)),
      ISNUMBER(S"&amp;"EARCH(""CASH DEPOSIT"",$C432))
    ),
    """",
    IFERROR(TEXTJOIN(CHAR(10),TRUE,FILTER('SUMMARY DATA'!H:H,'SUMMARY DATA'!$D:$D=$C432,'SUMMARY DATA'!$B:$B=""RWS"",'SUMMARY DATA'!$H:$H=$D432)),"""")
  )
)"),"")</f>
        <v/>
      </c>
      <c r="I432" s="18" t="str">
        <f>IFERROR(__xludf.DUMMYFUNCTION("IF(H432="""","""",
SUM(ARRAYFORMULA(VALUE(SPLIT(H432,CHAR(10)))))
)"),"")</f>
        <v/>
      </c>
      <c r="J432" s="17" t="str">
        <f>IFERROR(__xludf.DUMMYFUNCTION("IFERROR(
  TEXTJOIN(CHAR(10),TRUE,FILTER('SUMMARY DATA'!I:I,'SUMMARY DATA'!$A:$A=$A432,'SUMMARY DATA'!$C:$C=$B432,'SUMMARY DATA'!$B:$B=""RWS"")),
  IF(
    OR(
      ISNUMBER(SEARCH(""CDM CASH DEPOSIT"",$C432)),
      ISNUMBER(SEARCH(""CASH DEPOSIT"",$C43"&amp;"2)),
      COUNTIFS('SUMMARY DATA'!$D:$D,$C432,'SUMMARY DATA'!$B:$B,""RWS"")&lt;&gt;1
    ),
    """",
    IFERROR(TEXTJOIN(CHAR(10),TRUE,FILTER('SUMMARY DATA'!I:I,'SUMMARY DATA'!$D:$D=$C432,'SUMMARY DATA'!$B:$B=""RWS"")),"""")
  )
)"),"")</f>
        <v/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Height="1" spans="1:27">
      <c r="A433" s="2" t="s">
        <v>1802</v>
      </c>
      <c r="B433" s="15">
        <v>46018</v>
      </c>
      <c r="C433" s="2" t="s">
        <v>1803</v>
      </c>
      <c r="D433" s="3">
        <v>13.98</v>
      </c>
      <c r="E433" s="16" t="str">
        <f>IFERROR(__xludf.DUMMYFUNCTION("IFERROR(
  TEXTJOIN(CHAR(10),TRUE,FILTER('SUMMARY DATA'!E:E,'SUMMARY DATA'!$A:$A=$A433,'SUMMARY DATA'!$C:$C=$B433,'SUMMARY DATA'!$B:$B=""RWS"")),
  IF(
    OR(
      ISNUMBER(SEARCH(""CDM CASH DEPOSIT"",$C433)),
      ISNUMBER(SEARCH(""CASH DEPOSIT"",$C43"&amp;"3)),
      COUNTIFS('SUMMARY DATA'!$D:$D,$C433,'SUMMARY DATA'!$B:$B,""RWS"")&lt;&gt;1
    ),
    """",
    IFERROR(TEXTJOIN(CHAR(10),TRUE,FILTER('SUMMARY DATA'!E:E,'SUMMARY DATA'!$D:$D=$C433,'SUMMARY DATA'!$B:$B=""RWS"")),"""")
  )
)"),"")</f>
        <v/>
      </c>
      <c r="F433" s="17" t="str">
        <f>IFERROR(__xludf.DUMMYFUNCTION("IFERROR(
  TEXTJOIN(CHAR(10),TRUE,FILTER('SUMMARY DATA'!F:F,'SUMMARY DATA'!$A:$A=$A433,'SUMMARY DATA'!$C:$C=$B433,'SUMMARY DATA'!$B:$B=""RWS"")),
  IF(
    OR(
      ISNUMBER(SEARCH(""CDM CASH DEPOSIT"",$C433)),
      ISNUMBER(SEARCH(""CASH DEPOSIT"",$C43"&amp;"3)),
      COUNTIFS('SUMMARY DATA'!$D:$D,$C433,'SUMMARY DATA'!$B:$B,""RWS"")&lt;&gt;1
    ),
    """",
    IFERROR(TEXTJOIN(CHAR(10),TRUE,FILTER('SUMMARY DATA'!F:F,'SUMMARY DATA'!$D:$D=$C433,'SUMMARY DATA'!$B:$B=""RWS"")),"""")
  )
)"),"")</f>
        <v/>
      </c>
      <c r="G433" s="17" t="str">
        <f>IFERROR(__xludf.DUMMYFUNCTION("IFERROR(
  TEXTJOIN(CHAR(10),TRUE,FILTER('SUMMARY DATA'!G:G,'SUMMARY DATA'!$A:$A=$A433,'SUMMARY DATA'!$C:$C=$B433,'SUMMARY DATA'!$B:$B=""RWS"")),
  IF(
    OR(
      ISNUMBER(SEARCH(""CDM CASH DEPOSIT"",$C433)),
      ISNUMBER(SEARCH(""CASH DEPOSIT"",$C43"&amp;"3)),
      COUNTIFS('SUMMARY DATA'!$D:$D,$C433,'SUMMARY DATA'!$B:$B,""RWS"")&lt;&gt;1
    ),
    """",
    IFERROR(TEXTJOIN(CHAR(10),TRUE,FILTER('SUMMARY DATA'!G:G,'SUMMARY DATA'!$D:$D=$C433,'SUMMARY DATA'!$B:$B=""RWS"")),"""")
  )
)"),"")</f>
        <v/>
      </c>
      <c r="H433" s="18" t="str">
        <f>IFERROR(__xludf.DUMMYFUNCTION("IFERROR(
  TEXTJOIN(CHAR(10),TRUE,FILTER('SUMMARY DATA'!H:H,'SUMMARY DATA'!$A:$A=$A433,'SUMMARY DATA'!$C:$C=$B433,'SUMMARY DATA'!$B:$B=""RWS"",'SUMMARY DATA'!$H:$H=$D433)),
  IF(
    OR(
      ISNUMBER(SEARCH(""CDM CASH DEPOSIT"",$C433)),
      ISNUMBER(S"&amp;"EARCH(""CASH DEPOSIT"",$C433))
    ),
    """",
    IFERROR(TEXTJOIN(CHAR(10),TRUE,FILTER('SUMMARY DATA'!H:H,'SUMMARY DATA'!$D:$D=$C433,'SUMMARY DATA'!$B:$B=""RWS"",'SUMMARY DATA'!$H:$H=$D433)),"""")
  )
)"),"")</f>
        <v/>
      </c>
      <c r="I433" s="18" t="str">
        <f>IFERROR(__xludf.DUMMYFUNCTION("IF(H433="""","""",
SUM(ARRAYFORMULA(VALUE(SPLIT(H433,CHAR(10)))))
)"),"")</f>
        <v/>
      </c>
      <c r="J433" s="17" t="str">
        <f>IFERROR(__xludf.DUMMYFUNCTION("IFERROR(
  TEXTJOIN(CHAR(10),TRUE,FILTER('SUMMARY DATA'!I:I,'SUMMARY DATA'!$A:$A=$A433,'SUMMARY DATA'!$C:$C=$B433,'SUMMARY DATA'!$B:$B=""RWS"")),
  IF(
    OR(
      ISNUMBER(SEARCH(""CDM CASH DEPOSIT"",$C433)),
      ISNUMBER(SEARCH(""CASH DEPOSIT"",$C43"&amp;"3)),
      COUNTIFS('SUMMARY DATA'!$D:$D,$C433,'SUMMARY DATA'!$B:$B,""RWS"")&lt;&gt;1
    ),
    """",
    IFERROR(TEXTJOIN(CHAR(10),TRUE,FILTER('SUMMARY DATA'!I:I,'SUMMARY DATA'!$D:$D=$C433,'SUMMARY DATA'!$B:$B=""RWS"")),"""")
  )
)"),"")</f>
        <v/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Height="1" spans="1:27">
      <c r="A434" s="2" t="s">
        <v>1804</v>
      </c>
      <c r="B434" s="15">
        <v>46017</v>
      </c>
      <c r="C434" s="2" t="s">
        <v>1805</v>
      </c>
      <c r="D434" s="3">
        <v>45</v>
      </c>
      <c r="E434" s="16" t="str">
        <f>IFERROR(__xludf.DUMMYFUNCTION("IFERROR(
  TEXTJOIN(CHAR(10),TRUE,FILTER('SUMMARY DATA'!E:E,'SUMMARY DATA'!$A:$A=$A434,'SUMMARY DATA'!$C:$C=$B434,'SUMMARY DATA'!$B:$B=""RWS"")),
  IF(
    OR(
      ISNUMBER(SEARCH(""CDM CASH DEPOSIT"",$C434)),
      ISNUMBER(SEARCH(""CASH DEPOSIT"",$C43"&amp;"4)),
      COUNTIFS('SUMMARY DATA'!$D:$D,$C434,'SUMMARY DATA'!$B:$B,""RWS"")&lt;&gt;1
    ),
    """",
    IFERROR(TEXTJOIN(CHAR(10),TRUE,FILTER('SUMMARY DATA'!E:E,'SUMMARY DATA'!$D:$D=$C434,'SUMMARY DATA'!$B:$B=""RWS"")),"""")
  )
)"),"")</f>
        <v/>
      </c>
      <c r="F434" s="17" t="str">
        <f>IFERROR(__xludf.DUMMYFUNCTION("IFERROR(
  TEXTJOIN(CHAR(10),TRUE,FILTER('SUMMARY DATA'!F:F,'SUMMARY DATA'!$A:$A=$A434,'SUMMARY DATA'!$C:$C=$B434,'SUMMARY DATA'!$B:$B=""RWS"")),
  IF(
    OR(
      ISNUMBER(SEARCH(""CDM CASH DEPOSIT"",$C434)),
      ISNUMBER(SEARCH(""CASH DEPOSIT"",$C43"&amp;"4)),
      COUNTIFS('SUMMARY DATA'!$D:$D,$C434,'SUMMARY DATA'!$B:$B,""RWS"")&lt;&gt;1
    ),
    """",
    IFERROR(TEXTJOIN(CHAR(10),TRUE,FILTER('SUMMARY DATA'!F:F,'SUMMARY DATA'!$D:$D=$C434,'SUMMARY DATA'!$B:$B=""RWS"")),"""")
  )
)"),"")</f>
        <v/>
      </c>
      <c r="G434" s="17" t="str">
        <f>IFERROR(__xludf.DUMMYFUNCTION("IFERROR(
  TEXTJOIN(CHAR(10),TRUE,FILTER('SUMMARY DATA'!G:G,'SUMMARY DATA'!$A:$A=$A434,'SUMMARY DATA'!$C:$C=$B434,'SUMMARY DATA'!$B:$B=""RWS"")),
  IF(
    OR(
      ISNUMBER(SEARCH(""CDM CASH DEPOSIT"",$C434)),
      ISNUMBER(SEARCH(""CASH DEPOSIT"",$C43"&amp;"4)),
      COUNTIFS('SUMMARY DATA'!$D:$D,$C434,'SUMMARY DATA'!$B:$B,""RWS"")&lt;&gt;1
    ),
    """",
    IFERROR(TEXTJOIN(CHAR(10),TRUE,FILTER('SUMMARY DATA'!G:G,'SUMMARY DATA'!$D:$D=$C434,'SUMMARY DATA'!$B:$B=""RWS"")),"""")
  )
)"),"")</f>
        <v/>
      </c>
      <c r="H434" s="18" t="str">
        <f>IFERROR(__xludf.DUMMYFUNCTION("IFERROR(
  TEXTJOIN(CHAR(10),TRUE,FILTER('SUMMARY DATA'!H:H,'SUMMARY DATA'!$A:$A=$A434,'SUMMARY DATA'!$C:$C=$B434,'SUMMARY DATA'!$B:$B=""RWS"",'SUMMARY DATA'!$H:$H=$D434)),
  IF(
    OR(
      ISNUMBER(SEARCH(""CDM CASH DEPOSIT"",$C434)),
      ISNUMBER(S"&amp;"EARCH(""CASH DEPOSIT"",$C434))
    ),
    """",
    IFERROR(TEXTJOIN(CHAR(10),TRUE,FILTER('SUMMARY DATA'!H:H,'SUMMARY DATA'!$D:$D=$C434,'SUMMARY DATA'!$B:$B=""RWS"",'SUMMARY DATA'!$H:$H=$D434)),"""")
  )
)"),"")</f>
        <v/>
      </c>
      <c r="I434" s="18" t="str">
        <f>IFERROR(__xludf.DUMMYFUNCTION("IF(H434="""","""",
SUM(ARRAYFORMULA(VALUE(SPLIT(H434,CHAR(10)))))
)"),"")</f>
        <v/>
      </c>
      <c r="J434" s="17" t="str">
        <f>IFERROR(__xludf.DUMMYFUNCTION("IFERROR(
  TEXTJOIN(CHAR(10),TRUE,FILTER('SUMMARY DATA'!I:I,'SUMMARY DATA'!$A:$A=$A434,'SUMMARY DATA'!$C:$C=$B434,'SUMMARY DATA'!$B:$B=""RWS"")),
  IF(
    OR(
      ISNUMBER(SEARCH(""CDM CASH DEPOSIT"",$C434)),
      ISNUMBER(SEARCH(""CASH DEPOSIT"",$C43"&amp;"4)),
      COUNTIFS('SUMMARY DATA'!$D:$D,$C434,'SUMMARY DATA'!$B:$B,""RWS"")&lt;&gt;1
    ),
    """",
    IFERROR(TEXTJOIN(CHAR(10),TRUE,FILTER('SUMMARY DATA'!I:I,'SUMMARY DATA'!$D:$D=$C434,'SUMMARY DATA'!$B:$B=""RWS"")),"""")
  )
)"),"")</f>
        <v/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Height="1" spans="1:27">
      <c r="A435" s="2" t="s">
        <v>1142</v>
      </c>
      <c r="B435" s="15">
        <v>46017</v>
      </c>
      <c r="C435" s="2" t="s">
        <v>1806</v>
      </c>
      <c r="D435" s="3">
        <v>37.51</v>
      </c>
      <c r="E435" s="16" t="str">
        <f>IFERROR(__xludf.DUMMYFUNCTION("IFERROR(
  TEXTJOIN(CHAR(10),TRUE,FILTER('SUMMARY DATA'!E:E,'SUMMARY DATA'!$A:$A=$A435,'SUMMARY DATA'!$C:$C=$B435,'SUMMARY DATA'!$B:$B=""RWS"")),
  IF(
    OR(
      ISNUMBER(SEARCH(""CDM CASH DEPOSIT"",$C435)),
      ISNUMBER(SEARCH(""CASH DEPOSIT"",$C43"&amp;"5)),
      COUNTIFS('SUMMARY DATA'!$D:$D,$C435,'SUMMARY DATA'!$B:$B,""RWS"")&lt;&gt;1
    ),
    """",
    IFERROR(TEXTJOIN(CHAR(10),TRUE,FILTER('SUMMARY DATA'!E:E,'SUMMARY DATA'!$D:$D=$C435,'SUMMARY DATA'!$B:$B=""RWS"")),"""")
  )
)"),"")</f>
        <v/>
      </c>
      <c r="F435" s="17" t="str">
        <f>IFERROR(__xludf.DUMMYFUNCTION("IFERROR(
  TEXTJOIN(CHAR(10),TRUE,FILTER('SUMMARY DATA'!F:F,'SUMMARY DATA'!$A:$A=$A435,'SUMMARY DATA'!$C:$C=$B435,'SUMMARY DATA'!$B:$B=""RWS"")),
  IF(
    OR(
      ISNUMBER(SEARCH(""CDM CASH DEPOSIT"",$C435)),
      ISNUMBER(SEARCH(""CASH DEPOSIT"",$C43"&amp;"5)),
      COUNTIFS('SUMMARY DATA'!$D:$D,$C435,'SUMMARY DATA'!$B:$B,""RWS"")&lt;&gt;1
    ),
    """",
    IFERROR(TEXTJOIN(CHAR(10),TRUE,FILTER('SUMMARY DATA'!F:F,'SUMMARY DATA'!$D:$D=$C435,'SUMMARY DATA'!$B:$B=""RWS"")),"""")
  )
)"),"")</f>
        <v/>
      </c>
      <c r="G435" s="17" t="str">
        <f>IFERROR(__xludf.DUMMYFUNCTION("IFERROR(
  TEXTJOIN(CHAR(10),TRUE,FILTER('SUMMARY DATA'!G:G,'SUMMARY DATA'!$A:$A=$A435,'SUMMARY DATA'!$C:$C=$B435,'SUMMARY DATA'!$B:$B=""RWS"")),
  IF(
    OR(
      ISNUMBER(SEARCH(""CDM CASH DEPOSIT"",$C435)),
      ISNUMBER(SEARCH(""CASH DEPOSIT"",$C43"&amp;"5)),
      COUNTIFS('SUMMARY DATA'!$D:$D,$C435,'SUMMARY DATA'!$B:$B,""RWS"")&lt;&gt;1
    ),
    """",
    IFERROR(TEXTJOIN(CHAR(10),TRUE,FILTER('SUMMARY DATA'!G:G,'SUMMARY DATA'!$D:$D=$C435,'SUMMARY DATA'!$B:$B=""RWS"")),"""")
  )
)"),"")</f>
        <v/>
      </c>
      <c r="H435" s="18" t="str">
        <f>IFERROR(__xludf.DUMMYFUNCTION("IFERROR(
  TEXTJOIN(CHAR(10),TRUE,FILTER('SUMMARY DATA'!H:H,'SUMMARY DATA'!$A:$A=$A435,'SUMMARY DATA'!$C:$C=$B435,'SUMMARY DATA'!$B:$B=""RWS"",'SUMMARY DATA'!$H:$H=$D435)),
  IF(
    OR(
      ISNUMBER(SEARCH(""CDM CASH DEPOSIT"",$C435)),
      ISNUMBER(S"&amp;"EARCH(""CASH DEPOSIT"",$C435))
    ),
    """",
    IFERROR(TEXTJOIN(CHAR(10),TRUE,FILTER('SUMMARY DATA'!H:H,'SUMMARY DATA'!$D:$D=$C435,'SUMMARY DATA'!$B:$B=""RWS"",'SUMMARY DATA'!$H:$H=$D435)),"""")
  )
)"),"")</f>
        <v/>
      </c>
      <c r="I435" s="18" t="str">
        <f>IFERROR(__xludf.DUMMYFUNCTION("IF(H435="""","""",
SUM(ARRAYFORMULA(VALUE(SPLIT(H435,CHAR(10)))))
)"),"")</f>
        <v/>
      </c>
      <c r="J435" s="17" t="str">
        <f>IFERROR(__xludf.DUMMYFUNCTION("IFERROR(
  TEXTJOIN(CHAR(10),TRUE,FILTER('SUMMARY DATA'!I:I,'SUMMARY DATA'!$A:$A=$A435,'SUMMARY DATA'!$C:$C=$B435,'SUMMARY DATA'!$B:$B=""RWS"")),
  IF(
    OR(
      ISNUMBER(SEARCH(""CDM CASH DEPOSIT"",$C435)),
      ISNUMBER(SEARCH(""CASH DEPOSIT"",$C43"&amp;"5)),
      COUNTIFS('SUMMARY DATA'!$D:$D,$C435,'SUMMARY DATA'!$B:$B,""RWS"")&lt;&gt;1
    ),
    """",
    IFERROR(TEXTJOIN(CHAR(10),TRUE,FILTER('SUMMARY DATA'!I:I,'SUMMARY DATA'!$D:$D=$C435,'SUMMARY DATA'!$B:$B=""RWS"")),"""")
  )
)"),"")</f>
        <v/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Height="1" spans="1:27">
      <c r="A436" s="2" t="s">
        <v>1807</v>
      </c>
      <c r="B436" s="15">
        <v>46017</v>
      </c>
      <c r="C436" s="2" t="s">
        <v>1808</v>
      </c>
      <c r="D436" s="3">
        <v>117</v>
      </c>
      <c r="E436" s="16" t="str">
        <f>IFERROR(__xludf.DUMMYFUNCTION("IFERROR(
  TEXTJOIN(CHAR(10),TRUE,FILTER('SUMMARY DATA'!E:E,'SUMMARY DATA'!$A:$A=$A436,'SUMMARY DATA'!$C:$C=$B436,'SUMMARY DATA'!$B:$B=""RWS"")),
  IF(
    OR(
      ISNUMBER(SEARCH(""CDM CASH DEPOSIT"",$C436)),
      ISNUMBER(SEARCH(""CASH DEPOSIT"",$C43"&amp;"6)),
      COUNTIFS('SUMMARY DATA'!$D:$D,$C436,'SUMMARY DATA'!$B:$B,""RWS"")&lt;&gt;1
    ),
    """",
    IFERROR(TEXTJOIN(CHAR(10),TRUE,FILTER('SUMMARY DATA'!E:E,'SUMMARY DATA'!$D:$D=$C436,'SUMMARY DATA'!$B:$B=""RWS"")),"""")
  )
)"),"")</f>
        <v/>
      </c>
      <c r="F436" s="17" t="str">
        <f>IFERROR(__xludf.DUMMYFUNCTION("IFERROR(
  TEXTJOIN(CHAR(10),TRUE,FILTER('SUMMARY DATA'!F:F,'SUMMARY DATA'!$A:$A=$A436,'SUMMARY DATA'!$C:$C=$B436,'SUMMARY DATA'!$B:$B=""RWS"")),
  IF(
    OR(
      ISNUMBER(SEARCH(""CDM CASH DEPOSIT"",$C436)),
      ISNUMBER(SEARCH(""CASH DEPOSIT"",$C43"&amp;"6)),
      COUNTIFS('SUMMARY DATA'!$D:$D,$C436,'SUMMARY DATA'!$B:$B,""RWS"")&lt;&gt;1
    ),
    """",
    IFERROR(TEXTJOIN(CHAR(10),TRUE,FILTER('SUMMARY DATA'!F:F,'SUMMARY DATA'!$D:$D=$C436,'SUMMARY DATA'!$B:$B=""RWS"")),"""")
  )
)"),"")</f>
        <v/>
      </c>
      <c r="G436" s="17" t="str">
        <f>IFERROR(__xludf.DUMMYFUNCTION("IFERROR(
  TEXTJOIN(CHAR(10),TRUE,FILTER('SUMMARY DATA'!G:G,'SUMMARY DATA'!$A:$A=$A436,'SUMMARY DATA'!$C:$C=$B436,'SUMMARY DATA'!$B:$B=""RWS"")),
  IF(
    OR(
      ISNUMBER(SEARCH(""CDM CASH DEPOSIT"",$C436)),
      ISNUMBER(SEARCH(""CASH DEPOSIT"",$C43"&amp;"6)),
      COUNTIFS('SUMMARY DATA'!$D:$D,$C436,'SUMMARY DATA'!$B:$B,""RWS"")&lt;&gt;1
    ),
    """",
    IFERROR(TEXTJOIN(CHAR(10),TRUE,FILTER('SUMMARY DATA'!G:G,'SUMMARY DATA'!$D:$D=$C436,'SUMMARY DATA'!$B:$B=""RWS"")),"""")
  )
)"),"")</f>
        <v/>
      </c>
      <c r="H436" s="18" t="str">
        <f>IFERROR(__xludf.DUMMYFUNCTION("IFERROR(
  TEXTJOIN(CHAR(10),TRUE,FILTER('SUMMARY DATA'!H:H,'SUMMARY DATA'!$A:$A=$A436,'SUMMARY DATA'!$C:$C=$B436,'SUMMARY DATA'!$B:$B=""RWS"",'SUMMARY DATA'!$H:$H=$D436)),
  IF(
    OR(
      ISNUMBER(SEARCH(""CDM CASH DEPOSIT"",$C436)),
      ISNUMBER(S"&amp;"EARCH(""CASH DEPOSIT"",$C436))
    ),
    """",
    IFERROR(TEXTJOIN(CHAR(10),TRUE,FILTER('SUMMARY DATA'!H:H,'SUMMARY DATA'!$D:$D=$C436,'SUMMARY DATA'!$B:$B=""RWS"",'SUMMARY DATA'!$H:$H=$D436)),"""")
  )
)"),"")</f>
        <v/>
      </c>
      <c r="I436" s="18" t="str">
        <f>IFERROR(__xludf.DUMMYFUNCTION("IF(H436="""","""",
SUM(ARRAYFORMULA(VALUE(SPLIT(H436,CHAR(10)))))
)"),"")</f>
        <v/>
      </c>
      <c r="J436" s="17" t="str">
        <f>IFERROR(__xludf.DUMMYFUNCTION("IFERROR(
  TEXTJOIN(CHAR(10),TRUE,FILTER('SUMMARY DATA'!I:I,'SUMMARY DATA'!$A:$A=$A436,'SUMMARY DATA'!$C:$C=$B436,'SUMMARY DATA'!$B:$B=""RWS"")),
  IF(
    OR(
      ISNUMBER(SEARCH(""CDM CASH DEPOSIT"",$C436)),
      ISNUMBER(SEARCH(""CASH DEPOSIT"",$C43"&amp;"6)),
      COUNTIFS('SUMMARY DATA'!$D:$D,$C436,'SUMMARY DATA'!$B:$B,""RWS"")&lt;&gt;1
    ),
    """",
    IFERROR(TEXTJOIN(CHAR(10),TRUE,FILTER('SUMMARY DATA'!I:I,'SUMMARY DATA'!$D:$D=$C436,'SUMMARY DATA'!$B:$B=""RWS"")),"""")
  )
)"),"")</f>
        <v/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Height="1" spans="1:27">
      <c r="A437" s="2" t="s">
        <v>1809</v>
      </c>
      <c r="B437" s="15">
        <v>46016</v>
      </c>
      <c r="C437" s="2" t="s">
        <v>1810</v>
      </c>
      <c r="D437" s="3">
        <v>108.63</v>
      </c>
      <c r="E437" s="16" t="str">
        <f>IFERROR(__xludf.DUMMYFUNCTION("IFERROR(
  TEXTJOIN(CHAR(10),TRUE,FILTER('SUMMARY DATA'!E:E,'SUMMARY DATA'!$A:$A=$A437,'SUMMARY DATA'!$C:$C=$B437,'SUMMARY DATA'!$B:$B=""RWS"")),
  IF(
    OR(
      ISNUMBER(SEARCH(""CDM CASH DEPOSIT"",$C437)),
      ISNUMBER(SEARCH(""CASH DEPOSIT"",$C43"&amp;"7)),
      COUNTIFS('SUMMARY DATA'!$D:$D,$C437,'SUMMARY DATA'!$B:$B,""RWS"")&lt;&gt;1
    ),
    """",
    IFERROR(TEXTJOIN(CHAR(10),TRUE,FILTER('SUMMARY DATA'!E:E,'SUMMARY DATA'!$D:$D=$C437,'SUMMARY DATA'!$B:$B=""RWS"")),"""")
  )
)"),"")</f>
        <v/>
      </c>
      <c r="F437" s="17" t="str">
        <f>IFERROR(__xludf.DUMMYFUNCTION("IFERROR(
  TEXTJOIN(CHAR(10),TRUE,FILTER('SUMMARY DATA'!F:F,'SUMMARY DATA'!$A:$A=$A437,'SUMMARY DATA'!$C:$C=$B437,'SUMMARY DATA'!$B:$B=""RWS"")),
  IF(
    OR(
      ISNUMBER(SEARCH(""CDM CASH DEPOSIT"",$C437)),
      ISNUMBER(SEARCH(""CASH DEPOSIT"",$C43"&amp;"7)),
      COUNTIFS('SUMMARY DATA'!$D:$D,$C437,'SUMMARY DATA'!$B:$B,""RWS"")&lt;&gt;1
    ),
    """",
    IFERROR(TEXTJOIN(CHAR(10),TRUE,FILTER('SUMMARY DATA'!F:F,'SUMMARY DATA'!$D:$D=$C437,'SUMMARY DATA'!$B:$B=""RWS"")),"""")
  )
)"),"")</f>
        <v/>
      </c>
      <c r="G437" s="17" t="str">
        <f>IFERROR(__xludf.DUMMYFUNCTION("IFERROR(
  TEXTJOIN(CHAR(10),TRUE,FILTER('SUMMARY DATA'!G:G,'SUMMARY DATA'!$A:$A=$A437,'SUMMARY DATA'!$C:$C=$B437,'SUMMARY DATA'!$B:$B=""RWS"")),
  IF(
    OR(
      ISNUMBER(SEARCH(""CDM CASH DEPOSIT"",$C437)),
      ISNUMBER(SEARCH(""CASH DEPOSIT"",$C43"&amp;"7)),
      COUNTIFS('SUMMARY DATA'!$D:$D,$C437,'SUMMARY DATA'!$B:$B,""RWS"")&lt;&gt;1
    ),
    """",
    IFERROR(TEXTJOIN(CHAR(10),TRUE,FILTER('SUMMARY DATA'!G:G,'SUMMARY DATA'!$D:$D=$C437,'SUMMARY DATA'!$B:$B=""RWS"")),"""")
  )
)"),"")</f>
        <v/>
      </c>
      <c r="H437" s="18" t="str">
        <f>IFERROR(__xludf.DUMMYFUNCTION("IFERROR(
  TEXTJOIN(CHAR(10),TRUE,FILTER('SUMMARY DATA'!H:H,'SUMMARY DATA'!$A:$A=$A437,'SUMMARY DATA'!$C:$C=$B437,'SUMMARY DATA'!$B:$B=""RWS"",'SUMMARY DATA'!$H:$H=$D437)),
  IF(
    OR(
      ISNUMBER(SEARCH(""CDM CASH DEPOSIT"",$C437)),
      ISNUMBER(S"&amp;"EARCH(""CASH DEPOSIT"",$C437))
    ),
    """",
    IFERROR(TEXTJOIN(CHAR(10),TRUE,FILTER('SUMMARY DATA'!H:H,'SUMMARY DATA'!$D:$D=$C437,'SUMMARY DATA'!$B:$B=""RWS"",'SUMMARY DATA'!$H:$H=$D437)),"""")
  )
)"),"")</f>
        <v/>
      </c>
      <c r="I437" s="18" t="str">
        <f>IFERROR(__xludf.DUMMYFUNCTION("IF(H437="""","""",
SUM(ARRAYFORMULA(VALUE(SPLIT(H437,CHAR(10)))))
)"),"")</f>
        <v/>
      </c>
      <c r="J437" s="17" t="str">
        <f>IFERROR(__xludf.DUMMYFUNCTION("IFERROR(
  TEXTJOIN(CHAR(10),TRUE,FILTER('SUMMARY DATA'!I:I,'SUMMARY DATA'!$A:$A=$A437,'SUMMARY DATA'!$C:$C=$B437,'SUMMARY DATA'!$B:$B=""RWS"")),
  IF(
    OR(
      ISNUMBER(SEARCH(""CDM CASH DEPOSIT"",$C437)),
      ISNUMBER(SEARCH(""CASH DEPOSIT"",$C43"&amp;"7)),
      COUNTIFS('SUMMARY DATA'!$D:$D,$C437,'SUMMARY DATA'!$B:$B,""RWS"")&lt;&gt;1
    ),
    """",
    IFERROR(TEXTJOIN(CHAR(10),TRUE,FILTER('SUMMARY DATA'!I:I,'SUMMARY DATA'!$D:$D=$C437,'SUMMARY DATA'!$B:$B=""RWS"")),"""")
  )
)"),"")</f>
        <v/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Height="1" spans="1:27">
      <c r="A438" s="2" t="s">
        <v>1811</v>
      </c>
      <c r="B438" s="15">
        <v>46016</v>
      </c>
      <c r="C438" s="2" t="s">
        <v>852</v>
      </c>
      <c r="D438" s="3">
        <v>196.12</v>
      </c>
      <c r="E438" s="16" t="str">
        <f>IFERROR(__xludf.DUMMYFUNCTION("IFERROR(
  TEXTJOIN(CHAR(10),TRUE,FILTER('SUMMARY DATA'!E:E,'SUMMARY DATA'!$A:$A=$A438,'SUMMARY DATA'!$C:$C=$B438,'SUMMARY DATA'!$B:$B=""RWS"")),
  IF(
    OR(
      ISNUMBER(SEARCH(""CDM CASH DEPOSIT"",$C438)),
      ISNUMBER(SEARCH(""CASH DEPOSIT"",$C43"&amp;"8)),
      COUNTIFS('SUMMARY DATA'!$D:$D,$C438,'SUMMARY DATA'!$B:$B,""RWS"")&lt;&gt;1
    ),
    """",
    IFERROR(TEXTJOIN(CHAR(10),TRUE,FILTER('SUMMARY DATA'!E:E,'SUMMARY DATA'!$D:$D=$C438,'SUMMARY DATA'!$B:$B=""RWS"")),"""")
  )
)"),"")</f>
        <v/>
      </c>
      <c r="F438" s="17" t="str">
        <f>IFERROR(__xludf.DUMMYFUNCTION("IFERROR(
  TEXTJOIN(CHAR(10),TRUE,FILTER('SUMMARY DATA'!F:F,'SUMMARY DATA'!$A:$A=$A438,'SUMMARY DATA'!$C:$C=$B438,'SUMMARY DATA'!$B:$B=""RWS"")),
  IF(
    OR(
      ISNUMBER(SEARCH(""CDM CASH DEPOSIT"",$C438)),
      ISNUMBER(SEARCH(""CASH DEPOSIT"",$C43"&amp;"8)),
      COUNTIFS('SUMMARY DATA'!$D:$D,$C438,'SUMMARY DATA'!$B:$B,""RWS"")&lt;&gt;1
    ),
    """",
    IFERROR(TEXTJOIN(CHAR(10),TRUE,FILTER('SUMMARY DATA'!F:F,'SUMMARY DATA'!$D:$D=$C438,'SUMMARY DATA'!$B:$B=""RWS"")),"""")
  )
)"),"")</f>
        <v/>
      </c>
      <c r="G438" s="17" t="str">
        <f>IFERROR(__xludf.DUMMYFUNCTION("IFERROR(
  TEXTJOIN(CHAR(10),TRUE,FILTER('SUMMARY DATA'!G:G,'SUMMARY DATA'!$A:$A=$A438,'SUMMARY DATA'!$C:$C=$B438,'SUMMARY DATA'!$B:$B=""RWS"")),
  IF(
    OR(
      ISNUMBER(SEARCH(""CDM CASH DEPOSIT"",$C438)),
      ISNUMBER(SEARCH(""CASH DEPOSIT"",$C43"&amp;"8)),
      COUNTIFS('SUMMARY DATA'!$D:$D,$C438,'SUMMARY DATA'!$B:$B,""RWS"")&lt;&gt;1
    ),
    """",
    IFERROR(TEXTJOIN(CHAR(10),TRUE,FILTER('SUMMARY DATA'!G:G,'SUMMARY DATA'!$D:$D=$C438,'SUMMARY DATA'!$B:$B=""RWS"")),"""")
  )
)"),"")</f>
        <v/>
      </c>
      <c r="H438" s="18" t="str">
        <f>IFERROR(__xludf.DUMMYFUNCTION("IFERROR(
  TEXTJOIN(CHAR(10),TRUE,FILTER('SUMMARY DATA'!H:H,'SUMMARY DATA'!$A:$A=$A438,'SUMMARY DATA'!$C:$C=$B438,'SUMMARY DATA'!$B:$B=""RWS"",'SUMMARY DATA'!$H:$H=$D438)),
  IF(
    OR(
      ISNUMBER(SEARCH(""CDM CASH DEPOSIT"",$C438)),
      ISNUMBER(S"&amp;"EARCH(""CASH DEPOSIT"",$C438))
    ),
    """",
    IFERROR(TEXTJOIN(CHAR(10),TRUE,FILTER('SUMMARY DATA'!H:H,'SUMMARY DATA'!$D:$D=$C438,'SUMMARY DATA'!$B:$B=""RWS"",'SUMMARY DATA'!$H:$H=$D438)),"""")
  )
)"),"")</f>
        <v/>
      </c>
      <c r="I438" s="18" t="str">
        <f>IFERROR(__xludf.DUMMYFUNCTION("IF(H438="""","""",
SUM(ARRAYFORMULA(VALUE(SPLIT(H438,CHAR(10)))))
)"),"")</f>
        <v/>
      </c>
      <c r="J438" s="17" t="str">
        <f>IFERROR(__xludf.DUMMYFUNCTION("IFERROR(
  TEXTJOIN(CHAR(10),TRUE,FILTER('SUMMARY DATA'!I:I,'SUMMARY DATA'!$A:$A=$A438,'SUMMARY DATA'!$C:$C=$B438,'SUMMARY DATA'!$B:$B=""RWS"")),
  IF(
    OR(
      ISNUMBER(SEARCH(""CDM CASH DEPOSIT"",$C438)),
      ISNUMBER(SEARCH(""CASH DEPOSIT"",$C43"&amp;"8)),
      COUNTIFS('SUMMARY DATA'!$D:$D,$C438,'SUMMARY DATA'!$B:$B,""RWS"")&lt;&gt;1
    ),
    """",
    IFERROR(TEXTJOIN(CHAR(10),TRUE,FILTER('SUMMARY DATA'!I:I,'SUMMARY DATA'!$D:$D=$C438,'SUMMARY DATA'!$B:$B=""RWS"")),"""")
  )
)"),"")</f>
        <v/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Height="1" spans="1:27">
      <c r="A439" s="2" t="s">
        <v>1812</v>
      </c>
      <c r="B439" s="15">
        <v>46016</v>
      </c>
      <c r="C439" s="2" t="s">
        <v>1813</v>
      </c>
      <c r="D439" s="3">
        <v>87.2</v>
      </c>
      <c r="E439" s="16" t="str">
        <f>IFERROR(__xludf.DUMMYFUNCTION("IFERROR(
  TEXTJOIN(CHAR(10),TRUE,FILTER('SUMMARY DATA'!E:E,'SUMMARY DATA'!$A:$A=$A439,'SUMMARY DATA'!$C:$C=$B439,'SUMMARY DATA'!$B:$B=""RWS"")),
  IF(
    OR(
      ISNUMBER(SEARCH(""CDM CASH DEPOSIT"",$C439)),
      ISNUMBER(SEARCH(""CASH DEPOSIT"",$C43"&amp;"9)),
      COUNTIFS('SUMMARY DATA'!$D:$D,$C439,'SUMMARY DATA'!$B:$B,""RWS"")&lt;&gt;1
    ),
    """",
    IFERROR(TEXTJOIN(CHAR(10),TRUE,FILTER('SUMMARY DATA'!E:E,'SUMMARY DATA'!$D:$D=$C439,'SUMMARY DATA'!$B:$B=""RWS"")),"""")
  )
)"),"")</f>
        <v/>
      </c>
      <c r="F439" s="17" t="str">
        <f>IFERROR(__xludf.DUMMYFUNCTION("IFERROR(
  TEXTJOIN(CHAR(10),TRUE,FILTER('SUMMARY DATA'!F:F,'SUMMARY DATA'!$A:$A=$A439,'SUMMARY DATA'!$C:$C=$B439,'SUMMARY DATA'!$B:$B=""RWS"")),
  IF(
    OR(
      ISNUMBER(SEARCH(""CDM CASH DEPOSIT"",$C439)),
      ISNUMBER(SEARCH(""CASH DEPOSIT"",$C43"&amp;"9)),
      COUNTIFS('SUMMARY DATA'!$D:$D,$C439,'SUMMARY DATA'!$B:$B,""RWS"")&lt;&gt;1
    ),
    """",
    IFERROR(TEXTJOIN(CHAR(10),TRUE,FILTER('SUMMARY DATA'!F:F,'SUMMARY DATA'!$D:$D=$C439,'SUMMARY DATA'!$B:$B=""RWS"")),"""")
  )
)"),"")</f>
        <v/>
      </c>
      <c r="G439" s="17" t="str">
        <f>IFERROR(__xludf.DUMMYFUNCTION("IFERROR(
  TEXTJOIN(CHAR(10),TRUE,FILTER('SUMMARY DATA'!G:G,'SUMMARY DATA'!$A:$A=$A439,'SUMMARY DATA'!$C:$C=$B439,'SUMMARY DATA'!$B:$B=""RWS"")),
  IF(
    OR(
      ISNUMBER(SEARCH(""CDM CASH DEPOSIT"",$C439)),
      ISNUMBER(SEARCH(""CASH DEPOSIT"",$C43"&amp;"9)),
      COUNTIFS('SUMMARY DATA'!$D:$D,$C439,'SUMMARY DATA'!$B:$B,""RWS"")&lt;&gt;1
    ),
    """",
    IFERROR(TEXTJOIN(CHAR(10),TRUE,FILTER('SUMMARY DATA'!G:G,'SUMMARY DATA'!$D:$D=$C439,'SUMMARY DATA'!$B:$B=""RWS"")),"""")
  )
)"),"")</f>
        <v/>
      </c>
      <c r="H439" s="18" t="str">
        <f>IFERROR(__xludf.DUMMYFUNCTION("IFERROR(
  TEXTJOIN(CHAR(10),TRUE,FILTER('SUMMARY DATA'!H:H,'SUMMARY DATA'!$A:$A=$A439,'SUMMARY DATA'!$C:$C=$B439,'SUMMARY DATA'!$B:$B=""RWS"",'SUMMARY DATA'!$H:$H=$D439)),
  IF(
    OR(
      ISNUMBER(SEARCH(""CDM CASH DEPOSIT"",$C439)),
      ISNUMBER(S"&amp;"EARCH(""CASH DEPOSIT"",$C439))
    ),
    """",
    IFERROR(TEXTJOIN(CHAR(10),TRUE,FILTER('SUMMARY DATA'!H:H,'SUMMARY DATA'!$D:$D=$C439,'SUMMARY DATA'!$B:$B=""RWS"",'SUMMARY DATA'!$H:$H=$D439)),"""")
  )
)"),"")</f>
        <v/>
      </c>
      <c r="I439" s="18" t="str">
        <f>IFERROR(__xludf.DUMMYFUNCTION("IF(H439="""","""",
SUM(ARRAYFORMULA(VALUE(SPLIT(H439,CHAR(10)))))
)"),"")</f>
        <v/>
      </c>
      <c r="J439" s="17" t="str">
        <f>IFERROR(__xludf.DUMMYFUNCTION("IFERROR(
  TEXTJOIN(CHAR(10),TRUE,FILTER('SUMMARY DATA'!I:I,'SUMMARY DATA'!$A:$A=$A439,'SUMMARY DATA'!$C:$C=$B439,'SUMMARY DATA'!$B:$B=""RWS"")),
  IF(
    OR(
      ISNUMBER(SEARCH(""CDM CASH DEPOSIT"",$C439)),
      ISNUMBER(SEARCH(""CASH DEPOSIT"",$C43"&amp;"9)),
      COUNTIFS('SUMMARY DATA'!$D:$D,$C439,'SUMMARY DATA'!$B:$B,""RWS"")&lt;&gt;1
    ),
    """",
    IFERROR(TEXTJOIN(CHAR(10),TRUE,FILTER('SUMMARY DATA'!I:I,'SUMMARY DATA'!$D:$D=$C439,'SUMMARY DATA'!$B:$B=""RWS"")),"""")
  )
)"),"")</f>
        <v/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Height="1" spans="1:27">
      <c r="A440" s="2"/>
      <c r="B440" s="15">
        <v>46016</v>
      </c>
      <c r="C440" s="2" t="s">
        <v>1814</v>
      </c>
      <c r="D440" s="3">
        <v>39.99</v>
      </c>
      <c r="E440" s="16" t="str">
        <f>IFERROR(__xludf.DUMMYFUNCTION("IFERROR(
  TEXTJOIN(CHAR(10),TRUE,FILTER('SUMMARY DATA'!E:E,'SUMMARY DATA'!$A:$A=$A440,'SUMMARY DATA'!$C:$C=$B440,'SUMMARY DATA'!$B:$B=""RWS"")),
  IF(
    OR(
      ISNUMBER(SEARCH(""CDM CASH DEPOSIT"",$C440)),
      ISNUMBER(SEARCH(""CASH DEPOSIT"",$C44"&amp;"0)),
      COUNTIFS('SUMMARY DATA'!$D:$D,$C440,'SUMMARY DATA'!$B:$B,""RWS"")&lt;&gt;1
    ),
    """",
    IFERROR(TEXTJOIN(CHAR(10),TRUE,FILTER('SUMMARY DATA'!E:E,'SUMMARY DATA'!$D:$D=$C440,'SUMMARY DATA'!$B:$B=""RWS"")),"""")
  )
)"),"")</f>
        <v/>
      </c>
      <c r="F440" s="17" t="str">
        <f>IFERROR(__xludf.DUMMYFUNCTION("IFERROR(
  TEXTJOIN(CHAR(10),TRUE,FILTER('SUMMARY DATA'!F:F,'SUMMARY DATA'!$A:$A=$A440,'SUMMARY DATA'!$C:$C=$B440,'SUMMARY DATA'!$B:$B=""RWS"")),
  IF(
    OR(
      ISNUMBER(SEARCH(""CDM CASH DEPOSIT"",$C440)),
      ISNUMBER(SEARCH(""CASH DEPOSIT"",$C44"&amp;"0)),
      COUNTIFS('SUMMARY DATA'!$D:$D,$C440,'SUMMARY DATA'!$B:$B,""RWS"")&lt;&gt;1
    ),
    """",
    IFERROR(TEXTJOIN(CHAR(10),TRUE,FILTER('SUMMARY DATA'!F:F,'SUMMARY DATA'!$D:$D=$C440,'SUMMARY DATA'!$B:$B=""RWS"")),"""")
  )
)"),"")</f>
        <v/>
      </c>
      <c r="G440" s="17" t="str">
        <f>IFERROR(__xludf.DUMMYFUNCTION("IFERROR(
  TEXTJOIN(CHAR(10),TRUE,FILTER('SUMMARY DATA'!G:G,'SUMMARY DATA'!$A:$A=$A440,'SUMMARY DATA'!$C:$C=$B440,'SUMMARY DATA'!$B:$B=""RWS"")),
  IF(
    OR(
      ISNUMBER(SEARCH(""CDM CASH DEPOSIT"",$C440)),
      ISNUMBER(SEARCH(""CASH DEPOSIT"",$C44"&amp;"0)),
      COUNTIFS('SUMMARY DATA'!$D:$D,$C440,'SUMMARY DATA'!$B:$B,""RWS"")&lt;&gt;1
    ),
    """",
    IFERROR(TEXTJOIN(CHAR(10),TRUE,FILTER('SUMMARY DATA'!G:G,'SUMMARY DATA'!$D:$D=$C440,'SUMMARY DATA'!$B:$B=""RWS"")),"""")
  )
)"),"")</f>
        <v/>
      </c>
      <c r="H440" s="18" t="str">
        <f>IFERROR(__xludf.DUMMYFUNCTION("IFERROR(
  TEXTJOIN(CHAR(10),TRUE,FILTER('SUMMARY DATA'!H:H,'SUMMARY DATA'!$A:$A=$A440,'SUMMARY DATA'!$C:$C=$B440,'SUMMARY DATA'!$B:$B=""RWS"",'SUMMARY DATA'!$H:$H=$D440)),
  IF(
    OR(
      ISNUMBER(SEARCH(""CDM CASH DEPOSIT"",$C440)),
      ISNUMBER(S"&amp;"EARCH(""CASH DEPOSIT"",$C440))
    ),
    """",
    IFERROR(TEXTJOIN(CHAR(10),TRUE,FILTER('SUMMARY DATA'!H:H,'SUMMARY DATA'!$D:$D=$C440,'SUMMARY DATA'!$B:$B=""RWS"",'SUMMARY DATA'!$H:$H=$D440)),"""")
  )
)"),"")</f>
        <v/>
      </c>
      <c r="I440" s="18" t="str">
        <f>IFERROR(__xludf.DUMMYFUNCTION("IF(H440="""","""",
SUM(ARRAYFORMULA(VALUE(SPLIT(H440,CHAR(10)))))
)"),"")</f>
        <v/>
      </c>
      <c r="J440" s="17" t="str">
        <f>IFERROR(__xludf.DUMMYFUNCTION("IFERROR(
  TEXTJOIN(CHAR(10),TRUE,FILTER('SUMMARY DATA'!I:I,'SUMMARY DATA'!$A:$A=$A440,'SUMMARY DATA'!$C:$C=$B440,'SUMMARY DATA'!$B:$B=""RWS"")),
  IF(
    OR(
      ISNUMBER(SEARCH(""CDM CASH DEPOSIT"",$C440)),
      ISNUMBER(SEARCH(""CASH DEPOSIT"",$C44"&amp;"0)),
      COUNTIFS('SUMMARY DATA'!$D:$D,$C440,'SUMMARY DATA'!$B:$B,""RWS"")&lt;&gt;1
    ),
    """",
    IFERROR(TEXTJOIN(CHAR(10),TRUE,FILTER('SUMMARY DATA'!I:I,'SUMMARY DATA'!$D:$D=$C440,'SUMMARY DATA'!$B:$B=""RWS"")),"""")
  )
)"),"")</f>
        <v/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Height="1" spans="1:27">
      <c r="A441" s="2" t="s">
        <v>1815</v>
      </c>
      <c r="B441" s="15">
        <v>46016</v>
      </c>
      <c r="C441" s="2" t="s">
        <v>1816</v>
      </c>
      <c r="D441" s="3">
        <v>538.07</v>
      </c>
      <c r="E441" s="16" t="str">
        <f>IFERROR(__xludf.DUMMYFUNCTION("IFERROR(
  TEXTJOIN(CHAR(10),TRUE,FILTER('SUMMARY DATA'!E:E,'SUMMARY DATA'!$A:$A=$A441,'SUMMARY DATA'!$C:$C=$B441,'SUMMARY DATA'!$B:$B=""RWS"")),
  IF(
    OR(
      ISNUMBER(SEARCH(""CDM CASH DEPOSIT"",$C441)),
      ISNUMBER(SEARCH(""CASH DEPOSIT"",$C44"&amp;"1)),
      COUNTIFS('SUMMARY DATA'!$D:$D,$C441,'SUMMARY DATA'!$B:$B,""RWS"")&lt;&gt;1
    ),
    """",
    IFERROR(TEXTJOIN(CHAR(10),TRUE,FILTER('SUMMARY DATA'!E:E,'SUMMARY DATA'!$D:$D=$C441,'SUMMARY DATA'!$B:$B=""RWS"")),"""")
  )
)"),"")</f>
        <v/>
      </c>
      <c r="F441" s="17" t="str">
        <f>IFERROR(__xludf.DUMMYFUNCTION("IFERROR(
  TEXTJOIN(CHAR(10),TRUE,FILTER('SUMMARY DATA'!F:F,'SUMMARY DATA'!$A:$A=$A441,'SUMMARY DATA'!$C:$C=$B441,'SUMMARY DATA'!$B:$B=""RWS"")),
  IF(
    OR(
      ISNUMBER(SEARCH(""CDM CASH DEPOSIT"",$C441)),
      ISNUMBER(SEARCH(""CASH DEPOSIT"",$C44"&amp;"1)),
      COUNTIFS('SUMMARY DATA'!$D:$D,$C441,'SUMMARY DATA'!$B:$B,""RWS"")&lt;&gt;1
    ),
    """",
    IFERROR(TEXTJOIN(CHAR(10),TRUE,FILTER('SUMMARY DATA'!F:F,'SUMMARY DATA'!$D:$D=$C441,'SUMMARY DATA'!$B:$B=""RWS"")),"""")
  )
)"),"")</f>
        <v/>
      </c>
      <c r="G441" s="17" t="str">
        <f>IFERROR(__xludf.DUMMYFUNCTION("IFERROR(
  TEXTJOIN(CHAR(10),TRUE,FILTER('SUMMARY DATA'!G:G,'SUMMARY DATA'!$A:$A=$A441,'SUMMARY DATA'!$C:$C=$B441,'SUMMARY DATA'!$B:$B=""RWS"")),
  IF(
    OR(
      ISNUMBER(SEARCH(""CDM CASH DEPOSIT"",$C441)),
      ISNUMBER(SEARCH(""CASH DEPOSIT"",$C44"&amp;"1)),
      COUNTIFS('SUMMARY DATA'!$D:$D,$C441,'SUMMARY DATA'!$B:$B,""RWS"")&lt;&gt;1
    ),
    """",
    IFERROR(TEXTJOIN(CHAR(10),TRUE,FILTER('SUMMARY DATA'!G:G,'SUMMARY DATA'!$D:$D=$C441,'SUMMARY DATA'!$B:$B=""RWS"")),"""")
  )
)"),"")</f>
        <v/>
      </c>
      <c r="H441" s="18" t="str">
        <f>IFERROR(__xludf.DUMMYFUNCTION("IFERROR(
  TEXTJOIN(CHAR(10),TRUE,FILTER('SUMMARY DATA'!H:H,'SUMMARY DATA'!$A:$A=$A441,'SUMMARY DATA'!$C:$C=$B441,'SUMMARY DATA'!$B:$B=""RWS"",'SUMMARY DATA'!$H:$H=$D441)),
  IF(
    OR(
      ISNUMBER(SEARCH(""CDM CASH DEPOSIT"",$C441)),
      ISNUMBER(S"&amp;"EARCH(""CASH DEPOSIT"",$C441))
    ),
    """",
    IFERROR(TEXTJOIN(CHAR(10),TRUE,FILTER('SUMMARY DATA'!H:H,'SUMMARY DATA'!$D:$D=$C441,'SUMMARY DATA'!$B:$B=""RWS"",'SUMMARY DATA'!$H:$H=$D441)),"""")
  )
)"),"")</f>
        <v/>
      </c>
      <c r="I441" s="18" t="str">
        <f>IFERROR(__xludf.DUMMYFUNCTION("IF(H441="""","""",
SUM(ARRAYFORMULA(VALUE(SPLIT(H441,CHAR(10)))))
)"),"")</f>
        <v/>
      </c>
      <c r="J441" s="17" t="str">
        <f>IFERROR(__xludf.DUMMYFUNCTION("IFERROR(
  TEXTJOIN(CHAR(10),TRUE,FILTER('SUMMARY DATA'!I:I,'SUMMARY DATA'!$A:$A=$A441,'SUMMARY DATA'!$C:$C=$B441,'SUMMARY DATA'!$B:$B=""RWS"")),
  IF(
    OR(
      ISNUMBER(SEARCH(""CDM CASH DEPOSIT"",$C441)),
      ISNUMBER(SEARCH(""CASH DEPOSIT"",$C44"&amp;"1)),
      COUNTIFS('SUMMARY DATA'!$D:$D,$C441,'SUMMARY DATA'!$B:$B,""RWS"")&lt;&gt;1
    ),
    """",
    IFERROR(TEXTJOIN(CHAR(10),TRUE,FILTER('SUMMARY DATA'!I:I,'SUMMARY DATA'!$D:$D=$C441,'SUMMARY DATA'!$B:$B=""RWS"")),"""")
  )
)"),"")</f>
        <v/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Height="1" spans="1:27">
      <c r="A442" s="2" t="s">
        <v>1817</v>
      </c>
      <c r="B442" s="15">
        <v>46015</v>
      </c>
      <c r="C442" s="2" t="s">
        <v>1818</v>
      </c>
      <c r="D442" s="3">
        <v>302.7</v>
      </c>
      <c r="E442" s="16" t="str">
        <f>IFERROR(__xludf.DUMMYFUNCTION("IFERROR(
  TEXTJOIN(CHAR(10),TRUE,FILTER('SUMMARY DATA'!E:E,'SUMMARY DATA'!$A:$A=$A442,'SUMMARY DATA'!$C:$C=$B442,'SUMMARY DATA'!$B:$B=""RWS"")),
  IF(
    OR(
      ISNUMBER(SEARCH(""CDM CASH DEPOSIT"",$C442)),
      ISNUMBER(SEARCH(""CASH DEPOSIT"",$C44"&amp;"2)),
      COUNTIFS('SUMMARY DATA'!$D:$D,$C442,'SUMMARY DATA'!$B:$B,""RWS"")&lt;&gt;1
    ),
    """",
    IFERROR(TEXTJOIN(CHAR(10),TRUE,FILTER('SUMMARY DATA'!E:E,'SUMMARY DATA'!$D:$D=$C442,'SUMMARY DATA'!$B:$B=""RWS"")),"""")
  )
)"),"")</f>
        <v/>
      </c>
      <c r="F442" s="17" t="str">
        <f>IFERROR(__xludf.DUMMYFUNCTION("IFERROR(
  TEXTJOIN(CHAR(10),TRUE,FILTER('SUMMARY DATA'!F:F,'SUMMARY DATA'!$A:$A=$A442,'SUMMARY DATA'!$C:$C=$B442,'SUMMARY DATA'!$B:$B=""RWS"")),
  IF(
    OR(
      ISNUMBER(SEARCH(""CDM CASH DEPOSIT"",$C442)),
      ISNUMBER(SEARCH(""CASH DEPOSIT"",$C44"&amp;"2)),
      COUNTIFS('SUMMARY DATA'!$D:$D,$C442,'SUMMARY DATA'!$B:$B,""RWS"")&lt;&gt;1
    ),
    """",
    IFERROR(TEXTJOIN(CHAR(10),TRUE,FILTER('SUMMARY DATA'!F:F,'SUMMARY DATA'!$D:$D=$C442,'SUMMARY DATA'!$B:$B=""RWS"")),"""")
  )
)"),"")</f>
        <v/>
      </c>
      <c r="G442" s="17" t="str">
        <f>IFERROR(__xludf.DUMMYFUNCTION("IFERROR(
  TEXTJOIN(CHAR(10),TRUE,FILTER('SUMMARY DATA'!G:G,'SUMMARY DATA'!$A:$A=$A442,'SUMMARY DATA'!$C:$C=$B442,'SUMMARY DATA'!$B:$B=""RWS"")),
  IF(
    OR(
      ISNUMBER(SEARCH(""CDM CASH DEPOSIT"",$C442)),
      ISNUMBER(SEARCH(""CASH DEPOSIT"",$C44"&amp;"2)),
      COUNTIFS('SUMMARY DATA'!$D:$D,$C442,'SUMMARY DATA'!$B:$B,""RWS"")&lt;&gt;1
    ),
    """",
    IFERROR(TEXTJOIN(CHAR(10),TRUE,FILTER('SUMMARY DATA'!G:G,'SUMMARY DATA'!$D:$D=$C442,'SUMMARY DATA'!$B:$B=""RWS"")),"""")
  )
)"),"")</f>
        <v/>
      </c>
      <c r="H442" s="18" t="str">
        <f>IFERROR(__xludf.DUMMYFUNCTION("IFERROR(
  TEXTJOIN(CHAR(10),TRUE,FILTER('SUMMARY DATA'!H:H,'SUMMARY DATA'!$A:$A=$A442,'SUMMARY DATA'!$C:$C=$B442,'SUMMARY DATA'!$B:$B=""RWS"",'SUMMARY DATA'!$H:$H=$D442)),
  IF(
    OR(
      ISNUMBER(SEARCH(""CDM CASH DEPOSIT"",$C442)),
      ISNUMBER(S"&amp;"EARCH(""CASH DEPOSIT"",$C442))
    ),
    """",
    IFERROR(TEXTJOIN(CHAR(10),TRUE,FILTER('SUMMARY DATA'!H:H,'SUMMARY DATA'!$D:$D=$C442,'SUMMARY DATA'!$B:$B=""RWS"",'SUMMARY DATA'!$H:$H=$D442)),"""")
  )
)"),"")</f>
        <v/>
      </c>
      <c r="I442" s="18" t="str">
        <f>IFERROR(__xludf.DUMMYFUNCTION("IF(H442="""","""",
SUM(ARRAYFORMULA(VALUE(SPLIT(H442,CHAR(10)))))
)"),"")</f>
        <v/>
      </c>
      <c r="J442" s="17" t="str">
        <f>IFERROR(__xludf.DUMMYFUNCTION("IFERROR(
  TEXTJOIN(CHAR(10),TRUE,FILTER('SUMMARY DATA'!I:I,'SUMMARY DATA'!$A:$A=$A442,'SUMMARY DATA'!$C:$C=$B442,'SUMMARY DATA'!$B:$B=""RWS"")),
  IF(
    OR(
      ISNUMBER(SEARCH(""CDM CASH DEPOSIT"",$C442)),
      ISNUMBER(SEARCH(""CASH DEPOSIT"",$C44"&amp;"2)),
      COUNTIFS('SUMMARY DATA'!$D:$D,$C442,'SUMMARY DATA'!$B:$B,""RWS"")&lt;&gt;1
    ),
    """",
    IFERROR(TEXTJOIN(CHAR(10),TRUE,FILTER('SUMMARY DATA'!I:I,'SUMMARY DATA'!$D:$D=$C442,'SUMMARY DATA'!$B:$B=""RWS"")),"""")
  )
)"),"")</f>
        <v/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Height="1" spans="1:27">
      <c r="A443" s="2"/>
      <c r="B443" s="15">
        <v>46015</v>
      </c>
      <c r="C443" s="2" t="s">
        <v>23</v>
      </c>
      <c r="D443" s="3">
        <v>100</v>
      </c>
      <c r="E443" s="16" t="str">
        <f>IFERROR(__xludf.DUMMYFUNCTION("IFERROR(
  TEXTJOIN(CHAR(10),TRUE,FILTER('SUMMARY DATA'!E:E,'SUMMARY DATA'!$A:$A=$A443,'SUMMARY DATA'!$C:$C=$B443,'SUMMARY DATA'!$B:$B=""RWS"")),
  IF(
    OR(
      ISNUMBER(SEARCH(""CDM CASH DEPOSIT"",$C443)),
      ISNUMBER(SEARCH(""CASH DEPOSIT"",$C44"&amp;"3)),
      COUNTIFS('SUMMARY DATA'!$D:$D,$C443,'SUMMARY DATA'!$B:$B,""RWS"")&lt;&gt;1
    ),
    """",
    IFERROR(TEXTJOIN(CHAR(10),TRUE,FILTER('SUMMARY DATA'!E:E,'SUMMARY DATA'!$D:$D=$C443,'SUMMARY DATA'!$B:$B=""RWS"")),"""")
  )
)"),"")</f>
        <v/>
      </c>
      <c r="F443" s="17" t="str">
        <f>IFERROR(__xludf.DUMMYFUNCTION("IFERROR(
  TEXTJOIN(CHAR(10),TRUE,FILTER('SUMMARY DATA'!F:F,'SUMMARY DATA'!$A:$A=$A443,'SUMMARY DATA'!$C:$C=$B443,'SUMMARY DATA'!$B:$B=""RWS"")),
  IF(
    OR(
      ISNUMBER(SEARCH(""CDM CASH DEPOSIT"",$C443)),
      ISNUMBER(SEARCH(""CASH DEPOSIT"",$C44"&amp;"3)),
      COUNTIFS('SUMMARY DATA'!$D:$D,$C443,'SUMMARY DATA'!$B:$B,""RWS"")&lt;&gt;1
    ),
    """",
    IFERROR(TEXTJOIN(CHAR(10),TRUE,FILTER('SUMMARY DATA'!F:F,'SUMMARY DATA'!$D:$D=$C443,'SUMMARY DATA'!$B:$B=""RWS"")),"""")
  )
)"),"")</f>
        <v/>
      </c>
      <c r="G443" s="17" t="str">
        <f>IFERROR(__xludf.DUMMYFUNCTION("IFERROR(
  TEXTJOIN(CHAR(10),TRUE,FILTER('SUMMARY DATA'!G:G,'SUMMARY DATA'!$A:$A=$A443,'SUMMARY DATA'!$C:$C=$B443,'SUMMARY DATA'!$B:$B=""RWS"")),
  IF(
    OR(
      ISNUMBER(SEARCH(""CDM CASH DEPOSIT"",$C443)),
      ISNUMBER(SEARCH(""CASH DEPOSIT"",$C44"&amp;"3)),
      COUNTIFS('SUMMARY DATA'!$D:$D,$C443,'SUMMARY DATA'!$B:$B,""RWS"")&lt;&gt;1
    ),
    """",
    IFERROR(TEXTJOIN(CHAR(10),TRUE,FILTER('SUMMARY DATA'!G:G,'SUMMARY DATA'!$D:$D=$C443,'SUMMARY DATA'!$B:$B=""RWS"")),"""")
  )
)"),"")</f>
        <v/>
      </c>
      <c r="H443" s="18" t="str">
        <f>IFERROR(__xludf.DUMMYFUNCTION("IFERROR(
  TEXTJOIN(CHAR(10),TRUE,FILTER('SUMMARY DATA'!H:H,'SUMMARY DATA'!$A:$A=$A443,'SUMMARY DATA'!$C:$C=$B443,'SUMMARY DATA'!$B:$B=""RWS"",'SUMMARY DATA'!$H:$H=$D443)),
  IF(
    OR(
      ISNUMBER(SEARCH(""CDM CASH DEPOSIT"",$C443)),
      ISNUMBER(S"&amp;"EARCH(""CASH DEPOSIT"",$C443))
    ),
    """",
    IFERROR(TEXTJOIN(CHAR(10),TRUE,FILTER('SUMMARY DATA'!H:H,'SUMMARY DATA'!$D:$D=$C443,'SUMMARY DATA'!$B:$B=""RWS"",'SUMMARY DATA'!$H:$H=$D443)),"""")
  )
)"),"")</f>
        <v/>
      </c>
      <c r="I443" s="18" t="str">
        <f>IFERROR(__xludf.DUMMYFUNCTION("IF(H443="""","""",
SUM(ARRAYFORMULA(VALUE(SPLIT(H443,CHAR(10)))))
)"),"")</f>
        <v/>
      </c>
      <c r="J443" s="17" t="str">
        <f>IFERROR(__xludf.DUMMYFUNCTION("IFERROR(
  TEXTJOIN(CHAR(10),TRUE,FILTER('SUMMARY DATA'!I:I,'SUMMARY DATA'!$A:$A=$A443,'SUMMARY DATA'!$C:$C=$B443,'SUMMARY DATA'!$B:$B=""RWS"")),
  IF(
    OR(
      ISNUMBER(SEARCH(""CDM CASH DEPOSIT"",$C443)),
      ISNUMBER(SEARCH(""CASH DEPOSIT"",$C44"&amp;"3)),
      COUNTIFS('SUMMARY DATA'!$D:$D,$C443,'SUMMARY DATA'!$B:$B,""RWS"")&lt;&gt;1
    ),
    """",
    IFERROR(TEXTJOIN(CHAR(10),TRUE,FILTER('SUMMARY DATA'!I:I,'SUMMARY DATA'!$D:$D=$C443,'SUMMARY DATA'!$B:$B=""RWS"")),"""")
  )
)"),"")</f>
        <v/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Height="1" spans="1:27">
      <c r="A444" s="2" t="s">
        <v>1819</v>
      </c>
      <c r="B444" s="15">
        <v>46014</v>
      </c>
      <c r="C444" s="2" t="s">
        <v>1820</v>
      </c>
      <c r="D444" s="3">
        <v>25</v>
      </c>
      <c r="E444" s="16" t="str">
        <f>IFERROR(__xludf.DUMMYFUNCTION("IFERROR(
  TEXTJOIN(CHAR(10),TRUE,FILTER('SUMMARY DATA'!E:E,'SUMMARY DATA'!$A:$A=$A444,'SUMMARY DATA'!$C:$C=$B444,'SUMMARY DATA'!$B:$B=""RWS"")),
  IF(
    OR(
      ISNUMBER(SEARCH(""CDM CASH DEPOSIT"",$C444)),
      ISNUMBER(SEARCH(""CASH DEPOSIT"",$C44"&amp;"4)),
      COUNTIFS('SUMMARY DATA'!$D:$D,$C444,'SUMMARY DATA'!$B:$B,""RWS"")&lt;&gt;1
    ),
    """",
    IFERROR(TEXTJOIN(CHAR(10),TRUE,FILTER('SUMMARY DATA'!E:E,'SUMMARY DATA'!$D:$D=$C444,'SUMMARY DATA'!$B:$B=""RWS"")),"""")
  )
)"),"")</f>
        <v/>
      </c>
      <c r="F444" s="17" t="str">
        <f>IFERROR(__xludf.DUMMYFUNCTION("IFERROR(
  TEXTJOIN(CHAR(10),TRUE,FILTER('SUMMARY DATA'!F:F,'SUMMARY DATA'!$A:$A=$A444,'SUMMARY DATA'!$C:$C=$B444,'SUMMARY DATA'!$B:$B=""RWS"")),
  IF(
    OR(
      ISNUMBER(SEARCH(""CDM CASH DEPOSIT"",$C444)),
      ISNUMBER(SEARCH(""CASH DEPOSIT"",$C44"&amp;"4)),
      COUNTIFS('SUMMARY DATA'!$D:$D,$C444,'SUMMARY DATA'!$B:$B,""RWS"")&lt;&gt;1
    ),
    """",
    IFERROR(TEXTJOIN(CHAR(10),TRUE,FILTER('SUMMARY DATA'!F:F,'SUMMARY DATA'!$D:$D=$C444,'SUMMARY DATA'!$B:$B=""RWS"")),"""")
  )
)"),"")</f>
        <v/>
      </c>
      <c r="G444" s="17" t="str">
        <f>IFERROR(__xludf.DUMMYFUNCTION("IFERROR(
  TEXTJOIN(CHAR(10),TRUE,FILTER('SUMMARY DATA'!G:G,'SUMMARY DATA'!$A:$A=$A444,'SUMMARY DATA'!$C:$C=$B444,'SUMMARY DATA'!$B:$B=""RWS"")),
  IF(
    OR(
      ISNUMBER(SEARCH(""CDM CASH DEPOSIT"",$C444)),
      ISNUMBER(SEARCH(""CASH DEPOSIT"",$C44"&amp;"4)),
      COUNTIFS('SUMMARY DATA'!$D:$D,$C444,'SUMMARY DATA'!$B:$B,""RWS"")&lt;&gt;1
    ),
    """",
    IFERROR(TEXTJOIN(CHAR(10),TRUE,FILTER('SUMMARY DATA'!G:G,'SUMMARY DATA'!$D:$D=$C444,'SUMMARY DATA'!$B:$B=""RWS"")),"""")
  )
)"),"")</f>
        <v/>
      </c>
      <c r="H444" s="18" t="str">
        <f>IFERROR(__xludf.DUMMYFUNCTION("IFERROR(
  TEXTJOIN(CHAR(10),TRUE,FILTER('SUMMARY DATA'!H:H,'SUMMARY DATA'!$A:$A=$A444,'SUMMARY DATA'!$C:$C=$B444,'SUMMARY DATA'!$B:$B=""RWS"",'SUMMARY DATA'!$H:$H=$D444)),
  IF(
    OR(
      ISNUMBER(SEARCH(""CDM CASH DEPOSIT"",$C444)),
      ISNUMBER(S"&amp;"EARCH(""CASH DEPOSIT"",$C444))
    ),
    """",
    IFERROR(TEXTJOIN(CHAR(10),TRUE,FILTER('SUMMARY DATA'!H:H,'SUMMARY DATA'!$D:$D=$C444,'SUMMARY DATA'!$B:$B=""RWS"",'SUMMARY DATA'!$H:$H=$D444)),"""")
  )
)"),"")</f>
        <v/>
      </c>
      <c r="I444" s="18" t="str">
        <f>IFERROR(__xludf.DUMMYFUNCTION("IF(H444="""","""",
SUM(ARRAYFORMULA(VALUE(SPLIT(H444,CHAR(10)))))
)"),"")</f>
        <v/>
      </c>
      <c r="J444" s="17" t="str">
        <f>IFERROR(__xludf.DUMMYFUNCTION("IFERROR(
  TEXTJOIN(CHAR(10),TRUE,FILTER('SUMMARY DATA'!I:I,'SUMMARY DATA'!$A:$A=$A444,'SUMMARY DATA'!$C:$C=$B444,'SUMMARY DATA'!$B:$B=""RWS"")),
  IF(
    OR(
      ISNUMBER(SEARCH(""CDM CASH DEPOSIT"",$C444)),
      ISNUMBER(SEARCH(""CASH DEPOSIT"",$C44"&amp;"4)),
      COUNTIFS('SUMMARY DATA'!$D:$D,$C444,'SUMMARY DATA'!$B:$B,""RWS"")&lt;&gt;1
    ),
    """",
    IFERROR(TEXTJOIN(CHAR(10),TRUE,FILTER('SUMMARY DATA'!I:I,'SUMMARY DATA'!$D:$D=$C444,'SUMMARY DATA'!$B:$B=""RWS"")),"""")
  )
)"),"")</f>
        <v/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Height="1" spans="1:27">
      <c r="A445" s="2" t="s">
        <v>1821</v>
      </c>
      <c r="B445" s="15">
        <v>46014</v>
      </c>
      <c r="C445" s="2" t="s">
        <v>1822</v>
      </c>
      <c r="D445" s="3">
        <v>263.26</v>
      </c>
      <c r="E445" s="16" t="str">
        <f>IFERROR(__xludf.DUMMYFUNCTION("IFERROR(
  TEXTJOIN(CHAR(10),TRUE,FILTER('SUMMARY DATA'!E:E,'SUMMARY DATA'!$A:$A=$A445,'SUMMARY DATA'!$C:$C=$B445,'SUMMARY DATA'!$B:$B=""RWS"")),
  IF(
    OR(
      ISNUMBER(SEARCH(""CDM CASH DEPOSIT"",$C445)),
      ISNUMBER(SEARCH(""CASH DEPOSIT"",$C44"&amp;"5)),
      COUNTIFS('SUMMARY DATA'!$D:$D,$C445,'SUMMARY DATA'!$B:$B,""RWS"")&lt;&gt;1
    ),
    """",
    IFERROR(TEXTJOIN(CHAR(10),TRUE,FILTER('SUMMARY DATA'!E:E,'SUMMARY DATA'!$D:$D=$C445,'SUMMARY DATA'!$B:$B=""RWS"")),"""")
  )
)"),"")</f>
        <v/>
      </c>
      <c r="F445" s="17" t="str">
        <f>IFERROR(__xludf.DUMMYFUNCTION("IFERROR(
  TEXTJOIN(CHAR(10),TRUE,FILTER('SUMMARY DATA'!F:F,'SUMMARY DATA'!$A:$A=$A445,'SUMMARY DATA'!$C:$C=$B445,'SUMMARY DATA'!$B:$B=""RWS"")),
  IF(
    OR(
      ISNUMBER(SEARCH(""CDM CASH DEPOSIT"",$C445)),
      ISNUMBER(SEARCH(""CASH DEPOSIT"",$C44"&amp;"5)),
      COUNTIFS('SUMMARY DATA'!$D:$D,$C445,'SUMMARY DATA'!$B:$B,""RWS"")&lt;&gt;1
    ),
    """",
    IFERROR(TEXTJOIN(CHAR(10),TRUE,FILTER('SUMMARY DATA'!F:F,'SUMMARY DATA'!$D:$D=$C445,'SUMMARY DATA'!$B:$B=""RWS"")),"""")
  )
)"),"")</f>
        <v/>
      </c>
      <c r="G445" s="17" t="str">
        <f>IFERROR(__xludf.DUMMYFUNCTION("IFERROR(
  TEXTJOIN(CHAR(10),TRUE,FILTER('SUMMARY DATA'!G:G,'SUMMARY DATA'!$A:$A=$A445,'SUMMARY DATA'!$C:$C=$B445,'SUMMARY DATA'!$B:$B=""RWS"")),
  IF(
    OR(
      ISNUMBER(SEARCH(""CDM CASH DEPOSIT"",$C445)),
      ISNUMBER(SEARCH(""CASH DEPOSIT"",$C44"&amp;"5)),
      COUNTIFS('SUMMARY DATA'!$D:$D,$C445,'SUMMARY DATA'!$B:$B,""RWS"")&lt;&gt;1
    ),
    """",
    IFERROR(TEXTJOIN(CHAR(10),TRUE,FILTER('SUMMARY DATA'!G:G,'SUMMARY DATA'!$D:$D=$C445,'SUMMARY DATA'!$B:$B=""RWS"")),"""")
  )
)"),"")</f>
        <v/>
      </c>
      <c r="H445" s="18" t="str">
        <f>IFERROR(__xludf.DUMMYFUNCTION("IFERROR(
  TEXTJOIN(CHAR(10),TRUE,FILTER('SUMMARY DATA'!H:H,'SUMMARY DATA'!$A:$A=$A445,'SUMMARY DATA'!$C:$C=$B445,'SUMMARY DATA'!$B:$B=""RWS"",'SUMMARY DATA'!$H:$H=$D445)),
  IF(
    OR(
      ISNUMBER(SEARCH(""CDM CASH DEPOSIT"",$C445)),
      ISNUMBER(S"&amp;"EARCH(""CASH DEPOSIT"",$C445))
    ),
    """",
    IFERROR(TEXTJOIN(CHAR(10),TRUE,FILTER('SUMMARY DATA'!H:H,'SUMMARY DATA'!$D:$D=$C445,'SUMMARY DATA'!$B:$B=""RWS"",'SUMMARY DATA'!$H:$H=$D445)),"""")
  )
)"),"")</f>
        <v/>
      </c>
      <c r="I445" s="18" t="str">
        <f>IFERROR(__xludf.DUMMYFUNCTION("IF(H445="""","""",
SUM(ARRAYFORMULA(VALUE(SPLIT(H445,CHAR(10)))))
)"),"")</f>
        <v/>
      </c>
      <c r="J445" s="17" t="str">
        <f>IFERROR(__xludf.DUMMYFUNCTION("IFERROR(
  TEXTJOIN(CHAR(10),TRUE,FILTER('SUMMARY DATA'!I:I,'SUMMARY DATA'!$A:$A=$A445,'SUMMARY DATA'!$C:$C=$B445,'SUMMARY DATA'!$B:$B=""RWS"")),
  IF(
    OR(
      ISNUMBER(SEARCH(""CDM CASH DEPOSIT"",$C445)),
      ISNUMBER(SEARCH(""CASH DEPOSIT"",$C44"&amp;"5)),
      COUNTIFS('SUMMARY DATA'!$D:$D,$C445,'SUMMARY DATA'!$B:$B,""RWS"")&lt;&gt;1
    ),
    """",
    IFERROR(TEXTJOIN(CHAR(10),TRUE,FILTER('SUMMARY DATA'!I:I,'SUMMARY DATA'!$D:$D=$C445,'SUMMARY DATA'!$B:$B=""RWS"")),"""")
  )
)"),"")</f>
        <v/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Height="1" spans="1:27">
      <c r="A446" s="2" t="s">
        <v>1784</v>
      </c>
      <c r="B446" s="15">
        <v>46014</v>
      </c>
      <c r="C446" s="2" t="s">
        <v>1823</v>
      </c>
      <c r="D446" s="3">
        <v>100</v>
      </c>
      <c r="E446" s="16" t="str">
        <f>IFERROR(__xludf.DUMMYFUNCTION("IFERROR(
  TEXTJOIN(CHAR(10),TRUE,FILTER('SUMMARY DATA'!E:E,'SUMMARY DATA'!$A:$A=$A446,'SUMMARY DATA'!$C:$C=$B446,'SUMMARY DATA'!$B:$B=""RWS"")),
  IF(
    OR(
      ISNUMBER(SEARCH(""CDM CASH DEPOSIT"",$C446)),
      ISNUMBER(SEARCH(""CASH DEPOSIT"",$C44"&amp;"6)),
      COUNTIFS('SUMMARY DATA'!$D:$D,$C446,'SUMMARY DATA'!$B:$B,""RWS"")&lt;&gt;1
    ),
    """",
    IFERROR(TEXTJOIN(CHAR(10),TRUE,FILTER('SUMMARY DATA'!E:E,'SUMMARY DATA'!$D:$D=$C446,'SUMMARY DATA'!$B:$B=""RWS"")),"""")
  )
)"),"")</f>
        <v/>
      </c>
      <c r="F446" s="17" t="str">
        <f>IFERROR(__xludf.DUMMYFUNCTION("IFERROR(
  TEXTJOIN(CHAR(10),TRUE,FILTER('SUMMARY DATA'!F:F,'SUMMARY DATA'!$A:$A=$A446,'SUMMARY DATA'!$C:$C=$B446,'SUMMARY DATA'!$B:$B=""RWS"")),
  IF(
    OR(
      ISNUMBER(SEARCH(""CDM CASH DEPOSIT"",$C446)),
      ISNUMBER(SEARCH(""CASH DEPOSIT"",$C44"&amp;"6)),
      COUNTIFS('SUMMARY DATA'!$D:$D,$C446,'SUMMARY DATA'!$B:$B,""RWS"")&lt;&gt;1
    ),
    """",
    IFERROR(TEXTJOIN(CHAR(10),TRUE,FILTER('SUMMARY DATA'!F:F,'SUMMARY DATA'!$D:$D=$C446,'SUMMARY DATA'!$B:$B=""RWS"")),"""")
  )
)"),"")</f>
        <v/>
      </c>
      <c r="G446" s="17" t="str">
        <f>IFERROR(__xludf.DUMMYFUNCTION("IFERROR(
  TEXTJOIN(CHAR(10),TRUE,FILTER('SUMMARY DATA'!G:G,'SUMMARY DATA'!$A:$A=$A446,'SUMMARY DATA'!$C:$C=$B446,'SUMMARY DATA'!$B:$B=""RWS"")),
  IF(
    OR(
      ISNUMBER(SEARCH(""CDM CASH DEPOSIT"",$C446)),
      ISNUMBER(SEARCH(""CASH DEPOSIT"",$C44"&amp;"6)),
      COUNTIFS('SUMMARY DATA'!$D:$D,$C446,'SUMMARY DATA'!$B:$B,""RWS"")&lt;&gt;1
    ),
    """",
    IFERROR(TEXTJOIN(CHAR(10),TRUE,FILTER('SUMMARY DATA'!G:G,'SUMMARY DATA'!$D:$D=$C446,'SUMMARY DATA'!$B:$B=""RWS"")),"""")
  )
)"),"")</f>
        <v/>
      </c>
      <c r="H446" s="18" t="str">
        <f>IFERROR(__xludf.DUMMYFUNCTION("IFERROR(
  TEXTJOIN(CHAR(10),TRUE,FILTER('SUMMARY DATA'!H:H,'SUMMARY DATA'!$A:$A=$A446,'SUMMARY DATA'!$C:$C=$B446,'SUMMARY DATA'!$B:$B=""RWS"",'SUMMARY DATA'!$H:$H=$D446)),
  IF(
    OR(
      ISNUMBER(SEARCH(""CDM CASH DEPOSIT"",$C446)),
      ISNUMBER(S"&amp;"EARCH(""CASH DEPOSIT"",$C446))
    ),
    """",
    IFERROR(TEXTJOIN(CHAR(10),TRUE,FILTER('SUMMARY DATA'!H:H,'SUMMARY DATA'!$D:$D=$C446,'SUMMARY DATA'!$B:$B=""RWS"",'SUMMARY DATA'!$H:$H=$D446)),"""")
  )
)"),"")</f>
        <v/>
      </c>
      <c r="I446" s="18" t="str">
        <f>IFERROR(__xludf.DUMMYFUNCTION("IF(H446="""","""",
SUM(ARRAYFORMULA(VALUE(SPLIT(H446,CHAR(10)))))
)"),"")</f>
        <v/>
      </c>
      <c r="J446" s="17" t="str">
        <f>IFERROR(__xludf.DUMMYFUNCTION("IFERROR(
  TEXTJOIN(CHAR(10),TRUE,FILTER('SUMMARY DATA'!I:I,'SUMMARY DATA'!$A:$A=$A446,'SUMMARY DATA'!$C:$C=$B446,'SUMMARY DATA'!$B:$B=""RWS"")),
  IF(
    OR(
      ISNUMBER(SEARCH(""CDM CASH DEPOSIT"",$C446)),
      ISNUMBER(SEARCH(""CASH DEPOSIT"",$C44"&amp;"6)),
      COUNTIFS('SUMMARY DATA'!$D:$D,$C446,'SUMMARY DATA'!$B:$B,""RWS"")&lt;&gt;1
    ),
    """",
    IFERROR(TEXTJOIN(CHAR(10),TRUE,FILTER('SUMMARY DATA'!I:I,'SUMMARY DATA'!$D:$D=$C446,'SUMMARY DATA'!$B:$B=""RWS"")),"""")
  )
)"),"")</f>
        <v/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Height="1" spans="1:27">
      <c r="A447" s="2" t="s">
        <v>1824</v>
      </c>
      <c r="B447" s="15">
        <v>46013</v>
      </c>
      <c r="C447" s="2" t="s">
        <v>1825</v>
      </c>
      <c r="D447" s="3">
        <v>46.88</v>
      </c>
      <c r="E447" s="16" t="str">
        <f>IFERROR(__xludf.DUMMYFUNCTION("IFERROR(
  TEXTJOIN(CHAR(10),TRUE,FILTER('SUMMARY DATA'!E:E,'SUMMARY DATA'!$A:$A=$A447,'SUMMARY DATA'!$C:$C=$B447,'SUMMARY DATA'!$B:$B=""RWS"")),
  IF(
    OR(
      ISNUMBER(SEARCH(""CDM CASH DEPOSIT"",$C447)),
      ISNUMBER(SEARCH(""CASH DEPOSIT"",$C44"&amp;"7)),
      COUNTIFS('SUMMARY DATA'!$D:$D,$C447,'SUMMARY DATA'!$B:$B,""RWS"")&lt;&gt;1
    ),
    """",
    IFERROR(TEXTJOIN(CHAR(10),TRUE,FILTER('SUMMARY DATA'!E:E,'SUMMARY DATA'!$D:$D=$C447,'SUMMARY DATA'!$B:$B=""RWS"")),"""")
  )
)"),"")</f>
        <v/>
      </c>
      <c r="F447" s="17" t="str">
        <f>IFERROR(__xludf.DUMMYFUNCTION("IFERROR(
  TEXTJOIN(CHAR(10),TRUE,FILTER('SUMMARY DATA'!F:F,'SUMMARY DATA'!$A:$A=$A447,'SUMMARY DATA'!$C:$C=$B447,'SUMMARY DATA'!$B:$B=""RWS"")),
  IF(
    OR(
      ISNUMBER(SEARCH(""CDM CASH DEPOSIT"",$C447)),
      ISNUMBER(SEARCH(""CASH DEPOSIT"",$C44"&amp;"7)),
      COUNTIFS('SUMMARY DATA'!$D:$D,$C447,'SUMMARY DATA'!$B:$B,""RWS"")&lt;&gt;1
    ),
    """",
    IFERROR(TEXTJOIN(CHAR(10),TRUE,FILTER('SUMMARY DATA'!F:F,'SUMMARY DATA'!$D:$D=$C447,'SUMMARY DATA'!$B:$B=""RWS"")),"""")
  )
)"),"")</f>
        <v/>
      </c>
      <c r="G447" s="17" t="str">
        <f>IFERROR(__xludf.DUMMYFUNCTION("IFERROR(
  TEXTJOIN(CHAR(10),TRUE,FILTER('SUMMARY DATA'!G:G,'SUMMARY DATA'!$A:$A=$A447,'SUMMARY DATA'!$C:$C=$B447,'SUMMARY DATA'!$B:$B=""RWS"")),
  IF(
    OR(
      ISNUMBER(SEARCH(""CDM CASH DEPOSIT"",$C447)),
      ISNUMBER(SEARCH(""CASH DEPOSIT"",$C44"&amp;"7)),
      COUNTIFS('SUMMARY DATA'!$D:$D,$C447,'SUMMARY DATA'!$B:$B,""RWS"")&lt;&gt;1
    ),
    """",
    IFERROR(TEXTJOIN(CHAR(10),TRUE,FILTER('SUMMARY DATA'!G:G,'SUMMARY DATA'!$D:$D=$C447,'SUMMARY DATA'!$B:$B=""RWS"")),"""")
  )
)"),"")</f>
        <v/>
      </c>
      <c r="H447" s="18" t="str">
        <f>IFERROR(__xludf.DUMMYFUNCTION("IFERROR(
  TEXTJOIN(CHAR(10),TRUE,FILTER('SUMMARY DATA'!H:H,'SUMMARY DATA'!$A:$A=$A447,'SUMMARY DATA'!$C:$C=$B447,'SUMMARY DATA'!$B:$B=""RWS"",'SUMMARY DATA'!$H:$H=$D447)),
  IF(
    OR(
      ISNUMBER(SEARCH(""CDM CASH DEPOSIT"",$C447)),
      ISNUMBER(S"&amp;"EARCH(""CASH DEPOSIT"",$C447))
    ),
    """",
    IFERROR(TEXTJOIN(CHAR(10),TRUE,FILTER('SUMMARY DATA'!H:H,'SUMMARY DATA'!$D:$D=$C447,'SUMMARY DATA'!$B:$B=""RWS"",'SUMMARY DATA'!$H:$H=$D447)),"""")
  )
)"),"")</f>
        <v/>
      </c>
      <c r="I447" s="18" t="str">
        <f>IFERROR(__xludf.DUMMYFUNCTION("IF(H447="""","""",
SUM(ARRAYFORMULA(VALUE(SPLIT(H447,CHAR(10)))))
)"),"")</f>
        <v/>
      </c>
      <c r="J447" s="17" t="str">
        <f>IFERROR(__xludf.DUMMYFUNCTION("IFERROR(
  TEXTJOIN(CHAR(10),TRUE,FILTER('SUMMARY DATA'!I:I,'SUMMARY DATA'!$A:$A=$A447,'SUMMARY DATA'!$C:$C=$B447,'SUMMARY DATA'!$B:$B=""RWS"")),
  IF(
    OR(
      ISNUMBER(SEARCH(""CDM CASH DEPOSIT"",$C447)),
      ISNUMBER(SEARCH(""CASH DEPOSIT"",$C44"&amp;"7)),
      COUNTIFS('SUMMARY DATA'!$D:$D,$C447,'SUMMARY DATA'!$B:$B,""RWS"")&lt;&gt;1
    ),
    """",
    IFERROR(TEXTJOIN(CHAR(10),TRUE,FILTER('SUMMARY DATA'!I:I,'SUMMARY DATA'!$D:$D=$C447,'SUMMARY DATA'!$B:$B=""RWS"")),"""")
  )
)"),"")</f>
        <v/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Height="1" spans="1:27">
      <c r="A448" s="2"/>
      <c r="B448" s="15">
        <v>46013</v>
      </c>
      <c r="C448" s="2" t="s">
        <v>110</v>
      </c>
      <c r="D448" s="3">
        <v>2000</v>
      </c>
      <c r="E448" s="16" t="str">
        <f>IFERROR(__xludf.DUMMYFUNCTION("IFERROR(
  TEXTJOIN(CHAR(10),TRUE,FILTER('SUMMARY DATA'!E:E,'SUMMARY DATA'!$A:$A=$A448,'SUMMARY DATA'!$C:$C=$B448,'SUMMARY DATA'!$B:$B=""RWS"")),
  IF(
    OR(
      ISNUMBER(SEARCH(""CDM CASH DEPOSIT"",$C448)),
      ISNUMBER(SEARCH(""CASH DEPOSIT"",$C44"&amp;"8)),
      COUNTIFS('SUMMARY DATA'!$D:$D,$C448,'SUMMARY DATA'!$B:$B,""RWS"")&lt;&gt;1
    ),
    """",
    IFERROR(TEXTJOIN(CHAR(10),TRUE,FILTER('SUMMARY DATA'!E:E,'SUMMARY DATA'!$D:$D=$C448,'SUMMARY DATA'!$B:$B=""RWS"")),"""")
  )
)"),"")</f>
        <v/>
      </c>
      <c r="F448" s="17" t="str">
        <f>IFERROR(__xludf.DUMMYFUNCTION("IFERROR(
  TEXTJOIN(CHAR(10),TRUE,FILTER('SUMMARY DATA'!F:F,'SUMMARY DATA'!$A:$A=$A448,'SUMMARY DATA'!$C:$C=$B448,'SUMMARY DATA'!$B:$B=""RWS"")),
  IF(
    OR(
      ISNUMBER(SEARCH(""CDM CASH DEPOSIT"",$C448)),
      ISNUMBER(SEARCH(""CASH DEPOSIT"",$C44"&amp;"8)),
      COUNTIFS('SUMMARY DATA'!$D:$D,$C448,'SUMMARY DATA'!$B:$B,""RWS"")&lt;&gt;1
    ),
    """",
    IFERROR(TEXTJOIN(CHAR(10),TRUE,FILTER('SUMMARY DATA'!F:F,'SUMMARY DATA'!$D:$D=$C448,'SUMMARY DATA'!$B:$B=""RWS"")),"""")
  )
)"),"")</f>
        <v/>
      </c>
      <c r="G448" s="17" t="str">
        <f>IFERROR(__xludf.DUMMYFUNCTION("IFERROR(
  TEXTJOIN(CHAR(10),TRUE,FILTER('SUMMARY DATA'!G:G,'SUMMARY DATA'!$A:$A=$A448,'SUMMARY DATA'!$C:$C=$B448,'SUMMARY DATA'!$B:$B=""RWS"")),
  IF(
    OR(
      ISNUMBER(SEARCH(""CDM CASH DEPOSIT"",$C448)),
      ISNUMBER(SEARCH(""CASH DEPOSIT"",$C44"&amp;"8)),
      COUNTIFS('SUMMARY DATA'!$D:$D,$C448,'SUMMARY DATA'!$B:$B,""RWS"")&lt;&gt;1
    ),
    """",
    IFERROR(TEXTJOIN(CHAR(10),TRUE,FILTER('SUMMARY DATA'!G:G,'SUMMARY DATA'!$D:$D=$C448,'SUMMARY DATA'!$B:$B=""RWS"")),"""")
  )
)"),"")</f>
        <v/>
      </c>
      <c r="H448" s="18" t="str">
        <f>IFERROR(__xludf.DUMMYFUNCTION("IFERROR(
  TEXTJOIN(CHAR(10),TRUE,FILTER('SUMMARY DATA'!H:H,'SUMMARY DATA'!$A:$A=$A448,'SUMMARY DATA'!$C:$C=$B448,'SUMMARY DATA'!$B:$B=""RWS"",'SUMMARY DATA'!$H:$H=$D448)),
  IF(
    OR(
      ISNUMBER(SEARCH(""CDM CASH DEPOSIT"",$C448)),
      ISNUMBER(S"&amp;"EARCH(""CASH DEPOSIT"",$C448))
    ),
    """",
    IFERROR(TEXTJOIN(CHAR(10),TRUE,FILTER('SUMMARY DATA'!H:H,'SUMMARY DATA'!$D:$D=$C448,'SUMMARY DATA'!$B:$B=""RWS"",'SUMMARY DATA'!$H:$H=$D448)),"""")
  )
)"),"")</f>
        <v/>
      </c>
      <c r="I448" s="18" t="str">
        <f>IFERROR(__xludf.DUMMYFUNCTION("IF(H448="""","""",
SUM(ARRAYFORMULA(VALUE(SPLIT(H448,CHAR(10)))))
)"),"")</f>
        <v/>
      </c>
      <c r="J448" s="17" t="str">
        <f>IFERROR(__xludf.DUMMYFUNCTION("IFERROR(
  TEXTJOIN(CHAR(10),TRUE,FILTER('SUMMARY DATA'!I:I,'SUMMARY DATA'!$A:$A=$A448,'SUMMARY DATA'!$C:$C=$B448,'SUMMARY DATA'!$B:$B=""RWS"")),
  IF(
    OR(
      ISNUMBER(SEARCH(""CDM CASH DEPOSIT"",$C448)),
      ISNUMBER(SEARCH(""CASH DEPOSIT"",$C44"&amp;"8)),
      COUNTIFS('SUMMARY DATA'!$D:$D,$C448,'SUMMARY DATA'!$B:$B,""RWS"")&lt;&gt;1
    ),
    """",
    IFERROR(TEXTJOIN(CHAR(10),TRUE,FILTER('SUMMARY DATA'!I:I,'SUMMARY DATA'!$D:$D=$C448,'SUMMARY DATA'!$B:$B=""RWS"")),"""")
  )
)"),"")</f>
        <v/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Height="1" spans="1:27">
      <c r="A449" s="2" t="s">
        <v>1826</v>
      </c>
      <c r="B449" s="15">
        <v>46013</v>
      </c>
      <c r="C449" s="2" t="s">
        <v>1827</v>
      </c>
      <c r="D449" s="3">
        <v>58</v>
      </c>
      <c r="E449" s="16" t="str">
        <f>IFERROR(__xludf.DUMMYFUNCTION("IFERROR(
  TEXTJOIN(CHAR(10),TRUE,FILTER('SUMMARY DATA'!E:E,'SUMMARY DATA'!$A:$A=$A449,'SUMMARY DATA'!$C:$C=$B449,'SUMMARY DATA'!$B:$B=""RWS"")),
  IF(
    OR(
      ISNUMBER(SEARCH(""CDM CASH DEPOSIT"",$C449)),
      ISNUMBER(SEARCH(""CASH DEPOSIT"",$C44"&amp;"9)),
      COUNTIFS('SUMMARY DATA'!$D:$D,$C449,'SUMMARY DATA'!$B:$B,""RWS"")&lt;&gt;1
    ),
    """",
    IFERROR(TEXTJOIN(CHAR(10),TRUE,FILTER('SUMMARY DATA'!E:E,'SUMMARY DATA'!$D:$D=$C449,'SUMMARY DATA'!$B:$B=""RWS"")),"""")
  )
)"),"")</f>
        <v/>
      </c>
      <c r="F449" s="17" t="str">
        <f>IFERROR(__xludf.DUMMYFUNCTION("IFERROR(
  TEXTJOIN(CHAR(10),TRUE,FILTER('SUMMARY DATA'!F:F,'SUMMARY DATA'!$A:$A=$A449,'SUMMARY DATA'!$C:$C=$B449,'SUMMARY DATA'!$B:$B=""RWS"")),
  IF(
    OR(
      ISNUMBER(SEARCH(""CDM CASH DEPOSIT"",$C449)),
      ISNUMBER(SEARCH(""CASH DEPOSIT"",$C44"&amp;"9)),
      COUNTIFS('SUMMARY DATA'!$D:$D,$C449,'SUMMARY DATA'!$B:$B,""RWS"")&lt;&gt;1
    ),
    """",
    IFERROR(TEXTJOIN(CHAR(10),TRUE,FILTER('SUMMARY DATA'!F:F,'SUMMARY DATA'!$D:$D=$C449,'SUMMARY DATA'!$B:$B=""RWS"")),"""")
  )
)"),"")</f>
        <v/>
      </c>
      <c r="G449" s="17" t="str">
        <f>IFERROR(__xludf.DUMMYFUNCTION("IFERROR(
  TEXTJOIN(CHAR(10),TRUE,FILTER('SUMMARY DATA'!G:G,'SUMMARY DATA'!$A:$A=$A449,'SUMMARY DATA'!$C:$C=$B449,'SUMMARY DATA'!$B:$B=""RWS"")),
  IF(
    OR(
      ISNUMBER(SEARCH(""CDM CASH DEPOSIT"",$C449)),
      ISNUMBER(SEARCH(""CASH DEPOSIT"",$C44"&amp;"9)),
      COUNTIFS('SUMMARY DATA'!$D:$D,$C449,'SUMMARY DATA'!$B:$B,""RWS"")&lt;&gt;1
    ),
    """",
    IFERROR(TEXTJOIN(CHAR(10),TRUE,FILTER('SUMMARY DATA'!G:G,'SUMMARY DATA'!$D:$D=$C449,'SUMMARY DATA'!$B:$B=""RWS"")),"""")
  )
)"),"")</f>
        <v/>
      </c>
      <c r="H449" s="18" t="str">
        <f>IFERROR(__xludf.DUMMYFUNCTION("IFERROR(
  TEXTJOIN(CHAR(10),TRUE,FILTER('SUMMARY DATA'!H:H,'SUMMARY DATA'!$A:$A=$A449,'SUMMARY DATA'!$C:$C=$B449,'SUMMARY DATA'!$B:$B=""RWS"",'SUMMARY DATA'!$H:$H=$D449)),
  IF(
    OR(
      ISNUMBER(SEARCH(""CDM CASH DEPOSIT"",$C449)),
      ISNUMBER(S"&amp;"EARCH(""CASH DEPOSIT"",$C449))
    ),
    """",
    IFERROR(TEXTJOIN(CHAR(10),TRUE,FILTER('SUMMARY DATA'!H:H,'SUMMARY DATA'!$D:$D=$C449,'SUMMARY DATA'!$B:$B=""RWS"",'SUMMARY DATA'!$H:$H=$D449)),"""")
  )
)"),"")</f>
        <v/>
      </c>
      <c r="I449" s="18" t="str">
        <f>IFERROR(__xludf.DUMMYFUNCTION("IF(H449="""","""",
SUM(ARRAYFORMULA(VALUE(SPLIT(H449,CHAR(10)))))
)"),"")</f>
        <v/>
      </c>
      <c r="J449" s="17" t="str">
        <f>IFERROR(__xludf.DUMMYFUNCTION("IFERROR(
  TEXTJOIN(CHAR(10),TRUE,FILTER('SUMMARY DATA'!I:I,'SUMMARY DATA'!$A:$A=$A449,'SUMMARY DATA'!$C:$C=$B449,'SUMMARY DATA'!$B:$B=""RWS"")),
  IF(
    OR(
      ISNUMBER(SEARCH(""CDM CASH DEPOSIT"",$C449)),
      ISNUMBER(SEARCH(""CASH DEPOSIT"",$C44"&amp;"9)),
      COUNTIFS('SUMMARY DATA'!$D:$D,$C449,'SUMMARY DATA'!$B:$B,""RWS"")&lt;&gt;1
    ),
    """",
    IFERROR(TEXTJOIN(CHAR(10),TRUE,FILTER('SUMMARY DATA'!I:I,'SUMMARY DATA'!$D:$D=$C449,'SUMMARY DATA'!$B:$B=""RWS"")),"""")
  )
)"),"")</f>
        <v/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Height="1" spans="1:27">
      <c r="A450" s="2" t="s">
        <v>1828</v>
      </c>
      <c r="B450" s="15">
        <v>46013</v>
      </c>
      <c r="C450" s="2" t="s">
        <v>1829</v>
      </c>
      <c r="D450" s="3">
        <v>26.88</v>
      </c>
      <c r="E450" s="16" t="str">
        <f>IFERROR(__xludf.DUMMYFUNCTION("IFERROR(
  TEXTJOIN(CHAR(10),TRUE,FILTER('SUMMARY DATA'!E:E,'SUMMARY DATA'!$A:$A=$A450,'SUMMARY DATA'!$C:$C=$B450,'SUMMARY DATA'!$B:$B=""RWS"")),
  IF(
    OR(
      ISNUMBER(SEARCH(""CDM CASH DEPOSIT"",$C450)),
      ISNUMBER(SEARCH(""CASH DEPOSIT"",$C45"&amp;"0)),
      COUNTIFS('SUMMARY DATA'!$D:$D,$C450,'SUMMARY DATA'!$B:$B,""RWS"")&lt;&gt;1
    ),
    """",
    IFERROR(TEXTJOIN(CHAR(10),TRUE,FILTER('SUMMARY DATA'!E:E,'SUMMARY DATA'!$D:$D=$C450,'SUMMARY DATA'!$B:$B=""RWS"")),"""")
  )
)"),"")</f>
        <v/>
      </c>
      <c r="F450" s="17" t="str">
        <f>IFERROR(__xludf.DUMMYFUNCTION("IFERROR(
  TEXTJOIN(CHAR(10),TRUE,FILTER('SUMMARY DATA'!F:F,'SUMMARY DATA'!$A:$A=$A450,'SUMMARY DATA'!$C:$C=$B450,'SUMMARY DATA'!$B:$B=""RWS"")),
  IF(
    OR(
      ISNUMBER(SEARCH(""CDM CASH DEPOSIT"",$C450)),
      ISNUMBER(SEARCH(""CASH DEPOSIT"",$C45"&amp;"0)),
      COUNTIFS('SUMMARY DATA'!$D:$D,$C450,'SUMMARY DATA'!$B:$B,""RWS"")&lt;&gt;1
    ),
    """",
    IFERROR(TEXTJOIN(CHAR(10),TRUE,FILTER('SUMMARY DATA'!F:F,'SUMMARY DATA'!$D:$D=$C450,'SUMMARY DATA'!$B:$B=""RWS"")),"""")
  )
)"),"")</f>
        <v/>
      </c>
      <c r="G450" s="17" t="str">
        <f>IFERROR(__xludf.DUMMYFUNCTION("IFERROR(
  TEXTJOIN(CHAR(10),TRUE,FILTER('SUMMARY DATA'!G:G,'SUMMARY DATA'!$A:$A=$A450,'SUMMARY DATA'!$C:$C=$B450,'SUMMARY DATA'!$B:$B=""RWS"")),
  IF(
    OR(
      ISNUMBER(SEARCH(""CDM CASH DEPOSIT"",$C450)),
      ISNUMBER(SEARCH(""CASH DEPOSIT"",$C45"&amp;"0)),
      COUNTIFS('SUMMARY DATA'!$D:$D,$C450,'SUMMARY DATA'!$B:$B,""RWS"")&lt;&gt;1
    ),
    """",
    IFERROR(TEXTJOIN(CHAR(10),TRUE,FILTER('SUMMARY DATA'!G:G,'SUMMARY DATA'!$D:$D=$C450,'SUMMARY DATA'!$B:$B=""RWS"")),"""")
  )
)"),"")</f>
        <v/>
      </c>
      <c r="H450" s="18" t="str">
        <f>IFERROR(__xludf.DUMMYFUNCTION("IFERROR(
  TEXTJOIN(CHAR(10),TRUE,FILTER('SUMMARY DATA'!H:H,'SUMMARY DATA'!$A:$A=$A450,'SUMMARY DATA'!$C:$C=$B450,'SUMMARY DATA'!$B:$B=""RWS"",'SUMMARY DATA'!$H:$H=$D450)),
  IF(
    OR(
      ISNUMBER(SEARCH(""CDM CASH DEPOSIT"",$C450)),
      ISNUMBER(S"&amp;"EARCH(""CASH DEPOSIT"",$C450))
    ),
    """",
    IFERROR(TEXTJOIN(CHAR(10),TRUE,FILTER('SUMMARY DATA'!H:H,'SUMMARY DATA'!$D:$D=$C450,'SUMMARY DATA'!$B:$B=""RWS"",'SUMMARY DATA'!$H:$H=$D450)),"""")
  )
)"),"")</f>
        <v/>
      </c>
      <c r="I450" s="18" t="str">
        <f>IFERROR(__xludf.DUMMYFUNCTION("IF(H450="""","""",
SUM(ARRAYFORMULA(VALUE(SPLIT(H450,CHAR(10)))))
)"),"")</f>
        <v/>
      </c>
      <c r="J450" s="17" t="str">
        <f>IFERROR(__xludf.DUMMYFUNCTION("IFERROR(
  TEXTJOIN(CHAR(10),TRUE,FILTER('SUMMARY DATA'!I:I,'SUMMARY DATA'!$A:$A=$A450,'SUMMARY DATA'!$C:$C=$B450,'SUMMARY DATA'!$B:$B=""RWS"")),
  IF(
    OR(
      ISNUMBER(SEARCH(""CDM CASH DEPOSIT"",$C450)),
      ISNUMBER(SEARCH(""CASH DEPOSIT"",$C45"&amp;"0)),
      COUNTIFS('SUMMARY DATA'!$D:$D,$C450,'SUMMARY DATA'!$B:$B,""RWS"")&lt;&gt;1
    ),
    """",
    IFERROR(TEXTJOIN(CHAR(10),TRUE,FILTER('SUMMARY DATA'!I:I,'SUMMARY DATA'!$D:$D=$C450,'SUMMARY DATA'!$B:$B=""RWS"")),"""")
  )
)"),"")</f>
        <v/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Height="1" spans="1:27">
      <c r="A451" s="2" t="s">
        <v>1830</v>
      </c>
      <c r="B451" s="15">
        <v>46013</v>
      </c>
      <c r="C451" s="2" t="s">
        <v>1831</v>
      </c>
      <c r="D451" s="3">
        <v>148.76</v>
      </c>
      <c r="E451" s="16" t="str">
        <f>IFERROR(__xludf.DUMMYFUNCTION("IFERROR(
  TEXTJOIN(CHAR(10),TRUE,FILTER('SUMMARY DATA'!E:E,'SUMMARY DATA'!$A:$A=$A451,'SUMMARY DATA'!$C:$C=$B451,'SUMMARY DATA'!$B:$B=""RWS"")),
  IF(
    OR(
      ISNUMBER(SEARCH(""CDM CASH DEPOSIT"",$C451)),
      ISNUMBER(SEARCH(""CASH DEPOSIT"",$C45"&amp;"1)),
      COUNTIFS('SUMMARY DATA'!$D:$D,$C451,'SUMMARY DATA'!$B:$B,""RWS"")&lt;&gt;1
    ),
    """",
    IFERROR(TEXTJOIN(CHAR(10),TRUE,FILTER('SUMMARY DATA'!E:E,'SUMMARY DATA'!$D:$D=$C451,'SUMMARY DATA'!$B:$B=""RWS"")),"""")
  )
)"),"")</f>
        <v/>
      </c>
      <c r="F451" s="17" t="str">
        <f>IFERROR(__xludf.DUMMYFUNCTION("IFERROR(
  TEXTJOIN(CHAR(10),TRUE,FILTER('SUMMARY DATA'!F:F,'SUMMARY DATA'!$A:$A=$A451,'SUMMARY DATA'!$C:$C=$B451,'SUMMARY DATA'!$B:$B=""RWS"")),
  IF(
    OR(
      ISNUMBER(SEARCH(""CDM CASH DEPOSIT"",$C451)),
      ISNUMBER(SEARCH(""CASH DEPOSIT"",$C45"&amp;"1)),
      COUNTIFS('SUMMARY DATA'!$D:$D,$C451,'SUMMARY DATA'!$B:$B,""RWS"")&lt;&gt;1
    ),
    """",
    IFERROR(TEXTJOIN(CHAR(10),TRUE,FILTER('SUMMARY DATA'!F:F,'SUMMARY DATA'!$D:$D=$C451,'SUMMARY DATA'!$B:$B=""RWS"")),"""")
  )
)"),"")</f>
        <v/>
      </c>
      <c r="G451" s="17" t="str">
        <f>IFERROR(__xludf.DUMMYFUNCTION("IFERROR(
  TEXTJOIN(CHAR(10),TRUE,FILTER('SUMMARY DATA'!G:G,'SUMMARY DATA'!$A:$A=$A451,'SUMMARY DATA'!$C:$C=$B451,'SUMMARY DATA'!$B:$B=""RWS"")),
  IF(
    OR(
      ISNUMBER(SEARCH(""CDM CASH DEPOSIT"",$C451)),
      ISNUMBER(SEARCH(""CASH DEPOSIT"",$C45"&amp;"1)),
      COUNTIFS('SUMMARY DATA'!$D:$D,$C451,'SUMMARY DATA'!$B:$B,""RWS"")&lt;&gt;1
    ),
    """",
    IFERROR(TEXTJOIN(CHAR(10),TRUE,FILTER('SUMMARY DATA'!G:G,'SUMMARY DATA'!$D:$D=$C451,'SUMMARY DATA'!$B:$B=""RWS"")),"""")
  )
)"),"")</f>
        <v/>
      </c>
      <c r="H451" s="18" t="str">
        <f>IFERROR(__xludf.DUMMYFUNCTION("IFERROR(
  TEXTJOIN(CHAR(10),TRUE,FILTER('SUMMARY DATA'!H:H,'SUMMARY DATA'!$A:$A=$A451,'SUMMARY DATA'!$C:$C=$B451,'SUMMARY DATA'!$B:$B=""RWS"",'SUMMARY DATA'!$H:$H=$D451)),
  IF(
    OR(
      ISNUMBER(SEARCH(""CDM CASH DEPOSIT"",$C451)),
      ISNUMBER(S"&amp;"EARCH(""CASH DEPOSIT"",$C451))
    ),
    """",
    IFERROR(TEXTJOIN(CHAR(10),TRUE,FILTER('SUMMARY DATA'!H:H,'SUMMARY DATA'!$D:$D=$C451,'SUMMARY DATA'!$B:$B=""RWS"",'SUMMARY DATA'!$H:$H=$D451)),"""")
  )
)"),"")</f>
        <v/>
      </c>
      <c r="I451" s="18" t="str">
        <f>IFERROR(__xludf.DUMMYFUNCTION("IF(H451="""","""",
SUM(ARRAYFORMULA(VALUE(SPLIT(H451,CHAR(10)))))
)"),"")</f>
        <v/>
      </c>
      <c r="J451" s="17" t="str">
        <f>IFERROR(__xludf.DUMMYFUNCTION("IFERROR(
  TEXTJOIN(CHAR(10),TRUE,FILTER('SUMMARY DATA'!I:I,'SUMMARY DATA'!$A:$A=$A451,'SUMMARY DATA'!$C:$C=$B451,'SUMMARY DATA'!$B:$B=""RWS"")),
  IF(
    OR(
      ISNUMBER(SEARCH(""CDM CASH DEPOSIT"",$C451)),
      ISNUMBER(SEARCH(""CASH DEPOSIT"",$C45"&amp;"1)),
      COUNTIFS('SUMMARY DATA'!$D:$D,$C451,'SUMMARY DATA'!$B:$B,""RWS"")&lt;&gt;1
    ),
    """",
    IFERROR(TEXTJOIN(CHAR(10),TRUE,FILTER('SUMMARY DATA'!I:I,'SUMMARY DATA'!$D:$D=$C451,'SUMMARY DATA'!$B:$B=""RWS"")),"""")
  )
)"),"")</f>
        <v/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Height="1" spans="1:27">
      <c r="A452" s="2" t="s">
        <v>1689</v>
      </c>
      <c r="B452" s="15">
        <v>46013</v>
      </c>
      <c r="C452" s="2" t="s">
        <v>1832</v>
      </c>
      <c r="D452" s="3">
        <v>210.88</v>
      </c>
      <c r="E452" s="16" t="str">
        <f>IFERROR(__xludf.DUMMYFUNCTION("IFERROR(
  TEXTJOIN(CHAR(10),TRUE,FILTER('SUMMARY DATA'!E:E,'SUMMARY DATA'!$A:$A=$A452,'SUMMARY DATA'!$C:$C=$B452,'SUMMARY DATA'!$B:$B=""RWS"")),
  IF(
    OR(
      ISNUMBER(SEARCH(""CDM CASH DEPOSIT"",$C452)),
      ISNUMBER(SEARCH(""CASH DEPOSIT"",$C45"&amp;"2)),
      COUNTIFS('SUMMARY DATA'!$D:$D,$C452,'SUMMARY DATA'!$B:$B,""RWS"")&lt;&gt;1
    ),
    """",
    IFERROR(TEXTJOIN(CHAR(10),TRUE,FILTER('SUMMARY DATA'!E:E,'SUMMARY DATA'!$D:$D=$C452,'SUMMARY DATA'!$B:$B=""RWS"")),"""")
  )
)"),"")</f>
        <v/>
      </c>
      <c r="F452" s="17" t="str">
        <f>IFERROR(__xludf.DUMMYFUNCTION("IFERROR(
  TEXTJOIN(CHAR(10),TRUE,FILTER('SUMMARY DATA'!F:F,'SUMMARY DATA'!$A:$A=$A452,'SUMMARY DATA'!$C:$C=$B452,'SUMMARY DATA'!$B:$B=""RWS"")),
  IF(
    OR(
      ISNUMBER(SEARCH(""CDM CASH DEPOSIT"",$C452)),
      ISNUMBER(SEARCH(""CASH DEPOSIT"",$C45"&amp;"2)),
      COUNTIFS('SUMMARY DATA'!$D:$D,$C452,'SUMMARY DATA'!$B:$B,""RWS"")&lt;&gt;1
    ),
    """",
    IFERROR(TEXTJOIN(CHAR(10),TRUE,FILTER('SUMMARY DATA'!F:F,'SUMMARY DATA'!$D:$D=$C452,'SUMMARY DATA'!$B:$B=""RWS"")),"""")
  )
)"),"")</f>
        <v/>
      </c>
      <c r="G452" s="17" t="str">
        <f>IFERROR(__xludf.DUMMYFUNCTION("IFERROR(
  TEXTJOIN(CHAR(10),TRUE,FILTER('SUMMARY DATA'!G:G,'SUMMARY DATA'!$A:$A=$A452,'SUMMARY DATA'!$C:$C=$B452,'SUMMARY DATA'!$B:$B=""RWS"")),
  IF(
    OR(
      ISNUMBER(SEARCH(""CDM CASH DEPOSIT"",$C452)),
      ISNUMBER(SEARCH(""CASH DEPOSIT"",$C45"&amp;"2)),
      COUNTIFS('SUMMARY DATA'!$D:$D,$C452,'SUMMARY DATA'!$B:$B,""RWS"")&lt;&gt;1
    ),
    """",
    IFERROR(TEXTJOIN(CHAR(10),TRUE,FILTER('SUMMARY DATA'!G:G,'SUMMARY DATA'!$D:$D=$C452,'SUMMARY DATA'!$B:$B=""RWS"")),"""")
  )
)"),"")</f>
        <v/>
      </c>
      <c r="H452" s="18" t="str">
        <f>IFERROR(__xludf.DUMMYFUNCTION("IFERROR(
  TEXTJOIN(CHAR(10),TRUE,FILTER('SUMMARY DATA'!H:H,'SUMMARY DATA'!$A:$A=$A452,'SUMMARY DATA'!$C:$C=$B452,'SUMMARY DATA'!$B:$B=""RWS"",'SUMMARY DATA'!$H:$H=$D452)),
  IF(
    OR(
      ISNUMBER(SEARCH(""CDM CASH DEPOSIT"",$C452)),
      ISNUMBER(S"&amp;"EARCH(""CASH DEPOSIT"",$C452))
    ),
    """",
    IFERROR(TEXTJOIN(CHAR(10),TRUE,FILTER('SUMMARY DATA'!H:H,'SUMMARY DATA'!$D:$D=$C452,'SUMMARY DATA'!$B:$B=""RWS"",'SUMMARY DATA'!$H:$H=$D452)),"""")
  )
)"),"")</f>
        <v/>
      </c>
      <c r="I452" s="18" t="str">
        <f>IFERROR(__xludf.DUMMYFUNCTION("IF(H452="""","""",
SUM(ARRAYFORMULA(VALUE(SPLIT(H452,CHAR(10)))))
)"),"")</f>
        <v/>
      </c>
      <c r="J452" s="17" t="str">
        <f>IFERROR(__xludf.DUMMYFUNCTION("IFERROR(
  TEXTJOIN(CHAR(10),TRUE,FILTER('SUMMARY DATA'!I:I,'SUMMARY DATA'!$A:$A=$A452,'SUMMARY DATA'!$C:$C=$B452,'SUMMARY DATA'!$B:$B=""RWS"")),
  IF(
    OR(
      ISNUMBER(SEARCH(""CDM CASH DEPOSIT"",$C452)),
      ISNUMBER(SEARCH(""CASH DEPOSIT"",$C45"&amp;"2)),
      COUNTIFS('SUMMARY DATA'!$D:$D,$C452,'SUMMARY DATA'!$B:$B,""RWS"")&lt;&gt;1
    ),
    """",
    IFERROR(TEXTJOIN(CHAR(10),TRUE,FILTER('SUMMARY DATA'!I:I,'SUMMARY DATA'!$D:$D=$C452,'SUMMARY DATA'!$B:$B=""RWS"")),"""")
  )
)"),"")</f>
        <v/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Height="1" spans="1:27">
      <c r="A453" s="2" t="s">
        <v>1833</v>
      </c>
      <c r="B453" s="15">
        <v>46012</v>
      </c>
      <c r="C453" s="2" t="s">
        <v>1834</v>
      </c>
      <c r="D453" s="3">
        <v>184.71</v>
      </c>
      <c r="E453" s="16" t="str">
        <f>IFERROR(__xludf.DUMMYFUNCTION("IFERROR(
  TEXTJOIN(CHAR(10),TRUE,FILTER('SUMMARY DATA'!E:E,'SUMMARY DATA'!$A:$A=$A453,'SUMMARY DATA'!$C:$C=$B453,'SUMMARY DATA'!$B:$B=""RWS"")),
  IF(
    OR(
      ISNUMBER(SEARCH(""CDM CASH DEPOSIT"",$C453)),
      ISNUMBER(SEARCH(""CASH DEPOSIT"",$C45"&amp;"3)),
      COUNTIFS('SUMMARY DATA'!$D:$D,$C453,'SUMMARY DATA'!$B:$B,""RWS"")&lt;&gt;1
    ),
    """",
    IFERROR(TEXTJOIN(CHAR(10),TRUE,FILTER('SUMMARY DATA'!E:E,'SUMMARY DATA'!$D:$D=$C453,'SUMMARY DATA'!$B:$B=""RWS"")),"""")
  )
)"),"")</f>
        <v/>
      </c>
      <c r="F453" s="17" t="str">
        <f>IFERROR(__xludf.DUMMYFUNCTION("IFERROR(
  TEXTJOIN(CHAR(10),TRUE,FILTER('SUMMARY DATA'!F:F,'SUMMARY DATA'!$A:$A=$A453,'SUMMARY DATA'!$C:$C=$B453,'SUMMARY DATA'!$B:$B=""RWS"")),
  IF(
    OR(
      ISNUMBER(SEARCH(""CDM CASH DEPOSIT"",$C453)),
      ISNUMBER(SEARCH(""CASH DEPOSIT"",$C45"&amp;"3)),
      COUNTIFS('SUMMARY DATA'!$D:$D,$C453,'SUMMARY DATA'!$B:$B,""RWS"")&lt;&gt;1
    ),
    """",
    IFERROR(TEXTJOIN(CHAR(10),TRUE,FILTER('SUMMARY DATA'!F:F,'SUMMARY DATA'!$D:$D=$C453,'SUMMARY DATA'!$B:$B=""RWS"")),"""")
  )
)"),"")</f>
        <v/>
      </c>
      <c r="G453" s="17" t="str">
        <f>IFERROR(__xludf.DUMMYFUNCTION("IFERROR(
  TEXTJOIN(CHAR(10),TRUE,FILTER('SUMMARY DATA'!G:G,'SUMMARY DATA'!$A:$A=$A453,'SUMMARY DATA'!$C:$C=$B453,'SUMMARY DATA'!$B:$B=""RWS"")),
  IF(
    OR(
      ISNUMBER(SEARCH(""CDM CASH DEPOSIT"",$C453)),
      ISNUMBER(SEARCH(""CASH DEPOSIT"",$C45"&amp;"3)),
      COUNTIFS('SUMMARY DATA'!$D:$D,$C453,'SUMMARY DATA'!$B:$B,""RWS"")&lt;&gt;1
    ),
    """",
    IFERROR(TEXTJOIN(CHAR(10),TRUE,FILTER('SUMMARY DATA'!G:G,'SUMMARY DATA'!$D:$D=$C453,'SUMMARY DATA'!$B:$B=""RWS"")),"""")
  )
)"),"")</f>
        <v/>
      </c>
      <c r="H453" s="18" t="str">
        <f>IFERROR(__xludf.DUMMYFUNCTION("IFERROR(
  TEXTJOIN(CHAR(10),TRUE,FILTER('SUMMARY DATA'!H:H,'SUMMARY DATA'!$A:$A=$A453,'SUMMARY DATA'!$C:$C=$B453,'SUMMARY DATA'!$B:$B=""RWS"",'SUMMARY DATA'!$H:$H=$D453)),
  IF(
    OR(
      ISNUMBER(SEARCH(""CDM CASH DEPOSIT"",$C453)),
      ISNUMBER(S"&amp;"EARCH(""CASH DEPOSIT"",$C453))
    ),
    """",
    IFERROR(TEXTJOIN(CHAR(10),TRUE,FILTER('SUMMARY DATA'!H:H,'SUMMARY DATA'!$D:$D=$C453,'SUMMARY DATA'!$B:$B=""RWS"",'SUMMARY DATA'!$H:$H=$D453)),"""")
  )
)"),"")</f>
        <v/>
      </c>
      <c r="I453" s="18" t="str">
        <f>IFERROR(__xludf.DUMMYFUNCTION("IF(H453="""","""",
SUM(ARRAYFORMULA(VALUE(SPLIT(H453,CHAR(10)))))
)"),"")</f>
        <v/>
      </c>
      <c r="J453" s="17" t="str">
        <f>IFERROR(__xludf.DUMMYFUNCTION("IFERROR(
  TEXTJOIN(CHAR(10),TRUE,FILTER('SUMMARY DATA'!I:I,'SUMMARY DATA'!$A:$A=$A453,'SUMMARY DATA'!$C:$C=$B453,'SUMMARY DATA'!$B:$B=""RWS"")),
  IF(
    OR(
      ISNUMBER(SEARCH(""CDM CASH DEPOSIT"",$C453)),
      ISNUMBER(SEARCH(""CASH DEPOSIT"",$C45"&amp;"3)),
      COUNTIFS('SUMMARY DATA'!$D:$D,$C453,'SUMMARY DATA'!$B:$B,""RWS"")&lt;&gt;1
    ),
    """",
    IFERROR(TEXTJOIN(CHAR(10),TRUE,FILTER('SUMMARY DATA'!I:I,'SUMMARY DATA'!$D:$D=$C453,'SUMMARY DATA'!$B:$B=""RWS"")),"""")
  )
)"),"")</f>
        <v/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Height="1" spans="1:27">
      <c r="A454" s="2" t="s">
        <v>1835</v>
      </c>
      <c r="B454" s="15">
        <v>46012</v>
      </c>
      <c r="C454" s="2" t="s">
        <v>1836</v>
      </c>
      <c r="D454" s="3">
        <v>76.66</v>
      </c>
      <c r="E454" s="16" t="str">
        <f>IFERROR(__xludf.DUMMYFUNCTION("IFERROR(
  TEXTJOIN(CHAR(10),TRUE,FILTER('SUMMARY DATA'!E:E,'SUMMARY DATA'!$A:$A=$A454,'SUMMARY DATA'!$C:$C=$B454,'SUMMARY DATA'!$B:$B=""RWS"")),
  IF(
    OR(
      ISNUMBER(SEARCH(""CDM CASH DEPOSIT"",$C454)),
      ISNUMBER(SEARCH(""CASH DEPOSIT"",$C45"&amp;"4)),
      COUNTIFS('SUMMARY DATA'!$D:$D,$C454,'SUMMARY DATA'!$B:$B,""RWS"")&lt;&gt;1
    ),
    """",
    IFERROR(TEXTJOIN(CHAR(10),TRUE,FILTER('SUMMARY DATA'!E:E,'SUMMARY DATA'!$D:$D=$C454,'SUMMARY DATA'!$B:$B=""RWS"")),"""")
  )
)"),"")</f>
        <v/>
      </c>
      <c r="F454" s="17" t="str">
        <f>IFERROR(__xludf.DUMMYFUNCTION("IFERROR(
  TEXTJOIN(CHAR(10),TRUE,FILTER('SUMMARY DATA'!F:F,'SUMMARY DATA'!$A:$A=$A454,'SUMMARY DATA'!$C:$C=$B454,'SUMMARY DATA'!$B:$B=""RWS"")),
  IF(
    OR(
      ISNUMBER(SEARCH(""CDM CASH DEPOSIT"",$C454)),
      ISNUMBER(SEARCH(""CASH DEPOSIT"",$C45"&amp;"4)),
      COUNTIFS('SUMMARY DATA'!$D:$D,$C454,'SUMMARY DATA'!$B:$B,""RWS"")&lt;&gt;1
    ),
    """",
    IFERROR(TEXTJOIN(CHAR(10),TRUE,FILTER('SUMMARY DATA'!F:F,'SUMMARY DATA'!$D:$D=$C454,'SUMMARY DATA'!$B:$B=""RWS"")),"""")
  )
)"),"")</f>
        <v/>
      </c>
      <c r="G454" s="17" t="str">
        <f>IFERROR(__xludf.DUMMYFUNCTION("IFERROR(
  TEXTJOIN(CHAR(10),TRUE,FILTER('SUMMARY DATA'!G:G,'SUMMARY DATA'!$A:$A=$A454,'SUMMARY DATA'!$C:$C=$B454,'SUMMARY DATA'!$B:$B=""RWS"")),
  IF(
    OR(
      ISNUMBER(SEARCH(""CDM CASH DEPOSIT"",$C454)),
      ISNUMBER(SEARCH(""CASH DEPOSIT"",$C45"&amp;"4)),
      COUNTIFS('SUMMARY DATA'!$D:$D,$C454,'SUMMARY DATA'!$B:$B,""RWS"")&lt;&gt;1
    ),
    """",
    IFERROR(TEXTJOIN(CHAR(10),TRUE,FILTER('SUMMARY DATA'!G:G,'SUMMARY DATA'!$D:$D=$C454,'SUMMARY DATA'!$B:$B=""RWS"")),"""")
  )
)"),"")</f>
        <v/>
      </c>
      <c r="H454" s="18" t="str">
        <f>IFERROR(__xludf.DUMMYFUNCTION("IFERROR(
  TEXTJOIN(CHAR(10),TRUE,FILTER('SUMMARY DATA'!H:H,'SUMMARY DATA'!$A:$A=$A454,'SUMMARY DATA'!$C:$C=$B454,'SUMMARY DATA'!$B:$B=""RWS"",'SUMMARY DATA'!$H:$H=$D454)),
  IF(
    OR(
      ISNUMBER(SEARCH(""CDM CASH DEPOSIT"",$C454)),
      ISNUMBER(S"&amp;"EARCH(""CASH DEPOSIT"",$C454))
    ),
    """",
    IFERROR(TEXTJOIN(CHAR(10),TRUE,FILTER('SUMMARY DATA'!H:H,'SUMMARY DATA'!$D:$D=$C454,'SUMMARY DATA'!$B:$B=""RWS"",'SUMMARY DATA'!$H:$H=$D454)),"""")
  )
)"),"")</f>
        <v/>
      </c>
      <c r="I454" s="18" t="str">
        <f>IFERROR(__xludf.DUMMYFUNCTION("IF(H454="""","""",
SUM(ARRAYFORMULA(VALUE(SPLIT(H454,CHAR(10)))))
)"),"")</f>
        <v/>
      </c>
      <c r="J454" s="17" t="str">
        <f>IFERROR(__xludf.DUMMYFUNCTION("IFERROR(
  TEXTJOIN(CHAR(10),TRUE,FILTER('SUMMARY DATA'!I:I,'SUMMARY DATA'!$A:$A=$A454,'SUMMARY DATA'!$C:$C=$B454,'SUMMARY DATA'!$B:$B=""RWS"")),
  IF(
    OR(
      ISNUMBER(SEARCH(""CDM CASH DEPOSIT"",$C454)),
      ISNUMBER(SEARCH(""CASH DEPOSIT"",$C45"&amp;"4)),
      COUNTIFS('SUMMARY DATA'!$D:$D,$C454,'SUMMARY DATA'!$B:$B,""RWS"")&lt;&gt;1
    ),
    """",
    IFERROR(TEXTJOIN(CHAR(10),TRUE,FILTER('SUMMARY DATA'!I:I,'SUMMARY DATA'!$D:$D=$C454,'SUMMARY DATA'!$B:$B=""RWS"")),"""")
  )
)"),"")</f>
        <v/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Height="1" spans="1:27">
      <c r="A455" s="2" t="s">
        <v>1837</v>
      </c>
      <c r="B455" s="15">
        <v>46012</v>
      </c>
      <c r="C455" s="2" t="s">
        <v>1838</v>
      </c>
      <c r="D455" s="3">
        <v>406.83</v>
      </c>
      <c r="E455" s="16" t="str">
        <f>IFERROR(__xludf.DUMMYFUNCTION("IFERROR(
  TEXTJOIN(CHAR(10),TRUE,FILTER('SUMMARY DATA'!E:E,'SUMMARY DATA'!$A:$A=$A455,'SUMMARY DATA'!$C:$C=$B455,'SUMMARY DATA'!$B:$B=""RWS"")),
  IF(
    OR(
      ISNUMBER(SEARCH(""CDM CASH DEPOSIT"",$C455)),
      ISNUMBER(SEARCH(""CASH DEPOSIT"",$C45"&amp;"5)),
      COUNTIFS('SUMMARY DATA'!$D:$D,$C455,'SUMMARY DATA'!$B:$B,""RWS"")&lt;&gt;1
    ),
    """",
    IFERROR(TEXTJOIN(CHAR(10),TRUE,FILTER('SUMMARY DATA'!E:E,'SUMMARY DATA'!$D:$D=$C455,'SUMMARY DATA'!$B:$B=""RWS"")),"""")
  )
)"),"")</f>
        <v/>
      </c>
      <c r="F455" s="17" t="str">
        <f>IFERROR(__xludf.DUMMYFUNCTION("IFERROR(
  TEXTJOIN(CHAR(10),TRUE,FILTER('SUMMARY DATA'!F:F,'SUMMARY DATA'!$A:$A=$A455,'SUMMARY DATA'!$C:$C=$B455,'SUMMARY DATA'!$B:$B=""RWS"")),
  IF(
    OR(
      ISNUMBER(SEARCH(""CDM CASH DEPOSIT"",$C455)),
      ISNUMBER(SEARCH(""CASH DEPOSIT"",$C45"&amp;"5)),
      COUNTIFS('SUMMARY DATA'!$D:$D,$C455,'SUMMARY DATA'!$B:$B,""RWS"")&lt;&gt;1
    ),
    """",
    IFERROR(TEXTJOIN(CHAR(10),TRUE,FILTER('SUMMARY DATA'!F:F,'SUMMARY DATA'!$D:$D=$C455,'SUMMARY DATA'!$B:$B=""RWS"")),"""")
  )
)"),"")</f>
        <v/>
      </c>
      <c r="G455" s="17" t="str">
        <f>IFERROR(__xludf.DUMMYFUNCTION("IFERROR(
  TEXTJOIN(CHAR(10),TRUE,FILTER('SUMMARY DATA'!G:G,'SUMMARY DATA'!$A:$A=$A455,'SUMMARY DATA'!$C:$C=$B455,'SUMMARY DATA'!$B:$B=""RWS"")),
  IF(
    OR(
      ISNUMBER(SEARCH(""CDM CASH DEPOSIT"",$C455)),
      ISNUMBER(SEARCH(""CASH DEPOSIT"",$C45"&amp;"5)),
      COUNTIFS('SUMMARY DATA'!$D:$D,$C455,'SUMMARY DATA'!$B:$B,""RWS"")&lt;&gt;1
    ),
    """",
    IFERROR(TEXTJOIN(CHAR(10),TRUE,FILTER('SUMMARY DATA'!G:G,'SUMMARY DATA'!$D:$D=$C455,'SUMMARY DATA'!$B:$B=""RWS"")),"""")
  )
)"),"")</f>
        <v/>
      </c>
      <c r="H455" s="18" t="str">
        <f>IFERROR(__xludf.DUMMYFUNCTION("IFERROR(
  TEXTJOIN(CHAR(10),TRUE,FILTER('SUMMARY DATA'!H:H,'SUMMARY DATA'!$A:$A=$A455,'SUMMARY DATA'!$C:$C=$B455,'SUMMARY DATA'!$B:$B=""RWS"",'SUMMARY DATA'!$H:$H=$D455)),
  IF(
    OR(
      ISNUMBER(SEARCH(""CDM CASH DEPOSIT"",$C455)),
      ISNUMBER(S"&amp;"EARCH(""CASH DEPOSIT"",$C455))
    ),
    """",
    IFERROR(TEXTJOIN(CHAR(10),TRUE,FILTER('SUMMARY DATA'!H:H,'SUMMARY DATA'!$D:$D=$C455,'SUMMARY DATA'!$B:$B=""RWS"",'SUMMARY DATA'!$H:$H=$D455)),"""")
  )
)"),"")</f>
        <v/>
      </c>
      <c r="I455" s="18" t="str">
        <f>IFERROR(__xludf.DUMMYFUNCTION("IF(H455="""","""",
SUM(ARRAYFORMULA(VALUE(SPLIT(H455,CHAR(10)))))
)"),"")</f>
        <v/>
      </c>
      <c r="J455" s="17" t="str">
        <f>IFERROR(__xludf.DUMMYFUNCTION("IFERROR(
  TEXTJOIN(CHAR(10),TRUE,FILTER('SUMMARY DATA'!I:I,'SUMMARY DATA'!$A:$A=$A455,'SUMMARY DATA'!$C:$C=$B455,'SUMMARY DATA'!$B:$B=""RWS"")),
  IF(
    OR(
      ISNUMBER(SEARCH(""CDM CASH DEPOSIT"",$C455)),
      ISNUMBER(SEARCH(""CASH DEPOSIT"",$C45"&amp;"5)),
      COUNTIFS('SUMMARY DATA'!$D:$D,$C455,'SUMMARY DATA'!$B:$B,""RWS"")&lt;&gt;1
    ),
    """",
    IFERROR(TEXTJOIN(CHAR(10),TRUE,FILTER('SUMMARY DATA'!I:I,'SUMMARY DATA'!$D:$D=$C455,'SUMMARY DATA'!$B:$B=""RWS"")),"""")
  )
)"),"")</f>
        <v/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Height="1" spans="1:27">
      <c r="A456" s="2" t="s">
        <v>1839</v>
      </c>
      <c r="B456" s="15">
        <v>46012</v>
      </c>
      <c r="C456" s="2" t="s">
        <v>1840</v>
      </c>
      <c r="D456" s="3">
        <v>137.7</v>
      </c>
      <c r="E456" s="16" t="str">
        <f>IFERROR(__xludf.DUMMYFUNCTION("IFERROR(
  TEXTJOIN(CHAR(10),TRUE,FILTER('SUMMARY DATA'!E:E,'SUMMARY DATA'!$A:$A=$A456,'SUMMARY DATA'!$C:$C=$B456,'SUMMARY DATA'!$B:$B=""RWS"")),
  IF(
    OR(
      ISNUMBER(SEARCH(""CDM CASH DEPOSIT"",$C456)),
      ISNUMBER(SEARCH(""CASH DEPOSIT"",$C45"&amp;"6)),
      COUNTIFS('SUMMARY DATA'!$D:$D,$C456,'SUMMARY DATA'!$B:$B,""RWS"")&lt;&gt;1
    ),
    """",
    IFERROR(TEXTJOIN(CHAR(10),TRUE,FILTER('SUMMARY DATA'!E:E,'SUMMARY DATA'!$D:$D=$C456,'SUMMARY DATA'!$B:$B=""RWS"")),"""")
  )
)"),"")</f>
        <v/>
      </c>
      <c r="F456" s="17" t="str">
        <f>IFERROR(__xludf.DUMMYFUNCTION("IFERROR(
  TEXTJOIN(CHAR(10),TRUE,FILTER('SUMMARY DATA'!F:F,'SUMMARY DATA'!$A:$A=$A456,'SUMMARY DATA'!$C:$C=$B456,'SUMMARY DATA'!$B:$B=""RWS"")),
  IF(
    OR(
      ISNUMBER(SEARCH(""CDM CASH DEPOSIT"",$C456)),
      ISNUMBER(SEARCH(""CASH DEPOSIT"",$C45"&amp;"6)),
      COUNTIFS('SUMMARY DATA'!$D:$D,$C456,'SUMMARY DATA'!$B:$B,""RWS"")&lt;&gt;1
    ),
    """",
    IFERROR(TEXTJOIN(CHAR(10),TRUE,FILTER('SUMMARY DATA'!F:F,'SUMMARY DATA'!$D:$D=$C456,'SUMMARY DATA'!$B:$B=""RWS"")),"""")
  )
)"),"")</f>
        <v/>
      </c>
      <c r="G456" s="17" t="str">
        <f>IFERROR(__xludf.DUMMYFUNCTION("IFERROR(
  TEXTJOIN(CHAR(10),TRUE,FILTER('SUMMARY DATA'!G:G,'SUMMARY DATA'!$A:$A=$A456,'SUMMARY DATA'!$C:$C=$B456,'SUMMARY DATA'!$B:$B=""RWS"")),
  IF(
    OR(
      ISNUMBER(SEARCH(""CDM CASH DEPOSIT"",$C456)),
      ISNUMBER(SEARCH(""CASH DEPOSIT"",$C45"&amp;"6)),
      COUNTIFS('SUMMARY DATA'!$D:$D,$C456,'SUMMARY DATA'!$B:$B,""RWS"")&lt;&gt;1
    ),
    """",
    IFERROR(TEXTJOIN(CHAR(10),TRUE,FILTER('SUMMARY DATA'!G:G,'SUMMARY DATA'!$D:$D=$C456,'SUMMARY DATA'!$B:$B=""RWS"")),"""")
  )
)"),"")</f>
        <v/>
      </c>
      <c r="H456" s="18" t="str">
        <f>IFERROR(__xludf.DUMMYFUNCTION("IFERROR(
  TEXTJOIN(CHAR(10),TRUE,FILTER('SUMMARY DATA'!H:H,'SUMMARY DATA'!$A:$A=$A456,'SUMMARY DATA'!$C:$C=$B456,'SUMMARY DATA'!$B:$B=""RWS"",'SUMMARY DATA'!$H:$H=$D456)),
  IF(
    OR(
      ISNUMBER(SEARCH(""CDM CASH DEPOSIT"",$C456)),
      ISNUMBER(S"&amp;"EARCH(""CASH DEPOSIT"",$C456))
    ),
    """",
    IFERROR(TEXTJOIN(CHAR(10),TRUE,FILTER('SUMMARY DATA'!H:H,'SUMMARY DATA'!$D:$D=$C456,'SUMMARY DATA'!$B:$B=""RWS"",'SUMMARY DATA'!$H:$H=$D456)),"""")
  )
)"),"")</f>
        <v/>
      </c>
      <c r="I456" s="18" t="str">
        <f>IFERROR(__xludf.DUMMYFUNCTION("IF(H456="""","""",
SUM(ARRAYFORMULA(VALUE(SPLIT(H456,CHAR(10)))))
)"),"")</f>
        <v/>
      </c>
      <c r="J456" s="17" t="str">
        <f>IFERROR(__xludf.DUMMYFUNCTION("IFERROR(
  TEXTJOIN(CHAR(10),TRUE,FILTER('SUMMARY DATA'!I:I,'SUMMARY DATA'!$A:$A=$A456,'SUMMARY DATA'!$C:$C=$B456,'SUMMARY DATA'!$B:$B=""RWS"")),
  IF(
    OR(
      ISNUMBER(SEARCH(""CDM CASH DEPOSIT"",$C456)),
      ISNUMBER(SEARCH(""CASH DEPOSIT"",$C45"&amp;"6)),
      COUNTIFS('SUMMARY DATA'!$D:$D,$C456,'SUMMARY DATA'!$B:$B,""RWS"")&lt;&gt;1
    ),
    """",
    IFERROR(TEXTJOIN(CHAR(10),TRUE,FILTER('SUMMARY DATA'!I:I,'SUMMARY DATA'!$D:$D=$C456,'SUMMARY DATA'!$B:$B=""RWS"")),"""")
  )
)"),"")</f>
        <v/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Height="1" spans="1:27">
      <c r="A457" s="2" t="s">
        <v>1841</v>
      </c>
      <c r="B457" s="15">
        <v>46012</v>
      </c>
      <c r="C457" s="2" t="s">
        <v>1842</v>
      </c>
      <c r="D457" s="3">
        <v>112.76</v>
      </c>
      <c r="E457" s="16" t="str">
        <f>IFERROR(__xludf.DUMMYFUNCTION("IFERROR(
  TEXTJOIN(CHAR(10),TRUE,FILTER('SUMMARY DATA'!E:E,'SUMMARY DATA'!$A:$A=$A457,'SUMMARY DATA'!$C:$C=$B457,'SUMMARY DATA'!$B:$B=""RWS"")),
  IF(
    OR(
      ISNUMBER(SEARCH(""CDM CASH DEPOSIT"",$C457)),
      ISNUMBER(SEARCH(""CASH DEPOSIT"",$C45"&amp;"7)),
      COUNTIFS('SUMMARY DATA'!$D:$D,$C457,'SUMMARY DATA'!$B:$B,""RWS"")&lt;&gt;1
    ),
    """",
    IFERROR(TEXTJOIN(CHAR(10),TRUE,FILTER('SUMMARY DATA'!E:E,'SUMMARY DATA'!$D:$D=$C457,'SUMMARY DATA'!$B:$B=""RWS"")),"""")
  )
)"),"")</f>
        <v/>
      </c>
      <c r="F457" s="17" t="str">
        <f>IFERROR(__xludf.DUMMYFUNCTION("IFERROR(
  TEXTJOIN(CHAR(10),TRUE,FILTER('SUMMARY DATA'!F:F,'SUMMARY DATA'!$A:$A=$A457,'SUMMARY DATA'!$C:$C=$B457,'SUMMARY DATA'!$B:$B=""RWS"")),
  IF(
    OR(
      ISNUMBER(SEARCH(""CDM CASH DEPOSIT"",$C457)),
      ISNUMBER(SEARCH(""CASH DEPOSIT"",$C45"&amp;"7)),
      COUNTIFS('SUMMARY DATA'!$D:$D,$C457,'SUMMARY DATA'!$B:$B,""RWS"")&lt;&gt;1
    ),
    """",
    IFERROR(TEXTJOIN(CHAR(10),TRUE,FILTER('SUMMARY DATA'!F:F,'SUMMARY DATA'!$D:$D=$C457,'SUMMARY DATA'!$B:$B=""RWS"")),"""")
  )
)"),"")</f>
        <v/>
      </c>
      <c r="G457" s="17" t="str">
        <f>IFERROR(__xludf.DUMMYFUNCTION("IFERROR(
  TEXTJOIN(CHAR(10),TRUE,FILTER('SUMMARY DATA'!G:G,'SUMMARY DATA'!$A:$A=$A457,'SUMMARY DATA'!$C:$C=$B457,'SUMMARY DATA'!$B:$B=""RWS"")),
  IF(
    OR(
      ISNUMBER(SEARCH(""CDM CASH DEPOSIT"",$C457)),
      ISNUMBER(SEARCH(""CASH DEPOSIT"",$C45"&amp;"7)),
      COUNTIFS('SUMMARY DATA'!$D:$D,$C457,'SUMMARY DATA'!$B:$B,""RWS"")&lt;&gt;1
    ),
    """",
    IFERROR(TEXTJOIN(CHAR(10),TRUE,FILTER('SUMMARY DATA'!G:G,'SUMMARY DATA'!$D:$D=$C457,'SUMMARY DATA'!$B:$B=""RWS"")),"""")
  )
)"),"")</f>
        <v/>
      </c>
      <c r="H457" s="18" t="str">
        <f>IFERROR(__xludf.DUMMYFUNCTION("IFERROR(
  TEXTJOIN(CHAR(10),TRUE,FILTER('SUMMARY DATA'!H:H,'SUMMARY DATA'!$A:$A=$A457,'SUMMARY DATA'!$C:$C=$B457,'SUMMARY DATA'!$B:$B=""RWS"",'SUMMARY DATA'!$H:$H=$D457)),
  IF(
    OR(
      ISNUMBER(SEARCH(""CDM CASH DEPOSIT"",$C457)),
      ISNUMBER(S"&amp;"EARCH(""CASH DEPOSIT"",$C457))
    ),
    """",
    IFERROR(TEXTJOIN(CHAR(10),TRUE,FILTER('SUMMARY DATA'!H:H,'SUMMARY DATA'!$D:$D=$C457,'SUMMARY DATA'!$B:$B=""RWS"",'SUMMARY DATA'!$H:$H=$D457)),"""")
  )
)"),"")</f>
        <v/>
      </c>
      <c r="I457" s="18" t="str">
        <f>IFERROR(__xludf.DUMMYFUNCTION("IF(H457="""","""",
SUM(ARRAYFORMULA(VALUE(SPLIT(H457,CHAR(10)))))
)"),"")</f>
        <v/>
      </c>
      <c r="J457" s="17" t="str">
        <f>IFERROR(__xludf.DUMMYFUNCTION("IFERROR(
  TEXTJOIN(CHAR(10),TRUE,FILTER('SUMMARY DATA'!I:I,'SUMMARY DATA'!$A:$A=$A457,'SUMMARY DATA'!$C:$C=$B457,'SUMMARY DATA'!$B:$B=""RWS"")),
  IF(
    OR(
      ISNUMBER(SEARCH(""CDM CASH DEPOSIT"",$C457)),
      ISNUMBER(SEARCH(""CASH DEPOSIT"",$C45"&amp;"7)),
      COUNTIFS('SUMMARY DATA'!$D:$D,$C457,'SUMMARY DATA'!$B:$B,""RWS"")&lt;&gt;1
    ),
    """",
    IFERROR(TEXTJOIN(CHAR(10),TRUE,FILTER('SUMMARY DATA'!I:I,'SUMMARY DATA'!$D:$D=$C457,'SUMMARY DATA'!$B:$B=""RWS"")),"""")
  )
)"),"")</f>
        <v/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Height="1" spans="1:27">
      <c r="A458" s="2" t="s">
        <v>1843</v>
      </c>
      <c r="B458" s="15">
        <v>46012</v>
      </c>
      <c r="C458" s="2" t="s">
        <v>802</v>
      </c>
      <c r="D458" s="3">
        <v>106</v>
      </c>
      <c r="E458" s="16" t="str">
        <f>IFERROR(__xludf.DUMMYFUNCTION("IFERROR(
  TEXTJOIN(CHAR(10),TRUE,FILTER('SUMMARY DATA'!E:E,'SUMMARY DATA'!$A:$A=$A458,'SUMMARY DATA'!$C:$C=$B458,'SUMMARY DATA'!$B:$B=""RWS"")),
  IF(
    OR(
      ISNUMBER(SEARCH(""CDM CASH DEPOSIT"",$C458)),
      ISNUMBER(SEARCH(""CASH DEPOSIT"",$C45"&amp;"8)),
      COUNTIFS('SUMMARY DATA'!$D:$D,$C458,'SUMMARY DATA'!$B:$B,""RWS"")&lt;&gt;1
    ),
    """",
    IFERROR(TEXTJOIN(CHAR(10),TRUE,FILTER('SUMMARY DATA'!E:E,'SUMMARY DATA'!$D:$D=$C458,'SUMMARY DATA'!$B:$B=""RWS"")),"""")
  )
)"),"")</f>
        <v/>
      </c>
      <c r="F458" s="17" t="str">
        <f>IFERROR(__xludf.DUMMYFUNCTION("IFERROR(
  TEXTJOIN(CHAR(10),TRUE,FILTER('SUMMARY DATA'!F:F,'SUMMARY DATA'!$A:$A=$A458,'SUMMARY DATA'!$C:$C=$B458,'SUMMARY DATA'!$B:$B=""RWS"")),
  IF(
    OR(
      ISNUMBER(SEARCH(""CDM CASH DEPOSIT"",$C458)),
      ISNUMBER(SEARCH(""CASH DEPOSIT"",$C45"&amp;"8)),
      COUNTIFS('SUMMARY DATA'!$D:$D,$C458,'SUMMARY DATA'!$B:$B,""RWS"")&lt;&gt;1
    ),
    """",
    IFERROR(TEXTJOIN(CHAR(10),TRUE,FILTER('SUMMARY DATA'!F:F,'SUMMARY DATA'!$D:$D=$C458,'SUMMARY DATA'!$B:$B=""RWS"")),"""")
  )
)"),"")</f>
        <v/>
      </c>
      <c r="G458" s="17" t="str">
        <f>IFERROR(__xludf.DUMMYFUNCTION("IFERROR(
  TEXTJOIN(CHAR(10),TRUE,FILTER('SUMMARY DATA'!G:G,'SUMMARY DATA'!$A:$A=$A458,'SUMMARY DATA'!$C:$C=$B458,'SUMMARY DATA'!$B:$B=""RWS"")),
  IF(
    OR(
      ISNUMBER(SEARCH(""CDM CASH DEPOSIT"",$C458)),
      ISNUMBER(SEARCH(""CASH DEPOSIT"",$C45"&amp;"8)),
      COUNTIFS('SUMMARY DATA'!$D:$D,$C458,'SUMMARY DATA'!$B:$B,""RWS"")&lt;&gt;1
    ),
    """",
    IFERROR(TEXTJOIN(CHAR(10),TRUE,FILTER('SUMMARY DATA'!G:G,'SUMMARY DATA'!$D:$D=$C458,'SUMMARY DATA'!$B:$B=""RWS"")),"""")
  )
)"),"")</f>
        <v/>
      </c>
      <c r="H458" s="18" t="str">
        <f>IFERROR(__xludf.DUMMYFUNCTION("IFERROR(
  TEXTJOIN(CHAR(10),TRUE,FILTER('SUMMARY DATA'!H:H,'SUMMARY DATA'!$A:$A=$A458,'SUMMARY DATA'!$C:$C=$B458,'SUMMARY DATA'!$B:$B=""RWS"",'SUMMARY DATA'!$H:$H=$D458)),
  IF(
    OR(
      ISNUMBER(SEARCH(""CDM CASH DEPOSIT"",$C458)),
      ISNUMBER(S"&amp;"EARCH(""CASH DEPOSIT"",$C458))
    ),
    """",
    IFERROR(TEXTJOIN(CHAR(10),TRUE,FILTER('SUMMARY DATA'!H:H,'SUMMARY DATA'!$D:$D=$C458,'SUMMARY DATA'!$B:$B=""RWS"",'SUMMARY DATA'!$H:$H=$D458)),"""")
  )
)"),"")</f>
        <v/>
      </c>
      <c r="I458" s="18" t="str">
        <f>IFERROR(__xludf.DUMMYFUNCTION("IF(H458="""","""",
SUM(ARRAYFORMULA(VALUE(SPLIT(H458,CHAR(10)))))
)"),"")</f>
        <v/>
      </c>
      <c r="J458" s="17" t="str">
        <f>IFERROR(__xludf.DUMMYFUNCTION("IFERROR(
  TEXTJOIN(CHAR(10),TRUE,FILTER('SUMMARY DATA'!I:I,'SUMMARY DATA'!$A:$A=$A458,'SUMMARY DATA'!$C:$C=$B458,'SUMMARY DATA'!$B:$B=""RWS"")),
  IF(
    OR(
      ISNUMBER(SEARCH(""CDM CASH DEPOSIT"",$C458)),
      ISNUMBER(SEARCH(""CASH DEPOSIT"",$C45"&amp;"8)),
      COUNTIFS('SUMMARY DATA'!$D:$D,$C458,'SUMMARY DATA'!$B:$B,""RWS"")&lt;&gt;1
    ),
    """",
    IFERROR(TEXTJOIN(CHAR(10),TRUE,FILTER('SUMMARY DATA'!I:I,'SUMMARY DATA'!$D:$D=$C458,'SUMMARY DATA'!$B:$B=""RWS"")),"""")
  )
)"),"")</f>
        <v/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Height="1" spans="1:27">
      <c r="A459" s="2" t="s">
        <v>1844</v>
      </c>
      <c r="B459" s="15">
        <v>46012</v>
      </c>
      <c r="C459" s="2" t="s">
        <v>1845</v>
      </c>
      <c r="D459" s="3">
        <v>2.99</v>
      </c>
      <c r="E459" s="16" t="str">
        <f>IFERROR(__xludf.DUMMYFUNCTION("IFERROR(
  TEXTJOIN(CHAR(10),TRUE,FILTER('SUMMARY DATA'!E:E,'SUMMARY DATA'!$A:$A=$A459,'SUMMARY DATA'!$C:$C=$B459,'SUMMARY DATA'!$B:$B=""RWS"")),
  IF(
    OR(
      ISNUMBER(SEARCH(""CDM CASH DEPOSIT"",$C459)),
      ISNUMBER(SEARCH(""CASH DEPOSIT"",$C45"&amp;"9)),
      COUNTIFS('SUMMARY DATA'!$D:$D,$C459,'SUMMARY DATA'!$B:$B,""RWS"")&lt;&gt;1
    ),
    """",
    IFERROR(TEXTJOIN(CHAR(10),TRUE,FILTER('SUMMARY DATA'!E:E,'SUMMARY DATA'!$D:$D=$C459,'SUMMARY DATA'!$B:$B=""RWS"")),"""")
  )
)"),"")</f>
        <v/>
      </c>
      <c r="F459" s="17" t="str">
        <f>IFERROR(__xludf.DUMMYFUNCTION("IFERROR(
  TEXTJOIN(CHAR(10),TRUE,FILTER('SUMMARY DATA'!F:F,'SUMMARY DATA'!$A:$A=$A459,'SUMMARY DATA'!$C:$C=$B459,'SUMMARY DATA'!$B:$B=""RWS"")),
  IF(
    OR(
      ISNUMBER(SEARCH(""CDM CASH DEPOSIT"",$C459)),
      ISNUMBER(SEARCH(""CASH DEPOSIT"",$C45"&amp;"9)),
      COUNTIFS('SUMMARY DATA'!$D:$D,$C459,'SUMMARY DATA'!$B:$B,""RWS"")&lt;&gt;1
    ),
    """",
    IFERROR(TEXTJOIN(CHAR(10),TRUE,FILTER('SUMMARY DATA'!F:F,'SUMMARY DATA'!$D:$D=$C459,'SUMMARY DATA'!$B:$B=""RWS"")),"""")
  )
)"),"")</f>
        <v/>
      </c>
      <c r="G459" s="17" t="str">
        <f>IFERROR(__xludf.DUMMYFUNCTION("IFERROR(
  TEXTJOIN(CHAR(10),TRUE,FILTER('SUMMARY DATA'!G:G,'SUMMARY DATA'!$A:$A=$A459,'SUMMARY DATA'!$C:$C=$B459,'SUMMARY DATA'!$B:$B=""RWS"")),
  IF(
    OR(
      ISNUMBER(SEARCH(""CDM CASH DEPOSIT"",$C459)),
      ISNUMBER(SEARCH(""CASH DEPOSIT"",$C45"&amp;"9)),
      COUNTIFS('SUMMARY DATA'!$D:$D,$C459,'SUMMARY DATA'!$B:$B,""RWS"")&lt;&gt;1
    ),
    """",
    IFERROR(TEXTJOIN(CHAR(10),TRUE,FILTER('SUMMARY DATA'!G:G,'SUMMARY DATA'!$D:$D=$C459,'SUMMARY DATA'!$B:$B=""RWS"")),"""")
  )
)"),"")</f>
        <v/>
      </c>
      <c r="H459" s="18" t="str">
        <f>IFERROR(__xludf.DUMMYFUNCTION("IFERROR(
  TEXTJOIN(CHAR(10),TRUE,FILTER('SUMMARY DATA'!H:H,'SUMMARY DATA'!$A:$A=$A459,'SUMMARY DATA'!$C:$C=$B459,'SUMMARY DATA'!$B:$B=""RWS"",'SUMMARY DATA'!$H:$H=$D459)),
  IF(
    OR(
      ISNUMBER(SEARCH(""CDM CASH DEPOSIT"",$C459)),
      ISNUMBER(S"&amp;"EARCH(""CASH DEPOSIT"",$C459))
    ),
    """",
    IFERROR(TEXTJOIN(CHAR(10),TRUE,FILTER('SUMMARY DATA'!H:H,'SUMMARY DATA'!$D:$D=$C459,'SUMMARY DATA'!$B:$B=""RWS"",'SUMMARY DATA'!$H:$H=$D459)),"""")
  )
)"),"")</f>
        <v/>
      </c>
      <c r="I459" s="18" t="str">
        <f>IFERROR(__xludf.DUMMYFUNCTION("IF(H459="""","""",
SUM(ARRAYFORMULA(VALUE(SPLIT(H459,CHAR(10)))))
)"),"")</f>
        <v/>
      </c>
      <c r="J459" s="17" t="str">
        <f>IFERROR(__xludf.DUMMYFUNCTION("IFERROR(
  TEXTJOIN(CHAR(10),TRUE,FILTER('SUMMARY DATA'!I:I,'SUMMARY DATA'!$A:$A=$A459,'SUMMARY DATA'!$C:$C=$B459,'SUMMARY DATA'!$B:$B=""RWS"")),
  IF(
    OR(
      ISNUMBER(SEARCH(""CDM CASH DEPOSIT"",$C459)),
      ISNUMBER(SEARCH(""CASH DEPOSIT"",$C45"&amp;"9)),
      COUNTIFS('SUMMARY DATA'!$D:$D,$C459,'SUMMARY DATA'!$B:$B,""RWS"")&lt;&gt;1
    ),
    """",
    IFERROR(TEXTJOIN(CHAR(10),TRUE,FILTER('SUMMARY DATA'!I:I,'SUMMARY DATA'!$D:$D=$C459,'SUMMARY DATA'!$B:$B=""RWS"")),"""")
  )
)"),"")</f>
        <v/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Height="1" spans="1:27">
      <c r="A460" s="2" t="s">
        <v>1846</v>
      </c>
      <c r="B460" s="15">
        <v>46012</v>
      </c>
      <c r="C460" s="2" t="s">
        <v>1847</v>
      </c>
      <c r="D460" s="3">
        <v>60</v>
      </c>
      <c r="E460" s="16" t="str">
        <f>IFERROR(__xludf.DUMMYFUNCTION("IFERROR(
  TEXTJOIN(CHAR(10),TRUE,FILTER('SUMMARY DATA'!E:E,'SUMMARY DATA'!$A:$A=$A460,'SUMMARY DATA'!$C:$C=$B460,'SUMMARY DATA'!$B:$B=""RWS"")),
  IF(
    OR(
      ISNUMBER(SEARCH(""CDM CASH DEPOSIT"",$C460)),
      ISNUMBER(SEARCH(""CASH DEPOSIT"",$C46"&amp;"0)),
      COUNTIFS('SUMMARY DATA'!$D:$D,$C460,'SUMMARY DATA'!$B:$B,""RWS"")&lt;&gt;1
    ),
    """",
    IFERROR(TEXTJOIN(CHAR(10),TRUE,FILTER('SUMMARY DATA'!E:E,'SUMMARY DATA'!$D:$D=$C460,'SUMMARY DATA'!$B:$B=""RWS"")),"""")
  )
)"),"")</f>
        <v/>
      </c>
      <c r="F460" s="17" t="str">
        <f>IFERROR(__xludf.DUMMYFUNCTION("IFERROR(
  TEXTJOIN(CHAR(10),TRUE,FILTER('SUMMARY DATA'!F:F,'SUMMARY DATA'!$A:$A=$A460,'SUMMARY DATA'!$C:$C=$B460,'SUMMARY DATA'!$B:$B=""RWS"")),
  IF(
    OR(
      ISNUMBER(SEARCH(""CDM CASH DEPOSIT"",$C460)),
      ISNUMBER(SEARCH(""CASH DEPOSIT"",$C46"&amp;"0)),
      COUNTIFS('SUMMARY DATA'!$D:$D,$C460,'SUMMARY DATA'!$B:$B,""RWS"")&lt;&gt;1
    ),
    """",
    IFERROR(TEXTJOIN(CHAR(10),TRUE,FILTER('SUMMARY DATA'!F:F,'SUMMARY DATA'!$D:$D=$C460,'SUMMARY DATA'!$B:$B=""RWS"")),"""")
  )
)"),"")</f>
        <v/>
      </c>
      <c r="G460" s="17" t="str">
        <f>IFERROR(__xludf.DUMMYFUNCTION("IFERROR(
  TEXTJOIN(CHAR(10),TRUE,FILTER('SUMMARY DATA'!G:G,'SUMMARY DATA'!$A:$A=$A460,'SUMMARY DATA'!$C:$C=$B460,'SUMMARY DATA'!$B:$B=""RWS"")),
  IF(
    OR(
      ISNUMBER(SEARCH(""CDM CASH DEPOSIT"",$C460)),
      ISNUMBER(SEARCH(""CASH DEPOSIT"",$C46"&amp;"0)),
      COUNTIFS('SUMMARY DATA'!$D:$D,$C460,'SUMMARY DATA'!$B:$B,""RWS"")&lt;&gt;1
    ),
    """",
    IFERROR(TEXTJOIN(CHAR(10),TRUE,FILTER('SUMMARY DATA'!G:G,'SUMMARY DATA'!$D:$D=$C460,'SUMMARY DATA'!$B:$B=""RWS"")),"""")
  )
)"),"")</f>
        <v/>
      </c>
      <c r="H460" s="18" t="str">
        <f>IFERROR(__xludf.DUMMYFUNCTION("IFERROR(
  TEXTJOIN(CHAR(10),TRUE,FILTER('SUMMARY DATA'!H:H,'SUMMARY DATA'!$A:$A=$A460,'SUMMARY DATA'!$C:$C=$B460,'SUMMARY DATA'!$B:$B=""RWS"",'SUMMARY DATA'!$H:$H=$D460)),
  IF(
    OR(
      ISNUMBER(SEARCH(""CDM CASH DEPOSIT"",$C460)),
      ISNUMBER(S"&amp;"EARCH(""CASH DEPOSIT"",$C460))
    ),
    """",
    IFERROR(TEXTJOIN(CHAR(10),TRUE,FILTER('SUMMARY DATA'!H:H,'SUMMARY DATA'!$D:$D=$C460,'SUMMARY DATA'!$B:$B=""RWS"",'SUMMARY DATA'!$H:$H=$D460)),"""")
  )
)"),"")</f>
        <v/>
      </c>
      <c r="I460" s="18" t="str">
        <f>IFERROR(__xludf.DUMMYFUNCTION("IF(H460="""","""",
SUM(ARRAYFORMULA(VALUE(SPLIT(H460,CHAR(10)))))
)"),"")</f>
        <v/>
      </c>
      <c r="J460" s="17" t="str">
        <f>IFERROR(__xludf.DUMMYFUNCTION("IFERROR(
  TEXTJOIN(CHAR(10),TRUE,FILTER('SUMMARY DATA'!I:I,'SUMMARY DATA'!$A:$A=$A460,'SUMMARY DATA'!$C:$C=$B460,'SUMMARY DATA'!$B:$B=""RWS"")),
  IF(
    OR(
      ISNUMBER(SEARCH(""CDM CASH DEPOSIT"",$C460)),
      ISNUMBER(SEARCH(""CASH DEPOSIT"",$C46"&amp;"0)),
      COUNTIFS('SUMMARY DATA'!$D:$D,$C460,'SUMMARY DATA'!$B:$B,""RWS"")&lt;&gt;1
    ),
    """",
    IFERROR(TEXTJOIN(CHAR(10),TRUE,FILTER('SUMMARY DATA'!I:I,'SUMMARY DATA'!$D:$D=$C460,'SUMMARY DATA'!$B:$B=""RWS"")),"""")
  )
)"),"")</f>
        <v/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Height="1" spans="1:27">
      <c r="A461" s="2" t="s">
        <v>1848</v>
      </c>
      <c r="B461" s="15">
        <v>46012</v>
      </c>
      <c r="C461" s="2" t="s">
        <v>1849</v>
      </c>
      <c r="D461" s="3">
        <v>83.88</v>
      </c>
      <c r="E461" s="16" t="str">
        <f>IFERROR(__xludf.DUMMYFUNCTION("IFERROR(
  TEXTJOIN(CHAR(10),TRUE,FILTER('SUMMARY DATA'!E:E,'SUMMARY DATA'!$A:$A=$A461,'SUMMARY DATA'!$C:$C=$B461,'SUMMARY DATA'!$B:$B=""RWS"")),
  IF(
    OR(
      ISNUMBER(SEARCH(""CDM CASH DEPOSIT"",$C461)),
      ISNUMBER(SEARCH(""CASH DEPOSIT"",$C46"&amp;"1)),
      COUNTIFS('SUMMARY DATA'!$D:$D,$C461,'SUMMARY DATA'!$B:$B,""RWS"")&lt;&gt;1
    ),
    """",
    IFERROR(TEXTJOIN(CHAR(10),TRUE,FILTER('SUMMARY DATA'!E:E,'SUMMARY DATA'!$D:$D=$C461,'SUMMARY DATA'!$B:$B=""RWS"")),"""")
  )
)"),"")</f>
        <v/>
      </c>
      <c r="F461" s="17" t="str">
        <f>IFERROR(__xludf.DUMMYFUNCTION("IFERROR(
  TEXTJOIN(CHAR(10),TRUE,FILTER('SUMMARY DATA'!F:F,'SUMMARY DATA'!$A:$A=$A461,'SUMMARY DATA'!$C:$C=$B461,'SUMMARY DATA'!$B:$B=""RWS"")),
  IF(
    OR(
      ISNUMBER(SEARCH(""CDM CASH DEPOSIT"",$C461)),
      ISNUMBER(SEARCH(""CASH DEPOSIT"",$C46"&amp;"1)),
      COUNTIFS('SUMMARY DATA'!$D:$D,$C461,'SUMMARY DATA'!$B:$B,""RWS"")&lt;&gt;1
    ),
    """",
    IFERROR(TEXTJOIN(CHAR(10),TRUE,FILTER('SUMMARY DATA'!F:F,'SUMMARY DATA'!$D:$D=$C461,'SUMMARY DATA'!$B:$B=""RWS"")),"""")
  )
)"),"")</f>
        <v/>
      </c>
      <c r="G461" s="17" t="str">
        <f>IFERROR(__xludf.DUMMYFUNCTION("IFERROR(
  TEXTJOIN(CHAR(10),TRUE,FILTER('SUMMARY DATA'!G:G,'SUMMARY DATA'!$A:$A=$A461,'SUMMARY DATA'!$C:$C=$B461,'SUMMARY DATA'!$B:$B=""RWS"")),
  IF(
    OR(
      ISNUMBER(SEARCH(""CDM CASH DEPOSIT"",$C461)),
      ISNUMBER(SEARCH(""CASH DEPOSIT"",$C46"&amp;"1)),
      COUNTIFS('SUMMARY DATA'!$D:$D,$C461,'SUMMARY DATA'!$B:$B,""RWS"")&lt;&gt;1
    ),
    """",
    IFERROR(TEXTJOIN(CHAR(10),TRUE,FILTER('SUMMARY DATA'!G:G,'SUMMARY DATA'!$D:$D=$C461,'SUMMARY DATA'!$B:$B=""RWS"")),"""")
  )
)"),"")</f>
        <v/>
      </c>
      <c r="H461" s="18" t="str">
        <f>IFERROR(__xludf.DUMMYFUNCTION("IFERROR(
  TEXTJOIN(CHAR(10),TRUE,FILTER('SUMMARY DATA'!H:H,'SUMMARY DATA'!$A:$A=$A461,'SUMMARY DATA'!$C:$C=$B461,'SUMMARY DATA'!$B:$B=""RWS"",'SUMMARY DATA'!$H:$H=$D461)),
  IF(
    OR(
      ISNUMBER(SEARCH(""CDM CASH DEPOSIT"",$C461)),
      ISNUMBER(S"&amp;"EARCH(""CASH DEPOSIT"",$C461))
    ),
    """",
    IFERROR(TEXTJOIN(CHAR(10),TRUE,FILTER('SUMMARY DATA'!H:H,'SUMMARY DATA'!$D:$D=$C461,'SUMMARY DATA'!$B:$B=""RWS"",'SUMMARY DATA'!$H:$H=$D461)),"""")
  )
)"),"")</f>
        <v/>
      </c>
      <c r="I461" s="18" t="str">
        <f>IFERROR(__xludf.DUMMYFUNCTION("IF(H461="""","""",
SUM(ARRAYFORMULA(VALUE(SPLIT(H461,CHAR(10)))))
)"),"")</f>
        <v/>
      </c>
      <c r="J461" s="17" t="str">
        <f>IFERROR(__xludf.DUMMYFUNCTION("IFERROR(
  TEXTJOIN(CHAR(10),TRUE,FILTER('SUMMARY DATA'!I:I,'SUMMARY DATA'!$A:$A=$A461,'SUMMARY DATA'!$C:$C=$B461,'SUMMARY DATA'!$B:$B=""RWS"")),
  IF(
    OR(
      ISNUMBER(SEARCH(""CDM CASH DEPOSIT"",$C461)),
      ISNUMBER(SEARCH(""CASH DEPOSIT"",$C46"&amp;"1)),
      COUNTIFS('SUMMARY DATA'!$D:$D,$C461,'SUMMARY DATA'!$B:$B,""RWS"")&lt;&gt;1
    ),
    """",
    IFERROR(TEXTJOIN(CHAR(10),TRUE,FILTER('SUMMARY DATA'!I:I,'SUMMARY DATA'!$D:$D=$C461,'SUMMARY DATA'!$B:$B=""RWS"")),"""")
  )
)"),"")</f>
        <v/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Height="1" spans="1:27">
      <c r="A462" s="2" t="s">
        <v>1850</v>
      </c>
      <c r="B462" s="15">
        <v>46012</v>
      </c>
      <c r="C462" s="2" t="s">
        <v>1851</v>
      </c>
      <c r="D462" s="3">
        <v>766.98</v>
      </c>
      <c r="E462" s="16" t="str">
        <f>IFERROR(__xludf.DUMMYFUNCTION("IFERROR(
  TEXTJOIN(CHAR(10),TRUE,FILTER('SUMMARY DATA'!E:E,'SUMMARY DATA'!$A:$A=$A462,'SUMMARY DATA'!$C:$C=$B462,'SUMMARY DATA'!$B:$B=""RWS"")),
  IF(
    OR(
      ISNUMBER(SEARCH(""CDM CASH DEPOSIT"",$C462)),
      ISNUMBER(SEARCH(""CASH DEPOSIT"",$C46"&amp;"2)),
      COUNTIFS('SUMMARY DATA'!$D:$D,$C462,'SUMMARY DATA'!$B:$B,""RWS"")&lt;&gt;1
    ),
    """",
    IFERROR(TEXTJOIN(CHAR(10),TRUE,FILTER('SUMMARY DATA'!E:E,'SUMMARY DATA'!$D:$D=$C462,'SUMMARY DATA'!$B:$B=""RWS"")),"""")
  )
)"),"")</f>
        <v/>
      </c>
      <c r="F462" s="17" t="str">
        <f>IFERROR(__xludf.DUMMYFUNCTION("IFERROR(
  TEXTJOIN(CHAR(10),TRUE,FILTER('SUMMARY DATA'!F:F,'SUMMARY DATA'!$A:$A=$A462,'SUMMARY DATA'!$C:$C=$B462,'SUMMARY DATA'!$B:$B=""RWS"")),
  IF(
    OR(
      ISNUMBER(SEARCH(""CDM CASH DEPOSIT"",$C462)),
      ISNUMBER(SEARCH(""CASH DEPOSIT"",$C46"&amp;"2)),
      COUNTIFS('SUMMARY DATA'!$D:$D,$C462,'SUMMARY DATA'!$B:$B,""RWS"")&lt;&gt;1
    ),
    """",
    IFERROR(TEXTJOIN(CHAR(10),TRUE,FILTER('SUMMARY DATA'!F:F,'SUMMARY DATA'!$D:$D=$C462,'SUMMARY DATA'!$B:$B=""RWS"")),"""")
  )
)"),"")</f>
        <v/>
      </c>
      <c r="G462" s="17" t="str">
        <f>IFERROR(__xludf.DUMMYFUNCTION("IFERROR(
  TEXTJOIN(CHAR(10),TRUE,FILTER('SUMMARY DATA'!G:G,'SUMMARY DATA'!$A:$A=$A462,'SUMMARY DATA'!$C:$C=$B462,'SUMMARY DATA'!$B:$B=""RWS"")),
  IF(
    OR(
      ISNUMBER(SEARCH(""CDM CASH DEPOSIT"",$C462)),
      ISNUMBER(SEARCH(""CASH DEPOSIT"",$C46"&amp;"2)),
      COUNTIFS('SUMMARY DATA'!$D:$D,$C462,'SUMMARY DATA'!$B:$B,""RWS"")&lt;&gt;1
    ),
    """",
    IFERROR(TEXTJOIN(CHAR(10),TRUE,FILTER('SUMMARY DATA'!G:G,'SUMMARY DATA'!$D:$D=$C462,'SUMMARY DATA'!$B:$B=""RWS"")),"""")
  )
)"),"")</f>
        <v/>
      </c>
      <c r="H462" s="18" t="str">
        <f>IFERROR(__xludf.DUMMYFUNCTION("IFERROR(
  TEXTJOIN(CHAR(10),TRUE,FILTER('SUMMARY DATA'!H:H,'SUMMARY DATA'!$A:$A=$A462,'SUMMARY DATA'!$C:$C=$B462,'SUMMARY DATA'!$B:$B=""RWS"",'SUMMARY DATA'!$H:$H=$D462)),
  IF(
    OR(
      ISNUMBER(SEARCH(""CDM CASH DEPOSIT"",$C462)),
      ISNUMBER(S"&amp;"EARCH(""CASH DEPOSIT"",$C462))
    ),
    """",
    IFERROR(TEXTJOIN(CHAR(10),TRUE,FILTER('SUMMARY DATA'!H:H,'SUMMARY DATA'!$D:$D=$C462,'SUMMARY DATA'!$B:$B=""RWS"",'SUMMARY DATA'!$H:$H=$D462)),"""")
  )
)"),"")</f>
        <v/>
      </c>
      <c r="I462" s="18" t="str">
        <f>IFERROR(__xludf.DUMMYFUNCTION("IF(H462="""","""",
SUM(ARRAYFORMULA(VALUE(SPLIT(H462,CHAR(10)))))
)"),"")</f>
        <v/>
      </c>
      <c r="J462" s="17" t="str">
        <f>IFERROR(__xludf.DUMMYFUNCTION("IFERROR(
  TEXTJOIN(CHAR(10),TRUE,FILTER('SUMMARY DATA'!I:I,'SUMMARY DATA'!$A:$A=$A462,'SUMMARY DATA'!$C:$C=$B462,'SUMMARY DATA'!$B:$B=""RWS"")),
  IF(
    OR(
      ISNUMBER(SEARCH(""CDM CASH DEPOSIT"",$C462)),
      ISNUMBER(SEARCH(""CASH DEPOSIT"",$C46"&amp;"2)),
      COUNTIFS('SUMMARY DATA'!$D:$D,$C462,'SUMMARY DATA'!$B:$B,""RWS"")&lt;&gt;1
    ),
    """",
    IFERROR(TEXTJOIN(CHAR(10),TRUE,FILTER('SUMMARY DATA'!I:I,'SUMMARY DATA'!$D:$D=$C462,'SUMMARY DATA'!$B:$B=""RWS"")),"""")
  )
)"),"")</f>
        <v/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Height="1" spans="1:27">
      <c r="A463" s="2" t="s">
        <v>1852</v>
      </c>
      <c r="B463" s="15">
        <v>46011</v>
      </c>
      <c r="C463" s="2" t="s">
        <v>1853</v>
      </c>
      <c r="D463" s="3">
        <v>67.4</v>
      </c>
      <c r="E463" s="16" t="str">
        <f>IFERROR(__xludf.DUMMYFUNCTION("IFERROR(
  TEXTJOIN(CHAR(10),TRUE,FILTER('SUMMARY DATA'!E:E,'SUMMARY DATA'!$A:$A=$A463,'SUMMARY DATA'!$C:$C=$B463,'SUMMARY DATA'!$B:$B=""RWS"")),
  IF(
    OR(
      ISNUMBER(SEARCH(""CDM CASH DEPOSIT"",$C463)),
      ISNUMBER(SEARCH(""CASH DEPOSIT"",$C46"&amp;"3)),
      COUNTIFS('SUMMARY DATA'!$D:$D,$C463,'SUMMARY DATA'!$B:$B,""RWS"")&lt;&gt;1
    ),
    """",
    IFERROR(TEXTJOIN(CHAR(10),TRUE,FILTER('SUMMARY DATA'!E:E,'SUMMARY DATA'!$D:$D=$C463,'SUMMARY DATA'!$B:$B=""RWS"")),"""")
  )
)"),"")</f>
        <v/>
      </c>
      <c r="F463" s="17" t="str">
        <f>IFERROR(__xludf.DUMMYFUNCTION("IFERROR(
  TEXTJOIN(CHAR(10),TRUE,FILTER('SUMMARY DATA'!F:F,'SUMMARY DATA'!$A:$A=$A463,'SUMMARY DATA'!$C:$C=$B463,'SUMMARY DATA'!$B:$B=""RWS"")),
  IF(
    OR(
      ISNUMBER(SEARCH(""CDM CASH DEPOSIT"",$C463)),
      ISNUMBER(SEARCH(""CASH DEPOSIT"",$C46"&amp;"3)),
      COUNTIFS('SUMMARY DATA'!$D:$D,$C463,'SUMMARY DATA'!$B:$B,""RWS"")&lt;&gt;1
    ),
    """",
    IFERROR(TEXTJOIN(CHAR(10),TRUE,FILTER('SUMMARY DATA'!F:F,'SUMMARY DATA'!$D:$D=$C463,'SUMMARY DATA'!$B:$B=""RWS"")),"""")
  )
)"),"")</f>
        <v/>
      </c>
      <c r="G463" s="17" t="str">
        <f>IFERROR(__xludf.DUMMYFUNCTION("IFERROR(
  TEXTJOIN(CHAR(10),TRUE,FILTER('SUMMARY DATA'!G:G,'SUMMARY DATA'!$A:$A=$A463,'SUMMARY DATA'!$C:$C=$B463,'SUMMARY DATA'!$B:$B=""RWS"")),
  IF(
    OR(
      ISNUMBER(SEARCH(""CDM CASH DEPOSIT"",$C463)),
      ISNUMBER(SEARCH(""CASH DEPOSIT"",$C46"&amp;"3)),
      COUNTIFS('SUMMARY DATA'!$D:$D,$C463,'SUMMARY DATA'!$B:$B,""RWS"")&lt;&gt;1
    ),
    """",
    IFERROR(TEXTJOIN(CHAR(10),TRUE,FILTER('SUMMARY DATA'!G:G,'SUMMARY DATA'!$D:$D=$C463,'SUMMARY DATA'!$B:$B=""RWS"")),"""")
  )
)"),"")</f>
        <v/>
      </c>
      <c r="H463" s="18" t="str">
        <f>IFERROR(__xludf.DUMMYFUNCTION("IFERROR(
  TEXTJOIN(CHAR(10),TRUE,FILTER('SUMMARY DATA'!H:H,'SUMMARY DATA'!$A:$A=$A463,'SUMMARY DATA'!$C:$C=$B463,'SUMMARY DATA'!$B:$B=""RWS"",'SUMMARY DATA'!$H:$H=$D463)),
  IF(
    OR(
      ISNUMBER(SEARCH(""CDM CASH DEPOSIT"",$C463)),
      ISNUMBER(S"&amp;"EARCH(""CASH DEPOSIT"",$C463))
    ),
    """",
    IFERROR(TEXTJOIN(CHAR(10),TRUE,FILTER('SUMMARY DATA'!H:H,'SUMMARY DATA'!$D:$D=$C463,'SUMMARY DATA'!$B:$B=""RWS"",'SUMMARY DATA'!$H:$H=$D463)),"""")
  )
)"),"")</f>
        <v/>
      </c>
      <c r="I463" s="18" t="str">
        <f>IFERROR(__xludf.DUMMYFUNCTION("IF(H463="""","""",
SUM(ARRAYFORMULA(VALUE(SPLIT(H463,CHAR(10)))))
)"),"")</f>
        <v/>
      </c>
      <c r="J463" s="17" t="str">
        <f>IFERROR(__xludf.DUMMYFUNCTION("IFERROR(
  TEXTJOIN(CHAR(10),TRUE,FILTER('SUMMARY DATA'!I:I,'SUMMARY DATA'!$A:$A=$A463,'SUMMARY DATA'!$C:$C=$B463,'SUMMARY DATA'!$B:$B=""RWS"")),
  IF(
    OR(
      ISNUMBER(SEARCH(""CDM CASH DEPOSIT"",$C463)),
      ISNUMBER(SEARCH(""CASH DEPOSIT"",$C46"&amp;"3)),
      COUNTIFS('SUMMARY DATA'!$D:$D,$C463,'SUMMARY DATA'!$B:$B,""RWS"")&lt;&gt;1
    ),
    """",
    IFERROR(TEXTJOIN(CHAR(10),TRUE,FILTER('SUMMARY DATA'!I:I,'SUMMARY DATA'!$D:$D=$C463,'SUMMARY DATA'!$B:$B=""RWS"")),"""")
  )
)"),"")</f>
        <v/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Height="1" spans="1:27">
      <c r="A464" s="2" t="s">
        <v>1854</v>
      </c>
      <c r="B464" s="15">
        <v>46011</v>
      </c>
      <c r="C464" s="2" t="s">
        <v>1855</v>
      </c>
      <c r="D464" s="3">
        <v>190.71</v>
      </c>
      <c r="E464" s="16" t="str">
        <f>IFERROR(__xludf.DUMMYFUNCTION("IFERROR(
  TEXTJOIN(CHAR(10),TRUE,FILTER('SUMMARY DATA'!E:E,'SUMMARY DATA'!$A:$A=$A464,'SUMMARY DATA'!$C:$C=$B464,'SUMMARY DATA'!$B:$B=""RWS"")),
  IF(
    OR(
      ISNUMBER(SEARCH(""CDM CASH DEPOSIT"",$C464)),
      ISNUMBER(SEARCH(""CASH DEPOSIT"",$C46"&amp;"4)),
      COUNTIFS('SUMMARY DATA'!$D:$D,$C464,'SUMMARY DATA'!$B:$B,""RWS"")&lt;&gt;1
    ),
    """",
    IFERROR(TEXTJOIN(CHAR(10),TRUE,FILTER('SUMMARY DATA'!E:E,'SUMMARY DATA'!$D:$D=$C464,'SUMMARY DATA'!$B:$B=""RWS"")),"""")
  )
)"),"")</f>
        <v/>
      </c>
      <c r="F464" s="17" t="str">
        <f>IFERROR(__xludf.DUMMYFUNCTION("IFERROR(
  TEXTJOIN(CHAR(10),TRUE,FILTER('SUMMARY DATA'!F:F,'SUMMARY DATA'!$A:$A=$A464,'SUMMARY DATA'!$C:$C=$B464,'SUMMARY DATA'!$B:$B=""RWS"")),
  IF(
    OR(
      ISNUMBER(SEARCH(""CDM CASH DEPOSIT"",$C464)),
      ISNUMBER(SEARCH(""CASH DEPOSIT"",$C46"&amp;"4)),
      COUNTIFS('SUMMARY DATA'!$D:$D,$C464,'SUMMARY DATA'!$B:$B,""RWS"")&lt;&gt;1
    ),
    """",
    IFERROR(TEXTJOIN(CHAR(10),TRUE,FILTER('SUMMARY DATA'!F:F,'SUMMARY DATA'!$D:$D=$C464,'SUMMARY DATA'!$B:$B=""RWS"")),"""")
  )
)"),"")</f>
        <v/>
      </c>
      <c r="G464" s="17" t="str">
        <f>IFERROR(__xludf.DUMMYFUNCTION("IFERROR(
  TEXTJOIN(CHAR(10),TRUE,FILTER('SUMMARY DATA'!G:G,'SUMMARY DATA'!$A:$A=$A464,'SUMMARY DATA'!$C:$C=$B464,'SUMMARY DATA'!$B:$B=""RWS"")),
  IF(
    OR(
      ISNUMBER(SEARCH(""CDM CASH DEPOSIT"",$C464)),
      ISNUMBER(SEARCH(""CASH DEPOSIT"",$C46"&amp;"4)),
      COUNTIFS('SUMMARY DATA'!$D:$D,$C464,'SUMMARY DATA'!$B:$B,""RWS"")&lt;&gt;1
    ),
    """",
    IFERROR(TEXTJOIN(CHAR(10),TRUE,FILTER('SUMMARY DATA'!G:G,'SUMMARY DATA'!$D:$D=$C464,'SUMMARY DATA'!$B:$B=""RWS"")),"""")
  )
)"),"")</f>
        <v/>
      </c>
      <c r="H464" s="18" t="str">
        <f>IFERROR(__xludf.DUMMYFUNCTION("IFERROR(
  TEXTJOIN(CHAR(10),TRUE,FILTER('SUMMARY DATA'!H:H,'SUMMARY DATA'!$A:$A=$A464,'SUMMARY DATA'!$C:$C=$B464,'SUMMARY DATA'!$B:$B=""RWS"",'SUMMARY DATA'!$H:$H=$D464)),
  IF(
    OR(
      ISNUMBER(SEARCH(""CDM CASH DEPOSIT"",$C464)),
      ISNUMBER(S"&amp;"EARCH(""CASH DEPOSIT"",$C464))
    ),
    """",
    IFERROR(TEXTJOIN(CHAR(10),TRUE,FILTER('SUMMARY DATA'!H:H,'SUMMARY DATA'!$D:$D=$C464,'SUMMARY DATA'!$B:$B=""RWS"",'SUMMARY DATA'!$H:$H=$D464)),"""")
  )
)"),"")</f>
        <v/>
      </c>
      <c r="I464" s="18" t="str">
        <f>IFERROR(__xludf.DUMMYFUNCTION("IF(H464="""","""",
SUM(ARRAYFORMULA(VALUE(SPLIT(H464,CHAR(10)))))
)"),"")</f>
        <v/>
      </c>
      <c r="J464" s="17" t="str">
        <f>IFERROR(__xludf.DUMMYFUNCTION("IFERROR(
  TEXTJOIN(CHAR(10),TRUE,FILTER('SUMMARY DATA'!I:I,'SUMMARY DATA'!$A:$A=$A464,'SUMMARY DATA'!$C:$C=$B464,'SUMMARY DATA'!$B:$B=""RWS"")),
  IF(
    OR(
      ISNUMBER(SEARCH(""CDM CASH DEPOSIT"",$C464)),
      ISNUMBER(SEARCH(""CASH DEPOSIT"",$C46"&amp;"4)),
      COUNTIFS('SUMMARY DATA'!$D:$D,$C464,'SUMMARY DATA'!$B:$B,""RWS"")&lt;&gt;1
    ),
    """",
    IFERROR(TEXTJOIN(CHAR(10),TRUE,FILTER('SUMMARY DATA'!I:I,'SUMMARY DATA'!$D:$D=$C464,'SUMMARY DATA'!$B:$B=""RWS"")),"""")
  )
)"),"")</f>
        <v/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Height="1" spans="1:27">
      <c r="A465" s="2" t="s">
        <v>1856</v>
      </c>
      <c r="B465" s="15">
        <v>46011</v>
      </c>
      <c r="C465" s="2" t="s">
        <v>1857</v>
      </c>
      <c r="D465" s="3">
        <v>52.11</v>
      </c>
      <c r="E465" s="16" t="str">
        <f>IFERROR(__xludf.DUMMYFUNCTION("IFERROR(
  TEXTJOIN(CHAR(10),TRUE,FILTER('SUMMARY DATA'!E:E,'SUMMARY DATA'!$A:$A=$A465,'SUMMARY DATA'!$C:$C=$B465,'SUMMARY DATA'!$B:$B=""RWS"")),
  IF(
    OR(
      ISNUMBER(SEARCH(""CDM CASH DEPOSIT"",$C465)),
      ISNUMBER(SEARCH(""CASH DEPOSIT"",$C46"&amp;"5)),
      COUNTIFS('SUMMARY DATA'!$D:$D,$C465,'SUMMARY DATA'!$B:$B,""RWS"")&lt;&gt;1
    ),
    """",
    IFERROR(TEXTJOIN(CHAR(10),TRUE,FILTER('SUMMARY DATA'!E:E,'SUMMARY DATA'!$D:$D=$C465,'SUMMARY DATA'!$B:$B=""RWS"")),"""")
  )
)"),"")</f>
        <v/>
      </c>
      <c r="F465" s="17" t="str">
        <f>IFERROR(__xludf.DUMMYFUNCTION("IFERROR(
  TEXTJOIN(CHAR(10),TRUE,FILTER('SUMMARY DATA'!F:F,'SUMMARY DATA'!$A:$A=$A465,'SUMMARY DATA'!$C:$C=$B465,'SUMMARY DATA'!$B:$B=""RWS"")),
  IF(
    OR(
      ISNUMBER(SEARCH(""CDM CASH DEPOSIT"",$C465)),
      ISNUMBER(SEARCH(""CASH DEPOSIT"",$C46"&amp;"5)),
      COUNTIFS('SUMMARY DATA'!$D:$D,$C465,'SUMMARY DATA'!$B:$B,""RWS"")&lt;&gt;1
    ),
    """",
    IFERROR(TEXTJOIN(CHAR(10),TRUE,FILTER('SUMMARY DATA'!F:F,'SUMMARY DATA'!$D:$D=$C465,'SUMMARY DATA'!$B:$B=""RWS"")),"""")
  )
)"),"")</f>
        <v/>
      </c>
      <c r="G465" s="17" t="str">
        <f>IFERROR(__xludf.DUMMYFUNCTION("IFERROR(
  TEXTJOIN(CHAR(10),TRUE,FILTER('SUMMARY DATA'!G:G,'SUMMARY DATA'!$A:$A=$A465,'SUMMARY DATA'!$C:$C=$B465,'SUMMARY DATA'!$B:$B=""RWS"")),
  IF(
    OR(
      ISNUMBER(SEARCH(""CDM CASH DEPOSIT"",$C465)),
      ISNUMBER(SEARCH(""CASH DEPOSIT"",$C46"&amp;"5)),
      COUNTIFS('SUMMARY DATA'!$D:$D,$C465,'SUMMARY DATA'!$B:$B,""RWS"")&lt;&gt;1
    ),
    """",
    IFERROR(TEXTJOIN(CHAR(10),TRUE,FILTER('SUMMARY DATA'!G:G,'SUMMARY DATA'!$D:$D=$C465,'SUMMARY DATA'!$B:$B=""RWS"")),"""")
  )
)"),"")</f>
        <v/>
      </c>
      <c r="H465" s="18" t="str">
        <f>IFERROR(__xludf.DUMMYFUNCTION("IFERROR(
  TEXTJOIN(CHAR(10),TRUE,FILTER('SUMMARY DATA'!H:H,'SUMMARY DATA'!$A:$A=$A465,'SUMMARY DATA'!$C:$C=$B465,'SUMMARY DATA'!$B:$B=""RWS"",'SUMMARY DATA'!$H:$H=$D465)),
  IF(
    OR(
      ISNUMBER(SEARCH(""CDM CASH DEPOSIT"",$C465)),
      ISNUMBER(S"&amp;"EARCH(""CASH DEPOSIT"",$C465))
    ),
    """",
    IFERROR(TEXTJOIN(CHAR(10),TRUE,FILTER('SUMMARY DATA'!H:H,'SUMMARY DATA'!$D:$D=$C465,'SUMMARY DATA'!$B:$B=""RWS"",'SUMMARY DATA'!$H:$H=$D465)),"""")
  )
)"),"")</f>
        <v/>
      </c>
      <c r="I465" s="18" t="str">
        <f>IFERROR(__xludf.DUMMYFUNCTION("IF(H465="""","""",
SUM(ARRAYFORMULA(VALUE(SPLIT(H465,CHAR(10)))))
)"),"")</f>
        <v/>
      </c>
      <c r="J465" s="17" t="str">
        <f>IFERROR(__xludf.DUMMYFUNCTION("IFERROR(
  TEXTJOIN(CHAR(10),TRUE,FILTER('SUMMARY DATA'!I:I,'SUMMARY DATA'!$A:$A=$A465,'SUMMARY DATA'!$C:$C=$B465,'SUMMARY DATA'!$B:$B=""RWS"")),
  IF(
    OR(
      ISNUMBER(SEARCH(""CDM CASH DEPOSIT"",$C465)),
      ISNUMBER(SEARCH(""CASH DEPOSIT"",$C46"&amp;"5)),
      COUNTIFS('SUMMARY DATA'!$D:$D,$C465,'SUMMARY DATA'!$B:$B,""RWS"")&lt;&gt;1
    ),
    """",
    IFERROR(TEXTJOIN(CHAR(10),TRUE,FILTER('SUMMARY DATA'!I:I,'SUMMARY DATA'!$D:$D=$C465,'SUMMARY DATA'!$B:$B=""RWS"")),"""")
  )
)"),"")</f>
        <v/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Height="1" spans="1:27">
      <c r="A466" s="2"/>
      <c r="B466" s="15">
        <v>46010</v>
      </c>
      <c r="C466" s="2" t="s">
        <v>1858</v>
      </c>
      <c r="D466" s="3">
        <v>875</v>
      </c>
      <c r="E466" s="16" t="str">
        <f>IFERROR(__xludf.DUMMYFUNCTION("IFERROR(
  TEXTJOIN(CHAR(10),TRUE,FILTER('SUMMARY DATA'!E:E,'SUMMARY DATA'!$A:$A=$A466,'SUMMARY DATA'!$C:$C=$B466,'SUMMARY DATA'!$B:$B=""RWS"")),
  IF(
    OR(
      ISNUMBER(SEARCH(""CDM CASH DEPOSIT"",$C466)),
      ISNUMBER(SEARCH(""CASH DEPOSIT"",$C46"&amp;"6)),
      COUNTIFS('SUMMARY DATA'!$D:$D,$C466,'SUMMARY DATA'!$B:$B,""RWS"")&lt;&gt;1
    ),
    """",
    IFERROR(TEXTJOIN(CHAR(10),TRUE,FILTER('SUMMARY DATA'!E:E,'SUMMARY DATA'!$D:$D=$C466,'SUMMARY DATA'!$B:$B=""RWS"")),"""")
  )
)"),"")</f>
        <v/>
      </c>
      <c r="F466" s="17" t="str">
        <f>IFERROR(__xludf.DUMMYFUNCTION("IFERROR(
  TEXTJOIN(CHAR(10),TRUE,FILTER('SUMMARY DATA'!F:F,'SUMMARY DATA'!$A:$A=$A466,'SUMMARY DATA'!$C:$C=$B466,'SUMMARY DATA'!$B:$B=""RWS"")),
  IF(
    OR(
      ISNUMBER(SEARCH(""CDM CASH DEPOSIT"",$C466)),
      ISNUMBER(SEARCH(""CASH DEPOSIT"",$C46"&amp;"6)),
      COUNTIFS('SUMMARY DATA'!$D:$D,$C466,'SUMMARY DATA'!$B:$B,""RWS"")&lt;&gt;1
    ),
    """",
    IFERROR(TEXTJOIN(CHAR(10),TRUE,FILTER('SUMMARY DATA'!F:F,'SUMMARY DATA'!$D:$D=$C466,'SUMMARY DATA'!$B:$B=""RWS"")),"""")
  )
)"),"")</f>
        <v/>
      </c>
      <c r="G466" s="17" t="str">
        <f>IFERROR(__xludf.DUMMYFUNCTION("IFERROR(
  TEXTJOIN(CHAR(10),TRUE,FILTER('SUMMARY DATA'!G:G,'SUMMARY DATA'!$A:$A=$A466,'SUMMARY DATA'!$C:$C=$B466,'SUMMARY DATA'!$B:$B=""RWS"")),
  IF(
    OR(
      ISNUMBER(SEARCH(""CDM CASH DEPOSIT"",$C466)),
      ISNUMBER(SEARCH(""CASH DEPOSIT"",$C46"&amp;"6)),
      COUNTIFS('SUMMARY DATA'!$D:$D,$C466,'SUMMARY DATA'!$B:$B,""RWS"")&lt;&gt;1
    ),
    """",
    IFERROR(TEXTJOIN(CHAR(10),TRUE,FILTER('SUMMARY DATA'!G:G,'SUMMARY DATA'!$D:$D=$C466,'SUMMARY DATA'!$B:$B=""RWS"")),"""")
  )
)"),"")</f>
        <v/>
      </c>
      <c r="H466" s="18" t="str">
        <f>IFERROR(__xludf.DUMMYFUNCTION("IFERROR(
  TEXTJOIN(CHAR(10),TRUE,FILTER('SUMMARY DATA'!H:H,'SUMMARY DATA'!$A:$A=$A466,'SUMMARY DATA'!$C:$C=$B466,'SUMMARY DATA'!$B:$B=""RWS"",'SUMMARY DATA'!$H:$H=$D466)),
  IF(
    OR(
      ISNUMBER(SEARCH(""CDM CASH DEPOSIT"",$C466)),
      ISNUMBER(S"&amp;"EARCH(""CASH DEPOSIT"",$C466))
    ),
    """",
    IFERROR(TEXTJOIN(CHAR(10),TRUE,FILTER('SUMMARY DATA'!H:H,'SUMMARY DATA'!$D:$D=$C466,'SUMMARY DATA'!$B:$B=""RWS"",'SUMMARY DATA'!$H:$H=$D466)),"""")
  )
)"),"")</f>
        <v/>
      </c>
      <c r="I466" s="18" t="str">
        <f>IFERROR(__xludf.DUMMYFUNCTION("IF(H466="""","""",
SUM(ARRAYFORMULA(VALUE(SPLIT(H466,CHAR(10)))))
)"),"")</f>
        <v/>
      </c>
      <c r="J466" s="17" t="str">
        <f>IFERROR(__xludf.DUMMYFUNCTION("IFERROR(
  TEXTJOIN(CHAR(10),TRUE,FILTER('SUMMARY DATA'!I:I,'SUMMARY DATA'!$A:$A=$A466,'SUMMARY DATA'!$C:$C=$B466,'SUMMARY DATA'!$B:$B=""RWS"")),
  IF(
    OR(
      ISNUMBER(SEARCH(""CDM CASH DEPOSIT"",$C466)),
      ISNUMBER(SEARCH(""CASH DEPOSIT"",$C46"&amp;"6)),
      COUNTIFS('SUMMARY DATA'!$D:$D,$C466,'SUMMARY DATA'!$B:$B,""RWS"")&lt;&gt;1
    ),
    """",
    IFERROR(TEXTJOIN(CHAR(10),TRUE,FILTER('SUMMARY DATA'!I:I,'SUMMARY DATA'!$D:$D=$C466,'SUMMARY DATA'!$B:$B=""RWS"")),"""")
  )
)"),"")</f>
        <v/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Height="1" spans="1:27">
      <c r="A467" s="2"/>
      <c r="B467" s="15">
        <v>46010</v>
      </c>
      <c r="C467" s="2" t="s">
        <v>1859</v>
      </c>
      <c r="D467" s="3">
        <v>10</v>
      </c>
      <c r="E467" s="16" t="str">
        <f>IFERROR(__xludf.DUMMYFUNCTION("IFERROR(
  TEXTJOIN(CHAR(10),TRUE,FILTER('SUMMARY DATA'!E:E,'SUMMARY DATA'!$A:$A=$A467,'SUMMARY DATA'!$C:$C=$B467,'SUMMARY DATA'!$B:$B=""RWS"")),
  IF(
    OR(
      ISNUMBER(SEARCH(""CDM CASH DEPOSIT"",$C467)),
      ISNUMBER(SEARCH(""CASH DEPOSIT"",$C46"&amp;"7)),
      COUNTIFS('SUMMARY DATA'!$D:$D,$C467,'SUMMARY DATA'!$B:$B,""RWS"")&lt;&gt;1
    ),
    """",
    IFERROR(TEXTJOIN(CHAR(10),TRUE,FILTER('SUMMARY DATA'!E:E,'SUMMARY DATA'!$D:$D=$C467,'SUMMARY DATA'!$B:$B=""RWS"")),"""")
  )
)"),"")</f>
        <v/>
      </c>
      <c r="F467" s="17" t="str">
        <f>IFERROR(__xludf.DUMMYFUNCTION("IFERROR(
  TEXTJOIN(CHAR(10),TRUE,FILTER('SUMMARY DATA'!F:F,'SUMMARY DATA'!$A:$A=$A467,'SUMMARY DATA'!$C:$C=$B467,'SUMMARY DATA'!$B:$B=""RWS"")),
  IF(
    OR(
      ISNUMBER(SEARCH(""CDM CASH DEPOSIT"",$C467)),
      ISNUMBER(SEARCH(""CASH DEPOSIT"",$C46"&amp;"7)),
      COUNTIFS('SUMMARY DATA'!$D:$D,$C467,'SUMMARY DATA'!$B:$B,""RWS"")&lt;&gt;1
    ),
    """",
    IFERROR(TEXTJOIN(CHAR(10),TRUE,FILTER('SUMMARY DATA'!F:F,'SUMMARY DATA'!$D:$D=$C467,'SUMMARY DATA'!$B:$B=""RWS"")),"""")
  )
)"),"")</f>
        <v/>
      </c>
      <c r="G467" s="17" t="str">
        <f>IFERROR(__xludf.DUMMYFUNCTION("IFERROR(
  TEXTJOIN(CHAR(10),TRUE,FILTER('SUMMARY DATA'!G:G,'SUMMARY DATA'!$A:$A=$A467,'SUMMARY DATA'!$C:$C=$B467,'SUMMARY DATA'!$B:$B=""RWS"")),
  IF(
    OR(
      ISNUMBER(SEARCH(""CDM CASH DEPOSIT"",$C467)),
      ISNUMBER(SEARCH(""CASH DEPOSIT"",$C46"&amp;"7)),
      COUNTIFS('SUMMARY DATA'!$D:$D,$C467,'SUMMARY DATA'!$B:$B,""RWS"")&lt;&gt;1
    ),
    """",
    IFERROR(TEXTJOIN(CHAR(10),TRUE,FILTER('SUMMARY DATA'!G:G,'SUMMARY DATA'!$D:$D=$C467,'SUMMARY DATA'!$B:$B=""RWS"")),"""")
  )
)"),"")</f>
        <v/>
      </c>
      <c r="H467" s="18" t="str">
        <f>IFERROR(__xludf.DUMMYFUNCTION("IFERROR(
  TEXTJOIN(CHAR(10),TRUE,FILTER('SUMMARY DATA'!H:H,'SUMMARY DATA'!$A:$A=$A467,'SUMMARY DATA'!$C:$C=$B467,'SUMMARY DATA'!$B:$B=""RWS"",'SUMMARY DATA'!$H:$H=$D467)),
  IF(
    OR(
      ISNUMBER(SEARCH(""CDM CASH DEPOSIT"",$C467)),
      ISNUMBER(S"&amp;"EARCH(""CASH DEPOSIT"",$C467))
    ),
    """",
    IFERROR(TEXTJOIN(CHAR(10),TRUE,FILTER('SUMMARY DATA'!H:H,'SUMMARY DATA'!$D:$D=$C467,'SUMMARY DATA'!$B:$B=""RWS"",'SUMMARY DATA'!$H:$H=$D467)),"""")
  )
)"),"")</f>
        <v/>
      </c>
      <c r="I467" s="18" t="str">
        <f>IFERROR(__xludf.DUMMYFUNCTION("IF(H467="""","""",
SUM(ARRAYFORMULA(VALUE(SPLIT(H467,CHAR(10)))))
)"),"")</f>
        <v/>
      </c>
      <c r="J467" s="17" t="str">
        <f>IFERROR(__xludf.DUMMYFUNCTION("IFERROR(
  TEXTJOIN(CHAR(10),TRUE,FILTER('SUMMARY DATA'!I:I,'SUMMARY DATA'!$A:$A=$A467,'SUMMARY DATA'!$C:$C=$B467,'SUMMARY DATA'!$B:$B=""RWS"")),
  IF(
    OR(
      ISNUMBER(SEARCH(""CDM CASH DEPOSIT"",$C467)),
      ISNUMBER(SEARCH(""CASH DEPOSIT"",$C46"&amp;"7)),
      COUNTIFS('SUMMARY DATA'!$D:$D,$C467,'SUMMARY DATA'!$B:$B,""RWS"")&lt;&gt;1
    ),
    """",
    IFERROR(TEXTJOIN(CHAR(10),TRUE,FILTER('SUMMARY DATA'!I:I,'SUMMARY DATA'!$D:$D=$C467,'SUMMARY DATA'!$B:$B=""RWS"")),"""")
  )
)"),"")</f>
        <v/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Height="1" spans="1:27">
      <c r="A468" s="2" t="s">
        <v>1860</v>
      </c>
      <c r="B468" s="15">
        <v>46009</v>
      </c>
      <c r="C468" s="2" t="s">
        <v>1861</v>
      </c>
      <c r="D468" s="3">
        <v>53</v>
      </c>
      <c r="E468" s="16" t="str">
        <f>IFERROR(__xludf.DUMMYFUNCTION("IFERROR(
  TEXTJOIN(CHAR(10),TRUE,FILTER('SUMMARY DATA'!E:E,'SUMMARY DATA'!$A:$A=$A468,'SUMMARY DATA'!$C:$C=$B468,'SUMMARY DATA'!$B:$B=""RWS"")),
  IF(
    OR(
      ISNUMBER(SEARCH(""CDM CASH DEPOSIT"",$C468)),
      ISNUMBER(SEARCH(""CASH DEPOSIT"",$C46"&amp;"8)),
      COUNTIFS('SUMMARY DATA'!$D:$D,$C468,'SUMMARY DATA'!$B:$B,""RWS"")&lt;&gt;1
    ),
    """",
    IFERROR(TEXTJOIN(CHAR(10),TRUE,FILTER('SUMMARY DATA'!E:E,'SUMMARY DATA'!$D:$D=$C468,'SUMMARY DATA'!$B:$B=""RWS"")),"""")
  )
)"),"")</f>
        <v/>
      </c>
      <c r="F468" s="17" t="str">
        <f>IFERROR(__xludf.DUMMYFUNCTION("IFERROR(
  TEXTJOIN(CHAR(10),TRUE,FILTER('SUMMARY DATA'!F:F,'SUMMARY DATA'!$A:$A=$A468,'SUMMARY DATA'!$C:$C=$B468,'SUMMARY DATA'!$B:$B=""RWS"")),
  IF(
    OR(
      ISNUMBER(SEARCH(""CDM CASH DEPOSIT"",$C468)),
      ISNUMBER(SEARCH(""CASH DEPOSIT"",$C46"&amp;"8)),
      COUNTIFS('SUMMARY DATA'!$D:$D,$C468,'SUMMARY DATA'!$B:$B,""RWS"")&lt;&gt;1
    ),
    """",
    IFERROR(TEXTJOIN(CHAR(10),TRUE,FILTER('SUMMARY DATA'!F:F,'SUMMARY DATA'!$D:$D=$C468,'SUMMARY DATA'!$B:$B=""RWS"")),"""")
  )
)"),"")</f>
        <v/>
      </c>
      <c r="G468" s="17" t="str">
        <f>IFERROR(__xludf.DUMMYFUNCTION("IFERROR(
  TEXTJOIN(CHAR(10),TRUE,FILTER('SUMMARY DATA'!G:G,'SUMMARY DATA'!$A:$A=$A468,'SUMMARY DATA'!$C:$C=$B468,'SUMMARY DATA'!$B:$B=""RWS"")),
  IF(
    OR(
      ISNUMBER(SEARCH(""CDM CASH DEPOSIT"",$C468)),
      ISNUMBER(SEARCH(""CASH DEPOSIT"",$C46"&amp;"8)),
      COUNTIFS('SUMMARY DATA'!$D:$D,$C468,'SUMMARY DATA'!$B:$B,""RWS"")&lt;&gt;1
    ),
    """",
    IFERROR(TEXTJOIN(CHAR(10),TRUE,FILTER('SUMMARY DATA'!G:G,'SUMMARY DATA'!$D:$D=$C468,'SUMMARY DATA'!$B:$B=""RWS"")),"""")
  )
)"),"")</f>
        <v/>
      </c>
      <c r="H468" s="18" t="str">
        <f>IFERROR(__xludf.DUMMYFUNCTION("IFERROR(
  TEXTJOIN(CHAR(10),TRUE,FILTER('SUMMARY DATA'!H:H,'SUMMARY DATA'!$A:$A=$A468,'SUMMARY DATA'!$C:$C=$B468,'SUMMARY DATA'!$B:$B=""RWS"",'SUMMARY DATA'!$H:$H=$D468)),
  IF(
    OR(
      ISNUMBER(SEARCH(""CDM CASH DEPOSIT"",$C468)),
      ISNUMBER(S"&amp;"EARCH(""CASH DEPOSIT"",$C468))
    ),
    """",
    IFERROR(TEXTJOIN(CHAR(10),TRUE,FILTER('SUMMARY DATA'!H:H,'SUMMARY DATA'!$D:$D=$C468,'SUMMARY DATA'!$B:$B=""RWS"",'SUMMARY DATA'!$H:$H=$D468)),"""")
  )
)"),"")</f>
        <v/>
      </c>
      <c r="I468" s="18" t="str">
        <f>IFERROR(__xludf.DUMMYFUNCTION("IF(H468="""","""",
SUM(ARRAYFORMULA(VALUE(SPLIT(H468,CHAR(10)))))
)"),"")</f>
        <v/>
      </c>
      <c r="J468" s="17" t="str">
        <f>IFERROR(__xludf.DUMMYFUNCTION("IFERROR(
  TEXTJOIN(CHAR(10),TRUE,FILTER('SUMMARY DATA'!I:I,'SUMMARY DATA'!$A:$A=$A468,'SUMMARY DATA'!$C:$C=$B468,'SUMMARY DATA'!$B:$B=""RWS"")),
  IF(
    OR(
      ISNUMBER(SEARCH(""CDM CASH DEPOSIT"",$C468)),
      ISNUMBER(SEARCH(""CASH DEPOSIT"",$C46"&amp;"8)),
      COUNTIFS('SUMMARY DATA'!$D:$D,$C468,'SUMMARY DATA'!$B:$B,""RWS"")&lt;&gt;1
    ),
    """",
    IFERROR(TEXTJOIN(CHAR(10),TRUE,FILTER('SUMMARY DATA'!I:I,'SUMMARY DATA'!$D:$D=$C468,'SUMMARY DATA'!$B:$B=""RWS"")),"""")
  )
)"),"")</f>
        <v/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Height="1" spans="1:27">
      <c r="A469" s="2" t="s">
        <v>1862</v>
      </c>
      <c r="B469" s="15">
        <v>46008</v>
      </c>
      <c r="C469" s="2" t="s">
        <v>1192</v>
      </c>
      <c r="D469" s="3">
        <v>25</v>
      </c>
      <c r="E469" s="16" t="str">
        <f>IFERROR(__xludf.DUMMYFUNCTION("IFERROR(
  TEXTJOIN(CHAR(10),TRUE,FILTER('SUMMARY DATA'!E:E,'SUMMARY DATA'!$A:$A=$A469,'SUMMARY DATA'!$C:$C=$B469,'SUMMARY DATA'!$B:$B=""RWS"")),
  IF(
    OR(
      ISNUMBER(SEARCH(""CDM CASH DEPOSIT"",$C469)),
      ISNUMBER(SEARCH(""CASH DEPOSIT"",$C46"&amp;"9)),
      COUNTIFS('SUMMARY DATA'!$D:$D,$C469,'SUMMARY DATA'!$B:$B,""RWS"")&lt;&gt;1
    ),
    """",
    IFERROR(TEXTJOIN(CHAR(10),TRUE,FILTER('SUMMARY DATA'!E:E,'SUMMARY DATA'!$D:$D=$C469,'SUMMARY DATA'!$B:$B=""RWS"")),"""")
  )
)"),"")</f>
        <v/>
      </c>
      <c r="F469" s="17" t="str">
        <f>IFERROR(__xludf.DUMMYFUNCTION("IFERROR(
  TEXTJOIN(CHAR(10),TRUE,FILTER('SUMMARY DATA'!F:F,'SUMMARY DATA'!$A:$A=$A469,'SUMMARY DATA'!$C:$C=$B469,'SUMMARY DATA'!$B:$B=""RWS"")),
  IF(
    OR(
      ISNUMBER(SEARCH(""CDM CASH DEPOSIT"",$C469)),
      ISNUMBER(SEARCH(""CASH DEPOSIT"",$C46"&amp;"9)),
      COUNTIFS('SUMMARY DATA'!$D:$D,$C469,'SUMMARY DATA'!$B:$B,""RWS"")&lt;&gt;1
    ),
    """",
    IFERROR(TEXTJOIN(CHAR(10),TRUE,FILTER('SUMMARY DATA'!F:F,'SUMMARY DATA'!$D:$D=$C469,'SUMMARY DATA'!$B:$B=""RWS"")),"""")
  )
)"),"")</f>
        <v/>
      </c>
      <c r="G469" s="17" t="str">
        <f>IFERROR(__xludf.DUMMYFUNCTION("IFERROR(
  TEXTJOIN(CHAR(10),TRUE,FILTER('SUMMARY DATA'!G:G,'SUMMARY DATA'!$A:$A=$A469,'SUMMARY DATA'!$C:$C=$B469,'SUMMARY DATA'!$B:$B=""RWS"")),
  IF(
    OR(
      ISNUMBER(SEARCH(""CDM CASH DEPOSIT"",$C469)),
      ISNUMBER(SEARCH(""CASH DEPOSIT"",$C46"&amp;"9)),
      COUNTIFS('SUMMARY DATA'!$D:$D,$C469,'SUMMARY DATA'!$B:$B,""RWS"")&lt;&gt;1
    ),
    """",
    IFERROR(TEXTJOIN(CHAR(10),TRUE,FILTER('SUMMARY DATA'!G:G,'SUMMARY DATA'!$D:$D=$C469,'SUMMARY DATA'!$B:$B=""RWS"")),"""")
  )
)"),"")</f>
        <v/>
      </c>
      <c r="H469" s="18" t="str">
        <f>IFERROR(__xludf.DUMMYFUNCTION("IFERROR(
  TEXTJOIN(CHAR(10),TRUE,FILTER('SUMMARY DATA'!H:H,'SUMMARY DATA'!$A:$A=$A469,'SUMMARY DATA'!$C:$C=$B469,'SUMMARY DATA'!$B:$B=""RWS"",'SUMMARY DATA'!$H:$H=$D469)),
  IF(
    OR(
      ISNUMBER(SEARCH(""CDM CASH DEPOSIT"",$C469)),
      ISNUMBER(S"&amp;"EARCH(""CASH DEPOSIT"",$C469))
    ),
    """",
    IFERROR(TEXTJOIN(CHAR(10),TRUE,FILTER('SUMMARY DATA'!H:H,'SUMMARY DATA'!$D:$D=$C469,'SUMMARY DATA'!$B:$B=""RWS"",'SUMMARY DATA'!$H:$H=$D469)),"""")
  )
)"),"")</f>
        <v/>
      </c>
      <c r="I469" s="18" t="str">
        <f>IFERROR(__xludf.DUMMYFUNCTION("IF(H469="""","""",
SUM(ARRAYFORMULA(VALUE(SPLIT(H469,CHAR(10)))))
)"),"")</f>
        <v/>
      </c>
      <c r="J469" s="17" t="str">
        <f>IFERROR(__xludf.DUMMYFUNCTION("IFERROR(
  TEXTJOIN(CHAR(10),TRUE,FILTER('SUMMARY DATA'!I:I,'SUMMARY DATA'!$A:$A=$A469,'SUMMARY DATA'!$C:$C=$B469,'SUMMARY DATA'!$B:$B=""RWS"")),
  IF(
    OR(
      ISNUMBER(SEARCH(""CDM CASH DEPOSIT"",$C469)),
      ISNUMBER(SEARCH(""CASH DEPOSIT"",$C46"&amp;"9)),
      COUNTIFS('SUMMARY DATA'!$D:$D,$C469,'SUMMARY DATA'!$B:$B,""RWS"")&lt;&gt;1
    ),
    """",
    IFERROR(TEXTJOIN(CHAR(10),TRUE,FILTER('SUMMARY DATA'!I:I,'SUMMARY DATA'!$D:$D=$C469,'SUMMARY DATA'!$B:$B=""RWS"")),"""")
  )
)"),"")</f>
        <v/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Height="1" spans="1:27">
      <c r="A470" s="2" t="s">
        <v>1863</v>
      </c>
      <c r="B470" s="15">
        <v>46008</v>
      </c>
      <c r="C470" s="2" t="s">
        <v>1864</v>
      </c>
      <c r="D470" s="3">
        <v>79</v>
      </c>
      <c r="E470" s="16" t="str">
        <f>IFERROR(__xludf.DUMMYFUNCTION("IFERROR(
  TEXTJOIN(CHAR(10),TRUE,FILTER('SUMMARY DATA'!E:E,'SUMMARY DATA'!$A:$A=$A470,'SUMMARY DATA'!$C:$C=$B470,'SUMMARY DATA'!$B:$B=""RWS"")),
  IF(
    OR(
      ISNUMBER(SEARCH(""CDM CASH DEPOSIT"",$C470)),
      ISNUMBER(SEARCH(""CASH DEPOSIT"",$C47"&amp;"0)),
      COUNTIFS('SUMMARY DATA'!$D:$D,$C470,'SUMMARY DATA'!$B:$B,""RWS"")&lt;&gt;1
    ),
    """",
    IFERROR(TEXTJOIN(CHAR(10),TRUE,FILTER('SUMMARY DATA'!E:E,'SUMMARY DATA'!$D:$D=$C470,'SUMMARY DATA'!$B:$B=""RWS"")),"""")
  )
)"),"")</f>
        <v/>
      </c>
      <c r="F470" s="17" t="str">
        <f>IFERROR(__xludf.DUMMYFUNCTION("IFERROR(
  TEXTJOIN(CHAR(10),TRUE,FILTER('SUMMARY DATA'!F:F,'SUMMARY DATA'!$A:$A=$A470,'SUMMARY DATA'!$C:$C=$B470,'SUMMARY DATA'!$B:$B=""RWS"")),
  IF(
    OR(
      ISNUMBER(SEARCH(""CDM CASH DEPOSIT"",$C470)),
      ISNUMBER(SEARCH(""CASH DEPOSIT"",$C47"&amp;"0)),
      COUNTIFS('SUMMARY DATA'!$D:$D,$C470,'SUMMARY DATA'!$B:$B,""RWS"")&lt;&gt;1
    ),
    """",
    IFERROR(TEXTJOIN(CHAR(10),TRUE,FILTER('SUMMARY DATA'!F:F,'SUMMARY DATA'!$D:$D=$C470,'SUMMARY DATA'!$B:$B=""RWS"")),"""")
  )
)"),"")</f>
        <v/>
      </c>
      <c r="G470" s="17" t="str">
        <f>IFERROR(__xludf.DUMMYFUNCTION("IFERROR(
  TEXTJOIN(CHAR(10),TRUE,FILTER('SUMMARY DATA'!G:G,'SUMMARY DATA'!$A:$A=$A470,'SUMMARY DATA'!$C:$C=$B470,'SUMMARY DATA'!$B:$B=""RWS"")),
  IF(
    OR(
      ISNUMBER(SEARCH(""CDM CASH DEPOSIT"",$C470)),
      ISNUMBER(SEARCH(""CASH DEPOSIT"",$C47"&amp;"0)),
      COUNTIFS('SUMMARY DATA'!$D:$D,$C470,'SUMMARY DATA'!$B:$B,""RWS"")&lt;&gt;1
    ),
    """",
    IFERROR(TEXTJOIN(CHAR(10),TRUE,FILTER('SUMMARY DATA'!G:G,'SUMMARY DATA'!$D:$D=$C470,'SUMMARY DATA'!$B:$B=""RWS"")),"""")
  )
)"),"")</f>
        <v/>
      </c>
      <c r="H470" s="18" t="str">
        <f>IFERROR(__xludf.DUMMYFUNCTION("IFERROR(
  TEXTJOIN(CHAR(10),TRUE,FILTER('SUMMARY DATA'!H:H,'SUMMARY DATA'!$A:$A=$A470,'SUMMARY DATA'!$C:$C=$B470,'SUMMARY DATA'!$B:$B=""RWS"",'SUMMARY DATA'!$H:$H=$D470)),
  IF(
    OR(
      ISNUMBER(SEARCH(""CDM CASH DEPOSIT"",$C470)),
      ISNUMBER(S"&amp;"EARCH(""CASH DEPOSIT"",$C470))
    ),
    """",
    IFERROR(TEXTJOIN(CHAR(10),TRUE,FILTER('SUMMARY DATA'!H:H,'SUMMARY DATA'!$D:$D=$C470,'SUMMARY DATA'!$B:$B=""RWS"",'SUMMARY DATA'!$H:$H=$D470)),"""")
  )
)"),"")</f>
        <v/>
      </c>
      <c r="I470" s="18" t="str">
        <f>IFERROR(__xludf.DUMMYFUNCTION("IF(H470="""","""",
SUM(ARRAYFORMULA(VALUE(SPLIT(H470,CHAR(10)))))
)"),"")</f>
        <v/>
      </c>
      <c r="J470" s="17" t="str">
        <f>IFERROR(__xludf.DUMMYFUNCTION("IFERROR(
  TEXTJOIN(CHAR(10),TRUE,FILTER('SUMMARY DATA'!I:I,'SUMMARY DATA'!$A:$A=$A470,'SUMMARY DATA'!$C:$C=$B470,'SUMMARY DATA'!$B:$B=""RWS"")),
  IF(
    OR(
      ISNUMBER(SEARCH(""CDM CASH DEPOSIT"",$C470)),
      ISNUMBER(SEARCH(""CASH DEPOSIT"",$C47"&amp;"0)),
      COUNTIFS('SUMMARY DATA'!$D:$D,$C470,'SUMMARY DATA'!$B:$B,""RWS"")&lt;&gt;1
    ),
    """",
    IFERROR(TEXTJOIN(CHAR(10),TRUE,FILTER('SUMMARY DATA'!I:I,'SUMMARY DATA'!$D:$D=$C470,'SUMMARY DATA'!$B:$B=""RWS"")),"""")
  )
)"),"")</f>
        <v/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Height="1" spans="1:27">
      <c r="A471" s="2" t="s">
        <v>1865</v>
      </c>
      <c r="B471" s="15">
        <v>46007</v>
      </c>
      <c r="C471" s="2" t="s">
        <v>1866</v>
      </c>
      <c r="D471" s="3">
        <v>224.4</v>
      </c>
      <c r="E471" s="16" t="str">
        <f>IFERROR(__xludf.DUMMYFUNCTION("IFERROR(
  TEXTJOIN(CHAR(10),TRUE,FILTER('SUMMARY DATA'!E:E,'SUMMARY DATA'!$A:$A=$A471,'SUMMARY DATA'!$C:$C=$B471,'SUMMARY DATA'!$B:$B=""RWS"")),
  IF(
    OR(
      ISNUMBER(SEARCH(""CDM CASH DEPOSIT"",$C471)),
      ISNUMBER(SEARCH(""CASH DEPOSIT"",$C47"&amp;"1)),
      COUNTIFS('SUMMARY DATA'!$D:$D,$C471,'SUMMARY DATA'!$B:$B,""RWS"")&lt;&gt;1
    ),
    """",
    IFERROR(TEXTJOIN(CHAR(10),TRUE,FILTER('SUMMARY DATA'!E:E,'SUMMARY DATA'!$D:$D=$C471,'SUMMARY DATA'!$B:$B=""RWS"")),"""")
  )
)"),"")</f>
        <v/>
      </c>
      <c r="F471" s="17" t="str">
        <f>IFERROR(__xludf.DUMMYFUNCTION("IFERROR(
  TEXTJOIN(CHAR(10),TRUE,FILTER('SUMMARY DATA'!F:F,'SUMMARY DATA'!$A:$A=$A471,'SUMMARY DATA'!$C:$C=$B471,'SUMMARY DATA'!$B:$B=""RWS"")),
  IF(
    OR(
      ISNUMBER(SEARCH(""CDM CASH DEPOSIT"",$C471)),
      ISNUMBER(SEARCH(""CASH DEPOSIT"",$C47"&amp;"1)),
      COUNTIFS('SUMMARY DATA'!$D:$D,$C471,'SUMMARY DATA'!$B:$B,""RWS"")&lt;&gt;1
    ),
    """",
    IFERROR(TEXTJOIN(CHAR(10),TRUE,FILTER('SUMMARY DATA'!F:F,'SUMMARY DATA'!$D:$D=$C471,'SUMMARY DATA'!$B:$B=""RWS"")),"""")
  )
)"),"")</f>
        <v/>
      </c>
      <c r="G471" s="17" t="str">
        <f>IFERROR(__xludf.DUMMYFUNCTION("IFERROR(
  TEXTJOIN(CHAR(10),TRUE,FILTER('SUMMARY DATA'!G:G,'SUMMARY DATA'!$A:$A=$A471,'SUMMARY DATA'!$C:$C=$B471,'SUMMARY DATA'!$B:$B=""RWS"")),
  IF(
    OR(
      ISNUMBER(SEARCH(""CDM CASH DEPOSIT"",$C471)),
      ISNUMBER(SEARCH(""CASH DEPOSIT"",$C47"&amp;"1)),
      COUNTIFS('SUMMARY DATA'!$D:$D,$C471,'SUMMARY DATA'!$B:$B,""RWS"")&lt;&gt;1
    ),
    """",
    IFERROR(TEXTJOIN(CHAR(10),TRUE,FILTER('SUMMARY DATA'!G:G,'SUMMARY DATA'!$D:$D=$C471,'SUMMARY DATA'!$B:$B=""RWS"")),"""")
  )
)"),"")</f>
        <v/>
      </c>
      <c r="H471" s="18" t="str">
        <f>IFERROR(__xludf.DUMMYFUNCTION("IFERROR(
  TEXTJOIN(CHAR(10),TRUE,FILTER('SUMMARY DATA'!H:H,'SUMMARY DATA'!$A:$A=$A471,'SUMMARY DATA'!$C:$C=$B471,'SUMMARY DATA'!$B:$B=""RWS"",'SUMMARY DATA'!$H:$H=$D471)),
  IF(
    OR(
      ISNUMBER(SEARCH(""CDM CASH DEPOSIT"",$C471)),
      ISNUMBER(S"&amp;"EARCH(""CASH DEPOSIT"",$C471))
    ),
    """",
    IFERROR(TEXTJOIN(CHAR(10),TRUE,FILTER('SUMMARY DATA'!H:H,'SUMMARY DATA'!$D:$D=$C471,'SUMMARY DATA'!$B:$B=""RWS"",'SUMMARY DATA'!$H:$H=$D471)),"""")
  )
)"),"")</f>
        <v/>
      </c>
      <c r="I471" s="18" t="str">
        <f>IFERROR(__xludf.DUMMYFUNCTION("IF(H471="""","""",
SUM(ARRAYFORMULA(VALUE(SPLIT(H471,CHAR(10)))))
)"),"")</f>
        <v/>
      </c>
      <c r="J471" s="17" t="str">
        <f>IFERROR(__xludf.DUMMYFUNCTION("IFERROR(
  TEXTJOIN(CHAR(10),TRUE,FILTER('SUMMARY DATA'!I:I,'SUMMARY DATA'!$A:$A=$A471,'SUMMARY DATA'!$C:$C=$B471,'SUMMARY DATA'!$B:$B=""RWS"")),
  IF(
    OR(
      ISNUMBER(SEARCH(""CDM CASH DEPOSIT"",$C471)),
      ISNUMBER(SEARCH(""CASH DEPOSIT"",$C47"&amp;"1)),
      COUNTIFS('SUMMARY DATA'!$D:$D,$C471,'SUMMARY DATA'!$B:$B,""RWS"")&lt;&gt;1
    ),
    """",
    IFERROR(TEXTJOIN(CHAR(10),TRUE,FILTER('SUMMARY DATA'!I:I,'SUMMARY DATA'!$D:$D=$C471,'SUMMARY DATA'!$B:$B=""RWS"")),"""")
  )
)"),"")</f>
        <v/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Height="1" spans="1:27">
      <c r="A472" s="2" t="s">
        <v>1867</v>
      </c>
      <c r="B472" s="15">
        <v>46007</v>
      </c>
      <c r="C472" s="2" t="s">
        <v>1868</v>
      </c>
      <c r="D472" s="3">
        <v>282</v>
      </c>
      <c r="E472" s="16" t="str">
        <f>IFERROR(__xludf.DUMMYFUNCTION("IFERROR(
  TEXTJOIN(CHAR(10),TRUE,FILTER('SUMMARY DATA'!E:E,'SUMMARY DATA'!$A:$A=$A472,'SUMMARY DATA'!$C:$C=$B472,'SUMMARY DATA'!$B:$B=""RWS"")),
  IF(
    OR(
      ISNUMBER(SEARCH(""CDM CASH DEPOSIT"",$C472)),
      ISNUMBER(SEARCH(""CASH DEPOSIT"",$C47"&amp;"2)),
      COUNTIFS('SUMMARY DATA'!$D:$D,$C472,'SUMMARY DATA'!$B:$B,""RWS"")&lt;&gt;1
    ),
    """",
    IFERROR(TEXTJOIN(CHAR(10),TRUE,FILTER('SUMMARY DATA'!E:E,'SUMMARY DATA'!$D:$D=$C472,'SUMMARY DATA'!$B:$B=""RWS"")),"""")
  )
)"),"")</f>
        <v/>
      </c>
      <c r="F472" s="17" t="str">
        <f>IFERROR(__xludf.DUMMYFUNCTION("IFERROR(
  TEXTJOIN(CHAR(10),TRUE,FILTER('SUMMARY DATA'!F:F,'SUMMARY DATA'!$A:$A=$A472,'SUMMARY DATA'!$C:$C=$B472,'SUMMARY DATA'!$B:$B=""RWS"")),
  IF(
    OR(
      ISNUMBER(SEARCH(""CDM CASH DEPOSIT"",$C472)),
      ISNUMBER(SEARCH(""CASH DEPOSIT"",$C47"&amp;"2)),
      COUNTIFS('SUMMARY DATA'!$D:$D,$C472,'SUMMARY DATA'!$B:$B,""RWS"")&lt;&gt;1
    ),
    """",
    IFERROR(TEXTJOIN(CHAR(10),TRUE,FILTER('SUMMARY DATA'!F:F,'SUMMARY DATA'!$D:$D=$C472,'SUMMARY DATA'!$B:$B=""RWS"")),"""")
  )
)"),"")</f>
        <v/>
      </c>
      <c r="G472" s="17" t="str">
        <f>IFERROR(__xludf.DUMMYFUNCTION("IFERROR(
  TEXTJOIN(CHAR(10),TRUE,FILTER('SUMMARY DATA'!G:G,'SUMMARY DATA'!$A:$A=$A472,'SUMMARY DATA'!$C:$C=$B472,'SUMMARY DATA'!$B:$B=""RWS"")),
  IF(
    OR(
      ISNUMBER(SEARCH(""CDM CASH DEPOSIT"",$C472)),
      ISNUMBER(SEARCH(""CASH DEPOSIT"",$C47"&amp;"2)),
      COUNTIFS('SUMMARY DATA'!$D:$D,$C472,'SUMMARY DATA'!$B:$B,""RWS"")&lt;&gt;1
    ),
    """",
    IFERROR(TEXTJOIN(CHAR(10),TRUE,FILTER('SUMMARY DATA'!G:G,'SUMMARY DATA'!$D:$D=$C472,'SUMMARY DATA'!$B:$B=""RWS"")),"""")
  )
)"),"")</f>
        <v/>
      </c>
      <c r="H472" s="18" t="str">
        <f>IFERROR(__xludf.DUMMYFUNCTION("IFERROR(
  TEXTJOIN(CHAR(10),TRUE,FILTER('SUMMARY DATA'!H:H,'SUMMARY DATA'!$A:$A=$A472,'SUMMARY DATA'!$C:$C=$B472,'SUMMARY DATA'!$B:$B=""RWS"",'SUMMARY DATA'!$H:$H=$D472)),
  IF(
    OR(
      ISNUMBER(SEARCH(""CDM CASH DEPOSIT"",$C472)),
      ISNUMBER(S"&amp;"EARCH(""CASH DEPOSIT"",$C472))
    ),
    """",
    IFERROR(TEXTJOIN(CHAR(10),TRUE,FILTER('SUMMARY DATA'!H:H,'SUMMARY DATA'!$D:$D=$C472,'SUMMARY DATA'!$B:$B=""RWS"",'SUMMARY DATA'!$H:$H=$D472)),"""")
  )
)"),"")</f>
        <v/>
      </c>
      <c r="I472" s="18" t="str">
        <f>IFERROR(__xludf.DUMMYFUNCTION("IF(H472="""","""",
SUM(ARRAYFORMULA(VALUE(SPLIT(H472,CHAR(10)))))
)"),"")</f>
        <v/>
      </c>
      <c r="J472" s="17" t="str">
        <f>IFERROR(__xludf.DUMMYFUNCTION("IFERROR(
  TEXTJOIN(CHAR(10),TRUE,FILTER('SUMMARY DATA'!I:I,'SUMMARY DATA'!$A:$A=$A472,'SUMMARY DATA'!$C:$C=$B472,'SUMMARY DATA'!$B:$B=""RWS"")),
  IF(
    OR(
      ISNUMBER(SEARCH(""CDM CASH DEPOSIT"",$C472)),
      ISNUMBER(SEARCH(""CASH DEPOSIT"",$C47"&amp;"2)),
      COUNTIFS('SUMMARY DATA'!$D:$D,$C472,'SUMMARY DATA'!$B:$B,""RWS"")&lt;&gt;1
    ),
    """",
    IFERROR(TEXTJOIN(CHAR(10),TRUE,FILTER('SUMMARY DATA'!I:I,'SUMMARY DATA'!$D:$D=$C472,'SUMMARY DATA'!$B:$B=""RWS"")),"""")
  )
)"),"")</f>
        <v/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Height="1" spans="1:27">
      <c r="A473" s="2" t="s">
        <v>1869</v>
      </c>
      <c r="B473" s="15">
        <v>46007</v>
      </c>
      <c r="C473" s="2" t="s">
        <v>1602</v>
      </c>
      <c r="D473" s="3">
        <v>897</v>
      </c>
      <c r="E473" s="16" t="str">
        <f>IFERROR(__xludf.DUMMYFUNCTION("IFERROR(
  TEXTJOIN(CHAR(10),TRUE,FILTER('SUMMARY DATA'!E:E,'SUMMARY DATA'!$A:$A=$A473,'SUMMARY DATA'!$C:$C=$B473,'SUMMARY DATA'!$B:$B=""RWS"")),
  IF(
    OR(
      ISNUMBER(SEARCH(""CDM CASH DEPOSIT"",$C473)),
      ISNUMBER(SEARCH(""CASH DEPOSIT"",$C47"&amp;"3)),
      COUNTIFS('SUMMARY DATA'!$D:$D,$C473,'SUMMARY DATA'!$B:$B,""RWS"")&lt;&gt;1
    ),
    """",
    IFERROR(TEXTJOIN(CHAR(10),TRUE,FILTER('SUMMARY DATA'!E:E,'SUMMARY DATA'!$D:$D=$C473,'SUMMARY DATA'!$B:$B=""RWS"")),"""")
  )
)"),"")</f>
        <v/>
      </c>
      <c r="F473" s="17" t="str">
        <f>IFERROR(__xludf.DUMMYFUNCTION("IFERROR(
  TEXTJOIN(CHAR(10),TRUE,FILTER('SUMMARY DATA'!F:F,'SUMMARY DATA'!$A:$A=$A473,'SUMMARY DATA'!$C:$C=$B473,'SUMMARY DATA'!$B:$B=""RWS"")),
  IF(
    OR(
      ISNUMBER(SEARCH(""CDM CASH DEPOSIT"",$C473)),
      ISNUMBER(SEARCH(""CASH DEPOSIT"",$C47"&amp;"3)),
      COUNTIFS('SUMMARY DATA'!$D:$D,$C473,'SUMMARY DATA'!$B:$B,""RWS"")&lt;&gt;1
    ),
    """",
    IFERROR(TEXTJOIN(CHAR(10),TRUE,FILTER('SUMMARY DATA'!F:F,'SUMMARY DATA'!$D:$D=$C473,'SUMMARY DATA'!$B:$B=""RWS"")),"""")
  )
)"),"")</f>
        <v/>
      </c>
      <c r="G473" s="17" t="str">
        <f>IFERROR(__xludf.DUMMYFUNCTION("IFERROR(
  TEXTJOIN(CHAR(10),TRUE,FILTER('SUMMARY DATA'!G:G,'SUMMARY DATA'!$A:$A=$A473,'SUMMARY DATA'!$C:$C=$B473,'SUMMARY DATA'!$B:$B=""RWS"")),
  IF(
    OR(
      ISNUMBER(SEARCH(""CDM CASH DEPOSIT"",$C473)),
      ISNUMBER(SEARCH(""CASH DEPOSIT"",$C47"&amp;"3)),
      COUNTIFS('SUMMARY DATA'!$D:$D,$C473,'SUMMARY DATA'!$B:$B,""RWS"")&lt;&gt;1
    ),
    """",
    IFERROR(TEXTJOIN(CHAR(10),TRUE,FILTER('SUMMARY DATA'!G:G,'SUMMARY DATA'!$D:$D=$C473,'SUMMARY DATA'!$B:$B=""RWS"")),"""")
  )
)"),"")</f>
        <v/>
      </c>
      <c r="H473" s="18" t="str">
        <f>IFERROR(__xludf.DUMMYFUNCTION("IFERROR(
  TEXTJOIN(CHAR(10),TRUE,FILTER('SUMMARY DATA'!H:H,'SUMMARY DATA'!$A:$A=$A473,'SUMMARY DATA'!$C:$C=$B473,'SUMMARY DATA'!$B:$B=""RWS"",'SUMMARY DATA'!$H:$H=$D473)),
  IF(
    OR(
      ISNUMBER(SEARCH(""CDM CASH DEPOSIT"",$C473)),
      ISNUMBER(S"&amp;"EARCH(""CASH DEPOSIT"",$C473))
    ),
    """",
    IFERROR(TEXTJOIN(CHAR(10),TRUE,FILTER('SUMMARY DATA'!H:H,'SUMMARY DATA'!$D:$D=$C473,'SUMMARY DATA'!$B:$B=""RWS"",'SUMMARY DATA'!$H:$H=$D473)),"""")
  )
)"),"")</f>
        <v/>
      </c>
      <c r="I473" s="18" t="str">
        <f>IFERROR(__xludf.DUMMYFUNCTION("IF(H473="""","""",
SUM(ARRAYFORMULA(VALUE(SPLIT(H473,CHAR(10)))))
)"),"")</f>
        <v/>
      </c>
      <c r="J473" s="17" t="str">
        <f>IFERROR(__xludf.DUMMYFUNCTION("IFERROR(
  TEXTJOIN(CHAR(10),TRUE,FILTER('SUMMARY DATA'!I:I,'SUMMARY DATA'!$A:$A=$A473,'SUMMARY DATA'!$C:$C=$B473,'SUMMARY DATA'!$B:$B=""RWS"")),
  IF(
    OR(
      ISNUMBER(SEARCH(""CDM CASH DEPOSIT"",$C473)),
      ISNUMBER(SEARCH(""CASH DEPOSIT"",$C47"&amp;"3)),
      COUNTIFS('SUMMARY DATA'!$D:$D,$C473,'SUMMARY DATA'!$B:$B,""RWS"")&lt;&gt;1
    ),
    """",
    IFERROR(TEXTJOIN(CHAR(10),TRUE,FILTER('SUMMARY DATA'!I:I,'SUMMARY DATA'!$D:$D=$C473,'SUMMARY DATA'!$B:$B=""RWS"")),"""")
  )
)"),"")</f>
        <v/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Height="1" spans="1:27">
      <c r="A474" s="2" t="s">
        <v>1870</v>
      </c>
      <c r="B474" s="15">
        <v>46004</v>
      </c>
      <c r="C474" s="2" t="s">
        <v>1871</v>
      </c>
      <c r="D474" s="3">
        <v>351</v>
      </c>
      <c r="E474" s="16" t="str">
        <f>IFERROR(__xludf.DUMMYFUNCTION("IFERROR(
  TEXTJOIN(CHAR(10),TRUE,FILTER('SUMMARY DATA'!E:E,'SUMMARY DATA'!$A:$A=$A474,'SUMMARY DATA'!$C:$C=$B474,'SUMMARY DATA'!$B:$B=""RWS"")),
  IF(
    OR(
      ISNUMBER(SEARCH(""CDM CASH DEPOSIT"",$C474)),
      ISNUMBER(SEARCH(""CASH DEPOSIT"",$C47"&amp;"4)),
      COUNTIFS('SUMMARY DATA'!$D:$D,$C474,'SUMMARY DATA'!$B:$B,""RWS"")&lt;&gt;1
    ),
    """",
    IFERROR(TEXTJOIN(CHAR(10),TRUE,FILTER('SUMMARY DATA'!E:E,'SUMMARY DATA'!$D:$D=$C474,'SUMMARY DATA'!$B:$B=""RWS"")),"""")
  )
)"),"")</f>
        <v/>
      </c>
      <c r="F474" s="17" t="str">
        <f>IFERROR(__xludf.DUMMYFUNCTION("IFERROR(
  TEXTJOIN(CHAR(10),TRUE,FILTER('SUMMARY DATA'!F:F,'SUMMARY DATA'!$A:$A=$A474,'SUMMARY DATA'!$C:$C=$B474,'SUMMARY DATA'!$B:$B=""RWS"")),
  IF(
    OR(
      ISNUMBER(SEARCH(""CDM CASH DEPOSIT"",$C474)),
      ISNUMBER(SEARCH(""CASH DEPOSIT"",$C47"&amp;"4)),
      COUNTIFS('SUMMARY DATA'!$D:$D,$C474,'SUMMARY DATA'!$B:$B,""RWS"")&lt;&gt;1
    ),
    """",
    IFERROR(TEXTJOIN(CHAR(10),TRUE,FILTER('SUMMARY DATA'!F:F,'SUMMARY DATA'!$D:$D=$C474,'SUMMARY DATA'!$B:$B=""RWS"")),"""")
  )
)"),"")</f>
        <v/>
      </c>
      <c r="G474" s="17" t="str">
        <f>IFERROR(__xludf.DUMMYFUNCTION("IFERROR(
  TEXTJOIN(CHAR(10),TRUE,FILTER('SUMMARY DATA'!G:G,'SUMMARY DATA'!$A:$A=$A474,'SUMMARY DATA'!$C:$C=$B474,'SUMMARY DATA'!$B:$B=""RWS"")),
  IF(
    OR(
      ISNUMBER(SEARCH(""CDM CASH DEPOSIT"",$C474)),
      ISNUMBER(SEARCH(""CASH DEPOSIT"",$C47"&amp;"4)),
      COUNTIFS('SUMMARY DATA'!$D:$D,$C474,'SUMMARY DATA'!$B:$B,""RWS"")&lt;&gt;1
    ),
    """",
    IFERROR(TEXTJOIN(CHAR(10),TRUE,FILTER('SUMMARY DATA'!G:G,'SUMMARY DATA'!$D:$D=$C474,'SUMMARY DATA'!$B:$B=""RWS"")),"""")
  )
)"),"")</f>
        <v/>
      </c>
      <c r="H474" s="18" t="str">
        <f>IFERROR(__xludf.DUMMYFUNCTION("IFERROR(
  TEXTJOIN(CHAR(10),TRUE,FILTER('SUMMARY DATA'!H:H,'SUMMARY DATA'!$A:$A=$A474,'SUMMARY DATA'!$C:$C=$B474,'SUMMARY DATA'!$B:$B=""RWS"",'SUMMARY DATA'!$H:$H=$D474)),
  IF(
    OR(
      ISNUMBER(SEARCH(""CDM CASH DEPOSIT"",$C474)),
      ISNUMBER(S"&amp;"EARCH(""CASH DEPOSIT"",$C474))
    ),
    """",
    IFERROR(TEXTJOIN(CHAR(10),TRUE,FILTER('SUMMARY DATA'!H:H,'SUMMARY DATA'!$D:$D=$C474,'SUMMARY DATA'!$B:$B=""RWS"",'SUMMARY DATA'!$H:$H=$D474)),"""")
  )
)"),"")</f>
        <v/>
      </c>
      <c r="I474" s="18" t="str">
        <f>IFERROR(__xludf.DUMMYFUNCTION("IF(H474="""","""",
SUM(ARRAYFORMULA(VALUE(SPLIT(H474,CHAR(10)))))
)"),"")</f>
        <v/>
      </c>
      <c r="J474" s="17" t="str">
        <f>IFERROR(__xludf.DUMMYFUNCTION("IFERROR(
  TEXTJOIN(CHAR(10),TRUE,FILTER('SUMMARY DATA'!I:I,'SUMMARY DATA'!$A:$A=$A474,'SUMMARY DATA'!$C:$C=$B474,'SUMMARY DATA'!$B:$B=""RWS"")),
  IF(
    OR(
      ISNUMBER(SEARCH(""CDM CASH DEPOSIT"",$C474)),
      ISNUMBER(SEARCH(""CASH DEPOSIT"",$C47"&amp;"4)),
      COUNTIFS('SUMMARY DATA'!$D:$D,$C474,'SUMMARY DATA'!$B:$B,""RWS"")&lt;&gt;1
    ),
    """",
    IFERROR(TEXTJOIN(CHAR(10),TRUE,FILTER('SUMMARY DATA'!I:I,'SUMMARY DATA'!$D:$D=$C474,'SUMMARY DATA'!$B:$B=""RWS"")),"""")
  )
)"),"")</f>
        <v/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Height="1" spans="1:27">
      <c r="A475" s="2" t="s">
        <v>1872</v>
      </c>
      <c r="B475" s="15">
        <v>46004</v>
      </c>
      <c r="C475" s="2" t="s">
        <v>1873</v>
      </c>
      <c r="D475" s="3">
        <v>69.92</v>
      </c>
      <c r="E475" s="16" t="str">
        <f>IFERROR(__xludf.DUMMYFUNCTION("IFERROR(
  TEXTJOIN(CHAR(10),TRUE,FILTER('SUMMARY DATA'!E:E,'SUMMARY DATA'!$A:$A=$A475,'SUMMARY DATA'!$C:$C=$B475,'SUMMARY DATA'!$B:$B=""RWS"")),
  IF(
    OR(
      ISNUMBER(SEARCH(""CDM CASH DEPOSIT"",$C475)),
      ISNUMBER(SEARCH(""CASH DEPOSIT"",$C47"&amp;"5)),
      COUNTIFS('SUMMARY DATA'!$D:$D,$C475,'SUMMARY DATA'!$B:$B,""RWS"")&lt;&gt;1
    ),
    """",
    IFERROR(TEXTJOIN(CHAR(10),TRUE,FILTER('SUMMARY DATA'!E:E,'SUMMARY DATA'!$D:$D=$C475,'SUMMARY DATA'!$B:$B=""RWS"")),"""")
  )
)"),"")</f>
        <v/>
      </c>
      <c r="F475" s="17" t="str">
        <f>IFERROR(__xludf.DUMMYFUNCTION("IFERROR(
  TEXTJOIN(CHAR(10),TRUE,FILTER('SUMMARY DATA'!F:F,'SUMMARY DATA'!$A:$A=$A475,'SUMMARY DATA'!$C:$C=$B475,'SUMMARY DATA'!$B:$B=""RWS"")),
  IF(
    OR(
      ISNUMBER(SEARCH(""CDM CASH DEPOSIT"",$C475)),
      ISNUMBER(SEARCH(""CASH DEPOSIT"",$C47"&amp;"5)),
      COUNTIFS('SUMMARY DATA'!$D:$D,$C475,'SUMMARY DATA'!$B:$B,""RWS"")&lt;&gt;1
    ),
    """",
    IFERROR(TEXTJOIN(CHAR(10),TRUE,FILTER('SUMMARY DATA'!F:F,'SUMMARY DATA'!$D:$D=$C475,'SUMMARY DATA'!$B:$B=""RWS"")),"""")
  )
)"),"")</f>
        <v/>
      </c>
      <c r="G475" s="17" t="str">
        <f>IFERROR(__xludf.DUMMYFUNCTION("IFERROR(
  TEXTJOIN(CHAR(10),TRUE,FILTER('SUMMARY DATA'!G:G,'SUMMARY DATA'!$A:$A=$A475,'SUMMARY DATA'!$C:$C=$B475,'SUMMARY DATA'!$B:$B=""RWS"")),
  IF(
    OR(
      ISNUMBER(SEARCH(""CDM CASH DEPOSIT"",$C475)),
      ISNUMBER(SEARCH(""CASH DEPOSIT"",$C47"&amp;"5)),
      COUNTIFS('SUMMARY DATA'!$D:$D,$C475,'SUMMARY DATA'!$B:$B,""RWS"")&lt;&gt;1
    ),
    """",
    IFERROR(TEXTJOIN(CHAR(10),TRUE,FILTER('SUMMARY DATA'!G:G,'SUMMARY DATA'!$D:$D=$C475,'SUMMARY DATA'!$B:$B=""RWS"")),"""")
  )
)"),"")</f>
        <v/>
      </c>
      <c r="H475" s="18" t="str">
        <f>IFERROR(__xludf.DUMMYFUNCTION("IFERROR(
  TEXTJOIN(CHAR(10),TRUE,FILTER('SUMMARY DATA'!H:H,'SUMMARY DATA'!$A:$A=$A475,'SUMMARY DATA'!$C:$C=$B475,'SUMMARY DATA'!$B:$B=""RWS"",'SUMMARY DATA'!$H:$H=$D475)),
  IF(
    OR(
      ISNUMBER(SEARCH(""CDM CASH DEPOSIT"",$C475)),
      ISNUMBER(S"&amp;"EARCH(""CASH DEPOSIT"",$C475))
    ),
    """",
    IFERROR(TEXTJOIN(CHAR(10),TRUE,FILTER('SUMMARY DATA'!H:H,'SUMMARY DATA'!$D:$D=$C475,'SUMMARY DATA'!$B:$B=""RWS"",'SUMMARY DATA'!$H:$H=$D475)),"""")
  )
)"),"")</f>
        <v/>
      </c>
      <c r="I475" s="18" t="str">
        <f>IFERROR(__xludf.DUMMYFUNCTION("IF(H475="""","""",
SUM(ARRAYFORMULA(VALUE(SPLIT(H475,CHAR(10)))))
)"),"")</f>
        <v/>
      </c>
      <c r="J475" s="17" t="str">
        <f>IFERROR(__xludf.DUMMYFUNCTION("IFERROR(
  TEXTJOIN(CHAR(10),TRUE,FILTER('SUMMARY DATA'!I:I,'SUMMARY DATA'!$A:$A=$A475,'SUMMARY DATA'!$C:$C=$B475,'SUMMARY DATA'!$B:$B=""RWS"")),
  IF(
    OR(
      ISNUMBER(SEARCH(""CDM CASH DEPOSIT"",$C475)),
      ISNUMBER(SEARCH(""CASH DEPOSIT"",$C47"&amp;"5)),
      COUNTIFS('SUMMARY DATA'!$D:$D,$C475,'SUMMARY DATA'!$B:$B,""RWS"")&lt;&gt;1
    ),
    """",
    IFERROR(TEXTJOIN(CHAR(10),TRUE,FILTER('SUMMARY DATA'!I:I,'SUMMARY DATA'!$D:$D=$C475,'SUMMARY DATA'!$B:$B=""RWS"")),"""")
  )
)"),"")</f>
        <v/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Height="1" spans="1:27">
      <c r="A476" s="2" t="s">
        <v>1874</v>
      </c>
      <c r="B476" s="15">
        <v>46002</v>
      </c>
      <c r="C476" s="2" t="s">
        <v>1875</v>
      </c>
      <c r="D476" s="3">
        <v>476</v>
      </c>
      <c r="E476" s="16" t="str">
        <f>IFERROR(__xludf.DUMMYFUNCTION("IFERROR(
  TEXTJOIN(CHAR(10),TRUE,FILTER('SUMMARY DATA'!E:E,'SUMMARY DATA'!$A:$A=$A476,'SUMMARY DATA'!$C:$C=$B476,'SUMMARY DATA'!$B:$B=""RWS"")),
  IF(
    OR(
      ISNUMBER(SEARCH(""CDM CASH DEPOSIT"",$C476)),
      ISNUMBER(SEARCH(""CASH DEPOSIT"",$C47"&amp;"6)),
      COUNTIFS('SUMMARY DATA'!$D:$D,$C476,'SUMMARY DATA'!$B:$B,""RWS"")&lt;&gt;1
    ),
    """",
    IFERROR(TEXTJOIN(CHAR(10),TRUE,FILTER('SUMMARY DATA'!E:E,'SUMMARY DATA'!$D:$D=$C476,'SUMMARY DATA'!$B:$B=""RWS"")),"""")
  )
)"),"")</f>
        <v/>
      </c>
      <c r="F476" s="17" t="str">
        <f>IFERROR(__xludf.DUMMYFUNCTION("IFERROR(
  TEXTJOIN(CHAR(10),TRUE,FILTER('SUMMARY DATA'!F:F,'SUMMARY DATA'!$A:$A=$A476,'SUMMARY DATA'!$C:$C=$B476,'SUMMARY DATA'!$B:$B=""RWS"")),
  IF(
    OR(
      ISNUMBER(SEARCH(""CDM CASH DEPOSIT"",$C476)),
      ISNUMBER(SEARCH(""CASH DEPOSIT"",$C47"&amp;"6)),
      COUNTIFS('SUMMARY DATA'!$D:$D,$C476,'SUMMARY DATA'!$B:$B,""RWS"")&lt;&gt;1
    ),
    """",
    IFERROR(TEXTJOIN(CHAR(10),TRUE,FILTER('SUMMARY DATA'!F:F,'SUMMARY DATA'!$D:$D=$C476,'SUMMARY DATA'!$B:$B=""RWS"")),"""")
  )
)"),"")</f>
        <v/>
      </c>
      <c r="G476" s="17" t="str">
        <f>IFERROR(__xludf.DUMMYFUNCTION("IFERROR(
  TEXTJOIN(CHAR(10),TRUE,FILTER('SUMMARY DATA'!G:G,'SUMMARY DATA'!$A:$A=$A476,'SUMMARY DATA'!$C:$C=$B476,'SUMMARY DATA'!$B:$B=""RWS"")),
  IF(
    OR(
      ISNUMBER(SEARCH(""CDM CASH DEPOSIT"",$C476)),
      ISNUMBER(SEARCH(""CASH DEPOSIT"",$C47"&amp;"6)),
      COUNTIFS('SUMMARY DATA'!$D:$D,$C476,'SUMMARY DATA'!$B:$B,""RWS"")&lt;&gt;1
    ),
    """",
    IFERROR(TEXTJOIN(CHAR(10),TRUE,FILTER('SUMMARY DATA'!G:G,'SUMMARY DATA'!$D:$D=$C476,'SUMMARY DATA'!$B:$B=""RWS"")),"""")
  )
)"),"")</f>
        <v/>
      </c>
      <c r="H476" s="18" t="str">
        <f>IFERROR(__xludf.DUMMYFUNCTION("IFERROR(
  TEXTJOIN(CHAR(10),TRUE,FILTER('SUMMARY DATA'!H:H,'SUMMARY DATA'!$A:$A=$A476,'SUMMARY DATA'!$C:$C=$B476,'SUMMARY DATA'!$B:$B=""RWS"",'SUMMARY DATA'!$H:$H=$D476)),
  IF(
    OR(
      ISNUMBER(SEARCH(""CDM CASH DEPOSIT"",$C476)),
      ISNUMBER(S"&amp;"EARCH(""CASH DEPOSIT"",$C476))
    ),
    """",
    IFERROR(TEXTJOIN(CHAR(10),TRUE,FILTER('SUMMARY DATA'!H:H,'SUMMARY DATA'!$D:$D=$C476,'SUMMARY DATA'!$B:$B=""RWS"",'SUMMARY DATA'!$H:$H=$D476)),"""")
  )
)"),"")</f>
        <v/>
      </c>
      <c r="I476" s="18" t="str">
        <f>IFERROR(__xludf.DUMMYFUNCTION("IF(H476="""","""",
SUM(ARRAYFORMULA(VALUE(SPLIT(H476,CHAR(10)))))
)"),"")</f>
        <v/>
      </c>
      <c r="J476" s="17" t="str">
        <f>IFERROR(__xludf.DUMMYFUNCTION("IFERROR(
  TEXTJOIN(CHAR(10),TRUE,FILTER('SUMMARY DATA'!I:I,'SUMMARY DATA'!$A:$A=$A476,'SUMMARY DATA'!$C:$C=$B476,'SUMMARY DATA'!$B:$B=""RWS"")),
  IF(
    OR(
      ISNUMBER(SEARCH(""CDM CASH DEPOSIT"",$C476)),
      ISNUMBER(SEARCH(""CASH DEPOSIT"",$C47"&amp;"6)),
      COUNTIFS('SUMMARY DATA'!$D:$D,$C476,'SUMMARY DATA'!$B:$B,""RWS"")&lt;&gt;1
    ),
    """",
    IFERROR(TEXTJOIN(CHAR(10),TRUE,FILTER('SUMMARY DATA'!I:I,'SUMMARY DATA'!$D:$D=$C476,'SUMMARY DATA'!$B:$B=""RWS"")),"""")
  )
)"),"")</f>
        <v/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Height="1" spans="1:27">
      <c r="A477" s="2" t="s">
        <v>1876</v>
      </c>
      <c r="B477" s="15">
        <v>46002</v>
      </c>
      <c r="C477" s="2" t="s">
        <v>1877</v>
      </c>
      <c r="D477" s="3">
        <v>25</v>
      </c>
      <c r="E477" s="16" t="str">
        <f>IFERROR(__xludf.DUMMYFUNCTION("IFERROR(
  TEXTJOIN(CHAR(10),TRUE,FILTER('SUMMARY DATA'!E:E,'SUMMARY DATA'!$A:$A=$A477,'SUMMARY DATA'!$C:$C=$B477,'SUMMARY DATA'!$B:$B=""RWS"")),
  IF(
    OR(
      ISNUMBER(SEARCH(""CDM CASH DEPOSIT"",$C477)),
      ISNUMBER(SEARCH(""CASH DEPOSIT"",$C47"&amp;"7)),
      COUNTIFS('SUMMARY DATA'!$D:$D,$C477,'SUMMARY DATA'!$B:$B,""RWS"")&lt;&gt;1
    ),
    """",
    IFERROR(TEXTJOIN(CHAR(10),TRUE,FILTER('SUMMARY DATA'!E:E,'SUMMARY DATA'!$D:$D=$C477,'SUMMARY DATA'!$B:$B=""RWS"")),"""")
  )
)"),"")</f>
        <v/>
      </c>
      <c r="F477" s="17" t="str">
        <f>IFERROR(__xludf.DUMMYFUNCTION("IFERROR(
  TEXTJOIN(CHAR(10),TRUE,FILTER('SUMMARY DATA'!F:F,'SUMMARY DATA'!$A:$A=$A477,'SUMMARY DATA'!$C:$C=$B477,'SUMMARY DATA'!$B:$B=""RWS"")),
  IF(
    OR(
      ISNUMBER(SEARCH(""CDM CASH DEPOSIT"",$C477)),
      ISNUMBER(SEARCH(""CASH DEPOSIT"",$C47"&amp;"7)),
      COUNTIFS('SUMMARY DATA'!$D:$D,$C477,'SUMMARY DATA'!$B:$B,""RWS"")&lt;&gt;1
    ),
    """",
    IFERROR(TEXTJOIN(CHAR(10),TRUE,FILTER('SUMMARY DATA'!F:F,'SUMMARY DATA'!$D:$D=$C477,'SUMMARY DATA'!$B:$B=""RWS"")),"""")
  )
)"),"")</f>
        <v/>
      </c>
      <c r="G477" s="17" t="str">
        <f>IFERROR(__xludf.DUMMYFUNCTION("IFERROR(
  TEXTJOIN(CHAR(10),TRUE,FILTER('SUMMARY DATA'!G:G,'SUMMARY DATA'!$A:$A=$A477,'SUMMARY DATA'!$C:$C=$B477,'SUMMARY DATA'!$B:$B=""RWS"")),
  IF(
    OR(
      ISNUMBER(SEARCH(""CDM CASH DEPOSIT"",$C477)),
      ISNUMBER(SEARCH(""CASH DEPOSIT"",$C47"&amp;"7)),
      COUNTIFS('SUMMARY DATA'!$D:$D,$C477,'SUMMARY DATA'!$B:$B,""RWS"")&lt;&gt;1
    ),
    """",
    IFERROR(TEXTJOIN(CHAR(10),TRUE,FILTER('SUMMARY DATA'!G:G,'SUMMARY DATA'!$D:$D=$C477,'SUMMARY DATA'!$B:$B=""RWS"")),"""")
  )
)"),"")</f>
        <v/>
      </c>
      <c r="H477" s="18" t="str">
        <f>IFERROR(__xludf.DUMMYFUNCTION("IFERROR(
  TEXTJOIN(CHAR(10),TRUE,FILTER('SUMMARY DATA'!H:H,'SUMMARY DATA'!$A:$A=$A477,'SUMMARY DATA'!$C:$C=$B477,'SUMMARY DATA'!$B:$B=""RWS"",'SUMMARY DATA'!$H:$H=$D477)),
  IF(
    OR(
      ISNUMBER(SEARCH(""CDM CASH DEPOSIT"",$C477)),
      ISNUMBER(S"&amp;"EARCH(""CASH DEPOSIT"",$C477))
    ),
    """",
    IFERROR(TEXTJOIN(CHAR(10),TRUE,FILTER('SUMMARY DATA'!H:H,'SUMMARY DATA'!$D:$D=$C477,'SUMMARY DATA'!$B:$B=""RWS"",'SUMMARY DATA'!$H:$H=$D477)),"""")
  )
)"),"")</f>
        <v/>
      </c>
      <c r="I477" s="18" t="str">
        <f>IFERROR(__xludf.DUMMYFUNCTION("IF(H477="""","""",
SUM(ARRAYFORMULA(VALUE(SPLIT(H477,CHAR(10)))))
)"),"")</f>
        <v/>
      </c>
      <c r="J477" s="17" t="str">
        <f>IFERROR(__xludf.DUMMYFUNCTION("IFERROR(
  TEXTJOIN(CHAR(10),TRUE,FILTER('SUMMARY DATA'!I:I,'SUMMARY DATA'!$A:$A=$A477,'SUMMARY DATA'!$C:$C=$B477,'SUMMARY DATA'!$B:$B=""RWS"")),
  IF(
    OR(
      ISNUMBER(SEARCH(""CDM CASH DEPOSIT"",$C477)),
      ISNUMBER(SEARCH(""CASH DEPOSIT"",$C47"&amp;"7)),
      COUNTIFS('SUMMARY DATA'!$D:$D,$C477,'SUMMARY DATA'!$B:$B,""RWS"")&lt;&gt;1
    ),
    """",
    IFERROR(TEXTJOIN(CHAR(10),TRUE,FILTER('SUMMARY DATA'!I:I,'SUMMARY DATA'!$D:$D=$C477,'SUMMARY DATA'!$B:$B=""RWS"")),"""")
  )
)"),"")</f>
        <v/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Height="1" spans="1:27">
      <c r="A478" s="2" t="s">
        <v>1878</v>
      </c>
      <c r="B478" s="15">
        <v>46002</v>
      </c>
      <c r="C478" s="2" t="s">
        <v>1879</v>
      </c>
      <c r="D478" s="3">
        <v>368.39</v>
      </c>
      <c r="E478" s="16" t="str">
        <f>IFERROR(__xludf.DUMMYFUNCTION("IFERROR(
  TEXTJOIN(CHAR(10),TRUE,FILTER('SUMMARY DATA'!E:E,'SUMMARY DATA'!$A:$A=$A478,'SUMMARY DATA'!$C:$C=$B478,'SUMMARY DATA'!$B:$B=""RWS"")),
  IF(
    OR(
      ISNUMBER(SEARCH(""CDM CASH DEPOSIT"",$C478)),
      ISNUMBER(SEARCH(""CASH DEPOSIT"",$C47"&amp;"8)),
      COUNTIFS('SUMMARY DATA'!$D:$D,$C478,'SUMMARY DATA'!$B:$B,""RWS"")&lt;&gt;1
    ),
    """",
    IFERROR(TEXTJOIN(CHAR(10),TRUE,FILTER('SUMMARY DATA'!E:E,'SUMMARY DATA'!$D:$D=$C478,'SUMMARY DATA'!$B:$B=""RWS"")),"""")
  )
)"),"")</f>
        <v/>
      </c>
      <c r="F478" s="17" t="str">
        <f>IFERROR(__xludf.DUMMYFUNCTION("IFERROR(
  TEXTJOIN(CHAR(10),TRUE,FILTER('SUMMARY DATA'!F:F,'SUMMARY DATA'!$A:$A=$A478,'SUMMARY DATA'!$C:$C=$B478,'SUMMARY DATA'!$B:$B=""RWS"")),
  IF(
    OR(
      ISNUMBER(SEARCH(""CDM CASH DEPOSIT"",$C478)),
      ISNUMBER(SEARCH(""CASH DEPOSIT"",$C47"&amp;"8)),
      COUNTIFS('SUMMARY DATA'!$D:$D,$C478,'SUMMARY DATA'!$B:$B,""RWS"")&lt;&gt;1
    ),
    """",
    IFERROR(TEXTJOIN(CHAR(10),TRUE,FILTER('SUMMARY DATA'!F:F,'SUMMARY DATA'!$D:$D=$C478,'SUMMARY DATA'!$B:$B=""RWS"")),"""")
  )
)"),"")</f>
        <v/>
      </c>
      <c r="G478" s="17" t="str">
        <f>IFERROR(__xludf.DUMMYFUNCTION("IFERROR(
  TEXTJOIN(CHAR(10),TRUE,FILTER('SUMMARY DATA'!G:G,'SUMMARY DATA'!$A:$A=$A478,'SUMMARY DATA'!$C:$C=$B478,'SUMMARY DATA'!$B:$B=""RWS"")),
  IF(
    OR(
      ISNUMBER(SEARCH(""CDM CASH DEPOSIT"",$C478)),
      ISNUMBER(SEARCH(""CASH DEPOSIT"",$C47"&amp;"8)),
      COUNTIFS('SUMMARY DATA'!$D:$D,$C478,'SUMMARY DATA'!$B:$B,""RWS"")&lt;&gt;1
    ),
    """",
    IFERROR(TEXTJOIN(CHAR(10),TRUE,FILTER('SUMMARY DATA'!G:G,'SUMMARY DATA'!$D:$D=$C478,'SUMMARY DATA'!$B:$B=""RWS"")),"""")
  )
)"),"")</f>
        <v/>
      </c>
      <c r="H478" s="18" t="str">
        <f>IFERROR(__xludf.DUMMYFUNCTION("IFERROR(
  TEXTJOIN(CHAR(10),TRUE,FILTER('SUMMARY DATA'!H:H,'SUMMARY DATA'!$A:$A=$A478,'SUMMARY DATA'!$C:$C=$B478,'SUMMARY DATA'!$B:$B=""RWS"",'SUMMARY DATA'!$H:$H=$D478)),
  IF(
    OR(
      ISNUMBER(SEARCH(""CDM CASH DEPOSIT"",$C478)),
      ISNUMBER(S"&amp;"EARCH(""CASH DEPOSIT"",$C478))
    ),
    """",
    IFERROR(TEXTJOIN(CHAR(10),TRUE,FILTER('SUMMARY DATA'!H:H,'SUMMARY DATA'!$D:$D=$C478,'SUMMARY DATA'!$B:$B=""RWS"",'SUMMARY DATA'!$H:$H=$D478)),"""")
  )
)"),"")</f>
        <v/>
      </c>
      <c r="I478" s="18" t="str">
        <f>IFERROR(__xludf.DUMMYFUNCTION("IF(H478="""","""",
SUM(ARRAYFORMULA(VALUE(SPLIT(H478,CHAR(10)))))
)"),"")</f>
        <v/>
      </c>
      <c r="J478" s="17" t="str">
        <f>IFERROR(__xludf.DUMMYFUNCTION("IFERROR(
  TEXTJOIN(CHAR(10),TRUE,FILTER('SUMMARY DATA'!I:I,'SUMMARY DATA'!$A:$A=$A478,'SUMMARY DATA'!$C:$C=$B478,'SUMMARY DATA'!$B:$B=""RWS"")),
  IF(
    OR(
      ISNUMBER(SEARCH(""CDM CASH DEPOSIT"",$C478)),
      ISNUMBER(SEARCH(""CASH DEPOSIT"",$C47"&amp;"8)),
      COUNTIFS('SUMMARY DATA'!$D:$D,$C478,'SUMMARY DATA'!$B:$B,""RWS"")&lt;&gt;1
    ),
    """",
    IFERROR(TEXTJOIN(CHAR(10),TRUE,FILTER('SUMMARY DATA'!I:I,'SUMMARY DATA'!$D:$D=$C478,'SUMMARY DATA'!$B:$B=""RWS"")),"""")
  )
)"),"")</f>
        <v/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Height="1" spans="1:27">
      <c r="A479" s="2" t="s">
        <v>1622</v>
      </c>
      <c r="B479" s="15">
        <v>46001</v>
      </c>
      <c r="C479" s="2" t="s">
        <v>1880</v>
      </c>
      <c r="D479" s="3">
        <v>19.8</v>
      </c>
      <c r="E479" s="16" t="str">
        <f>IFERROR(__xludf.DUMMYFUNCTION("IFERROR(
  TEXTJOIN(CHAR(10),TRUE,FILTER('SUMMARY DATA'!E:E,'SUMMARY DATA'!$A:$A=$A479,'SUMMARY DATA'!$C:$C=$B479,'SUMMARY DATA'!$B:$B=""RWS"")),
  IF(
    OR(
      ISNUMBER(SEARCH(""CDM CASH DEPOSIT"",$C479)),
      ISNUMBER(SEARCH(""CASH DEPOSIT"",$C47"&amp;"9)),
      COUNTIFS('SUMMARY DATA'!$D:$D,$C479,'SUMMARY DATA'!$B:$B,""RWS"")&lt;&gt;1
    ),
    """",
    IFERROR(TEXTJOIN(CHAR(10),TRUE,FILTER('SUMMARY DATA'!E:E,'SUMMARY DATA'!$D:$D=$C479,'SUMMARY DATA'!$B:$B=""RWS"")),"""")
  )
)"),"")</f>
        <v/>
      </c>
      <c r="F479" s="17" t="str">
        <f>IFERROR(__xludf.DUMMYFUNCTION("IFERROR(
  TEXTJOIN(CHAR(10),TRUE,FILTER('SUMMARY DATA'!F:F,'SUMMARY DATA'!$A:$A=$A479,'SUMMARY DATA'!$C:$C=$B479,'SUMMARY DATA'!$B:$B=""RWS"")),
  IF(
    OR(
      ISNUMBER(SEARCH(""CDM CASH DEPOSIT"",$C479)),
      ISNUMBER(SEARCH(""CASH DEPOSIT"",$C47"&amp;"9)),
      COUNTIFS('SUMMARY DATA'!$D:$D,$C479,'SUMMARY DATA'!$B:$B,""RWS"")&lt;&gt;1
    ),
    """",
    IFERROR(TEXTJOIN(CHAR(10),TRUE,FILTER('SUMMARY DATA'!F:F,'SUMMARY DATA'!$D:$D=$C479,'SUMMARY DATA'!$B:$B=""RWS"")),"""")
  )
)"),"")</f>
        <v/>
      </c>
      <c r="G479" s="17" t="str">
        <f>IFERROR(__xludf.DUMMYFUNCTION("IFERROR(
  TEXTJOIN(CHAR(10),TRUE,FILTER('SUMMARY DATA'!G:G,'SUMMARY DATA'!$A:$A=$A479,'SUMMARY DATA'!$C:$C=$B479,'SUMMARY DATA'!$B:$B=""RWS"")),
  IF(
    OR(
      ISNUMBER(SEARCH(""CDM CASH DEPOSIT"",$C479)),
      ISNUMBER(SEARCH(""CASH DEPOSIT"",$C47"&amp;"9)),
      COUNTIFS('SUMMARY DATA'!$D:$D,$C479,'SUMMARY DATA'!$B:$B,""RWS"")&lt;&gt;1
    ),
    """",
    IFERROR(TEXTJOIN(CHAR(10),TRUE,FILTER('SUMMARY DATA'!G:G,'SUMMARY DATA'!$D:$D=$C479,'SUMMARY DATA'!$B:$B=""RWS"")),"""")
  )
)"),"")</f>
        <v/>
      </c>
      <c r="H479" s="18" t="str">
        <f>IFERROR(__xludf.DUMMYFUNCTION("IFERROR(
  TEXTJOIN(CHAR(10),TRUE,FILTER('SUMMARY DATA'!H:H,'SUMMARY DATA'!$A:$A=$A479,'SUMMARY DATA'!$C:$C=$B479,'SUMMARY DATA'!$B:$B=""RWS"",'SUMMARY DATA'!$H:$H=$D479)),
  IF(
    OR(
      ISNUMBER(SEARCH(""CDM CASH DEPOSIT"",$C479)),
      ISNUMBER(S"&amp;"EARCH(""CASH DEPOSIT"",$C479))
    ),
    """",
    IFERROR(TEXTJOIN(CHAR(10),TRUE,FILTER('SUMMARY DATA'!H:H,'SUMMARY DATA'!$D:$D=$C479,'SUMMARY DATA'!$B:$B=""RWS"",'SUMMARY DATA'!$H:$H=$D479)),"""")
  )
)"),"")</f>
        <v/>
      </c>
      <c r="I479" s="18" t="str">
        <f>IFERROR(__xludf.DUMMYFUNCTION("IF(H479="""","""",
SUM(ARRAYFORMULA(VALUE(SPLIT(H479,CHAR(10)))))
)"),"")</f>
        <v/>
      </c>
      <c r="J479" s="17" t="str">
        <f>IFERROR(__xludf.DUMMYFUNCTION("IFERROR(
  TEXTJOIN(CHAR(10),TRUE,FILTER('SUMMARY DATA'!I:I,'SUMMARY DATA'!$A:$A=$A479,'SUMMARY DATA'!$C:$C=$B479,'SUMMARY DATA'!$B:$B=""RWS"")),
  IF(
    OR(
      ISNUMBER(SEARCH(""CDM CASH DEPOSIT"",$C479)),
      ISNUMBER(SEARCH(""CASH DEPOSIT"",$C47"&amp;"9)),
      COUNTIFS('SUMMARY DATA'!$D:$D,$C479,'SUMMARY DATA'!$B:$B,""RWS"")&lt;&gt;1
    ),
    """",
    IFERROR(TEXTJOIN(CHAR(10),TRUE,FILTER('SUMMARY DATA'!I:I,'SUMMARY DATA'!$D:$D=$C479,'SUMMARY DATA'!$B:$B=""RWS"")),"""")
  )
)"),"")</f>
        <v/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Height="1" spans="1:27">
      <c r="A480" s="2" t="s">
        <v>1881</v>
      </c>
      <c r="B480" s="15">
        <v>46001</v>
      </c>
      <c r="C480" s="2" t="s">
        <v>1882</v>
      </c>
      <c r="D480" s="3">
        <v>199.99</v>
      </c>
      <c r="E480" s="16" t="str">
        <f>IFERROR(__xludf.DUMMYFUNCTION("IFERROR(
  TEXTJOIN(CHAR(10),TRUE,FILTER('SUMMARY DATA'!E:E,'SUMMARY DATA'!$A:$A=$A480,'SUMMARY DATA'!$C:$C=$B480,'SUMMARY DATA'!$B:$B=""RWS"")),
  IF(
    OR(
      ISNUMBER(SEARCH(""CDM CASH DEPOSIT"",$C480)),
      ISNUMBER(SEARCH(""CASH DEPOSIT"",$C48"&amp;"0)),
      COUNTIFS('SUMMARY DATA'!$D:$D,$C480,'SUMMARY DATA'!$B:$B,""RWS"")&lt;&gt;1
    ),
    """",
    IFERROR(TEXTJOIN(CHAR(10),TRUE,FILTER('SUMMARY DATA'!E:E,'SUMMARY DATA'!$D:$D=$C480,'SUMMARY DATA'!$B:$B=""RWS"")),"""")
  )
)"),"")</f>
        <v/>
      </c>
      <c r="F480" s="17" t="str">
        <f>IFERROR(__xludf.DUMMYFUNCTION("IFERROR(
  TEXTJOIN(CHAR(10),TRUE,FILTER('SUMMARY DATA'!F:F,'SUMMARY DATA'!$A:$A=$A480,'SUMMARY DATA'!$C:$C=$B480,'SUMMARY DATA'!$B:$B=""RWS"")),
  IF(
    OR(
      ISNUMBER(SEARCH(""CDM CASH DEPOSIT"",$C480)),
      ISNUMBER(SEARCH(""CASH DEPOSIT"",$C48"&amp;"0)),
      COUNTIFS('SUMMARY DATA'!$D:$D,$C480,'SUMMARY DATA'!$B:$B,""RWS"")&lt;&gt;1
    ),
    """",
    IFERROR(TEXTJOIN(CHAR(10),TRUE,FILTER('SUMMARY DATA'!F:F,'SUMMARY DATA'!$D:$D=$C480,'SUMMARY DATA'!$B:$B=""RWS"")),"""")
  )
)"),"")</f>
        <v/>
      </c>
      <c r="G480" s="17" t="str">
        <f>IFERROR(__xludf.DUMMYFUNCTION("IFERROR(
  TEXTJOIN(CHAR(10),TRUE,FILTER('SUMMARY DATA'!G:G,'SUMMARY DATA'!$A:$A=$A480,'SUMMARY DATA'!$C:$C=$B480,'SUMMARY DATA'!$B:$B=""RWS"")),
  IF(
    OR(
      ISNUMBER(SEARCH(""CDM CASH DEPOSIT"",$C480)),
      ISNUMBER(SEARCH(""CASH DEPOSIT"",$C48"&amp;"0)),
      COUNTIFS('SUMMARY DATA'!$D:$D,$C480,'SUMMARY DATA'!$B:$B,""RWS"")&lt;&gt;1
    ),
    """",
    IFERROR(TEXTJOIN(CHAR(10),TRUE,FILTER('SUMMARY DATA'!G:G,'SUMMARY DATA'!$D:$D=$C480,'SUMMARY DATA'!$B:$B=""RWS"")),"""")
  )
)"),"")</f>
        <v/>
      </c>
      <c r="H480" s="18" t="str">
        <f>IFERROR(__xludf.DUMMYFUNCTION("IFERROR(
  TEXTJOIN(CHAR(10),TRUE,FILTER('SUMMARY DATA'!H:H,'SUMMARY DATA'!$A:$A=$A480,'SUMMARY DATA'!$C:$C=$B480,'SUMMARY DATA'!$B:$B=""RWS"",'SUMMARY DATA'!$H:$H=$D480)),
  IF(
    OR(
      ISNUMBER(SEARCH(""CDM CASH DEPOSIT"",$C480)),
      ISNUMBER(S"&amp;"EARCH(""CASH DEPOSIT"",$C480))
    ),
    """",
    IFERROR(TEXTJOIN(CHAR(10),TRUE,FILTER('SUMMARY DATA'!H:H,'SUMMARY DATA'!$D:$D=$C480,'SUMMARY DATA'!$B:$B=""RWS"",'SUMMARY DATA'!$H:$H=$D480)),"""")
  )
)"),"")</f>
        <v/>
      </c>
      <c r="I480" s="18" t="str">
        <f>IFERROR(__xludf.DUMMYFUNCTION("IF(H480="""","""",
SUM(ARRAYFORMULA(VALUE(SPLIT(H480,CHAR(10)))))
)"),"")</f>
        <v/>
      </c>
      <c r="J480" s="17" t="str">
        <f>IFERROR(__xludf.DUMMYFUNCTION("IFERROR(
  TEXTJOIN(CHAR(10),TRUE,FILTER('SUMMARY DATA'!I:I,'SUMMARY DATA'!$A:$A=$A480,'SUMMARY DATA'!$C:$C=$B480,'SUMMARY DATA'!$B:$B=""RWS"")),
  IF(
    OR(
      ISNUMBER(SEARCH(""CDM CASH DEPOSIT"",$C480)),
      ISNUMBER(SEARCH(""CASH DEPOSIT"",$C48"&amp;"0)),
      COUNTIFS('SUMMARY DATA'!$D:$D,$C480,'SUMMARY DATA'!$B:$B,""RWS"")&lt;&gt;1
    ),
    """",
    IFERROR(TEXTJOIN(CHAR(10),TRUE,FILTER('SUMMARY DATA'!I:I,'SUMMARY DATA'!$D:$D=$C480,'SUMMARY DATA'!$B:$B=""RWS"")),"""")
  )
)"),"")</f>
        <v/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Height="1" spans="1:27">
      <c r="A481" s="2" t="s">
        <v>1883</v>
      </c>
      <c r="B481" s="15">
        <v>46001</v>
      </c>
      <c r="C481" s="2" t="s">
        <v>1884</v>
      </c>
      <c r="D481" s="3">
        <v>224</v>
      </c>
      <c r="E481" s="16" t="str">
        <f>IFERROR(__xludf.DUMMYFUNCTION("IFERROR(
  TEXTJOIN(CHAR(10),TRUE,FILTER('SUMMARY DATA'!E:E,'SUMMARY DATA'!$A:$A=$A481,'SUMMARY DATA'!$C:$C=$B481,'SUMMARY DATA'!$B:$B=""RWS"")),
  IF(
    OR(
      ISNUMBER(SEARCH(""CDM CASH DEPOSIT"",$C481)),
      ISNUMBER(SEARCH(""CASH DEPOSIT"",$C48"&amp;"1)),
      COUNTIFS('SUMMARY DATA'!$D:$D,$C481,'SUMMARY DATA'!$B:$B,""RWS"")&lt;&gt;1
    ),
    """",
    IFERROR(TEXTJOIN(CHAR(10),TRUE,FILTER('SUMMARY DATA'!E:E,'SUMMARY DATA'!$D:$D=$C481,'SUMMARY DATA'!$B:$B=""RWS"")),"""")
  )
)"),"")</f>
        <v/>
      </c>
      <c r="F481" s="17" t="str">
        <f>IFERROR(__xludf.DUMMYFUNCTION("IFERROR(
  TEXTJOIN(CHAR(10),TRUE,FILTER('SUMMARY DATA'!F:F,'SUMMARY DATA'!$A:$A=$A481,'SUMMARY DATA'!$C:$C=$B481,'SUMMARY DATA'!$B:$B=""RWS"")),
  IF(
    OR(
      ISNUMBER(SEARCH(""CDM CASH DEPOSIT"",$C481)),
      ISNUMBER(SEARCH(""CASH DEPOSIT"",$C48"&amp;"1)),
      COUNTIFS('SUMMARY DATA'!$D:$D,$C481,'SUMMARY DATA'!$B:$B,""RWS"")&lt;&gt;1
    ),
    """",
    IFERROR(TEXTJOIN(CHAR(10),TRUE,FILTER('SUMMARY DATA'!F:F,'SUMMARY DATA'!$D:$D=$C481,'SUMMARY DATA'!$B:$B=""RWS"")),"""")
  )
)"),"")</f>
        <v/>
      </c>
      <c r="G481" s="17" t="str">
        <f>IFERROR(__xludf.DUMMYFUNCTION("IFERROR(
  TEXTJOIN(CHAR(10),TRUE,FILTER('SUMMARY DATA'!G:G,'SUMMARY DATA'!$A:$A=$A481,'SUMMARY DATA'!$C:$C=$B481,'SUMMARY DATA'!$B:$B=""RWS"")),
  IF(
    OR(
      ISNUMBER(SEARCH(""CDM CASH DEPOSIT"",$C481)),
      ISNUMBER(SEARCH(""CASH DEPOSIT"",$C48"&amp;"1)),
      COUNTIFS('SUMMARY DATA'!$D:$D,$C481,'SUMMARY DATA'!$B:$B,""RWS"")&lt;&gt;1
    ),
    """",
    IFERROR(TEXTJOIN(CHAR(10),TRUE,FILTER('SUMMARY DATA'!G:G,'SUMMARY DATA'!$D:$D=$C481,'SUMMARY DATA'!$B:$B=""RWS"")),"""")
  )
)"),"")</f>
        <v/>
      </c>
      <c r="H481" s="18" t="str">
        <f>IFERROR(__xludf.DUMMYFUNCTION("IFERROR(
  TEXTJOIN(CHAR(10),TRUE,FILTER('SUMMARY DATA'!H:H,'SUMMARY DATA'!$A:$A=$A481,'SUMMARY DATA'!$C:$C=$B481,'SUMMARY DATA'!$B:$B=""RWS"",'SUMMARY DATA'!$H:$H=$D481)),
  IF(
    OR(
      ISNUMBER(SEARCH(""CDM CASH DEPOSIT"",$C481)),
      ISNUMBER(S"&amp;"EARCH(""CASH DEPOSIT"",$C481))
    ),
    """",
    IFERROR(TEXTJOIN(CHAR(10),TRUE,FILTER('SUMMARY DATA'!H:H,'SUMMARY DATA'!$D:$D=$C481,'SUMMARY DATA'!$B:$B=""RWS"",'SUMMARY DATA'!$H:$H=$D481)),"""")
  )
)"),"")</f>
        <v/>
      </c>
      <c r="I481" s="18" t="str">
        <f>IFERROR(__xludf.DUMMYFUNCTION("IF(H481="""","""",
SUM(ARRAYFORMULA(VALUE(SPLIT(H481,CHAR(10)))))
)"),"")</f>
        <v/>
      </c>
      <c r="J481" s="17" t="str">
        <f>IFERROR(__xludf.DUMMYFUNCTION("IFERROR(
  TEXTJOIN(CHAR(10),TRUE,FILTER('SUMMARY DATA'!I:I,'SUMMARY DATA'!$A:$A=$A481,'SUMMARY DATA'!$C:$C=$B481,'SUMMARY DATA'!$B:$B=""RWS"")),
  IF(
    OR(
      ISNUMBER(SEARCH(""CDM CASH DEPOSIT"",$C481)),
      ISNUMBER(SEARCH(""CASH DEPOSIT"",$C48"&amp;"1)),
      COUNTIFS('SUMMARY DATA'!$D:$D,$C481,'SUMMARY DATA'!$B:$B,""RWS"")&lt;&gt;1
    ),
    """",
    IFERROR(TEXTJOIN(CHAR(10),TRUE,FILTER('SUMMARY DATA'!I:I,'SUMMARY DATA'!$D:$D=$C481,'SUMMARY DATA'!$B:$B=""RWS"")),"""")
  )
)"),"")</f>
        <v/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Height="1" spans="1:27">
      <c r="A482" s="2" t="s">
        <v>1885</v>
      </c>
      <c r="B482" s="15">
        <v>46001</v>
      </c>
      <c r="C482" s="2" t="s">
        <v>1886</v>
      </c>
      <c r="D482" s="3">
        <v>234</v>
      </c>
      <c r="E482" s="16" t="str">
        <f>IFERROR(__xludf.DUMMYFUNCTION("IFERROR(
  TEXTJOIN(CHAR(10),TRUE,FILTER('SUMMARY DATA'!E:E,'SUMMARY DATA'!$A:$A=$A482,'SUMMARY DATA'!$C:$C=$B482,'SUMMARY DATA'!$B:$B=""RWS"")),
  IF(
    OR(
      ISNUMBER(SEARCH(""CDM CASH DEPOSIT"",$C482)),
      ISNUMBER(SEARCH(""CASH DEPOSIT"",$C48"&amp;"2)),
      COUNTIFS('SUMMARY DATA'!$D:$D,$C482,'SUMMARY DATA'!$B:$B,""RWS"")&lt;&gt;1
    ),
    """",
    IFERROR(TEXTJOIN(CHAR(10),TRUE,FILTER('SUMMARY DATA'!E:E,'SUMMARY DATA'!$D:$D=$C482,'SUMMARY DATA'!$B:$B=""RWS"")),"""")
  )
)"),"")</f>
        <v/>
      </c>
      <c r="F482" s="17" t="str">
        <f>IFERROR(__xludf.DUMMYFUNCTION("IFERROR(
  TEXTJOIN(CHAR(10),TRUE,FILTER('SUMMARY DATA'!F:F,'SUMMARY DATA'!$A:$A=$A482,'SUMMARY DATA'!$C:$C=$B482,'SUMMARY DATA'!$B:$B=""RWS"")),
  IF(
    OR(
      ISNUMBER(SEARCH(""CDM CASH DEPOSIT"",$C482)),
      ISNUMBER(SEARCH(""CASH DEPOSIT"",$C48"&amp;"2)),
      COUNTIFS('SUMMARY DATA'!$D:$D,$C482,'SUMMARY DATA'!$B:$B,""RWS"")&lt;&gt;1
    ),
    """",
    IFERROR(TEXTJOIN(CHAR(10),TRUE,FILTER('SUMMARY DATA'!F:F,'SUMMARY DATA'!$D:$D=$C482,'SUMMARY DATA'!$B:$B=""RWS"")),"""")
  )
)"),"")</f>
        <v/>
      </c>
      <c r="G482" s="17" t="str">
        <f>IFERROR(__xludf.DUMMYFUNCTION("IFERROR(
  TEXTJOIN(CHAR(10),TRUE,FILTER('SUMMARY DATA'!G:G,'SUMMARY DATA'!$A:$A=$A482,'SUMMARY DATA'!$C:$C=$B482,'SUMMARY DATA'!$B:$B=""RWS"")),
  IF(
    OR(
      ISNUMBER(SEARCH(""CDM CASH DEPOSIT"",$C482)),
      ISNUMBER(SEARCH(""CASH DEPOSIT"",$C48"&amp;"2)),
      COUNTIFS('SUMMARY DATA'!$D:$D,$C482,'SUMMARY DATA'!$B:$B,""RWS"")&lt;&gt;1
    ),
    """",
    IFERROR(TEXTJOIN(CHAR(10),TRUE,FILTER('SUMMARY DATA'!G:G,'SUMMARY DATA'!$D:$D=$C482,'SUMMARY DATA'!$B:$B=""RWS"")),"""")
  )
)"),"")</f>
        <v/>
      </c>
      <c r="H482" s="18" t="str">
        <f>IFERROR(__xludf.DUMMYFUNCTION("IFERROR(
  TEXTJOIN(CHAR(10),TRUE,FILTER('SUMMARY DATA'!H:H,'SUMMARY DATA'!$A:$A=$A482,'SUMMARY DATA'!$C:$C=$B482,'SUMMARY DATA'!$B:$B=""RWS"",'SUMMARY DATA'!$H:$H=$D482)),
  IF(
    OR(
      ISNUMBER(SEARCH(""CDM CASH DEPOSIT"",$C482)),
      ISNUMBER(S"&amp;"EARCH(""CASH DEPOSIT"",$C482))
    ),
    """",
    IFERROR(TEXTJOIN(CHAR(10),TRUE,FILTER('SUMMARY DATA'!H:H,'SUMMARY DATA'!$D:$D=$C482,'SUMMARY DATA'!$B:$B=""RWS"",'SUMMARY DATA'!$H:$H=$D482)),"""")
  )
)"),"")</f>
        <v/>
      </c>
      <c r="I482" s="18" t="str">
        <f>IFERROR(__xludf.DUMMYFUNCTION("IF(H482="""","""",
SUM(ARRAYFORMULA(VALUE(SPLIT(H482,CHAR(10)))))
)"),"")</f>
        <v/>
      </c>
      <c r="J482" s="17" t="str">
        <f>IFERROR(__xludf.DUMMYFUNCTION("IFERROR(
  TEXTJOIN(CHAR(10),TRUE,FILTER('SUMMARY DATA'!I:I,'SUMMARY DATA'!$A:$A=$A482,'SUMMARY DATA'!$C:$C=$B482,'SUMMARY DATA'!$B:$B=""RWS"")),
  IF(
    OR(
      ISNUMBER(SEARCH(""CDM CASH DEPOSIT"",$C482)),
      ISNUMBER(SEARCH(""CASH DEPOSIT"",$C48"&amp;"2)),
      COUNTIFS('SUMMARY DATA'!$D:$D,$C482,'SUMMARY DATA'!$B:$B,""RWS"")&lt;&gt;1
    ),
    """",
    IFERROR(TEXTJOIN(CHAR(10),TRUE,FILTER('SUMMARY DATA'!I:I,'SUMMARY DATA'!$D:$D=$C482,'SUMMARY DATA'!$B:$B=""RWS"")),"""")
  )
)"),"")</f>
        <v/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Height="1" spans="1:27">
      <c r="A483" s="2" t="s">
        <v>1887</v>
      </c>
      <c r="B483" s="15">
        <v>46001</v>
      </c>
      <c r="C483" s="2" t="s">
        <v>1888</v>
      </c>
      <c r="D483" s="3">
        <v>35.99</v>
      </c>
      <c r="E483" s="16" t="str">
        <f>IFERROR(__xludf.DUMMYFUNCTION("IFERROR(
  TEXTJOIN(CHAR(10),TRUE,FILTER('SUMMARY DATA'!E:E,'SUMMARY DATA'!$A:$A=$A483,'SUMMARY DATA'!$C:$C=$B483,'SUMMARY DATA'!$B:$B=""RWS"")),
  IF(
    OR(
      ISNUMBER(SEARCH(""CDM CASH DEPOSIT"",$C483)),
      ISNUMBER(SEARCH(""CASH DEPOSIT"",$C48"&amp;"3)),
      COUNTIFS('SUMMARY DATA'!$D:$D,$C483,'SUMMARY DATA'!$B:$B,""RWS"")&lt;&gt;1
    ),
    """",
    IFERROR(TEXTJOIN(CHAR(10),TRUE,FILTER('SUMMARY DATA'!E:E,'SUMMARY DATA'!$D:$D=$C483,'SUMMARY DATA'!$B:$B=""RWS"")),"""")
  )
)"),"")</f>
        <v/>
      </c>
      <c r="F483" s="17" t="str">
        <f>IFERROR(__xludf.DUMMYFUNCTION("IFERROR(
  TEXTJOIN(CHAR(10),TRUE,FILTER('SUMMARY DATA'!F:F,'SUMMARY DATA'!$A:$A=$A483,'SUMMARY DATA'!$C:$C=$B483,'SUMMARY DATA'!$B:$B=""RWS"")),
  IF(
    OR(
      ISNUMBER(SEARCH(""CDM CASH DEPOSIT"",$C483)),
      ISNUMBER(SEARCH(""CASH DEPOSIT"",$C48"&amp;"3)),
      COUNTIFS('SUMMARY DATA'!$D:$D,$C483,'SUMMARY DATA'!$B:$B,""RWS"")&lt;&gt;1
    ),
    """",
    IFERROR(TEXTJOIN(CHAR(10),TRUE,FILTER('SUMMARY DATA'!F:F,'SUMMARY DATA'!$D:$D=$C483,'SUMMARY DATA'!$B:$B=""RWS"")),"""")
  )
)"),"")</f>
        <v/>
      </c>
      <c r="G483" s="17" t="str">
        <f>IFERROR(__xludf.DUMMYFUNCTION("IFERROR(
  TEXTJOIN(CHAR(10),TRUE,FILTER('SUMMARY DATA'!G:G,'SUMMARY DATA'!$A:$A=$A483,'SUMMARY DATA'!$C:$C=$B483,'SUMMARY DATA'!$B:$B=""RWS"")),
  IF(
    OR(
      ISNUMBER(SEARCH(""CDM CASH DEPOSIT"",$C483)),
      ISNUMBER(SEARCH(""CASH DEPOSIT"",$C48"&amp;"3)),
      COUNTIFS('SUMMARY DATA'!$D:$D,$C483,'SUMMARY DATA'!$B:$B,""RWS"")&lt;&gt;1
    ),
    """",
    IFERROR(TEXTJOIN(CHAR(10),TRUE,FILTER('SUMMARY DATA'!G:G,'SUMMARY DATA'!$D:$D=$C483,'SUMMARY DATA'!$B:$B=""RWS"")),"""")
  )
)"),"")</f>
        <v/>
      </c>
      <c r="H483" s="18" t="str">
        <f>IFERROR(__xludf.DUMMYFUNCTION("IFERROR(
  TEXTJOIN(CHAR(10),TRUE,FILTER('SUMMARY DATA'!H:H,'SUMMARY DATA'!$A:$A=$A483,'SUMMARY DATA'!$C:$C=$B483,'SUMMARY DATA'!$B:$B=""RWS"",'SUMMARY DATA'!$H:$H=$D483)),
  IF(
    OR(
      ISNUMBER(SEARCH(""CDM CASH DEPOSIT"",$C483)),
      ISNUMBER(S"&amp;"EARCH(""CASH DEPOSIT"",$C483))
    ),
    """",
    IFERROR(TEXTJOIN(CHAR(10),TRUE,FILTER('SUMMARY DATA'!H:H,'SUMMARY DATA'!$D:$D=$C483,'SUMMARY DATA'!$B:$B=""RWS"",'SUMMARY DATA'!$H:$H=$D483)),"""")
  )
)"),"")</f>
        <v/>
      </c>
      <c r="I483" s="18" t="str">
        <f>IFERROR(__xludf.DUMMYFUNCTION("IF(H483="""","""",
SUM(ARRAYFORMULA(VALUE(SPLIT(H483,CHAR(10)))))
)"),"")</f>
        <v/>
      </c>
      <c r="J483" s="17" t="str">
        <f>IFERROR(__xludf.DUMMYFUNCTION("IFERROR(
  TEXTJOIN(CHAR(10),TRUE,FILTER('SUMMARY DATA'!I:I,'SUMMARY DATA'!$A:$A=$A483,'SUMMARY DATA'!$C:$C=$B483,'SUMMARY DATA'!$B:$B=""RWS"")),
  IF(
    OR(
      ISNUMBER(SEARCH(""CDM CASH DEPOSIT"",$C483)),
      ISNUMBER(SEARCH(""CASH DEPOSIT"",$C48"&amp;"3)),
      COUNTIFS('SUMMARY DATA'!$D:$D,$C483,'SUMMARY DATA'!$B:$B,""RWS"")&lt;&gt;1
    ),
    """",
    IFERROR(TEXTJOIN(CHAR(10),TRUE,FILTER('SUMMARY DATA'!I:I,'SUMMARY DATA'!$D:$D=$C483,'SUMMARY DATA'!$B:$B=""RWS"")),"""")
  )
)"),"")</f>
        <v/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Height="1" spans="1:27">
      <c r="A484" s="2" t="s">
        <v>1889</v>
      </c>
      <c r="B484" s="15">
        <v>46000</v>
      </c>
      <c r="C484" s="2" t="s">
        <v>1890</v>
      </c>
      <c r="D484" s="3">
        <v>631</v>
      </c>
      <c r="E484" s="16" t="str">
        <f>IFERROR(__xludf.DUMMYFUNCTION("IFERROR(
  TEXTJOIN(CHAR(10),TRUE,FILTER('SUMMARY DATA'!E:E,'SUMMARY DATA'!$A:$A=$A484,'SUMMARY DATA'!$C:$C=$B484,'SUMMARY DATA'!$B:$B=""RWS"")),
  IF(
    OR(
      ISNUMBER(SEARCH(""CDM CASH DEPOSIT"",$C484)),
      ISNUMBER(SEARCH(""CASH DEPOSIT"",$C48"&amp;"4)),
      COUNTIFS('SUMMARY DATA'!$D:$D,$C484,'SUMMARY DATA'!$B:$B,""RWS"")&lt;&gt;1
    ),
    """",
    IFERROR(TEXTJOIN(CHAR(10),TRUE,FILTER('SUMMARY DATA'!E:E,'SUMMARY DATA'!$D:$D=$C484,'SUMMARY DATA'!$B:$B=""RWS"")),"""")
  )
)"),"")</f>
        <v/>
      </c>
      <c r="F484" s="17" t="str">
        <f>IFERROR(__xludf.DUMMYFUNCTION("IFERROR(
  TEXTJOIN(CHAR(10),TRUE,FILTER('SUMMARY DATA'!F:F,'SUMMARY DATA'!$A:$A=$A484,'SUMMARY DATA'!$C:$C=$B484,'SUMMARY DATA'!$B:$B=""RWS"")),
  IF(
    OR(
      ISNUMBER(SEARCH(""CDM CASH DEPOSIT"",$C484)),
      ISNUMBER(SEARCH(""CASH DEPOSIT"",$C48"&amp;"4)),
      COUNTIFS('SUMMARY DATA'!$D:$D,$C484,'SUMMARY DATA'!$B:$B,""RWS"")&lt;&gt;1
    ),
    """",
    IFERROR(TEXTJOIN(CHAR(10),TRUE,FILTER('SUMMARY DATA'!F:F,'SUMMARY DATA'!$D:$D=$C484,'SUMMARY DATA'!$B:$B=""RWS"")),"""")
  )
)"),"")</f>
        <v/>
      </c>
      <c r="G484" s="17" t="str">
        <f>IFERROR(__xludf.DUMMYFUNCTION("IFERROR(
  TEXTJOIN(CHAR(10),TRUE,FILTER('SUMMARY DATA'!G:G,'SUMMARY DATA'!$A:$A=$A484,'SUMMARY DATA'!$C:$C=$B484,'SUMMARY DATA'!$B:$B=""RWS"")),
  IF(
    OR(
      ISNUMBER(SEARCH(""CDM CASH DEPOSIT"",$C484)),
      ISNUMBER(SEARCH(""CASH DEPOSIT"",$C48"&amp;"4)),
      COUNTIFS('SUMMARY DATA'!$D:$D,$C484,'SUMMARY DATA'!$B:$B,""RWS"")&lt;&gt;1
    ),
    """",
    IFERROR(TEXTJOIN(CHAR(10),TRUE,FILTER('SUMMARY DATA'!G:G,'SUMMARY DATA'!$D:$D=$C484,'SUMMARY DATA'!$B:$B=""RWS"")),"""")
  )
)"),"")</f>
        <v/>
      </c>
      <c r="H484" s="18" t="str">
        <f>IFERROR(__xludf.DUMMYFUNCTION("IFERROR(
  TEXTJOIN(CHAR(10),TRUE,FILTER('SUMMARY DATA'!H:H,'SUMMARY DATA'!$A:$A=$A484,'SUMMARY DATA'!$C:$C=$B484,'SUMMARY DATA'!$B:$B=""RWS"",'SUMMARY DATA'!$H:$H=$D484)),
  IF(
    OR(
      ISNUMBER(SEARCH(""CDM CASH DEPOSIT"",$C484)),
      ISNUMBER(S"&amp;"EARCH(""CASH DEPOSIT"",$C484))
    ),
    """",
    IFERROR(TEXTJOIN(CHAR(10),TRUE,FILTER('SUMMARY DATA'!H:H,'SUMMARY DATA'!$D:$D=$C484,'SUMMARY DATA'!$B:$B=""RWS"",'SUMMARY DATA'!$H:$H=$D484)),"""")
  )
)"),"")</f>
        <v/>
      </c>
      <c r="I484" s="18" t="str">
        <f>IFERROR(__xludf.DUMMYFUNCTION("IF(H484="""","""",
SUM(ARRAYFORMULA(VALUE(SPLIT(H484,CHAR(10)))))
)"),"")</f>
        <v/>
      </c>
      <c r="J484" s="17" t="str">
        <f>IFERROR(__xludf.DUMMYFUNCTION("IFERROR(
  TEXTJOIN(CHAR(10),TRUE,FILTER('SUMMARY DATA'!I:I,'SUMMARY DATA'!$A:$A=$A484,'SUMMARY DATA'!$C:$C=$B484,'SUMMARY DATA'!$B:$B=""RWS"")),
  IF(
    OR(
      ISNUMBER(SEARCH(""CDM CASH DEPOSIT"",$C484)),
      ISNUMBER(SEARCH(""CASH DEPOSIT"",$C48"&amp;"4)),
      COUNTIFS('SUMMARY DATA'!$D:$D,$C484,'SUMMARY DATA'!$B:$B,""RWS"")&lt;&gt;1
    ),
    """",
    IFERROR(TEXTJOIN(CHAR(10),TRUE,FILTER('SUMMARY DATA'!I:I,'SUMMARY DATA'!$D:$D=$C484,'SUMMARY DATA'!$B:$B=""RWS"")),"""")
  )
)"),"")</f>
        <v/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Height="1" spans="1:27">
      <c r="A485" s="2" t="s">
        <v>1891</v>
      </c>
      <c r="B485" s="15">
        <v>46000</v>
      </c>
      <c r="C485" s="2" t="s">
        <v>1892</v>
      </c>
      <c r="D485" s="3">
        <v>29</v>
      </c>
      <c r="E485" s="16" t="str">
        <f>IFERROR(__xludf.DUMMYFUNCTION("IFERROR(
  TEXTJOIN(CHAR(10),TRUE,FILTER('SUMMARY DATA'!E:E,'SUMMARY DATA'!$A:$A=$A485,'SUMMARY DATA'!$C:$C=$B485,'SUMMARY DATA'!$B:$B=""RWS"")),
  IF(
    OR(
      ISNUMBER(SEARCH(""CDM CASH DEPOSIT"",$C485)),
      ISNUMBER(SEARCH(""CASH DEPOSIT"",$C48"&amp;"5)),
      COUNTIFS('SUMMARY DATA'!$D:$D,$C485,'SUMMARY DATA'!$B:$B,""RWS"")&lt;&gt;1
    ),
    """",
    IFERROR(TEXTJOIN(CHAR(10),TRUE,FILTER('SUMMARY DATA'!E:E,'SUMMARY DATA'!$D:$D=$C485,'SUMMARY DATA'!$B:$B=""RWS"")),"""")
  )
)"),"")</f>
        <v/>
      </c>
      <c r="F485" s="17" t="str">
        <f>IFERROR(__xludf.DUMMYFUNCTION("IFERROR(
  TEXTJOIN(CHAR(10),TRUE,FILTER('SUMMARY DATA'!F:F,'SUMMARY DATA'!$A:$A=$A485,'SUMMARY DATA'!$C:$C=$B485,'SUMMARY DATA'!$B:$B=""RWS"")),
  IF(
    OR(
      ISNUMBER(SEARCH(""CDM CASH DEPOSIT"",$C485)),
      ISNUMBER(SEARCH(""CASH DEPOSIT"",$C48"&amp;"5)),
      COUNTIFS('SUMMARY DATA'!$D:$D,$C485,'SUMMARY DATA'!$B:$B,""RWS"")&lt;&gt;1
    ),
    """",
    IFERROR(TEXTJOIN(CHAR(10),TRUE,FILTER('SUMMARY DATA'!F:F,'SUMMARY DATA'!$D:$D=$C485,'SUMMARY DATA'!$B:$B=""RWS"")),"""")
  )
)"),"")</f>
        <v/>
      </c>
      <c r="G485" s="17" t="str">
        <f>IFERROR(__xludf.DUMMYFUNCTION("IFERROR(
  TEXTJOIN(CHAR(10),TRUE,FILTER('SUMMARY DATA'!G:G,'SUMMARY DATA'!$A:$A=$A485,'SUMMARY DATA'!$C:$C=$B485,'SUMMARY DATA'!$B:$B=""RWS"")),
  IF(
    OR(
      ISNUMBER(SEARCH(""CDM CASH DEPOSIT"",$C485)),
      ISNUMBER(SEARCH(""CASH DEPOSIT"",$C48"&amp;"5)),
      COUNTIFS('SUMMARY DATA'!$D:$D,$C485,'SUMMARY DATA'!$B:$B,""RWS"")&lt;&gt;1
    ),
    """",
    IFERROR(TEXTJOIN(CHAR(10),TRUE,FILTER('SUMMARY DATA'!G:G,'SUMMARY DATA'!$D:$D=$C485,'SUMMARY DATA'!$B:$B=""RWS"")),"""")
  )
)"),"")</f>
        <v/>
      </c>
      <c r="H485" s="18" t="str">
        <f>IFERROR(__xludf.DUMMYFUNCTION("IFERROR(
  TEXTJOIN(CHAR(10),TRUE,FILTER('SUMMARY DATA'!H:H,'SUMMARY DATA'!$A:$A=$A485,'SUMMARY DATA'!$C:$C=$B485,'SUMMARY DATA'!$B:$B=""RWS"",'SUMMARY DATA'!$H:$H=$D485)),
  IF(
    OR(
      ISNUMBER(SEARCH(""CDM CASH DEPOSIT"",$C485)),
      ISNUMBER(S"&amp;"EARCH(""CASH DEPOSIT"",$C485))
    ),
    """",
    IFERROR(TEXTJOIN(CHAR(10),TRUE,FILTER('SUMMARY DATA'!H:H,'SUMMARY DATA'!$D:$D=$C485,'SUMMARY DATA'!$B:$B=""RWS"",'SUMMARY DATA'!$H:$H=$D485)),"""")
  )
)"),"")</f>
        <v/>
      </c>
      <c r="I485" s="18" t="str">
        <f>IFERROR(__xludf.DUMMYFUNCTION("IF(H485="""","""",
SUM(ARRAYFORMULA(VALUE(SPLIT(H485,CHAR(10)))))
)"),"")</f>
        <v/>
      </c>
      <c r="J485" s="17" t="str">
        <f>IFERROR(__xludf.DUMMYFUNCTION("IFERROR(
  TEXTJOIN(CHAR(10),TRUE,FILTER('SUMMARY DATA'!I:I,'SUMMARY DATA'!$A:$A=$A485,'SUMMARY DATA'!$C:$C=$B485,'SUMMARY DATA'!$B:$B=""RWS"")),
  IF(
    OR(
      ISNUMBER(SEARCH(""CDM CASH DEPOSIT"",$C485)),
      ISNUMBER(SEARCH(""CASH DEPOSIT"",$C48"&amp;"5)),
      COUNTIFS('SUMMARY DATA'!$D:$D,$C485,'SUMMARY DATA'!$B:$B,""RWS"")&lt;&gt;1
    ),
    """",
    IFERROR(TEXTJOIN(CHAR(10),TRUE,FILTER('SUMMARY DATA'!I:I,'SUMMARY DATA'!$D:$D=$C485,'SUMMARY DATA'!$B:$B=""RWS"")),"""")
  )
)"),"")</f>
        <v/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Height="1" spans="1:27">
      <c r="A486" s="2" t="s">
        <v>1893</v>
      </c>
      <c r="B486" s="15">
        <v>46000</v>
      </c>
      <c r="C486" s="2" t="s">
        <v>1894</v>
      </c>
      <c r="D486" s="3">
        <v>29.99</v>
      </c>
      <c r="E486" s="16" t="str">
        <f>IFERROR(__xludf.DUMMYFUNCTION("IFERROR(
  TEXTJOIN(CHAR(10),TRUE,FILTER('SUMMARY DATA'!E:E,'SUMMARY DATA'!$A:$A=$A486,'SUMMARY DATA'!$C:$C=$B486,'SUMMARY DATA'!$B:$B=""RWS"")),
  IF(
    OR(
      ISNUMBER(SEARCH(""CDM CASH DEPOSIT"",$C486)),
      ISNUMBER(SEARCH(""CASH DEPOSIT"",$C48"&amp;"6)),
      COUNTIFS('SUMMARY DATA'!$D:$D,$C486,'SUMMARY DATA'!$B:$B,""RWS"")&lt;&gt;1
    ),
    """",
    IFERROR(TEXTJOIN(CHAR(10),TRUE,FILTER('SUMMARY DATA'!E:E,'SUMMARY DATA'!$D:$D=$C486,'SUMMARY DATA'!$B:$B=""RWS"")),"""")
  )
)"),"")</f>
        <v/>
      </c>
      <c r="F486" s="17" t="str">
        <f>IFERROR(__xludf.DUMMYFUNCTION("IFERROR(
  TEXTJOIN(CHAR(10),TRUE,FILTER('SUMMARY DATA'!F:F,'SUMMARY DATA'!$A:$A=$A486,'SUMMARY DATA'!$C:$C=$B486,'SUMMARY DATA'!$B:$B=""RWS"")),
  IF(
    OR(
      ISNUMBER(SEARCH(""CDM CASH DEPOSIT"",$C486)),
      ISNUMBER(SEARCH(""CASH DEPOSIT"",$C48"&amp;"6)),
      COUNTIFS('SUMMARY DATA'!$D:$D,$C486,'SUMMARY DATA'!$B:$B,""RWS"")&lt;&gt;1
    ),
    """",
    IFERROR(TEXTJOIN(CHAR(10),TRUE,FILTER('SUMMARY DATA'!F:F,'SUMMARY DATA'!$D:$D=$C486,'SUMMARY DATA'!$B:$B=""RWS"")),"""")
  )
)"),"")</f>
        <v/>
      </c>
      <c r="G486" s="17" t="str">
        <f>IFERROR(__xludf.DUMMYFUNCTION("IFERROR(
  TEXTJOIN(CHAR(10),TRUE,FILTER('SUMMARY DATA'!G:G,'SUMMARY DATA'!$A:$A=$A486,'SUMMARY DATA'!$C:$C=$B486,'SUMMARY DATA'!$B:$B=""RWS"")),
  IF(
    OR(
      ISNUMBER(SEARCH(""CDM CASH DEPOSIT"",$C486)),
      ISNUMBER(SEARCH(""CASH DEPOSIT"",$C48"&amp;"6)),
      COUNTIFS('SUMMARY DATA'!$D:$D,$C486,'SUMMARY DATA'!$B:$B,""RWS"")&lt;&gt;1
    ),
    """",
    IFERROR(TEXTJOIN(CHAR(10),TRUE,FILTER('SUMMARY DATA'!G:G,'SUMMARY DATA'!$D:$D=$C486,'SUMMARY DATA'!$B:$B=""RWS"")),"""")
  )
)"),"")</f>
        <v/>
      </c>
      <c r="H486" s="18" t="str">
        <f>IFERROR(__xludf.DUMMYFUNCTION("IFERROR(
  TEXTJOIN(CHAR(10),TRUE,FILTER('SUMMARY DATA'!H:H,'SUMMARY DATA'!$A:$A=$A486,'SUMMARY DATA'!$C:$C=$B486,'SUMMARY DATA'!$B:$B=""RWS"",'SUMMARY DATA'!$H:$H=$D486)),
  IF(
    OR(
      ISNUMBER(SEARCH(""CDM CASH DEPOSIT"",$C486)),
      ISNUMBER(S"&amp;"EARCH(""CASH DEPOSIT"",$C486))
    ),
    """",
    IFERROR(TEXTJOIN(CHAR(10),TRUE,FILTER('SUMMARY DATA'!H:H,'SUMMARY DATA'!$D:$D=$C486,'SUMMARY DATA'!$B:$B=""RWS"",'SUMMARY DATA'!$H:$H=$D486)),"""")
  )
)"),"")</f>
        <v/>
      </c>
      <c r="I486" s="18" t="str">
        <f>IFERROR(__xludf.DUMMYFUNCTION("IF(H486="""","""",
SUM(ARRAYFORMULA(VALUE(SPLIT(H486,CHAR(10)))))
)"),"")</f>
        <v/>
      </c>
      <c r="J486" s="17" t="str">
        <f>IFERROR(__xludf.DUMMYFUNCTION("IFERROR(
  TEXTJOIN(CHAR(10),TRUE,FILTER('SUMMARY DATA'!I:I,'SUMMARY DATA'!$A:$A=$A486,'SUMMARY DATA'!$C:$C=$B486,'SUMMARY DATA'!$B:$B=""RWS"")),
  IF(
    OR(
      ISNUMBER(SEARCH(""CDM CASH DEPOSIT"",$C486)),
      ISNUMBER(SEARCH(""CASH DEPOSIT"",$C48"&amp;"6)),
      COUNTIFS('SUMMARY DATA'!$D:$D,$C486,'SUMMARY DATA'!$B:$B,""RWS"")&lt;&gt;1
    ),
    """",
    IFERROR(TEXTJOIN(CHAR(10),TRUE,FILTER('SUMMARY DATA'!I:I,'SUMMARY DATA'!$D:$D=$C486,'SUMMARY DATA'!$B:$B=""RWS"")),"""")
  )
)"),"")</f>
        <v/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Height="1" spans="1:27">
      <c r="A487" s="2" t="s">
        <v>1895</v>
      </c>
      <c r="B487" s="15">
        <v>45999</v>
      </c>
      <c r="C487" s="2" t="s">
        <v>1896</v>
      </c>
      <c r="D487" s="3">
        <v>296.9</v>
      </c>
      <c r="E487" s="16" t="str">
        <f>IFERROR(__xludf.DUMMYFUNCTION("IFERROR(
  TEXTJOIN(CHAR(10),TRUE,FILTER('SUMMARY DATA'!E:E,'SUMMARY DATA'!$A:$A=$A487,'SUMMARY DATA'!$C:$C=$B487,'SUMMARY DATA'!$B:$B=""RWS"")),
  IF(
    OR(
      ISNUMBER(SEARCH(""CDM CASH DEPOSIT"",$C487)),
      ISNUMBER(SEARCH(""CASH DEPOSIT"",$C48"&amp;"7)),
      COUNTIFS('SUMMARY DATA'!$D:$D,$C487,'SUMMARY DATA'!$B:$B,""RWS"")&lt;&gt;1
    ),
    """",
    IFERROR(TEXTJOIN(CHAR(10),TRUE,FILTER('SUMMARY DATA'!E:E,'SUMMARY DATA'!$D:$D=$C487,'SUMMARY DATA'!$B:$B=""RWS"")),"""")
  )
)"),"")</f>
        <v/>
      </c>
      <c r="F487" s="17" t="str">
        <f>IFERROR(__xludf.DUMMYFUNCTION("IFERROR(
  TEXTJOIN(CHAR(10),TRUE,FILTER('SUMMARY DATA'!F:F,'SUMMARY DATA'!$A:$A=$A487,'SUMMARY DATA'!$C:$C=$B487,'SUMMARY DATA'!$B:$B=""RWS"")),
  IF(
    OR(
      ISNUMBER(SEARCH(""CDM CASH DEPOSIT"",$C487)),
      ISNUMBER(SEARCH(""CASH DEPOSIT"",$C48"&amp;"7)),
      COUNTIFS('SUMMARY DATA'!$D:$D,$C487,'SUMMARY DATA'!$B:$B,""RWS"")&lt;&gt;1
    ),
    """",
    IFERROR(TEXTJOIN(CHAR(10),TRUE,FILTER('SUMMARY DATA'!F:F,'SUMMARY DATA'!$D:$D=$C487,'SUMMARY DATA'!$B:$B=""RWS"")),"""")
  )
)"),"")</f>
        <v/>
      </c>
      <c r="G487" s="17" t="str">
        <f>IFERROR(__xludf.DUMMYFUNCTION("IFERROR(
  TEXTJOIN(CHAR(10),TRUE,FILTER('SUMMARY DATA'!G:G,'SUMMARY DATA'!$A:$A=$A487,'SUMMARY DATA'!$C:$C=$B487,'SUMMARY DATA'!$B:$B=""RWS"")),
  IF(
    OR(
      ISNUMBER(SEARCH(""CDM CASH DEPOSIT"",$C487)),
      ISNUMBER(SEARCH(""CASH DEPOSIT"",$C48"&amp;"7)),
      COUNTIFS('SUMMARY DATA'!$D:$D,$C487,'SUMMARY DATA'!$B:$B,""RWS"")&lt;&gt;1
    ),
    """",
    IFERROR(TEXTJOIN(CHAR(10),TRUE,FILTER('SUMMARY DATA'!G:G,'SUMMARY DATA'!$D:$D=$C487,'SUMMARY DATA'!$B:$B=""RWS"")),"""")
  )
)"),"")</f>
        <v/>
      </c>
      <c r="H487" s="18" t="str">
        <f>IFERROR(__xludf.DUMMYFUNCTION("IFERROR(
  TEXTJOIN(CHAR(10),TRUE,FILTER('SUMMARY DATA'!H:H,'SUMMARY DATA'!$A:$A=$A487,'SUMMARY DATA'!$C:$C=$B487,'SUMMARY DATA'!$B:$B=""RWS"",'SUMMARY DATA'!$H:$H=$D487)),
  IF(
    OR(
      ISNUMBER(SEARCH(""CDM CASH DEPOSIT"",$C487)),
      ISNUMBER(S"&amp;"EARCH(""CASH DEPOSIT"",$C487))
    ),
    """",
    IFERROR(TEXTJOIN(CHAR(10),TRUE,FILTER('SUMMARY DATA'!H:H,'SUMMARY DATA'!$D:$D=$C487,'SUMMARY DATA'!$B:$B=""RWS"",'SUMMARY DATA'!$H:$H=$D487)),"""")
  )
)"),"")</f>
        <v/>
      </c>
      <c r="I487" s="18" t="str">
        <f>IFERROR(__xludf.DUMMYFUNCTION("IF(H487="""","""",
SUM(ARRAYFORMULA(VALUE(SPLIT(H487,CHAR(10)))))
)"),"")</f>
        <v/>
      </c>
      <c r="J487" s="17" t="str">
        <f>IFERROR(__xludf.DUMMYFUNCTION("IFERROR(
  TEXTJOIN(CHAR(10),TRUE,FILTER('SUMMARY DATA'!I:I,'SUMMARY DATA'!$A:$A=$A487,'SUMMARY DATA'!$C:$C=$B487,'SUMMARY DATA'!$B:$B=""RWS"")),
  IF(
    OR(
      ISNUMBER(SEARCH(""CDM CASH DEPOSIT"",$C487)),
      ISNUMBER(SEARCH(""CASH DEPOSIT"",$C48"&amp;"7)),
      COUNTIFS('SUMMARY DATA'!$D:$D,$C487,'SUMMARY DATA'!$B:$B,""RWS"")&lt;&gt;1
    ),
    """",
    IFERROR(TEXTJOIN(CHAR(10),TRUE,FILTER('SUMMARY DATA'!I:I,'SUMMARY DATA'!$D:$D=$C487,'SUMMARY DATA'!$B:$B=""RWS"")),"""")
  )
)"),"")</f>
        <v/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Height="1" spans="1:27">
      <c r="A488" s="2" t="s">
        <v>1897</v>
      </c>
      <c r="B488" s="15">
        <v>45999</v>
      </c>
      <c r="C488" s="2" t="s">
        <v>1898</v>
      </c>
      <c r="D488" s="3">
        <v>120</v>
      </c>
      <c r="E488" s="16" t="str">
        <f>IFERROR(__xludf.DUMMYFUNCTION("IFERROR(
  TEXTJOIN(CHAR(10),TRUE,FILTER('SUMMARY DATA'!E:E,'SUMMARY DATA'!$A:$A=$A488,'SUMMARY DATA'!$C:$C=$B488,'SUMMARY DATA'!$B:$B=""RWS"")),
  IF(
    OR(
      ISNUMBER(SEARCH(""CDM CASH DEPOSIT"",$C488)),
      ISNUMBER(SEARCH(""CASH DEPOSIT"",$C48"&amp;"8)),
      COUNTIFS('SUMMARY DATA'!$D:$D,$C488,'SUMMARY DATA'!$B:$B,""RWS"")&lt;&gt;1
    ),
    """",
    IFERROR(TEXTJOIN(CHAR(10),TRUE,FILTER('SUMMARY DATA'!E:E,'SUMMARY DATA'!$D:$D=$C488,'SUMMARY DATA'!$B:$B=""RWS"")),"""")
  )
)"),"")</f>
        <v/>
      </c>
      <c r="F488" s="17" t="str">
        <f>IFERROR(__xludf.DUMMYFUNCTION("IFERROR(
  TEXTJOIN(CHAR(10),TRUE,FILTER('SUMMARY DATA'!F:F,'SUMMARY DATA'!$A:$A=$A488,'SUMMARY DATA'!$C:$C=$B488,'SUMMARY DATA'!$B:$B=""RWS"")),
  IF(
    OR(
      ISNUMBER(SEARCH(""CDM CASH DEPOSIT"",$C488)),
      ISNUMBER(SEARCH(""CASH DEPOSIT"",$C48"&amp;"8)),
      COUNTIFS('SUMMARY DATA'!$D:$D,$C488,'SUMMARY DATA'!$B:$B,""RWS"")&lt;&gt;1
    ),
    """",
    IFERROR(TEXTJOIN(CHAR(10),TRUE,FILTER('SUMMARY DATA'!F:F,'SUMMARY DATA'!$D:$D=$C488,'SUMMARY DATA'!$B:$B=""RWS"")),"""")
  )
)"),"")</f>
        <v/>
      </c>
      <c r="G488" s="17" t="str">
        <f>IFERROR(__xludf.DUMMYFUNCTION("IFERROR(
  TEXTJOIN(CHAR(10),TRUE,FILTER('SUMMARY DATA'!G:G,'SUMMARY DATA'!$A:$A=$A488,'SUMMARY DATA'!$C:$C=$B488,'SUMMARY DATA'!$B:$B=""RWS"")),
  IF(
    OR(
      ISNUMBER(SEARCH(""CDM CASH DEPOSIT"",$C488)),
      ISNUMBER(SEARCH(""CASH DEPOSIT"",$C48"&amp;"8)),
      COUNTIFS('SUMMARY DATA'!$D:$D,$C488,'SUMMARY DATA'!$B:$B,""RWS"")&lt;&gt;1
    ),
    """",
    IFERROR(TEXTJOIN(CHAR(10),TRUE,FILTER('SUMMARY DATA'!G:G,'SUMMARY DATA'!$D:$D=$C488,'SUMMARY DATA'!$B:$B=""RWS"")),"""")
  )
)"),"")</f>
        <v/>
      </c>
      <c r="H488" s="18" t="str">
        <f>IFERROR(__xludf.DUMMYFUNCTION("IFERROR(
  TEXTJOIN(CHAR(10),TRUE,FILTER('SUMMARY DATA'!H:H,'SUMMARY DATA'!$A:$A=$A488,'SUMMARY DATA'!$C:$C=$B488,'SUMMARY DATA'!$B:$B=""RWS"",'SUMMARY DATA'!$H:$H=$D488)),
  IF(
    OR(
      ISNUMBER(SEARCH(""CDM CASH DEPOSIT"",$C488)),
      ISNUMBER(S"&amp;"EARCH(""CASH DEPOSIT"",$C488))
    ),
    """",
    IFERROR(TEXTJOIN(CHAR(10),TRUE,FILTER('SUMMARY DATA'!H:H,'SUMMARY DATA'!$D:$D=$C488,'SUMMARY DATA'!$B:$B=""RWS"",'SUMMARY DATA'!$H:$H=$D488)),"""")
  )
)"),"")</f>
        <v/>
      </c>
      <c r="I488" s="18" t="str">
        <f>IFERROR(__xludf.DUMMYFUNCTION("IF(H488="""","""",
SUM(ARRAYFORMULA(VALUE(SPLIT(H488,CHAR(10)))))
)"),"")</f>
        <v/>
      </c>
      <c r="J488" s="17" t="str">
        <f>IFERROR(__xludf.DUMMYFUNCTION("IFERROR(
  TEXTJOIN(CHAR(10),TRUE,FILTER('SUMMARY DATA'!I:I,'SUMMARY DATA'!$A:$A=$A488,'SUMMARY DATA'!$C:$C=$B488,'SUMMARY DATA'!$B:$B=""RWS"")),
  IF(
    OR(
      ISNUMBER(SEARCH(""CDM CASH DEPOSIT"",$C488)),
      ISNUMBER(SEARCH(""CASH DEPOSIT"",$C48"&amp;"8)),
      COUNTIFS('SUMMARY DATA'!$D:$D,$C488,'SUMMARY DATA'!$B:$B,""RWS"")&lt;&gt;1
    ),
    """",
    IFERROR(TEXTJOIN(CHAR(10),TRUE,FILTER('SUMMARY DATA'!I:I,'SUMMARY DATA'!$D:$D=$C488,'SUMMARY DATA'!$B:$B=""RWS"")),"""")
  )
)"),"")</f>
        <v/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Height="1" spans="1:27">
      <c r="A489" s="2" t="s">
        <v>1899</v>
      </c>
      <c r="B489" s="15">
        <v>45999</v>
      </c>
      <c r="C489" s="2" t="s">
        <v>1900</v>
      </c>
      <c r="D489" s="3">
        <v>20</v>
      </c>
      <c r="E489" s="16" t="str">
        <f>IFERROR(__xludf.DUMMYFUNCTION("IFERROR(
  TEXTJOIN(CHAR(10),TRUE,FILTER('SUMMARY DATA'!E:E,'SUMMARY DATA'!$A:$A=$A489,'SUMMARY DATA'!$C:$C=$B489,'SUMMARY DATA'!$B:$B=""RWS"")),
  IF(
    OR(
      ISNUMBER(SEARCH(""CDM CASH DEPOSIT"",$C489)),
      ISNUMBER(SEARCH(""CASH DEPOSIT"",$C48"&amp;"9)),
      COUNTIFS('SUMMARY DATA'!$D:$D,$C489,'SUMMARY DATA'!$B:$B,""RWS"")&lt;&gt;1
    ),
    """",
    IFERROR(TEXTJOIN(CHAR(10),TRUE,FILTER('SUMMARY DATA'!E:E,'SUMMARY DATA'!$D:$D=$C489,'SUMMARY DATA'!$B:$B=""RWS"")),"""")
  )
)"),"")</f>
        <v/>
      </c>
      <c r="F489" s="17" t="str">
        <f>IFERROR(__xludf.DUMMYFUNCTION("IFERROR(
  TEXTJOIN(CHAR(10),TRUE,FILTER('SUMMARY DATA'!F:F,'SUMMARY DATA'!$A:$A=$A489,'SUMMARY DATA'!$C:$C=$B489,'SUMMARY DATA'!$B:$B=""RWS"")),
  IF(
    OR(
      ISNUMBER(SEARCH(""CDM CASH DEPOSIT"",$C489)),
      ISNUMBER(SEARCH(""CASH DEPOSIT"",$C48"&amp;"9)),
      COUNTIFS('SUMMARY DATA'!$D:$D,$C489,'SUMMARY DATA'!$B:$B,""RWS"")&lt;&gt;1
    ),
    """",
    IFERROR(TEXTJOIN(CHAR(10),TRUE,FILTER('SUMMARY DATA'!F:F,'SUMMARY DATA'!$D:$D=$C489,'SUMMARY DATA'!$B:$B=""RWS"")),"""")
  )
)"),"")</f>
        <v/>
      </c>
      <c r="G489" s="17" t="str">
        <f>IFERROR(__xludf.DUMMYFUNCTION("IFERROR(
  TEXTJOIN(CHAR(10),TRUE,FILTER('SUMMARY DATA'!G:G,'SUMMARY DATA'!$A:$A=$A489,'SUMMARY DATA'!$C:$C=$B489,'SUMMARY DATA'!$B:$B=""RWS"")),
  IF(
    OR(
      ISNUMBER(SEARCH(""CDM CASH DEPOSIT"",$C489)),
      ISNUMBER(SEARCH(""CASH DEPOSIT"",$C48"&amp;"9)),
      COUNTIFS('SUMMARY DATA'!$D:$D,$C489,'SUMMARY DATA'!$B:$B,""RWS"")&lt;&gt;1
    ),
    """",
    IFERROR(TEXTJOIN(CHAR(10),TRUE,FILTER('SUMMARY DATA'!G:G,'SUMMARY DATA'!$D:$D=$C489,'SUMMARY DATA'!$B:$B=""RWS"")),"""")
  )
)"),"")</f>
        <v/>
      </c>
      <c r="H489" s="18" t="str">
        <f>IFERROR(__xludf.DUMMYFUNCTION("IFERROR(
  TEXTJOIN(CHAR(10),TRUE,FILTER('SUMMARY DATA'!H:H,'SUMMARY DATA'!$A:$A=$A489,'SUMMARY DATA'!$C:$C=$B489,'SUMMARY DATA'!$B:$B=""RWS"",'SUMMARY DATA'!$H:$H=$D489)),
  IF(
    OR(
      ISNUMBER(SEARCH(""CDM CASH DEPOSIT"",$C489)),
      ISNUMBER(S"&amp;"EARCH(""CASH DEPOSIT"",$C489))
    ),
    """",
    IFERROR(TEXTJOIN(CHAR(10),TRUE,FILTER('SUMMARY DATA'!H:H,'SUMMARY DATA'!$D:$D=$C489,'SUMMARY DATA'!$B:$B=""RWS"",'SUMMARY DATA'!$H:$H=$D489)),"""")
  )
)"),"")</f>
        <v/>
      </c>
      <c r="I489" s="18" t="str">
        <f>IFERROR(__xludf.DUMMYFUNCTION("IF(H489="""","""",
SUM(ARRAYFORMULA(VALUE(SPLIT(H489,CHAR(10)))))
)"),"")</f>
        <v/>
      </c>
      <c r="J489" s="17" t="str">
        <f>IFERROR(__xludf.DUMMYFUNCTION("IFERROR(
  TEXTJOIN(CHAR(10),TRUE,FILTER('SUMMARY DATA'!I:I,'SUMMARY DATA'!$A:$A=$A489,'SUMMARY DATA'!$C:$C=$B489,'SUMMARY DATA'!$B:$B=""RWS"")),
  IF(
    OR(
      ISNUMBER(SEARCH(""CDM CASH DEPOSIT"",$C489)),
      ISNUMBER(SEARCH(""CASH DEPOSIT"",$C48"&amp;"9)),
      COUNTIFS('SUMMARY DATA'!$D:$D,$C489,'SUMMARY DATA'!$B:$B,""RWS"")&lt;&gt;1
    ),
    """",
    IFERROR(TEXTJOIN(CHAR(10),TRUE,FILTER('SUMMARY DATA'!I:I,'SUMMARY DATA'!$D:$D=$C489,'SUMMARY DATA'!$B:$B=""RWS"")),"""")
  )
)"),"")</f>
        <v/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Height="1" spans="1:27">
      <c r="A490" s="2" t="s">
        <v>1901</v>
      </c>
      <c r="B490" s="15">
        <v>45999</v>
      </c>
      <c r="C490" s="2" t="s">
        <v>1902</v>
      </c>
      <c r="D490" s="3">
        <v>29.99</v>
      </c>
      <c r="E490" s="16" t="str">
        <f>IFERROR(__xludf.DUMMYFUNCTION("IFERROR(
  TEXTJOIN(CHAR(10),TRUE,FILTER('SUMMARY DATA'!E:E,'SUMMARY DATA'!$A:$A=$A490,'SUMMARY DATA'!$C:$C=$B490,'SUMMARY DATA'!$B:$B=""RWS"")),
  IF(
    OR(
      ISNUMBER(SEARCH(""CDM CASH DEPOSIT"",$C490)),
      ISNUMBER(SEARCH(""CASH DEPOSIT"",$C49"&amp;"0)),
      COUNTIFS('SUMMARY DATA'!$D:$D,$C490,'SUMMARY DATA'!$B:$B,""RWS"")&lt;&gt;1
    ),
    """",
    IFERROR(TEXTJOIN(CHAR(10),TRUE,FILTER('SUMMARY DATA'!E:E,'SUMMARY DATA'!$D:$D=$C490,'SUMMARY DATA'!$B:$B=""RWS"")),"""")
  )
)"),"")</f>
        <v/>
      </c>
      <c r="F490" s="17" t="str">
        <f>IFERROR(__xludf.DUMMYFUNCTION("IFERROR(
  TEXTJOIN(CHAR(10),TRUE,FILTER('SUMMARY DATA'!F:F,'SUMMARY DATA'!$A:$A=$A490,'SUMMARY DATA'!$C:$C=$B490,'SUMMARY DATA'!$B:$B=""RWS"")),
  IF(
    OR(
      ISNUMBER(SEARCH(""CDM CASH DEPOSIT"",$C490)),
      ISNUMBER(SEARCH(""CASH DEPOSIT"",$C49"&amp;"0)),
      COUNTIFS('SUMMARY DATA'!$D:$D,$C490,'SUMMARY DATA'!$B:$B,""RWS"")&lt;&gt;1
    ),
    """",
    IFERROR(TEXTJOIN(CHAR(10),TRUE,FILTER('SUMMARY DATA'!F:F,'SUMMARY DATA'!$D:$D=$C490,'SUMMARY DATA'!$B:$B=""RWS"")),"""")
  )
)"),"")</f>
        <v/>
      </c>
      <c r="G490" s="17" t="str">
        <f>IFERROR(__xludf.DUMMYFUNCTION("IFERROR(
  TEXTJOIN(CHAR(10),TRUE,FILTER('SUMMARY DATA'!G:G,'SUMMARY DATA'!$A:$A=$A490,'SUMMARY DATA'!$C:$C=$B490,'SUMMARY DATA'!$B:$B=""RWS"")),
  IF(
    OR(
      ISNUMBER(SEARCH(""CDM CASH DEPOSIT"",$C490)),
      ISNUMBER(SEARCH(""CASH DEPOSIT"",$C49"&amp;"0)),
      COUNTIFS('SUMMARY DATA'!$D:$D,$C490,'SUMMARY DATA'!$B:$B,""RWS"")&lt;&gt;1
    ),
    """",
    IFERROR(TEXTJOIN(CHAR(10),TRUE,FILTER('SUMMARY DATA'!G:G,'SUMMARY DATA'!$D:$D=$C490,'SUMMARY DATA'!$B:$B=""RWS"")),"""")
  )
)"),"")</f>
        <v/>
      </c>
      <c r="H490" s="18" t="str">
        <f>IFERROR(__xludf.DUMMYFUNCTION("IFERROR(
  TEXTJOIN(CHAR(10),TRUE,FILTER('SUMMARY DATA'!H:H,'SUMMARY DATA'!$A:$A=$A490,'SUMMARY DATA'!$C:$C=$B490,'SUMMARY DATA'!$B:$B=""RWS"",'SUMMARY DATA'!$H:$H=$D490)),
  IF(
    OR(
      ISNUMBER(SEARCH(""CDM CASH DEPOSIT"",$C490)),
      ISNUMBER(S"&amp;"EARCH(""CASH DEPOSIT"",$C490))
    ),
    """",
    IFERROR(TEXTJOIN(CHAR(10),TRUE,FILTER('SUMMARY DATA'!H:H,'SUMMARY DATA'!$D:$D=$C490,'SUMMARY DATA'!$B:$B=""RWS"",'SUMMARY DATA'!$H:$H=$D490)),"""")
  )
)"),"")</f>
        <v/>
      </c>
      <c r="I490" s="18" t="str">
        <f>IFERROR(__xludf.DUMMYFUNCTION("IF(H490="""","""",
SUM(ARRAYFORMULA(VALUE(SPLIT(H490,CHAR(10)))))
)"),"")</f>
        <v/>
      </c>
      <c r="J490" s="17" t="str">
        <f>IFERROR(__xludf.DUMMYFUNCTION("IFERROR(
  TEXTJOIN(CHAR(10),TRUE,FILTER('SUMMARY DATA'!I:I,'SUMMARY DATA'!$A:$A=$A490,'SUMMARY DATA'!$C:$C=$B490,'SUMMARY DATA'!$B:$B=""RWS"")),
  IF(
    OR(
      ISNUMBER(SEARCH(""CDM CASH DEPOSIT"",$C490)),
      ISNUMBER(SEARCH(""CASH DEPOSIT"",$C49"&amp;"0)),
      COUNTIFS('SUMMARY DATA'!$D:$D,$C490,'SUMMARY DATA'!$B:$B,""RWS"")&lt;&gt;1
    ),
    """",
    IFERROR(TEXTJOIN(CHAR(10),TRUE,FILTER('SUMMARY DATA'!I:I,'SUMMARY DATA'!$D:$D=$C490,'SUMMARY DATA'!$B:$B=""RWS"")),"""")
  )
)"),"")</f>
        <v/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Height="1" spans="1:27">
      <c r="A491" s="2" t="s">
        <v>1874</v>
      </c>
      <c r="B491" s="15">
        <v>45999</v>
      </c>
      <c r="C491" s="2" t="s">
        <v>1903</v>
      </c>
      <c r="D491" s="3">
        <v>430.12</v>
      </c>
      <c r="E491" s="16" t="str">
        <f>IFERROR(__xludf.DUMMYFUNCTION("IFERROR(
  TEXTJOIN(CHAR(10),TRUE,FILTER('SUMMARY DATA'!E:E,'SUMMARY DATA'!$A:$A=$A491,'SUMMARY DATA'!$C:$C=$B491,'SUMMARY DATA'!$B:$B=""RWS"")),
  IF(
    OR(
      ISNUMBER(SEARCH(""CDM CASH DEPOSIT"",$C491)),
      ISNUMBER(SEARCH(""CASH DEPOSIT"",$C49"&amp;"1)),
      COUNTIFS('SUMMARY DATA'!$D:$D,$C491,'SUMMARY DATA'!$B:$B,""RWS"")&lt;&gt;1
    ),
    """",
    IFERROR(TEXTJOIN(CHAR(10),TRUE,FILTER('SUMMARY DATA'!E:E,'SUMMARY DATA'!$D:$D=$C491,'SUMMARY DATA'!$B:$B=""RWS"")),"""")
  )
)"),"")</f>
        <v/>
      </c>
      <c r="F491" s="17" t="str">
        <f>IFERROR(__xludf.DUMMYFUNCTION("IFERROR(
  TEXTJOIN(CHAR(10),TRUE,FILTER('SUMMARY DATA'!F:F,'SUMMARY DATA'!$A:$A=$A491,'SUMMARY DATA'!$C:$C=$B491,'SUMMARY DATA'!$B:$B=""RWS"")),
  IF(
    OR(
      ISNUMBER(SEARCH(""CDM CASH DEPOSIT"",$C491)),
      ISNUMBER(SEARCH(""CASH DEPOSIT"",$C49"&amp;"1)),
      COUNTIFS('SUMMARY DATA'!$D:$D,$C491,'SUMMARY DATA'!$B:$B,""RWS"")&lt;&gt;1
    ),
    """",
    IFERROR(TEXTJOIN(CHAR(10),TRUE,FILTER('SUMMARY DATA'!F:F,'SUMMARY DATA'!$D:$D=$C491,'SUMMARY DATA'!$B:$B=""RWS"")),"""")
  )
)"),"")</f>
        <v/>
      </c>
      <c r="G491" s="17" t="str">
        <f>IFERROR(__xludf.DUMMYFUNCTION("IFERROR(
  TEXTJOIN(CHAR(10),TRUE,FILTER('SUMMARY DATA'!G:G,'SUMMARY DATA'!$A:$A=$A491,'SUMMARY DATA'!$C:$C=$B491,'SUMMARY DATA'!$B:$B=""RWS"")),
  IF(
    OR(
      ISNUMBER(SEARCH(""CDM CASH DEPOSIT"",$C491)),
      ISNUMBER(SEARCH(""CASH DEPOSIT"",$C49"&amp;"1)),
      COUNTIFS('SUMMARY DATA'!$D:$D,$C491,'SUMMARY DATA'!$B:$B,""RWS"")&lt;&gt;1
    ),
    """",
    IFERROR(TEXTJOIN(CHAR(10),TRUE,FILTER('SUMMARY DATA'!G:G,'SUMMARY DATA'!$D:$D=$C491,'SUMMARY DATA'!$B:$B=""RWS"")),"""")
  )
)"),"")</f>
        <v/>
      </c>
      <c r="H491" s="18" t="str">
        <f>IFERROR(__xludf.DUMMYFUNCTION("IFERROR(
  TEXTJOIN(CHAR(10),TRUE,FILTER('SUMMARY DATA'!H:H,'SUMMARY DATA'!$A:$A=$A491,'SUMMARY DATA'!$C:$C=$B491,'SUMMARY DATA'!$B:$B=""RWS"",'SUMMARY DATA'!$H:$H=$D491)),
  IF(
    OR(
      ISNUMBER(SEARCH(""CDM CASH DEPOSIT"",$C491)),
      ISNUMBER(S"&amp;"EARCH(""CASH DEPOSIT"",$C491))
    ),
    """",
    IFERROR(TEXTJOIN(CHAR(10),TRUE,FILTER('SUMMARY DATA'!H:H,'SUMMARY DATA'!$D:$D=$C491,'SUMMARY DATA'!$B:$B=""RWS"",'SUMMARY DATA'!$H:$H=$D491)),"""")
  )
)"),"")</f>
        <v/>
      </c>
      <c r="I491" s="18" t="str">
        <f>IFERROR(__xludf.DUMMYFUNCTION("IF(H491="""","""",
SUM(ARRAYFORMULA(VALUE(SPLIT(H491,CHAR(10)))))
)"),"")</f>
        <v/>
      </c>
      <c r="J491" s="17" t="str">
        <f>IFERROR(__xludf.DUMMYFUNCTION("IFERROR(
  TEXTJOIN(CHAR(10),TRUE,FILTER('SUMMARY DATA'!I:I,'SUMMARY DATA'!$A:$A=$A491,'SUMMARY DATA'!$C:$C=$B491,'SUMMARY DATA'!$B:$B=""RWS"")),
  IF(
    OR(
      ISNUMBER(SEARCH(""CDM CASH DEPOSIT"",$C491)),
      ISNUMBER(SEARCH(""CASH DEPOSIT"",$C49"&amp;"1)),
      COUNTIFS('SUMMARY DATA'!$D:$D,$C491,'SUMMARY DATA'!$B:$B,""RWS"")&lt;&gt;1
    ),
    """",
    IFERROR(TEXTJOIN(CHAR(10),TRUE,FILTER('SUMMARY DATA'!I:I,'SUMMARY DATA'!$D:$D=$C491,'SUMMARY DATA'!$B:$B=""RWS"")),"""")
  )
)"),"")</f>
        <v/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Height="1" spans="1:27">
      <c r="A492" s="2" t="s">
        <v>1904</v>
      </c>
      <c r="B492" s="15">
        <v>45999</v>
      </c>
      <c r="C492" s="2" t="s">
        <v>1905</v>
      </c>
      <c r="D492" s="3">
        <v>353.39</v>
      </c>
      <c r="E492" s="16" t="str">
        <f>IFERROR(__xludf.DUMMYFUNCTION("IFERROR(
  TEXTJOIN(CHAR(10),TRUE,FILTER('SUMMARY DATA'!E:E,'SUMMARY DATA'!$A:$A=$A492,'SUMMARY DATA'!$C:$C=$B492,'SUMMARY DATA'!$B:$B=""RWS"")),
  IF(
    OR(
      ISNUMBER(SEARCH(""CDM CASH DEPOSIT"",$C492)),
      ISNUMBER(SEARCH(""CASH DEPOSIT"",$C49"&amp;"2)),
      COUNTIFS('SUMMARY DATA'!$D:$D,$C492,'SUMMARY DATA'!$B:$B,""RWS"")&lt;&gt;1
    ),
    """",
    IFERROR(TEXTJOIN(CHAR(10),TRUE,FILTER('SUMMARY DATA'!E:E,'SUMMARY DATA'!$D:$D=$C492,'SUMMARY DATA'!$B:$B=""RWS"")),"""")
  )
)"),"")</f>
        <v/>
      </c>
      <c r="F492" s="17" t="str">
        <f>IFERROR(__xludf.DUMMYFUNCTION("IFERROR(
  TEXTJOIN(CHAR(10),TRUE,FILTER('SUMMARY DATA'!F:F,'SUMMARY DATA'!$A:$A=$A492,'SUMMARY DATA'!$C:$C=$B492,'SUMMARY DATA'!$B:$B=""RWS"")),
  IF(
    OR(
      ISNUMBER(SEARCH(""CDM CASH DEPOSIT"",$C492)),
      ISNUMBER(SEARCH(""CASH DEPOSIT"",$C49"&amp;"2)),
      COUNTIFS('SUMMARY DATA'!$D:$D,$C492,'SUMMARY DATA'!$B:$B,""RWS"")&lt;&gt;1
    ),
    """",
    IFERROR(TEXTJOIN(CHAR(10),TRUE,FILTER('SUMMARY DATA'!F:F,'SUMMARY DATA'!$D:$D=$C492,'SUMMARY DATA'!$B:$B=""RWS"")),"""")
  )
)"),"")</f>
        <v/>
      </c>
      <c r="G492" s="17" t="str">
        <f>IFERROR(__xludf.DUMMYFUNCTION("IFERROR(
  TEXTJOIN(CHAR(10),TRUE,FILTER('SUMMARY DATA'!G:G,'SUMMARY DATA'!$A:$A=$A492,'SUMMARY DATA'!$C:$C=$B492,'SUMMARY DATA'!$B:$B=""RWS"")),
  IF(
    OR(
      ISNUMBER(SEARCH(""CDM CASH DEPOSIT"",$C492)),
      ISNUMBER(SEARCH(""CASH DEPOSIT"",$C49"&amp;"2)),
      COUNTIFS('SUMMARY DATA'!$D:$D,$C492,'SUMMARY DATA'!$B:$B,""RWS"")&lt;&gt;1
    ),
    """",
    IFERROR(TEXTJOIN(CHAR(10),TRUE,FILTER('SUMMARY DATA'!G:G,'SUMMARY DATA'!$D:$D=$C492,'SUMMARY DATA'!$B:$B=""RWS"")),"""")
  )
)"),"")</f>
        <v/>
      </c>
      <c r="H492" s="18" t="str">
        <f>IFERROR(__xludf.DUMMYFUNCTION("IFERROR(
  TEXTJOIN(CHAR(10),TRUE,FILTER('SUMMARY DATA'!H:H,'SUMMARY DATA'!$A:$A=$A492,'SUMMARY DATA'!$C:$C=$B492,'SUMMARY DATA'!$B:$B=""RWS"",'SUMMARY DATA'!$H:$H=$D492)),
  IF(
    OR(
      ISNUMBER(SEARCH(""CDM CASH DEPOSIT"",$C492)),
      ISNUMBER(S"&amp;"EARCH(""CASH DEPOSIT"",$C492))
    ),
    """",
    IFERROR(TEXTJOIN(CHAR(10),TRUE,FILTER('SUMMARY DATA'!H:H,'SUMMARY DATA'!$D:$D=$C492,'SUMMARY DATA'!$B:$B=""RWS"",'SUMMARY DATA'!$H:$H=$D492)),"""")
  )
)"),"")</f>
        <v/>
      </c>
      <c r="I492" s="18" t="str">
        <f>IFERROR(__xludf.DUMMYFUNCTION("IF(H492="""","""",
SUM(ARRAYFORMULA(VALUE(SPLIT(H492,CHAR(10)))))
)"),"")</f>
        <v/>
      </c>
      <c r="J492" s="17" t="str">
        <f>IFERROR(__xludf.DUMMYFUNCTION("IFERROR(
  TEXTJOIN(CHAR(10),TRUE,FILTER('SUMMARY DATA'!I:I,'SUMMARY DATA'!$A:$A=$A492,'SUMMARY DATA'!$C:$C=$B492,'SUMMARY DATA'!$B:$B=""RWS"")),
  IF(
    OR(
      ISNUMBER(SEARCH(""CDM CASH DEPOSIT"",$C492)),
      ISNUMBER(SEARCH(""CASH DEPOSIT"",$C49"&amp;"2)),
      COUNTIFS('SUMMARY DATA'!$D:$D,$C492,'SUMMARY DATA'!$B:$B,""RWS"")&lt;&gt;1
    ),
    """",
    IFERROR(TEXTJOIN(CHAR(10),TRUE,FILTER('SUMMARY DATA'!I:I,'SUMMARY DATA'!$D:$D=$C492,'SUMMARY DATA'!$B:$B=""RWS"")),"""")
  )
)"),"")</f>
        <v/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Height="1" spans="1:27">
      <c r="A493" s="2"/>
      <c r="B493" s="15">
        <v>45998</v>
      </c>
      <c r="C493" s="2" t="s">
        <v>1906</v>
      </c>
      <c r="D493" s="3">
        <v>39.9</v>
      </c>
      <c r="E493" s="16" t="str">
        <f>IFERROR(__xludf.DUMMYFUNCTION("IFERROR(
  TEXTJOIN(CHAR(10),TRUE,FILTER('SUMMARY DATA'!E:E,'SUMMARY DATA'!$A:$A=$A493,'SUMMARY DATA'!$C:$C=$B493,'SUMMARY DATA'!$B:$B=""RWS"")),
  IF(
    OR(
      ISNUMBER(SEARCH(""CDM CASH DEPOSIT"",$C493)),
      ISNUMBER(SEARCH(""CASH DEPOSIT"",$C49"&amp;"3)),
      COUNTIFS('SUMMARY DATA'!$D:$D,$C493,'SUMMARY DATA'!$B:$B,""RWS"")&lt;&gt;1
    ),
    """",
    IFERROR(TEXTJOIN(CHAR(10),TRUE,FILTER('SUMMARY DATA'!E:E,'SUMMARY DATA'!$D:$D=$C493,'SUMMARY DATA'!$B:$B=""RWS"")),"""")
  )
)"),"")</f>
        <v/>
      </c>
      <c r="F493" s="17" t="str">
        <f>IFERROR(__xludf.DUMMYFUNCTION("IFERROR(
  TEXTJOIN(CHAR(10),TRUE,FILTER('SUMMARY DATA'!F:F,'SUMMARY DATA'!$A:$A=$A493,'SUMMARY DATA'!$C:$C=$B493,'SUMMARY DATA'!$B:$B=""RWS"")),
  IF(
    OR(
      ISNUMBER(SEARCH(""CDM CASH DEPOSIT"",$C493)),
      ISNUMBER(SEARCH(""CASH DEPOSIT"",$C49"&amp;"3)),
      COUNTIFS('SUMMARY DATA'!$D:$D,$C493,'SUMMARY DATA'!$B:$B,""RWS"")&lt;&gt;1
    ),
    """",
    IFERROR(TEXTJOIN(CHAR(10),TRUE,FILTER('SUMMARY DATA'!F:F,'SUMMARY DATA'!$D:$D=$C493,'SUMMARY DATA'!$B:$B=""RWS"")),"""")
  )
)"),"")</f>
        <v/>
      </c>
      <c r="G493" s="17" t="str">
        <f>IFERROR(__xludf.DUMMYFUNCTION("IFERROR(
  TEXTJOIN(CHAR(10),TRUE,FILTER('SUMMARY DATA'!G:G,'SUMMARY DATA'!$A:$A=$A493,'SUMMARY DATA'!$C:$C=$B493,'SUMMARY DATA'!$B:$B=""RWS"")),
  IF(
    OR(
      ISNUMBER(SEARCH(""CDM CASH DEPOSIT"",$C493)),
      ISNUMBER(SEARCH(""CASH DEPOSIT"",$C49"&amp;"3)),
      COUNTIFS('SUMMARY DATA'!$D:$D,$C493,'SUMMARY DATA'!$B:$B,""RWS"")&lt;&gt;1
    ),
    """",
    IFERROR(TEXTJOIN(CHAR(10),TRUE,FILTER('SUMMARY DATA'!G:G,'SUMMARY DATA'!$D:$D=$C493,'SUMMARY DATA'!$B:$B=""RWS"")),"""")
  )
)"),"")</f>
        <v/>
      </c>
      <c r="H493" s="18" t="str">
        <f>IFERROR(__xludf.DUMMYFUNCTION("IFERROR(
  TEXTJOIN(CHAR(10),TRUE,FILTER('SUMMARY DATA'!H:H,'SUMMARY DATA'!$A:$A=$A493,'SUMMARY DATA'!$C:$C=$B493,'SUMMARY DATA'!$B:$B=""RWS"",'SUMMARY DATA'!$H:$H=$D493)),
  IF(
    OR(
      ISNUMBER(SEARCH(""CDM CASH DEPOSIT"",$C493)),
      ISNUMBER(S"&amp;"EARCH(""CASH DEPOSIT"",$C493))
    ),
    """",
    IFERROR(TEXTJOIN(CHAR(10),TRUE,FILTER('SUMMARY DATA'!H:H,'SUMMARY DATA'!$D:$D=$C493,'SUMMARY DATA'!$B:$B=""RWS"",'SUMMARY DATA'!$H:$H=$D493)),"""")
  )
)"),"")</f>
        <v/>
      </c>
      <c r="I493" s="18" t="str">
        <f>IFERROR(__xludf.DUMMYFUNCTION("IF(H493="""","""",
SUM(ARRAYFORMULA(VALUE(SPLIT(H493,CHAR(10)))))
)"),"")</f>
        <v/>
      </c>
      <c r="J493" s="17" t="str">
        <f>IFERROR(__xludf.DUMMYFUNCTION("IFERROR(
  TEXTJOIN(CHAR(10),TRUE,FILTER('SUMMARY DATA'!I:I,'SUMMARY DATA'!$A:$A=$A493,'SUMMARY DATA'!$C:$C=$B493,'SUMMARY DATA'!$B:$B=""RWS"")),
  IF(
    OR(
      ISNUMBER(SEARCH(""CDM CASH DEPOSIT"",$C493)),
      ISNUMBER(SEARCH(""CASH DEPOSIT"",$C49"&amp;"3)),
      COUNTIFS('SUMMARY DATA'!$D:$D,$C493,'SUMMARY DATA'!$B:$B,""RWS"")&lt;&gt;1
    ),
    """",
    IFERROR(TEXTJOIN(CHAR(10),TRUE,FILTER('SUMMARY DATA'!I:I,'SUMMARY DATA'!$D:$D=$C493,'SUMMARY DATA'!$B:$B=""RWS"")),"""")
  )
)"),"")</f>
        <v/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Height="1" spans="1:27">
      <c r="A494" s="2" t="s">
        <v>1907</v>
      </c>
      <c r="B494" s="15">
        <v>45998</v>
      </c>
      <c r="C494" s="2" t="s">
        <v>1908</v>
      </c>
      <c r="D494" s="3">
        <v>2958.68</v>
      </c>
      <c r="E494" s="16" t="str">
        <f>IFERROR(__xludf.DUMMYFUNCTION("IFERROR(
  TEXTJOIN(CHAR(10),TRUE,FILTER('SUMMARY DATA'!E:E,'SUMMARY DATA'!$A:$A=$A494,'SUMMARY DATA'!$C:$C=$B494,'SUMMARY DATA'!$B:$B=""RWS"")),
  IF(
    OR(
      ISNUMBER(SEARCH(""CDM CASH DEPOSIT"",$C494)),
      ISNUMBER(SEARCH(""CASH DEPOSIT"",$C49"&amp;"4)),
      COUNTIFS('SUMMARY DATA'!$D:$D,$C494,'SUMMARY DATA'!$B:$B,""RWS"")&lt;&gt;1
    ),
    """",
    IFERROR(TEXTJOIN(CHAR(10),TRUE,FILTER('SUMMARY DATA'!E:E,'SUMMARY DATA'!$D:$D=$C494,'SUMMARY DATA'!$B:$B=""RWS"")),"""")
  )
)"),"")</f>
        <v/>
      </c>
      <c r="F494" s="17" t="str">
        <f>IFERROR(__xludf.DUMMYFUNCTION("IFERROR(
  TEXTJOIN(CHAR(10),TRUE,FILTER('SUMMARY DATA'!F:F,'SUMMARY DATA'!$A:$A=$A494,'SUMMARY DATA'!$C:$C=$B494,'SUMMARY DATA'!$B:$B=""RWS"")),
  IF(
    OR(
      ISNUMBER(SEARCH(""CDM CASH DEPOSIT"",$C494)),
      ISNUMBER(SEARCH(""CASH DEPOSIT"",$C49"&amp;"4)),
      COUNTIFS('SUMMARY DATA'!$D:$D,$C494,'SUMMARY DATA'!$B:$B,""RWS"")&lt;&gt;1
    ),
    """",
    IFERROR(TEXTJOIN(CHAR(10),TRUE,FILTER('SUMMARY DATA'!F:F,'SUMMARY DATA'!$D:$D=$C494,'SUMMARY DATA'!$B:$B=""RWS"")),"""")
  )
)"),"")</f>
        <v/>
      </c>
      <c r="G494" s="17" t="str">
        <f>IFERROR(__xludf.DUMMYFUNCTION("IFERROR(
  TEXTJOIN(CHAR(10),TRUE,FILTER('SUMMARY DATA'!G:G,'SUMMARY DATA'!$A:$A=$A494,'SUMMARY DATA'!$C:$C=$B494,'SUMMARY DATA'!$B:$B=""RWS"")),
  IF(
    OR(
      ISNUMBER(SEARCH(""CDM CASH DEPOSIT"",$C494)),
      ISNUMBER(SEARCH(""CASH DEPOSIT"",$C49"&amp;"4)),
      COUNTIFS('SUMMARY DATA'!$D:$D,$C494,'SUMMARY DATA'!$B:$B,""RWS"")&lt;&gt;1
    ),
    """",
    IFERROR(TEXTJOIN(CHAR(10),TRUE,FILTER('SUMMARY DATA'!G:G,'SUMMARY DATA'!$D:$D=$C494,'SUMMARY DATA'!$B:$B=""RWS"")),"""")
  )
)"),"")</f>
        <v/>
      </c>
      <c r="H494" s="18" t="str">
        <f>IFERROR(__xludf.DUMMYFUNCTION("IFERROR(
  TEXTJOIN(CHAR(10),TRUE,FILTER('SUMMARY DATA'!H:H,'SUMMARY DATA'!$A:$A=$A494,'SUMMARY DATA'!$C:$C=$B494,'SUMMARY DATA'!$B:$B=""RWS"",'SUMMARY DATA'!$H:$H=$D494)),
  IF(
    OR(
      ISNUMBER(SEARCH(""CDM CASH DEPOSIT"",$C494)),
      ISNUMBER(S"&amp;"EARCH(""CASH DEPOSIT"",$C494))
    ),
    """",
    IFERROR(TEXTJOIN(CHAR(10),TRUE,FILTER('SUMMARY DATA'!H:H,'SUMMARY DATA'!$D:$D=$C494,'SUMMARY DATA'!$B:$B=""RWS"",'SUMMARY DATA'!$H:$H=$D494)),"""")
  )
)"),"")</f>
        <v/>
      </c>
      <c r="I494" s="18" t="str">
        <f>IFERROR(__xludf.DUMMYFUNCTION("IF(H494="""","""",
SUM(ARRAYFORMULA(VALUE(SPLIT(H494,CHAR(10)))))
)"),"")</f>
        <v/>
      </c>
      <c r="J494" s="17" t="str">
        <f>IFERROR(__xludf.DUMMYFUNCTION("IFERROR(
  TEXTJOIN(CHAR(10),TRUE,FILTER('SUMMARY DATA'!I:I,'SUMMARY DATA'!$A:$A=$A494,'SUMMARY DATA'!$C:$C=$B494,'SUMMARY DATA'!$B:$B=""RWS"")),
  IF(
    OR(
      ISNUMBER(SEARCH(""CDM CASH DEPOSIT"",$C494)),
      ISNUMBER(SEARCH(""CASH DEPOSIT"",$C49"&amp;"4)),
      COUNTIFS('SUMMARY DATA'!$D:$D,$C494,'SUMMARY DATA'!$B:$B,""RWS"")&lt;&gt;1
    ),
    """",
    IFERROR(TEXTJOIN(CHAR(10),TRUE,FILTER('SUMMARY DATA'!I:I,'SUMMARY DATA'!$D:$D=$C494,'SUMMARY DATA'!$B:$B=""RWS"")),"""")
  )
)"),"")</f>
        <v/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Height="1" spans="1:27">
      <c r="A495" s="2" t="s">
        <v>1909</v>
      </c>
      <c r="B495" s="15">
        <v>45998</v>
      </c>
      <c r="C495" s="2" t="s">
        <v>1910</v>
      </c>
      <c r="D495" s="3">
        <v>22</v>
      </c>
      <c r="E495" s="16" t="str">
        <f>IFERROR(__xludf.DUMMYFUNCTION("IFERROR(
  TEXTJOIN(CHAR(10),TRUE,FILTER('SUMMARY DATA'!E:E,'SUMMARY DATA'!$A:$A=$A495,'SUMMARY DATA'!$C:$C=$B495,'SUMMARY DATA'!$B:$B=""RWS"")),
  IF(
    OR(
      ISNUMBER(SEARCH(""CDM CASH DEPOSIT"",$C495)),
      ISNUMBER(SEARCH(""CASH DEPOSIT"",$C49"&amp;"5)),
      COUNTIFS('SUMMARY DATA'!$D:$D,$C495,'SUMMARY DATA'!$B:$B,""RWS"")&lt;&gt;1
    ),
    """",
    IFERROR(TEXTJOIN(CHAR(10),TRUE,FILTER('SUMMARY DATA'!E:E,'SUMMARY DATA'!$D:$D=$C495,'SUMMARY DATA'!$B:$B=""RWS"")),"""")
  )
)"),"")</f>
        <v/>
      </c>
      <c r="F495" s="17" t="str">
        <f>IFERROR(__xludf.DUMMYFUNCTION("IFERROR(
  TEXTJOIN(CHAR(10),TRUE,FILTER('SUMMARY DATA'!F:F,'SUMMARY DATA'!$A:$A=$A495,'SUMMARY DATA'!$C:$C=$B495,'SUMMARY DATA'!$B:$B=""RWS"")),
  IF(
    OR(
      ISNUMBER(SEARCH(""CDM CASH DEPOSIT"",$C495)),
      ISNUMBER(SEARCH(""CASH DEPOSIT"",$C49"&amp;"5)),
      COUNTIFS('SUMMARY DATA'!$D:$D,$C495,'SUMMARY DATA'!$B:$B,""RWS"")&lt;&gt;1
    ),
    """",
    IFERROR(TEXTJOIN(CHAR(10),TRUE,FILTER('SUMMARY DATA'!F:F,'SUMMARY DATA'!$D:$D=$C495,'SUMMARY DATA'!$B:$B=""RWS"")),"""")
  )
)"),"")</f>
        <v/>
      </c>
      <c r="G495" s="17" t="str">
        <f>IFERROR(__xludf.DUMMYFUNCTION("IFERROR(
  TEXTJOIN(CHAR(10),TRUE,FILTER('SUMMARY DATA'!G:G,'SUMMARY DATA'!$A:$A=$A495,'SUMMARY DATA'!$C:$C=$B495,'SUMMARY DATA'!$B:$B=""RWS"")),
  IF(
    OR(
      ISNUMBER(SEARCH(""CDM CASH DEPOSIT"",$C495)),
      ISNUMBER(SEARCH(""CASH DEPOSIT"",$C49"&amp;"5)),
      COUNTIFS('SUMMARY DATA'!$D:$D,$C495,'SUMMARY DATA'!$B:$B,""RWS"")&lt;&gt;1
    ),
    """",
    IFERROR(TEXTJOIN(CHAR(10),TRUE,FILTER('SUMMARY DATA'!G:G,'SUMMARY DATA'!$D:$D=$C495,'SUMMARY DATA'!$B:$B=""RWS"")),"""")
  )
)"),"")</f>
        <v/>
      </c>
      <c r="H495" s="18" t="str">
        <f>IFERROR(__xludf.DUMMYFUNCTION("IFERROR(
  TEXTJOIN(CHAR(10),TRUE,FILTER('SUMMARY DATA'!H:H,'SUMMARY DATA'!$A:$A=$A495,'SUMMARY DATA'!$C:$C=$B495,'SUMMARY DATA'!$B:$B=""RWS"",'SUMMARY DATA'!$H:$H=$D495)),
  IF(
    OR(
      ISNUMBER(SEARCH(""CDM CASH DEPOSIT"",$C495)),
      ISNUMBER(S"&amp;"EARCH(""CASH DEPOSIT"",$C495))
    ),
    """",
    IFERROR(TEXTJOIN(CHAR(10),TRUE,FILTER('SUMMARY DATA'!H:H,'SUMMARY DATA'!$D:$D=$C495,'SUMMARY DATA'!$B:$B=""RWS"",'SUMMARY DATA'!$H:$H=$D495)),"""")
  )
)"),"")</f>
        <v/>
      </c>
      <c r="I495" s="18" t="str">
        <f>IFERROR(__xludf.DUMMYFUNCTION("IF(H495="""","""",
SUM(ARRAYFORMULA(VALUE(SPLIT(H495,CHAR(10)))))
)"),"")</f>
        <v/>
      </c>
      <c r="J495" s="17" t="str">
        <f>IFERROR(__xludf.DUMMYFUNCTION("IFERROR(
  TEXTJOIN(CHAR(10),TRUE,FILTER('SUMMARY DATA'!I:I,'SUMMARY DATA'!$A:$A=$A495,'SUMMARY DATA'!$C:$C=$B495,'SUMMARY DATA'!$B:$B=""RWS"")),
  IF(
    OR(
      ISNUMBER(SEARCH(""CDM CASH DEPOSIT"",$C495)),
      ISNUMBER(SEARCH(""CASH DEPOSIT"",$C49"&amp;"5)),
      COUNTIFS('SUMMARY DATA'!$D:$D,$C495,'SUMMARY DATA'!$B:$B,""RWS"")&lt;&gt;1
    ),
    """",
    IFERROR(TEXTJOIN(CHAR(10),TRUE,FILTER('SUMMARY DATA'!I:I,'SUMMARY DATA'!$D:$D=$C495,'SUMMARY DATA'!$B:$B=""RWS"")),"""")
  )
)"),"")</f>
        <v/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Height="1" spans="1:27">
      <c r="A496" s="2" t="s">
        <v>1911</v>
      </c>
      <c r="B496" s="15">
        <v>45997</v>
      </c>
      <c r="C496" s="2" t="s">
        <v>1912</v>
      </c>
      <c r="D496" s="3">
        <v>29.99</v>
      </c>
      <c r="E496" s="16" t="str">
        <f>IFERROR(__xludf.DUMMYFUNCTION("IFERROR(
  TEXTJOIN(CHAR(10),TRUE,FILTER('SUMMARY DATA'!E:E,'SUMMARY DATA'!$A:$A=$A496,'SUMMARY DATA'!$C:$C=$B496,'SUMMARY DATA'!$B:$B=""RWS"")),
  IF(
    OR(
      ISNUMBER(SEARCH(""CDM CASH DEPOSIT"",$C496)),
      ISNUMBER(SEARCH(""CASH DEPOSIT"",$C49"&amp;"6)),
      COUNTIFS('SUMMARY DATA'!$D:$D,$C496,'SUMMARY DATA'!$B:$B,""RWS"")&lt;&gt;1
    ),
    """",
    IFERROR(TEXTJOIN(CHAR(10),TRUE,FILTER('SUMMARY DATA'!E:E,'SUMMARY DATA'!$D:$D=$C496,'SUMMARY DATA'!$B:$B=""RWS"")),"""")
  )
)"),"")</f>
        <v/>
      </c>
      <c r="F496" s="17" t="str">
        <f>IFERROR(__xludf.DUMMYFUNCTION("IFERROR(
  TEXTJOIN(CHAR(10),TRUE,FILTER('SUMMARY DATA'!F:F,'SUMMARY DATA'!$A:$A=$A496,'SUMMARY DATA'!$C:$C=$B496,'SUMMARY DATA'!$B:$B=""RWS"")),
  IF(
    OR(
      ISNUMBER(SEARCH(""CDM CASH DEPOSIT"",$C496)),
      ISNUMBER(SEARCH(""CASH DEPOSIT"",$C49"&amp;"6)),
      COUNTIFS('SUMMARY DATA'!$D:$D,$C496,'SUMMARY DATA'!$B:$B,""RWS"")&lt;&gt;1
    ),
    """",
    IFERROR(TEXTJOIN(CHAR(10),TRUE,FILTER('SUMMARY DATA'!F:F,'SUMMARY DATA'!$D:$D=$C496,'SUMMARY DATA'!$B:$B=""RWS"")),"""")
  )
)"),"")</f>
        <v/>
      </c>
      <c r="G496" s="17" t="str">
        <f>IFERROR(__xludf.DUMMYFUNCTION("IFERROR(
  TEXTJOIN(CHAR(10),TRUE,FILTER('SUMMARY DATA'!G:G,'SUMMARY DATA'!$A:$A=$A496,'SUMMARY DATA'!$C:$C=$B496,'SUMMARY DATA'!$B:$B=""RWS"")),
  IF(
    OR(
      ISNUMBER(SEARCH(""CDM CASH DEPOSIT"",$C496)),
      ISNUMBER(SEARCH(""CASH DEPOSIT"",$C49"&amp;"6)),
      COUNTIFS('SUMMARY DATA'!$D:$D,$C496,'SUMMARY DATA'!$B:$B,""RWS"")&lt;&gt;1
    ),
    """",
    IFERROR(TEXTJOIN(CHAR(10),TRUE,FILTER('SUMMARY DATA'!G:G,'SUMMARY DATA'!$D:$D=$C496,'SUMMARY DATA'!$B:$B=""RWS"")),"""")
  )
)"),"")</f>
        <v/>
      </c>
      <c r="H496" s="18" t="str">
        <f>IFERROR(__xludf.DUMMYFUNCTION("IFERROR(
  TEXTJOIN(CHAR(10),TRUE,FILTER('SUMMARY DATA'!H:H,'SUMMARY DATA'!$A:$A=$A496,'SUMMARY DATA'!$C:$C=$B496,'SUMMARY DATA'!$B:$B=""RWS"",'SUMMARY DATA'!$H:$H=$D496)),
  IF(
    OR(
      ISNUMBER(SEARCH(""CDM CASH DEPOSIT"",$C496)),
      ISNUMBER(S"&amp;"EARCH(""CASH DEPOSIT"",$C496))
    ),
    """",
    IFERROR(TEXTJOIN(CHAR(10),TRUE,FILTER('SUMMARY DATA'!H:H,'SUMMARY DATA'!$D:$D=$C496,'SUMMARY DATA'!$B:$B=""RWS"",'SUMMARY DATA'!$H:$H=$D496)),"""")
  )
)"),"")</f>
        <v/>
      </c>
      <c r="I496" s="18" t="str">
        <f>IFERROR(__xludf.DUMMYFUNCTION("IF(H496="""","""",
SUM(ARRAYFORMULA(VALUE(SPLIT(H496,CHAR(10)))))
)"),"")</f>
        <v/>
      </c>
      <c r="J496" s="17" t="str">
        <f>IFERROR(__xludf.DUMMYFUNCTION("IFERROR(
  TEXTJOIN(CHAR(10),TRUE,FILTER('SUMMARY DATA'!I:I,'SUMMARY DATA'!$A:$A=$A496,'SUMMARY DATA'!$C:$C=$B496,'SUMMARY DATA'!$B:$B=""RWS"")),
  IF(
    OR(
      ISNUMBER(SEARCH(""CDM CASH DEPOSIT"",$C496)),
      ISNUMBER(SEARCH(""CASH DEPOSIT"",$C49"&amp;"6)),
      COUNTIFS('SUMMARY DATA'!$D:$D,$C496,'SUMMARY DATA'!$B:$B,""RWS"")&lt;&gt;1
    ),
    """",
    IFERROR(TEXTJOIN(CHAR(10),TRUE,FILTER('SUMMARY DATA'!I:I,'SUMMARY DATA'!$D:$D=$C496,'SUMMARY DATA'!$B:$B=""RWS"")),"""")
  )
)"),"")</f>
        <v/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Height="1" spans="1:27">
      <c r="A497" s="2" t="s">
        <v>1913</v>
      </c>
      <c r="B497" s="15">
        <v>45997</v>
      </c>
      <c r="C497" s="2" t="s">
        <v>1914</v>
      </c>
      <c r="D497" s="3">
        <v>86.59</v>
      </c>
      <c r="E497" s="16" t="str">
        <f>IFERROR(__xludf.DUMMYFUNCTION("IFERROR(
  TEXTJOIN(CHAR(10),TRUE,FILTER('SUMMARY DATA'!E:E,'SUMMARY DATA'!$A:$A=$A497,'SUMMARY DATA'!$C:$C=$B497,'SUMMARY DATA'!$B:$B=""RWS"")),
  IF(
    OR(
      ISNUMBER(SEARCH(""CDM CASH DEPOSIT"",$C497)),
      ISNUMBER(SEARCH(""CASH DEPOSIT"",$C49"&amp;"7)),
      COUNTIFS('SUMMARY DATA'!$D:$D,$C497,'SUMMARY DATA'!$B:$B,""RWS"")&lt;&gt;1
    ),
    """",
    IFERROR(TEXTJOIN(CHAR(10),TRUE,FILTER('SUMMARY DATA'!E:E,'SUMMARY DATA'!$D:$D=$C497,'SUMMARY DATA'!$B:$B=""RWS"")),"""")
  )
)"),"")</f>
        <v/>
      </c>
      <c r="F497" s="17" t="str">
        <f>IFERROR(__xludf.DUMMYFUNCTION("IFERROR(
  TEXTJOIN(CHAR(10),TRUE,FILTER('SUMMARY DATA'!F:F,'SUMMARY DATA'!$A:$A=$A497,'SUMMARY DATA'!$C:$C=$B497,'SUMMARY DATA'!$B:$B=""RWS"")),
  IF(
    OR(
      ISNUMBER(SEARCH(""CDM CASH DEPOSIT"",$C497)),
      ISNUMBER(SEARCH(""CASH DEPOSIT"",$C49"&amp;"7)),
      COUNTIFS('SUMMARY DATA'!$D:$D,$C497,'SUMMARY DATA'!$B:$B,""RWS"")&lt;&gt;1
    ),
    """",
    IFERROR(TEXTJOIN(CHAR(10),TRUE,FILTER('SUMMARY DATA'!F:F,'SUMMARY DATA'!$D:$D=$C497,'SUMMARY DATA'!$B:$B=""RWS"")),"""")
  )
)"),"")</f>
        <v/>
      </c>
      <c r="G497" s="17" t="str">
        <f>IFERROR(__xludf.DUMMYFUNCTION("IFERROR(
  TEXTJOIN(CHAR(10),TRUE,FILTER('SUMMARY DATA'!G:G,'SUMMARY DATA'!$A:$A=$A497,'SUMMARY DATA'!$C:$C=$B497,'SUMMARY DATA'!$B:$B=""RWS"")),
  IF(
    OR(
      ISNUMBER(SEARCH(""CDM CASH DEPOSIT"",$C497)),
      ISNUMBER(SEARCH(""CASH DEPOSIT"",$C49"&amp;"7)),
      COUNTIFS('SUMMARY DATA'!$D:$D,$C497,'SUMMARY DATA'!$B:$B,""RWS"")&lt;&gt;1
    ),
    """",
    IFERROR(TEXTJOIN(CHAR(10),TRUE,FILTER('SUMMARY DATA'!G:G,'SUMMARY DATA'!$D:$D=$C497,'SUMMARY DATA'!$B:$B=""RWS"")),"""")
  )
)"),"")</f>
        <v/>
      </c>
      <c r="H497" s="18" t="str">
        <f>IFERROR(__xludf.DUMMYFUNCTION("IFERROR(
  TEXTJOIN(CHAR(10),TRUE,FILTER('SUMMARY DATA'!H:H,'SUMMARY DATA'!$A:$A=$A497,'SUMMARY DATA'!$C:$C=$B497,'SUMMARY DATA'!$B:$B=""RWS"",'SUMMARY DATA'!$H:$H=$D497)),
  IF(
    OR(
      ISNUMBER(SEARCH(""CDM CASH DEPOSIT"",$C497)),
      ISNUMBER(S"&amp;"EARCH(""CASH DEPOSIT"",$C497))
    ),
    """",
    IFERROR(TEXTJOIN(CHAR(10),TRUE,FILTER('SUMMARY DATA'!H:H,'SUMMARY DATA'!$D:$D=$C497,'SUMMARY DATA'!$B:$B=""RWS"",'SUMMARY DATA'!$H:$H=$D497)),"""")
  )
)"),"")</f>
        <v/>
      </c>
      <c r="I497" s="18" t="str">
        <f>IFERROR(__xludf.DUMMYFUNCTION("IF(H497="""","""",
SUM(ARRAYFORMULA(VALUE(SPLIT(H497,CHAR(10)))))
)"),"")</f>
        <v/>
      </c>
      <c r="J497" s="17" t="str">
        <f>IFERROR(__xludf.DUMMYFUNCTION("IFERROR(
  TEXTJOIN(CHAR(10),TRUE,FILTER('SUMMARY DATA'!I:I,'SUMMARY DATA'!$A:$A=$A497,'SUMMARY DATA'!$C:$C=$B497,'SUMMARY DATA'!$B:$B=""RWS"")),
  IF(
    OR(
      ISNUMBER(SEARCH(""CDM CASH DEPOSIT"",$C497)),
      ISNUMBER(SEARCH(""CASH DEPOSIT"",$C49"&amp;"7)),
      COUNTIFS('SUMMARY DATA'!$D:$D,$C497,'SUMMARY DATA'!$B:$B,""RWS"")&lt;&gt;1
    ),
    """",
    IFERROR(TEXTJOIN(CHAR(10),TRUE,FILTER('SUMMARY DATA'!I:I,'SUMMARY DATA'!$D:$D=$C497,'SUMMARY DATA'!$B:$B=""RWS"")),"""")
  )
)"),"")</f>
        <v/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Height="1" spans="1:27">
      <c r="A498" s="2" t="s">
        <v>1915</v>
      </c>
      <c r="B498" s="15">
        <v>45997</v>
      </c>
      <c r="C498" s="2" t="s">
        <v>1916</v>
      </c>
      <c r="D498" s="3">
        <v>38.24</v>
      </c>
      <c r="E498" s="16" t="str">
        <f>IFERROR(__xludf.DUMMYFUNCTION("IFERROR(
  TEXTJOIN(CHAR(10),TRUE,FILTER('SUMMARY DATA'!E:E,'SUMMARY DATA'!$A:$A=$A498,'SUMMARY DATA'!$C:$C=$B498,'SUMMARY DATA'!$B:$B=""RWS"")),
  IF(
    OR(
      ISNUMBER(SEARCH(""CDM CASH DEPOSIT"",$C498)),
      ISNUMBER(SEARCH(""CASH DEPOSIT"",$C49"&amp;"8)),
      COUNTIFS('SUMMARY DATA'!$D:$D,$C498,'SUMMARY DATA'!$B:$B,""RWS"")&lt;&gt;1
    ),
    """",
    IFERROR(TEXTJOIN(CHAR(10),TRUE,FILTER('SUMMARY DATA'!E:E,'SUMMARY DATA'!$D:$D=$C498,'SUMMARY DATA'!$B:$B=""RWS"")),"""")
  )
)"),"")</f>
        <v/>
      </c>
      <c r="F498" s="17" t="str">
        <f>IFERROR(__xludf.DUMMYFUNCTION("IFERROR(
  TEXTJOIN(CHAR(10),TRUE,FILTER('SUMMARY DATA'!F:F,'SUMMARY DATA'!$A:$A=$A498,'SUMMARY DATA'!$C:$C=$B498,'SUMMARY DATA'!$B:$B=""RWS"")),
  IF(
    OR(
      ISNUMBER(SEARCH(""CDM CASH DEPOSIT"",$C498)),
      ISNUMBER(SEARCH(""CASH DEPOSIT"",$C49"&amp;"8)),
      COUNTIFS('SUMMARY DATA'!$D:$D,$C498,'SUMMARY DATA'!$B:$B,""RWS"")&lt;&gt;1
    ),
    """",
    IFERROR(TEXTJOIN(CHAR(10),TRUE,FILTER('SUMMARY DATA'!F:F,'SUMMARY DATA'!$D:$D=$C498,'SUMMARY DATA'!$B:$B=""RWS"")),"""")
  )
)"),"")</f>
        <v/>
      </c>
      <c r="G498" s="17" t="str">
        <f>IFERROR(__xludf.DUMMYFUNCTION("IFERROR(
  TEXTJOIN(CHAR(10),TRUE,FILTER('SUMMARY DATA'!G:G,'SUMMARY DATA'!$A:$A=$A498,'SUMMARY DATA'!$C:$C=$B498,'SUMMARY DATA'!$B:$B=""RWS"")),
  IF(
    OR(
      ISNUMBER(SEARCH(""CDM CASH DEPOSIT"",$C498)),
      ISNUMBER(SEARCH(""CASH DEPOSIT"",$C49"&amp;"8)),
      COUNTIFS('SUMMARY DATA'!$D:$D,$C498,'SUMMARY DATA'!$B:$B,""RWS"")&lt;&gt;1
    ),
    """",
    IFERROR(TEXTJOIN(CHAR(10),TRUE,FILTER('SUMMARY DATA'!G:G,'SUMMARY DATA'!$D:$D=$C498,'SUMMARY DATA'!$B:$B=""RWS"")),"""")
  )
)"),"")</f>
        <v/>
      </c>
      <c r="H498" s="18" t="str">
        <f>IFERROR(__xludf.DUMMYFUNCTION("IFERROR(
  TEXTJOIN(CHAR(10),TRUE,FILTER('SUMMARY DATA'!H:H,'SUMMARY DATA'!$A:$A=$A498,'SUMMARY DATA'!$C:$C=$B498,'SUMMARY DATA'!$B:$B=""RWS"",'SUMMARY DATA'!$H:$H=$D498)),
  IF(
    OR(
      ISNUMBER(SEARCH(""CDM CASH DEPOSIT"",$C498)),
      ISNUMBER(S"&amp;"EARCH(""CASH DEPOSIT"",$C498))
    ),
    """",
    IFERROR(TEXTJOIN(CHAR(10),TRUE,FILTER('SUMMARY DATA'!H:H,'SUMMARY DATA'!$D:$D=$C498,'SUMMARY DATA'!$B:$B=""RWS"",'SUMMARY DATA'!$H:$H=$D498)),"""")
  )
)"),"")</f>
        <v/>
      </c>
      <c r="I498" s="18" t="str">
        <f>IFERROR(__xludf.DUMMYFUNCTION("IF(H498="""","""",
SUM(ARRAYFORMULA(VALUE(SPLIT(H498,CHAR(10)))))
)"),"")</f>
        <v/>
      </c>
      <c r="J498" s="17" t="str">
        <f>IFERROR(__xludf.DUMMYFUNCTION("IFERROR(
  TEXTJOIN(CHAR(10),TRUE,FILTER('SUMMARY DATA'!I:I,'SUMMARY DATA'!$A:$A=$A498,'SUMMARY DATA'!$C:$C=$B498,'SUMMARY DATA'!$B:$B=""RWS"")),
  IF(
    OR(
      ISNUMBER(SEARCH(""CDM CASH DEPOSIT"",$C498)),
      ISNUMBER(SEARCH(""CASH DEPOSIT"",$C49"&amp;"8)),
      COUNTIFS('SUMMARY DATA'!$D:$D,$C498,'SUMMARY DATA'!$B:$B,""RWS"")&lt;&gt;1
    ),
    """",
    IFERROR(TEXTJOIN(CHAR(10),TRUE,FILTER('SUMMARY DATA'!I:I,'SUMMARY DATA'!$D:$D=$C498,'SUMMARY DATA'!$B:$B=""RWS"")),"""")
  )
)"),"")</f>
        <v/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Height="1" spans="1:27">
      <c r="A499" s="2" t="s">
        <v>1917</v>
      </c>
      <c r="B499" s="15">
        <v>45996</v>
      </c>
      <c r="C499" s="2" t="s">
        <v>1918</v>
      </c>
      <c r="D499" s="3">
        <v>15</v>
      </c>
      <c r="E499" s="16" t="str">
        <f>IFERROR(__xludf.DUMMYFUNCTION("IFERROR(
  TEXTJOIN(CHAR(10),TRUE,FILTER('SUMMARY DATA'!E:E,'SUMMARY DATA'!$A:$A=$A499,'SUMMARY DATA'!$C:$C=$B499,'SUMMARY DATA'!$B:$B=""RWS"")),
  IF(
    OR(
      ISNUMBER(SEARCH(""CDM CASH DEPOSIT"",$C499)),
      ISNUMBER(SEARCH(""CASH DEPOSIT"",$C49"&amp;"9)),
      COUNTIFS('SUMMARY DATA'!$D:$D,$C499,'SUMMARY DATA'!$B:$B,""RWS"")&lt;&gt;1
    ),
    """",
    IFERROR(TEXTJOIN(CHAR(10),TRUE,FILTER('SUMMARY DATA'!E:E,'SUMMARY DATA'!$D:$D=$C499,'SUMMARY DATA'!$B:$B=""RWS"")),"""")
  )
)"),"")</f>
        <v/>
      </c>
      <c r="F499" s="17" t="str">
        <f>IFERROR(__xludf.DUMMYFUNCTION("IFERROR(
  TEXTJOIN(CHAR(10),TRUE,FILTER('SUMMARY DATA'!F:F,'SUMMARY DATA'!$A:$A=$A499,'SUMMARY DATA'!$C:$C=$B499,'SUMMARY DATA'!$B:$B=""RWS"")),
  IF(
    OR(
      ISNUMBER(SEARCH(""CDM CASH DEPOSIT"",$C499)),
      ISNUMBER(SEARCH(""CASH DEPOSIT"",$C49"&amp;"9)),
      COUNTIFS('SUMMARY DATA'!$D:$D,$C499,'SUMMARY DATA'!$B:$B,""RWS"")&lt;&gt;1
    ),
    """",
    IFERROR(TEXTJOIN(CHAR(10),TRUE,FILTER('SUMMARY DATA'!F:F,'SUMMARY DATA'!$D:$D=$C499,'SUMMARY DATA'!$B:$B=""RWS"")),"""")
  )
)"),"")</f>
        <v/>
      </c>
      <c r="G499" s="17" t="str">
        <f>IFERROR(__xludf.DUMMYFUNCTION("IFERROR(
  TEXTJOIN(CHAR(10),TRUE,FILTER('SUMMARY DATA'!G:G,'SUMMARY DATA'!$A:$A=$A499,'SUMMARY DATA'!$C:$C=$B499,'SUMMARY DATA'!$B:$B=""RWS"")),
  IF(
    OR(
      ISNUMBER(SEARCH(""CDM CASH DEPOSIT"",$C499)),
      ISNUMBER(SEARCH(""CASH DEPOSIT"",$C49"&amp;"9)),
      COUNTIFS('SUMMARY DATA'!$D:$D,$C499,'SUMMARY DATA'!$B:$B,""RWS"")&lt;&gt;1
    ),
    """",
    IFERROR(TEXTJOIN(CHAR(10),TRUE,FILTER('SUMMARY DATA'!G:G,'SUMMARY DATA'!$D:$D=$C499,'SUMMARY DATA'!$B:$B=""RWS"")),"""")
  )
)"),"")</f>
        <v/>
      </c>
      <c r="H499" s="18" t="str">
        <f>IFERROR(__xludf.DUMMYFUNCTION("IFERROR(
  TEXTJOIN(CHAR(10),TRUE,FILTER('SUMMARY DATA'!H:H,'SUMMARY DATA'!$A:$A=$A499,'SUMMARY DATA'!$C:$C=$B499,'SUMMARY DATA'!$B:$B=""RWS"",'SUMMARY DATA'!$H:$H=$D499)),
  IF(
    OR(
      ISNUMBER(SEARCH(""CDM CASH DEPOSIT"",$C499)),
      ISNUMBER(S"&amp;"EARCH(""CASH DEPOSIT"",$C499))
    ),
    """",
    IFERROR(TEXTJOIN(CHAR(10),TRUE,FILTER('SUMMARY DATA'!H:H,'SUMMARY DATA'!$D:$D=$C499,'SUMMARY DATA'!$B:$B=""RWS"",'SUMMARY DATA'!$H:$H=$D499)),"""")
  )
)"),"")</f>
        <v/>
      </c>
      <c r="I499" s="18" t="str">
        <f>IFERROR(__xludf.DUMMYFUNCTION("IF(H499="""","""",
SUM(ARRAYFORMULA(VALUE(SPLIT(H499,CHAR(10)))))
)"),"")</f>
        <v/>
      </c>
      <c r="J499" s="17" t="str">
        <f>IFERROR(__xludf.DUMMYFUNCTION("IFERROR(
  TEXTJOIN(CHAR(10),TRUE,FILTER('SUMMARY DATA'!I:I,'SUMMARY DATA'!$A:$A=$A499,'SUMMARY DATA'!$C:$C=$B499,'SUMMARY DATA'!$B:$B=""RWS"")),
  IF(
    OR(
      ISNUMBER(SEARCH(""CDM CASH DEPOSIT"",$C499)),
      ISNUMBER(SEARCH(""CASH DEPOSIT"",$C49"&amp;"9)),
      COUNTIFS('SUMMARY DATA'!$D:$D,$C499,'SUMMARY DATA'!$B:$B,""RWS"")&lt;&gt;1
    ),
    """",
    IFERROR(TEXTJOIN(CHAR(10),TRUE,FILTER('SUMMARY DATA'!I:I,'SUMMARY DATA'!$D:$D=$C499,'SUMMARY DATA'!$B:$B=""RWS"")),"""")
  )
)"),"")</f>
        <v/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Height="1" spans="1:27">
      <c r="A500" s="2" t="s">
        <v>1919</v>
      </c>
      <c r="B500" s="15">
        <v>45996</v>
      </c>
      <c r="C500" s="2" t="s">
        <v>1920</v>
      </c>
      <c r="D500" s="3">
        <v>21.1</v>
      </c>
      <c r="E500" s="16" t="str">
        <f>IFERROR(__xludf.DUMMYFUNCTION("IFERROR(
  TEXTJOIN(CHAR(10),TRUE,FILTER('SUMMARY DATA'!E:E,'SUMMARY DATA'!$A:$A=$A500,'SUMMARY DATA'!$C:$C=$B500,'SUMMARY DATA'!$B:$B=""RWS"")),
  IF(
    OR(
      ISNUMBER(SEARCH(""CDM CASH DEPOSIT"",$C500)),
      ISNUMBER(SEARCH(""CASH DEPOSIT"",$C50"&amp;"0)),
      COUNTIFS('SUMMARY DATA'!$D:$D,$C500,'SUMMARY DATA'!$B:$B,""RWS"")&lt;&gt;1
    ),
    """",
    IFERROR(TEXTJOIN(CHAR(10),TRUE,FILTER('SUMMARY DATA'!E:E,'SUMMARY DATA'!$D:$D=$C500,'SUMMARY DATA'!$B:$B=""RWS"")),"""")
  )
)"),"")</f>
        <v/>
      </c>
      <c r="F500" s="17" t="str">
        <f>IFERROR(__xludf.DUMMYFUNCTION("IFERROR(
  TEXTJOIN(CHAR(10),TRUE,FILTER('SUMMARY DATA'!F:F,'SUMMARY DATA'!$A:$A=$A500,'SUMMARY DATA'!$C:$C=$B500,'SUMMARY DATA'!$B:$B=""RWS"")),
  IF(
    OR(
      ISNUMBER(SEARCH(""CDM CASH DEPOSIT"",$C500)),
      ISNUMBER(SEARCH(""CASH DEPOSIT"",$C50"&amp;"0)),
      COUNTIFS('SUMMARY DATA'!$D:$D,$C500,'SUMMARY DATA'!$B:$B,""RWS"")&lt;&gt;1
    ),
    """",
    IFERROR(TEXTJOIN(CHAR(10),TRUE,FILTER('SUMMARY DATA'!F:F,'SUMMARY DATA'!$D:$D=$C500,'SUMMARY DATA'!$B:$B=""RWS"")),"""")
  )
)"),"")</f>
        <v/>
      </c>
      <c r="G500" s="17" t="str">
        <f>IFERROR(__xludf.DUMMYFUNCTION("IFERROR(
  TEXTJOIN(CHAR(10),TRUE,FILTER('SUMMARY DATA'!G:G,'SUMMARY DATA'!$A:$A=$A500,'SUMMARY DATA'!$C:$C=$B500,'SUMMARY DATA'!$B:$B=""RWS"")),
  IF(
    OR(
      ISNUMBER(SEARCH(""CDM CASH DEPOSIT"",$C500)),
      ISNUMBER(SEARCH(""CASH DEPOSIT"",$C50"&amp;"0)),
      COUNTIFS('SUMMARY DATA'!$D:$D,$C500,'SUMMARY DATA'!$B:$B,""RWS"")&lt;&gt;1
    ),
    """",
    IFERROR(TEXTJOIN(CHAR(10),TRUE,FILTER('SUMMARY DATA'!G:G,'SUMMARY DATA'!$D:$D=$C500,'SUMMARY DATA'!$B:$B=""RWS"")),"""")
  )
)"),"")</f>
        <v/>
      </c>
      <c r="H500" s="18" t="str">
        <f>IFERROR(__xludf.DUMMYFUNCTION("IFERROR(
  TEXTJOIN(CHAR(10),TRUE,FILTER('SUMMARY DATA'!H:H,'SUMMARY DATA'!$A:$A=$A500,'SUMMARY DATA'!$C:$C=$B500,'SUMMARY DATA'!$B:$B=""RWS"",'SUMMARY DATA'!$H:$H=$D500)),
  IF(
    OR(
      ISNUMBER(SEARCH(""CDM CASH DEPOSIT"",$C500)),
      ISNUMBER(S"&amp;"EARCH(""CASH DEPOSIT"",$C500))
    ),
    """",
    IFERROR(TEXTJOIN(CHAR(10),TRUE,FILTER('SUMMARY DATA'!H:H,'SUMMARY DATA'!$D:$D=$C500,'SUMMARY DATA'!$B:$B=""RWS"",'SUMMARY DATA'!$H:$H=$D500)),"""")
  )
)"),"")</f>
        <v/>
      </c>
      <c r="I500" s="18" t="str">
        <f>IFERROR(__xludf.DUMMYFUNCTION("IF(H500="""","""",
SUM(ARRAYFORMULA(VALUE(SPLIT(H500,CHAR(10)))))
)"),"")</f>
        <v/>
      </c>
      <c r="J500" s="17" t="str">
        <f>IFERROR(__xludf.DUMMYFUNCTION("IFERROR(
  TEXTJOIN(CHAR(10),TRUE,FILTER('SUMMARY DATA'!I:I,'SUMMARY DATA'!$A:$A=$A500,'SUMMARY DATA'!$C:$C=$B500,'SUMMARY DATA'!$B:$B=""RWS"")),
  IF(
    OR(
      ISNUMBER(SEARCH(""CDM CASH DEPOSIT"",$C500)),
      ISNUMBER(SEARCH(""CASH DEPOSIT"",$C50"&amp;"0)),
      COUNTIFS('SUMMARY DATA'!$D:$D,$C500,'SUMMARY DATA'!$B:$B,""RWS"")&lt;&gt;1
    ),
    """",
    IFERROR(TEXTJOIN(CHAR(10),TRUE,FILTER('SUMMARY DATA'!I:I,'SUMMARY DATA'!$D:$D=$C500,'SUMMARY DATA'!$B:$B=""RWS"")),"""")
  )
)"),"")</f>
        <v/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Height="1" spans="1:27">
      <c r="A501" s="2"/>
      <c r="B501" s="15">
        <v>45995</v>
      </c>
      <c r="C501" s="2" t="s">
        <v>1921</v>
      </c>
      <c r="D501" s="3">
        <v>20</v>
      </c>
      <c r="E501" s="16" t="str">
        <f>IFERROR(__xludf.DUMMYFUNCTION("IFERROR(
  TEXTJOIN(CHAR(10),TRUE,FILTER('SUMMARY DATA'!E:E,'SUMMARY DATA'!$A:$A=$A501,'SUMMARY DATA'!$C:$C=$B501,'SUMMARY DATA'!$B:$B=""RWS"")),
  IF(
    OR(
      ISNUMBER(SEARCH(""CDM CASH DEPOSIT"",$C501)),
      ISNUMBER(SEARCH(""CASH DEPOSIT"",$C50"&amp;"1)),
      COUNTIFS('SUMMARY DATA'!$D:$D,$C501,'SUMMARY DATA'!$B:$B,""RWS"")&lt;&gt;1
    ),
    """",
    IFERROR(TEXTJOIN(CHAR(10),TRUE,FILTER('SUMMARY DATA'!E:E,'SUMMARY DATA'!$D:$D=$C501,'SUMMARY DATA'!$B:$B=""RWS"")),"""")
  )
)"),"")</f>
        <v/>
      </c>
      <c r="F501" s="17" t="str">
        <f>IFERROR(__xludf.DUMMYFUNCTION("IFERROR(
  TEXTJOIN(CHAR(10),TRUE,FILTER('SUMMARY DATA'!F:F,'SUMMARY DATA'!$A:$A=$A501,'SUMMARY DATA'!$C:$C=$B501,'SUMMARY DATA'!$B:$B=""RWS"")),
  IF(
    OR(
      ISNUMBER(SEARCH(""CDM CASH DEPOSIT"",$C501)),
      ISNUMBER(SEARCH(""CASH DEPOSIT"",$C50"&amp;"1)),
      COUNTIFS('SUMMARY DATA'!$D:$D,$C501,'SUMMARY DATA'!$B:$B,""RWS"")&lt;&gt;1
    ),
    """",
    IFERROR(TEXTJOIN(CHAR(10),TRUE,FILTER('SUMMARY DATA'!F:F,'SUMMARY DATA'!$D:$D=$C501,'SUMMARY DATA'!$B:$B=""RWS"")),"""")
  )
)"),"")</f>
        <v/>
      </c>
      <c r="G501" s="17" t="str">
        <f>IFERROR(__xludf.DUMMYFUNCTION("IFERROR(
  TEXTJOIN(CHAR(10),TRUE,FILTER('SUMMARY DATA'!G:G,'SUMMARY DATA'!$A:$A=$A501,'SUMMARY DATA'!$C:$C=$B501,'SUMMARY DATA'!$B:$B=""RWS"")),
  IF(
    OR(
      ISNUMBER(SEARCH(""CDM CASH DEPOSIT"",$C501)),
      ISNUMBER(SEARCH(""CASH DEPOSIT"",$C50"&amp;"1)),
      COUNTIFS('SUMMARY DATA'!$D:$D,$C501,'SUMMARY DATA'!$B:$B,""RWS"")&lt;&gt;1
    ),
    """",
    IFERROR(TEXTJOIN(CHAR(10),TRUE,FILTER('SUMMARY DATA'!G:G,'SUMMARY DATA'!$D:$D=$C501,'SUMMARY DATA'!$B:$B=""RWS"")),"""")
  )
)"),"")</f>
        <v/>
      </c>
      <c r="H501" s="18" t="str">
        <f>IFERROR(__xludf.DUMMYFUNCTION("IFERROR(
  TEXTJOIN(CHAR(10),TRUE,FILTER('SUMMARY DATA'!H:H,'SUMMARY DATA'!$A:$A=$A501,'SUMMARY DATA'!$C:$C=$B501,'SUMMARY DATA'!$B:$B=""RWS"",'SUMMARY DATA'!$H:$H=$D501)),
  IF(
    OR(
      ISNUMBER(SEARCH(""CDM CASH DEPOSIT"",$C501)),
      ISNUMBER(S"&amp;"EARCH(""CASH DEPOSIT"",$C501))
    ),
    """",
    IFERROR(TEXTJOIN(CHAR(10),TRUE,FILTER('SUMMARY DATA'!H:H,'SUMMARY DATA'!$D:$D=$C501,'SUMMARY DATA'!$B:$B=""RWS"",'SUMMARY DATA'!$H:$H=$D501)),"""")
  )
)"),"")</f>
        <v/>
      </c>
      <c r="I501" s="18" t="str">
        <f>IFERROR(__xludf.DUMMYFUNCTION("IF(H501="""","""",
SUM(ARRAYFORMULA(VALUE(SPLIT(H501,CHAR(10)))))
)"),"")</f>
        <v/>
      </c>
      <c r="J501" s="17" t="str">
        <f>IFERROR(__xludf.DUMMYFUNCTION("IFERROR(
  TEXTJOIN(CHAR(10),TRUE,FILTER('SUMMARY DATA'!I:I,'SUMMARY DATA'!$A:$A=$A501,'SUMMARY DATA'!$C:$C=$B501,'SUMMARY DATA'!$B:$B=""RWS"")),
  IF(
    OR(
      ISNUMBER(SEARCH(""CDM CASH DEPOSIT"",$C501)),
      ISNUMBER(SEARCH(""CASH DEPOSIT"",$C50"&amp;"1)),
      COUNTIFS('SUMMARY DATA'!$D:$D,$C501,'SUMMARY DATA'!$B:$B,""RWS"")&lt;&gt;1
    ),
    """",
    IFERROR(TEXTJOIN(CHAR(10),TRUE,FILTER('SUMMARY DATA'!I:I,'SUMMARY DATA'!$D:$D=$C501,'SUMMARY DATA'!$B:$B=""RWS"")),"""")
  )
)"),"")</f>
        <v/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Height="1" spans="1:27">
      <c r="A502" s="2" t="s">
        <v>1922</v>
      </c>
      <c r="B502" s="15">
        <v>45995</v>
      </c>
      <c r="C502" s="2" t="s">
        <v>1923</v>
      </c>
      <c r="D502" s="3">
        <v>36</v>
      </c>
      <c r="E502" s="16" t="str">
        <f>IFERROR(__xludf.DUMMYFUNCTION("IFERROR(
  TEXTJOIN(CHAR(10),TRUE,FILTER('SUMMARY DATA'!E:E,'SUMMARY DATA'!$A:$A=$A502,'SUMMARY DATA'!$C:$C=$B502,'SUMMARY DATA'!$B:$B=""RWS"")),
  IF(
    OR(
      ISNUMBER(SEARCH(""CDM CASH DEPOSIT"",$C502)),
      ISNUMBER(SEARCH(""CASH DEPOSIT"",$C50"&amp;"2)),
      COUNTIFS('SUMMARY DATA'!$D:$D,$C502,'SUMMARY DATA'!$B:$B,""RWS"")&lt;&gt;1
    ),
    """",
    IFERROR(TEXTJOIN(CHAR(10),TRUE,FILTER('SUMMARY DATA'!E:E,'SUMMARY DATA'!$D:$D=$C502,'SUMMARY DATA'!$B:$B=""RWS"")),"""")
  )
)"),"")</f>
        <v/>
      </c>
      <c r="F502" s="17" t="str">
        <f>IFERROR(__xludf.DUMMYFUNCTION("IFERROR(
  TEXTJOIN(CHAR(10),TRUE,FILTER('SUMMARY DATA'!F:F,'SUMMARY DATA'!$A:$A=$A502,'SUMMARY DATA'!$C:$C=$B502,'SUMMARY DATA'!$B:$B=""RWS"")),
  IF(
    OR(
      ISNUMBER(SEARCH(""CDM CASH DEPOSIT"",$C502)),
      ISNUMBER(SEARCH(""CASH DEPOSIT"",$C50"&amp;"2)),
      COUNTIFS('SUMMARY DATA'!$D:$D,$C502,'SUMMARY DATA'!$B:$B,""RWS"")&lt;&gt;1
    ),
    """",
    IFERROR(TEXTJOIN(CHAR(10),TRUE,FILTER('SUMMARY DATA'!F:F,'SUMMARY DATA'!$D:$D=$C502,'SUMMARY DATA'!$B:$B=""RWS"")),"""")
  )
)"),"")</f>
        <v/>
      </c>
      <c r="G502" s="17" t="str">
        <f>IFERROR(__xludf.DUMMYFUNCTION("IFERROR(
  TEXTJOIN(CHAR(10),TRUE,FILTER('SUMMARY DATA'!G:G,'SUMMARY DATA'!$A:$A=$A502,'SUMMARY DATA'!$C:$C=$B502,'SUMMARY DATA'!$B:$B=""RWS"")),
  IF(
    OR(
      ISNUMBER(SEARCH(""CDM CASH DEPOSIT"",$C502)),
      ISNUMBER(SEARCH(""CASH DEPOSIT"",$C50"&amp;"2)),
      COUNTIFS('SUMMARY DATA'!$D:$D,$C502,'SUMMARY DATA'!$B:$B,""RWS"")&lt;&gt;1
    ),
    """",
    IFERROR(TEXTJOIN(CHAR(10),TRUE,FILTER('SUMMARY DATA'!G:G,'SUMMARY DATA'!$D:$D=$C502,'SUMMARY DATA'!$B:$B=""RWS"")),"""")
  )
)"),"")</f>
        <v/>
      </c>
      <c r="H502" s="18" t="str">
        <f>IFERROR(__xludf.DUMMYFUNCTION("IFERROR(
  TEXTJOIN(CHAR(10),TRUE,FILTER('SUMMARY DATA'!H:H,'SUMMARY DATA'!$A:$A=$A502,'SUMMARY DATA'!$C:$C=$B502,'SUMMARY DATA'!$B:$B=""RWS"",'SUMMARY DATA'!$H:$H=$D502)),
  IF(
    OR(
      ISNUMBER(SEARCH(""CDM CASH DEPOSIT"",$C502)),
      ISNUMBER(S"&amp;"EARCH(""CASH DEPOSIT"",$C502))
    ),
    """",
    IFERROR(TEXTJOIN(CHAR(10),TRUE,FILTER('SUMMARY DATA'!H:H,'SUMMARY DATA'!$D:$D=$C502,'SUMMARY DATA'!$B:$B=""RWS"",'SUMMARY DATA'!$H:$H=$D502)),"""")
  )
)"),"")</f>
        <v/>
      </c>
      <c r="I502" s="18" t="str">
        <f>IFERROR(__xludf.DUMMYFUNCTION("IF(H502="""","""",
SUM(ARRAYFORMULA(VALUE(SPLIT(H502,CHAR(10)))))
)"),"")</f>
        <v/>
      </c>
      <c r="J502" s="17" t="str">
        <f>IFERROR(__xludf.DUMMYFUNCTION("IFERROR(
  TEXTJOIN(CHAR(10),TRUE,FILTER('SUMMARY DATA'!I:I,'SUMMARY DATA'!$A:$A=$A502,'SUMMARY DATA'!$C:$C=$B502,'SUMMARY DATA'!$B:$B=""RWS"")),
  IF(
    OR(
      ISNUMBER(SEARCH(""CDM CASH DEPOSIT"",$C502)),
      ISNUMBER(SEARCH(""CASH DEPOSIT"",$C50"&amp;"2)),
      COUNTIFS('SUMMARY DATA'!$D:$D,$C502,'SUMMARY DATA'!$B:$B,""RWS"")&lt;&gt;1
    ),
    """",
    IFERROR(TEXTJOIN(CHAR(10),TRUE,FILTER('SUMMARY DATA'!I:I,'SUMMARY DATA'!$D:$D=$C502,'SUMMARY DATA'!$B:$B=""RWS"")),"""")
  )
)"),"")</f>
        <v/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Height="1" spans="1:27">
      <c r="A503" s="2" t="s">
        <v>1924</v>
      </c>
      <c r="B503" s="15">
        <v>45995</v>
      </c>
      <c r="C503" s="2" t="s">
        <v>1925</v>
      </c>
      <c r="D503" s="3">
        <v>28.38</v>
      </c>
      <c r="E503" s="16" t="str">
        <f>IFERROR(__xludf.DUMMYFUNCTION("IFERROR(
  TEXTJOIN(CHAR(10),TRUE,FILTER('SUMMARY DATA'!E:E,'SUMMARY DATA'!$A:$A=$A503,'SUMMARY DATA'!$C:$C=$B503,'SUMMARY DATA'!$B:$B=""RWS"")),
  IF(
    OR(
      ISNUMBER(SEARCH(""CDM CASH DEPOSIT"",$C503)),
      ISNUMBER(SEARCH(""CASH DEPOSIT"",$C50"&amp;"3)),
      COUNTIFS('SUMMARY DATA'!$D:$D,$C503,'SUMMARY DATA'!$B:$B,""RWS"")&lt;&gt;1
    ),
    """",
    IFERROR(TEXTJOIN(CHAR(10),TRUE,FILTER('SUMMARY DATA'!E:E,'SUMMARY DATA'!$D:$D=$C503,'SUMMARY DATA'!$B:$B=""RWS"")),"""")
  )
)"),"")</f>
        <v/>
      </c>
      <c r="F503" s="17" t="str">
        <f>IFERROR(__xludf.DUMMYFUNCTION("IFERROR(
  TEXTJOIN(CHAR(10),TRUE,FILTER('SUMMARY DATA'!F:F,'SUMMARY DATA'!$A:$A=$A503,'SUMMARY DATA'!$C:$C=$B503,'SUMMARY DATA'!$B:$B=""RWS"")),
  IF(
    OR(
      ISNUMBER(SEARCH(""CDM CASH DEPOSIT"",$C503)),
      ISNUMBER(SEARCH(""CASH DEPOSIT"",$C50"&amp;"3)),
      COUNTIFS('SUMMARY DATA'!$D:$D,$C503,'SUMMARY DATA'!$B:$B,""RWS"")&lt;&gt;1
    ),
    """",
    IFERROR(TEXTJOIN(CHAR(10),TRUE,FILTER('SUMMARY DATA'!F:F,'SUMMARY DATA'!$D:$D=$C503,'SUMMARY DATA'!$B:$B=""RWS"")),"""")
  )
)"),"")</f>
        <v/>
      </c>
      <c r="G503" s="17" t="str">
        <f>IFERROR(__xludf.DUMMYFUNCTION("IFERROR(
  TEXTJOIN(CHAR(10),TRUE,FILTER('SUMMARY DATA'!G:G,'SUMMARY DATA'!$A:$A=$A503,'SUMMARY DATA'!$C:$C=$B503,'SUMMARY DATA'!$B:$B=""RWS"")),
  IF(
    OR(
      ISNUMBER(SEARCH(""CDM CASH DEPOSIT"",$C503)),
      ISNUMBER(SEARCH(""CASH DEPOSIT"",$C50"&amp;"3)),
      COUNTIFS('SUMMARY DATA'!$D:$D,$C503,'SUMMARY DATA'!$B:$B,""RWS"")&lt;&gt;1
    ),
    """",
    IFERROR(TEXTJOIN(CHAR(10),TRUE,FILTER('SUMMARY DATA'!G:G,'SUMMARY DATA'!$D:$D=$C503,'SUMMARY DATA'!$B:$B=""RWS"")),"""")
  )
)"),"")</f>
        <v/>
      </c>
      <c r="H503" s="18" t="str">
        <f>IFERROR(__xludf.DUMMYFUNCTION("IFERROR(
  TEXTJOIN(CHAR(10),TRUE,FILTER('SUMMARY DATA'!H:H,'SUMMARY DATA'!$A:$A=$A503,'SUMMARY DATA'!$C:$C=$B503,'SUMMARY DATA'!$B:$B=""RWS"",'SUMMARY DATA'!$H:$H=$D503)),
  IF(
    OR(
      ISNUMBER(SEARCH(""CDM CASH DEPOSIT"",$C503)),
      ISNUMBER(S"&amp;"EARCH(""CASH DEPOSIT"",$C503))
    ),
    """",
    IFERROR(TEXTJOIN(CHAR(10),TRUE,FILTER('SUMMARY DATA'!H:H,'SUMMARY DATA'!$D:$D=$C503,'SUMMARY DATA'!$B:$B=""RWS"",'SUMMARY DATA'!$H:$H=$D503)),"""")
  )
)"),"")</f>
        <v/>
      </c>
      <c r="I503" s="18" t="str">
        <f>IFERROR(__xludf.DUMMYFUNCTION("IF(H503="""","""",
SUM(ARRAYFORMULA(VALUE(SPLIT(H503,CHAR(10)))))
)"),"")</f>
        <v/>
      </c>
      <c r="J503" s="17" t="str">
        <f>IFERROR(__xludf.DUMMYFUNCTION("IFERROR(
  TEXTJOIN(CHAR(10),TRUE,FILTER('SUMMARY DATA'!I:I,'SUMMARY DATA'!$A:$A=$A503,'SUMMARY DATA'!$C:$C=$B503,'SUMMARY DATA'!$B:$B=""RWS"")),
  IF(
    OR(
      ISNUMBER(SEARCH(""CDM CASH DEPOSIT"",$C503)),
      ISNUMBER(SEARCH(""CASH DEPOSIT"",$C50"&amp;"3)),
      COUNTIFS('SUMMARY DATA'!$D:$D,$C503,'SUMMARY DATA'!$B:$B,""RWS"")&lt;&gt;1
    ),
    """",
    IFERROR(TEXTJOIN(CHAR(10),TRUE,FILTER('SUMMARY DATA'!I:I,'SUMMARY DATA'!$D:$D=$C503,'SUMMARY DATA'!$B:$B=""RWS"")),"""")
  )
)"),"")</f>
        <v/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Height="1" spans="1:27">
      <c r="A504" s="2" t="s">
        <v>1926</v>
      </c>
      <c r="B504" s="15">
        <v>45994</v>
      </c>
      <c r="C504" s="2" t="s">
        <v>1927</v>
      </c>
      <c r="D504" s="3">
        <v>215.09</v>
      </c>
      <c r="E504" s="16" t="str">
        <f>IFERROR(__xludf.DUMMYFUNCTION("IFERROR(
  TEXTJOIN(CHAR(10),TRUE,FILTER('SUMMARY DATA'!E:E,'SUMMARY DATA'!$A:$A=$A504,'SUMMARY DATA'!$C:$C=$B504,'SUMMARY DATA'!$B:$B=""RWS"")),
  IF(
    OR(
      ISNUMBER(SEARCH(""CDM CASH DEPOSIT"",$C504)),
      ISNUMBER(SEARCH(""CASH DEPOSIT"",$C50"&amp;"4)),
      COUNTIFS('SUMMARY DATA'!$D:$D,$C504,'SUMMARY DATA'!$B:$B,""RWS"")&lt;&gt;1
    ),
    """",
    IFERROR(TEXTJOIN(CHAR(10),TRUE,FILTER('SUMMARY DATA'!E:E,'SUMMARY DATA'!$D:$D=$C504,'SUMMARY DATA'!$B:$B=""RWS"")),"""")
  )
)"),"")</f>
        <v/>
      </c>
      <c r="F504" s="17" t="str">
        <f>IFERROR(__xludf.DUMMYFUNCTION("IFERROR(
  TEXTJOIN(CHAR(10),TRUE,FILTER('SUMMARY DATA'!F:F,'SUMMARY DATA'!$A:$A=$A504,'SUMMARY DATA'!$C:$C=$B504,'SUMMARY DATA'!$B:$B=""RWS"")),
  IF(
    OR(
      ISNUMBER(SEARCH(""CDM CASH DEPOSIT"",$C504)),
      ISNUMBER(SEARCH(""CASH DEPOSIT"",$C50"&amp;"4)),
      COUNTIFS('SUMMARY DATA'!$D:$D,$C504,'SUMMARY DATA'!$B:$B,""RWS"")&lt;&gt;1
    ),
    """",
    IFERROR(TEXTJOIN(CHAR(10),TRUE,FILTER('SUMMARY DATA'!F:F,'SUMMARY DATA'!$D:$D=$C504,'SUMMARY DATA'!$B:$B=""RWS"")),"""")
  )
)"),"")</f>
        <v/>
      </c>
      <c r="G504" s="17" t="str">
        <f>IFERROR(__xludf.DUMMYFUNCTION("IFERROR(
  TEXTJOIN(CHAR(10),TRUE,FILTER('SUMMARY DATA'!G:G,'SUMMARY DATA'!$A:$A=$A504,'SUMMARY DATA'!$C:$C=$B504,'SUMMARY DATA'!$B:$B=""RWS"")),
  IF(
    OR(
      ISNUMBER(SEARCH(""CDM CASH DEPOSIT"",$C504)),
      ISNUMBER(SEARCH(""CASH DEPOSIT"",$C50"&amp;"4)),
      COUNTIFS('SUMMARY DATA'!$D:$D,$C504,'SUMMARY DATA'!$B:$B,""RWS"")&lt;&gt;1
    ),
    """",
    IFERROR(TEXTJOIN(CHAR(10),TRUE,FILTER('SUMMARY DATA'!G:G,'SUMMARY DATA'!$D:$D=$C504,'SUMMARY DATA'!$B:$B=""RWS"")),"""")
  )
)"),"")</f>
        <v/>
      </c>
      <c r="H504" s="18" t="str">
        <f>IFERROR(__xludf.DUMMYFUNCTION("IFERROR(
  TEXTJOIN(CHAR(10),TRUE,FILTER('SUMMARY DATA'!H:H,'SUMMARY DATA'!$A:$A=$A504,'SUMMARY DATA'!$C:$C=$B504,'SUMMARY DATA'!$B:$B=""RWS"",'SUMMARY DATA'!$H:$H=$D504)),
  IF(
    OR(
      ISNUMBER(SEARCH(""CDM CASH DEPOSIT"",$C504)),
      ISNUMBER(S"&amp;"EARCH(""CASH DEPOSIT"",$C504))
    ),
    """",
    IFERROR(TEXTJOIN(CHAR(10),TRUE,FILTER('SUMMARY DATA'!H:H,'SUMMARY DATA'!$D:$D=$C504,'SUMMARY DATA'!$B:$B=""RWS"",'SUMMARY DATA'!$H:$H=$D504)),"""")
  )
)"),"")</f>
        <v/>
      </c>
      <c r="I504" s="18" t="str">
        <f>IFERROR(__xludf.DUMMYFUNCTION("IF(H504="""","""",
SUM(ARRAYFORMULA(VALUE(SPLIT(H504,CHAR(10)))))
)"),"")</f>
        <v/>
      </c>
      <c r="J504" s="17" t="str">
        <f>IFERROR(__xludf.DUMMYFUNCTION("IFERROR(
  TEXTJOIN(CHAR(10),TRUE,FILTER('SUMMARY DATA'!I:I,'SUMMARY DATA'!$A:$A=$A504,'SUMMARY DATA'!$C:$C=$B504,'SUMMARY DATA'!$B:$B=""RWS"")),
  IF(
    OR(
      ISNUMBER(SEARCH(""CDM CASH DEPOSIT"",$C504)),
      ISNUMBER(SEARCH(""CASH DEPOSIT"",$C50"&amp;"4)),
      COUNTIFS('SUMMARY DATA'!$D:$D,$C504,'SUMMARY DATA'!$B:$B,""RWS"")&lt;&gt;1
    ),
    """",
    IFERROR(TEXTJOIN(CHAR(10),TRUE,FILTER('SUMMARY DATA'!I:I,'SUMMARY DATA'!$D:$D=$C504,'SUMMARY DATA'!$B:$B=""RWS"")),"""")
  )
)"),"")</f>
        <v/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Height="1" spans="1:27">
      <c r="A505" s="2" t="s">
        <v>1597</v>
      </c>
      <c r="B505" s="15">
        <v>45994</v>
      </c>
      <c r="C505" s="2" t="s">
        <v>1928</v>
      </c>
      <c r="D505" s="3">
        <v>82.24</v>
      </c>
      <c r="E505" s="16" t="str">
        <f>IFERROR(__xludf.DUMMYFUNCTION("IFERROR(
  TEXTJOIN(CHAR(10),TRUE,FILTER('SUMMARY DATA'!E:E,'SUMMARY DATA'!$A:$A=$A505,'SUMMARY DATA'!$C:$C=$B505,'SUMMARY DATA'!$B:$B=""RWS"")),
  IF(
    OR(
      ISNUMBER(SEARCH(""CDM CASH DEPOSIT"",$C505)),
      ISNUMBER(SEARCH(""CASH DEPOSIT"",$C50"&amp;"5)),
      COUNTIFS('SUMMARY DATA'!$D:$D,$C505,'SUMMARY DATA'!$B:$B,""RWS"")&lt;&gt;1
    ),
    """",
    IFERROR(TEXTJOIN(CHAR(10),TRUE,FILTER('SUMMARY DATA'!E:E,'SUMMARY DATA'!$D:$D=$C505,'SUMMARY DATA'!$B:$B=""RWS"")),"""")
  )
)"),"")</f>
        <v/>
      </c>
      <c r="F505" s="17" t="str">
        <f>IFERROR(__xludf.DUMMYFUNCTION("IFERROR(
  TEXTJOIN(CHAR(10),TRUE,FILTER('SUMMARY DATA'!F:F,'SUMMARY DATA'!$A:$A=$A505,'SUMMARY DATA'!$C:$C=$B505,'SUMMARY DATA'!$B:$B=""RWS"")),
  IF(
    OR(
      ISNUMBER(SEARCH(""CDM CASH DEPOSIT"",$C505)),
      ISNUMBER(SEARCH(""CASH DEPOSIT"",$C50"&amp;"5)),
      COUNTIFS('SUMMARY DATA'!$D:$D,$C505,'SUMMARY DATA'!$B:$B,""RWS"")&lt;&gt;1
    ),
    """",
    IFERROR(TEXTJOIN(CHAR(10),TRUE,FILTER('SUMMARY DATA'!F:F,'SUMMARY DATA'!$D:$D=$C505,'SUMMARY DATA'!$B:$B=""RWS"")),"""")
  )
)"),"")</f>
        <v/>
      </c>
      <c r="G505" s="17" t="str">
        <f>IFERROR(__xludf.DUMMYFUNCTION("IFERROR(
  TEXTJOIN(CHAR(10),TRUE,FILTER('SUMMARY DATA'!G:G,'SUMMARY DATA'!$A:$A=$A505,'SUMMARY DATA'!$C:$C=$B505,'SUMMARY DATA'!$B:$B=""RWS"")),
  IF(
    OR(
      ISNUMBER(SEARCH(""CDM CASH DEPOSIT"",$C505)),
      ISNUMBER(SEARCH(""CASH DEPOSIT"",$C50"&amp;"5)),
      COUNTIFS('SUMMARY DATA'!$D:$D,$C505,'SUMMARY DATA'!$B:$B,""RWS"")&lt;&gt;1
    ),
    """",
    IFERROR(TEXTJOIN(CHAR(10),TRUE,FILTER('SUMMARY DATA'!G:G,'SUMMARY DATA'!$D:$D=$C505,'SUMMARY DATA'!$B:$B=""RWS"")),"""")
  )
)"),"")</f>
        <v/>
      </c>
      <c r="H505" s="18" t="str">
        <f>IFERROR(__xludf.DUMMYFUNCTION("IFERROR(
  TEXTJOIN(CHAR(10),TRUE,FILTER('SUMMARY DATA'!H:H,'SUMMARY DATA'!$A:$A=$A505,'SUMMARY DATA'!$C:$C=$B505,'SUMMARY DATA'!$B:$B=""RWS"",'SUMMARY DATA'!$H:$H=$D505)),
  IF(
    OR(
      ISNUMBER(SEARCH(""CDM CASH DEPOSIT"",$C505)),
      ISNUMBER(S"&amp;"EARCH(""CASH DEPOSIT"",$C505))
    ),
    """",
    IFERROR(TEXTJOIN(CHAR(10),TRUE,FILTER('SUMMARY DATA'!H:H,'SUMMARY DATA'!$D:$D=$C505,'SUMMARY DATA'!$B:$B=""RWS"",'SUMMARY DATA'!$H:$H=$D505)),"""")
  )
)"),"")</f>
        <v/>
      </c>
      <c r="I505" s="18" t="str">
        <f>IFERROR(__xludf.DUMMYFUNCTION("IF(H505="""","""",
SUM(ARRAYFORMULA(VALUE(SPLIT(H505,CHAR(10)))))
)"),"")</f>
        <v/>
      </c>
      <c r="J505" s="17" t="str">
        <f>IFERROR(__xludf.DUMMYFUNCTION("IFERROR(
  TEXTJOIN(CHAR(10),TRUE,FILTER('SUMMARY DATA'!I:I,'SUMMARY DATA'!$A:$A=$A505,'SUMMARY DATA'!$C:$C=$B505,'SUMMARY DATA'!$B:$B=""RWS"")),
  IF(
    OR(
      ISNUMBER(SEARCH(""CDM CASH DEPOSIT"",$C505)),
      ISNUMBER(SEARCH(""CASH DEPOSIT"",$C50"&amp;"5)),
      COUNTIFS('SUMMARY DATA'!$D:$D,$C505,'SUMMARY DATA'!$B:$B,""RWS"")&lt;&gt;1
    ),
    """",
    IFERROR(TEXTJOIN(CHAR(10),TRUE,FILTER('SUMMARY DATA'!I:I,'SUMMARY DATA'!$D:$D=$C505,'SUMMARY DATA'!$B:$B=""RWS"")),"""")
  )
)"),"")</f>
        <v/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Height="1" spans="1:27">
      <c r="A506" s="2" t="s">
        <v>1929</v>
      </c>
      <c r="B506" s="15">
        <v>45994</v>
      </c>
      <c r="C506" s="2" t="s">
        <v>1930</v>
      </c>
      <c r="D506" s="3">
        <v>50</v>
      </c>
      <c r="E506" s="16" t="str">
        <f>IFERROR(__xludf.DUMMYFUNCTION("IFERROR(
  TEXTJOIN(CHAR(10),TRUE,FILTER('SUMMARY DATA'!E:E,'SUMMARY DATA'!$A:$A=$A506,'SUMMARY DATA'!$C:$C=$B506,'SUMMARY DATA'!$B:$B=""RWS"")),
  IF(
    OR(
      ISNUMBER(SEARCH(""CDM CASH DEPOSIT"",$C506)),
      ISNUMBER(SEARCH(""CASH DEPOSIT"",$C50"&amp;"6)),
      COUNTIFS('SUMMARY DATA'!$D:$D,$C506,'SUMMARY DATA'!$B:$B,""RWS"")&lt;&gt;1
    ),
    """",
    IFERROR(TEXTJOIN(CHAR(10),TRUE,FILTER('SUMMARY DATA'!E:E,'SUMMARY DATA'!$D:$D=$C506,'SUMMARY DATA'!$B:$B=""RWS"")),"""")
  )
)"),"")</f>
        <v/>
      </c>
      <c r="F506" s="17" t="str">
        <f>IFERROR(__xludf.DUMMYFUNCTION("IFERROR(
  TEXTJOIN(CHAR(10),TRUE,FILTER('SUMMARY DATA'!F:F,'SUMMARY DATA'!$A:$A=$A506,'SUMMARY DATA'!$C:$C=$B506,'SUMMARY DATA'!$B:$B=""RWS"")),
  IF(
    OR(
      ISNUMBER(SEARCH(""CDM CASH DEPOSIT"",$C506)),
      ISNUMBER(SEARCH(""CASH DEPOSIT"",$C50"&amp;"6)),
      COUNTIFS('SUMMARY DATA'!$D:$D,$C506,'SUMMARY DATA'!$B:$B,""RWS"")&lt;&gt;1
    ),
    """",
    IFERROR(TEXTJOIN(CHAR(10),TRUE,FILTER('SUMMARY DATA'!F:F,'SUMMARY DATA'!$D:$D=$C506,'SUMMARY DATA'!$B:$B=""RWS"")),"""")
  )
)"),"")</f>
        <v/>
      </c>
      <c r="G506" s="17" t="str">
        <f>IFERROR(__xludf.DUMMYFUNCTION("IFERROR(
  TEXTJOIN(CHAR(10),TRUE,FILTER('SUMMARY DATA'!G:G,'SUMMARY DATA'!$A:$A=$A506,'SUMMARY DATA'!$C:$C=$B506,'SUMMARY DATA'!$B:$B=""RWS"")),
  IF(
    OR(
      ISNUMBER(SEARCH(""CDM CASH DEPOSIT"",$C506)),
      ISNUMBER(SEARCH(""CASH DEPOSIT"",$C50"&amp;"6)),
      COUNTIFS('SUMMARY DATA'!$D:$D,$C506,'SUMMARY DATA'!$B:$B,""RWS"")&lt;&gt;1
    ),
    """",
    IFERROR(TEXTJOIN(CHAR(10),TRUE,FILTER('SUMMARY DATA'!G:G,'SUMMARY DATA'!$D:$D=$C506,'SUMMARY DATA'!$B:$B=""RWS"")),"""")
  )
)"),"")</f>
        <v/>
      </c>
      <c r="H506" s="18" t="str">
        <f>IFERROR(__xludf.DUMMYFUNCTION("IFERROR(
  TEXTJOIN(CHAR(10),TRUE,FILTER('SUMMARY DATA'!H:H,'SUMMARY DATA'!$A:$A=$A506,'SUMMARY DATA'!$C:$C=$B506,'SUMMARY DATA'!$B:$B=""RWS"",'SUMMARY DATA'!$H:$H=$D506)),
  IF(
    OR(
      ISNUMBER(SEARCH(""CDM CASH DEPOSIT"",$C506)),
      ISNUMBER(S"&amp;"EARCH(""CASH DEPOSIT"",$C506))
    ),
    """",
    IFERROR(TEXTJOIN(CHAR(10),TRUE,FILTER('SUMMARY DATA'!H:H,'SUMMARY DATA'!$D:$D=$C506,'SUMMARY DATA'!$B:$B=""RWS"",'SUMMARY DATA'!$H:$H=$D506)),"""")
  )
)"),"")</f>
        <v/>
      </c>
      <c r="I506" s="18" t="str">
        <f>IFERROR(__xludf.DUMMYFUNCTION("IF(H506="""","""",
SUM(ARRAYFORMULA(VALUE(SPLIT(H506,CHAR(10)))))
)"),"")</f>
        <v/>
      </c>
      <c r="J506" s="17" t="str">
        <f>IFERROR(__xludf.DUMMYFUNCTION("IFERROR(
  TEXTJOIN(CHAR(10),TRUE,FILTER('SUMMARY DATA'!I:I,'SUMMARY DATA'!$A:$A=$A506,'SUMMARY DATA'!$C:$C=$B506,'SUMMARY DATA'!$B:$B=""RWS"")),
  IF(
    OR(
      ISNUMBER(SEARCH(""CDM CASH DEPOSIT"",$C506)),
      ISNUMBER(SEARCH(""CASH DEPOSIT"",$C50"&amp;"6)),
      COUNTIFS('SUMMARY DATA'!$D:$D,$C506,'SUMMARY DATA'!$B:$B,""RWS"")&lt;&gt;1
    ),
    """",
    IFERROR(TEXTJOIN(CHAR(10),TRUE,FILTER('SUMMARY DATA'!I:I,'SUMMARY DATA'!$D:$D=$C506,'SUMMARY DATA'!$B:$B=""RWS"")),"""")
  )
)"),"")</f>
        <v/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Height="1" spans="1:27">
      <c r="A507" s="2" t="s">
        <v>1931</v>
      </c>
      <c r="B507" s="15">
        <v>45994</v>
      </c>
      <c r="C507" s="2" t="s">
        <v>1932</v>
      </c>
      <c r="D507" s="3">
        <v>58.86</v>
      </c>
      <c r="E507" s="16" t="str">
        <f>IFERROR(__xludf.DUMMYFUNCTION("IFERROR(
  TEXTJOIN(CHAR(10),TRUE,FILTER('SUMMARY DATA'!E:E,'SUMMARY DATA'!$A:$A=$A507,'SUMMARY DATA'!$C:$C=$B507,'SUMMARY DATA'!$B:$B=""RWS"")),
  IF(
    OR(
      ISNUMBER(SEARCH(""CDM CASH DEPOSIT"",$C507)),
      ISNUMBER(SEARCH(""CASH DEPOSIT"",$C50"&amp;"7)),
      COUNTIFS('SUMMARY DATA'!$D:$D,$C507,'SUMMARY DATA'!$B:$B,""RWS"")&lt;&gt;1
    ),
    """",
    IFERROR(TEXTJOIN(CHAR(10),TRUE,FILTER('SUMMARY DATA'!E:E,'SUMMARY DATA'!$D:$D=$C507,'SUMMARY DATA'!$B:$B=""RWS"")),"""")
  )
)"),"")</f>
        <v/>
      </c>
      <c r="F507" s="17" t="str">
        <f>IFERROR(__xludf.DUMMYFUNCTION("IFERROR(
  TEXTJOIN(CHAR(10),TRUE,FILTER('SUMMARY DATA'!F:F,'SUMMARY DATA'!$A:$A=$A507,'SUMMARY DATA'!$C:$C=$B507,'SUMMARY DATA'!$B:$B=""RWS"")),
  IF(
    OR(
      ISNUMBER(SEARCH(""CDM CASH DEPOSIT"",$C507)),
      ISNUMBER(SEARCH(""CASH DEPOSIT"",$C50"&amp;"7)),
      COUNTIFS('SUMMARY DATA'!$D:$D,$C507,'SUMMARY DATA'!$B:$B,""RWS"")&lt;&gt;1
    ),
    """",
    IFERROR(TEXTJOIN(CHAR(10),TRUE,FILTER('SUMMARY DATA'!F:F,'SUMMARY DATA'!$D:$D=$C507,'SUMMARY DATA'!$B:$B=""RWS"")),"""")
  )
)"),"")</f>
        <v/>
      </c>
      <c r="G507" s="17" t="str">
        <f>IFERROR(__xludf.DUMMYFUNCTION("IFERROR(
  TEXTJOIN(CHAR(10),TRUE,FILTER('SUMMARY DATA'!G:G,'SUMMARY DATA'!$A:$A=$A507,'SUMMARY DATA'!$C:$C=$B507,'SUMMARY DATA'!$B:$B=""RWS"")),
  IF(
    OR(
      ISNUMBER(SEARCH(""CDM CASH DEPOSIT"",$C507)),
      ISNUMBER(SEARCH(""CASH DEPOSIT"",$C50"&amp;"7)),
      COUNTIFS('SUMMARY DATA'!$D:$D,$C507,'SUMMARY DATA'!$B:$B,""RWS"")&lt;&gt;1
    ),
    """",
    IFERROR(TEXTJOIN(CHAR(10),TRUE,FILTER('SUMMARY DATA'!G:G,'SUMMARY DATA'!$D:$D=$C507,'SUMMARY DATA'!$B:$B=""RWS"")),"""")
  )
)"),"")</f>
        <v/>
      </c>
      <c r="H507" s="18" t="str">
        <f>IFERROR(__xludf.DUMMYFUNCTION("IFERROR(
  TEXTJOIN(CHAR(10),TRUE,FILTER('SUMMARY DATA'!H:H,'SUMMARY DATA'!$A:$A=$A507,'SUMMARY DATA'!$C:$C=$B507,'SUMMARY DATA'!$B:$B=""RWS"",'SUMMARY DATA'!$H:$H=$D507)),
  IF(
    OR(
      ISNUMBER(SEARCH(""CDM CASH DEPOSIT"",$C507)),
      ISNUMBER(S"&amp;"EARCH(""CASH DEPOSIT"",$C507))
    ),
    """",
    IFERROR(TEXTJOIN(CHAR(10),TRUE,FILTER('SUMMARY DATA'!H:H,'SUMMARY DATA'!$D:$D=$C507,'SUMMARY DATA'!$B:$B=""RWS"",'SUMMARY DATA'!$H:$H=$D507)),"""")
  )
)"),"")</f>
        <v/>
      </c>
      <c r="I507" s="18" t="str">
        <f>IFERROR(__xludf.DUMMYFUNCTION("IF(H507="""","""",
SUM(ARRAYFORMULA(VALUE(SPLIT(H507,CHAR(10)))))
)"),"")</f>
        <v/>
      </c>
      <c r="J507" s="17" t="str">
        <f>IFERROR(__xludf.DUMMYFUNCTION("IFERROR(
  TEXTJOIN(CHAR(10),TRUE,FILTER('SUMMARY DATA'!I:I,'SUMMARY DATA'!$A:$A=$A507,'SUMMARY DATA'!$C:$C=$B507,'SUMMARY DATA'!$B:$B=""RWS"")),
  IF(
    OR(
      ISNUMBER(SEARCH(""CDM CASH DEPOSIT"",$C507)),
      ISNUMBER(SEARCH(""CASH DEPOSIT"",$C50"&amp;"7)),
      COUNTIFS('SUMMARY DATA'!$D:$D,$C507,'SUMMARY DATA'!$B:$B,""RWS"")&lt;&gt;1
    ),
    """",
    IFERROR(TEXTJOIN(CHAR(10),TRUE,FILTER('SUMMARY DATA'!I:I,'SUMMARY DATA'!$D:$D=$C507,'SUMMARY DATA'!$B:$B=""RWS"")),"""")
  )
)"),"")</f>
        <v/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Height="1" spans="1:27">
      <c r="A508" s="2" t="s">
        <v>1933</v>
      </c>
      <c r="B508" s="15">
        <v>45994</v>
      </c>
      <c r="C508" s="2" t="s">
        <v>1934</v>
      </c>
      <c r="D508" s="3">
        <v>69.6</v>
      </c>
      <c r="E508" s="16" t="str">
        <f>IFERROR(__xludf.DUMMYFUNCTION("IFERROR(
  TEXTJOIN(CHAR(10),TRUE,FILTER('SUMMARY DATA'!E:E,'SUMMARY DATA'!$A:$A=$A508,'SUMMARY DATA'!$C:$C=$B508,'SUMMARY DATA'!$B:$B=""RWS"")),
  IF(
    OR(
      ISNUMBER(SEARCH(""CDM CASH DEPOSIT"",$C508)),
      ISNUMBER(SEARCH(""CASH DEPOSIT"",$C50"&amp;"8)),
      COUNTIFS('SUMMARY DATA'!$D:$D,$C508,'SUMMARY DATA'!$B:$B,""RWS"")&lt;&gt;1
    ),
    """",
    IFERROR(TEXTJOIN(CHAR(10),TRUE,FILTER('SUMMARY DATA'!E:E,'SUMMARY DATA'!$D:$D=$C508,'SUMMARY DATA'!$B:$B=""RWS"")),"""")
  )
)"),"")</f>
        <v/>
      </c>
      <c r="F508" s="17" t="str">
        <f>IFERROR(__xludf.DUMMYFUNCTION("IFERROR(
  TEXTJOIN(CHAR(10),TRUE,FILTER('SUMMARY DATA'!F:F,'SUMMARY DATA'!$A:$A=$A508,'SUMMARY DATA'!$C:$C=$B508,'SUMMARY DATA'!$B:$B=""RWS"")),
  IF(
    OR(
      ISNUMBER(SEARCH(""CDM CASH DEPOSIT"",$C508)),
      ISNUMBER(SEARCH(""CASH DEPOSIT"",$C50"&amp;"8)),
      COUNTIFS('SUMMARY DATA'!$D:$D,$C508,'SUMMARY DATA'!$B:$B,""RWS"")&lt;&gt;1
    ),
    """",
    IFERROR(TEXTJOIN(CHAR(10),TRUE,FILTER('SUMMARY DATA'!F:F,'SUMMARY DATA'!$D:$D=$C508,'SUMMARY DATA'!$B:$B=""RWS"")),"""")
  )
)"),"")</f>
        <v/>
      </c>
      <c r="G508" s="17" t="str">
        <f>IFERROR(__xludf.DUMMYFUNCTION("IFERROR(
  TEXTJOIN(CHAR(10),TRUE,FILTER('SUMMARY DATA'!G:G,'SUMMARY DATA'!$A:$A=$A508,'SUMMARY DATA'!$C:$C=$B508,'SUMMARY DATA'!$B:$B=""RWS"")),
  IF(
    OR(
      ISNUMBER(SEARCH(""CDM CASH DEPOSIT"",$C508)),
      ISNUMBER(SEARCH(""CASH DEPOSIT"",$C50"&amp;"8)),
      COUNTIFS('SUMMARY DATA'!$D:$D,$C508,'SUMMARY DATA'!$B:$B,""RWS"")&lt;&gt;1
    ),
    """",
    IFERROR(TEXTJOIN(CHAR(10),TRUE,FILTER('SUMMARY DATA'!G:G,'SUMMARY DATA'!$D:$D=$C508,'SUMMARY DATA'!$B:$B=""RWS"")),"""")
  )
)"),"")</f>
        <v/>
      </c>
      <c r="H508" s="18" t="str">
        <f>IFERROR(__xludf.DUMMYFUNCTION("IFERROR(
  TEXTJOIN(CHAR(10),TRUE,FILTER('SUMMARY DATA'!H:H,'SUMMARY DATA'!$A:$A=$A508,'SUMMARY DATA'!$C:$C=$B508,'SUMMARY DATA'!$B:$B=""RWS"",'SUMMARY DATA'!$H:$H=$D508)),
  IF(
    OR(
      ISNUMBER(SEARCH(""CDM CASH DEPOSIT"",$C508)),
      ISNUMBER(S"&amp;"EARCH(""CASH DEPOSIT"",$C508))
    ),
    """",
    IFERROR(TEXTJOIN(CHAR(10),TRUE,FILTER('SUMMARY DATA'!H:H,'SUMMARY DATA'!$D:$D=$C508,'SUMMARY DATA'!$B:$B=""RWS"",'SUMMARY DATA'!$H:$H=$D508)),"""")
  )
)"),"")</f>
        <v/>
      </c>
      <c r="I508" s="18" t="str">
        <f>IFERROR(__xludf.DUMMYFUNCTION("IF(H508="""","""",
SUM(ARRAYFORMULA(VALUE(SPLIT(H508,CHAR(10)))))
)"),"")</f>
        <v/>
      </c>
      <c r="J508" s="17" t="str">
        <f>IFERROR(__xludf.DUMMYFUNCTION("IFERROR(
  TEXTJOIN(CHAR(10),TRUE,FILTER('SUMMARY DATA'!I:I,'SUMMARY DATA'!$A:$A=$A508,'SUMMARY DATA'!$C:$C=$B508,'SUMMARY DATA'!$B:$B=""RWS"")),
  IF(
    OR(
      ISNUMBER(SEARCH(""CDM CASH DEPOSIT"",$C508)),
      ISNUMBER(SEARCH(""CASH DEPOSIT"",$C50"&amp;"8)),
      COUNTIFS('SUMMARY DATA'!$D:$D,$C508,'SUMMARY DATA'!$B:$B,""RWS"")&lt;&gt;1
    ),
    """",
    IFERROR(TEXTJOIN(CHAR(10),TRUE,FILTER('SUMMARY DATA'!I:I,'SUMMARY DATA'!$D:$D=$C508,'SUMMARY DATA'!$B:$B=""RWS"")),"""")
  )
)"),"")</f>
        <v/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Height="1" spans="1:27">
      <c r="A509" s="2" t="s">
        <v>1935</v>
      </c>
      <c r="B509" s="15">
        <v>45993</v>
      </c>
      <c r="C509" s="2" t="s">
        <v>1936</v>
      </c>
      <c r="D509" s="3">
        <v>10</v>
      </c>
      <c r="E509" s="16" t="str">
        <f>IFERROR(__xludf.DUMMYFUNCTION("IFERROR(
  TEXTJOIN(CHAR(10),TRUE,FILTER('SUMMARY DATA'!E:E,'SUMMARY DATA'!$A:$A=$A509,'SUMMARY DATA'!$C:$C=$B509,'SUMMARY DATA'!$B:$B=""RWS"")),
  IF(
    OR(
      ISNUMBER(SEARCH(""CDM CASH DEPOSIT"",$C509)),
      ISNUMBER(SEARCH(""CASH DEPOSIT"",$C50"&amp;"9)),
      COUNTIFS('SUMMARY DATA'!$D:$D,$C509,'SUMMARY DATA'!$B:$B,""RWS"")&lt;&gt;1
    ),
    """",
    IFERROR(TEXTJOIN(CHAR(10),TRUE,FILTER('SUMMARY DATA'!E:E,'SUMMARY DATA'!$D:$D=$C509,'SUMMARY DATA'!$B:$B=""RWS"")),"""")
  )
)"),"")</f>
        <v/>
      </c>
      <c r="F509" s="17" t="str">
        <f>IFERROR(__xludf.DUMMYFUNCTION("IFERROR(
  TEXTJOIN(CHAR(10),TRUE,FILTER('SUMMARY DATA'!F:F,'SUMMARY DATA'!$A:$A=$A509,'SUMMARY DATA'!$C:$C=$B509,'SUMMARY DATA'!$B:$B=""RWS"")),
  IF(
    OR(
      ISNUMBER(SEARCH(""CDM CASH DEPOSIT"",$C509)),
      ISNUMBER(SEARCH(""CASH DEPOSIT"",$C50"&amp;"9)),
      COUNTIFS('SUMMARY DATA'!$D:$D,$C509,'SUMMARY DATA'!$B:$B,""RWS"")&lt;&gt;1
    ),
    """",
    IFERROR(TEXTJOIN(CHAR(10),TRUE,FILTER('SUMMARY DATA'!F:F,'SUMMARY DATA'!$D:$D=$C509,'SUMMARY DATA'!$B:$B=""RWS"")),"""")
  )
)"),"")</f>
        <v/>
      </c>
      <c r="G509" s="17" t="str">
        <f>IFERROR(__xludf.DUMMYFUNCTION("IFERROR(
  TEXTJOIN(CHAR(10),TRUE,FILTER('SUMMARY DATA'!G:G,'SUMMARY DATA'!$A:$A=$A509,'SUMMARY DATA'!$C:$C=$B509,'SUMMARY DATA'!$B:$B=""RWS"")),
  IF(
    OR(
      ISNUMBER(SEARCH(""CDM CASH DEPOSIT"",$C509)),
      ISNUMBER(SEARCH(""CASH DEPOSIT"",$C50"&amp;"9)),
      COUNTIFS('SUMMARY DATA'!$D:$D,$C509,'SUMMARY DATA'!$B:$B,""RWS"")&lt;&gt;1
    ),
    """",
    IFERROR(TEXTJOIN(CHAR(10),TRUE,FILTER('SUMMARY DATA'!G:G,'SUMMARY DATA'!$D:$D=$C509,'SUMMARY DATA'!$B:$B=""RWS"")),"""")
  )
)"),"")</f>
        <v/>
      </c>
      <c r="H509" s="18" t="str">
        <f>IFERROR(__xludf.DUMMYFUNCTION("IFERROR(
  TEXTJOIN(CHAR(10),TRUE,FILTER('SUMMARY DATA'!H:H,'SUMMARY DATA'!$A:$A=$A509,'SUMMARY DATA'!$C:$C=$B509,'SUMMARY DATA'!$B:$B=""RWS"",'SUMMARY DATA'!$H:$H=$D509)),
  IF(
    OR(
      ISNUMBER(SEARCH(""CDM CASH DEPOSIT"",$C509)),
      ISNUMBER(S"&amp;"EARCH(""CASH DEPOSIT"",$C509))
    ),
    """",
    IFERROR(TEXTJOIN(CHAR(10),TRUE,FILTER('SUMMARY DATA'!H:H,'SUMMARY DATA'!$D:$D=$C509,'SUMMARY DATA'!$B:$B=""RWS"",'SUMMARY DATA'!$H:$H=$D509)),"""")
  )
)"),"")</f>
        <v/>
      </c>
      <c r="I509" s="18" t="str">
        <f>IFERROR(__xludf.DUMMYFUNCTION("IF(H509="""","""",
SUM(ARRAYFORMULA(VALUE(SPLIT(H509,CHAR(10)))))
)"),"")</f>
        <v/>
      </c>
      <c r="J509" s="17" t="str">
        <f>IFERROR(__xludf.DUMMYFUNCTION("IFERROR(
  TEXTJOIN(CHAR(10),TRUE,FILTER('SUMMARY DATA'!I:I,'SUMMARY DATA'!$A:$A=$A509,'SUMMARY DATA'!$C:$C=$B509,'SUMMARY DATA'!$B:$B=""RWS"")),
  IF(
    OR(
      ISNUMBER(SEARCH(""CDM CASH DEPOSIT"",$C509)),
      ISNUMBER(SEARCH(""CASH DEPOSIT"",$C50"&amp;"9)),
      COUNTIFS('SUMMARY DATA'!$D:$D,$C509,'SUMMARY DATA'!$B:$B,""RWS"")&lt;&gt;1
    ),
    """",
    IFERROR(TEXTJOIN(CHAR(10),TRUE,FILTER('SUMMARY DATA'!I:I,'SUMMARY DATA'!$D:$D=$C509,'SUMMARY DATA'!$B:$B=""RWS"")),"""")
  )
)"),"")</f>
        <v/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Height="1" spans="1:27">
      <c r="A510" s="2" t="s">
        <v>1937</v>
      </c>
      <c r="B510" s="15">
        <v>45993</v>
      </c>
      <c r="C510" s="2" t="s">
        <v>1938</v>
      </c>
      <c r="D510" s="3">
        <v>17.98</v>
      </c>
      <c r="E510" s="16" t="str">
        <f>IFERROR(__xludf.DUMMYFUNCTION("IFERROR(
  TEXTJOIN(CHAR(10),TRUE,FILTER('SUMMARY DATA'!E:E,'SUMMARY DATA'!$A:$A=$A510,'SUMMARY DATA'!$C:$C=$B510,'SUMMARY DATA'!$B:$B=""RWS"")),
  IF(
    OR(
      ISNUMBER(SEARCH(""CDM CASH DEPOSIT"",$C510)),
      ISNUMBER(SEARCH(""CASH DEPOSIT"",$C51"&amp;"0)),
      COUNTIFS('SUMMARY DATA'!$D:$D,$C510,'SUMMARY DATA'!$B:$B,""RWS"")&lt;&gt;1
    ),
    """",
    IFERROR(TEXTJOIN(CHAR(10),TRUE,FILTER('SUMMARY DATA'!E:E,'SUMMARY DATA'!$D:$D=$C510,'SUMMARY DATA'!$B:$B=""RWS"")),"""")
  )
)"),"")</f>
        <v/>
      </c>
      <c r="F510" s="17" t="str">
        <f>IFERROR(__xludf.DUMMYFUNCTION("IFERROR(
  TEXTJOIN(CHAR(10),TRUE,FILTER('SUMMARY DATA'!F:F,'SUMMARY DATA'!$A:$A=$A510,'SUMMARY DATA'!$C:$C=$B510,'SUMMARY DATA'!$B:$B=""RWS"")),
  IF(
    OR(
      ISNUMBER(SEARCH(""CDM CASH DEPOSIT"",$C510)),
      ISNUMBER(SEARCH(""CASH DEPOSIT"",$C51"&amp;"0)),
      COUNTIFS('SUMMARY DATA'!$D:$D,$C510,'SUMMARY DATA'!$B:$B,""RWS"")&lt;&gt;1
    ),
    """",
    IFERROR(TEXTJOIN(CHAR(10),TRUE,FILTER('SUMMARY DATA'!F:F,'SUMMARY DATA'!$D:$D=$C510,'SUMMARY DATA'!$B:$B=""RWS"")),"""")
  )
)"),"")</f>
        <v/>
      </c>
      <c r="G510" s="17" t="str">
        <f>IFERROR(__xludf.DUMMYFUNCTION("IFERROR(
  TEXTJOIN(CHAR(10),TRUE,FILTER('SUMMARY DATA'!G:G,'SUMMARY DATA'!$A:$A=$A510,'SUMMARY DATA'!$C:$C=$B510,'SUMMARY DATA'!$B:$B=""RWS"")),
  IF(
    OR(
      ISNUMBER(SEARCH(""CDM CASH DEPOSIT"",$C510)),
      ISNUMBER(SEARCH(""CASH DEPOSIT"",$C51"&amp;"0)),
      COUNTIFS('SUMMARY DATA'!$D:$D,$C510,'SUMMARY DATA'!$B:$B,""RWS"")&lt;&gt;1
    ),
    """",
    IFERROR(TEXTJOIN(CHAR(10),TRUE,FILTER('SUMMARY DATA'!G:G,'SUMMARY DATA'!$D:$D=$C510,'SUMMARY DATA'!$B:$B=""RWS"")),"""")
  )
)"),"")</f>
        <v/>
      </c>
      <c r="H510" s="18" t="str">
        <f>IFERROR(__xludf.DUMMYFUNCTION("IFERROR(
  TEXTJOIN(CHAR(10),TRUE,FILTER('SUMMARY DATA'!H:H,'SUMMARY DATA'!$A:$A=$A510,'SUMMARY DATA'!$C:$C=$B510,'SUMMARY DATA'!$B:$B=""RWS"",'SUMMARY DATA'!$H:$H=$D510)),
  IF(
    OR(
      ISNUMBER(SEARCH(""CDM CASH DEPOSIT"",$C510)),
      ISNUMBER(S"&amp;"EARCH(""CASH DEPOSIT"",$C510))
    ),
    """",
    IFERROR(TEXTJOIN(CHAR(10),TRUE,FILTER('SUMMARY DATA'!H:H,'SUMMARY DATA'!$D:$D=$C510,'SUMMARY DATA'!$B:$B=""RWS"",'SUMMARY DATA'!$H:$H=$D510)),"""")
  )
)"),"")</f>
        <v/>
      </c>
      <c r="I510" s="18" t="str">
        <f>IFERROR(__xludf.DUMMYFUNCTION("IF(H510="""","""",
SUM(ARRAYFORMULA(VALUE(SPLIT(H510,CHAR(10)))))
)"),"")</f>
        <v/>
      </c>
      <c r="J510" s="17" t="str">
        <f>IFERROR(__xludf.DUMMYFUNCTION("IFERROR(
  TEXTJOIN(CHAR(10),TRUE,FILTER('SUMMARY DATA'!I:I,'SUMMARY DATA'!$A:$A=$A510,'SUMMARY DATA'!$C:$C=$B510,'SUMMARY DATA'!$B:$B=""RWS"")),
  IF(
    OR(
      ISNUMBER(SEARCH(""CDM CASH DEPOSIT"",$C510)),
      ISNUMBER(SEARCH(""CASH DEPOSIT"",$C51"&amp;"0)),
      COUNTIFS('SUMMARY DATA'!$D:$D,$C510,'SUMMARY DATA'!$B:$B,""RWS"")&lt;&gt;1
    ),
    """",
    IFERROR(TEXTJOIN(CHAR(10),TRUE,FILTER('SUMMARY DATA'!I:I,'SUMMARY DATA'!$D:$D=$C510,'SUMMARY DATA'!$B:$B=""RWS"")),"""")
  )
)"),"")</f>
        <v/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Height="1" spans="1:27">
      <c r="A511" s="2" t="s">
        <v>1939</v>
      </c>
      <c r="B511" s="15">
        <v>45993</v>
      </c>
      <c r="C511" s="2" t="s">
        <v>837</v>
      </c>
      <c r="D511" s="3">
        <v>53.59</v>
      </c>
      <c r="E511" s="16" t="str">
        <f>IFERROR(__xludf.DUMMYFUNCTION("IFERROR(
  TEXTJOIN(CHAR(10),TRUE,FILTER('SUMMARY DATA'!E:E,'SUMMARY DATA'!$A:$A=$A511,'SUMMARY DATA'!$C:$C=$B511,'SUMMARY DATA'!$B:$B=""RWS"")),
  IF(
    OR(
      ISNUMBER(SEARCH(""CDM CASH DEPOSIT"",$C511)),
      ISNUMBER(SEARCH(""CASH DEPOSIT"",$C51"&amp;"1)),
      COUNTIFS('SUMMARY DATA'!$D:$D,$C511,'SUMMARY DATA'!$B:$B,""RWS"")&lt;&gt;1
    ),
    """",
    IFERROR(TEXTJOIN(CHAR(10),TRUE,FILTER('SUMMARY DATA'!E:E,'SUMMARY DATA'!$D:$D=$C511,'SUMMARY DATA'!$B:$B=""RWS"")),"""")
  )
)"),"")</f>
        <v/>
      </c>
      <c r="F511" s="17" t="str">
        <f>IFERROR(__xludf.DUMMYFUNCTION("IFERROR(
  TEXTJOIN(CHAR(10),TRUE,FILTER('SUMMARY DATA'!F:F,'SUMMARY DATA'!$A:$A=$A511,'SUMMARY DATA'!$C:$C=$B511,'SUMMARY DATA'!$B:$B=""RWS"")),
  IF(
    OR(
      ISNUMBER(SEARCH(""CDM CASH DEPOSIT"",$C511)),
      ISNUMBER(SEARCH(""CASH DEPOSIT"",$C51"&amp;"1)),
      COUNTIFS('SUMMARY DATA'!$D:$D,$C511,'SUMMARY DATA'!$B:$B,""RWS"")&lt;&gt;1
    ),
    """",
    IFERROR(TEXTJOIN(CHAR(10),TRUE,FILTER('SUMMARY DATA'!F:F,'SUMMARY DATA'!$D:$D=$C511,'SUMMARY DATA'!$B:$B=""RWS"")),"""")
  )
)"),"")</f>
        <v/>
      </c>
      <c r="G511" s="17" t="str">
        <f>IFERROR(__xludf.DUMMYFUNCTION("IFERROR(
  TEXTJOIN(CHAR(10),TRUE,FILTER('SUMMARY DATA'!G:G,'SUMMARY DATA'!$A:$A=$A511,'SUMMARY DATA'!$C:$C=$B511,'SUMMARY DATA'!$B:$B=""RWS"")),
  IF(
    OR(
      ISNUMBER(SEARCH(""CDM CASH DEPOSIT"",$C511)),
      ISNUMBER(SEARCH(""CASH DEPOSIT"",$C51"&amp;"1)),
      COUNTIFS('SUMMARY DATA'!$D:$D,$C511,'SUMMARY DATA'!$B:$B,""RWS"")&lt;&gt;1
    ),
    """",
    IFERROR(TEXTJOIN(CHAR(10),TRUE,FILTER('SUMMARY DATA'!G:G,'SUMMARY DATA'!$D:$D=$C511,'SUMMARY DATA'!$B:$B=""RWS"")),"""")
  )
)"),"")</f>
        <v/>
      </c>
      <c r="H511" s="18" t="str">
        <f>IFERROR(__xludf.DUMMYFUNCTION("IFERROR(
  TEXTJOIN(CHAR(10),TRUE,FILTER('SUMMARY DATA'!H:H,'SUMMARY DATA'!$A:$A=$A511,'SUMMARY DATA'!$C:$C=$B511,'SUMMARY DATA'!$B:$B=""RWS"",'SUMMARY DATA'!$H:$H=$D511)),
  IF(
    OR(
      ISNUMBER(SEARCH(""CDM CASH DEPOSIT"",$C511)),
      ISNUMBER(S"&amp;"EARCH(""CASH DEPOSIT"",$C511))
    ),
    """",
    IFERROR(TEXTJOIN(CHAR(10),TRUE,FILTER('SUMMARY DATA'!H:H,'SUMMARY DATA'!$D:$D=$C511,'SUMMARY DATA'!$B:$B=""RWS"",'SUMMARY DATA'!$H:$H=$D511)),"""")
  )
)"),"")</f>
        <v/>
      </c>
      <c r="I511" s="18" t="str">
        <f>IFERROR(__xludf.DUMMYFUNCTION("IF(H511="""","""",
SUM(ARRAYFORMULA(VALUE(SPLIT(H511,CHAR(10)))))
)"),"")</f>
        <v/>
      </c>
      <c r="J511" s="17" t="str">
        <f>IFERROR(__xludf.DUMMYFUNCTION("IFERROR(
  TEXTJOIN(CHAR(10),TRUE,FILTER('SUMMARY DATA'!I:I,'SUMMARY DATA'!$A:$A=$A511,'SUMMARY DATA'!$C:$C=$B511,'SUMMARY DATA'!$B:$B=""RWS"")),
  IF(
    OR(
      ISNUMBER(SEARCH(""CDM CASH DEPOSIT"",$C511)),
      ISNUMBER(SEARCH(""CASH DEPOSIT"",$C51"&amp;"1)),
      COUNTIFS('SUMMARY DATA'!$D:$D,$C511,'SUMMARY DATA'!$B:$B,""RWS"")&lt;&gt;1
    ),
    """",
    IFERROR(TEXTJOIN(CHAR(10),TRUE,FILTER('SUMMARY DATA'!I:I,'SUMMARY DATA'!$D:$D=$C511,'SUMMARY DATA'!$B:$B=""RWS"")),"""")
  )
)"),"")</f>
        <v/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Height="1" spans="1:27">
      <c r="A512" s="2" t="s">
        <v>1940</v>
      </c>
      <c r="B512" s="15">
        <v>45993</v>
      </c>
      <c r="C512" s="2" t="s">
        <v>1941</v>
      </c>
      <c r="D512" s="3">
        <v>79</v>
      </c>
      <c r="E512" s="16" t="str">
        <f>IFERROR(__xludf.DUMMYFUNCTION("IFERROR(
  TEXTJOIN(CHAR(10),TRUE,FILTER('SUMMARY DATA'!E:E,'SUMMARY DATA'!$A:$A=$A512,'SUMMARY DATA'!$C:$C=$B512,'SUMMARY DATA'!$B:$B=""RWS"")),
  IF(
    OR(
      ISNUMBER(SEARCH(""CDM CASH DEPOSIT"",$C512)),
      ISNUMBER(SEARCH(""CASH DEPOSIT"",$C51"&amp;"2)),
      COUNTIFS('SUMMARY DATA'!$D:$D,$C512,'SUMMARY DATA'!$B:$B,""RWS"")&lt;&gt;1
    ),
    """",
    IFERROR(TEXTJOIN(CHAR(10),TRUE,FILTER('SUMMARY DATA'!E:E,'SUMMARY DATA'!$D:$D=$C512,'SUMMARY DATA'!$B:$B=""RWS"")),"""")
  )
)"),"")</f>
        <v/>
      </c>
      <c r="F512" s="17" t="str">
        <f>IFERROR(__xludf.DUMMYFUNCTION("IFERROR(
  TEXTJOIN(CHAR(10),TRUE,FILTER('SUMMARY DATA'!F:F,'SUMMARY DATA'!$A:$A=$A512,'SUMMARY DATA'!$C:$C=$B512,'SUMMARY DATA'!$B:$B=""RWS"")),
  IF(
    OR(
      ISNUMBER(SEARCH(""CDM CASH DEPOSIT"",$C512)),
      ISNUMBER(SEARCH(""CASH DEPOSIT"",$C51"&amp;"2)),
      COUNTIFS('SUMMARY DATA'!$D:$D,$C512,'SUMMARY DATA'!$B:$B,""RWS"")&lt;&gt;1
    ),
    """",
    IFERROR(TEXTJOIN(CHAR(10),TRUE,FILTER('SUMMARY DATA'!F:F,'SUMMARY DATA'!$D:$D=$C512,'SUMMARY DATA'!$B:$B=""RWS"")),"""")
  )
)"),"")</f>
        <v/>
      </c>
      <c r="G512" s="17" t="str">
        <f>IFERROR(__xludf.DUMMYFUNCTION("IFERROR(
  TEXTJOIN(CHAR(10),TRUE,FILTER('SUMMARY DATA'!G:G,'SUMMARY DATA'!$A:$A=$A512,'SUMMARY DATA'!$C:$C=$B512,'SUMMARY DATA'!$B:$B=""RWS"")),
  IF(
    OR(
      ISNUMBER(SEARCH(""CDM CASH DEPOSIT"",$C512)),
      ISNUMBER(SEARCH(""CASH DEPOSIT"",$C51"&amp;"2)),
      COUNTIFS('SUMMARY DATA'!$D:$D,$C512,'SUMMARY DATA'!$B:$B,""RWS"")&lt;&gt;1
    ),
    """",
    IFERROR(TEXTJOIN(CHAR(10),TRUE,FILTER('SUMMARY DATA'!G:G,'SUMMARY DATA'!$D:$D=$C512,'SUMMARY DATA'!$B:$B=""RWS"")),"""")
  )
)"),"")</f>
        <v/>
      </c>
      <c r="H512" s="18" t="str">
        <f>IFERROR(__xludf.DUMMYFUNCTION("IFERROR(
  TEXTJOIN(CHAR(10),TRUE,FILTER('SUMMARY DATA'!H:H,'SUMMARY DATA'!$A:$A=$A512,'SUMMARY DATA'!$C:$C=$B512,'SUMMARY DATA'!$B:$B=""RWS"",'SUMMARY DATA'!$H:$H=$D512)),
  IF(
    OR(
      ISNUMBER(SEARCH(""CDM CASH DEPOSIT"",$C512)),
      ISNUMBER(S"&amp;"EARCH(""CASH DEPOSIT"",$C512))
    ),
    """",
    IFERROR(TEXTJOIN(CHAR(10),TRUE,FILTER('SUMMARY DATA'!H:H,'SUMMARY DATA'!$D:$D=$C512,'SUMMARY DATA'!$B:$B=""RWS"",'SUMMARY DATA'!$H:$H=$D512)),"""")
  )
)"),"")</f>
        <v/>
      </c>
      <c r="I512" s="18" t="str">
        <f>IFERROR(__xludf.DUMMYFUNCTION("IF(H512="""","""",
SUM(ARRAYFORMULA(VALUE(SPLIT(H512,CHAR(10)))))
)"),"")</f>
        <v/>
      </c>
      <c r="J512" s="17" t="str">
        <f>IFERROR(__xludf.DUMMYFUNCTION("IFERROR(
  TEXTJOIN(CHAR(10),TRUE,FILTER('SUMMARY DATA'!I:I,'SUMMARY DATA'!$A:$A=$A512,'SUMMARY DATA'!$C:$C=$B512,'SUMMARY DATA'!$B:$B=""RWS"")),
  IF(
    OR(
      ISNUMBER(SEARCH(""CDM CASH DEPOSIT"",$C512)),
      ISNUMBER(SEARCH(""CASH DEPOSIT"",$C51"&amp;"2)),
      COUNTIFS('SUMMARY DATA'!$D:$D,$C512,'SUMMARY DATA'!$B:$B,""RWS"")&lt;&gt;1
    ),
    """",
    IFERROR(TEXTJOIN(CHAR(10),TRUE,FILTER('SUMMARY DATA'!I:I,'SUMMARY DATA'!$D:$D=$C512,'SUMMARY DATA'!$B:$B=""RWS"")),"""")
  )
)"),"")</f>
        <v/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Height="1" spans="1:27">
      <c r="A513" s="2" t="s">
        <v>1942</v>
      </c>
      <c r="B513" s="15">
        <v>45993</v>
      </c>
      <c r="C513" s="2" t="s">
        <v>1943</v>
      </c>
      <c r="D513" s="3">
        <v>109.97</v>
      </c>
      <c r="E513" s="16" t="str">
        <f>IFERROR(__xludf.DUMMYFUNCTION("IFERROR(
  TEXTJOIN(CHAR(10),TRUE,FILTER('SUMMARY DATA'!E:E,'SUMMARY DATA'!$A:$A=$A513,'SUMMARY DATA'!$C:$C=$B513,'SUMMARY DATA'!$B:$B=""RWS"")),
  IF(
    OR(
      ISNUMBER(SEARCH(""CDM CASH DEPOSIT"",$C513)),
      ISNUMBER(SEARCH(""CASH DEPOSIT"",$C51"&amp;"3)),
      COUNTIFS('SUMMARY DATA'!$D:$D,$C513,'SUMMARY DATA'!$B:$B,""RWS"")&lt;&gt;1
    ),
    """",
    IFERROR(TEXTJOIN(CHAR(10),TRUE,FILTER('SUMMARY DATA'!E:E,'SUMMARY DATA'!$D:$D=$C513,'SUMMARY DATA'!$B:$B=""RWS"")),"""")
  )
)"),"")</f>
        <v/>
      </c>
      <c r="F513" s="17" t="str">
        <f>IFERROR(__xludf.DUMMYFUNCTION("IFERROR(
  TEXTJOIN(CHAR(10),TRUE,FILTER('SUMMARY DATA'!F:F,'SUMMARY DATA'!$A:$A=$A513,'SUMMARY DATA'!$C:$C=$B513,'SUMMARY DATA'!$B:$B=""RWS"")),
  IF(
    OR(
      ISNUMBER(SEARCH(""CDM CASH DEPOSIT"",$C513)),
      ISNUMBER(SEARCH(""CASH DEPOSIT"",$C51"&amp;"3)),
      COUNTIFS('SUMMARY DATA'!$D:$D,$C513,'SUMMARY DATA'!$B:$B,""RWS"")&lt;&gt;1
    ),
    """",
    IFERROR(TEXTJOIN(CHAR(10),TRUE,FILTER('SUMMARY DATA'!F:F,'SUMMARY DATA'!$D:$D=$C513,'SUMMARY DATA'!$B:$B=""RWS"")),"""")
  )
)"),"")</f>
        <v/>
      </c>
      <c r="G513" s="17" t="str">
        <f>IFERROR(__xludf.DUMMYFUNCTION("IFERROR(
  TEXTJOIN(CHAR(10),TRUE,FILTER('SUMMARY DATA'!G:G,'SUMMARY DATA'!$A:$A=$A513,'SUMMARY DATA'!$C:$C=$B513,'SUMMARY DATA'!$B:$B=""RWS"")),
  IF(
    OR(
      ISNUMBER(SEARCH(""CDM CASH DEPOSIT"",$C513)),
      ISNUMBER(SEARCH(""CASH DEPOSIT"",$C51"&amp;"3)),
      COUNTIFS('SUMMARY DATA'!$D:$D,$C513,'SUMMARY DATA'!$B:$B,""RWS"")&lt;&gt;1
    ),
    """",
    IFERROR(TEXTJOIN(CHAR(10),TRUE,FILTER('SUMMARY DATA'!G:G,'SUMMARY DATA'!$D:$D=$C513,'SUMMARY DATA'!$B:$B=""RWS"")),"""")
  )
)"),"")</f>
        <v/>
      </c>
      <c r="H513" s="18" t="str">
        <f>IFERROR(__xludf.DUMMYFUNCTION("IFERROR(
  TEXTJOIN(CHAR(10),TRUE,FILTER('SUMMARY DATA'!H:H,'SUMMARY DATA'!$A:$A=$A513,'SUMMARY DATA'!$C:$C=$B513,'SUMMARY DATA'!$B:$B=""RWS"",'SUMMARY DATA'!$H:$H=$D513)),
  IF(
    OR(
      ISNUMBER(SEARCH(""CDM CASH DEPOSIT"",$C513)),
      ISNUMBER(S"&amp;"EARCH(""CASH DEPOSIT"",$C513))
    ),
    """",
    IFERROR(TEXTJOIN(CHAR(10),TRUE,FILTER('SUMMARY DATA'!H:H,'SUMMARY DATA'!$D:$D=$C513,'SUMMARY DATA'!$B:$B=""RWS"",'SUMMARY DATA'!$H:$H=$D513)),"""")
  )
)"),"")</f>
        <v/>
      </c>
      <c r="I513" s="18" t="str">
        <f>IFERROR(__xludf.DUMMYFUNCTION("IF(H513="""","""",
SUM(ARRAYFORMULA(VALUE(SPLIT(H513,CHAR(10)))))
)"),"")</f>
        <v/>
      </c>
      <c r="J513" s="17" t="str">
        <f>IFERROR(__xludf.DUMMYFUNCTION("IFERROR(
  TEXTJOIN(CHAR(10),TRUE,FILTER('SUMMARY DATA'!I:I,'SUMMARY DATA'!$A:$A=$A513,'SUMMARY DATA'!$C:$C=$B513,'SUMMARY DATA'!$B:$B=""RWS"")),
  IF(
    OR(
      ISNUMBER(SEARCH(""CDM CASH DEPOSIT"",$C513)),
      ISNUMBER(SEARCH(""CASH DEPOSIT"",$C51"&amp;"3)),
      COUNTIFS('SUMMARY DATA'!$D:$D,$C513,'SUMMARY DATA'!$B:$B,""RWS"")&lt;&gt;1
    ),
    """",
    IFERROR(TEXTJOIN(CHAR(10),TRUE,FILTER('SUMMARY DATA'!I:I,'SUMMARY DATA'!$D:$D=$C513,'SUMMARY DATA'!$B:$B=""RWS"")),"""")
  )
)"),"")</f>
        <v/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Height="1" spans="1:27">
      <c r="A514" s="2" t="s">
        <v>1944</v>
      </c>
      <c r="B514" s="15">
        <v>45993</v>
      </c>
      <c r="C514" s="2" t="s">
        <v>1945</v>
      </c>
      <c r="D514" s="3">
        <v>7.75</v>
      </c>
      <c r="E514" s="16" t="str">
        <f>IFERROR(__xludf.DUMMYFUNCTION("IFERROR(
  TEXTJOIN(CHAR(10),TRUE,FILTER('SUMMARY DATA'!E:E,'SUMMARY DATA'!$A:$A=$A514,'SUMMARY DATA'!$C:$C=$B514,'SUMMARY DATA'!$B:$B=""RWS"")),
  IF(
    OR(
      ISNUMBER(SEARCH(""CDM CASH DEPOSIT"",$C514)),
      ISNUMBER(SEARCH(""CASH DEPOSIT"",$C51"&amp;"4)),
      COUNTIFS('SUMMARY DATA'!$D:$D,$C514,'SUMMARY DATA'!$B:$B,""RWS"")&lt;&gt;1
    ),
    """",
    IFERROR(TEXTJOIN(CHAR(10),TRUE,FILTER('SUMMARY DATA'!E:E,'SUMMARY DATA'!$D:$D=$C514,'SUMMARY DATA'!$B:$B=""RWS"")),"""")
  )
)"),"")</f>
        <v/>
      </c>
      <c r="F514" s="17" t="str">
        <f>IFERROR(__xludf.DUMMYFUNCTION("IFERROR(
  TEXTJOIN(CHAR(10),TRUE,FILTER('SUMMARY DATA'!F:F,'SUMMARY DATA'!$A:$A=$A514,'SUMMARY DATA'!$C:$C=$B514,'SUMMARY DATA'!$B:$B=""RWS"")),
  IF(
    OR(
      ISNUMBER(SEARCH(""CDM CASH DEPOSIT"",$C514)),
      ISNUMBER(SEARCH(""CASH DEPOSIT"",$C51"&amp;"4)),
      COUNTIFS('SUMMARY DATA'!$D:$D,$C514,'SUMMARY DATA'!$B:$B,""RWS"")&lt;&gt;1
    ),
    """",
    IFERROR(TEXTJOIN(CHAR(10),TRUE,FILTER('SUMMARY DATA'!F:F,'SUMMARY DATA'!$D:$D=$C514,'SUMMARY DATA'!$B:$B=""RWS"")),"""")
  )
)"),"")</f>
        <v/>
      </c>
      <c r="G514" s="17" t="str">
        <f>IFERROR(__xludf.DUMMYFUNCTION("IFERROR(
  TEXTJOIN(CHAR(10),TRUE,FILTER('SUMMARY DATA'!G:G,'SUMMARY DATA'!$A:$A=$A514,'SUMMARY DATA'!$C:$C=$B514,'SUMMARY DATA'!$B:$B=""RWS"")),
  IF(
    OR(
      ISNUMBER(SEARCH(""CDM CASH DEPOSIT"",$C514)),
      ISNUMBER(SEARCH(""CASH DEPOSIT"",$C51"&amp;"4)),
      COUNTIFS('SUMMARY DATA'!$D:$D,$C514,'SUMMARY DATA'!$B:$B,""RWS"")&lt;&gt;1
    ),
    """",
    IFERROR(TEXTJOIN(CHAR(10),TRUE,FILTER('SUMMARY DATA'!G:G,'SUMMARY DATA'!$D:$D=$C514,'SUMMARY DATA'!$B:$B=""RWS"")),"""")
  )
)"),"")</f>
        <v/>
      </c>
      <c r="H514" s="18" t="str">
        <f>IFERROR(__xludf.DUMMYFUNCTION("IFERROR(
  TEXTJOIN(CHAR(10),TRUE,FILTER('SUMMARY DATA'!H:H,'SUMMARY DATA'!$A:$A=$A514,'SUMMARY DATA'!$C:$C=$B514,'SUMMARY DATA'!$B:$B=""RWS"",'SUMMARY DATA'!$H:$H=$D514)),
  IF(
    OR(
      ISNUMBER(SEARCH(""CDM CASH DEPOSIT"",$C514)),
      ISNUMBER(S"&amp;"EARCH(""CASH DEPOSIT"",$C514))
    ),
    """",
    IFERROR(TEXTJOIN(CHAR(10),TRUE,FILTER('SUMMARY DATA'!H:H,'SUMMARY DATA'!$D:$D=$C514,'SUMMARY DATA'!$B:$B=""RWS"",'SUMMARY DATA'!$H:$H=$D514)),"""")
  )
)"),"")</f>
        <v/>
      </c>
      <c r="I514" s="18" t="str">
        <f>IFERROR(__xludf.DUMMYFUNCTION("IF(H514="""","""",
SUM(ARRAYFORMULA(VALUE(SPLIT(H514,CHAR(10)))))
)"),"")</f>
        <v/>
      </c>
      <c r="J514" s="17" t="str">
        <f>IFERROR(__xludf.DUMMYFUNCTION("IFERROR(
  TEXTJOIN(CHAR(10),TRUE,FILTER('SUMMARY DATA'!I:I,'SUMMARY DATA'!$A:$A=$A514,'SUMMARY DATA'!$C:$C=$B514,'SUMMARY DATA'!$B:$B=""RWS"")),
  IF(
    OR(
      ISNUMBER(SEARCH(""CDM CASH DEPOSIT"",$C514)),
      ISNUMBER(SEARCH(""CASH DEPOSIT"",$C51"&amp;"4)),
      COUNTIFS('SUMMARY DATA'!$D:$D,$C514,'SUMMARY DATA'!$B:$B,""RWS"")&lt;&gt;1
    ),
    """",
    IFERROR(TEXTJOIN(CHAR(10),TRUE,FILTER('SUMMARY DATA'!I:I,'SUMMARY DATA'!$D:$D=$C514,'SUMMARY DATA'!$B:$B=""RWS"")),"""")
  )
)"),"")</f>
        <v/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Height="1" spans="1:27">
      <c r="A515" s="2" t="s">
        <v>1946</v>
      </c>
      <c r="B515" s="15">
        <v>45993</v>
      </c>
      <c r="C515" s="2" t="s">
        <v>1947</v>
      </c>
      <c r="D515" s="3">
        <v>35</v>
      </c>
      <c r="E515" s="16" t="str">
        <f>IFERROR(__xludf.DUMMYFUNCTION("IFERROR(
  TEXTJOIN(CHAR(10),TRUE,FILTER('SUMMARY DATA'!E:E,'SUMMARY DATA'!$A:$A=$A515,'SUMMARY DATA'!$C:$C=$B515,'SUMMARY DATA'!$B:$B=""RWS"")),
  IF(
    OR(
      ISNUMBER(SEARCH(""CDM CASH DEPOSIT"",$C515)),
      ISNUMBER(SEARCH(""CASH DEPOSIT"",$C51"&amp;"5)),
      COUNTIFS('SUMMARY DATA'!$D:$D,$C515,'SUMMARY DATA'!$B:$B,""RWS"")&lt;&gt;1
    ),
    """",
    IFERROR(TEXTJOIN(CHAR(10),TRUE,FILTER('SUMMARY DATA'!E:E,'SUMMARY DATA'!$D:$D=$C515,'SUMMARY DATA'!$B:$B=""RWS"")),"""")
  )
)"),"")</f>
        <v/>
      </c>
      <c r="F515" s="17" t="str">
        <f>IFERROR(__xludf.DUMMYFUNCTION("IFERROR(
  TEXTJOIN(CHAR(10),TRUE,FILTER('SUMMARY DATA'!F:F,'SUMMARY DATA'!$A:$A=$A515,'SUMMARY DATA'!$C:$C=$B515,'SUMMARY DATA'!$B:$B=""RWS"")),
  IF(
    OR(
      ISNUMBER(SEARCH(""CDM CASH DEPOSIT"",$C515)),
      ISNUMBER(SEARCH(""CASH DEPOSIT"",$C51"&amp;"5)),
      COUNTIFS('SUMMARY DATA'!$D:$D,$C515,'SUMMARY DATA'!$B:$B,""RWS"")&lt;&gt;1
    ),
    """",
    IFERROR(TEXTJOIN(CHAR(10),TRUE,FILTER('SUMMARY DATA'!F:F,'SUMMARY DATA'!$D:$D=$C515,'SUMMARY DATA'!$B:$B=""RWS"")),"""")
  )
)"),"")</f>
        <v/>
      </c>
      <c r="G515" s="17" t="str">
        <f>IFERROR(__xludf.DUMMYFUNCTION("IFERROR(
  TEXTJOIN(CHAR(10),TRUE,FILTER('SUMMARY DATA'!G:G,'SUMMARY DATA'!$A:$A=$A515,'SUMMARY DATA'!$C:$C=$B515,'SUMMARY DATA'!$B:$B=""RWS"")),
  IF(
    OR(
      ISNUMBER(SEARCH(""CDM CASH DEPOSIT"",$C515)),
      ISNUMBER(SEARCH(""CASH DEPOSIT"",$C51"&amp;"5)),
      COUNTIFS('SUMMARY DATA'!$D:$D,$C515,'SUMMARY DATA'!$B:$B,""RWS"")&lt;&gt;1
    ),
    """",
    IFERROR(TEXTJOIN(CHAR(10),TRUE,FILTER('SUMMARY DATA'!G:G,'SUMMARY DATA'!$D:$D=$C515,'SUMMARY DATA'!$B:$B=""RWS"")),"""")
  )
)"),"")</f>
        <v/>
      </c>
      <c r="H515" s="18" t="str">
        <f>IFERROR(__xludf.DUMMYFUNCTION("IFERROR(
  TEXTJOIN(CHAR(10),TRUE,FILTER('SUMMARY DATA'!H:H,'SUMMARY DATA'!$A:$A=$A515,'SUMMARY DATA'!$C:$C=$B515,'SUMMARY DATA'!$B:$B=""RWS"",'SUMMARY DATA'!$H:$H=$D515)),
  IF(
    OR(
      ISNUMBER(SEARCH(""CDM CASH DEPOSIT"",$C515)),
      ISNUMBER(S"&amp;"EARCH(""CASH DEPOSIT"",$C515))
    ),
    """",
    IFERROR(TEXTJOIN(CHAR(10),TRUE,FILTER('SUMMARY DATA'!H:H,'SUMMARY DATA'!$D:$D=$C515,'SUMMARY DATA'!$B:$B=""RWS"",'SUMMARY DATA'!$H:$H=$D515)),"""")
  )
)"),"")</f>
        <v/>
      </c>
      <c r="I515" s="18" t="str">
        <f>IFERROR(__xludf.DUMMYFUNCTION("IF(H515="""","""",
SUM(ARRAYFORMULA(VALUE(SPLIT(H515,CHAR(10)))))
)"),"")</f>
        <v/>
      </c>
      <c r="J515" s="17" t="str">
        <f>IFERROR(__xludf.DUMMYFUNCTION("IFERROR(
  TEXTJOIN(CHAR(10),TRUE,FILTER('SUMMARY DATA'!I:I,'SUMMARY DATA'!$A:$A=$A515,'SUMMARY DATA'!$C:$C=$B515,'SUMMARY DATA'!$B:$B=""RWS"")),
  IF(
    OR(
      ISNUMBER(SEARCH(""CDM CASH DEPOSIT"",$C515)),
      ISNUMBER(SEARCH(""CASH DEPOSIT"",$C51"&amp;"5)),
      COUNTIFS('SUMMARY DATA'!$D:$D,$C515,'SUMMARY DATA'!$B:$B,""RWS"")&lt;&gt;1
    ),
    """",
    IFERROR(TEXTJOIN(CHAR(10),TRUE,FILTER('SUMMARY DATA'!I:I,'SUMMARY DATA'!$D:$D=$C515,'SUMMARY DATA'!$B:$B=""RWS"")),"""")
  )
)"),"")</f>
        <v/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Height="1" spans="1:27">
      <c r="A516" s="2" t="s">
        <v>1948</v>
      </c>
      <c r="B516" s="15">
        <v>45993</v>
      </c>
      <c r="C516" s="2" t="s">
        <v>1949</v>
      </c>
      <c r="D516" s="3">
        <v>24.95</v>
      </c>
      <c r="E516" s="16" t="str">
        <f>IFERROR(__xludf.DUMMYFUNCTION("IFERROR(
  TEXTJOIN(CHAR(10),TRUE,FILTER('SUMMARY DATA'!E:E,'SUMMARY DATA'!$A:$A=$A516,'SUMMARY DATA'!$C:$C=$B516,'SUMMARY DATA'!$B:$B=""RWS"")),
  IF(
    OR(
      ISNUMBER(SEARCH(""CDM CASH DEPOSIT"",$C516)),
      ISNUMBER(SEARCH(""CASH DEPOSIT"",$C51"&amp;"6)),
      COUNTIFS('SUMMARY DATA'!$D:$D,$C516,'SUMMARY DATA'!$B:$B,""RWS"")&lt;&gt;1
    ),
    """",
    IFERROR(TEXTJOIN(CHAR(10),TRUE,FILTER('SUMMARY DATA'!E:E,'SUMMARY DATA'!$D:$D=$C516,'SUMMARY DATA'!$B:$B=""RWS"")),"""")
  )
)"),"")</f>
        <v/>
      </c>
      <c r="F516" s="17" t="str">
        <f>IFERROR(__xludf.DUMMYFUNCTION("IFERROR(
  TEXTJOIN(CHAR(10),TRUE,FILTER('SUMMARY DATA'!F:F,'SUMMARY DATA'!$A:$A=$A516,'SUMMARY DATA'!$C:$C=$B516,'SUMMARY DATA'!$B:$B=""RWS"")),
  IF(
    OR(
      ISNUMBER(SEARCH(""CDM CASH DEPOSIT"",$C516)),
      ISNUMBER(SEARCH(""CASH DEPOSIT"",$C51"&amp;"6)),
      COUNTIFS('SUMMARY DATA'!$D:$D,$C516,'SUMMARY DATA'!$B:$B,""RWS"")&lt;&gt;1
    ),
    """",
    IFERROR(TEXTJOIN(CHAR(10),TRUE,FILTER('SUMMARY DATA'!F:F,'SUMMARY DATA'!$D:$D=$C516,'SUMMARY DATA'!$B:$B=""RWS"")),"""")
  )
)"),"")</f>
        <v/>
      </c>
      <c r="G516" s="17" t="str">
        <f>IFERROR(__xludf.DUMMYFUNCTION("IFERROR(
  TEXTJOIN(CHAR(10),TRUE,FILTER('SUMMARY DATA'!G:G,'SUMMARY DATA'!$A:$A=$A516,'SUMMARY DATA'!$C:$C=$B516,'SUMMARY DATA'!$B:$B=""RWS"")),
  IF(
    OR(
      ISNUMBER(SEARCH(""CDM CASH DEPOSIT"",$C516)),
      ISNUMBER(SEARCH(""CASH DEPOSIT"",$C51"&amp;"6)),
      COUNTIFS('SUMMARY DATA'!$D:$D,$C516,'SUMMARY DATA'!$B:$B,""RWS"")&lt;&gt;1
    ),
    """",
    IFERROR(TEXTJOIN(CHAR(10),TRUE,FILTER('SUMMARY DATA'!G:G,'SUMMARY DATA'!$D:$D=$C516,'SUMMARY DATA'!$B:$B=""RWS"")),"""")
  )
)"),"")</f>
        <v/>
      </c>
      <c r="H516" s="18" t="str">
        <f>IFERROR(__xludf.DUMMYFUNCTION("IFERROR(
  TEXTJOIN(CHAR(10),TRUE,FILTER('SUMMARY DATA'!H:H,'SUMMARY DATA'!$A:$A=$A516,'SUMMARY DATA'!$C:$C=$B516,'SUMMARY DATA'!$B:$B=""RWS"",'SUMMARY DATA'!$H:$H=$D516)),
  IF(
    OR(
      ISNUMBER(SEARCH(""CDM CASH DEPOSIT"",$C516)),
      ISNUMBER(S"&amp;"EARCH(""CASH DEPOSIT"",$C516))
    ),
    """",
    IFERROR(TEXTJOIN(CHAR(10),TRUE,FILTER('SUMMARY DATA'!H:H,'SUMMARY DATA'!$D:$D=$C516,'SUMMARY DATA'!$B:$B=""RWS"",'SUMMARY DATA'!$H:$H=$D516)),"""")
  )
)"),"")</f>
        <v/>
      </c>
      <c r="I516" s="18" t="str">
        <f>IFERROR(__xludf.DUMMYFUNCTION("IF(H516="""","""",
SUM(ARRAYFORMULA(VALUE(SPLIT(H516,CHAR(10)))))
)"),"")</f>
        <v/>
      </c>
      <c r="J516" s="17" t="str">
        <f>IFERROR(__xludf.DUMMYFUNCTION("IFERROR(
  TEXTJOIN(CHAR(10),TRUE,FILTER('SUMMARY DATA'!I:I,'SUMMARY DATA'!$A:$A=$A516,'SUMMARY DATA'!$C:$C=$B516,'SUMMARY DATA'!$B:$B=""RWS"")),
  IF(
    OR(
      ISNUMBER(SEARCH(""CDM CASH DEPOSIT"",$C516)),
      ISNUMBER(SEARCH(""CASH DEPOSIT"",$C51"&amp;"6)),
      COUNTIFS('SUMMARY DATA'!$D:$D,$C516,'SUMMARY DATA'!$B:$B,""RWS"")&lt;&gt;1
    ),
    """",
    IFERROR(TEXTJOIN(CHAR(10),TRUE,FILTER('SUMMARY DATA'!I:I,'SUMMARY DATA'!$D:$D=$C516,'SUMMARY DATA'!$B:$B=""RWS"")),"""")
  )
)"),"")</f>
        <v/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Height="1" spans="1:27">
      <c r="A517" s="2" t="s">
        <v>1950</v>
      </c>
      <c r="B517" s="15">
        <v>45993</v>
      </c>
      <c r="C517" s="2" t="s">
        <v>1951</v>
      </c>
      <c r="D517" s="3">
        <v>106</v>
      </c>
      <c r="E517" s="16" t="str">
        <f>IFERROR(__xludf.DUMMYFUNCTION("IFERROR(
  TEXTJOIN(CHAR(10),TRUE,FILTER('SUMMARY DATA'!E:E,'SUMMARY DATA'!$A:$A=$A517,'SUMMARY DATA'!$C:$C=$B517,'SUMMARY DATA'!$B:$B=""RWS"")),
  IF(
    OR(
      ISNUMBER(SEARCH(""CDM CASH DEPOSIT"",$C517)),
      ISNUMBER(SEARCH(""CASH DEPOSIT"",$C51"&amp;"7)),
      COUNTIFS('SUMMARY DATA'!$D:$D,$C517,'SUMMARY DATA'!$B:$B,""RWS"")&lt;&gt;1
    ),
    """",
    IFERROR(TEXTJOIN(CHAR(10),TRUE,FILTER('SUMMARY DATA'!E:E,'SUMMARY DATA'!$D:$D=$C517,'SUMMARY DATA'!$B:$B=""RWS"")),"""")
  )
)"),"")</f>
        <v/>
      </c>
      <c r="F517" s="17" t="str">
        <f>IFERROR(__xludf.DUMMYFUNCTION("IFERROR(
  TEXTJOIN(CHAR(10),TRUE,FILTER('SUMMARY DATA'!F:F,'SUMMARY DATA'!$A:$A=$A517,'SUMMARY DATA'!$C:$C=$B517,'SUMMARY DATA'!$B:$B=""RWS"")),
  IF(
    OR(
      ISNUMBER(SEARCH(""CDM CASH DEPOSIT"",$C517)),
      ISNUMBER(SEARCH(""CASH DEPOSIT"",$C51"&amp;"7)),
      COUNTIFS('SUMMARY DATA'!$D:$D,$C517,'SUMMARY DATA'!$B:$B,""RWS"")&lt;&gt;1
    ),
    """",
    IFERROR(TEXTJOIN(CHAR(10),TRUE,FILTER('SUMMARY DATA'!F:F,'SUMMARY DATA'!$D:$D=$C517,'SUMMARY DATA'!$B:$B=""RWS"")),"""")
  )
)"),"")</f>
        <v/>
      </c>
      <c r="G517" s="17" t="str">
        <f>IFERROR(__xludf.DUMMYFUNCTION("IFERROR(
  TEXTJOIN(CHAR(10),TRUE,FILTER('SUMMARY DATA'!G:G,'SUMMARY DATA'!$A:$A=$A517,'SUMMARY DATA'!$C:$C=$B517,'SUMMARY DATA'!$B:$B=""RWS"")),
  IF(
    OR(
      ISNUMBER(SEARCH(""CDM CASH DEPOSIT"",$C517)),
      ISNUMBER(SEARCH(""CASH DEPOSIT"",$C51"&amp;"7)),
      COUNTIFS('SUMMARY DATA'!$D:$D,$C517,'SUMMARY DATA'!$B:$B,""RWS"")&lt;&gt;1
    ),
    """",
    IFERROR(TEXTJOIN(CHAR(10),TRUE,FILTER('SUMMARY DATA'!G:G,'SUMMARY DATA'!$D:$D=$C517,'SUMMARY DATA'!$B:$B=""RWS"")),"""")
  )
)"),"")</f>
        <v/>
      </c>
      <c r="H517" s="18" t="str">
        <f>IFERROR(__xludf.DUMMYFUNCTION("IFERROR(
  TEXTJOIN(CHAR(10),TRUE,FILTER('SUMMARY DATA'!H:H,'SUMMARY DATA'!$A:$A=$A517,'SUMMARY DATA'!$C:$C=$B517,'SUMMARY DATA'!$B:$B=""RWS"",'SUMMARY DATA'!$H:$H=$D517)),
  IF(
    OR(
      ISNUMBER(SEARCH(""CDM CASH DEPOSIT"",$C517)),
      ISNUMBER(S"&amp;"EARCH(""CASH DEPOSIT"",$C517))
    ),
    """",
    IFERROR(TEXTJOIN(CHAR(10),TRUE,FILTER('SUMMARY DATA'!H:H,'SUMMARY DATA'!$D:$D=$C517,'SUMMARY DATA'!$B:$B=""RWS"",'SUMMARY DATA'!$H:$H=$D517)),"""")
  )
)"),"")</f>
        <v/>
      </c>
      <c r="I517" s="18" t="str">
        <f>IFERROR(__xludf.DUMMYFUNCTION("IF(H517="""","""",
SUM(ARRAYFORMULA(VALUE(SPLIT(H517,CHAR(10)))))
)"),"")</f>
        <v/>
      </c>
      <c r="J517" s="17" t="str">
        <f>IFERROR(__xludf.DUMMYFUNCTION("IFERROR(
  TEXTJOIN(CHAR(10),TRUE,FILTER('SUMMARY DATA'!I:I,'SUMMARY DATA'!$A:$A=$A517,'SUMMARY DATA'!$C:$C=$B517,'SUMMARY DATA'!$B:$B=""RWS"")),
  IF(
    OR(
      ISNUMBER(SEARCH(""CDM CASH DEPOSIT"",$C517)),
      ISNUMBER(SEARCH(""CASH DEPOSIT"",$C51"&amp;"7)),
      COUNTIFS('SUMMARY DATA'!$D:$D,$C517,'SUMMARY DATA'!$B:$B,""RWS"")&lt;&gt;1
    ),
    """",
    IFERROR(TEXTJOIN(CHAR(10),TRUE,FILTER('SUMMARY DATA'!I:I,'SUMMARY DATA'!$D:$D=$C517,'SUMMARY DATA'!$B:$B=""RWS"")),"""")
  )
)"),"")</f>
        <v/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Height="1" spans="1:27">
      <c r="A518" s="2" t="s">
        <v>1952</v>
      </c>
      <c r="B518" s="15">
        <v>45992</v>
      </c>
      <c r="C518" s="2" t="s">
        <v>1163</v>
      </c>
      <c r="D518" s="3">
        <v>43.88</v>
      </c>
      <c r="E518" s="16" t="str">
        <f>IFERROR(__xludf.DUMMYFUNCTION("IFERROR(
  TEXTJOIN(CHAR(10),TRUE,FILTER('SUMMARY DATA'!E:E,'SUMMARY DATA'!$A:$A=$A518,'SUMMARY DATA'!$C:$C=$B518,'SUMMARY DATA'!$B:$B=""RWS"")),
  IF(
    OR(
      ISNUMBER(SEARCH(""CDM CASH DEPOSIT"",$C518)),
      ISNUMBER(SEARCH(""CASH DEPOSIT"",$C51"&amp;"8)),
      COUNTIFS('SUMMARY DATA'!$D:$D,$C518,'SUMMARY DATA'!$B:$B,""RWS"")&lt;&gt;1
    ),
    """",
    IFERROR(TEXTJOIN(CHAR(10),TRUE,FILTER('SUMMARY DATA'!E:E,'SUMMARY DATA'!$D:$D=$C518,'SUMMARY DATA'!$B:$B=""RWS"")),"""")
  )
)"),"")</f>
        <v/>
      </c>
      <c r="F518" s="17" t="str">
        <f>IFERROR(__xludf.DUMMYFUNCTION("IFERROR(
  TEXTJOIN(CHAR(10),TRUE,FILTER('SUMMARY DATA'!F:F,'SUMMARY DATA'!$A:$A=$A518,'SUMMARY DATA'!$C:$C=$B518,'SUMMARY DATA'!$B:$B=""RWS"")),
  IF(
    OR(
      ISNUMBER(SEARCH(""CDM CASH DEPOSIT"",$C518)),
      ISNUMBER(SEARCH(""CASH DEPOSIT"",$C51"&amp;"8)),
      COUNTIFS('SUMMARY DATA'!$D:$D,$C518,'SUMMARY DATA'!$B:$B,""RWS"")&lt;&gt;1
    ),
    """",
    IFERROR(TEXTJOIN(CHAR(10),TRUE,FILTER('SUMMARY DATA'!F:F,'SUMMARY DATA'!$D:$D=$C518,'SUMMARY DATA'!$B:$B=""RWS"")),"""")
  )
)"),"")</f>
        <v/>
      </c>
      <c r="G518" s="17" t="str">
        <f>IFERROR(__xludf.DUMMYFUNCTION("IFERROR(
  TEXTJOIN(CHAR(10),TRUE,FILTER('SUMMARY DATA'!G:G,'SUMMARY DATA'!$A:$A=$A518,'SUMMARY DATA'!$C:$C=$B518,'SUMMARY DATA'!$B:$B=""RWS"")),
  IF(
    OR(
      ISNUMBER(SEARCH(""CDM CASH DEPOSIT"",$C518)),
      ISNUMBER(SEARCH(""CASH DEPOSIT"",$C51"&amp;"8)),
      COUNTIFS('SUMMARY DATA'!$D:$D,$C518,'SUMMARY DATA'!$B:$B,""RWS"")&lt;&gt;1
    ),
    """",
    IFERROR(TEXTJOIN(CHAR(10),TRUE,FILTER('SUMMARY DATA'!G:G,'SUMMARY DATA'!$D:$D=$C518,'SUMMARY DATA'!$B:$B=""RWS"")),"""")
  )
)"),"")</f>
        <v/>
      </c>
      <c r="H518" s="18" t="str">
        <f>IFERROR(__xludf.DUMMYFUNCTION("IFERROR(
  TEXTJOIN(CHAR(10),TRUE,FILTER('SUMMARY DATA'!H:H,'SUMMARY DATA'!$A:$A=$A518,'SUMMARY DATA'!$C:$C=$B518,'SUMMARY DATA'!$B:$B=""RWS"",'SUMMARY DATA'!$H:$H=$D518)),
  IF(
    OR(
      ISNUMBER(SEARCH(""CDM CASH DEPOSIT"",$C518)),
      ISNUMBER(S"&amp;"EARCH(""CASH DEPOSIT"",$C518))
    ),
    """",
    IFERROR(TEXTJOIN(CHAR(10),TRUE,FILTER('SUMMARY DATA'!H:H,'SUMMARY DATA'!$D:$D=$C518,'SUMMARY DATA'!$B:$B=""RWS"",'SUMMARY DATA'!$H:$H=$D518)),"""")
  )
)"),"")</f>
        <v/>
      </c>
      <c r="I518" s="18" t="str">
        <f>IFERROR(__xludf.DUMMYFUNCTION("IF(H518="""","""",
SUM(ARRAYFORMULA(VALUE(SPLIT(H518,CHAR(10)))))
)"),"")</f>
        <v/>
      </c>
      <c r="J518" s="17" t="str">
        <f>IFERROR(__xludf.DUMMYFUNCTION("IFERROR(
  TEXTJOIN(CHAR(10),TRUE,FILTER('SUMMARY DATA'!I:I,'SUMMARY DATA'!$A:$A=$A518,'SUMMARY DATA'!$C:$C=$B518,'SUMMARY DATA'!$B:$B=""RWS"")),
  IF(
    OR(
      ISNUMBER(SEARCH(""CDM CASH DEPOSIT"",$C518)),
      ISNUMBER(SEARCH(""CASH DEPOSIT"",$C51"&amp;"8)),
      COUNTIFS('SUMMARY DATA'!$D:$D,$C518,'SUMMARY DATA'!$B:$B,""RWS"")&lt;&gt;1
    ),
    """",
    IFERROR(TEXTJOIN(CHAR(10),TRUE,FILTER('SUMMARY DATA'!I:I,'SUMMARY DATA'!$D:$D=$C518,'SUMMARY DATA'!$B:$B=""RWS"")),"""")
  )
)"),"")</f>
        <v/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Height="1" spans="1:27">
      <c r="A519" s="2" t="s">
        <v>1953</v>
      </c>
      <c r="B519" s="15">
        <v>45992</v>
      </c>
      <c r="C519" s="2" t="s">
        <v>1954</v>
      </c>
      <c r="D519" s="3">
        <v>51.38</v>
      </c>
      <c r="E519" s="16" t="str">
        <f>IFERROR(__xludf.DUMMYFUNCTION("IFERROR(
  TEXTJOIN(CHAR(10),TRUE,FILTER('SUMMARY DATA'!E:E,'SUMMARY DATA'!$A:$A=$A519,'SUMMARY DATA'!$C:$C=$B519,'SUMMARY DATA'!$B:$B=""RWS"")),
  IF(
    OR(
      ISNUMBER(SEARCH(""CDM CASH DEPOSIT"",$C519)),
      ISNUMBER(SEARCH(""CASH DEPOSIT"",$C51"&amp;"9)),
      COUNTIFS('SUMMARY DATA'!$D:$D,$C519,'SUMMARY DATA'!$B:$B,""RWS"")&lt;&gt;1
    ),
    """",
    IFERROR(TEXTJOIN(CHAR(10),TRUE,FILTER('SUMMARY DATA'!E:E,'SUMMARY DATA'!$D:$D=$C519,'SUMMARY DATA'!$B:$B=""RWS"")),"""")
  )
)"),"")</f>
        <v/>
      </c>
      <c r="F519" s="17" t="str">
        <f>IFERROR(__xludf.DUMMYFUNCTION("IFERROR(
  TEXTJOIN(CHAR(10),TRUE,FILTER('SUMMARY DATA'!F:F,'SUMMARY DATA'!$A:$A=$A519,'SUMMARY DATA'!$C:$C=$B519,'SUMMARY DATA'!$B:$B=""RWS"")),
  IF(
    OR(
      ISNUMBER(SEARCH(""CDM CASH DEPOSIT"",$C519)),
      ISNUMBER(SEARCH(""CASH DEPOSIT"",$C51"&amp;"9)),
      COUNTIFS('SUMMARY DATA'!$D:$D,$C519,'SUMMARY DATA'!$B:$B,""RWS"")&lt;&gt;1
    ),
    """",
    IFERROR(TEXTJOIN(CHAR(10),TRUE,FILTER('SUMMARY DATA'!F:F,'SUMMARY DATA'!$D:$D=$C519,'SUMMARY DATA'!$B:$B=""RWS"")),"""")
  )
)"),"")</f>
        <v/>
      </c>
      <c r="G519" s="17" t="str">
        <f>IFERROR(__xludf.DUMMYFUNCTION("IFERROR(
  TEXTJOIN(CHAR(10),TRUE,FILTER('SUMMARY DATA'!G:G,'SUMMARY DATA'!$A:$A=$A519,'SUMMARY DATA'!$C:$C=$B519,'SUMMARY DATA'!$B:$B=""RWS"")),
  IF(
    OR(
      ISNUMBER(SEARCH(""CDM CASH DEPOSIT"",$C519)),
      ISNUMBER(SEARCH(""CASH DEPOSIT"",$C51"&amp;"9)),
      COUNTIFS('SUMMARY DATA'!$D:$D,$C519,'SUMMARY DATA'!$B:$B,""RWS"")&lt;&gt;1
    ),
    """",
    IFERROR(TEXTJOIN(CHAR(10),TRUE,FILTER('SUMMARY DATA'!G:G,'SUMMARY DATA'!$D:$D=$C519,'SUMMARY DATA'!$B:$B=""RWS"")),"""")
  )
)"),"")</f>
        <v/>
      </c>
      <c r="H519" s="18" t="str">
        <f>IFERROR(__xludf.DUMMYFUNCTION("IFERROR(
  TEXTJOIN(CHAR(10),TRUE,FILTER('SUMMARY DATA'!H:H,'SUMMARY DATA'!$A:$A=$A519,'SUMMARY DATA'!$C:$C=$B519,'SUMMARY DATA'!$B:$B=""RWS"",'SUMMARY DATA'!$H:$H=$D519)),
  IF(
    OR(
      ISNUMBER(SEARCH(""CDM CASH DEPOSIT"",$C519)),
      ISNUMBER(S"&amp;"EARCH(""CASH DEPOSIT"",$C519))
    ),
    """",
    IFERROR(TEXTJOIN(CHAR(10),TRUE,FILTER('SUMMARY DATA'!H:H,'SUMMARY DATA'!$D:$D=$C519,'SUMMARY DATA'!$B:$B=""RWS"",'SUMMARY DATA'!$H:$H=$D519)),"""")
  )
)"),"")</f>
        <v/>
      </c>
      <c r="I519" s="18" t="str">
        <f>IFERROR(__xludf.DUMMYFUNCTION("IF(H519="""","""",
SUM(ARRAYFORMULA(VALUE(SPLIT(H519,CHAR(10)))))
)"),"")</f>
        <v/>
      </c>
      <c r="J519" s="17" t="str">
        <f>IFERROR(__xludf.DUMMYFUNCTION("IFERROR(
  TEXTJOIN(CHAR(10),TRUE,FILTER('SUMMARY DATA'!I:I,'SUMMARY DATA'!$A:$A=$A519,'SUMMARY DATA'!$C:$C=$B519,'SUMMARY DATA'!$B:$B=""RWS"")),
  IF(
    OR(
      ISNUMBER(SEARCH(""CDM CASH DEPOSIT"",$C519)),
      ISNUMBER(SEARCH(""CASH DEPOSIT"",$C51"&amp;"9)),
      COUNTIFS('SUMMARY DATA'!$D:$D,$C519,'SUMMARY DATA'!$B:$B,""RWS"")&lt;&gt;1
    ),
    """",
    IFERROR(TEXTJOIN(CHAR(10),TRUE,FILTER('SUMMARY DATA'!I:I,'SUMMARY DATA'!$D:$D=$C519,'SUMMARY DATA'!$B:$B=""RWS"")),"""")
  )
)"),"")</f>
        <v/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Height="1" spans="1:27">
      <c r="A520" s="2" t="s">
        <v>1955</v>
      </c>
      <c r="B520" s="15">
        <v>45992</v>
      </c>
      <c r="C520" s="2" t="s">
        <v>1956</v>
      </c>
      <c r="D520" s="3">
        <v>25</v>
      </c>
      <c r="E520" s="16" t="str">
        <f>IFERROR(__xludf.DUMMYFUNCTION("IFERROR(
  TEXTJOIN(CHAR(10),TRUE,FILTER('SUMMARY DATA'!E:E,'SUMMARY DATA'!$A:$A=$A520,'SUMMARY DATA'!$C:$C=$B520,'SUMMARY DATA'!$B:$B=""RWS"")),
  IF(
    OR(
      ISNUMBER(SEARCH(""CDM CASH DEPOSIT"",$C520)),
      ISNUMBER(SEARCH(""CASH DEPOSIT"",$C52"&amp;"0)),
      COUNTIFS('SUMMARY DATA'!$D:$D,$C520,'SUMMARY DATA'!$B:$B,""RWS"")&lt;&gt;1
    ),
    """",
    IFERROR(TEXTJOIN(CHAR(10),TRUE,FILTER('SUMMARY DATA'!E:E,'SUMMARY DATA'!$D:$D=$C520,'SUMMARY DATA'!$B:$B=""RWS"")),"""")
  )
)"),"")</f>
        <v/>
      </c>
      <c r="F520" s="17" t="str">
        <f>IFERROR(__xludf.DUMMYFUNCTION("IFERROR(
  TEXTJOIN(CHAR(10),TRUE,FILTER('SUMMARY DATA'!F:F,'SUMMARY DATA'!$A:$A=$A520,'SUMMARY DATA'!$C:$C=$B520,'SUMMARY DATA'!$B:$B=""RWS"")),
  IF(
    OR(
      ISNUMBER(SEARCH(""CDM CASH DEPOSIT"",$C520)),
      ISNUMBER(SEARCH(""CASH DEPOSIT"",$C52"&amp;"0)),
      COUNTIFS('SUMMARY DATA'!$D:$D,$C520,'SUMMARY DATA'!$B:$B,""RWS"")&lt;&gt;1
    ),
    """",
    IFERROR(TEXTJOIN(CHAR(10),TRUE,FILTER('SUMMARY DATA'!F:F,'SUMMARY DATA'!$D:$D=$C520,'SUMMARY DATA'!$B:$B=""RWS"")),"""")
  )
)"),"")</f>
        <v/>
      </c>
      <c r="G520" s="17" t="str">
        <f>IFERROR(__xludf.DUMMYFUNCTION("IFERROR(
  TEXTJOIN(CHAR(10),TRUE,FILTER('SUMMARY DATA'!G:G,'SUMMARY DATA'!$A:$A=$A520,'SUMMARY DATA'!$C:$C=$B520,'SUMMARY DATA'!$B:$B=""RWS"")),
  IF(
    OR(
      ISNUMBER(SEARCH(""CDM CASH DEPOSIT"",$C520)),
      ISNUMBER(SEARCH(""CASH DEPOSIT"",$C52"&amp;"0)),
      COUNTIFS('SUMMARY DATA'!$D:$D,$C520,'SUMMARY DATA'!$B:$B,""RWS"")&lt;&gt;1
    ),
    """",
    IFERROR(TEXTJOIN(CHAR(10),TRUE,FILTER('SUMMARY DATA'!G:G,'SUMMARY DATA'!$D:$D=$C520,'SUMMARY DATA'!$B:$B=""RWS"")),"""")
  )
)"),"")</f>
        <v/>
      </c>
      <c r="H520" s="18" t="str">
        <f>IFERROR(__xludf.DUMMYFUNCTION("IFERROR(
  TEXTJOIN(CHAR(10),TRUE,FILTER('SUMMARY DATA'!H:H,'SUMMARY DATA'!$A:$A=$A520,'SUMMARY DATA'!$C:$C=$B520,'SUMMARY DATA'!$B:$B=""RWS"",'SUMMARY DATA'!$H:$H=$D520)),
  IF(
    OR(
      ISNUMBER(SEARCH(""CDM CASH DEPOSIT"",$C520)),
      ISNUMBER(S"&amp;"EARCH(""CASH DEPOSIT"",$C520))
    ),
    """",
    IFERROR(TEXTJOIN(CHAR(10),TRUE,FILTER('SUMMARY DATA'!H:H,'SUMMARY DATA'!$D:$D=$C520,'SUMMARY DATA'!$B:$B=""RWS"",'SUMMARY DATA'!$H:$H=$D520)),"""")
  )
)"),"")</f>
        <v/>
      </c>
      <c r="I520" s="18" t="str">
        <f>IFERROR(__xludf.DUMMYFUNCTION("IF(H520="""","""",
SUM(ARRAYFORMULA(VALUE(SPLIT(H520,CHAR(10)))))
)"),"")</f>
        <v/>
      </c>
      <c r="J520" s="17" t="str">
        <f>IFERROR(__xludf.DUMMYFUNCTION("IFERROR(
  TEXTJOIN(CHAR(10),TRUE,FILTER('SUMMARY DATA'!I:I,'SUMMARY DATA'!$A:$A=$A520,'SUMMARY DATA'!$C:$C=$B520,'SUMMARY DATA'!$B:$B=""RWS"")),
  IF(
    OR(
      ISNUMBER(SEARCH(""CDM CASH DEPOSIT"",$C520)),
      ISNUMBER(SEARCH(""CASH DEPOSIT"",$C52"&amp;"0)),
      COUNTIFS('SUMMARY DATA'!$D:$D,$C520,'SUMMARY DATA'!$B:$B,""RWS"")&lt;&gt;1
    ),
    """",
    IFERROR(TEXTJOIN(CHAR(10),TRUE,FILTER('SUMMARY DATA'!I:I,'SUMMARY DATA'!$D:$D=$C520,'SUMMARY DATA'!$B:$B=""RWS"")),"""")
  )
)"),"")</f>
        <v/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Height="1" spans="1:27">
      <c r="A521" s="2" t="s">
        <v>502</v>
      </c>
      <c r="B521" s="15">
        <v>45992</v>
      </c>
      <c r="C521" s="2" t="s">
        <v>503</v>
      </c>
      <c r="D521" s="3">
        <v>10</v>
      </c>
      <c r="E521" s="16" t="str">
        <f>IFERROR(__xludf.DUMMYFUNCTION("IFERROR(
  TEXTJOIN(CHAR(10),TRUE,FILTER('SUMMARY DATA'!E:E,'SUMMARY DATA'!$A:$A=$A521,'SUMMARY DATA'!$C:$C=$B521,'SUMMARY DATA'!$B:$B=""RWS"")),
  IF(
    OR(
      ISNUMBER(SEARCH(""CDM CASH DEPOSIT"",$C521)),
      ISNUMBER(SEARCH(""CASH DEPOSIT"",$C52"&amp;"1)),
      COUNTIFS('SUMMARY DATA'!$D:$D,$C521,'SUMMARY DATA'!$B:$B,""RWS"")&lt;&gt;1
    ),
    """",
    IFERROR(TEXTJOIN(CHAR(10),TRUE,FILTER('SUMMARY DATA'!E:E,'SUMMARY DATA'!$D:$D=$C521,'SUMMARY DATA'!$B:$B=""RWS"")),"""")
  )
)"),"")</f>
        <v/>
      </c>
      <c r="F521" s="17" t="str">
        <f>IFERROR(__xludf.DUMMYFUNCTION("IFERROR(
  TEXTJOIN(CHAR(10),TRUE,FILTER('SUMMARY DATA'!F:F,'SUMMARY DATA'!$A:$A=$A521,'SUMMARY DATA'!$C:$C=$B521,'SUMMARY DATA'!$B:$B=""RWS"")),
  IF(
    OR(
      ISNUMBER(SEARCH(""CDM CASH DEPOSIT"",$C521)),
      ISNUMBER(SEARCH(""CASH DEPOSIT"",$C52"&amp;"1)),
      COUNTIFS('SUMMARY DATA'!$D:$D,$C521,'SUMMARY DATA'!$B:$B,""RWS"")&lt;&gt;1
    ),
    """",
    IFERROR(TEXTJOIN(CHAR(10),TRUE,FILTER('SUMMARY DATA'!F:F,'SUMMARY DATA'!$D:$D=$C521,'SUMMARY DATA'!$B:$B=""RWS"")),"""")
  )
)"),"")</f>
        <v/>
      </c>
      <c r="G521" s="17" t="str">
        <f>IFERROR(__xludf.DUMMYFUNCTION("IFERROR(
  TEXTJOIN(CHAR(10),TRUE,FILTER('SUMMARY DATA'!G:G,'SUMMARY DATA'!$A:$A=$A521,'SUMMARY DATA'!$C:$C=$B521,'SUMMARY DATA'!$B:$B=""RWS"")),
  IF(
    OR(
      ISNUMBER(SEARCH(""CDM CASH DEPOSIT"",$C521)),
      ISNUMBER(SEARCH(""CASH DEPOSIT"",$C52"&amp;"1)),
      COUNTIFS('SUMMARY DATA'!$D:$D,$C521,'SUMMARY DATA'!$B:$B,""RWS"")&lt;&gt;1
    ),
    """",
    IFERROR(TEXTJOIN(CHAR(10),TRUE,FILTER('SUMMARY DATA'!G:G,'SUMMARY DATA'!$D:$D=$C521,'SUMMARY DATA'!$B:$B=""RWS"")),"""")
  )
)"),"")</f>
        <v/>
      </c>
      <c r="H521" s="18" t="str">
        <f>IFERROR(__xludf.DUMMYFUNCTION("IFERROR(
  TEXTJOIN(CHAR(10),TRUE,FILTER('SUMMARY DATA'!H:H,'SUMMARY DATA'!$A:$A=$A521,'SUMMARY DATA'!$C:$C=$B521,'SUMMARY DATA'!$B:$B=""RWS"",'SUMMARY DATA'!$H:$H=$D521)),
  IF(
    OR(
      ISNUMBER(SEARCH(""CDM CASH DEPOSIT"",$C521)),
      ISNUMBER(S"&amp;"EARCH(""CASH DEPOSIT"",$C521))
    ),
    """",
    IFERROR(TEXTJOIN(CHAR(10),TRUE,FILTER('SUMMARY DATA'!H:H,'SUMMARY DATA'!$D:$D=$C521,'SUMMARY DATA'!$B:$B=""RWS"",'SUMMARY DATA'!$H:$H=$D521)),"""")
  )
)"),"")</f>
        <v/>
      </c>
      <c r="I521" s="18" t="str">
        <f>IFERROR(__xludf.DUMMYFUNCTION("IF(H521="""","""",
SUM(ARRAYFORMULA(VALUE(SPLIT(H521,CHAR(10)))))
)"),"")</f>
        <v/>
      </c>
      <c r="J521" s="17" t="str">
        <f>IFERROR(__xludf.DUMMYFUNCTION("IFERROR(
  TEXTJOIN(CHAR(10),TRUE,FILTER('SUMMARY DATA'!I:I,'SUMMARY DATA'!$A:$A=$A521,'SUMMARY DATA'!$C:$C=$B521,'SUMMARY DATA'!$B:$B=""RWS"")),
  IF(
    OR(
      ISNUMBER(SEARCH(""CDM CASH DEPOSIT"",$C521)),
      ISNUMBER(SEARCH(""CASH DEPOSIT"",$C52"&amp;"1)),
      COUNTIFS('SUMMARY DATA'!$D:$D,$C521,'SUMMARY DATA'!$B:$B,""RWS"")&lt;&gt;1
    ),
    """",
    IFERROR(TEXTJOIN(CHAR(10),TRUE,FILTER('SUMMARY DATA'!I:I,'SUMMARY DATA'!$D:$D=$C521,'SUMMARY DATA'!$B:$B=""RWS"")),"""")
  )
)"),"")</f>
        <v/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Height="1" spans="1:27">
      <c r="A522" s="2" t="s">
        <v>1957</v>
      </c>
      <c r="B522" s="15">
        <v>45992</v>
      </c>
      <c r="C522" s="2" t="s">
        <v>1958</v>
      </c>
      <c r="D522" s="3">
        <v>9.87</v>
      </c>
      <c r="E522" s="16" t="str">
        <f>IFERROR(__xludf.DUMMYFUNCTION("IFERROR(
  TEXTJOIN(CHAR(10),TRUE,FILTER('SUMMARY DATA'!E:E,'SUMMARY DATA'!$A:$A=$A522,'SUMMARY DATA'!$C:$C=$B522,'SUMMARY DATA'!$B:$B=""RWS"")),
  IF(
    OR(
      ISNUMBER(SEARCH(""CDM CASH DEPOSIT"",$C522)),
      ISNUMBER(SEARCH(""CASH DEPOSIT"",$C52"&amp;"2)),
      COUNTIFS('SUMMARY DATA'!$D:$D,$C522,'SUMMARY DATA'!$B:$B,""RWS"")&lt;&gt;1
    ),
    """",
    IFERROR(TEXTJOIN(CHAR(10),TRUE,FILTER('SUMMARY DATA'!E:E,'SUMMARY DATA'!$D:$D=$C522,'SUMMARY DATA'!$B:$B=""RWS"")),"""")
  )
)"),"")</f>
        <v/>
      </c>
      <c r="F522" s="17" t="str">
        <f>IFERROR(__xludf.DUMMYFUNCTION("IFERROR(
  TEXTJOIN(CHAR(10),TRUE,FILTER('SUMMARY DATA'!F:F,'SUMMARY DATA'!$A:$A=$A522,'SUMMARY DATA'!$C:$C=$B522,'SUMMARY DATA'!$B:$B=""RWS"")),
  IF(
    OR(
      ISNUMBER(SEARCH(""CDM CASH DEPOSIT"",$C522)),
      ISNUMBER(SEARCH(""CASH DEPOSIT"",$C52"&amp;"2)),
      COUNTIFS('SUMMARY DATA'!$D:$D,$C522,'SUMMARY DATA'!$B:$B,""RWS"")&lt;&gt;1
    ),
    """",
    IFERROR(TEXTJOIN(CHAR(10),TRUE,FILTER('SUMMARY DATA'!F:F,'SUMMARY DATA'!$D:$D=$C522,'SUMMARY DATA'!$B:$B=""RWS"")),"""")
  )
)"),"")</f>
        <v/>
      </c>
      <c r="G522" s="17" t="str">
        <f>IFERROR(__xludf.DUMMYFUNCTION("IFERROR(
  TEXTJOIN(CHAR(10),TRUE,FILTER('SUMMARY DATA'!G:G,'SUMMARY DATA'!$A:$A=$A522,'SUMMARY DATA'!$C:$C=$B522,'SUMMARY DATA'!$B:$B=""RWS"")),
  IF(
    OR(
      ISNUMBER(SEARCH(""CDM CASH DEPOSIT"",$C522)),
      ISNUMBER(SEARCH(""CASH DEPOSIT"",$C52"&amp;"2)),
      COUNTIFS('SUMMARY DATA'!$D:$D,$C522,'SUMMARY DATA'!$B:$B,""RWS"")&lt;&gt;1
    ),
    """",
    IFERROR(TEXTJOIN(CHAR(10),TRUE,FILTER('SUMMARY DATA'!G:G,'SUMMARY DATA'!$D:$D=$C522,'SUMMARY DATA'!$B:$B=""RWS"")),"""")
  )
)"),"")</f>
        <v/>
      </c>
      <c r="H522" s="18" t="str">
        <f>IFERROR(__xludf.DUMMYFUNCTION("IFERROR(
  TEXTJOIN(CHAR(10),TRUE,FILTER('SUMMARY DATA'!H:H,'SUMMARY DATA'!$A:$A=$A522,'SUMMARY DATA'!$C:$C=$B522,'SUMMARY DATA'!$B:$B=""RWS"",'SUMMARY DATA'!$H:$H=$D522)),
  IF(
    OR(
      ISNUMBER(SEARCH(""CDM CASH DEPOSIT"",$C522)),
      ISNUMBER(S"&amp;"EARCH(""CASH DEPOSIT"",$C522))
    ),
    """",
    IFERROR(TEXTJOIN(CHAR(10),TRUE,FILTER('SUMMARY DATA'!H:H,'SUMMARY DATA'!$D:$D=$C522,'SUMMARY DATA'!$B:$B=""RWS"",'SUMMARY DATA'!$H:$H=$D522)),"""")
  )
)"),"")</f>
        <v/>
      </c>
      <c r="I522" s="18" t="str">
        <f>IFERROR(__xludf.DUMMYFUNCTION("IF(H522="""","""",
SUM(ARRAYFORMULA(VALUE(SPLIT(H522,CHAR(10)))))
)"),"")</f>
        <v/>
      </c>
      <c r="J522" s="17" t="str">
        <f>IFERROR(__xludf.DUMMYFUNCTION("IFERROR(
  TEXTJOIN(CHAR(10),TRUE,FILTER('SUMMARY DATA'!I:I,'SUMMARY DATA'!$A:$A=$A522,'SUMMARY DATA'!$C:$C=$B522,'SUMMARY DATA'!$B:$B=""RWS"")),
  IF(
    OR(
      ISNUMBER(SEARCH(""CDM CASH DEPOSIT"",$C522)),
      ISNUMBER(SEARCH(""CASH DEPOSIT"",$C52"&amp;"2)),
      COUNTIFS('SUMMARY DATA'!$D:$D,$C522,'SUMMARY DATA'!$B:$B,""RWS"")&lt;&gt;1
    ),
    """",
    IFERROR(TEXTJOIN(CHAR(10),TRUE,FILTER('SUMMARY DATA'!I:I,'SUMMARY DATA'!$D:$D=$C522,'SUMMARY DATA'!$B:$B=""RWS"")),"""")
  )
)"),"")</f>
        <v/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Height="1" spans="1:27">
      <c r="A523" s="2" t="s">
        <v>1959</v>
      </c>
      <c r="B523" s="15">
        <v>45992</v>
      </c>
      <c r="C523" s="2" t="s">
        <v>1960</v>
      </c>
      <c r="D523" s="3">
        <v>217.36</v>
      </c>
      <c r="E523" s="16" t="str">
        <f>IFERROR(__xludf.DUMMYFUNCTION("IFERROR(
  TEXTJOIN(CHAR(10),TRUE,FILTER('SUMMARY DATA'!E:E,'SUMMARY DATA'!$A:$A=$A523,'SUMMARY DATA'!$C:$C=$B523,'SUMMARY DATA'!$B:$B=""RWS"")),
  IF(
    OR(
      ISNUMBER(SEARCH(""CDM CASH DEPOSIT"",$C523)),
      ISNUMBER(SEARCH(""CASH DEPOSIT"",$C52"&amp;"3)),
      COUNTIFS('SUMMARY DATA'!$D:$D,$C523,'SUMMARY DATA'!$B:$B,""RWS"")&lt;&gt;1
    ),
    """",
    IFERROR(TEXTJOIN(CHAR(10),TRUE,FILTER('SUMMARY DATA'!E:E,'SUMMARY DATA'!$D:$D=$C523,'SUMMARY DATA'!$B:$B=""RWS"")),"""")
  )
)"),"")</f>
        <v/>
      </c>
      <c r="F523" s="17" t="str">
        <f>IFERROR(__xludf.DUMMYFUNCTION("IFERROR(
  TEXTJOIN(CHAR(10),TRUE,FILTER('SUMMARY DATA'!F:F,'SUMMARY DATA'!$A:$A=$A523,'SUMMARY DATA'!$C:$C=$B523,'SUMMARY DATA'!$B:$B=""RWS"")),
  IF(
    OR(
      ISNUMBER(SEARCH(""CDM CASH DEPOSIT"",$C523)),
      ISNUMBER(SEARCH(""CASH DEPOSIT"",$C52"&amp;"3)),
      COUNTIFS('SUMMARY DATA'!$D:$D,$C523,'SUMMARY DATA'!$B:$B,""RWS"")&lt;&gt;1
    ),
    """",
    IFERROR(TEXTJOIN(CHAR(10),TRUE,FILTER('SUMMARY DATA'!F:F,'SUMMARY DATA'!$D:$D=$C523,'SUMMARY DATA'!$B:$B=""RWS"")),"""")
  )
)"),"")</f>
        <v/>
      </c>
      <c r="G523" s="17" t="str">
        <f>IFERROR(__xludf.DUMMYFUNCTION("IFERROR(
  TEXTJOIN(CHAR(10),TRUE,FILTER('SUMMARY DATA'!G:G,'SUMMARY DATA'!$A:$A=$A523,'SUMMARY DATA'!$C:$C=$B523,'SUMMARY DATA'!$B:$B=""RWS"")),
  IF(
    OR(
      ISNUMBER(SEARCH(""CDM CASH DEPOSIT"",$C523)),
      ISNUMBER(SEARCH(""CASH DEPOSIT"",$C52"&amp;"3)),
      COUNTIFS('SUMMARY DATA'!$D:$D,$C523,'SUMMARY DATA'!$B:$B,""RWS"")&lt;&gt;1
    ),
    """",
    IFERROR(TEXTJOIN(CHAR(10),TRUE,FILTER('SUMMARY DATA'!G:G,'SUMMARY DATA'!$D:$D=$C523,'SUMMARY DATA'!$B:$B=""RWS"")),"""")
  )
)"),"")</f>
        <v/>
      </c>
      <c r="H523" s="18" t="str">
        <f>IFERROR(__xludf.DUMMYFUNCTION("IFERROR(
  TEXTJOIN(CHAR(10),TRUE,FILTER('SUMMARY DATA'!H:H,'SUMMARY DATA'!$A:$A=$A523,'SUMMARY DATA'!$C:$C=$B523,'SUMMARY DATA'!$B:$B=""RWS"",'SUMMARY DATA'!$H:$H=$D523)),
  IF(
    OR(
      ISNUMBER(SEARCH(""CDM CASH DEPOSIT"",$C523)),
      ISNUMBER(S"&amp;"EARCH(""CASH DEPOSIT"",$C523))
    ),
    """",
    IFERROR(TEXTJOIN(CHAR(10),TRUE,FILTER('SUMMARY DATA'!H:H,'SUMMARY DATA'!$D:$D=$C523,'SUMMARY DATA'!$B:$B=""RWS"",'SUMMARY DATA'!$H:$H=$D523)),"""")
  )
)"),"")</f>
        <v/>
      </c>
      <c r="I523" s="18" t="str">
        <f>IFERROR(__xludf.DUMMYFUNCTION("IF(H523="""","""",
SUM(ARRAYFORMULA(VALUE(SPLIT(H523,CHAR(10)))))
)"),"")</f>
        <v/>
      </c>
      <c r="J523" s="17" t="str">
        <f>IFERROR(__xludf.DUMMYFUNCTION("IFERROR(
  TEXTJOIN(CHAR(10),TRUE,FILTER('SUMMARY DATA'!I:I,'SUMMARY DATA'!$A:$A=$A523,'SUMMARY DATA'!$C:$C=$B523,'SUMMARY DATA'!$B:$B=""RWS"")),
  IF(
    OR(
      ISNUMBER(SEARCH(""CDM CASH DEPOSIT"",$C523)),
      ISNUMBER(SEARCH(""CASH DEPOSIT"",$C52"&amp;"3)),
      COUNTIFS('SUMMARY DATA'!$D:$D,$C523,'SUMMARY DATA'!$B:$B,""RWS"")&lt;&gt;1
    ),
    """",
    IFERROR(TEXTJOIN(CHAR(10),TRUE,FILTER('SUMMARY DATA'!I:I,'SUMMARY DATA'!$D:$D=$C523,'SUMMARY DATA'!$B:$B=""RWS"")),"""")
  )
)"),"")</f>
        <v/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Height="1" spans="1:27">
      <c r="A524" s="2" t="s">
        <v>1961</v>
      </c>
      <c r="B524" s="15">
        <v>45992</v>
      </c>
      <c r="C524" s="2" t="s">
        <v>1456</v>
      </c>
      <c r="D524" s="3">
        <v>158</v>
      </c>
      <c r="E524" s="16" t="str">
        <f>IFERROR(__xludf.DUMMYFUNCTION("IFERROR(
  TEXTJOIN(CHAR(10),TRUE,FILTER('SUMMARY DATA'!E:E,'SUMMARY DATA'!$A:$A=$A524,'SUMMARY DATA'!$C:$C=$B524,'SUMMARY DATA'!$B:$B=""RWS"")),
  IF(
    OR(
      ISNUMBER(SEARCH(""CDM CASH DEPOSIT"",$C524)),
      ISNUMBER(SEARCH(""CASH DEPOSIT"",$C52"&amp;"4)),
      COUNTIFS('SUMMARY DATA'!$D:$D,$C524,'SUMMARY DATA'!$B:$B,""RWS"")&lt;&gt;1
    ),
    """",
    IFERROR(TEXTJOIN(CHAR(10),TRUE,FILTER('SUMMARY DATA'!E:E,'SUMMARY DATA'!$D:$D=$C524,'SUMMARY DATA'!$B:$B=""RWS"")),"""")
  )
)"),"")</f>
        <v/>
      </c>
      <c r="F524" s="17" t="str">
        <f>IFERROR(__xludf.DUMMYFUNCTION("IFERROR(
  TEXTJOIN(CHAR(10),TRUE,FILTER('SUMMARY DATA'!F:F,'SUMMARY DATA'!$A:$A=$A524,'SUMMARY DATA'!$C:$C=$B524,'SUMMARY DATA'!$B:$B=""RWS"")),
  IF(
    OR(
      ISNUMBER(SEARCH(""CDM CASH DEPOSIT"",$C524)),
      ISNUMBER(SEARCH(""CASH DEPOSIT"",$C52"&amp;"4)),
      COUNTIFS('SUMMARY DATA'!$D:$D,$C524,'SUMMARY DATA'!$B:$B,""RWS"")&lt;&gt;1
    ),
    """",
    IFERROR(TEXTJOIN(CHAR(10),TRUE,FILTER('SUMMARY DATA'!F:F,'SUMMARY DATA'!$D:$D=$C524,'SUMMARY DATA'!$B:$B=""RWS"")),"""")
  )
)"),"")</f>
        <v/>
      </c>
      <c r="G524" s="17" t="str">
        <f>IFERROR(__xludf.DUMMYFUNCTION("IFERROR(
  TEXTJOIN(CHAR(10),TRUE,FILTER('SUMMARY DATA'!G:G,'SUMMARY DATA'!$A:$A=$A524,'SUMMARY DATA'!$C:$C=$B524,'SUMMARY DATA'!$B:$B=""RWS"")),
  IF(
    OR(
      ISNUMBER(SEARCH(""CDM CASH DEPOSIT"",$C524)),
      ISNUMBER(SEARCH(""CASH DEPOSIT"",$C52"&amp;"4)),
      COUNTIFS('SUMMARY DATA'!$D:$D,$C524,'SUMMARY DATA'!$B:$B,""RWS"")&lt;&gt;1
    ),
    """",
    IFERROR(TEXTJOIN(CHAR(10),TRUE,FILTER('SUMMARY DATA'!G:G,'SUMMARY DATA'!$D:$D=$C524,'SUMMARY DATA'!$B:$B=""RWS"")),"""")
  )
)"),"")</f>
        <v/>
      </c>
      <c r="H524" s="18" t="str">
        <f>IFERROR(__xludf.DUMMYFUNCTION("IFERROR(
  TEXTJOIN(CHAR(10),TRUE,FILTER('SUMMARY DATA'!H:H,'SUMMARY DATA'!$A:$A=$A524,'SUMMARY DATA'!$C:$C=$B524,'SUMMARY DATA'!$B:$B=""RWS"",'SUMMARY DATA'!$H:$H=$D524)),
  IF(
    OR(
      ISNUMBER(SEARCH(""CDM CASH DEPOSIT"",$C524)),
      ISNUMBER(S"&amp;"EARCH(""CASH DEPOSIT"",$C524))
    ),
    """",
    IFERROR(TEXTJOIN(CHAR(10),TRUE,FILTER('SUMMARY DATA'!H:H,'SUMMARY DATA'!$D:$D=$C524,'SUMMARY DATA'!$B:$B=""RWS"",'SUMMARY DATA'!$H:$H=$D524)),"""")
  )
)"),"")</f>
        <v/>
      </c>
      <c r="I524" s="18" t="str">
        <f>IFERROR(__xludf.DUMMYFUNCTION("IF(H524="""","""",
SUM(ARRAYFORMULA(VALUE(SPLIT(H524,CHAR(10)))))
)"),"")</f>
        <v/>
      </c>
      <c r="J524" s="17" t="str">
        <f>IFERROR(__xludf.DUMMYFUNCTION("IFERROR(
  TEXTJOIN(CHAR(10),TRUE,FILTER('SUMMARY DATA'!I:I,'SUMMARY DATA'!$A:$A=$A524,'SUMMARY DATA'!$C:$C=$B524,'SUMMARY DATA'!$B:$B=""RWS"")),
  IF(
    OR(
      ISNUMBER(SEARCH(""CDM CASH DEPOSIT"",$C524)),
      ISNUMBER(SEARCH(""CASH DEPOSIT"",$C52"&amp;"4)),
      COUNTIFS('SUMMARY DATA'!$D:$D,$C524,'SUMMARY DATA'!$B:$B,""RWS"")&lt;&gt;1
    ),
    """",
    IFERROR(TEXTJOIN(CHAR(10),TRUE,FILTER('SUMMARY DATA'!I:I,'SUMMARY DATA'!$D:$D=$C524,'SUMMARY DATA'!$B:$B=""RWS"")),"""")
  )
)"),"")</f>
        <v/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Height="1" spans="1:27">
      <c r="A525" s="2" t="s">
        <v>1962</v>
      </c>
      <c r="B525" s="15">
        <v>46053</v>
      </c>
      <c r="C525" s="2" t="s">
        <v>1963</v>
      </c>
      <c r="D525" s="3">
        <v>159.96</v>
      </c>
      <c r="E525" s="16" t="str">
        <f>IFERROR(__xludf.DUMMYFUNCTION("IFERROR(
  TEXTJOIN(CHAR(10),TRUE,FILTER('SUMMARY DATA'!E:E,'SUMMARY DATA'!$A:$A=$A525,'SUMMARY DATA'!$C:$C=$B525,'SUMMARY DATA'!$B:$B=""RWS"")),
  IF(
    OR(
      ISNUMBER(SEARCH(""CDM CASH DEPOSIT"",$C525)),
      ISNUMBER(SEARCH(""CASH DEPOSIT"",$C52"&amp;"5)),
      COUNTIFS('SUMMARY DATA'!$D:$D,$C525,'SUMMARY DATA'!$B:$B,""RWS"")&lt;&gt;1
    ),
    """",
    IFERROR(TEXTJOIN(CHAR(10),TRUE,FILTER('SUMMARY DATA'!E:E,'SUMMARY DATA'!$D:$D=$C525,'SUMMARY DATA'!$B:$B=""RWS"")),"""")
  )
)"),"")</f>
        <v/>
      </c>
      <c r="F525" s="17" t="str">
        <f>IFERROR(__xludf.DUMMYFUNCTION("IFERROR(
  TEXTJOIN(CHAR(10),TRUE,FILTER('SUMMARY DATA'!F:F,'SUMMARY DATA'!$A:$A=$A525,'SUMMARY DATA'!$C:$C=$B525,'SUMMARY DATA'!$B:$B=""RWS"")),
  IF(
    OR(
      ISNUMBER(SEARCH(""CDM CASH DEPOSIT"",$C525)),
      ISNUMBER(SEARCH(""CASH DEPOSIT"",$C52"&amp;"5)),
      COUNTIFS('SUMMARY DATA'!$D:$D,$C525,'SUMMARY DATA'!$B:$B,""RWS"")&lt;&gt;1
    ),
    """",
    IFERROR(TEXTJOIN(CHAR(10),TRUE,FILTER('SUMMARY DATA'!F:F,'SUMMARY DATA'!$D:$D=$C525,'SUMMARY DATA'!$B:$B=""RWS"")),"""")
  )
)"),"")</f>
        <v/>
      </c>
      <c r="G525" s="17" t="str">
        <f>IFERROR(__xludf.DUMMYFUNCTION("IFERROR(
  TEXTJOIN(CHAR(10),TRUE,FILTER('SUMMARY DATA'!G:G,'SUMMARY DATA'!$A:$A=$A525,'SUMMARY DATA'!$C:$C=$B525,'SUMMARY DATA'!$B:$B=""RWS"")),
  IF(
    OR(
      ISNUMBER(SEARCH(""CDM CASH DEPOSIT"",$C525)),
      ISNUMBER(SEARCH(""CASH DEPOSIT"",$C52"&amp;"5)),
      COUNTIFS('SUMMARY DATA'!$D:$D,$C525,'SUMMARY DATA'!$B:$B,""RWS"")&lt;&gt;1
    ),
    """",
    IFERROR(TEXTJOIN(CHAR(10),TRUE,FILTER('SUMMARY DATA'!G:G,'SUMMARY DATA'!$D:$D=$C525,'SUMMARY DATA'!$B:$B=""RWS"")),"""")
  )
)"),"")</f>
        <v/>
      </c>
      <c r="H525" s="18" t="str">
        <f>IFERROR(__xludf.DUMMYFUNCTION("IFERROR(
  TEXTJOIN(CHAR(10),TRUE,FILTER('SUMMARY DATA'!H:H,'SUMMARY DATA'!$A:$A=$A525,'SUMMARY DATA'!$C:$C=$B525,'SUMMARY DATA'!$B:$B=""RWS"",'SUMMARY DATA'!$H:$H=$D525)),
  IF(
    OR(
      ISNUMBER(SEARCH(""CDM CASH DEPOSIT"",$C525)),
      ISNUMBER(S"&amp;"EARCH(""CASH DEPOSIT"",$C525))
    ),
    """",
    IFERROR(TEXTJOIN(CHAR(10),TRUE,FILTER('SUMMARY DATA'!H:H,'SUMMARY DATA'!$D:$D=$C525,'SUMMARY DATA'!$B:$B=""RWS"",'SUMMARY DATA'!$H:$H=$D525)),"""")
  )
)"),"")</f>
        <v/>
      </c>
      <c r="I525" s="18" t="str">
        <f>IFERROR(__xludf.DUMMYFUNCTION("IF(H525="""","""",
SUM(ARRAYFORMULA(VALUE(SPLIT(H525,CHAR(10)))))
)"),"")</f>
        <v/>
      </c>
      <c r="J525" s="17" t="str">
        <f>IFERROR(__xludf.DUMMYFUNCTION("IFERROR(
  TEXTJOIN(CHAR(10),TRUE,FILTER('SUMMARY DATA'!I:I,'SUMMARY DATA'!$A:$A=$A525,'SUMMARY DATA'!$C:$C=$B525,'SUMMARY DATA'!$B:$B=""RWS"")),
  IF(
    OR(
      ISNUMBER(SEARCH(""CDM CASH DEPOSIT"",$C525)),
      ISNUMBER(SEARCH(""CASH DEPOSIT"",$C52"&amp;"5)),
      COUNTIFS('SUMMARY DATA'!$D:$D,$C525,'SUMMARY DATA'!$B:$B,""RWS"")&lt;&gt;1
    ),
    """",
    IFERROR(TEXTJOIN(CHAR(10),TRUE,FILTER('SUMMARY DATA'!I:I,'SUMMARY DATA'!$D:$D=$C525,'SUMMARY DATA'!$B:$B=""RWS"")),"""")
  )
)"),"")</f>
        <v/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Height="1" spans="1:27">
      <c r="A526" s="2" t="s">
        <v>1964</v>
      </c>
      <c r="B526" s="15">
        <v>46052</v>
      </c>
      <c r="C526" s="2" t="s">
        <v>1965</v>
      </c>
      <c r="D526" s="3">
        <v>30</v>
      </c>
      <c r="E526" s="16" t="str">
        <f>IFERROR(__xludf.DUMMYFUNCTION("IFERROR(
  TEXTJOIN(CHAR(10),TRUE,FILTER('SUMMARY DATA'!E:E,'SUMMARY DATA'!$A:$A=$A526,'SUMMARY DATA'!$C:$C=$B526,'SUMMARY DATA'!$B:$B=""RWS"")),
  IF(
    OR(
      ISNUMBER(SEARCH(""CDM CASH DEPOSIT"",$C526)),
      ISNUMBER(SEARCH(""CASH DEPOSIT"",$C52"&amp;"6)),
      COUNTIFS('SUMMARY DATA'!$D:$D,$C526,'SUMMARY DATA'!$B:$B,""RWS"")&lt;&gt;1
    ),
    """",
    IFERROR(TEXTJOIN(CHAR(10),TRUE,FILTER('SUMMARY DATA'!E:E,'SUMMARY DATA'!$D:$D=$C526,'SUMMARY DATA'!$B:$B=""RWS"")),"""")
  )
)"),"")</f>
        <v/>
      </c>
      <c r="F526" s="17" t="str">
        <f>IFERROR(__xludf.DUMMYFUNCTION("IFERROR(
  TEXTJOIN(CHAR(10),TRUE,FILTER('SUMMARY DATA'!F:F,'SUMMARY DATA'!$A:$A=$A526,'SUMMARY DATA'!$C:$C=$B526,'SUMMARY DATA'!$B:$B=""RWS"")),
  IF(
    OR(
      ISNUMBER(SEARCH(""CDM CASH DEPOSIT"",$C526)),
      ISNUMBER(SEARCH(""CASH DEPOSIT"",$C52"&amp;"6)),
      COUNTIFS('SUMMARY DATA'!$D:$D,$C526,'SUMMARY DATA'!$B:$B,""RWS"")&lt;&gt;1
    ),
    """",
    IFERROR(TEXTJOIN(CHAR(10),TRUE,FILTER('SUMMARY DATA'!F:F,'SUMMARY DATA'!$D:$D=$C526,'SUMMARY DATA'!$B:$B=""RWS"")),"""")
  )
)"),"")</f>
        <v/>
      </c>
      <c r="G526" s="17" t="str">
        <f>IFERROR(__xludf.DUMMYFUNCTION("IFERROR(
  TEXTJOIN(CHAR(10),TRUE,FILTER('SUMMARY DATA'!G:G,'SUMMARY DATA'!$A:$A=$A526,'SUMMARY DATA'!$C:$C=$B526,'SUMMARY DATA'!$B:$B=""RWS"")),
  IF(
    OR(
      ISNUMBER(SEARCH(""CDM CASH DEPOSIT"",$C526)),
      ISNUMBER(SEARCH(""CASH DEPOSIT"",$C52"&amp;"6)),
      COUNTIFS('SUMMARY DATA'!$D:$D,$C526,'SUMMARY DATA'!$B:$B,""RWS"")&lt;&gt;1
    ),
    """",
    IFERROR(TEXTJOIN(CHAR(10),TRUE,FILTER('SUMMARY DATA'!G:G,'SUMMARY DATA'!$D:$D=$C526,'SUMMARY DATA'!$B:$B=""RWS"")),"""")
  )
)"),"")</f>
        <v/>
      </c>
      <c r="H526" s="18" t="str">
        <f>IFERROR(__xludf.DUMMYFUNCTION("IFERROR(
  TEXTJOIN(CHAR(10),TRUE,FILTER('SUMMARY DATA'!H:H,'SUMMARY DATA'!$A:$A=$A526,'SUMMARY DATA'!$C:$C=$B526,'SUMMARY DATA'!$B:$B=""RWS"",'SUMMARY DATA'!$H:$H=$D526)),
  IF(
    OR(
      ISNUMBER(SEARCH(""CDM CASH DEPOSIT"",$C526)),
      ISNUMBER(S"&amp;"EARCH(""CASH DEPOSIT"",$C526))
    ),
    """",
    IFERROR(TEXTJOIN(CHAR(10),TRUE,FILTER('SUMMARY DATA'!H:H,'SUMMARY DATA'!$D:$D=$C526,'SUMMARY DATA'!$B:$B=""RWS"",'SUMMARY DATA'!$H:$H=$D526)),"""")
  )
)"),"")</f>
        <v/>
      </c>
      <c r="I526" s="18" t="str">
        <f>IFERROR(__xludf.DUMMYFUNCTION("IF(H526="""","""",
SUM(ARRAYFORMULA(VALUE(SPLIT(H526,CHAR(10)))))
)"),"")</f>
        <v/>
      </c>
      <c r="J526" s="17" t="str">
        <f>IFERROR(__xludf.DUMMYFUNCTION("IFERROR(
  TEXTJOIN(CHAR(10),TRUE,FILTER('SUMMARY DATA'!I:I,'SUMMARY DATA'!$A:$A=$A526,'SUMMARY DATA'!$C:$C=$B526,'SUMMARY DATA'!$B:$B=""RWS"")),
  IF(
    OR(
      ISNUMBER(SEARCH(""CDM CASH DEPOSIT"",$C526)),
      ISNUMBER(SEARCH(""CASH DEPOSIT"",$C52"&amp;"6)),
      COUNTIFS('SUMMARY DATA'!$D:$D,$C526,'SUMMARY DATA'!$B:$B,""RWS"")&lt;&gt;1
    ),
    """",
    IFERROR(TEXTJOIN(CHAR(10),TRUE,FILTER('SUMMARY DATA'!I:I,'SUMMARY DATA'!$D:$D=$C526,'SUMMARY DATA'!$B:$B=""RWS"")),"""")
  )
)"),"")</f>
        <v/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Height="1" spans="1:27">
      <c r="A527" s="2" t="s">
        <v>1966</v>
      </c>
      <c r="B527" s="15">
        <v>46052</v>
      </c>
      <c r="C527" s="2" t="s">
        <v>1967</v>
      </c>
      <c r="D527" s="3">
        <v>1</v>
      </c>
      <c r="E527" s="16" t="str">
        <f>IFERROR(__xludf.DUMMYFUNCTION("IFERROR(
  TEXTJOIN(CHAR(10),TRUE,FILTER('SUMMARY DATA'!E:E,'SUMMARY DATA'!$A:$A=$A527,'SUMMARY DATA'!$C:$C=$B527,'SUMMARY DATA'!$B:$B=""RWS"")),
  IF(
    OR(
      ISNUMBER(SEARCH(""CDM CASH DEPOSIT"",$C527)),
      ISNUMBER(SEARCH(""CASH DEPOSIT"",$C52"&amp;"7)),
      COUNTIFS('SUMMARY DATA'!$D:$D,$C527,'SUMMARY DATA'!$B:$B,""RWS"")&lt;&gt;1
    ),
    """",
    IFERROR(TEXTJOIN(CHAR(10),TRUE,FILTER('SUMMARY DATA'!E:E,'SUMMARY DATA'!$D:$D=$C527,'SUMMARY DATA'!$B:$B=""RWS"")),"""")
  )
)"),"")</f>
        <v/>
      </c>
      <c r="F527" s="17" t="str">
        <f>IFERROR(__xludf.DUMMYFUNCTION("IFERROR(
  TEXTJOIN(CHAR(10),TRUE,FILTER('SUMMARY DATA'!F:F,'SUMMARY DATA'!$A:$A=$A527,'SUMMARY DATA'!$C:$C=$B527,'SUMMARY DATA'!$B:$B=""RWS"")),
  IF(
    OR(
      ISNUMBER(SEARCH(""CDM CASH DEPOSIT"",$C527)),
      ISNUMBER(SEARCH(""CASH DEPOSIT"",$C52"&amp;"7)),
      COUNTIFS('SUMMARY DATA'!$D:$D,$C527,'SUMMARY DATA'!$B:$B,""RWS"")&lt;&gt;1
    ),
    """",
    IFERROR(TEXTJOIN(CHAR(10),TRUE,FILTER('SUMMARY DATA'!F:F,'SUMMARY DATA'!$D:$D=$C527,'SUMMARY DATA'!$B:$B=""RWS"")),"""")
  )
)"),"")</f>
        <v/>
      </c>
      <c r="G527" s="17" t="str">
        <f>IFERROR(__xludf.DUMMYFUNCTION("IFERROR(
  TEXTJOIN(CHAR(10),TRUE,FILTER('SUMMARY DATA'!G:G,'SUMMARY DATA'!$A:$A=$A527,'SUMMARY DATA'!$C:$C=$B527,'SUMMARY DATA'!$B:$B=""RWS"")),
  IF(
    OR(
      ISNUMBER(SEARCH(""CDM CASH DEPOSIT"",$C527)),
      ISNUMBER(SEARCH(""CASH DEPOSIT"",$C52"&amp;"7)),
      COUNTIFS('SUMMARY DATA'!$D:$D,$C527,'SUMMARY DATA'!$B:$B,""RWS"")&lt;&gt;1
    ),
    """",
    IFERROR(TEXTJOIN(CHAR(10),TRUE,FILTER('SUMMARY DATA'!G:G,'SUMMARY DATA'!$D:$D=$C527,'SUMMARY DATA'!$B:$B=""RWS"")),"""")
  )
)"),"")</f>
        <v/>
      </c>
      <c r="H527" s="18" t="str">
        <f>IFERROR(__xludf.DUMMYFUNCTION("IFERROR(
  TEXTJOIN(CHAR(10),TRUE,FILTER('SUMMARY DATA'!H:H,'SUMMARY DATA'!$A:$A=$A527,'SUMMARY DATA'!$C:$C=$B527,'SUMMARY DATA'!$B:$B=""RWS"",'SUMMARY DATA'!$H:$H=$D527)),
  IF(
    OR(
      ISNUMBER(SEARCH(""CDM CASH DEPOSIT"",$C527)),
      ISNUMBER(S"&amp;"EARCH(""CASH DEPOSIT"",$C527))
    ),
    """",
    IFERROR(TEXTJOIN(CHAR(10),TRUE,FILTER('SUMMARY DATA'!H:H,'SUMMARY DATA'!$D:$D=$C527,'SUMMARY DATA'!$B:$B=""RWS"",'SUMMARY DATA'!$H:$H=$D527)),"""")
  )
)"),"")</f>
        <v/>
      </c>
      <c r="I527" s="18" t="str">
        <f>IFERROR(__xludf.DUMMYFUNCTION("IF(H527="""","""",
SUM(ARRAYFORMULA(VALUE(SPLIT(H527,CHAR(10)))))
)"),"")</f>
        <v/>
      </c>
      <c r="J527" s="17" t="str">
        <f>IFERROR(__xludf.DUMMYFUNCTION("IFERROR(
  TEXTJOIN(CHAR(10),TRUE,FILTER('SUMMARY DATA'!I:I,'SUMMARY DATA'!$A:$A=$A527,'SUMMARY DATA'!$C:$C=$B527,'SUMMARY DATA'!$B:$B=""RWS"")),
  IF(
    OR(
      ISNUMBER(SEARCH(""CDM CASH DEPOSIT"",$C527)),
      ISNUMBER(SEARCH(""CASH DEPOSIT"",$C52"&amp;"7)),
      COUNTIFS('SUMMARY DATA'!$D:$D,$C527,'SUMMARY DATA'!$B:$B,""RWS"")&lt;&gt;1
    ),
    """",
    IFERROR(TEXTJOIN(CHAR(10),TRUE,FILTER('SUMMARY DATA'!I:I,'SUMMARY DATA'!$D:$D=$C527,'SUMMARY DATA'!$B:$B=""RWS"")),"""")
  )
)"),"")</f>
        <v/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Height="1" spans="1:27">
      <c r="A528" s="2" t="s">
        <v>1968</v>
      </c>
      <c r="B528" s="15">
        <v>46052</v>
      </c>
      <c r="C528" s="2" t="s">
        <v>1969</v>
      </c>
      <c r="D528" s="3">
        <v>1</v>
      </c>
      <c r="E528" s="16" t="str">
        <f>IFERROR(__xludf.DUMMYFUNCTION("IFERROR(
  TEXTJOIN(CHAR(10),TRUE,FILTER('SUMMARY DATA'!E:E,'SUMMARY DATA'!$A:$A=$A528,'SUMMARY DATA'!$C:$C=$B528,'SUMMARY DATA'!$B:$B=""RWS"")),
  IF(
    OR(
      ISNUMBER(SEARCH(""CDM CASH DEPOSIT"",$C528)),
      ISNUMBER(SEARCH(""CASH DEPOSIT"",$C52"&amp;"8)),
      COUNTIFS('SUMMARY DATA'!$D:$D,$C528,'SUMMARY DATA'!$B:$B,""RWS"")&lt;&gt;1
    ),
    """",
    IFERROR(TEXTJOIN(CHAR(10),TRUE,FILTER('SUMMARY DATA'!E:E,'SUMMARY DATA'!$D:$D=$C528,'SUMMARY DATA'!$B:$B=""RWS"")),"""")
  )
)"),"")</f>
        <v/>
      </c>
      <c r="F528" s="17" t="str">
        <f>IFERROR(__xludf.DUMMYFUNCTION("IFERROR(
  TEXTJOIN(CHAR(10),TRUE,FILTER('SUMMARY DATA'!F:F,'SUMMARY DATA'!$A:$A=$A528,'SUMMARY DATA'!$C:$C=$B528,'SUMMARY DATA'!$B:$B=""RWS"")),
  IF(
    OR(
      ISNUMBER(SEARCH(""CDM CASH DEPOSIT"",$C528)),
      ISNUMBER(SEARCH(""CASH DEPOSIT"",$C52"&amp;"8)),
      COUNTIFS('SUMMARY DATA'!$D:$D,$C528,'SUMMARY DATA'!$B:$B,""RWS"")&lt;&gt;1
    ),
    """",
    IFERROR(TEXTJOIN(CHAR(10),TRUE,FILTER('SUMMARY DATA'!F:F,'SUMMARY DATA'!$D:$D=$C528,'SUMMARY DATA'!$B:$B=""RWS"")),"""")
  )
)"),"")</f>
        <v/>
      </c>
      <c r="G528" s="17" t="str">
        <f>IFERROR(__xludf.DUMMYFUNCTION("IFERROR(
  TEXTJOIN(CHAR(10),TRUE,FILTER('SUMMARY DATA'!G:G,'SUMMARY DATA'!$A:$A=$A528,'SUMMARY DATA'!$C:$C=$B528,'SUMMARY DATA'!$B:$B=""RWS"")),
  IF(
    OR(
      ISNUMBER(SEARCH(""CDM CASH DEPOSIT"",$C528)),
      ISNUMBER(SEARCH(""CASH DEPOSIT"",$C52"&amp;"8)),
      COUNTIFS('SUMMARY DATA'!$D:$D,$C528,'SUMMARY DATA'!$B:$B,""RWS"")&lt;&gt;1
    ),
    """",
    IFERROR(TEXTJOIN(CHAR(10),TRUE,FILTER('SUMMARY DATA'!G:G,'SUMMARY DATA'!$D:$D=$C528,'SUMMARY DATA'!$B:$B=""RWS"")),"""")
  )
)"),"")</f>
        <v/>
      </c>
      <c r="H528" s="18" t="str">
        <f>IFERROR(__xludf.DUMMYFUNCTION("IFERROR(
  TEXTJOIN(CHAR(10),TRUE,FILTER('SUMMARY DATA'!H:H,'SUMMARY DATA'!$A:$A=$A528,'SUMMARY DATA'!$C:$C=$B528,'SUMMARY DATA'!$B:$B=""RWS"",'SUMMARY DATA'!$H:$H=$D528)),
  IF(
    OR(
      ISNUMBER(SEARCH(""CDM CASH DEPOSIT"",$C528)),
      ISNUMBER(S"&amp;"EARCH(""CASH DEPOSIT"",$C528))
    ),
    """",
    IFERROR(TEXTJOIN(CHAR(10),TRUE,FILTER('SUMMARY DATA'!H:H,'SUMMARY DATA'!$D:$D=$C528,'SUMMARY DATA'!$B:$B=""RWS"",'SUMMARY DATA'!$H:$H=$D528)),"""")
  )
)"),"")</f>
        <v/>
      </c>
      <c r="I528" s="18" t="str">
        <f>IFERROR(__xludf.DUMMYFUNCTION("IF(H528="""","""",
SUM(ARRAYFORMULA(VALUE(SPLIT(H528,CHAR(10)))))
)"),"")</f>
        <v/>
      </c>
      <c r="J528" s="17" t="str">
        <f>IFERROR(__xludf.DUMMYFUNCTION("IFERROR(
  TEXTJOIN(CHAR(10),TRUE,FILTER('SUMMARY DATA'!I:I,'SUMMARY DATA'!$A:$A=$A528,'SUMMARY DATA'!$C:$C=$B528,'SUMMARY DATA'!$B:$B=""RWS"")),
  IF(
    OR(
      ISNUMBER(SEARCH(""CDM CASH DEPOSIT"",$C528)),
      ISNUMBER(SEARCH(""CASH DEPOSIT"",$C52"&amp;"8)),
      COUNTIFS('SUMMARY DATA'!$D:$D,$C528,'SUMMARY DATA'!$B:$B,""RWS"")&lt;&gt;1
    ),
    """",
    IFERROR(TEXTJOIN(CHAR(10),TRUE,FILTER('SUMMARY DATA'!I:I,'SUMMARY DATA'!$D:$D=$C528,'SUMMARY DATA'!$B:$B=""RWS"")),"""")
  )
)"),"")</f>
        <v/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Height="1" spans="1:27">
      <c r="A529" s="2" t="s">
        <v>1970</v>
      </c>
      <c r="B529" s="15">
        <v>46052</v>
      </c>
      <c r="C529" s="2" t="s">
        <v>1971</v>
      </c>
      <c r="D529" s="3">
        <v>353</v>
      </c>
      <c r="E529" s="16" t="str">
        <f>IFERROR(__xludf.DUMMYFUNCTION("IFERROR(
  TEXTJOIN(CHAR(10),TRUE,FILTER('SUMMARY DATA'!E:E,'SUMMARY DATA'!$A:$A=$A529,'SUMMARY DATA'!$C:$C=$B529,'SUMMARY DATA'!$B:$B=""RWS"")),
  IF(
    OR(
      ISNUMBER(SEARCH(""CDM CASH DEPOSIT"",$C529)),
      ISNUMBER(SEARCH(""CASH DEPOSIT"",$C52"&amp;"9)),
      COUNTIFS('SUMMARY DATA'!$D:$D,$C529,'SUMMARY DATA'!$B:$B,""RWS"")&lt;&gt;1
    ),
    """",
    IFERROR(TEXTJOIN(CHAR(10),TRUE,FILTER('SUMMARY DATA'!E:E,'SUMMARY DATA'!$D:$D=$C529,'SUMMARY DATA'!$B:$B=""RWS"")),"""")
  )
)"),"")</f>
        <v/>
      </c>
      <c r="F529" s="17" t="str">
        <f>IFERROR(__xludf.DUMMYFUNCTION("IFERROR(
  TEXTJOIN(CHAR(10),TRUE,FILTER('SUMMARY DATA'!F:F,'SUMMARY DATA'!$A:$A=$A529,'SUMMARY DATA'!$C:$C=$B529,'SUMMARY DATA'!$B:$B=""RWS"")),
  IF(
    OR(
      ISNUMBER(SEARCH(""CDM CASH DEPOSIT"",$C529)),
      ISNUMBER(SEARCH(""CASH DEPOSIT"",$C52"&amp;"9)),
      COUNTIFS('SUMMARY DATA'!$D:$D,$C529,'SUMMARY DATA'!$B:$B,""RWS"")&lt;&gt;1
    ),
    """",
    IFERROR(TEXTJOIN(CHAR(10),TRUE,FILTER('SUMMARY DATA'!F:F,'SUMMARY DATA'!$D:$D=$C529,'SUMMARY DATA'!$B:$B=""RWS"")),"""")
  )
)"),"")</f>
        <v/>
      </c>
      <c r="G529" s="17" t="str">
        <f>IFERROR(__xludf.DUMMYFUNCTION("IFERROR(
  TEXTJOIN(CHAR(10),TRUE,FILTER('SUMMARY DATA'!G:G,'SUMMARY DATA'!$A:$A=$A529,'SUMMARY DATA'!$C:$C=$B529,'SUMMARY DATA'!$B:$B=""RWS"")),
  IF(
    OR(
      ISNUMBER(SEARCH(""CDM CASH DEPOSIT"",$C529)),
      ISNUMBER(SEARCH(""CASH DEPOSIT"",$C52"&amp;"9)),
      COUNTIFS('SUMMARY DATA'!$D:$D,$C529,'SUMMARY DATA'!$B:$B,""RWS"")&lt;&gt;1
    ),
    """",
    IFERROR(TEXTJOIN(CHAR(10),TRUE,FILTER('SUMMARY DATA'!G:G,'SUMMARY DATA'!$D:$D=$C529,'SUMMARY DATA'!$B:$B=""RWS"")),"""")
  )
)"),"")</f>
        <v/>
      </c>
      <c r="H529" s="18" t="str">
        <f>IFERROR(__xludf.DUMMYFUNCTION("IFERROR(
  TEXTJOIN(CHAR(10),TRUE,FILTER('SUMMARY DATA'!H:H,'SUMMARY DATA'!$A:$A=$A529,'SUMMARY DATA'!$C:$C=$B529,'SUMMARY DATA'!$B:$B=""RWS"",'SUMMARY DATA'!$H:$H=$D529)),
  IF(
    OR(
      ISNUMBER(SEARCH(""CDM CASH DEPOSIT"",$C529)),
      ISNUMBER(S"&amp;"EARCH(""CASH DEPOSIT"",$C529))
    ),
    """",
    IFERROR(TEXTJOIN(CHAR(10),TRUE,FILTER('SUMMARY DATA'!H:H,'SUMMARY DATA'!$D:$D=$C529,'SUMMARY DATA'!$B:$B=""RWS"",'SUMMARY DATA'!$H:$H=$D529)),"""")
  )
)"),"")</f>
        <v/>
      </c>
      <c r="I529" s="18" t="str">
        <f>IFERROR(__xludf.DUMMYFUNCTION("IF(H529="""","""",
SUM(ARRAYFORMULA(VALUE(SPLIT(H529,CHAR(10)))))
)"),"")</f>
        <v/>
      </c>
      <c r="J529" s="17" t="str">
        <f>IFERROR(__xludf.DUMMYFUNCTION("IFERROR(
  TEXTJOIN(CHAR(10),TRUE,FILTER('SUMMARY DATA'!I:I,'SUMMARY DATA'!$A:$A=$A529,'SUMMARY DATA'!$C:$C=$B529,'SUMMARY DATA'!$B:$B=""RWS"")),
  IF(
    OR(
      ISNUMBER(SEARCH(""CDM CASH DEPOSIT"",$C529)),
      ISNUMBER(SEARCH(""CASH DEPOSIT"",$C52"&amp;"9)),
      COUNTIFS('SUMMARY DATA'!$D:$D,$C529,'SUMMARY DATA'!$B:$B,""RWS"")&lt;&gt;1
    ),
    """",
    IFERROR(TEXTJOIN(CHAR(10),TRUE,FILTER('SUMMARY DATA'!I:I,'SUMMARY DATA'!$D:$D=$C529,'SUMMARY DATA'!$B:$B=""RWS"")),"""")
  )
)"),"")</f>
        <v/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Height="1" spans="1:27">
      <c r="A530" s="2" t="s">
        <v>1972</v>
      </c>
      <c r="B530" s="15">
        <v>46052</v>
      </c>
      <c r="C530" s="2" t="s">
        <v>1973</v>
      </c>
      <c r="D530" s="3">
        <v>231.84</v>
      </c>
      <c r="E530" s="16" t="str">
        <f>IFERROR(__xludf.DUMMYFUNCTION("IFERROR(
  TEXTJOIN(CHAR(10),TRUE,FILTER('SUMMARY DATA'!E:E,'SUMMARY DATA'!$A:$A=$A530,'SUMMARY DATA'!$C:$C=$B530,'SUMMARY DATA'!$B:$B=""RWS"")),
  IF(
    OR(
      ISNUMBER(SEARCH(""CDM CASH DEPOSIT"",$C530)),
      ISNUMBER(SEARCH(""CASH DEPOSIT"",$C53"&amp;"0)),
      COUNTIFS('SUMMARY DATA'!$D:$D,$C530,'SUMMARY DATA'!$B:$B,""RWS"")&lt;&gt;1
    ),
    """",
    IFERROR(TEXTJOIN(CHAR(10),TRUE,FILTER('SUMMARY DATA'!E:E,'SUMMARY DATA'!$D:$D=$C530,'SUMMARY DATA'!$B:$B=""RWS"")),"""")
  )
)"),"")</f>
        <v/>
      </c>
      <c r="F530" s="17" t="str">
        <f>IFERROR(__xludf.DUMMYFUNCTION("IFERROR(
  TEXTJOIN(CHAR(10),TRUE,FILTER('SUMMARY DATA'!F:F,'SUMMARY DATA'!$A:$A=$A530,'SUMMARY DATA'!$C:$C=$B530,'SUMMARY DATA'!$B:$B=""RWS"")),
  IF(
    OR(
      ISNUMBER(SEARCH(""CDM CASH DEPOSIT"",$C530)),
      ISNUMBER(SEARCH(""CASH DEPOSIT"",$C53"&amp;"0)),
      COUNTIFS('SUMMARY DATA'!$D:$D,$C530,'SUMMARY DATA'!$B:$B,""RWS"")&lt;&gt;1
    ),
    """",
    IFERROR(TEXTJOIN(CHAR(10),TRUE,FILTER('SUMMARY DATA'!F:F,'SUMMARY DATA'!$D:$D=$C530,'SUMMARY DATA'!$B:$B=""RWS"")),"""")
  )
)"),"")</f>
        <v/>
      </c>
      <c r="G530" s="17" t="str">
        <f>IFERROR(__xludf.DUMMYFUNCTION("IFERROR(
  TEXTJOIN(CHAR(10),TRUE,FILTER('SUMMARY DATA'!G:G,'SUMMARY DATA'!$A:$A=$A530,'SUMMARY DATA'!$C:$C=$B530,'SUMMARY DATA'!$B:$B=""RWS"")),
  IF(
    OR(
      ISNUMBER(SEARCH(""CDM CASH DEPOSIT"",$C530)),
      ISNUMBER(SEARCH(""CASH DEPOSIT"",$C53"&amp;"0)),
      COUNTIFS('SUMMARY DATA'!$D:$D,$C530,'SUMMARY DATA'!$B:$B,""RWS"")&lt;&gt;1
    ),
    """",
    IFERROR(TEXTJOIN(CHAR(10),TRUE,FILTER('SUMMARY DATA'!G:G,'SUMMARY DATA'!$D:$D=$C530,'SUMMARY DATA'!$B:$B=""RWS"")),"""")
  )
)"),"")</f>
        <v/>
      </c>
      <c r="H530" s="18" t="str">
        <f>IFERROR(__xludf.DUMMYFUNCTION("IFERROR(
  TEXTJOIN(CHAR(10),TRUE,FILTER('SUMMARY DATA'!H:H,'SUMMARY DATA'!$A:$A=$A530,'SUMMARY DATA'!$C:$C=$B530,'SUMMARY DATA'!$B:$B=""RWS"",'SUMMARY DATA'!$H:$H=$D530)),
  IF(
    OR(
      ISNUMBER(SEARCH(""CDM CASH DEPOSIT"",$C530)),
      ISNUMBER(S"&amp;"EARCH(""CASH DEPOSIT"",$C530))
    ),
    """",
    IFERROR(TEXTJOIN(CHAR(10),TRUE,FILTER('SUMMARY DATA'!H:H,'SUMMARY DATA'!$D:$D=$C530,'SUMMARY DATA'!$B:$B=""RWS"",'SUMMARY DATA'!$H:$H=$D530)),"""")
  )
)"),"")</f>
        <v/>
      </c>
      <c r="I530" s="18" t="str">
        <f>IFERROR(__xludf.DUMMYFUNCTION("IF(H530="""","""",
SUM(ARRAYFORMULA(VALUE(SPLIT(H530,CHAR(10)))))
)"),"")</f>
        <v/>
      </c>
      <c r="J530" s="17" t="str">
        <f>IFERROR(__xludf.DUMMYFUNCTION("IFERROR(
  TEXTJOIN(CHAR(10),TRUE,FILTER('SUMMARY DATA'!I:I,'SUMMARY DATA'!$A:$A=$A530,'SUMMARY DATA'!$C:$C=$B530,'SUMMARY DATA'!$B:$B=""RWS"")),
  IF(
    OR(
      ISNUMBER(SEARCH(""CDM CASH DEPOSIT"",$C530)),
      ISNUMBER(SEARCH(""CASH DEPOSIT"",$C53"&amp;"0)),
      COUNTIFS('SUMMARY DATA'!$D:$D,$C530,'SUMMARY DATA'!$B:$B,""RWS"")&lt;&gt;1
    ),
    """",
    IFERROR(TEXTJOIN(CHAR(10),TRUE,FILTER('SUMMARY DATA'!I:I,'SUMMARY DATA'!$D:$D=$C530,'SUMMARY DATA'!$B:$B=""RWS"")),"""")
  )
)"),"")</f>
        <v/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Height="1" spans="1:27">
      <c r="A531" s="2" t="s">
        <v>1974</v>
      </c>
      <c r="B531" s="15">
        <v>46052</v>
      </c>
      <c r="C531" s="2" t="s">
        <v>1975</v>
      </c>
      <c r="D531" s="3">
        <v>75.45</v>
      </c>
      <c r="E531" s="16" t="str">
        <f>IFERROR(__xludf.DUMMYFUNCTION("IFERROR(
  TEXTJOIN(CHAR(10),TRUE,FILTER('SUMMARY DATA'!E:E,'SUMMARY DATA'!$A:$A=$A531,'SUMMARY DATA'!$C:$C=$B531,'SUMMARY DATA'!$B:$B=""RWS"")),
  IF(
    OR(
      ISNUMBER(SEARCH(""CDM CASH DEPOSIT"",$C531)),
      ISNUMBER(SEARCH(""CASH DEPOSIT"",$C53"&amp;"1)),
      COUNTIFS('SUMMARY DATA'!$D:$D,$C531,'SUMMARY DATA'!$B:$B,""RWS"")&lt;&gt;1
    ),
    """",
    IFERROR(TEXTJOIN(CHAR(10),TRUE,FILTER('SUMMARY DATA'!E:E,'SUMMARY DATA'!$D:$D=$C531,'SUMMARY DATA'!$B:$B=""RWS"")),"""")
  )
)"),"")</f>
        <v/>
      </c>
      <c r="F531" s="17" t="str">
        <f>IFERROR(__xludf.DUMMYFUNCTION("IFERROR(
  TEXTJOIN(CHAR(10),TRUE,FILTER('SUMMARY DATA'!F:F,'SUMMARY DATA'!$A:$A=$A531,'SUMMARY DATA'!$C:$C=$B531,'SUMMARY DATA'!$B:$B=""RWS"")),
  IF(
    OR(
      ISNUMBER(SEARCH(""CDM CASH DEPOSIT"",$C531)),
      ISNUMBER(SEARCH(""CASH DEPOSIT"",$C53"&amp;"1)),
      COUNTIFS('SUMMARY DATA'!$D:$D,$C531,'SUMMARY DATA'!$B:$B,""RWS"")&lt;&gt;1
    ),
    """",
    IFERROR(TEXTJOIN(CHAR(10),TRUE,FILTER('SUMMARY DATA'!F:F,'SUMMARY DATA'!$D:$D=$C531,'SUMMARY DATA'!$B:$B=""RWS"")),"""")
  )
)"),"")</f>
        <v/>
      </c>
      <c r="G531" s="17" t="str">
        <f>IFERROR(__xludf.DUMMYFUNCTION("IFERROR(
  TEXTJOIN(CHAR(10),TRUE,FILTER('SUMMARY DATA'!G:G,'SUMMARY DATA'!$A:$A=$A531,'SUMMARY DATA'!$C:$C=$B531,'SUMMARY DATA'!$B:$B=""RWS"")),
  IF(
    OR(
      ISNUMBER(SEARCH(""CDM CASH DEPOSIT"",$C531)),
      ISNUMBER(SEARCH(""CASH DEPOSIT"",$C53"&amp;"1)),
      COUNTIFS('SUMMARY DATA'!$D:$D,$C531,'SUMMARY DATA'!$B:$B,""RWS"")&lt;&gt;1
    ),
    """",
    IFERROR(TEXTJOIN(CHAR(10),TRUE,FILTER('SUMMARY DATA'!G:G,'SUMMARY DATA'!$D:$D=$C531,'SUMMARY DATA'!$B:$B=""RWS"")),"""")
  )
)"),"")</f>
        <v/>
      </c>
      <c r="H531" s="18" t="str">
        <f>IFERROR(__xludf.DUMMYFUNCTION("IFERROR(
  TEXTJOIN(CHAR(10),TRUE,FILTER('SUMMARY DATA'!H:H,'SUMMARY DATA'!$A:$A=$A531,'SUMMARY DATA'!$C:$C=$B531,'SUMMARY DATA'!$B:$B=""RWS"",'SUMMARY DATA'!$H:$H=$D531)),
  IF(
    OR(
      ISNUMBER(SEARCH(""CDM CASH DEPOSIT"",$C531)),
      ISNUMBER(S"&amp;"EARCH(""CASH DEPOSIT"",$C531))
    ),
    """",
    IFERROR(TEXTJOIN(CHAR(10),TRUE,FILTER('SUMMARY DATA'!H:H,'SUMMARY DATA'!$D:$D=$C531,'SUMMARY DATA'!$B:$B=""RWS"",'SUMMARY DATA'!$H:$H=$D531)),"""")
  )
)"),"")</f>
        <v/>
      </c>
      <c r="I531" s="18" t="str">
        <f>IFERROR(__xludf.DUMMYFUNCTION("IF(H531="""","""",
SUM(ARRAYFORMULA(VALUE(SPLIT(H531,CHAR(10)))))
)"),"")</f>
        <v/>
      </c>
      <c r="J531" s="17" t="str">
        <f>IFERROR(__xludf.DUMMYFUNCTION("IFERROR(
  TEXTJOIN(CHAR(10),TRUE,FILTER('SUMMARY DATA'!I:I,'SUMMARY DATA'!$A:$A=$A531,'SUMMARY DATA'!$C:$C=$B531,'SUMMARY DATA'!$B:$B=""RWS"")),
  IF(
    OR(
      ISNUMBER(SEARCH(""CDM CASH DEPOSIT"",$C531)),
      ISNUMBER(SEARCH(""CASH DEPOSIT"",$C53"&amp;"1)),
      COUNTIFS('SUMMARY DATA'!$D:$D,$C531,'SUMMARY DATA'!$B:$B,""RWS"")&lt;&gt;1
    ),
    """",
    IFERROR(TEXTJOIN(CHAR(10),TRUE,FILTER('SUMMARY DATA'!I:I,'SUMMARY DATA'!$D:$D=$C531,'SUMMARY DATA'!$B:$B=""RWS"")),"""")
  )
)"),"")</f>
        <v/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Height="1" spans="1:27">
      <c r="A532" s="2" t="s">
        <v>1976</v>
      </c>
      <c r="B532" s="15">
        <v>46052</v>
      </c>
      <c r="C532" s="2" t="s">
        <v>573</v>
      </c>
      <c r="D532" s="3">
        <v>1</v>
      </c>
      <c r="E532" s="16" t="str">
        <f>IFERROR(__xludf.DUMMYFUNCTION("IFERROR(
  TEXTJOIN(CHAR(10),TRUE,FILTER('SUMMARY DATA'!E:E,'SUMMARY DATA'!$A:$A=$A532,'SUMMARY DATA'!$C:$C=$B532,'SUMMARY DATA'!$B:$B=""RWS"")),
  IF(
    OR(
      ISNUMBER(SEARCH(""CDM CASH DEPOSIT"",$C532)),
      ISNUMBER(SEARCH(""CASH DEPOSIT"",$C53"&amp;"2)),
      COUNTIFS('SUMMARY DATA'!$D:$D,$C532,'SUMMARY DATA'!$B:$B,""RWS"")&lt;&gt;1
    ),
    """",
    IFERROR(TEXTJOIN(CHAR(10),TRUE,FILTER('SUMMARY DATA'!E:E,'SUMMARY DATA'!$D:$D=$C532,'SUMMARY DATA'!$B:$B=""RWS"")),"""")
  )
)"),"")</f>
        <v/>
      </c>
      <c r="F532" s="17" t="str">
        <f>IFERROR(__xludf.DUMMYFUNCTION("IFERROR(
  TEXTJOIN(CHAR(10),TRUE,FILTER('SUMMARY DATA'!F:F,'SUMMARY DATA'!$A:$A=$A532,'SUMMARY DATA'!$C:$C=$B532,'SUMMARY DATA'!$B:$B=""RWS"")),
  IF(
    OR(
      ISNUMBER(SEARCH(""CDM CASH DEPOSIT"",$C532)),
      ISNUMBER(SEARCH(""CASH DEPOSIT"",$C53"&amp;"2)),
      COUNTIFS('SUMMARY DATA'!$D:$D,$C532,'SUMMARY DATA'!$B:$B,""RWS"")&lt;&gt;1
    ),
    """",
    IFERROR(TEXTJOIN(CHAR(10),TRUE,FILTER('SUMMARY DATA'!F:F,'SUMMARY DATA'!$D:$D=$C532,'SUMMARY DATA'!$B:$B=""RWS"")),"""")
  )
)"),"")</f>
        <v/>
      </c>
      <c r="G532" s="17" t="str">
        <f>IFERROR(__xludf.DUMMYFUNCTION("IFERROR(
  TEXTJOIN(CHAR(10),TRUE,FILTER('SUMMARY DATA'!G:G,'SUMMARY DATA'!$A:$A=$A532,'SUMMARY DATA'!$C:$C=$B532,'SUMMARY DATA'!$B:$B=""RWS"")),
  IF(
    OR(
      ISNUMBER(SEARCH(""CDM CASH DEPOSIT"",$C532)),
      ISNUMBER(SEARCH(""CASH DEPOSIT"",$C53"&amp;"2)),
      COUNTIFS('SUMMARY DATA'!$D:$D,$C532,'SUMMARY DATA'!$B:$B,""RWS"")&lt;&gt;1
    ),
    """",
    IFERROR(TEXTJOIN(CHAR(10),TRUE,FILTER('SUMMARY DATA'!G:G,'SUMMARY DATA'!$D:$D=$C532,'SUMMARY DATA'!$B:$B=""RWS"")),"""")
  )
)"),"")</f>
        <v/>
      </c>
      <c r="H532" s="18" t="str">
        <f>IFERROR(__xludf.DUMMYFUNCTION("IFERROR(
  TEXTJOIN(CHAR(10),TRUE,FILTER('SUMMARY DATA'!H:H,'SUMMARY DATA'!$A:$A=$A532,'SUMMARY DATA'!$C:$C=$B532,'SUMMARY DATA'!$B:$B=""RWS"",'SUMMARY DATA'!$H:$H=$D532)),
  IF(
    OR(
      ISNUMBER(SEARCH(""CDM CASH DEPOSIT"",$C532)),
      ISNUMBER(S"&amp;"EARCH(""CASH DEPOSIT"",$C532))
    ),
    """",
    IFERROR(TEXTJOIN(CHAR(10),TRUE,FILTER('SUMMARY DATA'!H:H,'SUMMARY DATA'!$D:$D=$C532,'SUMMARY DATA'!$B:$B=""RWS"",'SUMMARY DATA'!$H:$H=$D532)),"""")
  )
)"),"")</f>
        <v/>
      </c>
      <c r="I532" s="18" t="str">
        <f>IFERROR(__xludf.DUMMYFUNCTION("IF(H532="""","""",
SUM(ARRAYFORMULA(VALUE(SPLIT(H532,CHAR(10)))))
)"),"")</f>
        <v/>
      </c>
      <c r="J532" s="17" t="str">
        <f>IFERROR(__xludf.DUMMYFUNCTION("IFERROR(
  TEXTJOIN(CHAR(10),TRUE,FILTER('SUMMARY DATA'!I:I,'SUMMARY DATA'!$A:$A=$A532,'SUMMARY DATA'!$C:$C=$B532,'SUMMARY DATA'!$B:$B=""RWS"")),
  IF(
    OR(
      ISNUMBER(SEARCH(""CDM CASH DEPOSIT"",$C532)),
      ISNUMBER(SEARCH(""CASH DEPOSIT"",$C53"&amp;"2)),
      COUNTIFS('SUMMARY DATA'!$D:$D,$C532,'SUMMARY DATA'!$B:$B,""RWS"")&lt;&gt;1
    ),
    """",
    IFERROR(TEXTJOIN(CHAR(10),TRUE,FILTER('SUMMARY DATA'!I:I,'SUMMARY DATA'!$D:$D=$C532,'SUMMARY DATA'!$B:$B=""RWS"")),"""")
  )
)"),"")</f>
        <v/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Height="1" spans="1:27">
      <c r="A533" s="2" t="s">
        <v>1977</v>
      </c>
      <c r="B533" s="15">
        <v>46052</v>
      </c>
      <c r="C533" s="2" t="s">
        <v>1978</v>
      </c>
      <c r="D533" s="3">
        <v>107.5</v>
      </c>
      <c r="E533" s="16" t="str">
        <f>IFERROR(__xludf.DUMMYFUNCTION("IFERROR(
  TEXTJOIN(CHAR(10),TRUE,FILTER('SUMMARY DATA'!E:E,'SUMMARY DATA'!$A:$A=$A533,'SUMMARY DATA'!$C:$C=$B533,'SUMMARY DATA'!$B:$B=""RWS"")),
  IF(
    OR(
      ISNUMBER(SEARCH(""CDM CASH DEPOSIT"",$C533)),
      ISNUMBER(SEARCH(""CASH DEPOSIT"",$C53"&amp;"3)),
      COUNTIFS('SUMMARY DATA'!$D:$D,$C533,'SUMMARY DATA'!$B:$B,""RWS"")&lt;&gt;1
    ),
    """",
    IFERROR(TEXTJOIN(CHAR(10),TRUE,FILTER('SUMMARY DATA'!E:E,'SUMMARY DATA'!$D:$D=$C533,'SUMMARY DATA'!$B:$B=""RWS"")),"""")
  )
)"),"")</f>
        <v/>
      </c>
      <c r="F533" s="17" t="str">
        <f>IFERROR(__xludf.DUMMYFUNCTION("IFERROR(
  TEXTJOIN(CHAR(10),TRUE,FILTER('SUMMARY DATA'!F:F,'SUMMARY DATA'!$A:$A=$A533,'SUMMARY DATA'!$C:$C=$B533,'SUMMARY DATA'!$B:$B=""RWS"")),
  IF(
    OR(
      ISNUMBER(SEARCH(""CDM CASH DEPOSIT"",$C533)),
      ISNUMBER(SEARCH(""CASH DEPOSIT"",$C53"&amp;"3)),
      COUNTIFS('SUMMARY DATA'!$D:$D,$C533,'SUMMARY DATA'!$B:$B,""RWS"")&lt;&gt;1
    ),
    """",
    IFERROR(TEXTJOIN(CHAR(10),TRUE,FILTER('SUMMARY DATA'!F:F,'SUMMARY DATA'!$D:$D=$C533,'SUMMARY DATA'!$B:$B=""RWS"")),"""")
  )
)"),"")</f>
        <v/>
      </c>
      <c r="G533" s="17" t="str">
        <f>IFERROR(__xludf.DUMMYFUNCTION("IFERROR(
  TEXTJOIN(CHAR(10),TRUE,FILTER('SUMMARY DATA'!G:G,'SUMMARY DATA'!$A:$A=$A533,'SUMMARY DATA'!$C:$C=$B533,'SUMMARY DATA'!$B:$B=""RWS"")),
  IF(
    OR(
      ISNUMBER(SEARCH(""CDM CASH DEPOSIT"",$C533)),
      ISNUMBER(SEARCH(""CASH DEPOSIT"",$C53"&amp;"3)),
      COUNTIFS('SUMMARY DATA'!$D:$D,$C533,'SUMMARY DATA'!$B:$B,""RWS"")&lt;&gt;1
    ),
    """",
    IFERROR(TEXTJOIN(CHAR(10),TRUE,FILTER('SUMMARY DATA'!G:G,'SUMMARY DATA'!$D:$D=$C533,'SUMMARY DATA'!$B:$B=""RWS"")),"""")
  )
)"),"")</f>
        <v/>
      </c>
      <c r="H533" s="18" t="str">
        <f>IFERROR(__xludf.DUMMYFUNCTION("IFERROR(
  TEXTJOIN(CHAR(10),TRUE,FILTER('SUMMARY DATA'!H:H,'SUMMARY DATA'!$A:$A=$A533,'SUMMARY DATA'!$C:$C=$B533,'SUMMARY DATA'!$B:$B=""RWS"",'SUMMARY DATA'!$H:$H=$D533)),
  IF(
    OR(
      ISNUMBER(SEARCH(""CDM CASH DEPOSIT"",$C533)),
      ISNUMBER(S"&amp;"EARCH(""CASH DEPOSIT"",$C533))
    ),
    """",
    IFERROR(TEXTJOIN(CHAR(10),TRUE,FILTER('SUMMARY DATA'!H:H,'SUMMARY DATA'!$D:$D=$C533,'SUMMARY DATA'!$B:$B=""RWS"",'SUMMARY DATA'!$H:$H=$D533)),"""")
  )
)"),"")</f>
        <v/>
      </c>
      <c r="I533" s="18" t="str">
        <f>IFERROR(__xludf.DUMMYFUNCTION("IF(H533="""","""",
SUM(ARRAYFORMULA(VALUE(SPLIT(H533,CHAR(10)))))
)"),"")</f>
        <v/>
      </c>
      <c r="J533" s="17" t="str">
        <f>IFERROR(__xludf.DUMMYFUNCTION("IFERROR(
  TEXTJOIN(CHAR(10),TRUE,FILTER('SUMMARY DATA'!I:I,'SUMMARY DATA'!$A:$A=$A533,'SUMMARY DATA'!$C:$C=$B533,'SUMMARY DATA'!$B:$B=""RWS"")),
  IF(
    OR(
      ISNUMBER(SEARCH(""CDM CASH DEPOSIT"",$C533)),
      ISNUMBER(SEARCH(""CASH DEPOSIT"",$C53"&amp;"3)),
      COUNTIFS('SUMMARY DATA'!$D:$D,$C533,'SUMMARY DATA'!$B:$B,""RWS"")&lt;&gt;1
    ),
    """",
    IFERROR(TEXTJOIN(CHAR(10),TRUE,FILTER('SUMMARY DATA'!I:I,'SUMMARY DATA'!$D:$D=$C533,'SUMMARY DATA'!$B:$B=""RWS"")),"""")
  )
)"),"")</f>
        <v/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Height="1" spans="1:27">
      <c r="A534" s="2" t="s">
        <v>1231</v>
      </c>
      <c r="B534" s="15">
        <v>46051</v>
      </c>
      <c r="C534" s="2" t="s">
        <v>1979</v>
      </c>
      <c r="D534" s="3">
        <v>20.26</v>
      </c>
      <c r="E534" s="16" t="str">
        <f>IFERROR(__xludf.DUMMYFUNCTION("IFERROR(
  TEXTJOIN(CHAR(10),TRUE,FILTER('SUMMARY DATA'!E:E,'SUMMARY DATA'!$A:$A=$A534,'SUMMARY DATA'!$C:$C=$B534,'SUMMARY DATA'!$B:$B=""RWS"")),
  IF(
    OR(
      ISNUMBER(SEARCH(""CDM CASH DEPOSIT"",$C534)),
      ISNUMBER(SEARCH(""CASH DEPOSIT"",$C53"&amp;"4)),
      COUNTIFS('SUMMARY DATA'!$D:$D,$C534,'SUMMARY DATA'!$B:$B,""RWS"")&lt;&gt;1
    ),
    """",
    IFERROR(TEXTJOIN(CHAR(10),TRUE,FILTER('SUMMARY DATA'!E:E,'SUMMARY DATA'!$D:$D=$C534,'SUMMARY DATA'!$B:$B=""RWS"")),"""")
  )
)"),"")</f>
        <v/>
      </c>
      <c r="F534" s="17" t="str">
        <f>IFERROR(__xludf.DUMMYFUNCTION("IFERROR(
  TEXTJOIN(CHAR(10),TRUE,FILTER('SUMMARY DATA'!F:F,'SUMMARY DATA'!$A:$A=$A534,'SUMMARY DATA'!$C:$C=$B534,'SUMMARY DATA'!$B:$B=""RWS"")),
  IF(
    OR(
      ISNUMBER(SEARCH(""CDM CASH DEPOSIT"",$C534)),
      ISNUMBER(SEARCH(""CASH DEPOSIT"",$C53"&amp;"4)),
      COUNTIFS('SUMMARY DATA'!$D:$D,$C534,'SUMMARY DATA'!$B:$B,""RWS"")&lt;&gt;1
    ),
    """",
    IFERROR(TEXTJOIN(CHAR(10),TRUE,FILTER('SUMMARY DATA'!F:F,'SUMMARY DATA'!$D:$D=$C534,'SUMMARY DATA'!$B:$B=""RWS"")),"""")
  )
)"),"")</f>
        <v/>
      </c>
      <c r="G534" s="17" t="str">
        <f>IFERROR(__xludf.DUMMYFUNCTION("IFERROR(
  TEXTJOIN(CHAR(10),TRUE,FILTER('SUMMARY DATA'!G:G,'SUMMARY DATA'!$A:$A=$A534,'SUMMARY DATA'!$C:$C=$B534,'SUMMARY DATA'!$B:$B=""RWS"")),
  IF(
    OR(
      ISNUMBER(SEARCH(""CDM CASH DEPOSIT"",$C534)),
      ISNUMBER(SEARCH(""CASH DEPOSIT"",$C53"&amp;"4)),
      COUNTIFS('SUMMARY DATA'!$D:$D,$C534,'SUMMARY DATA'!$B:$B,""RWS"")&lt;&gt;1
    ),
    """",
    IFERROR(TEXTJOIN(CHAR(10),TRUE,FILTER('SUMMARY DATA'!G:G,'SUMMARY DATA'!$D:$D=$C534,'SUMMARY DATA'!$B:$B=""RWS"")),"""")
  )
)"),"")</f>
        <v/>
      </c>
      <c r="H534" s="18" t="str">
        <f>IFERROR(__xludf.DUMMYFUNCTION("IFERROR(
  TEXTJOIN(CHAR(10),TRUE,FILTER('SUMMARY DATA'!H:H,'SUMMARY DATA'!$A:$A=$A534,'SUMMARY DATA'!$C:$C=$B534,'SUMMARY DATA'!$B:$B=""RWS"",'SUMMARY DATA'!$H:$H=$D534)),
  IF(
    OR(
      ISNUMBER(SEARCH(""CDM CASH DEPOSIT"",$C534)),
      ISNUMBER(S"&amp;"EARCH(""CASH DEPOSIT"",$C534))
    ),
    """",
    IFERROR(TEXTJOIN(CHAR(10),TRUE,FILTER('SUMMARY DATA'!H:H,'SUMMARY DATA'!$D:$D=$C534,'SUMMARY DATA'!$B:$B=""RWS"",'SUMMARY DATA'!$H:$H=$D534)),"""")
  )
)"),"")</f>
        <v/>
      </c>
      <c r="I534" s="18" t="str">
        <f>IFERROR(__xludf.DUMMYFUNCTION("IF(H534="""","""",
SUM(ARRAYFORMULA(VALUE(SPLIT(H534,CHAR(10)))))
)"),"")</f>
        <v/>
      </c>
      <c r="J534" s="17" t="str">
        <f>IFERROR(__xludf.DUMMYFUNCTION("IFERROR(
  TEXTJOIN(CHAR(10),TRUE,FILTER('SUMMARY DATA'!I:I,'SUMMARY DATA'!$A:$A=$A534,'SUMMARY DATA'!$C:$C=$B534,'SUMMARY DATA'!$B:$B=""RWS"")),
  IF(
    OR(
      ISNUMBER(SEARCH(""CDM CASH DEPOSIT"",$C534)),
      ISNUMBER(SEARCH(""CASH DEPOSIT"",$C53"&amp;"4)),
      COUNTIFS('SUMMARY DATA'!$D:$D,$C534,'SUMMARY DATA'!$B:$B,""RWS"")&lt;&gt;1
    ),
    """",
    IFERROR(TEXTJOIN(CHAR(10),TRUE,FILTER('SUMMARY DATA'!I:I,'SUMMARY DATA'!$D:$D=$C534,'SUMMARY DATA'!$B:$B=""RWS"")),"""")
  )
)"),"")</f>
        <v/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Height="1" spans="1:27">
      <c r="A535" s="2"/>
      <c r="B535" s="15">
        <v>46051</v>
      </c>
      <c r="C535" s="2" t="s">
        <v>1980</v>
      </c>
      <c r="D535" s="3">
        <v>98</v>
      </c>
      <c r="E535" s="16" t="str">
        <f>IFERROR(__xludf.DUMMYFUNCTION("IFERROR(
  TEXTJOIN(CHAR(10),TRUE,FILTER('SUMMARY DATA'!E:E,'SUMMARY DATA'!$A:$A=$A535,'SUMMARY DATA'!$C:$C=$B535,'SUMMARY DATA'!$B:$B=""RWS"")),
  IF(
    OR(
      ISNUMBER(SEARCH(""CDM CASH DEPOSIT"",$C535)),
      ISNUMBER(SEARCH(""CASH DEPOSIT"",$C53"&amp;"5)),
      COUNTIFS('SUMMARY DATA'!$D:$D,$C535,'SUMMARY DATA'!$B:$B,""RWS"")&lt;&gt;1
    ),
    """",
    IFERROR(TEXTJOIN(CHAR(10),TRUE,FILTER('SUMMARY DATA'!E:E,'SUMMARY DATA'!$D:$D=$C535,'SUMMARY DATA'!$B:$B=""RWS"")),"""")
  )
)"),"")</f>
        <v/>
      </c>
      <c r="F535" s="17" t="str">
        <f>IFERROR(__xludf.DUMMYFUNCTION("IFERROR(
  TEXTJOIN(CHAR(10),TRUE,FILTER('SUMMARY DATA'!F:F,'SUMMARY DATA'!$A:$A=$A535,'SUMMARY DATA'!$C:$C=$B535,'SUMMARY DATA'!$B:$B=""RWS"")),
  IF(
    OR(
      ISNUMBER(SEARCH(""CDM CASH DEPOSIT"",$C535)),
      ISNUMBER(SEARCH(""CASH DEPOSIT"",$C53"&amp;"5)),
      COUNTIFS('SUMMARY DATA'!$D:$D,$C535,'SUMMARY DATA'!$B:$B,""RWS"")&lt;&gt;1
    ),
    """",
    IFERROR(TEXTJOIN(CHAR(10),TRUE,FILTER('SUMMARY DATA'!F:F,'SUMMARY DATA'!$D:$D=$C535,'SUMMARY DATA'!$B:$B=""RWS"")),"""")
  )
)"),"")</f>
        <v/>
      </c>
      <c r="G535" s="17" t="str">
        <f>IFERROR(__xludf.DUMMYFUNCTION("IFERROR(
  TEXTJOIN(CHAR(10),TRUE,FILTER('SUMMARY DATA'!G:G,'SUMMARY DATA'!$A:$A=$A535,'SUMMARY DATA'!$C:$C=$B535,'SUMMARY DATA'!$B:$B=""RWS"")),
  IF(
    OR(
      ISNUMBER(SEARCH(""CDM CASH DEPOSIT"",$C535)),
      ISNUMBER(SEARCH(""CASH DEPOSIT"",$C53"&amp;"5)),
      COUNTIFS('SUMMARY DATA'!$D:$D,$C535,'SUMMARY DATA'!$B:$B,""RWS"")&lt;&gt;1
    ),
    """",
    IFERROR(TEXTJOIN(CHAR(10),TRUE,FILTER('SUMMARY DATA'!G:G,'SUMMARY DATA'!$D:$D=$C535,'SUMMARY DATA'!$B:$B=""RWS"")),"""")
  )
)"),"")</f>
        <v/>
      </c>
      <c r="H535" s="18" t="str">
        <f>IFERROR(__xludf.DUMMYFUNCTION("IFERROR(
  TEXTJOIN(CHAR(10),TRUE,FILTER('SUMMARY DATA'!H:H,'SUMMARY DATA'!$A:$A=$A535,'SUMMARY DATA'!$C:$C=$B535,'SUMMARY DATA'!$B:$B=""RWS"",'SUMMARY DATA'!$H:$H=$D535)),
  IF(
    OR(
      ISNUMBER(SEARCH(""CDM CASH DEPOSIT"",$C535)),
      ISNUMBER(S"&amp;"EARCH(""CASH DEPOSIT"",$C535))
    ),
    """",
    IFERROR(TEXTJOIN(CHAR(10),TRUE,FILTER('SUMMARY DATA'!H:H,'SUMMARY DATA'!$D:$D=$C535,'SUMMARY DATA'!$B:$B=""RWS"",'SUMMARY DATA'!$H:$H=$D535)),"""")
  )
)"),"")</f>
        <v/>
      </c>
      <c r="I535" s="18" t="str">
        <f>IFERROR(__xludf.DUMMYFUNCTION("IF(H535="""","""",
SUM(ARRAYFORMULA(VALUE(SPLIT(H535,CHAR(10)))))
)"),"")</f>
        <v/>
      </c>
      <c r="J535" s="17" t="str">
        <f>IFERROR(__xludf.DUMMYFUNCTION("IFERROR(
  TEXTJOIN(CHAR(10),TRUE,FILTER('SUMMARY DATA'!I:I,'SUMMARY DATA'!$A:$A=$A535,'SUMMARY DATA'!$C:$C=$B535,'SUMMARY DATA'!$B:$B=""RWS"")),
  IF(
    OR(
      ISNUMBER(SEARCH(""CDM CASH DEPOSIT"",$C535)),
      ISNUMBER(SEARCH(""CASH DEPOSIT"",$C53"&amp;"5)),
      COUNTIFS('SUMMARY DATA'!$D:$D,$C535,'SUMMARY DATA'!$B:$B,""RWS"")&lt;&gt;1
    ),
    """",
    IFERROR(TEXTJOIN(CHAR(10),TRUE,FILTER('SUMMARY DATA'!I:I,'SUMMARY DATA'!$D:$D=$C535,'SUMMARY DATA'!$B:$B=""RWS"")),"""")
  )
)"),"")</f>
        <v/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Height="1" spans="1:27">
      <c r="A536" s="2"/>
      <c r="B536" s="15">
        <v>46051</v>
      </c>
      <c r="C536" s="2" t="s">
        <v>1981</v>
      </c>
      <c r="D536" s="3">
        <v>80.4</v>
      </c>
      <c r="E536" s="16" t="str">
        <f>IFERROR(__xludf.DUMMYFUNCTION("IFERROR(
  TEXTJOIN(CHAR(10),TRUE,FILTER('SUMMARY DATA'!E:E,'SUMMARY DATA'!$A:$A=$A536,'SUMMARY DATA'!$C:$C=$B536,'SUMMARY DATA'!$B:$B=""RWS"")),
  IF(
    OR(
      ISNUMBER(SEARCH(""CDM CASH DEPOSIT"",$C536)),
      ISNUMBER(SEARCH(""CASH DEPOSIT"",$C53"&amp;"6)),
      COUNTIFS('SUMMARY DATA'!$D:$D,$C536,'SUMMARY DATA'!$B:$B,""RWS"")&lt;&gt;1
    ),
    """",
    IFERROR(TEXTJOIN(CHAR(10),TRUE,FILTER('SUMMARY DATA'!E:E,'SUMMARY DATA'!$D:$D=$C536,'SUMMARY DATA'!$B:$B=""RWS"")),"""")
  )
)"),"")</f>
        <v/>
      </c>
      <c r="F536" s="17" t="str">
        <f>IFERROR(__xludf.DUMMYFUNCTION("IFERROR(
  TEXTJOIN(CHAR(10),TRUE,FILTER('SUMMARY DATA'!F:F,'SUMMARY DATA'!$A:$A=$A536,'SUMMARY DATA'!$C:$C=$B536,'SUMMARY DATA'!$B:$B=""RWS"")),
  IF(
    OR(
      ISNUMBER(SEARCH(""CDM CASH DEPOSIT"",$C536)),
      ISNUMBER(SEARCH(""CASH DEPOSIT"",$C53"&amp;"6)),
      COUNTIFS('SUMMARY DATA'!$D:$D,$C536,'SUMMARY DATA'!$B:$B,""RWS"")&lt;&gt;1
    ),
    """",
    IFERROR(TEXTJOIN(CHAR(10),TRUE,FILTER('SUMMARY DATA'!F:F,'SUMMARY DATA'!$D:$D=$C536,'SUMMARY DATA'!$B:$B=""RWS"")),"""")
  )
)"),"")</f>
        <v/>
      </c>
      <c r="G536" s="17" t="str">
        <f>IFERROR(__xludf.DUMMYFUNCTION("IFERROR(
  TEXTJOIN(CHAR(10),TRUE,FILTER('SUMMARY DATA'!G:G,'SUMMARY DATA'!$A:$A=$A536,'SUMMARY DATA'!$C:$C=$B536,'SUMMARY DATA'!$B:$B=""RWS"")),
  IF(
    OR(
      ISNUMBER(SEARCH(""CDM CASH DEPOSIT"",$C536)),
      ISNUMBER(SEARCH(""CASH DEPOSIT"",$C53"&amp;"6)),
      COUNTIFS('SUMMARY DATA'!$D:$D,$C536,'SUMMARY DATA'!$B:$B,""RWS"")&lt;&gt;1
    ),
    """",
    IFERROR(TEXTJOIN(CHAR(10),TRUE,FILTER('SUMMARY DATA'!G:G,'SUMMARY DATA'!$D:$D=$C536,'SUMMARY DATA'!$B:$B=""RWS"")),"""")
  )
)"),"")</f>
        <v/>
      </c>
      <c r="H536" s="18" t="str">
        <f>IFERROR(__xludf.DUMMYFUNCTION("IFERROR(
  TEXTJOIN(CHAR(10),TRUE,FILTER('SUMMARY DATA'!H:H,'SUMMARY DATA'!$A:$A=$A536,'SUMMARY DATA'!$C:$C=$B536,'SUMMARY DATA'!$B:$B=""RWS"",'SUMMARY DATA'!$H:$H=$D536)),
  IF(
    OR(
      ISNUMBER(SEARCH(""CDM CASH DEPOSIT"",$C536)),
      ISNUMBER(S"&amp;"EARCH(""CASH DEPOSIT"",$C536))
    ),
    """",
    IFERROR(TEXTJOIN(CHAR(10),TRUE,FILTER('SUMMARY DATA'!H:H,'SUMMARY DATA'!$D:$D=$C536,'SUMMARY DATA'!$B:$B=""RWS"",'SUMMARY DATA'!$H:$H=$D536)),"""")
  )
)"),"")</f>
        <v/>
      </c>
      <c r="I536" s="18" t="str">
        <f>IFERROR(__xludf.DUMMYFUNCTION("IF(H536="""","""",
SUM(ARRAYFORMULA(VALUE(SPLIT(H536,CHAR(10)))))
)"),"")</f>
        <v/>
      </c>
      <c r="J536" s="17" t="str">
        <f>IFERROR(__xludf.DUMMYFUNCTION("IFERROR(
  TEXTJOIN(CHAR(10),TRUE,FILTER('SUMMARY DATA'!I:I,'SUMMARY DATA'!$A:$A=$A536,'SUMMARY DATA'!$C:$C=$B536,'SUMMARY DATA'!$B:$B=""RWS"")),
  IF(
    OR(
      ISNUMBER(SEARCH(""CDM CASH DEPOSIT"",$C536)),
      ISNUMBER(SEARCH(""CASH DEPOSIT"",$C53"&amp;"6)),
      COUNTIFS('SUMMARY DATA'!$D:$D,$C536,'SUMMARY DATA'!$B:$B,""RWS"")&lt;&gt;1
    ),
    """",
    IFERROR(TEXTJOIN(CHAR(10),TRUE,FILTER('SUMMARY DATA'!I:I,'SUMMARY DATA'!$D:$D=$C536,'SUMMARY DATA'!$B:$B=""RWS"")),"""")
  )
)"),"")</f>
        <v/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Height="1" spans="1:27">
      <c r="A537" s="2"/>
      <c r="B537" s="15">
        <v>46051</v>
      </c>
      <c r="C537" s="2" t="s">
        <v>1982</v>
      </c>
      <c r="D537" s="3">
        <v>26.42</v>
      </c>
      <c r="E537" s="16" t="str">
        <f>IFERROR(__xludf.DUMMYFUNCTION("IFERROR(
  TEXTJOIN(CHAR(10),TRUE,FILTER('SUMMARY DATA'!E:E,'SUMMARY DATA'!$A:$A=$A537,'SUMMARY DATA'!$C:$C=$B537,'SUMMARY DATA'!$B:$B=""RWS"")),
  IF(
    OR(
      ISNUMBER(SEARCH(""CDM CASH DEPOSIT"",$C537)),
      ISNUMBER(SEARCH(""CASH DEPOSIT"",$C53"&amp;"7)),
      COUNTIFS('SUMMARY DATA'!$D:$D,$C537,'SUMMARY DATA'!$B:$B,""RWS"")&lt;&gt;1
    ),
    """",
    IFERROR(TEXTJOIN(CHAR(10),TRUE,FILTER('SUMMARY DATA'!E:E,'SUMMARY DATA'!$D:$D=$C537,'SUMMARY DATA'!$B:$B=""RWS"")),"""")
  )
)"),"")</f>
        <v/>
      </c>
      <c r="F537" s="17" t="str">
        <f>IFERROR(__xludf.DUMMYFUNCTION("IFERROR(
  TEXTJOIN(CHAR(10),TRUE,FILTER('SUMMARY DATA'!F:F,'SUMMARY DATA'!$A:$A=$A537,'SUMMARY DATA'!$C:$C=$B537,'SUMMARY DATA'!$B:$B=""RWS"")),
  IF(
    OR(
      ISNUMBER(SEARCH(""CDM CASH DEPOSIT"",$C537)),
      ISNUMBER(SEARCH(""CASH DEPOSIT"",$C53"&amp;"7)),
      COUNTIFS('SUMMARY DATA'!$D:$D,$C537,'SUMMARY DATA'!$B:$B,""RWS"")&lt;&gt;1
    ),
    """",
    IFERROR(TEXTJOIN(CHAR(10),TRUE,FILTER('SUMMARY DATA'!F:F,'SUMMARY DATA'!$D:$D=$C537,'SUMMARY DATA'!$B:$B=""RWS"")),"""")
  )
)"),"")</f>
        <v/>
      </c>
      <c r="G537" s="17" t="str">
        <f>IFERROR(__xludf.DUMMYFUNCTION("IFERROR(
  TEXTJOIN(CHAR(10),TRUE,FILTER('SUMMARY DATA'!G:G,'SUMMARY DATA'!$A:$A=$A537,'SUMMARY DATA'!$C:$C=$B537,'SUMMARY DATA'!$B:$B=""RWS"")),
  IF(
    OR(
      ISNUMBER(SEARCH(""CDM CASH DEPOSIT"",$C537)),
      ISNUMBER(SEARCH(""CASH DEPOSIT"",$C53"&amp;"7)),
      COUNTIFS('SUMMARY DATA'!$D:$D,$C537,'SUMMARY DATA'!$B:$B,""RWS"")&lt;&gt;1
    ),
    """",
    IFERROR(TEXTJOIN(CHAR(10),TRUE,FILTER('SUMMARY DATA'!G:G,'SUMMARY DATA'!$D:$D=$C537,'SUMMARY DATA'!$B:$B=""RWS"")),"""")
  )
)"),"")</f>
        <v/>
      </c>
      <c r="H537" s="18" t="str">
        <f>IFERROR(__xludf.DUMMYFUNCTION("IFERROR(
  TEXTJOIN(CHAR(10),TRUE,FILTER('SUMMARY DATA'!H:H,'SUMMARY DATA'!$A:$A=$A537,'SUMMARY DATA'!$C:$C=$B537,'SUMMARY DATA'!$B:$B=""RWS"",'SUMMARY DATA'!$H:$H=$D537)),
  IF(
    OR(
      ISNUMBER(SEARCH(""CDM CASH DEPOSIT"",$C537)),
      ISNUMBER(S"&amp;"EARCH(""CASH DEPOSIT"",$C537))
    ),
    """",
    IFERROR(TEXTJOIN(CHAR(10),TRUE,FILTER('SUMMARY DATA'!H:H,'SUMMARY DATA'!$D:$D=$C537,'SUMMARY DATA'!$B:$B=""RWS"",'SUMMARY DATA'!$H:$H=$D537)),"""")
  )
)"),"")</f>
        <v/>
      </c>
      <c r="I537" s="18" t="str">
        <f>IFERROR(__xludf.DUMMYFUNCTION("IF(H537="""","""",
SUM(ARRAYFORMULA(VALUE(SPLIT(H537,CHAR(10)))))
)"),"")</f>
        <v/>
      </c>
      <c r="J537" s="17" t="str">
        <f>IFERROR(__xludf.DUMMYFUNCTION("IFERROR(
  TEXTJOIN(CHAR(10),TRUE,FILTER('SUMMARY DATA'!I:I,'SUMMARY DATA'!$A:$A=$A537,'SUMMARY DATA'!$C:$C=$B537,'SUMMARY DATA'!$B:$B=""RWS"")),
  IF(
    OR(
      ISNUMBER(SEARCH(""CDM CASH DEPOSIT"",$C537)),
      ISNUMBER(SEARCH(""CASH DEPOSIT"",$C53"&amp;"7)),
      COUNTIFS('SUMMARY DATA'!$D:$D,$C537,'SUMMARY DATA'!$B:$B,""RWS"")&lt;&gt;1
    ),
    """",
    IFERROR(TEXTJOIN(CHAR(10),TRUE,FILTER('SUMMARY DATA'!I:I,'SUMMARY DATA'!$D:$D=$C537,'SUMMARY DATA'!$B:$B=""RWS"")),"""")
  )
)"),"")</f>
        <v/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Height="1" spans="1:27">
      <c r="A538" s="2"/>
      <c r="B538" s="15">
        <v>46051</v>
      </c>
      <c r="C538" s="2" t="s">
        <v>1983</v>
      </c>
      <c r="D538" s="3">
        <v>1421.26</v>
      </c>
      <c r="E538" s="16" t="str">
        <f>IFERROR(__xludf.DUMMYFUNCTION("IFERROR(
  TEXTJOIN(CHAR(10),TRUE,FILTER('SUMMARY DATA'!E:E,'SUMMARY DATA'!$A:$A=$A538,'SUMMARY DATA'!$C:$C=$B538,'SUMMARY DATA'!$B:$B=""RWS"")),
  IF(
    OR(
      ISNUMBER(SEARCH(""CDM CASH DEPOSIT"",$C538)),
      ISNUMBER(SEARCH(""CASH DEPOSIT"",$C53"&amp;"8)),
      COUNTIFS('SUMMARY DATA'!$D:$D,$C538,'SUMMARY DATA'!$B:$B,""RWS"")&lt;&gt;1
    ),
    """",
    IFERROR(TEXTJOIN(CHAR(10),TRUE,FILTER('SUMMARY DATA'!E:E,'SUMMARY DATA'!$D:$D=$C538,'SUMMARY DATA'!$B:$B=""RWS"")),"""")
  )
)"),"")</f>
        <v/>
      </c>
      <c r="F538" s="17" t="str">
        <f>IFERROR(__xludf.DUMMYFUNCTION("IFERROR(
  TEXTJOIN(CHAR(10),TRUE,FILTER('SUMMARY DATA'!F:F,'SUMMARY DATA'!$A:$A=$A538,'SUMMARY DATA'!$C:$C=$B538,'SUMMARY DATA'!$B:$B=""RWS"")),
  IF(
    OR(
      ISNUMBER(SEARCH(""CDM CASH DEPOSIT"",$C538)),
      ISNUMBER(SEARCH(""CASH DEPOSIT"",$C53"&amp;"8)),
      COUNTIFS('SUMMARY DATA'!$D:$D,$C538,'SUMMARY DATA'!$B:$B,""RWS"")&lt;&gt;1
    ),
    """",
    IFERROR(TEXTJOIN(CHAR(10),TRUE,FILTER('SUMMARY DATA'!F:F,'SUMMARY DATA'!$D:$D=$C538,'SUMMARY DATA'!$B:$B=""RWS"")),"""")
  )
)"),"")</f>
        <v/>
      </c>
      <c r="G538" s="17" t="str">
        <f>IFERROR(__xludf.DUMMYFUNCTION("IFERROR(
  TEXTJOIN(CHAR(10),TRUE,FILTER('SUMMARY DATA'!G:G,'SUMMARY DATA'!$A:$A=$A538,'SUMMARY DATA'!$C:$C=$B538,'SUMMARY DATA'!$B:$B=""RWS"")),
  IF(
    OR(
      ISNUMBER(SEARCH(""CDM CASH DEPOSIT"",$C538)),
      ISNUMBER(SEARCH(""CASH DEPOSIT"",$C53"&amp;"8)),
      COUNTIFS('SUMMARY DATA'!$D:$D,$C538,'SUMMARY DATA'!$B:$B,""RWS"")&lt;&gt;1
    ),
    """",
    IFERROR(TEXTJOIN(CHAR(10),TRUE,FILTER('SUMMARY DATA'!G:G,'SUMMARY DATA'!$D:$D=$C538,'SUMMARY DATA'!$B:$B=""RWS"")),"""")
  )
)"),"")</f>
        <v/>
      </c>
      <c r="H538" s="18" t="str">
        <f>IFERROR(__xludf.DUMMYFUNCTION("IFERROR(
  TEXTJOIN(CHAR(10),TRUE,FILTER('SUMMARY DATA'!H:H,'SUMMARY DATA'!$A:$A=$A538,'SUMMARY DATA'!$C:$C=$B538,'SUMMARY DATA'!$B:$B=""RWS"",'SUMMARY DATA'!$H:$H=$D538)),
  IF(
    OR(
      ISNUMBER(SEARCH(""CDM CASH DEPOSIT"",$C538)),
      ISNUMBER(S"&amp;"EARCH(""CASH DEPOSIT"",$C538))
    ),
    """",
    IFERROR(TEXTJOIN(CHAR(10),TRUE,FILTER('SUMMARY DATA'!H:H,'SUMMARY DATA'!$D:$D=$C538,'SUMMARY DATA'!$B:$B=""RWS"",'SUMMARY DATA'!$H:$H=$D538)),"""")
  )
)"),"")</f>
        <v/>
      </c>
      <c r="I538" s="18" t="str">
        <f>IFERROR(__xludf.DUMMYFUNCTION("IF(H538="""","""",
SUM(ARRAYFORMULA(VALUE(SPLIT(H538,CHAR(10)))))
)"),"")</f>
        <v/>
      </c>
      <c r="J538" s="17" t="str">
        <f>IFERROR(__xludf.DUMMYFUNCTION("IFERROR(
  TEXTJOIN(CHAR(10),TRUE,FILTER('SUMMARY DATA'!I:I,'SUMMARY DATA'!$A:$A=$A538,'SUMMARY DATA'!$C:$C=$B538,'SUMMARY DATA'!$B:$B=""RWS"")),
  IF(
    OR(
      ISNUMBER(SEARCH(""CDM CASH DEPOSIT"",$C538)),
      ISNUMBER(SEARCH(""CASH DEPOSIT"",$C53"&amp;"8)),
      COUNTIFS('SUMMARY DATA'!$D:$D,$C538,'SUMMARY DATA'!$B:$B,""RWS"")&lt;&gt;1
    ),
    """",
    IFERROR(TEXTJOIN(CHAR(10),TRUE,FILTER('SUMMARY DATA'!I:I,'SUMMARY DATA'!$D:$D=$C538,'SUMMARY DATA'!$B:$B=""RWS"")),"""")
  )
)"),"")</f>
        <v/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Height="1" spans="1:27">
      <c r="A539" s="2" t="s">
        <v>1961</v>
      </c>
      <c r="B539" s="15">
        <v>46051</v>
      </c>
      <c r="C539" s="2" t="s">
        <v>1456</v>
      </c>
      <c r="D539" s="3">
        <v>48.88</v>
      </c>
      <c r="E539" s="16" t="str">
        <f>IFERROR(__xludf.DUMMYFUNCTION("IFERROR(
  TEXTJOIN(CHAR(10),TRUE,FILTER('SUMMARY DATA'!E:E,'SUMMARY DATA'!$A:$A=$A539,'SUMMARY DATA'!$C:$C=$B539,'SUMMARY DATA'!$B:$B=""RWS"")),
  IF(
    OR(
      ISNUMBER(SEARCH(""CDM CASH DEPOSIT"",$C539)),
      ISNUMBER(SEARCH(""CASH DEPOSIT"",$C53"&amp;"9)),
      COUNTIFS('SUMMARY DATA'!$D:$D,$C539,'SUMMARY DATA'!$B:$B,""RWS"")&lt;&gt;1
    ),
    """",
    IFERROR(TEXTJOIN(CHAR(10),TRUE,FILTER('SUMMARY DATA'!E:E,'SUMMARY DATA'!$D:$D=$C539,'SUMMARY DATA'!$B:$B=""RWS"")),"""")
  )
)"),"")</f>
        <v/>
      </c>
      <c r="F539" s="17" t="str">
        <f>IFERROR(__xludf.DUMMYFUNCTION("IFERROR(
  TEXTJOIN(CHAR(10),TRUE,FILTER('SUMMARY DATA'!F:F,'SUMMARY DATA'!$A:$A=$A539,'SUMMARY DATA'!$C:$C=$B539,'SUMMARY DATA'!$B:$B=""RWS"")),
  IF(
    OR(
      ISNUMBER(SEARCH(""CDM CASH DEPOSIT"",$C539)),
      ISNUMBER(SEARCH(""CASH DEPOSIT"",$C53"&amp;"9)),
      COUNTIFS('SUMMARY DATA'!$D:$D,$C539,'SUMMARY DATA'!$B:$B,""RWS"")&lt;&gt;1
    ),
    """",
    IFERROR(TEXTJOIN(CHAR(10),TRUE,FILTER('SUMMARY DATA'!F:F,'SUMMARY DATA'!$D:$D=$C539,'SUMMARY DATA'!$B:$B=""RWS"")),"""")
  )
)"),"")</f>
        <v/>
      </c>
      <c r="G539" s="17" t="str">
        <f>IFERROR(__xludf.DUMMYFUNCTION("IFERROR(
  TEXTJOIN(CHAR(10),TRUE,FILTER('SUMMARY DATA'!G:G,'SUMMARY DATA'!$A:$A=$A539,'SUMMARY DATA'!$C:$C=$B539,'SUMMARY DATA'!$B:$B=""RWS"")),
  IF(
    OR(
      ISNUMBER(SEARCH(""CDM CASH DEPOSIT"",$C539)),
      ISNUMBER(SEARCH(""CASH DEPOSIT"",$C53"&amp;"9)),
      COUNTIFS('SUMMARY DATA'!$D:$D,$C539,'SUMMARY DATA'!$B:$B,""RWS"")&lt;&gt;1
    ),
    """",
    IFERROR(TEXTJOIN(CHAR(10),TRUE,FILTER('SUMMARY DATA'!G:G,'SUMMARY DATA'!$D:$D=$C539,'SUMMARY DATA'!$B:$B=""RWS"")),"""")
  )
)"),"")</f>
        <v/>
      </c>
      <c r="H539" s="18" t="str">
        <f>IFERROR(__xludf.DUMMYFUNCTION("IFERROR(
  TEXTJOIN(CHAR(10),TRUE,FILTER('SUMMARY DATA'!H:H,'SUMMARY DATA'!$A:$A=$A539,'SUMMARY DATA'!$C:$C=$B539,'SUMMARY DATA'!$B:$B=""RWS"",'SUMMARY DATA'!$H:$H=$D539)),
  IF(
    OR(
      ISNUMBER(SEARCH(""CDM CASH DEPOSIT"",$C539)),
      ISNUMBER(S"&amp;"EARCH(""CASH DEPOSIT"",$C539))
    ),
    """",
    IFERROR(TEXTJOIN(CHAR(10),TRUE,FILTER('SUMMARY DATA'!H:H,'SUMMARY DATA'!$D:$D=$C539,'SUMMARY DATA'!$B:$B=""RWS"",'SUMMARY DATA'!$H:$H=$D539)),"""")
  )
)"),"")</f>
        <v/>
      </c>
      <c r="I539" s="18" t="str">
        <f>IFERROR(__xludf.DUMMYFUNCTION("IF(H539="""","""",
SUM(ARRAYFORMULA(VALUE(SPLIT(H539,CHAR(10)))))
)"),"")</f>
        <v/>
      </c>
      <c r="J539" s="17" t="str">
        <f>IFERROR(__xludf.DUMMYFUNCTION("IFERROR(
  TEXTJOIN(CHAR(10),TRUE,FILTER('SUMMARY DATA'!I:I,'SUMMARY DATA'!$A:$A=$A539,'SUMMARY DATA'!$C:$C=$B539,'SUMMARY DATA'!$B:$B=""RWS"")),
  IF(
    OR(
      ISNUMBER(SEARCH(""CDM CASH DEPOSIT"",$C539)),
      ISNUMBER(SEARCH(""CASH DEPOSIT"",$C53"&amp;"9)),
      COUNTIFS('SUMMARY DATA'!$D:$D,$C539,'SUMMARY DATA'!$B:$B,""RWS"")&lt;&gt;1
    ),
    """",
    IFERROR(TEXTJOIN(CHAR(10),TRUE,FILTER('SUMMARY DATA'!I:I,'SUMMARY DATA'!$D:$D=$C539,'SUMMARY DATA'!$B:$B=""RWS"")),"""")
  )
)"),"")</f>
        <v/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Height="1" spans="1:27">
      <c r="A540" s="2" t="s">
        <v>1984</v>
      </c>
      <c r="B540" s="15">
        <v>46051</v>
      </c>
      <c r="C540" s="2" t="s">
        <v>1985</v>
      </c>
      <c r="D540" s="3">
        <v>1</v>
      </c>
      <c r="E540" s="16" t="str">
        <f>IFERROR(__xludf.DUMMYFUNCTION("IFERROR(
  TEXTJOIN(CHAR(10),TRUE,FILTER('SUMMARY DATA'!E:E,'SUMMARY DATA'!$A:$A=$A540,'SUMMARY DATA'!$C:$C=$B540,'SUMMARY DATA'!$B:$B=""RWS"")),
  IF(
    OR(
      ISNUMBER(SEARCH(""CDM CASH DEPOSIT"",$C540)),
      ISNUMBER(SEARCH(""CASH DEPOSIT"",$C54"&amp;"0)),
      COUNTIFS('SUMMARY DATA'!$D:$D,$C540,'SUMMARY DATA'!$B:$B,""RWS"")&lt;&gt;1
    ),
    """",
    IFERROR(TEXTJOIN(CHAR(10),TRUE,FILTER('SUMMARY DATA'!E:E,'SUMMARY DATA'!$D:$D=$C540,'SUMMARY DATA'!$B:$B=""RWS"")),"""")
  )
)"),"")</f>
        <v/>
      </c>
      <c r="F540" s="17" t="str">
        <f>IFERROR(__xludf.DUMMYFUNCTION("IFERROR(
  TEXTJOIN(CHAR(10),TRUE,FILTER('SUMMARY DATA'!F:F,'SUMMARY DATA'!$A:$A=$A540,'SUMMARY DATA'!$C:$C=$B540,'SUMMARY DATA'!$B:$B=""RWS"")),
  IF(
    OR(
      ISNUMBER(SEARCH(""CDM CASH DEPOSIT"",$C540)),
      ISNUMBER(SEARCH(""CASH DEPOSIT"",$C54"&amp;"0)),
      COUNTIFS('SUMMARY DATA'!$D:$D,$C540,'SUMMARY DATA'!$B:$B,""RWS"")&lt;&gt;1
    ),
    """",
    IFERROR(TEXTJOIN(CHAR(10),TRUE,FILTER('SUMMARY DATA'!F:F,'SUMMARY DATA'!$D:$D=$C540,'SUMMARY DATA'!$B:$B=""RWS"")),"""")
  )
)"),"")</f>
        <v/>
      </c>
      <c r="G540" s="17" t="str">
        <f>IFERROR(__xludf.DUMMYFUNCTION("IFERROR(
  TEXTJOIN(CHAR(10),TRUE,FILTER('SUMMARY DATA'!G:G,'SUMMARY DATA'!$A:$A=$A540,'SUMMARY DATA'!$C:$C=$B540,'SUMMARY DATA'!$B:$B=""RWS"")),
  IF(
    OR(
      ISNUMBER(SEARCH(""CDM CASH DEPOSIT"",$C540)),
      ISNUMBER(SEARCH(""CASH DEPOSIT"",$C54"&amp;"0)),
      COUNTIFS('SUMMARY DATA'!$D:$D,$C540,'SUMMARY DATA'!$B:$B,""RWS"")&lt;&gt;1
    ),
    """",
    IFERROR(TEXTJOIN(CHAR(10),TRUE,FILTER('SUMMARY DATA'!G:G,'SUMMARY DATA'!$D:$D=$C540,'SUMMARY DATA'!$B:$B=""RWS"")),"""")
  )
)"),"")</f>
        <v/>
      </c>
      <c r="H540" s="18" t="str">
        <f>IFERROR(__xludf.DUMMYFUNCTION("IFERROR(
  TEXTJOIN(CHAR(10),TRUE,FILTER('SUMMARY DATA'!H:H,'SUMMARY DATA'!$A:$A=$A540,'SUMMARY DATA'!$C:$C=$B540,'SUMMARY DATA'!$B:$B=""RWS"",'SUMMARY DATA'!$H:$H=$D540)),
  IF(
    OR(
      ISNUMBER(SEARCH(""CDM CASH DEPOSIT"",$C540)),
      ISNUMBER(S"&amp;"EARCH(""CASH DEPOSIT"",$C540))
    ),
    """",
    IFERROR(TEXTJOIN(CHAR(10),TRUE,FILTER('SUMMARY DATA'!H:H,'SUMMARY DATA'!$D:$D=$C540,'SUMMARY DATA'!$B:$B=""RWS"",'SUMMARY DATA'!$H:$H=$D540)),"""")
  )
)"),"")</f>
        <v/>
      </c>
      <c r="I540" s="18" t="str">
        <f>IFERROR(__xludf.DUMMYFUNCTION("IF(H540="""","""",
SUM(ARRAYFORMULA(VALUE(SPLIT(H540,CHAR(10)))))
)"),"")</f>
        <v/>
      </c>
      <c r="J540" s="17" t="str">
        <f>IFERROR(__xludf.DUMMYFUNCTION("IFERROR(
  TEXTJOIN(CHAR(10),TRUE,FILTER('SUMMARY DATA'!I:I,'SUMMARY DATA'!$A:$A=$A540,'SUMMARY DATA'!$C:$C=$B540,'SUMMARY DATA'!$B:$B=""RWS"")),
  IF(
    OR(
      ISNUMBER(SEARCH(""CDM CASH DEPOSIT"",$C540)),
      ISNUMBER(SEARCH(""CASH DEPOSIT"",$C54"&amp;"0)),
      COUNTIFS('SUMMARY DATA'!$D:$D,$C540,'SUMMARY DATA'!$B:$B,""RWS"")&lt;&gt;1
    ),
    """",
    IFERROR(TEXTJOIN(CHAR(10),TRUE,FILTER('SUMMARY DATA'!I:I,'SUMMARY DATA'!$D:$D=$C540,'SUMMARY DATA'!$B:$B=""RWS"")),"""")
  )
)"),"")</f>
        <v/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Height="1" spans="1:27">
      <c r="A541" s="2" t="s">
        <v>1986</v>
      </c>
      <c r="B541" s="15">
        <v>46050</v>
      </c>
      <c r="C541" s="2" t="s">
        <v>930</v>
      </c>
      <c r="D541" s="3">
        <v>55.19</v>
      </c>
      <c r="E541" s="16" t="str">
        <f>IFERROR(__xludf.DUMMYFUNCTION("IFERROR(
  TEXTJOIN(CHAR(10),TRUE,FILTER('SUMMARY DATA'!E:E,'SUMMARY DATA'!$A:$A=$A541,'SUMMARY DATA'!$C:$C=$B541,'SUMMARY DATA'!$B:$B=""RWS"")),
  IF(
    OR(
      ISNUMBER(SEARCH(""CDM CASH DEPOSIT"",$C541)),
      ISNUMBER(SEARCH(""CASH DEPOSIT"",$C54"&amp;"1)),
      COUNTIFS('SUMMARY DATA'!$D:$D,$C541,'SUMMARY DATA'!$B:$B,""RWS"")&lt;&gt;1
    ),
    """",
    IFERROR(TEXTJOIN(CHAR(10),TRUE,FILTER('SUMMARY DATA'!E:E,'SUMMARY DATA'!$D:$D=$C541,'SUMMARY DATA'!$B:$B=""RWS"")),"""")
  )
)"),"")</f>
        <v/>
      </c>
      <c r="F541" s="17" t="str">
        <f>IFERROR(__xludf.DUMMYFUNCTION("IFERROR(
  TEXTJOIN(CHAR(10),TRUE,FILTER('SUMMARY DATA'!F:F,'SUMMARY DATA'!$A:$A=$A541,'SUMMARY DATA'!$C:$C=$B541,'SUMMARY DATA'!$B:$B=""RWS"")),
  IF(
    OR(
      ISNUMBER(SEARCH(""CDM CASH DEPOSIT"",$C541)),
      ISNUMBER(SEARCH(""CASH DEPOSIT"",$C54"&amp;"1)),
      COUNTIFS('SUMMARY DATA'!$D:$D,$C541,'SUMMARY DATA'!$B:$B,""RWS"")&lt;&gt;1
    ),
    """",
    IFERROR(TEXTJOIN(CHAR(10),TRUE,FILTER('SUMMARY DATA'!F:F,'SUMMARY DATA'!$D:$D=$C541,'SUMMARY DATA'!$B:$B=""RWS"")),"""")
  )
)"),"")</f>
        <v/>
      </c>
      <c r="G541" s="17" t="str">
        <f>IFERROR(__xludf.DUMMYFUNCTION("IFERROR(
  TEXTJOIN(CHAR(10),TRUE,FILTER('SUMMARY DATA'!G:G,'SUMMARY DATA'!$A:$A=$A541,'SUMMARY DATA'!$C:$C=$B541,'SUMMARY DATA'!$B:$B=""RWS"")),
  IF(
    OR(
      ISNUMBER(SEARCH(""CDM CASH DEPOSIT"",$C541)),
      ISNUMBER(SEARCH(""CASH DEPOSIT"",$C54"&amp;"1)),
      COUNTIFS('SUMMARY DATA'!$D:$D,$C541,'SUMMARY DATA'!$B:$B,""RWS"")&lt;&gt;1
    ),
    """",
    IFERROR(TEXTJOIN(CHAR(10),TRUE,FILTER('SUMMARY DATA'!G:G,'SUMMARY DATA'!$D:$D=$C541,'SUMMARY DATA'!$B:$B=""RWS"")),"""")
  )
)"),"")</f>
        <v/>
      </c>
      <c r="H541" s="18" t="str">
        <f>IFERROR(__xludf.DUMMYFUNCTION("IFERROR(
  TEXTJOIN(CHAR(10),TRUE,FILTER('SUMMARY DATA'!H:H,'SUMMARY DATA'!$A:$A=$A541,'SUMMARY DATA'!$C:$C=$B541,'SUMMARY DATA'!$B:$B=""RWS"",'SUMMARY DATA'!$H:$H=$D541)),
  IF(
    OR(
      ISNUMBER(SEARCH(""CDM CASH DEPOSIT"",$C541)),
      ISNUMBER(S"&amp;"EARCH(""CASH DEPOSIT"",$C541))
    ),
    """",
    IFERROR(TEXTJOIN(CHAR(10),TRUE,FILTER('SUMMARY DATA'!H:H,'SUMMARY DATA'!$D:$D=$C541,'SUMMARY DATA'!$B:$B=""RWS"",'SUMMARY DATA'!$H:$H=$D541)),"""")
  )
)"),"")</f>
        <v/>
      </c>
      <c r="I541" s="18" t="str">
        <f>IFERROR(__xludf.DUMMYFUNCTION("IF(H541="""","""",
SUM(ARRAYFORMULA(VALUE(SPLIT(H541,CHAR(10)))))
)"),"")</f>
        <v/>
      </c>
      <c r="J541" s="17" t="str">
        <f>IFERROR(__xludf.DUMMYFUNCTION("IFERROR(
  TEXTJOIN(CHAR(10),TRUE,FILTER('SUMMARY DATA'!I:I,'SUMMARY DATA'!$A:$A=$A541,'SUMMARY DATA'!$C:$C=$B541,'SUMMARY DATA'!$B:$B=""RWS"")),
  IF(
    OR(
      ISNUMBER(SEARCH(""CDM CASH DEPOSIT"",$C541)),
      ISNUMBER(SEARCH(""CASH DEPOSIT"",$C54"&amp;"1)),
      COUNTIFS('SUMMARY DATA'!$D:$D,$C541,'SUMMARY DATA'!$B:$B,""RWS"")&lt;&gt;1
    ),
    """",
    IFERROR(TEXTJOIN(CHAR(10),TRUE,FILTER('SUMMARY DATA'!I:I,'SUMMARY DATA'!$D:$D=$C541,'SUMMARY DATA'!$B:$B=""RWS"")),"""")
  )
)"),"")</f>
        <v/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Height="1" spans="1:27">
      <c r="A542" s="2" t="s">
        <v>1987</v>
      </c>
      <c r="B542" s="15">
        <v>46050</v>
      </c>
      <c r="C542" s="2" t="s">
        <v>1988</v>
      </c>
      <c r="D542" s="3">
        <v>158</v>
      </c>
      <c r="E542" s="16" t="str">
        <f>IFERROR(__xludf.DUMMYFUNCTION("IFERROR(
  TEXTJOIN(CHAR(10),TRUE,FILTER('SUMMARY DATA'!E:E,'SUMMARY DATA'!$A:$A=$A542,'SUMMARY DATA'!$C:$C=$B542,'SUMMARY DATA'!$B:$B=""RWS"")),
  IF(
    OR(
      ISNUMBER(SEARCH(""CDM CASH DEPOSIT"",$C542)),
      ISNUMBER(SEARCH(""CASH DEPOSIT"",$C54"&amp;"2)),
      COUNTIFS('SUMMARY DATA'!$D:$D,$C542,'SUMMARY DATA'!$B:$B,""RWS"")&lt;&gt;1
    ),
    """",
    IFERROR(TEXTJOIN(CHAR(10),TRUE,FILTER('SUMMARY DATA'!E:E,'SUMMARY DATA'!$D:$D=$C542,'SUMMARY DATA'!$B:$B=""RWS"")),"""")
  )
)"),"")</f>
        <v/>
      </c>
      <c r="F542" s="17" t="str">
        <f>IFERROR(__xludf.DUMMYFUNCTION("IFERROR(
  TEXTJOIN(CHAR(10),TRUE,FILTER('SUMMARY DATA'!F:F,'SUMMARY DATA'!$A:$A=$A542,'SUMMARY DATA'!$C:$C=$B542,'SUMMARY DATA'!$B:$B=""RWS"")),
  IF(
    OR(
      ISNUMBER(SEARCH(""CDM CASH DEPOSIT"",$C542)),
      ISNUMBER(SEARCH(""CASH DEPOSIT"",$C54"&amp;"2)),
      COUNTIFS('SUMMARY DATA'!$D:$D,$C542,'SUMMARY DATA'!$B:$B,""RWS"")&lt;&gt;1
    ),
    """",
    IFERROR(TEXTJOIN(CHAR(10),TRUE,FILTER('SUMMARY DATA'!F:F,'SUMMARY DATA'!$D:$D=$C542,'SUMMARY DATA'!$B:$B=""RWS"")),"""")
  )
)"),"")</f>
        <v/>
      </c>
      <c r="G542" s="17" t="str">
        <f>IFERROR(__xludf.DUMMYFUNCTION("IFERROR(
  TEXTJOIN(CHAR(10),TRUE,FILTER('SUMMARY DATA'!G:G,'SUMMARY DATA'!$A:$A=$A542,'SUMMARY DATA'!$C:$C=$B542,'SUMMARY DATA'!$B:$B=""RWS"")),
  IF(
    OR(
      ISNUMBER(SEARCH(""CDM CASH DEPOSIT"",$C542)),
      ISNUMBER(SEARCH(""CASH DEPOSIT"",$C54"&amp;"2)),
      COUNTIFS('SUMMARY DATA'!$D:$D,$C542,'SUMMARY DATA'!$B:$B,""RWS"")&lt;&gt;1
    ),
    """",
    IFERROR(TEXTJOIN(CHAR(10),TRUE,FILTER('SUMMARY DATA'!G:G,'SUMMARY DATA'!$D:$D=$C542,'SUMMARY DATA'!$B:$B=""RWS"")),"""")
  )
)"),"")</f>
        <v/>
      </c>
      <c r="H542" s="18" t="str">
        <f>IFERROR(__xludf.DUMMYFUNCTION("IFERROR(
  TEXTJOIN(CHAR(10),TRUE,FILTER('SUMMARY DATA'!H:H,'SUMMARY DATA'!$A:$A=$A542,'SUMMARY DATA'!$C:$C=$B542,'SUMMARY DATA'!$B:$B=""RWS"",'SUMMARY DATA'!$H:$H=$D542)),
  IF(
    OR(
      ISNUMBER(SEARCH(""CDM CASH DEPOSIT"",$C542)),
      ISNUMBER(S"&amp;"EARCH(""CASH DEPOSIT"",$C542))
    ),
    """",
    IFERROR(TEXTJOIN(CHAR(10),TRUE,FILTER('SUMMARY DATA'!H:H,'SUMMARY DATA'!$D:$D=$C542,'SUMMARY DATA'!$B:$B=""RWS"",'SUMMARY DATA'!$H:$H=$D542)),"""")
  )
)"),"")</f>
        <v/>
      </c>
      <c r="I542" s="18" t="str">
        <f>IFERROR(__xludf.DUMMYFUNCTION("IF(H542="""","""",
SUM(ARRAYFORMULA(VALUE(SPLIT(H542,CHAR(10)))))
)"),"")</f>
        <v/>
      </c>
      <c r="J542" s="17" t="str">
        <f>IFERROR(__xludf.DUMMYFUNCTION("IFERROR(
  TEXTJOIN(CHAR(10),TRUE,FILTER('SUMMARY DATA'!I:I,'SUMMARY DATA'!$A:$A=$A542,'SUMMARY DATA'!$C:$C=$B542,'SUMMARY DATA'!$B:$B=""RWS"")),
  IF(
    OR(
      ISNUMBER(SEARCH(""CDM CASH DEPOSIT"",$C542)),
      ISNUMBER(SEARCH(""CASH DEPOSIT"",$C54"&amp;"2)),
      COUNTIFS('SUMMARY DATA'!$D:$D,$C542,'SUMMARY DATA'!$B:$B,""RWS"")&lt;&gt;1
    ),
    """",
    IFERROR(TEXTJOIN(CHAR(10),TRUE,FILTER('SUMMARY DATA'!I:I,'SUMMARY DATA'!$D:$D=$C542,'SUMMARY DATA'!$B:$B=""RWS"")),"""")
  )
)"),"")</f>
        <v/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Height="1" spans="1:27">
      <c r="A543" s="2" t="s">
        <v>1989</v>
      </c>
      <c r="B543" s="15">
        <v>46050</v>
      </c>
      <c r="C543" s="2" t="s">
        <v>1990</v>
      </c>
      <c r="D543" s="3">
        <v>759.2</v>
      </c>
      <c r="E543" s="16" t="str">
        <f>IFERROR(__xludf.DUMMYFUNCTION("IFERROR(
  TEXTJOIN(CHAR(10),TRUE,FILTER('SUMMARY DATA'!E:E,'SUMMARY DATA'!$A:$A=$A543,'SUMMARY DATA'!$C:$C=$B543,'SUMMARY DATA'!$B:$B=""RWS"")),
  IF(
    OR(
      ISNUMBER(SEARCH(""CDM CASH DEPOSIT"",$C543)),
      ISNUMBER(SEARCH(""CASH DEPOSIT"",$C54"&amp;"3)),
      COUNTIFS('SUMMARY DATA'!$D:$D,$C543,'SUMMARY DATA'!$B:$B,""RWS"")&lt;&gt;1
    ),
    """",
    IFERROR(TEXTJOIN(CHAR(10),TRUE,FILTER('SUMMARY DATA'!E:E,'SUMMARY DATA'!$D:$D=$C543,'SUMMARY DATA'!$B:$B=""RWS"")),"""")
  )
)"),"")</f>
        <v/>
      </c>
      <c r="F543" s="17" t="str">
        <f>IFERROR(__xludf.DUMMYFUNCTION("IFERROR(
  TEXTJOIN(CHAR(10),TRUE,FILTER('SUMMARY DATA'!F:F,'SUMMARY DATA'!$A:$A=$A543,'SUMMARY DATA'!$C:$C=$B543,'SUMMARY DATA'!$B:$B=""RWS"")),
  IF(
    OR(
      ISNUMBER(SEARCH(""CDM CASH DEPOSIT"",$C543)),
      ISNUMBER(SEARCH(""CASH DEPOSIT"",$C54"&amp;"3)),
      COUNTIFS('SUMMARY DATA'!$D:$D,$C543,'SUMMARY DATA'!$B:$B,""RWS"")&lt;&gt;1
    ),
    """",
    IFERROR(TEXTJOIN(CHAR(10),TRUE,FILTER('SUMMARY DATA'!F:F,'SUMMARY DATA'!$D:$D=$C543,'SUMMARY DATA'!$B:$B=""RWS"")),"""")
  )
)"),"")</f>
        <v/>
      </c>
      <c r="G543" s="17" t="str">
        <f>IFERROR(__xludf.DUMMYFUNCTION("IFERROR(
  TEXTJOIN(CHAR(10),TRUE,FILTER('SUMMARY DATA'!G:G,'SUMMARY DATA'!$A:$A=$A543,'SUMMARY DATA'!$C:$C=$B543,'SUMMARY DATA'!$B:$B=""RWS"")),
  IF(
    OR(
      ISNUMBER(SEARCH(""CDM CASH DEPOSIT"",$C543)),
      ISNUMBER(SEARCH(""CASH DEPOSIT"",$C54"&amp;"3)),
      COUNTIFS('SUMMARY DATA'!$D:$D,$C543,'SUMMARY DATA'!$B:$B,""RWS"")&lt;&gt;1
    ),
    """",
    IFERROR(TEXTJOIN(CHAR(10),TRUE,FILTER('SUMMARY DATA'!G:G,'SUMMARY DATA'!$D:$D=$C543,'SUMMARY DATA'!$B:$B=""RWS"")),"""")
  )
)"),"")</f>
        <v/>
      </c>
      <c r="H543" s="18" t="str">
        <f>IFERROR(__xludf.DUMMYFUNCTION("IFERROR(
  TEXTJOIN(CHAR(10),TRUE,FILTER('SUMMARY DATA'!H:H,'SUMMARY DATA'!$A:$A=$A543,'SUMMARY DATA'!$C:$C=$B543,'SUMMARY DATA'!$B:$B=""RWS"",'SUMMARY DATA'!$H:$H=$D543)),
  IF(
    OR(
      ISNUMBER(SEARCH(""CDM CASH DEPOSIT"",$C543)),
      ISNUMBER(S"&amp;"EARCH(""CASH DEPOSIT"",$C543))
    ),
    """",
    IFERROR(TEXTJOIN(CHAR(10),TRUE,FILTER('SUMMARY DATA'!H:H,'SUMMARY DATA'!$D:$D=$C543,'SUMMARY DATA'!$B:$B=""RWS"",'SUMMARY DATA'!$H:$H=$D543)),"""")
  )
)"),"")</f>
        <v/>
      </c>
      <c r="I543" s="18" t="str">
        <f>IFERROR(__xludf.DUMMYFUNCTION("IF(H543="""","""",
SUM(ARRAYFORMULA(VALUE(SPLIT(H543,CHAR(10)))))
)"),"")</f>
        <v/>
      </c>
      <c r="J543" s="17" t="str">
        <f>IFERROR(__xludf.DUMMYFUNCTION("IFERROR(
  TEXTJOIN(CHAR(10),TRUE,FILTER('SUMMARY DATA'!I:I,'SUMMARY DATA'!$A:$A=$A543,'SUMMARY DATA'!$C:$C=$B543,'SUMMARY DATA'!$B:$B=""RWS"")),
  IF(
    OR(
      ISNUMBER(SEARCH(""CDM CASH DEPOSIT"",$C543)),
      ISNUMBER(SEARCH(""CASH DEPOSIT"",$C54"&amp;"3)),
      COUNTIFS('SUMMARY DATA'!$D:$D,$C543,'SUMMARY DATA'!$B:$B,""RWS"")&lt;&gt;1
    ),
    """",
    IFERROR(TEXTJOIN(CHAR(10),TRUE,FILTER('SUMMARY DATA'!I:I,'SUMMARY DATA'!$D:$D=$C543,'SUMMARY DATA'!$B:$B=""RWS"")),"""")
  )
)"),"")</f>
        <v/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Height="1" spans="1:27">
      <c r="A544" s="2" t="s">
        <v>1991</v>
      </c>
      <c r="B544" s="15">
        <v>46049</v>
      </c>
      <c r="C544" s="2" t="s">
        <v>1992</v>
      </c>
      <c r="D544" s="3">
        <v>1</v>
      </c>
      <c r="E544" s="16" t="str">
        <f>IFERROR(__xludf.DUMMYFUNCTION("IFERROR(
  TEXTJOIN(CHAR(10),TRUE,FILTER('SUMMARY DATA'!E:E,'SUMMARY DATA'!$A:$A=$A544,'SUMMARY DATA'!$C:$C=$B544,'SUMMARY DATA'!$B:$B=""RWS"")),
  IF(
    OR(
      ISNUMBER(SEARCH(""CDM CASH DEPOSIT"",$C544)),
      ISNUMBER(SEARCH(""CASH DEPOSIT"",$C54"&amp;"4)),
      COUNTIFS('SUMMARY DATA'!$D:$D,$C544,'SUMMARY DATA'!$B:$B,""RWS"")&lt;&gt;1
    ),
    """",
    IFERROR(TEXTJOIN(CHAR(10),TRUE,FILTER('SUMMARY DATA'!E:E,'SUMMARY DATA'!$D:$D=$C544,'SUMMARY DATA'!$B:$B=""RWS"")),"""")
  )
)"),"")</f>
        <v/>
      </c>
      <c r="F544" s="17" t="str">
        <f>IFERROR(__xludf.DUMMYFUNCTION("IFERROR(
  TEXTJOIN(CHAR(10),TRUE,FILTER('SUMMARY DATA'!F:F,'SUMMARY DATA'!$A:$A=$A544,'SUMMARY DATA'!$C:$C=$B544,'SUMMARY DATA'!$B:$B=""RWS"")),
  IF(
    OR(
      ISNUMBER(SEARCH(""CDM CASH DEPOSIT"",$C544)),
      ISNUMBER(SEARCH(""CASH DEPOSIT"",$C54"&amp;"4)),
      COUNTIFS('SUMMARY DATA'!$D:$D,$C544,'SUMMARY DATA'!$B:$B,""RWS"")&lt;&gt;1
    ),
    """",
    IFERROR(TEXTJOIN(CHAR(10),TRUE,FILTER('SUMMARY DATA'!F:F,'SUMMARY DATA'!$D:$D=$C544,'SUMMARY DATA'!$B:$B=""RWS"")),"""")
  )
)"),"")</f>
        <v/>
      </c>
      <c r="G544" s="17" t="str">
        <f>IFERROR(__xludf.DUMMYFUNCTION("IFERROR(
  TEXTJOIN(CHAR(10),TRUE,FILTER('SUMMARY DATA'!G:G,'SUMMARY DATA'!$A:$A=$A544,'SUMMARY DATA'!$C:$C=$B544,'SUMMARY DATA'!$B:$B=""RWS"")),
  IF(
    OR(
      ISNUMBER(SEARCH(""CDM CASH DEPOSIT"",$C544)),
      ISNUMBER(SEARCH(""CASH DEPOSIT"",$C54"&amp;"4)),
      COUNTIFS('SUMMARY DATA'!$D:$D,$C544,'SUMMARY DATA'!$B:$B,""RWS"")&lt;&gt;1
    ),
    """",
    IFERROR(TEXTJOIN(CHAR(10),TRUE,FILTER('SUMMARY DATA'!G:G,'SUMMARY DATA'!$D:$D=$C544,'SUMMARY DATA'!$B:$B=""RWS"")),"""")
  )
)"),"")</f>
        <v/>
      </c>
      <c r="H544" s="18" t="str">
        <f>IFERROR(__xludf.DUMMYFUNCTION("IFERROR(
  TEXTJOIN(CHAR(10),TRUE,FILTER('SUMMARY DATA'!H:H,'SUMMARY DATA'!$A:$A=$A544,'SUMMARY DATA'!$C:$C=$B544,'SUMMARY DATA'!$B:$B=""RWS"",'SUMMARY DATA'!$H:$H=$D544)),
  IF(
    OR(
      ISNUMBER(SEARCH(""CDM CASH DEPOSIT"",$C544)),
      ISNUMBER(S"&amp;"EARCH(""CASH DEPOSIT"",$C544))
    ),
    """",
    IFERROR(TEXTJOIN(CHAR(10),TRUE,FILTER('SUMMARY DATA'!H:H,'SUMMARY DATA'!$D:$D=$C544,'SUMMARY DATA'!$B:$B=""RWS"",'SUMMARY DATA'!$H:$H=$D544)),"""")
  )
)"),"")</f>
        <v/>
      </c>
      <c r="I544" s="18" t="str">
        <f>IFERROR(__xludf.DUMMYFUNCTION("IF(H544="""","""",
SUM(ARRAYFORMULA(VALUE(SPLIT(H544,CHAR(10)))))
)"),"")</f>
        <v/>
      </c>
      <c r="J544" s="17" t="str">
        <f>IFERROR(__xludf.DUMMYFUNCTION("IFERROR(
  TEXTJOIN(CHAR(10),TRUE,FILTER('SUMMARY DATA'!I:I,'SUMMARY DATA'!$A:$A=$A544,'SUMMARY DATA'!$C:$C=$B544,'SUMMARY DATA'!$B:$B=""RWS"")),
  IF(
    OR(
      ISNUMBER(SEARCH(""CDM CASH DEPOSIT"",$C544)),
      ISNUMBER(SEARCH(""CASH DEPOSIT"",$C54"&amp;"4)),
      COUNTIFS('SUMMARY DATA'!$D:$D,$C544,'SUMMARY DATA'!$B:$B,""RWS"")&lt;&gt;1
    ),
    """",
    IFERROR(TEXTJOIN(CHAR(10),TRUE,FILTER('SUMMARY DATA'!I:I,'SUMMARY DATA'!$D:$D=$C544,'SUMMARY DATA'!$B:$B=""RWS"")),"""")
  )
)"),"")</f>
        <v/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Height="1" spans="1:27">
      <c r="A545" s="2" t="s">
        <v>1993</v>
      </c>
      <c r="B545" s="15">
        <v>46049</v>
      </c>
      <c r="C545" s="2" t="s">
        <v>1994</v>
      </c>
      <c r="D545" s="3">
        <v>1564</v>
      </c>
      <c r="E545" s="16" t="str">
        <f>IFERROR(__xludf.DUMMYFUNCTION("IFERROR(
  TEXTJOIN(CHAR(10),TRUE,FILTER('SUMMARY DATA'!E:E,'SUMMARY DATA'!$A:$A=$A545,'SUMMARY DATA'!$C:$C=$B545,'SUMMARY DATA'!$B:$B=""RWS"")),
  IF(
    OR(
      ISNUMBER(SEARCH(""CDM CASH DEPOSIT"",$C545)),
      ISNUMBER(SEARCH(""CASH DEPOSIT"",$C54"&amp;"5)),
      COUNTIFS('SUMMARY DATA'!$D:$D,$C545,'SUMMARY DATA'!$B:$B,""RWS"")&lt;&gt;1
    ),
    """",
    IFERROR(TEXTJOIN(CHAR(10),TRUE,FILTER('SUMMARY DATA'!E:E,'SUMMARY DATA'!$D:$D=$C545,'SUMMARY DATA'!$B:$B=""RWS"")),"""")
  )
)"),"")</f>
        <v/>
      </c>
      <c r="F545" s="17" t="str">
        <f>IFERROR(__xludf.DUMMYFUNCTION("IFERROR(
  TEXTJOIN(CHAR(10),TRUE,FILTER('SUMMARY DATA'!F:F,'SUMMARY DATA'!$A:$A=$A545,'SUMMARY DATA'!$C:$C=$B545,'SUMMARY DATA'!$B:$B=""RWS"")),
  IF(
    OR(
      ISNUMBER(SEARCH(""CDM CASH DEPOSIT"",$C545)),
      ISNUMBER(SEARCH(""CASH DEPOSIT"",$C54"&amp;"5)),
      COUNTIFS('SUMMARY DATA'!$D:$D,$C545,'SUMMARY DATA'!$B:$B,""RWS"")&lt;&gt;1
    ),
    """",
    IFERROR(TEXTJOIN(CHAR(10),TRUE,FILTER('SUMMARY DATA'!F:F,'SUMMARY DATA'!$D:$D=$C545,'SUMMARY DATA'!$B:$B=""RWS"")),"""")
  )
)"),"")</f>
        <v/>
      </c>
      <c r="G545" s="17" t="str">
        <f>IFERROR(__xludf.DUMMYFUNCTION("IFERROR(
  TEXTJOIN(CHAR(10),TRUE,FILTER('SUMMARY DATA'!G:G,'SUMMARY DATA'!$A:$A=$A545,'SUMMARY DATA'!$C:$C=$B545,'SUMMARY DATA'!$B:$B=""RWS"")),
  IF(
    OR(
      ISNUMBER(SEARCH(""CDM CASH DEPOSIT"",$C545)),
      ISNUMBER(SEARCH(""CASH DEPOSIT"",$C54"&amp;"5)),
      COUNTIFS('SUMMARY DATA'!$D:$D,$C545,'SUMMARY DATA'!$B:$B,""RWS"")&lt;&gt;1
    ),
    """",
    IFERROR(TEXTJOIN(CHAR(10),TRUE,FILTER('SUMMARY DATA'!G:G,'SUMMARY DATA'!$D:$D=$C545,'SUMMARY DATA'!$B:$B=""RWS"")),"""")
  )
)"),"")</f>
        <v/>
      </c>
      <c r="H545" s="18" t="str">
        <f>IFERROR(__xludf.DUMMYFUNCTION("IFERROR(
  TEXTJOIN(CHAR(10),TRUE,FILTER('SUMMARY DATA'!H:H,'SUMMARY DATA'!$A:$A=$A545,'SUMMARY DATA'!$C:$C=$B545,'SUMMARY DATA'!$B:$B=""RWS"",'SUMMARY DATA'!$H:$H=$D545)),
  IF(
    OR(
      ISNUMBER(SEARCH(""CDM CASH DEPOSIT"",$C545)),
      ISNUMBER(S"&amp;"EARCH(""CASH DEPOSIT"",$C545))
    ),
    """",
    IFERROR(TEXTJOIN(CHAR(10),TRUE,FILTER('SUMMARY DATA'!H:H,'SUMMARY DATA'!$D:$D=$C545,'SUMMARY DATA'!$B:$B=""RWS"",'SUMMARY DATA'!$H:$H=$D545)),"""")
  )
)"),"")</f>
        <v/>
      </c>
      <c r="I545" s="18" t="str">
        <f>IFERROR(__xludf.DUMMYFUNCTION("IF(H545="""","""",
SUM(ARRAYFORMULA(VALUE(SPLIT(H545,CHAR(10)))))
)"),"")</f>
        <v/>
      </c>
      <c r="J545" s="17" t="str">
        <f>IFERROR(__xludf.DUMMYFUNCTION("IFERROR(
  TEXTJOIN(CHAR(10),TRUE,FILTER('SUMMARY DATA'!I:I,'SUMMARY DATA'!$A:$A=$A545,'SUMMARY DATA'!$C:$C=$B545,'SUMMARY DATA'!$B:$B=""RWS"")),
  IF(
    OR(
      ISNUMBER(SEARCH(""CDM CASH DEPOSIT"",$C545)),
      ISNUMBER(SEARCH(""CASH DEPOSIT"",$C54"&amp;"5)),
      COUNTIFS('SUMMARY DATA'!$D:$D,$C545,'SUMMARY DATA'!$B:$B,""RWS"")&lt;&gt;1
    ),
    """",
    IFERROR(TEXTJOIN(CHAR(10),TRUE,FILTER('SUMMARY DATA'!I:I,'SUMMARY DATA'!$D:$D=$C545,'SUMMARY DATA'!$B:$B=""RWS"")),"""")
  )
)"),"")</f>
        <v/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Height="1" spans="1:27">
      <c r="A546" s="2" t="s">
        <v>1995</v>
      </c>
      <c r="B546" s="15">
        <v>46049</v>
      </c>
      <c r="C546" s="2" t="s">
        <v>1996</v>
      </c>
      <c r="D546" s="3">
        <v>18.88</v>
      </c>
      <c r="E546" s="16" t="str">
        <f>IFERROR(__xludf.DUMMYFUNCTION("IFERROR(
  TEXTJOIN(CHAR(10),TRUE,FILTER('SUMMARY DATA'!E:E,'SUMMARY DATA'!$A:$A=$A546,'SUMMARY DATA'!$C:$C=$B546,'SUMMARY DATA'!$B:$B=""RWS"")),
  IF(
    OR(
      ISNUMBER(SEARCH(""CDM CASH DEPOSIT"",$C546)),
      ISNUMBER(SEARCH(""CASH DEPOSIT"",$C54"&amp;"6)),
      COUNTIFS('SUMMARY DATA'!$D:$D,$C546,'SUMMARY DATA'!$B:$B,""RWS"")&lt;&gt;1
    ),
    """",
    IFERROR(TEXTJOIN(CHAR(10),TRUE,FILTER('SUMMARY DATA'!E:E,'SUMMARY DATA'!$D:$D=$C546,'SUMMARY DATA'!$B:$B=""RWS"")),"""")
  )
)"),"")</f>
        <v/>
      </c>
      <c r="F546" s="17" t="str">
        <f>IFERROR(__xludf.DUMMYFUNCTION("IFERROR(
  TEXTJOIN(CHAR(10),TRUE,FILTER('SUMMARY DATA'!F:F,'SUMMARY DATA'!$A:$A=$A546,'SUMMARY DATA'!$C:$C=$B546,'SUMMARY DATA'!$B:$B=""RWS"")),
  IF(
    OR(
      ISNUMBER(SEARCH(""CDM CASH DEPOSIT"",$C546)),
      ISNUMBER(SEARCH(""CASH DEPOSIT"",$C54"&amp;"6)),
      COUNTIFS('SUMMARY DATA'!$D:$D,$C546,'SUMMARY DATA'!$B:$B,""RWS"")&lt;&gt;1
    ),
    """",
    IFERROR(TEXTJOIN(CHAR(10),TRUE,FILTER('SUMMARY DATA'!F:F,'SUMMARY DATA'!$D:$D=$C546,'SUMMARY DATA'!$B:$B=""RWS"")),"""")
  )
)"),"")</f>
        <v/>
      </c>
      <c r="G546" s="17" t="str">
        <f>IFERROR(__xludf.DUMMYFUNCTION("IFERROR(
  TEXTJOIN(CHAR(10),TRUE,FILTER('SUMMARY DATA'!G:G,'SUMMARY DATA'!$A:$A=$A546,'SUMMARY DATA'!$C:$C=$B546,'SUMMARY DATA'!$B:$B=""RWS"")),
  IF(
    OR(
      ISNUMBER(SEARCH(""CDM CASH DEPOSIT"",$C546)),
      ISNUMBER(SEARCH(""CASH DEPOSIT"",$C54"&amp;"6)),
      COUNTIFS('SUMMARY DATA'!$D:$D,$C546,'SUMMARY DATA'!$B:$B,""RWS"")&lt;&gt;1
    ),
    """",
    IFERROR(TEXTJOIN(CHAR(10),TRUE,FILTER('SUMMARY DATA'!G:G,'SUMMARY DATA'!$D:$D=$C546,'SUMMARY DATA'!$B:$B=""RWS"")),"""")
  )
)"),"")</f>
        <v/>
      </c>
      <c r="H546" s="18" t="str">
        <f>IFERROR(__xludf.DUMMYFUNCTION("IFERROR(
  TEXTJOIN(CHAR(10),TRUE,FILTER('SUMMARY DATA'!H:H,'SUMMARY DATA'!$A:$A=$A546,'SUMMARY DATA'!$C:$C=$B546,'SUMMARY DATA'!$B:$B=""RWS"",'SUMMARY DATA'!$H:$H=$D546)),
  IF(
    OR(
      ISNUMBER(SEARCH(""CDM CASH DEPOSIT"",$C546)),
      ISNUMBER(S"&amp;"EARCH(""CASH DEPOSIT"",$C546))
    ),
    """",
    IFERROR(TEXTJOIN(CHAR(10),TRUE,FILTER('SUMMARY DATA'!H:H,'SUMMARY DATA'!$D:$D=$C546,'SUMMARY DATA'!$B:$B=""RWS"",'SUMMARY DATA'!$H:$H=$D546)),"""")
  )
)"),"")</f>
        <v/>
      </c>
      <c r="I546" s="18" t="str">
        <f>IFERROR(__xludf.DUMMYFUNCTION("IF(H546="""","""",
SUM(ARRAYFORMULA(VALUE(SPLIT(H546,CHAR(10)))))
)"),"")</f>
        <v/>
      </c>
      <c r="J546" s="17" t="str">
        <f>IFERROR(__xludf.DUMMYFUNCTION("IFERROR(
  TEXTJOIN(CHAR(10),TRUE,FILTER('SUMMARY DATA'!I:I,'SUMMARY DATA'!$A:$A=$A546,'SUMMARY DATA'!$C:$C=$B546,'SUMMARY DATA'!$B:$B=""RWS"")),
  IF(
    OR(
      ISNUMBER(SEARCH(""CDM CASH DEPOSIT"",$C546)),
      ISNUMBER(SEARCH(""CASH DEPOSIT"",$C54"&amp;"6)),
      COUNTIFS('SUMMARY DATA'!$D:$D,$C546,'SUMMARY DATA'!$B:$B,""RWS"")&lt;&gt;1
    ),
    """",
    IFERROR(TEXTJOIN(CHAR(10),TRUE,FILTER('SUMMARY DATA'!I:I,'SUMMARY DATA'!$D:$D=$C546,'SUMMARY DATA'!$B:$B=""RWS"")),"""")
  )
)"),"")</f>
        <v/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Height="1" spans="1:27">
      <c r="A547" s="2" t="s">
        <v>1997</v>
      </c>
      <c r="B547" s="15">
        <v>46049</v>
      </c>
      <c r="C547" s="2" t="s">
        <v>1998</v>
      </c>
      <c r="D547" s="3">
        <v>1</v>
      </c>
      <c r="E547" s="16" t="str">
        <f>IFERROR(__xludf.DUMMYFUNCTION("IFERROR(
  TEXTJOIN(CHAR(10),TRUE,FILTER('SUMMARY DATA'!E:E,'SUMMARY DATA'!$A:$A=$A547,'SUMMARY DATA'!$C:$C=$B547,'SUMMARY DATA'!$B:$B=""RWS"")),
  IF(
    OR(
      ISNUMBER(SEARCH(""CDM CASH DEPOSIT"",$C547)),
      ISNUMBER(SEARCH(""CASH DEPOSIT"",$C54"&amp;"7)),
      COUNTIFS('SUMMARY DATA'!$D:$D,$C547,'SUMMARY DATA'!$B:$B,""RWS"")&lt;&gt;1
    ),
    """",
    IFERROR(TEXTJOIN(CHAR(10),TRUE,FILTER('SUMMARY DATA'!E:E,'SUMMARY DATA'!$D:$D=$C547,'SUMMARY DATA'!$B:$B=""RWS"")),"""")
  )
)"),"")</f>
        <v/>
      </c>
      <c r="F547" s="17" t="str">
        <f>IFERROR(__xludf.DUMMYFUNCTION("IFERROR(
  TEXTJOIN(CHAR(10),TRUE,FILTER('SUMMARY DATA'!F:F,'SUMMARY DATA'!$A:$A=$A547,'SUMMARY DATA'!$C:$C=$B547,'SUMMARY DATA'!$B:$B=""RWS"")),
  IF(
    OR(
      ISNUMBER(SEARCH(""CDM CASH DEPOSIT"",$C547)),
      ISNUMBER(SEARCH(""CASH DEPOSIT"",$C54"&amp;"7)),
      COUNTIFS('SUMMARY DATA'!$D:$D,$C547,'SUMMARY DATA'!$B:$B,""RWS"")&lt;&gt;1
    ),
    """",
    IFERROR(TEXTJOIN(CHAR(10),TRUE,FILTER('SUMMARY DATA'!F:F,'SUMMARY DATA'!$D:$D=$C547,'SUMMARY DATA'!$B:$B=""RWS"")),"""")
  )
)"),"")</f>
        <v/>
      </c>
      <c r="G547" s="17" t="str">
        <f>IFERROR(__xludf.DUMMYFUNCTION("IFERROR(
  TEXTJOIN(CHAR(10),TRUE,FILTER('SUMMARY DATA'!G:G,'SUMMARY DATA'!$A:$A=$A547,'SUMMARY DATA'!$C:$C=$B547,'SUMMARY DATA'!$B:$B=""RWS"")),
  IF(
    OR(
      ISNUMBER(SEARCH(""CDM CASH DEPOSIT"",$C547)),
      ISNUMBER(SEARCH(""CASH DEPOSIT"",$C54"&amp;"7)),
      COUNTIFS('SUMMARY DATA'!$D:$D,$C547,'SUMMARY DATA'!$B:$B,""RWS"")&lt;&gt;1
    ),
    """",
    IFERROR(TEXTJOIN(CHAR(10),TRUE,FILTER('SUMMARY DATA'!G:G,'SUMMARY DATA'!$D:$D=$C547,'SUMMARY DATA'!$B:$B=""RWS"")),"""")
  )
)"),"")</f>
        <v/>
      </c>
      <c r="H547" s="18" t="str">
        <f>IFERROR(__xludf.DUMMYFUNCTION("IFERROR(
  TEXTJOIN(CHAR(10),TRUE,FILTER('SUMMARY DATA'!H:H,'SUMMARY DATA'!$A:$A=$A547,'SUMMARY DATA'!$C:$C=$B547,'SUMMARY DATA'!$B:$B=""RWS"",'SUMMARY DATA'!$H:$H=$D547)),
  IF(
    OR(
      ISNUMBER(SEARCH(""CDM CASH DEPOSIT"",$C547)),
      ISNUMBER(S"&amp;"EARCH(""CASH DEPOSIT"",$C547))
    ),
    """",
    IFERROR(TEXTJOIN(CHAR(10),TRUE,FILTER('SUMMARY DATA'!H:H,'SUMMARY DATA'!$D:$D=$C547,'SUMMARY DATA'!$B:$B=""RWS"",'SUMMARY DATA'!$H:$H=$D547)),"""")
  )
)"),"")</f>
        <v/>
      </c>
      <c r="I547" s="18" t="str">
        <f>IFERROR(__xludf.DUMMYFUNCTION("IF(H547="""","""",
SUM(ARRAYFORMULA(VALUE(SPLIT(H547,CHAR(10)))))
)"),"")</f>
        <v/>
      </c>
      <c r="J547" s="17" t="str">
        <f>IFERROR(__xludf.DUMMYFUNCTION("IFERROR(
  TEXTJOIN(CHAR(10),TRUE,FILTER('SUMMARY DATA'!I:I,'SUMMARY DATA'!$A:$A=$A547,'SUMMARY DATA'!$C:$C=$B547,'SUMMARY DATA'!$B:$B=""RWS"")),
  IF(
    OR(
      ISNUMBER(SEARCH(""CDM CASH DEPOSIT"",$C547)),
      ISNUMBER(SEARCH(""CASH DEPOSIT"",$C54"&amp;"7)),
      COUNTIFS('SUMMARY DATA'!$D:$D,$C547,'SUMMARY DATA'!$B:$B,""RWS"")&lt;&gt;1
    ),
    """",
    IFERROR(TEXTJOIN(CHAR(10),TRUE,FILTER('SUMMARY DATA'!I:I,'SUMMARY DATA'!$D:$D=$C547,'SUMMARY DATA'!$B:$B=""RWS"")),"""")
  )
)"),"")</f>
        <v/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Height="1" spans="1:27">
      <c r="A548" s="2" t="s">
        <v>1999</v>
      </c>
      <c r="B548" s="15">
        <v>46049</v>
      </c>
      <c r="C548" s="2" t="s">
        <v>2000</v>
      </c>
      <c r="D548" s="3">
        <v>31.82</v>
      </c>
      <c r="E548" s="16" t="str">
        <f>IFERROR(__xludf.DUMMYFUNCTION("IFERROR(
  TEXTJOIN(CHAR(10),TRUE,FILTER('SUMMARY DATA'!E:E,'SUMMARY DATA'!$A:$A=$A548,'SUMMARY DATA'!$C:$C=$B548,'SUMMARY DATA'!$B:$B=""RWS"")),
  IF(
    OR(
      ISNUMBER(SEARCH(""CDM CASH DEPOSIT"",$C548)),
      ISNUMBER(SEARCH(""CASH DEPOSIT"",$C54"&amp;"8)),
      COUNTIFS('SUMMARY DATA'!$D:$D,$C548,'SUMMARY DATA'!$B:$B,""RWS"")&lt;&gt;1
    ),
    """",
    IFERROR(TEXTJOIN(CHAR(10),TRUE,FILTER('SUMMARY DATA'!E:E,'SUMMARY DATA'!$D:$D=$C548,'SUMMARY DATA'!$B:$B=""RWS"")),"""")
  )
)"),"")</f>
        <v/>
      </c>
      <c r="F548" s="17" t="str">
        <f>IFERROR(__xludf.DUMMYFUNCTION("IFERROR(
  TEXTJOIN(CHAR(10),TRUE,FILTER('SUMMARY DATA'!F:F,'SUMMARY DATA'!$A:$A=$A548,'SUMMARY DATA'!$C:$C=$B548,'SUMMARY DATA'!$B:$B=""RWS"")),
  IF(
    OR(
      ISNUMBER(SEARCH(""CDM CASH DEPOSIT"",$C548)),
      ISNUMBER(SEARCH(""CASH DEPOSIT"",$C54"&amp;"8)),
      COUNTIFS('SUMMARY DATA'!$D:$D,$C548,'SUMMARY DATA'!$B:$B,""RWS"")&lt;&gt;1
    ),
    """",
    IFERROR(TEXTJOIN(CHAR(10),TRUE,FILTER('SUMMARY DATA'!F:F,'SUMMARY DATA'!$D:$D=$C548,'SUMMARY DATA'!$B:$B=""RWS"")),"""")
  )
)"),"")</f>
        <v/>
      </c>
      <c r="G548" s="17" t="str">
        <f>IFERROR(__xludf.DUMMYFUNCTION("IFERROR(
  TEXTJOIN(CHAR(10),TRUE,FILTER('SUMMARY DATA'!G:G,'SUMMARY DATA'!$A:$A=$A548,'SUMMARY DATA'!$C:$C=$B548,'SUMMARY DATA'!$B:$B=""RWS"")),
  IF(
    OR(
      ISNUMBER(SEARCH(""CDM CASH DEPOSIT"",$C548)),
      ISNUMBER(SEARCH(""CASH DEPOSIT"",$C54"&amp;"8)),
      COUNTIFS('SUMMARY DATA'!$D:$D,$C548,'SUMMARY DATA'!$B:$B,""RWS"")&lt;&gt;1
    ),
    """",
    IFERROR(TEXTJOIN(CHAR(10),TRUE,FILTER('SUMMARY DATA'!G:G,'SUMMARY DATA'!$D:$D=$C548,'SUMMARY DATA'!$B:$B=""RWS"")),"""")
  )
)"),"")</f>
        <v/>
      </c>
      <c r="H548" s="18" t="str">
        <f>IFERROR(__xludf.DUMMYFUNCTION("IFERROR(
  TEXTJOIN(CHAR(10),TRUE,FILTER('SUMMARY DATA'!H:H,'SUMMARY DATA'!$A:$A=$A548,'SUMMARY DATA'!$C:$C=$B548,'SUMMARY DATA'!$B:$B=""RWS"",'SUMMARY DATA'!$H:$H=$D548)),
  IF(
    OR(
      ISNUMBER(SEARCH(""CDM CASH DEPOSIT"",$C548)),
      ISNUMBER(S"&amp;"EARCH(""CASH DEPOSIT"",$C548))
    ),
    """",
    IFERROR(TEXTJOIN(CHAR(10),TRUE,FILTER('SUMMARY DATA'!H:H,'SUMMARY DATA'!$D:$D=$C548,'SUMMARY DATA'!$B:$B=""RWS"",'SUMMARY DATA'!$H:$H=$D548)),"""")
  )
)"),"")</f>
        <v/>
      </c>
      <c r="I548" s="18" t="str">
        <f>IFERROR(__xludf.DUMMYFUNCTION("IF(H548="""","""",
SUM(ARRAYFORMULA(VALUE(SPLIT(H548,CHAR(10)))))
)"),"")</f>
        <v/>
      </c>
      <c r="J548" s="17" t="str">
        <f>IFERROR(__xludf.DUMMYFUNCTION("IFERROR(
  TEXTJOIN(CHAR(10),TRUE,FILTER('SUMMARY DATA'!I:I,'SUMMARY DATA'!$A:$A=$A548,'SUMMARY DATA'!$C:$C=$B548,'SUMMARY DATA'!$B:$B=""RWS"")),
  IF(
    OR(
      ISNUMBER(SEARCH(""CDM CASH DEPOSIT"",$C548)),
      ISNUMBER(SEARCH(""CASH DEPOSIT"",$C54"&amp;"8)),
      COUNTIFS('SUMMARY DATA'!$D:$D,$C548,'SUMMARY DATA'!$B:$B,""RWS"")&lt;&gt;1
    ),
    """",
    IFERROR(TEXTJOIN(CHAR(10),TRUE,FILTER('SUMMARY DATA'!I:I,'SUMMARY DATA'!$D:$D=$C548,'SUMMARY DATA'!$B:$B=""RWS"")),"""")
  )
)"),"")</f>
        <v/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Height="1" spans="1:27">
      <c r="A549" s="2" t="s">
        <v>2001</v>
      </c>
      <c r="B549" s="15">
        <v>46049</v>
      </c>
      <c r="C549" s="2" t="s">
        <v>2002</v>
      </c>
      <c r="D549" s="3">
        <v>38.31</v>
      </c>
      <c r="E549" s="16" t="str">
        <f>IFERROR(__xludf.DUMMYFUNCTION("IFERROR(
  TEXTJOIN(CHAR(10),TRUE,FILTER('SUMMARY DATA'!E:E,'SUMMARY DATA'!$A:$A=$A549,'SUMMARY DATA'!$C:$C=$B549,'SUMMARY DATA'!$B:$B=""RWS"")),
  IF(
    OR(
      ISNUMBER(SEARCH(""CDM CASH DEPOSIT"",$C549)),
      ISNUMBER(SEARCH(""CASH DEPOSIT"",$C54"&amp;"9)),
      COUNTIFS('SUMMARY DATA'!$D:$D,$C549,'SUMMARY DATA'!$B:$B,""RWS"")&lt;&gt;1
    ),
    """",
    IFERROR(TEXTJOIN(CHAR(10),TRUE,FILTER('SUMMARY DATA'!E:E,'SUMMARY DATA'!$D:$D=$C549,'SUMMARY DATA'!$B:$B=""RWS"")),"""")
  )
)"),"")</f>
        <v/>
      </c>
      <c r="F549" s="17" t="str">
        <f>IFERROR(__xludf.DUMMYFUNCTION("IFERROR(
  TEXTJOIN(CHAR(10),TRUE,FILTER('SUMMARY DATA'!F:F,'SUMMARY DATA'!$A:$A=$A549,'SUMMARY DATA'!$C:$C=$B549,'SUMMARY DATA'!$B:$B=""RWS"")),
  IF(
    OR(
      ISNUMBER(SEARCH(""CDM CASH DEPOSIT"",$C549)),
      ISNUMBER(SEARCH(""CASH DEPOSIT"",$C54"&amp;"9)),
      COUNTIFS('SUMMARY DATA'!$D:$D,$C549,'SUMMARY DATA'!$B:$B,""RWS"")&lt;&gt;1
    ),
    """",
    IFERROR(TEXTJOIN(CHAR(10),TRUE,FILTER('SUMMARY DATA'!F:F,'SUMMARY DATA'!$D:$D=$C549,'SUMMARY DATA'!$B:$B=""RWS"")),"""")
  )
)"),"")</f>
        <v/>
      </c>
      <c r="G549" s="17" t="str">
        <f>IFERROR(__xludf.DUMMYFUNCTION("IFERROR(
  TEXTJOIN(CHAR(10),TRUE,FILTER('SUMMARY DATA'!G:G,'SUMMARY DATA'!$A:$A=$A549,'SUMMARY DATA'!$C:$C=$B549,'SUMMARY DATA'!$B:$B=""RWS"")),
  IF(
    OR(
      ISNUMBER(SEARCH(""CDM CASH DEPOSIT"",$C549)),
      ISNUMBER(SEARCH(""CASH DEPOSIT"",$C54"&amp;"9)),
      COUNTIFS('SUMMARY DATA'!$D:$D,$C549,'SUMMARY DATA'!$B:$B,""RWS"")&lt;&gt;1
    ),
    """",
    IFERROR(TEXTJOIN(CHAR(10),TRUE,FILTER('SUMMARY DATA'!G:G,'SUMMARY DATA'!$D:$D=$C549,'SUMMARY DATA'!$B:$B=""RWS"")),"""")
  )
)"),"")</f>
        <v/>
      </c>
      <c r="H549" s="18" t="str">
        <f>IFERROR(__xludf.DUMMYFUNCTION("IFERROR(
  TEXTJOIN(CHAR(10),TRUE,FILTER('SUMMARY DATA'!H:H,'SUMMARY DATA'!$A:$A=$A549,'SUMMARY DATA'!$C:$C=$B549,'SUMMARY DATA'!$B:$B=""RWS"",'SUMMARY DATA'!$H:$H=$D549)),
  IF(
    OR(
      ISNUMBER(SEARCH(""CDM CASH DEPOSIT"",$C549)),
      ISNUMBER(S"&amp;"EARCH(""CASH DEPOSIT"",$C549))
    ),
    """",
    IFERROR(TEXTJOIN(CHAR(10),TRUE,FILTER('SUMMARY DATA'!H:H,'SUMMARY DATA'!$D:$D=$C549,'SUMMARY DATA'!$B:$B=""RWS"",'SUMMARY DATA'!$H:$H=$D549)),"""")
  )
)"),"")</f>
        <v/>
      </c>
      <c r="I549" s="18" t="str">
        <f>IFERROR(__xludf.DUMMYFUNCTION("IF(H549="""","""",
SUM(ARRAYFORMULA(VALUE(SPLIT(H549,CHAR(10)))))
)"),"")</f>
        <v/>
      </c>
      <c r="J549" s="17" t="str">
        <f>IFERROR(__xludf.DUMMYFUNCTION("IFERROR(
  TEXTJOIN(CHAR(10),TRUE,FILTER('SUMMARY DATA'!I:I,'SUMMARY DATA'!$A:$A=$A549,'SUMMARY DATA'!$C:$C=$B549,'SUMMARY DATA'!$B:$B=""RWS"")),
  IF(
    OR(
      ISNUMBER(SEARCH(""CDM CASH DEPOSIT"",$C549)),
      ISNUMBER(SEARCH(""CASH DEPOSIT"",$C54"&amp;"9)),
      COUNTIFS('SUMMARY DATA'!$D:$D,$C549,'SUMMARY DATA'!$B:$B,""RWS"")&lt;&gt;1
    ),
    """",
    IFERROR(TEXTJOIN(CHAR(10),TRUE,FILTER('SUMMARY DATA'!I:I,'SUMMARY DATA'!$D:$D=$C549,'SUMMARY DATA'!$B:$B=""RWS"")),"""")
  )
)"),"")</f>
        <v/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Height="1" spans="1:27">
      <c r="A550" s="2"/>
      <c r="B550" s="15">
        <v>46049</v>
      </c>
      <c r="C550" s="2" t="s">
        <v>2003</v>
      </c>
      <c r="D550" s="3">
        <v>299.91</v>
      </c>
      <c r="E550" s="16" t="str">
        <f>IFERROR(__xludf.DUMMYFUNCTION("IFERROR(
  TEXTJOIN(CHAR(10),TRUE,FILTER('SUMMARY DATA'!E:E,'SUMMARY DATA'!$A:$A=$A550,'SUMMARY DATA'!$C:$C=$B550,'SUMMARY DATA'!$B:$B=""RWS"")),
  IF(
    OR(
      ISNUMBER(SEARCH(""CDM CASH DEPOSIT"",$C550)),
      ISNUMBER(SEARCH(""CASH DEPOSIT"",$C55"&amp;"0)),
      COUNTIFS('SUMMARY DATA'!$D:$D,$C550,'SUMMARY DATA'!$B:$B,""RWS"")&lt;&gt;1
    ),
    """",
    IFERROR(TEXTJOIN(CHAR(10),TRUE,FILTER('SUMMARY DATA'!E:E,'SUMMARY DATA'!$D:$D=$C550,'SUMMARY DATA'!$B:$B=""RWS"")),"""")
  )
)"),"")</f>
        <v/>
      </c>
      <c r="F550" s="17" t="str">
        <f>IFERROR(__xludf.DUMMYFUNCTION("IFERROR(
  TEXTJOIN(CHAR(10),TRUE,FILTER('SUMMARY DATA'!F:F,'SUMMARY DATA'!$A:$A=$A550,'SUMMARY DATA'!$C:$C=$B550,'SUMMARY DATA'!$B:$B=""RWS"")),
  IF(
    OR(
      ISNUMBER(SEARCH(""CDM CASH DEPOSIT"",$C550)),
      ISNUMBER(SEARCH(""CASH DEPOSIT"",$C55"&amp;"0)),
      COUNTIFS('SUMMARY DATA'!$D:$D,$C550,'SUMMARY DATA'!$B:$B,""RWS"")&lt;&gt;1
    ),
    """",
    IFERROR(TEXTJOIN(CHAR(10),TRUE,FILTER('SUMMARY DATA'!F:F,'SUMMARY DATA'!$D:$D=$C550,'SUMMARY DATA'!$B:$B=""RWS"")),"""")
  )
)"),"")</f>
        <v/>
      </c>
      <c r="G550" s="17" t="str">
        <f>IFERROR(__xludf.DUMMYFUNCTION("IFERROR(
  TEXTJOIN(CHAR(10),TRUE,FILTER('SUMMARY DATA'!G:G,'SUMMARY DATA'!$A:$A=$A550,'SUMMARY DATA'!$C:$C=$B550,'SUMMARY DATA'!$B:$B=""RWS"")),
  IF(
    OR(
      ISNUMBER(SEARCH(""CDM CASH DEPOSIT"",$C550)),
      ISNUMBER(SEARCH(""CASH DEPOSIT"",$C55"&amp;"0)),
      COUNTIFS('SUMMARY DATA'!$D:$D,$C550,'SUMMARY DATA'!$B:$B,""RWS"")&lt;&gt;1
    ),
    """",
    IFERROR(TEXTJOIN(CHAR(10),TRUE,FILTER('SUMMARY DATA'!G:G,'SUMMARY DATA'!$D:$D=$C550,'SUMMARY DATA'!$B:$B=""RWS"")),"""")
  )
)"),"")</f>
        <v/>
      </c>
      <c r="H550" s="18" t="str">
        <f>IFERROR(__xludf.DUMMYFUNCTION("IFERROR(
  TEXTJOIN(CHAR(10),TRUE,FILTER('SUMMARY DATA'!H:H,'SUMMARY DATA'!$A:$A=$A550,'SUMMARY DATA'!$C:$C=$B550,'SUMMARY DATA'!$B:$B=""RWS"",'SUMMARY DATA'!$H:$H=$D550)),
  IF(
    OR(
      ISNUMBER(SEARCH(""CDM CASH DEPOSIT"",$C550)),
      ISNUMBER(S"&amp;"EARCH(""CASH DEPOSIT"",$C550))
    ),
    """",
    IFERROR(TEXTJOIN(CHAR(10),TRUE,FILTER('SUMMARY DATA'!H:H,'SUMMARY DATA'!$D:$D=$C550,'SUMMARY DATA'!$B:$B=""RWS"",'SUMMARY DATA'!$H:$H=$D550)),"""")
  )
)"),"")</f>
        <v/>
      </c>
      <c r="I550" s="18" t="str">
        <f>IFERROR(__xludf.DUMMYFUNCTION("IF(H550="""","""",
SUM(ARRAYFORMULA(VALUE(SPLIT(H550,CHAR(10)))))
)"),"")</f>
        <v/>
      </c>
      <c r="J550" s="17" t="str">
        <f>IFERROR(__xludf.DUMMYFUNCTION("IFERROR(
  TEXTJOIN(CHAR(10),TRUE,FILTER('SUMMARY DATA'!I:I,'SUMMARY DATA'!$A:$A=$A550,'SUMMARY DATA'!$C:$C=$B550,'SUMMARY DATA'!$B:$B=""RWS"")),
  IF(
    OR(
      ISNUMBER(SEARCH(""CDM CASH DEPOSIT"",$C550)),
      ISNUMBER(SEARCH(""CASH DEPOSIT"",$C55"&amp;"0)),
      COUNTIFS('SUMMARY DATA'!$D:$D,$C550,'SUMMARY DATA'!$B:$B,""RWS"")&lt;&gt;1
    ),
    """",
    IFERROR(TEXTJOIN(CHAR(10),TRUE,FILTER('SUMMARY DATA'!I:I,'SUMMARY DATA'!$D:$D=$C550,'SUMMARY DATA'!$B:$B=""RWS"")),"""")
  )
)"),"")</f>
        <v/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Height="1" spans="1:27">
      <c r="A551" s="2" t="s">
        <v>2004</v>
      </c>
      <c r="B551" s="15">
        <v>46049</v>
      </c>
      <c r="C551" s="2" t="s">
        <v>2005</v>
      </c>
      <c r="D551" s="3">
        <v>1</v>
      </c>
      <c r="E551" s="16" t="str">
        <f>IFERROR(__xludf.DUMMYFUNCTION("IFERROR(
  TEXTJOIN(CHAR(10),TRUE,FILTER('SUMMARY DATA'!E:E,'SUMMARY DATA'!$A:$A=$A551,'SUMMARY DATA'!$C:$C=$B551,'SUMMARY DATA'!$B:$B=""RWS"")),
  IF(
    OR(
      ISNUMBER(SEARCH(""CDM CASH DEPOSIT"",$C551)),
      ISNUMBER(SEARCH(""CASH DEPOSIT"",$C55"&amp;"1)),
      COUNTIFS('SUMMARY DATA'!$D:$D,$C551,'SUMMARY DATA'!$B:$B,""RWS"")&lt;&gt;1
    ),
    """",
    IFERROR(TEXTJOIN(CHAR(10),TRUE,FILTER('SUMMARY DATA'!E:E,'SUMMARY DATA'!$D:$D=$C551,'SUMMARY DATA'!$B:$B=""RWS"")),"""")
  )
)"),"")</f>
        <v/>
      </c>
      <c r="F551" s="17" t="str">
        <f>IFERROR(__xludf.DUMMYFUNCTION("IFERROR(
  TEXTJOIN(CHAR(10),TRUE,FILTER('SUMMARY DATA'!F:F,'SUMMARY DATA'!$A:$A=$A551,'SUMMARY DATA'!$C:$C=$B551,'SUMMARY DATA'!$B:$B=""RWS"")),
  IF(
    OR(
      ISNUMBER(SEARCH(""CDM CASH DEPOSIT"",$C551)),
      ISNUMBER(SEARCH(""CASH DEPOSIT"",$C55"&amp;"1)),
      COUNTIFS('SUMMARY DATA'!$D:$D,$C551,'SUMMARY DATA'!$B:$B,""RWS"")&lt;&gt;1
    ),
    """",
    IFERROR(TEXTJOIN(CHAR(10),TRUE,FILTER('SUMMARY DATA'!F:F,'SUMMARY DATA'!$D:$D=$C551,'SUMMARY DATA'!$B:$B=""RWS"")),"""")
  )
)"),"")</f>
        <v/>
      </c>
      <c r="G551" s="17" t="str">
        <f>IFERROR(__xludf.DUMMYFUNCTION("IFERROR(
  TEXTJOIN(CHAR(10),TRUE,FILTER('SUMMARY DATA'!G:G,'SUMMARY DATA'!$A:$A=$A551,'SUMMARY DATA'!$C:$C=$B551,'SUMMARY DATA'!$B:$B=""RWS"")),
  IF(
    OR(
      ISNUMBER(SEARCH(""CDM CASH DEPOSIT"",$C551)),
      ISNUMBER(SEARCH(""CASH DEPOSIT"",$C55"&amp;"1)),
      COUNTIFS('SUMMARY DATA'!$D:$D,$C551,'SUMMARY DATA'!$B:$B,""RWS"")&lt;&gt;1
    ),
    """",
    IFERROR(TEXTJOIN(CHAR(10),TRUE,FILTER('SUMMARY DATA'!G:G,'SUMMARY DATA'!$D:$D=$C551,'SUMMARY DATA'!$B:$B=""RWS"")),"""")
  )
)"),"")</f>
        <v/>
      </c>
      <c r="H551" s="18" t="str">
        <f>IFERROR(__xludf.DUMMYFUNCTION("IFERROR(
  TEXTJOIN(CHAR(10),TRUE,FILTER('SUMMARY DATA'!H:H,'SUMMARY DATA'!$A:$A=$A551,'SUMMARY DATA'!$C:$C=$B551,'SUMMARY DATA'!$B:$B=""RWS"",'SUMMARY DATA'!$H:$H=$D551)),
  IF(
    OR(
      ISNUMBER(SEARCH(""CDM CASH DEPOSIT"",$C551)),
      ISNUMBER(S"&amp;"EARCH(""CASH DEPOSIT"",$C551))
    ),
    """",
    IFERROR(TEXTJOIN(CHAR(10),TRUE,FILTER('SUMMARY DATA'!H:H,'SUMMARY DATA'!$D:$D=$C551,'SUMMARY DATA'!$B:$B=""RWS"",'SUMMARY DATA'!$H:$H=$D551)),"""")
  )
)"),"")</f>
        <v/>
      </c>
      <c r="I551" s="18" t="str">
        <f>IFERROR(__xludf.DUMMYFUNCTION("IF(H551="""","""",
SUM(ARRAYFORMULA(VALUE(SPLIT(H551,CHAR(10)))))
)"),"")</f>
        <v/>
      </c>
      <c r="J551" s="17" t="str">
        <f>IFERROR(__xludf.DUMMYFUNCTION("IFERROR(
  TEXTJOIN(CHAR(10),TRUE,FILTER('SUMMARY DATA'!I:I,'SUMMARY DATA'!$A:$A=$A551,'SUMMARY DATA'!$C:$C=$B551,'SUMMARY DATA'!$B:$B=""RWS"")),
  IF(
    OR(
      ISNUMBER(SEARCH(""CDM CASH DEPOSIT"",$C551)),
      ISNUMBER(SEARCH(""CASH DEPOSIT"",$C55"&amp;"1)),
      COUNTIFS('SUMMARY DATA'!$D:$D,$C551,'SUMMARY DATA'!$B:$B,""RWS"")&lt;&gt;1
    ),
    """",
    IFERROR(TEXTJOIN(CHAR(10),TRUE,FILTER('SUMMARY DATA'!I:I,'SUMMARY DATA'!$D:$D=$C551,'SUMMARY DATA'!$B:$B=""RWS"")),"""")
  )
)"),"")</f>
        <v/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Height="1" spans="1:27">
      <c r="A552" s="2" t="s">
        <v>1784</v>
      </c>
      <c r="B552" s="15">
        <v>46049</v>
      </c>
      <c r="C552" s="2" t="s">
        <v>1785</v>
      </c>
      <c r="D552" s="3">
        <v>168.14</v>
      </c>
      <c r="E552" s="16" t="str">
        <f>IFERROR(__xludf.DUMMYFUNCTION("IFERROR(
  TEXTJOIN(CHAR(10),TRUE,FILTER('SUMMARY DATA'!E:E,'SUMMARY DATA'!$A:$A=$A552,'SUMMARY DATA'!$C:$C=$B552,'SUMMARY DATA'!$B:$B=""RWS"")),
  IF(
    OR(
      ISNUMBER(SEARCH(""CDM CASH DEPOSIT"",$C552)),
      ISNUMBER(SEARCH(""CASH DEPOSIT"",$C55"&amp;"2)),
      COUNTIFS('SUMMARY DATA'!$D:$D,$C552,'SUMMARY DATA'!$B:$B,""RWS"")&lt;&gt;1
    ),
    """",
    IFERROR(TEXTJOIN(CHAR(10),TRUE,FILTER('SUMMARY DATA'!E:E,'SUMMARY DATA'!$D:$D=$C552,'SUMMARY DATA'!$B:$B=""RWS"")),"""")
  )
)"),"")</f>
        <v/>
      </c>
      <c r="F552" s="17" t="str">
        <f>IFERROR(__xludf.DUMMYFUNCTION("IFERROR(
  TEXTJOIN(CHAR(10),TRUE,FILTER('SUMMARY DATA'!F:F,'SUMMARY DATA'!$A:$A=$A552,'SUMMARY DATA'!$C:$C=$B552,'SUMMARY DATA'!$B:$B=""RWS"")),
  IF(
    OR(
      ISNUMBER(SEARCH(""CDM CASH DEPOSIT"",$C552)),
      ISNUMBER(SEARCH(""CASH DEPOSIT"",$C55"&amp;"2)),
      COUNTIFS('SUMMARY DATA'!$D:$D,$C552,'SUMMARY DATA'!$B:$B,""RWS"")&lt;&gt;1
    ),
    """",
    IFERROR(TEXTJOIN(CHAR(10),TRUE,FILTER('SUMMARY DATA'!F:F,'SUMMARY DATA'!$D:$D=$C552,'SUMMARY DATA'!$B:$B=""RWS"")),"""")
  )
)"),"")</f>
        <v/>
      </c>
      <c r="G552" s="17" t="str">
        <f>IFERROR(__xludf.DUMMYFUNCTION("IFERROR(
  TEXTJOIN(CHAR(10),TRUE,FILTER('SUMMARY DATA'!G:G,'SUMMARY DATA'!$A:$A=$A552,'SUMMARY DATA'!$C:$C=$B552,'SUMMARY DATA'!$B:$B=""RWS"")),
  IF(
    OR(
      ISNUMBER(SEARCH(""CDM CASH DEPOSIT"",$C552)),
      ISNUMBER(SEARCH(""CASH DEPOSIT"",$C55"&amp;"2)),
      COUNTIFS('SUMMARY DATA'!$D:$D,$C552,'SUMMARY DATA'!$B:$B,""RWS"")&lt;&gt;1
    ),
    """",
    IFERROR(TEXTJOIN(CHAR(10),TRUE,FILTER('SUMMARY DATA'!G:G,'SUMMARY DATA'!$D:$D=$C552,'SUMMARY DATA'!$B:$B=""RWS"")),"""")
  )
)"),"")</f>
        <v/>
      </c>
      <c r="H552" s="18" t="str">
        <f>IFERROR(__xludf.DUMMYFUNCTION("IFERROR(
  TEXTJOIN(CHAR(10),TRUE,FILTER('SUMMARY DATA'!H:H,'SUMMARY DATA'!$A:$A=$A552,'SUMMARY DATA'!$C:$C=$B552,'SUMMARY DATA'!$B:$B=""RWS"",'SUMMARY DATA'!$H:$H=$D552)),
  IF(
    OR(
      ISNUMBER(SEARCH(""CDM CASH DEPOSIT"",$C552)),
      ISNUMBER(S"&amp;"EARCH(""CASH DEPOSIT"",$C552))
    ),
    """",
    IFERROR(TEXTJOIN(CHAR(10),TRUE,FILTER('SUMMARY DATA'!H:H,'SUMMARY DATA'!$D:$D=$C552,'SUMMARY DATA'!$B:$B=""RWS"",'SUMMARY DATA'!$H:$H=$D552)),"""")
  )
)"),"")</f>
        <v/>
      </c>
      <c r="I552" s="18" t="str">
        <f>IFERROR(__xludf.DUMMYFUNCTION("IF(H552="""","""",
SUM(ARRAYFORMULA(VALUE(SPLIT(H552,CHAR(10)))))
)"),"")</f>
        <v/>
      </c>
      <c r="J552" s="17" t="str">
        <f>IFERROR(__xludf.DUMMYFUNCTION("IFERROR(
  TEXTJOIN(CHAR(10),TRUE,FILTER('SUMMARY DATA'!I:I,'SUMMARY DATA'!$A:$A=$A552,'SUMMARY DATA'!$C:$C=$B552,'SUMMARY DATA'!$B:$B=""RWS"")),
  IF(
    OR(
      ISNUMBER(SEARCH(""CDM CASH DEPOSIT"",$C552)),
      ISNUMBER(SEARCH(""CASH DEPOSIT"",$C55"&amp;"2)),
      COUNTIFS('SUMMARY DATA'!$D:$D,$C552,'SUMMARY DATA'!$B:$B,""RWS"")&lt;&gt;1
    ),
    """",
    IFERROR(TEXTJOIN(CHAR(10),TRUE,FILTER('SUMMARY DATA'!I:I,'SUMMARY DATA'!$D:$D=$C552,'SUMMARY DATA'!$B:$B=""RWS"")),"""")
  )
)"),"")</f>
        <v/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Height="1" spans="1:27">
      <c r="A553" s="2" t="s">
        <v>2006</v>
      </c>
      <c r="B553" s="15">
        <v>46049</v>
      </c>
      <c r="C553" s="2" t="s">
        <v>23</v>
      </c>
      <c r="D553" s="3">
        <v>100</v>
      </c>
      <c r="E553" s="16" t="str">
        <f>IFERROR(__xludf.DUMMYFUNCTION("IFERROR(
  TEXTJOIN(CHAR(10),TRUE,FILTER('SUMMARY DATA'!E:E,'SUMMARY DATA'!$A:$A=$A553,'SUMMARY DATA'!$C:$C=$B553,'SUMMARY DATA'!$B:$B=""RWS"")),
  IF(
    OR(
      ISNUMBER(SEARCH(""CDM CASH DEPOSIT"",$C553)),
      ISNUMBER(SEARCH(""CASH DEPOSIT"",$C55"&amp;"3)),
      COUNTIFS('SUMMARY DATA'!$D:$D,$C553,'SUMMARY DATA'!$B:$B,""RWS"")&lt;&gt;1
    ),
    """",
    IFERROR(TEXTJOIN(CHAR(10),TRUE,FILTER('SUMMARY DATA'!E:E,'SUMMARY DATA'!$D:$D=$C553,'SUMMARY DATA'!$B:$B=""RWS"")),"""")
  )
)"),"")</f>
        <v/>
      </c>
      <c r="F553" s="17" t="str">
        <f>IFERROR(__xludf.DUMMYFUNCTION("IFERROR(
  TEXTJOIN(CHAR(10),TRUE,FILTER('SUMMARY DATA'!F:F,'SUMMARY DATA'!$A:$A=$A553,'SUMMARY DATA'!$C:$C=$B553,'SUMMARY DATA'!$B:$B=""RWS"")),
  IF(
    OR(
      ISNUMBER(SEARCH(""CDM CASH DEPOSIT"",$C553)),
      ISNUMBER(SEARCH(""CASH DEPOSIT"",$C55"&amp;"3)),
      COUNTIFS('SUMMARY DATA'!$D:$D,$C553,'SUMMARY DATA'!$B:$B,""RWS"")&lt;&gt;1
    ),
    """",
    IFERROR(TEXTJOIN(CHAR(10),TRUE,FILTER('SUMMARY DATA'!F:F,'SUMMARY DATA'!$D:$D=$C553,'SUMMARY DATA'!$B:$B=""RWS"")),"""")
  )
)"),"")</f>
        <v/>
      </c>
      <c r="G553" s="17" t="str">
        <f>IFERROR(__xludf.DUMMYFUNCTION("IFERROR(
  TEXTJOIN(CHAR(10),TRUE,FILTER('SUMMARY DATA'!G:G,'SUMMARY DATA'!$A:$A=$A553,'SUMMARY DATA'!$C:$C=$B553,'SUMMARY DATA'!$B:$B=""RWS"")),
  IF(
    OR(
      ISNUMBER(SEARCH(""CDM CASH DEPOSIT"",$C553)),
      ISNUMBER(SEARCH(""CASH DEPOSIT"",$C55"&amp;"3)),
      COUNTIFS('SUMMARY DATA'!$D:$D,$C553,'SUMMARY DATA'!$B:$B,""RWS"")&lt;&gt;1
    ),
    """",
    IFERROR(TEXTJOIN(CHAR(10),TRUE,FILTER('SUMMARY DATA'!G:G,'SUMMARY DATA'!$D:$D=$C553,'SUMMARY DATA'!$B:$B=""RWS"")),"""")
  )
)"),"")</f>
        <v/>
      </c>
      <c r="H553" s="18" t="str">
        <f>IFERROR(__xludf.DUMMYFUNCTION("IFERROR(
  TEXTJOIN(CHAR(10),TRUE,FILTER('SUMMARY DATA'!H:H,'SUMMARY DATA'!$A:$A=$A553,'SUMMARY DATA'!$C:$C=$B553,'SUMMARY DATA'!$B:$B=""RWS"",'SUMMARY DATA'!$H:$H=$D553)),
  IF(
    OR(
      ISNUMBER(SEARCH(""CDM CASH DEPOSIT"",$C553)),
      ISNUMBER(S"&amp;"EARCH(""CASH DEPOSIT"",$C553))
    ),
    """",
    IFERROR(TEXTJOIN(CHAR(10),TRUE,FILTER('SUMMARY DATA'!H:H,'SUMMARY DATA'!$D:$D=$C553,'SUMMARY DATA'!$B:$B=""RWS"",'SUMMARY DATA'!$H:$H=$D553)),"""")
  )
)"),"")</f>
        <v/>
      </c>
      <c r="I553" s="18" t="str">
        <f>IFERROR(__xludf.DUMMYFUNCTION("IF(H553="""","""",
SUM(ARRAYFORMULA(VALUE(SPLIT(H553,CHAR(10)))))
)"),"")</f>
        <v/>
      </c>
      <c r="J553" s="17" t="str">
        <f>IFERROR(__xludf.DUMMYFUNCTION("IFERROR(
  TEXTJOIN(CHAR(10),TRUE,FILTER('SUMMARY DATA'!I:I,'SUMMARY DATA'!$A:$A=$A553,'SUMMARY DATA'!$C:$C=$B553,'SUMMARY DATA'!$B:$B=""RWS"")),
  IF(
    OR(
      ISNUMBER(SEARCH(""CDM CASH DEPOSIT"",$C553)),
      ISNUMBER(SEARCH(""CASH DEPOSIT"",$C55"&amp;"3)),
      COUNTIFS('SUMMARY DATA'!$D:$D,$C553,'SUMMARY DATA'!$B:$B,""RWS"")&lt;&gt;1
    ),
    """",
    IFERROR(TEXTJOIN(CHAR(10),TRUE,FILTER('SUMMARY DATA'!I:I,'SUMMARY DATA'!$D:$D=$C553,'SUMMARY DATA'!$B:$B=""RWS"")),"""")
  )
)"),"")</f>
        <v/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Height="1" spans="1:27">
      <c r="A554" s="2"/>
      <c r="B554" s="15">
        <v>46049</v>
      </c>
      <c r="C554" s="2" t="s">
        <v>2007</v>
      </c>
      <c r="D554" s="3">
        <v>45</v>
      </c>
      <c r="E554" s="16" t="str">
        <f>IFERROR(__xludf.DUMMYFUNCTION("IFERROR(
  TEXTJOIN(CHAR(10),TRUE,FILTER('SUMMARY DATA'!E:E,'SUMMARY DATA'!$A:$A=$A554,'SUMMARY DATA'!$C:$C=$B554,'SUMMARY DATA'!$B:$B=""RWS"")),
  IF(
    OR(
      ISNUMBER(SEARCH(""CDM CASH DEPOSIT"",$C554)),
      ISNUMBER(SEARCH(""CASH DEPOSIT"",$C55"&amp;"4)),
      COUNTIFS('SUMMARY DATA'!$D:$D,$C554,'SUMMARY DATA'!$B:$B,""RWS"")&lt;&gt;1
    ),
    """",
    IFERROR(TEXTJOIN(CHAR(10),TRUE,FILTER('SUMMARY DATA'!E:E,'SUMMARY DATA'!$D:$D=$C554,'SUMMARY DATA'!$B:$B=""RWS"")),"""")
  )
)"),"")</f>
        <v/>
      </c>
      <c r="F554" s="17" t="str">
        <f>IFERROR(__xludf.DUMMYFUNCTION("IFERROR(
  TEXTJOIN(CHAR(10),TRUE,FILTER('SUMMARY DATA'!F:F,'SUMMARY DATA'!$A:$A=$A554,'SUMMARY DATA'!$C:$C=$B554,'SUMMARY DATA'!$B:$B=""RWS"")),
  IF(
    OR(
      ISNUMBER(SEARCH(""CDM CASH DEPOSIT"",$C554)),
      ISNUMBER(SEARCH(""CASH DEPOSIT"",$C55"&amp;"4)),
      COUNTIFS('SUMMARY DATA'!$D:$D,$C554,'SUMMARY DATA'!$B:$B,""RWS"")&lt;&gt;1
    ),
    """",
    IFERROR(TEXTJOIN(CHAR(10),TRUE,FILTER('SUMMARY DATA'!F:F,'SUMMARY DATA'!$D:$D=$C554,'SUMMARY DATA'!$B:$B=""RWS"")),"""")
  )
)"),"")</f>
        <v/>
      </c>
      <c r="G554" s="17" t="str">
        <f>IFERROR(__xludf.DUMMYFUNCTION("IFERROR(
  TEXTJOIN(CHAR(10),TRUE,FILTER('SUMMARY DATA'!G:G,'SUMMARY DATA'!$A:$A=$A554,'SUMMARY DATA'!$C:$C=$B554,'SUMMARY DATA'!$B:$B=""RWS"")),
  IF(
    OR(
      ISNUMBER(SEARCH(""CDM CASH DEPOSIT"",$C554)),
      ISNUMBER(SEARCH(""CASH DEPOSIT"",$C55"&amp;"4)),
      COUNTIFS('SUMMARY DATA'!$D:$D,$C554,'SUMMARY DATA'!$B:$B,""RWS"")&lt;&gt;1
    ),
    """",
    IFERROR(TEXTJOIN(CHAR(10),TRUE,FILTER('SUMMARY DATA'!G:G,'SUMMARY DATA'!$D:$D=$C554,'SUMMARY DATA'!$B:$B=""RWS"")),"""")
  )
)"),"")</f>
        <v/>
      </c>
      <c r="H554" s="18" t="str">
        <f>IFERROR(__xludf.DUMMYFUNCTION("IFERROR(
  TEXTJOIN(CHAR(10),TRUE,FILTER('SUMMARY DATA'!H:H,'SUMMARY DATA'!$A:$A=$A554,'SUMMARY DATA'!$C:$C=$B554,'SUMMARY DATA'!$B:$B=""RWS"",'SUMMARY DATA'!$H:$H=$D554)),
  IF(
    OR(
      ISNUMBER(SEARCH(""CDM CASH DEPOSIT"",$C554)),
      ISNUMBER(S"&amp;"EARCH(""CASH DEPOSIT"",$C554))
    ),
    """",
    IFERROR(TEXTJOIN(CHAR(10),TRUE,FILTER('SUMMARY DATA'!H:H,'SUMMARY DATA'!$D:$D=$C554,'SUMMARY DATA'!$B:$B=""RWS"",'SUMMARY DATA'!$H:$H=$D554)),"""")
  )
)"),"")</f>
        <v/>
      </c>
      <c r="I554" s="18" t="str">
        <f>IFERROR(__xludf.DUMMYFUNCTION("IF(H554="""","""",
SUM(ARRAYFORMULA(VALUE(SPLIT(H554,CHAR(10)))))
)"),"")</f>
        <v/>
      </c>
      <c r="J554" s="17" t="str">
        <f>IFERROR(__xludf.DUMMYFUNCTION("IFERROR(
  TEXTJOIN(CHAR(10),TRUE,FILTER('SUMMARY DATA'!I:I,'SUMMARY DATA'!$A:$A=$A554,'SUMMARY DATA'!$C:$C=$B554,'SUMMARY DATA'!$B:$B=""RWS"")),
  IF(
    OR(
      ISNUMBER(SEARCH(""CDM CASH DEPOSIT"",$C554)),
      ISNUMBER(SEARCH(""CASH DEPOSIT"",$C55"&amp;"4)),
      COUNTIFS('SUMMARY DATA'!$D:$D,$C554,'SUMMARY DATA'!$B:$B,""RWS"")&lt;&gt;1
    ),
    """",
    IFERROR(TEXTJOIN(CHAR(10),TRUE,FILTER('SUMMARY DATA'!I:I,'SUMMARY DATA'!$D:$D=$C554,'SUMMARY DATA'!$B:$B=""RWS"")),"""")
  )
)"),"")</f>
        <v/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Height="1" spans="1:27">
      <c r="A555" s="2" t="s">
        <v>2008</v>
      </c>
      <c r="B555" s="15">
        <v>46049</v>
      </c>
      <c r="C555" s="2" t="s">
        <v>2009</v>
      </c>
      <c r="D555" s="3">
        <v>99</v>
      </c>
      <c r="E555" s="16" t="str">
        <f>IFERROR(__xludf.DUMMYFUNCTION("IFERROR(
  TEXTJOIN(CHAR(10),TRUE,FILTER('SUMMARY DATA'!E:E,'SUMMARY DATA'!$A:$A=$A555,'SUMMARY DATA'!$C:$C=$B555,'SUMMARY DATA'!$B:$B=""RWS"")),
  IF(
    OR(
      ISNUMBER(SEARCH(""CDM CASH DEPOSIT"",$C555)),
      ISNUMBER(SEARCH(""CASH DEPOSIT"",$C55"&amp;"5)),
      COUNTIFS('SUMMARY DATA'!$D:$D,$C555,'SUMMARY DATA'!$B:$B,""RWS"")&lt;&gt;1
    ),
    """",
    IFERROR(TEXTJOIN(CHAR(10),TRUE,FILTER('SUMMARY DATA'!E:E,'SUMMARY DATA'!$D:$D=$C555,'SUMMARY DATA'!$B:$B=""RWS"")),"""")
  )
)"),"")</f>
        <v/>
      </c>
      <c r="F555" s="17" t="str">
        <f>IFERROR(__xludf.DUMMYFUNCTION("IFERROR(
  TEXTJOIN(CHAR(10),TRUE,FILTER('SUMMARY DATA'!F:F,'SUMMARY DATA'!$A:$A=$A555,'SUMMARY DATA'!$C:$C=$B555,'SUMMARY DATA'!$B:$B=""RWS"")),
  IF(
    OR(
      ISNUMBER(SEARCH(""CDM CASH DEPOSIT"",$C555)),
      ISNUMBER(SEARCH(""CASH DEPOSIT"",$C55"&amp;"5)),
      COUNTIFS('SUMMARY DATA'!$D:$D,$C555,'SUMMARY DATA'!$B:$B,""RWS"")&lt;&gt;1
    ),
    """",
    IFERROR(TEXTJOIN(CHAR(10),TRUE,FILTER('SUMMARY DATA'!F:F,'SUMMARY DATA'!$D:$D=$C555,'SUMMARY DATA'!$B:$B=""RWS"")),"""")
  )
)"),"")</f>
        <v/>
      </c>
      <c r="G555" s="17" t="str">
        <f>IFERROR(__xludf.DUMMYFUNCTION("IFERROR(
  TEXTJOIN(CHAR(10),TRUE,FILTER('SUMMARY DATA'!G:G,'SUMMARY DATA'!$A:$A=$A555,'SUMMARY DATA'!$C:$C=$B555,'SUMMARY DATA'!$B:$B=""RWS"")),
  IF(
    OR(
      ISNUMBER(SEARCH(""CDM CASH DEPOSIT"",$C555)),
      ISNUMBER(SEARCH(""CASH DEPOSIT"",$C55"&amp;"5)),
      COUNTIFS('SUMMARY DATA'!$D:$D,$C555,'SUMMARY DATA'!$B:$B,""RWS"")&lt;&gt;1
    ),
    """",
    IFERROR(TEXTJOIN(CHAR(10),TRUE,FILTER('SUMMARY DATA'!G:G,'SUMMARY DATA'!$D:$D=$C555,'SUMMARY DATA'!$B:$B=""RWS"")),"""")
  )
)"),"")</f>
        <v/>
      </c>
      <c r="H555" s="18" t="str">
        <f>IFERROR(__xludf.DUMMYFUNCTION("IFERROR(
  TEXTJOIN(CHAR(10),TRUE,FILTER('SUMMARY DATA'!H:H,'SUMMARY DATA'!$A:$A=$A555,'SUMMARY DATA'!$C:$C=$B555,'SUMMARY DATA'!$B:$B=""RWS"",'SUMMARY DATA'!$H:$H=$D555)),
  IF(
    OR(
      ISNUMBER(SEARCH(""CDM CASH DEPOSIT"",$C555)),
      ISNUMBER(S"&amp;"EARCH(""CASH DEPOSIT"",$C555))
    ),
    """",
    IFERROR(TEXTJOIN(CHAR(10),TRUE,FILTER('SUMMARY DATA'!H:H,'SUMMARY DATA'!$D:$D=$C555,'SUMMARY DATA'!$B:$B=""RWS"",'SUMMARY DATA'!$H:$H=$D555)),"""")
  )
)"),"")</f>
        <v/>
      </c>
      <c r="I555" s="18" t="str">
        <f>IFERROR(__xludf.DUMMYFUNCTION("IF(H555="""","""",
SUM(ARRAYFORMULA(VALUE(SPLIT(H555,CHAR(10)))))
)"),"")</f>
        <v/>
      </c>
      <c r="J555" s="17" t="str">
        <f>IFERROR(__xludf.DUMMYFUNCTION("IFERROR(
  TEXTJOIN(CHAR(10),TRUE,FILTER('SUMMARY DATA'!I:I,'SUMMARY DATA'!$A:$A=$A555,'SUMMARY DATA'!$C:$C=$B555,'SUMMARY DATA'!$B:$B=""RWS"")),
  IF(
    OR(
      ISNUMBER(SEARCH(""CDM CASH DEPOSIT"",$C555)),
      ISNUMBER(SEARCH(""CASH DEPOSIT"",$C55"&amp;"5)),
      COUNTIFS('SUMMARY DATA'!$D:$D,$C555,'SUMMARY DATA'!$B:$B,""RWS"")&lt;&gt;1
    ),
    """",
    IFERROR(TEXTJOIN(CHAR(10),TRUE,FILTER('SUMMARY DATA'!I:I,'SUMMARY DATA'!$D:$D=$C555,'SUMMARY DATA'!$B:$B=""RWS"")),"""")
  )
)"),"")</f>
        <v/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Height="1" spans="1:27">
      <c r="A556" s="2" t="s">
        <v>2010</v>
      </c>
      <c r="B556" s="15">
        <v>46049</v>
      </c>
      <c r="C556" s="2" t="s">
        <v>2011</v>
      </c>
      <c r="D556" s="3">
        <v>21.76</v>
      </c>
      <c r="E556" s="16" t="str">
        <f>IFERROR(__xludf.DUMMYFUNCTION("IFERROR(
  TEXTJOIN(CHAR(10),TRUE,FILTER('SUMMARY DATA'!E:E,'SUMMARY DATA'!$A:$A=$A556,'SUMMARY DATA'!$C:$C=$B556,'SUMMARY DATA'!$B:$B=""RWS"")),
  IF(
    OR(
      ISNUMBER(SEARCH(""CDM CASH DEPOSIT"",$C556)),
      ISNUMBER(SEARCH(""CASH DEPOSIT"",$C55"&amp;"6)),
      COUNTIFS('SUMMARY DATA'!$D:$D,$C556,'SUMMARY DATA'!$B:$B,""RWS"")&lt;&gt;1
    ),
    """",
    IFERROR(TEXTJOIN(CHAR(10),TRUE,FILTER('SUMMARY DATA'!E:E,'SUMMARY DATA'!$D:$D=$C556,'SUMMARY DATA'!$B:$B=""RWS"")),"""")
  )
)"),"")</f>
        <v/>
      </c>
      <c r="F556" s="17" t="str">
        <f>IFERROR(__xludf.DUMMYFUNCTION("IFERROR(
  TEXTJOIN(CHAR(10),TRUE,FILTER('SUMMARY DATA'!F:F,'SUMMARY DATA'!$A:$A=$A556,'SUMMARY DATA'!$C:$C=$B556,'SUMMARY DATA'!$B:$B=""RWS"")),
  IF(
    OR(
      ISNUMBER(SEARCH(""CDM CASH DEPOSIT"",$C556)),
      ISNUMBER(SEARCH(""CASH DEPOSIT"",$C55"&amp;"6)),
      COUNTIFS('SUMMARY DATA'!$D:$D,$C556,'SUMMARY DATA'!$B:$B,""RWS"")&lt;&gt;1
    ),
    """",
    IFERROR(TEXTJOIN(CHAR(10),TRUE,FILTER('SUMMARY DATA'!F:F,'SUMMARY DATA'!$D:$D=$C556,'SUMMARY DATA'!$B:$B=""RWS"")),"""")
  )
)"),"")</f>
        <v/>
      </c>
      <c r="G556" s="17" t="str">
        <f>IFERROR(__xludf.DUMMYFUNCTION("IFERROR(
  TEXTJOIN(CHAR(10),TRUE,FILTER('SUMMARY DATA'!G:G,'SUMMARY DATA'!$A:$A=$A556,'SUMMARY DATA'!$C:$C=$B556,'SUMMARY DATA'!$B:$B=""RWS"")),
  IF(
    OR(
      ISNUMBER(SEARCH(""CDM CASH DEPOSIT"",$C556)),
      ISNUMBER(SEARCH(""CASH DEPOSIT"",$C55"&amp;"6)),
      COUNTIFS('SUMMARY DATA'!$D:$D,$C556,'SUMMARY DATA'!$B:$B,""RWS"")&lt;&gt;1
    ),
    """",
    IFERROR(TEXTJOIN(CHAR(10),TRUE,FILTER('SUMMARY DATA'!G:G,'SUMMARY DATA'!$D:$D=$C556,'SUMMARY DATA'!$B:$B=""RWS"")),"""")
  )
)"),"")</f>
        <v/>
      </c>
      <c r="H556" s="18" t="str">
        <f>IFERROR(__xludf.DUMMYFUNCTION("IFERROR(
  TEXTJOIN(CHAR(10),TRUE,FILTER('SUMMARY DATA'!H:H,'SUMMARY DATA'!$A:$A=$A556,'SUMMARY DATA'!$C:$C=$B556,'SUMMARY DATA'!$B:$B=""RWS"",'SUMMARY DATA'!$H:$H=$D556)),
  IF(
    OR(
      ISNUMBER(SEARCH(""CDM CASH DEPOSIT"",$C556)),
      ISNUMBER(S"&amp;"EARCH(""CASH DEPOSIT"",$C556))
    ),
    """",
    IFERROR(TEXTJOIN(CHAR(10),TRUE,FILTER('SUMMARY DATA'!H:H,'SUMMARY DATA'!$D:$D=$C556,'SUMMARY DATA'!$B:$B=""RWS"",'SUMMARY DATA'!$H:$H=$D556)),"""")
  )
)"),"")</f>
        <v/>
      </c>
      <c r="I556" s="18" t="str">
        <f>IFERROR(__xludf.DUMMYFUNCTION("IF(H556="""","""",
SUM(ARRAYFORMULA(VALUE(SPLIT(H556,CHAR(10)))))
)"),"")</f>
        <v/>
      </c>
      <c r="J556" s="17" t="str">
        <f>IFERROR(__xludf.DUMMYFUNCTION("IFERROR(
  TEXTJOIN(CHAR(10),TRUE,FILTER('SUMMARY DATA'!I:I,'SUMMARY DATA'!$A:$A=$A556,'SUMMARY DATA'!$C:$C=$B556,'SUMMARY DATA'!$B:$B=""RWS"")),
  IF(
    OR(
      ISNUMBER(SEARCH(""CDM CASH DEPOSIT"",$C556)),
      ISNUMBER(SEARCH(""CASH DEPOSIT"",$C55"&amp;"6)),
      COUNTIFS('SUMMARY DATA'!$D:$D,$C556,'SUMMARY DATA'!$B:$B,""RWS"")&lt;&gt;1
    ),
    """",
    IFERROR(TEXTJOIN(CHAR(10),TRUE,FILTER('SUMMARY DATA'!I:I,'SUMMARY DATA'!$D:$D=$C556,'SUMMARY DATA'!$B:$B=""RWS"")),"""")
  )
)"),"")</f>
        <v/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Height="1" spans="1:27">
      <c r="A557" s="2" t="s">
        <v>2012</v>
      </c>
      <c r="B557" s="15">
        <v>46048</v>
      </c>
      <c r="C557" s="2" t="s">
        <v>2013</v>
      </c>
      <c r="D557" s="3">
        <v>77.88</v>
      </c>
      <c r="E557" s="16" t="str">
        <f>IFERROR(__xludf.DUMMYFUNCTION("IFERROR(
  TEXTJOIN(CHAR(10),TRUE,FILTER('SUMMARY DATA'!E:E,'SUMMARY DATA'!$A:$A=$A557,'SUMMARY DATA'!$C:$C=$B557,'SUMMARY DATA'!$B:$B=""RWS"")),
  IF(
    OR(
      ISNUMBER(SEARCH(""CDM CASH DEPOSIT"",$C557)),
      ISNUMBER(SEARCH(""CASH DEPOSIT"",$C55"&amp;"7)),
      COUNTIFS('SUMMARY DATA'!$D:$D,$C557,'SUMMARY DATA'!$B:$B,""RWS"")&lt;&gt;1
    ),
    """",
    IFERROR(TEXTJOIN(CHAR(10),TRUE,FILTER('SUMMARY DATA'!E:E,'SUMMARY DATA'!$D:$D=$C557,'SUMMARY DATA'!$B:$B=""RWS"")),"""")
  )
)"),"")</f>
        <v/>
      </c>
      <c r="F557" s="17" t="str">
        <f>IFERROR(__xludf.DUMMYFUNCTION("IFERROR(
  TEXTJOIN(CHAR(10),TRUE,FILTER('SUMMARY DATA'!F:F,'SUMMARY DATA'!$A:$A=$A557,'SUMMARY DATA'!$C:$C=$B557,'SUMMARY DATA'!$B:$B=""RWS"")),
  IF(
    OR(
      ISNUMBER(SEARCH(""CDM CASH DEPOSIT"",$C557)),
      ISNUMBER(SEARCH(""CASH DEPOSIT"",$C55"&amp;"7)),
      COUNTIFS('SUMMARY DATA'!$D:$D,$C557,'SUMMARY DATA'!$B:$B,""RWS"")&lt;&gt;1
    ),
    """",
    IFERROR(TEXTJOIN(CHAR(10),TRUE,FILTER('SUMMARY DATA'!F:F,'SUMMARY DATA'!$D:$D=$C557,'SUMMARY DATA'!$B:$B=""RWS"")),"""")
  )
)"),"")</f>
        <v/>
      </c>
      <c r="G557" s="17" t="str">
        <f>IFERROR(__xludf.DUMMYFUNCTION("IFERROR(
  TEXTJOIN(CHAR(10),TRUE,FILTER('SUMMARY DATA'!G:G,'SUMMARY DATA'!$A:$A=$A557,'SUMMARY DATA'!$C:$C=$B557,'SUMMARY DATA'!$B:$B=""RWS"")),
  IF(
    OR(
      ISNUMBER(SEARCH(""CDM CASH DEPOSIT"",$C557)),
      ISNUMBER(SEARCH(""CASH DEPOSIT"",$C55"&amp;"7)),
      COUNTIFS('SUMMARY DATA'!$D:$D,$C557,'SUMMARY DATA'!$B:$B,""RWS"")&lt;&gt;1
    ),
    """",
    IFERROR(TEXTJOIN(CHAR(10),TRUE,FILTER('SUMMARY DATA'!G:G,'SUMMARY DATA'!$D:$D=$C557,'SUMMARY DATA'!$B:$B=""RWS"")),"""")
  )
)"),"")</f>
        <v/>
      </c>
      <c r="H557" s="18" t="str">
        <f>IFERROR(__xludf.DUMMYFUNCTION("IFERROR(
  TEXTJOIN(CHAR(10),TRUE,FILTER('SUMMARY DATA'!H:H,'SUMMARY DATA'!$A:$A=$A557,'SUMMARY DATA'!$C:$C=$B557,'SUMMARY DATA'!$B:$B=""RWS"",'SUMMARY DATA'!$H:$H=$D557)),
  IF(
    OR(
      ISNUMBER(SEARCH(""CDM CASH DEPOSIT"",$C557)),
      ISNUMBER(S"&amp;"EARCH(""CASH DEPOSIT"",$C557))
    ),
    """",
    IFERROR(TEXTJOIN(CHAR(10),TRUE,FILTER('SUMMARY DATA'!H:H,'SUMMARY DATA'!$D:$D=$C557,'SUMMARY DATA'!$B:$B=""RWS"",'SUMMARY DATA'!$H:$H=$D557)),"""")
  )
)"),"")</f>
        <v/>
      </c>
      <c r="I557" s="18" t="str">
        <f>IFERROR(__xludf.DUMMYFUNCTION("IF(H557="""","""",
SUM(ARRAYFORMULA(VALUE(SPLIT(H557,CHAR(10)))))
)"),"")</f>
        <v/>
      </c>
      <c r="J557" s="17" t="str">
        <f>IFERROR(__xludf.DUMMYFUNCTION("IFERROR(
  TEXTJOIN(CHAR(10),TRUE,FILTER('SUMMARY DATA'!I:I,'SUMMARY DATA'!$A:$A=$A557,'SUMMARY DATA'!$C:$C=$B557,'SUMMARY DATA'!$B:$B=""RWS"")),
  IF(
    OR(
      ISNUMBER(SEARCH(""CDM CASH DEPOSIT"",$C557)),
      ISNUMBER(SEARCH(""CASH DEPOSIT"",$C55"&amp;"7)),
      COUNTIFS('SUMMARY DATA'!$D:$D,$C557,'SUMMARY DATA'!$B:$B,""RWS"")&lt;&gt;1
    ),
    """",
    IFERROR(TEXTJOIN(CHAR(10),TRUE,FILTER('SUMMARY DATA'!I:I,'SUMMARY DATA'!$D:$D=$C557,'SUMMARY DATA'!$B:$B=""RWS"")),"""")
  )
)"),"")</f>
        <v/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Height="1" spans="1:27">
      <c r="A558" s="2" t="s">
        <v>2014</v>
      </c>
      <c r="B558" s="15">
        <v>46048</v>
      </c>
      <c r="C558" s="2" t="s">
        <v>711</v>
      </c>
      <c r="D558" s="3">
        <v>1105</v>
      </c>
      <c r="E558" s="16" t="str">
        <f>IFERROR(__xludf.DUMMYFUNCTION("IFERROR(
  TEXTJOIN(CHAR(10),TRUE,FILTER('SUMMARY DATA'!E:E,'SUMMARY DATA'!$A:$A=$A558,'SUMMARY DATA'!$C:$C=$B558,'SUMMARY DATA'!$B:$B=""RWS"")),
  IF(
    OR(
      ISNUMBER(SEARCH(""CDM CASH DEPOSIT"",$C558)),
      ISNUMBER(SEARCH(""CASH DEPOSIT"",$C55"&amp;"8)),
      COUNTIFS('SUMMARY DATA'!$D:$D,$C558,'SUMMARY DATA'!$B:$B,""RWS"")&lt;&gt;1
    ),
    """",
    IFERROR(TEXTJOIN(CHAR(10),TRUE,FILTER('SUMMARY DATA'!E:E,'SUMMARY DATA'!$D:$D=$C558,'SUMMARY DATA'!$B:$B=""RWS"")),"""")
  )
)"),"03/11/2025")</f>
        <v>03/11/2025</v>
      </c>
      <c r="F558" s="17" t="str">
        <f>IFERROR(__xludf.DUMMYFUNCTION("IFERROR(
  TEXTJOIN(CHAR(10),TRUE,FILTER('SUMMARY DATA'!F:F,'SUMMARY DATA'!$A:$A=$A558,'SUMMARY DATA'!$C:$C=$B558,'SUMMARY DATA'!$B:$B=""RWS"")),
  IF(
    OR(
      ISNUMBER(SEARCH(""CDM CASH DEPOSIT"",$C558)),
      ISNUMBER(SEARCH(""CASH DEPOSIT"",$C55"&amp;"8)),
      COUNTIFS('SUMMARY DATA'!$D:$D,$C558,'SUMMARY DATA'!$B:$B,""RWS"")&lt;&gt;1
    ),
    """",
    IFERROR(TEXTJOIN(CHAR(10),TRUE,FILTER('SUMMARY DATA'!F:F,'SUMMARY DATA'!$D:$D=$C558,'SUMMARY DATA'!$B:$B=""RWS"")),"""")
  )
)"),"PVPBB-2511-045")</f>
        <v>PVPBB-2511-045</v>
      </c>
      <c r="G558" s="17" t="str">
        <f>IFERROR(__xludf.DUMMYFUNCTION("IFERROR(
  TEXTJOIN(CHAR(10),TRUE,FILTER('SUMMARY DATA'!G:G,'SUMMARY DATA'!$A:$A=$A558,'SUMMARY DATA'!$C:$C=$B558,'SUMMARY DATA'!$B:$B=""RWS"")),
  IF(
    OR(
      ISNUMBER(SEARCH(""CDM CASH DEPOSIT"",$C558)),
      ISNUMBER(SEARCH(""CASH DEPOSIT"",$C55"&amp;"8)),
      COUNTIFS('SUMMARY DATA'!$D:$D,$C558,'SUMMARY DATA'!$B:$B,""RWS"")&lt;&gt;1
    ),
    """",
    IFERROR(TEXTJOIN(CHAR(10),TRUE,FILTER('SUMMARY DATA'!G:G,'SUMMARY DATA'!$D:$D=$C558,'SUMMARY DATA'!$B:$B=""RWS"")),"""")
  )
)"),"-")</f>
        <v>-</v>
      </c>
      <c r="H558" s="18" t="str">
        <f>IFERROR(__xludf.DUMMYFUNCTION("IFERROR(
  TEXTJOIN(CHAR(10),TRUE,FILTER('SUMMARY DATA'!H:H,'SUMMARY DATA'!$A:$A=$A558,'SUMMARY DATA'!$C:$C=$B558,'SUMMARY DATA'!$B:$B=""RWS"",'SUMMARY DATA'!$H:$H=$D558)),
  IF(
    OR(
      ISNUMBER(SEARCH(""CDM CASH DEPOSIT"",$C558)),
      ISNUMBER(S"&amp;"EARCH(""CASH DEPOSIT"",$C558))
    ),
    """",
    IFERROR(TEXTJOIN(CHAR(10),TRUE,FILTER('SUMMARY DATA'!H:H,'SUMMARY DATA'!$D:$D=$C558,'SUMMARY DATA'!$B:$B=""RWS"",'SUMMARY DATA'!$H:$H=$D558)),"""")
  )
)"),"")</f>
        <v/>
      </c>
      <c r="I558" s="18" t="str">
        <f>IFERROR(__xludf.DUMMYFUNCTION("IF(H558="""","""",
SUM(ARRAYFORMULA(VALUE(SPLIT(H558,CHAR(10)))))
)"),"")</f>
        <v/>
      </c>
      <c r="J558" s="17" t="str">
        <f>IFERROR(__xludf.DUMMYFUNCTION("IFERROR(
  TEXTJOIN(CHAR(10),TRUE,FILTER('SUMMARY DATA'!I:I,'SUMMARY DATA'!$A:$A=$A558,'SUMMARY DATA'!$C:$C=$B558,'SUMMARY DATA'!$B:$B=""RWS"")),
  IF(
    OR(
      ISNUMBER(SEARCH(""CDM CASH DEPOSIT"",$C558)),
      ISNUMBER(SEARCH(""CASH DEPOSIT"",$C55"&amp;"8)),
      COUNTIFS('SUMMARY DATA'!$D:$D,$C558,'SUMMARY DATA'!$B:$B,""RWS"")&lt;&gt;1
    ),
    """",
    IFERROR(TEXTJOIN(CHAR(10),TRUE,FILTER('SUMMARY DATA'!I:I,'SUMMARY DATA'!$D:$D=$C558,'SUMMARY DATA'!$B:$B=""RWS"")),"""")
  )
)"),"LR")</f>
        <v>LR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Height="1" spans="1:27">
      <c r="A559" s="2"/>
      <c r="B559" s="15">
        <v>46048</v>
      </c>
      <c r="C559" s="2" t="s">
        <v>2015</v>
      </c>
      <c r="D559" s="3">
        <v>5.94</v>
      </c>
      <c r="E559" s="16" t="str">
        <f>IFERROR(__xludf.DUMMYFUNCTION("IFERROR(
  TEXTJOIN(CHAR(10),TRUE,FILTER('SUMMARY DATA'!E:E,'SUMMARY DATA'!$A:$A=$A559,'SUMMARY DATA'!$C:$C=$B559,'SUMMARY DATA'!$B:$B=""RWS"")),
  IF(
    OR(
      ISNUMBER(SEARCH(""CDM CASH DEPOSIT"",$C559)),
      ISNUMBER(SEARCH(""CASH DEPOSIT"",$C55"&amp;"9)),
      COUNTIFS('SUMMARY DATA'!$D:$D,$C559,'SUMMARY DATA'!$B:$B,""RWS"")&lt;&gt;1
    ),
    """",
    IFERROR(TEXTJOIN(CHAR(10),TRUE,FILTER('SUMMARY DATA'!E:E,'SUMMARY DATA'!$D:$D=$C559,'SUMMARY DATA'!$B:$B=""RWS"")),"""")
  )
)"),"")</f>
        <v/>
      </c>
      <c r="F559" s="17" t="str">
        <f>IFERROR(__xludf.DUMMYFUNCTION("IFERROR(
  TEXTJOIN(CHAR(10),TRUE,FILTER('SUMMARY DATA'!F:F,'SUMMARY DATA'!$A:$A=$A559,'SUMMARY DATA'!$C:$C=$B559,'SUMMARY DATA'!$B:$B=""RWS"")),
  IF(
    OR(
      ISNUMBER(SEARCH(""CDM CASH DEPOSIT"",$C559)),
      ISNUMBER(SEARCH(""CASH DEPOSIT"",$C55"&amp;"9)),
      COUNTIFS('SUMMARY DATA'!$D:$D,$C559,'SUMMARY DATA'!$B:$B,""RWS"")&lt;&gt;1
    ),
    """",
    IFERROR(TEXTJOIN(CHAR(10),TRUE,FILTER('SUMMARY DATA'!F:F,'SUMMARY DATA'!$D:$D=$C559,'SUMMARY DATA'!$B:$B=""RWS"")),"""")
  )
)"),"")</f>
        <v/>
      </c>
      <c r="G559" s="17" t="str">
        <f>IFERROR(__xludf.DUMMYFUNCTION("IFERROR(
  TEXTJOIN(CHAR(10),TRUE,FILTER('SUMMARY DATA'!G:G,'SUMMARY DATA'!$A:$A=$A559,'SUMMARY DATA'!$C:$C=$B559,'SUMMARY DATA'!$B:$B=""RWS"")),
  IF(
    OR(
      ISNUMBER(SEARCH(""CDM CASH DEPOSIT"",$C559)),
      ISNUMBER(SEARCH(""CASH DEPOSIT"",$C55"&amp;"9)),
      COUNTIFS('SUMMARY DATA'!$D:$D,$C559,'SUMMARY DATA'!$B:$B,""RWS"")&lt;&gt;1
    ),
    """",
    IFERROR(TEXTJOIN(CHAR(10),TRUE,FILTER('SUMMARY DATA'!G:G,'SUMMARY DATA'!$D:$D=$C559,'SUMMARY DATA'!$B:$B=""RWS"")),"""")
  )
)"),"")</f>
        <v/>
      </c>
      <c r="H559" s="18" t="str">
        <f>IFERROR(__xludf.DUMMYFUNCTION("IFERROR(
  TEXTJOIN(CHAR(10),TRUE,FILTER('SUMMARY DATA'!H:H,'SUMMARY DATA'!$A:$A=$A559,'SUMMARY DATA'!$C:$C=$B559,'SUMMARY DATA'!$B:$B=""RWS"",'SUMMARY DATA'!$H:$H=$D559)),
  IF(
    OR(
      ISNUMBER(SEARCH(""CDM CASH DEPOSIT"",$C559)),
      ISNUMBER(S"&amp;"EARCH(""CASH DEPOSIT"",$C559))
    ),
    """",
    IFERROR(TEXTJOIN(CHAR(10),TRUE,FILTER('SUMMARY DATA'!H:H,'SUMMARY DATA'!$D:$D=$C559,'SUMMARY DATA'!$B:$B=""RWS"",'SUMMARY DATA'!$H:$H=$D559)),"""")
  )
)"),"")</f>
        <v/>
      </c>
      <c r="I559" s="18" t="str">
        <f>IFERROR(__xludf.DUMMYFUNCTION("IF(H559="""","""",
SUM(ARRAYFORMULA(VALUE(SPLIT(H559,CHAR(10)))))
)"),"")</f>
        <v/>
      </c>
      <c r="J559" s="17" t="str">
        <f>IFERROR(__xludf.DUMMYFUNCTION("IFERROR(
  TEXTJOIN(CHAR(10),TRUE,FILTER('SUMMARY DATA'!I:I,'SUMMARY DATA'!$A:$A=$A559,'SUMMARY DATA'!$C:$C=$B559,'SUMMARY DATA'!$B:$B=""RWS"")),
  IF(
    OR(
      ISNUMBER(SEARCH(""CDM CASH DEPOSIT"",$C559)),
      ISNUMBER(SEARCH(""CASH DEPOSIT"",$C55"&amp;"9)),
      COUNTIFS('SUMMARY DATA'!$D:$D,$C559,'SUMMARY DATA'!$B:$B,""RWS"")&lt;&gt;1
    ),
    """",
    IFERROR(TEXTJOIN(CHAR(10),TRUE,FILTER('SUMMARY DATA'!I:I,'SUMMARY DATA'!$D:$D=$C559,'SUMMARY DATA'!$B:$B=""RWS"")),"""")
  )
)"),"")</f>
        <v/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Height="1" spans="1:27">
      <c r="A560" s="2"/>
      <c r="B560" s="15">
        <v>46048</v>
      </c>
      <c r="C560" s="2" t="s">
        <v>2016</v>
      </c>
      <c r="D560" s="3">
        <v>237</v>
      </c>
      <c r="E560" s="16" t="str">
        <f>IFERROR(__xludf.DUMMYFUNCTION("IFERROR(
  TEXTJOIN(CHAR(10),TRUE,FILTER('SUMMARY DATA'!E:E,'SUMMARY DATA'!$A:$A=$A560,'SUMMARY DATA'!$C:$C=$B560,'SUMMARY DATA'!$B:$B=""RWS"")),
  IF(
    OR(
      ISNUMBER(SEARCH(""CDM CASH DEPOSIT"",$C560)),
      ISNUMBER(SEARCH(""CASH DEPOSIT"",$C56"&amp;"0)),
      COUNTIFS('SUMMARY DATA'!$D:$D,$C560,'SUMMARY DATA'!$B:$B,""RWS"")&lt;&gt;1
    ),
    """",
    IFERROR(TEXTJOIN(CHAR(10),TRUE,FILTER('SUMMARY DATA'!E:E,'SUMMARY DATA'!$D:$D=$C560,'SUMMARY DATA'!$B:$B=""RWS"")),"""")
  )
)"),"")</f>
        <v/>
      </c>
      <c r="F560" s="17" t="str">
        <f>IFERROR(__xludf.DUMMYFUNCTION("IFERROR(
  TEXTJOIN(CHAR(10),TRUE,FILTER('SUMMARY DATA'!F:F,'SUMMARY DATA'!$A:$A=$A560,'SUMMARY DATA'!$C:$C=$B560,'SUMMARY DATA'!$B:$B=""RWS"")),
  IF(
    OR(
      ISNUMBER(SEARCH(""CDM CASH DEPOSIT"",$C560)),
      ISNUMBER(SEARCH(""CASH DEPOSIT"",$C56"&amp;"0)),
      COUNTIFS('SUMMARY DATA'!$D:$D,$C560,'SUMMARY DATA'!$B:$B,""RWS"")&lt;&gt;1
    ),
    """",
    IFERROR(TEXTJOIN(CHAR(10),TRUE,FILTER('SUMMARY DATA'!F:F,'SUMMARY DATA'!$D:$D=$C560,'SUMMARY DATA'!$B:$B=""RWS"")),"""")
  )
)"),"")</f>
        <v/>
      </c>
      <c r="G560" s="17" t="str">
        <f>IFERROR(__xludf.DUMMYFUNCTION("IFERROR(
  TEXTJOIN(CHAR(10),TRUE,FILTER('SUMMARY DATA'!G:G,'SUMMARY DATA'!$A:$A=$A560,'SUMMARY DATA'!$C:$C=$B560,'SUMMARY DATA'!$B:$B=""RWS"")),
  IF(
    OR(
      ISNUMBER(SEARCH(""CDM CASH DEPOSIT"",$C560)),
      ISNUMBER(SEARCH(""CASH DEPOSIT"",$C56"&amp;"0)),
      COUNTIFS('SUMMARY DATA'!$D:$D,$C560,'SUMMARY DATA'!$B:$B,""RWS"")&lt;&gt;1
    ),
    """",
    IFERROR(TEXTJOIN(CHAR(10),TRUE,FILTER('SUMMARY DATA'!G:G,'SUMMARY DATA'!$D:$D=$C560,'SUMMARY DATA'!$B:$B=""RWS"")),"""")
  )
)"),"")</f>
        <v/>
      </c>
      <c r="H560" s="18" t="str">
        <f>IFERROR(__xludf.DUMMYFUNCTION("IFERROR(
  TEXTJOIN(CHAR(10),TRUE,FILTER('SUMMARY DATA'!H:H,'SUMMARY DATA'!$A:$A=$A560,'SUMMARY DATA'!$C:$C=$B560,'SUMMARY DATA'!$B:$B=""RWS"",'SUMMARY DATA'!$H:$H=$D560)),
  IF(
    OR(
      ISNUMBER(SEARCH(""CDM CASH DEPOSIT"",$C560)),
      ISNUMBER(S"&amp;"EARCH(""CASH DEPOSIT"",$C560))
    ),
    """",
    IFERROR(TEXTJOIN(CHAR(10),TRUE,FILTER('SUMMARY DATA'!H:H,'SUMMARY DATA'!$D:$D=$C560,'SUMMARY DATA'!$B:$B=""RWS"",'SUMMARY DATA'!$H:$H=$D560)),"""")
  )
)"),"")</f>
        <v/>
      </c>
      <c r="I560" s="18" t="str">
        <f>IFERROR(__xludf.DUMMYFUNCTION("IF(H560="""","""",
SUM(ARRAYFORMULA(VALUE(SPLIT(H560,CHAR(10)))))
)"),"")</f>
        <v/>
      </c>
      <c r="J560" s="17" t="str">
        <f>IFERROR(__xludf.DUMMYFUNCTION("IFERROR(
  TEXTJOIN(CHAR(10),TRUE,FILTER('SUMMARY DATA'!I:I,'SUMMARY DATA'!$A:$A=$A560,'SUMMARY DATA'!$C:$C=$B560,'SUMMARY DATA'!$B:$B=""RWS"")),
  IF(
    OR(
      ISNUMBER(SEARCH(""CDM CASH DEPOSIT"",$C560)),
      ISNUMBER(SEARCH(""CASH DEPOSIT"",$C56"&amp;"0)),
      COUNTIFS('SUMMARY DATA'!$D:$D,$C560,'SUMMARY DATA'!$B:$B,""RWS"")&lt;&gt;1
    ),
    """",
    IFERROR(TEXTJOIN(CHAR(10),TRUE,FILTER('SUMMARY DATA'!I:I,'SUMMARY DATA'!$D:$D=$C560,'SUMMARY DATA'!$B:$B=""RWS"")),"""")
  )
)"),"")</f>
        <v/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Height="1" spans="1:27">
      <c r="A561" s="2" t="s">
        <v>2017</v>
      </c>
      <c r="B561" s="15">
        <v>46048</v>
      </c>
      <c r="C561" s="2" t="s">
        <v>2018</v>
      </c>
      <c r="D561" s="3">
        <v>72.81</v>
      </c>
      <c r="E561" s="16" t="str">
        <f>IFERROR(__xludf.DUMMYFUNCTION("IFERROR(
  TEXTJOIN(CHAR(10),TRUE,FILTER('SUMMARY DATA'!E:E,'SUMMARY DATA'!$A:$A=$A561,'SUMMARY DATA'!$C:$C=$B561,'SUMMARY DATA'!$B:$B=""RWS"")),
  IF(
    OR(
      ISNUMBER(SEARCH(""CDM CASH DEPOSIT"",$C561)),
      ISNUMBER(SEARCH(""CASH DEPOSIT"",$C56"&amp;"1)),
      COUNTIFS('SUMMARY DATA'!$D:$D,$C561,'SUMMARY DATA'!$B:$B,""RWS"")&lt;&gt;1
    ),
    """",
    IFERROR(TEXTJOIN(CHAR(10),TRUE,FILTER('SUMMARY DATA'!E:E,'SUMMARY DATA'!$D:$D=$C561,'SUMMARY DATA'!$B:$B=""RWS"")),"""")
  )
)"),"")</f>
        <v/>
      </c>
      <c r="F561" s="17" t="str">
        <f>IFERROR(__xludf.DUMMYFUNCTION("IFERROR(
  TEXTJOIN(CHAR(10),TRUE,FILTER('SUMMARY DATA'!F:F,'SUMMARY DATA'!$A:$A=$A561,'SUMMARY DATA'!$C:$C=$B561,'SUMMARY DATA'!$B:$B=""RWS"")),
  IF(
    OR(
      ISNUMBER(SEARCH(""CDM CASH DEPOSIT"",$C561)),
      ISNUMBER(SEARCH(""CASH DEPOSIT"",$C56"&amp;"1)),
      COUNTIFS('SUMMARY DATA'!$D:$D,$C561,'SUMMARY DATA'!$B:$B,""RWS"")&lt;&gt;1
    ),
    """",
    IFERROR(TEXTJOIN(CHAR(10),TRUE,FILTER('SUMMARY DATA'!F:F,'SUMMARY DATA'!$D:$D=$C561,'SUMMARY DATA'!$B:$B=""RWS"")),"""")
  )
)"),"")</f>
        <v/>
      </c>
      <c r="G561" s="17" t="str">
        <f>IFERROR(__xludf.DUMMYFUNCTION("IFERROR(
  TEXTJOIN(CHAR(10),TRUE,FILTER('SUMMARY DATA'!G:G,'SUMMARY DATA'!$A:$A=$A561,'SUMMARY DATA'!$C:$C=$B561,'SUMMARY DATA'!$B:$B=""RWS"")),
  IF(
    OR(
      ISNUMBER(SEARCH(""CDM CASH DEPOSIT"",$C561)),
      ISNUMBER(SEARCH(""CASH DEPOSIT"",$C56"&amp;"1)),
      COUNTIFS('SUMMARY DATA'!$D:$D,$C561,'SUMMARY DATA'!$B:$B,""RWS"")&lt;&gt;1
    ),
    """",
    IFERROR(TEXTJOIN(CHAR(10),TRUE,FILTER('SUMMARY DATA'!G:G,'SUMMARY DATA'!$D:$D=$C561,'SUMMARY DATA'!$B:$B=""RWS"")),"""")
  )
)"),"")</f>
        <v/>
      </c>
      <c r="H561" s="18" t="str">
        <f>IFERROR(__xludf.DUMMYFUNCTION("IFERROR(
  TEXTJOIN(CHAR(10),TRUE,FILTER('SUMMARY DATA'!H:H,'SUMMARY DATA'!$A:$A=$A561,'SUMMARY DATA'!$C:$C=$B561,'SUMMARY DATA'!$B:$B=""RWS"",'SUMMARY DATA'!$H:$H=$D561)),
  IF(
    OR(
      ISNUMBER(SEARCH(""CDM CASH DEPOSIT"",$C561)),
      ISNUMBER(S"&amp;"EARCH(""CASH DEPOSIT"",$C561))
    ),
    """",
    IFERROR(TEXTJOIN(CHAR(10),TRUE,FILTER('SUMMARY DATA'!H:H,'SUMMARY DATA'!$D:$D=$C561,'SUMMARY DATA'!$B:$B=""RWS"",'SUMMARY DATA'!$H:$H=$D561)),"""")
  )
)"),"")</f>
        <v/>
      </c>
      <c r="I561" s="18" t="str">
        <f>IFERROR(__xludf.DUMMYFUNCTION("IF(H561="""","""",
SUM(ARRAYFORMULA(VALUE(SPLIT(H561,CHAR(10)))))
)"),"")</f>
        <v/>
      </c>
      <c r="J561" s="17" t="str">
        <f>IFERROR(__xludf.DUMMYFUNCTION("IFERROR(
  TEXTJOIN(CHAR(10),TRUE,FILTER('SUMMARY DATA'!I:I,'SUMMARY DATA'!$A:$A=$A561,'SUMMARY DATA'!$C:$C=$B561,'SUMMARY DATA'!$B:$B=""RWS"")),
  IF(
    OR(
      ISNUMBER(SEARCH(""CDM CASH DEPOSIT"",$C561)),
      ISNUMBER(SEARCH(""CASH DEPOSIT"",$C56"&amp;"1)),
      COUNTIFS('SUMMARY DATA'!$D:$D,$C561,'SUMMARY DATA'!$B:$B,""RWS"")&lt;&gt;1
    ),
    """",
    IFERROR(TEXTJOIN(CHAR(10),TRUE,FILTER('SUMMARY DATA'!I:I,'SUMMARY DATA'!$D:$D=$C561,'SUMMARY DATA'!$B:$B=""RWS"")),"""")
  )
)"),"")</f>
        <v/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Height="1" spans="1:27">
      <c r="A562" s="2"/>
      <c r="B562" s="15">
        <v>46048</v>
      </c>
      <c r="C562" s="2" t="s">
        <v>2019</v>
      </c>
      <c r="D562" s="3">
        <v>118.6</v>
      </c>
      <c r="E562" s="16" t="str">
        <f>IFERROR(__xludf.DUMMYFUNCTION("IFERROR(
  TEXTJOIN(CHAR(10),TRUE,FILTER('SUMMARY DATA'!E:E,'SUMMARY DATA'!$A:$A=$A562,'SUMMARY DATA'!$C:$C=$B562,'SUMMARY DATA'!$B:$B=""RWS"")),
  IF(
    OR(
      ISNUMBER(SEARCH(""CDM CASH DEPOSIT"",$C562)),
      ISNUMBER(SEARCH(""CASH DEPOSIT"",$C56"&amp;"2)),
      COUNTIFS('SUMMARY DATA'!$D:$D,$C562,'SUMMARY DATA'!$B:$B,""RWS"")&lt;&gt;1
    ),
    """",
    IFERROR(TEXTJOIN(CHAR(10),TRUE,FILTER('SUMMARY DATA'!E:E,'SUMMARY DATA'!$D:$D=$C562,'SUMMARY DATA'!$B:$B=""RWS"")),"""")
  )
)"),"")</f>
        <v/>
      </c>
      <c r="F562" s="17" t="str">
        <f>IFERROR(__xludf.DUMMYFUNCTION("IFERROR(
  TEXTJOIN(CHAR(10),TRUE,FILTER('SUMMARY DATA'!F:F,'SUMMARY DATA'!$A:$A=$A562,'SUMMARY DATA'!$C:$C=$B562,'SUMMARY DATA'!$B:$B=""RWS"")),
  IF(
    OR(
      ISNUMBER(SEARCH(""CDM CASH DEPOSIT"",$C562)),
      ISNUMBER(SEARCH(""CASH DEPOSIT"",$C56"&amp;"2)),
      COUNTIFS('SUMMARY DATA'!$D:$D,$C562,'SUMMARY DATA'!$B:$B,""RWS"")&lt;&gt;1
    ),
    """",
    IFERROR(TEXTJOIN(CHAR(10),TRUE,FILTER('SUMMARY DATA'!F:F,'SUMMARY DATA'!$D:$D=$C562,'SUMMARY DATA'!$B:$B=""RWS"")),"""")
  )
)"),"")</f>
        <v/>
      </c>
      <c r="G562" s="17" t="str">
        <f>IFERROR(__xludf.DUMMYFUNCTION("IFERROR(
  TEXTJOIN(CHAR(10),TRUE,FILTER('SUMMARY DATA'!G:G,'SUMMARY DATA'!$A:$A=$A562,'SUMMARY DATA'!$C:$C=$B562,'SUMMARY DATA'!$B:$B=""RWS"")),
  IF(
    OR(
      ISNUMBER(SEARCH(""CDM CASH DEPOSIT"",$C562)),
      ISNUMBER(SEARCH(""CASH DEPOSIT"",$C56"&amp;"2)),
      COUNTIFS('SUMMARY DATA'!$D:$D,$C562,'SUMMARY DATA'!$B:$B,""RWS"")&lt;&gt;1
    ),
    """",
    IFERROR(TEXTJOIN(CHAR(10),TRUE,FILTER('SUMMARY DATA'!G:G,'SUMMARY DATA'!$D:$D=$C562,'SUMMARY DATA'!$B:$B=""RWS"")),"""")
  )
)"),"")</f>
        <v/>
      </c>
      <c r="H562" s="18" t="str">
        <f>IFERROR(__xludf.DUMMYFUNCTION("IFERROR(
  TEXTJOIN(CHAR(10),TRUE,FILTER('SUMMARY DATA'!H:H,'SUMMARY DATA'!$A:$A=$A562,'SUMMARY DATA'!$C:$C=$B562,'SUMMARY DATA'!$B:$B=""RWS"",'SUMMARY DATA'!$H:$H=$D562)),
  IF(
    OR(
      ISNUMBER(SEARCH(""CDM CASH DEPOSIT"",$C562)),
      ISNUMBER(S"&amp;"EARCH(""CASH DEPOSIT"",$C562))
    ),
    """",
    IFERROR(TEXTJOIN(CHAR(10),TRUE,FILTER('SUMMARY DATA'!H:H,'SUMMARY DATA'!$D:$D=$C562,'SUMMARY DATA'!$B:$B=""RWS"",'SUMMARY DATA'!$H:$H=$D562)),"""")
  )
)"),"")</f>
        <v/>
      </c>
      <c r="I562" s="18" t="str">
        <f>IFERROR(__xludf.DUMMYFUNCTION("IF(H562="""","""",
SUM(ARRAYFORMULA(VALUE(SPLIT(H562,CHAR(10)))))
)"),"")</f>
        <v/>
      </c>
      <c r="J562" s="17" t="str">
        <f>IFERROR(__xludf.DUMMYFUNCTION("IFERROR(
  TEXTJOIN(CHAR(10),TRUE,FILTER('SUMMARY DATA'!I:I,'SUMMARY DATA'!$A:$A=$A562,'SUMMARY DATA'!$C:$C=$B562,'SUMMARY DATA'!$B:$B=""RWS"")),
  IF(
    OR(
      ISNUMBER(SEARCH(""CDM CASH DEPOSIT"",$C562)),
      ISNUMBER(SEARCH(""CASH DEPOSIT"",$C56"&amp;"2)),
      COUNTIFS('SUMMARY DATA'!$D:$D,$C562,'SUMMARY DATA'!$B:$B,""RWS"")&lt;&gt;1
    ),
    """",
    IFERROR(TEXTJOIN(CHAR(10),TRUE,FILTER('SUMMARY DATA'!I:I,'SUMMARY DATA'!$D:$D=$C562,'SUMMARY DATA'!$B:$B=""RWS"")),"""")
  )
)"),"")</f>
        <v/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Height="1" spans="1:27">
      <c r="A563" s="2" t="s">
        <v>2020</v>
      </c>
      <c r="B563" s="15">
        <v>46048</v>
      </c>
      <c r="C563" s="2" t="s">
        <v>2021</v>
      </c>
      <c r="D563" s="3">
        <v>10</v>
      </c>
      <c r="E563" s="16" t="str">
        <f>IFERROR(__xludf.DUMMYFUNCTION("IFERROR(
  TEXTJOIN(CHAR(10),TRUE,FILTER('SUMMARY DATA'!E:E,'SUMMARY DATA'!$A:$A=$A563,'SUMMARY DATA'!$C:$C=$B563,'SUMMARY DATA'!$B:$B=""RWS"")),
  IF(
    OR(
      ISNUMBER(SEARCH(""CDM CASH DEPOSIT"",$C563)),
      ISNUMBER(SEARCH(""CASH DEPOSIT"",$C56"&amp;"3)),
      COUNTIFS('SUMMARY DATA'!$D:$D,$C563,'SUMMARY DATA'!$B:$B,""RWS"")&lt;&gt;1
    ),
    """",
    IFERROR(TEXTJOIN(CHAR(10),TRUE,FILTER('SUMMARY DATA'!E:E,'SUMMARY DATA'!$D:$D=$C563,'SUMMARY DATA'!$B:$B=""RWS"")),"""")
  )
)"),"")</f>
        <v/>
      </c>
      <c r="F563" s="17" t="str">
        <f>IFERROR(__xludf.DUMMYFUNCTION("IFERROR(
  TEXTJOIN(CHAR(10),TRUE,FILTER('SUMMARY DATA'!F:F,'SUMMARY DATA'!$A:$A=$A563,'SUMMARY DATA'!$C:$C=$B563,'SUMMARY DATA'!$B:$B=""RWS"")),
  IF(
    OR(
      ISNUMBER(SEARCH(""CDM CASH DEPOSIT"",$C563)),
      ISNUMBER(SEARCH(""CASH DEPOSIT"",$C56"&amp;"3)),
      COUNTIFS('SUMMARY DATA'!$D:$D,$C563,'SUMMARY DATA'!$B:$B,""RWS"")&lt;&gt;1
    ),
    """",
    IFERROR(TEXTJOIN(CHAR(10),TRUE,FILTER('SUMMARY DATA'!F:F,'SUMMARY DATA'!$D:$D=$C563,'SUMMARY DATA'!$B:$B=""RWS"")),"""")
  )
)"),"")</f>
        <v/>
      </c>
      <c r="G563" s="17" t="str">
        <f>IFERROR(__xludf.DUMMYFUNCTION("IFERROR(
  TEXTJOIN(CHAR(10),TRUE,FILTER('SUMMARY DATA'!G:G,'SUMMARY DATA'!$A:$A=$A563,'SUMMARY DATA'!$C:$C=$B563,'SUMMARY DATA'!$B:$B=""RWS"")),
  IF(
    OR(
      ISNUMBER(SEARCH(""CDM CASH DEPOSIT"",$C563)),
      ISNUMBER(SEARCH(""CASH DEPOSIT"",$C56"&amp;"3)),
      COUNTIFS('SUMMARY DATA'!$D:$D,$C563,'SUMMARY DATA'!$B:$B,""RWS"")&lt;&gt;1
    ),
    """",
    IFERROR(TEXTJOIN(CHAR(10),TRUE,FILTER('SUMMARY DATA'!G:G,'SUMMARY DATA'!$D:$D=$C563,'SUMMARY DATA'!$B:$B=""RWS"")),"""")
  )
)"),"")</f>
        <v/>
      </c>
      <c r="H563" s="18" t="str">
        <f>IFERROR(__xludf.DUMMYFUNCTION("IFERROR(
  TEXTJOIN(CHAR(10),TRUE,FILTER('SUMMARY DATA'!H:H,'SUMMARY DATA'!$A:$A=$A563,'SUMMARY DATA'!$C:$C=$B563,'SUMMARY DATA'!$B:$B=""RWS"",'SUMMARY DATA'!$H:$H=$D563)),
  IF(
    OR(
      ISNUMBER(SEARCH(""CDM CASH DEPOSIT"",$C563)),
      ISNUMBER(S"&amp;"EARCH(""CASH DEPOSIT"",$C563))
    ),
    """",
    IFERROR(TEXTJOIN(CHAR(10),TRUE,FILTER('SUMMARY DATA'!H:H,'SUMMARY DATA'!$D:$D=$C563,'SUMMARY DATA'!$B:$B=""RWS"",'SUMMARY DATA'!$H:$H=$D563)),"""")
  )
)"),"")</f>
        <v/>
      </c>
      <c r="I563" s="18" t="str">
        <f>IFERROR(__xludf.DUMMYFUNCTION("IF(H563="""","""",
SUM(ARRAYFORMULA(VALUE(SPLIT(H563,CHAR(10)))))
)"),"")</f>
        <v/>
      </c>
      <c r="J563" s="17" t="str">
        <f>IFERROR(__xludf.DUMMYFUNCTION("IFERROR(
  TEXTJOIN(CHAR(10),TRUE,FILTER('SUMMARY DATA'!I:I,'SUMMARY DATA'!$A:$A=$A563,'SUMMARY DATA'!$C:$C=$B563,'SUMMARY DATA'!$B:$B=""RWS"")),
  IF(
    OR(
      ISNUMBER(SEARCH(""CDM CASH DEPOSIT"",$C563)),
      ISNUMBER(SEARCH(""CASH DEPOSIT"",$C56"&amp;"3)),
      COUNTIFS('SUMMARY DATA'!$D:$D,$C563,'SUMMARY DATA'!$B:$B,""RWS"")&lt;&gt;1
    ),
    """",
    IFERROR(TEXTJOIN(CHAR(10),TRUE,FILTER('SUMMARY DATA'!I:I,'SUMMARY DATA'!$D:$D=$C563,'SUMMARY DATA'!$B:$B=""RWS"")),"""")
  )
)"),"")</f>
        <v/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Height="1" spans="1:27">
      <c r="A564" s="2"/>
      <c r="B564" s="15">
        <v>46048</v>
      </c>
      <c r="C564" s="2" t="s">
        <v>2022</v>
      </c>
      <c r="D564" s="3">
        <v>217.51</v>
      </c>
      <c r="E564" s="16" t="str">
        <f>IFERROR(__xludf.DUMMYFUNCTION("IFERROR(
  TEXTJOIN(CHAR(10),TRUE,FILTER('SUMMARY DATA'!E:E,'SUMMARY DATA'!$A:$A=$A564,'SUMMARY DATA'!$C:$C=$B564,'SUMMARY DATA'!$B:$B=""RWS"")),
  IF(
    OR(
      ISNUMBER(SEARCH(""CDM CASH DEPOSIT"",$C564)),
      ISNUMBER(SEARCH(""CASH DEPOSIT"",$C56"&amp;"4)),
      COUNTIFS('SUMMARY DATA'!$D:$D,$C564,'SUMMARY DATA'!$B:$B,""RWS"")&lt;&gt;1
    ),
    """",
    IFERROR(TEXTJOIN(CHAR(10),TRUE,FILTER('SUMMARY DATA'!E:E,'SUMMARY DATA'!$D:$D=$C564,'SUMMARY DATA'!$B:$B=""RWS"")),"""")
  )
)"),"")</f>
        <v/>
      </c>
      <c r="F564" s="17" t="str">
        <f>IFERROR(__xludf.DUMMYFUNCTION("IFERROR(
  TEXTJOIN(CHAR(10),TRUE,FILTER('SUMMARY DATA'!F:F,'SUMMARY DATA'!$A:$A=$A564,'SUMMARY DATA'!$C:$C=$B564,'SUMMARY DATA'!$B:$B=""RWS"")),
  IF(
    OR(
      ISNUMBER(SEARCH(""CDM CASH DEPOSIT"",$C564)),
      ISNUMBER(SEARCH(""CASH DEPOSIT"",$C56"&amp;"4)),
      COUNTIFS('SUMMARY DATA'!$D:$D,$C564,'SUMMARY DATA'!$B:$B,""RWS"")&lt;&gt;1
    ),
    """",
    IFERROR(TEXTJOIN(CHAR(10),TRUE,FILTER('SUMMARY DATA'!F:F,'SUMMARY DATA'!$D:$D=$C564,'SUMMARY DATA'!$B:$B=""RWS"")),"""")
  )
)"),"")</f>
        <v/>
      </c>
      <c r="G564" s="17" t="str">
        <f>IFERROR(__xludf.DUMMYFUNCTION("IFERROR(
  TEXTJOIN(CHAR(10),TRUE,FILTER('SUMMARY DATA'!G:G,'SUMMARY DATA'!$A:$A=$A564,'SUMMARY DATA'!$C:$C=$B564,'SUMMARY DATA'!$B:$B=""RWS"")),
  IF(
    OR(
      ISNUMBER(SEARCH(""CDM CASH DEPOSIT"",$C564)),
      ISNUMBER(SEARCH(""CASH DEPOSIT"",$C56"&amp;"4)),
      COUNTIFS('SUMMARY DATA'!$D:$D,$C564,'SUMMARY DATA'!$B:$B,""RWS"")&lt;&gt;1
    ),
    """",
    IFERROR(TEXTJOIN(CHAR(10),TRUE,FILTER('SUMMARY DATA'!G:G,'SUMMARY DATA'!$D:$D=$C564,'SUMMARY DATA'!$B:$B=""RWS"")),"""")
  )
)"),"")</f>
        <v/>
      </c>
      <c r="H564" s="18" t="str">
        <f>IFERROR(__xludf.DUMMYFUNCTION("IFERROR(
  TEXTJOIN(CHAR(10),TRUE,FILTER('SUMMARY DATA'!H:H,'SUMMARY DATA'!$A:$A=$A564,'SUMMARY DATA'!$C:$C=$B564,'SUMMARY DATA'!$B:$B=""RWS"",'SUMMARY DATA'!$H:$H=$D564)),
  IF(
    OR(
      ISNUMBER(SEARCH(""CDM CASH DEPOSIT"",$C564)),
      ISNUMBER(S"&amp;"EARCH(""CASH DEPOSIT"",$C564))
    ),
    """",
    IFERROR(TEXTJOIN(CHAR(10),TRUE,FILTER('SUMMARY DATA'!H:H,'SUMMARY DATA'!$D:$D=$C564,'SUMMARY DATA'!$B:$B=""RWS"",'SUMMARY DATA'!$H:$H=$D564)),"""")
  )
)"),"")</f>
        <v/>
      </c>
      <c r="I564" s="18" t="str">
        <f>IFERROR(__xludf.DUMMYFUNCTION("IF(H564="""","""",
SUM(ARRAYFORMULA(VALUE(SPLIT(H564,CHAR(10)))))
)"),"")</f>
        <v/>
      </c>
      <c r="J564" s="17" t="str">
        <f>IFERROR(__xludf.DUMMYFUNCTION("IFERROR(
  TEXTJOIN(CHAR(10),TRUE,FILTER('SUMMARY DATA'!I:I,'SUMMARY DATA'!$A:$A=$A564,'SUMMARY DATA'!$C:$C=$B564,'SUMMARY DATA'!$B:$B=""RWS"")),
  IF(
    OR(
      ISNUMBER(SEARCH(""CDM CASH DEPOSIT"",$C564)),
      ISNUMBER(SEARCH(""CASH DEPOSIT"",$C56"&amp;"4)),
      COUNTIFS('SUMMARY DATA'!$D:$D,$C564,'SUMMARY DATA'!$B:$B,""RWS"")&lt;&gt;1
    ),
    """",
    IFERROR(TEXTJOIN(CHAR(10),TRUE,FILTER('SUMMARY DATA'!I:I,'SUMMARY DATA'!$D:$D=$C564,'SUMMARY DATA'!$B:$B=""RWS"")),"""")
  )
)"),"")</f>
        <v/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Height="1" spans="1:27">
      <c r="A565" s="2"/>
      <c r="B565" s="15">
        <v>46048</v>
      </c>
      <c r="C565" s="2" t="s">
        <v>2023</v>
      </c>
      <c r="D565" s="3">
        <v>2.5</v>
      </c>
      <c r="E565" s="16" t="str">
        <f>IFERROR(__xludf.DUMMYFUNCTION("IFERROR(
  TEXTJOIN(CHAR(10),TRUE,FILTER('SUMMARY DATA'!E:E,'SUMMARY DATA'!$A:$A=$A565,'SUMMARY DATA'!$C:$C=$B565,'SUMMARY DATA'!$B:$B=""RWS"")),
  IF(
    OR(
      ISNUMBER(SEARCH(""CDM CASH DEPOSIT"",$C565)),
      ISNUMBER(SEARCH(""CASH DEPOSIT"",$C56"&amp;"5)),
      COUNTIFS('SUMMARY DATA'!$D:$D,$C565,'SUMMARY DATA'!$B:$B,""RWS"")&lt;&gt;1
    ),
    """",
    IFERROR(TEXTJOIN(CHAR(10),TRUE,FILTER('SUMMARY DATA'!E:E,'SUMMARY DATA'!$D:$D=$C565,'SUMMARY DATA'!$B:$B=""RWS"")),"""")
  )
)"),"")</f>
        <v/>
      </c>
      <c r="F565" s="17" t="str">
        <f>IFERROR(__xludf.DUMMYFUNCTION("IFERROR(
  TEXTJOIN(CHAR(10),TRUE,FILTER('SUMMARY DATA'!F:F,'SUMMARY DATA'!$A:$A=$A565,'SUMMARY DATA'!$C:$C=$B565,'SUMMARY DATA'!$B:$B=""RWS"")),
  IF(
    OR(
      ISNUMBER(SEARCH(""CDM CASH DEPOSIT"",$C565)),
      ISNUMBER(SEARCH(""CASH DEPOSIT"",$C56"&amp;"5)),
      COUNTIFS('SUMMARY DATA'!$D:$D,$C565,'SUMMARY DATA'!$B:$B,""RWS"")&lt;&gt;1
    ),
    """",
    IFERROR(TEXTJOIN(CHAR(10),TRUE,FILTER('SUMMARY DATA'!F:F,'SUMMARY DATA'!$D:$D=$C565,'SUMMARY DATA'!$B:$B=""RWS"")),"""")
  )
)"),"")</f>
        <v/>
      </c>
      <c r="G565" s="17" t="str">
        <f>IFERROR(__xludf.DUMMYFUNCTION("IFERROR(
  TEXTJOIN(CHAR(10),TRUE,FILTER('SUMMARY DATA'!G:G,'SUMMARY DATA'!$A:$A=$A565,'SUMMARY DATA'!$C:$C=$B565,'SUMMARY DATA'!$B:$B=""RWS"")),
  IF(
    OR(
      ISNUMBER(SEARCH(""CDM CASH DEPOSIT"",$C565)),
      ISNUMBER(SEARCH(""CASH DEPOSIT"",$C56"&amp;"5)),
      COUNTIFS('SUMMARY DATA'!$D:$D,$C565,'SUMMARY DATA'!$B:$B,""RWS"")&lt;&gt;1
    ),
    """",
    IFERROR(TEXTJOIN(CHAR(10),TRUE,FILTER('SUMMARY DATA'!G:G,'SUMMARY DATA'!$D:$D=$C565,'SUMMARY DATA'!$B:$B=""RWS"")),"""")
  )
)"),"")</f>
        <v/>
      </c>
      <c r="H565" s="18" t="str">
        <f>IFERROR(__xludf.DUMMYFUNCTION("IFERROR(
  TEXTJOIN(CHAR(10),TRUE,FILTER('SUMMARY DATA'!H:H,'SUMMARY DATA'!$A:$A=$A565,'SUMMARY DATA'!$C:$C=$B565,'SUMMARY DATA'!$B:$B=""RWS"",'SUMMARY DATA'!$H:$H=$D565)),
  IF(
    OR(
      ISNUMBER(SEARCH(""CDM CASH DEPOSIT"",$C565)),
      ISNUMBER(S"&amp;"EARCH(""CASH DEPOSIT"",$C565))
    ),
    """",
    IFERROR(TEXTJOIN(CHAR(10),TRUE,FILTER('SUMMARY DATA'!H:H,'SUMMARY DATA'!$D:$D=$C565,'SUMMARY DATA'!$B:$B=""RWS"",'SUMMARY DATA'!$H:$H=$D565)),"""")
  )
)"),"")</f>
        <v/>
      </c>
      <c r="I565" s="18" t="str">
        <f>IFERROR(__xludf.DUMMYFUNCTION("IF(H565="""","""",
SUM(ARRAYFORMULA(VALUE(SPLIT(H565,CHAR(10)))))
)"),"")</f>
        <v/>
      </c>
      <c r="J565" s="17" t="str">
        <f>IFERROR(__xludf.DUMMYFUNCTION("IFERROR(
  TEXTJOIN(CHAR(10),TRUE,FILTER('SUMMARY DATA'!I:I,'SUMMARY DATA'!$A:$A=$A565,'SUMMARY DATA'!$C:$C=$B565,'SUMMARY DATA'!$B:$B=""RWS"")),
  IF(
    OR(
      ISNUMBER(SEARCH(""CDM CASH DEPOSIT"",$C565)),
      ISNUMBER(SEARCH(""CASH DEPOSIT"",$C56"&amp;"5)),
      COUNTIFS('SUMMARY DATA'!$D:$D,$C565,'SUMMARY DATA'!$B:$B,""RWS"")&lt;&gt;1
    ),
    """",
    IFERROR(TEXTJOIN(CHAR(10),TRUE,FILTER('SUMMARY DATA'!I:I,'SUMMARY DATA'!$D:$D=$C565,'SUMMARY DATA'!$B:$B=""RWS"")),"""")
  )
)"),"")</f>
        <v/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Height="1" spans="1:27">
      <c r="A566" s="2" t="s">
        <v>2024</v>
      </c>
      <c r="B566" s="15">
        <v>46048</v>
      </c>
      <c r="C566" s="2" t="s">
        <v>789</v>
      </c>
      <c r="D566" s="3">
        <v>1</v>
      </c>
      <c r="E566" s="16" t="str">
        <f>IFERROR(__xludf.DUMMYFUNCTION("IFERROR(
  TEXTJOIN(CHAR(10),TRUE,FILTER('SUMMARY DATA'!E:E,'SUMMARY DATA'!$A:$A=$A566,'SUMMARY DATA'!$C:$C=$B566,'SUMMARY DATA'!$B:$B=""RWS"")),
  IF(
    OR(
      ISNUMBER(SEARCH(""CDM CASH DEPOSIT"",$C566)),
      ISNUMBER(SEARCH(""CASH DEPOSIT"",$C56"&amp;"6)),
      COUNTIFS('SUMMARY DATA'!$D:$D,$C566,'SUMMARY DATA'!$B:$B,""RWS"")&lt;&gt;1
    ),
    """",
    IFERROR(TEXTJOIN(CHAR(10),TRUE,FILTER('SUMMARY DATA'!E:E,'SUMMARY DATA'!$D:$D=$C566,'SUMMARY DATA'!$B:$B=""RWS"")),"""")
  )
)"),"")</f>
        <v/>
      </c>
      <c r="F566" s="17" t="str">
        <f>IFERROR(__xludf.DUMMYFUNCTION("IFERROR(
  TEXTJOIN(CHAR(10),TRUE,FILTER('SUMMARY DATA'!F:F,'SUMMARY DATA'!$A:$A=$A566,'SUMMARY DATA'!$C:$C=$B566,'SUMMARY DATA'!$B:$B=""RWS"")),
  IF(
    OR(
      ISNUMBER(SEARCH(""CDM CASH DEPOSIT"",$C566)),
      ISNUMBER(SEARCH(""CASH DEPOSIT"",$C56"&amp;"6)),
      COUNTIFS('SUMMARY DATA'!$D:$D,$C566,'SUMMARY DATA'!$B:$B,""RWS"")&lt;&gt;1
    ),
    """",
    IFERROR(TEXTJOIN(CHAR(10),TRUE,FILTER('SUMMARY DATA'!F:F,'SUMMARY DATA'!$D:$D=$C566,'SUMMARY DATA'!$B:$B=""RWS"")),"""")
  )
)"),"")</f>
        <v/>
      </c>
      <c r="G566" s="17" t="str">
        <f>IFERROR(__xludf.DUMMYFUNCTION("IFERROR(
  TEXTJOIN(CHAR(10),TRUE,FILTER('SUMMARY DATA'!G:G,'SUMMARY DATA'!$A:$A=$A566,'SUMMARY DATA'!$C:$C=$B566,'SUMMARY DATA'!$B:$B=""RWS"")),
  IF(
    OR(
      ISNUMBER(SEARCH(""CDM CASH DEPOSIT"",$C566)),
      ISNUMBER(SEARCH(""CASH DEPOSIT"",$C56"&amp;"6)),
      COUNTIFS('SUMMARY DATA'!$D:$D,$C566,'SUMMARY DATA'!$B:$B,""RWS"")&lt;&gt;1
    ),
    """",
    IFERROR(TEXTJOIN(CHAR(10),TRUE,FILTER('SUMMARY DATA'!G:G,'SUMMARY DATA'!$D:$D=$C566,'SUMMARY DATA'!$B:$B=""RWS"")),"""")
  )
)"),"")</f>
        <v/>
      </c>
      <c r="H566" s="18" t="str">
        <f>IFERROR(__xludf.DUMMYFUNCTION("IFERROR(
  TEXTJOIN(CHAR(10),TRUE,FILTER('SUMMARY DATA'!H:H,'SUMMARY DATA'!$A:$A=$A566,'SUMMARY DATA'!$C:$C=$B566,'SUMMARY DATA'!$B:$B=""RWS"",'SUMMARY DATA'!$H:$H=$D566)),
  IF(
    OR(
      ISNUMBER(SEARCH(""CDM CASH DEPOSIT"",$C566)),
      ISNUMBER(S"&amp;"EARCH(""CASH DEPOSIT"",$C566))
    ),
    """",
    IFERROR(TEXTJOIN(CHAR(10),TRUE,FILTER('SUMMARY DATA'!H:H,'SUMMARY DATA'!$D:$D=$C566,'SUMMARY DATA'!$B:$B=""RWS"",'SUMMARY DATA'!$H:$H=$D566)),"""")
  )
)"),"")</f>
        <v/>
      </c>
      <c r="I566" s="18" t="str">
        <f>IFERROR(__xludf.DUMMYFUNCTION("IF(H566="""","""",
SUM(ARRAYFORMULA(VALUE(SPLIT(H566,CHAR(10)))))
)"),"")</f>
        <v/>
      </c>
      <c r="J566" s="17" t="str">
        <f>IFERROR(__xludf.DUMMYFUNCTION("IFERROR(
  TEXTJOIN(CHAR(10),TRUE,FILTER('SUMMARY DATA'!I:I,'SUMMARY DATA'!$A:$A=$A566,'SUMMARY DATA'!$C:$C=$B566,'SUMMARY DATA'!$B:$B=""RWS"")),
  IF(
    OR(
      ISNUMBER(SEARCH(""CDM CASH DEPOSIT"",$C566)),
      ISNUMBER(SEARCH(""CASH DEPOSIT"",$C56"&amp;"6)),
      COUNTIFS('SUMMARY DATA'!$D:$D,$C566,'SUMMARY DATA'!$B:$B,""RWS"")&lt;&gt;1
    ),
    """",
    IFERROR(TEXTJOIN(CHAR(10),TRUE,FILTER('SUMMARY DATA'!I:I,'SUMMARY DATA'!$D:$D=$C566,'SUMMARY DATA'!$B:$B=""RWS"")),"""")
  )
)"),"")</f>
        <v/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Height="1" spans="1:27">
      <c r="A567" s="2" t="s">
        <v>2025</v>
      </c>
      <c r="B567" s="15">
        <v>46048</v>
      </c>
      <c r="C567" s="2" t="s">
        <v>2026</v>
      </c>
      <c r="D567" s="3">
        <v>167.2</v>
      </c>
      <c r="E567" s="16" t="str">
        <f>IFERROR(__xludf.DUMMYFUNCTION("IFERROR(
  TEXTJOIN(CHAR(10),TRUE,FILTER('SUMMARY DATA'!E:E,'SUMMARY DATA'!$A:$A=$A567,'SUMMARY DATA'!$C:$C=$B567,'SUMMARY DATA'!$B:$B=""RWS"")),
  IF(
    OR(
      ISNUMBER(SEARCH(""CDM CASH DEPOSIT"",$C567)),
      ISNUMBER(SEARCH(""CASH DEPOSIT"",$C56"&amp;"7)),
      COUNTIFS('SUMMARY DATA'!$D:$D,$C567,'SUMMARY DATA'!$B:$B,""RWS"")&lt;&gt;1
    ),
    """",
    IFERROR(TEXTJOIN(CHAR(10),TRUE,FILTER('SUMMARY DATA'!E:E,'SUMMARY DATA'!$D:$D=$C567,'SUMMARY DATA'!$B:$B=""RWS"")),"""")
  )
)"),"")</f>
        <v/>
      </c>
      <c r="F567" s="17" t="str">
        <f>IFERROR(__xludf.DUMMYFUNCTION("IFERROR(
  TEXTJOIN(CHAR(10),TRUE,FILTER('SUMMARY DATA'!F:F,'SUMMARY DATA'!$A:$A=$A567,'SUMMARY DATA'!$C:$C=$B567,'SUMMARY DATA'!$B:$B=""RWS"")),
  IF(
    OR(
      ISNUMBER(SEARCH(""CDM CASH DEPOSIT"",$C567)),
      ISNUMBER(SEARCH(""CASH DEPOSIT"",$C56"&amp;"7)),
      COUNTIFS('SUMMARY DATA'!$D:$D,$C567,'SUMMARY DATA'!$B:$B,""RWS"")&lt;&gt;1
    ),
    """",
    IFERROR(TEXTJOIN(CHAR(10),TRUE,FILTER('SUMMARY DATA'!F:F,'SUMMARY DATA'!$D:$D=$C567,'SUMMARY DATA'!$B:$B=""RWS"")),"""")
  )
)"),"")</f>
        <v/>
      </c>
      <c r="G567" s="17" t="str">
        <f>IFERROR(__xludf.DUMMYFUNCTION("IFERROR(
  TEXTJOIN(CHAR(10),TRUE,FILTER('SUMMARY DATA'!G:G,'SUMMARY DATA'!$A:$A=$A567,'SUMMARY DATA'!$C:$C=$B567,'SUMMARY DATA'!$B:$B=""RWS"")),
  IF(
    OR(
      ISNUMBER(SEARCH(""CDM CASH DEPOSIT"",$C567)),
      ISNUMBER(SEARCH(""CASH DEPOSIT"",$C56"&amp;"7)),
      COUNTIFS('SUMMARY DATA'!$D:$D,$C567,'SUMMARY DATA'!$B:$B,""RWS"")&lt;&gt;1
    ),
    """",
    IFERROR(TEXTJOIN(CHAR(10),TRUE,FILTER('SUMMARY DATA'!G:G,'SUMMARY DATA'!$D:$D=$C567,'SUMMARY DATA'!$B:$B=""RWS"")),"""")
  )
)"),"")</f>
        <v/>
      </c>
      <c r="H567" s="18" t="str">
        <f>IFERROR(__xludf.DUMMYFUNCTION("IFERROR(
  TEXTJOIN(CHAR(10),TRUE,FILTER('SUMMARY DATA'!H:H,'SUMMARY DATA'!$A:$A=$A567,'SUMMARY DATA'!$C:$C=$B567,'SUMMARY DATA'!$B:$B=""RWS"",'SUMMARY DATA'!$H:$H=$D567)),
  IF(
    OR(
      ISNUMBER(SEARCH(""CDM CASH DEPOSIT"",$C567)),
      ISNUMBER(S"&amp;"EARCH(""CASH DEPOSIT"",$C567))
    ),
    """",
    IFERROR(TEXTJOIN(CHAR(10),TRUE,FILTER('SUMMARY DATA'!H:H,'SUMMARY DATA'!$D:$D=$C567,'SUMMARY DATA'!$B:$B=""RWS"",'SUMMARY DATA'!$H:$H=$D567)),"""")
  )
)"),"")</f>
        <v/>
      </c>
      <c r="I567" s="18" t="str">
        <f>IFERROR(__xludf.DUMMYFUNCTION("IF(H567="""","""",
SUM(ARRAYFORMULA(VALUE(SPLIT(H567,CHAR(10)))))
)"),"")</f>
        <v/>
      </c>
      <c r="J567" s="17" t="str">
        <f>IFERROR(__xludf.DUMMYFUNCTION("IFERROR(
  TEXTJOIN(CHAR(10),TRUE,FILTER('SUMMARY DATA'!I:I,'SUMMARY DATA'!$A:$A=$A567,'SUMMARY DATA'!$C:$C=$B567,'SUMMARY DATA'!$B:$B=""RWS"")),
  IF(
    OR(
      ISNUMBER(SEARCH(""CDM CASH DEPOSIT"",$C567)),
      ISNUMBER(SEARCH(""CASH DEPOSIT"",$C56"&amp;"7)),
      COUNTIFS('SUMMARY DATA'!$D:$D,$C567,'SUMMARY DATA'!$B:$B,""RWS"")&lt;&gt;1
    ),
    """",
    IFERROR(TEXTJOIN(CHAR(10),TRUE,FILTER('SUMMARY DATA'!I:I,'SUMMARY DATA'!$D:$D=$C567,'SUMMARY DATA'!$B:$B=""RWS"")),"""")
  )
)"),"")</f>
        <v/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Height="1" spans="1:27">
      <c r="A568" s="2" t="s">
        <v>2027</v>
      </c>
      <c r="B568" s="15">
        <v>46048</v>
      </c>
      <c r="C568" s="2" t="s">
        <v>2028</v>
      </c>
      <c r="D568" s="3">
        <v>1</v>
      </c>
      <c r="E568" s="16" t="str">
        <f>IFERROR(__xludf.DUMMYFUNCTION("IFERROR(
  TEXTJOIN(CHAR(10),TRUE,FILTER('SUMMARY DATA'!E:E,'SUMMARY DATA'!$A:$A=$A568,'SUMMARY DATA'!$C:$C=$B568,'SUMMARY DATA'!$B:$B=""RWS"")),
  IF(
    OR(
      ISNUMBER(SEARCH(""CDM CASH DEPOSIT"",$C568)),
      ISNUMBER(SEARCH(""CASH DEPOSIT"",$C56"&amp;"8)),
      COUNTIFS('SUMMARY DATA'!$D:$D,$C568,'SUMMARY DATA'!$B:$B,""RWS"")&lt;&gt;1
    ),
    """",
    IFERROR(TEXTJOIN(CHAR(10),TRUE,FILTER('SUMMARY DATA'!E:E,'SUMMARY DATA'!$D:$D=$C568,'SUMMARY DATA'!$B:$B=""RWS"")),"""")
  )
)"),"")</f>
        <v/>
      </c>
      <c r="F568" s="17" t="str">
        <f>IFERROR(__xludf.DUMMYFUNCTION("IFERROR(
  TEXTJOIN(CHAR(10),TRUE,FILTER('SUMMARY DATA'!F:F,'SUMMARY DATA'!$A:$A=$A568,'SUMMARY DATA'!$C:$C=$B568,'SUMMARY DATA'!$B:$B=""RWS"")),
  IF(
    OR(
      ISNUMBER(SEARCH(""CDM CASH DEPOSIT"",$C568)),
      ISNUMBER(SEARCH(""CASH DEPOSIT"",$C56"&amp;"8)),
      COUNTIFS('SUMMARY DATA'!$D:$D,$C568,'SUMMARY DATA'!$B:$B,""RWS"")&lt;&gt;1
    ),
    """",
    IFERROR(TEXTJOIN(CHAR(10),TRUE,FILTER('SUMMARY DATA'!F:F,'SUMMARY DATA'!$D:$D=$C568,'SUMMARY DATA'!$B:$B=""RWS"")),"""")
  )
)"),"")</f>
        <v/>
      </c>
      <c r="G568" s="17" t="str">
        <f>IFERROR(__xludf.DUMMYFUNCTION("IFERROR(
  TEXTJOIN(CHAR(10),TRUE,FILTER('SUMMARY DATA'!G:G,'SUMMARY DATA'!$A:$A=$A568,'SUMMARY DATA'!$C:$C=$B568,'SUMMARY DATA'!$B:$B=""RWS"")),
  IF(
    OR(
      ISNUMBER(SEARCH(""CDM CASH DEPOSIT"",$C568)),
      ISNUMBER(SEARCH(""CASH DEPOSIT"",$C56"&amp;"8)),
      COUNTIFS('SUMMARY DATA'!$D:$D,$C568,'SUMMARY DATA'!$B:$B,""RWS"")&lt;&gt;1
    ),
    """",
    IFERROR(TEXTJOIN(CHAR(10),TRUE,FILTER('SUMMARY DATA'!G:G,'SUMMARY DATA'!$D:$D=$C568,'SUMMARY DATA'!$B:$B=""RWS"")),"""")
  )
)"),"")</f>
        <v/>
      </c>
      <c r="H568" s="18" t="str">
        <f>IFERROR(__xludf.DUMMYFUNCTION("IFERROR(
  TEXTJOIN(CHAR(10),TRUE,FILTER('SUMMARY DATA'!H:H,'SUMMARY DATA'!$A:$A=$A568,'SUMMARY DATA'!$C:$C=$B568,'SUMMARY DATA'!$B:$B=""RWS"",'SUMMARY DATA'!$H:$H=$D568)),
  IF(
    OR(
      ISNUMBER(SEARCH(""CDM CASH DEPOSIT"",$C568)),
      ISNUMBER(S"&amp;"EARCH(""CASH DEPOSIT"",$C568))
    ),
    """",
    IFERROR(TEXTJOIN(CHAR(10),TRUE,FILTER('SUMMARY DATA'!H:H,'SUMMARY DATA'!$D:$D=$C568,'SUMMARY DATA'!$B:$B=""RWS"",'SUMMARY DATA'!$H:$H=$D568)),"""")
  )
)"),"")</f>
        <v/>
      </c>
      <c r="I568" s="18" t="str">
        <f>IFERROR(__xludf.DUMMYFUNCTION("IF(H568="""","""",
SUM(ARRAYFORMULA(VALUE(SPLIT(H568,CHAR(10)))))
)"),"")</f>
        <v/>
      </c>
      <c r="J568" s="17" t="str">
        <f>IFERROR(__xludf.DUMMYFUNCTION("IFERROR(
  TEXTJOIN(CHAR(10),TRUE,FILTER('SUMMARY DATA'!I:I,'SUMMARY DATA'!$A:$A=$A568,'SUMMARY DATA'!$C:$C=$B568,'SUMMARY DATA'!$B:$B=""RWS"")),
  IF(
    OR(
      ISNUMBER(SEARCH(""CDM CASH DEPOSIT"",$C568)),
      ISNUMBER(SEARCH(""CASH DEPOSIT"",$C56"&amp;"8)),
      COUNTIFS('SUMMARY DATA'!$D:$D,$C568,'SUMMARY DATA'!$B:$B,""RWS"")&lt;&gt;1
    ),
    """",
    IFERROR(TEXTJOIN(CHAR(10),TRUE,FILTER('SUMMARY DATA'!I:I,'SUMMARY DATA'!$D:$D=$C568,'SUMMARY DATA'!$B:$B=""RWS"")),"""")
  )
)"),"")</f>
        <v/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Height="1" spans="1:27">
      <c r="A569" s="2"/>
      <c r="B569" s="15">
        <v>46048</v>
      </c>
      <c r="C569" s="2" t="s">
        <v>2029</v>
      </c>
      <c r="D569" s="3">
        <v>1</v>
      </c>
      <c r="E569" s="16" t="str">
        <f>IFERROR(__xludf.DUMMYFUNCTION("IFERROR(
  TEXTJOIN(CHAR(10),TRUE,FILTER('SUMMARY DATA'!E:E,'SUMMARY DATA'!$A:$A=$A569,'SUMMARY DATA'!$C:$C=$B569,'SUMMARY DATA'!$B:$B=""RWS"")),
  IF(
    OR(
      ISNUMBER(SEARCH(""CDM CASH DEPOSIT"",$C569)),
      ISNUMBER(SEARCH(""CASH DEPOSIT"",$C56"&amp;"9)),
      COUNTIFS('SUMMARY DATA'!$D:$D,$C569,'SUMMARY DATA'!$B:$B,""RWS"")&lt;&gt;1
    ),
    """",
    IFERROR(TEXTJOIN(CHAR(10),TRUE,FILTER('SUMMARY DATA'!E:E,'SUMMARY DATA'!$D:$D=$C569,'SUMMARY DATA'!$B:$B=""RWS"")),"""")
  )
)"),"")</f>
        <v/>
      </c>
      <c r="F569" s="17" t="str">
        <f>IFERROR(__xludf.DUMMYFUNCTION("IFERROR(
  TEXTJOIN(CHAR(10),TRUE,FILTER('SUMMARY DATA'!F:F,'SUMMARY DATA'!$A:$A=$A569,'SUMMARY DATA'!$C:$C=$B569,'SUMMARY DATA'!$B:$B=""RWS"")),
  IF(
    OR(
      ISNUMBER(SEARCH(""CDM CASH DEPOSIT"",$C569)),
      ISNUMBER(SEARCH(""CASH DEPOSIT"",$C56"&amp;"9)),
      COUNTIFS('SUMMARY DATA'!$D:$D,$C569,'SUMMARY DATA'!$B:$B,""RWS"")&lt;&gt;1
    ),
    """",
    IFERROR(TEXTJOIN(CHAR(10),TRUE,FILTER('SUMMARY DATA'!F:F,'SUMMARY DATA'!$D:$D=$C569,'SUMMARY DATA'!$B:$B=""RWS"")),"""")
  )
)"),"")</f>
        <v/>
      </c>
      <c r="G569" s="17" t="str">
        <f>IFERROR(__xludf.DUMMYFUNCTION("IFERROR(
  TEXTJOIN(CHAR(10),TRUE,FILTER('SUMMARY DATA'!G:G,'SUMMARY DATA'!$A:$A=$A569,'SUMMARY DATA'!$C:$C=$B569,'SUMMARY DATA'!$B:$B=""RWS"")),
  IF(
    OR(
      ISNUMBER(SEARCH(""CDM CASH DEPOSIT"",$C569)),
      ISNUMBER(SEARCH(""CASH DEPOSIT"",$C56"&amp;"9)),
      COUNTIFS('SUMMARY DATA'!$D:$D,$C569,'SUMMARY DATA'!$B:$B,""RWS"")&lt;&gt;1
    ),
    """",
    IFERROR(TEXTJOIN(CHAR(10),TRUE,FILTER('SUMMARY DATA'!G:G,'SUMMARY DATA'!$D:$D=$C569,'SUMMARY DATA'!$B:$B=""RWS"")),"""")
  )
)"),"")</f>
        <v/>
      </c>
      <c r="H569" s="18" t="str">
        <f>IFERROR(__xludf.DUMMYFUNCTION("IFERROR(
  TEXTJOIN(CHAR(10),TRUE,FILTER('SUMMARY DATA'!H:H,'SUMMARY DATA'!$A:$A=$A569,'SUMMARY DATA'!$C:$C=$B569,'SUMMARY DATA'!$B:$B=""RWS"",'SUMMARY DATA'!$H:$H=$D569)),
  IF(
    OR(
      ISNUMBER(SEARCH(""CDM CASH DEPOSIT"",$C569)),
      ISNUMBER(S"&amp;"EARCH(""CASH DEPOSIT"",$C569))
    ),
    """",
    IFERROR(TEXTJOIN(CHAR(10),TRUE,FILTER('SUMMARY DATA'!H:H,'SUMMARY DATA'!$D:$D=$C569,'SUMMARY DATA'!$B:$B=""RWS"",'SUMMARY DATA'!$H:$H=$D569)),"""")
  )
)"),"")</f>
        <v/>
      </c>
      <c r="I569" s="18" t="str">
        <f>IFERROR(__xludf.DUMMYFUNCTION("IF(H569="""","""",
SUM(ARRAYFORMULA(VALUE(SPLIT(H569,CHAR(10)))))
)"),"")</f>
        <v/>
      </c>
      <c r="J569" s="17" t="str">
        <f>IFERROR(__xludf.DUMMYFUNCTION("IFERROR(
  TEXTJOIN(CHAR(10),TRUE,FILTER('SUMMARY DATA'!I:I,'SUMMARY DATA'!$A:$A=$A569,'SUMMARY DATA'!$C:$C=$B569,'SUMMARY DATA'!$B:$B=""RWS"")),
  IF(
    OR(
      ISNUMBER(SEARCH(""CDM CASH DEPOSIT"",$C569)),
      ISNUMBER(SEARCH(""CASH DEPOSIT"",$C56"&amp;"9)),
      COUNTIFS('SUMMARY DATA'!$D:$D,$C569,'SUMMARY DATA'!$B:$B,""RWS"")&lt;&gt;1
    ),
    """",
    IFERROR(TEXTJOIN(CHAR(10),TRUE,FILTER('SUMMARY DATA'!I:I,'SUMMARY DATA'!$D:$D=$C569,'SUMMARY DATA'!$B:$B=""RWS"")),"""")
  )
)"),"")</f>
        <v/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Height="1" spans="1:27">
      <c r="A570" s="2" t="s">
        <v>2030</v>
      </c>
      <c r="B570" s="15">
        <v>46048</v>
      </c>
      <c r="C570" s="2" t="s">
        <v>2031</v>
      </c>
      <c r="D570" s="3">
        <v>239.21</v>
      </c>
      <c r="E570" s="16" t="str">
        <f>IFERROR(__xludf.DUMMYFUNCTION("IFERROR(
  TEXTJOIN(CHAR(10),TRUE,FILTER('SUMMARY DATA'!E:E,'SUMMARY DATA'!$A:$A=$A570,'SUMMARY DATA'!$C:$C=$B570,'SUMMARY DATA'!$B:$B=""RWS"")),
  IF(
    OR(
      ISNUMBER(SEARCH(""CDM CASH DEPOSIT"",$C570)),
      ISNUMBER(SEARCH(""CASH DEPOSIT"",$C57"&amp;"0)),
      COUNTIFS('SUMMARY DATA'!$D:$D,$C570,'SUMMARY DATA'!$B:$B,""RWS"")&lt;&gt;1
    ),
    """",
    IFERROR(TEXTJOIN(CHAR(10),TRUE,FILTER('SUMMARY DATA'!E:E,'SUMMARY DATA'!$D:$D=$C570,'SUMMARY DATA'!$B:$B=""RWS"")),"""")
  )
)"),"")</f>
        <v/>
      </c>
      <c r="F570" s="17" t="str">
        <f>IFERROR(__xludf.DUMMYFUNCTION("IFERROR(
  TEXTJOIN(CHAR(10),TRUE,FILTER('SUMMARY DATA'!F:F,'SUMMARY DATA'!$A:$A=$A570,'SUMMARY DATA'!$C:$C=$B570,'SUMMARY DATA'!$B:$B=""RWS"")),
  IF(
    OR(
      ISNUMBER(SEARCH(""CDM CASH DEPOSIT"",$C570)),
      ISNUMBER(SEARCH(""CASH DEPOSIT"",$C57"&amp;"0)),
      COUNTIFS('SUMMARY DATA'!$D:$D,$C570,'SUMMARY DATA'!$B:$B,""RWS"")&lt;&gt;1
    ),
    """",
    IFERROR(TEXTJOIN(CHAR(10),TRUE,FILTER('SUMMARY DATA'!F:F,'SUMMARY DATA'!$D:$D=$C570,'SUMMARY DATA'!$B:$B=""RWS"")),"""")
  )
)"),"")</f>
        <v/>
      </c>
      <c r="G570" s="17" t="str">
        <f>IFERROR(__xludf.DUMMYFUNCTION("IFERROR(
  TEXTJOIN(CHAR(10),TRUE,FILTER('SUMMARY DATA'!G:G,'SUMMARY DATA'!$A:$A=$A570,'SUMMARY DATA'!$C:$C=$B570,'SUMMARY DATA'!$B:$B=""RWS"")),
  IF(
    OR(
      ISNUMBER(SEARCH(""CDM CASH DEPOSIT"",$C570)),
      ISNUMBER(SEARCH(""CASH DEPOSIT"",$C57"&amp;"0)),
      COUNTIFS('SUMMARY DATA'!$D:$D,$C570,'SUMMARY DATA'!$B:$B,""RWS"")&lt;&gt;1
    ),
    """",
    IFERROR(TEXTJOIN(CHAR(10),TRUE,FILTER('SUMMARY DATA'!G:G,'SUMMARY DATA'!$D:$D=$C570,'SUMMARY DATA'!$B:$B=""RWS"")),"""")
  )
)"),"")</f>
        <v/>
      </c>
      <c r="H570" s="18" t="str">
        <f>IFERROR(__xludf.DUMMYFUNCTION("IFERROR(
  TEXTJOIN(CHAR(10),TRUE,FILTER('SUMMARY DATA'!H:H,'SUMMARY DATA'!$A:$A=$A570,'SUMMARY DATA'!$C:$C=$B570,'SUMMARY DATA'!$B:$B=""RWS"",'SUMMARY DATA'!$H:$H=$D570)),
  IF(
    OR(
      ISNUMBER(SEARCH(""CDM CASH DEPOSIT"",$C570)),
      ISNUMBER(S"&amp;"EARCH(""CASH DEPOSIT"",$C570))
    ),
    """",
    IFERROR(TEXTJOIN(CHAR(10),TRUE,FILTER('SUMMARY DATA'!H:H,'SUMMARY DATA'!$D:$D=$C570,'SUMMARY DATA'!$B:$B=""RWS"",'SUMMARY DATA'!$H:$H=$D570)),"""")
  )
)"),"")</f>
        <v/>
      </c>
      <c r="I570" s="18" t="str">
        <f>IFERROR(__xludf.DUMMYFUNCTION("IF(H570="""","""",
SUM(ARRAYFORMULA(VALUE(SPLIT(H570,CHAR(10)))))
)"),"")</f>
        <v/>
      </c>
      <c r="J570" s="17" t="str">
        <f>IFERROR(__xludf.DUMMYFUNCTION("IFERROR(
  TEXTJOIN(CHAR(10),TRUE,FILTER('SUMMARY DATA'!I:I,'SUMMARY DATA'!$A:$A=$A570,'SUMMARY DATA'!$C:$C=$B570,'SUMMARY DATA'!$B:$B=""RWS"")),
  IF(
    OR(
      ISNUMBER(SEARCH(""CDM CASH DEPOSIT"",$C570)),
      ISNUMBER(SEARCH(""CASH DEPOSIT"",$C57"&amp;"0)),
      COUNTIFS('SUMMARY DATA'!$D:$D,$C570,'SUMMARY DATA'!$B:$B,""RWS"")&lt;&gt;1
    ),
    """",
    IFERROR(TEXTJOIN(CHAR(10),TRUE,FILTER('SUMMARY DATA'!I:I,'SUMMARY DATA'!$D:$D=$C570,'SUMMARY DATA'!$B:$B=""RWS"")),"""")
  )
)"),"")</f>
        <v/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Height="1" spans="1:27">
      <c r="A571" s="2"/>
      <c r="B571" s="15">
        <v>46048</v>
      </c>
      <c r="C571" s="2" t="s">
        <v>2032</v>
      </c>
      <c r="D571" s="3">
        <v>1</v>
      </c>
      <c r="E571" s="16" t="str">
        <f>IFERROR(__xludf.DUMMYFUNCTION("IFERROR(
  TEXTJOIN(CHAR(10),TRUE,FILTER('SUMMARY DATA'!E:E,'SUMMARY DATA'!$A:$A=$A571,'SUMMARY DATA'!$C:$C=$B571,'SUMMARY DATA'!$B:$B=""RWS"")),
  IF(
    OR(
      ISNUMBER(SEARCH(""CDM CASH DEPOSIT"",$C571)),
      ISNUMBER(SEARCH(""CASH DEPOSIT"",$C57"&amp;"1)),
      COUNTIFS('SUMMARY DATA'!$D:$D,$C571,'SUMMARY DATA'!$B:$B,""RWS"")&lt;&gt;1
    ),
    """",
    IFERROR(TEXTJOIN(CHAR(10),TRUE,FILTER('SUMMARY DATA'!E:E,'SUMMARY DATA'!$D:$D=$C571,'SUMMARY DATA'!$B:$B=""RWS"")),"""")
  )
)"),"")</f>
        <v/>
      </c>
      <c r="F571" s="17" t="str">
        <f>IFERROR(__xludf.DUMMYFUNCTION("IFERROR(
  TEXTJOIN(CHAR(10),TRUE,FILTER('SUMMARY DATA'!F:F,'SUMMARY DATA'!$A:$A=$A571,'SUMMARY DATA'!$C:$C=$B571,'SUMMARY DATA'!$B:$B=""RWS"")),
  IF(
    OR(
      ISNUMBER(SEARCH(""CDM CASH DEPOSIT"",$C571)),
      ISNUMBER(SEARCH(""CASH DEPOSIT"",$C57"&amp;"1)),
      COUNTIFS('SUMMARY DATA'!$D:$D,$C571,'SUMMARY DATA'!$B:$B,""RWS"")&lt;&gt;1
    ),
    """",
    IFERROR(TEXTJOIN(CHAR(10),TRUE,FILTER('SUMMARY DATA'!F:F,'SUMMARY DATA'!$D:$D=$C571,'SUMMARY DATA'!$B:$B=""RWS"")),"""")
  )
)"),"")</f>
        <v/>
      </c>
      <c r="G571" s="17" t="str">
        <f>IFERROR(__xludf.DUMMYFUNCTION("IFERROR(
  TEXTJOIN(CHAR(10),TRUE,FILTER('SUMMARY DATA'!G:G,'SUMMARY DATA'!$A:$A=$A571,'SUMMARY DATA'!$C:$C=$B571,'SUMMARY DATA'!$B:$B=""RWS"")),
  IF(
    OR(
      ISNUMBER(SEARCH(""CDM CASH DEPOSIT"",$C571)),
      ISNUMBER(SEARCH(""CASH DEPOSIT"",$C57"&amp;"1)),
      COUNTIFS('SUMMARY DATA'!$D:$D,$C571,'SUMMARY DATA'!$B:$B,""RWS"")&lt;&gt;1
    ),
    """",
    IFERROR(TEXTJOIN(CHAR(10),TRUE,FILTER('SUMMARY DATA'!G:G,'SUMMARY DATA'!$D:$D=$C571,'SUMMARY DATA'!$B:$B=""RWS"")),"""")
  )
)"),"")</f>
        <v/>
      </c>
      <c r="H571" s="18" t="str">
        <f>IFERROR(__xludf.DUMMYFUNCTION("IFERROR(
  TEXTJOIN(CHAR(10),TRUE,FILTER('SUMMARY DATA'!H:H,'SUMMARY DATA'!$A:$A=$A571,'SUMMARY DATA'!$C:$C=$B571,'SUMMARY DATA'!$B:$B=""RWS"",'SUMMARY DATA'!$H:$H=$D571)),
  IF(
    OR(
      ISNUMBER(SEARCH(""CDM CASH DEPOSIT"",$C571)),
      ISNUMBER(S"&amp;"EARCH(""CASH DEPOSIT"",$C571))
    ),
    """",
    IFERROR(TEXTJOIN(CHAR(10),TRUE,FILTER('SUMMARY DATA'!H:H,'SUMMARY DATA'!$D:$D=$C571,'SUMMARY DATA'!$B:$B=""RWS"",'SUMMARY DATA'!$H:$H=$D571)),"""")
  )
)"),"")</f>
        <v/>
      </c>
      <c r="I571" s="18" t="str">
        <f>IFERROR(__xludf.DUMMYFUNCTION("IF(H571="""","""",
SUM(ARRAYFORMULA(VALUE(SPLIT(H571,CHAR(10)))))
)"),"")</f>
        <v/>
      </c>
      <c r="J571" s="17" t="str">
        <f>IFERROR(__xludf.DUMMYFUNCTION("IFERROR(
  TEXTJOIN(CHAR(10),TRUE,FILTER('SUMMARY DATA'!I:I,'SUMMARY DATA'!$A:$A=$A571,'SUMMARY DATA'!$C:$C=$B571,'SUMMARY DATA'!$B:$B=""RWS"")),
  IF(
    OR(
      ISNUMBER(SEARCH(""CDM CASH DEPOSIT"",$C571)),
      ISNUMBER(SEARCH(""CASH DEPOSIT"",$C57"&amp;"1)),
      COUNTIFS('SUMMARY DATA'!$D:$D,$C571,'SUMMARY DATA'!$B:$B,""RWS"")&lt;&gt;1
    ),
    """",
    IFERROR(TEXTJOIN(CHAR(10),TRUE,FILTER('SUMMARY DATA'!I:I,'SUMMARY DATA'!$D:$D=$C571,'SUMMARY DATA'!$B:$B=""RWS"")),"""")
  )
)"),"")</f>
        <v/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Height="1" spans="1:27">
      <c r="A572" s="2"/>
      <c r="B572" s="15">
        <v>46048</v>
      </c>
      <c r="C572" s="2" t="s">
        <v>2033</v>
      </c>
      <c r="D572" s="3">
        <v>1</v>
      </c>
      <c r="E572" s="16" t="str">
        <f>IFERROR(__xludf.DUMMYFUNCTION("IFERROR(
  TEXTJOIN(CHAR(10),TRUE,FILTER('SUMMARY DATA'!E:E,'SUMMARY DATA'!$A:$A=$A572,'SUMMARY DATA'!$C:$C=$B572,'SUMMARY DATA'!$B:$B=""RWS"")),
  IF(
    OR(
      ISNUMBER(SEARCH(""CDM CASH DEPOSIT"",$C572)),
      ISNUMBER(SEARCH(""CASH DEPOSIT"",$C57"&amp;"2)),
      COUNTIFS('SUMMARY DATA'!$D:$D,$C572,'SUMMARY DATA'!$B:$B,""RWS"")&lt;&gt;1
    ),
    """",
    IFERROR(TEXTJOIN(CHAR(10),TRUE,FILTER('SUMMARY DATA'!E:E,'SUMMARY DATA'!$D:$D=$C572,'SUMMARY DATA'!$B:$B=""RWS"")),"""")
  )
)"),"")</f>
        <v/>
      </c>
      <c r="F572" s="17" t="str">
        <f>IFERROR(__xludf.DUMMYFUNCTION("IFERROR(
  TEXTJOIN(CHAR(10),TRUE,FILTER('SUMMARY DATA'!F:F,'SUMMARY DATA'!$A:$A=$A572,'SUMMARY DATA'!$C:$C=$B572,'SUMMARY DATA'!$B:$B=""RWS"")),
  IF(
    OR(
      ISNUMBER(SEARCH(""CDM CASH DEPOSIT"",$C572)),
      ISNUMBER(SEARCH(""CASH DEPOSIT"",$C57"&amp;"2)),
      COUNTIFS('SUMMARY DATA'!$D:$D,$C572,'SUMMARY DATA'!$B:$B,""RWS"")&lt;&gt;1
    ),
    """",
    IFERROR(TEXTJOIN(CHAR(10),TRUE,FILTER('SUMMARY DATA'!F:F,'SUMMARY DATA'!$D:$D=$C572,'SUMMARY DATA'!$B:$B=""RWS"")),"""")
  )
)"),"")</f>
        <v/>
      </c>
      <c r="G572" s="17" t="str">
        <f>IFERROR(__xludf.DUMMYFUNCTION("IFERROR(
  TEXTJOIN(CHAR(10),TRUE,FILTER('SUMMARY DATA'!G:G,'SUMMARY DATA'!$A:$A=$A572,'SUMMARY DATA'!$C:$C=$B572,'SUMMARY DATA'!$B:$B=""RWS"")),
  IF(
    OR(
      ISNUMBER(SEARCH(""CDM CASH DEPOSIT"",$C572)),
      ISNUMBER(SEARCH(""CASH DEPOSIT"",$C57"&amp;"2)),
      COUNTIFS('SUMMARY DATA'!$D:$D,$C572,'SUMMARY DATA'!$B:$B,""RWS"")&lt;&gt;1
    ),
    """",
    IFERROR(TEXTJOIN(CHAR(10),TRUE,FILTER('SUMMARY DATA'!G:G,'SUMMARY DATA'!$D:$D=$C572,'SUMMARY DATA'!$B:$B=""RWS"")),"""")
  )
)"),"")</f>
        <v/>
      </c>
      <c r="H572" s="18" t="str">
        <f>IFERROR(__xludf.DUMMYFUNCTION("IFERROR(
  TEXTJOIN(CHAR(10),TRUE,FILTER('SUMMARY DATA'!H:H,'SUMMARY DATA'!$A:$A=$A572,'SUMMARY DATA'!$C:$C=$B572,'SUMMARY DATA'!$B:$B=""RWS"",'SUMMARY DATA'!$H:$H=$D572)),
  IF(
    OR(
      ISNUMBER(SEARCH(""CDM CASH DEPOSIT"",$C572)),
      ISNUMBER(S"&amp;"EARCH(""CASH DEPOSIT"",$C572))
    ),
    """",
    IFERROR(TEXTJOIN(CHAR(10),TRUE,FILTER('SUMMARY DATA'!H:H,'SUMMARY DATA'!$D:$D=$C572,'SUMMARY DATA'!$B:$B=""RWS"",'SUMMARY DATA'!$H:$H=$D572)),"""")
  )
)"),"")</f>
        <v/>
      </c>
      <c r="I572" s="18" t="str">
        <f>IFERROR(__xludf.DUMMYFUNCTION("IF(H572="""","""",
SUM(ARRAYFORMULA(VALUE(SPLIT(H572,CHAR(10)))))
)"),"")</f>
        <v/>
      </c>
      <c r="J572" s="17" t="str">
        <f>IFERROR(__xludf.DUMMYFUNCTION("IFERROR(
  TEXTJOIN(CHAR(10),TRUE,FILTER('SUMMARY DATA'!I:I,'SUMMARY DATA'!$A:$A=$A572,'SUMMARY DATA'!$C:$C=$B572,'SUMMARY DATA'!$B:$B=""RWS"")),
  IF(
    OR(
      ISNUMBER(SEARCH(""CDM CASH DEPOSIT"",$C572)),
      ISNUMBER(SEARCH(""CASH DEPOSIT"",$C57"&amp;"2)),
      COUNTIFS('SUMMARY DATA'!$D:$D,$C572,'SUMMARY DATA'!$B:$B,""RWS"")&lt;&gt;1
    ),
    """",
    IFERROR(TEXTJOIN(CHAR(10),TRUE,FILTER('SUMMARY DATA'!I:I,'SUMMARY DATA'!$D:$D=$C572,'SUMMARY DATA'!$B:$B=""RWS"")),"""")
  )
)"),"")</f>
        <v/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Height="1" spans="1:27">
      <c r="A573" s="2"/>
      <c r="B573" s="15">
        <v>46048</v>
      </c>
      <c r="C573" s="2" t="s">
        <v>2034</v>
      </c>
      <c r="D573" s="3">
        <v>1</v>
      </c>
      <c r="E573" s="16" t="str">
        <f>IFERROR(__xludf.DUMMYFUNCTION("IFERROR(
  TEXTJOIN(CHAR(10),TRUE,FILTER('SUMMARY DATA'!E:E,'SUMMARY DATA'!$A:$A=$A573,'SUMMARY DATA'!$C:$C=$B573,'SUMMARY DATA'!$B:$B=""RWS"")),
  IF(
    OR(
      ISNUMBER(SEARCH(""CDM CASH DEPOSIT"",$C573)),
      ISNUMBER(SEARCH(""CASH DEPOSIT"",$C57"&amp;"3)),
      COUNTIFS('SUMMARY DATA'!$D:$D,$C573,'SUMMARY DATA'!$B:$B,""RWS"")&lt;&gt;1
    ),
    """",
    IFERROR(TEXTJOIN(CHAR(10),TRUE,FILTER('SUMMARY DATA'!E:E,'SUMMARY DATA'!$D:$D=$C573,'SUMMARY DATA'!$B:$B=""RWS"")),"""")
  )
)"),"")</f>
        <v/>
      </c>
      <c r="F573" s="17" t="str">
        <f>IFERROR(__xludf.DUMMYFUNCTION("IFERROR(
  TEXTJOIN(CHAR(10),TRUE,FILTER('SUMMARY DATA'!F:F,'SUMMARY DATA'!$A:$A=$A573,'SUMMARY DATA'!$C:$C=$B573,'SUMMARY DATA'!$B:$B=""RWS"")),
  IF(
    OR(
      ISNUMBER(SEARCH(""CDM CASH DEPOSIT"",$C573)),
      ISNUMBER(SEARCH(""CASH DEPOSIT"",$C57"&amp;"3)),
      COUNTIFS('SUMMARY DATA'!$D:$D,$C573,'SUMMARY DATA'!$B:$B,""RWS"")&lt;&gt;1
    ),
    """",
    IFERROR(TEXTJOIN(CHAR(10),TRUE,FILTER('SUMMARY DATA'!F:F,'SUMMARY DATA'!$D:$D=$C573,'SUMMARY DATA'!$B:$B=""RWS"")),"""")
  )
)"),"")</f>
        <v/>
      </c>
      <c r="G573" s="17" t="str">
        <f>IFERROR(__xludf.DUMMYFUNCTION("IFERROR(
  TEXTJOIN(CHAR(10),TRUE,FILTER('SUMMARY DATA'!G:G,'SUMMARY DATA'!$A:$A=$A573,'SUMMARY DATA'!$C:$C=$B573,'SUMMARY DATA'!$B:$B=""RWS"")),
  IF(
    OR(
      ISNUMBER(SEARCH(""CDM CASH DEPOSIT"",$C573)),
      ISNUMBER(SEARCH(""CASH DEPOSIT"",$C57"&amp;"3)),
      COUNTIFS('SUMMARY DATA'!$D:$D,$C573,'SUMMARY DATA'!$B:$B,""RWS"")&lt;&gt;1
    ),
    """",
    IFERROR(TEXTJOIN(CHAR(10),TRUE,FILTER('SUMMARY DATA'!G:G,'SUMMARY DATA'!$D:$D=$C573,'SUMMARY DATA'!$B:$B=""RWS"")),"""")
  )
)"),"")</f>
        <v/>
      </c>
      <c r="H573" s="18" t="str">
        <f>IFERROR(__xludf.DUMMYFUNCTION("IFERROR(
  TEXTJOIN(CHAR(10),TRUE,FILTER('SUMMARY DATA'!H:H,'SUMMARY DATA'!$A:$A=$A573,'SUMMARY DATA'!$C:$C=$B573,'SUMMARY DATA'!$B:$B=""RWS"",'SUMMARY DATA'!$H:$H=$D573)),
  IF(
    OR(
      ISNUMBER(SEARCH(""CDM CASH DEPOSIT"",$C573)),
      ISNUMBER(S"&amp;"EARCH(""CASH DEPOSIT"",$C573))
    ),
    """",
    IFERROR(TEXTJOIN(CHAR(10),TRUE,FILTER('SUMMARY DATA'!H:H,'SUMMARY DATA'!$D:$D=$C573,'SUMMARY DATA'!$B:$B=""RWS"",'SUMMARY DATA'!$H:$H=$D573)),"""")
  )
)"),"")</f>
        <v/>
      </c>
      <c r="I573" s="18" t="str">
        <f>IFERROR(__xludf.DUMMYFUNCTION("IF(H573="""","""",
SUM(ARRAYFORMULA(VALUE(SPLIT(H573,CHAR(10)))))
)"),"")</f>
        <v/>
      </c>
      <c r="J573" s="17" t="str">
        <f>IFERROR(__xludf.DUMMYFUNCTION("IFERROR(
  TEXTJOIN(CHAR(10),TRUE,FILTER('SUMMARY DATA'!I:I,'SUMMARY DATA'!$A:$A=$A573,'SUMMARY DATA'!$C:$C=$B573,'SUMMARY DATA'!$B:$B=""RWS"")),
  IF(
    OR(
      ISNUMBER(SEARCH(""CDM CASH DEPOSIT"",$C573)),
      ISNUMBER(SEARCH(""CASH DEPOSIT"",$C57"&amp;"3)),
      COUNTIFS('SUMMARY DATA'!$D:$D,$C573,'SUMMARY DATA'!$B:$B,""RWS"")&lt;&gt;1
    ),
    """",
    IFERROR(TEXTJOIN(CHAR(10),TRUE,FILTER('SUMMARY DATA'!I:I,'SUMMARY DATA'!$D:$D=$C573,'SUMMARY DATA'!$B:$B=""RWS"")),"""")
  )
)"),"")</f>
        <v/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Height="1" spans="1:27">
      <c r="A574" s="2"/>
      <c r="B574" s="15">
        <v>46048</v>
      </c>
      <c r="C574" s="2" t="s">
        <v>2035</v>
      </c>
      <c r="D574" s="3">
        <v>1</v>
      </c>
      <c r="E574" s="16" t="str">
        <f>IFERROR(__xludf.DUMMYFUNCTION("IFERROR(
  TEXTJOIN(CHAR(10),TRUE,FILTER('SUMMARY DATA'!E:E,'SUMMARY DATA'!$A:$A=$A574,'SUMMARY DATA'!$C:$C=$B574,'SUMMARY DATA'!$B:$B=""RWS"")),
  IF(
    OR(
      ISNUMBER(SEARCH(""CDM CASH DEPOSIT"",$C574)),
      ISNUMBER(SEARCH(""CASH DEPOSIT"",$C57"&amp;"4)),
      COUNTIFS('SUMMARY DATA'!$D:$D,$C574,'SUMMARY DATA'!$B:$B,""RWS"")&lt;&gt;1
    ),
    """",
    IFERROR(TEXTJOIN(CHAR(10),TRUE,FILTER('SUMMARY DATA'!E:E,'SUMMARY DATA'!$D:$D=$C574,'SUMMARY DATA'!$B:$B=""RWS"")),"""")
  )
)"),"")</f>
        <v/>
      </c>
      <c r="F574" s="17" t="str">
        <f>IFERROR(__xludf.DUMMYFUNCTION("IFERROR(
  TEXTJOIN(CHAR(10),TRUE,FILTER('SUMMARY DATA'!F:F,'SUMMARY DATA'!$A:$A=$A574,'SUMMARY DATA'!$C:$C=$B574,'SUMMARY DATA'!$B:$B=""RWS"")),
  IF(
    OR(
      ISNUMBER(SEARCH(""CDM CASH DEPOSIT"",$C574)),
      ISNUMBER(SEARCH(""CASH DEPOSIT"",$C57"&amp;"4)),
      COUNTIFS('SUMMARY DATA'!$D:$D,$C574,'SUMMARY DATA'!$B:$B,""RWS"")&lt;&gt;1
    ),
    """",
    IFERROR(TEXTJOIN(CHAR(10),TRUE,FILTER('SUMMARY DATA'!F:F,'SUMMARY DATA'!$D:$D=$C574,'SUMMARY DATA'!$B:$B=""RWS"")),"""")
  )
)"),"")</f>
        <v/>
      </c>
      <c r="G574" s="17" t="str">
        <f>IFERROR(__xludf.DUMMYFUNCTION("IFERROR(
  TEXTJOIN(CHAR(10),TRUE,FILTER('SUMMARY DATA'!G:G,'SUMMARY DATA'!$A:$A=$A574,'SUMMARY DATA'!$C:$C=$B574,'SUMMARY DATA'!$B:$B=""RWS"")),
  IF(
    OR(
      ISNUMBER(SEARCH(""CDM CASH DEPOSIT"",$C574)),
      ISNUMBER(SEARCH(""CASH DEPOSIT"",$C57"&amp;"4)),
      COUNTIFS('SUMMARY DATA'!$D:$D,$C574,'SUMMARY DATA'!$B:$B,""RWS"")&lt;&gt;1
    ),
    """",
    IFERROR(TEXTJOIN(CHAR(10),TRUE,FILTER('SUMMARY DATA'!G:G,'SUMMARY DATA'!$D:$D=$C574,'SUMMARY DATA'!$B:$B=""RWS"")),"""")
  )
)"),"")</f>
        <v/>
      </c>
      <c r="H574" s="18" t="str">
        <f>IFERROR(__xludf.DUMMYFUNCTION("IFERROR(
  TEXTJOIN(CHAR(10),TRUE,FILTER('SUMMARY DATA'!H:H,'SUMMARY DATA'!$A:$A=$A574,'SUMMARY DATA'!$C:$C=$B574,'SUMMARY DATA'!$B:$B=""RWS"",'SUMMARY DATA'!$H:$H=$D574)),
  IF(
    OR(
      ISNUMBER(SEARCH(""CDM CASH DEPOSIT"",$C574)),
      ISNUMBER(S"&amp;"EARCH(""CASH DEPOSIT"",$C574))
    ),
    """",
    IFERROR(TEXTJOIN(CHAR(10),TRUE,FILTER('SUMMARY DATA'!H:H,'SUMMARY DATA'!$D:$D=$C574,'SUMMARY DATA'!$B:$B=""RWS"",'SUMMARY DATA'!$H:$H=$D574)),"""")
  )
)"),"")</f>
        <v/>
      </c>
      <c r="I574" s="18" t="str">
        <f>IFERROR(__xludf.DUMMYFUNCTION("IF(H574="""","""",
SUM(ARRAYFORMULA(VALUE(SPLIT(H574,CHAR(10)))))
)"),"")</f>
        <v/>
      </c>
      <c r="J574" s="17" t="str">
        <f>IFERROR(__xludf.DUMMYFUNCTION("IFERROR(
  TEXTJOIN(CHAR(10),TRUE,FILTER('SUMMARY DATA'!I:I,'SUMMARY DATA'!$A:$A=$A574,'SUMMARY DATA'!$C:$C=$B574,'SUMMARY DATA'!$B:$B=""RWS"")),
  IF(
    OR(
      ISNUMBER(SEARCH(""CDM CASH DEPOSIT"",$C574)),
      ISNUMBER(SEARCH(""CASH DEPOSIT"",$C57"&amp;"4)),
      COUNTIFS('SUMMARY DATA'!$D:$D,$C574,'SUMMARY DATA'!$B:$B,""RWS"")&lt;&gt;1
    ),
    """",
    IFERROR(TEXTJOIN(CHAR(10),TRUE,FILTER('SUMMARY DATA'!I:I,'SUMMARY DATA'!$D:$D=$C574,'SUMMARY DATA'!$B:$B=""RWS"")),"""")
  )
)"),"")</f>
        <v/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Height="1" spans="1:27">
      <c r="A575" s="2" t="s">
        <v>2036</v>
      </c>
      <c r="B575" s="15">
        <v>46048</v>
      </c>
      <c r="C575" s="2" t="s">
        <v>2037</v>
      </c>
      <c r="D575" s="3">
        <v>57.85</v>
      </c>
      <c r="E575" s="16" t="str">
        <f>IFERROR(__xludf.DUMMYFUNCTION("IFERROR(
  TEXTJOIN(CHAR(10),TRUE,FILTER('SUMMARY DATA'!E:E,'SUMMARY DATA'!$A:$A=$A575,'SUMMARY DATA'!$C:$C=$B575,'SUMMARY DATA'!$B:$B=""RWS"")),
  IF(
    OR(
      ISNUMBER(SEARCH(""CDM CASH DEPOSIT"",$C575)),
      ISNUMBER(SEARCH(""CASH DEPOSIT"",$C57"&amp;"5)),
      COUNTIFS('SUMMARY DATA'!$D:$D,$C575,'SUMMARY DATA'!$B:$B,""RWS"")&lt;&gt;1
    ),
    """",
    IFERROR(TEXTJOIN(CHAR(10),TRUE,FILTER('SUMMARY DATA'!E:E,'SUMMARY DATA'!$D:$D=$C575,'SUMMARY DATA'!$B:$B=""RWS"")),"""")
  )
)"),"")</f>
        <v/>
      </c>
      <c r="F575" s="17" t="str">
        <f>IFERROR(__xludf.DUMMYFUNCTION("IFERROR(
  TEXTJOIN(CHAR(10),TRUE,FILTER('SUMMARY DATA'!F:F,'SUMMARY DATA'!$A:$A=$A575,'SUMMARY DATA'!$C:$C=$B575,'SUMMARY DATA'!$B:$B=""RWS"")),
  IF(
    OR(
      ISNUMBER(SEARCH(""CDM CASH DEPOSIT"",$C575)),
      ISNUMBER(SEARCH(""CASH DEPOSIT"",$C57"&amp;"5)),
      COUNTIFS('SUMMARY DATA'!$D:$D,$C575,'SUMMARY DATA'!$B:$B,""RWS"")&lt;&gt;1
    ),
    """",
    IFERROR(TEXTJOIN(CHAR(10),TRUE,FILTER('SUMMARY DATA'!F:F,'SUMMARY DATA'!$D:$D=$C575,'SUMMARY DATA'!$B:$B=""RWS"")),"""")
  )
)"),"")</f>
        <v/>
      </c>
      <c r="G575" s="17" t="str">
        <f>IFERROR(__xludf.DUMMYFUNCTION("IFERROR(
  TEXTJOIN(CHAR(10),TRUE,FILTER('SUMMARY DATA'!G:G,'SUMMARY DATA'!$A:$A=$A575,'SUMMARY DATA'!$C:$C=$B575,'SUMMARY DATA'!$B:$B=""RWS"")),
  IF(
    OR(
      ISNUMBER(SEARCH(""CDM CASH DEPOSIT"",$C575)),
      ISNUMBER(SEARCH(""CASH DEPOSIT"",$C57"&amp;"5)),
      COUNTIFS('SUMMARY DATA'!$D:$D,$C575,'SUMMARY DATA'!$B:$B,""RWS"")&lt;&gt;1
    ),
    """",
    IFERROR(TEXTJOIN(CHAR(10),TRUE,FILTER('SUMMARY DATA'!G:G,'SUMMARY DATA'!$D:$D=$C575,'SUMMARY DATA'!$B:$B=""RWS"")),"""")
  )
)"),"")</f>
        <v/>
      </c>
      <c r="H575" s="18" t="str">
        <f>IFERROR(__xludf.DUMMYFUNCTION("IFERROR(
  TEXTJOIN(CHAR(10),TRUE,FILTER('SUMMARY DATA'!H:H,'SUMMARY DATA'!$A:$A=$A575,'SUMMARY DATA'!$C:$C=$B575,'SUMMARY DATA'!$B:$B=""RWS"",'SUMMARY DATA'!$H:$H=$D575)),
  IF(
    OR(
      ISNUMBER(SEARCH(""CDM CASH DEPOSIT"",$C575)),
      ISNUMBER(S"&amp;"EARCH(""CASH DEPOSIT"",$C575))
    ),
    """",
    IFERROR(TEXTJOIN(CHAR(10),TRUE,FILTER('SUMMARY DATA'!H:H,'SUMMARY DATA'!$D:$D=$C575,'SUMMARY DATA'!$B:$B=""RWS"",'SUMMARY DATA'!$H:$H=$D575)),"""")
  )
)"),"")</f>
        <v/>
      </c>
      <c r="I575" s="18" t="str">
        <f>IFERROR(__xludf.DUMMYFUNCTION("IF(H575="""","""",
SUM(ARRAYFORMULA(VALUE(SPLIT(H575,CHAR(10)))))
)"),"")</f>
        <v/>
      </c>
      <c r="J575" s="17" t="str">
        <f>IFERROR(__xludf.DUMMYFUNCTION("IFERROR(
  TEXTJOIN(CHAR(10),TRUE,FILTER('SUMMARY DATA'!I:I,'SUMMARY DATA'!$A:$A=$A575,'SUMMARY DATA'!$C:$C=$B575,'SUMMARY DATA'!$B:$B=""RWS"")),
  IF(
    OR(
      ISNUMBER(SEARCH(""CDM CASH DEPOSIT"",$C575)),
      ISNUMBER(SEARCH(""CASH DEPOSIT"",$C57"&amp;"5)),
      COUNTIFS('SUMMARY DATA'!$D:$D,$C575,'SUMMARY DATA'!$B:$B,""RWS"")&lt;&gt;1
    ),
    """",
    IFERROR(TEXTJOIN(CHAR(10),TRUE,FILTER('SUMMARY DATA'!I:I,'SUMMARY DATA'!$D:$D=$C575,'SUMMARY DATA'!$B:$B=""RWS"")),"""")
  )
)"),"")</f>
        <v/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Height="1" spans="1:27">
      <c r="A576" s="2"/>
      <c r="B576" s="15">
        <v>46048</v>
      </c>
      <c r="C576" s="2" t="s">
        <v>2038</v>
      </c>
      <c r="D576" s="3">
        <v>157.88</v>
      </c>
      <c r="E576" s="16" t="str">
        <f>IFERROR(__xludf.DUMMYFUNCTION("IFERROR(
  TEXTJOIN(CHAR(10),TRUE,FILTER('SUMMARY DATA'!E:E,'SUMMARY DATA'!$A:$A=$A576,'SUMMARY DATA'!$C:$C=$B576,'SUMMARY DATA'!$B:$B=""RWS"")),
  IF(
    OR(
      ISNUMBER(SEARCH(""CDM CASH DEPOSIT"",$C576)),
      ISNUMBER(SEARCH(""CASH DEPOSIT"",$C57"&amp;"6)),
      COUNTIFS('SUMMARY DATA'!$D:$D,$C576,'SUMMARY DATA'!$B:$B,""RWS"")&lt;&gt;1
    ),
    """",
    IFERROR(TEXTJOIN(CHAR(10),TRUE,FILTER('SUMMARY DATA'!E:E,'SUMMARY DATA'!$D:$D=$C576,'SUMMARY DATA'!$B:$B=""RWS"")),"""")
  )
)"),"")</f>
        <v/>
      </c>
      <c r="F576" s="17" t="str">
        <f>IFERROR(__xludf.DUMMYFUNCTION("IFERROR(
  TEXTJOIN(CHAR(10),TRUE,FILTER('SUMMARY DATA'!F:F,'SUMMARY DATA'!$A:$A=$A576,'SUMMARY DATA'!$C:$C=$B576,'SUMMARY DATA'!$B:$B=""RWS"")),
  IF(
    OR(
      ISNUMBER(SEARCH(""CDM CASH DEPOSIT"",$C576)),
      ISNUMBER(SEARCH(""CASH DEPOSIT"",$C57"&amp;"6)),
      COUNTIFS('SUMMARY DATA'!$D:$D,$C576,'SUMMARY DATA'!$B:$B,""RWS"")&lt;&gt;1
    ),
    """",
    IFERROR(TEXTJOIN(CHAR(10),TRUE,FILTER('SUMMARY DATA'!F:F,'SUMMARY DATA'!$D:$D=$C576,'SUMMARY DATA'!$B:$B=""RWS"")),"""")
  )
)"),"")</f>
        <v/>
      </c>
      <c r="G576" s="17" t="str">
        <f>IFERROR(__xludf.DUMMYFUNCTION("IFERROR(
  TEXTJOIN(CHAR(10),TRUE,FILTER('SUMMARY DATA'!G:G,'SUMMARY DATA'!$A:$A=$A576,'SUMMARY DATA'!$C:$C=$B576,'SUMMARY DATA'!$B:$B=""RWS"")),
  IF(
    OR(
      ISNUMBER(SEARCH(""CDM CASH DEPOSIT"",$C576)),
      ISNUMBER(SEARCH(""CASH DEPOSIT"",$C57"&amp;"6)),
      COUNTIFS('SUMMARY DATA'!$D:$D,$C576,'SUMMARY DATA'!$B:$B,""RWS"")&lt;&gt;1
    ),
    """",
    IFERROR(TEXTJOIN(CHAR(10),TRUE,FILTER('SUMMARY DATA'!G:G,'SUMMARY DATA'!$D:$D=$C576,'SUMMARY DATA'!$B:$B=""RWS"")),"""")
  )
)"),"")</f>
        <v/>
      </c>
      <c r="H576" s="18" t="str">
        <f>IFERROR(__xludf.DUMMYFUNCTION("IFERROR(
  TEXTJOIN(CHAR(10),TRUE,FILTER('SUMMARY DATA'!H:H,'SUMMARY DATA'!$A:$A=$A576,'SUMMARY DATA'!$C:$C=$B576,'SUMMARY DATA'!$B:$B=""RWS"",'SUMMARY DATA'!$H:$H=$D576)),
  IF(
    OR(
      ISNUMBER(SEARCH(""CDM CASH DEPOSIT"",$C576)),
      ISNUMBER(S"&amp;"EARCH(""CASH DEPOSIT"",$C576))
    ),
    """",
    IFERROR(TEXTJOIN(CHAR(10),TRUE,FILTER('SUMMARY DATA'!H:H,'SUMMARY DATA'!$D:$D=$C576,'SUMMARY DATA'!$B:$B=""RWS"",'SUMMARY DATA'!$H:$H=$D576)),"""")
  )
)"),"")</f>
        <v/>
      </c>
      <c r="I576" s="18" t="str">
        <f>IFERROR(__xludf.DUMMYFUNCTION("IF(H576="""","""",
SUM(ARRAYFORMULA(VALUE(SPLIT(H576,CHAR(10)))))
)"),"")</f>
        <v/>
      </c>
      <c r="J576" s="17" t="str">
        <f>IFERROR(__xludf.DUMMYFUNCTION("IFERROR(
  TEXTJOIN(CHAR(10),TRUE,FILTER('SUMMARY DATA'!I:I,'SUMMARY DATA'!$A:$A=$A576,'SUMMARY DATA'!$C:$C=$B576,'SUMMARY DATA'!$B:$B=""RWS"")),
  IF(
    OR(
      ISNUMBER(SEARCH(""CDM CASH DEPOSIT"",$C576)),
      ISNUMBER(SEARCH(""CASH DEPOSIT"",$C57"&amp;"6)),
      COUNTIFS('SUMMARY DATA'!$D:$D,$C576,'SUMMARY DATA'!$B:$B,""RWS"")&lt;&gt;1
    ),
    """",
    IFERROR(TEXTJOIN(CHAR(10),TRUE,FILTER('SUMMARY DATA'!I:I,'SUMMARY DATA'!$D:$D=$C576,'SUMMARY DATA'!$B:$B=""RWS"")),"""")
  )
)"),"")</f>
        <v/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Height="1" spans="1:27">
      <c r="A577" s="2"/>
      <c r="B577" s="15">
        <v>46048</v>
      </c>
      <c r="C577" s="2" t="s">
        <v>2039</v>
      </c>
      <c r="D577" s="3">
        <v>11.99</v>
      </c>
      <c r="E577" s="16" t="str">
        <f>IFERROR(__xludf.DUMMYFUNCTION("IFERROR(
  TEXTJOIN(CHAR(10),TRUE,FILTER('SUMMARY DATA'!E:E,'SUMMARY DATA'!$A:$A=$A577,'SUMMARY DATA'!$C:$C=$B577,'SUMMARY DATA'!$B:$B=""RWS"")),
  IF(
    OR(
      ISNUMBER(SEARCH(""CDM CASH DEPOSIT"",$C577)),
      ISNUMBER(SEARCH(""CASH DEPOSIT"",$C57"&amp;"7)),
      COUNTIFS('SUMMARY DATA'!$D:$D,$C577,'SUMMARY DATA'!$B:$B,""RWS"")&lt;&gt;1
    ),
    """",
    IFERROR(TEXTJOIN(CHAR(10),TRUE,FILTER('SUMMARY DATA'!E:E,'SUMMARY DATA'!$D:$D=$C577,'SUMMARY DATA'!$B:$B=""RWS"")),"""")
  )
)"),"")</f>
        <v/>
      </c>
      <c r="F577" s="17" t="str">
        <f>IFERROR(__xludf.DUMMYFUNCTION("IFERROR(
  TEXTJOIN(CHAR(10),TRUE,FILTER('SUMMARY DATA'!F:F,'SUMMARY DATA'!$A:$A=$A577,'SUMMARY DATA'!$C:$C=$B577,'SUMMARY DATA'!$B:$B=""RWS"")),
  IF(
    OR(
      ISNUMBER(SEARCH(""CDM CASH DEPOSIT"",$C577)),
      ISNUMBER(SEARCH(""CASH DEPOSIT"",$C57"&amp;"7)),
      COUNTIFS('SUMMARY DATA'!$D:$D,$C577,'SUMMARY DATA'!$B:$B,""RWS"")&lt;&gt;1
    ),
    """",
    IFERROR(TEXTJOIN(CHAR(10),TRUE,FILTER('SUMMARY DATA'!F:F,'SUMMARY DATA'!$D:$D=$C577,'SUMMARY DATA'!$B:$B=""RWS"")),"""")
  )
)"),"")</f>
        <v/>
      </c>
      <c r="G577" s="17" t="str">
        <f>IFERROR(__xludf.DUMMYFUNCTION("IFERROR(
  TEXTJOIN(CHAR(10),TRUE,FILTER('SUMMARY DATA'!G:G,'SUMMARY DATA'!$A:$A=$A577,'SUMMARY DATA'!$C:$C=$B577,'SUMMARY DATA'!$B:$B=""RWS"")),
  IF(
    OR(
      ISNUMBER(SEARCH(""CDM CASH DEPOSIT"",$C577)),
      ISNUMBER(SEARCH(""CASH DEPOSIT"",$C57"&amp;"7)),
      COUNTIFS('SUMMARY DATA'!$D:$D,$C577,'SUMMARY DATA'!$B:$B,""RWS"")&lt;&gt;1
    ),
    """",
    IFERROR(TEXTJOIN(CHAR(10),TRUE,FILTER('SUMMARY DATA'!G:G,'SUMMARY DATA'!$D:$D=$C577,'SUMMARY DATA'!$B:$B=""RWS"")),"""")
  )
)"),"")</f>
        <v/>
      </c>
      <c r="H577" s="18" t="str">
        <f>IFERROR(__xludf.DUMMYFUNCTION("IFERROR(
  TEXTJOIN(CHAR(10),TRUE,FILTER('SUMMARY DATA'!H:H,'SUMMARY DATA'!$A:$A=$A577,'SUMMARY DATA'!$C:$C=$B577,'SUMMARY DATA'!$B:$B=""RWS"",'SUMMARY DATA'!$H:$H=$D577)),
  IF(
    OR(
      ISNUMBER(SEARCH(""CDM CASH DEPOSIT"",$C577)),
      ISNUMBER(S"&amp;"EARCH(""CASH DEPOSIT"",$C577))
    ),
    """",
    IFERROR(TEXTJOIN(CHAR(10),TRUE,FILTER('SUMMARY DATA'!H:H,'SUMMARY DATA'!$D:$D=$C577,'SUMMARY DATA'!$B:$B=""RWS"",'SUMMARY DATA'!$H:$H=$D577)),"""")
  )
)"),"")</f>
        <v/>
      </c>
      <c r="I577" s="18" t="str">
        <f>IFERROR(__xludf.DUMMYFUNCTION("IF(H577="""","""",
SUM(ARRAYFORMULA(VALUE(SPLIT(H577,CHAR(10)))))
)"),"")</f>
        <v/>
      </c>
      <c r="J577" s="17" t="str">
        <f>IFERROR(__xludf.DUMMYFUNCTION("IFERROR(
  TEXTJOIN(CHAR(10),TRUE,FILTER('SUMMARY DATA'!I:I,'SUMMARY DATA'!$A:$A=$A577,'SUMMARY DATA'!$C:$C=$B577,'SUMMARY DATA'!$B:$B=""RWS"")),
  IF(
    OR(
      ISNUMBER(SEARCH(""CDM CASH DEPOSIT"",$C577)),
      ISNUMBER(SEARCH(""CASH DEPOSIT"",$C57"&amp;"7)),
      COUNTIFS('SUMMARY DATA'!$D:$D,$C577,'SUMMARY DATA'!$B:$B,""RWS"")&lt;&gt;1
    ),
    """",
    IFERROR(TEXTJOIN(CHAR(10),TRUE,FILTER('SUMMARY DATA'!I:I,'SUMMARY DATA'!$D:$D=$C577,'SUMMARY DATA'!$B:$B=""RWS"")),"""")
  )
)"),"")</f>
        <v/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Height="1" spans="1:27">
      <c r="A578" s="2" t="s">
        <v>2040</v>
      </c>
      <c r="B578" s="15">
        <v>46047</v>
      </c>
      <c r="C578" s="2" t="s">
        <v>2041</v>
      </c>
      <c r="D578" s="3">
        <v>25</v>
      </c>
      <c r="E578" s="16" t="str">
        <f>IFERROR(__xludf.DUMMYFUNCTION("IFERROR(
  TEXTJOIN(CHAR(10),TRUE,FILTER('SUMMARY DATA'!E:E,'SUMMARY DATA'!$A:$A=$A578,'SUMMARY DATA'!$C:$C=$B578,'SUMMARY DATA'!$B:$B=""RWS"")),
  IF(
    OR(
      ISNUMBER(SEARCH(""CDM CASH DEPOSIT"",$C578)),
      ISNUMBER(SEARCH(""CASH DEPOSIT"",$C57"&amp;"8)),
      COUNTIFS('SUMMARY DATA'!$D:$D,$C578,'SUMMARY DATA'!$B:$B,""RWS"")&lt;&gt;1
    ),
    """",
    IFERROR(TEXTJOIN(CHAR(10),TRUE,FILTER('SUMMARY DATA'!E:E,'SUMMARY DATA'!$D:$D=$C578,'SUMMARY DATA'!$B:$B=""RWS"")),"""")
  )
)"),"")</f>
        <v/>
      </c>
      <c r="F578" s="17" t="str">
        <f>IFERROR(__xludf.DUMMYFUNCTION("IFERROR(
  TEXTJOIN(CHAR(10),TRUE,FILTER('SUMMARY DATA'!F:F,'SUMMARY DATA'!$A:$A=$A578,'SUMMARY DATA'!$C:$C=$B578,'SUMMARY DATA'!$B:$B=""RWS"")),
  IF(
    OR(
      ISNUMBER(SEARCH(""CDM CASH DEPOSIT"",$C578)),
      ISNUMBER(SEARCH(""CASH DEPOSIT"",$C57"&amp;"8)),
      COUNTIFS('SUMMARY DATA'!$D:$D,$C578,'SUMMARY DATA'!$B:$B,""RWS"")&lt;&gt;1
    ),
    """",
    IFERROR(TEXTJOIN(CHAR(10),TRUE,FILTER('SUMMARY DATA'!F:F,'SUMMARY DATA'!$D:$D=$C578,'SUMMARY DATA'!$B:$B=""RWS"")),"""")
  )
)"),"")</f>
        <v/>
      </c>
      <c r="G578" s="17" t="str">
        <f>IFERROR(__xludf.DUMMYFUNCTION("IFERROR(
  TEXTJOIN(CHAR(10),TRUE,FILTER('SUMMARY DATA'!G:G,'SUMMARY DATA'!$A:$A=$A578,'SUMMARY DATA'!$C:$C=$B578,'SUMMARY DATA'!$B:$B=""RWS"")),
  IF(
    OR(
      ISNUMBER(SEARCH(""CDM CASH DEPOSIT"",$C578)),
      ISNUMBER(SEARCH(""CASH DEPOSIT"",$C57"&amp;"8)),
      COUNTIFS('SUMMARY DATA'!$D:$D,$C578,'SUMMARY DATA'!$B:$B,""RWS"")&lt;&gt;1
    ),
    """",
    IFERROR(TEXTJOIN(CHAR(10),TRUE,FILTER('SUMMARY DATA'!G:G,'SUMMARY DATA'!$D:$D=$C578,'SUMMARY DATA'!$B:$B=""RWS"")),"""")
  )
)"),"")</f>
        <v/>
      </c>
      <c r="H578" s="18" t="str">
        <f>IFERROR(__xludf.DUMMYFUNCTION("IFERROR(
  TEXTJOIN(CHAR(10),TRUE,FILTER('SUMMARY DATA'!H:H,'SUMMARY DATA'!$A:$A=$A578,'SUMMARY DATA'!$C:$C=$B578,'SUMMARY DATA'!$B:$B=""RWS"",'SUMMARY DATA'!$H:$H=$D578)),
  IF(
    OR(
      ISNUMBER(SEARCH(""CDM CASH DEPOSIT"",$C578)),
      ISNUMBER(S"&amp;"EARCH(""CASH DEPOSIT"",$C578))
    ),
    """",
    IFERROR(TEXTJOIN(CHAR(10),TRUE,FILTER('SUMMARY DATA'!H:H,'SUMMARY DATA'!$D:$D=$C578,'SUMMARY DATA'!$B:$B=""RWS"",'SUMMARY DATA'!$H:$H=$D578)),"""")
  )
)"),"")</f>
        <v/>
      </c>
      <c r="I578" s="18" t="str">
        <f>IFERROR(__xludf.DUMMYFUNCTION("IF(H578="""","""",
SUM(ARRAYFORMULA(VALUE(SPLIT(H578,CHAR(10)))))
)"),"")</f>
        <v/>
      </c>
      <c r="J578" s="17" t="str">
        <f>IFERROR(__xludf.DUMMYFUNCTION("IFERROR(
  TEXTJOIN(CHAR(10),TRUE,FILTER('SUMMARY DATA'!I:I,'SUMMARY DATA'!$A:$A=$A578,'SUMMARY DATA'!$C:$C=$B578,'SUMMARY DATA'!$B:$B=""RWS"")),
  IF(
    OR(
      ISNUMBER(SEARCH(""CDM CASH DEPOSIT"",$C578)),
      ISNUMBER(SEARCH(""CASH DEPOSIT"",$C57"&amp;"8)),
      COUNTIFS('SUMMARY DATA'!$D:$D,$C578,'SUMMARY DATA'!$B:$B,""RWS"")&lt;&gt;1
    ),
    """",
    IFERROR(TEXTJOIN(CHAR(10),TRUE,FILTER('SUMMARY DATA'!I:I,'SUMMARY DATA'!$D:$D=$C578,'SUMMARY DATA'!$B:$B=""RWS"")),"""")
  )
)"),"")</f>
        <v/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Height="1" spans="1:27">
      <c r="A579" s="2"/>
      <c r="B579" s="15">
        <v>46047</v>
      </c>
      <c r="C579" s="2" t="s">
        <v>2042</v>
      </c>
      <c r="D579" s="3">
        <v>411</v>
      </c>
      <c r="E579" s="16" t="str">
        <f>IFERROR(__xludf.DUMMYFUNCTION("IFERROR(
  TEXTJOIN(CHAR(10),TRUE,FILTER('SUMMARY DATA'!E:E,'SUMMARY DATA'!$A:$A=$A579,'SUMMARY DATA'!$C:$C=$B579,'SUMMARY DATA'!$B:$B=""RWS"")),
  IF(
    OR(
      ISNUMBER(SEARCH(""CDM CASH DEPOSIT"",$C579)),
      ISNUMBER(SEARCH(""CASH DEPOSIT"",$C57"&amp;"9)),
      COUNTIFS('SUMMARY DATA'!$D:$D,$C579,'SUMMARY DATA'!$B:$B,""RWS"")&lt;&gt;1
    ),
    """",
    IFERROR(TEXTJOIN(CHAR(10),TRUE,FILTER('SUMMARY DATA'!E:E,'SUMMARY DATA'!$D:$D=$C579,'SUMMARY DATA'!$B:$B=""RWS"")),"""")
  )
)"),"")</f>
        <v/>
      </c>
      <c r="F579" s="17" t="str">
        <f>IFERROR(__xludf.DUMMYFUNCTION("IFERROR(
  TEXTJOIN(CHAR(10),TRUE,FILTER('SUMMARY DATA'!F:F,'SUMMARY DATA'!$A:$A=$A579,'SUMMARY DATA'!$C:$C=$B579,'SUMMARY DATA'!$B:$B=""RWS"")),
  IF(
    OR(
      ISNUMBER(SEARCH(""CDM CASH DEPOSIT"",$C579)),
      ISNUMBER(SEARCH(""CASH DEPOSIT"",$C57"&amp;"9)),
      COUNTIFS('SUMMARY DATA'!$D:$D,$C579,'SUMMARY DATA'!$B:$B,""RWS"")&lt;&gt;1
    ),
    """",
    IFERROR(TEXTJOIN(CHAR(10),TRUE,FILTER('SUMMARY DATA'!F:F,'SUMMARY DATA'!$D:$D=$C579,'SUMMARY DATA'!$B:$B=""RWS"")),"""")
  )
)"),"")</f>
        <v/>
      </c>
      <c r="G579" s="17" t="str">
        <f>IFERROR(__xludf.DUMMYFUNCTION("IFERROR(
  TEXTJOIN(CHAR(10),TRUE,FILTER('SUMMARY DATA'!G:G,'SUMMARY DATA'!$A:$A=$A579,'SUMMARY DATA'!$C:$C=$B579,'SUMMARY DATA'!$B:$B=""RWS"")),
  IF(
    OR(
      ISNUMBER(SEARCH(""CDM CASH DEPOSIT"",$C579)),
      ISNUMBER(SEARCH(""CASH DEPOSIT"",$C57"&amp;"9)),
      COUNTIFS('SUMMARY DATA'!$D:$D,$C579,'SUMMARY DATA'!$B:$B,""RWS"")&lt;&gt;1
    ),
    """",
    IFERROR(TEXTJOIN(CHAR(10),TRUE,FILTER('SUMMARY DATA'!G:G,'SUMMARY DATA'!$D:$D=$C579,'SUMMARY DATA'!$B:$B=""RWS"")),"""")
  )
)"),"")</f>
        <v/>
      </c>
      <c r="H579" s="18" t="str">
        <f>IFERROR(__xludf.DUMMYFUNCTION("IFERROR(
  TEXTJOIN(CHAR(10),TRUE,FILTER('SUMMARY DATA'!H:H,'SUMMARY DATA'!$A:$A=$A579,'SUMMARY DATA'!$C:$C=$B579,'SUMMARY DATA'!$B:$B=""RWS"",'SUMMARY DATA'!$H:$H=$D579)),
  IF(
    OR(
      ISNUMBER(SEARCH(""CDM CASH DEPOSIT"",$C579)),
      ISNUMBER(S"&amp;"EARCH(""CASH DEPOSIT"",$C579))
    ),
    """",
    IFERROR(TEXTJOIN(CHAR(10),TRUE,FILTER('SUMMARY DATA'!H:H,'SUMMARY DATA'!$D:$D=$C579,'SUMMARY DATA'!$B:$B=""RWS"",'SUMMARY DATA'!$H:$H=$D579)),"""")
  )
)"),"")</f>
        <v/>
      </c>
      <c r="I579" s="18" t="str">
        <f>IFERROR(__xludf.DUMMYFUNCTION("IF(H579="""","""",
SUM(ARRAYFORMULA(VALUE(SPLIT(H579,CHAR(10)))))
)"),"")</f>
        <v/>
      </c>
      <c r="J579" s="17" t="str">
        <f>IFERROR(__xludf.DUMMYFUNCTION("IFERROR(
  TEXTJOIN(CHAR(10),TRUE,FILTER('SUMMARY DATA'!I:I,'SUMMARY DATA'!$A:$A=$A579,'SUMMARY DATA'!$C:$C=$B579,'SUMMARY DATA'!$B:$B=""RWS"")),
  IF(
    OR(
      ISNUMBER(SEARCH(""CDM CASH DEPOSIT"",$C579)),
      ISNUMBER(SEARCH(""CASH DEPOSIT"",$C57"&amp;"9)),
      COUNTIFS('SUMMARY DATA'!$D:$D,$C579,'SUMMARY DATA'!$B:$B,""RWS"")&lt;&gt;1
    ),
    """",
    IFERROR(TEXTJOIN(CHAR(10),TRUE,FILTER('SUMMARY DATA'!I:I,'SUMMARY DATA'!$D:$D=$C579,'SUMMARY DATA'!$B:$B=""RWS"")),"""")
  )
)"),"")</f>
        <v/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Height="1" spans="1:27">
      <c r="A580" s="2" t="s">
        <v>2043</v>
      </c>
      <c r="B580" s="15">
        <v>46047</v>
      </c>
      <c r="C580" s="2" t="s">
        <v>2044</v>
      </c>
      <c r="D580" s="3">
        <v>3</v>
      </c>
      <c r="E580" s="16" t="str">
        <f>IFERROR(__xludf.DUMMYFUNCTION("IFERROR(
  TEXTJOIN(CHAR(10),TRUE,FILTER('SUMMARY DATA'!E:E,'SUMMARY DATA'!$A:$A=$A580,'SUMMARY DATA'!$C:$C=$B580,'SUMMARY DATA'!$B:$B=""RWS"")),
  IF(
    OR(
      ISNUMBER(SEARCH(""CDM CASH DEPOSIT"",$C580)),
      ISNUMBER(SEARCH(""CASH DEPOSIT"",$C58"&amp;"0)),
      COUNTIFS('SUMMARY DATA'!$D:$D,$C580,'SUMMARY DATA'!$B:$B,""RWS"")&lt;&gt;1
    ),
    """",
    IFERROR(TEXTJOIN(CHAR(10),TRUE,FILTER('SUMMARY DATA'!E:E,'SUMMARY DATA'!$D:$D=$C580,'SUMMARY DATA'!$B:$B=""RWS"")),"""")
  )
)"),"")</f>
        <v/>
      </c>
      <c r="F580" s="17" t="str">
        <f>IFERROR(__xludf.DUMMYFUNCTION("IFERROR(
  TEXTJOIN(CHAR(10),TRUE,FILTER('SUMMARY DATA'!F:F,'SUMMARY DATA'!$A:$A=$A580,'SUMMARY DATA'!$C:$C=$B580,'SUMMARY DATA'!$B:$B=""RWS"")),
  IF(
    OR(
      ISNUMBER(SEARCH(""CDM CASH DEPOSIT"",$C580)),
      ISNUMBER(SEARCH(""CASH DEPOSIT"",$C58"&amp;"0)),
      COUNTIFS('SUMMARY DATA'!$D:$D,$C580,'SUMMARY DATA'!$B:$B,""RWS"")&lt;&gt;1
    ),
    """",
    IFERROR(TEXTJOIN(CHAR(10),TRUE,FILTER('SUMMARY DATA'!F:F,'SUMMARY DATA'!$D:$D=$C580,'SUMMARY DATA'!$B:$B=""RWS"")),"""")
  )
)"),"")</f>
        <v/>
      </c>
      <c r="G580" s="17" t="str">
        <f>IFERROR(__xludf.DUMMYFUNCTION("IFERROR(
  TEXTJOIN(CHAR(10),TRUE,FILTER('SUMMARY DATA'!G:G,'SUMMARY DATA'!$A:$A=$A580,'SUMMARY DATA'!$C:$C=$B580,'SUMMARY DATA'!$B:$B=""RWS"")),
  IF(
    OR(
      ISNUMBER(SEARCH(""CDM CASH DEPOSIT"",$C580)),
      ISNUMBER(SEARCH(""CASH DEPOSIT"",$C58"&amp;"0)),
      COUNTIFS('SUMMARY DATA'!$D:$D,$C580,'SUMMARY DATA'!$B:$B,""RWS"")&lt;&gt;1
    ),
    """",
    IFERROR(TEXTJOIN(CHAR(10),TRUE,FILTER('SUMMARY DATA'!G:G,'SUMMARY DATA'!$D:$D=$C580,'SUMMARY DATA'!$B:$B=""RWS"")),"""")
  )
)"),"")</f>
        <v/>
      </c>
      <c r="H580" s="18" t="str">
        <f>IFERROR(__xludf.DUMMYFUNCTION("IFERROR(
  TEXTJOIN(CHAR(10),TRUE,FILTER('SUMMARY DATA'!H:H,'SUMMARY DATA'!$A:$A=$A580,'SUMMARY DATA'!$C:$C=$B580,'SUMMARY DATA'!$B:$B=""RWS"",'SUMMARY DATA'!$H:$H=$D580)),
  IF(
    OR(
      ISNUMBER(SEARCH(""CDM CASH DEPOSIT"",$C580)),
      ISNUMBER(S"&amp;"EARCH(""CASH DEPOSIT"",$C580))
    ),
    """",
    IFERROR(TEXTJOIN(CHAR(10),TRUE,FILTER('SUMMARY DATA'!H:H,'SUMMARY DATA'!$D:$D=$C580,'SUMMARY DATA'!$B:$B=""RWS"",'SUMMARY DATA'!$H:$H=$D580)),"""")
  )
)"),"")</f>
        <v/>
      </c>
      <c r="I580" s="18" t="str">
        <f>IFERROR(__xludf.DUMMYFUNCTION("IF(H580="""","""",
SUM(ARRAYFORMULA(VALUE(SPLIT(H580,CHAR(10)))))
)"),"")</f>
        <v/>
      </c>
      <c r="J580" s="17" t="str">
        <f>IFERROR(__xludf.DUMMYFUNCTION("IFERROR(
  TEXTJOIN(CHAR(10),TRUE,FILTER('SUMMARY DATA'!I:I,'SUMMARY DATA'!$A:$A=$A580,'SUMMARY DATA'!$C:$C=$B580,'SUMMARY DATA'!$B:$B=""RWS"")),
  IF(
    OR(
      ISNUMBER(SEARCH(""CDM CASH DEPOSIT"",$C580)),
      ISNUMBER(SEARCH(""CASH DEPOSIT"",$C58"&amp;"0)),
      COUNTIFS('SUMMARY DATA'!$D:$D,$C580,'SUMMARY DATA'!$B:$B,""RWS"")&lt;&gt;1
    ),
    """",
    IFERROR(TEXTJOIN(CHAR(10),TRUE,FILTER('SUMMARY DATA'!I:I,'SUMMARY DATA'!$D:$D=$C580,'SUMMARY DATA'!$B:$B=""RWS"")),"""")
  )
)"),"")</f>
        <v/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Height="1" spans="1:27">
      <c r="A581" s="2" t="s">
        <v>2045</v>
      </c>
      <c r="B581" s="15">
        <v>46047</v>
      </c>
      <c r="C581" s="2" t="s">
        <v>2046</v>
      </c>
      <c r="D581" s="3">
        <v>38</v>
      </c>
      <c r="E581" s="16" t="str">
        <f>IFERROR(__xludf.DUMMYFUNCTION("IFERROR(
  TEXTJOIN(CHAR(10),TRUE,FILTER('SUMMARY DATA'!E:E,'SUMMARY DATA'!$A:$A=$A581,'SUMMARY DATA'!$C:$C=$B581,'SUMMARY DATA'!$B:$B=""RWS"")),
  IF(
    OR(
      ISNUMBER(SEARCH(""CDM CASH DEPOSIT"",$C581)),
      ISNUMBER(SEARCH(""CASH DEPOSIT"",$C58"&amp;"1)),
      COUNTIFS('SUMMARY DATA'!$D:$D,$C581,'SUMMARY DATA'!$B:$B,""RWS"")&lt;&gt;1
    ),
    """",
    IFERROR(TEXTJOIN(CHAR(10),TRUE,FILTER('SUMMARY DATA'!E:E,'SUMMARY DATA'!$D:$D=$C581,'SUMMARY DATA'!$B:$B=""RWS"")),"""")
  )
)"),"")</f>
        <v/>
      </c>
      <c r="F581" s="17" t="str">
        <f>IFERROR(__xludf.DUMMYFUNCTION("IFERROR(
  TEXTJOIN(CHAR(10),TRUE,FILTER('SUMMARY DATA'!F:F,'SUMMARY DATA'!$A:$A=$A581,'SUMMARY DATA'!$C:$C=$B581,'SUMMARY DATA'!$B:$B=""RWS"")),
  IF(
    OR(
      ISNUMBER(SEARCH(""CDM CASH DEPOSIT"",$C581)),
      ISNUMBER(SEARCH(""CASH DEPOSIT"",$C58"&amp;"1)),
      COUNTIFS('SUMMARY DATA'!$D:$D,$C581,'SUMMARY DATA'!$B:$B,""RWS"")&lt;&gt;1
    ),
    """",
    IFERROR(TEXTJOIN(CHAR(10),TRUE,FILTER('SUMMARY DATA'!F:F,'SUMMARY DATA'!$D:$D=$C581,'SUMMARY DATA'!$B:$B=""RWS"")),"""")
  )
)"),"")</f>
        <v/>
      </c>
      <c r="G581" s="17" t="str">
        <f>IFERROR(__xludf.DUMMYFUNCTION("IFERROR(
  TEXTJOIN(CHAR(10),TRUE,FILTER('SUMMARY DATA'!G:G,'SUMMARY DATA'!$A:$A=$A581,'SUMMARY DATA'!$C:$C=$B581,'SUMMARY DATA'!$B:$B=""RWS"")),
  IF(
    OR(
      ISNUMBER(SEARCH(""CDM CASH DEPOSIT"",$C581)),
      ISNUMBER(SEARCH(""CASH DEPOSIT"",$C58"&amp;"1)),
      COUNTIFS('SUMMARY DATA'!$D:$D,$C581,'SUMMARY DATA'!$B:$B,""RWS"")&lt;&gt;1
    ),
    """",
    IFERROR(TEXTJOIN(CHAR(10),TRUE,FILTER('SUMMARY DATA'!G:G,'SUMMARY DATA'!$D:$D=$C581,'SUMMARY DATA'!$B:$B=""RWS"")),"""")
  )
)"),"")</f>
        <v/>
      </c>
      <c r="H581" s="18" t="str">
        <f>IFERROR(__xludf.DUMMYFUNCTION("IFERROR(
  TEXTJOIN(CHAR(10),TRUE,FILTER('SUMMARY DATA'!H:H,'SUMMARY DATA'!$A:$A=$A581,'SUMMARY DATA'!$C:$C=$B581,'SUMMARY DATA'!$B:$B=""RWS"",'SUMMARY DATA'!$H:$H=$D581)),
  IF(
    OR(
      ISNUMBER(SEARCH(""CDM CASH DEPOSIT"",$C581)),
      ISNUMBER(S"&amp;"EARCH(""CASH DEPOSIT"",$C581))
    ),
    """",
    IFERROR(TEXTJOIN(CHAR(10),TRUE,FILTER('SUMMARY DATA'!H:H,'SUMMARY DATA'!$D:$D=$C581,'SUMMARY DATA'!$B:$B=""RWS"",'SUMMARY DATA'!$H:$H=$D581)),"""")
  )
)"),"")</f>
        <v/>
      </c>
      <c r="I581" s="18" t="str">
        <f>IFERROR(__xludf.DUMMYFUNCTION("IF(H581="""","""",
SUM(ARRAYFORMULA(VALUE(SPLIT(H581,CHAR(10)))))
)"),"")</f>
        <v/>
      </c>
      <c r="J581" s="17" t="str">
        <f>IFERROR(__xludf.DUMMYFUNCTION("IFERROR(
  TEXTJOIN(CHAR(10),TRUE,FILTER('SUMMARY DATA'!I:I,'SUMMARY DATA'!$A:$A=$A581,'SUMMARY DATA'!$C:$C=$B581,'SUMMARY DATA'!$B:$B=""RWS"")),
  IF(
    OR(
      ISNUMBER(SEARCH(""CDM CASH DEPOSIT"",$C581)),
      ISNUMBER(SEARCH(""CASH DEPOSIT"",$C58"&amp;"1)),
      COUNTIFS('SUMMARY DATA'!$D:$D,$C581,'SUMMARY DATA'!$B:$B,""RWS"")&lt;&gt;1
    ),
    """",
    IFERROR(TEXTJOIN(CHAR(10),TRUE,FILTER('SUMMARY DATA'!I:I,'SUMMARY DATA'!$D:$D=$C581,'SUMMARY DATA'!$B:$B=""RWS"")),"""")
  )
)"),"")</f>
        <v/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Height="1" spans="1:27">
      <c r="A582" s="2"/>
      <c r="B582" s="15">
        <v>46047</v>
      </c>
      <c r="C582" s="2" t="s">
        <v>2047</v>
      </c>
      <c r="D582" s="3">
        <v>74.64</v>
      </c>
      <c r="E582" s="16" t="str">
        <f>IFERROR(__xludf.DUMMYFUNCTION("IFERROR(
  TEXTJOIN(CHAR(10),TRUE,FILTER('SUMMARY DATA'!E:E,'SUMMARY DATA'!$A:$A=$A582,'SUMMARY DATA'!$C:$C=$B582,'SUMMARY DATA'!$B:$B=""RWS"")),
  IF(
    OR(
      ISNUMBER(SEARCH(""CDM CASH DEPOSIT"",$C582)),
      ISNUMBER(SEARCH(""CASH DEPOSIT"",$C58"&amp;"2)),
      COUNTIFS('SUMMARY DATA'!$D:$D,$C582,'SUMMARY DATA'!$B:$B,""RWS"")&lt;&gt;1
    ),
    """",
    IFERROR(TEXTJOIN(CHAR(10),TRUE,FILTER('SUMMARY DATA'!E:E,'SUMMARY DATA'!$D:$D=$C582,'SUMMARY DATA'!$B:$B=""RWS"")),"""")
  )
)"),"")</f>
        <v/>
      </c>
      <c r="F582" s="17" t="str">
        <f>IFERROR(__xludf.DUMMYFUNCTION("IFERROR(
  TEXTJOIN(CHAR(10),TRUE,FILTER('SUMMARY DATA'!F:F,'SUMMARY DATA'!$A:$A=$A582,'SUMMARY DATA'!$C:$C=$B582,'SUMMARY DATA'!$B:$B=""RWS"")),
  IF(
    OR(
      ISNUMBER(SEARCH(""CDM CASH DEPOSIT"",$C582)),
      ISNUMBER(SEARCH(""CASH DEPOSIT"",$C58"&amp;"2)),
      COUNTIFS('SUMMARY DATA'!$D:$D,$C582,'SUMMARY DATA'!$B:$B,""RWS"")&lt;&gt;1
    ),
    """",
    IFERROR(TEXTJOIN(CHAR(10),TRUE,FILTER('SUMMARY DATA'!F:F,'SUMMARY DATA'!$D:$D=$C582,'SUMMARY DATA'!$B:$B=""RWS"")),"""")
  )
)"),"")</f>
        <v/>
      </c>
      <c r="G582" s="17" t="str">
        <f>IFERROR(__xludf.DUMMYFUNCTION("IFERROR(
  TEXTJOIN(CHAR(10),TRUE,FILTER('SUMMARY DATA'!G:G,'SUMMARY DATA'!$A:$A=$A582,'SUMMARY DATA'!$C:$C=$B582,'SUMMARY DATA'!$B:$B=""RWS"")),
  IF(
    OR(
      ISNUMBER(SEARCH(""CDM CASH DEPOSIT"",$C582)),
      ISNUMBER(SEARCH(""CASH DEPOSIT"",$C58"&amp;"2)),
      COUNTIFS('SUMMARY DATA'!$D:$D,$C582,'SUMMARY DATA'!$B:$B,""RWS"")&lt;&gt;1
    ),
    """",
    IFERROR(TEXTJOIN(CHAR(10),TRUE,FILTER('SUMMARY DATA'!G:G,'SUMMARY DATA'!$D:$D=$C582,'SUMMARY DATA'!$B:$B=""RWS"")),"""")
  )
)"),"")</f>
        <v/>
      </c>
      <c r="H582" s="18" t="str">
        <f>IFERROR(__xludf.DUMMYFUNCTION("IFERROR(
  TEXTJOIN(CHAR(10),TRUE,FILTER('SUMMARY DATA'!H:H,'SUMMARY DATA'!$A:$A=$A582,'SUMMARY DATA'!$C:$C=$B582,'SUMMARY DATA'!$B:$B=""RWS"",'SUMMARY DATA'!$H:$H=$D582)),
  IF(
    OR(
      ISNUMBER(SEARCH(""CDM CASH DEPOSIT"",$C582)),
      ISNUMBER(S"&amp;"EARCH(""CASH DEPOSIT"",$C582))
    ),
    """",
    IFERROR(TEXTJOIN(CHAR(10),TRUE,FILTER('SUMMARY DATA'!H:H,'SUMMARY DATA'!$D:$D=$C582,'SUMMARY DATA'!$B:$B=""RWS"",'SUMMARY DATA'!$H:$H=$D582)),"""")
  )
)"),"")</f>
        <v/>
      </c>
      <c r="I582" s="18" t="str">
        <f>IFERROR(__xludf.DUMMYFUNCTION("IF(H582="""","""",
SUM(ARRAYFORMULA(VALUE(SPLIT(H582,CHAR(10)))))
)"),"")</f>
        <v/>
      </c>
      <c r="J582" s="17" t="str">
        <f>IFERROR(__xludf.DUMMYFUNCTION("IFERROR(
  TEXTJOIN(CHAR(10),TRUE,FILTER('SUMMARY DATA'!I:I,'SUMMARY DATA'!$A:$A=$A582,'SUMMARY DATA'!$C:$C=$B582,'SUMMARY DATA'!$B:$B=""RWS"")),
  IF(
    OR(
      ISNUMBER(SEARCH(""CDM CASH DEPOSIT"",$C582)),
      ISNUMBER(SEARCH(""CASH DEPOSIT"",$C58"&amp;"2)),
      COUNTIFS('SUMMARY DATA'!$D:$D,$C582,'SUMMARY DATA'!$B:$B,""RWS"")&lt;&gt;1
    ),
    """",
    IFERROR(TEXTJOIN(CHAR(10),TRUE,FILTER('SUMMARY DATA'!I:I,'SUMMARY DATA'!$D:$D=$C582,'SUMMARY DATA'!$B:$B=""RWS"")),"""")
  )
)"),"")</f>
        <v/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Height="1" spans="1:27">
      <c r="A583" s="2" t="s">
        <v>2048</v>
      </c>
      <c r="B583" s="15">
        <v>46047</v>
      </c>
      <c r="C583" s="2" t="s">
        <v>2049</v>
      </c>
      <c r="D583" s="3">
        <v>199</v>
      </c>
      <c r="E583" s="16" t="str">
        <f>IFERROR(__xludf.DUMMYFUNCTION("IFERROR(
  TEXTJOIN(CHAR(10),TRUE,FILTER('SUMMARY DATA'!E:E,'SUMMARY DATA'!$A:$A=$A583,'SUMMARY DATA'!$C:$C=$B583,'SUMMARY DATA'!$B:$B=""RWS"")),
  IF(
    OR(
      ISNUMBER(SEARCH(""CDM CASH DEPOSIT"",$C583)),
      ISNUMBER(SEARCH(""CASH DEPOSIT"",$C58"&amp;"3)),
      COUNTIFS('SUMMARY DATA'!$D:$D,$C583,'SUMMARY DATA'!$B:$B,""RWS"")&lt;&gt;1
    ),
    """",
    IFERROR(TEXTJOIN(CHAR(10),TRUE,FILTER('SUMMARY DATA'!E:E,'SUMMARY DATA'!$D:$D=$C583,'SUMMARY DATA'!$B:$B=""RWS"")),"""")
  )
)"),"")</f>
        <v/>
      </c>
      <c r="F583" s="17" t="str">
        <f>IFERROR(__xludf.DUMMYFUNCTION("IFERROR(
  TEXTJOIN(CHAR(10),TRUE,FILTER('SUMMARY DATA'!F:F,'SUMMARY DATA'!$A:$A=$A583,'SUMMARY DATA'!$C:$C=$B583,'SUMMARY DATA'!$B:$B=""RWS"")),
  IF(
    OR(
      ISNUMBER(SEARCH(""CDM CASH DEPOSIT"",$C583)),
      ISNUMBER(SEARCH(""CASH DEPOSIT"",$C58"&amp;"3)),
      COUNTIFS('SUMMARY DATA'!$D:$D,$C583,'SUMMARY DATA'!$B:$B,""RWS"")&lt;&gt;1
    ),
    """",
    IFERROR(TEXTJOIN(CHAR(10),TRUE,FILTER('SUMMARY DATA'!F:F,'SUMMARY DATA'!$D:$D=$C583,'SUMMARY DATA'!$B:$B=""RWS"")),"""")
  )
)"),"")</f>
        <v/>
      </c>
      <c r="G583" s="17" t="str">
        <f>IFERROR(__xludf.DUMMYFUNCTION("IFERROR(
  TEXTJOIN(CHAR(10),TRUE,FILTER('SUMMARY DATA'!G:G,'SUMMARY DATA'!$A:$A=$A583,'SUMMARY DATA'!$C:$C=$B583,'SUMMARY DATA'!$B:$B=""RWS"")),
  IF(
    OR(
      ISNUMBER(SEARCH(""CDM CASH DEPOSIT"",$C583)),
      ISNUMBER(SEARCH(""CASH DEPOSIT"",$C58"&amp;"3)),
      COUNTIFS('SUMMARY DATA'!$D:$D,$C583,'SUMMARY DATA'!$B:$B,""RWS"")&lt;&gt;1
    ),
    """",
    IFERROR(TEXTJOIN(CHAR(10),TRUE,FILTER('SUMMARY DATA'!G:G,'SUMMARY DATA'!$D:$D=$C583,'SUMMARY DATA'!$B:$B=""RWS"")),"""")
  )
)"),"")</f>
        <v/>
      </c>
      <c r="H583" s="18" t="str">
        <f>IFERROR(__xludf.DUMMYFUNCTION("IFERROR(
  TEXTJOIN(CHAR(10),TRUE,FILTER('SUMMARY DATA'!H:H,'SUMMARY DATA'!$A:$A=$A583,'SUMMARY DATA'!$C:$C=$B583,'SUMMARY DATA'!$B:$B=""RWS"",'SUMMARY DATA'!$H:$H=$D583)),
  IF(
    OR(
      ISNUMBER(SEARCH(""CDM CASH DEPOSIT"",$C583)),
      ISNUMBER(S"&amp;"EARCH(""CASH DEPOSIT"",$C583))
    ),
    """",
    IFERROR(TEXTJOIN(CHAR(10),TRUE,FILTER('SUMMARY DATA'!H:H,'SUMMARY DATA'!$D:$D=$C583,'SUMMARY DATA'!$B:$B=""RWS"",'SUMMARY DATA'!$H:$H=$D583)),"""")
  )
)"),"")</f>
        <v/>
      </c>
      <c r="I583" s="18" t="str">
        <f>IFERROR(__xludf.DUMMYFUNCTION("IF(H583="""","""",
SUM(ARRAYFORMULA(VALUE(SPLIT(H583,CHAR(10)))))
)"),"")</f>
        <v/>
      </c>
      <c r="J583" s="17" t="str">
        <f>IFERROR(__xludf.DUMMYFUNCTION("IFERROR(
  TEXTJOIN(CHAR(10),TRUE,FILTER('SUMMARY DATA'!I:I,'SUMMARY DATA'!$A:$A=$A583,'SUMMARY DATA'!$C:$C=$B583,'SUMMARY DATA'!$B:$B=""RWS"")),
  IF(
    OR(
      ISNUMBER(SEARCH(""CDM CASH DEPOSIT"",$C583)),
      ISNUMBER(SEARCH(""CASH DEPOSIT"",$C58"&amp;"3)),
      COUNTIFS('SUMMARY DATA'!$D:$D,$C583,'SUMMARY DATA'!$B:$B,""RWS"")&lt;&gt;1
    ),
    """",
    IFERROR(TEXTJOIN(CHAR(10),TRUE,FILTER('SUMMARY DATA'!I:I,'SUMMARY DATA'!$D:$D=$C583,'SUMMARY DATA'!$B:$B=""RWS"")),"""")
  )
)"),"")</f>
        <v/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Height="1" spans="1:27">
      <c r="A584" s="2" t="s">
        <v>2050</v>
      </c>
      <c r="B584" s="15">
        <v>46047</v>
      </c>
      <c r="C584" s="2" t="s">
        <v>2051</v>
      </c>
      <c r="D584" s="3">
        <v>18.88</v>
      </c>
      <c r="E584" s="16" t="str">
        <f>IFERROR(__xludf.DUMMYFUNCTION("IFERROR(
  TEXTJOIN(CHAR(10),TRUE,FILTER('SUMMARY DATA'!E:E,'SUMMARY DATA'!$A:$A=$A584,'SUMMARY DATA'!$C:$C=$B584,'SUMMARY DATA'!$B:$B=""RWS"")),
  IF(
    OR(
      ISNUMBER(SEARCH(""CDM CASH DEPOSIT"",$C584)),
      ISNUMBER(SEARCH(""CASH DEPOSIT"",$C58"&amp;"4)),
      COUNTIFS('SUMMARY DATA'!$D:$D,$C584,'SUMMARY DATA'!$B:$B,""RWS"")&lt;&gt;1
    ),
    """",
    IFERROR(TEXTJOIN(CHAR(10),TRUE,FILTER('SUMMARY DATA'!E:E,'SUMMARY DATA'!$D:$D=$C584,'SUMMARY DATA'!$B:$B=""RWS"")),"""")
  )
)"),"")</f>
        <v/>
      </c>
      <c r="F584" s="17" t="str">
        <f>IFERROR(__xludf.DUMMYFUNCTION("IFERROR(
  TEXTJOIN(CHAR(10),TRUE,FILTER('SUMMARY DATA'!F:F,'SUMMARY DATA'!$A:$A=$A584,'SUMMARY DATA'!$C:$C=$B584,'SUMMARY DATA'!$B:$B=""RWS"")),
  IF(
    OR(
      ISNUMBER(SEARCH(""CDM CASH DEPOSIT"",$C584)),
      ISNUMBER(SEARCH(""CASH DEPOSIT"",$C58"&amp;"4)),
      COUNTIFS('SUMMARY DATA'!$D:$D,$C584,'SUMMARY DATA'!$B:$B,""RWS"")&lt;&gt;1
    ),
    """",
    IFERROR(TEXTJOIN(CHAR(10),TRUE,FILTER('SUMMARY DATA'!F:F,'SUMMARY DATA'!$D:$D=$C584,'SUMMARY DATA'!$B:$B=""RWS"")),"""")
  )
)"),"")</f>
        <v/>
      </c>
      <c r="G584" s="17" t="str">
        <f>IFERROR(__xludf.DUMMYFUNCTION("IFERROR(
  TEXTJOIN(CHAR(10),TRUE,FILTER('SUMMARY DATA'!G:G,'SUMMARY DATA'!$A:$A=$A584,'SUMMARY DATA'!$C:$C=$B584,'SUMMARY DATA'!$B:$B=""RWS"")),
  IF(
    OR(
      ISNUMBER(SEARCH(""CDM CASH DEPOSIT"",$C584)),
      ISNUMBER(SEARCH(""CASH DEPOSIT"",$C58"&amp;"4)),
      COUNTIFS('SUMMARY DATA'!$D:$D,$C584,'SUMMARY DATA'!$B:$B,""RWS"")&lt;&gt;1
    ),
    """",
    IFERROR(TEXTJOIN(CHAR(10),TRUE,FILTER('SUMMARY DATA'!G:G,'SUMMARY DATA'!$D:$D=$C584,'SUMMARY DATA'!$B:$B=""RWS"")),"""")
  )
)"),"")</f>
        <v/>
      </c>
      <c r="H584" s="18" t="str">
        <f>IFERROR(__xludf.DUMMYFUNCTION("IFERROR(
  TEXTJOIN(CHAR(10),TRUE,FILTER('SUMMARY DATA'!H:H,'SUMMARY DATA'!$A:$A=$A584,'SUMMARY DATA'!$C:$C=$B584,'SUMMARY DATA'!$B:$B=""RWS"",'SUMMARY DATA'!$H:$H=$D584)),
  IF(
    OR(
      ISNUMBER(SEARCH(""CDM CASH DEPOSIT"",$C584)),
      ISNUMBER(S"&amp;"EARCH(""CASH DEPOSIT"",$C584))
    ),
    """",
    IFERROR(TEXTJOIN(CHAR(10),TRUE,FILTER('SUMMARY DATA'!H:H,'SUMMARY DATA'!$D:$D=$C584,'SUMMARY DATA'!$B:$B=""RWS"",'SUMMARY DATA'!$H:$H=$D584)),"""")
  )
)"),"")</f>
        <v/>
      </c>
      <c r="I584" s="18" t="str">
        <f>IFERROR(__xludf.DUMMYFUNCTION("IF(H584="""","""",
SUM(ARRAYFORMULA(VALUE(SPLIT(H584,CHAR(10)))))
)"),"")</f>
        <v/>
      </c>
      <c r="J584" s="17" t="str">
        <f>IFERROR(__xludf.DUMMYFUNCTION("IFERROR(
  TEXTJOIN(CHAR(10),TRUE,FILTER('SUMMARY DATA'!I:I,'SUMMARY DATA'!$A:$A=$A584,'SUMMARY DATA'!$C:$C=$B584,'SUMMARY DATA'!$B:$B=""RWS"")),
  IF(
    OR(
      ISNUMBER(SEARCH(""CDM CASH DEPOSIT"",$C584)),
      ISNUMBER(SEARCH(""CASH DEPOSIT"",$C58"&amp;"4)),
      COUNTIFS('SUMMARY DATA'!$D:$D,$C584,'SUMMARY DATA'!$B:$B,""RWS"")&lt;&gt;1
    ),
    """",
    IFERROR(TEXTJOIN(CHAR(10),TRUE,FILTER('SUMMARY DATA'!I:I,'SUMMARY DATA'!$D:$D=$C584,'SUMMARY DATA'!$B:$B=""RWS"")),"""")
  )
)"),"")</f>
        <v/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Height="1" spans="1:27">
      <c r="A585" s="2" t="s">
        <v>2052</v>
      </c>
      <c r="B585" s="15">
        <v>46047</v>
      </c>
      <c r="C585" s="2" t="s">
        <v>2053</v>
      </c>
      <c r="D585" s="3">
        <v>99</v>
      </c>
      <c r="E585" s="16" t="str">
        <f>IFERROR(__xludf.DUMMYFUNCTION("IFERROR(
  TEXTJOIN(CHAR(10),TRUE,FILTER('SUMMARY DATA'!E:E,'SUMMARY DATA'!$A:$A=$A585,'SUMMARY DATA'!$C:$C=$B585,'SUMMARY DATA'!$B:$B=""RWS"")),
  IF(
    OR(
      ISNUMBER(SEARCH(""CDM CASH DEPOSIT"",$C585)),
      ISNUMBER(SEARCH(""CASH DEPOSIT"",$C58"&amp;"5)),
      COUNTIFS('SUMMARY DATA'!$D:$D,$C585,'SUMMARY DATA'!$B:$B,""RWS"")&lt;&gt;1
    ),
    """",
    IFERROR(TEXTJOIN(CHAR(10),TRUE,FILTER('SUMMARY DATA'!E:E,'SUMMARY DATA'!$D:$D=$C585,'SUMMARY DATA'!$B:$B=""RWS"")),"""")
  )
)"),"")</f>
        <v/>
      </c>
      <c r="F585" s="17" t="str">
        <f>IFERROR(__xludf.DUMMYFUNCTION("IFERROR(
  TEXTJOIN(CHAR(10),TRUE,FILTER('SUMMARY DATA'!F:F,'SUMMARY DATA'!$A:$A=$A585,'SUMMARY DATA'!$C:$C=$B585,'SUMMARY DATA'!$B:$B=""RWS"")),
  IF(
    OR(
      ISNUMBER(SEARCH(""CDM CASH DEPOSIT"",$C585)),
      ISNUMBER(SEARCH(""CASH DEPOSIT"",$C58"&amp;"5)),
      COUNTIFS('SUMMARY DATA'!$D:$D,$C585,'SUMMARY DATA'!$B:$B,""RWS"")&lt;&gt;1
    ),
    """",
    IFERROR(TEXTJOIN(CHAR(10),TRUE,FILTER('SUMMARY DATA'!F:F,'SUMMARY DATA'!$D:$D=$C585,'SUMMARY DATA'!$B:$B=""RWS"")),"""")
  )
)"),"")</f>
        <v/>
      </c>
      <c r="G585" s="17" t="str">
        <f>IFERROR(__xludf.DUMMYFUNCTION("IFERROR(
  TEXTJOIN(CHAR(10),TRUE,FILTER('SUMMARY DATA'!G:G,'SUMMARY DATA'!$A:$A=$A585,'SUMMARY DATA'!$C:$C=$B585,'SUMMARY DATA'!$B:$B=""RWS"")),
  IF(
    OR(
      ISNUMBER(SEARCH(""CDM CASH DEPOSIT"",$C585)),
      ISNUMBER(SEARCH(""CASH DEPOSIT"",$C58"&amp;"5)),
      COUNTIFS('SUMMARY DATA'!$D:$D,$C585,'SUMMARY DATA'!$B:$B,""RWS"")&lt;&gt;1
    ),
    """",
    IFERROR(TEXTJOIN(CHAR(10),TRUE,FILTER('SUMMARY DATA'!G:G,'SUMMARY DATA'!$D:$D=$C585,'SUMMARY DATA'!$B:$B=""RWS"")),"""")
  )
)"),"")</f>
        <v/>
      </c>
      <c r="H585" s="18" t="str">
        <f>IFERROR(__xludf.DUMMYFUNCTION("IFERROR(
  TEXTJOIN(CHAR(10),TRUE,FILTER('SUMMARY DATA'!H:H,'SUMMARY DATA'!$A:$A=$A585,'SUMMARY DATA'!$C:$C=$B585,'SUMMARY DATA'!$B:$B=""RWS"",'SUMMARY DATA'!$H:$H=$D585)),
  IF(
    OR(
      ISNUMBER(SEARCH(""CDM CASH DEPOSIT"",$C585)),
      ISNUMBER(S"&amp;"EARCH(""CASH DEPOSIT"",$C585))
    ),
    """",
    IFERROR(TEXTJOIN(CHAR(10),TRUE,FILTER('SUMMARY DATA'!H:H,'SUMMARY DATA'!$D:$D=$C585,'SUMMARY DATA'!$B:$B=""RWS"",'SUMMARY DATA'!$H:$H=$D585)),"""")
  )
)"),"")</f>
        <v/>
      </c>
      <c r="I585" s="18" t="str">
        <f>IFERROR(__xludf.DUMMYFUNCTION("IF(H585="""","""",
SUM(ARRAYFORMULA(VALUE(SPLIT(H585,CHAR(10)))))
)"),"")</f>
        <v/>
      </c>
      <c r="J585" s="17" t="str">
        <f>IFERROR(__xludf.DUMMYFUNCTION("IFERROR(
  TEXTJOIN(CHAR(10),TRUE,FILTER('SUMMARY DATA'!I:I,'SUMMARY DATA'!$A:$A=$A585,'SUMMARY DATA'!$C:$C=$B585,'SUMMARY DATA'!$B:$B=""RWS"")),
  IF(
    OR(
      ISNUMBER(SEARCH(""CDM CASH DEPOSIT"",$C585)),
      ISNUMBER(SEARCH(""CASH DEPOSIT"",$C58"&amp;"5)),
      COUNTIFS('SUMMARY DATA'!$D:$D,$C585,'SUMMARY DATA'!$B:$B,""RWS"")&lt;&gt;1
    ),
    """",
    IFERROR(TEXTJOIN(CHAR(10),TRUE,FILTER('SUMMARY DATA'!I:I,'SUMMARY DATA'!$D:$D=$C585,'SUMMARY DATA'!$B:$B=""RWS"")),"""")
  )
)"),"")</f>
        <v/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Height="1" spans="1:27">
      <c r="A586" s="2" t="s">
        <v>2054</v>
      </c>
      <c r="B586" s="15">
        <v>46047</v>
      </c>
      <c r="C586" s="2" t="s">
        <v>2055</v>
      </c>
      <c r="D586" s="3">
        <v>25</v>
      </c>
      <c r="E586" s="16" t="str">
        <f>IFERROR(__xludf.DUMMYFUNCTION("IFERROR(
  TEXTJOIN(CHAR(10),TRUE,FILTER('SUMMARY DATA'!E:E,'SUMMARY DATA'!$A:$A=$A586,'SUMMARY DATA'!$C:$C=$B586,'SUMMARY DATA'!$B:$B=""RWS"")),
  IF(
    OR(
      ISNUMBER(SEARCH(""CDM CASH DEPOSIT"",$C586)),
      ISNUMBER(SEARCH(""CASH DEPOSIT"",$C58"&amp;"6)),
      COUNTIFS('SUMMARY DATA'!$D:$D,$C586,'SUMMARY DATA'!$B:$B,""RWS"")&lt;&gt;1
    ),
    """",
    IFERROR(TEXTJOIN(CHAR(10),TRUE,FILTER('SUMMARY DATA'!E:E,'SUMMARY DATA'!$D:$D=$C586,'SUMMARY DATA'!$B:$B=""RWS"")),"""")
  )
)"),"")</f>
        <v/>
      </c>
      <c r="F586" s="17" t="str">
        <f>IFERROR(__xludf.DUMMYFUNCTION("IFERROR(
  TEXTJOIN(CHAR(10),TRUE,FILTER('SUMMARY DATA'!F:F,'SUMMARY DATA'!$A:$A=$A586,'SUMMARY DATA'!$C:$C=$B586,'SUMMARY DATA'!$B:$B=""RWS"")),
  IF(
    OR(
      ISNUMBER(SEARCH(""CDM CASH DEPOSIT"",$C586)),
      ISNUMBER(SEARCH(""CASH DEPOSIT"",$C58"&amp;"6)),
      COUNTIFS('SUMMARY DATA'!$D:$D,$C586,'SUMMARY DATA'!$B:$B,""RWS"")&lt;&gt;1
    ),
    """",
    IFERROR(TEXTJOIN(CHAR(10),TRUE,FILTER('SUMMARY DATA'!F:F,'SUMMARY DATA'!$D:$D=$C586,'SUMMARY DATA'!$B:$B=""RWS"")),"""")
  )
)"),"")</f>
        <v/>
      </c>
      <c r="G586" s="17" t="str">
        <f>IFERROR(__xludf.DUMMYFUNCTION("IFERROR(
  TEXTJOIN(CHAR(10),TRUE,FILTER('SUMMARY DATA'!G:G,'SUMMARY DATA'!$A:$A=$A586,'SUMMARY DATA'!$C:$C=$B586,'SUMMARY DATA'!$B:$B=""RWS"")),
  IF(
    OR(
      ISNUMBER(SEARCH(""CDM CASH DEPOSIT"",$C586)),
      ISNUMBER(SEARCH(""CASH DEPOSIT"",$C58"&amp;"6)),
      COUNTIFS('SUMMARY DATA'!$D:$D,$C586,'SUMMARY DATA'!$B:$B,""RWS"")&lt;&gt;1
    ),
    """",
    IFERROR(TEXTJOIN(CHAR(10),TRUE,FILTER('SUMMARY DATA'!G:G,'SUMMARY DATA'!$D:$D=$C586,'SUMMARY DATA'!$B:$B=""RWS"")),"""")
  )
)"),"")</f>
        <v/>
      </c>
      <c r="H586" s="18" t="str">
        <f>IFERROR(__xludf.DUMMYFUNCTION("IFERROR(
  TEXTJOIN(CHAR(10),TRUE,FILTER('SUMMARY DATA'!H:H,'SUMMARY DATA'!$A:$A=$A586,'SUMMARY DATA'!$C:$C=$B586,'SUMMARY DATA'!$B:$B=""RWS"",'SUMMARY DATA'!$H:$H=$D586)),
  IF(
    OR(
      ISNUMBER(SEARCH(""CDM CASH DEPOSIT"",$C586)),
      ISNUMBER(S"&amp;"EARCH(""CASH DEPOSIT"",$C586))
    ),
    """",
    IFERROR(TEXTJOIN(CHAR(10),TRUE,FILTER('SUMMARY DATA'!H:H,'SUMMARY DATA'!$D:$D=$C586,'SUMMARY DATA'!$B:$B=""RWS"",'SUMMARY DATA'!$H:$H=$D586)),"""")
  )
)"),"")</f>
        <v/>
      </c>
      <c r="I586" s="18" t="str">
        <f>IFERROR(__xludf.DUMMYFUNCTION("IF(H586="""","""",
SUM(ARRAYFORMULA(VALUE(SPLIT(H586,CHAR(10)))))
)"),"")</f>
        <v/>
      </c>
      <c r="J586" s="17" t="str">
        <f>IFERROR(__xludf.DUMMYFUNCTION("IFERROR(
  TEXTJOIN(CHAR(10),TRUE,FILTER('SUMMARY DATA'!I:I,'SUMMARY DATA'!$A:$A=$A586,'SUMMARY DATA'!$C:$C=$B586,'SUMMARY DATA'!$B:$B=""RWS"")),
  IF(
    OR(
      ISNUMBER(SEARCH(""CDM CASH DEPOSIT"",$C586)),
      ISNUMBER(SEARCH(""CASH DEPOSIT"",$C58"&amp;"6)),
      COUNTIFS('SUMMARY DATA'!$D:$D,$C586,'SUMMARY DATA'!$B:$B,""RWS"")&lt;&gt;1
    ),
    """",
    IFERROR(TEXTJOIN(CHAR(10),TRUE,FILTER('SUMMARY DATA'!I:I,'SUMMARY DATA'!$D:$D=$C586,'SUMMARY DATA'!$B:$B=""RWS"")),"""")
  )
)"),"")</f>
        <v/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Height="1" spans="1:27">
      <c r="A587" s="2"/>
      <c r="B587" s="15">
        <v>46047</v>
      </c>
      <c r="C587" s="2" t="s">
        <v>2056</v>
      </c>
      <c r="D587" s="3">
        <v>38</v>
      </c>
      <c r="E587" s="16" t="str">
        <f>IFERROR(__xludf.DUMMYFUNCTION("IFERROR(
  TEXTJOIN(CHAR(10),TRUE,FILTER('SUMMARY DATA'!E:E,'SUMMARY DATA'!$A:$A=$A587,'SUMMARY DATA'!$C:$C=$B587,'SUMMARY DATA'!$B:$B=""RWS"")),
  IF(
    OR(
      ISNUMBER(SEARCH(""CDM CASH DEPOSIT"",$C587)),
      ISNUMBER(SEARCH(""CASH DEPOSIT"",$C58"&amp;"7)),
      COUNTIFS('SUMMARY DATA'!$D:$D,$C587,'SUMMARY DATA'!$B:$B,""RWS"")&lt;&gt;1
    ),
    """",
    IFERROR(TEXTJOIN(CHAR(10),TRUE,FILTER('SUMMARY DATA'!E:E,'SUMMARY DATA'!$D:$D=$C587,'SUMMARY DATA'!$B:$B=""RWS"")),"""")
  )
)"),"")</f>
        <v/>
      </c>
      <c r="F587" s="17" t="str">
        <f>IFERROR(__xludf.DUMMYFUNCTION("IFERROR(
  TEXTJOIN(CHAR(10),TRUE,FILTER('SUMMARY DATA'!F:F,'SUMMARY DATA'!$A:$A=$A587,'SUMMARY DATA'!$C:$C=$B587,'SUMMARY DATA'!$B:$B=""RWS"")),
  IF(
    OR(
      ISNUMBER(SEARCH(""CDM CASH DEPOSIT"",$C587)),
      ISNUMBER(SEARCH(""CASH DEPOSIT"",$C58"&amp;"7)),
      COUNTIFS('SUMMARY DATA'!$D:$D,$C587,'SUMMARY DATA'!$B:$B,""RWS"")&lt;&gt;1
    ),
    """",
    IFERROR(TEXTJOIN(CHAR(10),TRUE,FILTER('SUMMARY DATA'!F:F,'SUMMARY DATA'!$D:$D=$C587,'SUMMARY DATA'!$B:$B=""RWS"")),"""")
  )
)"),"")</f>
        <v/>
      </c>
      <c r="G587" s="17" t="str">
        <f>IFERROR(__xludf.DUMMYFUNCTION("IFERROR(
  TEXTJOIN(CHAR(10),TRUE,FILTER('SUMMARY DATA'!G:G,'SUMMARY DATA'!$A:$A=$A587,'SUMMARY DATA'!$C:$C=$B587,'SUMMARY DATA'!$B:$B=""RWS"")),
  IF(
    OR(
      ISNUMBER(SEARCH(""CDM CASH DEPOSIT"",$C587)),
      ISNUMBER(SEARCH(""CASH DEPOSIT"",$C58"&amp;"7)),
      COUNTIFS('SUMMARY DATA'!$D:$D,$C587,'SUMMARY DATA'!$B:$B,""RWS"")&lt;&gt;1
    ),
    """",
    IFERROR(TEXTJOIN(CHAR(10),TRUE,FILTER('SUMMARY DATA'!G:G,'SUMMARY DATA'!$D:$D=$C587,'SUMMARY DATA'!$B:$B=""RWS"")),"""")
  )
)"),"")</f>
        <v/>
      </c>
      <c r="H587" s="18" t="str">
        <f>IFERROR(__xludf.DUMMYFUNCTION("IFERROR(
  TEXTJOIN(CHAR(10),TRUE,FILTER('SUMMARY DATA'!H:H,'SUMMARY DATA'!$A:$A=$A587,'SUMMARY DATA'!$C:$C=$B587,'SUMMARY DATA'!$B:$B=""RWS"",'SUMMARY DATA'!$H:$H=$D587)),
  IF(
    OR(
      ISNUMBER(SEARCH(""CDM CASH DEPOSIT"",$C587)),
      ISNUMBER(S"&amp;"EARCH(""CASH DEPOSIT"",$C587))
    ),
    """",
    IFERROR(TEXTJOIN(CHAR(10),TRUE,FILTER('SUMMARY DATA'!H:H,'SUMMARY DATA'!$D:$D=$C587,'SUMMARY DATA'!$B:$B=""RWS"",'SUMMARY DATA'!$H:$H=$D587)),"""")
  )
)"),"")</f>
        <v/>
      </c>
      <c r="I587" s="18" t="str">
        <f>IFERROR(__xludf.DUMMYFUNCTION("IF(H587="""","""",
SUM(ARRAYFORMULA(VALUE(SPLIT(H587,CHAR(10)))))
)"),"")</f>
        <v/>
      </c>
      <c r="J587" s="17" t="str">
        <f>IFERROR(__xludf.DUMMYFUNCTION("IFERROR(
  TEXTJOIN(CHAR(10),TRUE,FILTER('SUMMARY DATA'!I:I,'SUMMARY DATA'!$A:$A=$A587,'SUMMARY DATA'!$C:$C=$B587,'SUMMARY DATA'!$B:$B=""RWS"")),
  IF(
    OR(
      ISNUMBER(SEARCH(""CDM CASH DEPOSIT"",$C587)),
      ISNUMBER(SEARCH(""CASH DEPOSIT"",$C58"&amp;"7)),
      COUNTIFS('SUMMARY DATA'!$D:$D,$C587,'SUMMARY DATA'!$B:$B,""RWS"")&lt;&gt;1
    ),
    """",
    IFERROR(TEXTJOIN(CHAR(10),TRUE,FILTER('SUMMARY DATA'!I:I,'SUMMARY DATA'!$D:$D=$C587,'SUMMARY DATA'!$B:$B=""RWS"")),"""")
  )
)"),"")</f>
        <v/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Height="1" spans="1:27">
      <c r="A588" s="2" t="s">
        <v>2057</v>
      </c>
      <c r="B588" s="15">
        <v>46046</v>
      </c>
      <c r="C588" s="2" t="s">
        <v>2058</v>
      </c>
      <c r="D588" s="3">
        <v>139.6</v>
      </c>
      <c r="E588" s="16" t="str">
        <f>IFERROR(__xludf.DUMMYFUNCTION("IFERROR(
  TEXTJOIN(CHAR(10),TRUE,FILTER('SUMMARY DATA'!E:E,'SUMMARY DATA'!$A:$A=$A588,'SUMMARY DATA'!$C:$C=$B588,'SUMMARY DATA'!$B:$B=""RWS"")),
  IF(
    OR(
      ISNUMBER(SEARCH(""CDM CASH DEPOSIT"",$C588)),
      ISNUMBER(SEARCH(""CASH DEPOSIT"",$C58"&amp;"8)),
      COUNTIFS('SUMMARY DATA'!$D:$D,$C588,'SUMMARY DATA'!$B:$B,""RWS"")&lt;&gt;1
    ),
    """",
    IFERROR(TEXTJOIN(CHAR(10),TRUE,FILTER('SUMMARY DATA'!E:E,'SUMMARY DATA'!$D:$D=$C588,'SUMMARY DATA'!$B:$B=""RWS"")),"""")
  )
)"),"")</f>
        <v/>
      </c>
      <c r="F588" s="17" t="str">
        <f>IFERROR(__xludf.DUMMYFUNCTION("IFERROR(
  TEXTJOIN(CHAR(10),TRUE,FILTER('SUMMARY DATA'!F:F,'SUMMARY DATA'!$A:$A=$A588,'SUMMARY DATA'!$C:$C=$B588,'SUMMARY DATA'!$B:$B=""RWS"")),
  IF(
    OR(
      ISNUMBER(SEARCH(""CDM CASH DEPOSIT"",$C588)),
      ISNUMBER(SEARCH(""CASH DEPOSIT"",$C58"&amp;"8)),
      COUNTIFS('SUMMARY DATA'!$D:$D,$C588,'SUMMARY DATA'!$B:$B,""RWS"")&lt;&gt;1
    ),
    """",
    IFERROR(TEXTJOIN(CHAR(10),TRUE,FILTER('SUMMARY DATA'!F:F,'SUMMARY DATA'!$D:$D=$C588,'SUMMARY DATA'!$B:$B=""RWS"")),"""")
  )
)"),"")</f>
        <v/>
      </c>
      <c r="G588" s="17" t="str">
        <f>IFERROR(__xludf.DUMMYFUNCTION("IFERROR(
  TEXTJOIN(CHAR(10),TRUE,FILTER('SUMMARY DATA'!G:G,'SUMMARY DATA'!$A:$A=$A588,'SUMMARY DATA'!$C:$C=$B588,'SUMMARY DATA'!$B:$B=""RWS"")),
  IF(
    OR(
      ISNUMBER(SEARCH(""CDM CASH DEPOSIT"",$C588)),
      ISNUMBER(SEARCH(""CASH DEPOSIT"",$C58"&amp;"8)),
      COUNTIFS('SUMMARY DATA'!$D:$D,$C588,'SUMMARY DATA'!$B:$B,""RWS"")&lt;&gt;1
    ),
    """",
    IFERROR(TEXTJOIN(CHAR(10),TRUE,FILTER('SUMMARY DATA'!G:G,'SUMMARY DATA'!$D:$D=$C588,'SUMMARY DATA'!$B:$B=""RWS"")),"""")
  )
)"),"")</f>
        <v/>
      </c>
      <c r="H588" s="18" t="str">
        <f>IFERROR(__xludf.DUMMYFUNCTION("IFERROR(
  TEXTJOIN(CHAR(10),TRUE,FILTER('SUMMARY DATA'!H:H,'SUMMARY DATA'!$A:$A=$A588,'SUMMARY DATA'!$C:$C=$B588,'SUMMARY DATA'!$B:$B=""RWS"",'SUMMARY DATA'!$H:$H=$D588)),
  IF(
    OR(
      ISNUMBER(SEARCH(""CDM CASH DEPOSIT"",$C588)),
      ISNUMBER(S"&amp;"EARCH(""CASH DEPOSIT"",$C588))
    ),
    """",
    IFERROR(TEXTJOIN(CHAR(10),TRUE,FILTER('SUMMARY DATA'!H:H,'SUMMARY DATA'!$D:$D=$C588,'SUMMARY DATA'!$B:$B=""RWS"",'SUMMARY DATA'!$H:$H=$D588)),"""")
  )
)"),"")</f>
        <v/>
      </c>
      <c r="I588" s="18" t="str">
        <f>IFERROR(__xludf.DUMMYFUNCTION("IF(H588="""","""",
SUM(ARRAYFORMULA(VALUE(SPLIT(H588,CHAR(10)))))
)"),"")</f>
        <v/>
      </c>
      <c r="J588" s="17" t="str">
        <f>IFERROR(__xludf.DUMMYFUNCTION("IFERROR(
  TEXTJOIN(CHAR(10),TRUE,FILTER('SUMMARY DATA'!I:I,'SUMMARY DATA'!$A:$A=$A588,'SUMMARY DATA'!$C:$C=$B588,'SUMMARY DATA'!$B:$B=""RWS"")),
  IF(
    OR(
      ISNUMBER(SEARCH(""CDM CASH DEPOSIT"",$C588)),
      ISNUMBER(SEARCH(""CASH DEPOSIT"",$C58"&amp;"8)),
      COUNTIFS('SUMMARY DATA'!$D:$D,$C588,'SUMMARY DATA'!$B:$B,""RWS"")&lt;&gt;1
    ),
    """",
    IFERROR(TEXTJOIN(CHAR(10),TRUE,FILTER('SUMMARY DATA'!I:I,'SUMMARY DATA'!$D:$D=$C588,'SUMMARY DATA'!$B:$B=""RWS"")),"""")
  )
)"),"")</f>
        <v/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Height="1" spans="1:27">
      <c r="A589" s="2"/>
      <c r="B589" s="15">
        <v>46046</v>
      </c>
      <c r="C589" s="2" t="s">
        <v>110</v>
      </c>
      <c r="D589" s="3">
        <v>150</v>
      </c>
      <c r="E589" s="16" t="str">
        <f>IFERROR(__xludf.DUMMYFUNCTION("IFERROR(
  TEXTJOIN(CHAR(10),TRUE,FILTER('SUMMARY DATA'!E:E,'SUMMARY DATA'!$A:$A=$A589,'SUMMARY DATA'!$C:$C=$B589,'SUMMARY DATA'!$B:$B=""RWS"")),
  IF(
    OR(
      ISNUMBER(SEARCH(""CDM CASH DEPOSIT"",$C589)),
      ISNUMBER(SEARCH(""CASH DEPOSIT"",$C58"&amp;"9)),
      COUNTIFS('SUMMARY DATA'!$D:$D,$C589,'SUMMARY DATA'!$B:$B,""RWS"")&lt;&gt;1
    ),
    """",
    IFERROR(TEXTJOIN(CHAR(10),TRUE,FILTER('SUMMARY DATA'!E:E,'SUMMARY DATA'!$D:$D=$C589,'SUMMARY DATA'!$B:$B=""RWS"")),"""")
  )
)"),"")</f>
        <v/>
      </c>
      <c r="F589" s="17" t="str">
        <f>IFERROR(__xludf.DUMMYFUNCTION("IFERROR(
  TEXTJOIN(CHAR(10),TRUE,FILTER('SUMMARY DATA'!F:F,'SUMMARY DATA'!$A:$A=$A589,'SUMMARY DATA'!$C:$C=$B589,'SUMMARY DATA'!$B:$B=""RWS"")),
  IF(
    OR(
      ISNUMBER(SEARCH(""CDM CASH DEPOSIT"",$C589)),
      ISNUMBER(SEARCH(""CASH DEPOSIT"",$C58"&amp;"9)),
      COUNTIFS('SUMMARY DATA'!$D:$D,$C589,'SUMMARY DATA'!$B:$B,""RWS"")&lt;&gt;1
    ),
    """",
    IFERROR(TEXTJOIN(CHAR(10),TRUE,FILTER('SUMMARY DATA'!F:F,'SUMMARY DATA'!$D:$D=$C589,'SUMMARY DATA'!$B:$B=""RWS"")),"""")
  )
)"),"")</f>
        <v/>
      </c>
      <c r="G589" s="17" t="str">
        <f>IFERROR(__xludf.DUMMYFUNCTION("IFERROR(
  TEXTJOIN(CHAR(10),TRUE,FILTER('SUMMARY DATA'!G:G,'SUMMARY DATA'!$A:$A=$A589,'SUMMARY DATA'!$C:$C=$B589,'SUMMARY DATA'!$B:$B=""RWS"")),
  IF(
    OR(
      ISNUMBER(SEARCH(""CDM CASH DEPOSIT"",$C589)),
      ISNUMBER(SEARCH(""CASH DEPOSIT"",$C58"&amp;"9)),
      COUNTIFS('SUMMARY DATA'!$D:$D,$C589,'SUMMARY DATA'!$B:$B,""RWS"")&lt;&gt;1
    ),
    """",
    IFERROR(TEXTJOIN(CHAR(10),TRUE,FILTER('SUMMARY DATA'!G:G,'SUMMARY DATA'!$D:$D=$C589,'SUMMARY DATA'!$B:$B=""RWS"")),"""")
  )
)"),"")</f>
        <v/>
      </c>
      <c r="H589" s="18" t="str">
        <f>IFERROR(__xludf.DUMMYFUNCTION("IFERROR(
  TEXTJOIN(CHAR(10),TRUE,FILTER('SUMMARY DATA'!H:H,'SUMMARY DATA'!$A:$A=$A589,'SUMMARY DATA'!$C:$C=$B589,'SUMMARY DATA'!$B:$B=""RWS"",'SUMMARY DATA'!$H:$H=$D589)),
  IF(
    OR(
      ISNUMBER(SEARCH(""CDM CASH DEPOSIT"",$C589)),
      ISNUMBER(S"&amp;"EARCH(""CASH DEPOSIT"",$C589))
    ),
    """",
    IFERROR(TEXTJOIN(CHAR(10),TRUE,FILTER('SUMMARY DATA'!H:H,'SUMMARY DATA'!$D:$D=$C589,'SUMMARY DATA'!$B:$B=""RWS"",'SUMMARY DATA'!$H:$H=$D589)),"""")
  )
)"),"")</f>
        <v/>
      </c>
      <c r="I589" s="18" t="str">
        <f>IFERROR(__xludf.DUMMYFUNCTION("IF(H589="""","""",
SUM(ARRAYFORMULA(VALUE(SPLIT(H589,CHAR(10)))))
)"),"")</f>
        <v/>
      </c>
      <c r="J589" s="17" t="str">
        <f>IFERROR(__xludf.DUMMYFUNCTION("IFERROR(
  TEXTJOIN(CHAR(10),TRUE,FILTER('SUMMARY DATA'!I:I,'SUMMARY DATA'!$A:$A=$A589,'SUMMARY DATA'!$C:$C=$B589,'SUMMARY DATA'!$B:$B=""RWS"")),
  IF(
    OR(
      ISNUMBER(SEARCH(""CDM CASH DEPOSIT"",$C589)),
      ISNUMBER(SEARCH(""CASH DEPOSIT"",$C58"&amp;"9)),
      COUNTIFS('SUMMARY DATA'!$D:$D,$C589,'SUMMARY DATA'!$B:$B,""RWS"")&lt;&gt;1
    ),
    """",
    IFERROR(TEXTJOIN(CHAR(10),TRUE,FILTER('SUMMARY DATA'!I:I,'SUMMARY DATA'!$D:$D=$C589,'SUMMARY DATA'!$B:$B=""RWS"")),"""")
  )
)"),"")</f>
        <v/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Height="1" spans="1:27">
      <c r="A590" s="2" t="s">
        <v>2059</v>
      </c>
      <c r="B590" s="15">
        <v>46046</v>
      </c>
      <c r="C590" s="2" t="s">
        <v>2060</v>
      </c>
      <c r="D590" s="3">
        <v>12.74</v>
      </c>
      <c r="E590" s="16" t="str">
        <f>IFERROR(__xludf.DUMMYFUNCTION("IFERROR(
  TEXTJOIN(CHAR(10),TRUE,FILTER('SUMMARY DATA'!E:E,'SUMMARY DATA'!$A:$A=$A590,'SUMMARY DATA'!$C:$C=$B590,'SUMMARY DATA'!$B:$B=""RWS"")),
  IF(
    OR(
      ISNUMBER(SEARCH(""CDM CASH DEPOSIT"",$C590)),
      ISNUMBER(SEARCH(""CASH DEPOSIT"",$C59"&amp;"0)),
      COUNTIFS('SUMMARY DATA'!$D:$D,$C590,'SUMMARY DATA'!$B:$B,""RWS"")&lt;&gt;1
    ),
    """",
    IFERROR(TEXTJOIN(CHAR(10),TRUE,FILTER('SUMMARY DATA'!E:E,'SUMMARY DATA'!$D:$D=$C590,'SUMMARY DATA'!$B:$B=""RWS"")),"""")
  )
)"),"")</f>
        <v/>
      </c>
      <c r="F590" s="17" t="str">
        <f>IFERROR(__xludf.DUMMYFUNCTION("IFERROR(
  TEXTJOIN(CHAR(10),TRUE,FILTER('SUMMARY DATA'!F:F,'SUMMARY DATA'!$A:$A=$A590,'SUMMARY DATA'!$C:$C=$B590,'SUMMARY DATA'!$B:$B=""RWS"")),
  IF(
    OR(
      ISNUMBER(SEARCH(""CDM CASH DEPOSIT"",$C590)),
      ISNUMBER(SEARCH(""CASH DEPOSIT"",$C59"&amp;"0)),
      COUNTIFS('SUMMARY DATA'!$D:$D,$C590,'SUMMARY DATA'!$B:$B,""RWS"")&lt;&gt;1
    ),
    """",
    IFERROR(TEXTJOIN(CHAR(10),TRUE,FILTER('SUMMARY DATA'!F:F,'SUMMARY DATA'!$D:$D=$C590,'SUMMARY DATA'!$B:$B=""RWS"")),"""")
  )
)"),"")</f>
        <v/>
      </c>
      <c r="G590" s="17" t="str">
        <f>IFERROR(__xludf.DUMMYFUNCTION("IFERROR(
  TEXTJOIN(CHAR(10),TRUE,FILTER('SUMMARY DATA'!G:G,'SUMMARY DATA'!$A:$A=$A590,'SUMMARY DATA'!$C:$C=$B590,'SUMMARY DATA'!$B:$B=""RWS"")),
  IF(
    OR(
      ISNUMBER(SEARCH(""CDM CASH DEPOSIT"",$C590)),
      ISNUMBER(SEARCH(""CASH DEPOSIT"",$C59"&amp;"0)),
      COUNTIFS('SUMMARY DATA'!$D:$D,$C590,'SUMMARY DATA'!$B:$B,""RWS"")&lt;&gt;1
    ),
    """",
    IFERROR(TEXTJOIN(CHAR(10),TRUE,FILTER('SUMMARY DATA'!G:G,'SUMMARY DATA'!$D:$D=$C590,'SUMMARY DATA'!$B:$B=""RWS"")),"""")
  )
)"),"")</f>
        <v/>
      </c>
      <c r="H590" s="18" t="str">
        <f>IFERROR(__xludf.DUMMYFUNCTION("IFERROR(
  TEXTJOIN(CHAR(10),TRUE,FILTER('SUMMARY DATA'!H:H,'SUMMARY DATA'!$A:$A=$A590,'SUMMARY DATA'!$C:$C=$B590,'SUMMARY DATA'!$B:$B=""RWS"",'SUMMARY DATA'!$H:$H=$D590)),
  IF(
    OR(
      ISNUMBER(SEARCH(""CDM CASH DEPOSIT"",$C590)),
      ISNUMBER(S"&amp;"EARCH(""CASH DEPOSIT"",$C590))
    ),
    """",
    IFERROR(TEXTJOIN(CHAR(10),TRUE,FILTER('SUMMARY DATA'!H:H,'SUMMARY DATA'!$D:$D=$C590,'SUMMARY DATA'!$B:$B=""RWS"",'SUMMARY DATA'!$H:$H=$D590)),"""")
  )
)"),"")</f>
        <v/>
      </c>
      <c r="I590" s="18" t="str">
        <f>IFERROR(__xludf.DUMMYFUNCTION("IF(H590="""","""",
SUM(ARRAYFORMULA(VALUE(SPLIT(H590,CHAR(10)))))
)"),"")</f>
        <v/>
      </c>
      <c r="J590" s="17" t="str">
        <f>IFERROR(__xludf.DUMMYFUNCTION("IFERROR(
  TEXTJOIN(CHAR(10),TRUE,FILTER('SUMMARY DATA'!I:I,'SUMMARY DATA'!$A:$A=$A590,'SUMMARY DATA'!$C:$C=$B590,'SUMMARY DATA'!$B:$B=""RWS"")),
  IF(
    OR(
      ISNUMBER(SEARCH(""CDM CASH DEPOSIT"",$C590)),
      ISNUMBER(SEARCH(""CASH DEPOSIT"",$C59"&amp;"0)),
      COUNTIFS('SUMMARY DATA'!$D:$D,$C590,'SUMMARY DATA'!$B:$B,""RWS"")&lt;&gt;1
    ),
    """",
    IFERROR(TEXTJOIN(CHAR(10),TRUE,FILTER('SUMMARY DATA'!I:I,'SUMMARY DATA'!$D:$D=$C590,'SUMMARY DATA'!$B:$B=""RWS"")),"""")
  )
)"),"")</f>
        <v/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Height="1" spans="1:27">
      <c r="A591" s="2" t="s">
        <v>2061</v>
      </c>
      <c r="B591" s="15">
        <v>46046</v>
      </c>
      <c r="C591" s="2" t="s">
        <v>2062</v>
      </c>
      <c r="D591" s="3">
        <v>81.53</v>
      </c>
      <c r="E591" s="16" t="str">
        <f>IFERROR(__xludf.DUMMYFUNCTION("IFERROR(
  TEXTJOIN(CHAR(10),TRUE,FILTER('SUMMARY DATA'!E:E,'SUMMARY DATA'!$A:$A=$A591,'SUMMARY DATA'!$C:$C=$B591,'SUMMARY DATA'!$B:$B=""RWS"")),
  IF(
    OR(
      ISNUMBER(SEARCH(""CDM CASH DEPOSIT"",$C591)),
      ISNUMBER(SEARCH(""CASH DEPOSIT"",$C59"&amp;"1)),
      COUNTIFS('SUMMARY DATA'!$D:$D,$C591,'SUMMARY DATA'!$B:$B,""RWS"")&lt;&gt;1
    ),
    """",
    IFERROR(TEXTJOIN(CHAR(10),TRUE,FILTER('SUMMARY DATA'!E:E,'SUMMARY DATA'!$D:$D=$C591,'SUMMARY DATA'!$B:$B=""RWS"")),"""")
  )
)"),"")</f>
        <v/>
      </c>
      <c r="F591" s="17" t="str">
        <f>IFERROR(__xludf.DUMMYFUNCTION("IFERROR(
  TEXTJOIN(CHAR(10),TRUE,FILTER('SUMMARY DATA'!F:F,'SUMMARY DATA'!$A:$A=$A591,'SUMMARY DATA'!$C:$C=$B591,'SUMMARY DATA'!$B:$B=""RWS"")),
  IF(
    OR(
      ISNUMBER(SEARCH(""CDM CASH DEPOSIT"",$C591)),
      ISNUMBER(SEARCH(""CASH DEPOSIT"",$C59"&amp;"1)),
      COUNTIFS('SUMMARY DATA'!$D:$D,$C591,'SUMMARY DATA'!$B:$B,""RWS"")&lt;&gt;1
    ),
    """",
    IFERROR(TEXTJOIN(CHAR(10),TRUE,FILTER('SUMMARY DATA'!F:F,'SUMMARY DATA'!$D:$D=$C591,'SUMMARY DATA'!$B:$B=""RWS"")),"""")
  )
)"),"")</f>
        <v/>
      </c>
      <c r="G591" s="17" t="str">
        <f>IFERROR(__xludf.DUMMYFUNCTION("IFERROR(
  TEXTJOIN(CHAR(10),TRUE,FILTER('SUMMARY DATA'!G:G,'SUMMARY DATA'!$A:$A=$A591,'SUMMARY DATA'!$C:$C=$B591,'SUMMARY DATA'!$B:$B=""RWS"")),
  IF(
    OR(
      ISNUMBER(SEARCH(""CDM CASH DEPOSIT"",$C591)),
      ISNUMBER(SEARCH(""CASH DEPOSIT"",$C59"&amp;"1)),
      COUNTIFS('SUMMARY DATA'!$D:$D,$C591,'SUMMARY DATA'!$B:$B,""RWS"")&lt;&gt;1
    ),
    """",
    IFERROR(TEXTJOIN(CHAR(10),TRUE,FILTER('SUMMARY DATA'!G:G,'SUMMARY DATA'!$D:$D=$C591,'SUMMARY DATA'!$B:$B=""RWS"")),"""")
  )
)"),"")</f>
        <v/>
      </c>
      <c r="H591" s="18" t="str">
        <f>IFERROR(__xludf.DUMMYFUNCTION("IFERROR(
  TEXTJOIN(CHAR(10),TRUE,FILTER('SUMMARY DATA'!H:H,'SUMMARY DATA'!$A:$A=$A591,'SUMMARY DATA'!$C:$C=$B591,'SUMMARY DATA'!$B:$B=""RWS"",'SUMMARY DATA'!$H:$H=$D591)),
  IF(
    OR(
      ISNUMBER(SEARCH(""CDM CASH DEPOSIT"",$C591)),
      ISNUMBER(S"&amp;"EARCH(""CASH DEPOSIT"",$C591))
    ),
    """",
    IFERROR(TEXTJOIN(CHAR(10),TRUE,FILTER('SUMMARY DATA'!H:H,'SUMMARY DATA'!$D:$D=$C591,'SUMMARY DATA'!$B:$B=""RWS"",'SUMMARY DATA'!$H:$H=$D591)),"""")
  )
)"),"")</f>
        <v/>
      </c>
      <c r="I591" s="18" t="str">
        <f>IFERROR(__xludf.DUMMYFUNCTION("IF(H591="""","""",
SUM(ARRAYFORMULA(VALUE(SPLIT(H591,CHAR(10)))))
)"),"")</f>
        <v/>
      </c>
      <c r="J591" s="17" t="str">
        <f>IFERROR(__xludf.DUMMYFUNCTION("IFERROR(
  TEXTJOIN(CHAR(10),TRUE,FILTER('SUMMARY DATA'!I:I,'SUMMARY DATA'!$A:$A=$A591,'SUMMARY DATA'!$C:$C=$B591,'SUMMARY DATA'!$B:$B=""RWS"")),
  IF(
    OR(
      ISNUMBER(SEARCH(""CDM CASH DEPOSIT"",$C591)),
      ISNUMBER(SEARCH(""CASH DEPOSIT"",$C59"&amp;"1)),
      COUNTIFS('SUMMARY DATA'!$D:$D,$C591,'SUMMARY DATA'!$B:$B,""RWS"")&lt;&gt;1
    ),
    """",
    IFERROR(TEXTJOIN(CHAR(10),TRUE,FILTER('SUMMARY DATA'!I:I,'SUMMARY DATA'!$D:$D=$C591,'SUMMARY DATA'!$B:$B=""RWS"")),"""")
  )
)"),"")</f>
        <v/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Height="1" spans="1:27">
      <c r="A592" s="2" t="s">
        <v>2063</v>
      </c>
      <c r="B592" s="15">
        <v>46046</v>
      </c>
      <c r="C592" s="2" t="s">
        <v>110</v>
      </c>
      <c r="D592" s="3">
        <v>10</v>
      </c>
      <c r="E592" s="16" t="str">
        <f>IFERROR(__xludf.DUMMYFUNCTION("IFERROR(
  TEXTJOIN(CHAR(10),TRUE,FILTER('SUMMARY DATA'!E:E,'SUMMARY DATA'!$A:$A=$A592,'SUMMARY DATA'!$C:$C=$B592,'SUMMARY DATA'!$B:$B=""RWS"")),
  IF(
    OR(
      ISNUMBER(SEARCH(""CDM CASH DEPOSIT"",$C592)),
      ISNUMBER(SEARCH(""CASH DEPOSIT"",$C59"&amp;"2)),
      COUNTIFS('SUMMARY DATA'!$D:$D,$C592,'SUMMARY DATA'!$B:$B,""RWS"")&lt;&gt;1
    ),
    """",
    IFERROR(TEXTJOIN(CHAR(10),TRUE,FILTER('SUMMARY DATA'!E:E,'SUMMARY DATA'!$D:$D=$C592,'SUMMARY DATA'!$B:$B=""RWS"")),"""")
  )
)"),"")</f>
        <v/>
      </c>
      <c r="F592" s="17" t="str">
        <f>IFERROR(__xludf.DUMMYFUNCTION("IFERROR(
  TEXTJOIN(CHAR(10),TRUE,FILTER('SUMMARY DATA'!F:F,'SUMMARY DATA'!$A:$A=$A592,'SUMMARY DATA'!$C:$C=$B592,'SUMMARY DATA'!$B:$B=""RWS"")),
  IF(
    OR(
      ISNUMBER(SEARCH(""CDM CASH DEPOSIT"",$C592)),
      ISNUMBER(SEARCH(""CASH DEPOSIT"",$C59"&amp;"2)),
      COUNTIFS('SUMMARY DATA'!$D:$D,$C592,'SUMMARY DATA'!$B:$B,""RWS"")&lt;&gt;1
    ),
    """",
    IFERROR(TEXTJOIN(CHAR(10),TRUE,FILTER('SUMMARY DATA'!F:F,'SUMMARY DATA'!$D:$D=$C592,'SUMMARY DATA'!$B:$B=""RWS"")),"""")
  )
)"),"")</f>
        <v/>
      </c>
      <c r="G592" s="17" t="str">
        <f>IFERROR(__xludf.DUMMYFUNCTION("IFERROR(
  TEXTJOIN(CHAR(10),TRUE,FILTER('SUMMARY DATA'!G:G,'SUMMARY DATA'!$A:$A=$A592,'SUMMARY DATA'!$C:$C=$B592,'SUMMARY DATA'!$B:$B=""RWS"")),
  IF(
    OR(
      ISNUMBER(SEARCH(""CDM CASH DEPOSIT"",$C592)),
      ISNUMBER(SEARCH(""CASH DEPOSIT"",$C59"&amp;"2)),
      COUNTIFS('SUMMARY DATA'!$D:$D,$C592,'SUMMARY DATA'!$B:$B,""RWS"")&lt;&gt;1
    ),
    """",
    IFERROR(TEXTJOIN(CHAR(10),TRUE,FILTER('SUMMARY DATA'!G:G,'SUMMARY DATA'!$D:$D=$C592,'SUMMARY DATA'!$B:$B=""RWS"")),"""")
  )
)"),"")</f>
        <v/>
      </c>
      <c r="H592" s="18" t="str">
        <f>IFERROR(__xludf.DUMMYFUNCTION("IFERROR(
  TEXTJOIN(CHAR(10),TRUE,FILTER('SUMMARY DATA'!H:H,'SUMMARY DATA'!$A:$A=$A592,'SUMMARY DATA'!$C:$C=$B592,'SUMMARY DATA'!$B:$B=""RWS"",'SUMMARY DATA'!$H:$H=$D592)),
  IF(
    OR(
      ISNUMBER(SEARCH(""CDM CASH DEPOSIT"",$C592)),
      ISNUMBER(S"&amp;"EARCH(""CASH DEPOSIT"",$C592))
    ),
    """",
    IFERROR(TEXTJOIN(CHAR(10),TRUE,FILTER('SUMMARY DATA'!H:H,'SUMMARY DATA'!$D:$D=$C592,'SUMMARY DATA'!$B:$B=""RWS"",'SUMMARY DATA'!$H:$H=$D592)),"""")
  )
)"),"")</f>
        <v/>
      </c>
      <c r="I592" s="18" t="str">
        <f>IFERROR(__xludf.DUMMYFUNCTION("IF(H592="""","""",
SUM(ARRAYFORMULA(VALUE(SPLIT(H592,CHAR(10)))))
)"),"")</f>
        <v/>
      </c>
      <c r="J592" s="17" t="str">
        <f>IFERROR(__xludf.DUMMYFUNCTION("IFERROR(
  TEXTJOIN(CHAR(10),TRUE,FILTER('SUMMARY DATA'!I:I,'SUMMARY DATA'!$A:$A=$A592,'SUMMARY DATA'!$C:$C=$B592,'SUMMARY DATA'!$B:$B=""RWS"")),
  IF(
    OR(
      ISNUMBER(SEARCH(""CDM CASH DEPOSIT"",$C592)),
      ISNUMBER(SEARCH(""CASH DEPOSIT"",$C59"&amp;"2)),
      COUNTIFS('SUMMARY DATA'!$D:$D,$C592,'SUMMARY DATA'!$B:$B,""RWS"")&lt;&gt;1
    ),
    """",
    IFERROR(TEXTJOIN(CHAR(10),TRUE,FILTER('SUMMARY DATA'!I:I,'SUMMARY DATA'!$D:$D=$C592,'SUMMARY DATA'!$B:$B=""RWS"")),"""")
  )
)"),"")</f>
        <v/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Height="1" spans="1:27">
      <c r="A593" s="2" t="s">
        <v>2063</v>
      </c>
      <c r="B593" s="15">
        <v>46046</v>
      </c>
      <c r="C593" s="2" t="s">
        <v>110</v>
      </c>
      <c r="D593" s="3">
        <v>100</v>
      </c>
      <c r="E593" s="16" t="str">
        <f>IFERROR(__xludf.DUMMYFUNCTION("IFERROR(
  TEXTJOIN(CHAR(10),TRUE,FILTER('SUMMARY DATA'!E:E,'SUMMARY DATA'!$A:$A=$A593,'SUMMARY DATA'!$C:$C=$B593,'SUMMARY DATA'!$B:$B=""RWS"")),
  IF(
    OR(
      ISNUMBER(SEARCH(""CDM CASH DEPOSIT"",$C593)),
      ISNUMBER(SEARCH(""CASH DEPOSIT"",$C59"&amp;"3)),
      COUNTIFS('SUMMARY DATA'!$D:$D,$C593,'SUMMARY DATA'!$B:$B,""RWS"")&lt;&gt;1
    ),
    """",
    IFERROR(TEXTJOIN(CHAR(10),TRUE,FILTER('SUMMARY DATA'!E:E,'SUMMARY DATA'!$D:$D=$C593,'SUMMARY DATA'!$B:$B=""RWS"")),"""")
  )
)"),"")</f>
        <v/>
      </c>
      <c r="F593" s="17" t="str">
        <f>IFERROR(__xludf.DUMMYFUNCTION("IFERROR(
  TEXTJOIN(CHAR(10),TRUE,FILTER('SUMMARY DATA'!F:F,'SUMMARY DATA'!$A:$A=$A593,'SUMMARY DATA'!$C:$C=$B593,'SUMMARY DATA'!$B:$B=""RWS"")),
  IF(
    OR(
      ISNUMBER(SEARCH(""CDM CASH DEPOSIT"",$C593)),
      ISNUMBER(SEARCH(""CASH DEPOSIT"",$C59"&amp;"3)),
      COUNTIFS('SUMMARY DATA'!$D:$D,$C593,'SUMMARY DATA'!$B:$B,""RWS"")&lt;&gt;1
    ),
    """",
    IFERROR(TEXTJOIN(CHAR(10),TRUE,FILTER('SUMMARY DATA'!F:F,'SUMMARY DATA'!$D:$D=$C593,'SUMMARY DATA'!$B:$B=""RWS"")),"""")
  )
)"),"")</f>
        <v/>
      </c>
      <c r="G593" s="17" t="str">
        <f>IFERROR(__xludf.DUMMYFUNCTION("IFERROR(
  TEXTJOIN(CHAR(10),TRUE,FILTER('SUMMARY DATA'!G:G,'SUMMARY DATA'!$A:$A=$A593,'SUMMARY DATA'!$C:$C=$B593,'SUMMARY DATA'!$B:$B=""RWS"")),
  IF(
    OR(
      ISNUMBER(SEARCH(""CDM CASH DEPOSIT"",$C593)),
      ISNUMBER(SEARCH(""CASH DEPOSIT"",$C59"&amp;"3)),
      COUNTIFS('SUMMARY DATA'!$D:$D,$C593,'SUMMARY DATA'!$B:$B,""RWS"")&lt;&gt;1
    ),
    """",
    IFERROR(TEXTJOIN(CHAR(10),TRUE,FILTER('SUMMARY DATA'!G:G,'SUMMARY DATA'!$D:$D=$C593,'SUMMARY DATA'!$B:$B=""RWS"")),"""")
  )
)"),"")</f>
        <v/>
      </c>
      <c r="H593" s="18" t="str">
        <f>IFERROR(__xludf.DUMMYFUNCTION("IFERROR(
  TEXTJOIN(CHAR(10),TRUE,FILTER('SUMMARY DATA'!H:H,'SUMMARY DATA'!$A:$A=$A593,'SUMMARY DATA'!$C:$C=$B593,'SUMMARY DATA'!$B:$B=""RWS"",'SUMMARY DATA'!$H:$H=$D593)),
  IF(
    OR(
      ISNUMBER(SEARCH(""CDM CASH DEPOSIT"",$C593)),
      ISNUMBER(S"&amp;"EARCH(""CASH DEPOSIT"",$C593))
    ),
    """",
    IFERROR(TEXTJOIN(CHAR(10),TRUE,FILTER('SUMMARY DATA'!H:H,'SUMMARY DATA'!$D:$D=$C593,'SUMMARY DATA'!$B:$B=""RWS"",'SUMMARY DATA'!$H:$H=$D593)),"""")
  )
)"),"")</f>
        <v/>
      </c>
      <c r="I593" s="18" t="str">
        <f>IFERROR(__xludf.DUMMYFUNCTION("IF(H593="""","""",
SUM(ARRAYFORMULA(VALUE(SPLIT(H593,CHAR(10)))))
)"),"")</f>
        <v/>
      </c>
      <c r="J593" s="17" t="str">
        <f>IFERROR(__xludf.DUMMYFUNCTION("IFERROR(
  TEXTJOIN(CHAR(10),TRUE,FILTER('SUMMARY DATA'!I:I,'SUMMARY DATA'!$A:$A=$A593,'SUMMARY DATA'!$C:$C=$B593,'SUMMARY DATA'!$B:$B=""RWS"")),
  IF(
    OR(
      ISNUMBER(SEARCH(""CDM CASH DEPOSIT"",$C593)),
      ISNUMBER(SEARCH(""CASH DEPOSIT"",$C59"&amp;"3)),
      COUNTIFS('SUMMARY DATA'!$D:$D,$C593,'SUMMARY DATA'!$B:$B,""RWS"")&lt;&gt;1
    ),
    """",
    IFERROR(TEXTJOIN(CHAR(10),TRUE,FILTER('SUMMARY DATA'!I:I,'SUMMARY DATA'!$D:$D=$C593,'SUMMARY DATA'!$B:$B=""RWS"")),"""")
  )
)"),"")</f>
        <v/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Height="1" spans="1:27">
      <c r="A594" s="2" t="s">
        <v>2064</v>
      </c>
      <c r="B594" s="15">
        <v>46046</v>
      </c>
      <c r="C594" s="2" t="s">
        <v>2065</v>
      </c>
      <c r="D594" s="3">
        <v>65.76</v>
      </c>
      <c r="E594" s="16" t="str">
        <f>IFERROR(__xludf.DUMMYFUNCTION("IFERROR(
  TEXTJOIN(CHAR(10),TRUE,FILTER('SUMMARY DATA'!E:E,'SUMMARY DATA'!$A:$A=$A594,'SUMMARY DATA'!$C:$C=$B594,'SUMMARY DATA'!$B:$B=""RWS"")),
  IF(
    OR(
      ISNUMBER(SEARCH(""CDM CASH DEPOSIT"",$C594)),
      ISNUMBER(SEARCH(""CASH DEPOSIT"",$C59"&amp;"4)),
      COUNTIFS('SUMMARY DATA'!$D:$D,$C594,'SUMMARY DATA'!$B:$B,""RWS"")&lt;&gt;1
    ),
    """",
    IFERROR(TEXTJOIN(CHAR(10),TRUE,FILTER('SUMMARY DATA'!E:E,'SUMMARY DATA'!$D:$D=$C594,'SUMMARY DATA'!$B:$B=""RWS"")),"""")
  )
)"),"")</f>
        <v/>
      </c>
      <c r="F594" s="17" t="str">
        <f>IFERROR(__xludf.DUMMYFUNCTION("IFERROR(
  TEXTJOIN(CHAR(10),TRUE,FILTER('SUMMARY DATA'!F:F,'SUMMARY DATA'!$A:$A=$A594,'SUMMARY DATA'!$C:$C=$B594,'SUMMARY DATA'!$B:$B=""RWS"")),
  IF(
    OR(
      ISNUMBER(SEARCH(""CDM CASH DEPOSIT"",$C594)),
      ISNUMBER(SEARCH(""CASH DEPOSIT"",$C59"&amp;"4)),
      COUNTIFS('SUMMARY DATA'!$D:$D,$C594,'SUMMARY DATA'!$B:$B,""RWS"")&lt;&gt;1
    ),
    """",
    IFERROR(TEXTJOIN(CHAR(10),TRUE,FILTER('SUMMARY DATA'!F:F,'SUMMARY DATA'!$D:$D=$C594,'SUMMARY DATA'!$B:$B=""RWS"")),"""")
  )
)"),"")</f>
        <v/>
      </c>
      <c r="G594" s="17" t="str">
        <f>IFERROR(__xludf.DUMMYFUNCTION("IFERROR(
  TEXTJOIN(CHAR(10),TRUE,FILTER('SUMMARY DATA'!G:G,'SUMMARY DATA'!$A:$A=$A594,'SUMMARY DATA'!$C:$C=$B594,'SUMMARY DATA'!$B:$B=""RWS"")),
  IF(
    OR(
      ISNUMBER(SEARCH(""CDM CASH DEPOSIT"",$C594)),
      ISNUMBER(SEARCH(""CASH DEPOSIT"",$C59"&amp;"4)),
      COUNTIFS('SUMMARY DATA'!$D:$D,$C594,'SUMMARY DATA'!$B:$B,""RWS"")&lt;&gt;1
    ),
    """",
    IFERROR(TEXTJOIN(CHAR(10),TRUE,FILTER('SUMMARY DATA'!G:G,'SUMMARY DATA'!$D:$D=$C594,'SUMMARY DATA'!$B:$B=""RWS"")),"""")
  )
)"),"")</f>
        <v/>
      </c>
      <c r="H594" s="18" t="str">
        <f>IFERROR(__xludf.DUMMYFUNCTION("IFERROR(
  TEXTJOIN(CHAR(10),TRUE,FILTER('SUMMARY DATA'!H:H,'SUMMARY DATA'!$A:$A=$A594,'SUMMARY DATA'!$C:$C=$B594,'SUMMARY DATA'!$B:$B=""RWS"",'SUMMARY DATA'!$H:$H=$D594)),
  IF(
    OR(
      ISNUMBER(SEARCH(""CDM CASH DEPOSIT"",$C594)),
      ISNUMBER(S"&amp;"EARCH(""CASH DEPOSIT"",$C594))
    ),
    """",
    IFERROR(TEXTJOIN(CHAR(10),TRUE,FILTER('SUMMARY DATA'!H:H,'SUMMARY DATA'!$D:$D=$C594,'SUMMARY DATA'!$B:$B=""RWS"",'SUMMARY DATA'!$H:$H=$D594)),"""")
  )
)"),"")</f>
        <v/>
      </c>
      <c r="I594" s="18" t="str">
        <f>IFERROR(__xludf.DUMMYFUNCTION("IF(H594="""","""",
SUM(ARRAYFORMULA(VALUE(SPLIT(H594,CHAR(10)))))
)"),"")</f>
        <v/>
      </c>
      <c r="J594" s="17" t="str">
        <f>IFERROR(__xludf.DUMMYFUNCTION("IFERROR(
  TEXTJOIN(CHAR(10),TRUE,FILTER('SUMMARY DATA'!I:I,'SUMMARY DATA'!$A:$A=$A594,'SUMMARY DATA'!$C:$C=$B594,'SUMMARY DATA'!$B:$B=""RWS"")),
  IF(
    OR(
      ISNUMBER(SEARCH(""CDM CASH DEPOSIT"",$C594)),
      ISNUMBER(SEARCH(""CASH DEPOSIT"",$C59"&amp;"4)),
      COUNTIFS('SUMMARY DATA'!$D:$D,$C594,'SUMMARY DATA'!$B:$B,""RWS"")&lt;&gt;1
    ),
    """",
    IFERROR(TEXTJOIN(CHAR(10),TRUE,FILTER('SUMMARY DATA'!I:I,'SUMMARY DATA'!$D:$D=$C594,'SUMMARY DATA'!$B:$B=""RWS"")),"""")
  )
)"),"")</f>
        <v/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Height="1" spans="1:27">
      <c r="A595" s="2"/>
      <c r="B595" s="15">
        <v>46046</v>
      </c>
      <c r="C595" s="2" t="s">
        <v>2066</v>
      </c>
      <c r="D595" s="3">
        <v>3</v>
      </c>
      <c r="E595" s="16" t="str">
        <f>IFERROR(__xludf.DUMMYFUNCTION("IFERROR(
  TEXTJOIN(CHAR(10),TRUE,FILTER('SUMMARY DATA'!E:E,'SUMMARY DATA'!$A:$A=$A595,'SUMMARY DATA'!$C:$C=$B595,'SUMMARY DATA'!$B:$B=""RWS"")),
  IF(
    OR(
      ISNUMBER(SEARCH(""CDM CASH DEPOSIT"",$C595)),
      ISNUMBER(SEARCH(""CASH DEPOSIT"",$C59"&amp;"5)),
      COUNTIFS('SUMMARY DATA'!$D:$D,$C595,'SUMMARY DATA'!$B:$B,""RWS"")&lt;&gt;1
    ),
    """",
    IFERROR(TEXTJOIN(CHAR(10),TRUE,FILTER('SUMMARY DATA'!E:E,'SUMMARY DATA'!$D:$D=$C595,'SUMMARY DATA'!$B:$B=""RWS"")),"""")
  )
)"),"")</f>
        <v/>
      </c>
      <c r="F595" s="17" t="str">
        <f>IFERROR(__xludf.DUMMYFUNCTION("IFERROR(
  TEXTJOIN(CHAR(10),TRUE,FILTER('SUMMARY DATA'!F:F,'SUMMARY DATA'!$A:$A=$A595,'SUMMARY DATA'!$C:$C=$B595,'SUMMARY DATA'!$B:$B=""RWS"")),
  IF(
    OR(
      ISNUMBER(SEARCH(""CDM CASH DEPOSIT"",$C595)),
      ISNUMBER(SEARCH(""CASH DEPOSIT"",$C59"&amp;"5)),
      COUNTIFS('SUMMARY DATA'!$D:$D,$C595,'SUMMARY DATA'!$B:$B,""RWS"")&lt;&gt;1
    ),
    """",
    IFERROR(TEXTJOIN(CHAR(10),TRUE,FILTER('SUMMARY DATA'!F:F,'SUMMARY DATA'!$D:$D=$C595,'SUMMARY DATA'!$B:$B=""RWS"")),"""")
  )
)"),"")</f>
        <v/>
      </c>
      <c r="G595" s="17" t="str">
        <f>IFERROR(__xludf.DUMMYFUNCTION("IFERROR(
  TEXTJOIN(CHAR(10),TRUE,FILTER('SUMMARY DATA'!G:G,'SUMMARY DATA'!$A:$A=$A595,'SUMMARY DATA'!$C:$C=$B595,'SUMMARY DATA'!$B:$B=""RWS"")),
  IF(
    OR(
      ISNUMBER(SEARCH(""CDM CASH DEPOSIT"",$C595)),
      ISNUMBER(SEARCH(""CASH DEPOSIT"",$C59"&amp;"5)),
      COUNTIFS('SUMMARY DATA'!$D:$D,$C595,'SUMMARY DATA'!$B:$B,""RWS"")&lt;&gt;1
    ),
    """",
    IFERROR(TEXTJOIN(CHAR(10),TRUE,FILTER('SUMMARY DATA'!G:G,'SUMMARY DATA'!$D:$D=$C595,'SUMMARY DATA'!$B:$B=""RWS"")),"""")
  )
)"),"")</f>
        <v/>
      </c>
      <c r="H595" s="18" t="str">
        <f>IFERROR(__xludf.DUMMYFUNCTION("IFERROR(
  TEXTJOIN(CHAR(10),TRUE,FILTER('SUMMARY DATA'!H:H,'SUMMARY DATA'!$A:$A=$A595,'SUMMARY DATA'!$C:$C=$B595,'SUMMARY DATA'!$B:$B=""RWS"",'SUMMARY DATA'!$H:$H=$D595)),
  IF(
    OR(
      ISNUMBER(SEARCH(""CDM CASH DEPOSIT"",$C595)),
      ISNUMBER(S"&amp;"EARCH(""CASH DEPOSIT"",$C595))
    ),
    """",
    IFERROR(TEXTJOIN(CHAR(10),TRUE,FILTER('SUMMARY DATA'!H:H,'SUMMARY DATA'!$D:$D=$C595,'SUMMARY DATA'!$B:$B=""RWS"",'SUMMARY DATA'!$H:$H=$D595)),"""")
  )
)"),"")</f>
        <v/>
      </c>
      <c r="I595" s="18" t="str">
        <f>IFERROR(__xludf.DUMMYFUNCTION("IF(H595="""","""",
SUM(ARRAYFORMULA(VALUE(SPLIT(H595,CHAR(10)))))
)"),"")</f>
        <v/>
      </c>
      <c r="J595" s="17" t="str">
        <f>IFERROR(__xludf.DUMMYFUNCTION("IFERROR(
  TEXTJOIN(CHAR(10),TRUE,FILTER('SUMMARY DATA'!I:I,'SUMMARY DATA'!$A:$A=$A595,'SUMMARY DATA'!$C:$C=$B595,'SUMMARY DATA'!$B:$B=""RWS"")),
  IF(
    OR(
      ISNUMBER(SEARCH(""CDM CASH DEPOSIT"",$C595)),
      ISNUMBER(SEARCH(""CASH DEPOSIT"",$C59"&amp;"5)),
      COUNTIFS('SUMMARY DATA'!$D:$D,$C595,'SUMMARY DATA'!$B:$B,""RWS"")&lt;&gt;1
    ),
    """",
    IFERROR(TEXTJOIN(CHAR(10),TRUE,FILTER('SUMMARY DATA'!I:I,'SUMMARY DATA'!$D:$D=$C595,'SUMMARY DATA'!$B:$B=""RWS"")),"""")
  )
)"),"")</f>
        <v/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Height="1" spans="1:27">
      <c r="A596" s="2"/>
      <c r="B596" s="15">
        <v>46046</v>
      </c>
      <c r="C596" s="2" t="s">
        <v>563</v>
      </c>
      <c r="D596" s="3">
        <v>195</v>
      </c>
      <c r="E596" s="16" t="str">
        <f>IFERROR(__xludf.DUMMYFUNCTION("IFERROR(
  TEXTJOIN(CHAR(10),TRUE,FILTER('SUMMARY DATA'!E:E,'SUMMARY DATA'!$A:$A=$A596,'SUMMARY DATA'!$C:$C=$B596,'SUMMARY DATA'!$B:$B=""RWS"")),
  IF(
    OR(
      ISNUMBER(SEARCH(""CDM CASH DEPOSIT"",$C596)),
      ISNUMBER(SEARCH(""CASH DEPOSIT"",$C59"&amp;"6)),
      COUNTIFS('SUMMARY DATA'!$D:$D,$C596,'SUMMARY DATA'!$B:$B,""RWS"")&lt;&gt;1
    ),
    """",
    IFERROR(TEXTJOIN(CHAR(10),TRUE,FILTER('SUMMARY DATA'!E:E,'SUMMARY DATA'!$D:$D=$C596,'SUMMARY DATA'!$B:$B=""RWS"")),"""")
  )
)"),"")</f>
        <v/>
      </c>
      <c r="F596" s="17" t="str">
        <f>IFERROR(__xludf.DUMMYFUNCTION("IFERROR(
  TEXTJOIN(CHAR(10),TRUE,FILTER('SUMMARY DATA'!F:F,'SUMMARY DATA'!$A:$A=$A596,'SUMMARY DATA'!$C:$C=$B596,'SUMMARY DATA'!$B:$B=""RWS"")),
  IF(
    OR(
      ISNUMBER(SEARCH(""CDM CASH DEPOSIT"",$C596)),
      ISNUMBER(SEARCH(""CASH DEPOSIT"",$C59"&amp;"6)),
      COUNTIFS('SUMMARY DATA'!$D:$D,$C596,'SUMMARY DATA'!$B:$B,""RWS"")&lt;&gt;1
    ),
    """",
    IFERROR(TEXTJOIN(CHAR(10),TRUE,FILTER('SUMMARY DATA'!F:F,'SUMMARY DATA'!$D:$D=$C596,'SUMMARY DATA'!$B:$B=""RWS"")),"""")
  )
)"),"")</f>
        <v/>
      </c>
      <c r="G596" s="17" t="str">
        <f>IFERROR(__xludf.DUMMYFUNCTION("IFERROR(
  TEXTJOIN(CHAR(10),TRUE,FILTER('SUMMARY DATA'!G:G,'SUMMARY DATA'!$A:$A=$A596,'SUMMARY DATA'!$C:$C=$B596,'SUMMARY DATA'!$B:$B=""RWS"")),
  IF(
    OR(
      ISNUMBER(SEARCH(""CDM CASH DEPOSIT"",$C596)),
      ISNUMBER(SEARCH(""CASH DEPOSIT"",$C59"&amp;"6)),
      COUNTIFS('SUMMARY DATA'!$D:$D,$C596,'SUMMARY DATA'!$B:$B,""RWS"")&lt;&gt;1
    ),
    """",
    IFERROR(TEXTJOIN(CHAR(10),TRUE,FILTER('SUMMARY DATA'!G:G,'SUMMARY DATA'!$D:$D=$C596,'SUMMARY DATA'!$B:$B=""RWS"")),"""")
  )
)"),"")</f>
        <v/>
      </c>
      <c r="H596" s="18" t="str">
        <f>IFERROR(__xludf.DUMMYFUNCTION("IFERROR(
  TEXTJOIN(CHAR(10),TRUE,FILTER('SUMMARY DATA'!H:H,'SUMMARY DATA'!$A:$A=$A596,'SUMMARY DATA'!$C:$C=$B596,'SUMMARY DATA'!$B:$B=""RWS"",'SUMMARY DATA'!$H:$H=$D596)),
  IF(
    OR(
      ISNUMBER(SEARCH(""CDM CASH DEPOSIT"",$C596)),
      ISNUMBER(S"&amp;"EARCH(""CASH DEPOSIT"",$C596))
    ),
    """",
    IFERROR(TEXTJOIN(CHAR(10),TRUE,FILTER('SUMMARY DATA'!H:H,'SUMMARY DATA'!$D:$D=$C596,'SUMMARY DATA'!$B:$B=""RWS"",'SUMMARY DATA'!$H:$H=$D596)),"""")
  )
)"),"")</f>
        <v/>
      </c>
      <c r="I596" s="18" t="str">
        <f>IFERROR(__xludf.DUMMYFUNCTION("IF(H596="""","""",
SUM(ARRAYFORMULA(VALUE(SPLIT(H596,CHAR(10)))))
)"),"")</f>
        <v/>
      </c>
      <c r="J596" s="17" t="str">
        <f>IFERROR(__xludf.DUMMYFUNCTION("IFERROR(
  TEXTJOIN(CHAR(10),TRUE,FILTER('SUMMARY DATA'!I:I,'SUMMARY DATA'!$A:$A=$A596,'SUMMARY DATA'!$C:$C=$B596,'SUMMARY DATA'!$B:$B=""RWS"")),
  IF(
    OR(
      ISNUMBER(SEARCH(""CDM CASH DEPOSIT"",$C596)),
      ISNUMBER(SEARCH(""CASH DEPOSIT"",$C59"&amp;"6)),
      COUNTIFS('SUMMARY DATA'!$D:$D,$C596,'SUMMARY DATA'!$B:$B,""RWS"")&lt;&gt;1
    ),
    """",
    IFERROR(TEXTJOIN(CHAR(10),TRUE,FILTER('SUMMARY DATA'!I:I,'SUMMARY DATA'!$D:$D=$C596,'SUMMARY DATA'!$B:$B=""RWS"")),"""")
  )
)"),"")</f>
        <v/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Height="1" spans="1:27">
      <c r="A597" s="2" t="s">
        <v>2067</v>
      </c>
      <c r="B597" s="15">
        <v>46046</v>
      </c>
      <c r="C597" s="2" t="s">
        <v>2068</v>
      </c>
      <c r="D597" s="3">
        <v>30.96</v>
      </c>
      <c r="E597" s="16" t="str">
        <f>IFERROR(__xludf.DUMMYFUNCTION("IFERROR(
  TEXTJOIN(CHAR(10),TRUE,FILTER('SUMMARY DATA'!E:E,'SUMMARY DATA'!$A:$A=$A597,'SUMMARY DATA'!$C:$C=$B597,'SUMMARY DATA'!$B:$B=""RWS"")),
  IF(
    OR(
      ISNUMBER(SEARCH(""CDM CASH DEPOSIT"",$C597)),
      ISNUMBER(SEARCH(""CASH DEPOSIT"",$C59"&amp;"7)),
      COUNTIFS('SUMMARY DATA'!$D:$D,$C597,'SUMMARY DATA'!$B:$B,""RWS"")&lt;&gt;1
    ),
    """",
    IFERROR(TEXTJOIN(CHAR(10),TRUE,FILTER('SUMMARY DATA'!E:E,'SUMMARY DATA'!$D:$D=$C597,'SUMMARY DATA'!$B:$B=""RWS"")),"""")
  )
)"),"")</f>
        <v/>
      </c>
      <c r="F597" s="17" t="str">
        <f>IFERROR(__xludf.DUMMYFUNCTION("IFERROR(
  TEXTJOIN(CHAR(10),TRUE,FILTER('SUMMARY DATA'!F:F,'SUMMARY DATA'!$A:$A=$A597,'SUMMARY DATA'!$C:$C=$B597,'SUMMARY DATA'!$B:$B=""RWS"")),
  IF(
    OR(
      ISNUMBER(SEARCH(""CDM CASH DEPOSIT"",$C597)),
      ISNUMBER(SEARCH(""CASH DEPOSIT"",$C59"&amp;"7)),
      COUNTIFS('SUMMARY DATA'!$D:$D,$C597,'SUMMARY DATA'!$B:$B,""RWS"")&lt;&gt;1
    ),
    """",
    IFERROR(TEXTJOIN(CHAR(10),TRUE,FILTER('SUMMARY DATA'!F:F,'SUMMARY DATA'!$D:$D=$C597,'SUMMARY DATA'!$B:$B=""RWS"")),"""")
  )
)"),"")</f>
        <v/>
      </c>
      <c r="G597" s="17" t="str">
        <f>IFERROR(__xludf.DUMMYFUNCTION("IFERROR(
  TEXTJOIN(CHAR(10),TRUE,FILTER('SUMMARY DATA'!G:G,'SUMMARY DATA'!$A:$A=$A597,'SUMMARY DATA'!$C:$C=$B597,'SUMMARY DATA'!$B:$B=""RWS"")),
  IF(
    OR(
      ISNUMBER(SEARCH(""CDM CASH DEPOSIT"",$C597)),
      ISNUMBER(SEARCH(""CASH DEPOSIT"",$C59"&amp;"7)),
      COUNTIFS('SUMMARY DATA'!$D:$D,$C597,'SUMMARY DATA'!$B:$B,""RWS"")&lt;&gt;1
    ),
    """",
    IFERROR(TEXTJOIN(CHAR(10),TRUE,FILTER('SUMMARY DATA'!G:G,'SUMMARY DATA'!$D:$D=$C597,'SUMMARY DATA'!$B:$B=""RWS"")),"""")
  )
)"),"")</f>
        <v/>
      </c>
      <c r="H597" s="18" t="str">
        <f>IFERROR(__xludf.DUMMYFUNCTION("IFERROR(
  TEXTJOIN(CHAR(10),TRUE,FILTER('SUMMARY DATA'!H:H,'SUMMARY DATA'!$A:$A=$A597,'SUMMARY DATA'!$C:$C=$B597,'SUMMARY DATA'!$B:$B=""RWS"",'SUMMARY DATA'!$H:$H=$D597)),
  IF(
    OR(
      ISNUMBER(SEARCH(""CDM CASH DEPOSIT"",$C597)),
      ISNUMBER(S"&amp;"EARCH(""CASH DEPOSIT"",$C597))
    ),
    """",
    IFERROR(TEXTJOIN(CHAR(10),TRUE,FILTER('SUMMARY DATA'!H:H,'SUMMARY DATA'!$D:$D=$C597,'SUMMARY DATA'!$B:$B=""RWS"",'SUMMARY DATA'!$H:$H=$D597)),"""")
  )
)"),"")</f>
        <v/>
      </c>
      <c r="I597" s="18" t="str">
        <f>IFERROR(__xludf.DUMMYFUNCTION("IF(H597="""","""",
SUM(ARRAYFORMULA(VALUE(SPLIT(H597,CHAR(10)))))
)"),"")</f>
        <v/>
      </c>
      <c r="J597" s="17" t="str">
        <f>IFERROR(__xludf.DUMMYFUNCTION("IFERROR(
  TEXTJOIN(CHAR(10),TRUE,FILTER('SUMMARY DATA'!I:I,'SUMMARY DATA'!$A:$A=$A597,'SUMMARY DATA'!$C:$C=$B597,'SUMMARY DATA'!$B:$B=""RWS"")),
  IF(
    OR(
      ISNUMBER(SEARCH(""CDM CASH DEPOSIT"",$C597)),
      ISNUMBER(SEARCH(""CASH DEPOSIT"",$C59"&amp;"7)),
      COUNTIFS('SUMMARY DATA'!$D:$D,$C597,'SUMMARY DATA'!$B:$B,""RWS"")&lt;&gt;1
    ),
    """",
    IFERROR(TEXTJOIN(CHAR(10),TRUE,FILTER('SUMMARY DATA'!I:I,'SUMMARY DATA'!$D:$D=$C597,'SUMMARY DATA'!$B:$B=""RWS"")),"""")
  )
)"),"")</f>
        <v/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Height="1" spans="1:27">
      <c r="A598" s="2"/>
      <c r="B598" s="15">
        <v>46045</v>
      </c>
      <c r="C598" s="2" t="s">
        <v>2069</v>
      </c>
      <c r="D598" s="3">
        <v>37.92</v>
      </c>
      <c r="E598" s="16" t="str">
        <f>IFERROR(__xludf.DUMMYFUNCTION("IFERROR(
  TEXTJOIN(CHAR(10),TRUE,FILTER('SUMMARY DATA'!E:E,'SUMMARY DATA'!$A:$A=$A598,'SUMMARY DATA'!$C:$C=$B598,'SUMMARY DATA'!$B:$B=""RWS"")),
  IF(
    OR(
      ISNUMBER(SEARCH(""CDM CASH DEPOSIT"",$C598)),
      ISNUMBER(SEARCH(""CASH DEPOSIT"",$C59"&amp;"8)),
      COUNTIFS('SUMMARY DATA'!$D:$D,$C598,'SUMMARY DATA'!$B:$B,""RWS"")&lt;&gt;1
    ),
    """",
    IFERROR(TEXTJOIN(CHAR(10),TRUE,FILTER('SUMMARY DATA'!E:E,'SUMMARY DATA'!$D:$D=$C598,'SUMMARY DATA'!$B:$B=""RWS"")),"""")
  )
)"),"")</f>
        <v/>
      </c>
      <c r="F598" s="17" t="str">
        <f>IFERROR(__xludf.DUMMYFUNCTION("IFERROR(
  TEXTJOIN(CHAR(10),TRUE,FILTER('SUMMARY DATA'!F:F,'SUMMARY DATA'!$A:$A=$A598,'SUMMARY DATA'!$C:$C=$B598,'SUMMARY DATA'!$B:$B=""RWS"")),
  IF(
    OR(
      ISNUMBER(SEARCH(""CDM CASH DEPOSIT"",$C598)),
      ISNUMBER(SEARCH(""CASH DEPOSIT"",$C59"&amp;"8)),
      COUNTIFS('SUMMARY DATA'!$D:$D,$C598,'SUMMARY DATA'!$B:$B,""RWS"")&lt;&gt;1
    ),
    """",
    IFERROR(TEXTJOIN(CHAR(10),TRUE,FILTER('SUMMARY DATA'!F:F,'SUMMARY DATA'!$D:$D=$C598,'SUMMARY DATA'!$B:$B=""RWS"")),"""")
  )
)"),"")</f>
        <v/>
      </c>
      <c r="G598" s="17" t="str">
        <f>IFERROR(__xludf.DUMMYFUNCTION("IFERROR(
  TEXTJOIN(CHAR(10),TRUE,FILTER('SUMMARY DATA'!G:G,'SUMMARY DATA'!$A:$A=$A598,'SUMMARY DATA'!$C:$C=$B598,'SUMMARY DATA'!$B:$B=""RWS"")),
  IF(
    OR(
      ISNUMBER(SEARCH(""CDM CASH DEPOSIT"",$C598)),
      ISNUMBER(SEARCH(""CASH DEPOSIT"",$C59"&amp;"8)),
      COUNTIFS('SUMMARY DATA'!$D:$D,$C598,'SUMMARY DATA'!$B:$B,""RWS"")&lt;&gt;1
    ),
    """",
    IFERROR(TEXTJOIN(CHAR(10),TRUE,FILTER('SUMMARY DATA'!G:G,'SUMMARY DATA'!$D:$D=$C598,'SUMMARY DATA'!$B:$B=""RWS"")),"""")
  )
)"),"")</f>
        <v/>
      </c>
      <c r="H598" s="18" t="str">
        <f>IFERROR(__xludf.DUMMYFUNCTION("IFERROR(
  TEXTJOIN(CHAR(10),TRUE,FILTER('SUMMARY DATA'!H:H,'SUMMARY DATA'!$A:$A=$A598,'SUMMARY DATA'!$C:$C=$B598,'SUMMARY DATA'!$B:$B=""RWS"",'SUMMARY DATA'!$H:$H=$D598)),
  IF(
    OR(
      ISNUMBER(SEARCH(""CDM CASH DEPOSIT"",$C598)),
      ISNUMBER(S"&amp;"EARCH(""CASH DEPOSIT"",$C598))
    ),
    """",
    IFERROR(TEXTJOIN(CHAR(10),TRUE,FILTER('SUMMARY DATA'!H:H,'SUMMARY DATA'!$D:$D=$C598,'SUMMARY DATA'!$B:$B=""RWS"",'SUMMARY DATA'!$H:$H=$D598)),"""")
  )
)"),"")</f>
        <v/>
      </c>
      <c r="I598" s="18" t="str">
        <f>IFERROR(__xludf.DUMMYFUNCTION("IF(H598="""","""",
SUM(ARRAYFORMULA(VALUE(SPLIT(H598,CHAR(10)))))
)"),"")</f>
        <v/>
      </c>
      <c r="J598" s="17" t="str">
        <f>IFERROR(__xludf.DUMMYFUNCTION("IFERROR(
  TEXTJOIN(CHAR(10),TRUE,FILTER('SUMMARY DATA'!I:I,'SUMMARY DATA'!$A:$A=$A598,'SUMMARY DATA'!$C:$C=$B598,'SUMMARY DATA'!$B:$B=""RWS"")),
  IF(
    OR(
      ISNUMBER(SEARCH(""CDM CASH DEPOSIT"",$C598)),
      ISNUMBER(SEARCH(""CASH DEPOSIT"",$C59"&amp;"8)),
      COUNTIFS('SUMMARY DATA'!$D:$D,$C598,'SUMMARY DATA'!$B:$B,""RWS"")&lt;&gt;1
    ),
    """",
    IFERROR(TEXTJOIN(CHAR(10),TRUE,FILTER('SUMMARY DATA'!I:I,'SUMMARY DATA'!$D:$D=$C598,'SUMMARY DATA'!$B:$B=""RWS"")),"""")
  )
)"),"")</f>
        <v/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Height="1" spans="1:27">
      <c r="A599" s="2" t="s">
        <v>2070</v>
      </c>
      <c r="B599" s="15">
        <v>46045</v>
      </c>
      <c r="C599" s="2" t="s">
        <v>2071</v>
      </c>
      <c r="D599" s="3">
        <v>59</v>
      </c>
      <c r="E599" s="16" t="str">
        <f>IFERROR(__xludf.DUMMYFUNCTION("IFERROR(
  TEXTJOIN(CHAR(10),TRUE,FILTER('SUMMARY DATA'!E:E,'SUMMARY DATA'!$A:$A=$A599,'SUMMARY DATA'!$C:$C=$B599,'SUMMARY DATA'!$B:$B=""RWS"")),
  IF(
    OR(
      ISNUMBER(SEARCH(""CDM CASH DEPOSIT"",$C599)),
      ISNUMBER(SEARCH(""CASH DEPOSIT"",$C59"&amp;"9)),
      COUNTIFS('SUMMARY DATA'!$D:$D,$C599,'SUMMARY DATA'!$B:$B,""RWS"")&lt;&gt;1
    ),
    """",
    IFERROR(TEXTJOIN(CHAR(10),TRUE,FILTER('SUMMARY DATA'!E:E,'SUMMARY DATA'!$D:$D=$C599,'SUMMARY DATA'!$B:$B=""RWS"")),"""")
  )
)"),"")</f>
        <v/>
      </c>
      <c r="F599" s="17" t="str">
        <f>IFERROR(__xludf.DUMMYFUNCTION("IFERROR(
  TEXTJOIN(CHAR(10),TRUE,FILTER('SUMMARY DATA'!F:F,'SUMMARY DATA'!$A:$A=$A599,'SUMMARY DATA'!$C:$C=$B599,'SUMMARY DATA'!$B:$B=""RWS"")),
  IF(
    OR(
      ISNUMBER(SEARCH(""CDM CASH DEPOSIT"",$C599)),
      ISNUMBER(SEARCH(""CASH DEPOSIT"",$C59"&amp;"9)),
      COUNTIFS('SUMMARY DATA'!$D:$D,$C599,'SUMMARY DATA'!$B:$B,""RWS"")&lt;&gt;1
    ),
    """",
    IFERROR(TEXTJOIN(CHAR(10),TRUE,FILTER('SUMMARY DATA'!F:F,'SUMMARY DATA'!$D:$D=$C599,'SUMMARY DATA'!$B:$B=""RWS"")),"""")
  )
)"),"")</f>
        <v/>
      </c>
      <c r="G599" s="17" t="str">
        <f>IFERROR(__xludf.DUMMYFUNCTION("IFERROR(
  TEXTJOIN(CHAR(10),TRUE,FILTER('SUMMARY DATA'!G:G,'SUMMARY DATA'!$A:$A=$A599,'SUMMARY DATA'!$C:$C=$B599,'SUMMARY DATA'!$B:$B=""RWS"")),
  IF(
    OR(
      ISNUMBER(SEARCH(""CDM CASH DEPOSIT"",$C599)),
      ISNUMBER(SEARCH(""CASH DEPOSIT"",$C59"&amp;"9)),
      COUNTIFS('SUMMARY DATA'!$D:$D,$C599,'SUMMARY DATA'!$B:$B,""RWS"")&lt;&gt;1
    ),
    """",
    IFERROR(TEXTJOIN(CHAR(10),TRUE,FILTER('SUMMARY DATA'!G:G,'SUMMARY DATA'!$D:$D=$C599,'SUMMARY DATA'!$B:$B=""RWS"")),"""")
  )
)"),"")</f>
        <v/>
      </c>
      <c r="H599" s="18" t="str">
        <f>IFERROR(__xludf.DUMMYFUNCTION("IFERROR(
  TEXTJOIN(CHAR(10),TRUE,FILTER('SUMMARY DATA'!H:H,'SUMMARY DATA'!$A:$A=$A599,'SUMMARY DATA'!$C:$C=$B599,'SUMMARY DATA'!$B:$B=""RWS"",'SUMMARY DATA'!$H:$H=$D599)),
  IF(
    OR(
      ISNUMBER(SEARCH(""CDM CASH DEPOSIT"",$C599)),
      ISNUMBER(S"&amp;"EARCH(""CASH DEPOSIT"",$C599))
    ),
    """",
    IFERROR(TEXTJOIN(CHAR(10),TRUE,FILTER('SUMMARY DATA'!H:H,'SUMMARY DATA'!$D:$D=$C599,'SUMMARY DATA'!$B:$B=""RWS"",'SUMMARY DATA'!$H:$H=$D599)),"""")
  )
)"),"")</f>
        <v/>
      </c>
      <c r="I599" s="18" t="str">
        <f>IFERROR(__xludf.DUMMYFUNCTION("IF(H599="""","""",
SUM(ARRAYFORMULA(VALUE(SPLIT(H599,CHAR(10)))))
)"),"")</f>
        <v/>
      </c>
      <c r="J599" s="17" t="str">
        <f>IFERROR(__xludf.DUMMYFUNCTION("IFERROR(
  TEXTJOIN(CHAR(10),TRUE,FILTER('SUMMARY DATA'!I:I,'SUMMARY DATA'!$A:$A=$A599,'SUMMARY DATA'!$C:$C=$B599,'SUMMARY DATA'!$B:$B=""RWS"")),
  IF(
    OR(
      ISNUMBER(SEARCH(""CDM CASH DEPOSIT"",$C599)),
      ISNUMBER(SEARCH(""CASH DEPOSIT"",$C59"&amp;"9)),
      COUNTIFS('SUMMARY DATA'!$D:$D,$C599,'SUMMARY DATA'!$B:$B,""RWS"")&lt;&gt;1
    ),
    """",
    IFERROR(TEXTJOIN(CHAR(10),TRUE,FILTER('SUMMARY DATA'!I:I,'SUMMARY DATA'!$D:$D=$C599,'SUMMARY DATA'!$B:$B=""RWS"")),"""")
  )
)"),"")</f>
        <v/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Height="1" spans="1:27">
      <c r="A600" s="2" t="s">
        <v>2072</v>
      </c>
      <c r="B600" s="15">
        <v>46045</v>
      </c>
      <c r="C600" s="2" t="s">
        <v>2073</v>
      </c>
      <c r="D600" s="3">
        <v>138</v>
      </c>
      <c r="E600" s="16" t="str">
        <f>IFERROR(__xludf.DUMMYFUNCTION("IFERROR(
  TEXTJOIN(CHAR(10),TRUE,FILTER('SUMMARY DATA'!E:E,'SUMMARY DATA'!$A:$A=$A600,'SUMMARY DATA'!$C:$C=$B600,'SUMMARY DATA'!$B:$B=""RWS"")),
  IF(
    OR(
      ISNUMBER(SEARCH(""CDM CASH DEPOSIT"",$C600)),
      ISNUMBER(SEARCH(""CASH DEPOSIT"",$C60"&amp;"0)),
      COUNTIFS('SUMMARY DATA'!$D:$D,$C600,'SUMMARY DATA'!$B:$B,""RWS"")&lt;&gt;1
    ),
    """",
    IFERROR(TEXTJOIN(CHAR(10),TRUE,FILTER('SUMMARY DATA'!E:E,'SUMMARY DATA'!$D:$D=$C600,'SUMMARY DATA'!$B:$B=""RWS"")),"""")
  )
)"),"")</f>
        <v/>
      </c>
      <c r="F600" s="17" t="str">
        <f>IFERROR(__xludf.DUMMYFUNCTION("IFERROR(
  TEXTJOIN(CHAR(10),TRUE,FILTER('SUMMARY DATA'!F:F,'SUMMARY DATA'!$A:$A=$A600,'SUMMARY DATA'!$C:$C=$B600,'SUMMARY DATA'!$B:$B=""RWS"")),
  IF(
    OR(
      ISNUMBER(SEARCH(""CDM CASH DEPOSIT"",$C600)),
      ISNUMBER(SEARCH(""CASH DEPOSIT"",$C60"&amp;"0)),
      COUNTIFS('SUMMARY DATA'!$D:$D,$C600,'SUMMARY DATA'!$B:$B,""RWS"")&lt;&gt;1
    ),
    """",
    IFERROR(TEXTJOIN(CHAR(10),TRUE,FILTER('SUMMARY DATA'!F:F,'SUMMARY DATA'!$D:$D=$C600,'SUMMARY DATA'!$B:$B=""RWS"")),"""")
  )
)"),"")</f>
        <v/>
      </c>
      <c r="G600" s="17" t="str">
        <f>IFERROR(__xludf.DUMMYFUNCTION("IFERROR(
  TEXTJOIN(CHAR(10),TRUE,FILTER('SUMMARY DATA'!G:G,'SUMMARY DATA'!$A:$A=$A600,'SUMMARY DATA'!$C:$C=$B600,'SUMMARY DATA'!$B:$B=""RWS"")),
  IF(
    OR(
      ISNUMBER(SEARCH(""CDM CASH DEPOSIT"",$C600)),
      ISNUMBER(SEARCH(""CASH DEPOSIT"",$C60"&amp;"0)),
      COUNTIFS('SUMMARY DATA'!$D:$D,$C600,'SUMMARY DATA'!$B:$B,""RWS"")&lt;&gt;1
    ),
    """",
    IFERROR(TEXTJOIN(CHAR(10),TRUE,FILTER('SUMMARY DATA'!G:G,'SUMMARY DATA'!$D:$D=$C600,'SUMMARY DATA'!$B:$B=""RWS"")),"""")
  )
)"),"")</f>
        <v/>
      </c>
      <c r="H600" s="18" t="str">
        <f>IFERROR(__xludf.DUMMYFUNCTION("IFERROR(
  TEXTJOIN(CHAR(10),TRUE,FILTER('SUMMARY DATA'!H:H,'SUMMARY DATA'!$A:$A=$A600,'SUMMARY DATA'!$C:$C=$B600,'SUMMARY DATA'!$B:$B=""RWS"",'SUMMARY DATA'!$H:$H=$D600)),
  IF(
    OR(
      ISNUMBER(SEARCH(""CDM CASH DEPOSIT"",$C600)),
      ISNUMBER(S"&amp;"EARCH(""CASH DEPOSIT"",$C600))
    ),
    """",
    IFERROR(TEXTJOIN(CHAR(10),TRUE,FILTER('SUMMARY DATA'!H:H,'SUMMARY DATA'!$D:$D=$C600,'SUMMARY DATA'!$B:$B=""RWS"",'SUMMARY DATA'!$H:$H=$D600)),"""")
  )
)"),"")</f>
        <v/>
      </c>
      <c r="I600" s="18" t="str">
        <f>IFERROR(__xludf.DUMMYFUNCTION("IF(H600="""","""",
SUM(ARRAYFORMULA(VALUE(SPLIT(H600,CHAR(10)))))
)"),"")</f>
        <v/>
      </c>
      <c r="J600" s="17" t="str">
        <f>IFERROR(__xludf.DUMMYFUNCTION("IFERROR(
  TEXTJOIN(CHAR(10),TRUE,FILTER('SUMMARY DATA'!I:I,'SUMMARY DATA'!$A:$A=$A600,'SUMMARY DATA'!$C:$C=$B600,'SUMMARY DATA'!$B:$B=""RWS"")),
  IF(
    OR(
      ISNUMBER(SEARCH(""CDM CASH DEPOSIT"",$C600)),
      ISNUMBER(SEARCH(""CASH DEPOSIT"",$C60"&amp;"0)),
      COUNTIFS('SUMMARY DATA'!$D:$D,$C600,'SUMMARY DATA'!$B:$B,""RWS"")&lt;&gt;1
    ),
    """",
    IFERROR(TEXTJOIN(CHAR(10),TRUE,FILTER('SUMMARY DATA'!I:I,'SUMMARY DATA'!$D:$D=$C600,'SUMMARY DATA'!$B:$B=""RWS"")),"""")
  )
)"),"")</f>
        <v/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Height="1" spans="1:27">
      <c r="A601" s="2" t="s">
        <v>2074</v>
      </c>
      <c r="B601" s="15">
        <v>46045</v>
      </c>
      <c r="C601" s="2" t="s">
        <v>2075</v>
      </c>
      <c r="D601" s="3">
        <v>25</v>
      </c>
      <c r="E601" s="16" t="str">
        <f>IFERROR(__xludf.DUMMYFUNCTION("IFERROR(
  TEXTJOIN(CHAR(10),TRUE,FILTER('SUMMARY DATA'!E:E,'SUMMARY DATA'!$A:$A=$A601,'SUMMARY DATA'!$C:$C=$B601,'SUMMARY DATA'!$B:$B=""RWS"")),
  IF(
    OR(
      ISNUMBER(SEARCH(""CDM CASH DEPOSIT"",$C601)),
      ISNUMBER(SEARCH(""CASH DEPOSIT"",$C60"&amp;"1)),
      COUNTIFS('SUMMARY DATA'!$D:$D,$C601,'SUMMARY DATA'!$B:$B,""RWS"")&lt;&gt;1
    ),
    """",
    IFERROR(TEXTJOIN(CHAR(10),TRUE,FILTER('SUMMARY DATA'!E:E,'SUMMARY DATA'!$D:$D=$C601,'SUMMARY DATA'!$B:$B=""RWS"")),"""")
  )
)"),"")</f>
        <v/>
      </c>
      <c r="F601" s="17" t="str">
        <f>IFERROR(__xludf.DUMMYFUNCTION("IFERROR(
  TEXTJOIN(CHAR(10),TRUE,FILTER('SUMMARY DATA'!F:F,'SUMMARY DATA'!$A:$A=$A601,'SUMMARY DATA'!$C:$C=$B601,'SUMMARY DATA'!$B:$B=""RWS"")),
  IF(
    OR(
      ISNUMBER(SEARCH(""CDM CASH DEPOSIT"",$C601)),
      ISNUMBER(SEARCH(""CASH DEPOSIT"",$C60"&amp;"1)),
      COUNTIFS('SUMMARY DATA'!$D:$D,$C601,'SUMMARY DATA'!$B:$B,""RWS"")&lt;&gt;1
    ),
    """",
    IFERROR(TEXTJOIN(CHAR(10),TRUE,FILTER('SUMMARY DATA'!F:F,'SUMMARY DATA'!$D:$D=$C601,'SUMMARY DATA'!$B:$B=""RWS"")),"""")
  )
)"),"")</f>
        <v/>
      </c>
      <c r="G601" s="17" t="str">
        <f>IFERROR(__xludf.DUMMYFUNCTION("IFERROR(
  TEXTJOIN(CHAR(10),TRUE,FILTER('SUMMARY DATA'!G:G,'SUMMARY DATA'!$A:$A=$A601,'SUMMARY DATA'!$C:$C=$B601,'SUMMARY DATA'!$B:$B=""RWS"")),
  IF(
    OR(
      ISNUMBER(SEARCH(""CDM CASH DEPOSIT"",$C601)),
      ISNUMBER(SEARCH(""CASH DEPOSIT"",$C60"&amp;"1)),
      COUNTIFS('SUMMARY DATA'!$D:$D,$C601,'SUMMARY DATA'!$B:$B,""RWS"")&lt;&gt;1
    ),
    """",
    IFERROR(TEXTJOIN(CHAR(10),TRUE,FILTER('SUMMARY DATA'!G:G,'SUMMARY DATA'!$D:$D=$C601,'SUMMARY DATA'!$B:$B=""RWS"")),"""")
  )
)"),"")</f>
        <v/>
      </c>
      <c r="H601" s="18" t="str">
        <f>IFERROR(__xludf.DUMMYFUNCTION("IFERROR(
  TEXTJOIN(CHAR(10),TRUE,FILTER('SUMMARY DATA'!H:H,'SUMMARY DATA'!$A:$A=$A601,'SUMMARY DATA'!$C:$C=$B601,'SUMMARY DATA'!$B:$B=""RWS"",'SUMMARY DATA'!$H:$H=$D601)),
  IF(
    OR(
      ISNUMBER(SEARCH(""CDM CASH DEPOSIT"",$C601)),
      ISNUMBER(S"&amp;"EARCH(""CASH DEPOSIT"",$C601))
    ),
    """",
    IFERROR(TEXTJOIN(CHAR(10),TRUE,FILTER('SUMMARY DATA'!H:H,'SUMMARY DATA'!$D:$D=$C601,'SUMMARY DATA'!$B:$B=""RWS"",'SUMMARY DATA'!$H:$H=$D601)),"""")
  )
)"),"")</f>
        <v/>
      </c>
      <c r="I601" s="18" t="str">
        <f>IFERROR(__xludf.DUMMYFUNCTION("IF(H601="""","""",
SUM(ARRAYFORMULA(VALUE(SPLIT(H601,CHAR(10)))))
)"),"")</f>
        <v/>
      </c>
      <c r="J601" s="17" t="str">
        <f>IFERROR(__xludf.DUMMYFUNCTION("IFERROR(
  TEXTJOIN(CHAR(10),TRUE,FILTER('SUMMARY DATA'!I:I,'SUMMARY DATA'!$A:$A=$A601,'SUMMARY DATA'!$C:$C=$B601,'SUMMARY DATA'!$B:$B=""RWS"")),
  IF(
    OR(
      ISNUMBER(SEARCH(""CDM CASH DEPOSIT"",$C601)),
      ISNUMBER(SEARCH(""CASH DEPOSIT"",$C60"&amp;"1)),
      COUNTIFS('SUMMARY DATA'!$D:$D,$C601,'SUMMARY DATA'!$B:$B,""RWS"")&lt;&gt;1
    ),
    """",
    IFERROR(TEXTJOIN(CHAR(10),TRUE,FILTER('SUMMARY DATA'!I:I,'SUMMARY DATA'!$D:$D=$C601,'SUMMARY DATA'!$B:$B=""RWS"")),"""")
  )
)"),"")</f>
        <v/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Height="1" spans="1:27">
      <c r="A602" s="2" t="s">
        <v>2076</v>
      </c>
      <c r="B602" s="15">
        <v>46045</v>
      </c>
      <c r="C602" s="2" t="s">
        <v>2077</v>
      </c>
      <c r="D602" s="3">
        <v>111.99</v>
      </c>
      <c r="E602" s="16" t="str">
        <f>IFERROR(__xludf.DUMMYFUNCTION("IFERROR(
  TEXTJOIN(CHAR(10),TRUE,FILTER('SUMMARY DATA'!E:E,'SUMMARY DATA'!$A:$A=$A602,'SUMMARY DATA'!$C:$C=$B602,'SUMMARY DATA'!$B:$B=""RWS"")),
  IF(
    OR(
      ISNUMBER(SEARCH(""CDM CASH DEPOSIT"",$C602)),
      ISNUMBER(SEARCH(""CASH DEPOSIT"",$C60"&amp;"2)),
      COUNTIFS('SUMMARY DATA'!$D:$D,$C602,'SUMMARY DATA'!$B:$B,""RWS"")&lt;&gt;1
    ),
    """",
    IFERROR(TEXTJOIN(CHAR(10),TRUE,FILTER('SUMMARY DATA'!E:E,'SUMMARY DATA'!$D:$D=$C602,'SUMMARY DATA'!$B:$B=""RWS"")),"""")
  )
)"),"")</f>
        <v/>
      </c>
      <c r="F602" s="17" t="str">
        <f>IFERROR(__xludf.DUMMYFUNCTION("IFERROR(
  TEXTJOIN(CHAR(10),TRUE,FILTER('SUMMARY DATA'!F:F,'SUMMARY DATA'!$A:$A=$A602,'SUMMARY DATA'!$C:$C=$B602,'SUMMARY DATA'!$B:$B=""RWS"")),
  IF(
    OR(
      ISNUMBER(SEARCH(""CDM CASH DEPOSIT"",$C602)),
      ISNUMBER(SEARCH(""CASH DEPOSIT"",$C60"&amp;"2)),
      COUNTIFS('SUMMARY DATA'!$D:$D,$C602,'SUMMARY DATA'!$B:$B,""RWS"")&lt;&gt;1
    ),
    """",
    IFERROR(TEXTJOIN(CHAR(10),TRUE,FILTER('SUMMARY DATA'!F:F,'SUMMARY DATA'!$D:$D=$C602,'SUMMARY DATA'!$B:$B=""RWS"")),"""")
  )
)"),"")</f>
        <v/>
      </c>
      <c r="G602" s="17" t="str">
        <f>IFERROR(__xludf.DUMMYFUNCTION("IFERROR(
  TEXTJOIN(CHAR(10),TRUE,FILTER('SUMMARY DATA'!G:G,'SUMMARY DATA'!$A:$A=$A602,'SUMMARY DATA'!$C:$C=$B602,'SUMMARY DATA'!$B:$B=""RWS"")),
  IF(
    OR(
      ISNUMBER(SEARCH(""CDM CASH DEPOSIT"",$C602)),
      ISNUMBER(SEARCH(""CASH DEPOSIT"",$C60"&amp;"2)),
      COUNTIFS('SUMMARY DATA'!$D:$D,$C602,'SUMMARY DATA'!$B:$B,""RWS"")&lt;&gt;1
    ),
    """",
    IFERROR(TEXTJOIN(CHAR(10),TRUE,FILTER('SUMMARY DATA'!G:G,'SUMMARY DATA'!$D:$D=$C602,'SUMMARY DATA'!$B:$B=""RWS"")),"""")
  )
)"),"")</f>
        <v/>
      </c>
      <c r="H602" s="18" t="str">
        <f>IFERROR(__xludf.DUMMYFUNCTION("IFERROR(
  TEXTJOIN(CHAR(10),TRUE,FILTER('SUMMARY DATA'!H:H,'SUMMARY DATA'!$A:$A=$A602,'SUMMARY DATA'!$C:$C=$B602,'SUMMARY DATA'!$B:$B=""RWS"",'SUMMARY DATA'!$H:$H=$D602)),
  IF(
    OR(
      ISNUMBER(SEARCH(""CDM CASH DEPOSIT"",$C602)),
      ISNUMBER(S"&amp;"EARCH(""CASH DEPOSIT"",$C602))
    ),
    """",
    IFERROR(TEXTJOIN(CHAR(10),TRUE,FILTER('SUMMARY DATA'!H:H,'SUMMARY DATA'!$D:$D=$C602,'SUMMARY DATA'!$B:$B=""RWS"",'SUMMARY DATA'!$H:$H=$D602)),"""")
  )
)"),"")</f>
        <v/>
      </c>
      <c r="I602" s="18" t="str">
        <f>IFERROR(__xludf.DUMMYFUNCTION("IF(H602="""","""",
SUM(ARRAYFORMULA(VALUE(SPLIT(H602,CHAR(10)))))
)"),"")</f>
        <v/>
      </c>
      <c r="J602" s="17" t="str">
        <f>IFERROR(__xludf.DUMMYFUNCTION("IFERROR(
  TEXTJOIN(CHAR(10),TRUE,FILTER('SUMMARY DATA'!I:I,'SUMMARY DATA'!$A:$A=$A602,'SUMMARY DATA'!$C:$C=$B602,'SUMMARY DATA'!$B:$B=""RWS"")),
  IF(
    OR(
      ISNUMBER(SEARCH(""CDM CASH DEPOSIT"",$C602)),
      ISNUMBER(SEARCH(""CASH DEPOSIT"",$C60"&amp;"2)),
      COUNTIFS('SUMMARY DATA'!$D:$D,$C602,'SUMMARY DATA'!$B:$B,""RWS"")&lt;&gt;1
    ),
    """",
    IFERROR(TEXTJOIN(CHAR(10),TRUE,FILTER('SUMMARY DATA'!I:I,'SUMMARY DATA'!$D:$D=$C602,'SUMMARY DATA'!$B:$B=""RWS"")),"""")
  )
)"),"")</f>
        <v/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Height="1" spans="1:27">
      <c r="A603" s="2" t="s">
        <v>177</v>
      </c>
      <c r="B603" s="15">
        <v>46045</v>
      </c>
      <c r="C603" s="2" t="s">
        <v>1222</v>
      </c>
      <c r="D603" s="3">
        <v>276</v>
      </c>
      <c r="E603" s="16" t="str">
        <f>IFERROR(__xludf.DUMMYFUNCTION("IFERROR(
  TEXTJOIN(CHAR(10),TRUE,FILTER('SUMMARY DATA'!E:E,'SUMMARY DATA'!$A:$A=$A603,'SUMMARY DATA'!$C:$C=$B603,'SUMMARY DATA'!$B:$B=""RWS"")),
  IF(
    OR(
      ISNUMBER(SEARCH(""CDM CASH DEPOSIT"",$C603)),
      ISNUMBER(SEARCH(""CASH DEPOSIT"",$C60"&amp;"3)),
      COUNTIFS('SUMMARY DATA'!$D:$D,$C603,'SUMMARY DATA'!$B:$B,""RWS"")&lt;&gt;1
    ),
    """",
    IFERROR(TEXTJOIN(CHAR(10),TRUE,FILTER('SUMMARY DATA'!E:E,'SUMMARY DATA'!$D:$D=$C603,'SUMMARY DATA'!$B:$B=""RWS"")),"""")
  )
)"),"")</f>
        <v/>
      </c>
      <c r="F603" s="17" t="str">
        <f>IFERROR(__xludf.DUMMYFUNCTION("IFERROR(
  TEXTJOIN(CHAR(10),TRUE,FILTER('SUMMARY DATA'!F:F,'SUMMARY DATA'!$A:$A=$A603,'SUMMARY DATA'!$C:$C=$B603,'SUMMARY DATA'!$B:$B=""RWS"")),
  IF(
    OR(
      ISNUMBER(SEARCH(""CDM CASH DEPOSIT"",$C603)),
      ISNUMBER(SEARCH(""CASH DEPOSIT"",$C60"&amp;"3)),
      COUNTIFS('SUMMARY DATA'!$D:$D,$C603,'SUMMARY DATA'!$B:$B,""RWS"")&lt;&gt;1
    ),
    """",
    IFERROR(TEXTJOIN(CHAR(10),TRUE,FILTER('SUMMARY DATA'!F:F,'SUMMARY DATA'!$D:$D=$C603,'SUMMARY DATA'!$B:$B=""RWS"")),"""")
  )
)"),"")</f>
        <v/>
      </c>
      <c r="G603" s="17" t="str">
        <f>IFERROR(__xludf.DUMMYFUNCTION("IFERROR(
  TEXTJOIN(CHAR(10),TRUE,FILTER('SUMMARY DATA'!G:G,'SUMMARY DATA'!$A:$A=$A603,'SUMMARY DATA'!$C:$C=$B603,'SUMMARY DATA'!$B:$B=""RWS"")),
  IF(
    OR(
      ISNUMBER(SEARCH(""CDM CASH DEPOSIT"",$C603)),
      ISNUMBER(SEARCH(""CASH DEPOSIT"",$C60"&amp;"3)),
      COUNTIFS('SUMMARY DATA'!$D:$D,$C603,'SUMMARY DATA'!$B:$B,""RWS"")&lt;&gt;1
    ),
    """",
    IFERROR(TEXTJOIN(CHAR(10),TRUE,FILTER('SUMMARY DATA'!G:G,'SUMMARY DATA'!$D:$D=$C603,'SUMMARY DATA'!$B:$B=""RWS"")),"""")
  )
)"),"")</f>
        <v/>
      </c>
      <c r="H603" s="18" t="str">
        <f>IFERROR(__xludf.DUMMYFUNCTION("IFERROR(
  TEXTJOIN(CHAR(10),TRUE,FILTER('SUMMARY DATA'!H:H,'SUMMARY DATA'!$A:$A=$A603,'SUMMARY DATA'!$C:$C=$B603,'SUMMARY DATA'!$B:$B=""RWS"",'SUMMARY DATA'!$H:$H=$D603)),
  IF(
    OR(
      ISNUMBER(SEARCH(""CDM CASH DEPOSIT"",$C603)),
      ISNUMBER(S"&amp;"EARCH(""CASH DEPOSIT"",$C603))
    ),
    """",
    IFERROR(TEXTJOIN(CHAR(10),TRUE,FILTER('SUMMARY DATA'!H:H,'SUMMARY DATA'!$D:$D=$C603,'SUMMARY DATA'!$B:$B=""RWS"",'SUMMARY DATA'!$H:$H=$D603)),"""")
  )
)"),"")</f>
        <v/>
      </c>
      <c r="I603" s="18" t="str">
        <f>IFERROR(__xludf.DUMMYFUNCTION("IF(H603="""","""",
SUM(ARRAYFORMULA(VALUE(SPLIT(H603,CHAR(10)))))
)"),"")</f>
        <v/>
      </c>
      <c r="J603" s="17" t="str">
        <f>IFERROR(__xludf.DUMMYFUNCTION("IFERROR(
  TEXTJOIN(CHAR(10),TRUE,FILTER('SUMMARY DATA'!I:I,'SUMMARY DATA'!$A:$A=$A603,'SUMMARY DATA'!$C:$C=$B603,'SUMMARY DATA'!$B:$B=""RWS"")),
  IF(
    OR(
      ISNUMBER(SEARCH(""CDM CASH DEPOSIT"",$C603)),
      ISNUMBER(SEARCH(""CASH DEPOSIT"",$C60"&amp;"3)),
      COUNTIFS('SUMMARY DATA'!$D:$D,$C603,'SUMMARY DATA'!$B:$B,""RWS"")&lt;&gt;1
    ),
    """",
    IFERROR(TEXTJOIN(CHAR(10),TRUE,FILTER('SUMMARY DATA'!I:I,'SUMMARY DATA'!$D:$D=$C603,'SUMMARY DATA'!$B:$B=""RWS"")),"""")
  )
)"),"")</f>
        <v/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Height="1" spans="1:27">
      <c r="A604" s="2" t="s">
        <v>2078</v>
      </c>
      <c r="B604" s="15">
        <v>46045</v>
      </c>
      <c r="C604" s="2" t="s">
        <v>2079</v>
      </c>
      <c r="D604" s="3">
        <v>1248.59</v>
      </c>
      <c r="E604" s="16" t="str">
        <f>IFERROR(__xludf.DUMMYFUNCTION("IFERROR(
  TEXTJOIN(CHAR(10),TRUE,FILTER('SUMMARY DATA'!E:E,'SUMMARY DATA'!$A:$A=$A604,'SUMMARY DATA'!$C:$C=$B604,'SUMMARY DATA'!$B:$B=""RWS"")),
  IF(
    OR(
      ISNUMBER(SEARCH(""CDM CASH DEPOSIT"",$C604)),
      ISNUMBER(SEARCH(""CASH DEPOSIT"",$C60"&amp;"4)),
      COUNTIFS('SUMMARY DATA'!$D:$D,$C604,'SUMMARY DATA'!$B:$B,""RWS"")&lt;&gt;1
    ),
    """",
    IFERROR(TEXTJOIN(CHAR(10),TRUE,FILTER('SUMMARY DATA'!E:E,'SUMMARY DATA'!$D:$D=$C604,'SUMMARY DATA'!$B:$B=""RWS"")),"""")
  )
)"),"")</f>
        <v/>
      </c>
      <c r="F604" s="17" t="str">
        <f>IFERROR(__xludf.DUMMYFUNCTION("IFERROR(
  TEXTJOIN(CHAR(10),TRUE,FILTER('SUMMARY DATA'!F:F,'SUMMARY DATA'!$A:$A=$A604,'SUMMARY DATA'!$C:$C=$B604,'SUMMARY DATA'!$B:$B=""RWS"")),
  IF(
    OR(
      ISNUMBER(SEARCH(""CDM CASH DEPOSIT"",$C604)),
      ISNUMBER(SEARCH(""CASH DEPOSIT"",$C60"&amp;"4)),
      COUNTIFS('SUMMARY DATA'!$D:$D,$C604,'SUMMARY DATA'!$B:$B,""RWS"")&lt;&gt;1
    ),
    """",
    IFERROR(TEXTJOIN(CHAR(10),TRUE,FILTER('SUMMARY DATA'!F:F,'SUMMARY DATA'!$D:$D=$C604,'SUMMARY DATA'!$B:$B=""RWS"")),"""")
  )
)"),"")</f>
        <v/>
      </c>
      <c r="G604" s="17" t="str">
        <f>IFERROR(__xludf.DUMMYFUNCTION("IFERROR(
  TEXTJOIN(CHAR(10),TRUE,FILTER('SUMMARY DATA'!G:G,'SUMMARY DATA'!$A:$A=$A604,'SUMMARY DATA'!$C:$C=$B604,'SUMMARY DATA'!$B:$B=""RWS"")),
  IF(
    OR(
      ISNUMBER(SEARCH(""CDM CASH DEPOSIT"",$C604)),
      ISNUMBER(SEARCH(""CASH DEPOSIT"",$C60"&amp;"4)),
      COUNTIFS('SUMMARY DATA'!$D:$D,$C604,'SUMMARY DATA'!$B:$B,""RWS"")&lt;&gt;1
    ),
    """",
    IFERROR(TEXTJOIN(CHAR(10),TRUE,FILTER('SUMMARY DATA'!G:G,'SUMMARY DATA'!$D:$D=$C604,'SUMMARY DATA'!$B:$B=""RWS"")),"""")
  )
)"),"")</f>
        <v/>
      </c>
      <c r="H604" s="18" t="str">
        <f>IFERROR(__xludf.DUMMYFUNCTION("IFERROR(
  TEXTJOIN(CHAR(10),TRUE,FILTER('SUMMARY DATA'!H:H,'SUMMARY DATA'!$A:$A=$A604,'SUMMARY DATA'!$C:$C=$B604,'SUMMARY DATA'!$B:$B=""RWS"",'SUMMARY DATA'!$H:$H=$D604)),
  IF(
    OR(
      ISNUMBER(SEARCH(""CDM CASH DEPOSIT"",$C604)),
      ISNUMBER(S"&amp;"EARCH(""CASH DEPOSIT"",$C604))
    ),
    """",
    IFERROR(TEXTJOIN(CHAR(10),TRUE,FILTER('SUMMARY DATA'!H:H,'SUMMARY DATA'!$D:$D=$C604,'SUMMARY DATA'!$B:$B=""RWS"",'SUMMARY DATA'!$H:$H=$D604)),"""")
  )
)"),"")</f>
        <v/>
      </c>
      <c r="I604" s="18" t="str">
        <f>IFERROR(__xludf.DUMMYFUNCTION("IF(H604="""","""",
SUM(ARRAYFORMULA(VALUE(SPLIT(H604,CHAR(10)))))
)"),"")</f>
        <v/>
      </c>
      <c r="J604" s="17" t="str">
        <f>IFERROR(__xludf.DUMMYFUNCTION("IFERROR(
  TEXTJOIN(CHAR(10),TRUE,FILTER('SUMMARY DATA'!I:I,'SUMMARY DATA'!$A:$A=$A604,'SUMMARY DATA'!$C:$C=$B604,'SUMMARY DATA'!$B:$B=""RWS"")),
  IF(
    OR(
      ISNUMBER(SEARCH(""CDM CASH DEPOSIT"",$C604)),
      ISNUMBER(SEARCH(""CASH DEPOSIT"",$C60"&amp;"4)),
      COUNTIFS('SUMMARY DATA'!$D:$D,$C604,'SUMMARY DATA'!$B:$B,""RWS"")&lt;&gt;1
    ),
    """",
    IFERROR(TEXTJOIN(CHAR(10),TRUE,FILTER('SUMMARY DATA'!I:I,'SUMMARY DATA'!$D:$D=$C604,'SUMMARY DATA'!$B:$B=""RWS"")),"""")
  )
)"),"")</f>
        <v/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Height="1" spans="1:27">
      <c r="A605" s="2" t="s">
        <v>2080</v>
      </c>
      <c r="B605" s="15">
        <v>46045</v>
      </c>
      <c r="C605" s="2" t="s">
        <v>2081</v>
      </c>
      <c r="D605" s="3">
        <v>36.99</v>
      </c>
      <c r="E605" s="16" t="str">
        <f>IFERROR(__xludf.DUMMYFUNCTION("IFERROR(
  TEXTJOIN(CHAR(10),TRUE,FILTER('SUMMARY DATA'!E:E,'SUMMARY DATA'!$A:$A=$A605,'SUMMARY DATA'!$C:$C=$B605,'SUMMARY DATA'!$B:$B=""RWS"")),
  IF(
    OR(
      ISNUMBER(SEARCH(""CDM CASH DEPOSIT"",$C605)),
      ISNUMBER(SEARCH(""CASH DEPOSIT"",$C60"&amp;"5)),
      COUNTIFS('SUMMARY DATA'!$D:$D,$C605,'SUMMARY DATA'!$B:$B,""RWS"")&lt;&gt;1
    ),
    """",
    IFERROR(TEXTJOIN(CHAR(10),TRUE,FILTER('SUMMARY DATA'!E:E,'SUMMARY DATA'!$D:$D=$C605,'SUMMARY DATA'!$B:$B=""RWS"")),"""")
  )
)"),"")</f>
        <v/>
      </c>
      <c r="F605" s="17" t="str">
        <f>IFERROR(__xludf.DUMMYFUNCTION("IFERROR(
  TEXTJOIN(CHAR(10),TRUE,FILTER('SUMMARY DATA'!F:F,'SUMMARY DATA'!$A:$A=$A605,'SUMMARY DATA'!$C:$C=$B605,'SUMMARY DATA'!$B:$B=""RWS"")),
  IF(
    OR(
      ISNUMBER(SEARCH(""CDM CASH DEPOSIT"",$C605)),
      ISNUMBER(SEARCH(""CASH DEPOSIT"",$C60"&amp;"5)),
      COUNTIFS('SUMMARY DATA'!$D:$D,$C605,'SUMMARY DATA'!$B:$B,""RWS"")&lt;&gt;1
    ),
    """",
    IFERROR(TEXTJOIN(CHAR(10),TRUE,FILTER('SUMMARY DATA'!F:F,'SUMMARY DATA'!$D:$D=$C605,'SUMMARY DATA'!$B:$B=""RWS"")),"""")
  )
)"),"")</f>
        <v/>
      </c>
      <c r="G605" s="17" t="str">
        <f>IFERROR(__xludf.DUMMYFUNCTION("IFERROR(
  TEXTJOIN(CHAR(10),TRUE,FILTER('SUMMARY DATA'!G:G,'SUMMARY DATA'!$A:$A=$A605,'SUMMARY DATA'!$C:$C=$B605,'SUMMARY DATA'!$B:$B=""RWS"")),
  IF(
    OR(
      ISNUMBER(SEARCH(""CDM CASH DEPOSIT"",$C605)),
      ISNUMBER(SEARCH(""CASH DEPOSIT"",$C60"&amp;"5)),
      COUNTIFS('SUMMARY DATA'!$D:$D,$C605,'SUMMARY DATA'!$B:$B,""RWS"")&lt;&gt;1
    ),
    """",
    IFERROR(TEXTJOIN(CHAR(10),TRUE,FILTER('SUMMARY DATA'!G:G,'SUMMARY DATA'!$D:$D=$C605,'SUMMARY DATA'!$B:$B=""RWS"")),"""")
  )
)"),"")</f>
        <v/>
      </c>
      <c r="H605" s="18" t="str">
        <f>IFERROR(__xludf.DUMMYFUNCTION("IFERROR(
  TEXTJOIN(CHAR(10),TRUE,FILTER('SUMMARY DATA'!H:H,'SUMMARY DATA'!$A:$A=$A605,'SUMMARY DATA'!$C:$C=$B605,'SUMMARY DATA'!$B:$B=""RWS"",'SUMMARY DATA'!$H:$H=$D605)),
  IF(
    OR(
      ISNUMBER(SEARCH(""CDM CASH DEPOSIT"",$C605)),
      ISNUMBER(S"&amp;"EARCH(""CASH DEPOSIT"",$C605))
    ),
    """",
    IFERROR(TEXTJOIN(CHAR(10),TRUE,FILTER('SUMMARY DATA'!H:H,'SUMMARY DATA'!$D:$D=$C605,'SUMMARY DATA'!$B:$B=""RWS"",'SUMMARY DATA'!$H:$H=$D605)),"""")
  )
)"),"")</f>
        <v/>
      </c>
      <c r="I605" s="18" t="str">
        <f>IFERROR(__xludf.DUMMYFUNCTION("IF(H605="""","""",
SUM(ARRAYFORMULA(VALUE(SPLIT(H605,CHAR(10)))))
)"),"")</f>
        <v/>
      </c>
      <c r="J605" s="17" t="str">
        <f>IFERROR(__xludf.DUMMYFUNCTION("IFERROR(
  TEXTJOIN(CHAR(10),TRUE,FILTER('SUMMARY DATA'!I:I,'SUMMARY DATA'!$A:$A=$A605,'SUMMARY DATA'!$C:$C=$B605,'SUMMARY DATA'!$B:$B=""RWS"")),
  IF(
    OR(
      ISNUMBER(SEARCH(""CDM CASH DEPOSIT"",$C605)),
      ISNUMBER(SEARCH(""CASH DEPOSIT"",$C60"&amp;"5)),
      COUNTIFS('SUMMARY DATA'!$D:$D,$C605,'SUMMARY DATA'!$B:$B,""RWS"")&lt;&gt;1
    ),
    """",
    IFERROR(TEXTJOIN(CHAR(10),TRUE,FILTER('SUMMARY DATA'!I:I,'SUMMARY DATA'!$D:$D=$C605,'SUMMARY DATA'!$B:$B=""RWS"")),"""")
  )
)"),"")</f>
        <v/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Height="1" spans="1:27">
      <c r="A606" s="2"/>
      <c r="B606" s="15">
        <v>46045</v>
      </c>
      <c r="C606" s="2" t="s">
        <v>295</v>
      </c>
      <c r="D606" s="3">
        <v>50</v>
      </c>
      <c r="E606" s="16" t="str">
        <f>IFERROR(__xludf.DUMMYFUNCTION("IFERROR(
  TEXTJOIN(CHAR(10),TRUE,FILTER('SUMMARY DATA'!E:E,'SUMMARY DATA'!$A:$A=$A606,'SUMMARY DATA'!$C:$C=$B606,'SUMMARY DATA'!$B:$B=""RWS"")),
  IF(
    OR(
      ISNUMBER(SEARCH(""CDM CASH DEPOSIT"",$C606)),
      ISNUMBER(SEARCH(""CASH DEPOSIT"",$C60"&amp;"6)),
      COUNTIFS('SUMMARY DATA'!$D:$D,$C606,'SUMMARY DATA'!$B:$B,""RWS"")&lt;&gt;1
    ),
    """",
    IFERROR(TEXTJOIN(CHAR(10),TRUE,FILTER('SUMMARY DATA'!E:E,'SUMMARY DATA'!$D:$D=$C606,'SUMMARY DATA'!$B:$B=""RWS"")),"""")
  )
)"),"")</f>
        <v/>
      </c>
      <c r="F606" s="17" t="str">
        <f>IFERROR(__xludf.DUMMYFUNCTION("IFERROR(
  TEXTJOIN(CHAR(10),TRUE,FILTER('SUMMARY DATA'!F:F,'SUMMARY DATA'!$A:$A=$A606,'SUMMARY DATA'!$C:$C=$B606,'SUMMARY DATA'!$B:$B=""RWS"")),
  IF(
    OR(
      ISNUMBER(SEARCH(""CDM CASH DEPOSIT"",$C606)),
      ISNUMBER(SEARCH(""CASH DEPOSIT"",$C60"&amp;"6)),
      COUNTIFS('SUMMARY DATA'!$D:$D,$C606,'SUMMARY DATA'!$B:$B,""RWS"")&lt;&gt;1
    ),
    """",
    IFERROR(TEXTJOIN(CHAR(10),TRUE,FILTER('SUMMARY DATA'!F:F,'SUMMARY DATA'!$D:$D=$C606,'SUMMARY DATA'!$B:$B=""RWS"")),"""")
  )
)"),"")</f>
        <v/>
      </c>
      <c r="G606" s="17" t="str">
        <f>IFERROR(__xludf.DUMMYFUNCTION("IFERROR(
  TEXTJOIN(CHAR(10),TRUE,FILTER('SUMMARY DATA'!G:G,'SUMMARY DATA'!$A:$A=$A606,'SUMMARY DATA'!$C:$C=$B606,'SUMMARY DATA'!$B:$B=""RWS"")),
  IF(
    OR(
      ISNUMBER(SEARCH(""CDM CASH DEPOSIT"",$C606)),
      ISNUMBER(SEARCH(""CASH DEPOSIT"",$C60"&amp;"6)),
      COUNTIFS('SUMMARY DATA'!$D:$D,$C606,'SUMMARY DATA'!$B:$B,""RWS"")&lt;&gt;1
    ),
    """",
    IFERROR(TEXTJOIN(CHAR(10),TRUE,FILTER('SUMMARY DATA'!G:G,'SUMMARY DATA'!$D:$D=$C606,'SUMMARY DATA'!$B:$B=""RWS"")),"""")
  )
)"),"")</f>
        <v/>
      </c>
      <c r="H606" s="18" t="str">
        <f>IFERROR(__xludf.DUMMYFUNCTION("IFERROR(
  TEXTJOIN(CHAR(10),TRUE,FILTER('SUMMARY DATA'!H:H,'SUMMARY DATA'!$A:$A=$A606,'SUMMARY DATA'!$C:$C=$B606,'SUMMARY DATA'!$B:$B=""RWS"",'SUMMARY DATA'!$H:$H=$D606)),
  IF(
    OR(
      ISNUMBER(SEARCH(""CDM CASH DEPOSIT"",$C606)),
      ISNUMBER(S"&amp;"EARCH(""CASH DEPOSIT"",$C606))
    ),
    """",
    IFERROR(TEXTJOIN(CHAR(10),TRUE,FILTER('SUMMARY DATA'!H:H,'SUMMARY DATA'!$D:$D=$C606,'SUMMARY DATA'!$B:$B=""RWS"",'SUMMARY DATA'!$H:$H=$D606)),"""")
  )
)"),"")</f>
        <v/>
      </c>
      <c r="I606" s="18" t="str">
        <f>IFERROR(__xludf.DUMMYFUNCTION("IF(H606="""","""",
SUM(ARRAYFORMULA(VALUE(SPLIT(H606,CHAR(10)))))
)"),"")</f>
        <v/>
      </c>
      <c r="J606" s="17" t="str">
        <f>IFERROR(__xludf.DUMMYFUNCTION("IFERROR(
  TEXTJOIN(CHAR(10),TRUE,FILTER('SUMMARY DATA'!I:I,'SUMMARY DATA'!$A:$A=$A606,'SUMMARY DATA'!$C:$C=$B606,'SUMMARY DATA'!$B:$B=""RWS"")),
  IF(
    OR(
      ISNUMBER(SEARCH(""CDM CASH DEPOSIT"",$C606)),
      ISNUMBER(SEARCH(""CASH DEPOSIT"",$C60"&amp;"6)),
      COUNTIFS('SUMMARY DATA'!$D:$D,$C606,'SUMMARY DATA'!$B:$B,""RWS"")&lt;&gt;1
    ),
    """",
    IFERROR(TEXTJOIN(CHAR(10),TRUE,FILTER('SUMMARY DATA'!I:I,'SUMMARY DATA'!$D:$D=$C606,'SUMMARY DATA'!$B:$B=""RWS"")),"""")
  )
)"),"")</f>
        <v/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Height="1" spans="1:27">
      <c r="A607" s="2"/>
      <c r="B607" s="15">
        <v>46045</v>
      </c>
      <c r="C607" s="2" t="s">
        <v>2082</v>
      </c>
      <c r="D607" s="3">
        <v>134.88</v>
      </c>
      <c r="E607" s="16" t="str">
        <f>IFERROR(__xludf.DUMMYFUNCTION("IFERROR(
  TEXTJOIN(CHAR(10),TRUE,FILTER('SUMMARY DATA'!E:E,'SUMMARY DATA'!$A:$A=$A607,'SUMMARY DATA'!$C:$C=$B607,'SUMMARY DATA'!$B:$B=""RWS"")),
  IF(
    OR(
      ISNUMBER(SEARCH(""CDM CASH DEPOSIT"",$C607)),
      ISNUMBER(SEARCH(""CASH DEPOSIT"",$C60"&amp;"7)),
      COUNTIFS('SUMMARY DATA'!$D:$D,$C607,'SUMMARY DATA'!$B:$B,""RWS"")&lt;&gt;1
    ),
    """",
    IFERROR(TEXTJOIN(CHAR(10),TRUE,FILTER('SUMMARY DATA'!E:E,'SUMMARY DATA'!$D:$D=$C607,'SUMMARY DATA'!$B:$B=""RWS"")),"""")
  )
)"),"")</f>
        <v/>
      </c>
      <c r="F607" s="17" t="str">
        <f>IFERROR(__xludf.DUMMYFUNCTION("IFERROR(
  TEXTJOIN(CHAR(10),TRUE,FILTER('SUMMARY DATA'!F:F,'SUMMARY DATA'!$A:$A=$A607,'SUMMARY DATA'!$C:$C=$B607,'SUMMARY DATA'!$B:$B=""RWS"")),
  IF(
    OR(
      ISNUMBER(SEARCH(""CDM CASH DEPOSIT"",$C607)),
      ISNUMBER(SEARCH(""CASH DEPOSIT"",$C60"&amp;"7)),
      COUNTIFS('SUMMARY DATA'!$D:$D,$C607,'SUMMARY DATA'!$B:$B,""RWS"")&lt;&gt;1
    ),
    """",
    IFERROR(TEXTJOIN(CHAR(10),TRUE,FILTER('SUMMARY DATA'!F:F,'SUMMARY DATA'!$D:$D=$C607,'SUMMARY DATA'!$B:$B=""RWS"")),"""")
  )
)"),"")</f>
        <v/>
      </c>
      <c r="G607" s="17" t="str">
        <f>IFERROR(__xludf.DUMMYFUNCTION("IFERROR(
  TEXTJOIN(CHAR(10),TRUE,FILTER('SUMMARY DATA'!G:G,'SUMMARY DATA'!$A:$A=$A607,'SUMMARY DATA'!$C:$C=$B607,'SUMMARY DATA'!$B:$B=""RWS"")),
  IF(
    OR(
      ISNUMBER(SEARCH(""CDM CASH DEPOSIT"",$C607)),
      ISNUMBER(SEARCH(""CASH DEPOSIT"",$C60"&amp;"7)),
      COUNTIFS('SUMMARY DATA'!$D:$D,$C607,'SUMMARY DATA'!$B:$B,""RWS"")&lt;&gt;1
    ),
    """",
    IFERROR(TEXTJOIN(CHAR(10),TRUE,FILTER('SUMMARY DATA'!G:G,'SUMMARY DATA'!$D:$D=$C607,'SUMMARY DATA'!$B:$B=""RWS"")),"""")
  )
)"),"")</f>
        <v/>
      </c>
      <c r="H607" s="18" t="str">
        <f>IFERROR(__xludf.DUMMYFUNCTION("IFERROR(
  TEXTJOIN(CHAR(10),TRUE,FILTER('SUMMARY DATA'!H:H,'SUMMARY DATA'!$A:$A=$A607,'SUMMARY DATA'!$C:$C=$B607,'SUMMARY DATA'!$B:$B=""RWS"",'SUMMARY DATA'!$H:$H=$D607)),
  IF(
    OR(
      ISNUMBER(SEARCH(""CDM CASH DEPOSIT"",$C607)),
      ISNUMBER(S"&amp;"EARCH(""CASH DEPOSIT"",$C607))
    ),
    """",
    IFERROR(TEXTJOIN(CHAR(10),TRUE,FILTER('SUMMARY DATA'!H:H,'SUMMARY DATA'!$D:$D=$C607,'SUMMARY DATA'!$B:$B=""RWS"",'SUMMARY DATA'!$H:$H=$D607)),"""")
  )
)"),"")</f>
        <v/>
      </c>
      <c r="I607" s="18" t="str">
        <f>IFERROR(__xludf.DUMMYFUNCTION("IF(H607="""","""",
SUM(ARRAYFORMULA(VALUE(SPLIT(H607,CHAR(10)))))
)"),"")</f>
        <v/>
      </c>
      <c r="J607" s="17" t="str">
        <f>IFERROR(__xludf.DUMMYFUNCTION("IFERROR(
  TEXTJOIN(CHAR(10),TRUE,FILTER('SUMMARY DATA'!I:I,'SUMMARY DATA'!$A:$A=$A607,'SUMMARY DATA'!$C:$C=$B607,'SUMMARY DATA'!$B:$B=""RWS"")),
  IF(
    OR(
      ISNUMBER(SEARCH(""CDM CASH DEPOSIT"",$C607)),
      ISNUMBER(SEARCH(""CASH DEPOSIT"",$C60"&amp;"7)),
      COUNTIFS('SUMMARY DATA'!$D:$D,$C607,'SUMMARY DATA'!$B:$B,""RWS"")&lt;&gt;1
    ),
    """",
    IFERROR(TEXTJOIN(CHAR(10),TRUE,FILTER('SUMMARY DATA'!I:I,'SUMMARY DATA'!$D:$D=$C607,'SUMMARY DATA'!$B:$B=""RWS"")),"""")
  )
)"),"")</f>
        <v/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Height="1" spans="1:27">
      <c r="A608" s="2"/>
      <c r="B608" s="15">
        <v>46045</v>
      </c>
      <c r="C608" s="2" t="s">
        <v>2083</v>
      </c>
      <c r="D608" s="3">
        <v>435.8</v>
      </c>
      <c r="E608" s="16" t="str">
        <f>IFERROR(__xludf.DUMMYFUNCTION("IFERROR(
  TEXTJOIN(CHAR(10),TRUE,FILTER('SUMMARY DATA'!E:E,'SUMMARY DATA'!$A:$A=$A608,'SUMMARY DATA'!$C:$C=$B608,'SUMMARY DATA'!$B:$B=""RWS"")),
  IF(
    OR(
      ISNUMBER(SEARCH(""CDM CASH DEPOSIT"",$C608)),
      ISNUMBER(SEARCH(""CASH DEPOSIT"",$C60"&amp;"8)),
      COUNTIFS('SUMMARY DATA'!$D:$D,$C608,'SUMMARY DATA'!$B:$B,""RWS"")&lt;&gt;1
    ),
    """",
    IFERROR(TEXTJOIN(CHAR(10),TRUE,FILTER('SUMMARY DATA'!E:E,'SUMMARY DATA'!$D:$D=$C608,'SUMMARY DATA'!$B:$B=""RWS"")),"""")
  )
)"),"")</f>
        <v/>
      </c>
      <c r="F608" s="17" t="str">
        <f>IFERROR(__xludf.DUMMYFUNCTION("IFERROR(
  TEXTJOIN(CHAR(10),TRUE,FILTER('SUMMARY DATA'!F:F,'SUMMARY DATA'!$A:$A=$A608,'SUMMARY DATA'!$C:$C=$B608,'SUMMARY DATA'!$B:$B=""RWS"")),
  IF(
    OR(
      ISNUMBER(SEARCH(""CDM CASH DEPOSIT"",$C608)),
      ISNUMBER(SEARCH(""CASH DEPOSIT"",$C60"&amp;"8)),
      COUNTIFS('SUMMARY DATA'!$D:$D,$C608,'SUMMARY DATA'!$B:$B,""RWS"")&lt;&gt;1
    ),
    """",
    IFERROR(TEXTJOIN(CHAR(10),TRUE,FILTER('SUMMARY DATA'!F:F,'SUMMARY DATA'!$D:$D=$C608,'SUMMARY DATA'!$B:$B=""RWS"")),"""")
  )
)"),"")</f>
        <v/>
      </c>
      <c r="G608" s="17" t="str">
        <f>IFERROR(__xludf.DUMMYFUNCTION("IFERROR(
  TEXTJOIN(CHAR(10),TRUE,FILTER('SUMMARY DATA'!G:G,'SUMMARY DATA'!$A:$A=$A608,'SUMMARY DATA'!$C:$C=$B608,'SUMMARY DATA'!$B:$B=""RWS"")),
  IF(
    OR(
      ISNUMBER(SEARCH(""CDM CASH DEPOSIT"",$C608)),
      ISNUMBER(SEARCH(""CASH DEPOSIT"",$C60"&amp;"8)),
      COUNTIFS('SUMMARY DATA'!$D:$D,$C608,'SUMMARY DATA'!$B:$B,""RWS"")&lt;&gt;1
    ),
    """",
    IFERROR(TEXTJOIN(CHAR(10),TRUE,FILTER('SUMMARY DATA'!G:G,'SUMMARY DATA'!$D:$D=$C608,'SUMMARY DATA'!$B:$B=""RWS"")),"""")
  )
)"),"")</f>
        <v/>
      </c>
      <c r="H608" s="18" t="str">
        <f>IFERROR(__xludf.DUMMYFUNCTION("IFERROR(
  TEXTJOIN(CHAR(10),TRUE,FILTER('SUMMARY DATA'!H:H,'SUMMARY DATA'!$A:$A=$A608,'SUMMARY DATA'!$C:$C=$B608,'SUMMARY DATA'!$B:$B=""RWS"",'SUMMARY DATA'!$H:$H=$D608)),
  IF(
    OR(
      ISNUMBER(SEARCH(""CDM CASH DEPOSIT"",$C608)),
      ISNUMBER(S"&amp;"EARCH(""CASH DEPOSIT"",$C608))
    ),
    """",
    IFERROR(TEXTJOIN(CHAR(10),TRUE,FILTER('SUMMARY DATA'!H:H,'SUMMARY DATA'!$D:$D=$C608,'SUMMARY DATA'!$B:$B=""RWS"",'SUMMARY DATA'!$H:$H=$D608)),"""")
  )
)"),"")</f>
        <v/>
      </c>
      <c r="I608" s="18" t="str">
        <f>IFERROR(__xludf.DUMMYFUNCTION("IF(H608="""","""",
SUM(ARRAYFORMULA(VALUE(SPLIT(H608,CHAR(10)))))
)"),"")</f>
        <v/>
      </c>
      <c r="J608" s="17" t="str">
        <f>IFERROR(__xludf.DUMMYFUNCTION("IFERROR(
  TEXTJOIN(CHAR(10),TRUE,FILTER('SUMMARY DATA'!I:I,'SUMMARY DATA'!$A:$A=$A608,'SUMMARY DATA'!$C:$C=$B608,'SUMMARY DATA'!$B:$B=""RWS"")),
  IF(
    OR(
      ISNUMBER(SEARCH(""CDM CASH DEPOSIT"",$C608)),
      ISNUMBER(SEARCH(""CASH DEPOSIT"",$C60"&amp;"8)),
      COUNTIFS('SUMMARY DATA'!$D:$D,$C608,'SUMMARY DATA'!$B:$B,""RWS"")&lt;&gt;1
    ),
    """",
    IFERROR(TEXTJOIN(CHAR(10),TRUE,FILTER('SUMMARY DATA'!I:I,'SUMMARY DATA'!$D:$D=$C608,'SUMMARY DATA'!$B:$B=""RWS"")),"""")
  )
)"),"")</f>
        <v/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Height="1" spans="1:27">
      <c r="A609" s="2"/>
      <c r="B609" s="15">
        <v>46045</v>
      </c>
      <c r="C609" s="2" t="s">
        <v>2084</v>
      </c>
      <c r="D609" s="3">
        <v>303</v>
      </c>
      <c r="E609" s="16" t="str">
        <f>IFERROR(__xludf.DUMMYFUNCTION("IFERROR(
  TEXTJOIN(CHAR(10),TRUE,FILTER('SUMMARY DATA'!E:E,'SUMMARY DATA'!$A:$A=$A609,'SUMMARY DATA'!$C:$C=$B609,'SUMMARY DATA'!$B:$B=""RWS"")),
  IF(
    OR(
      ISNUMBER(SEARCH(""CDM CASH DEPOSIT"",$C609)),
      ISNUMBER(SEARCH(""CASH DEPOSIT"",$C60"&amp;"9)),
      COUNTIFS('SUMMARY DATA'!$D:$D,$C609,'SUMMARY DATA'!$B:$B,""RWS"")&lt;&gt;1
    ),
    """",
    IFERROR(TEXTJOIN(CHAR(10),TRUE,FILTER('SUMMARY DATA'!E:E,'SUMMARY DATA'!$D:$D=$C609,'SUMMARY DATA'!$B:$B=""RWS"")),"""")
  )
)"),"")</f>
        <v/>
      </c>
      <c r="F609" s="17" t="str">
        <f>IFERROR(__xludf.DUMMYFUNCTION("IFERROR(
  TEXTJOIN(CHAR(10),TRUE,FILTER('SUMMARY DATA'!F:F,'SUMMARY DATA'!$A:$A=$A609,'SUMMARY DATA'!$C:$C=$B609,'SUMMARY DATA'!$B:$B=""RWS"")),
  IF(
    OR(
      ISNUMBER(SEARCH(""CDM CASH DEPOSIT"",$C609)),
      ISNUMBER(SEARCH(""CASH DEPOSIT"",$C60"&amp;"9)),
      COUNTIFS('SUMMARY DATA'!$D:$D,$C609,'SUMMARY DATA'!$B:$B,""RWS"")&lt;&gt;1
    ),
    """",
    IFERROR(TEXTJOIN(CHAR(10),TRUE,FILTER('SUMMARY DATA'!F:F,'SUMMARY DATA'!$D:$D=$C609,'SUMMARY DATA'!$B:$B=""RWS"")),"""")
  )
)"),"")</f>
        <v/>
      </c>
      <c r="G609" s="17" t="str">
        <f>IFERROR(__xludf.DUMMYFUNCTION("IFERROR(
  TEXTJOIN(CHAR(10),TRUE,FILTER('SUMMARY DATA'!G:G,'SUMMARY DATA'!$A:$A=$A609,'SUMMARY DATA'!$C:$C=$B609,'SUMMARY DATA'!$B:$B=""RWS"")),
  IF(
    OR(
      ISNUMBER(SEARCH(""CDM CASH DEPOSIT"",$C609)),
      ISNUMBER(SEARCH(""CASH DEPOSIT"",$C60"&amp;"9)),
      COUNTIFS('SUMMARY DATA'!$D:$D,$C609,'SUMMARY DATA'!$B:$B,""RWS"")&lt;&gt;1
    ),
    """",
    IFERROR(TEXTJOIN(CHAR(10),TRUE,FILTER('SUMMARY DATA'!G:G,'SUMMARY DATA'!$D:$D=$C609,'SUMMARY DATA'!$B:$B=""RWS"")),"""")
  )
)"),"")</f>
        <v/>
      </c>
      <c r="H609" s="18" t="str">
        <f>IFERROR(__xludf.DUMMYFUNCTION("IFERROR(
  TEXTJOIN(CHAR(10),TRUE,FILTER('SUMMARY DATA'!H:H,'SUMMARY DATA'!$A:$A=$A609,'SUMMARY DATA'!$C:$C=$B609,'SUMMARY DATA'!$B:$B=""RWS"",'SUMMARY DATA'!$H:$H=$D609)),
  IF(
    OR(
      ISNUMBER(SEARCH(""CDM CASH DEPOSIT"",$C609)),
      ISNUMBER(S"&amp;"EARCH(""CASH DEPOSIT"",$C609))
    ),
    """",
    IFERROR(TEXTJOIN(CHAR(10),TRUE,FILTER('SUMMARY DATA'!H:H,'SUMMARY DATA'!$D:$D=$C609,'SUMMARY DATA'!$B:$B=""RWS"",'SUMMARY DATA'!$H:$H=$D609)),"""")
  )
)"),"")</f>
        <v/>
      </c>
      <c r="I609" s="18" t="str">
        <f>IFERROR(__xludf.DUMMYFUNCTION("IF(H609="""","""",
SUM(ARRAYFORMULA(VALUE(SPLIT(H609,CHAR(10)))))
)"),"")</f>
        <v/>
      </c>
      <c r="J609" s="17" t="str">
        <f>IFERROR(__xludf.DUMMYFUNCTION("IFERROR(
  TEXTJOIN(CHAR(10),TRUE,FILTER('SUMMARY DATA'!I:I,'SUMMARY DATA'!$A:$A=$A609,'SUMMARY DATA'!$C:$C=$B609,'SUMMARY DATA'!$B:$B=""RWS"")),
  IF(
    OR(
      ISNUMBER(SEARCH(""CDM CASH DEPOSIT"",$C609)),
      ISNUMBER(SEARCH(""CASH DEPOSIT"",$C60"&amp;"9)),
      COUNTIFS('SUMMARY DATA'!$D:$D,$C609,'SUMMARY DATA'!$B:$B,""RWS"")&lt;&gt;1
    ),
    """",
    IFERROR(TEXTJOIN(CHAR(10),TRUE,FILTER('SUMMARY DATA'!I:I,'SUMMARY DATA'!$D:$D=$C609,'SUMMARY DATA'!$B:$B=""RWS"")),"""")
  )
)"),"")</f>
        <v/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Height="1" spans="1:27">
      <c r="A610" s="2"/>
      <c r="B610" s="15">
        <v>46045</v>
      </c>
      <c r="C610" s="2" t="s">
        <v>2085</v>
      </c>
      <c r="D610" s="3">
        <v>10</v>
      </c>
      <c r="E610" s="16" t="str">
        <f>IFERROR(__xludf.DUMMYFUNCTION("IFERROR(
  TEXTJOIN(CHAR(10),TRUE,FILTER('SUMMARY DATA'!E:E,'SUMMARY DATA'!$A:$A=$A610,'SUMMARY DATA'!$C:$C=$B610,'SUMMARY DATA'!$B:$B=""RWS"")),
  IF(
    OR(
      ISNUMBER(SEARCH(""CDM CASH DEPOSIT"",$C610)),
      ISNUMBER(SEARCH(""CASH DEPOSIT"",$C61"&amp;"0)),
      COUNTIFS('SUMMARY DATA'!$D:$D,$C610,'SUMMARY DATA'!$B:$B,""RWS"")&lt;&gt;1
    ),
    """",
    IFERROR(TEXTJOIN(CHAR(10),TRUE,FILTER('SUMMARY DATA'!E:E,'SUMMARY DATA'!$D:$D=$C610,'SUMMARY DATA'!$B:$B=""RWS"")),"""")
  )
)"),"")</f>
        <v/>
      </c>
      <c r="F610" s="17" t="str">
        <f>IFERROR(__xludf.DUMMYFUNCTION("IFERROR(
  TEXTJOIN(CHAR(10),TRUE,FILTER('SUMMARY DATA'!F:F,'SUMMARY DATA'!$A:$A=$A610,'SUMMARY DATA'!$C:$C=$B610,'SUMMARY DATA'!$B:$B=""RWS"")),
  IF(
    OR(
      ISNUMBER(SEARCH(""CDM CASH DEPOSIT"",$C610)),
      ISNUMBER(SEARCH(""CASH DEPOSIT"",$C61"&amp;"0)),
      COUNTIFS('SUMMARY DATA'!$D:$D,$C610,'SUMMARY DATA'!$B:$B,""RWS"")&lt;&gt;1
    ),
    """",
    IFERROR(TEXTJOIN(CHAR(10),TRUE,FILTER('SUMMARY DATA'!F:F,'SUMMARY DATA'!$D:$D=$C610,'SUMMARY DATA'!$B:$B=""RWS"")),"""")
  )
)"),"")</f>
        <v/>
      </c>
      <c r="G610" s="17" t="str">
        <f>IFERROR(__xludf.DUMMYFUNCTION("IFERROR(
  TEXTJOIN(CHAR(10),TRUE,FILTER('SUMMARY DATA'!G:G,'SUMMARY DATA'!$A:$A=$A610,'SUMMARY DATA'!$C:$C=$B610,'SUMMARY DATA'!$B:$B=""RWS"")),
  IF(
    OR(
      ISNUMBER(SEARCH(""CDM CASH DEPOSIT"",$C610)),
      ISNUMBER(SEARCH(""CASH DEPOSIT"",$C61"&amp;"0)),
      COUNTIFS('SUMMARY DATA'!$D:$D,$C610,'SUMMARY DATA'!$B:$B,""RWS"")&lt;&gt;1
    ),
    """",
    IFERROR(TEXTJOIN(CHAR(10),TRUE,FILTER('SUMMARY DATA'!G:G,'SUMMARY DATA'!$D:$D=$C610,'SUMMARY DATA'!$B:$B=""RWS"")),"""")
  )
)"),"")</f>
        <v/>
      </c>
      <c r="H610" s="18" t="str">
        <f>IFERROR(__xludf.DUMMYFUNCTION("IFERROR(
  TEXTJOIN(CHAR(10),TRUE,FILTER('SUMMARY DATA'!H:H,'SUMMARY DATA'!$A:$A=$A610,'SUMMARY DATA'!$C:$C=$B610,'SUMMARY DATA'!$B:$B=""RWS"",'SUMMARY DATA'!$H:$H=$D610)),
  IF(
    OR(
      ISNUMBER(SEARCH(""CDM CASH DEPOSIT"",$C610)),
      ISNUMBER(S"&amp;"EARCH(""CASH DEPOSIT"",$C610))
    ),
    """",
    IFERROR(TEXTJOIN(CHAR(10),TRUE,FILTER('SUMMARY DATA'!H:H,'SUMMARY DATA'!$D:$D=$C610,'SUMMARY DATA'!$B:$B=""RWS"",'SUMMARY DATA'!$H:$H=$D610)),"""")
  )
)"),"")</f>
        <v/>
      </c>
      <c r="I610" s="18" t="str">
        <f>IFERROR(__xludf.DUMMYFUNCTION("IF(H610="""","""",
SUM(ARRAYFORMULA(VALUE(SPLIT(H610,CHAR(10)))))
)"),"")</f>
        <v/>
      </c>
      <c r="J610" s="17" t="str">
        <f>IFERROR(__xludf.DUMMYFUNCTION("IFERROR(
  TEXTJOIN(CHAR(10),TRUE,FILTER('SUMMARY DATA'!I:I,'SUMMARY DATA'!$A:$A=$A610,'SUMMARY DATA'!$C:$C=$B610,'SUMMARY DATA'!$B:$B=""RWS"")),
  IF(
    OR(
      ISNUMBER(SEARCH(""CDM CASH DEPOSIT"",$C610)),
      ISNUMBER(SEARCH(""CASH DEPOSIT"",$C61"&amp;"0)),
      COUNTIFS('SUMMARY DATA'!$D:$D,$C610,'SUMMARY DATA'!$B:$B,""RWS"")&lt;&gt;1
    ),
    """",
    IFERROR(TEXTJOIN(CHAR(10),TRUE,FILTER('SUMMARY DATA'!I:I,'SUMMARY DATA'!$D:$D=$C610,'SUMMARY DATA'!$B:$B=""RWS"")),"""")
  )
)"),"")</f>
        <v/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Height="1" spans="1:27">
      <c r="A611" s="2"/>
      <c r="B611" s="15">
        <v>46045</v>
      </c>
      <c r="C611" s="2" t="s">
        <v>2086</v>
      </c>
      <c r="D611" s="3">
        <v>888</v>
      </c>
      <c r="E611" s="16" t="str">
        <f>IFERROR(__xludf.DUMMYFUNCTION("IFERROR(
  TEXTJOIN(CHAR(10),TRUE,FILTER('SUMMARY DATA'!E:E,'SUMMARY DATA'!$A:$A=$A611,'SUMMARY DATA'!$C:$C=$B611,'SUMMARY DATA'!$B:$B=""RWS"")),
  IF(
    OR(
      ISNUMBER(SEARCH(""CDM CASH DEPOSIT"",$C611)),
      ISNUMBER(SEARCH(""CASH DEPOSIT"",$C61"&amp;"1)),
      COUNTIFS('SUMMARY DATA'!$D:$D,$C611,'SUMMARY DATA'!$B:$B,""RWS"")&lt;&gt;1
    ),
    """",
    IFERROR(TEXTJOIN(CHAR(10),TRUE,FILTER('SUMMARY DATA'!E:E,'SUMMARY DATA'!$D:$D=$C611,'SUMMARY DATA'!$B:$B=""RWS"")),"""")
  )
)"),"")</f>
        <v/>
      </c>
      <c r="F611" s="17" t="str">
        <f>IFERROR(__xludf.DUMMYFUNCTION("IFERROR(
  TEXTJOIN(CHAR(10),TRUE,FILTER('SUMMARY DATA'!F:F,'SUMMARY DATA'!$A:$A=$A611,'SUMMARY DATA'!$C:$C=$B611,'SUMMARY DATA'!$B:$B=""RWS"")),
  IF(
    OR(
      ISNUMBER(SEARCH(""CDM CASH DEPOSIT"",$C611)),
      ISNUMBER(SEARCH(""CASH DEPOSIT"",$C61"&amp;"1)),
      COUNTIFS('SUMMARY DATA'!$D:$D,$C611,'SUMMARY DATA'!$B:$B,""RWS"")&lt;&gt;1
    ),
    """",
    IFERROR(TEXTJOIN(CHAR(10),TRUE,FILTER('SUMMARY DATA'!F:F,'SUMMARY DATA'!$D:$D=$C611,'SUMMARY DATA'!$B:$B=""RWS"")),"""")
  )
)"),"")</f>
        <v/>
      </c>
      <c r="G611" s="17" t="str">
        <f>IFERROR(__xludf.DUMMYFUNCTION("IFERROR(
  TEXTJOIN(CHAR(10),TRUE,FILTER('SUMMARY DATA'!G:G,'SUMMARY DATA'!$A:$A=$A611,'SUMMARY DATA'!$C:$C=$B611,'SUMMARY DATA'!$B:$B=""RWS"")),
  IF(
    OR(
      ISNUMBER(SEARCH(""CDM CASH DEPOSIT"",$C611)),
      ISNUMBER(SEARCH(""CASH DEPOSIT"",$C61"&amp;"1)),
      COUNTIFS('SUMMARY DATA'!$D:$D,$C611,'SUMMARY DATA'!$B:$B,""RWS"")&lt;&gt;1
    ),
    """",
    IFERROR(TEXTJOIN(CHAR(10),TRUE,FILTER('SUMMARY DATA'!G:G,'SUMMARY DATA'!$D:$D=$C611,'SUMMARY DATA'!$B:$B=""RWS"")),"""")
  )
)"),"")</f>
        <v/>
      </c>
      <c r="H611" s="18" t="str">
        <f>IFERROR(__xludf.DUMMYFUNCTION("IFERROR(
  TEXTJOIN(CHAR(10),TRUE,FILTER('SUMMARY DATA'!H:H,'SUMMARY DATA'!$A:$A=$A611,'SUMMARY DATA'!$C:$C=$B611,'SUMMARY DATA'!$B:$B=""RWS"",'SUMMARY DATA'!$H:$H=$D611)),
  IF(
    OR(
      ISNUMBER(SEARCH(""CDM CASH DEPOSIT"",$C611)),
      ISNUMBER(S"&amp;"EARCH(""CASH DEPOSIT"",$C611))
    ),
    """",
    IFERROR(TEXTJOIN(CHAR(10),TRUE,FILTER('SUMMARY DATA'!H:H,'SUMMARY DATA'!$D:$D=$C611,'SUMMARY DATA'!$B:$B=""RWS"",'SUMMARY DATA'!$H:$H=$D611)),"""")
  )
)"),"")</f>
        <v/>
      </c>
      <c r="I611" s="18" t="str">
        <f>IFERROR(__xludf.DUMMYFUNCTION("IF(H611="""","""",
SUM(ARRAYFORMULA(VALUE(SPLIT(H611,CHAR(10)))))
)"),"")</f>
        <v/>
      </c>
      <c r="J611" s="17" t="str">
        <f>IFERROR(__xludf.DUMMYFUNCTION("IFERROR(
  TEXTJOIN(CHAR(10),TRUE,FILTER('SUMMARY DATA'!I:I,'SUMMARY DATA'!$A:$A=$A611,'SUMMARY DATA'!$C:$C=$B611,'SUMMARY DATA'!$B:$B=""RWS"")),
  IF(
    OR(
      ISNUMBER(SEARCH(""CDM CASH DEPOSIT"",$C611)),
      ISNUMBER(SEARCH(""CASH DEPOSIT"",$C61"&amp;"1)),
      COUNTIFS('SUMMARY DATA'!$D:$D,$C611,'SUMMARY DATA'!$B:$B,""RWS"")&lt;&gt;1
    ),
    """",
    IFERROR(TEXTJOIN(CHAR(10),TRUE,FILTER('SUMMARY DATA'!I:I,'SUMMARY DATA'!$D:$D=$C611,'SUMMARY DATA'!$B:$B=""RWS"")),"""")
  )
)"),"")</f>
        <v/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Height="1" spans="1:27">
      <c r="A612" s="2" t="s">
        <v>2087</v>
      </c>
      <c r="B612" s="15">
        <v>46045</v>
      </c>
      <c r="C612" s="2" t="s">
        <v>2088</v>
      </c>
      <c r="D612" s="3">
        <v>49</v>
      </c>
      <c r="E612" s="16" t="str">
        <f>IFERROR(__xludf.DUMMYFUNCTION("IFERROR(
  TEXTJOIN(CHAR(10),TRUE,FILTER('SUMMARY DATA'!E:E,'SUMMARY DATA'!$A:$A=$A612,'SUMMARY DATA'!$C:$C=$B612,'SUMMARY DATA'!$B:$B=""RWS"")),
  IF(
    OR(
      ISNUMBER(SEARCH(""CDM CASH DEPOSIT"",$C612)),
      ISNUMBER(SEARCH(""CASH DEPOSIT"",$C61"&amp;"2)),
      COUNTIFS('SUMMARY DATA'!$D:$D,$C612,'SUMMARY DATA'!$B:$B,""RWS"")&lt;&gt;1
    ),
    """",
    IFERROR(TEXTJOIN(CHAR(10),TRUE,FILTER('SUMMARY DATA'!E:E,'SUMMARY DATA'!$D:$D=$C612,'SUMMARY DATA'!$B:$B=""RWS"")),"""")
  )
)"),"")</f>
        <v/>
      </c>
      <c r="F612" s="17" t="str">
        <f>IFERROR(__xludf.DUMMYFUNCTION("IFERROR(
  TEXTJOIN(CHAR(10),TRUE,FILTER('SUMMARY DATA'!F:F,'SUMMARY DATA'!$A:$A=$A612,'SUMMARY DATA'!$C:$C=$B612,'SUMMARY DATA'!$B:$B=""RWS"")),
  IF(
    OR(
      ISNUMBER(SEARCH(""CDM CASH DEPOSIT"",$C612)),
      ISNUMBER(SEARCH(""CASH DEPOSIT"",$C61"&amp;"2)),
      COUNTIFS('SUMMARY DATA'!$D:$D,$C612,'SUMMARY DATA'!$B:$B,""RWS"")&lt;&gt;1
    ),
    """",
    IFERROR(TEXTJOIN(CHAR(10),TRUE,FILTER('SUMMARY DATA'!F:F,'SUMMARY DATA'!$D:$D=$C612,'SUMMARY DATA'!$B:$B=""RWS"")),"""")
  )
)"),"")</f>
        <v/>
      </c>
      <c r="G612" s="17" t="str">
        <f>IFERROR(__xludf.DUMMYFUNCTION("IFERROR(
  TEXTJOIN(CHAR(10),TRUE,FILTER('SUMMARY DATA'!G:G,'SUMMARY DATA'!$A:$A=$A612,'SUMMARY DATA'!$C:$C=$B612,'SUMMARY DATA'!$B:$B=""RWS"")),
  IF(
    OR(
      ISNUMBER(SEARCH(""CDM CASH DEPOSIT"",$C612)),
      ISNUMBER(SEARCH(""CASH DEPOSIT"",$C61"&amp;"2)),
      COUNTIFS('SUMMARY DATA'!$D:$D,$C612,'SUMMARY DATA'!$B:$B,""RWS"")&lt;&gt;1
    ),
    """",
    IFERROR(TEXTJOIN(CHAR(10),TRUE,FILTER('SUMMARY DATA'!G:G,'SUMMARY DATA'!$D:$D=$C612,'SUMMARY DATA'!$B:$B=""RWS"")),"""")
  )
)"),"")</f>
        <v/>
      </c>
      <c r="H612" s="18" t="str">
        <f>IFERROR(__xludf.DUMMYFUNCTION("IFERROR(
  TEXTJOIN(CHAR(10),TRUE,FILTER('SUMMARY DATA'!H:H,'SUMMARY DATA'!$A:$A=$A612,'SUMMARY DATA'!$C:$C=$B612,'SUMMARY DATA'!$B:$B=""RWS"",'SUMMARY DATA'!$H:$H=$D612)),
  IF(
    OR(
      ISNUMBER(SEARCH(""CDM CASH DEPOSIT"",$C612)),
      ISNUMBER(S"&amp;"EARCH(""CASH DEPOSIT"",$C612))
    ),
    """",
    IFERROR(TEXTJOIN(CHAR(10),TRUE,FILTER('SUMMARY DATA'!H:H,'SUMMARY DATA'!$D:$D=$C612,'SUMMARY DATA'!$B:$B=""RWS"",'SUMMARY DATA'!$H:$H=$D612)),"""")
  )
)"),"")</f>
        <v/>
      </c>
      <c r="I612" s="18" t="str">
        <f>IFERROR(__xludf.DUMMYFUNCTION("IF(H612="""","""",
SUM(ARRAYFORMULA(VALUE(SPLIT(H612,CHAR(10)))))
)"),"")</f>
        <v/>
      </c>
      <c r="J612" s="17" t="str">
        <f>IFERROR(__xludf.DUMMYFUNCTION("IFERROR(
  TEXTJOIN(CHAR(10),TRUE,FILTER('SUMMARY DATA'!I:I,'SUMMARY DATA'!$A:$A=$A612,'SUMMARY DATA'!$C:$C=$B612,'SUMMARY DATA'!$B:$B=""RWS"")),
  IF(
    OR(
      ISNUMBER(SEARCH(""CDM CASH DEPOSIT"",$C612)),
      ISNUMBER(SEARCH(""CASH DEPOSIT"",$C61"&amp;"2)),
      COUNTIFS('SUMMARY DATA'!$D:$D,$C612,'SUMMARY DATA'!$B:$B,""RWS"")&lt;&gt;1
    ),
    """",
    IFERROR(TEXTJOIN(CHAR(10),TRUE,FILTER('SUMMARY DATA'!I:I,'SUMMARY DATA'!$D:$D=$C612,'SUMMARY DATA'!$B:$B=""RWS"")),"""")
  )
)"),"")</f>
        <v/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Height="1" spans="1:27">
      <c r="A613" s="2"/>
      <c r="B613" s="15">
        <v>46044</v>
      </c>
      <c r="C613" s="2" t="s">
        <v>2089</v>
      </c>
      <c r="D613" s="3">
        <v>2228.08</v>
      </c>
      <c r="E613" s="16" t="str">
        <f>IFERROR(__xludf.DUMMYFUNCTION("IFERROR(
  TEXTJOIN(CHAR(10),TRUE,FILTER('SUMMARY DATA'!E:E,'SUMMARY DATA'!$A:$A=$A613,'SUMMARY DATA'!$C:$C=$B613,'SUMMARY DATA'!$B:$B=""RWS"")),
  IF(
    OR(
      ISNUMBER(SEARCH(""CDM CASH DEPOSIT"",$C613)),
      ISNUMBER(SEARCH(""CASH DEPOSIT"",$C61"&amp;"3)),
      COUNTIFS('SUMMARY DATA'!$D:$D,$C613,'SUMMARY DATA'!$B:$B,""RWS"")&lt;&gt;1
    ),
    """",
    IFERROR(TEXTJOIN(CHAR(10),TRUE,FILTER('SUMMARY DATA'!E:E,'SUMMARY DATA'!$D:$D=$C613,'SUMMARY DATA'!$B:$B=""RWS"")),"""")
  )
)"),"")</f>
        <v/>
      </c>
      <c r="F613" s="17" t="str">
        <f>IFERROR(__xludf.DUMMYFUNCTION("IFERROR(
  TEXTJOIN(CHAR(10),TRUE,FILTER('SUMMARY DATA'!F:F,'SUMMARY DATA'!$A:$A=$A613,'SUMMARY DATA'!$C:$C=$B613,'SUMMARY DATA'!$B:$B=""RWS"")),
  IF(
    OR(
      ISNUMBER(SEARCH(""CDM CASH DEPOSIT"",$C613)),
      ISNUMBER(SEARCH(""CASH DEPOSIT"",$C61"&amp;"3)),
      COUNTIFS('SUMMARY DATA'!$D:$D,$C613,'SUMMARY DATA'!$B:$B,""RWS"")&lt;&gt;1
    ),
    """",
    IFERROR(TEXTJOIN(CHAR(10),TRUE,FILTER('SUMMARY DATA'!F:F,'SUMMARY DATA'!$D:$D=$C613,'SUMMARY DATA'!$B:$B=""RWS"")),"""")
  )
)"),"")</f>
        <v/>
      </c>
      <c r="G613" s="17" t="str">
        <f>IFERROR(__xludf.DUMMYFUNCTION("IFERROR(
  TEXTJOIN(CHAR(10),TRUE,FILTER('SUMMARY DATA'!G:G,'SUMMARY DATA'!$A:$A=$A613,'SUMMARY DATA'!$C:$C=$B613,'SUMMARY DATA'!$B:$B=""RWS"")),
  IF(
    OR(
      ISNUMBER(SEARCH(""CDM CASH DEPOSIT"",$C613)),
      ISNUMBER(SEARCH(""CASH DEPOSIT"",$C61"&amp;"3)),
      COUNTIFS('SUMMARY DATA'!$D:$D,$C613,'SUMMARY DATA'!$B:$B,""RWS"")&lt;&gt;1
    ),
    """",
    IFERROR(TEXTJOIN(CHAR(10),TRUE,FILTER('SUMMARY DATA'!G:G,'SUMMARY DATA'!$D:$D=$C613,'SUMMARY DATA'!$B:$B=""RWS"")),"""")
  )
)"),"")</f>
        <v/>
      </c>
      <c r="H613" s="18" t="str">
        <f>IFERROR(__xludf.DUMMYFUNCTION("IFERROR(
  TEXTJOIN(CHAR(10),TRUE,FILTER('SUMMARY DATA'!H:H,'SUMMARY DATA'!$A:$A=$A613,'SUMMARY DATA'!$C:$C=$B613,'SUMMARY DATA'!$B:$B=""RWS"",'SUMMARY DATA'!$H:$H=$D613)),
  IF(
    OR(
      ISNUMBER(SEARCH(""CDM CASH DEPOSIT"",$C613)),
      ISNUMBER(S"&amp;"EARCH(""CASH DEPOSIT"",$C613))
    ),
    """",
    IFERROR(TEXTJOIN(CHAR(10),TRUE,FILTER('SUMMARY DATA'!H:H,'SUMMARY DATA'!$D:$D=$C613,'SUMMARY DATA'!$B:$B=""RWS"",'SUMMARY DATA'!$H:$H=$D613)),"""")
  )
)"),"")</f>
        <v/>
      </c>
      <c r="I613" s="18" t="str">
        <f>IFERROR(__xludf.DUMMYFUNCTION("IF(H613="""","""",
SUM(ARRAYFORMULA(VALUE(SPLIT(H613,CHAR(10)))))
)"),"")</f>
        <v/>
      </c>
      <c r="J613" s="17" t="str">
        <f>IFERROR(__xludf.DUMMYFUNCTION("IFERROR(
  TEXTJOIN(CHAR(10),TRUE,FILTER('SUMMARY DATA'!I:I,'SUMMARY DATA'!$A:$A=$A613,'SUMMARY DATA'!$C:$C=$B613,'SUMMARY DATA'!$B:$B=""RWS"")),
  IF(
    OR(
      ISNUMBER(SEARCH(""CDM CASH DEPOSIT"",$C613)),
      ISNUMBER(SEARCH(""CASH DEPOSIT"",$C61"&amp;"3)),
      COUNTIFS('SUMMARY DATA'!$D:$D,$C613,'SUMMARY DATA'!$B:$B,""RWS"")&lt;&gt;1
    ),
    """",
    IFERROR(TEXTJOIN(CHAR(10),TRUE,FILTER('SUMMARY DATA'!I:I,'SUMMARY DATA'!$D:$D=$C613,'SUMMARY DATA'!$B:$B=""RWS"")),"""")
  )
)"),"")</f>
        <v/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Height="1" spans="1:27">
      <c r="A614" s="2"/>
      <c r="B614" s="15">
        <v>46044</v>
      </c>
      <c r="C614" s="2" t="s">
        <v>2090</v>
      </c>
      <c r="D614" s="3">
        <v>15</v>
      </c>
      <c r="E614" s="16" t="str">
        <f>IFERROR(__xludf.DUMMYFUNCTION("IFERROR(
  TEXTJOIN(CHAR(10),TRUE,FILTER('SUMMARY DATA'!E:E,'SUMMARY DATA'!$A:$A=$A614,'SUMMARY DATA'!$C:$C=$B614,'SUMMARY DATA'!$B:$B=""RWS"")),
  IF(
    OR(
      ISNUMBER(SEARCH(""CDM CASH DEPOSIT"",$C614)),
      ISNUMBER(SEARCH(""CASH DEPOSIT"",$C61"&amp;"4)),
      COUNTIFS('SUMMARY DATA'!$D:$D,$C614,'SUMMARY DATA'!$B:$B,""RWS"")&lt;&gt;1
    ),
    """",
    IFERROR(TEXTJOIN(CHAR(10),TRUE,FILTER('SUMMARY DATA'!E:E,'SUMMARY DATA'!$D:$D=$C614,'SUMMARY DATA'!$B:$B=""RWS"")),"""")
  )
)"),"")</f>
        <v/>
      </c>
      <c r="F614" s="17" t="str">
        <f>IFERROR(__xludf.DUMMYFUNCTION("IFERROR(
  TEXTJOIN(CHAR(10),TRUE,FILTER('SUMMARY DATA'!F:F,'SUMMARY DATA'!$A:$A=$A614,'SUMMARY DATA'!$C:$C=$B614,'SUMMARY DATA'!$B:$B=""RWS"")),
  IF(
    OR(
      ISNUMBER(SEARCH(""CDM CASH DEPOSIT"",$C614)),
      ISNUMBER(SEARCH(""CASH DEPOSIT"",$C61"&amp;"4)),
      COUNTIFS('SUMMARY DATA'!$D:$D,$C614,'SUMMARY DATA'!$B:$B,""RWS"")&lt;&gt;1
    ),
    """",
    IFERROR(TEXTJOIN(CHAR(10),TRUE,FILTER('SUMMARY DATA'!F:F,'SUMMARY DATA'!$D:$D=$C614,'SUMMARY DATA'!$B:$B=""RWS"")),"""")
  )
)"),"")</f>
        <v/>
      </c>
      <c r="G614" s="17" t="str">
        <f>IFERROR(__xludf.DUMMYFUNCTION("IFERROR(
  TEXTJOIN(CHAR(10),TRUE,FILTER('SUMMARY DATA'!G:G,'SUMMARY DATA'!$A:$A=$A614,'SUMMARY DATA'!$C:$C=$B614,'SUMMARY DATA'!$B:$B=""RWS"")),
  IF(
    OR(
      ISNUMBER(SEARCH(""CDM CASH DEPOSIT"",$C614)),
      ISNUMBER(SEARCH(""CASH DEPOSIT"",$C61"&amp;"4)),
      COUNTIFS('SUMMARY DATA'!$D:$D,$C614,'SUMMARY DATA'!$B:$B,""RWS"")&lt;&gt;1
    ),
    """",
    IFERROR(TEXTJOIN(CHAR(10),TRUE,FILTER('SUMMARY DATA'!G:G,'SUMMARY DATA'!$D:$D=$C614,'SUMMARY DATA'!$B:$B=""RWS"")),"""")
  )
)"),"")</f>
        <v/>
      </c>
      <c r="H614" s="18" t="str">
        <f>IFERROR(__xludf.DUMMYFUNCTION("IFERROR(
  TEXTJOIN(CHAR(10),TRUE,FILTER('SUMMARY DATA'!H:H,'SUMMARY DATA'!$A:$A=$A614,'SUMMARY DATA'!$C:$C=$B614,'SUMMARY DATA'!$B:$B=""RWS"",'SUMMARY DATA'!$H:$H=$D614)),
  IF(
    OR(
      ISNUMBER(SEARCH(""CDM CASH DEPOSIT"",$C614)),
      ISNUMBER(S"&amp;"EARCH(""CASH DEPOSIT"",$C614))
    ),
    """",
    IFERROR(TEXTJOIN(CHAR(10),TRUE,FILTER('SUMMARY DATA'!H:H,'SUMMARY DATA'!$D:$D=$C614,'SUMMARY DATA'!$B:$B=""RWS"",'SUMMARY DATA'!$H:$H=$D614)),"""")
  )
)"),"")</f>
        <v/>
      </c>
      <c r="I614" s="18" t="str">
        <f>IFERROR(__xludf.DUMMYFUNCTION("IF(H614="""","""",
SUM(ARRAYFORMULA(VALUE(SPLIT(H614,CHAR(10)))))
)"),"")</f>
        <v/>
      </c>
      <c r="J614" s="17" t="str">
        <f>IFERROR(__xludf.DUMMYFUNCTION("IFERROR(
  TEXTJOIN(CHAR(10),TRUE,FILTER('SUMMARY DATA'!I:I,'SUMMARY DATA'!$A:$A=$A614,'SUMMARY DATA'!$C:$C=$B614,'SUMMARY DATA'!$B:$B=""RWS"")),
  IF(
    OR(
      ISNUMBER(SEARCH(""CDM CASH DEPOSIT"",$C614)),
      ISNUMBER(SEARCH(""CASH DEPOSIT"",$C61"&amp;"4)),
      COUNTIFS('SUMMARY DATA'!$D:$D,$C614,'SUMMARY DATA'!$B:$B,""RWS"")&lt;&gt;1
    ),
    """",
    IFERROR(TEXTJOIN(CHAR(10),TRUE,FILTER('SUMMARY DATA'!I:I,'SUMMARY DATA'!$D:$D=$C614,'SUMMARY DATA'!$B:$B=""RWS"")),"""")
  )
)"),"")</f>
        <v/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Height="1" spans="1:27">
      <c r="A615" s="2" t="s">
        <v>2091</v>
      </c>
      <c r="B615" s="15">
        <v>46044</v>
      </c>
      <c r="C615" s="2" t="s">
        <v>2092</v>
      </c>
      <c r="D615" s="3">
        <v>19</v>
      </c>
      <c r="E615" s="16" t="str">
        <f>IFERROR(__xludf.DUMMYFUNCTION("IFERROR(
  TEXTJOIN(CHAR(10),TRUE,FILTER('SUMMARY DATA'!E:E,'SUMMARY DATA'!$A:$A=$A615,'SUMMARY DATA'!$C:$C=$B615,'SUMMARY DATA'!$B:$B=""RWS"")),
  IF(
    OR(
      ISNUMBER(SEARCH(""CDM CASH DEPOSIT"",$C615)),
      ISNUMBER(SEARCH(""CASH DEPOSIT"",$C61"&amp;"5)),
      COUNTIFS('SUMMARY DATA'!$D:$D,$C615,'SUMMARY DATA'!$B:$B,""RWS"")&lt;&gt;1
    ),
    """",
    IFERROR(TEXTJOIN(CHAR(10),TRUE,FILTER('SUMMARY DATA'!E:E,'SUMMARY DATA'!$D:$D=$C615,'SUMMARY DATA'!$B:$B=""RWS"")),"""")
  )
)"),"")</f>
        <v/>
      </c>
      <c r="F615" s="17" t="str">
        <f>IFERROR(__xludf.DUMMYFUNCTION("IFERROR(
  TEXTJOIN(CHAR(10),TRUE,FILTER('SUMMARY DATA'!F:F,'SUMMARY DATA'!$A:$A=$A615,'SUMMARY DATA'!$C:$C=$B615,'SUMMARY DATA'!$B:$B=""RWS"")),
  IF(
    OR(
      ISNUMBER(SEARCH(""CDM CASH DEPOSIT"",$C615)),
      ISNUMBER(SEARCH(""CASH DEPOSIT"",$C61"&amp;"5)),
      COUNTIFS('SUMMARY DATA'!$D:$D,$C615,'SUMMARY DATA'!$B:$B,""RWS"")&lt;&gt;1
    ),
    """",
    IFERROR(TEXTJOIN(CHAR(10),TRUE,FILTER('SUMMARY DATA'!F:F,'SUMMARY DATA'!$D:$D=$C615,'SUMMARY DATA'!$B:$B=""RWS"")),"""")
  )
)"),"")</f>
        <v/>
      </c>
      <c r="G615" s="17" t="str">
        <f>IFERROR(__xludf.DUMMYFUNCTION("IFERROR(
  TEXTJOIN(CHAR(10),TRUE,FILTER('SUMMARY DATA'!G:G,'SUMMARY DATA'!$A:$A=$A615,'SUMMARY DATA'!$C:$C=$B615,'SUMMARY DATA'!$B:$B=""RWS"")),
  IF(
    OR(
      ISNUMBER(SEARCH(""CDM CASH DEPOSIT"",$C615)),
      ISNUMBER(SEARCH(""CASH DEPOSIT"",$C61"&amp;"5)),
      COUNTIFS('SUMMARY DATA'!$D:$D,$C615,'SUMMARY DATA'!$B:$B,""RWS"")&lt;&gt;1
    ),
    """",
    IFERROR(TEXTJOIN(CHAR(10),TRUE,FILTER('SUMMARY DATA'!G:G,'SUMMARY DATA'!$D:$D=$C615,'SUMMARY DATA'!$B:$B=""RWS"")),"""")
  )
)"),"")</f>
        <v/>
      </c>
      <c r="H615" s="18" t="str">
        <f>IFERROR(__xludf.DUMMYFUNCTION("IFERROR(
  TEXTJOIN(CHAR(10),TRUE,FILTER('SUMMARY DATA'!H:H,'SUMMARY DATA'!$A:$A=$A615,'SUMMARY DATA'!$C:$C=$B615,'SUMMARY DATA'!$B:$B=""RWS"",'SUMMARY DATA'!$H:$H=$D615)),
  IF(
    OR(
      ISNUMBER(SEARCH(""CDM CASH DEPOSIT"",$C615)),
      ISNUMBER(S"&amp;"EARCH(""CASH DEPOSIT"",$C615))
    ),
    """",
    IFERROR(TEXTJOIN(CHAR(10),TRUE,FILTER('SUMMARY DATA'!H:H,'SUMMARY DATA'!$D:$D=$C615,'SUMMARY DATA'!$B:$B=""RWS"",'SUMMARY DATA'!$H:$H=$D615)),"""")
  )
)"),"")</f>
        <v/>
      </c>
      <c r="I615" s="18" t="str">
        <f>IFERROR(__xludf.DUMMYFUNCTION("IF(H615="""","""",
SUM(ARRAYFORMULA(VALUE(SPLIT(H615,CHAR(10)))))
)"),"")</f>
        <v/>
      </c>
      <c r="J615" s="17" t="str">
        <f>IFERROR(__xludf.DUMMYFUNCTION("IFERROR(
  TEXTJOIN(CHAR(10),TRUE,FILTER('SUMMARY DATA'!I:I,'SUMMARY DATA'!$A:$A=$A615,'SUMMARY DATA'!$C:$C=$B615,'SUMMARY DATA'!$B:$B=""RWS"")),
  IF(
    OR(
      ISNUMBER(SEARCH(""CDM CASH DEPOSIT"",$C615)),
      ISNUMBER(SEARCH(""CASH DEPOSIT"",$C61"&amp;"5)),
      COUNTIFS('SUMMARY DATA'!$D:$D,$C615,'SUMMARY DATA'!$B:$B,""RWS"")&lt;&gt;1
    ),
    """",
    IFERROR(TEXTJOIN(CHAR(10),TRUE,FILTER('SUMMARY DATA'!I:I,'SUMMARY DATA'!$D:$D=$C615,'SUMMARY DATA'!$B:$B=""RWS"")),"""")
  )
)"),"")</f>
        <v/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Height="1" spans="1:27">
      <c r="A616" s="2"/>
      <c r="B616" s="15">
        <v>46044</v>
      </c>
      <c r="C616" s="2" t="s">
        <v>2093</v>
      </c>
      <c r="D616" s="3">
        <v>155.02</v>
      </c>
      <c r="E616" s="16" t="str">
        <f>IFERROR(__xludf.DUMMYFUNCTION("IFERROR(
  TEXTJOIN(CHAR(10),TRUE,FILTER('SUMMARY DATA'!E:E,'SUMMARY DATA'!$A:$A=$A616,'SUMMARY DATA'!$C:$C=$B616,'SUMMARY DATA'!$B:$B=""RWS"")),
  IF(
    OR(
      ISNUMBER(SEARCH(""CDM CASH DEPOSIT"",$C616)),
      ISNUMBER(SEARCH(""CASH DEPOSIT"",$C61"&amp;"6)),
      COUNTIFS('SUMMARY DATA'!$D:$D,$C616,'SUMMARY DATA'!$B:$B,""RWS"")&lt;&gt;1
    ),
    """",
    IFERROR(TEXTJOIN(CHAR(10),TRUE,FILTER('SUMMARY DATA'!E:E,'SUMMARY DATA'!$D:$D=$C616,'SUMMARY DATA'!$B:$B=""RWS"")),"""")
  )
)"),"")</f>
        <v/>
      </c>
      <c r="F616" s="17" t="str">
        <f>IFERROR(__xludf.DUMMYFUNCTION("IFERROR(
  TEXTJOIN(CHAR(10),TRUE,FILTER('SUMMARY DATA'!F:F,'SUMMARY DATA'!$A:$A=$A616,'SUMMARY DATA'!$C:$C=$B616,'SUMMARY DATA'!$B:$B=""RWS"")),
  IF(
    OR(
      ISNUMBER(SEARCH(""CDM CASH DEPOSIT"",$C616)),
      ISNUMBER(SEARCH(""CASH DEPOSIT"",$C61"&amp;"6)),
      COUNTIFS('SUMMARY DATA'!$D:$D,$C616,'SUMMARY DATA'!$B:$B,""RWS"")&lt;&gt;1
    ),
    """",
    IFERROR(TEXTJOIN(CHAR(10),TRUE,FILTER('SUMMARY DATA'!F:F,'SUMMARY DATA'!$D:$D=$C616,'SUMMARY DATA'!$B:$B=""RWS"")),"""")
  )
)"),"")</f>
        <v/>
      </c>
      <c r="G616" s="17" t="str">
        <f>IFERROR(__xludf.DUMMYFUNCTION("IFERROR(
  TEXTJOIN(CHAR(10),TRUE,FILTER('SUMMARY DATA'!G:G,'SUMMARY DATA'!$A:$A=$A616,'SUMMARY DATA'!$C:$C=$B616,'SUMMARY DATA'!$B:$B=""RWS"")),
  IF(
    OR(
      ISNUMBER(SEARCH(""CDM CASH DEPOSIT"",$C616)),
      ISNUMBER(SEARCH(""CASH DEPOSIT"",$C61"&amp;"6)),
      COUNTIFS('SUMMARY DATA'!$D:$D,$C616,'SUMMARY DATA'!$B:$B,""RWS"")&lt;&gt;1
    ),
    """",
    IFERROR(TEXTJOIN(CHAR(10),TRUE,FILTER('SUMMARY DATA'!G:G,'SUMMARY DATA'!$D:$D=$C616,'SUMMARY DATA'!$B:$B=""RWS"")),"""")
  )
)"),"")</f>
        <v/>
      </c>
      <c r="H616" s="18" t="str">
        <f>IFERROR(__xludf.DUMMYFUNCTION("IFERROR(
  TEXTJOIN(CHAR(10),TRUE,FILTER('SUMMARY DATA'!H:H,'SUMMARY DATA'!$A:$A=$A616,'SUMMARY DATA'!$C:$C=$B616,'SUMMARY DATA'!$B:$B=""RWS"",'SUMMARY DATA'!$H:$H=$D616)),
  IF(
    OR(
      ISNUMBER(SEARCH(""CDM CASH DEPOSIT"",$C616)),
      ISNUMBER(S"&amp;"EARCH(""CASH DEPOSIT"",$C616))
    ),
    """",
    IFERROR(TEXTJOIN(CHAR(10),TRUE,FILTER('SUMMARY DATA'!H:H,'SUMMARY DATA'!$D:$D=$C616,'SUMMARY DATA'!$B:$B=""RWS"",'SUMMARY DATA'!$H:$H=$D616)),"""")
  )
)"),"")</f>
        <v/>
      </c>
      <c r="I616" s="18" t="str">
        <f>IFERROR(__xludf.DUMMYFUNCTION("IF(H616="""","""",
SUM(ARRAYFORMULA(VALUE(SPLIT(H616,CHAR(10)))))
)"),"")</f>
        <v/>
      </c>
      <c r="J616" s="17" t="str">
        <f>IFERROR(__xludf.DUMMYFUNCTION("IFERROR(
  TEXTJOIN(CHAR(10),TRUE,FILTER('SUMMARY DATA'!I:I,'SUMMARY DATA'!$A:$A=$A616,'SUMMARY DATA'!$C:$C=$B616,'SUMMARY DATA'!$B:$B=""RWS"")),
  IF(
    OR(
      ISNUMBER(SEARCH(""CDM CASH DEPOSIT"",$C616)),
      ISNUMBER(SEARCH(""CASH DEPOSIT"",$C61"&amp;"6)),
      COUNTIFS('SUMMARY DATA'!$D:$D,$C616,'SUMMARY DATA'!$B:$B,""RWS"")&lt;&gt;1
    ),
    """",
    IFERROR(TEXTJOIN(CHAR(10),TRUE,FILTER('SUMMARY DATA'!I:I,'SUMMARY DATA'!$D:$D=$C616,'SUMMARY DATA'!$B:$B=""RWS"")),"""")
  )
)"),"")</f>
        <v/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Height="1" spans="1:27">
      <c r="A617" s="2"/>
      <c r="B617" s="15">
        <v>46044</v>
      </c>
      <c r="C617" s="2" t="s">
        <v>2094</v>
      </c>
      <c r="D617" s="3">
        <v>8</v>
      </c>
      <c r="E617" s="16" t="str">
        <f>IFERROR(__xludf.DUMMYFUNCTION("IFERROR(
  TEXTJOIN(CHAR(10),TRUE,FILTER('SUMMARY DATA'!E:E,'SUMMARY DATA'!$A:$A=$A617,'SUMMARY DATA'!$C:$C=$B617,'SUMMARY DATA'!$B:$B=""RWS"")),
  IF(
    OR(
      ISNUMBER(SEARCH(""CDM CASH DEPOSIT"",$C617)),
      ISNUMBER(SEARCH(""CASH DEPOSIT"",$C61"&amp;"7)),
      COUNTIFS('SUMMARY DATA'!$D:$D,$C617,'SUMMARY DATA'!$B:$B,""RWS"")&lt;&gt;1
    ),
    """",
    IFERROR(TEXTJOIN(CHAR(10),TRUE,FILTER('SUMMARY DATA'!E:E,'SUMMARY DATA'!$D:$D=$C617,'SUMMARY DATA'!$B:$B=""RWS"")),"""")
  )
)"),"")</f>
        <v/>
      </c>
      <c r="F617" s="17" t="str">
        <f>IFERROR(__xludf.DUMMYFUNCTION("IFERROR(
  TEXTJOIN(CHAR(10),TRUE,FILTER('SUMMARY DATA'!F:F,'SUMMARY DATA'!$A:$A=$A617,'SUMMARY DATA'!$C:$C=$B617,'SUMMARY DATA'!$B:$B=""RWS"")),
  IF(
    OR(
      ISNUMBER(SEARCH(""CDM CASH DEPOSIT"",$C617)),
      ISNUMBER(SEARCH(""CASH DEPOSIT"",$C61"&amp;"7)),
      COUNTIFS('SUMMARY DATA'!$D:$D,$C617,'SUMMARY DATA'!$B:$B,""RWS"")&lt;&gt;1
    ),
    """",
    IFERROR(TEXTJOIN(CHAR(10),TRUE,FILTER('SUMMARY DATA'!F:F,'SUMMARY DATA'!$D:$D=$C617,'SUMMARY DATA'!$B:$B=""RWS"")),"""")
  )
)"),"")</f>
        <v/>
      </c>
      <c r="G617" s="17" t="str">
        <f>IFERROR(__xludf.DUMMYFUNCTION("IFERROR(
  TEXTJOIN(CHAR(10),TRUE,FILTER('SUMMARY DATA'!G:G,'SUMMARY DATA'!$A:$A=$A617,'SUMMARY DATA'!$C:$C=$B617,'SUMMARY DATA'!$B:$B=""RWS"")),
  IF(
    OR(
      ISNUMBER(SEARCH(""CDM CASH DEPOSIT"",$C617)),
      ISNUMBER(SEARCH(""CASH DEPOSIT"",$C61"&amp;"7)),
      COUNTIFS('SUMMARY DATA'!$D:$D,$C617,'SUMMARY DATA'!$B:$B,""RWS"")&lt;&gt;1
    ),
    """",
    IFERROR(TEXTJOIN(CHAR(10),TRUE,FILTER('SUMMARY DATA'!G:G,'SUMMARY DATA'!$D:$D=$C617,'SUMMARY DATA'!$B:$B=""RWS"")),"""")
  )
)"),"")</f>
        <v/>
      </c>
      <c r="H617" s="18" t="str">
        <f>IFERROR(__xludf.DUMMYFUNCTION("IFERROR(
  TEXTJOIN(CHAR(10),TRUE,FILTER('SUMMARY DATA'!H:H,'SUMMARY DATA'!$A:$A=$A617,'SUMMARY DATA'!$C:$C=$B617,'SUMMARY DATA'!$B:$B=""RWS"",'SUMMARY DATA'!$H:$H=$D617)),
  IF(
    OR(
      ISNUMBER(SEARCH(""CDM CASH DEPOSIT"",$C617)),
      ISNUMBER(S"&amp;"EARCH(""CASH DEPOSIT"",$C617))
    ),
    """",
    IFERROR(TEXTJOIN(CHAR(10),TRUE,FILTER('SUMMARY DATA'!H:H,'SUMMARY DATA'!$D:$D=$C617,'SUMMARY DATA'!$B:$B=""RWS"",'SUMMARY DATA'!$H:$H=$D617)),"""")
  )
)"),"")</f>
        <v/>
      </c>
      <c r="I617" s="18" t="str">
        <f>IFERROR(__xludf.DUMMYFUNCTION("IF(H617="""","""",
SUM(ARRAYFORMULA(VALUE(SPLIT(H617,CHAR(10)))))
)"),"")</f>
        <v/>
      </c>
      <c r="J617" s="17" t="str">
        <f>IFERROR(__xludf.DUMMYFUNCTION("IFERROR(
  TEXTJOIN(CHAR(10),TRUE,FILTER('SUMMARY DATA'!I:I,'SUMMARY DATA'!$A:$A=$A617,'SUMMARY DATA'!$C:$C=$B617,'SUMMARY DATA'!$B:$B=""RWS"")),
  IF(
    OR(
      ISNUMBER(SEARCH(""CDM CASH DEPOSIT"",$C617)),
      ISNUMBER(SEARCH(""CASH DEPOSIT"",$C61"&amp;"7)),
      COUNTIFS('SUMMARY DATA'!$D:$D,$C617,'SUMMARY DATA'!$B:$B,""RWS"")&lt;&gt;1
    ),
    """",
    IFERROR(TEXTJOIN(CHAR(10),TRUE,FILTER('SUMMARY DATA'!I:I,'SUMMARY DATA'!$D:$D=$C617,'SUMMARY DATA'!$B:$B=""RWS"")),"""")
  )
)"),"")</f>
        <v/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Height="1" spans="1:27">
      <c r="A618" s="2" t="s">
        <v>2095</v>
      </c>
      <c r="B618" s="15">
        <v>46044</v>
      </c>
      <c r="C618" s="2" t="s">
        <v>2096</v>
      </c>
      <c r="D618" s="3">
        <v>29.7</v>
      </c>
      <c r="E618" s="16" t="str">
        <f>IFERROR(__xludf.DUMMYFUNCTION("IFERROR(
  TEXTJOIN(CHAR(10),TRUE,FILTER('SUMMARY DATA'!E:E,'SUMMARY DATA'!$A:$A=$A618,'SUMMARY DATA'!$C:$C=$B618,'SUMMARY DATA'!$B:$B=""RWS"")),
  IF(
    OR(
      ISNUMBER(SEARCH(""CDM CASH DEPOSIT"",$C618)),
      ISNUMBER(SEARCH(""CASH DEPOSIT"",$C61"&amp;"8)),
      COUNTIFS('SUMMARY DATA'!$D:$D,$C618,'SUMMARY DATA'!$B:$B,""RWS"")&lt;&gt;1
    ),
    """",
    IFERROR(TEXTJOIN(CHAR(10),TRUE,FILTER('SUMMARY DATA'!E:E,'SUMMARY DATA'!$D:$D=$C618,'SUMMARY DATA'!$B:$B=""RWS"")),"""")
  )
)"),"")</f>
        <v/>
      </c>
      <c r="F618" s="17" t="str">
        <f>IFERROR(__xludf.DUMMYFUNCTION("IFERROR(
  TEXTJOIN(CHAR(10),TRUE,FILTER('SUMMARY DATA'!F:F,'SUMMARY DATA'!$A:$A=$A618,'SUMMARY DATA'!$C:$C=$B618,'SUMMARY DATA'!$B:$B=""RWS"")),
  IF(
    OR(
      ISNUMBER(SEARCH(""CDM CASH DEPOSIT"",$C618)),
      ISNUMBER(SEARCH(""CASH DEPOSIT"",$C61"&amp;"8)),
      COUNTIFS('SUMMARY DATA'!$D:$D,$C618,'SUMMARY DATA'!$B:$B,""RWS"")&lt;&gt;1
    ),
    """",
    IFERROR(TEXTJOIN(CHAR(10),TRUE,FILTER('SUMMARY DATA'!F:F,'SUMMARY DATA'!$D:$D=$C618,'SUMMARY DATA'!$B:$B=""RWS"")),"""")
  )
)"),"")</f>
        <v/>
      </c>
      <c r="G618" s="17" t="str">
        <f>IFERROR(__xludf.DUMMYFUNCTION("IFERROR(
  TEXTJOIN(CHAR(10),TRUE,FILTER('SUMMARY DATA'!G:G,'SUMMARY DATA'!$A:$A=$A618,'SUMMARY DATA'!$C:$C=$B618,'SUMMARY DATA'!$B:$B=""RWS"")),
  IF(
    OR(
      ISNUMBER(SEARCH(""CDM CASH DEPOSIT"",$C618)),
      ISNUMBER(SEARCH(""CASH DEPOSIT"",$C61"&amp;"8)),
      COUNTIFS('SUMMARY DATA'!$D:$D,$C618,'SUMMARY DATA'!$B:$B,""RWS"")&lt;&gt;1
    ),
    """",
    IFERROR(TEXTJOIN(CHAR(10),TRUE,FILTER('SUMMARY DATA'!G:G,'SUMMARY DATA'!$D:$D=$C618,'SUMMARY DATA'!$B:$B=""RWS"")),"""")
  )
)"),"")</f>
        <v/>
      </c>
      <c r="H618" s="18" t="str">
        <f>IFERROR(__xludf.DUMMYFUNCTION("IFERROR(
  TEXTJOIN(CHAR(10),TRUE,FILTER('SUMMARY DATA'!H:H,'SUMMARY DATA'!$A:$A=$A618,'SUMMARY DATA'!$C:$C=$B618,'SUMMARY DATA'!$B:$B=""RWS"",'SUMMARY DATA'!$H:$H=$D618)),
  IF(
    OR(
      ISNUMBER(SEARCH(""CDM CASH DEPOSIT"",$C618)),
      ISNUMBER(S"&amp;"EARCH(""CASH DEPOSIT"",$C618))
    ),
    """",
    IFERROR(TEXTJOIN(CHAR(10),TRUE,FILTER('SUMMARY DATA'!H:H,'SUMMARY DATA'!$D:$D=$C618,'SUMMARY DATA'!$B:$B=""RWS"",'SUMMARY DATA'!$H:$H=$D618)),"""")
  )
)"),"")</f>
        <v/>
      </c>
      <c r="I618" s="18" t="str">
        <f>IFERROR(__xludf.DUMMYFUNCTION("IF(H618="""","""",
SUM(ARRAYFORMULA(VALUE(SPLIT(H618,CHAR(10)))))
)"),"")</f>
        <v/>
      </c>
      <c r="J618" s="17" t="str">
        <f>IFERROR(__xludf.DUMMYFUNCTION("IFERROR(
  TEXTJOIN(CHAR(10),TRUE,FILTER('SUMMARY DATA'!I:I,'SUMMARY DATA'!$A:$A=$A618,'SUMMARY DATA'!$C:$C=$B618,'SUMMARY DATA'!$B:$B=""RWS"")),
  IF(
    OR(
      ISNUMBER(SEARCH(""CDM CASH DEPOSIT"",$C618)),
      ISNUMBER(SEARCH(""CASH DEPOSIT"",$C61"&amp;"8)),
      COUNTIFS('SUMMARY DATA'!$D:$D,$C618,'SUMMARY DATA'!$B:$B,""RWS"")&lt;&gt;1
    ),
    """",
    IFERROR(TEXTJOIN(CHAR(10),TRUE,FILTER('SUMMARY DATA'!I:I,'SUMMARY DATA'!$D:$D=$C618,'SUMMARY DATA'!$B:$B=""RWS"")),"""")
  )
)"),"")</f>
        <v/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Height="1" spans="1:27">
      <c r="A619" s="2" t="s">
        <v>2097</v>
      </c>
      <c r="B619" s="15">
        <v>46044</v>
      </c>
      <c r="C619" s="2" t="s">
        <v>2098</v>
      </c>
      <c r="D619" s="3">
        <v>0.74</v>
      </c>
      <c r="E619" s="16" t="str">
        <f>IFERROR(__xludf.DUMMYFUNCTION("IFERROR(
  TEXTJOIN(CHAR(10),TRUE,FILTER('SUMMARY DATA'!E:E,'SUMMARY DATA'!$A:$A=$A619,'SUMMARY DATA'!$C:$C=$B619,'SUMMARY DATA'!$B:$B=""RWS"")),
  IF(
    OR(
      ISNUMBER(SEARCH(""CDM CASH DEPOSIT"",$C619)),
      ISNUMBER(SEARCH(""CASH DEPOSIT"",$C61"&amp;"9)),
      COUNTIFS('SUMMARY DATA'!$D:$D,$C619,'SUMMARY DATA'!$B:$B,""RWS"")&lt;&gt;1
    ),
    """",
    IFERROR(TEXTJOIN(CHAR(10),TRUE,FILTER('SUMMARY DATA'!E:E,'SUMMARY DATA'!$D:$D=$C619,'SUMMARY DATA'!$B:$B=""RWS"")),"""")
  )
)"),"")</f>
        <v/>
      </c>
      <c r="F619" s="17" t="str">
        <f>IFERROR(__xludf.DUMMYFUNCTION("IFERROR(
  TEXTJOIN(CHAR(10),TRUE,FILTER('SUMMARY DATA'!F:F,'SUMMARY DATA'!$A:$A=$A619,'SUMMARY DATA'!$C:$C=$B619,'SUMMARY DATA'!$B:$B=""RWS"")),
  IF(
    OR(
      ISNUMBER(SEARCH(""CDM CASH DEPOSIT"",$C619)),
      ISNUMBER(SEARCH(""CASH DEPOSIT"",$C61"&amp;"9)),
      COUNTIFS('SUMMARY DATA'!$D:$D,$C619,'SUMMARY DATA'!$B:$B,""RWS"")&lt;&gt;1
    ),
    """",
    IFERROR(TEXTJOIN(CHAR(10),TRUE,FILTER('SUMMARY DATA'!F:F,'SUMMARY DATA'!$D:$D=$C619,'SUMMARY DATA'!$B:$B=""RWS"")),"""")
  )
)"),"")</f>
        <v/>
      </c>
      <c r="G619" s="17" t="str">
        <f>IFERROR(__xludf.DUMMYFUNCTION("IFERROR(
  TEXTJOIN(CHAR(10),TRUE,FILTER('SUMMARY DATA'!G:G,'SUMMARY DATA'!$A:$A=$A619,'SUMMARY DATA'!$C:$C=$B619,'SUMMARY DATA'!$B:$B=""RWS"")),
  IF(
    OR(
      ISNUMBER(SEARCH(""CDM CASH DEPOSIT"",$C619)),
      ISNUMBER(SEARCH(""CASH DEPOSIT"",$C61"&amp;"9)),
      COUNTIFS('SUMMARY DATA'!$D:$D,$C619,'SUMMARY DATA'!$B:$B,""RWS"")&lt;&gt;1
    ),
    """",
    IFERROR(TEXTJOIN(CHAR(10),TRUE,FILTER('SUMMARY DATA'!G:G,'SUMMARY DATA'!$D:$D=$C619,'SUMMARY DATA'!$B:$B=""RWS"")),"""")
  )
)"),"")</f>
        <v/>
      </c>
      <c r="H619" s="18" t="str">
        <f>IFERROR(__xludf.DUMMYFUNCTION("IFERROR(
  TEXTJOIN(CHAR(10),TRUE,FILTER('SUMMARY DATA'!H:H,'SUMMARY DATA'!$A:$A=$A619,'SUMMARY DATA'!$C:$C=$B619,'SUMMARY DATA'!$B:$B=""RWS"",'SUMMARY DATA'!$H:$H=$D619)),
  IF(
    OR(
      ISNUMBER(SEARCH(""CDM CASH DEPOSIT"",$C619)),
      ISNUMBER(S"&amp;"EARCH(""CASH DEPOSIT"",$C619))
    ),
    """",
    IFERROR(TEXTJOIN(CHAR(10),TRUE,FILTER('SUMMARY DATA'!H:H,'SUMMARY DATA'!$D:$D=$C619,'SUMMARY DATA'!$B:$B=""RWS"",'SUMMARY DATA'!$H:$H=$D619)),"""")
  )
)"),"")</f>
        <v/>
      </c>
      <c r="I619" s="18" t="str">
        <f>IFERROR(__xludf.DUMMYFUNCTION("IF(H619="""","""",
SUM(ARRAYFORMULA(VALUE(SPLIT(H619,CHAR(10)))))
)"),"")</f>
        <v/>
      </c>
      <c r="J619" s="17" t="str">
        <f>IFERROR(__xludf.DUMMYFUNCTION("IFERROR(
  TEXTJOIN(CHAR(10),TRUE,FILTER('SUMMARY DATA'!I:I,'SUMMARY DATA'!$A:$A=$A619,'SUMMARY DATA'!$C:$C=$B619,'SUMMARY DATA'!$B:$B=""RWS"")),
  IF(
    OR(
      ISNUMBER(SEARCH(""CDM CASH DEPOSIT"",$C619)),
      ISNUMBER(SEARCH(""CASH DEPOSIT"",$C61"&amp;"9)),
      COUNTIFS('SUMMARY DATA'!$D:$D,$C619,'SUMMARY DATA'!$B:$B,""RWS"")&lt;&gt;1
    ),
    """",
    IFERROR(TEXTJOIN(CHAR(10),TRUE,FILTER('SUMMARY DATA'!I:I,'SUMMARY DATA'!$D:$D=$C619,'SUMMARY DATA'!$B:$B=""RWS"")),"""")
  )
)"),"")</f>
        <v/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Height="1" spans="1:27">
      <c r="A620" s="2" t="s">
        <v>2099</v>
      </c>
      <c r="B620" s="15">
        <v>46044</v>
      </c>
      <c r="C620" s="2" t="s">
        <v>2100</v>
      </c>
      <c r="D620" s="3">
        <v>38</v>
      </c>
      <c r="E620" s="16" t="str">
        <f>IFERROR(__xludf.DUMMYFUNCTION("IFERROR(
  TEXTJOIN(CHAR(10),TRUE,FILTER('SUMMARY DATA'!E:E,'SUMMARY DATA'!$A:$A=$A620,'SUMMARY DATA'!$C:$C=$B620,'SUMMARY DATA'!$B:$B=""RWS"")),
  IF(
    OR(
      ISNUMBER(SEARCH(""CDM CASH DEPOSIT"",$C620)),
      ISNUMBER(SEARCH(""CASH DEPOSIT"",$C62"&amp;"0)),
      COUNTIFS('SUMMARY DATA'!$D:$D,$C620,'SUMMARY DATA'!$B:$B,""RWS"")&lt;&gt;1
    ),
    """",
    IFERROR(TEXTJOIN(CHAR(10),TRUE,FILTER('SUMMARY DATA'!E:E,'SUMMARY DATA'!$D:$D=$C620,'SUMMARY DATA'!$B:$B=""RWS"")),"""")
  )
)"),"")</f>
        <v/>
      </c>
      <c r="F620" s="17" t="str">
        <f>IFERROR(__xludf.DUMMYFUNCTION("IFERROR(
  TEXTJOIN(CHAR(10),TRUE,FILTER('SUMMARY DATA'!F:F,'SUMMARY DATA'!$A:$A=$A620,'SUMMARY DATA'!$C:$C=$B620,'SUMMARY DATA'!$B:$B=""RWS"")),
  IF(
    OR(
      ISNUMBER(SEARCH(""CDM CASH DEPOSIT"",$C620)),
      ISNUMBER(SEARCH(""CASH DEPOSIT"",$C62"&amp;"0)),
      COUNTIFS('SUMMARY DATA'!$D:$D,$C620,'SUMMARY DATA'!$B:$B,""RWS"")&lt;&gt;1
    ),
    """",
    IFERROR(TEXTJOIN(CHAR(10),TRUE,FILTER('SUMMARY DATA'!F:F,'SUMMARY DATA'!$D:$D=$C620,'SUMMARY DATA'!$B:$B=""RWS"")),"""")
  )
)"),"")</f>
        <v/>
      </c>
      <c r="G620" s="17" t="str">
        <f>IFERROR(__xludf.DUMMYFUNCTION("IFERROR(
  TEXTJOIN(CHAR(10),TRUE,FILTER('SUMMARY DATA'!G:G,'SUMMARY DATA'!$A:$A=$A620,'SUMMARY DATA'!$C:$C=$B620,'SUMMARY DATA'!$B:$B=""RWS"")),
  IF(
    OR(
      ISNUMBER(SEARCH(""CDM CASH DEPOSIT"",$C620)),
      ISNUMBER(SEARCH(""CASH DEPOSIT"",$C62"&amp;"0)),
      COUNTIFS('SUMMARY DATA'!$D:$D,$C620,'SUMMARY DATA'!$B:$B,""RWS"")&lt;&gt;1
    ),
    """",
    IFERROR(TEXTJOIN(CHAR(10),TRUE,FILTER('SUMMARY DATA'!G:G,'SUMMARY DATA'!$D:$D=$C620,'SUMMARY DATA'!$B:$B=""RWS"")),"""")
  )
)"),"")</f>
        <v/>
      </c>
      <c r="H620" s="18" t="str">
        <f>IFERROR(__xludf.DUMMYFUNCTION("IFERROR(
  TEXTJOIN(CHAR(10),TRUE,FILTER('SUMMARY DATA'!H:H,'SUMMARY DATA'!$A:$A=$A620,'SUMMARY DATA'!$C:$C=$B620,'SUMMARY DATA'!$B:$B=""RWS"",'SUMMARY DATA'!$H:$H=$D620)),
  IF(
    OR(
      ISNUMBER(SEARCH(""CDM CASH DEPOSIT"",$C620)),
      ISNUMBER(S"&amp;"EARCH(""CASH DEPOSIT"",$C620))
    ),
    """",
    IFERROR(TEXTJOIN(CHAR(10),TRUE,FILTER('SUMMARY DATA'!H:H,'SUMMARY DATA'!$D:$D=$C620,'SUMMARY DATA'!$B:$B=""RWS"",'SUMMARY DATA'!$H:$H=$D620)),"""")
  )
)"),"")</f>
        <v/>
      </c>
      <c r="I620" s="18" t="str">
        <f>IFERROR(__xludf.DUMMYFUNCTION("IF(H620="""","""",
SUM(ARRAYFORMULA(VALUE(SPLIT(H620,CHAR(10)))))
)"),"")</f>
        <v/>
      </c>
      <c r="J620" s="17" t="str">
        <f>IFERROR(__xludf.DUMMYFUNCTION("IFERROR(
  TEXTJOIN(CHAR(10),TRUE,FILTER('SUMMARY DATA'!I:I,'SUMMARY DATA'!$A:$A=$A620,'SUMMARY DATA'!$C:$C=$B620,'SUMMARY DATA'!$B:$B=""RWS"")),
  IF(
    OR(
      ISNUMBER(SEARCH(""CDM CASH DEPOSIT"",$C620)),
      ISNUMBER(SEARCH(""CASH DEPOSIT"",$C62"&amp;"0)),
      COUNTIFS('SUMMARY DATA'!$D:$D,$C620,'SUMMARY DATA'!$B:$B,""RWS"")&lt;&gt;1
    ),
    """",
    IFERROR(TEXTJOIN(CHAR(10),TRUE,FILTER('SUMMARY DATA'!I:I,'SUMMARY DATA'!$D:$D=$C620,'SUMMARY DATA'!$B:$B=""RWS"")),"""")
  )
)"),"")</f>
        <v/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Height="1" spans="1:27">
      <c r="A621" s="2" t="s">
        <v>2101</v>
      </c>
      <c r="B621" s="15">
        <v>46043</v>
      </c>
      <c r="C621" s="2" t="s">
        <v>2102</v>
      </c>
      <c r="D621" s="3">
        <v>10</v>
      </c>
      <c r="E621" s="16" t="str">
        <f>IFERROR(__xludf.DUMMYFUNCTION("IFERROR(
  TEXTJOIN(CHAR(10),TRUE,FILTER('SUMMARY DATA'!E:E,'SUMMARY DATA'!$A:$A=$A621,'SUMMARY DATA'!$C:$C=$B621,'SUMMARY DATA'!$B:$B=""RWS"")),
  IF(
    OR(
      ISNUMBER(SEARCH(""CDM CASH DEPOSIT"",$C621)),
      ISNUMBER(SEARCH(""CASH DEPOSIT"",$C62"&amp;"1)),
      COUNTIFS('SUMMARY DATA'!$D:$D,$C621,'SUMMARY DATA'!$B:$B,""RWS"")&lt;&gt;1
    ),
    """",
    IFERROR(TEXTJOIN(CHAR(10),TRUE,FILTER('SUMMARY DATA'!E:E,'SUMMARY DATA'!$D:$D=$C621,'SUMMARY DATA'!$B:$B=""RWS"")),"""")
  )
)"),"")</f>
        <v/>
      </c>
      <c r="F621" s="17" t="str">
        <f>IFERROR(__xludf.DUMMYFUNCTION("IFERROR(
  TEXTJOIN(CHAR(10),TRUE,FILTER('SUMMARY DATA'!F:F,'SUMMARY DATA'!$A:$A=$A621,'SUMMARY DATA'!$C:$C=$B621,'SUMMARY DATA'!$B:$B=""RWS"")),
  IF(
    OR(
      ISNUMBER(SEARCH(""CDM CASH DEPOSIT"",$C621)),
      ISNUMBER(SEARCH(""CASH DEPOSIT"",$C62"&amp;"1)),
      COUNTIFS('SUMMARY DATA'!$D:$D,$C621,'SUMMARY DATA'!$B:$B,""RWS"")&lt;&gt;1
    ),
    """",
    IFERROR(TEXTJOIN(CHAR(10),TRUE,FILTER('SUMMARY DATA'!F:F,'SUMMARY DATA'!$D:$D=$C621,'SUMMARY DATA'!$B:$B=""RWS"")),"""")
  )
)"),"")</f>
        <v/>
      </c>
      <c r="G621" s="17" t="str">
        <f>IFERROR(__xludf.DUMMYFUNCTION("IFERROR(
  TEXTJOIN(CHAR(10),TRUE,FILTER('SUMMARY DATA'!G:G,'SUMMARY DATA'!$A:$A=$A621,'SUMMARY DATA'!$C:$C=$B621,'SUMMARY DATA'!$B:$B=""RWS"")),
  IF(
    OR(
      ISNUMBER(SEARCH(""CDM CASH DEPOSIT"",$C621)),
      ISNUMBER(SEARCH(""CASH DEPOSIT"",$C62"&amp;"1)),
      COUNTIFS('SUMMARY DATA'!$D:$D,$C621,'SUMMARY DATA'!$B:$B,""RWS"")&lt;&gt;1
    ),
    """",
    IFERROR(TEXTJOIN(CHAR(10),TRUE,FILTER('SUMMARY DATA'!G:G,'SUMMARY DATA'!$D:$D=$C621,'SUMMARY DATA'!$B:$B=""RWS"")),"""")
  )
)"),"")</f>
        <v/>
      </c>
      <c r="H621" s="18" t="str">
        <f>IFERROR(__xludf.DUMMYFUNCTION("IFERROR(
  TEXTJOIN(CHAR(10),TRUE,FILTER('SUMMARY DATA'!H:H,'SUMMARY DATA'!$A:$A=$A621,'SUMMARY DATA'!$C:$C=$B621,'SUMMARY DATA'!$B:$B=""RWS"",'SUMMARY DATA'!$H:$H=$D621)),
  IF(
    OR(
      ISNUMBER(SEARCH(""CDM CASH DEPOSIT"",$C621)),
      ISNUMBER(S"&amp;"EARCH(""CASH DEPOSIT"",$C621))
    ),
    """",
    IFERROR(TEXTJOIN(CHAR(10),TRUE,FILTER('SUMMARY DATA'!H:H,'SUMMARY DATA'!$D:$D=$C621,'SUMMARY DATA'!$B:$B=""RWS"",'SUMMARY DATA'!$H:$H=$D621)),"""")
  )
)"),"")</f>
        <v/>
      </c>
      <c r="I621" s="18" t="str">
        <f>IFERROR(__xludf.DUMMYFUNCTION("IF(H621="""","""",
SUM(ARRAYFORMULA(VALUE(SPLIT(H621,CHAR(10)))))
)"),"")</f>
        <v/>
      </c>
      <c r="J621" s="17" t="str">
        <f>IFERROR(__xludf.DUMMYFUNCTION("IFERROR(
  TEXTJOIN(CHAR(10),TRUE,FILTER('SUMMARY DATA'!I:I,'SUMMARY DATA'!$A:$A=$A621,'SUMMARY DATA'!$C:$C=$B621,'SUMMARY DATA'!$B:$B=""RWS"")),
  IF(
    OR(
      ISNUMBER(SEARCH(""CDM CASH DEPOSIT"",$C621)),
      ISNUMBER(SEARCH(""CASH DEPOSIT"",$C62"&amp;"1)),
      COUNTIFS('SUMMARY DATA'!$D:$D,$C621,'SUMMARY DATA'!$B:$B,""RWS"")&lt;&gt;1
    ),
    """",
    IFERROR(TEXTJOIN(CHAR(10),TRUE,FILTER('SUMMARY DATA'!I:I,'SUMMARY DATA'!$D:$D=$C621,'SUMMARY DATA'!$B:$B=""RWS"")),"""")
  )
)"),"")</f>
        <v/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Height="1" spans="1:27">
      <c r="A622" s="2" t="s">
        <v>2103</v>
      </c>
      <c r="B622" s="15">
        <v>46043</v>
      </c>
      <c r="C622" s="2" t="s">
        <v>2104</v>
      </c>
      <c r="D622" s="3">
        <v>922</v>
      </c>
      <c r="E622" s="16" t="str">
        <f>IFERROR(__xludf.DUMMYFUNCTION("IFERROR(
  TEXTJOIN(CHAR(10),TRUE,FILTER('SUMMARY DATA'!E:E,'SUMMARY DATA'!$A:$A=$A622,'SUMMARY DATA'!$C:$C=$B622,'SUMMARY DATA'!$B:$B=""RWS"")),
  IF(
    OR(
      ISNUMBER(SEARCH(""CDM CASH DEPOSIT"",$C622)),
      ISNUMBER(SEARCH(""CASH DEPOSIT"",$C62"&amp;"2)),
      COUNTIFS('SUMMARY DATA'!$D:$D,$C622,'SUMMARY DATA'!$B:$B,""RWS"")&lt;&gt;1
    ),
    """",
    IFERROR(TEXTJOIN(CHAR(10),TRUE,FILTER('SUMMARY DATA'!E:E,'SUMMARY DATA'!$D:$D=$C622,'SUMMARY DATA'!$B:$B=""RWS"")),"""")
  )
)"),"")</f>
        <v/>
      </c>
      <c r="F622" s="17" t="str">
        <f>IFERROR(__xludf.DUMMYFUNCTION("IFERROR(
  TEXTJOIN(CHAR(10),TRUE,FILTER('SUMMARY DATA'!F:F,'SUMMARY DATA'!$A:$A=$A622,'SUMMARY DATA'!$C:$C=$B622,'SUMMARY DATA'!$B:$B=""RWS"")),
  IF(
    OR(
      ISNUMBER(SEARCH(""CDM CASH DEPOSIT"",$C622)),
      ISNUMBER(SEARCH(""CASH DEPOSIT"",$C62"&amp;"2)),
      COUNTIFS('SUMMARY DATA'!$D:$D,$C622,'SUMMARY DATA'!$B:$B,""RWS"")&lt;&gt;1
    ),
    """",
    IFERROR(TEXTJOIN(CHAR(10),TRUE,FILTER('SUMMARY DATA'!F:F,'SUMMARY DATA'!$D:$D=$C622,'SUMMARY DATA'!$B:$B=""RWS"")),"""")
  )
)"),"")</f>
        <v/>
      </c>
      <c r="G622" s="17" t="str">
        <f>IFERROR(__xludf.DUMMYFUNCTION("IFERROR(
  TEXTJOIN(CHAR(10),TRUE,FILTER('SUMMARY DATA'!G:G,'SUMMARY DATA'!$A:$A=$A622,'SUMMARY DATA'!$C:$C=$B622,'SUMMARY DATA'!$B:$B=""RWS"")),
  IF(
    OR(
      ISNUMBER(SEARCH(""CDM CASH DEPOSIT"",$C622)),
      ISNUMBER(SEARCH(""CASH DEPOSIT"",$C62"&amp;"2)),
      COUNTIFS('SUMMARY DATA'!$D:$D,$C622,'SUMMARY DATA'!$B:$B,""RWS"")&lt;&gt;1
    ),
    """",
    IFERROR(TEXTJOIN(CHAR(10),TRUE,FILTER('SUMMARY DATA'!G:G,'SUMMARY DATA'!$D:$D=$C622,'SUMMARY DATA'!$B:$B=""RWS"")),"""")
  )
)"),"")</f>
        <v/>
      </c>
      <c r="H622" s="18" t="str">
        <f>IFERROR(__xludf.DUMMYFUNCTION("IFERROR(
  TEXTJOIN(CHAR(10),TRUE,FILTER('SUMMARY DATA'!H:H,'SUMMARY DATA'!$A:$A=$A622,'SUMMARY DATA'!$C:$C=$B622,'SUMMARY DATA'!$B:$B=""RWS"",'SUMMARY DATA'!$H:$H=$D622)),
  IF(
    OR(
      ISNUMBER(SEARCH(""CDM CASH DEPOSIT"",$C622)),
      ISNUMBER(S"&amp;"EARCH(""CASH DEPOSIT"",$C622))
    ),
    """",
    IFERROR(TEXTJOIN(CHAR(10),TRUE,FILTER('SUMMARY DATA'!H:H,'SUMMARY DATA'!$D:$D=$C622,'SUMMARY DATA'!$B:$B=""RWS"",'SUMMARY DATA'!$H:$H=$D622)),"""")
  )
)"),"")</f>
        <v/>
      </c>
      <c r="I622" s="18" t="str">
        <f>IFERROR(__xludf.DUMMYFUNCTION("IF(H622="""","""",
SUM(ARRAYFORMULA(VALUE(SPLIT(H622,CHAR(10)))))
)"),"")</f>
        <v/>
      </c>
      <c r="J622" s="17" t="str">
        <f>IFERROR(__xludf.DUMMYFUNCTION("IFERROR(
  TEXTJOIN(CHAR(10),TRUE,FILTER('SUMMARY DATA'!I:I,'SUMMARY DATA'!$A:$A=$A622,'SUMMARY DATA'!$C:$C=$B622,'SUMMARY DATA'!$B:$B=""RWS"")),
  IF(
    OR(
      ISNUMBER(SEARCH(""CDM CASH DEPOSIT"",$C622)),
      ISNUMBER(SEARCH(""CASH DEPOSIT"",$C62"&amp;"2)),
      COUNTIFS('SUMMARY DATA'!$D:$D,$C622,'SUMMARY DATA'!$B:$B,""RWS"")&lt;&gt;1
    ),
    """",
    IFERROR(TEXTJOIN(CHAR(10),TRUE,FILTER('SUMMARY DATA'!I:I,'SUMMARY DATA'!$D:$D=$C622,'SUMMARY DATA'!$B:$B=""RWS"")),"""")
  )
)"),"")</f>
        <v/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Height="1" spans="1:27">
      <c r="A623" s="2" t="s">
        <v>2105</v>
      </c>
      <c r="B623" s="15">
        <v>46043</v>
      </c>
      <c r="C623" s="2" t="s">
        <v>2106</v>
      </c>
      <c r="D623" s="3">
        <v>129.6</v>
      </c>
      <c r="E623" s="16" t="str">
        <f>IFERROR(__xludf.DUMMYFUNCTION("IFERROR(
  TEXTJOIN(CHAR(10),TRUE,FILTER('SUMMARY DATA'!E:E,'SUMMARY DATA'!$A:$A=$A623,'SUMMARY DATA'!$C:$C=$B623,'SUMMARY DATA'!$B:$B=""RWS"")),
  IF(
    OR(
      ISNUMBER(SEARCH(""CDM CASH DEPOSIT"",$C623)),
      ISNUMBER(SEARCH(""CASH DEPOSIT"",$C62"&amp;"3)),
      COUNTIFS('SUMMARY DATA'!$D:$D,$C623,'SUMMARY DATA'!$B:$B,""RWS"")&lt;&gt;1
    ),
    """",
    IFERROR(TEXTJOIN(CHAR(10),TRUE,FILTER('SUMMARY DATA'!E:E,'SUMMARY DATA'!$D:$D=$C623,'SUMMARY DATA'!$B:$B=""RWS"")),"""")
  )
)"),"")</f>
        <v/>
      </c>
      <c r="F623" s="17" t="str">
        <f>IFERROR(__xludf.DUMMYFUNCTION("IFERROR(
  TEXTJOIN(CHAR(10),TRUE,FILTER('SUMMARY DATA'!F:F,'SUMMARY DATA'!$A:$A=$A623,'SUMMARY DATA'!$C:$C=$B623,'SUMMARY DATA'!$B:$B=""RWS"")),
  IF(
    OR(
      ISNUMBER(SEARCH(""CDM CASH DEPOSIT"",$C623)),
      ISNUMBER(SEARCH(""CASH DEPOSIT"",$C62"&amp;"3)),
      COUNTIFS('SUMMARY DATA'!$D:$D,$C623,'SUMMARY DATA'!$B:$B,""RWS"")&lt;&gt;1
    ),
    """",
    IFERROR(TEXTJOIN(CHAR(10),TRUE,FILTER('SUMMARY DATA'!F:F,'SUMMARY DATA'!$D:$D=$C623,'SUMMARY DATA'!$B:$B=""RWS"")),"""")
  )
)"),"")</f>
        <v/>
      </c>
      <c r="G623" s="17" t="str">
        <f>IFERROR(__xludf.DUMMYFUNCTION("IFERROR(
  TEXTJOIN(CHAR(10),TRUE,FILTER('SUMMARY DATA'!G:G,'SUMMARY DATA'!$A:$A=$A623,'SUMMARY DATA'!$C:$C=$B623,'SUMMARY DATA'!$B:$B=""RWS"")),
  IF(
    OR(
      ISNUMBER(SEARCH(""CDM CASH DEPOSIT"",$C623)),
      ISNUMBER(SEARCH(""CASH DEPOSIT"",$C62"&amp;"3)),
      COUNTIFS('SUMMARY DATA'!$D:$D,$C623,'SUMMARY DATA'!$B:$B,""RWS"")&lt;&gt;1
    ),
    """",
    IFERROR(TEXTJOIN(CHAR(10),TRUE,FILTER('SUMMARY DATA'!G:G,'SUMMARY DATA'!$D:$D=$C623,'SUMMARY DATA'!$B:$B=""RWS"")),"""")
  )
)"),"")</f>
        <v/>
      </c>
      <c r="H623" s="18" t="str">
        <f>IFERROR(__xludf.DUMMYFUNCTION("IFERROR(
  TEXTJOIN(CHAR(10),TRUE,FILTER('SUMMARY DATA'!H:H,'SUMMARY DATA'!$A:$A=$A623,'SUMMARY DATA'!$C:$C=$B623,'SUMMARY DATA'!$B:$B=""RWS"",'SUMMARY DATA'!$H:$H=$D623)),
  IF(
    OR(
      ISNUMBER(SEARCH(""CDM CASH DEPOSIT"",$C623)),
      ISNUMBER(S"&amp;"EARCH(""CASH DEPOSIT"",$C623))
    ),
    """",
    IFERROR(TEXTJOIN(CHAR(10),TRUE,FILTER('SUMMARY DATA'!H:H,'SUMMARY DATA'!$D:$D=$C623,'SUMMARY DATA'!$B:$B=""RWS"",'SUMMARY DATA'!$H:$H=$D623)),"""")
  )
)"),"")</f>
        <v/>
      </c>
      <c r="I623" s="18" t="str">
        <f>IFERROR(__xludf.DUMMYFUNCTION("IF(H623="""","""",
SUM(ARRAYFORMULA(VALUE(SPLIT(H623,CHAR(10)))))
)"),"")</f>
        <v/>
      </c>
      <c r="J623" s="17" t="str">
        <f>IFERROR(__xludf.DUMMYFUNCTION("IFERROR(
  TEXTJOIN(CHAR(10),TRUE,FILTER('SUMMARY DATA'!I:I,'SUMMARY DATA'!$A:$A=$A623,'SUMMARY DATA'!$C:$C=$B623,'SUMMARY DATA'!$B:$B=""RWS"")),
  IF(
    OR(
      ISNUMBER(SEARCH(""CDM CASH DEPOSIT"",$C623)),
      ISNUMBER(SEARCH(""CASH DEPOSIT"",$C62"&amp;"3)),
      COUNTIFS('SUMMARY DATA'!$D:$D,$C623,'SUMMARY DATA'!$B:$B,""RWS"")&lt;&gt;1
    ),
    """",
    IFERROR(TEXTJOIN(CHAR(10),TRUE,FILTER('SUMMARY DATA'!I:I,'SUMMARY DATA'!$D:$D=$C623,'SUMMARY DATA'!$B:$B=""RWS"")),"""")
  )
)"),"")</f>
        <v/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Height="1" spans="1:27">
      <c r="A624" s="2" t="s">
        <v>2107</v>
      </c>
      <c r="B624" s="15">
        <v>46043</v>
      </c>
      <c r="C624" s="2" t="s">
        <v>2108</v>
      </c>
      <c r="D624" s="3">
        <v>83.88</v>
      </c>
      <c r="E624" s="16" t="str">
        <f>IFERROR(__xludf.DUMMYFUNCTION("IFERROR(
  TEXTJOIN(CHAR(10),TRUE,FILTER('SUMMARY DATA'!E:E,'SUMMARY DATA'!$A:$A=$A624,'SUMMARY DATA'!$C:$C=$B624,'SUMMARY DATA'!$B:$B=""RWS"")),
  IF(
    OR(
      ISNUMBER(SEARCH(""CDM CASH DEPOSIT"",$C624)),
      ISNUMBER(SEARCH(""CASH DEPOSIT"",$C62"&amp;"4)),
      COUNTIFS('SUMMARY DATA'!$D:$D,$C624,'SUMMARY DATA'!$B:$B,""RWS"")&lt;&gt;1
    ),
    """",
    IFERROR(TEXTJOIN(CHAR(10),TRUE,FILTER('SUMMARY DATA'!E:E,'SUMMARY DATA'!$D:$D=$C624,'SUMMARY DATA'!$B:$B=""RWS"")),"""")
  )
)"),"")</f>
        <v/>
      </c>
      <c r="F624" s="17" t="str">
        <f>IFERROR(__xludf.DUMMYFUNCTION("IFERROR(
  TEXTJOIN(CHAR(10),TRUE,FILTER('SUMMARY DATA'!F:F,'SUMMARY DATA'!$A:$A=$A624,'SUMMARY DATA'!$C:$C=$B624,'SUMMARY DATA'!$B:$B=""RWS"")),
  IF(
    OR(
      ISNUMBER(SEARCH(""CDM CASH DEPOSIT"",$C624)),
      ISNUMBER(SEARCH(""CASH DEPOSIT"",$C62"&amp;"4)),
      COUNTIFS('SUMMARY DATA'!$D:$D,$C624,'SUMMARY DATA'!$B:$B,""RWS"")&lt;&gt;1
    ),
    """",
    IFERROR(TEXTJOIN(CHAR(10),TRUE,FILTER('SUMMARY DATA'!F:F,'SUMMARY DATA'!$D:$D=$C624,'SUMMARY DATA'!$B:$B=""RWS"")),"""")
  )
)"),"")</f>
        <v/>
      </c>
      <c r="G624" s="17" t="str">
        <f>IFERROR(__xludf.DUMMYFUNCTION("IFERROR(
  TEXTJOIN(CHAR(10),TRUE,FILTER('SUMMARY DATA'!G:G,'SUMMARY DATA'!$A:$A=$A624,'SUMMARY DATA'!$C:$C=$B624,'SUMMARY DATA'!$B:$B=""RWS"")),
  IF(
    OR(
      ISNUMBER(SEARCH(""CDM CASH DEPOSIT"",$C624)),
      ISNUMBER(SEARCH(""CASH DEPOSIT"",$C62"&amp;"4)),
      COUNTIFS('SUMMARY DATA'!$D:$D,$C624,'SUMMARY DATA'!$B:$B,""RWS"")&lt;&gt;1
    ),
    """",
    IFERROR(TEXTJOIN(CHAR(10),TRUE,FILTER('SUMMARY DATA'!G:G,'SUMMARY DATA'!$D:$D=$C624,'SUMMARY DATA'!$B:$B=""RWS"")),"""")
  )
)"),"")</f>
        <v/>
      </c>
      <c r="H624" s="18" t="str">
        <f>IFERROR(__xludf.DUMMYFUNCTION("IFERROR(
  TEXTJOIN(CHAR(10),TRUE,FILTER('SUMMARY DATA'!H:H,'SUMMARY DATA'!$A:$A=$A624,'SUMMARY DATA'!$C:$C=$B624,'SUMMARY DATA'!$B:$B=""RWS"",'SUMMARY DATA'!$H:$H=$D624)),
  IF(
    OR(
      ISNUMBER(SEARCH(""CDM CASH DEPOSIT"",$C624)),
      ISNUMBER(S"&amp;"EARCH(""CASH DEPOSIT"",$C624))
    ),
    """",
    IFERROR(TEXTJOIN(CHAR(10),TRUE,FILTER('SUMMARY DATA'!H:H,'SUMMARY DATA'!$D:$D=$C624,'SUMMARY DATA'!$B:$B=""RWS"",'SUMMARY DATA'!$H:$H=$D624)),"""")
  )
)"),"")</f>
        <v/>
      </c>
      <c r="I624" s="18" t="str">
        <f>IFERROR(__xludf.DUMMYFUNCTION("IF(H624="""","""",
SUM(ARRAYFORMULA(VALUE(SPLIT(H624,CHAR(10)))))
)"),"")</f>
        <v/>
      </c>
      <c r="J624" s="17" t="str">
        <f>IFERROR(__xludf.DUMMYFUNCTION("IFERROR(
  TEXTJOIN(CHAR(10),TRUE,FILTER('SUMMARY DATA'!I:I,'SUMMARY DATA'!$A:$A=$A624,'SUMMARY DATA'!$C:$C=$B624,'SUMMARY DATA'!$B:$B=""RWS"")),
  IF(
    OR(
      ISNUMBER(SEARCH(""CDM CASH DEPOSIT"",$C624)),
      ISNUMBER(SEARCH(""CASH DEPOSIT"",$C62"&amp;"4)),
      COUNTIFS('SUMMARY DATA'!$D:$D,$C624,'SUMMARY DATA'!$B:$B,""RWS"")&lt;&gt;1
    ),
    """",
    IFERROR(TEXTJOIN(CHAR(10),TRUE,FILTER('SUMMARY DATA'!I:I,'SUMMARY DATA'!$D:$D=$C624,'SUMMARY DATA'!$B:$B=""RWS"")),"""")
  )
)"),"")</f>
        <v/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Height="1" spans="1:27">
      <c r="A625" s="2" t="s">
        <v>2109</v>
      </c>
      <c r="B625" s="15">
        <v>46043</v>
      </c>
      <c r="C625" s="2" t="s">
        <v>2110</v>
      </c>
      <c r="D625" s="3">
        <v>18</v>
      </c>
      <c r="E625" s="16" t="str">
        <f>IFERROR(__xludf.DUMMYFUNCTION("IFERROR(
  TEXTJOIN(CHAR(10),TRUE,FILTER('SUMMARY DATA'!E:E,'SUMMARY DATA'!$A:$A=$A625,'SUMMARY DATA'!$C:$C=$B625,'SUMMARY DATA'!$B:$B=""RWS"")),
  IF(
    OR(
      ISNUMBER(SEARCH(""CDM CASH DEPOSIT"",$C625)),
      ISNUMBER(SEARCH(""CASH DEPOSIT"",$C62"&amp;"5)),
      COUNTIFS('SUMMARY DATA'!$D:$D,$C625,'SUMMARY DATA'!$B:$B,""RWS"")&lt;&gt;1
    ),
    """",
    IFERROR(TEXTJOIN(CHAR(10),TRUE,FILTER('SUMMARY DATA'!E:E,'SUMMARY DATA'!$D:$D=$C625,'SUMMARY DATA'!$B:$B=""RWS"")),"""")
  )
)"),"")</f>
        <v/>
      </c>
      <c r="F625" s="17" t="str">
        <f>IFERROR(__xludf.DUMMYFUNCTION("IFERROR(
  TEXTJOIN(CHAR(10),TRUE,FILTER('SUMMARY DATA'!F:F,'SUMMARY DATA'!$A:$A=$A625,'SUMMARY DATA'!$C:$C=$B625,'SUMMARY DATA'!$B:$B=""RWS"")),
  IF(
    OR(
      ISNUMBER(SEARCH(""CDM CASH DEPOSIT"",$C625)),
      ISNUMBER(SEARCH(""CASH DEPOSIT"",$C62"&amp;"5)),
      COUNTIFS('SUMMARY DATA'!$D:$D,$C625,'SUMMARY DATA'!$B:$B,""RWS"")&lt;&gt;1
    ),
    """",
    IFERROR(TEXTJOIN(CHAR(10),TRUE,FILTER('SUMMARY DATA'!F:F,'SUMMARY DATA'!$D:$D=$C625,'SUMMARY DATA'!$B:$B=""RWS"")),"""")
  )
)"),"")</f>
        <v/>
      </c>
      <c r="G625" s="17" t="str">
        <f>IFERROR(__xludf.DUMMYFUNCTION("IFERROR(
  TEXTJOIN(CHAR(10),TRUE,FILTER('SUMMARY DATA'!G:G,'SUMMARY DATA'!$A:$A=$A625,'SUMMARY DATA'!$C:$C=$B625,'SUMMARY DATA'!$B:$B=""RWS"")),
  IF(
    OR(
      ISNUMBER(SEARCH(""CDM CASH DEPOSIT"",$C625)),
      ISNUMBER(SEARCH(""CASH DEPOSIT"",$C62"&amp;"5)),
      COUNTIFS('SUMMARY DATA'!$D:$D,$C625,'SUMMARY DATA'!$B:$B,""RWS"")&lt;&gt;1
    ),
    """",
    IFERROR(TEXTJOIN(CHAR(10),TRUE,FILTER('SUMMARY DATA'!G:G,'SUMMARY DATA'!$D:$D=$C625,'SUMMARY DATA'!$B:$B=""RWS"")),"""")
  )
)"),"")</f>
        <v/>
      </c>
      <c r="H625" s="18" t="str">
        <f>IFERROR(__xludf.DUMMYFUNCTION("IFERROR(
  TEXTJOIN(CHAR(10),TRUE,FILTER('SUMMARY DATA'!H:H,'SUMMARY DATA'!$A:$A=$A625,'SUMMARY DATA'!$C:$C=$B625,'SUMMARY DATA'!$B:$B=""RWS"",'SUMMARY DATA'!$H:$H=$D625)),
  IF(
    OR(
      ISNUMBER(SEARCH(""CDM CASH DEPOSIT"",$C625)),
      ISNUMBER(S"&amp;"EARCH(""CASH DEPOSIT"",$C625))
    ),
    """",
    IFERROR(TEXTJOIN(CHAR(10),TRUE,FILTER('SUMMARY DATA'!H:H,'SUMMARY DATA'!$D:$D=$C625,'SUMMARY DATA'!$B:$B=""RWS"",'SUMMARY DATA'!$H:$H=$D625)),"""")
  )
)"),"")</f>
        <v/>
      </c>
      <c r="I625" s="18" t="str">
        <f>IFERROR(__xludf.DUMMYFUNCTION("IF(H625="""","""",
SUM(ARRAYFORMULA(VALUE(SPLIT(H625,CHAR(10)))))
)"),"")</f>
        <v/>
      </c>
      <c r="J625" s="17" t="str">
        <f>IFERROR(__xludf.DUMMYFUNCTION("IFERROR(
  TEXTJOIN(CHAR(10),TRUE,FILTER('SUMMARY DATA'!I:I,'SUMMARY DATA'!$A:$A=$A625,'SUMMARY DATA'!$C:$C=$B625,'SUMMARY DATA'!$B:$B=""RWS"")),
  IF(
    OR(
      ISNUMBER(SEARCH(""CDM CASH DEPOSIT"",$C625)),
      ISNUMBER(SEARCH(""CASH DEPOSIT"",$C62"&amp;"5)),
      COUNTIFS('SUMMARY DATA'!$D:$D,$C625,'SUMMARY DATA'!$B:$B,""RWS"")&lt;&gt;1
    ),
    """",
    IFERROR(TEXTJOIN(CHAR(10),TRUE,FILTER('SUMMARY DATA'!I:I,'SUMMARY DATA'!$D:$D=$C625,'SUMMARY DATA'!$B:$B=""RWS"")),"""")
  )
)"),"")</f>
        <v/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Height="1" spans="1:27">
      <c r="A626" s="2"/>
      <c r="B626" s="15">
        <v>46043</v>
      </c>
      <c r="C626" s="2" t="s">
        <v>2111</v>
      </c>
      <c r="D626" s="3">
        <v>15.6</v>
      </c>
      <c r="E626" s="16" t="str">
        <f>IFERROR(__xludf.DUMMYFUNCTION("IFERROR(
  TEXTJOIN(CHAR(10),TRUE,FILTER('SUMMARY DATA'!E:E,'SUMMARY DATA'!$A:$A=$A626,'SUMMARY DATA'!$C:$C=$B626,'SUMMARY DATA'!$B:$B=""RWS"")),
  IF(
    OR(
      ISNUMBER(SEARCH(""CDM CASH DEPOSIT"",$C626)),
      ISNUMBER(SEARCH(""CASH DEPOSIT"",$C62"&amp;"6)),
      COUNTIFS('SUMMARY DATA'!$D:$D,$C626,'SUMMARY DATA'!$B:$B,""RWS"")&lt;&gt;1
    ),
    """",
    IFERROR(TEXTJOIN(CHAR(10),TRUE,FILTER('SUMMARY DATA'!E:E,'SUMMARY DATA'!$D:$D=$C626,'SUMMARY DATA'!$B:$B=""RWS"")),"""")
  )
)"),"")</f>
        <v/>
      </c>
      <c r="F626" s="17" t="str">
        <f>IFERROR(__xludf.DUMMYFUNCTION("IFERROR(
  TEXTJOIN(CHAR(10),TRUE,FILTER('SUMMARY DATA'!F:F,'SUMMARY DATA'!$A:$A=$A626,'SUMMARY DATA'!$C:$C=$B626,'SUMMARY DATA'!$B:$B=""RWS"")),
  IF(
    OR(
      ISNUMBER(SEARCH(""CDM CASH DEPOSIT"",$C626)),
      ISNUMBER(SEARCH(""CASH DEPOSIT"",$C62"&amp;"6)),
      COUNTIFS('SUMMARY DATA'!$D:$D,$C626,'SUMMARY DATA'!$B:$B,""RWS"")&lt;&gt;1
    ),
    """",
    IFERROR(TEXTJOIN(CHAR(10),TRUE,FILTER('SUMMARY DATA'!F:F,'SUMMARY DATA'!$D:$D=$C626,'SUMMARY DATA'!$B:$B=""RWS"")),"""")
  )
)"),"")</f>
        <v/>
      </c>
      <c r="G626" s="17" t="str">
        <f>IFERROR(__xludf.DUMMYFUNCTION("IFERROR(
  TEXTJOIN(CHAR(10),TRUE,FILTER('SUMMARY DATA'!G:G,'SUMMARY DATA'!$A:$A=$A626,'SUMMARY DATA'!$C:$C=$B626,'SUMMARY DATA'!$B:$B=""RWS"")),
  IF(
    OR(
      ISNUMBER(SEARCH(""CDM CASH DEPOSIT"",$C626)),
      ISNUMBER(SEARCH(""CASH DEPOSIT"",$C62"&amp;"6)),
      COUNTIFS('SUMMARY DATA'!$D:$D,$C626,'SUMMARY DATA'!$B:$B,""RWS"")&lt;&gt;1
    ),
    """",
    IFERROR(TEXTJOIN(CHAR(10),TRUE,FILTER('SUMMARY DATA'!G:G,'SUMMARY DATA'!$D:$D=$C626,'SUMMARY DATA'!$B:$B=""RWS"")),"""")
  )
)"),"")</f>
        <v/>
      </c>
      <c r="H626" s="18" t="str">
        <f>IFERROR(__xludf.DUMMYFUNCTION("IFERROR(
  TEXTJOIN(CHAR(10),TRUE,FILTER('SUMMARY DATA'!H:H,'SUMMARY DATA'!$A:$A=$A626,'SUMMARY DATA'!$C:$C=$B626,'SUMMARY DATA'!$B:$B=""RWS"",'SUMMARY DATA'!$H:$H=$D626)),
  IF(
    OR(
      ISNUMBER(SEARCH(""CDM CASH DEPOSIT"",$C626)),
      ISNUMBER(S"&amp;"EARCH(""CASH DEPOSIT"",$C626))
    ),
    """",
    IFERROR(TEXTJOIN(CHAR(10),TRUE,FILTER('SUMMARY DATA'!H:H,'SUMMARY DATA'!$D:$D=$C626,'SUMMARY DATA'!$B:$B=""RWS"",'SUMMARY DATA'!$H:$H=$D626)),"""")
  )
)"),"")</f>
        <v/>
      </c>
      <c r="I626" s="18" t="str">
        <f>IFERROR(__xludf.DUMMYFUNCTION("IF(H626="""","""",
SUM(ARRAYFORMULA(VALUE(SPLIT(H626,CHAR(10)))))
)"),"")</f>
        <v/>
      </c>
      <c r="J626" s="17" t="str">
        <f>IFERROR(__xludf.DUMMYFUNCTION("IFERROR(
  TEXTJOIN(CHAR(10),TRUE,FILTER('SUMMARY DATA'!I:I,'SUMMARY DATA'!$A:$A=$A626,'SUMMARY DATA'!$C:$C=$B626,'SUMMARY DATA'!$B:$B=""RWS"")),
  IF(
    OR(
      ISNUMBER(SEARCH(""CDM CASH DEPOSIT"",$C626)),
      ISNUMBER(SEARCH(""CASH DEPOSIT"",$C62"&amp;"6)),
      COUNTIFS('SUMMARY DATA'!$D:$D,$C626,'SUMMARY DATA'!$B:$B,""RWS"")&lt;&gt;1
    ),
    """",
    IFERROR(TEXTJOIN(CHAR(10),TRUE,FILTER('SUMMARY DATA'!I:I,'SUMMARY DATA'!$D:$D=$C626,'SUMMARY DATA'!$B:$B=""RWS"")),"""")
  )
)"),"")</f>
        <v/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Height="1" spans="1:27">
      <c r="A627" s="2" t="s">
        <v>2087</v>
      </c>
      <c r="B627" s="15">
        <v>46043</v>
      </c>
      <c r="C627" s="2" t="s">
        <v>2088</v>
      </c>
      <c r="D627" s="3">
        <v>88</v>
      </c>
      <c r="E627" s="16" t="str">
        <f>IFERROR(__xludf.DUMMYFUNCTION("IFERROR(
  TEXTJOIN(CHAR(10),TRUE,FILTER('SUMMARY DATA'!E:E,'SUMMARY DATA'!$A:$A=$A627,'SUMMARY DATA'!$C:$C=$B627,'SUMMARY DATA'!$B:$B=""RWS"")),
  IF(
    OR(
      ISNUMBER(SEARCH(""CDM CASH DEPOSIT"",$C627)),
      ISNUMBER(SEARCH(""CASH DEPOSIT"",$C62"&amp;"7)),
      COUNTIFS('SUMMARY DATA'!$D:$D,$C627,'SUMMARY DATA'!$B:$B,""RWS"")&lt;&gt;1
    ),
    """",
    IFERROR(TEXTJOIN(CHAR(10),TRUE,FILTER('SUMMARY DATA'!E:E,'SUMMARY DATA'!$D:$D=$C627,'SUMMARY DATA'!$B:$B=""RWS"")),"""")
  )
)"),"")</f>
        <v/>
      </c>
      <c r="F627" s="17" t="str">
        <f>IFERROR(__xludf.DUMMYFUNCTION("IFERROR(
  TEXTJOIN(CHAR(10),TRUE,FILTER('SUMMARY DATA'!F:F,'SUMMARY DATA'!$A:$A=$A627,'SUMMARY DATA'!$C:$C=$B627,'SUMMARY DATA'!$B:$B=""RWS"")),
  IF(
    OR(
      ISNUMBER(SEARCH(""CDM CASH DEPOSIT"",$C627)),
      ISNUMBER(SEARCH(""CASH DEPOSIT"",$C62"&amp;"7)),
      COUNTIFS('SUMMARY DATA'!$D:$D,$C627,'SUMMARY DATA'!$B:$B,""RWS"")&lt;&gt;1
    ),
    """",
    IFERROR(TEXTJOIN(CHAR(10),TRUE,FILTER('SUMMARY DATA'!F:F,'SUMMARY DATA'!$D:$D=$C627,'SUMMARY DATA'!$B:$B=""RWS"")),"""")
  )
)"),"")</f>
        <v/>
      </c>
      <c r="G627" s="17" t="str">
        <f>IFERROR(__xludf.DUMMYFUNCTION("IFERROR(
  TEXTJOIN(CHAR(10),TRUE,FILTER('SUMMARY DATA'!G:G,'SUMMARY DATA'!$A:$A=$A627,'SUMMARY DATA'!$C:$C=$B627,'SUMMARY DATA'!$B:$B=""RWS"")),
  IF(
    OR(
      ISNUMBER(SEARCH(""CDM CASH DEPOSIT"",$C627)),
      ISNUMBER(SEARCH(""CASH DEPOSIT"",$C62"&amp;"7)),
      COUNTIFS('SUMMARY DATA'!$D:$D,$C627,'SUMMARY DATA'!$B:$B,""RWS"")&lt;&gt;1
    ),
    """",
    IFERROR(TEXTJOIN(CHAR(10),TRUE,FILTER('SUMMARY DATA'!G:G,'SUMMARY DATA'!$D:$D=$C627,'SUMMARY DATA'!$B:$B=""RWS"")),"""")
  )
)"),"")</f>
        <v/>
      </c>
      <c r="H627" s="18" t="str">
        <f>IFERROR(__xludf.DUMMYFUNCTION("IFERROR(
  TEXTJOIN(CHAR(10),TRUE,FILTER('SUMMARY DATA'!H:H,'SUMMARY DATA'!$A:$A=$A627,'SUMMARY DATA'!$C:$C=$B627,'SUMMARY DATA'!$B:$B=""RWS"",'SUMMARY DATA'!$H:$H=$D627)),
  IF(
    OR(
      ISNUMBER(SEARCH(""CDM CASH DEPOSIT"",$C627)),
      ISNUMBER(S"&amp;"EARCH(""CASH DEPOSIT"",$C627))
    ),
    """",
    IFERROR(TEXTJOIN(CHAR(10),TRUE,FILTER('SUMMARY DATA'!H:H,'SUMMARY DATA'!$D:$D=$C627,'SUMMARY DATA'!$B:$B=""RWS"",'SUMMARY DATA'!$H:$H=$D627)),"""")
  )
)"),"")</f>
        <v/>
      </c>
      <c r="I627" s="18" t="str">
        <f>IFERROR(__xludf.DUMMYFUNCTION("IF(H627="""","""",
SUM(ARRAYFORMULA(VALUE(SPLIT(H627,CHAR(10)))))
)"),"")</f>
        <v/>
      </c>
      <c r="J627" s="17" t="str">
        <f>IFERROR(__xludf.DUMMYFUNCTION("IFERROR(
  TEXTJOIN(CHAR(10),TRUE,FILTER('SUMMARY DATA'!I:I,'SUMMARY DATA'!$A:$A=$A627,'SUMMARY DATA'!$C:$C=$B627,'SUMMARY DATA'!$B:$B=""RWS"")),
  IF(
    OR(
      ISNUMBER(SEARCH(""CDM CASH DEPOSIT"",$C627)),
      ISNUMBER(SEARCH(""CASH DEPOSIT"",$C62"&amp;"7)),
      COUNTIFS('SUMMARY DATA'!$D:$D,$C627,'SUMMARY DATA'!$B:$B,""RWS"")&lt;&gt;1
    ),
    """",
    IFERROR(TEXTJOIN(CHAR(10),TRUE,FILTER('SUMMARY DATA'!I:I,'SUMMARY DATA'!$D:$D=$C627,'SUMMARY DATA'!$B:$B=""RWS"")),"""")
  )
)"),"")</f>
        <v/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Height="1" spans="1:27">
      <c r="A628" s="2"/>
      <c r="B628" s="15">
        <v>46042</v>
      </c>
      <c r="C628" s="2" t="s">
        <v>2112</v>
      </c>
      <c r="D628" s="3">
        <v>85</v>
      </c>
      <c r="E628" s="16" t="str">
        <f>IFERROR(__xludf.DUMMYFUNCTION("IFERROR(
  TEXTJOIN(CHAR(10),TRUE,FILTER('SUMMARY DATA'!E:E,'SUMMARY DATA'!$A:$A=$A628,'SUMMARY DATA'!$C:$C=$B628,'SUMMARY DATA'!$B:$B=""RWS"")),
  IF(
    OR(
      ISNUMBER(SEARCH(""CDM CASH DEPOSIT"",$C628)),
      ISNUMBER(SEARCH(""CASH DEPOSIT"",$C62"&amp;"8)),
      COUNTIFS('SUMMARY DATA'!$D:$D,$C628,'SUMMARY DATA'!$B:$B,""RWS"")&lt;&gt;1
    ),
    """",
    IFERROR(TEXTJOIN(CHAR(10),TRUE,FILTER('SUMMARY DATA'!E:E,'SUMMARY DATA'!$D:$D=$C628,'SUMMARY DATA'!$B:$B=""RWS"")),"""")
  )
)"),"")</f>
        <v/>
      </c>
      <c r="F628" s="17" t="str">
        <f>IFERROR(__xludf.DUMMYFUNCTION("IFERROR(
  TEXTJOIN(CHAR(10),TRUE,FILTER('SUMMARY DATA'!F:F,'SUMMARY DATA'!$A:$A=$A628,'SUMMARY DATA'!$C:$C=$B628,'SUMMARY DATA'!$B:$B=""RWS"")),
  IF(
    OR(
      ISNUMBER(SEARCH(""CDM CASH DEPOSIT"",$C628)),
      ISNUMBER(SEARCH(""CASH DEPOSIT"",$C62"&amp;"8)),
      COUNTIFS('SUMMARY DATA'!$D:$D,$C628,'SUMMARY DATA'!$B:$B,""RWS"")&lt;&gt;1
    ),
    """",
    IFERROR(TEXTJOIN(CHAR(10),TRUE,FILTER('SUMMARY DATA'!F:F,'SUMMARY DATA'!$D:$D=$C628,'SUMMARY DATA'!$B:$B=""RWS"")),"""")
  )
)"),"")</f>
        <v/>
      </c>
      <c r="G628" s="17" t="str">
        <f>IFERROR(__xludf.DUMMYFUNCTION("IFERROR(
  TEXTJOIN(CHAR(10),TRUE,FILTER('SUMMARY DATA'!G:G,'SUMMARY DATA'!$A:$A=$A628,'SUMMARY DATA'!$C:$C=$B628,'SUMMARY DATA'!$B:$B=""RWS"")),
  IF(
    OR(
      ISNUMBER(SEARCH(""CDM CASH DEPOSIT"",$C628)),
      ISNUMBER(SEARCH(""CASH DEPOSIT"",$C62"&amp;"8)),
      COUNTIFS('SUMMARY DATA'!$D:$D,$C628,'SUMMARY DATA'!$B:$B,""RWS"")&lt;&gt;1
    ),
    """",
    IFERROR(TEXTJOIN(CHAR(10),TRUE,FILTER('SUMMARY DATA'!G:G,'SUMMARY DATA'!$D:$D=$C628,'SUMMARY DATA'!$B:$B=""RWS"")),"""")
  )
)"),"")</f>
        <v/>
      </c>
      <c r="H628" s="18" t="str">
        <f>IFERROR(__xludf.DUMMYFUNCTION("IFERROR(
  TEXTJOIN(CHAR(10),TRUE,FILTER('SUMMARY DATA'!H:H,'SUMMARY DATA'!$A:$A=$A628,'SUMMARY DATA'!$C:$C=$B628,'SUMMARY DATA'!$B:$B=""RWS"",'SUMMARY DATA'!$H:$H=$D628)),
  IF(
    OR(
      ISNUMBER(SEARCH(""CDM CASH DEPOSIT"",$C628)),
      ISNUMBER(S"&amp;"EARCH(""CASH DEPOSIT"",$C628))
    ),
    """",
    IFERROR(TEXTJOIN(CHAR(10),TRUE,FILTER('SUMMARY DATA'!H:H,'SUMMARY DATA'!$D:$D=$C628,'SUMMARY DATA'!$B:$B=""RWS"",'SUMMARY DATA'!$H:$H=$D628)),"""")
  )
)"),"")</f>
        <v/>
      </c>
      <c r="I628" s="18" t="str">
        <f>IFERROR(__xludf.DUMMYFUNCTION("IF(H628="""","""",
SUM(ARRAYFORMULA(VALUE(SPLIT(H628,CHAR(10)))))
)"),"")</f>
        <v/>
      </c>
      <c r="J628" s="17" t="str">
        <f>IFERROR(__xludf.DUMMYFUNCTION("IFERROR(
  TEXTJOIN(CHAR(10),TRUE,FILTER('SUMMARY DATA'!I:I,'SUMMARY DATA'!$A:$A=$A628,'SUMMARY DATA'!$C:$C=$B628,'SUMMARY DATA'!$B:$B=""RWS"")),
  IF(
    OR(
      ISNUMBER(SEARCH(""CDM CASH DEPOSIT"",$C628)),
      ISNUMBER(SEARCH(""CASH DEPOSIT"",$C62"&amp;"8)),
      COUNTIFS('SUMMARY DATA'!$D:$D,$C628,'SUMMARY DATA'!$B:$B,""RWS"")&lt;&gt;1
    ),
    """",
    IFERROR(TEXTJOIN(CHAR(10),TRUE,FILTER('SUMMARY DATA'!I:I,'SUMMARY DATA'!$D:$D=$C628,'SUMMARY DATA'!$B:$B=""RWS"")),"""")
  )
)"),"")</f>
        <v/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Height="1" spans="1:27">
      <c r="A629" s="2" t="s">
        <v>2113</v>
      </c>
      <c r="B629" s="15">
        <v>46042</v>
      </c>
      <c r="C629" s="2" t="s">
        <v>2114</v>
      </c>
      <c r="D629" s="3">
        <v>999</v>
      </c>
      <c r="E629" s="16" t="str">
        <f>IFERROR(__xludf.DUMMYFUNCTION("IFERROR(
  TEXTJOIN(CHAR(10),TRUE,FILTER('SUMMARY DATA'!E:E,'SUMMARY DATA'!$A:$A=$A629,'SUMMARY DATA'!$C:$C=$B629,'SUMMARY DATA'!$B:$B=""RWS"")),
  IF(
    OR(
      ISNUMBER(SEARCH(""CDM CASH DEPOSIT"",$C629)),
      ISNUMBER(SEARCH(""CASH DEPOSIT"",$C62"&amp;"9)),
      COUNTIFS('SUMMARY DATA'!$D:$D,$C629,'SUMMARY DATA'!$B:$B,""RWS"")&lt;&gt;1
    ),
    """",
    IFERROR(TEXTJOIN(CHAR(10),TRUE,FILTER('SUMMARY DATA'!E:E,'SUMMARY DATA'!$D:$D=$C629,'SUMMARY DATA'!$B:$B=""RWS"")),"""")
  )
)"),"")</f>
        <v/>
      </c>
      <c r="F629" s="17" t="str">
        <f>IFERROR(__xludf.DUMMYFUNCTION("IFERROR(
  TEXTJOIN(CHAR(10),TRUE,FILTER('SUMMARY DATA'!F:F,'SUMMARY DATA'!$A:$A=$A629,'SUMMARY DATA'!$C:$C=$B629,'SUMMARY DATA'!$B:$B=""RWS"")),
  IF(
    OR(
      ISNUMBER(SEARCH(""CDM CASH DEPOSIT"",$C629)),
      ISNUMBER(SEARCH(""CASH DEPOSIT"",$C62"&amp;"9)),
      COUNTIFS('SUMMARY DATA'!$D:$D,$C629,'SUMMARY DATA'!$B:$B,""RWS"")&lt;&gt;1
    ),
    """",
    IFERROR(TEXTJOIN(CHAR(10),TRUE,FILTER('SUMMARY DATA'!F:F,'SUMMARY DATA'!$D:$D=$C629,'SUMMARY DATA'!$B:$B=""RWS"")),"""")
  )
)"),"")</f>
        <v/>
      </c>
      <c r="G629" s="17" t="str">
        <f>IFERROR(__xludf.DUMMYFUNCTION("IFERROR(
  TEXTJOIN(CHAR(10),TRUE,FILTER('SUMMARY DATA'!G:G,'SUMMARY DATA'!$A:$A=$A629,'SUMMARY DATA'!$C:$C=$B629,'SUMMARY DATA'!$B:$B=""RWS"")),
  IF(
    OR(
      ISNUMBER(SEARCH(""CDM CASH DEPOSIT"",$C629)),
      ISNUMBER(SEARCH(""CASH DEPOSIT"",$C62"&amp;"9)),
      COUNTIFS('SUMMARY DATA'!$D:$D,$C629,'SUMMARY DATA'!$B:$B,""RWS"")&lt;&gt;1
    ),
    """",
    IFERROR(TEXTJOIN(CHAR(10),TRUE,FILTER('SUMMARY DATA'!G:G,'SUMMARY DATA'!$D:$D=$C629,'SUMMARY DATA'!$B:$B=""RWS"")),"""")
  )
)"),"")</f>
        <v/>
      </c>
      <c r="H629" s="18" t="str">
        <f>IFERROR(__xludf.DUMMYFUNCTION("IFERROR(
  TEXTJOIN(CHAR(10),TRUE,FILTER('SUMMARY DATA'!H:H,'SUMMARY DATA'!$A:$A=$A629,'SUMMARY DATA'!$C:$C=$B629,'SUMMARY DATA'!$B:$B=""RWS"",'SUMMARY DATA'!$H:$H=$D629)),
  IF(
    OR(
      ISNUMBER(SEARCH(""CDM CASH DEPOSIT"",$C629)),
      ISNUMBER(S"&amp;"EARCH(""CASH DEPOSIT"",$C629))
    ),
    """",
    IFERROR(TEXTJOIN(CHAR(10),TRUE,FILTER('SUMMARY DATA'!H:H,'SUMMARY DATA'!$D:$D=$C629,'SUMMARY DATA'!$B:$B=""RWS"",'SUMMARY DATA'!$H:$H=$D629)),"""")
  )
)"),"")</f>
        <v/>
      </c>
      <c r="I629" s="18" t="str">
        <f>IFERROR(__xludf.DUMMYFUNCTION("IF(H629="""","""",
SUM(ARRAYFORMULA(VALUE(SPLIT(H629,CHAR(10)))))
)"),"")</f>
        <v/>
      </c>
      <c r="J629" s="17" t="str">
        <f>IFERROR(__xludf.DUMMYFUNCTION("IFERROR(
  TEXTJOIN(CHAR(10),TRUE,FILTER('SUMMARY DATA'!I:I,'SUMMARY DATA'!$A:$A=$A629,'SUMMARY DATA'!$C:$C=$B629,'SUMMARY DATA'!$B:$B=""RWS"")),
  IF(
    OR(
      ISNUMBER(SEARCH(""CDM CASH DEPOSIT"",$C629)),
      ISNUMBER(SEARCH(""CASH DEPOSIT"",$C62"&amp;"9)),
      COUNTIFS('SUMMARY DATA'!$D:$D,$C629,'SUMMARY DATA'!$B:$B,""RWS"")&lt;&gt;1
    ),
    """",
    IFERROR(TEXTJOIN(CHAR(10),TRUE,FILTER('SUMMARY DATA'!I:I,'SUMMARY DATA'!$D:$D=$C629,'SUMMARY DATA'!$B:$B=""RWS"")),"""")
  )
)"),"")</f>
        <v/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Height="1" spans="1:27">
      <c r="A630" s="2" t="s">
        <v>2024</v>
      </c>
      <c r="B630" s="15">
        <v>46042</v>
      </c>
      <c r="C630" s="2" t="s">
        <v>789</v>
      </c>
      <c r="D630" s="3">
        <v>45.12</v>
      </c>
      <c r="E630" s="16" t="str">
        <f>IFERROR(__xludf.DUMMYFUNCTION("IFERROR(
  TEXTJOIN(CHAR(10),TRUE,FILTER('SUMMARY DATA'!E:E,'SUMMARY DATA'!$A:$A=$A630,'SUMMARY DATA'!$C:$C=$B630,'SUMMARY DATA'!$B:$B=""RWS"")),
  IF(
    OR(
      ISNUMBER(SEARCH(""CDM CASH DEPOSIT"",$C630)),
      ISNUMBER(SEARCH(""CASH DEPOSIT"",$C63"&amp;"0)),
      COUNTIFS('SUMMARY DATA'!$D:$D,$C630,'SUMMARY DATA'!$B:$B,""RWS"")&lt;&gt;1
    ),
    """",
    IFERROR(TEXTJOIN(CHAR(10),TRUE,FILTER('SUMMARY DATA'!E:E,'SUMMARY DATA'!$D:$D=$C630,'SUMMARY DATA'!$B:$B=""RWS"")),"""")
  )
)"),"")</f>
        <v/>
      </c>
      <c r="F630" s="17" t="str">
        <f>IFERROR(__xludf.DUMMYFUNCTION("IFERROR(
  TEXTJOIN(CHAR(10),TRUE,FILTER('SUMMARY DATA'!F:F,'SUMMARY DATA'!$A:$A=$A630,'SUMMARY DATA'!$C:$C=$B630,'SUMMARY DATA'!$B:$B=""RWS"")),
  IF(
    OR(
      ISNUMBER(SEARCH(""CDM CASH DEPOSIT"",$C630)),
      ISNUMBER(SEARCH(""CASH DEPOSIT"",$C63"&amp;"0)),
      COUNTIFS('SUMMARY DATA'!$D:$D,$C630,'SUMMARY DATA'!$B:$B,""RWS"")&lt;&gt;1
    ),
    """",
    IFERROR(TEXTJOIN(CHAR(10),TRUE,FILTER('SUMMARY DATA'!F:F,'SUMMARY DATA'!$D:$D=$C630,'SUMMARY DATA'!$B:$B=""RWS"")),"""")
  )
)"),"")</f>
        <v/>
      </c>
      <c r="G630" s="17" t="str">
        <f>IFERROR(__xludf.DUMMYFUNCTION("IFERROR(
  TEXTJOIN(CHAR(10),TRUE,FILTER('SUMMARY DATA'!G:G,'SUMMARY DATA'!$A:$A=$A630,'SUMMARY DATA'!$C:$C=$B630,'SUMMARY DATA'!$B:$B=""RWS"")),
  IF(
    OR(
      ISNUMBER(SEARCH(""CDM CASH DEPOSIT"",$C630)),
      ISNUMBER(SEARCH(""CASH DEPOSIT"",$C63"&amp;"0)),
      COUNTIFS('SUMMARY DATA'!$D:$D,$C630,'SUMMARY DATA'!$B:$B,""RWS"")&lt;&gt;1
    ),
    """",
    IFERROR(TEXTJOIN(CHAR(10),TRUE,FILTER('SUMMARY DATA'!G:G,'SUMMARY DATA'!$D:$D=$C630,'SUMMARY DATA'!$B:$B=""RWS"")),"""")
  )
)"),"")</f>
        <v/>
      </c>
      <c r="H630" s="18" t="str">
        <f>IFERROR(__xludf.DUMMYFUNCTION("IFERROR(
  TEXTJOIN(CHAR(10),TRUE,FILTER('SUMMARY DATA'!H:H,'SUMMARY DATA'!$A:$A=$A630,'SUMMARY DATA'!$C:$C=$B630,'SUMMARY DATA'!$B:$B=""RWS"",'SUMMARY DATA'!$H:$H=$D630)),
  IF(
    OR(
      ISNUMBER(SEARCH(""CDM CASH DEPOSIT"",$C630)),
      ISNUMBER(S"&amp;"EARCH(""CASH DEPOSIT"",$C630))
    ),
    """",
    IFERROR(TEXTJOIN(CHAR(10),TRUE,FILTER('SUMMARY DATA'!H:H,'SUMMARY DATA'!$D:$D=$C630,'SUMMARY DATA'!$B:$B=""RWS"",'SUMMARY DATA'!$H:$H=$D630)),"""")
  )
)"),"")</f>
        <v/>
      </c>
      <c r="I630" s="18" t="str">
        <f>IFERROR(__xludf.DUMMYFUNCTION("IF(H630="""","""",
SUM(ARRAYFORMULA(VALUE(SPLIT(H630,CHAR(10)))))
)"),"")</f>
        <v/>
      </c>
      <c r="J630" s="17" t="str">
        <f>IFERROR(__xludf.DUMMYFUNCTION("IFERROR(
  TEXTJOIN(CHAR(10),TRUE,FILTER('SUMMARY DATA'!I:I,'SUMMARY DATA'!$A:$A=$A630,'SUMMARY DATA'!$C:$C=$B630,'SUMMARY DATA'!$B:$B=""RWS"")),
  IF(
    OR(
      ISNUMBER(SEARCH(""CDM CASH DEPOSIT"",$C630)),
      ISNUMBER(SEARCH(""CASH DEPOSIT"",$C63"&amp;"0)),
      COUNTIFS('SUMMARY DATA'!$D:$D,$C630,'SUMMARY DATA'!$B:$B,""RWS"")&lt;&gt;1
    ),
    """",
    IFERROR(TEXTJOIN(CHAR(10),TRUE,FILTER('SUMMARY DATA'!I:I,'SUMMARY DATA'!$D:$D=$C630,'SUMMARY DATA'!$B:$B=""RWS"")),"""")
  )
)"),"")</f>
        <v/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Height="1" spans="1:27">
      <c r="A631" s="2" t="s">
        <v>2115</v>
      </c>
      <c r="B631" s="15">
        <v>46042</v>
      </c>
      <c r="C631" s="2" t="s">
        <v>2116</v>
      </c>
      <c r="D631" s="3">
        <v>164.94</v>
      </c>
      <c r="E631" s="16" t="str">
        <f>IFERROR(__xludf.DUMMYFUNCTION("IFERROR(
  TEXTJOIN(CHAR(10),TRUE,FILTER('SUMMARY DATA'!E:E,'SUMMARY DATA'!$A:$A=$A631,'SUMMARY DATA'!$C:$C=$B631,'SUMMARY DATA'!$B:$B=""RWS"")),
  IF(
    OR(
      ISNUMBER(SEARCH(""CDM CASH DEPOSIT"",$C631)),
      ISNUMBER(SEARCH(""CASH DEPOSIT"",$C63"&amp;"1)),
      COUNTIFS('SUMMARY DATA'!$D:$D,$C631,'SUMMARY DATA'!$B:$B,""RWS"")&lt;&gt;1
    ),
    """",
    IFERROR(TEXTJOIN(CHAR(10),TRUE,FILTER('SUMMARY DATA'!E:E,'SUMMARY DATA'!$D:$D=$C631,'SUMMARY DATA'!$B:$B=""RWS"")),"""")
  )
)"),"")</f>
        <v/>
      </c>
      <c r="F631" s="17" t="str">
        <f>IFERROR(__xludf.DUMMYFUNCTION("IFERROR(
  TEXTJOIN(CHAR(10),TRUE,FILTER('SUMMARY DATA'!F:F,'SUMMARY DATA'!$A:$A=$A631,'SUMMARY DATA'!$C:$C=$B631,'SUMMARY DATA'!$B:$B=""RWS"")),
  IF(
    OR(
      ISNUMBER(SEARCH(""CDM CASH DEPOSIT"",$C631)),
      ISNUMBER(SEARCH(""CASH DEPOSIT"",$C63"&amp;"1)),
      COUNTIFS('SUMMARY DATA'!$D:$D,$C631,'SUMMARY DATA'!$B:$B,""RWS"")&lt;&gt;1
    ),
    """",
    IFERROR(TEXTJOIN(CHAR(10),TRUE,FILTER('SUMMARY DATA'!F:F,'SUMMARY DATA'!$D:$D=$C631,'SUMMARY DATA'!$B:$B=""RWS"")),"""")
  )
)"),"")</f>
        <v/>
      </c>
      <c r="G631" s="17" t="str">
        <f>IFERROR(__xludf.DUMMYFUNCTION("IFERROR(
  TEXTJOIN(CHAR(10),TRUE,FILTER('SUMMARY DATA'!G:G,'SUMMARY DATA'!$A:$A=$A631,'SUMMARY DATA'!$C:$C=$B631,'SUMMARY DATA'!$B:$B=""RWS"")),
  IF(
    OR(
      ISNUMBER(SEARCH(""CDM CASH DEPOSIT"",$C631)),
      ISNUMBER(SEARCH(""CASH DEPOSIT"",$C63"&amp;"1)),
      COUNTIFS('SUMMARY DATA'!$D:$D,$C631,'SUMMARY DATA'!$B:$B,""RWS"")&lt;&gt;1
    ),
    """",
    IFERROR(TEXTJOIN(CHAR(10),TRUE,FILTER('SUMMARY DATA'!G:G,'SUMMARY DATA'!$D:$D=$C631,'SUMMARY DATA'!$B:$B=""RWS"")),"""")
  )
)"),"")</f>
        <v/>
      </c>
      <c r="H631" s="18" t="str">
        <f>IFERROR(__xludf.DUMMYFUNCTION("IFERROR(
  TEXTJOIN(CHAR(10),TRUE,FILTER('SUMMARY DATA'!H:H,'SUMMARY DATA'!$A:$A=$A631,'SUMMARY DATA'!$C:$C=$B631,'SUMMARY DATA'!$B:$B=""RWS"",'SUMMARY DATA'!$H:$H=$D631)),
  IF(
    OR(
      ISNUMBER(SEARCH(""CDM CASH DEPOSIT"",$C631)),
      ISNUMBER(S"&amp;"EARCH(""CASH DEPOSIT"",$C631))
    ),
    """",
    IFERROR(TEXTJOIN(CHAR(10),TRUE,FILTER('SUMMARY DATA'!H:H,'SUMMARY DATA'!$D:$D=$C631,'SUMMARY DATA'!$B:$B=""RWS"",'SUMMARY DATA'!$H:$H=$D631)),"""")
  )
)"),"")</f>
        <v/>
      </c>
      <c r="I631" s="18" t="str">
        <f>IFERROR(__xludf.DUMMYFUNCTION("IF(H631="""","""",
SUM(ARRAYFORMULA(VALUE(SPLIT(H631,CHAR(10)))))
)"),"")</f>
        <v/>
      </c>
      <c r="J631" s="17" t="str">
        <f>IFERROR(__xludf.DUMMYFUNCTION("IFERROR(
  TEXTJOIN(CHAR(10),TRUE,FILTER('SUMMARY DATA'!I:I,'SUMMARY DATA'!$A:$A=$A631,'SUMMARY DATA'!$C:$C=$B631,'SUMMARY DATA'!$B:$B=""RWS"")),
  IF(
    OR(
      ISNUMBER(SEARCH(""CDM CASH DEPOSIT"",$C631)),
      ISNUMBER(SEARCH(""CASH DEPOSIT"",$C63"&amp;"1)),
      COUNTIFS('SUMMARY DATA'!$D:$D,$C631,'SUMMARY DATA'!$B:$B,""RWS"")&lt;&gt;1
    ),
    """",
    IFERROR(TEXTJOIN(CHAR(10),TRUE,FILTER('SUMMARY DATA'!I:I,'SUMMARY DATA'!$D:$D=$C631,'SUMMARY DATA'!$B:$B=""RWS"")),"""")
  )
)"),"")</f>
        <v/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Height="1" spans="1:27">
      <c r="A632" s="2" t="s">
        <v>2117</v>
      </c>
      <c r="B632" s="15">
        <v>46042</v>
      </c>
      <c r="C632" s="2" t="s">
        <v>2118</v>
      </c>
      <c r="D632" s="3">
        <v>53.94</v>
      </c>
      <c r="E632" s="16" t="str">
        <f>IFERROR(__xludf.DUMMYFUNCTION("IFERROR(
  TEXTJOIN(CHAR(10),TRUE,FILTER('SUMMARY DATA'!E:E,'SUMMARY DATA'!$A:$A=$A632,'SUMMARY DATA'!$C:$C=$B632,'SUMMARY DATA'!$B:$B=""RWS"")),
  IF(
    OR(
      ISNUMBER(SEARCH(""CDM CASH DEPOSIT"",$C632)),
      ISNUMBER(SEARCH(""CASH DEPOSIT"",$C63"&amp;"2)),
      COUNTIFS('SUMMARY DATA'!$D:$D,$C632,'SUMMARY DATA'!$B:$B,""RWS"")&lt;&gt;1
    ),
    """",
    IFERROR(TEXTJOIN(CHAR(10),TRUE,FILTER('SUMMARY DATA'!E:E,'SUMMARY DATA'!$D:$D=$C632,'SUMMARY DATA'!$B:$B=""RWS"")),"""")
  )
)"),"")</f>
        <v/>
      </c>
      <c r="F632" s="17" t="str">
        <f>IFERROR(__xludf.DUMMYFUNCTION("IFERROR(
  TEXTJOIN(CHAR(10),TRUE,FILTER('SUMMARY DATA'!F:F,'SUMMARY DATA'!$A:$A=$A632,'SUMMARY DATA'!$C:$C=$B632,'SUMMARY DATA'!$B:$B=""RWS"")),
  IF(
    OR(
      ISNUMBER(SEARCH(""CDM CASH DEPOSIT"",$C632)),
      ISNUMBER(SEARCH(""CASH DEPOSIT"",$C63"&amp;"2)),
      COUNTIFS('SUMMARY DATA'!$D:$D,$C632,'SUMMARY DATA'!$B:$B,""RWS"")&lt;&gt;1
    ),
    """",
    IFERROR(TEXTJOIN(CHAR(10),TRUE,FILTER('SUMMARY DATA'!F:F,'SUMMARY DATA'!$D:$D=$C632,'SUMMARY DATA'!$B:$B=""RWS"")),"""")
  )
)"),"")</f>
        <v/>
      </c>
      <c r="G632" s="17" t="str">
        <f>IFERROR(__xludf.DUMMYFUNCTION("IFERROR(
  TEXTJOIN(CHAR(10),TRUE,FILTER('SUMMARY DATA'!G:G,'SUMMARY DATA'!$A:$A=$A632,'SUMMARY DATA'!$C:$C=$B632,'SUMMARY DATA'!$B:$B=""RWS"")),
  IF(
    OR(
      ISNUMBER(SEARCH(""CDM CASH DEPOSIT"",$C632)),
      ISNUMBER(SEARCH(""CASH DEPOSIT"",$C63"&amp;"2)),
      COUNTIFS('SUMMARY DATA'!$D:$D,$C632,'SUMMARY DATA'!$B:$B,""RWS"")&lt;&gt;1
    ),
    """",
    IFERROR(TEXTJOIN(CHAR(10),TRUE,FILTER('SUMMARY DATA'!G:G,'SUMMARY DATA'!$D:$D=$C632,'SUMMARY DATA'!$B:$B=""RWS"")),"""")
  )
)"),"")</f>
        <v/>
      </c>
      <c r="H632" s="18" t="str">
        <f>IFERROR(__xludf.DUMMYFUNCTION("IFERROR(
  TEXTJOIN(CHAR(10),TRUE,FILTER('SUMMARY DATA'!H:H,'SUMMARY DATA'!$A:$A=$A632,'SUMMARY DATA'!$C:$C=$B632,'SUMMARY DATA'!$B:$B=""RWS"",'SUMMARY DATA'!$H:$H=$D632)),
  IF(
    OR(
      ISNUMBER(SEARCH(""CDM CASH DEPOSIT"",$C632)),
      ISNUMBER(S"&amp;"EARCH(""CASH DEPOSIT"",$C632))
    ),
    """",
    IFERROR(TEXTJOIN(CHAR(10),TRUE,FILTER('SUMMARY DATA'!H:H,'SUMMARY DATA'!$D:$D=$C632,'SUMMARY DATA'!$B:$B=""RWS"",'SUMMARY DATA'!$H:$H=$D632)),"""")
  )
)"),"")</f>
        <v/>
      </c>
      <c r="I632" s="18" t="str">
        <f>IFERROR(__xludf.DUMMYFUNCTION("IF(H632="""","""",
SUM(ARRAYFORMULA(VALUE(SPLIT(H632,CHAR(10)))))
)"),"")</f>
        <v/>
      </c>
      <c r="J632" s="17" t="str">
        <f>IFERROR(__xludf.DUMMYFUNCTION("IFERROR(
  TEXTJOIN(CHAR(10),TRUE,FILTER('SUMMARY DATA'!I:I,'SUMMARY DATA'!$A:$A=$A632,'SUMMARY DATA'!$C:$C=$B632,'SUMMARY DATA'!$B:$B=""RWS"")),
  IF(
    OR(
      ISNUMBER(SEARCH(""CDM CASH DEPOSIT"",$C632)),
      ISNUMBER(SEARCH(""CASH DEPOSIT"",$C63"&amp;"2)),
      COUNTIFS('SUMMARY DATA'!$D:$D,$C632,'SUMMARY DATA'!$B:$B,""RWS"")&lt;&gt;1
    ),
    """",
    IFERROR(TEXTJOIN(CHAR(10),TRUE,FILTER('SUMMARY DATA'!I:I,'SUMMARY DATA'!$D:$D=$C632,'SUMMARY DATA'!$B:$B=""RWS"")),"""")
  )
)"),"")</f>
        <v/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Height="1" spans="1:27">
      <c r="A633" s="2"/>
      <c r="B633" s="15">
        <v>46042</v>
      </c>
      <c r="C633" s="2" t="s">
        <v>2119</v>
      </c>
      <c r="D633" s="3">
        <v>162.49</v>
      </c>
      <c r="E633" s="16" t="str">
        <f>IFERROR(__xludf.DUMMYFUNCTION("IFERROR(
  TEXTJOIN(CHAR(10),TRUE,FILTER('SUMMARY DATA'!E:E,'SUMMARY DATA'!$A:$A=$A633,'SUMMARY DATA'!$C:$C=$B633,'SUMMARY DATA'!$B:$B=""RWS"")),
  IF(
    OR(
      ISNUMBER(SEARCH(""CDM CASH DEPOSIT"",$C633)),
      ISNUMBER(SEARCH(""CASH DEPOSIT"",$C63"&amp;"3)),
      COUNTIFS('SUMMARY DATA'!$D:$D,$C633,'SUMMARY DATA'!$B:$B,""RWS"")&lt;&gt;1
    ),
    """",
    IFERROR(TEXTJOIN(CHAR(10),TRUE,FILTER('SUMMARY DATA'!E:E,'SUMMARY DATA'!$D:$D=$C633,'SUMMARY DATA'!$B:$B=""RWS"")),"""")
  )
)"),"")</f>
        <v/>
      </c>
      <c r="F633" s="17" t="str">
        <f>IFERROR(__xludf.DUMMYFUNCTION("IFERROR(
  TEXTJOIN(CHAR(10),TRUE,FILTER('SUMMARY DATA'!F:F,'SUMMARY DATA'!$A:$A=$A633,'SUMMARY DATA'!$C:$C=$B633,'SUMMARY DATA'!$B:$B=""RWS"")),
  IF(
    OR(
      ISNUMBER(SEARCH(""CDM CASH DEPOSIT"",$C633)),
      ISNUMBER(SEARCH(""CASH DEPOSIT"",$C63"&amp;"3)),
      COUNTIFS('SUMMARY DATA'!$D:$D,$C633,'SUMMARY DATA'!$B:$B,""RWS"")&lt;&gt;1
    ),
    """",
    IFERROR(TEXTJOIN(CHAR(10),TRUE,FILTER('SUMMARY DATA'!F:F,'SUMMARY DATA'!$D:$D=$C633,'SUMMARY DATA'!$B:$B=""RWS"")),"""")
  )
)"),"")</f>
        <v/>
      </c>
      <c r="G633" s="17" t="str">
        <f>IFERROR(__xludf.DUMMYFUNCTION("IFERROR(
  TEXTJOIN(CHAR(10),TRUE,FILTER('SUMMARY DATA'!G:G,'SUMMARY DATA'!$A:$A=$A633,'SUMMARY DATA'!$C:$C=$B633,'SUMMARY DATA'!$B:$B=""RWS"")),
  IF(
    OR(
      ISNUMBER(SEARCH(""CDM CASH DEPOSIT"",$C633)),
      ISNUMBER(SEARCH(""CASH DEPOSIT"",$C63"&amp;"3)),
      COUNTIFS('SUMMARY DATA'!$D:$D,$C633,'SUMMARY DATA'!$B:$B,""RWS"")&lt;&gt;1
    ),
    """",
    IFERROR(TEXTJOIN(CHAR(10),TRUE,FILTER('SUMMARY DATA'!G:G,'SUMMARY DATA'!$D:$D=$C633,'SUMMARY DATA'!$B:$B=""RWS"")),"""")
  )
)"),"")</f>
        <v/>
      </c>
      <c r="H633" s="18" t="str">
        <f>IFERROR(__xludf.DUMMYFUNCTION("IFERROR(
  TEXTJOIN(CHAR(10),TRUE,FILTER('SUMMARY DATA'!H:H,'SUMMARY DATA'!$A:$A=$A633,'SUMMARY DATA'!$C:$C=$B633,'SUMMARY DATA'!$B:$B=""RWS"",'SUMMARY DATA'!$H:$H=$D633)),
  IF(
    OR(
      ISNUMBER(SEARCH(""CDM CASH DEPOSIT"",$C633)),
      ISNUMBER(S"&amp;"EARCH(""CASH DEPOSIT"",$C633))
    ),
    """",
    IFERROR(TEXTJOIN(CHAR(10),TRUE,FILTER('SUMMARY DATA'!H:H,'SUMMARY DATA'!$D:$D=$C633,'SUMMARY DATA'!$B:$B=""RWS"",'SUMMARY DATA'!$H:$H=$D633)),"""")
  )
)"),"")</f>
        <v/>
      </c>
      <c r="I633" s="18" t="str">
        <f>IFERROR(__xludf.DUMMYFUNCTION("IF(H633="""","""",
SUM(ARRAYFORMULA(VALUE(SPLIT(H633,CHAR(10)))))
)"),"")</f>
        <v/>
      </c>
      <c r="J633" s="17" t="str">
        <f>IFERROR(__xludf.DUMMYFUNCTION("IFERROR(
  TEXTJOIN(CHAR(10),TRUE,FILTER('SUMMARY DATA'!I:I,'SUMMARY DATA'!$A:$A=$A633,'SUMMARY DATA'!$C:$C=$B633,'SUMMARY DATA'!$B:$B=""RWS"")),
  IF(
    OR(
      ISNUMBER(SEARCH(""CDM CASH DEPOSIT"",$C633)),
      ISNUMBER(SEARCH(""CASH DEPOSIT"",$C63"&amp;"3)),
      COUNTIFS('SUMMARY DATA'!$D:$D,$C633,'SUMMARY DATA'!$B:$B,""RWS"")&lt;&gt;1
    ),
    """",
    IFERROR(TEXTJOIN(CHAR(10),TRUE,FILTER('SUMMARY DATA'!I:I,'SUMMARY DATA'!$D:$D=$C633,'SUMMARY DATA'!$B:$B=""RWS"")),"""")
  )
)"),"")</f>
        <v/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Height="1" spans="1:27">
      <c r="A634" s="2" t="s">
        <v>2120</v>
      </c>
      <c r="B634" s="15">
        <v>46042</v>
      </c>
      <c r="C634" s="2" t="s">
        <v>2121</v>
      </c>
      <c r="D634" s="3">
        <v>69.98</v>
      </c>
      <c r="E634" s="16" t="str">
        <f>IFERROR(__xludf.DUMMYFUNCTION("IFERROR(
  TEXTJOIN(CHAR(10),TRUE,FILTER('SUMMARY DATA'!E:E,'SUMMARY DATA'!$A:$A=$A634,'SUMMARY DATA'!$C:$C=$B634,'SUMMARY DATA'!$B:$B=""RWS"")),
  IF(
    OR(
      ISNUMBER(SEARCH(""CDM CASH DEPOSIT"",$C634)),
      ISNUMBER(SEARCH(""CASH DEPOSIT"",$C63"&amp;"4)),
      COUNTIFS('SUMMARY DATA'!$D:$D,$C634,'SUMMARY DATA'!$B:$B,""RWS"")&lt;&gt;1
    ),
    """",
    IFERROR(TEXTJOIN(CHAR(10),TRUE,FILTER('SUMMARY DATA'!E:E,'SUMMARY DATA'!$D:$D=$C634,'SUMMARY DATA'!$B:$B=""RWS"")),"""")
  )
)"),"")</f>
        <v/>
      </c>
      <c r="F634" s="17" t="str">
        <f>IFERROR(__xludf.DUMMYFUNCTION("IFERROR(
  TEXTJOIN(CHAR(10),TRUE,FILTER('SUMMARY DATA'!F:F,'SUMMARY DATA'!$A:$A=$A634,'SUMMARY DATA'!$C:$C=$B634,'SUMMARY DATA'!$B:$B=""RWS"")),
  IF(
    OR(
      ISNUMBER(SEARCH(""CDM CASH DEPOSIT"",$C634)),
      ISNUMBER(SEARCH(""CASH DEPOSIT"",$C63"&amp;"4)),
      COUNTIFS('SUMMARY DATA'!$D:$D,$C634,'SUMMARY DATA'!$B:$B,""RWS"")&lt;&gt;1
    ),
    """",
    IFERROR(TEXTJOIN(CHAR(10),TRUE,FILTER('SUMMARY DATA'!F:F,'SUMMARY DATA'!$D:$D=$C634,'SUMMARY DATA'!$B:$B=""RWS"")),"""")
  )
)"),"")</f>
        <v/>
      </c>
      <c r="G634" s="17" t="str">
        <f>IFERROR(__xludf.DUMMYFUNCTION("IFERROR(
  TEXTJOIN(CHAR(10),TRUE,FILTER('SUMMARY DATA'!G:G,'SUMMARY DATA'!$A:$A=$A634,'SUMMARY DATA'!$C:$C=$B634,'SUMMARY DATA'!$B:$B=""RWS"")),
  IF(
    OR(
      ISNUMBER(SEARCH(""CDM CASH DEPOSIT"",$C634)),
      ISNUMBER(SEARCH(""CASH DEPOSIT"",$C63"&amp;"4)),
      COUNTIFS('SUMMARY DATA'!$D:$D,$C634,'SUMMARY DATA'!$B:$B,""RWS"")&lt;&gt;1
    ),
    """",
    IFERROR(TEXTJOIN(CHAR(10),TRUE,FILTER('SUMMARY DATA'!G:G,'SUMMARY DATA'!$D:$D=$C634,'SUMMARY DATA'!$B:$B=""RWS"")),"""")
  )
)"),"")</f>
        <v/>
      </c>
      <c r="H634" s="18" t="str">
        <f>IFERROR(__xludf.DUMMYFUNCTION("IFERROR(
  TEXTJOIN(CHAR(10),TRUE,FILTER('SUMMARY DATA'!H:H,'SUMMARY DATA'!$A:$A=$A634,'SUMMARY DATA'!$C:$C=$B634,'SUMMARY DATA'!$B:$B=""RWS"",'SUMMARY DATA'!$H:$H=$D634)),
  IF(
    OR(
      ISNUMBER(SEARCH(""CDM CASH DEPOSIT"",$C634)),
      ISNUMBER(S"&amp;"EARCH(""CASH DEPOSIT"",$C634))
    ),
    """",
    IFERROR(TEXTJOIN(CHAR(10),TRUE,FILTER('SUMMARY DATA'!H:H,'SUMMARY DATA'!$D:$D=$C634,'SUMMARY DATA'!$B:$B=""RWS"",'SUMMARY DATA'!$H:$H=$D634)),"""")
  )
)"),"")</f>
        <v/>
      </c>
      <c r="I634" s="18" t="str">
        <f>IFERROR(__xludf.DUMMYFUNCTION("IF(H634="""","""",
SUM(ARRAYFORMULA(VALUE(SPLIT(H634,CHAR(10)))))
)"),"")</f>
        <v/>
      </c>
      <c r="J634" s="17" t="str">
        <f>IFERROR(__xludf.DUMMYFUNCTION("IFERROR(
  TEXTJOIN(CHAR(10),TRUE,FILTER('SUMMARY DATA'!I:I,'SUMMARY DATA'!$A:$A=$A634,'SUMMARY DATA'!$C:$C=$B634,'SUMMARY DATA'!$B:$B=""RWS"")),
  IF(
    OR(
      ISNUMBER(SEARCH(""CDM CASH DEPOSIT"",$C634)),
      ISNUMBER(SEARCH(""CASH DEPOSIT"",$C63"&amp;"4)),
      COUNTIFS('SUMMARY DATA'!$D:$D,$C634,'SUMMARY DATA'!$B:$B,""RWS"")&lt;&gt;1
    ),
    """",
    IFERROR(TEXTJOIN(CHAR(10),TRUE,FILTER('SUMMARY DATA'!I:I,'SUMMARY DATA'!$D:$D=$C634,'SUMMARY DATA'!$B:$B=""RWS"")),"""")
  )
)"),"")</f>
        <v/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Height="1" spans="1:27">
      <c r="A635" s="2"/>
      <c r="B635" s="15">
        <v>46042</v>
      </c>
      <c r="C635" s="2" t="s">
        <v>2122</v>
      </c>
      <c r="D635" s="3">
        <v>203.78</v>
      </c>
      <c r="E635" s="16" t="str">
        <f>IFERROR(__xludf.DUMMYFUNCTION("IFERROR(
  TEXTJOIN(CHAR(10),TRUE,FILTER('SUMMARY DATA'!E:E,'SUMMARY DATA'!$A:$A=$A635,'SUMMARY DATA'!$C:$C=$B635,'SUMMARY DATA'!$B:$B=""RWS"")),
  IF(
    OR(
      ISNUMBER(SEARCH(""CDM CASH DEPOSIT"",$C635)),
      ISNUMBER(SEARCH(""CASH DEPOSIT"",$C63"&amp;"5)),
      COUNTIFS('SUMMARY DATA'!$D:$D,$C635,'SUMMARY DATA'!$B:$B,""RWS"")&lt;&gt;1
    ),
    """",
    IFERROR(TEXTJOIN(CHAR(10),TRUE,FILTER('SUMMARY DATA'!E:E,'SUMMARY DATA'!$D:$D=$C635,'SUMMARY DATA'!$B:$B=""RWS"")),"""")
  )
)"),"")</f>
        <v/>
      </c>
      <c r="F635" s="17" t="str">
        <f>IFERROR(__xludf.DUMMYFUNCTION("IFERROR(
  TEXTJOIN(CHAR(10),TRUE,FILTER('SUMMARY DATA'!F:F,'SUMMARY DATA'!$A:$A=$A635,'SUMMARY DATA'!$C:$C=$B635,'SUMMARY DATA'!$B:$B=""RWS"")),
  IF(
    OR(
      ISNUMBER(SEARCH(""CDM CASH DEPOSIT"",$C635)),
      ISNUMBER(SEARCH(""CASH DEPOSIT"",$C63"&amp;"5)),
      COUNTIFS('SUMMARY DATA'!$D:$D,$C635,'SUMMARY DATA'!$B:$B,""RWS"")&lt;&gt;1
    ),
    """",
    IFERROR(TEXTJOIN(CHAR(10),TRUE,FILTER('SUMMARY DATA'!F:F,'SUMMARY DATA'!$D:$D=$C635,'SUMMARY DATA'!$B:$B=""RWS"")),"""")
  )
)"),"")</f>
        <v/>
      </c>
      <c r="G635" s="17" t="str">
        <f>IFERROR(__xludf.DUMMYFUNCTION("IFERROR(
  TEXTJOIN(CHAR(10),TRUE,FILTER('SUMMARY DATA'!G:G,'SUMMARY DATA'!$A:$A=$A635,'SUMMARY DATA'!$C:$C=$B635,'SUMMARY DATA'!$B:$B=""RWS"")),
  IF(
    OR(
      ISNUMBER(SEARCH(""CDM CASH DEPOSIT"",$C635)),
      ISNUMBER(SEARCH(""CASH DEPOSIT"",$C63"&amp;"5)),
      COUNTIFS('SUMMARY DATA'!$D:$D,$C635,'SUMMARY DATA'!$B:$B,""RWS"")&lt;&gt;1
    ),
    """",
    IFERROR(TEXTJOIN(CHAR(10),TRUE,FILTER('SUMMARY DATA'!G:G,'SUMMARY DATA'!$D:$D=$C635,'SUMMARY DATA'!$B:$B=""RWS"")),"""")
  )
)"),"")</f>
        <v/>
      </c>
      <c r="H635" s="18" t="str">
        <f>IFERROR(__xludf.DUMMYFUNCTION("IFERROR(
  TEXTJOIN(CHAR(10),TRUE,FILTER('SUMMARY DATA'!H:H,'SUMMARY DATA'!$A:$A=$A635,'SUMMARY DATA'!$C:$C=$B635,'SUMMARY DATA'!$B:$B=""RWS"",'SUMMARY DATA'!$H:$H=$D635)),
  IF(
    OR(
      ISNUMBER(SEARCH(""CDM CASH DEPOSIT"",$C635)),
      ISNUMBER(S"&amp;"EARCH(""CASH DEPOSIT"",$C635))
    ),
    """",
    IFERROR(TEXTJOIN(CHAR(10),TRUE,FILTER('SUMMARY DATA'!H:H,'SUMMARY DATA'!$D:$D=$C635,'SUMMARY DATA'!$B:$B=""RWS"",'SUMMARY DATA'!$H:$H=$D635)),"""")
  )
)"),"")</f>
        <v/>
      </c>
      <c r="I635" s="18" t="str">
        <f>IFERROR(__xludf.DUMMYFUNCTION("IF(H635="""","""",
SUM(ARRAYFORMULA(VALUE(SPLIT(H635,CHAR(10)))))
)"),"")</f>
        <v/>
      </c>
      <c r="J635" s="17" t="str">
        <f>IFERROR(__xludf.DUMMYFUNCTION("IFERROR(
  TEXTJOIN(CHAR(10),TRUE,FILTER('SUMMARY DATA'!I:I,'SUMMARY DATA'!$A:$A=$A635,'SUMMARY DATA'!$C:$C=$B635,'SUMMARY DATA'!$B:$B=""RWS"")),
  IF(
    OR(
      ISNUMBER(SEARCH(""CDM CASH DEPOSIT"",$C635)),
      ISNUMBER(SEARCH(""CASH DEPOSIT"",$C63"&amp;"5)),
      COUNTIFS('SUMMARY DATA'!$D:$D,$C635,'SUMMARY DATA'!$B:$B,""RWS"")&lt;&gt;1
    ),
    """",
    IFERROR(TEXTJOIN(CHAR(10),TRUE,FILTER('SUMMARY DATA'!I:I,'SUMMARY DATA'!$D:$D=$C635,'SUMMARY DATA'!$B:$B=""RWS"")),"""")
  )
)"),"")</f>
        <v/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Height="1" spans="1:27">
      <c r="A636" s="2" t="s">
        <v>2123</v>
      </c>
      <c r="B636" s="15">
        <v>46041</v>
      </c>
      <c r="C636" s="2" t="s">
        <v>2124</v>
      </c>
      <c r="D636" s="3">
        <v>4</v>
      </c>
      <c r="E636" s="16" t="str">
        <f>IFERROR(__xludf.DUMMYFUNCTION("IFERROR(
  TEXTJOIN(CHAR(10),TRUE,FILTER('SUMMARY DATA'!E:E,'SUMMARY DATA'!$A:$A=$A636,'SUMMARY DATA'!$C:$C=$B636,'SUMMARY DATA'!$B:$B=""RWS"")),
  IF(
    OR(
      ISNUMBER(SEARCH(""CDM CASH DEPOSIT"",$C636)),
      ISNUMBER(SEARCH(""CASH DEPOSIT"",$C63"&amp;"6)),
      COUNTIFS('SUMMARY DATA'!$D:$D,$C636,'SUMMARY DATA'!$B:$B,""RWS"")&lt;&gt;1
    ),
    """",
    IFERROR(TEXTJOIN(CHAR(10),TRUE,FILTER('SUMMARY DATA'!E:E,'SUMMARY DATA'!$D:$D=$C636,'SUMMARY DATA'!$B:$B=""RWS"")),"""")
  )
)"),"")</f>
        <v/>
      </c>
      <c r="F636" s="17" t="str">
        <f>IFERROR(__xludf.DUMMYFUNCTION("IFERROR(
  TEXTJOIN(CHAR(10),TRUE,FILTER('SUMMARY DATA'!F:F,'SUMMARY DATA'!$A:$A=$A636,'SUMMARY DATA'!$C:$C=$B636,'SUMMARY DATA'!$B:$B=""RWS"")),
  IF(
    OR(
      ISNUMBER(SEARCH(""CDM CASH DEPOSIT"",$C636)),
      ISNUMBER(SEARCH(""CASH DEPOSIT"",$C63"&amp;"6)),
      COUNTIFS('SUMMARY DATA'!$D:$D,$C636,'SUMMARY DATA'!$B:$B,""RWS"")&lt;&gt;1
    ),
    """",
    IFERROR(TEXTJOIN(CHAR(10),TRUE,FILTER('SUMMARY DATA'!F:F,'SUMMARY DATA'!$D:$D=$C636,'SUMMARY DATA'!$B:$B=""RWS"")),"""")
  )
)"),"")</f>
        <v/>
      </c>
      <c r="G636" s="17" t="str">
        <f>IFERROR(__xludf.DUMMYFUNCTION("IFERROR(
  TEXTJOIN(CHAR(10),TRUE,FILTER('SUMMARY DATA'!G:G,'SUMMARY DATA'!$A:$A=$A636,'SUMMARY DATA'!$C:$C=$B636,'SUMMARY DATA'!$B:$B=""RWS"")),
  IF(
    OR(
      ISNUMBER(SEARCH(""CDM CASH DEPOSIT"",$C636)),
      ISNUMBER(SEARCH(""CASH DEPOSIT"",$C63"&amp;"6)),
      COUNTIFS('SUMMARY DATA'!$D:$D,$C636,'SUMMARY DATA'!$B:$B,""RWS"")&lt;&gt;1
    ),
    """",
    IFERROR(TEXTJOIN(CHAR(10),TRUE,FILTER('SUMMARY DATA'!G:G,'SUMMARY DATA'!$D:$D=$C636,'SUMMARY DATA'!$B:$B=""RWS"")),"""")
  )
)"),"")</f>
        <v/>
      </c>
      <c r="H636" s="18" t="str">
        <f>IFERROR(__xludf.DUMMYFUNCTION("IFERROR(
  TEXTJOIN(CHAR(10),TRUE,FILTER('SUMMARY DATA'!H:H,'SUMMARY DATA'!$A:$A=$A636,'SUMMARY DATA'!$C:$C=$B636,'SUMMARY DATA'!$B:$B=""RWS"",'SUMMARY DATA'!$H:$H=$D636)),
  IF(
    OR(
      ISNUMBER(SEARCH(""CDM CASH DEPOSIT"",$C636)),
      ISNUMBER(S"&amp;"EARCH(""CASH DEPOSIT"",$C636))
    ),
    """",
    IFERROR(TEXTJOIN(CHAR(10),TRUE,FILTER('SUMMARY DATA'!H:H,'SUMMARY DATA'!$D:$D=$C636,'SUMMARY DATA'!$B:$B=""RWS"",'SUMMARY DATA'!$H:$H=$D636)),"""")
  )
)"),"")</f>
        <v/>
      </c>
      <c r="I636" s="18" t="str">
        <f>IFERROR(__xludf.DUMMYFUNCTION("IF(H636="""","""",
SUM(ARRAYFORMULA(VALUE(SPLIT(H636,CHAR(10)))))
)"),"")</f>
        <v/>
      </c>
      <c r="J636" s="17" t="str">
        <f>IFERROR(__xludf.DUMMYFUNCTION("IFERROR(
  TEXTJOIN(CHAR(10),TRUE,FILTER('SUMMARY DATA'!I:I,'SUMMARY DATA'!$A:$A=$A636,'SUMMARY DATA'!$C:$C=$B636,'SUMMARY DATA'!$B:$B=""RWS"")),
  IF(
    OR(
      ISNUMBER(SEARCH(""CDM CASH DEPOSIT"",$C636)),
      ISNUMBER(SEARCH(""CASH DEPOSIT"",$C63"&amp;"6)),
      COUNTIFS('SUMMARY DATA'!$D:$D,$C636,'SUMMARY DATA'!$B:$B,""RWS"")&lt;&gt;1
    ),
    """",
    IFERROR(TEXTJOIN(CHAR(10),TRUE,FILTER('SUMMARY DATA'!I:I,'SUMMARY DATA'!$D:$D=$C636,'SUMMARY DATA'!$B:$B=""RWS"")),"""")
  )
)"),"")</f>
        <v/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Height="1" spans="1:27">
      <c r="A637" s="2"/>
      <c r="B637" s="15">
        <v>46041</v>
      </c>
      <c r="C637" s="2" t="s">
        <v>2125</v>
      </c>
      <c r="D637" s="3">
        <v>427.74</v>
      </c>
      <c r="E637" s="16" t="str">
        <f>IFERROR(__xludf.DUMMYFUNCTION("IFERROR(
  TEXTJOIN(CHAR(10),TRUE,FILTER('SUMMARY DATA'!E:E,'SUMMARY DATA'!$A:$A=$A637,'SUMMARY DATA'!$C:$C=$B637,'SUMMARY DATA'!$B:$B=""RWS"")),
  IF(
    OR(
      ISNUMBER(SEARCH(""CDM CASH DEPOSIT"",$C637)),
      ISNUMBER(SEARCH(""CASH DEPOSIT"",$C63"&amp;"7)),
      COUNTIFS('SUMMARY DATA'!$D:$D,$C637,'SUMMARY DATA'!$B:$B,""RWS"")&lt;&gt;1
    ),
    """",
    IFERROR(TEXTJOIN(CHAR(10),TRUE,FILTER('SUMMARY DATA'!E:E,'SUMMARY DATA'!$D:$D=$C637,'SUMMARY DATA'!$B:$B=""RWS"")),"""")
  )
)"),"")</f>
        <v/>
      </c>
      <c r="F637" s="17" t="str">
        <f>IFERROR(__xludf.DUMMYFUNCTION("IFERROR(
  TEXTJOIN(CHAR(10),TRUE,FILTER('SUMMARY DATA'!F:F,'SUMMARY DATA'!$A:$A=$A637,'SUMMARY DATA'!$C:$C=$B637,'SUMMARY DATA'!$B:$B=""RWS"")),
  IF(
    OR(
      ISNUMBER(SEARCH(""CDM CASH DEPOSIT"",$C637)),
      ISNUMBER(SEARCH(""CASH DEPOSIT"",$C63"&amp;"7)),
      COUNTIFS('SUMMARY DATA'!$D:$D,$C637,'SUMMARY DATA'!$B:$B,""RWS"")&lt;&gt;1
    ),
    """",
    IFERROR(TEXTJOIN(CHAR(10),TRUE,FILTER('SUMMARY DATA'!F:F,'SUMMARY DATA'!$D:$D=$C637,'SUMMARY DATA'!$B:$B=""RWS"")),"""")
  )
)"),"")</f>
        <v/>
      </c>
      <c r="G637" s="17" t="str">
        <f>IFERROR(__xludf.DUMMYFUNCTION("IFERROR(
  TEXTJOIN(CHAR(10),TRUE,FILTER('SUMMARY DATA'!G:G,'SUMMARY DATA'!$A:$A=$A637,'SUMMARY DATA'!$C:$C=$B637,'SUMMARY DATA'!$B:$B=""RWS"")),
  IF(
    OR(
      ISNUMBER(SEARCH(""CDM CASH DEPOSIT"",$C637)),
      ISNUMBER(SEARCH(""CASH DEPOSIT"",$C63"&amp;"7)),
      COUNTIFS('SUMMARY DATA'!$D:$D,$C637,'SUMMARY DATA'!$B:$B,""RWS"")&lt;&gt;1
    ),
    """",
    IFERROR(TEXTJOIN(CHAR(10),TRUE,FILTER('SUMMARY DATA'!G:G,'SUMMARY DATA'!$D:$D=$C637,'SUMMARY DATA'!$B:$B=""RWS"")),"""")
  )
)"),"")</f>
        <v/>
      </c>
      <c r="H637" s="18" t="str">
        <f>IFERROR(__xludf.DUMMYFUNCTION("IFERROR(
  TEXTJOIN(CHAR(10),TRUE,FILTER('SUMMARY DATA'!H:H,'SUMMARY DATA'!$A:$A=$A637,'SUMMARY DATA'!$C:$C=$B637,'SUMMARY DATA'!$B:$B=""RWS"",'SUMMARY DATA'!$H:$H=$D637)),
  IF(
    OR(
      ISNUMBER(SEARCH(""CDM CASH DEPOSIT"",$C637)),
      ISNUMBER(S"&amp;"EARCH(""CASH DEPOSIT"",$C637))
    ),
    """",
    IFERROR(TEXTJOIN(CHAR(10),TRUE,FILTER('SUMMARY DATA'!H:H,'SUMMARY DATA'!$D:$D=$C637,'SUMMARY DATA'!$B:$B=""RWS"",'SUMMARY DATA'!$H:$H=$D637)),"""")
  )
)"),"")</f>
        <v/>
      </c>
      <c r="I637" s="18" t="str">
        <f>IFERROR(__xludf.DUMMYFUNCTION("IF(H637="""","""",
SUM(ARRAYFORMULA(VALUE(SPLIT(H637,CHAR(10)))))
)"),"")</f>
        <v/>
      </c>
      <c r="J637" s="17" t="str">
        <f>IFERROR(__xludf.DUMMYFUNCTION("IFERROR(
  TEXTJOIN(CHAR(10),TRUE,FILTER('SUMMARY DATA'!I:I,'SUMMARY DATA'!$A:$A=$A637,'SUMMARY DATA'!$C:$C=$B637,'SUMMARY DATA'!$B:$B=""RWS"")),
  IF(
    OR(
      ISNUMBER(SEARCH(""CDM CASH DEPOSIT"",$C637)),
      ISNUMBER(SEARCH(""CASH DEPOSIT"",$C63"&amp;"7)),
      COUNTIFS('SUMMARY DATA'!$D:$D,$C637,'SUMMARY DATA'!$B:$B,""RWS"")&lt;&gt;1
    ),
    """",
    IFERROR(TEXTJOIN(CHAR(10),TRUE,FILTER('SUMMARY DATA'!I:I,'SUMMARY DATA'!$D:$D=$C637,'SUMMARY DATA'!$B:$B=""RWS"")),"""")
  )
)"),"")</f>
        <v/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Height="1" spans="1:27">
      <c r="A638" s="2"/>
      <c r="B638" s="15">
        <v>46041</v>
      </c>
      <c r="C638" s="2" t="s">
        <v>2126</v>
      </c>
      <c r="D638" s="3">
        <v>19</v>
      </c>
      <c r="E638" s="16" t="str">
        <f>IFERROR(__xludf.DUMMYFUNCTION("IFERROR(
  TEXTJOIN(CHAR(10),TRUE,FILTER('SUMMARY DATA'!E:E,'SUMMARY DATA'!$A:$A=$A638,'SUMMARY DATA'!$C:$C=$B638,'SUMMARY DATA'!$B:$B=""RWS"")),
  IF(
    OR(
      ISNUMBER(SEARCH(""CDM CASH DEPOSIT"",$C638)),
      ISNUMBER(SEARCH(""CASH DEPOSIT"",$C63"&amp;"8)),
      COUNTIFS('SUMMARY DATA'!$D:$D,$C638,'SUMMARY DATA'!$B:$B,""RWS"")&lt;&gt;1
    ),
    """",
    IFERROR(TEXTJOIN(CHAR(10),TRUE,FILTER('SUMMARY DATA'!E:E,'SUMMARY DATA'!$D:$D=$C638,'SUMMARY DATA'!$B:$B=""RWS"")),"""")
  )
)"),"")</f>
        <v/>
      </c>
      <c r="F638" s="17" t="str">
        <f>IFERROR(__xludf.DUMMYFUNCTION("IFERROR(
  TEXTJOIN(CHAR(10),TRUE,FILTER('SUMMARY DATA'!F:F,'SUMMARY DATA'!$A:$A=$A638,'SUMMARY DATA'!$C:$C=$B638,'SUMMARY DATA'!$B:$B=""RWS"")),
  IF(
    OR(
      ISNUMBER(SEARCH(""CDM CASH DEPOSIT"",$C638)),
      ISNUMBER(SEARCH(""CASH DEPOSIT"",$C63"&amp;"8)),
      COUNTIFS('SUMMARY DATA'!$D:$D,$C638,'SUMMARY DATA'!$B:$B,""RWS"")&lt;&gt;1
    ),
    """",
    IFERROR(TEXTJOIN(CHAR(10),TRUE,FILTER('SUMMARY DATA'!F:F,'SUMMARY DATA'!$D:$D=$C638,'SUMMARY DATA'!$B:$B=""RWS"")),"""")
  )
)"),"")</f>
        <v/>
      </c>
      <c r="G638" s="17" t="str">
        <f>IFERROR(__xludf.DUMMYFUNCTION("IFERROR(
  TEXTJOIN(CHAR(10),TRUE,FILTER('SUMMARY DATA'!G:G,'SUMMARY DATA'!$A:$A=$A638,'SUMMARY DATA'!$C:$C=$B638,'SUMMARY DATA'!$B:$B=""RWS"")),
  IF(
    OR(
      ISNUMBER(SEARCH(""CDM CASH DEPOSIT"",$C638)),
      ISNUMBER(SEARCH(""CASH DEPOSIT"",$C63"&amp;"8)),
      COUNTIFS('SUMMARY DATA'!$D:$D,$C638,'SUMMARY DATA'!$B:$B,""RWS"")&lt;&gt;1
    ),
    """",
    IFERROR(TEXTJOIN(CHAR(10),TRUE,FILTER('SUMMARY DATA'!G:G,'SUMMARY DATA'!$D:$D=$C638,'SUMMARY DATA'!$B:$B=""RWS"")),"""")
  )
)"),"")</f>
        <v/>
      </c>
      <c r="H638" s="18" t="str">
        <f>IFERROR(__xludf.DUMMYFUNCTION("IFERROR(
  TEXTJOIN(CHAR(10),TRUE,FILTER('SUMMARY DATA'!H:H,'SUMMARY DATA'!$A:$A=$A638,'SUMMARY DATA'!$C:$C=$B638,'SUMMARY DATA'!$B:$B=""RWS"",'SUMMARY DATA'!$H:$H=$D638)),
  IF(
    OR(
      ISNUMBER(SEARCH(""CDM CASH DEPOSIT"",$C638)),
      ISNUMBER(S"&amp;"EARCH(""CASH DEPOSIT"",$C638))
    ),
    """",
    IFERROR(TEXTJOIN(CHAR(10),TRUE,FILTER('SUMMARY DATA'!H:H,'SUMMARY DATA'!$D:$D=$C638,'SUMMARY DATA'!$B:$B=""RWS"",'SUMMARY DATA'!$H:$H=$D638)),"""")
  )
)"),"")</f>
        <v/>
      </c>
      <c r="I638" s="18" t="str">
        <f>IFERROR(__xludf.DUMMYFUNCTION("IF(H638="""","""",
SUM(ARRAYFORMULA(VALUE(SPLIT(H638,CHAR(10)))))
)"),"")</f>
        <v/>
      </c>
      <c r="J638" s="17" t="str">
        <f>IFERROR(__xludf.DUMMYFUNCTION("IFERROR(
  TEXTJOIN(CHAR(10),TRUE,FILTER('SUMMARY DATA'!I:I,'SUMMARY DATA'!$A:$A=$A638,'SUMMARY DATA'!$C:$C=$B638,'SUMMARY DATA'!$B:$B=""RWS"")),
  IF(
    OR(
      ISNUMBER(SEARCH(""CDM CASH DEPOSIT"",$C638)),
      ISNUMBER(SEARCH(""CASH DEPOSIT"",$C63"&amp;"8)),
      COUNTIFS('SUMMARY DATA'!$D:$D,$C638,'SUMMARY DATA'!$B:$B,""RWS"")&lt;&gt;1
    ),
    """",
    IFERROR(TEXTJOIN(CHAR(10),TRUE,FILTER('SUMMARY DATA'!I:I,'SUMMARY DATA'!$D:$D=$C638,'SUMMARY DATA'!$B:$B=""RWS"")),"""")
  )
)"),"")</f>
        <v/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Height="1" spans="1:27">
      <c r="A639" s="2"/>
      <c r="B639" s="15">
        <v>46041</v>
      </c>
      <c r="C639" s="2" t="s">
        <v>2127</v>
      </c>
      <c r="D639" s="3">
        <v>3.88</v>
      </c>
      <c r="E639" s="16" t="str">
        <f>IFERROR(__xludf.DUMMYFUNCTION("IFERROR(
  TEXTJOIN(CHAR(10),TRUE,FILTER('SUMMARY DATA'!E:E,'SUMMARY DATA'!$A:$A=$A639,'SUMMARY DATA'!$C:$C=$B639,'SUMMARY DATA'!$B:$B=""RWS"")),
  IF(
    OR(
      ISNUMBER(SEARCH(""CDM CASH DEPOSIT"",$C639)),
      ISNUMBER(SEARCH(""CASH DEPOSIT"",$C63"&amp;"9)),
      COUNTIFS('SUMMARY DATA'!$D:$D,$C639,'SUMMARY DATA'!$B:$B,""RWS"")&lt;&gt;1
    ),
    """",
    IFERROR(TEXTJOIN(CHAR(10),TRUE,FILTER('SUMMARY DATA'!E:E,'SUMMARY DATA'!$D:$D=$C639,'SUMMARY DATA'!$B:$B=""RWS"")),"""")
  )
)"),"")</f>
        <v/>
      </c>
      <c r="F639" s="17" t="str">
        <f>IFERROR(__xludf.DUMMYFUNCTION("IFERROR(
  TEXTJOIN(CHAR(10),TRUE,FILTER('SUMMARY DATA'!F:F,'SUMMARY DATA'!$A:$A=$A639,'SUMMARY DATA'!$C:$C=$B639,'SUMMARY DATA'!$B:$B=""RWS"")),
  IF(
    OR(
      ISNUMBER(SEARCH(""CDM CASH DEPOSIT"",$C639)),
      ISNUMBER(SEARCH(""CASH DEPOSIT"",$C63"&amp;"9)),
      COUNTIFS('SUMMARY DATA'!$D:$D,$C639,'SUMMARY DATA'!$B:$B,""RWS"")&lt;&gt;1
    ),
    """",
    IFERROR(TEXTJOIN(CHAR(10),TRUE,FILTER('SUMMARY DATA'!F:F,'SUMMARY DATA'!$D:$D=$C639,'SUMMARY DATA'!$B:$B=""RWS"")),"""")
  )
)"),"")</f>
        <v/>
      </c>
      <c r="G639" s="17" t="str">
        <f>IFERROR(__xludf.DUMMYFUNCTION("IFERROR(
  TEXTJOIN(CHAR(10),TRUE,FILTER('SUMMARY DATA'!G:G,'SUMMARY DATA'!$A:$A=$A639,'SUMMARY DATA'!$C:$C=$B639,'SUMMARY DATA'!$B:$B=""RWS"")),
  IF(
    OR(
      ISNUMBER(SEARCH(""CDM CASH DEPOSIT"",$C639)),
      ISNUMBER(SEARCH(""CASH DEPOSIT"",$C63"&amp;"9)),
      COUNTIFS('SUMMARY DATA'!$D:$D,$C639,'SUMMARY DATA'!$B:$B,""RWS"")&lt;&gt;1
    ),
    """",
    IFERROR(TEXTJOIN(CHAR(10),TRUE,FILTER('SUMMARY DATA'!G:G,'SUMMARY DATA'!$D:$D=$C639,'SUMMARY DATA'!$B:$B=""RWS"")),"""")
  )
)"),"")</f>
        <v/>
      </c>
      <c r="H639" s="18" t="str">
        <f>IFERROR(__xludf.DUMMYFUNCTION("IFERROR(
  TEXTJOIN(CHAR(10),TRUE,FILTER('SUMMARY DATA'!H:H,'SUMMARY DATA'!$A:$A=$A639,'SUMMARY DATA'!$C:$C=$B639,'SUMMARY DATA'!$B:$B=""RWS"",'SUMMARY DATA'!$H:$H=$D639)),
  IF(
    OR(
      ISNUMBER(SEARCH(""CDM CASH DEPOSIT"",$C639)),
      ISNUMBER(S"&amp;"EARCH(""CASH DEPOSIT"",$C639))
    ),
    """",
    IFERROR(TEXTJOIN(CHAR(10),TRUE,FILTER('SUMMARY DATA'!H:H,'SUMMARY DATA'!$D:$D=$C639,'SUMMARY DATA'!$B:$B=""RWS"",'SUMMARY DATA'!$H:$H=$D639)),"""")
  )
)"),"")</f>
        <v/>
      </c>
      <c r="I639" s="18" t="str">
        <f>IFERROR(__xludf.DUMMYFUNCTION("IF(H639="""","""",
SUM(ARRAYFORMULA(VALUE(SPLIT(H639,CHAR(10)))))
)"),"")</f>
        <v/>
      </c>
      <c r="J639" s="17" t="str">
        <f>IFERROR(__xludf.DUMMYFUNCTION("IFERROR(
  TEXTJOIN(CHAR(10),TRUE,FILTER('SUMMARY DATA'!I:I,'SUMMARY DATA'!$A:$A=$A639,'SUMMARY DATA'!$C:$C=$B639,'SUMMARY DATA'!$B:$B=""RWS"")),
  IF(
    OR(
      ISNUMBER(SEARCH(""CDM CASH DEPOSIT"",$C639)),
      ISNUMBER(SEARCH(""CASH DEPOSIT"",$C63"&amp;"9)),
      COUNTIFS('SUMMARY DATA'!$D:$D,$C639,'SUMMARY DATA'!$B:$B,""RWS"")&lt;&gt;1
    ),
    """",
    IFERROR(TEXTJOIN(CHAR(10),TRUE,FILTER('SUMMARY DATA'!I:I,'SUMMARY DATA'!$D:$D=$C639,'SUMMARY DATA'!$B:$B=""RWS"")),"""")
  )
)"),"")</f>
        <v/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Height="1" spans="1:27">
      <c r="A640" s="2" t="s">
        <v>2128</v>
      </c>
      <c r="B640" s="15">
        <v>46041</v>
      </c>
      <c r="C640" s="2" t="s">
        <v>23</v>
      </c>
      <c r="D640" s="3">
        <v>60</v>
      </c>
      <c r="E640" s="16" t="str">
        <f>IFERROR(__xludf.DUMMYFUNCTION("IFERROR(
  TEXTJOIN(CHAR(10),TRUE,FILTER('SUMMARY DATA'!E:E,'SUMMARY DATA'!$A:$A=$A640,'SUMMARY DATA'!$C:$C=$B640,'SUMMARY DATA'!$B:$B=""RWS"")),
  IF(
    OR(
      ISNUMBER(SEARCH(""CDM CASH DEPOSIT"",$C640)),
      ISNUMBER(SEARCH(""CASH DEPOSIT"",$C64"&amp;"0)),
      COUNTIFS('SUMMARY DATA'!$D:$D,$C640,'SUMMARY DATA'!$B:$B,""RWS"")&lt;&gt;1
    ),
    """",
    IFERROR(TEXTJOIN(CHAR(10),TRUE,FILTER('SUMMARY DATA'!E:E,'SUMMARY DATA'!$D:$D=$C640,'SUMMARY DATA'!$B:$B=""RWS"")),"""")
  )
)"),"")</f>
        <v/>
      </c>
      <c r="F640" s="17" t="str">
        <f>IFERROR(__xludf.DUMMYFUNCTION("IFERROR(
  TEXTJOIN(CHAR(10),TRUE,FILTER('SUMMARY DATA'!F:F,'SUMMARY DATA'!$A:$A=$A640,'SUMMARY DATA'!$C:$C=$B640,'SUMMARY DATA'!$B:$B=""RWS"")),
  IF(
    OR(
      ISNUMBER(SEARCH(""CDM CASH DEPOSIT"",$C640)),
      ISNUMBER(SEARCH(""CASH DEPOSIT"",$C64"&amp;"0)),
      COUNTIFS('SUMMARY DATA'!$D:$D,$C640,'SUMMARY DATA'!$B:$B,""RWS"")&lt;&gt;1
    ),
    """",
    IFERROR(TEXTJOIN(CHAR(10),TRUE,FILTER('SUMMARY DATA'!F:F,'SUMMARY DATA'!$D:$D=$C640,'SUMMARY DATA'!$B:$B=""RWS"")),"""")
  )
)"),"")</f>
        <v/>
      </c>
      <c r="G640" s="17" t="str">
        <f>IFERROR(__xludf.DUMMYFUNCTION("IFERROR(
  TEXTJOIN(CHAR(10),TRUE,FILTER('SUMMARY DATA'!G:G,'SUMMARY DATA'!$A:$A=$A640,'SUMMARY DATA'!$C:$C=$B640,'SUMMARY DATA'!$B:$B=""RWS"")),
  IF(
    OR(
      ISNUMBER(SEARCH(""CDM CASH DEPOSIT"",$C640)),
      ISNUMBER(SEARCH(""CASH DEPOSIT"",$C64"&amp;"0)),
      COUNTIFS('SUMMARY DATA'!$D:$D,$C640,'SUMMARY DATA'!$B:$B,""RWS"")&lt;&gt;1
    ),
    """",
    IFERROR(TEXTJOIN(CHAR(10),TRUE,FILTER('SUMMARY DATA'!G:G,'SUMMARY DATA'!$D:$D=$C640,'SUMMARY DATA'!$B:$B=""RWS"")),"""")
  )
)"),"")</f>
        <v/>
      </c>
      <c r="H640" s="18" t="str">
        <f>IFERROR(__xludf.DUMMYFUNCTION("IFERROR(
  TEXTJOIN(CHAR(10),TRUE,FILTER('SUMMARY DATA'!H:H,'SUMMARY DATA'!$A:$A=$A640,'SUMMARY DATA'!$C:$C=$B640,'SUMMARY DATA'!$B:$B=""RWS"",'SUMMARY DATA'!$H:$H=$D640)),
  IF(
    OR(
      ISNUMBER(SEARCH(""CDM CASH DEPOSIT"",$C640)),
      ISNUMBER(S"&amp;"EARCH(""CASH DEPOSIT"",$C640))
    ),
    """",
    IFERROR(TEXTJOIN(CHAR(10),TRUE,FILTER('SUMMARY DATA'!H:H,'SUMMARY DATA'!$D:$D=$C640,'SUMMARY DATA'!$B:$B=""RWS"",'SUMMARY DATA'!$H:$H=$D640)),"""")
  )
)"),"")</f>
        <v/>
      </c>
      <c r="I640" s="18" t="str">
        <f>IFERROR(__xludf.DUMMYFUNCTION("IF(H640="""","""",
SUM(ARRAYFORMULA(VALUE(SPLIT(H640,CHAR(10)))))
)"),"")</f>
        <v/>
      </c>
      <c r="J640" s="17" t="str">
        <f>IFERROR(__xludf.DUMMYFUNCTION("IFERROR(
  TEXTJOIN(CHAR(10),TRUE,FILTER('SUMMARY DATA'!I:I,'SUMMARY DATA'!$A:$A=$A640,'SUMMARY DATA'!$C:$C=$B640,'SUMMARY DATA'!$B:$B=""RWS"")),
  IF(
    OR(
      ISNUMBER(SEARCH(""CDM CASH DEPOSIT"",$C640)),
      ISNUMBER(SEARCH(""CASH DEPOSIT"",$C64"&amp;"0)),
      COUNTIFS('SUMMARY DATA'!$D:$D,$C640,'SUMMARY DATA'!$B:$B,""RWS"")&lt;&gt;1
    ),
    """",
    IFERROR(TEXTJOIN(CHAR(10),TRUE,FILTER('SUMMARY DATA'!I:I,'SUMMARY DATA'!$D:$D=$C640,'SUMMARY DATA'!$B:$B=""RWS"")),"""")
  )
)"),"")</f>
        <v/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Height="1" spans="1:27">
      <c r="A641" s="2" t="s">
        <v>2129</v>
      </c>
      <c r="B641" s="15">
        <v>46041</v>
      </c>
      <c r="C641" s="2" t="s">
        <v>2130</v>
      </c>
      <c r="D641" s="3">
        <v>10</v>
      </c>
      <c r="E641" s="16" t="str">
        <f>IFERROR(__xludf.DUMMYFUNCTION("IFERROR(
  TEXTJOIN(CHAR(10),TRUE,FILTER('SUMMARY DATA'!E:E,'SUMMARY DATA'!$A:$A=$A641,'SUMMARY DATA'!$C:$C=$B641,'SUMMARY DATA'!$B:$B=""RWS"")),
  IF(
    OR(
      ISNUMBER(SEARCH(""CDM CASH DEPOSIT"",$C641)),
      ISNUMBER(SEARCH(""CASH DEPOSIT"",$C64"&amp;"1)),
      COUNTIFS('SUMMARY DATA'!$D:$D,$C641,'SUMMARY DATA'!$B:$B,""RWS"")&lt;&gt;1
    ),
    """",
    IFERROR(TEXTJOIN(CHAR(10),TRUE,FILTER('SUMMARY DATA'!E:E,'SUMMARY DATA'!$D:$D=$C641,'SUMMARY DATA'!$B:$B=""RWS"")),"""")
  )
)"),"")</f>
        <v/>
      </c>
      <c r="F641" s="17" t="str">
        <f>IFERROR(__xludf.DUMMYFUNCTION("IFERROR(
  TEXTJOIN(CHAR(10),TRUE,FILTER('SUMMARY DATA'!F:F,'SUMMARY DATA'!$A:$A=$A641,'SUMMARY DATA'!$C:$C=$B641,'SUMMARY DATA'!$B:$B=""RWS"")),
  IF(
    OR(
      ISNUMBER(SEARCH(""CDM CASH DEPOSIT"",$C641)),
      ISNUMBER(SEARCH(""CASH DEPOSIT"",$C64"&amp;"1)),
      COUNTIFS('SUMMARY DATA'!$D:$D,$C641,'SUMMARY DATA'!$B:$B,""RWS"")&lt;&gt;1
    ),
    """",
    IFERROR(TEXTJOIN(CHAR(10),TRUE,FILTER('SUMMARY DATA'!F:F,'SUMMARY DATA'!$D:$D=$C641,'SUMMARY DATA'!$B:$B=""RWS"")),"""")
  )
)"),"")</f>
        <v/>
      </c>
      <c r="G641" s="17" t="str">
        <f>IFERROR(__xludf.DUMMYFUNCTION("IFERROR(
  TEXTJOIN(CHAR(10),TRUE,FILTER('SUMMARY DATA'!G:G,'SUMMARY DATA'!$A:$A=$A641,'SUMMARY DATA'!$C:$C=$B641,'SUMMARY DATA'!$B:$B=""RWS"")),
  IF(
    OR(
      ISNUMBER(SEARCH(""CDM CASH DEPOSIT"",$C641)),
      ISNUMBER(SEARCH(""CASH DEPOSIT"",$C64"&amp;"1)),
      COUNTIFS('SUMMARY DATA'!$D:$D,$C641,'SUMMARY DATA'!$B:$B,""RWS"")&lt;&gt;1
    ),
    """",
    IFERROR(TEXTJOIN(CHAR(10),TRUE,FILTER('SUMMARY DATA'!G:G,'SUMMARY DATA'!$D:$D=$C641,'SUMMARY DATA'!$B:$B=""RWS"")),"""")
  )
)"),"")</f>
        <v/>
      </c>
      <c r="H641" s="18" t="str">
        <f>IFERROR(__xludf.DUMMYFUNCTION("IFERROR(
  TEXTJOIN(CHAR(10),TRUE,FILTER('SUMMARY DATA'!H:H,'SUMMARY DATA'!$A:$A=$A641,'SUMMARY DATA'!$C:$C=$B641,'SUMMARY DATA'!$B:$B=""RWS"",'SUMMARY DATA'!$H:$H=$D641)),
  IF(
    OR(
      ISNUMBER(SEARCH(""CDM CASH DEPOSIT"",$C641)),
      ISNUMBER(S"&amp;"EARCH(""CASH DEPOSIT"",$C641))
    ),
    """",
    IFERROR(TEXTJOIN(CHAR(10),TRUE,FILTER('SUMMARY DATA'!H:H,'SUMMARY DATA'!$D:$D=$C641,'SUMMARY DATA'!$B:$B=""RWS"",'SUMMARY DATA'!$H:$H=$D641)),"""")
  )
)"),"")</f>
        <v/>
      </c>
      <c r="I641" s="18" t="str">
        <f>IFERROR(__xludf.DUMMYFUNCTION("IF(H641="""","""",
SUM(ARRAYFORMULA(VALUE(SPLIT(H641,CHAR(10)))))
)"),"")</f>
        <v/>
      </c>
      <c r="J641" s="17" t="str">
        <f>IFERROR(__xludf.DUMMYFUNCTION("IFERROR(
  TEXTJOIN(CHAR(10),TRUE,FILTER('SUMMARY DATA'!I:I,'SUMMARY DATA'!$A:$A=$A641,'SUMMARY DATA'!$C:$C=$B641,'SUMMARY DATA'!$B:$B=""RWS"")),
  IF(
    OR(
      ISNUMBER(SEARCH(""CDM CASH DEPOSIT"",$C641)),
      ISNUMBER(SEARCH(""CASH DEPOSIT"",$C64"&amp;"1)),
      COUNTIFS('SUMMARY DATA'!$D:$D,$C641,'SUMMARY DATA'!$B:$B,""RWS"")&lt;&gt;1
    ),
    """",
    IFERROR(TEXTJOIN(CHAR(10),TRUE,FILTER('SUMMARY DATA'!I:I,'SUMMARY DATA'!$D:$D=$C641,'SUMMARY DATA'!$B:$B=""RWS"")),"""")
  )
)"),"")</f>
        <v/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Height="1" spans="1:27">
      <c r="A642" s="2" t="s">
        <v>2131</v>
      </c>
      <c r="B642" s="15">
        <v>46041</v>
      </c>
      <c r="C642" s="2" t="s">
        <v>2132</v>
      </c>
      <c r="D642" s="3">
        <v>160.83</v>
      </c>
      <c r="E642" s="16" t="str">
        <f>IFERROR(__xludf.DUMMYFUNCTION("IFERROR(
  TEXTJOIN(CHAR(10),TRUE,FILTER('SUMMARY DATA'!E:E,'SUMMARY DATA'!$A:$A=$A642,'SUMMARY DATA'!$C:$C=$B642,'SUMMARY DATA'!$B:$B=""RWS"")),
  IF(
    OR(
      ISNUMBER(SEARCH(""CDM CASH DEPOSIT"",$C642)),
      ISNUMBER(SEARCH(""CASH DEPOSIT"",$C64"&amp;"2)),
      COUNTIFS('SUMMARY DATA'!$D:$D,$C642,'SUMMARY DATA'!$B:$B,""RWS"")&lt;&gt;1
    ),
    """",
    IFERROR(TEXTJOIN(CHAR(10),TRUE,FILTER('SUMMARY DATA'!E:E,'SUMMARY DATA'!$D:$D=$C642,'SUMMARY DATA'!$B:$B=""RWS"")),"""")
  )
)"),"")</f>
        <v/>
      </c>
      <c r="F642" s="17" t="str">
        <f>IFERROR(__xludf.DUMMYFUNCTION("IFERROR(
  TEXTJOIN(CHAR(10),TRUE,FILTER('SUMMARY DATA'!F:F,'SUMMARY DATA'!$A:$A=$A642,'SUMMARY DATA'!$C:$C=$B642,'SUMMARY DATA'!$B:$B=""RWS"")),
  IF(
    OR(
      ISNUMBER(SEARCH(""CDM CASH DEPOSIT"",$C642)),
      ISNUMBER(SEARCH(""CASH DEPOSIT"",$C64"&amp;"2)),
      COUNTIFS('SUMMARY DATA'!$D:$D,$C642,'SUMMARY DATA'!$B:$B,""RWS"")&lt;&gt;1
    ),
    """",
    IFERROR(TEXTJOIN(CHAR(10),TRUE,FILTER('SUMMARY DATA'!F:F,'SUMMARY DATA'!$D:$D=$C642,'SUMMARY DATA'!$B:$B=""RWS"")),"""")
  )
)"),"")</f>
        <v/>
      </c>
      <c r="G642" s="17" t="str">
        <f>IFERROR(__xludf.DUMMYFUNCTION("IFERROR(
  TEXTJOIN(CHAR(10),TRUE,FILTER('SUMMARY DATA'!G:G,'SUMMARY DATA'!$A:$A=$A642,'SUMMARY DATA'!$C:$C=$B642,'SUMMARY DATA'!$B:$B=""RWS"")),
  IF(
    OR(
      ISNUMBER(SEARCH(""CDM CASH DEPOSIT"",$C642)),
      ISNUMBER(SEARCH(""CASH DEPOSIT"",$C64"&amp;"2)),
      COUNTIFS('SUMMARY DATA'!$D:$D,$C642,'SUMMARY DATA'!$B:$B,""RWS"")&lt;&gt;1
    ),
    """",
    IFERROR(TEXTJOIN(CHAR(10),TRUE,FILTER('SUMMARY DATA'!G:G,'SUMMARY DATA'!$D:$D=$C642,'SUMMARY DATA'!$B:$B=""RWS"")),"""")
  )
)"),"")</f>
        <v/>
      </c>
      <c r="H642" s="18" t="str">
        <f>IFERROR(__xludf.DUMMYFUNCTION("IFERROR(
  TEXTJOIN(CHAR(10),TRUE,FILTER('SUMMARY DATA'!H:H,'SUMMARY DATA'!$A:$A=$A642,'SUMMARY DATA'!$C:$C=$B642,'SUMMARY DATA'!$B:$B=""RWS"",'SUMMARY DATA'!$H:$H=$D642)),
  IF(
    OR(
      ISNUMBER(SEARCH(""CDM CASH DEPOSIT"",$C642)),
      ISNUMBER(S"&amp;"EARCH(""CASH DEPOSIT"",$C642))
    ),
    """",
    IFERROR(TEXTJOIN(CHAR(10),TRUE,FILTER('SUMMARY DATA'!H:H,'SUMMARY DATA'!$D:$D=$C642,'SUMMARY DATA'!$B:$B=""RWS"",'SUMMARY DATA'!$H:$H=$D642)),"""")
  )
)"),"")</f>
        <v/>
      </c>
      <c r="I642" s="18" t="str">
        <f>IFERROR(__xludf.DUMMYFUNCTION("IF(H642="""","""",
SUM(ARRAYFORMULA(VALUE(SPLIT(H642,CHAR(10)))))
)"),"")</f>
        <v/>
      </c>
      <c r="J642" s="17" t="str">
        <f>IFERROR(__xludf.DUMMYFUNCTION("IFERROR(
  TEXTJOIN(CHAR(10),TRUE,FILTER('SUMMARY DATA'!I:I,'SUMMARY DATA'!$A:$A=$A642,'SUMMARY DATA'!$C:$C=$B642,'SUMMARY DATA'!$B:$B=""RWS"")),
  IF(
    OR(
      ISNUMBER(SEARCH(""CDM CASH DEPOSIT"",$C642)),
      ISNUMBER(SEARCH(""CASH DEPOSIT"",$C64"&amp;"2)),
      COUNTIFS('SUMMARY DATA'!$D:$D,$C642,'SUMMARY DATA'!$B:$B,""RWS"")&lt;&gt;1
    ),
    """",
    IFERROR(TEXTJOIN(CHAR(10),TRUE,FILTER('SUMMARY DATA'!I:I,'SUMMARY DATA'!$D:$D=$C642,'SUMMARY DATA'!$B:$B=""RWS"")),"""")
  )
)"),"")</f>
        <v/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Height="1" spans="1:27">
      <c r="A643" s="2" t="s">
        <v>2133</v>
      </c>
      <c r="B643" s="15">
        <v>46041</v>
      </c>
      <c r="C643" s="2" t="s">
        <v>2134</v>
      </c>
      <c r="D643" s="3">
        <v>115.4</v>
      </c>
      <c r="E643" s="16" t="str">
        <f>IFERROR(__xludf.DUMMYFUNCTION("IFERROR(
  TEXTJOIN(CHAR(10),TRUE,FILTER('SUMMARY DATA'!E:E,'SUMMARY DATA'!$A:$A=$A643,'SUMMARY DATA'!$C:$C=$B643,'SUMMARY DATA'!$B:$B=""RWS"")),
  IF(
    OR(
      ISNUMBER(SEARCH(""CDM CASH DEPOSIT"",$C643)),
      ISNUMBER(SEARCH(""CASH DEPOSIT"",$C64"&amp;"3)),
      COUNTIFS('SUMMARY DATA'!$D:$D,$C643,'SUMMARY DATA'!$B:$B,""RWS"")&lt;&gt;1
    ),
    """",
    IFERROR(TEXTJOIN(CHAR(10),TRUE,FILTER('SUMMARY DATA'!E:E,'SUMMARY DATA'!$D:$D=$C643,'SUMMARY DATA'!$B:$B=""RWS"")),"""")
  )
)"),"")</f>
        <v/>
      </c>
      <c r="F643" s="17" t="str">
        <f>IFERROR(__xludf.DUMMYFUNCTION("IFERROR(
  TEXTJOIN(CHAR(10),TRUE,FILTER('SUMMARY DATA'!F:F,'SUMMARY DATA'!$A:$A=$A643,'SUMMARY DATA'!$C:$C=$B643,'SUMMARY DATA'!$B:$B=""RWS"")),
  IF(
    OR(
      ISNUMBER(SEARCH(""CDM CASH DEPOSIT"",$C643)),
      ISNUMBER(SEARCH(""CASH DEPOSIT"",$C64"&amp;"3)),
      COUNTIFS('SUMMARY DATA'!$D:$D,$C643,'SUMMARY DATA'!$B:$B,""RWS"")&lt;&gt;1
    ),
    """",
    IFERROR(TEXTJOIN(CHAR(10),TRUE,FILTER('SUMMARY DATA'!F:F,'SUMMARY DATA'!$D:$D=$C643,'SUMMARY DATA'!$B:$B=""RWS"")),"""")
  )
)"),"")</f>
        <v/>
      </c>
      <c r="G643" s="17" t="str">
        <f>IFERROR(__xludf.DUMMYFUNCTION("IFERROR(
  TEXTJOIN(CHAR(10),TRUE,FILTER('SUMMARY DATA'!G:G,'SUMMARY DATA'!$A:$A=$A643,'SUMMARY DATA'!$C:$C=$B643,'SUMMARY DATA'!$B:$B=""RWS"")),
  IF(
    OR(
      ISNUMBER(SEARCH(""CDM CASH DEPOSIT"",$C643)),
      ISNUMBER(SEARCH(""CASH DEPOSIT"",$C64"&amp;"3)),
      COUNTIFS('SUMMARY DATA'!$D:$D,$C643,'SUMMARY DATA'!$B:$B,""RWS"")&lt;&gt;1
    ),
    """",
    IFERROR(TEXTJOIN(CHAR(10),TRUE,FILTER('SUMMARY DATA'!G:G,'SUMMARY DATA'!$D:$D=$C643,'SUMMARY DATA'!$B:$B=""RWS"")),"""")
  )
)"),"")</f>
        <v/>
      </c>
      <c r="H643" s="18" t="str">
        <f>IFERROR(__xludf.DUMMYFUNCTION("IFERROR(
  TEXTJOIN(CHAR(10),TRUE,FILTER('SUMMARY DATA'!H:H,'SUMMARY DATA'!$A:$A=$A643,'SUMMARY DATA'!$C:$C=$B643,'SUMMARY DATA'!$B:$B=""RWS"",'SUMMARY DATA'!$H:$H=$D643)),
  IF(
    OR(
      ISNUMBER(SEARCH(""CDM CASH DEPOSIT"",$C643)),
      ISNUMBER(S"&amp;"EARCH(""CASH DEPOSIT"",$C643))
    ),
    """",
    IFERROR(TEXTJOIN(CHAR(10),TRUE,FILTER('SUMMARY DATA'!H:H,'SUMMARY DATA'!$D:$D=$C643,'SUMMARY DATA'!$B:$B=""RWS"",'SUMMARY DATA'!$H:$H=$D643)),"""")
  )
)"),"")</f>
        <v/>
      </c>
      <c r="I643" s="18" t="str">
        <f>IFERROR(__xludf.DUMMYFUNCTION("IF(H643="""","""",
SUM(ARRAYFORMULA(VALUE(SPLIT(H643,CHAR(10)))))
)"),"")</f>
        <v/>
      </c>
      <c r="J643" s="17" t="str">
        <f>IFERROR(__xludf.DUMMYFUNCTION("IFERROR(
  TEXTJOIN(CHAR(10),TRUE,FILTER('SUMMARY DATA'!I:I,'SUMMARY DATA'!$A:$A=$A643,'SUMMARY DATA'!$C:$C=$B643,'SUMMARY DATA'!$B:$B=""RWS"")),
  IF(
    OR(
      ISNUMBER(SEARCH(""CDM CASH DEPOSIT"",$C643)),
      ISNUMBER(SEARCH(""CASH DEPOSIT"",$C64"&amp;"3)),
      COUNTIFS('SUMMARY DATA'!$D:$D,$C643,'SUMMARY DATA'!$B:$B,""RWS"")&lt;&gt;1
    ),
    """",
    IFERROR(TEXTJOIN(CHAR(10),TRUE,FILTER('SUMMARY DATA'!I:I,'SUMMARY DATA'!$D:$D=$C643,'SUMMARY DATA'!$B:$B=""RWS"")),"""")
  )
)"),"")</f>
        <v/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Height="1" spans="1:27">
      <c r="A644" s="2"/>
      <c r="B644" s="15">
        <v>46041</v>
      </c>
      <c r="C644" s="2" t="s">
        <v>2135</v>
      </c>
      <c r="D644" s="3">
        <v>186</v>
      </c>
      <c r="E644" s="16" t="str">
        <f>IFERROR(__xludf.DUMMYFUNCTION("IFERROR(
  TEXTJOIN(CHAR(10),TRUE,FILTER('SUMMARY DATA'!E:E,'SUMMARY DATA'!$A:$A=$A644,'SUMMARY DATA'!$C:$C=$B644,'SUMMARY DATA'!$B:$B=""RWS"")),
  IF(
    OR(
      ISNUMBER(SEARCH(""CDM CASH DEPOSIT"",$C644)),
      ISNUMBER(SEARCH(""CASH DEPOSIT"",$C64"&amp;"4)),
      COUNTIFS('SUMMARY DATA'!$D:$D,$C644,'SUMMARY DATA'!$B:$B,""RWS"")&lt;&gt;1
    ),
    """",
    IFERROR(TEXTJOIN(CHAR(10),TRUE,FILTER('SUMMARY DATA'!E:E,'SUMMARY DATA'!$D:$D=$C644,'SUMMARY DATA'!$B:$B=""RWS"")),"""")
  )
)"),"")</f>
        <v/>
      </c>
      <c r="F644" s="17" t="str">
        <f>IFERROR(__xludf.DUMMYFUNCTION("IFERROR(
  TEXTJOIN(CHAR(10),TRUE,FILTER('SUMMARY DATA'!F:F,'SUMMARY DATA'!$A:$A=$A644,'SUMMARY DATA'!$C:$C=$B644,'SUMMARY DATA'!$B:$B=""RWS"")),
  IF(
    OR(
      ISNUMBER(SEARCH(""CDM CASH DEPOSIT"",$C644)),
      ISNUMBER(SEARCH(""CASH DEPOSIT"",$C64"&amp;"4)),
      COUNTIFS('SUMMARY DATA'!$D:$D,$C644,'SUMMARY DATA'!$B:$B,""RWS"")&lt;&gt;1
    ),
    """",
    IFERROR(TEXTJOIN(CHAR(10),TRUE,FILTER('SUMMARY DATA'!F:F,'SUMMARY DATA'!$D:$D=$C644,'SUMMARY DATA'!$B:$B=""RWS"")),"""")
  )
)"),"")</f>
        <v/>
      </c>
      <c r="G644" s="17" t="str">
        <f>IFERROR(__xludf.DUMMYFUNCTION("IFERROR(
  TEXTJOIN(CHAR(10),TRUE,FILTER('SUMMARY DATA'!G:G,'SUMMARY DATA'!$A:$A=$A644,'SUMMARY DATA'!$C:$C=$B644,'SUMMARY DATA'!$B:$B=""RWS"")),
  IF(
    OR(
      ISNUMBER(SEARCH(""CDM CASH DEPOSIT"",$C644)),
      ISNUMBER(SEARCH(""CASH DEPOSIT"",$C64"&amp;"4)),
      COUNTIFS('SUMMARY DATA'!$D:$D,$C644,'SUMMARY DATA'!$B:$B,""RWS"")&lt;&gt;1
    ),
    """",
    IFERROR(TEXTJOIN(CHAR(10),TRUE,FILTER('SUMMARY DATA'!G:G,'SUMMARY DATA'!$D:$D=$C644,'SUMMARY DATA'!$B:$B=""RWS"")),"""")
  )
)"),"")</f>
        <v/>
      </c>
      <c r="H644" s="18" t="str">
        <f>IFERROR(__xludf.DUMMYFUNCTION("IFERROR(
  TEXTJOIN(CHAR(10),TRUE,FILTER('SUMMARY DATA'!H:H,'SUMMARY DATA'!$A:$A=$A644,'SUMMARY DATA'!$C:$C=$B644,'SUMMARY DATA'!$B:$B=""RWS"",'SUMMARY DATA'!$H:$H=$D644)),
  IF(
    OR(
      ISNUMBER(SEARCH(""CDM CASH DEPOSIT"",$C644)),
      ISNUMBER(S"&amp;"EARCH(""CASH DEPOSIT"",$C644))
    ),
    """",
    IFERROR(TEXTJOIN(CHAR(10),TRUE,FILTER('SUMMARY DATA'!H:H,'SUMMARY DATA'!$D:$D=$C644,'SUMMARY DATA'!$B:$B=""RWS"",'SUMMARY DATA'!$H:$H=$D644)),"""")
  )
)"),"")</f>
        <v/>
      </c>
      <c r="I644" s="18" t="str">
        <f>IFERROR(__xludf.DUMMYFUNCTION("IF(H644="""","""",
SUM(ARRAYFORMULA(VALUE(SPLIT(H644,CHAR(10)))))
)"),"")</f>
        <v/>
      </c>
      <c r="J644" s="17" t="str">
        <f>IFERROR(__xludf.DUMMYFUNCTION("IFERROR(
  TEXTJOIN(CHAR(10),TRUE,FILTER('SUMMARY DATA'!I:I,'SUMMARY DATA'!$A:$A=$A644,'SUMMARY DATA'!$C:$C=$B644,'SUMMARY DATA'!$B:$B=""RWS"")),
  IF(
    OR(
      ISNUMBER(SEARCH(""CDM CASH DEPOSIT"",$C644)),
      ISNUMBER(SEARCH(""CASH DEPOSIT"",$C64"&amp;"4)),
      COUNTIFS('SUMMARY DATA'!$D:$D,$C644,'SUMMARY DATA'!$B:$B,""RWS"")&lt;&gt;1
    ),
    """",
    IFERROR(TEXTJOIN(CHAR(10),TRUE,FILTER('SUMMARY DATA'!I:I,'SUMMARY DATA'!$D:$D=$C644,'SUMMARY DATA'!$B:$B=""RWS"")),"""")
  )
)"),"")</f>
        <v/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Height="1" spans="1:27">
      <c r="A645" s="2"/>
      <c r="B645" s="15">
        <v>46041</v>
      </c>
      <c r="C645" s="2" t="s">
        <v>2136</v>
      </c>
      <c r="D645" s="3">
        <v>15.87</v>
      </c>
      <c r="E645" s="16" t="str">
        <f>IFERROR(__xludf.DUMMYFUNCTION("IFERROR(
  TEXTJOIN(CHAR(10),TRUE,FILTER('SUMMARY DATA'!E:E,'SUMMARY DATA'!$A:$A=$A645,'SUMMARY DATA'!$C:$C=$B645,'SUMMARY DATA'!$B:$B=""RWS"")),
  IF(
    OR(
      ISNUMBER(SEARCH(""CDM CASH DEPOSIT"",$C645)),
      ISNUMBER(SEARCH(""CASH DEPOSIT"",$C64"&amp;"5)),
      COUNTIFS('SUMMARY DATA'!$D:$D,$C645,'SUMMARY DATA'!$B:$B,""RWS"")&lt;&gt;1
    ),
    """",
    IFERROR(TEXTJOIN(CHAR(10),TRUE,FILTER('SUMMARY DATA'!E:E,'SUMMARY DATA'!$D:$D=$C645,'SUMMARY DATA'!$B:$B=""RWS"")),"""")
  )
)"),"")</f>
        <v/>
      </c>
      <c r="F645" s="17" t="str">
        <f>IFERROR(__xludf.DUMMYFUNCTION("IFERROR(
  TEXTJOIN(CHAR(10),TRUE,FILTER('SUMMARY DATA'!F:F,'SUMMARY DATA'!$A:$A=$A645,'SUMMARY DATA'!$C:$C=$B645,'SUMMARY DATA'!$B:$B=""RWS"")),
  IF(
    OR(
      ISNUMBER(SEARCH(""CDM CASH DEPOSIT"",$C645)),
      ISNUMBER(SEARCH(""CASH DEPOSIT"",$C64"&amp;"5)),
      COUNTIFS('SUMMARY DATA'!$D:$D,$C645,'SUMMARY DATA'!$B:$B,""RWS"")&lt;&gt;1
    ),
    """",
    IFERROR(TEXTJOIN(CHAR(10),TRUE,FILTER('SUMMARY DATA'!F:F,'SUMMARY DATA'!$D:$D=$C645,'SUMMARY DATA'!$B:$B=""RWS"")),"""")
  )
)"),"")</f>
        <v/>
      </c>
      <c r="G645" s="17" t="str">
        <f>IFERROR(__xludf.DUMMYFUNCTION("IFERROR(
  TEXTJOIN(CHAR(10),TRUE,FILTER('SUMMARY DATA'!G:G,'SUMMARY DATA'!$A:$A=$A645,'SUMMARY DATA'!$C:$C=$B645,'SUMMARY DATA'!$B:$B=""RWS"")),
  IF(
    OR(
      ISNUMBER(SEARCH(""CDM CASH DEPOSIT"",$C645)),
      ISNUMBER(SEARCH(""CASH DEPOSIT"",$C64"&amp;"5)),
      COUNTIFS('SUMMARY DATA'!$D:$D,$C645,'SUMMARY DATA'!$B:$B,""RWS"")&lt;&gt;1
    ),
    """",
    IFERROR(TEXTJOIN(CHAR(10),TRUE,FILTER('SUMMARY DATA'!G:G,'SUMMARY DATA'!$D:$D=$C645,'SUMMARY DATA'!$B:$B=""RWS"")),"""")
  )
)"),"")</f>
        <v/>
      </c>
      <c r="H645" s="18" t="str">
        <f>IFERROR(__xludf.DUMMYFUNCTION("IFERROR(
  TEXTJOIN(CHAR(10),TRUE,FILTER('SUMMARY DATA'!H:H,'SUMMARY DATA'!$A:$A=$A645,'SUMMARY DATA'!$C:$C=$B645,'SUMMARY DATA'!$B:$B=""RWS"",'SUMMARY DATA'!$H:$H=$D645)),
  IF(
    OR(
      ISNUMBER(SEARCH(""CDM CASH DEPOSIT"",$C645)),
      ISNUMBER(S"&amp;"EARCH(""CASH DEPOSIT"",$C645))
    ),
    """",
    IFERROR(TEXTJOIN(CHAR(10),TRUE,FILTER('SUMMARY DATA'!H:H,'SUMMARY DATA'!$D:$D=$C645,'SUMMARY DATA'!$B:$B=""RWS"",'SUMMARY DATA'!$H:$H=$D645)),"""")
  )
)"),"")</f>
        <v/>
      </c>
      <c r="I645" s="18" t="str">
        <f>IFERROR(__xludf.DUMMYFUNCTION("IF(H645="""","""",
SUM(ARRAYFORMULA(VALUE(SPLIT(H645,CHAR(10)))))
)"),"")</f>
        <v/>
      </c>
      <c r="J645" s="17" t="str">
        <f>IFERROR(__xludf.DUMMYFUNCTION("IFERROR(
  TEXTJOIN(CHAR(10),TRUE,FILTER('SUMMARY DATA'!I:I,'SUMMARY DATA'!$A:$A=$A645,'SUMMARY DATA'!$C:$C=$B645,'SUMMARY DATA'!$B:$B=""RWS"")),
  IF(
    OR(
      ISNUMBER(SEARCH(""CDM CASH DEPOSIT"",$C645)),
      ISNUMBER(SEARCH(""CASH DEPOSIT"",$C64"&amp;"5)),
      COUNTIFS('SUMMARY DATA'!$D:$D,$C645,'SUMMARY DATA'!$B:$B,""RWS"")&lt;&gt;1
    ),
    """",
    IFERROR(TEXTJOIN(CHAR(10),TRUE,FILTER('SUMMARY DATA'!I:I,'SUMMARY DATA'!$D:$D=$C645,'SUMMARY DATA'!$B:$B=""RWS"")),"""")
  )
)"),"")</f>
        <v/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Height="1" spans="1:27">
      <c r="A646" s="2"/>
      <c r="B646" s="15">
        <v>46041</v>
      </c>
      <c r="C646" s="2" t="s">
        <v>2137</v>
      </c>
      <c r="D646" s="3">
        <v>87.94</v>
      </c>
      <c r="E646" s="16" t="str">
        <f>IFERROR(__xludf.DUMMYFUNCTION("IFERROR(
  TEXTJOIN(CHAR(10),TRUE,FILTER('SUMMARY DATA'!E:E,'SUMMARY DATA'!$A:$A=$A646,'SUMMARY DATA'!$C:$C=$B646,'SUMMARY DATA'!$B:$B=""RWS"")),
  IF(
    OR(
      ISNUMBER(SEARCH(""CDM CASH DEPOSIT"",$C646)),
      ISNUMBER(SEARCH(""CASH DEPOSIT"",$C64"&amp;"6)),
      COUNTIFS('SUMMARY DATA'!$D:$D,$C646,'SUMMARY DATA'!$B:$B,""RWS"")&lt;&gt;1
    ),
    """",
    IFERROR(TEXTJOIN(CHAR(10),TRUE,FILTER('SUMMARY DATA'!E:E,'SUMMARY DATA'!$D:$D=$C646,'SUMMARY DATA'!$B:$B=""RWS"")),"""")
  )
)"),"")</f>
        <v/>
      </c>
      <c r="F646" s="17" t="str">
        <f>IFERROR(__xludf.DUMMYFUNCTION("IFERROR(
  TEXTJOIN(CHAR(10),TRUE,FILTER('SUMMARY DATA'!F:F,'SUMMARY DATA'!$A:$A=$A646,'SUMMARY DATA'!$C:$C=$B646,'SUMMARY DATA'!$B:$B=""RWS"")),
  IF(
    OR(
      ISNUMBER(SEARCH(""CDM CASH DEPOSIT"",$C646)),
      ISNUMBER(SEARCH(""CASH DEPOSIT"",$C64"&amp;"6)),
      COUNTIFS('SUMMARY DATA'!$D:$D,$C646,'SUMMARY DATA'!$B:$B,""RWS"")&lt;&gt;1
    ),
    """",
    IFERROR(TEXTJOIN(CHAR(10),TRUE,FILTER('SUMMARY DATA'!F:F,'SUMMARY DATA'!$D:$D=$C646,'SUMMARY DATA'!$B:$B=""RWS"")),"""")
  )
)"),"")</f>
        <v/>
      </c>
      <c r="G646" s="17" t="str">
        <f>IFERROR(__xludf.DUMMYFUNCTION("IFERROR(
  TEXTJOIN(CHAR(10),TRUE,FILTER('SUMMARY DATA'!G:G,'SUMMARY DATA'!$A:$A=$A646,'SUMMARY DATA'!$C:$C=$B646,'SUMMARY DATA'!$B:$B=""RWS"")),
  IF(
    OR(
      ISNUMBER(SEARCH(""CDM CASH DEPOSIT"",$C646)),
      ISNUMBER(SEARCH(""CASH DEPOSIT"",$C64"&amp;"6)),
      COUNTIFS('SUMMARY DATA'!$D:$D,$C646,'SUMMARY DATA'!$B:$B,""RWS"")&lt;&gt;1
    ),
    """",
    IFERROR(TEXTJOIN(CHAR(10),TRUE,FILTER('SUMMARY DATA'!G:G,'SUMMARY DATA'!$D:$D=$C646,'SUMMARY DATA'!$B:$B=""RWS"")),"""")
  )
)"),"")</f>
        <v/>
      </c>
      <c r="H646" s="18" t="str">
        <f>IFERROR(__xludf.DUMMYFUNCTION("IFERROR(
  TEXTJOIN(CHAR(10),TRUE,FILTER('SUMMARY DATA'!H:H,'SUMMARY DATA'!$A:$A=$A646,'SUMMARY DATA'!$C:$C=$B646,'SUMMARY DATA'!$B:$B=""RWS"",'SUMMARY DATA'!$H:$H=$D646)),
  IF(
    OR(
      ISNUMBER(SEARCH(""CDM CASH DEPOSIT"",$C646)),
      ISNUMBER(S"&amp;"EARCH(""CASH DEPOSIT"",$C646))
    ),
    """",
    IFERROR(TEXTJOIN(CHAR(10),TRUE,FILTER('SUMMARY DATA'!H:H,'SUMMARY DATA'!$D:$D=$C646,'SUMMARY DATA'!$B:$B=""RWS"",'SUMMARY DATA'!$H:$H=$D646)),"""")
  )
)"),"")</f>
        <v/>
      </c>
      <c r="I646" s="18" t="str">
        <f>IFERROR(__xludf.DUMMYFUNCTION("IF(H646="""","""",
SUM(ARRAYFORMULA(VALUE(SPLIT(H646,CHAR(10)))))
)"),"")</f>
        <v/>
      </c>
      <c r="J646" s="17" t="str">
        <f>IFERROR(__xludf.DUMMYFUNCTION("IFERROR(
  TEXTJOIN(CHAR(10),TRUE,FILTER('SUMMARY DATA'!I:I,'SUMMARY DATA'!$A:$A=$A646,'SUMMARY DATA'!$C:$C=$B646,'SUMMARY DATA'!$B:$B=""RWS"")),
  IF(
    OR(
      ISNUMBER(SEARCH(""CDM CASH DEPOSIT"",$C646)),
      ISNUMBER(SEARCH(""CASH DEPOSIT"",$C64"&amp;"6)),
      COUNTIFS('SUMMARY DATA'!$D:$D,$C646,'SUMMARY DATA'!$B:$B,""RWS"")&lt;&gt;1
    ),
    """",
    IFERROR(TEXTJOIN(CHAR(10),TRUE,FILTER('SUMMARY DATA'!I:I,'SUMMARY DATA'!$D:$D=$C646,'SUMMARY DATA'!$B:$B=""RWS"")),"""")
  )
)"),"")</f>
        <v/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Height="1" spans="1:27">
      <c r="A647" s="2"/>
      <c r="B647" s="15">
        <v>46041</v>
      </c>
      <c r="C647" s="2" t="s">
        <v>2138</v>
      </c>
      <c r="D647" s="3">
        <v>397</v>
      </c>
      <c r="E647" s="16" t="str">
        <f>IFERROR(__xludf.DUMMYFUNCTION("IFERROR(
  TEXTJOIN(CHAR(10),TRUE,FILTER('SUMMARY DATA'!E:E,'SUMMARY DATA'!$A:$A=$A647,'SUMMARY DATA'!$C:$C=$B647,'SUMMARY DATA'!$B:$B=""RWS"")),
  IF(
    OR(
      ISNUMBER(SEARCH(""CDM CASH DEPOSIT"",$C647)),
      ISNUMBER(SEARCH(""CASH DEPOSIT"",$C64"&amp;"7)),
      COUNTIFS('SUMMARY DATA'!$D:$D,$C647,'SUMMARY DATA'!$B:$B,""RWS"")&lt;&gt;1
    ),
    """",
    IFERROR(TEXTJOIN(CHAR(10),TRUE,FILTER('SUMMARY DATA'!E:E,'SUMMARY DATA'!$D:$D=$C647,'SUMMARY DATA'!$B:$B=""RWS"")),"""")
  )
)"),"")</f>
        <v/>
      </c>
      <c r="F647" s="17" t="str">
        <f>IFERROR(__xludf.DUMMYFUNCTION("IFERROR(
  TEXTJOIN(CHAR(10),TRUE,FILTER('SUMMARY DATA'!F:F,'SUMMARY DATA'!$A:$A=$A647,'SUMMARY DATA'!$C:$C=$B647,'SUMMARY DATA'!$B:$B=""RWS"")),
  IF(
    OR(
      ISNUMBER(SEARCH(""CDM CASH DEPOSIT"",$C647)),
      ISNUMBER(SEARCH(""CASH DEPOSIT"",$C64"&amp;"7)),
      COUNTIFS('SUMMARY DATA'!$D:$D,$C647,'SUMMARY DATA'!$B:$B,""RWS"")&lt;&gt;1
    ),
    """",
    IFERROR(TEXTJOIN(CHAR(10),TRUE,FILTER('SUMMARY DATA'!F:F,'SUMMARY DATA'!$D:$D=$C647,'SUMMARY DATA'!$B:$B=""RWS"")),"""")
  )
)"),"")</f>
        <v/>
      </c>
      <c r="G647" s="17" t="str">
        <f>IFERROR(__xludf.DUMMYFUNCTION("IFERROR(
  TEXTJOIN(CHAR(10),TRUE,FILTER('SUMMARY DATA'!G:G,'SUMMARY DATA'!$A:$A=$A647,'SUMMARY DATA'!$C:$C=$B647,'SUMMARY DATA'!$B:$B=""RWS"")),
  IF(
    OR(
      ISNUMBER(SEARCH(""CDM CASH DEPOSIT"",$C647)),
      ISNUMBER(SEARCH(""CASH DEPOSIT"",$C64"&amp;"7)),
      COUNTIFS('SUMMARY DATA'!$D:$D,$C647,'SUMMARY DATA'!$B:$B,""RWS"")&lt;&gt;1
    ),
    """",
    IFERROR(TEXTJOIN(CHAR(10),TRUE,FILTER('SUMMARY DATA'!G:G,'SUMMARY DATA'!$D:$D=$C647,'SUMMARY DATA'!$B:$B=""RWS"")),"""")
  )
)"),"")</f>
        <v/>
      </c>
      <c r="H647" s="18" t="str">
        <f>IFERROR(__xludf.DUMMYFUNCTION("IFERROR(
  TEXTJOIN(CHAR(10),TRUE,FILTER('SUMMARY DATA'!H:H,'SUMMARY DATA'!$A:$A=$A647,'SUMMARY DATA'!$C:$C=$B647,'SUMMARY DATA'!$B:$B=""RWS"",'SUMMARY DATA'!$H:$H=$D647)),
  IF(
    OR(
      ISNUMBER(SEARCH(""CDM CASH DEPOSIT"",$C647)),
      ISNUMBER(S"&amp;"EARCH(""CASH DEPOSIT"",$C647))
    ),
    """",
    IFERROR(TEXTJOIN(CHAR(10),TRUE,FILTER('SUMMARY DATA'!H:H,'SUMMARY DATA'!$D:$D=$C647,'SUMMARY DATA'!$B:$B=""RWS"",'SUMMARY DATA'!$H:$H=$D647)),"""")
  )
)"),"")</f>
        <v/>
      </c>
      <c r="I647" s="18" t="str">
        <f>IFERROR(__xludf.DUMMYFUNCTION("IF(H647="""","""",
SUM(ARRAYFORMULA(VALUE(SPLIT(H647,CHAR(10)))))
)"),"")</f>
        <v/>
      </c>
      <c r="J647" s="17" t="str">
        <f>IFERROR(__xludf.DUMMYFUNCTION("IFERROR(
  TEXTJOIN(CHAR(10),TRUE,FILTER('SUMMARY DATA'!I:I,'SUMMARY DATA'!$A:$A=$A647,'SUMMARY DATA'!$C:$C=$B647,'SUMMARY DATA'!$B:$B=""RWS"")),
  IF(
    OR(
      ISNUMBER(SEARCH(""CDM CASH DEPOSIT"",$C647)),
      ISNUMBER(SEARCH(""CASH DEPOSIT"",$C64"&amp;"7)),
      COUNTIFS('SUMMARY DATA'!$D:$D,$C647,'SUMMARY DATA'!$B:$B,""RWS"")&lt;&gt;1
    ),
    """",
    IFERROR(TEXTJOIN(CHAR(10),TRUE,FILTER('SUMMARY DATA'!I:I,'SUMMARY DATA'!$D:$D=$C647,'SUMMARY DATA'!$B:$B=""RWS"")),"""")
  )
)"),"")</f>
        <v/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Height="1" spans="1:27">
      <c r="A648" s="2" t="s">
        <v>2133</v>
      </c>
      <c r="B648" s="15">
        <v>46041</v>
      </c>
      <c r="C648" s="2" t="s">
        <v>2134</v>
      </c>
      <c r="D648" s="3">
        <v>140</v>
      </c>
      <c r="E648" s="16" t="str">
        <f>IFERROR(__xludf.DUMMYFUNCTION("IFERROR(
  TEXTJOIN(CHAR(10),TRUE,FILTER('SUMMARY DATA'!E:E,'SUMMARY DATA'!$A:$A=$A648,'SUMMARY DATA'!$C:$C=$B648,'SUMMARY DATA'!$B:$B=""RWS"")),
  IF(
    OR(
      ISNUMBER(SEARCH(""CDM CASH DEPOSIT"",$C648)),
      ISNUMBER(SEARCH(""CASH DEPOSIT"",$C64"&amp;"8)),
      COUNTIFS('SUMMARY DATA'!$D:$D,$C648,'SUMMARY DATA'!$B:$B,""RWS"")&lt;&gt;1
    ),
    """",
    IFERROR(TEXTJOIN(CHAR(10),TRUE,FILTER('SUMMARY DATA'!E:E,'SUMMARY DATA'!$D:$D=$C648,'SUMMARY DATA'!$B:$B=""RWS"")),"""")
  )
)"),"")</f>
        <v/>
      </c>
      <c r="F648" s="17" t="str">
        <f>IFERROR(__xludf.DUMMYFUNCTION("IFERROR(
  TEXTJOIN(CHAR(10),TRUE,FILTER('SUMMARY DATA'!F:F,'SUMMARY DATA'!$A:$A=$A648,'SUMMARY DATA'!$C:$C=$B648,'SUMMARY DATA'!$B:$B=""RWS"")),
  IF(
    OR(
      ISNUMBER(SEARCH(""CDM CASH DEPOSIT"",$C648)),
      ISNUMBER(SEARCH(""CASH DEPOSIT"",$C64"&amp;"8)),
      COUNTIFS('SUMMARY DATA'!$D:$D,$C648,'SUMMARY DATA'!$B:$B,""RWS"")&lt;&gt;1
    ),
    """",
    IFERROR(TEXTJOIN(CHAR(10),TRUE,FILTER('SUMMARY DATA'!F:F,'SUMMARY DATA'!$D:$D=$C648,'SUMMARY DATA'!$B:$B=""RWS"")),"""")
  )
)"),"")</f>
        <v/>
      </c>
      <c r="G648" s="17" t="str">
        <f>IFERROR(__xludf.DUMMYFUNCTION("IFERROR(
  TEXTJOIN(CHAR(10),TRUE,FILTER('SUMMARY DATA'!G:G,'SUMMARY DATA'!$A:$A=$A648,'SUMMARY DATA'!$C:$C=$B648,'SUMMARY DATA'!$B:$B=""RWS"")),
  IF(
    OR(
      ISNUMBER(SEARCH(""CDM CASH DEPOSIT"",$C648)),
      ISNUMBER(SEARCH(""CASH DEPOSIT"",$C64"&amp;"8)),
      COUNTIFS('SUMMARY DATA'!$D:$D,$C648,'SUMMARY DATA'!$B:$B,""RWS"")&lt;&gt;1
    ),
    """",
    IFERROR(TEXTJOIN(CHAR(10),TRUE,FILTER('SUMMARY DATA'!G:G,'SUMMARY DATA'!$D:$D=$C648,'SUMMARY DATA'!$B:$B=""RWS"")),"""")
  )
)"),"")</f>
        <v/>
      </c>
      <c r="H648" s="18" t="str">
        <f>IFERROR(__xludf.DUMMYFUNCTION("IFERROR(
  TEXTJOIN(CHAR(10),TRUE,FILTER('SUMMARY DATA'!H:H,'SUMMARY DATA'!$A:$A=$A648,'SUMMARY DATA'!$C:$C=$B648,'SUMMARY DATA'!$B:$B=""RWS"",'SUMMARY DATA'!$H:$H=$D648)),
  IF(
    OR(
      ISNUMBER(SEARCH(""CDM CASH DEPOSIT"",$C648)),
      ISNUMBER(S"&amp;"EARCH(""CASH DEPOSIT"",$C648))
    ),
    """",
    IFERROR(TEXTJOIN(CHAR(10),TRUE,FILTER('SUMMARY DATA'!H:H,'SUMMARY DATA'!$D:$D=$C648,'SUMMARY DATA'!$B:$B=""RWS"",'SUMMARY DATA'!$H:$H=$D648)),"""")
  )
)"),"")</f>
        <v/>
      </c>
      <c r="I648" s="18" t="str">
        <f>IFERROR(__xludf.DUMMYFUNCTION("IF(H648="""","""",
SUM(ARRAYFORMULA(VALUE(SPLIT(H648,CHAR(10)))))
)"),"")</f>
        <v/>
      </c>
      <c r="J648" s="17" t="str">
        <f>IFERROR(__xludf.DUMMYFUNCTION("IFERROR(
  TEXTJOIN(CHAR(10),TRUE,FILTER('SUMMARY DATA'!I:I,'SUMMARY DATA'!$A:$A=$A648,'SUMMARY DATA'!$C:$C=$B648,'SUMMARY DATA'!$B:$B=""RWS"")),
  IF(
    OR(
      ISNUMBER(SEARCH(""CDM CASH DEPOSIT"",$C648)),
      ISNUMBER(SEARCH(""CASH DEPOSIT"",$C64"&amp;"8)),
      COUNTIFS('SUMMARY DATA'!$D:$D,$C648,'SUMMARY DATA'!$B:$B,""RWS"")&lt;&gt;1
    ),
    """",
    IFERROR(TEXTJOIN(CHAR(10),TRUE,FILTER('SUMMARY DATA'!I:I,'SUMMARY DATA'!$D:$D=$C648,'SUMMARY DATA'!$B:$B=""RWS"")),"""")
  )
)"),"")</f>
        <v/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Height="1" spans="1:27">
      <c r="A649" s="2" t="s">
        <v>2139</v>
      </c>
      <c r="B649" s="15">
        <v>46041</v>
      </c>
      <c r="C649" s="2" t="s">
        <v>2140</v>
      </c>
      <c r="D649" s="3">
        <v>416.4</v>
      </c>
      <c r="E649" s="16" t="str">
        <f>IFERROR(__xludf.DUMMYFUNCTION("IFERROR(
  TEXTJOIN(CHAR(10),TRUE,FILTER('SUMMARY DATA'!E:E,'SUMMARY DATA'!$A:$A=$A649,'SUMMARY DATA'!$C:$C=$B649,'SUMMARY DATA'!$B:$B=""RWS"")),
  IF(
    OR(
      ISNUMBER(SEARCH(""CDM CASH DEPOSIT"",$C649)),
      ISNUMBER(SEARCH(""CASH DEPOSIT"",$C64"&amp;"9)),
      COUNTIFS('SUMMARY DATA'!$D:$D,$C649,'SUMMARY DATA'!$B:$B,""RWS"")&lt;&gt;1
    ),
    """",
    IFERROR(TEXTJOIN(CHAR(10),TRUE,FILTER('SUMMARY DATA'!E:E,'SUMMARY DATA'!$D:$D=$C649,'SUMMARY DATA'!$B:$B=""RWS"")),"""")
  )
)"),"")</f>
        <v/>
      </c>
      <c r="F649" s="17" t="str">
        <f>IFERROR(__xludf.DUMMYFUNCTION("IFERROR(
  TEXTJOIN(CHAR(10),TRUE,FILTER('SUMMARY DATA'!F:F,'SUMMARY DATA'!$A:$A=$A649,'SUMMARY DATA'!$C:$C=$B649,'SUMMARY DATA'!$B:$B=""RWS"")),
  IF(
    OR(
      ISNUMBER(SEARCH(""CDM CASH DEPOSIT"",$C649)),
      ISNUMBER(SEARCH(""CASH DEPOSIT"",$C64"&amp;"9)),
      COUNTIFS('SUMMARY DATA'!$D:$D,$C649,'SUMMARY DATA'!$B:$B,""RWS"")&lt;&gt;1
    ),
    """",
    IFERROR(TEXTJOIN(CHAR(10),TRUE,FILTER('SUMMARY DATA'!F:F,'SUMMARY DATA'!$D:$D=$C649,'SUMMARY DATA'!$B:$B=""RWS"")),"""")
  )
)"),"")</f>
        <v/>
      </c>
      <c r="G649" s="17" t="str">
        <f>IFERROR(__xludf.DUMMYFUNCTION("IFERROR(
  TEXTJOIN(CHAR(10),TRUE,FILTER('SUMMARY DATA'!G:G,'SUMMARY DATA'!$A:$A=$A649,'SUMMARY DATA'!$C:$C=$B649,'SUMMARY DATA'!$B:$B=""RWS"")),
  IF(
    OR(
      ISNUMBER(SEARCH(""CDM CASH DEPOSIT"",$C649)),
      ISNUMBER(SEARCH(""CASH DEPOSIT"",$C64"&amp;"9)),
      COUNTIFS('SUMMARY DATA'!$D:$D,$C649,'SUMMARY DATA'!$B:$B,""RWS"")&lt;&gt;1
    ),
    """",
    IFERROR(TEXTJOIN(CHAR(10),TRUE,FILTER('SUMMARY DATA'!G:G,'SUMMARY DATA'!$D:$D=$C649,'SUMMARY DATA'!$B:$B=""RWS"")),"""")
  )
)"),"")</f>
        <v/>
      </c>
      <c r="H649" s="18" t="str">
        <f>IFERROR(__xludf.DUMMYFUNCTION("IFERROR(
  TEXTJOIN(CHAR(10),TRUE,FILTER('SUMMARY DATA'!H:H,'SUMMARY DATA'!$A:$A=$A649,'SUMMARY DATA'!$C:$C=$B649,'SUMMARY DATA'!$B:$B=""RWS"",'SUMMARY DATA'!$H:$H=$D649)),
  IF(
    OR(
      ISNUMBER(SEARCH(""CDM CASH DEPOSIT"",$C649)),
      ISNUMBER(S"&amp;"EARCH(""CASH DEPOSIT"",$C649))
    ),
    """",
    IFERROR(TEXTJOIN(CHAR(10),TRUE,FILTER('SUMMARY DATA'!H:H,'SUMMARY DATA'!$D:$D=$C649,'SUMMARY DATA'!$B:$B=""RWS"",'SUMMARY DATA'!$H:$H=$D649)),"""")
  )
)"),"")</f>
        <v/>
      </c>
      <c r="I649" s="18" t="str">
        <f>IFERROR(__xludf.DUMMYFUNCTION("IF(H649="""","""",
SUM(ARRAYFORMULA(VALUE(SPLIT(H649,CHAR(10)))))
)"),"")</f>
        <v/>
      </c>
      <c r="J649" s="17" t="str">
        <f>IFERROR(__xludf.DUMMYFUNCTION("IFERROR(
  TEXTJOIN(CHAR(10),TRUE,FILTER('SUMMARY DATA'!I:I,'SUMMARY DATA'!$A:$A=$A649,'SUMMARY DATA'!$C:$C=$B649,'SUMMARY DATA'!$B:$B=""RWS"")),
  IF(
    OR(
      ISNUMBER(SEARCH(""CDM CASH DEPOSIT"",$C649)),
      ISNUMBER(SEARCH(""CASH DEPOSIT"",$C64"&amp;"9)),
      COUNTIFS('SUMMARY DATA'!$D:$D,$C649,'SUMMARY DATA'!$B:$B,""RWS"")&lt;&gt;1
    ),
    """",
    IFERROR(TEXTJOIN(CHAR(10),TRUE,FILTER('SUMMARY DATA'!I:I,'SUMMARY DATA'!$D:$D=$C649,'SUMMARY DATA'!$B:$B=""RWS"")),"""")
  )
)"),"")</f>
        <v/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Height="1" spans="1:27">
      <c r="A650" s="2" t="s">
        <v>2141</v>
      </c>
      <c r="B650" s="15">
        <v>46041</v>
      </c>
      <c r="C650" s="2" t="s">
        <v>2142</v>
      </c>
      <c r="D650" s="3">
        <v>299</v>
      </c>
      <c r="E650" s="16" t="str">
        <f>IFERROR(__xludf.DUMMYFUNCTION("IFERROR(
  TEXTJOIN(CHAR(10),TRUE,FILTER('SUMMARY DATA'!E:E,'SUMMARY DATA'!$A:$A=$A650,'SUMMARY DATA'!$C:$C=$B650,'SUMMARY DATA'!$B:$B=""RWS"")),
  IF(
    OR(
      ISNUMBER(SEARCH(""CDM CASH DEPOSIT"",$C650)),
      ISNUMBER(SEARCH(""CASH DEPOSIT"",$C65"&amp;"0)),
      COUNTIFS('SUMMARY DATA'!$D:$D,$C650,'SUMMARY DATA'!$B:$B,""RWS"")&lt;&gt;1
    ),
    """",
    IFERROR(TEXTJOIN(CHAR(10),TRUE,FILTER('SUMMARY DATA'!E:E,'SUMMARY DATA'!$D:$D=$C650,'SUMMARY DATA'!$B:$B=""RWS"")),"""")
  )
)"),"")</f>
        <v/>
      </c>
      <c r="F650" s="17" t="str">
        <f>IFERROR(__xludf.DUMMYFUNCTION("IFERROR(
  TEXTJOIN(CHAR(10),TRUE,FILTER('SUMMARY DATA'!F:F,'SUMMARY DATA'!$A:$A=$A650,'SUMMARY DATA'!$C:$C=$B650,'SUMMARY DATA'!$B:$B=""RWS"")),
  IF(
    OR(
      ISNUMBER(SEARCH(""CDM CASH DEPOSIT"",$C650)),
      ISNUMBER(SEARCH(""CASH DEPOSIT"",$C65"&amp;"0)),
      COUNTIFS('SUMMARY DATA'!$D:$D,$C650,'SUMMARY DATA'!$B:$B,""RWS"")&lt;&gt;1
    ),
    """",
    IFERROR(TEXTJOIN(CHAR(10),TRUE,FILTER('SUMMARY DATA'!F:F,'SUMMARY DATA'!$D:$D=$C650,'SUMMARY DATA'!$B:$B=""RWS"")),"""")
  )
)"),"")</f>
        <v/>
      </c>
      <c r="G650" s="17" t="str">
        <f>IFERROR(__xludf.DUMMYFUNCTION("IFERROR(
  TEXTJOIN(CHAR(10),TRUE,FILTER('SUMMARY DATA'!G:G,'SUMMARY DATA'!$A:$A=$A650,'SUMMARY DATA'!$C:$C=$B650,'SUMMARY DATA'!$B:$B=""RWS"")),
  IF(
    OR(
      ISNUMBER(SEARCH(""CDM CASH DEPOSIT"",$C650)),
      ISNUMBER(SEARCH(""CASH DEPOSIT"",$C65"&amp;"0)),
      COUNTIFS('SUMMARY DATA'!$D:$D,$C650,'SUMMARY DATA'!$B:$B,""RWS"")&lt;&gt;1
    ),
    """",
    IFERROR(TEXTJOIN(CHAR(10),TRUE,FILTER('SUMMARY DATA'!G:G,'SUMMARY DATA'!$D:$D=$C650,'SUMMARY DATA'!$B:$B=""RWS"")),"""")
  )
)"),"")</f>
        <v/>
      </c>
      <c r="H650" s="18" t="str">
        <f>IFERROR(__xludf.DUMMYFUNCTION("IFERROR(
  TEXTJOIN(CHAR(10),TRUE,FILTER('SUMMARY DATA'!H:H,'SUMMARY DATA'!$A:$A=$A650,'SUMMARY DATA'!$C:$C=$B650,'SUMMARY DATA'!$B:$B=""RWS"",'SUMMARY DATA'!$H:$H=$D650)),
  IF(
    OR(
      ISNUMBER(SEARCH(""CDM CASH DEPOSIT"",$C650)),
      ISNUMBER(S"&amp;"EARCH(""CASH DEPOSIT"",$C650))
    ),
    """",
    IFERROR(TEXTJOIN(CHAR(10),TRUE,FILTER('SUMMARY DATA'!H:H,'SUMMARY DATA'!$D:$D=$C650,'SUMMARY DATA'!$B:$B=""RWS"",'SUMMARY DATA'!$H:$H=$D650)),"""")
  )
)"),"")</f>
        <v/>
      </c>
      <c r="I650" s="18" t="str">
        <f>IFERROR(__xludf.DUMMYFUNCTION("IF(H650="""","""",
SUM(ARRAYFORMULA(VALUE(SPLIT(H650,CHAR(10)))))
)"),"")</f>
        <v/>
      </c>
      <c r="J650" s="17" t="str">
        <f>IFERROR(__xludf.DUMMYFUNCTION("IFERROR(
  TEXTJOIN(CHAR(10),TRUE,FILTER('SUMMARY DATA'!I:I,'SUMMARY DATA'!$A:$A=$A650,'SUMMARY DATA'!$C:$C=$B650,'SUMMARY DATA'!$B:$B=""RWS"")),
  IF(
    OR(
      ISNUMBER(SEARCH(""CDM CASH DEPOSIT"",$C650)),
      ISNUMBER(SEARCH(""CASH DEPOSIT"",$C65"&amp;"0)),
      COUNTIFS('SUMMARY DATA'!$D:$D,$C650,'SUMMARY DATA'!$B:$B,""RWS"")&lt;&gt;1
    ),
    """",
    IFERROR(TEXTJOIN(CHAR(10),TRUE,FILTER('SUMMARY DATA'!I:I,'SUMMARY DATA'!$D:$D=$C650,'SUMMARY DATA'!$B:$B=""RWS"")),"""")
  )
)"),"")</f>
        <v/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Height="1" spans="1:27">
      <c r="A651" s="2"/>
      <c r="B651" s="15">
        <v>46041</v>
      </c>
      <c r="C651" s="2" t="s">
        <v>2143</v>
      </c>
      <c r="D651" s="3">
        <v>137.52</v>
      </c>
      <c r="E651" s="16" t="str">
        <f>IFERROR(__xludf.DUMMYFUNCTION("IFERROR(
  TEXTJOIN(CHAR(10),TRUE,FILTER('SUMMARY DATA'!E:E,'SUMMARY DATA'!$A:$A=$A651,'SUMMARY DATA'!$C:$C=$B651,'SUMMARY DATA'!$B:$B=""RWS"")),
  IF(
    OR(
      ISNUMBER(SEARCH(""CDM CASH DEPOSIT"",$C651)),
      ISNUMBER(SEARCH(""CASH DEPOSIT"",$C65"&amp;"1)),
      COUNTIFS('SUMMARY DATA'!$D:$D,$C651,'SUMMARY DATA'!$B:$B,""RWS"")&lt;&gt;1
    ),
    """",
    IFERROR(TEXTJOIN(CHAR(10),TRUE,FILTER('SUMMARY DATA'!E:E,'SUMMARY DATA'!$D:$D=$C651,'SUMMARY DATA'!$B:$B=""RWS"")),"""")
  )
)"),"")</f>
        <v/>
      </c>
      <c r="F651" s="17" t="str">
        <f>IFERROR(__xludf.DUMMYFUNCTION("IFERROR(
  TEXTJOIN(CHAR(10),TRUE,FILTER('SUMMARY DATA'!F:F,'SUMMARY DATA'!$A:$A=$A651,'SUMMARY DATA'!$C:$C=$B651,'SUMMARY DATA'!$B:$B=""RWS"")),
  IF(
    OR(
      ISNUMBER(SEARCH(""CDM CASH DEPOSIT"",$C651)),
      ISNUMBER(SEARCH(""CASH DEPOSIT"",$C65"&amp;"1)),
      COUNTIFS('SUMMARY DATA'!$D:$D,$C651,'SUMMARY DATA'!$B:$B,""RWS"")&lt;&gt;1
    ),
    """",
    IFERROR(TEXTJOIN(CHAR(10),TRUE,FILTER('SUMMARY DATA'!F:F,'SUMMARY DATA'!$D:$D=$C651,'SUMMARY DATA'!$B:$B=""RWS"")),"""")
  )
)"),"")</f>
        <v/>
      </c>
      <c r="G651" s="17" t="str">
        <f>IFERROR(__xludf.DUMMYFUNCTION("IFERROR(
  TEXTJOIN(CHAR(10),TRUE,FILTER('SUMMARY DATA'!G:G,'SUMMARY DATA'!$A:$A=$A651,'SUMMARY DATA'!$C:$C=$B651,'SUMMARY DATA'!$B:$B=""RWS"")),
  IF(
    OR(
      ISNUMBER(SEARCH(""CDM CASH DEPOSIT"",$C651)),
      ISNUMBER(SEARCH(""CASH DEPOSIT"",$C65"&amp;"1)),
      COUNTIFS('SUMMARY DATA'!$D:$D,$C651,'SUMMARY DATA'!$B:$B,""RWS"")&lt;&gt;1
    ),
    """",
    IFERROR(TEXTJOIN(CHAR(10),TRUE,FILTER('SUMMARY DATA'!G:G,'SUMMARY DATA'!$D:$D=$C651,'SUMMARY DATA'!$B:$B=""RWS"")),"""")
  )
)"),"")</f>
        <v/>
      </c>
      <c r="H651" s="18" t="str">
        <f>IFERROR(__xludf.DUMMYFUNCTION("IFERROR(
  TEXTJOIN(CHAR(10),TRUE,FILTER('SUMMARY DATA'!H:H,'SUMMARY DATA'!$A:$A=$A651,'SUMMARY DATA'!$C:$C=$B651,'SUMMARY DATA'!$B:$B=""RWS"",'SUMMARY DATA'!$H:$H=$D651)),
  IF(
    OR(
      ISNUMBER(SEARCH(""CDM CASH DEPOSIT"",$C651)),
      ISNUMBER(S"&amp;"EARCH(""CASH DEPOSIT"",$C651))
    ),
    """",
    IFERROR(TEXTJOIN(CHAR(10),TRUE,FILTER('SUMMARY DATA'!H:H,'SUMMARY DATA'!$D:$D=$C651,'SUMMARY DATA'!$B:$B=""RWS"",'SUMMARY DATA'!$H:$H=$D651)),"""")
  )
)"),"")</f>
        <v/>
      </c>
      <c r="I651" s="18" t="str">
        <f>IFERROR(__xludf.DUMMYFUNCTION("IF(H651="""","""",
SUM(ARRAYFORMULA(VALUE(SPLIT(H651,CHAR(10)))))
)"),"")</f>
        <v/>
      </c>
      <c r="J651" s="17" t="str">
        <f>IFERROR(__xludf.DUMMYFUNCTION("IFERROR(
  TEXTJOIN(CHAR(10),TRUE,FILTER('SUMMARY DATA'!I:I,'SUMMARY DATA'!$A:$A=$A651,'SUMMARY DATA'!$C:$C=$B651,'SUMMARY DATA'!$B:$B=""RWS"")),
  IF(
    OR(
      ISNUMBER(SEARCH(""CDM CASH DEPOSIT"",$C651)),
      ISNUMBER(SEARCH(""CASH DEPOSIT"",$C65"&amp;"1)),
      COUNTIFS('SUMMARY DATA'!$D:$D,$C651,'SUMMARY DATA'!$B:$B,""RWS"")&lt;&gt;1
    ),
    """",
    IFERROR(TEXTJOIN(CHAR(10),TRUE,FILTER('SUMMARY DATA'!I:I,'SUMMARY DATA'!$D:$D=$C651,'SUMMARY DATA'!$B:$B=""RWS"")),"""")
  )
)"),"")</f>
        <v/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Height="1" spans="1:27">
      <c r="A652" s="2"/>
      <c r="B652" s="15">
        <v>46040</v>
      </c>
      <c r="C652" s="2" t="s">
        <v>2144</v>
      </c>
      <c r="D652" s="3">
        <v>444.91</v>
      </c>
      <c r="E652" s="16" t="str">
        <f>IFERROR(__xludf.DUMMYFUNCTION("IFERROR(
  TEXTJOIN(CHAR(10),TRUE,FILTER('SUMMARY DATA'!E:E,'SUMMARY DATA'!$A:$A=$A652,'SUMMARY DATA'!$C:$C=$B652,'SUMMARY DATA'!$B:$B=""RWS"")),
  IF(
    OR(
      ISNUMBER(SEARCH(""CDM CASH DEPOSIT"",$C652)),
      ISNUMBER(SEARCH(""CASH DEPOSIT"",$C65"&amp;"2)),
      COUNTIFS('SUMMARY DATA'!$D:$D,$C652,'SUMMARY DATA'!$B:$B,""RWS"")&lt;&gt;1
    ),
    """",
    IFERROR(TEXTJOIN(CHAR(10),TRUE,FILTER('SUMMARY DATA'!E:E,'SUMMARY DATA'!$D:$D=$C652,'SUMMARY DATA'!$B:$B=""RWS"")),"""")
  )
)"),"")</f>
        <v/>
      </c>
      <c r="F652" s="17" t="str">
        <f>IFERROR(__xludf.DUMMYFUNCTION("IFERROR(
  TEXTJOIN(CHAR(10),TRUE,FILTER('SUMMARY DATA'!F:F,'SUMMARY DATA'!$A:$A=$A652,'SUMMARY DATA'!$C:$C=$B652,'SUMMARY DATA'!$B:$B=""RWS"")),
  IF(
    OR(
      ISNUMBER(SEARCH(""CDM CASH DEPOSIT"",$C652)),
      ISNUMBER(SEARCH(""CASH DEPOSIT"",$C65"&amp;"2)),
      COUNTIFS('SUMMARY DATA'!$D:$D,$C652,'SUMMARY DATA'!$B:$B,""RWS"")&lt;&gt;1
    ),
    """",
    IFERROR(TEXTJOIN(CHAR(10),TRUE,FILTER('SUMMARY DATA'!F:F,'SUMMARY DATA'!$D:$D=$C652,'SUMMARY DATA'!$B:$B=""RWS"")),"""")
  )
)"),"")</f>
        <v/>
      </c>
      <c r="G652" s="17" t="str">
        <f>IFERROR(__xludf.DUMMYFUNCTION("IFERROR(
  TEXTJOIN(CHAR(10),TRUE,FILTER('SUMMARY DATA'!G:G,'SUMMARY DATA'!$A:$A=$A652,'SUMMARY DATA'!$C:$C=$B652,'SUMMARY DATA'!$B:$B=""RWS"")),
  IF(
    OR(
      ISNUMBER(SEARCH(""CDM CASH DEPOSIT"",$C652)),
      ISNUMBER(SEARCH(""CASH DEPOSIT"",$C65"&amp;"2)),
      COUNTIFS('SUMMARY DATA'!$D:$D,$C652,'SUMMARY DATA'!$B:$B,""RWS"")&lt;&gt;1
    ),
    """",
    IFERROR(TEXTJOIN(CHAR(10),TRUE,FILTER('SUMMARY DATA'!G:G,'SUMMARY DATA'!$D:$D=$C652,'SUMMARY DATA'!$B:$B=""RWS"")),"""")
  )
)"),"")</f>
        <v/>
      </c>
      <c r="H652" s="18" t="str">
        <f>IFERROR(__xludf.DUMMYFUNCTION("IFERROR(
  TEXTJOIN(CHAR(10),TRUE,FILTER('SUMMARY DATA'!H:H,'SUMMARY DATA'!$A:$A=$A652,'SUMMARY DATA'!$C:$C=$B652,'SUMMARY DATA'!$B:$B=""RWS"",'SUMMARY DATA'!$H:$H=$D652)),
  IF(
    OR(
      ISNUMBER(SEARCH(""CDM CASH DEPOSIT"",$C652)),
      ISNUMBER(S"&amp;"EARCH(""CASH DEPOSIT"",$C652))
    ),
    """",
    IFERROR(TEXTJOIN(CHAR(10),TRUE,FILTER('SUMMARY DATA'!H:H,'SUMMARY DATA'!$D:$D=$C652,'SUMMARY DATA'!$B:$B=""RWS"",'SUMMARY DATA'!$H:$H=$D652)),"""")
  )
)"),"")</f>
        <v/>
      </c>
      <c r="I652" s="18" t="str">
        <f>IFERROR(__xludf.DUMMYFUNCTION("IF(H652="""","""",
SUM(ARRAYFORMULA(VALUE(SPLIT(H652,CHAR(10)))))
)"),"")</f>
        <v/>
      </c>
      <c r="J652" s="17" t="str">
        <f>IFERROR(__xludf.DUMMYFUNCTION("IFERROR(
  TEXTJOIN(CHAR(10),TRUE,FILTER('SUMMARY DATA'!I:I,'SUMMARY DATA'!$A:$A=$A652,'SUMMARY DATA'!$C:$C=$B652,'SUMMARY DATA'!$B:$B=""RWS"")),
  IF(
    OR(
      ISNUMBER(SEARCH(""CDM CASH DEPOSIT"",$C652)),
      ISNUMBER(SEARCH(""CASH DEPOSIT"",$C65"&amp;"2)),
      COUNTIFS('SUMMARY DATA'!$D:$D,$C652,'SUMMARY DATA'!$B:$B,""RWS"")&lt;&gt;1
    ),
    """",
    IFERROR(TEXTJOIN(CHAR(10),TRUE,FILTER('SUMMARY DATA'!I:I,'SUMMARY DATA'!$D:$D=$C652,'SUMMARY DATA'!$B:$B=""RWS"")),"""")
  )
)"),"")</f>
        <v/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Height="1" spans="1:27">
      <c r="A653" s="2" t="s">
        <v>2145</v>
      </c>
      <c r="B653" s="15">
        <v>46040</v>
      </c>
      <c r="C653" s="2" t="s">
        <v>2146</v>
      </c>
      <c r="D653" s="3">
        <v>97.63</v>
      </c>
      <c r="E653" s="16" t="str">
        <f>IFERROR(__xludf.DUMMYFUNCTION("IFERROR(
  TEXTJOIN(CHAR(10),TRUE,FILTER('SUMMARY DATA'!E:E,'SUMMARY DATA'!$A:$A=$A653,'SUMMARY DATA'!$C:$C=$B653,'SUMMARY DATA'!$B:$B=""RWS"")),
  IF(
    OR(
      ISNUMBER(SEARCH(""CDM CASH DEPOSIT"",$C653)),
      ISNUMBER(SEARCH(""CASH DEPOSIT"",$C65"&amp;"3)),
      COUNTIFS('SUMMARY DATA'!$D:$D,$C653,'SUMMARY DATA'!$B:$B,""RWS"")&lt;&gt;1
    ),
    """",
    IFERROR(TEXTJOIN(CHAR(10),TRUE,FILTER('SUMMARY DATA'!E:E,'SUMMARY DATA'!$D:$D=$C653,'SUMMARY DATA'!$B:$B=""RWS"")),"""")
  )
)"),"")</f>
        <v/>
      </c>
      <c r="F653" s="17" t="str">
        <f>IFERROR(__xludf.DUMMYFUNCTION("IFERROR(
  TEXTJOIN(CHAR(10),TRUE,FILTER('SUMMARY DATA'!F:F,'SUMMARY DATA'!$A:$A=$A653,'SUMMARY DATA'!$C:$C=$B653,'SUMMARY DATA'!$B:$B=""RWS"")),
  IF(
    OR(
      ISNUMBER(SEARCH(""CDM CASH DEPOSIT"",$C653)),
      ISNUMBER(SEARCH(""CASH DEPOSIT"",$C65"&amp;"3)),
      COUNTIFS('SUMMARY DATA'!$D:$D,$C653,'SUMMARY DATA'!$B:$B,""RWS"")&lt;&gt;1
    ),
    """",
    IFERROR(TEXTJOIN(CHAR(10),TRUE,FILTER('SUMMARY DATA'!F:F,'SUMMARY DATA'!$D:$D=$C653,'SUMMARY DATA'!$B:$B=""RWS"")),"""")
  )
)"),"")</f>
        <v/>
      </c>
      <c r="G653" s="17" t="str">
        <f>IFERROR(__xludf.DUMMYFUNCTION("IFERROR(
  TEXTJOIN(CHAR(10),TRUE,FILTER('SUMMARY DATA'!G:G,'SUMMARY DATA'!$A:$A=$A653,'SUMMARY DATA'!$C:$C=$B653,'SUMMARY DATA'!$B:$B=""RWS"")),
  IF(
    OR(
      ISNUMBER(SEARCH(""CDM CASH DEPOSIT"",$C653)),
      ISNUMBER(SEARCH(""CASH DEPOSIT"",$C65"&amp;"3)),
      COUNTIFS('SUMMARY DATA'!$D:$D,$C653,'SUMMARY DATA'!$B:$B,""RWS"")&lt;&gt;1
    ),
    """",
    IFERROR(TEXTJOIN(CHAR(10),TRUE,FILTER('SUMMARY DATA'!G:G,'SUMMARY DATA'!$D:$D=$C653,'SUMMARY DATA'!$B:$B=""RWS"")),"""")
  )
)"),"")</f>
        <v/>
      </c>
      <c r="H653" s="18" t="str">
        <f>IFERROR(__xludf.DUMMYFUNCTION("IFERROR(
  TEXTJOIN(CHAR(10),TRUE,FILTER('SUMMARY DATA'!H:H,'SUMMARY DATA'!$A:$A=$A653,'SUMMARY DATA'!$C:$C=$B653,'SUMMARY DATA'!$B:$B=""RWS"",'SUMMARY DATA'!$H:$H=$D653)),
  IF(
    OR(
      ISNUMBER(SEARCH(""CDM CASH DEPOSIT"",$C653)),
      ISNUMBER(S"&amp;"EARCH(""CASH DEPOSIT"",$C653))
    ),
    """",
    IFERROR(TEXTJOIN(CHAR(10),TRUE,FILTER('SUMMARY DATA'!H:H,'SUMMARY DATA'!$D:$D=$C653,'SUMMARY DATA'!$B:$B=""RWS"",'SUMMARY DATA'!$H:$H=$D653)),"""")
  )
)"),"")</f>
        <v/>
      </c>
      <c r="I653" s="18" t="str">
        <f>IFERROR(__xludf.DUMMYFUNCTION("IF(H653="""","""",
SUM(ARRAYFORMULA(VALUE(SPLIT(H653,CHAR(10)))))
)"),"")</f>
        <v/>
      </c>
      <c r="J653" s="17" t="str">
        <f>IFERROR(__xludf.DUMMYFUNCTION("IFERROR(
  TEXTJOIN(CHAR(10),TRUE,FILTER('SUMMARY DATA'!I:I,'SUMMARY DATA'!$A:$A=$A653,'SUMMARY DATA'!$C:$C=$B653,'SUMMARY DATA'!$B:$B=""RWS"")),
  IF(
    OR(
      ISNUMBER(SEARCH(""CDM CASH DEPOSIT"",$C653)),
      ISNUMBER(SEARCH(""CASH DEPOSIT"",$C65"&amp;"3)),
      COUNTIFS('SUMMARY DATA'!$D:$D,$C653,'SUMMARY DATA'!$B:$B,""RWS"")&lt;&gt;1
    ),
    """",
    IFERROR(TEXTJOIN(CHAR(10),TRUE,FILTER('SUMMARY DATA'!I:I,'SUMMARY DATA'!$D:$D=$C653,'SUMMARY DATA'!$B:$B=""RWS"")),"""")
  )
)"),"")</f>
        <v/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Height="1" spans="1:27">
      <c r="A654" s="2"/>
      <c r="B654" s="15">
        <v>46040</v>
      </c>
      <c r="C654" s="2" t="s">
        <v>2147</v>
      </c>
      <c r="D654" s="3">
        <v>583.76</v>
      </c>
      <c r="E654" s="16" t="str">
        <f>IFERROR(__xludf.DUMMYFUNCTION("IFERROR(
  TEXTJOIN(CHAR(10),TRUE,FILTER('SUMMARY DATA'!E:E,'SUMMARY DATA'!$A:$A=$A654,'SUMMARY DATA'!$C:$C=$B654,'SUMMARY DATA'!$B:$B=""RWS"")),
  IF(
    OR(
      ISNUMBER(SEARCH(""CDM CASH DEPOSIT"",$C654)),
      ISNUMBER(SEARCH(""CASH DEPOSIT"",$C65"&amp;"4)),
      COUNTIFS('SUMMARY DATA'!$D:$D,$C654,'SUMMARY DATA'!$B:$B,""RWS"")&lt;&gt;1
    ),
    """",
    IFERROR(TEXTJOIN(CHAR(10),TRUE,FILTER('SUMMARY DATA'!E:E,'SUMMARY DATA'!$D:$D=$C654,'SUMMARY DATA'!$B:$B=""RWS"")),"""")
  )
)"),"")</f>
        <v/>
      </c>
      <c r="F654" s="17" t="str">
        <f>IFERROR(__xludf.DUMMYFUNCTION("IFERROR(
  TEXTJOIN(CHAR(10),TRUE,FILTER('SUMMARY DATA'!F:F,'SUMMARY DATA'!$A:$A=$A654,'SUMMARY DATA'!$C:$C=$B654,'SUMMARY DATA'!$B:$B=""RWS"")),
  IF(
    OR(
      ISNUMBER(SEARCH(""CDM CASH DEPOSIT"",$C654)),
      ISNUMBER(SEARCH(""CASH DEPOSIT"",$C65"&amp;"4)),
      COUNTIFS('SUMMARY DATA'!$D:$D,$C654,'SUMMARY DATA'!$B:$B,""RWS"")&lt;&gt;1
    ),
    """",
    IFERROR(TEXTJOIN(CHAR(10),TRUE,FILTER('SUMMARY DATA'!F:F,'SUMMARY DATA'!$D:$D=$C654,'SUMMARY DATA'!$B:$B=""RWS"")),"""")
  )
)"),"")</f>
        <v/>
      </c>
      <c r="G654" s="17" t="str">
        <f>IFERROR(__xludf.DUMMYFUNCTION("IFERROR(
  TEXTJOIN(CHAR(10),TRUE,FILTER('SUMMARY DATA'!G:G,'SUMMARY DATA'!$A:$A=$A654,'SUMMARY DATA'!$C:$C=$B654,'SUMMARY DATA'!$B:$B=""RWS"")),
  IF(
    OR(
      ISNUMBER(SEARCH(""CDM CASH DEPOSIT"",$C654)),
      ISNUMBER(SEARCH(""CASH DEPOSIT"",$C65"&amp;"4)),
      COUNTIFS('SUMMARY DATA'!$D:$D,$C654,'SUMMARY DATA'!$B:$B,""RWS"")&lt;&gt;1
    ),
    """",
    IFERROR(TEXTJOIN(CHAR(10),TRUE,FILTER('SUMMARY DATA'!G:G,'SUMMARY DATA'!$D:$D=$C654,'SUMMARY DATA'!$B:$B=""RWS"")),"""")
  )
)"),"")</f>
        <v/>
      </c>
      <c r="H654" s="18" t="str">
        <f>IFERROR(__xludf.DUMMYFUNCTION("IFERROR(
  TEXTJOIN(CHAR(10),TRUE,FILTER('SUMMARY DATA'!H:H,'SUMMARY DATA'!$A:$A=$A654,'SUMMARY DATA'!$C:$C=$B654,'SUMMARY DATA'!$B:$B=""RWS"",'SUMMARY DATA'!$H:$H=$D654)),
  IF(
    OR(
      ISNUMBER(SEARCH(""CDM CASH DEPOSIT"",$C654)),
      ISNUMBER(S"&amp;"EARCH(""CASH DEPOSIT"",$C654))
    ),
    """",
    IFERROR(TEXTJOIN(CHAR(10),TRUE,FILTER('SUMMARY DATA'!H:H,'SUMMARY DATA'!$D:$D=$C654,'SUMMARY DATA'!$B:$B=""RWS"",'SUMMARY DATA'!$H:$H=$D654)),"""")
  )
)"),"")</f>
        <v/>
      </c>
      <c r="I654" s="18" t="str">
        <f>IFERROR(__xludf.DUMMYFUNCTION("IF(H654="""","""",
SUM(ARRAYFORMULA(VALUE(SPLIT(H654,CHAR(10)))))
)"),"")</f>
        <v/>
      </c>
      <c r="J654" s="17" t="str">
        <f>IFERROR(__xludf.DUMMYFUNCTION("IFERROR(
  TEXTJOIN(CHAR(10),TRUE,FILTER('SUMMARY DATA'!I:I,'SUMMARY DATA'!$A:$A=$A654,'SUMMARY DATA'!$C:$C=$B654,'SUMMARY DATA'!$B:$B=""RWS"")),
  IF(
    OR(
      ISNUMBER(SEARCH(""CDM CASH DEPOSIT"",$C654)),
      ISNUMBER(SEARCH(""CASH DEPOSIT"",$C65"&amp;"4)),
      COUNTIFS('SUMMARY DATA'!$D:$D,$C654,'SUMMARY DATA'!$B:$B,""RWS"")&lt;&gt;1
    ),
    """",
    IFERROR(TEXTJOIN(CHAR(10),TRUE,FILTER('SUMMARY DATA'!I:I,'SUMMARY DATA'!$D:$D=$C654,'SUMMARY DATA'!$B:$B=""RWS"")),"""")
  )
)"),"")</f>
        <v/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Height="1" spans="1:27">
      <c r="A655" s="2"/>
      <c r="B655" s="15">
        <v>46040</v>
      </c>
      <c r="C655" s="2" t="s">
        <v>2148</v>
      </c>
      <c r="D655" s="3">
        <v>79.74</v>
      </c>
      <c r="E655" s="16" t="str">
        <f>IFERROR(__xludf.DUMMYFUNCTION("IFERROR(
  TEXTJOIN(CHAR(10),TRUE,FILTER('SUMMARY DATA'!E:E,'SUMMARY DATA'!$A:$A=$A655,'SUMMARY DATA'!$C:$C=$B655,'SUMMARY DATA'!$B:$B=""RWS"")),
  IF(
    OR(
      ISNUMBER(SEARCH(""CDM CASH DEPOSIT"",$C655)),
      ISNUMBER(SEARCH(""CASH DEPOSIT"",$C65"&amp;"5)),
      COUNTIFS('SUMMARY DATA'!$D:$D,$C655,'SUMMARY DATA'!$B:$B,""RWS"")&lt;&gt;1
    ),
    """",
    IFERROR(TEXTJOIN(CHAR(10),TRUE,FILTER('SUMMARY DATA'!E:E,'SUMMARY DATA'!$D:$D=$C655,'SUMMARY DATA'!$B:$B=""RWS"")),"""")
  )
)"),"")</f>
        <v/>
      </c>
      <c r="F655" s="17" t="str">
        <f>IFERROR(__xludf.DUMMYFUNCTION("IFERROR(
  TEXTJOIN(CHAR(10),TRUE,FILTER('SUMMARY DATA'!F:F,'SUMMARY DATA'!$A:$A=$A655,'SUMMARY DATA'!$C:$C=$B655,'SUMMARY DATA'!$B:$B=""RWS"")),
  IF(
    OR(
      ISNUMBER(SEARCH(""CDM CASH DEPOSIT"",$C655)),
      ISNUMBER(SEARCH(""CASH DEPOSIT"",$C65"&amp;"5)),
      COUNTIFS('SUMMARY DATA'!$D:$D,$C655,'SUMMARY DATA'!$B:$B,""RWS"")&lt;&gt;1
    ),
    """",
    IFERROR(TEXTJOIN(CHAR(10),TRUE,FILTER('SUMMARY DATA'!F:F,'SUMMARY DATA'!$D:$D=$C655,'SUMMARY DATA'!$B:$B=""RWS"")),"""")
  )
)"),"")</f>
        <v/>
      </c>
      <c r="G655" s="17" t="str">
        <f>IFERROR(__xludf.DUMMYFUNCTION("IFERROR(
  TEXTJOIN(CHAR(10),TRUE,FILTER('SUMMARY DATA'!G:G,'SUMMARY DATA'!$A:$A=$A655,'SUMMARY DATA'!$C:$C=$B655,'SUMMARY DATA'!$B:$B=""RWS"")),
  IF(
    OR(
      ISNUMBER(SEARCH(""CDM CASH DEPOSIT"",$C655)),
      ISNUMBER(SEARCH(""CASH DEPOSIT"",$C65"&amp;"5)),
      COUNTIFS('SUMMARY DATA'!$D:$D,$C655,'SUMMARY DATA'!$B:$B,""RWS"")&lt;&gt;1
    ),
    """",
    IFERROR(TEXTJOIN(CHAR(10),TRUE,FILTER('SUMMARY DATA'!G:G,'SUMMARY DATA'!$D:$D=$C655,'SUMMARY DATA'!$B:$B=""RWS"")),"""")
  )
)"),"")</f>
        <v/>
      </c>
      <c r="H655" s="18" t="str">
        <f>IFERROR(__xludf.DUMMYFUNCTION("IFERROR(
  TEXTJOIN(CHAR(10),TRUE,FILTER('SUMMARY DATA'!H:H,'SUMMARY DATA'!$A:$A=$A655,'SUMMARY DATA'!$C:$C=$B655,'SUMMARY DATA'!$B:$B=""RWS"",'SUMMARY DATA'!$H:$H=$D655)),
  IF(
    OR(
      ISNUMBER(SEARCH(""CDM CASH DEPOSIT"",$C655)),
      ISNUMBER(S"&amp;"EARCH(""CASH DEPOSIT"",$C655))
    ),
    """",
    IFERROR(TEXTJOIN(CHAR(10),TRUE,FILTER('SUMMARY DATA'!H:H,'SUMMARY DATA'!$D:$D=$C655,'SUMMARY DATA'!$B:$B=""RWS"",'SUMMARY DATA'!$H:$H=$D655)),"""")
  )
)"),"")</f>
        <v/>
      </c>
      <c r="I655" s="18" t="str">
        <f>IFERROR(__xludf.DUMMYFUNCTION("IF(H655="""","""",
SUM(ARRAYFORMULA(VALUE(SPLIT(H655,CHAR(10)))))
)"),"")</f>
        <v/>
      </c>
      <c r="J655" s="17" t="str">
        <f>IFERROR(__xludf.DUMMYFUNCTION("IFERROR(
  TEXTJOIN(CHAR(10),TRUE,FILTER('SUMMARY DATA'!I:I,'SUMMARY DATA'!$A:$A=$A655,'SUMMARY DATA'!$C:$C=$B655,'SUMMARY DATA'!$B:$B=""RWS"")),
  IF(
    OR(
      ISNUMBER(SEARCH(""CDM CASH DEPOSIT"",$C655)),
      ISNUMBER(SEARCH(""CASH DEPOSIT"",$C65"&amp;"5)),
      COUNTIFS('SUMMARY DATA'!$D:$D,$C655,'SUMMARY DATA'!$B:$B,""RWS"")&lt;&gt;1
    ),
    """",
    IFERROR(TEXTJOIN(CHAR(10),TRUE,FILTER('SUMMARY DATA'!I:I,'SUMMARY DATA'!$D:$D=$C655,'SUMMARY DATA'!$B:$B=""RWS"")),"""")
  )
)"),"")</f>
        <v/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Height="1" spans="1:27">
      <c r="A656" s="2" t="s">
        <v>1644</v>
      </c>
      <c r="B656" s="15">
        <v>46040</v>
      </c>
      <c r="C656" s="2" t="s">
        <v>1079</v>
      </c>
      <c r="D656" s="3">
        <v>300.18</v>
      </c>
      <c r="E656" s="16" t="str">
        <f>IFERROR(__xludf.DUMMYFUNCTION("IFERROR(
  TEXTJOIN(CHAR(10),TRUE,FILTER('SUMMARY DATA'!E:E,'SUMMARY DATA'!$A:$A=$A656,'SUMMARY DATA'!$C:$C=$B656,'SUMMARY DATA'!$B:$B=""RWS"")),
  IF(
    OR(
      ISNUMBER(SEARCH(""CDM CASH DEPOSIT"",$C656)),
      ISNUMBER(SEARCH(""CASH DEPOSIT"",$C65"&amp;"6)),
      COUNTIFS('SUMMARY DATA'!$D:$D,$C656,'SUMMARY DATA'!$B:$B,""RWS"")&lt;&gt;1
    ),
    """",
    IFERROR(TEXTJOIN(CHAR(10),TRUE,FILTER('SUMMARY DATA'!E:E,'SUMMARY DATA'!$D:$D=$C656,'SUMMARY DATA'!$B:$B=""RWS"")),"""")
  )
)"),"")</f>
        <v/>
      </c>
      <c r="F656" s="17" t="str">
        <f>IFERROR(__xludf.DUMMYFUNCTION("IFERROR(
  TEXTJOIN(CHAR(10),TRUE,FILTER('SUMMARY DATA'!F:F,'SUMMARY DATA'!$A:$A=$A656,'SUMMARY DATA'!$C:$C=$B656,'SUMMARY DATA'!$B:$B=""RWS"")),
  IF(
    OR(
      ISNUMBER(SEARCH(""CDM CASH DEPOSIT"",$C656)),
      ISNUMBER(SEARCH(""CASH DEPOSIT"",$C65"&amp;"6)),
      COUNTIFS('SUMMARY DATA'!$D:$D,$C656,'SUMMARY DATA'!$B:$B,""RWS"")&lt;&gt;1
    ),
    """",
    IFERROR(TEXTJOIN(CHAR(10),TRUE,FILTER('SUMMARY DATA'!F:F,'SUMMARY DATA'!$D:$D=$C656,'SUMMARY DATA'!$B:$B=""RWS"")),"""")
  )
)"),"")</f>
        <v/>
      </c>
      <c r="G656" s="17" t="str">
        <f>IFERROR(__xludf.DUMMYFUNCTION("IFERROR(
  TEXTJOIN(CHAR(10),TRUE,FILTER('SUMMARY DATA'!G:G,'SUMMARY DATA'!$A:$A=$A656,'SUMMARY DATA'!$C:$C=$B656,'SUMMARY DATA'!$B:$B=""RWS"")),
  IF(
    OR(
      ISNUMBER(SEARCH(""CDM CASH DEPOSIT"",$C656)),
      ISNUMBER(SEARCH(""CASH DEPOSIT"",$C65"&amp;"6)),
      COUNTIFS('SUMMARY DATA'!$D:$D,$C656,'SUMMARY DATA'!$B:$B,""RWS"")&lt;&gt;1
    ),
    """",
    IFERROR(TEXTJOIN(CHAR(10),TRUE,FILTER('SUMMARY DATA'!G:G,'SUMMARY DATA'!$D:$D=$C656,'SUMMARY DATA'!$B:$B=""RWS"")),"""")
  )
)"),"")</f>
        <v/>
      </c>
      <c r="H656" s="18" t="str">
        <f>IFERROR(__xludf.DUMMYFUNCTION("IFERROR(
  TEXTJOIN(CHAR(10),TRUE,FILTER('SUMMARY DATA'!H:H,'SUMMARY DATA'!$A:$A=$A656,'SUMMARY DATA'!$C:$C=$B656,'SUMMARY DATA'!$B:$B=""RWS"",'SUMMARY DATA'!$H:$H=$D656)),
  IF(
    OR(
      ISNUMBER(SEARCH(""CDM CASH DEPOSIT"",$C656)),
      ISNUMBER(S"&amp;"EARCH(""CASH DEPOSIT"",$C656))
    ),
    """",
    IFERROR(TEXTJOIN(CHAR(10),TRUE,FILTER('SUMMARY DATA'!H:H,'SUMMARY DATA'!$D:$D=$C656,'SUMMARY DATA'!$B:$B=""RWS"",'SUMMARY DATA'!$H:$H=$D656)),"""")
  )
)"),"")</f>
        <v/>
      </c>
      <c r="I656" s="18" t="str">
        <f>IFERROR(__xludf.DUMMYFUNCTION("IF(H656="""","""",
SUM(ARRAYFORMULA(VALUE(SPLIT(H656,CHAR(10)))))
)"),"")</f>
        <v/>
      </c>
      <c r="J656" s="17" t="str">
        <f>IFERROR(__xludf.DUMMYFUNCTION("IFERROR(
  TEXTJOIN(CHAR(10),TRUE,FILTER('SUMMARY DATA'!I:I,'SUMMARY DATA'!$A:$A=$A656,'SUMMARY DATA'!$C:$C=$B656,'SUMMARY DATA'!$B:$B=""RWS"")),
  IF(
    OR(
      ISNUMBER(SEARCH(""CDM CASH DEPOSIT"",$C656)),
      ISNUMBER(SEARCH(""CASH DEPOSIT"",$C65"&amp;"6)),
      COUNTIFS('SUMMARY DATA'!$D:$D,$C656,'SUMMARY DATA'!$B:$B,""RWS"")&lt;&gt;1
    ),
    """",
    IFERROR(TEXTJOIN(CHAR(10),TRUE,FILTER('SUMMARY DATA'!I:I,'SUMMARY DATA'!$D:$D=$C656,'SUMMARY DATA'!$B:$B=""RWS"")),"""")
  )
)"),"")</f>
        <v/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Height="1" spans="1:27">
      <c r="A657" s="2"/>
      <c r="B657" s="15">
        <v>46040</v>
      </c>
      <c r="C657" s="2" t="s">
        <v>2149</v>
      </c>
      <c r="D657" s="3">
        <v>457.01</v>
      </c>
      <c r="E657" s="16" t="str">
        <f>IFERROR(__xludf.DUMMYFUNCTION("IFERROR(
  TEXTJOIN(CHAR(10),TRUE,FILTER('SUMMARY DATA'!E:E,'SUMMARY DATA'!$A:$A=$A657,'SUMMARY DATA'!$C:$C=$B657,'SUMMARY DATA'!$B:$B=""RWS"")),
  IF(
    OR(
      ISNUMBER(SEARCH(""CDM CASH DEPOSIT"",$C657)),
      ISNUMBER(SEARCH(""CASH DEPOSIT"",$C65"&amp;"7)),
      COUNTIFS('SUMMARY DATA'!$D:$D,$C657,'SUMMARY DATA'!$B:$B,""RWS"")&lt;&gt;1
    ),
    """",
    IFERROR(TEXTJOIN(CHAR(10),TRUE,FILTER('SUMMARY DATA'!E:E,'SUMMARY DATA'!$D:$D=$C657,'SUMMARY DATA'!$B:$B=""RWS"")),"""")
  )
)"),"")</f>
        <v/>
      </c>
      <c r="F657" s="17" t="str">
        <f>IFERROR(__xludf.DUMMYFUNCTION("IFERROR(
  TEXTJOIN(CHAR(10),TRUE,FILTER('SUMMARY DATA'!F:F,'SUMMARY DATA'!$A:$A=$A657,'SUMMARY DATA'!$C:$C=$B657,'SUMMARY DATA'!$B:$B=""RWS"")),
  IF(
    OR(
      ISNUMBER(SEARCH(""CDM CASH DEPOSIT"",$C657)),
      ISNUMBER(SEARCH(""CASH DEPOSIT"",$C65"&amp;"7)),
      COUNTIFS('SUMMARY DATA'!$D:$D,$C657,'SUMMARY DATA'!$B:$B,""RWS"")&lt;&gt;1
    ),
    """",
    IFERROR(TEXTJOIN(CHAR(10),TRUE,FILTER('SUMMARY DATA'!F:F,'SUMMARY DATA'!$D:$D=$C657,'SUMMARY DATA'!$B:$B=""RWS"")),"""")
  )
)"),"")</f>
        <v/>
      </c>
      <c r="G657" s="17" t="str">
        <f>IFERROR(__xludf.DUMMYFUNCTION("IFERROR(
  TEXTJOIN(CHAR(10),TRUE,FILTER('SUMMARY DATA'!G:G,'SUMMARY DATA'!$A:$A=$A657,'SUMMARY DATA'!$C:$C=$B657,'SUMMARY DATA'!$B:$B=""RWS"")),
  IF(
    OR(
      ISNUMBER(SEARCH(""CDM CASH DEPOSIT"",$C657)),
      ISNUMBER(SEARCH(""CASH DEPOSIT"",$C65"&amp;"7)),
      COUNTIFS('SUMMARY DATA'!$D:$D,$C657,'SUMMARY DATA'!$B:$B,""RWS"")&lt;&gt;1
    ),
    """",
    IFERROR(TEXTJOIN(CHAR(10),TRUE,FILTER('SUMMARY DATA'!G:G,'SUMMARY DATA'!$D:$D=$C657,'SUMMARY DATA'!$B:$B=""RWS"")),"""")
  )
)"),"")</f>
        <v/>
      </c>
      <c r="H657" s="18" t="str">
        <f>IFERROR(__xludf.DUMMYFUNCTION("IFERROR(
  TEXTJOIN(CHAR(10),TRUE,FILTER('SUMMARY DATA'!H:H,'SUMMARY DATA'!$A:$A=$A657,'SUMMARY DATA'!$C:$C=$B657,'SUMMARY DATA'!$B:$B=""RWS"",'SUMMARY DATA'!$H:$H=$D657)),
  IF(
    OR(
      ISNUMBER(SEARCH(""CDM CASH DEPOSIT"",$C657)),
      ISNUMBER(S"&amp;"EARCH(""CASH DEPOSIT"",$C657))
    ),
    """",
    IFERROR(TEXTJOIN(CHAR(10),TRUE,FILTER('SUMMARY DATA'!H:H,'SUMMARY DATA'!$D:$D=$C657,'SUMMARY DATA'!$B:$B=""RWS"",'SUMMARY DATA'!$H:$H=$D657)),"""")
  )
)"),"")</f>
        <v/>
      </c>
      <c r="I657" s="18" t="str">
        <f>IFERROR(__xludf.DUMMYFUNCTION("IF(H657="""","""",
SUM(ARRAYFORMULA(VALUE(SPLIT(H657,CHAR(10)))))
)"),"")</f>
        <v/>
      </c>
      <c r="J657" s="17" t="str">
        <f>IFERROR(__xludf.DUMMYFUNCTION("IFERROR(
  TEXTJOIN(CHAR(10),TRUE,FILTER('SUMMARY DATA'!I:I,'SUMMARY DATA'!$A:$A=$A657,'SUMMARY DATA'!$C:$C=$B657,'SUMMARY DATA'!$B:$B=""RWS"")),
  IF(
    OR(
      ISNUMBER(SEARCH(""CDM CASH DEPOSIT"",$C657)),
      ISNUMBER(SEARCH(""CASH DEPOSIT"",$C65"&amp;"7)),
      COUNTIFS('SUMMARY DATA'!$D:$D,$C657,'SUMMARY DATA'!$B:$B,""RWS"")&lt;&gt;1
    ),
    """",
    IFERROR(TEXTJOIN(CHAR(10),TRUE,FILTER('SUMMARY DATA'!I:I,'SUMMARY DATA'!$D:$D=$C657,'SUMMARY DATA'!$B:$B=""RWS"")),"""")
  )
)"),"")</f>
        <v/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Height="1" spans="1:27">
      <c r="A658" s="2"/>
      <c r="B658" s="15">
        <v>46040</v>
      </c>
      <c r="C658" s="2" t="s">
        <v>2150</v>
      </c>
      <c r="D658" s="3">
        <v>26</v>
      </c>
      <c r="E658" s="16" t="str">
        <f>IFERROR(__xludf.DUMMYFUNCTION("IFERROR(
  TEXTJOIN(CHAR(10),TRUE,FILTER('SUMMARY DATA'!E:E,'SUMMARY DATA'!$A:$A=$A658,'SUMMARY DATA'!$C:$C=$B658,'SUMMARY DATA'!$B:$B=""RWS"")),
  IF(
    OR(
      ISNUMBER(SEARCH(""CDM CASH DEPOSIT"",$C658)),
      ISNUMBER(SEARCH(""CASH DEPOSIT"",$C65"&amp;"8)),
      COUNTIFS('SUMMARY DATA'!$D:$D,$C658,'SUMMARY DATA'!$B:$B,""RWS"")&lt;&gt;1
    ),
    """",
    IFERROR(TEXTJOIN(CHAR(10),TRUE,FILTER('SUMMARY DATA'!E:E,'SUMMARY DATA'!$D:$D=$C658,'SUMMARY DATA'!$B:$B=""RWS"")),"""")
  )
)"),"")</f>
        <v/>
      </c>
      <c r="F658" s="17" t="str">
        <f>IFERROR(__xludf.DUMMYFUNCTION("IFERROR(
  TEXTJOIN(CHAR(10),TRUE,FILTER('SUMMARY DATA'!F:F,'SUMMARY DATA'!$A:$A=$A658,'SUMMARY DATA'!$C:$C=$B658,'SUMMARY DATA'!$B:$B=""RWS"")),
  IF(
    OR(
      ISNUMBER(SEARCH(""CDM CASH DEPOSIT"",$C658)),
      ISNUMBER(SEARCH(""CASH DEPOSIT"",$C65"&amp;"8)),
      COUNTIFS('SUMMARY DATA'!$D:$D,$C658,'SUMMARY DATA'!$B:$B,""RWS"")&lt;&gt;1
    ),
    """",
    IFERROR(TEXTJOIN(CHAR(10),TRUE,FILTER('SUMMARY DATA'!F:F,'SUMMARY DATA'!$D:$D=$C658,'SUMMARY DATA'!$B:$B=""RWS"")),"""")
  )
)"),"")</f>
        <v/>
      </c>
      <c r="G658" s="17" t="str">
        <f>IFERROR(__xludf.DUMMYFUNCTION("IFERROR(
  TEXTJOIN(CHAR(10),TRUE,FILTER('SUMMARY DATA'!G:G,'SUMMARY DATA'!$A:$A=$A658,'SUMMARY DATA'!$C:$C=$B658,'SUMMARY DATA'!$B:$B=""RWS"")),
  IF(
    OR(
      ISNUMBER(SEARCH(""CDM CASH DEPOSIT"",$C658)),
      ISNUMBER(SEARCH(""CASH DEPOSIT"",$C65"&amp;"8)),
      COUNTIFS('SUMMARY DATA'!$D:$D,$C658,'SUMMARY DATA'!$B:$B,""RWS"")&lt;&gt;1
    ),
    """",
    IFERROR(TEXTJOIN(CHAR(10),TRUE,FILTER('SUMMARY DATA'!G:G,'SUMMARY DATA'!$D:$D=$C658,'SUMMARY DATA'!$B:$B=""RWS"")),"""")
  )
)"),"")</f>
        <v/>
      </c>
      <c r="H658" s="18" t="str">
        <f>IFERROR(__xludf.DUMMYFUNCTION("IFERROR(
  TEXTJOIN(CHAR(10),TRUE,FILTER('SUMMARY DATA'!H:H,'SUMMARY DATA'!$A:$A=$A658,'SUMMARY DATA'!$C:$C=$B658,'SUMMARY DATA'!$B:$B=""RWS"",'SUMMARY DATA'!$H:$H=$D658)),
  IF(
    OR(
      ISNUMBER(SEARCH(""CDM CASH DEPOSIT"",$C658)),
      ISNUMBER(S"&amp;"EARCH(""CASH DEPOSIT"",$C658))
    ),
    """",
    IFERROR(TEXTJOIN(CHAR(10),TRUE,FILTER('SUMMARY DATA'!H:H,'SUMMARY DATA'!$D:$D=$C658,'SUMMARY DATA'!$B:$B=""RWS"",'SUMMARY DATA'!$H:$H=$D658)),"""")
  )
)"),"")</f>
        <v/>
      </c>
      <c r="I658" s="18" t="str">
        <f>IFERROR(__xludf.DUMMYFUNCTION("IF(H658="""","""",
SUM(ARRAYFORMULA(VALUE(SPLIT(H658,CHAR(10)))))
)"),"")</f>
        <v/>
      </c>
      <c r="J658" s="17" t="str">
        <f>IFERROR(__xludf.DUMMYFUNCTION("IFERROR(
  TEXTJOIN(CHAR(10),TRUE,FILTER('SUMMARY DATA'!I:I,'SUMMARY DATA'!$A:$A=$A658,'SUMMARY DATA'!$C:$C=$B658,'SUMMARY DATA'!$B:$B=""RWS"")),
  IF(
    OR(
      ISNUMBER(SEARCH(""CDM CASH DEPOSIT"",$C658)),
      ISNUMBER(SEARCH(""CASH DEPOSIT"",$C65"&amp;"8)),
      COUNTIFS('SUMMARY DATA'!$D:$D,$C658,'SUMMARY DATA'!$B:$B,""RWS"")&lt;&gt;1
    ),
    """",
    IFERROR(TEXTJOIN(CHAR(10),TRUE,FILTER('SUMMARY DATA'!I:I,'SUMMARY DATA'!$D:$D=$C658,'SUMMARY DATA'!$B:$B=""RWS"")),"""")
  )
)"),"")</f>
        <v/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Height="1" spans="1:27">
      <c r="A659" s="2"/>
      <c r="B659" s="15">
        <v>46040</v>
      </c>
      <c r="C659" s="2" t="s">
        <v>2151</v>
      </c>
      <c r="D659" s="3">
        <v>246.87</v>
      </c>
      <c r="E659" s="16" t="str">
        <f>IFERROR(__xludf.DUMMYFUNCTION("IFERROR(
  TEXTJOIN(CHAR(10),TRUE,FILTER('SUMMARY DATA'!E:E,'SUMMARY DATA'!$A:$A=$A659,'SUMMARY DATA'!$C:$C=$B659,'SUMMARY DATA'!$B:$B=""RWS"")),
  IF(
    OR(
      ISNUMBER(SEARCH(""CDM CASH DEPOSIT"",$C659)),
      ISNUMBER(SEARCH(""CASH DEPOSIT"",$C65"&amp;"9)),
      COUNTIFS('SUMMARY DATA'!$D:$D,$C659,'SUMMARY DATA'!$B:$B,""RWS"")&lt;&gt;1
    ),
    """",
    IFERROR(TEXTJOIN(CHAR(10),TRUE,FILTER('SUMMARY DATA'!E:E,'SUMMARY DATA'!$D:$D=$C659,'SUMMARY DATA'!$B:$B=""RWS"")),"""")
  )
)"),"")</f>
        <v/>
      </c>
      <c r="F659" s="17" t="str">
        <f>IFERROR(__xludf.DUMMYFUNCTION("IFERROR(
  TEXTJOIN(CHAR(10),TRUE,FILTER('SUMMARY DATA'!F:F,'SUMMARY DATA'!$A:$A=$A659,'SUMMARY DATA'!$C:$C=$B659,'SUMMARY DATA'!$B:$B=""RWS"")),
  IF(
    OR(
      ISNUMBER(SEARCH(""CDM CASH DEPOSIT"",$C659)),
      ISNUMBER(SEARCH(""CASH DEPOSIT"",$C65"&amp;"9)),
      COUNTIFS('SUMMARY DATA'!$D:$D,$C659,'SUMMARY DATA'!$B:$B,""RWS"")&lt;&gt;1
    ),
    """",
    IFERROR(TEXTJOIN(CHAR(10),TRUE,FILTER('SUMMARY DATA'!F:F,'SUMMARY DATA'!$D:$D=$C659,'SUMMARY DATA'!$B:$B=""RWS"")),"""")
  )
)"),"")</f>
        <v/>
      </c>
      <c r="G659" s="17" t="str">
        <f>IFERROR(__xludf.DUMMYFUNCTION("IFERROR(
  TEXTJOIN(CHAR(10),TRUE,FILTER('SUMMARY DATA'!G:G,'SUMMARY DATA'!$A:$A=$A659,'SUMMARY DATA'!$C:$C=$B659,'SUMMARY DATA'!$B:$B=""RWS"")),
  IF(
    OR(
      ISNUMBER(SEARCH(""CDM CASH DEPOSIT"",$C659)),
      ISNUMBER(SEARCH(""CASH DEPOSIT"",$C65"&amp;"9)),
      COUNTIFS('SUMMARY DATA'!$D:$D,$C659,'SUMMARY DATA'!$B:$B,""RWS"")&lt;&gt;1
    ),
    """",
    IFERROR(TEXTJOIN(CHAR(10),TRUE,FILTER('SUMMARY DATA'!G:G,'SUMMARY DATA'!$D:$D=$C659,'SUMMARY DATA'!$B:$B=""RWS"")),"""")
  )
)"),"")</f>
        <v/>
      </c>
      <c r="H659" s="18" t="str">
        <f>IFERROR(__xludf.DUMMYFUNCTION("IFERROR(
  TEXTJOIN(CHAR(10),TRUE,FILTER('SUMMARY DATA'!H:H,'SUMMARY DATA'!$A:$A=$A659,'SUMMARY DATA'!$C:$C=$B659,'SUMMARY DATA'!$B:$B=""RWS"",'SUMMARY DATA'!$H:$H=$D659)),
  IF(
    OR(
      ISNUMBER(SEARCH(""CDM CASH DEPOSIT"",$C659)),
      ISNUMBER(S"&amp;"EARCH(""CASH DEPOSIT"",$C659))
    ),
    """",
    IFERROR(TEXTJOIN(CHAR(10),TRUE,FILTER('SUMMARY DATA'!H:H,'SUMMARY DATA'!$D:$D=$C659,'SUMMARY DATA'!$B:$B=""RWS"",'SUMMARY DATA'!$H:$H=$D659)),"""")
  )
)"),"")</f>
        <v/>
      </c>
      <c r="I659" s="18" t="str">
        <f>IFERROR(__xludf.DUMMYFUNCTION("IF(H659="""","""",
SUM(ARRAYFORMULA(VALUE(SPLIT(H659,CHAR(10)))))
)"),"")</f>
        <v/>
      </c>
      <c r="J659" s="17" t="str">
        <f>IFERROR(__xludf.DUMMYFUNCTION("IFERROR(
  TEXTJOIN(CHAR(10),TRUE,FILTER('SUMMARY DATA'!I:I,'SUMMARY DATA'!$A:$A=$A659,'SUMMARY DATA'!$C:$C=$B659,'SUMMARY DATA'!$B:$B=""RWS"")),
  IF(
    OR(
      ISNUMBER(SEARCH(""CDM CASH DEPOSIT"",$C659)),
      ISNUMBER(SEARCH(""CASH DEPOSIT"",$C65"&amp;"9)),
      COUNTIFS('SUMMARY DATA'!$D:$D,$C659,'SUMMARY DATA'!$B:$B,""RWS"")&lt;&gt;1
    ),
    """",
    IFERROR(TEXTJOIN(CHAR(10),TRUE,FILTER('SUMMARY DATA'!I:I,'SUMMARY DATA'!$D:$D=$C659,'SUMMARY DATA'!$B:$B=""RWS"")),"""")
  )
)"),"")</f>
        <v/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Height="1" spans="1:27">
      <c r="A660" s="2" t="s">
        <v>2152</v>
      </c>
      <c r="B660" s="15">
        <v>46040</v>
      </c>
      <c r="C660" s="2" t="s">
        <v>167</v>
      </c>
      <c r="D660" s="3">
        <v>20.5</v>
      </c>
      <c r="E660" s="16" t="str">
        <f>IFERROR(__xludf.DUMMYFUNCTION("IFERROR(
  TEXTJOIN(CHAR(10),TRUE,FILTER('SUMMARY DATA'!E:E,'SUMMARY DATA'!$A:$A=$A660,'SUMMARY DATA'!$C:$C=$B660,'SUMMARY DATA'!$B:$B=""RWS"")),
  IF(
    OR(
      ISNUMBER(SEARCH(""CDM CASH DEPOSIT"",$C660)),
      ISNUMBER(SEARCH(""CASH DEPOSIT"",$C66"&amp;"0)),
      COUNTIFS('SUMMARY DATA'!$D:$D,$C660,'SUMMARY DATA'!$B:$B,""RWS"")&lt;&gt;1
    ),
    """",
    IFERROR(TEXTJOIN(CHAR(10),TRUE,FILTER('SUMMARY DATA'!E:E,'SUMMARY DATA'!$D:$D=$C660,'SUMMARY DATA'!$B:$B=""RWS"")),"""")
  )
)"),"")</f>
        <v/>
      </c>
      <c r="F660" s="17" t="str">
        <f>IFERROR(__xludf.DUMMYFUNCTION("IFERROR(
  TEXTJOIN(CHAR(10),TRUE,FILTER('SUMMARY DATA'!F:F,'SUMMARY DATA'!$A:$A=$A660,'SUMMARY DATA'!$C:$C=$B660,'SUMMARY DATA'!$B:$B=""RWS"")),
  IF(
    OR(
      ISNUMBER(SEARCH(""CDM CASH DEPOSIT"",$C660)),
      ISNUMBER(SEARCH(""CASH DEPOSIT"",$C66"&amp;"0)),
      COUNTIFS('SUMMARY DATA'!$D:$D,$C660,'SUMMARY DATA'!$B:$B,""RWS"")&lt;&gt;1
    ),
    """",
    IFERROR(TEXTJOIN(CHAR(10),TRUE,FILTER('SUMMARY DATA'!F:F,'SUMMARY DATA'!$D:$D=$C660,'SUMMARY DATA'!$B:$B=""RWS"")),"""")
  )
)"),"")</f>
        <v/>
      </c>
      <c r="G660" s="17" t="str">
        <f>IFERROR(__xludf.DUMMYFUNCTION("IFERROR(
  TEXTJOIN(CHAR(10),TRUE,FILTER('SUMMARY DATA'!G:G,'SUMMARY DATA'!$A:$A=$A660,'SUMMARY DATA'!$C:$C=$B660,'SUMMARY DATA'!$B:$B=""RWS"")),
  IF(
    OR(
      ISNUMBER(SEARCH(""CDM CASH DEPOSIT"",$C660)),
      ISNUMBER(SEARCH(""CASH DEPOSIT"",$C66"&amp;"0)),
      COUNTIFS('SUMMARY DATA'!$D:$D,$C660,'SUMMARY DATA'!$B:$B,""RWS"")&lt;&gt;1
    ),
    """",
    IFERROR(TEXTJOIN(CHAR(10),TRUE,FILTER('SUMMARY DATA'!G:G,'SUMMARY DATA'!$D:$D=$C660,'SUMMARY DATA'!$B:$B=""RWS"")),"""")
  )
)"),"")</f>
        <v/>
      </c>
      <c r="H660" s="18" t="str">
        <f>IFERROR(__xludf.DUMMYFUNCTION("IFERROR(
  TEXTJOIN(CHAR(10),TRUE,FILTER('SUMMARY DATA'!H:H,'SUMMARY DATA'!$A:$A=$A660,'SUMMARY DATA'!$C:$C=$B660,'SUMMARY DATA'!$B:$B=""RWS"",'SUMMARY DATA'!$H:$H=$D660)),
  IF(
    OR(
      ISNUMBER(SEARCH(""CDM CASH DEPOSIT"",$C660)),
      ISNUMBER(S"&amp;"EARCH(""CASH DEPOSIT"",$C660))
    ),
    """",
    IFERROR(TEXTJOIN(CHAR(10),TRUE,FILTER('SUMMARY DATA'!H:H,'SUMMARY DATA'!$D:$D=$C660,'SUMMARY DATA'!$B:$B=""RWS"",'SUMMARY DATA'!$H:$H=$D660)),"""")
  )
)"),"")</f>
        <v/>
      </c>
      <c r="I660" s="18" t="str">
        <f>IFERROR(__xludf.DUMMYFUNCTION("IF(H660="""","""",
SUM(ARRAYFORMULA(VALUE(SPLIT(H660,CHAR(10)))))
)"),"")</f>
        <v/>
      </c>
      <c r="J660" s="17" t="str">
        <f>IFERROR(__xludf.DUMMYFUNCTION("IFERROR(
  TEXTJOIN(CHAR(10),TRUE,FILTER('SUMMARY DATA'!I:I,'SUMMARY DATA'!$A:$A=$A660,'SUMMARY DATA'!$C:$C=$B660,'SUMMARY DATA'!$B:$B=""RWS"")),
  IF(
    OR(
      ISNUMBER(SEARCH(""CDM CASH DEPOSIT"",$C660)),
      ISNUMBER(SEARCH(""CASH DEPOSIT"",$C66"&amp;"0)),
      COUNTIFS('SUMMARY DATA'!$D:$D,$C660,'SUMMARY DATA'!$B:$B,""RWS"")&lt;&gt;1
    ),
    """",
    IFERROR(TEXTJOIN(CHAR(10),TRUE,FILTER('SUMMARY DATA'!I:I,'SUMMARY DATA'!$D:$D=$C660,'SUMMARY DATA'!$B:$B=""RWS"")),"""")
  )
)"),"")</f>
        <v/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Height="1" spans="1:27">
      <c r="A661" s="2"/>
      <c r="B661" s="15">
        <v>46040</v>
      </c>
      <c r="C661" s="2" t="s">
        <v>2153</v>
      </c>
      <c r="D661" s="3">
        <v>80.83</v>
      </c>
      <c r="E661" s="16" t="str">
        <f>IFERROR(__xludf.DUMMYFUNCTION("IFERROR(
  TEXTJOIN(CHAR(10),TRUE,FILTER('SUMMARY DATA'!E:E,'SUMMARY DATA'!$A:$A=$A661,'SUMMARY DATA'!$C:$C=$B661,'SUMMARY DATA'!$B:$B=""RWS"")),
  IF(
    OR(
      ISNUMBER(SEARCH(""CDM CASH DEPOSIT"",$C661)),
      ISNUMBER(SEARCH(""CASH DEPOSIT"",$C66"&amp;"1)),
      COUNTIFS('SUMMARY DATA'!$D:$D,$C661,'SUMMARY DATA'!$B:$B,""RWS"")&lt;&gt;1
    ),
    """",
    IFERROR(TEXTJOIN(CHAR(10),TRUE,FILTER('SUMMARY DATA'!E:E,'SUMMARY DATA'!$D:$D=$C661,'SUMMARY DATA'!$B:$B=""RWS"")),"""")
  )
)"),"")</f>
        <v/>
      </c>
      <c r="F661" s="17" t="str">
        <f>IFERROR(__xludf.DUMMYFUNCTION("IFERROR(
  TEXTJOIN(CHAR(10),TRUE,FILTER('SUMMARY DATA'!F:F,'SUMMARY DATA'!$A:$A=$A661,'SUMMARY DATA'!$C:$C=$B661,'SUMMARY DATA'!$B:$B=""RWS"")),
  IF(
    OR(
      ISNUMBER(SEARCH(""CDM CASH DEPOSIT"",$C661)),
      ISNUMBER(SEARCH(""CASH DEPOSIT"",$C66"&amp;"1)),
      COUNTIFS('SUMMARY DATA'!$D:$D,$C661,'SUMMARY DATA'!$B:$B,""RWS"")&lt;&gt;1
    ),
    """",
    IFERROR(TEXTJOIN(CHAR(10),TRUE,FILTER('SUMMARY DATA'!F:F,'SUMMARY DATA'!$D:$D=$C661,'SUMMARY DATA'!$B:$B=""RWS"")),"""")
  )
)"),"")</f>
        <v/>
      </c>
      <c r="G661" s="17" t="str">
        <f>IFERROR(__xludf.DUMMYFUNCTION("IFERROR(
  TEXTJOIN(CHAR(10),TRUE,FILTER('SUMMARY DATA'!G:G,'SUMMARY DATA'!$A:$A=$A661,'SUMMARY DATA'!$C:$C=$B661,'SUMMARY DATA'!$B:$B=""RWS"")),
  IF(
    OR(
      ISNUMBER(SEARCH(""CDM CASH DEPOSIT"",$C661)),
      ISNUMBER(SEARCH(""CASH DEPOSIT"",$C66"&amp;"1)),
      COUNTIFS('SUMMARY DATA'!$D:$D,$C661,'SUMMARY DATA'!$B:$B,""RWS"")&lt;&gt;1
    ),
    """",
    IFERROR(TEXTJOIN(CHAR(10),TRUE,FILTER('SUMMARY DATA'!G:G,'SUMMARY DATA'!$D:$D=$C661,'SUMMARY DATA'!$B:$B=""RWS"")),"""")
  )
)"),"")</f>
        <v/>
      </c>
      <c r="H661" s="18" t="str">
        <f>IFERROR(__xludf.DUMMYFUNCTION("IFERROR(
  TEXTJOIN(CHAR(10),TRUE,FILTER('SUMMARY DATA'!H:H,'SUMMARY DATA'!$A:$A=$A661,'SUMMARY DATA'!$C:$C=$B661,'SUMMARY DATA'!$B:$B=""RWS"",'SUMMARY DATA'!$H:$H=$D661)),
  IF(
    OR(
      ISNUMBER(SEARCH(""CDM CASH DEPOSIT"",$C661)),
      ISNUMBER(S"&amp;"EARCH(""CASH DEPOSIT"",$C661))
    ),
    """",
    IFERROR(TEXTJOIN(CHAR(10),TRUE,FILTER('SUMMARY DATA'!H:H,'SUMMARY DATA'!$D:$D=$C661,'SUMMARY DATA'!$B:$B=""RWS"",'SUMMARY DATA'!$H:$H=$D661)),"""")
  )
)"),"")</f>
        <v/>
      </c>
      <c r="I661" s="18" t="str">
        <f>IFERROR(__xludf.DUMMYFUNCTION("IF(H661="""","""",
SUM(ARRAYFORMULA(VALUE(SPLIT(H661,CHAR(10)))))
)"),"")</f>
        <v/>
      </c>
      <c r="J661" s="17" t="str">
        <f>IFERROR(__xludf.DUMMYFUNCTION("IFERROR(
  TEXTJOIN(CHAR(10),TRUE,FILTER('SUMMARY DATA'!I:I,'SUMMARY DATA'!$A:$A=$A661,'SUMMARY DATA'!$C:$C=$B661,'SUMMARY DATA'!$B:$B=""RWS"")),
  IF(
    OR(
      ISNUMBER(SEARCH(""CDM CASH DEPOSIT"",$C661)),
      ISNUMBER(SEARCH(""CASH DEPOSIT"",$C66"&amp;"1)),
      COUNTIFS('SUMMARY DATA'!$D:$D,$C661,'SUMMARY DATA'!$B:$B,""RWS"")&lt;&gt;1
    ),
    """",
    IFERROR(TEXTJOIN(CHAR(10),TRUE,FILTER('SUMMARY DATA'!I:I,'SUMMARY DATA'!$D:$D=$C661,'SUMMARY DATA'!$B:$B=""RWS"")),"""")
  )
)"),"")</f>
        <v/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Height="1" spans="1:27">
      <c r="A662" s="2" t="s">
        <v>2154</v>
      </c>
      <c r="B662" s="15">
        <v>46039</v>
      </c>
      <c r="C662" s="2" t="s">
        <v>2155</v>
      </c>
      <c r="D662" s="3">
        <v>5</v>
      </c>
      <c r="E662" s="16" t="str">
        <f>IFERROR(__xludf.DUMMYFUNCTION("IFERROR(
  TEXTJOIN(CHAR(10),TRUE,FILTER('SUMMARY DATA'!E:E,'SUMMARY DATA'!$A:$A=$A662,'SUMMARY DATA'!$C:$C=$B662,'SUMMARY DATA'!$B:$B=""RWS"")),
  IF(
    OR(
      ISNUMBER(SEARCH(""CDM CASH DEPOSIT"",$C662)),
      ISNUMBER(SEARCH(""CASH DEPOSIT"",$C66"&amp;"2)),
      COUNTIFS('SUMMARY DATA'!$D:$D,$C662,'SUMMARY DATA'!$B:$B,""RWS"")&lt;&gt;1
    ),
    """",
    IFERROR(TEXTJOIN(CHAR(10),TRUE,FILTER('SUMMARY DATA'!E:E,'SUMMARY DATA'!$D:$D=$C662,'SUMMARY DATA'!$B:$B=""RWS"")),"""")
  )
)"),"")</f>
        <v/>
      </c>
      <c r="F662" s="17" t="str">
        <f>IFERROR(__xludf.DUMMYFUNCTION("IFERROR(
  TEXTJOIN(CHAR(10),TRUE,FILTER('SUMMARY DATA'!F:F,'SUMMARY DATA'!$A:$A=$A662,'SUMMARY DATA'!$C:$C=$B662,'SUMMARY DATA'!$B:$B=""RWS"")),
  IF(
    OR(
      ISNUMBER(SEARCH(""CDM CASH DEPOSIT"",$C662)),
      ISNUMBER(SEARCH(""CASH DEPOSIT"",$C66"&amp;"2)),
      COUNTIFS('SUMMARY DATA'!$D:$D,$C662,'SUMMARY DATA'!$B:$B,""RWS"")&lt;&gt;1
    ),
    """",
    IFERROR(TEXTJOIN(CHAR(10),TRUE,FILTER('SUMMARY DATA'!F:F,'SUMMARY DATA'!$D:$D=$C662,'SUMMARY DATA'!$B:$B=""RWS"")),"""")
  )
)"),"")</f>
        <v/>
      </c>
      <c r="G662" s="17" t="str">
        <f>IFERROR(__xludf.DUMMYFUNCTION("IFERROR(
  TEXTJOIN(CHAR(10),TRUE,FILTER('SUMMARY DATA'!G:G,'SUMMARY DATA'!$A:$A=$A662,'SUMMARY DATA'!$C:$C=$B662,'SUMMARY DATA'!$B:$B=""RWS"")),
  IF(
    OR(
      ISNUMBER(SEARCH(""CDM CASH DEPOSIT"",$C662)),
      ISNUMBER(SEARCH(""CASH DEPOSIT"",$C66"&amp;"2)),
      COUNTIFS('SUMMARY DATA'!$D:$D,$C662,'SUMMARY DATA'!$B:$B,""RWS"")&lt;&gt;1
    ),
    """",
    IFERROR(TEXTJOIN(CHAR(10),TRUE,FILTER('SUMMARY DATA'!G:G,'SUMMARY DATA'!$D:$D=$C662,'SUMMARY DATA'!$B:$B=""RWS"")),"""")
  )
)"),"")</f>
        <v/>
      </c>
      <c r="H662" s="18" t="str">
        <f>IFERROR(__xludf.DUMMYFUNCTION("IFERROR(
  TEXTJOIN(CHAR(10),TRUE,FILTER('SUMMARY DATA'!H:H,'SUMMARY DATA'!$A:$A=$A662,'SUMMARY DATA'!$C:$C=$B662,'SUMMARY DATA'!$B:$B=""RWS"",'SUMMARY DATA'!$H:$H=$D662)),
  IF(
    OR(
      ISNUMBER(SEARCH(""CDM CASH DEPOSIT"",$C662)),
      ISNUMBER(S"&amp;"EARCH(""CASH DEPOSIT"",$C662))
    ),
    """",
    IFERROR(TEXTJOIN(CHAR(10),TRUE,FILTER('SUMMARY DATA'!H:H,'SUMMARY DATA'!$D:$D=$C662,'SUMMARY DATA'!$B:$B=""RWS"",'SUMMARY DATA'!$H:$H=$D662)),"""")
  )
)"),"")</f>
        <v/>
      </c>
      <c r="I662" s="18" t="str">
        <f>IFERROR(__xludf.DUMMYFUNCTION("IF(H662="""","""",
SUM(ARRAYFORMULA(VALUE(SPLIT(H662,CHAR(10)))))
)"),"")</f>
        <v/>
      </c>
      <c r="J662" s="17" t="str">
        <f>IFERROR(__xludf.DUMMYFUNCTION("IFERROR(
  TEXTJOIN(CHAR(10),TRUE,FILTER('SUMMARY DATA'!I:I,'SUMMARY DATA'!$A:$A=$A662,'SUMMARY DATA'!$C:$C=$B662,'SUMMARY DATA'!$B:$B=""RWS"")),
  IF(
    OR(
      ISNUMBER(SEARCH(""CDM CASH DEPOSIT"",$C662)),
      ISNUMBER(SEARCH(""CASH DEPOSIT"",$C66"&amp;"2)),
      COUNTIFS('SUMMARY DATA'!$D:$D,$C662,'SUMMARY DATA'!$B:$B,""RWS"")&lt;&gt;1
    ),
    """",
    IFERROR(TEXTJOIN(CHAR(10),TRUE,FILTER('SUMMARY DATA'!I:I,'SUMMARY DATA'!$D:$D=$C662,'SUMMARY DATA'!$B:$B=""RWS"")),"""")
  )
)"),"")</f>
        <v/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Height="1" spans="1:27">
      <c r="A663" s="2"/>
      <c r="B663" s="15">
        <v>46039</v>
      </c>
      <c r="C663" s="2" t="s">
        <v>2156</v>
      </c>
      <c r="D663" s="3">
        <v>32.29</v>
      </c>
      <c r="E663" s="16" t="str">
        <f>IFERROR(__xludf.DUMMYFUNCTION("IFERROR(
  TEXTJOIN(CHAR(10),TRUE,FILTER('SUMMARY DATA'!E:E,'SUMMARY DATA'!$A:$A=$A663,'SUMMARY DATA'!$C:$C=$B663,'SUMMARY DATA'!$B:$B=""RWS"")),
  IF(
    OR(
      ISNUMBER(SEARCH(""CDM CASH DEPOSIT"",$C663)),
      ISNUMBER(SEARCH(""CASH DEPOSIT"",$C66"&amp;"3)),
      COUNTIFS('SUMMARY DATA'!$D:$D,$C663,'SUMMARY DATA'!$B:$B,""RWS"")&lt;&gt;1
    ),
    """",
    IFERROR(TEXTJOIN(CHAR(10),TRUE,FILTER('SUMMARY DATA'!E:E,'SUMMARY DATA'!$D:$D=$C663,'SUMMARY DATA'!$B:$B=""RWS"")),"""")
  )
)"),"")</f>
        <v/>
      </c>
      <c r="F663" s="17" t="str">
        <f>IFERROR(__xludf.DUMMYFUNCTION("IFERROR(
  TEXTJOIN(CHAR(10),TRUE,FILTER('SUMMARY DATA'!F:F,'SUMMARY DATA'!$A:$A=$A663,'SUMMARY DATA'!$C:$C=$B663,'SUMMARY DATA'!$B:$B=""RWS"")),
  IF(
    OR(
      ISNUMBER(SEARCH(""CDM CASH DEPOSIT"",$C663)),
      ISNUMBER(SEARCH(""CASH DEPOSIT"",$C66"&amp;"3)),
      COUNTIFS('SUMMARY DATA'!$D:$D,$C663,'SUMMARY DATA'!$B:$B,""RWS"")&lt;&gt;1
    ),
    """",
    IFERROR(TEXTJOIN(CHAR(10),TRUE,FILTER('SUMMARY DATA'!F:F,'SUMMARY DATA'!$D:$D=$C663,'SUMMARY DATA'!$B:$B=""RWS"")),"""")
  )
)"),"")</f>
        <v/>
      </c>
      <c r="G663" s="17" t="str">
        <f>IFERROR(__xludf.DUMMYFUNCTION("IFERROR(
  TEXTJOIN(CHAR(10),TRUE,FILTER('SUMMARY DATA'!G:G,'SUMMARY DATA'!$A:$A=$A663,'SUMMARY DATA'!$C:$C=$B663,'SUMMARY DATA'!$B:$B=""RWS"")),
  IF(
    OR(
      ISNUMBER(SEARCH(""CDM CASH DEPOSIT"",$C663)),
      ISNUMBER(SEARCH(""CASH DEPOSIT"",$C66"&amp;"3)),
      COUNTIFS('SUMMARY DATA'!$D:$D,$C663,'SUMMARY DATA'!$B:$B,""RWS"")&lt;&gt;1
    ),
    """",
    IFERROR(TEXTJOIN(CHAR(10),TRUE,FILTER('SUMMARY DATA'!G:G,'SUMMARY DATA'!$D:$D=$C663,'SUMMARY DATA'!$B:$B=""RWS"")),"""")
  )
)"),"")</f>
        <v/>
      </c>
      <c r="H663" s="18" t="str">
        <f>IFERROR(__xludf.DUMMYFUNCTION("IFERROR(
  TEXTJOIN(CHAR(10),TRUE,FILTER('SUMMARY DATA'!H:H,'SUMMARY DATA'!$A:$A=$A663,'SUMMARY DATA'!$C:$C=$B663,'SUMMARY DATA'!$B:$B=""RWS"",'SUMMARY DATA'!$H:$H=$D663)),
  IF(
    OR(
      ISNUMBER(SEARCH(""CDM CASH DEPOSIT"",$C663)),
      ISNUMBER(S"&amp;"EARCH(""CASH DEPOSIT"",$C663))
    ),
    """",
    IFERROR(TEXTJOIN(CHAR(10),TRUE,FILTER('SUMMARY DATA'!H:H,'SUMMARY DATA'!$D:$D=$C663,'SUMMARY DATA'!$B:$B=""RWS"",'SUMMARY DATA'!$H:$H=$D663)),"""")
  )
)"),"")</f>
        <v/>
      </c>
      <c r="I663" s="18" t="str">
        <f>IFERROR(__xludf.DUMMYFUNCTION("IF(H663="""","""",
SUM(ARRAYFORMULA(VALUE(SPLIT(H663,CHAR(10)))))
)"),"")</f>
        <v/>
      </c>
      <c r="J663" s="17" t="str">
        <f>IFERROR(__xludf.DUMMYFUNCTION("IFERROR(
  TEXTJOIN(CHAR(10),TRUE,FILTER('SUMMARY DATA'!I:I,'SUMMARY DATA'!$A:$A=$A663,'SUMMARY DATA'!$C:$C=$B663,'SUMMARY DATA'!$B:$B=""RWS"")),
  IF(
    OR(
      ISNUMBER(SEARCH(""CDM CASH DEPOSIT"",$C663)),
      ISNUMBER(SEARCH(""CASH DEPOSIT"",$C66"&amp;"3)),
      COUNTIFS('SUMMARY DATA'!$D:$D,$C663,'SUMMARY DATA'!$B:$B,""RWS"")&lt;&gt;1
    ),
    """",
    IFERROR(TEXTJOIN(CHAR(10),TRUE,FILTER('SUMMARY DATA'!I:I,'SUMMARY DATA'!$D:$D=$C663,'SUMMARY DATA'!$B:$B=""RWS"")),"""")
  )
)"),"")</f>
        <v/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Height="1" spans="1:27">
      <c r="A664" s="2"/>
      <c r="B664" s="15">
        <v>46039</v>
      </c>
      <c r="C664" s="2" t="s">
        <v>2157</v>
      </c>
      <c r="D664" s="3">
        <v>200.92</v>
      </c>
      <c r="E664" s="16" t="str">
        <f>IFERROR(__xludf.DUMMYFUNCTION("IFERROR(
  TEXTJOIN(CHAR(10),TRUE,FILTER('SUMMARY DATA'!E:E,'SUMMARY DATA'!$A:$A=$A664,'SUMMARY DATA'!$C:$C=$B664,'SUMMARY DATA'!$B:$B=""RWS"")),
  IF(
    OR(
      ISNUMBER(SEARCH(""CDM CASH DEPOSIT"",$C664)),
      ISNUMBER(SEARCH(""CASH DEPOSIT"",$C66"&amp;"4)),
      COUNTIFS('SUMMARY DATA'!$D:$D,$C664,'SUMMARY DATA'!$B:$B,""RWS"")&lt;&gt;1
    ),
    """",
    IFERROR(TEXTJOIN(CHAR(10),TRUE,FILTER('SUMMARY DATA'!E:E,'SUMMARY DATA'!$D:$D=$C664,'SUMMARY DATA'!$B:$B=""RWS"")),"""")
  )
)"),"")</f>
        <v/>
      </c>
      <c r="F664" s="17" t="str">
        <f>IFERROR(__xludf.DUMMYFUNCTION("IFERROR(
  TEXTJOIN(CHAR(10),TRUE,FILTER('SUMMARY DATA'!F:F,'SUMMARY DATA'!$A:$A=$A664,'SUMMARY DATA'!$C:$C=$B664,'SUMMARY DATA'!$B:$B=""RWS"")),
  IF(
    OR(
      ISNUMBER(SEARCH(""CDM CASH DEPOSIT"",$C664)),
      ISNUMBER(SEARCH(""CASH DEPOSIT"",$C66"&amp;"4)),
      COUNTIFS('SUMMARY DATA'!$D:$D,$C664,'SUMMARY DATA'!$B:$B,""RWS"")&lt;&gt;1
    ),
    """",
    IFERROR(TEXTJOIN(CHAR(10),TRUE,FILTER('SUMMARY DATA'!F:F,'SUMMARY DATA'!$D:$D=$C664,'SUMMARY DATA'!$B:$B=""RWS"")),"""")
  )
)"),"")</f>
        <v/>
      </c>
      <c r="G664" s="17" t="str">
        <f>IFERROR(__xludf.DUMMYFUNCTION("IFERROR(
  TEXTJOIN(CHAR(10),TRUE,FILTER('SUMMARY DATA'!G:G,'SUMMARY DATA'!$A:$A=$A664,'SUMMARY DATA'!$C:$C=$B664,'SUMMARY DATA'!$B:$B=""RWS"")),
  IF(
    OR(
      ISNUMBER(SEARCH(""CDM CASH DEPOSIT"",$C664)),
      ISNUMBER(SEARCH(""CASH DEPOSIT"",$C66"&amp;"4)),
      COUNTIFS('SUMMARY DATA'!$D:$D,$C664,'SUMMARY DATA'!$B:$B,""RWS"")&lt;&gt;1
    ),
    """",
    IFERROR(TEXTJOIN(CHAR(10),TRUE,FILTER('SUMMARY DATA'!G:G,'SUMMARY DATA'!$D:$D=$C664,'SUMMARY DATA'!$B:$B=""RWS"")),"""")
  )
)"),"")</f>
        <v/>
      </c>
      <c r="H664" s="18" t="str">
        <f>IFERROR(__xludf.DUMMYFUNCTION("IFERROR(
  TEXTJOIN(CHAR(10),TRUE,FILTER('SUMMARY DATA'!H:H,'SUMMARY DATA'!$A:$A=$A664,'SUMMARY DATA'!$C:$C=$B664,'SUMMARY DATA'!$B:$B=""RWS"",'SUMMARY DATA'!$H:$H=$D664)),
  IF(
    OR(
      ISNUMBER(SEARCH(""CDM CASH DEPOSIT"",$C664)),
      ISNUMBER(S"&amp;"EARCH(""CASH DEPOSIT"",$C664))
    ),
    """",
    IFERROR(TEXTJOIN(CHAR(10),TRUE,FILTER('SUMMARY DATA'!H:H,'SUMMARY DATA'!$D:$D=$C664,'SUMMARY DATA'!$B:$B=""RWS"",'SUMMARY DATA'!$H:$H=$D664)),"""")
  )
)"),"")</f>
        <v/>
      </c>
      <c r="I664" s="18" t="str">
        <f>IFERROR(__xludf.DUMMYFUNCTION("IF(H664="""","""",
SUM(ARRAYFORMULA(VALUE(SPLIT(H664,CHAR(10)))))
)"),"")</f>
        <v/>
      </c>
      <c r="J664" s="17" t="str">
        <f>IFERROR(__xludf.DUMMYFUNCTION("IFERROR(
  TEXTJOIN(CHAR(10),TRUE,FILTER('SUMMARY DATA'!I:I,'SUMMARY DATA'!$A:$A=$A664,'SUMMARY DATA'!$C:$C=$B664,'SUMMARY DATA'!$B:$B=""RWS"")),
  IF(
    OR(
      ISNUMBER(SEARCH(""CDM CASH DEPOSIT"",$C664)),
      ISNUMBER(SEARCH(""CASH DEPOSIT"",$C66"&amp;"4)),
      COUNTIFS('SUMMARY DATA'!$D:$D,$C664,'SUMMARY DATA'!$B:$B,""RWS"")&lt;&gt;1
    ),
    """",
    IFERROR(TEXTJOIN(CHAR(10),TRUE,FILTER('SUMMARY DATA'!I:I,'SUMMARY DATA'!$D:$D=$C664,'SUMMARY DATA'!$B:$B=""RWS"")),"""")
  )
)"),"")</f>
        <v/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Height="1" spans="1:27">
      <c r="A665" s="2"/>
      <c r="B665" s="15">
        <v>46039</v>
      </c>
      <c r="C665" s="2" t="s">
        <v>2158</v>
      </c>
      <c r="D665" s="3">
        <v>100</v>
      </c>
      <c r="E665" s="16" t="str">
        <f>IFERROR(__xludf.DUMMYFUNCTION("IFERROR(
  TEXTJOIN(CHAR(10),TRUE,FILTER('SUMMARY DATA'!E:E,'SUMMARY DATA'!$A:$A=$A665,'SUMMARY DATA'!$C:$C=$B665,'SUMMARY DATA'!$B:$B=""RWS"")),
  IF(
    OR(
      ISNUMBER(SEARCH(""CDM CASH DEPOSIT"",$C665)),
      ISNUMBER(SEARCH(""CASH DEPOSIT"",$C66"&amp;"5)),
      COUNTIFS('SUMMARY DATA'!$D:$D,$C665,'SUMMARY DATA'!$B:$B,""RWS"")&lt;&gt;1
    ),
    """",
    IFERROR(TEXTJOIN(CHAR(10),TRUE,FILTER('SUMMARY DATA'!E:E,'SUMMARY DATA'!$D:$D=$C665,'SUMMARY DATA'!$B:$B=""RWS"")),"""")
  )
)"),"")</f>
        <v/>
      </c>
      <c r="F665" s="17" t="str">
        <f>IFERROR(__xludf.DUMMYFUNCTION("IFERROR(
  TEXTJOIN(CHAR(10),TRUE,FILTER('SUMMARY DATA'!F:F,'SUMMARY DATA'!$A:$A=$A665,'SUMMARY DATA'!$C:$C=$B665,'SUMMARY DATA'!$B:$B=""RWS"")),
  IF(
    OR(
      ISNUMBER(SEARCH(""CDM CASH DEPOSIT"",$C665)),
      ISNUMBER(SEARCH(""CASH DEPOSIT"",$C66"&amp;"5)),
      COUNTIFS('SUMMARY DATA'!$D:$D,$C665,'SUMMARY DATA'!$B:$B,""RWS"")&lt;&gt;1
    ),
    """",
    IFERROR(TEXTJOIN(CHAR(10),TRUE,FILTER('SUMMARY DATA'!F:F,'SUMMARY DATA'!$D:$D=$C665,'SUMMARY DATA'!$B:$B=""RWS"")),"""")
  )
)"),"")</f>
        <v/>
      </c>
      <c r="G665" s="17" t="str">
        <f>IFERROR(__xludf.DUMMYFUNCTION("IFERROR(
  TEXTJOIN(CHAR(10),TRUE,FILTER('SUMMARY DATA'!G:G,'SUMMARY DATA'!$A:$A=$A665,'SUMMARY DATA'!$C:$C=$B665,'SUMMARY DATA'!$B:$B=""RWS"")),
  IF(
    OR(
      ISNUMBER(SEARCH(""CDM CASH DEPOSIT"",$C665)),
      ISNUMBER(SEARCH(""CASH DEPOSIT"",$C66"&amp;"5)),
      COUNTIFS('SUMMARY DATA'!$D:$D,$C665,'SUMMARY DATA'!$B:$B,""RWS"")&lt;&gt;1
    ),
    """",
    IFERROR(TEXTJOIN(CHAR(10),TRUE,FILTER('SUMMARY DATA'!G:G,'SUMMARY DATA'!$D:$D=$C665,'SUMMARY DATA'!$B:$B=""RWS"")),"""")
  )
)"),"")</f>
        <v/>
      </c>
      <c r="H665" s="18" t="str">
        <f>IFERROR(__xludf.DUMMYFUNCTION("IFERROR(
  TEXTJOIN(CHAR(10),TRUE,FILTER('SUMMARY DATA'!H:H,'SUMMARY DATA'!$A:$A=$A665,'SUMMARY DATA'!$C:$C=$B665,'SUMMARY DATA'!$B:$B=""RWS"",'SUMMARY DATA'!$H:$H=$D665)),
  IF(
    OR(
      ISNUMBER(SEARCH(""CDM CASH DEPOSIT"",$C665)),
      ISNUMBER(S"&amp;"EARCH(""CASH DEPOSIT"",$C665))
    ),
    """",
    IFERROR(TEXTJOIN(CHAR(10),TRUE,FILTER('SUMMARY DATA'!H:H,'SUMMARY DATA'!$D:$D=$C665,'SUMMARY DATA'!$B:$B=""RWS"",'SUMMARY DATA'!$H:$H=$D665)),"""")
  )
)"),"")</f>
        <v/>
      </c>
      <c r="I665" s="18" t="str">
        <f>IFERROR(__xludf.DUMMYFUNCTION("IF(H665="""","""",
SUM(ARRAYFORMULA(VALUE(SPLIT(H665,CHAR(10)))))
)"),"")</f>
        <v/>
      </c>
      <c r="J665" s="17" t="str">
        <f>IFERROR(__xludf.DUMMYFUNCTION("IFERROR(
  TEXTJOIN(CHAR(10),TRUE,FILTER('SUMMARY DATA'!I:I,'SUMMARY DATA'!$A:$A=$A665,'SUMMARY DATA'!$C:$C=$B665,'SUMMARY DATA'!$B:$B=""RWS"")),
  IF(
    OR(
      ISNUMBER(SEARCH(""CDM CASH DEPOSIT"",$C665)),
      ISNUMBER(SEARCH(""CASH DEPOSIT"",$C66"&amp;"5)),
      COUNTIFS('SUMMARY DATA'!$D:$D,$C665,'SUMMARY DATA'!$B:$B,""RWS"")&lt;&gt;1
    ),
    """",
    IFERROR(TEXTJOIN(CHAR(10),TRUE,FILTER('SUMMARY DATA'!I:I,'SUMMARY DATA'!$D:$D=$C665,'SUMMARY DATA'!$B:$B=""RWS"")),"""")
  )
)"),"")</f>
        <v/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Height="1" spans="1:27">
      <c r="A666" s="2"/>
      <c r="B666" s="15">
        <v>46039</v>
      </c>
      <c r="C666" s="2" t="s">
        <v>2159</v>
      </c>
      <c r="D666" s="3">
        <v>136.99</v>
      </c>
      <c r="E666" s="16" t="str">
        <f>IFERROR(__xludf.DUMMYFUNCTION("IFERROR(
  TEXTJOIN(CHAR(10),TRUE,FILTER('SUMMARY DATA'!E:E,'SUMMARY DATA'!$A:$A=$A666,'SUMMARY DATA'!$C:$C=$B666,'SUMMARY DATA'!$B:$B=""RWS"")),
  IF(
    OR(
      ISNUMBER(SEARCH(""CDM CASH DEPOSIT"",$C666)),
      ISNUMBER(SEARCH(""CASH DEPOSIT"",$C66"&amp;"6)),
      COUNTIFS('SUMMARY DATA'!$D:$D,$C666,'SUMMARY DATA'!$B:$B,""RWS"")&lt;&gt;1
    ),
    """",
    IFERROR(TEXTJOIN(CHAR(10),TRUE,FILTER('SUMMARY DATA'!E:E,'SUMMARY DATA'!$D:$D=$C666,'SUMMARY DATA'!$B:$B=""RWS"")),"""")
  )
)"),"")</f>
        <v/>
      </c>
      <c r="F666" s="17" t="str">
        <f>IFERROR(__xludf.DUMMYFUNCTION("IFERROR(
  TEXTJOIN(CHAR(10),TRUE,FILTER('SUMMARY DATA'!F:F,'SUMMARY DATA'!$A:$A=$A666,'SUMMARY DATA'!$C:$C=$B666,'SUMMARY DATA'!$B:$B=""RWS"")),
  IF(
    OR(
      ISNUMBER(SEARCH(""CDM CASH DEPOSIT"",$C666)),
      ISNUMBER(SEARCH(""CASH DEPOSIT"",$C66"&amp;"6)),
      COUNTIFS('SUMMARY DATA'!$D:$D,$C666,'SUMMARY DATA'!$B:$B,""RWS"")&lt;&gt;1
    ),
    """",
    IFERROR(TEXTJOIN(CHAR(10),TRUE,FILTER('SUMMARY DATA'!F:F,'SUMMARY DATA'!$D:$D=$C666,'SUMMARY DATA'!$B:$B=""RWS"")),"""")
  )
)"),"")</f>
        <v/>
      </c>
      <c r="G666" s="17" t="str">
        <f>IFERROR(__xludf.DUMMYFUNCTION("IFERROR(
  TEXTJOIN(CHAR(10),TRUE,FILTER('SUMMARY DATA'!G:G,'SUMMARY DATA'!$A:$A=$A666,'SUMMARY DATA'!$C:$C=$B666,'SUMMARY DATA'!$B:$B=""RWS"")),
  IF(
    OR(
      ISNUMBER(SEARCH(""CDM CASH DEPOSIT"",$C666)),
      ISNUMBER(SEARCH(""CASH DEPOSIT"",$C66"&amp;"6)),
      COUNTIFS('SUMMARY DATA'!$D:$D,$C666,'SUMMARY DATA'!$B:$B,""RWS"")&lt;&gt;1
    ),
    """",
    IFERROR(TEXTJOIN(CHAR(10),TRUE,FILTER('SUMMARY DATA'!G:G,'SUMMARY DATA'!$D:$D=$C666,'SUMMARY DATA'!$B:$B=""RWS"")),"""")
  )
)"),"")</f>
        <v/>
      </c>
      <c r="H666" s="18" t="str">
        <f>IFERROR(__xludf.DUMMYFUNCTION("IFERROR(
  TEXTJOIN(CHAR(10),TRUE,FILTER('SUMMARY DATA'!H:H,'SUMMARY DATA'!$A:$A=$A666,'SUMMARY DATA'!$C:$C=$B666,'SUMMARY DATA'!$B:$B=""RWS"",'SUMMARY DATA'!$H:$H=$D666)),
  IF(
    OR(
      ISNUMBER(SEARCH(""CDM CASH DEPOSIT"",$C666)),
      ISNUMBER(S"&amp;"EARCH(""CASH DEPOSIT"",$C666))
    ),
    """",
    IFERROR(TEXTJOIN(CHAR(10),TRUE,FILTER('SUMMARY DATA'!H:H,'SUMMARY DATA'!$D:$D=$C666,'SUMMARY DATA'!$B:$B=""RWS"",'SUMMARY DATA'!$H:$H=$D666)),"""")
  )
)"),"")</f>
        <v/>
      </c>
      <c r="I666" s="18" t="str">
        <f>IFERROR(__xludf.DUMMYFUNCTION("IF(H666="""","""",
SUM(ARRAYFORMULA(VALUE(SPLIT(H666,CHAR(10)))))
)"),"")</f>
        <v/>
      </c>
      <c r="J666" s="17" t="str">
        <f>IFERROR(__xludf.DUMMYFUNCTION("IFERROR(
  TEXTJOIN(CHAR(10),TRUE,FILTER('SUMMARY DATA'!I:I,'SUMMARY DATA'!$A:$A=$A666,'SUMMARY DATA'!$C:$C=$B666,'SUMMARY DATA'!$B:$B=""RWS"")),
  IF(
    OR(
      ISNUMBER(SEARCH(""CDM CASH DEPOSIT"",$C666)),
      ISNUMBER(SEARCH(""CASH DEPOSIT"",$C66"&amp;"6)),
      COUNTIFS('SUMMARY DATA'!$D:$D,$C666,'SUMMARY DATA'!$B:$B,""RWS"")&lt;&gt;1
    ),
    """",
    IFERROR(TEXTJOIN(CHAR(10),TRUE,FILTER('SUMMARY DATA'!I:I,'SUMMARY DATA'!$D:$D=$C666,'SUMMARY DATA'!$B:$B=""RWS"")),"""")
  )
)"),"")</f>
        <v/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Height="1" spans="1:27">
      <c r="A667" s="2" t="s">
        <v>2160</v>
      </c>
      <c r="B667" s="15">
        <v>46038</v>
      </c>
      <c r="C667" s="2" t="s">
        <v>2161</v>
      </c>
      <c r="D667" s="3">
        <v>144</v>
      </c>
      <c r="E667" s="16" t="str">
        <f>IFERROR(__xludf.DUMMYFUNCTION("IFERROR(
  TEXTJOIN(CHAR(10),TRUE,FILTER('SUMMARY DATA'!E:E,'SUMMARY DATA'!$A:$A=$A667,'SUMMARY DATA'!$C:$C=$B667,'SUMMARY DATA'!$B:$B=""RWS"")),
  IF(
    OR(
      ISNUMBER(SEARCH(""CDM CASH DEPOSIT"",$C667)),
      ISNUMBER(SEARCH(""CASH DEPOSIT"",$C66"&amp;"7)),
      COUNTIFS('SUMMARY DATA'!$D:$D,$C667,'SUMMARY DATA'!$B:$B,""RWS"")&lt;&gt;1
    ),
    """",
    IFERROR(TEXTJOIN(CHAR(10),TRUE,FILTER('SUMMARY DATA'!E:E,'SUMMARY DATA'!$D:$D=$C667,'SUMMARY DATA'!$B:$B=""RWS"")),"""")
  )
)"),"")</f>
        <v/>
      </c>
      <c r="F667" s="17" t="str">
        <f>IFERROR(__xludf.DUMMYFUNCTION("IFERROR(
  TEXTJOIN(CHAR(10),TRUE,FILTER('SUMMARY DATA'!F:F,'SUMMARY DATA'!$A:$A=$A667,'SUMMARY DATA'!$C:$C=$B667,'SUMMARY DATA'!$B:$B=""RWS"")),
  IF(
    OR(
      ISNUMBER(SEARCH(""CDM CASH DEPOSIT"",$C667)),
      ISNUMBER(SEARCH(""CASH DEPOSIT"",$C66"&amp;"7)),
      COUNTIFS('SUMMARY DATA'!$D:$D,$C667,'SUMMARY DATA'!$B:$B,""RWS"")&lt;&gt;1
    ),
    """",
    IFERROR(TEXTJOIN(CHAR(10),TRUE,FILTER('SUMMARY DATA'!F:F,'SUMMARY DATA'!$D:$D=$C667,'SUMMARY DATA'!$B:$B=""RWS"")),"""")
  )
)"),"")</f>
        <v/>
      </c>
      <c r="G667" s="17" t="str">
        <f>IFERROR(__xludf.DUMMYFUNCTION("IFERROR(
  TEXTJOIN(CHAR(10),TRUE,FILTER('SUMMARY DATA'!G:G,'SUMMARY DATA'!$A:$A=$A667,'SUMMARY DATA'!$C:$C=$B667,'SUMMARY DATA'!$B:$B=""RWS"")),
  IF(
    OR(
      ISNUMBER(SEARCH(""CDM CASH DEPOSIT"",$C667)),
      ISNUMBER(SEARCH(""CASH DEPOSIT"",$C66"&amp;"7)),
      COUNTIFS('SUMMARY DATA'!$D:$D,$C667,'SUMMARY DATA'!$B:$B,""RWS"")&lt;&gt;1
    ),
    """",
    IFERROR(TEXTJOIN(CHAR(10),TRUE,FILTER('SUMMARY DATA'!G:G,'SUMMARY DATA'!$D:$D=$C667,'SUMMARY DATA'!$B:$B=""RWS"")),"""")
  )
)"),"")</f>
        <v/>
      </c>
      <c r="H667" s="18" t="str">
        <f>IFERROR(__xludf.DUMMYFUNCTION("IFERROR(
  TEXTJOIN(CHAR(10),TRUE,FILTER('SUMMARY DATA'!H:H,'SUMMARY DATA'!$A:$A=$A667,'SUMMARY DATA'!$C:$C=$B667,'SUMMARY DATA'!$B:$B=""RWS"",'SUMMARY DATA'!$H:$H=$D667)),
  IF(
    OR(
      ISNUMBER(SEARCH(""CDM CASH DEPOSIT"",$C667)),
      ISNUMBER(S"&amp;"EARCH(""CASH DEPOSIT"",$C667))
    ),
    """",
    IFERROR(TEXTJOIN(CHAR(10),TRUE,FILTER('SUMMARY DATA'!H:H,'SUMMARY DATA'!$D:$D=$C667,'SUMMARY DATA'!$B:$B=""RWS"",'SUMMARY DATA'!$H:$H=$D667)),"""")
  )
)"),"")</f>
        <v/>
      </c>
      <c r="I667" s="18" t="str">
        <f>IFERROR(__xludf.DUMMYFUNCTION("IF(H667="""","""",
SUM(ARRAYFORMULA(VALUE(SPLIT(H667,CHAR(10)))))
)"),"")</f>
        <v/>
      </c>
      <c r="J667" s="17" t="str">
        <f>IFERROR(__xludf.DUMMYFUNCTION("IFERROR(
  TEXTJOIN(CHAR(10),TRUE,FILTER('SUMMARY DATA'!I:I,'SUMMARY DATA'!$A:$A=$A667,'SUMMARY DATA'!$C:$C=$B667,'SUMMARY DATA'!$B:$B=""RWS"")),
  IF(
    OR(
      ISNUMBER(SEARCH(""CDM CASH DEPOSIT"",$C667)),
      ISNUMBER(SEARCH(""CASH DEPOSIT"",$C66"&amp;"7)),
      COUNTIFS('SUMMARY DATA'!$D:$D,$C667,'SUMMARY DATA'!$B:$B,""RWS"")&lt;&gt;1
    ),
    """",
    IFERROR(TEXTJOIN(CHAR(10),TRUE,FILTER('SUMMARY DATA'!I:I,'SUMMARY DATA'!$D:$D=$C667,'SUMMARY DATA'!$B:$B=""RWS"")),"""")
  )
)"),"")</f>
        <v/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Height="1" spans="1:27">
      <c r="A668" s="2" t="s">
        <v>1211</v>
      </c>
      <c r="B668" s="15">
        <v>46038</v>
      </c>
      <c r="C668" s="2" t="s">
        <v>2162</v>
      </c>
      <c r="D668" s="3">
        <v>149</v>
      </c>
      <c r="E668" s="16" t="str">
        <f>IFERROR(__xludf.DUMMYFUNCTION("IFERROR(
  TEXTJOIN(CHAR(10),TRUE,FILTER('SUMMARY DATA'!E:E,'SUMMARY DATA'!$A:$A=$A668,'SUMMARY DATA'!$C:$C=$B668,'SUMMARY DATA'!$B:$B=""RWS"")),
  IF(
    OR(
      ISNUMBER(SEARCH(""CDM CASH DEPOSIT"",$C668)),
      ISNUMBER(SEARCH(""CASH DEPOSIT"",$C66"&amp;"8)),
      COUNTIFS('SUMMARY DATA'!$D:$D,$C668,'SUMMARY DATA'!$B:$B,""RWS"")&lt;&gt;1
    ),
    """",
    IFERROR(TEXTJOIN(CHAR(10),TRUE,FILTER('SUMMARY DATA'!E:E,'SUMMARY DATA'!$D:$D=$C668,'SUMMARY DATA'!$B:$B=""RWS"")),"""")
  )
)"),"")</f>
        <v/>
      </c>
      <c r="F668" s="17" t="str">
        <f>IFERROR(__xludf.DUMMYFUNCTION("IFERROR(
  TEXTJOIN(CHAR(10),TRUE,FILTER('SUMMARY DATA'!F:F,'SUMMARY DATA'!$A:$A=$A668,'SUMMARY DATA'!$C:$C=$B668,'SUMMARY DATA'!$B:$B=""RWS"")),
  IF(
    OR(
      ISNUMBER(SEARCH(""CDM CASH DEPOSIT"",$C668)),
      ISNUMBER(SEARCH(""CASH DEPOSIT"",$C66"&amp;"8)),
      COUNTIFS('SUMMARY DATA'!$D:$D,$C668,'SUMMARY DATA'!$B:$B,""RWS"")&lt;&gt;1
    ),
    """",
    IFERROR(TEXTJOIN(CHAR(10),TRUE,FILTER('SUMMARY DATA'!F:F,'SUMMARY DATA'!$D:$D=$C668,'SUMMARY DATA'!$B:$B=""RWS"")),"""")
  )
)"),"")</f>
        <v/>
      </c>
      <c r="G668" s="17" t="str">
        <f>IFERROR(__xludf.DUMMYFUNCTION("IFERROR(
  TEXTJOIN(CHAR(10),TRUE,FILTER('SUMMARY DATA'!G:G,'SUMMARY DATA'!$A:$A=$A668,'SUMMARY DATA'!$C:$C=$B668,'SUMMARY DATA'!$B:$B=""RWS"")),
  IF(
    OR(
      ISNUMBER(SEARCH(""CDM CASH DEPOSIT"",$C668)),
      ISNUMBER(SEARCH(""CASH DEPOSIT"",$C66"&amp;"8)),
      COUNTIFS('SUMMARY DATA'!$D:$D,$C668,'SUMMARY DATA'!$B:$B,""RWS"")&lt;&gt;1
    ),
    """",
    IFERROR(TEXTJOIN(CHAR(10),TRUE,FILTER('SUMMARY DATA'!G:G,'SUMMARY DATA'!$D:$D=$C668,'SUMMARY DATA'!$B:$B=""RWS"")),"""")
  )
)"),"")</f>
        <v/>
      </c>
      <c r="H668" s="18" t="str">
        <f>IFERROR(__xludf.DUMMYFUNCTION("IFERROR(
  TEXTJOIN(CHAR(10),TRUE,FILTER('SUMMARY DATA'!H:H,'SUMMARY DATA'!$A:$A=$A668,'SUMMARY DATA'!$C:$C=$B668,'SUMMARY DATA'!$B:$B=""RWS"",'SUMMARY DATA'!$H:$H=$D668)),
  IF(
    OR(
      ISNUMBER(SEARCH(""CDM CASH DEPOSIT"",$C668)),
      ISNUMBER(S"&amp;"EARCH(""CASH DEPOSIT"",$C668))
    ),
    """",
    IFERROR(TEXTJOIN(CHAR(10),TRUE,FILTER('SUMMARY DATA'!H:H,'SUMMARY DATA'!$D:$D=$C668,'SUMMARY DATA'!$B:$B=""RWS"",'SUMMARY DATA'!$H:$H=$D668)),"""")
  )
)"),"")</f>
        <v/>
      </c>
      <c r="I668" s="18" t="str">
        <f>IFERROR(__xludf.DUMMYFUNCTION("IF(H668="""","""",
SUM(ARRAYFORMULA(VALUE(SPLIT(H668,CHAR(10)))))
)"),"")</f>
        <v/>
      </c>
      <c r="J668" s="17" t="str">
        <f>IFERROR(__xludf.DUMMYFUNCTION("IFERROR(
  TEXTJOIN(CHAR(10),TRUE,FILTER('SUMMARY DATA'!I:I,'SUMMARY DATA'!$A:$A=$A668,'SUMMARY DATA'!$C:$C=$B668,'SUMMARY DATA'!$B:$B=""RWS"")),
  IF(
    OR(
      ISNUMBER(SEARCH(""CDM CASH DEPOSIT"",$C668)),
      ISNUMBER(SEARCH(""CASH DEPOSIT"",$C66"&amp;"8)),
      COUNTIFS('SUMMARY DATA'!$D:$D,$C668,'SUMMARY DATA'!$B:$B,""RWS"")&lt;&gt;1
    ),
    """",
    IFERROR(TEXTJOIN(CHAR(10),TRUE,FILTER('SUMMARY DATA'!I:I,'SUMMARY DATA'!$D:$D=$C668,'SUMMARY DATA'!$B:$B=""RWS"")),"""")
  )
)"),"")</f>
        <v/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Height="1" spans="1:27">
      <c r="A669" s="2" t="s">
        <v>1211</v>
      </c>
      <c r="B669" s="15">
        <v>46038</v>
      </c>
      <c r="C669" s="2" t="s">
        <v>2162</v>
      </c>
      <c r="D669" s="3">
        <v>146.87</v>
      </c>
      <c r="E669" s="16" t="str">
        <f>IFERROR(__xludf.DUMMYFUNCTION("IFERROR(
  TEXTJOIN(CHAR(10),TRUE,FILTER('SUMMARY DATA'!E:E,'SUMMARY DATA'!$A:$A=$A669,'SUMMARY DATA'!$C:$C=$B669,'SUMMARY DATA'!$B:$B=""RWS"")),
  IF(
    OR(
      ISNUMBER(SEARCH(""CDM CASH DEPOSIT"",$C669)),
      ISNUMBER(SEARCH(""CASH DEPOSIT"",$C66"&amp;"9)),
      COUNTIFS('SUMMARY DATA'!$D:$D,$C669,'SUMMARY DATA'!$B:$B,""RWS"")&lt;&gt;1
    ),
    """",
    IFERROR(TEXTJOIN(CHAR(10),TRUE,FILTER('SUMMARY DATA'!E:E,'SUMMARY DATA'!$D:$D=$C669,'SUMMARY DATA'!$B:$B=""RWS"")),"""")
  )
)"),"")</f>
        <v/>
      </c>
      <c r="F669" s="17" t="str">
        <f>IFERROR(__xludf.DUMMYFUNCTION("IFERROR(
  TEXTJOIN(CHAR(10),TRUE,FILTER('SUMMARY DATA'!F:F,'SUMMARY DATA'!$A:$A=$A669,'SUMMARY DATA'!$C:$C=$B669,'SUMMARY DATA'!$B:$B=""RWS"")),
  IF(
    OR(
      ISNUMBER(SEARCH(""CDM CASH DEPOSIT"",$C669)),
      ISNUMBER(SEARCH(""CASH DEPOSIT"",$C66"&amp;"9)),
      COUNTIFS('SUMMARY DATA'!$D:$D,$C669,'SUMMARY DATA'!$B:$B,""RWS"")&lt;&gt;1
    ),
    """",
    IFERROR(TEXTJOIN(CHAR(10),TRUE,FILTER('SUMMARY DATA'!F:F,'SUMMARY DATA'!$D:$D=$C669,'SUMMARY DATA'!$B:$B=""RWS"")),"""")
  )
)"),"")</f>
        <v/>
      </c>
      <c r="G669" s="17" t="str">
        <f>IFERROR(__xludf.DUMMYFUNCTION("IFERROR(
  TEXTJOIN(CHAR(10),TRUE,FILTER('SUMMARY DATA'!G:G,'SUMMARY DATA'!$A:$A=$A669,'SUMMARY DATA'!$C:$C=$B669,'SUMMARY DATA'!$B:$B=""RWS"")),
  IF(
    OR(
      ISNUMBER(SEARCH(""CDM CASH DEPOSIT"",$C669)),
      ISNUMBER(SEARCH(""CASH DEPOSIT"",$C66"&amp;"9)),
      COUNTIFS('SUMMARY DATA'!$D:$D,$C669,'SUMMARY DATA'!$B:$B,""RWS"")&lt;&gt;1
    ),
    """",
    IFERROR(TEXTJOIN(CHAR(10),TRUE,FILTER('SUMMARY DATA'!G:G,'SUMMARY DATA'!$D:$D=$C669,'SUMMARY DATA'!$B:$B=""RWS"")),"""")
  )
)"),"")</f>
        <v/>
      </c>
      <c r="H669" s="18" t="str">
        <f>IFERROR(__xludf.DUMMYFUNCTION("IFERROR(
  TEXTJOIN(CHAR(10),TRUE,FILTER('SUMMARY DATA'!H:H,'SUMMARY DATA'!$A:$A=$A669,'SUMMARY DATA'!$C:$C=$B669,'SUMMARY DATA'!$B:$B=""RWS"",'SUMMARY DATA'!$H:$H=$D669)),
  IF(
    OR(
      ISNUMBER(SEARCH(""CDM CASH DEPOSIT"",$C669)),
      ISNUMBER(S"&amp;"EARCH(""CASH DEPOSIT"",$C669))
    ),
    """",
    IFERROR(TEXTJOIN(CHAR(10),TRUE,FILTER('SUMMARY DATA'!H:H,'SUMMARY DATA'!$D:$D=$C669,'SUMMARY DATA'!$B:$B=""RWS"",'SUMMARY DATA'!$H:$H=$D669)),"""")
  )
)"),"")</f>
        <v/>
      </c>
      <c r="I669" s="18" t="str">
        <f>IFERROR(__xludf.DUMMYFUNCTION("IF(H669="""","""",
SUM(ARRAYFORMULA(VALUE(SPLIT(H669,CHAR(10)))))
)"),"")</f>
        <v/>
      </c>
      <c r="J669" s="17" t="str">
        <f>IFERROR(__xludf.DUMMYFUNCTION("IFERROR(
  TEXTJOIN(CHAR(10),TRUE,FILTER('SUMMARY DATA'!I:I,'SUMMARY DATA'!$A:$A=$A669,'SUMMARY DATA'!$C:$C=$B669,'SUMMARY DATA'!$B:$B=""RWS"")),
  IF(
    OR(
      ISNUMBER(SEARCH(""CDM CASH DEPOSIT"",$C669)),
      ISNUMBER(SEARCH(""CASH DEPOSIT"",$C66"&amp;"9)),
      COUNTIFS('SUMMARY DATA'!$D:$D,$C669,'SUMMARY DATA'!$B:$B,""RWS"")&lt;&gt;1
    ),
    """",
    IFERROR(TEXTJOIN(CHAR(10),TRUE,FILTER('SUMMARY DATA'!I:I,'SUMMARY DATA'!$D:$D=$C669,'SUMMARY DATA'!$B:$B=""RWS"")),"""")
  )
)"),"")</f>
        <v/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Height="1" spans="1:27">
      <c r="A670" s="2"/>
      <c r="B670" s="15">
        <v>46037</v>
      </c>
      <c r="C670" s="2" t="s">
        <v>2163</v>
      </c>
      <c r="D670" s="3">
        <v>40</v>
      </c>
      <c r="E670" s="16" t="str">
        <f>IFERROR(__xludf.DUMMYFUNCTION("IFERROR(
  TEXTJOIN(CHAR(10),TRUE,FILTER('SUMMARY DATA'!E:E,'SUMMARY DATA'!$A:$A=$A670,'SUMMARY DATA'!$C:$C=$B670,'SUMMARY DATA'!$B:$B=""RWS"")),
  IF(
    OR(
      ISNUMBER(SEARCH(""CDM CASH DEPOSIT"",$C670)),
      ISNUMBER(SEARCH(""CASH DEPOSIT"",$C67"&amp;"0)),
      COUNTIFS('SUMMARY DATA'!$D:$D,$C670,'SUMMARY DATA'!$B:$B,""RWS"")&lt;&gt;1
    ),
    """",
    IFERROR(TEXTJOIN(CHAR(10),TRUE,FILTER('SUMMARY DATA'!E:E,'SUMMARY DATA'!$D:$D=$C670,'SUMMARY DATA'!$B:$B=""RWS"")),"""")
  )
)"),"")</f>
        <v/>
      </c>
      <c r="F670" s="17" t="str">
        <f>IFERROR(__xludf.DUMMYFUNCTION("IFERROR(
  TEXTJOIN(CHAR(10),TRUE,FILTER('SUMMARY DATA'!F:F,'SUMMARY DATA'!$A:$A=$A670,'SUMMARY DATA'!$C:$C=$B670,'SUMMARY DATA'!$B:$B=""RWS"")),
  IF(
    OR(
      ISNUMBER(SEARCH(""CDM CASH DEPOSIT"",$C670)),
      ISNUMBER(SEARCH(""CASH DEPOSIT"",$C67"&amp;"0)),
      COUNTIFS('SUMMARY DATA'!$D:$D,$C670,'SUMMARY DATA'!$B:$B,""RWS"")&lt;&gt;1
    ),
    """",
    IFERROR(TEXTJOIN(CHAR(10),TRUE,FILTER('SUMMARY DATA'!F:F,'SUMMARY DATA'!$D:$D=$C670,'SUMMARY DATA'!$B:$B=""RWS"")),"""")
  )
)"),"")</f>
        <v/>
      </c>
      <c r="G670" s="17" t="str">
        <f>IFERROR(__xludf.DUMMYFUNCTION("IFERROR(
  TEXTJOIN(CHAR(10),TRUE,FILTER('SUMMARY DATA'!G:G,'SUMMARY DATA'!$A:$A=$A670,'SUMMARY DATA'!$C:$C=$B670,'SUMMARY DATA'!$B:$B=""RWS"")),
  IF(
    OR(
      ISNUMBER(SEARCH(""CDM CASH DEPOSIT"",$C670)),
      ISNUMBER(SEARCH(""CASH DEPOSIT"",$C67"&amp;"0)),
      COUNTIFS('SUMMARY DATA'!$D:$D,$C670,'SUMMARY DATA'!$B:$B,""RWS"")&lt;&gt;1
    ),
    """",
    IFERROR(TEXTJOIN(CHAR(10),TRUE,FILTER('SUMMARY DATA'!G:G,'SUMMARY DATA'!$D:$D=$C670,'SUMMARY DATA'!$B:$B=""RWS"")),"""")
  )
)"),"")</f>
        <v/>
      </c>
      <c r="H670" s="18" t="str">
        <f>IFERROR(__xludf.DUMMYFUNCTION("IFERROR(
  TEXTJOIN(CHAR(10),TRUE,FILTER('SUMMARY DATA'!H:H,'SUMMARY DATA'!$A:$A=$A670,'SUMMARY DATA'!$C:$C=$B670,'SUMMARY DATA'!$B:$B=""RWS"",'SUMMARY DATA'!$H:$H=$D670)),
  IF(
    OR(
      ISNUMBER(SEARCH(""CDM CASH DEPOSIT"",$C670)),
      ISNUMBER(S"&amp;"EARCH(""CASH DEPOSIT"",$C670))
    ),
    """",
    IFERROR(TEXTJOIN(CHAR(10),TRUE,FILTER('SUMMARY DATA'!H:H,'SUMMARY DATA'!$D:$D=$C670,'SUMMARY DATA'!$B:$B=""RWS"",'SUMMARY DATA'!$H:$H=$D670)),"""")
  )
)"),"")</f>
        <v/>
      </c>
      <c r="I670" s="18" t="str">
        <f>IFERROR(__xludf.DUMMYFUNCTION("IF(H670="""","""",
SUM(ARRAYFORMULA(VALUE(SPLIT(H670,CHAR(10)))))
)"),"")</f>
        <v/>
      </c>
      <c r="J670" s="17" t="str">
        <f>IFERROR(__xludf.DUMMYFUNCTION("IFERROR(
  TEXTJOIN(CHAR(10),TRUE,FILTER('SUMMARY DATA'!I:I,'SUMMARY DATA'!$A:$A=$A670,'SUMMARY DATA'!$C:$C=$B670,'SUMMARY DATA'!$B:$B=""RWS"")),
  IF(
    OR(
      ISNUMBER(SEARCH(""CDM CASH DEPOSIT"",$C670)),
      ISNUMBER(SEARCH(""CASH DEPOSIT"",$C67"&amp;"0)),
      COUNTIFS('SUMMARY DATA'!$D:$D,$C670,'SUMMARY DATA'!$B:$B,""RWS"")&lt;&gt;1
    ),
    """",
    IFERROR(TEXTJOIN(CHAR(10),TRUE,FILTER('SUMMARY DATA'!I:I,'SUMMARY DATA'!$D:$D=$C670,'SUMMARY DATA'!$B:$B=""RWS"")),"""")
  )
)"),"")</f>
        <v/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Height="1" spans="1:27">
      <c r="A671" s="2" t="s">
        <v>2164</v>
      </c>
      <c r="B671" s="15">
        <v>46037</v>
      </c>
      <c r="C671" s="2" t="s">
        <v>2165</v>
      </c>
      <c r="D671" s="3">
        <v>105.38</v>
      </c>
      <c r="E671" s="16" t="str">
        <f>IFERROR(__xludf.DUMMYFUNCTION("IFERROR(
  TEXTJOIN(CHAR(10),TRUE,FILTER('SUMMARY DATA'!E:E,'SUMMARY DATA'!$A:$A=$A671,'SUMMARY DATA'!$C:$C=$B671,'SUMMARY DATA'!$B:$B=""RWS"")),
  IF(
    OR(
      ISNUMBER(SEARCH(""CDM CASH DEPOSIT"",$C671)),
      ISNUMBER(SEARCH(""CASH DEPOSIT"",$C67"&amp;"1)),
      COUNTIFS('SUMMARY DATA'!$D:$D,$C671,'SUMMARY DATA'!$B:$B,""RWS"")&lt;&gt;1
    ),
    """",
    IFERROR(TEXTJOIN(CHAR(10),TRUE,FILTER('SUMMARY DATA'!E:E,'SUMMARY DATA'!$D:$D=$C671,'SUMMARY DATA'!$B:$B=""RWS"")),"""")
  )
)"),"")</f>
        <v/>
      </c>
      <c r="F671" s="17" t="str">
        <f>IFERROR(__xludf.DUMMYFUNCTION("IFERROR(
  TEXTJOIN(CHAR(10),TRUE,FILTER('SUMMARY DATA'!F:F,'SUMMARY DATA'!$A:$A=$A671,'SUMMARY DATA'!$C:$C=$B671,'SUMMARY DATA'!$B:$B=""RWS"")),
  IF(
    OR(
      ISNUMBER(SEARCH(""CDM CASH DEPOSIT"",$C671)),
      ISNUMBER(SEARCH(""CASH DEPOSIT"",$C67"&amp;"1)),
      COUNTIFS('SUMMARY DATA'!$D:$D,$C671,'SUMMARY DATA'!$B:$B,""RWS"")&lt;&gt;1
    ),
    """",
    IFERROR(TEXTJOIN(CHAR(10),TRUE,FILTER('SUMMARY DATA'!F:F,'SUMMARY DATA'!$D:$D=$C671,'SUMMARY DATA'!$B:$B=""RWS"")),"""")
  )
)"),"")</f>
        <v/>
      </c>
      <c r="G671" s="17" t="str">
        <f>IFERROR(__xludf.DUMMYFUNCTION("IFERROR(
  TEXTJOIN(CHAR(10),TRUE,FILTER('SUMMARY DATA'!G:G,'SUMMARY DATA'!$A:$A=$A671,'SUMMARY DATA'!$C:$C=$B671,'SUMMARY DATA'!$B:$B=""RWS"")),
  IF(
    OR(
      ISNUMBER(SEARCH(""CDM CASH DEPOSIT"",$C671)),
      ISNUMBER(SEARCH(""CASH DEPOSIT"",$C67"&amp;"1)),
      COUNTIFS('SUMMARY DATA'!$D:$D,$C671,'SUMMARY DATA'!$B:$B,""RWS"")&lt;&gt;1
    ),
    """",
    IFERROR(TEXTJOIN(CHAR(10),TRUE,FILTER('SUMMARY DATA'!G:G,'SUMMARY DATA'!$D:$D=$C671,'SUMMARY DATA'!$B:$B=""RWS"")),"""")
  )
)"),"")</f>
        <v/>
      </c>
      <c r="H671" s="18" t="str">
        <f>IFERROR(__xludf.DUMMYFUNCTION("IFERROR(
  TEXTJOIN(CHAR(10),TRUE,FILTER('SUMMARY DATA'!H:H,'SUMMARY DATA'!$A:$A=$A671,'SUMMARY DATA'!$C:$C=$B671,'SUMMARY DATA'!$B:$B=""RWS"",'SUMMARY DATA'!$H:$H=$D671)),
  IF(
    OR(
      ISNUMBER(SEARCH(""CDM CASH DEPOSIT"",$C671)),
      ISNUMBER(S"&amp;"EARCH(""CASH DEPOSIT"",$C671))
    ),
    """",
    IFERROR(TEXTJOIN(CHAR(10),TRUE,FILTER('SUMMARY DATA'!H:H,'SUMMARY DATA'!$D:$D=$C671,'SUMMARY DATA'!$B:$B=""RWS"",'SUMMARY DATA'!$H:$H=$D671)),"""")
  )
)"),"")</f>
        <v/>
      </c>
      <c r="I671" s="18" t="str">
        <f>IFERROR(__xludf.DUMMYFUNCTION("IF(H671="""","""",
SUM(ARRAYFORMULA(VALUE(SPLIT(H671,CHAR(10)))))
)"),"")</f>
        <v/>
      </c>
      <c r="J671" s="17" t="str">
        <f>IFERROR(__xludf.DUMMYFUNCTION("IFERROR(
  TEXTJOIN(CHAR(10),TRUE,FILTER('SUMMARY DATA'!I:I,'SUMMARY DATA'!$A:$A=$A671,'SUMMARY DATA'!$C:$C=$B671,'SUMMARY DATA'!$B:$B=""RWS"")),
  IF(
    OR(
      ISNUMBER(SEARCH(""CDM CASH DEPOSIT"",$C671)),
      ISNUMBER(SEARCH(""CASH DEPOSIT"",$C67"&amp;"1)),
      COUNTIFS('SUMMARY DATA'!$D:$D,$C671,'SUMMARY DATA'!$B:$B,""RWS"")&lt;&gt;1
    ),
    """",
    IFERROR(TEXTJOIN(CHAR(10),TRUE,FILTER('SUMMARY DATA'!I:I,'SUMMARY DATA'!$D:$D=$C671,'SUMMARY DATA'!$B:$B=""RWS"")),"""")
  )
)"),"")</f>
        <v/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Height="1" spans="1:27">
      <c r="A672" s="2" t="s">
        <v>2166</v>
      </c>
      <c r="B672" s="15">
        <v>46037</v>
      </c>
      <c r="C672" s="2" t="s">
        <v>2130</v>
      </c>
      <c r="D672" s="3">
        <v>215.16</v>
      </c>
      <c r="E672" s="16" t="str">
        <f>IFERROR(__xludf.DUMMYFUNCTION("IFERROR(
  TEXTJOIN(CHAR(10),TRUE,FILTER('SUMMARY DATA'!E:E,'SUMMARY DATA'!$A:$A=$A672,'SUMMARY DATA'!$C:$C=$B672,'SUMMARY DATA'!$B:$B=""RWS"")),
  IF(
    OR(
      ISNUMBER(SEARCH(""CDM CASH DEPOSIT"",$C672)),
      ISNUMBER(SEARCH(""CASH DEPOSIT"",$C67"&amp;"2)),
      COUNTIFS('SUMMARY DATA'!$D:$D,$C672,'SUMMARY DATA'!$B:$B,""RWS"")&lt;&gt;1
    ),
    """",
    IFERROR(TEXTJOIN(CHAR(10),TRUE,FILTER('SUMMARY DATA'!E:E,'SUMMARY DATA'!$D:$D=$C672,'SUMMARY DATA'!$B:$B=""RWS"")),"""")
  )
)"),"")</f>
        <v/>
      </c>
      <c r="F672" s="17" t="str">
        <f>IFERROR(__xludf.DUMMYFUNCTION("IFERROR(
  TEXTJOIN(CHAR(10),TRUE,FILTER('SUMMARY DATA'!F:F,'SUMMARY DATA'!$A:$A=$A672,'SUMMARY DATA'!$C:$C=$B672,'SUMMARY DATA'!$B:$B=""RWS"")),
  IF(
    OR(
      ISNUMBER(SEARCH(""CDM CASH DEPOSIT"",$C672)),
      ISNUMBER(SEARCH(""CASH DEPOSIT"",$C67"&amp;"2)),
      COUNTIFS('SUMMARY DATA'!$D:$D,$C672,'SUMMARY DATA'!$B:$B,""RWS"")&lt;&gt;1
    ),
    """",
    IFERROR(TEXTJOIN(CHAR(10),TRUE,FILTER('SUMMARY DATA'!F:F,'SUMMARY DATA'!$D:$D=$C672,'SUMMARY DATA'!$B:$B=""RWS"")),"""")
  )
)"),"")</f>
        <v/>
      </c>
      <c r="G672" s="17" t="str">
        <f>IFERROR(__xludf.DUMMYFUNCTION("IFERROR(
  TEXTJOIN(CHAR(10),TRUE,FILTER('SUMMARY DATA'!G:G,'SUMMARY DATA'!$A:$A=$A672,'SUMMARY DATA'!$C:$C=$B672,'SUMMARY DATA'!$B:$B=""RWS"")),
  IF(
    OR(
      ISNUMBER(SEARCH(""CDM CASH DEPOSIT"",$C672)),
      ISNUMBER(SEARCH(""CASH DEPOSIT"",$C67"&amp;"2)),
      COUNTIFS('SUMMARY DATA'!$D:$D,$C672,'SUMMARY DATA'!$B:$B,""RWS"")&lt;&gt;1
    ),
    """",
    IFERROR(TEXTJOIN(CHAR(10),TRUE,FILTER('SUMMARY DATA'!G:G,'SUMMARY DATA'!$D:$D=$C672,'SUMMARY DATA'!$B:$B=""RWS"")),"""")
  )
)"),"")</f>
        <v/>
      </c>
      <c r="H672" s="18" t="str">
        <f>IFERROR(__xludf.DUMMYFUNCTION("IFERROR(
  TEXTJOIN(CHAR(10),TRUE,FILTER('SUMMARY DATA'!H:H,'SUMMARY DATA'!$A:$A=$A672,'SUMMARY DATA'!$C:$C=$B672,'SUMMARY DATA'!$B:$B=""RWS"",'SUMMARY DATA'!$H:$H=$D672)),
  IF(
    OR(
      ISNUMBER(SEARCH(""CDM CASH DEPOSIT"",$C672)),
      ISNUMBER(S"&amp;"EARCH(""CASH DEPOSIT"",$C672))
    ),
    """",
    IFERROR(TEXTJOIN(CHAR(10),TRUE,FILTER('SUMMARY DATA'!H:H,'SUMMARY DATA'!$D:$D=$C672,'SUMMARY DATA'!$B:$B=""RWS"",'SUMMARY DATA'!$H:$H=$D672)),"""")
  )
)"),"")</f>
        <v/>
      </c>
      <c r="I672" s="18" t="str">
        <f>IFERROR(__xludf.DUMMYFUNCTION("IF(H672="""","""",
SUM(ARRAYFORMULA(VALUE(SPLIT(H672,CHAR(10)))))
)"),"")</f>
        <v/>
      </c>
      <c r="J672" s="17" t="str">
        <f>IFERROR(__xludf.DUMMYFUNCTION("IFERROR(
  TEXTJOIN(CHAR(10),TRUE,FILTER('SUMMARY DATA'!I:I,'SUMMARY DATA'!$A:$A=$A672,'SUMMARY DATA'!$C:$C=$B672,'SUMMARY DATA'!$B:$B=""RWS"")),
  IF(
    OR(
      ISNUMBER(SEARCH(""CDM CASH DEPOSIT"",$C672)),
      ISNUMBER(SEARCH(""CASH DEPOSIT"",$C67"&amp;"2)),
      COUNTIFS('SUMMARY DATA'!$D:$D,$C672,'SUMMARY DATA'!$B:$B,""RWS"")&lt;&gt;1
    ),
    """",
    IFERROR(TEXTJOIN(CHAR(10),TRUE,FILTER('SUMMARY DATA'!I:I,'SUMMARY DATA'!$D:$D=$C672,'SUMMARY DATA'!$B:$B=""RWS"")),"""")
  )
)"),"")</f>
        <v/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Height="1" spans="1:27">
      <c r="A673" s="2" t="s">
        <v>2167</v>
      </c>
      <c r="B673" s="15">
        <v>46037</v>
      </c>
      <c r="C673" s="2" t="s">
        <v>2168</v>
      </c>
      <c r="D673" s="3">
        <v>267</v>
      </c>
      <c r="E673" s="16" t="str">
        <f>IFERROR(__xludf.DUMMYFUNCTION("IFERROR(
  TEXTJOIN(CHAR(10),TRUE,FILTER('SUMMARY DATA'!E:E,'SUMMARY DATA'!$A:$A=$A673,'SUMMARY DATA'!$C:$C=$B673,'SUMMARY DATA'!$B:$B=""RWS"")),
  IF(
    OR(
      ISNUMBER(SEARCH(""CDM CASH DEPOSIT"",$C673)),
      ISNUMBER(SEARCH(""CASH DEPOSIT"",$C67"&amp;"3)),
      COUNTIFS('SUMMARY DATA'!$D:$D,$C673,'SUMMARY DATA'!$B:$B,""RWS"")&lt;&gt;1
    ),
    """",
    IFERROR(TEXTJOIN(CHAR(10),TRUE,FILTER('SUMMARY DATA'!E:E,'SUMMARY DATA'!$D:$D=$C673,'SUMMARY DATA'!$B:$B=""RWS"")),"""")
  )
)"),"")</f>
        <v/>
      </c>
      <c r="F673" s="17" t="str">
        <f>IFERROR(__xludf.DUMMYFUNCTION("IFERROR(
  TEXTJOIN(CHAR(10),TRUE,FILTER('SUMMARY DATA'!F:F,'SUMMARY DATA'!$A:$A=$A673,'SUMMARY DATA'!$C:$C=$B673,'SUMMARY DATA'!$B:$B=""RWS"")),
  IF(
    OR(
      ISNUMBER(SEARCH(""CDM CASH DEPOSIT"",$C673)),
      ISNUMBER(SEARCH(""CASH DEPOSIT"",$C67"&amp;"3)),
      COUNTIFS('SUMMARY DATA'!$D:$D,$C673,'SUMMARY DATA'!$B:$B,""RWS"")&lt;&gt;1
    ),
    """",
    IFERROR(TEXTJOIN(CHAR(10),TRUE,FILTER('SUMMARY DATA'!F:F,'SUMMARY DATA'!$D:$D=$C673,'SUMMARY DATA'!$B:$B=""RWS"")),"""")
  )
)"),"")</f>
        <v/>
      </c>
      <c r="G673" s="17" t="str">
        <f>IFERROR(__xludf.DUMMYFUNCTION("IFERROR(
  TEXTJOIN(CHAR(10),TRUE,FILTER('SUMMARY DATA'!G:G,'SUMMARY DATA'!$A:$A=$A673,'SUMMARY DATA'!$C:$C=$B673,'SUMMARY DATA'!$B:$B=""RWS"")),
  IF(
    OR(
      ISNUMBER(SEARCH(""CDM CASH DEPOSIT"",$C673)),
      ISNUMBER(SEARCH(""CASH DEPOSIT"",$C67"&amp;"3)),
      COUNTIFS('SUMMARY DATA'!$D:$D,$C673,'SUMMARY DATA'!$B:$B,""RWS"")&lt;&gt;1
    ),
    """",
    IFERROR(TEXTJOIN(CHAR(10),TRUE,FILTER('SUMMARY DATA'!G:G,'SUMMARY DATA'!$D:$D=$C673,'SUMMARY DATA'!$B:$B=""RWS"")),"""")
  )
)"),"")</f>
        <v/>
      </c>
      <c r="H673" s="18" t="str">
        <f>IFERROR(__xludf.DUMMYFUNCTION("IFERROR(
  TEXTJOIN(CHAR(10),TRUE,FILTER('SUMMARY DATA'!H:H,'SUMMARY DATA'!$A:$A=$A673,'SUMMARY DATA'!$C:$C=$B673,'SUMMARY DATA'!$B:$B=""RWS"",'SUMMARY DATA'!$H:$H=$D673)),
  IF(
    OR(
      ISNUMBER(SEARCH(""CDM CASH DEPOSIT"",$C673)),
      ISNUMBER(S"&amp;"EARCH(""CASH DEPOSIT"",$C673))
    ),
    """",
    IFERROR(TEXTJOIN(CHAR(10),TRUE,FILTER('SUMMARY DATA'!H:H,'SUMMARY DATA'!$D:$D=$C673,'SUMMARY DATA'!$B:$B=""RWS"",'SUMMARY DATA'!$H:$H=$D673)),"""")
  )
)"),"")</f>
        <v/>
      </c>
      <c r="I673" s="18" t="str">
        <f>IFERROR(__xludf.DUMMYFUNCTION("IF(H673="""","""",
SUM(ARRAYFORMULA(VALUE(SPLIT(H673,CHAR(10)))))
)"),"")</f>
        <v/>
      </c>
      <c r="J673" s="17" t="str">
        <f>IFERROR(__xludf.DUMMYFUNCTION("IFERROR(
  TEXTJOIN(CHAR(10),TRUE,FILTER('SUMMARY DATA'!I:I,'SUMMARY DATA'!$A:$A=$A673,'SUMMARY DATA'!$C:$C=$B673,'SUMMARY DATA'!$B:$B=""RWS"")),
  IF(
    OR(
      ISNUMBER(SEARCH(""CDM CASH DEPOSIT"",$C673)),
      ISNUMBER(SEARCH(""CASH DEPOSIT"",$C67"&amp;"3)),
      COUNTIFS('SUMMARY DATA'!$D:$D,$C673,'SUMMARY DATA'!$B:$B,""RWS"")&lt;&gt;1
    ),
    """",
    IFERROR(TEXTJOIN(CHAR(10),TRUE,FILTER('SUMMARY DATA'!I:I,'SUMMARY DATA'!$D:$D=$C673,'SUMMARY DATA'!$B:$B=""RWS"")),"""")
  )
)"),"")</f>
        <v/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Height="1" spans="1:27">
      <c r="A674" s="2" t="s">
        <v>2169</v>
      </c>
      <c r="B674" s="15">
        <v>46037</v>
      </c>
      <c r="C674" s="2" t="s">
        <v>2170</v>
      </c>
      <c r="D674" s="3">
        <v>70</v>
      </c>
      <c r="E674" s="16" t="str">
        <f>IFERROR(__xludf.DUMMYFUNCTION("IFERROR(
  TEXTJOIN(CHAR(10),TRUE,FILTER('SUMMARY DATA'!E:E,'SUMMARY DATA'!$A:$A=$A674,'SUMMARY DATA'!$C:$C=$B674,'SUMMARY DATA'!$B:$B=""RWS"")),
  IF(
    OR(
      ISNUMBER(SEARCH(""CDM CASH DEPOSIT"",$C674)),
      ISNUMBER(SEARCH(""CASH DEPOSIT"",$C67"&amp;"4)),
      COUNTIFS('SUMMARY DATA'!$D:$D,$C674,'SUMMARY DATA'!$B:$B,""RWS"")&lt;&gt;1
    ),
    """",
    IFERROR(TEXTJOIN(CHAR(10),TRUE,FILTER('SUMMARY DATA'!E:E,'SUMMARY DATA'!$D:$D=$C674,'SUMMARY DATA'!$B:$B=""RWS"")),"""")
  )
)"),"")</f>
        <v/>
      </c>
      <c r="F674" s="17" t="str">
        <f>IFERROR(__xludf.DUMMYFUNCTION("IFERROR(
  TEXTJOIN(CHAR(10),TRUE,FILTER('SUMMARY DATA'!F:F,'SUMMARY DATA'!$A:$A=$A674,'SUMMARY DATA'!$C:$C=$B674,'SUMMARY DATA'!$B:$B=""RWS"")),
  IF(
    OR(
      ISNUMBER(SEARCH(""CDM CASH DEPOSIT"",$C674)),
      ISNUMBER(SEARCH(""CASH DEPOSIT"",$C67"&amp;"4)),
      COUNTIFS('SUMMARY DATA'!$D:$D,$C674,'SUMMARY DATA'!$B:$B,""RWS"")&lt;&gt;1
    ),
    """",
    IFERROR(TEXTJOIN(CHAR(10),TRUE,FILTER('SUMMARY DATA'!F:F,'SUMMARY DATA'!$D:$D=$C674,'SUMMARY DATA'!$B:$B=""RWS"")),"""")
  )
)"),"")</f>
        <v/>
      </c>
      <c r="G674" s="17" t="str">
        <f>IFERROR(__xludf.DUMMYFUNCTION("IFERROR(
  TEXTJOIN(CHAR(10),TRUE,FILTER('SUMMARY DATA'!G:G,'SUMMARY DATA'!$A:$A=$A674,'SUMMARY DATA'!$C:$C=$B674,'SUMMARY DATA'!$B:$B=""RWS"")),
  IF(
    OR(
      ISNUMBER(SEARCH(""CDM CASH DEPOSIT"",$C674)),
      ISNUMBER(SEARCH(""CASH DEPOSIT"",$C67"&amp;"4)),
      COUNTIFS('SUMMARY DATA'!$D:$D,$C674,'SUMMARY DATA'!$B:$B,""RWS"")&lt;&gt;1
    ),
    """",
    IFERROR(TEXTJOIN(CHAR(10),TRUE,FILTER('SUMMARY DATA'!G:G,'SUMMARY DATA'!$D:$D=$C674,'SUMMARY DATA'!$B:$B=""RWS"")),"""")
  )
)"),"")</f>
        <v/>
      </c>
      <c r="H674" s="18" t="str">
        <f>IFERROR(__xludf.DUMMYFUNCTION("IFERROR(
  TEXTJOIN(CHAR(10),TRUE,FILTER('SUMMARY DATA'!H:H,'SUMMARY DATA'!$A:$A=$A674,'SUMMARY DATA'!$C:$C=$B674,'SUMMARY DATA'!$B:$B=""RWS"",'SUMMARY DATA'!$H:$H=$D674)),
  IF(
    OR(
      ISNUMBER(SEARCH(""CDM CASH DEPOSIT"",$C674)),
      ISNUMBER(S"&amp;"EARCH(""CASH DEPOSIT"",$C674))
    ),
    """",
    IFERROR(TEXTJOIN(CHAR(10),TRUE,FILTER('SUMMARY DATA'!H:H,'SUMMARY DATA'!$D:$D=$C674,'SUMMARY DATA'!$B:$B=""RWS"",'SUMMARY DATA'!$H:$H=$D674)),"""")
  )
)"),"")</f>
        <v/>
      </c>
      <c r="I674" s="18" t="str">
        <f>IFERROR(__xludf.DUMMYFUNCTION("IF(H674="""","""",
SUM(ARRAYFORMULA(VALUE(SPLIT(H674,CHAR(10)))))
)"),"")</f>
        <v/>
      </c>
      <c r="J674" s="17" t="str">
        <f>IFERROR(__xludf.DUMMYFUNCTION("IFERROR(
  TEXTJOIN(CHAR(10),TRUE,FILTER('SUMMARY DATA'!I:I,'SUMMARY DATA'!$A:$A=$A674,'SUMMARY DATA'!$C:$C=$B674,'SUMMARY DATA'!$B:$B=""RWS"")),
  IF(
    OR(
      ISNUMBER(SEARCH(""CDM CASH DEPOSIT"",$C674)),
      ISNUMBER(SEARCH(""CASH DEPOSIT"",$C67"&amp;"4)),
      COUNTIFS('SUMMARY DATA'!$D:$D,$C674,'SUMMARY DATA'!$B:$B,""RWS"")&lt;&gt;1
    ),
    """",
    IFERROR(TEXTJOIN(CHAR(10),TRUE,FILTER('SUMMARY DATA'!I:I,'SUMMARY DATA'!$D:$D=$C674,'SUMMARY DATA'!$B:$B=""RWS"")),"""")
  )
)"),"")</f>
        <v/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Height="1" spans="1:27">
      <c r="A675" s="2" t="s">
        <v>2171</v>
      </c>
      <c r="B675" s="15">
        <v>46037</v>
      </c>
      <c r="C675" s="2" t="s">
        <v>2172</v>
      </c>
      <c r="D675" s="3">
        <v>37.87</v>
      </c>
      <c r="E675" s="16" t="str">
        <f>IFERROR(__xludf.DUMMYFUNCTION("IFERROR(
  TEXTJOIN(CHAR(10),TRUE,FILTER('SUMMARY DATA'!E:E,'SUMMARY DATA'!$A:$A=$A675,'SUMMARY DATA'!$C:$C=$B675,'SUMMARY DATA'!$B:$B=""RWS"")),
  IF(
    OR(
      ISNUMBER(SEARCH(""CDM CASH DEPOSIT"",$C675)),
      ISNUMBER(SEARCH(""CASH DEPOSIT"",$C67"&amp;"5)),
      COUNTIFS('SUMMARY DATA'!$D:$D,$C675,'SUMMARY DATA'!$B:$B,""RWS"")&lt;&gt;1
    ),
    """",
    IFERROR(TEXTJOIN(CHAR(10),TRUE,FILTER('SUMMARY DATA'!E:E,'SUMMARY DATA'!$D:$D=$C675,'SUMMARY DATA'!$B:$B=""RWS"")),"""")
  )
)"),"")</f>
        <v/>
      </c>
      <c r="F675" s="17" t="str">
        <f>IFERROR(__xludf.DUMMYFUNCTION("IFERROR(
  TEXTJOIN(CHAR(10),TRUE,FILTER('SUMMARY DATA'!F:F,'SUMMARY DATA'!$A:$A=$A675,'SUMMARY DATA'!$C:$C=$B675,'SUMMARY DATA'!$B:$B=""RWS"")),
  IF(
    OR(
      ISNUMBER(SEARCH(""CDM CASH DEPOSIT"",$C675)),
      ISNUMBER(SEARCH(""CASH DEPOSIT"",$C67"&amp;"5)),
      COUNTIFS('SUMMARY DATA'!$D:$D,$C675,'SUMMARY DATA'!$B:$B,""RWS"")&lt;&gt;1
    ),
    """",
    IFERROR(TEXTJOIN(CHAR(10),TRUE,FILTER('SUMMARY DATA'!F:F,'SUMMARY DATA'!$D:$D=$C675,'SUMMARY DATA'!$B:$B=""RWS"")),"""")
  )
)"),"")</f>
        <v/>
      </c>
      <c r="G675" s="17" t="str">
        <f>IFERROR(__xludf.DUMMYFUNCTION("IFERROR(
  TEXTJOIN(CHAR(10),TRUE,FILTER('SUMMARY DATA'!G:G,'SUMMARY DATA'!$A:$A=$A675,'SUMMARY DATA'!$C:$C=$B675,'SUMMARY DATA'!$B:$B=""RWS"")),
  IF(
    OR(
      ISNUMBER(SEARCH(""CDM CASH DEPOSIT"",$C675)),
      ISNUMBER(SEARCH(""CASH DEPOSIT"",$C67"&amp;"5)),
      COUNTIFS('SUMMARY DATA'!$D:$D,$C675,'SUMMARY DATA'!$B:$B,""RWS"")&lt;&gt;1
    ),
    """",
    IFERROR(TEXTJOIN(CHAR(10),TRUE,FILTER('SUMMARY DATA'!G:G,'SUMMARY DATA'!$D:$D=$C675,'SUMMARY DATA'!$B:$B=""RWS"")),"""")
  )
)"),"")</f>
        <v/>
      </c>
      <c r="H675" s="18" t="str">
        <f>IFERROR(__xludf.DUMMYFUNCTION("IFERROR(
  TEXTJOIN(CHAR(10),TRUE,FILTER('SUMMARY DATA'!H:H,'SUMMARY DATA'!$A:$A=$A675,'SUMMARY DATA'!$C:$C=$B675,'SUMMARY DATA'!$B:$B=""RWS"",'SUMMARY DATA'!$H:$H=$D675)),
  IF(
    OR(
      ISNUMBER(SEARCH(""CDM CASH DEPOSIT"",$C675)),
      ISNUMBER(S"&amp;"EARCH(""CASH DEPOSIT"",$C675))
    ),
    """",
    IFERROR(TEXTJOIN(CHAR(10),TRUE,FILTER('SUMMARY DATA'!H:H,'SUMMARY DATA'!$D:$D=$C675,'SUMMARY DATA'!$B:$B=""RWS"",'SUMMARY DATA'!$H:$H=$D675)),"""")
  )
)"),"")</f>
        <v/>
      </c>
      <c r="I675" s="18" t="str">
        <f>IFERROR(__xludf.DUMMYFUNCTION("IF(H675="""","""",
SUM(ARRAYFORMULA(VALUE(SPLIT(H675,CHAR(10)))))
)"),"")</f>
        <v/>
      </c>
      <c r="J675" s="17" t="str">
        <f>IFERROR(__xludf.DUMMYFUNCTION("IFERROR(
  TEXTJOIN(CHAR(10),TRUE,FILTER('SUMMARY DATA'!I:I,'SUMMARY DATA'!$A:$A=$A675,'SUMMARY DATA'!$C:$C=$B675,'SUMMARY DATA'!$B:$B=""RWS"")),
  IF(
    OR(
      ISNUMBER(SEARCH(""CDM CASH DEPOSIT"",$C675)),
      ISNUMBER(SEARCH(""CASH DEPOSIT"",$C67"&amp;"5)),
      COUNTIFS('SUMMARY DATA'!$D:$D,$C675,'SUMMARY DATA'!$B:$B,""RWS"")&lt;&gt;1
    ),
    """",
    IFERROR(TEXTJOIN(CHAR(10),TRUE,FILTER('SUMMARY DATA'!I:I,'SUMMARY DATA'!$D:$D=$C675,'SUMMARY DATA'!$B:$B=""RWS"")),"""")
  )
)"),"")</f>
        <v/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Height="1" spans="1:27">
      <c r="A676" s="2"/>
      <c r="B676" s="15">
        <v>46036</v>
      </c>
      <c r="C676" s="2" t="s">
        <v>2173</v>
      </c>
      <c r="D676" s="3">
        <v>59</v>
      </c>
      <c r="E676" s="16" t="str">
        <f>IFERROR(__xludf.DUMMYFUNCTION("IFERROR(
  TEXTJOIN(CHAR(10),TRUE,FILTER('SUMMARY DATA'!E:E,'SUMMARY DATA'!$A:$A=$A676,'SUMMARY DATA'!$C:$C=$B676,'SUMMARY DATA'!$B:$B=""RWS"")),
  IF(
    OR(
      ISNUMBER(SEARCH(""CDM CASH DEPOSIT"",$C676)),
      ISNUMBER(SEARCH(""CASH DEPOSIT"",$C67"&amp;"6)),
      COUNTIFS('SUMMARY DATA'!$D:$D,$C676,'SUMMARY DATA'!$B:$B,""RWS"")&lt;&gt;1
    ),
    """",
    IFERROR(TEXTJOIN(CHAR(10),TRUE,FILTER('SUMMARY DATA'!E:E,'SUMMARY DATA'!$D:$D=$C676,'SUMMARY DATA'!$B:$B=""RWS"")),"""")
  )
)"),"")</f>
        <v/>
      </c>
      <c r="F676" s="17" t="str">
        <f>IFERROR(__xludf.DUMMYFUNCTION("IFERROR(
  TEXTJOIN(CHAR(10),TRUE,FILTER('SUMMARY DATA'!F:F,'SUMMARY DATA'!$A:$A=$A676,'SUMMARY DATA'!$C:$C=$B676,'SUMMARY DATA'!$B:$B=""RWS"")),
  IF(
    OR(
      ISNUMBER(SEARCH(""CDM CASH DEPOSIT"",$C676)),
      ISNUMBER(SEARCH(""CASH DEPOSIT"",$C67"&amp;"6)),
      COUNTIFS('SUMMARY DATA'!$D:$D,$C676,'SUMMARY DATA'!$B:$B,""RWS"")&lt;&gt;1
    ),
    """",
    IFERROR(TEXTJOIN(CHAR(10),TRUE,FILTER('SUMMARY DATA'!F:F,'SUMMARY DATA'!$D:$D=$C676,'SUMMARY DATA'!$B:$B=""RWS"")),"""")
  )
)"),"")</f>
        <v/>
      </c>
      <c r="G676" s="17" t="str">
        <f>IFERROR(__xludf.DUMMYFUNCTION("IFERROR(
  TEXTJOIN(CHAR(10),TRUE,FILTER('SUMMARY DATA'!G:G,'SUMMARY DATA'!$A:$A=$A676,'SUMMARY DATA'!$C:$C=$B676,'SUMMARY DATA'!$B:$B=""RWS"")),
  IF(
    OR(
      ISNUMBER(SEARCH(""CDM CASH DEPOSIT"",$C676)),
      ISNUMBER(SEARCH(""CASH DEPOSIT"",$C67"&amp;"6)),
      COUNTIFS('SUMMARY DATA'!$D:$D,$C676,'SUMMARY DATA'!$B:$B,""RWS"")&lt;&gt;1
    ),
    """",
    IFERROR(TEXTJOIN(CHAR(10),TRUE,FILTER('SUMMARY DATA'!G:G,'SUMMARY DATA'!$D:$D=$C676,'SUMMARY DATA'!$B:$B=""RWS"")),"""")
  )
)"),"")</f>
        <v/>
      </c>
      <c r="H676" s="18" t="str">
        <f>IFERROR(__xludf.DUMMYFUNCTION("IFERROR(
  TEXTJOIN(CHAR(10),TRUE,FILTER('SUMMARY DATA'!H:H,'SUMMARY DATA'!$A:$A=$A676,'SUMMARY DATA'!$C:$C=$B676,'SUMMARY DATA'!$B:$B=""RWS"",'SUMMARY DATA'!$H:$H=$D676)),
  IF(
    OR(
      ISNUMBER(SEARCH(""CDM CASH DEPOSIT"",$C676)),
      ISNUMBER(S"&amp;"EARCH(""CASH DEPOSIT"",$C676))
    ),
    """",
    IFERROR(TEXTJOIN(CHAR(10),TRUE,FILTER('SUMMARY DATA'!H:H,'SUMMARY DATA'!$D:$D=$C676,'SUMMARY DATA'!$B:$B=""RWS"",'SUMMARY DATA'!$H:$H=$D676)),"""")
  )
)"),"")</f>
        <v/>
      </c>
      <c r="I676" s="18" t="str">
        <f>IFERROR(__xludf.DUMMYFUNCTION("IF(H676="""","""",
SUM(ARRAYFORMULA(VALUE(SPLIT(H676,CHAR(10)))))
)"),"")</f>
        <v/>
      </c>
      <c r="J676" s="17" t="str">
        <f>IFERROR(__xludf.DUMMYFUNCTION("IFERROR(
  TEXTJOIN(CHAR(10),TRUE,FILTER('SUMMARY DATA'!I:I,'SUMMARY DATA'!$A:$A=$A676,'SUMMARY DATA'!$C:$C=$B676,'SUMMARY DATA'!$B:$B=""RWS"")),
  IF(
    OR(
      ISNUMBER(SEARCH(""CDM CASH DEPOSIT"",$C676)),
      ISNUMBER(SEARCH(""CASH DEPOSIT"",$C67"&amp;"6)),
      COUNTIFS('SUMMARY DATA'!$D:$D,$C676,'SUMMARY DATA'!$B:$B,""RWS"")&lt;&gt;1
    ),
    """",
    IFERROR(TEXTJOIN(CHAR(10),TRUE,FILTER('SUMMARY DATA'!I:I,'SUMMARY DATA'!$D:$D=$C676,'SUMMARY DATA'!$B:$B=""RWS"")),"""")
  )
)"),"")</f>
        <v/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Height="1" spans="1:27">
      <c r="A677" s="2" t="s">
        <v>2174</v>
      </c>
      <c r="B677" s="15">
        <v>46036</v>
      </c>
      <c r="C677" s="2" t="s">
        <v>2175</v>
      </c>
      <c r="D677" s="3">
        <v>196.94</v>
      </c>
      <c r="E677" s="16" t="str">
        <f>IFERROR(__xludf.DUMMYFUNCTION("IFERROR(
  TEXTJOIN(CHAR(10),TRUE,FILTER('SUMMARY DATA'!E:E,'SUMMARY DATA'!$A:$A=$A677,'SUMMARY DATA'!$C:$C=$B677,'SUMMARY DATA'!$B:$B=""RWS"")),
  IF(
    OR(
      ISNUMBER(SEARCH(""CDM CASH DEPOSIT"",$C677)),
      ISNUMBER(SEARCH(""CASH DEPOSIT"",$C67"&amp;"7)),
      COUNTIFS('SUMMARY DATA'!$D:$D,$C677,'SUMMARY DATA'!$B:$B,""RWS"")&lt;&gt;1
    ),
    """",
    IFERROR(TEXTJOIN(CHAR(10),TRUE,FILTER('SUMMARY DATA'!E:E,'SUMMARY DATA'!$D:$D=$C677,'SUMMARY DATA'!$B:$B=""RWS"")),"""")
  )
)"),"")</f>
        <v/>
      </c>
      <c r="F677" s="17" t="str">
        <f>IFERROR(__xludf.DUMMYFUNCTION("IFERROR(
  TEXTJOIN(CHAR(10),TRUE,FILTER('SUMMARY DATA'!F:F,'SUMMARY DATA'!$A:$A=$A677,'SUMMARY DATA'!$C:$C=$B677,'SUMMARY DATA'!$B:$B=""RWS"")),
  IF(
    OR(
      ISNUMBER(SEARCH(""CDM CASH DEPOSIT"",$C677)),
      ISNUMBER(SEARCH(""CASH DEPOSIT"",$C67"&amp;"7)),
      COUNTIFS('SUMMARY DATA'!$D:$D,$C677,'SUMMARY DATA'!$B:$B,""RWS"")&lt;&gt;1
    ),
    """",
    IFERROR(TEXTJOIN(CHAR(10),TRUE,FILTER('SUMMARY DATA'!F:F,'SUMMARY DATA'!$D:$D=$C677,'SUMMARY DATA'!$B:$B=""RWS"")),"""")
  )
)"),"")</f>
        <v/>
      </c>
      <c r="G677" s="17" t="str">
        <f>IFERROR(__xludf.DUMMYFUNCTION("IFERROR(
  TEXTJOIN(CHAR(10),TRUE,FILTER('SUMMARY DATA'!G:G,'SUMMARY DATA'!$A:$A=$A677,'SUMMARY DATA'!$C:$C=$B677,'SUMMARY DATA'!$B:$B=""RWS"")),
  IF(
    OR(
      ISNUMBER(SEARCH(""CDM CASH DEPOSIT"",$C677)),
      ISNUMBER(SEARCH(""CASH DEPOSIT"",$C67"&amp;"7)),
      COUNTIFS('SUMMARY DATA'!$D:$D,$C677,'SUMMARY DATA'!$B:$B,""RWS"")&lt;&gt;1
    ),
    """",
    IFERROR(TEXTJOIN(CHAR(10),TRUE,FILTER('SUMMARY DATA'!G:G,'SUMMARY DATA'!$D:$D=$C677,'SUMMARY DATA'!$B:$B=""RWS"")),"""")
  )
)"),"")</f>
        <v/>
      </c>
      <c r="H677" s="18" t="str">
        <f>IFERROR(__xludf.DUMMYFUNCTION("IFERROR(
  TEXTJOIN(CHAR(10),TRUE,FILTER('SUMMARY DATA'!H:H,'SUMMARY DATA'!$A:$A=$A677,'SUMMARY DATA'!$C:$C=$B677,'SUMMARY DATA'!$B:$B=""RWS"",'SUMMARY DATA'!$H:$H=$D677)),
  IF(
    OR(
      ISNUMBER(SEARCH(""CDM CASH DEPOSIT"",$C677)),
      ISNUMBER(S"&amp;"EARCH(""CASH DEPOSIT"",$C677))
    ),
    """",
    IFERROR(TEXTJOIN(CHAR(10),TRUE,FILTER('SUMMARY DATA'!H:H,'SUMMARY DATA'!$D:$D=$C677,'SUMMARY DATA'!$B:$B=""RWS"",'SUMMARY DATA'!$H:$H=$D677)),"""")
  )
)"),"")</f>
        <v/>
      </c>
      <c r="I677" s="18" t="str">
        <f>IFERROR(__xludf.DUMMYFUNCTION("IF(H677="""","""",
SUM(ARRAYFORMULA(VALUE(SPLIT(H677,CHAR(10)))))
)"),"")</f>
        <v/>
      </c>
      <c r="J677" s="17" t="str">
        <f>IFERROR(__xludf.DUMMYFUNCTION("IFERROR(
  TEXTJOIN(CHAR(10),TRUE,FILTER('SUMMARY DATA'!I:I,'SUMMARY DATA'!$A:$A=$A677,'SUMMARY DATA'!$C:$C=$B677,'SUMMARY DATA'!$B:$B=""RWS"")),
  IF(
    OR(
      ISNUMBER(SEARCH(""CDM CASH DEPOSIT"",$C677)),
      ISNUMBER(SEARCH(""CASH DEPOSIT"",$C67"&amp;"7)),
      COUNTIFS('SUMMARY DATA'!$D:$D,$C677,'SUMMARY DATA'!$B:$B,""RWS"")&lt;&gt;1
    ),
    """",
    IFERROR(TEXTJOIN(CHAR(10),TRUE,FILTER('SUMMARY DATA'!I:I,'SUMMARY DATA'!$D:$D=$C677,'SUMMARY DATA'!$B:$B=""RWS"")),"""")
  )
)"),"")</f>
        <v/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Height="1" spans="1:27">
      <c r="A678" s="2"/>
      <c r="B678" s="15">
        <v>46036</v>
      </c>
      <c r="C678" s="2" t="s">
        <v>2176</v>
      </c>
      <c r="D678" s="3">
        <v>78</v>
      </c>
      <c r="E678" s="16" t="str">
        <f>IFERROR(__xludf.DUMMYFUNCTION("IFERROR(
  TEXTJOIN(CHAR(10),TRUE,FILTER('SUMMARY DATA'!E:E,'SUMMARY DATA'!$A:$A=$A678,'SUMMARY DATA'!$C:$C=$B678,'SUMMARY DATA'!$B:$B=""RWS"")),
  IF(
    OR(
      ISNUMBER(SEARCH(""CDM CASH DEPOSIT"",$C678)),
      ISNUMBER(SEARCH(""CASH DEPOSIT"",$C67"&amp;"8)),
      COUNTIFS('SUMMARY DATA'!$D:$D,$C678,'SUMMARY DATA'!$B:$B,""RWS"")&lt;&gt;1
    ),
    """",
    IFERROR(TEXTJOIN(CHAR(10),TRUE,FILTER('SUMMARY DATA'!E:E,'SUMMARY DATA'!$D:$D=$C678,'SUMMARY DATA'!$B:$B=""RWS"")),"""")
  )
)"),"")</f>
        <v/>
      </c>
      <c r="F678" s="17" t="str">
        <f>IFERROR(__xludf.DUMMYFUNCTION("IFERROR(
  TEXTJOIN(CHAR(10),TRUE,FILTER('SUMMARY DATA'!F:F,'SUMMARY DATA'!$A:$A=$A678,'SUMMARY DATA'!$C:$C=$B678,'SUMMARY DATA'!$B:$B=""RWS"")),
  IF(
    OR(
      ISNUMBER(SEARCH(""CDM CASH DEPOSIT"",$C678)),
      ISNUMBER(SEARCH(""CASH DEPOSIT"",$C67"&amp;"8)),
      COUNTIFS('SUMMARY DATA'!$D:$D,$C678,'SUMMARY DATA'!$B:$B,""RWS"")&lt;&gt;1
    ),
    """",
    IFERROR(TEXTJOIN(CHAR(10),TRUE,FILTER('SUMMARY DATA'!F:F,'SUMMARY DATA'!$D:$D=$C678,'SUMMARY DATA'!$B:$B=""RWS"")),"""")
  )
)"),"")</f>
        <v/>
      </c>
      <c r="G678" s="17" t="str">
        <f>IFERROR(__xludf.DUMMYFUNCTION("IFERROR(
  TEXTJOIN(CHAR(10),TRUE,FILTER('SUMMARY DATA'!G:G,'SUMMARY DATA'!$A:$A=$A678,'SUMMARY DATA'!$C:$C=$B678,'SUMMARY DATA'!$B:$B=""RWS"")),
  IF(
    OR(
      ISNUMBER(SEARCH(""CDM CASH DEPOSIT"",$C678)),
      ISNUMBER(SEARCH(""CASH DEPOSIT"",$C67"&amp;"8)),
      COUNTIFS('SUMMARY DATA'!$D:$D,$C678,'SUMMARY DATA'!$B:$B,""RWS"")&lt;&gt;1
    ),
    """",
    IFERROR(TEXTJOIN(CHAR(10),TRUE,FILTER('SUMMARY DATA'!G:G,'SUMMARY DATA'!$D:$D=$C678,'SUMMARY DATA'!$B:$B=""RWS"")),"""")
  )
)"),"")</f>
        <v/>
      </c>
      <c r="H678" s="18" t="str">
        <f>IFERROR(__xludf.DUMMYFUNCTION("IFERROR(
  TEXTJOIN(CHAR(10),TRUE,FILTER('SUMMARY DATA'!H:H,'SUMMARY DATA'!$A:$A=$A678,'SUMMARY DATA'!$C:$C=$B678,'SUMMARY DATA'!$B:$B=""RWS"",'SUMMARY DATA'!$H:$H=$D678)),
  IF(
    OR(
      ISNUMBER(SEARCH(""CDM CASH DEPOSIT"",$C678)),
      ISNUMBER(S"&amp;"EARCH(""CASH DEPOSIT"",$C678))
    ),
    """",
    IFERROR(TEXTJOIN(CHAR(10),TRUE,FILTER('SUMMARY DATA'!H:H,'SUMMARY DATA'!$D:$D=$C678,'SUMMARY DATA'!$B:$B=""RWS"",'SUMMARY DATA'!$H:$H=$D678)),"""")
  )
)"),"")</f>
        <v/>
      </c>
      <c r="I678" s="18" t="str">
        <f>IFERROR(__xludf.DUMMYFUNCTION("IF(H678="""","""",
SUM(ARRAYFORMULA(VALUE(SPLIT(H678,CHAR(10)))))
)"),"")</f>
        <v/>
      </c>
      <c r="J678" s="17" t="str">
        <f>IFERROR(__xludf.DUMMYFUNCTION("IFERROR(
  TEXTJOIN(CHAR(10),TRUE,FILTER('SUMMARY DATA'!I:I,'SUMMARY DATA'!$A:$A=$A678,'SUMMARY DATA'!$C:$C=$B678,'SUMMARY DATA'!$B:$B=""RWS"")),
  IF(
    OR(
      ISNUMBER(SEARCH(""CDM CASH DEPOSIT"",$C678)),
      ISNUMBER(SEARCH(""CASH DEPOSIT"",$C67"&amp;"8)),
      COUNTIFS('SUMMARY DATA'!$D:$D,$C678,'SUMMARY DATA'!$B:$B,""RWS"")&lt;&gt;1
    ),
    """",
    IFERROR(TEXTJOIN(CHAR(10),TRUE,FILTER('SUMMARY DATA'!I:I,'SUMMARY DATA'!$D:$D=$C678,'SUMMARY DATA'!$B:$B=""RWS"")),"""")
  )
)"),"")</f>
        <v/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Height="1" spans="1:27">
      <c r="A679" s="2"/>
      <c r="B679" s="15">
        <v>46036</v>
      </c>
      <c r="C679" s="2" t="s">
        <v>2177</v>
      </c>
      <c r="D679" s="3">
        <v>0.01</v>
      </c>
      <c r="E679" s="16" t="str">
        <f>IFERROR(__xludf.DUMMYFUNCTION("IFERROR(
  TEXTJOIN(CHAR(10),TRUE,FILTER('SUMMARY DATA'!E:E,'SUMMARY DATA'!$A:$A=$A679,'SUMMARY DATA'!$C:$C=$B679,'SUMMARY DATA'!$B:$B=""RWS"")),
  IF(
    OR(
      ISNUMBER(SEARCH(""CDM CASH DEPOSIT"",$C679)),
      ISNUMBER(SEARCH(""CASH DEPOSIT"",$C67"&amp;"9)),
      COUNTIFS('SUMMARY DATA'!$D:$D,$C679,'SUMMARY DATA'!$B:$B,""RWS"")&lt;&gt;1
    ),
    """",
    IFERROR(TEXTJOIN(CHAR(10),TRUE,FILTER('SUMMARY DATA'!E:E,'SUMMARY DATA'!$D:$D=$C679,'SUMMARY DATA'!$B:$B=""RWS"")),"""")
  )
)"),"")</f>
        <v/>
      </c>
      <c r="F679" s="17" t="str">
        <f>IFERROR(__xludf.DUMMYFUNCTION("IFERROR(
  TEXTJOIN(CHAR(10),TRUE,FILTER('SUMMARY DATA'!F:F,'SUMMARY DATA'!$A:$A=$A679,'SUMMARY DATA'!$C:$C=$B679,'SUMMARY DATA'!$B:$B=""RWS"")),
  IF(
    OR(
      ISNUMBER(SEARCH(""CDM CASH DEPOSIT"",$C679)),
      ISNUMBER(SEARCH(""CASH DEPOSIT"",$C67"&amp;"9)),
      COUNTIFS('SUMMARY DATA'!$D:$D,$C679,'SUMMARY DATA'!$B:$B,""RWS"")&lt;&gt;1
    ),
    """",
    IFERROR(TEXTJOIN(CHAR(10),TRUE,FILTER('SUMMARY DATA'!F:F,'SUMMARY DATA'!$D:$D=$C679,'SUMMARY DATA'!$B:$B=""RWS"")),"""")
  )
)"),"")</f>
        <v/>
      </c>
      <c r="G679" s="17" t="str">
        <f>IFERROR(__xludf.DUMMYFUNCTION("IFERROR(
  TEXTJOIN(CHAR(10),TRUE,FILTER('SUMMARY DATA'!G:G,'SUMMARY DATA'!$A:$A=$A679,'SUMMARY DATA'!$C:$C=$B679,'SUMMARY DATA'!$B:$B=""RWS"")),
  IF(
    OR(
      ISNUMBER(SEARCH(""CDM CASH DEPOSIT"",$C679)),
      ISNUMBER(SEARCH(""CASH DEPOSIT"",$C67"&amp;"9)),
      COUNTIFS('SUMMARY DATA'!$D:$D,$C679,'SUMMARY DATA'!$B:$B,""RWS"")&lt;&gt;1
    ),
    """",
    IFERROR(TEXTJOIN(CHAR(10),TRUE,FILTER('SUMMARY DATA'!G:G,'SUMMARY DATA'!$D:$D=$C679,'SUMMARY DATA'!$B:$B=""RWS"")),"""")
  )
)"),"")</f>
        <v/>
      </c>
      <c r="H679" s="18" t="str">
        <f>IFERROR(__xludf.DUMMYFUNCTION("IFERROR(
  TEXTJOIN(CHAR(10),TRUE,FILTER('SUMMARY DATA'!H:H,'SUMMARY DATA'!$A:$A=$A679,'SUMMARY DATA'!$C:$C=$B679,'SUMMARY DATA'!$B:$B=""RWS"",'SUMMARY DATA'!$H:$H=$D679)),
  IF(
    OR(
      ISNUMBER(SEARCH(""CDM CASH DEPOSIT"",$C679)),
      ISNUMBER(S"&amp;"EARCH(""CASH DEPOSIT"",$C679))
    ),
    """",
    IFERROR(TEXTJOIN(CHAR(10),TRUE,FILTER('SUMMARY DATA'!H:H,'SUMMARY DATA'!$D:$D=$C679,'SUMMARY DATA'!$B:$B=""RWS"",'SUMMARY DATA'!$H:$H=$D679)),"""")
  )
)"),"")</f>
        <v/>
      </c>
      <c r="I679" s="18" t="str">
        <f>IFERROR(__xludf.DUMMYFUNCTION("IF(H679="""","""",
SUM(ARRAYFORMULA(VALUE(SPLIT(H679,CHAR(10)))))
)"),"")</f>
        <v/>
      </c>
      <c r="J679" s="17" t="str">
        <f>IFERROR(__xludf.DUMMYFUNCTION("IFERROR(
  TEXTJOIN(CHAR(10),TRUE,FILTER('SUMMARY DATA'!I:I,'SUMMARY DATA'!$A:$A=$A679,'SUMMARY DATA'!$C:$C=$B679,'SUMMARY DATA'!$B:$B=""RWS"")),
  IF(
    OR(
      ISNUMBER(SEARCH(""CDM CASH DEPOSIT"",$C679)),
      ISNUMBER(SEARCH(""CASH DEPOSIT"",$C67"&amp;"9)),
      COUNTIFS('SUMMARY DATA'!$D:$D,$C679,'SUMMARY DATA'!$B:$B,""RWS"")&lt;&gt;1
    ),
    """",
    IFERROR(TEXTJOIN(CHAR(10),TRUE,FILTER('SUMMARY DATA'!I:I,'SUMMARY DATA'!$D:$D=$C679,'SUMMARY DATA'!$B:$B=""RWS"")),"""")
  )
)"),"")</f>
        <v/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Height="1" spans="1:27">
      <c r="A680" s="2" t="s">
        <v>2178</v>
      </c>
      <c r="B680" s="15">
        <v>46036</v>
      </c>
      <c r="C680" s="2" t="s">
        <v>2179</v>
      </c>
      <c r="D680" s="3">
        <v>89.9</v>
      </c>
      <c r="E680" s="16" t="str">
        <f>IFERROR(__xludf.DUMMYFUNCTION("IFERROR(
  TEXTJOIN(CHAR(10),TRUE,FILTER('SUMMARY DATA'!E:E,'SUMMARY DATA'!$A:$A=$A680,'SUMMARY DATA'!$C:$C=$B680,'SUMMARY DATA'!$B:$B=""RWS"")),
  IF(
    OR(
      ISNUMBER(SEARCH(""CDM CASH DEPOSIT"",$C680)),
      ISNUMBER(SEARCH(""CASH DEPOSIT"",$C68"&amp;"0)),
      COUNTIFS('SUMMARY DATA'!$D:$D,$C680,'SUMMARY DATA'!$B:$B,""RWS"")&lt;&gt;1
    ),
    """",
    IFERROR(TEXTJOIN(CHAR(10),TRUE,FILTER('SUMMARY DATA'!E:E,'SUMMARY DATA'!$D:$D=$C680,'SUMMARY DATA'!$B:$B=""RWS"")),"""")
  )
)"),"")</f>
        <v/>
      </c>
      <c r="F680" s="17" t="str">
        <f>IFERROR(__xludf.DUMMYFUNCTION("IFERROR(
  TEXTJOIN(CHAR(10),TRUE,FILTER('SUMMARY DATA'!F:F,'SUMMARY DATA'!$A:$A=$A680,'SUMMARY DATA'!$C:$C=$B680,'SUMMARY DATA'!$B:$B=""RWS"")),
  IF(
    OR(
      ISNUMBER(SEARCH(""CDM CASH DEPOSIT"",$C680)),
      ISNUMBER(SEARCH(""CASH DEPOSIT"",$C68"&amp;"0)),
      COUNTIFS('SUMMARY DATA'!$D:$D,$C680,'SUMMARY DATA'!$B:$B,""RWS"")&lt;&gt;1
    ),
    """",
    IFERROR(TEXTJOIN(CHAR(10),TRUE,FILTER('SUMMARY DATA'!F:F,'SUMMARY DATA'!$D:$D=$C680,'SUMMARY DATA'!$B:$B=""RWS"")),"""")
  )
)"),"")</f>
        <v/>
      </c>
      <c r="G680" s="17" t="str">
        <f>IFERROR(__xludf.DUMMYFUNCTION("IFERROR(
  TEXTJOIN(CHAR(10),TRUE,FILTER('SUMMARY DATA'!G:G,'SUMMARY DATA'!$A:$A=$A680,'SUMMARY DATA'!$C:$C=$B680,'SUMMARY DATA'!$B:$B=""RWS"")),
  IF(
    OR(
      ISNUMBER(SEARCH(""CDM CASH DEPOSIT"",$C680)),
      ISNUMBER(SEARCH(""CASH DEPOSIT"",$C68"&amp;"0)),
      COUNTIFS('SUMMARY DATA'!$D:$D,$C680,'SUMMARY DATA'!$B:$B,""RWS"")&lt;&gt;1
    ),
    """",
    IFERROR(TEXTJOIN(CHAR(10),TRUE,FILTER('SUMMARY DATA'!G:G,'SUMMARY DATA'!$D:$D=$C680,'SUMMARY DATA'!$B:$B=""RWS"")),"""")
  )
)"),"")</f>
        <v/>
      </c>
      <c r="H680" s="18" t="str">
        <f>IFERROR(__xludf.DUMMYFUNCTION("IFERROR(
  TEXTJOIN(CHAR(10),TRUE,FILTER('SUMMARY DATA'!H:H,'SUMMARY DATA'!$A:$A=$A680,'SUMMARY DATA'!$C:$C=$B680,'SUMMARY DATA'!$B:$B=""RWS"",'SUMMARY DATA'!$H:$H=$D680)),
  IF(
    OR(
      ISNUMBER(SEARCH(""CDM CASH DEPOSIT"",$C680)),
      ISNUMBER(S"&amp;"EARCH(""CASH DEPOSIT"",$C680))
    ),
    """",
    IFERROR(TEXTJOIN(CHAR(10),TRUE,FILTER('SUMMARY DATA'!H:H,'SUMMARY DATA'!$D:$D=$C680,'SUMMARY DATA'!$B:$B=""RWS"",'SUMMARY DATA'!$H:$H=$D680)),"""")
  )
)"),"")</f>
        <v/>
      </c>
      <c r="I680" s="18" t="str">
        <f>IFERROR(__xludf.DUMMYFUNCTION("IF(H680="""","""",
SUM(ARRAYFORMULA(VALUE(SPLIT(H680,CHAR(10)))))
)"),"")</f>
        <v/>
      </c>
      <c r="J680" s="17" t="str">
        <f>IFERROR(__xludf.DUMMYFUNCTION("IFERROR(
  TEXTJOIN(CHAR(10),TRUE,FILTER('SUMMARY DATA'!I:I,'SUMMARY DATA'!$A:$A=$A680,'SUMMARY DATA'!$C:$C=$B680,'SUMMARY DATA'!$B:$B=""RWS"")),
  IF(
    OR(
      ISNUMBER(SEARCH(""CDM CASH DEPOSIT"",$C680)),
      ISNUMBER(SEARCH(""CASH DEPOSIT"",$C68"&amp;"0)),
      COUNTIFS('SUMMARY DATA'!$D:$D,$C680,'SUMMARY DATA'!$B:$B,""RWS"")&lt;&gt;1
    ),
    """",
    IFERROR(TEXTJOIN(CHAR(10),TRUE,FILTER('SUMMARY DATA'!I:I,'SUMMARY DATA'!$D:$D=$C680,'SUMMARY DATA'!$B:$B=""RWS"")),"""")
  )
)"),"")</f>
        <v/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Height="1" spans="1:27">
      <c r="A681" s="2"/>
      <c r="B681" s="15">
        <v>46036</v>
      </c>
      <c r="C681" s="2" t="s">
        <v>110</v>
      </c>
      <c r="D681" s="3">
        <v>20</v>
      </c>
      <c r="E681" s="16" t="str">
        <f>IFERROR(__xludf.DUMMYFUNCTION("IFERROR(
  TEXTJOIN(CHAR(10),TRUE,FILTER('SUMMARY DATA'!E:E,'SUMMARY DATA'!$A:$A=$A681,'SUMMARY DATA'!$C:$C=$B681,'SUMMARY DATA'!$B:$B=""RWS"")),
  IF(
    OR(
      ISNUMBER(SEARCH(""CDM CASH DEPOSIT"",$C681)),
      ISNUMBER(SEARCH(""CASH DEPOSIT"",$C68"&amp;"1)),
      COUNTIFS('SUMMARY DATA'!$D:$D,$C681,'SUMMARY DATA'!$B:$B,""RWS"")&lt;&gt;1
    ),
    """",
    IFERROR(TEXTJOIN(CHAR(10),TRUE,FILTER('SUMMARY DATA'!E:E,'SUMMARY DATA'!$D:$D=$C681,'SUMMARY DATA'!$B:$B=""RWS"")),"""")
  )
)"),"")</f>
        <v/>
      </c>
      <c r="F681" s="17" t="str">
        <f>IFERROR(__xludf.DUMMYFUNCTION("IFERROR(
  TEXTJOIN(CHAR(10),TRUE,FILTER('SUMMARY DATA'!F:F,'SUMMARY DATA'!$A:$A=$A681,'SUMMARY DATA'!$C:$C=$B681,'SUMMARY DATA'!$B:$B=""RWS"")),
  IF(
    OR(
      ISNUMBER(SEARCH(""CDM CASH DEPOSIT"",$C681)),
      ISNUMBER(SEARCH(""CASH DEPOSIT"",$C68"&amp;"1)),
      COUNTIFS('SUMMARY DATA'!$D:$D,$C681,'SUMMARY DATA'!$B:$B,""RWS"")&lt;&gt;1
    ),
    """",
    IFERROR(TEXTJOIN(CHAR(10),TRUE,FILTER('SUMMARY DATA'!F:F,'SUMMARY DATA'!$D:$D=$C681,'SUMMARY DATA'!$B:$B=""RWS"")),"""")
  )
)"),"")</f>
        <v/>
      </c>
      <c r="G681" s="17" t="str">
        <f>IFERROR(__xludf.DUMMYFUNCTION("IFERROR(
  TEXTJOIN(CHAR(10),TRUE,FILTER('SUMMARY DATA'!G:G,'SUMMARY DATA'!$A:$A=$A681,'SUMMARY DATA'!$C:$C=$B681,'SUMMARY DATA'!$B:$B=""RWS"")),
  IF(
    OR(
      ISNUMBER(SEARCH(""CDM CASH DEPOSIT"",$C681)),
      ISNUMBER(SEARCH(""CASH DEPOSIT"",$C68"&amp;"1)),
      COUNTIFS('SUMMARY DATA'!$D:$D,$C681,'SUMMARY DATA'!$B:$B,""RWS"")&lt;&gt;1
    ),
    """",
    IFERROR(TEXTJOIN(CHAR(10),TRUE,FILTER('SUMMARY DATA'!G:G,'SUMMARY DATA'!$D:$D=$C681,'SUMMARY DATA'!$B:$B=""RWS"")),"""")
  )
)"),"")</f>
        <v/>
      </c>
      <c r="H681" s="18" t="str">
        <f>IFERROR(__xludf.DUMMYFUNCTION("IFERROR(
  TEXTJOIN(CHAR(10),TRUE,FILTER('SUMMARY DATA'!H:H,'SUMMARY DATA'!$A:$A=$A681,'SUMMARY DATA'!$C:$C=$B681,'SUMMARY DATA'!$B:$B=""RWS"",'SUMMARY DATA'!$H:$H=$D681)),
  IF(
    OR(
      ISNUMBER(SEARCH(""CDM CASH DEPOSIT"",$C681)),
      ISNUMBER(S"&amp;"EARCH(""CASH DEPOSIT"",$C681))
    ),
    """",
    IFERROR(TEXTJOIN(CHAR(10),TRUE,FILTER('SUMMARY DATA'!H:H,'SUMMARY DATA'!$D:$D=$C681,'SUMMARY DATA'!$B:$B=""RWS"",'SUMMARY DATA'!$H:$H=$D681)),"""")
  )
)"),"")</f>
        <v/>
      </c>
      <c r="I681" s="18" t="str">
        <f>IFERROR(__xludf.DUMMYFUNCTION("IF(H681="""","""",
SUM(ARRAYFORMULA(VALUE(SPLIT(H681,CHAR(10)))))
)"),"")</f>
        <v/>
      </c>
      <c r="J681" s="17" t="str">
        <f>IFERROR(__xludf.DUMMYFUNCTION("IFERROR(
  TEXTJOIN(CHAR(10),TRUE,FILTER('SUMMARY DATA'!I:I,'SUMMARY DATA'!$A:$A=$A681,'SUMMARY DATA'!$C:$C=$B681,'SUMMARY DATA'!$B:$B=""RWS"")),
  IF(
    OR(
      ISNUMBER(SEARCH(""CDM CASH DEPOSIT"",$C681)),
      ISNUMBER(SEARCH(""CASH DEPOSIT"",$C68"&amp;"1)),
      COUNTIFS('SUMMARY DATA'!$D:$D,$C681,'SUMMARY DATA'!$B:$B,""RWS"")&lt;&gt;1
    ),
    """",
    IFERROR(TEXTJOIN(CHAR(10),TRUE,FILTER('SUMMARY DATA'!I:I,'SUMMARY DATA'!$D:$D=$C681,'SUMMARY DATA'!$B:$B=""RWS"")),"""")
  )
)"),"")</f>
        <v/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Height="1" spans="1:27">
      <c r="A682" s="2" t="s">
        <v>2180</v>
      </c>
      <c r="B682" s="15">
        <v>46035</v>
      </c>
      <c r="C682" s="2" t="s">
        <v>2181</v>
      </c>
      <c r="D682" s="3">
        <v>500</v>
      </c>
      <c r="E682" s="16" t="str">
        <f>IFERROR(__xludf.DUMMYFUNCTION("IFERROR(
  TEXTJOIN(CHAR(10),TRUE,FILTER('SUMMARY DATA'!E:E,'SUMMARY DATA'!$A:$A=$A682,'SUMMARY DATA'!$C:$C=$B682,'SUMMARY DATA'!$B:$B=""RWS"")),
  IF(
    OR(
      ISNUMBER(SEARCH(""CDM CASH DEPOSIT"",$C682)),
      ISNUMBER(SEARCH(""CASH DEPOSIT"",$C68"&amp;"2)),
      COUNTIFS('SUMMARY DATA'!$D:$D,$C682,'SUMMARY DATA'!$B:$B,""RWS"")&lt;&gt;1
    ),
    """",
    IFERROR(TEXTJOIN(CHAR(10),TRUE,FILTER('SUMMARY DATA'!E:E,'SUMMARY DATA'!$D:$D=$C682,'SUMMARY DATA'!$B:$B=""RWS"")),"""")
  )
)"),"")</f>
        <v/>
      </c>
      <c r="F682" s="17" t="str">
        <f>IFERROR(__xludf.DUMMYFUNCTION("IFERROR(
  TEXTJOIN(CHAR(10),TRUE,FILTER('SUMMARY DATA'!F:F,'SUMMARY DATA'!$A:$A=$A682,'SUMMARY DATA'!$C:$C=$B682,'SUMMARY DATA'!$B:$B=""RWS"")),
  IF(
    OR(
      ISNUMBER(SEARCH(""CDM CASH DEPOSIT"",$C682)),
      ISNUMBER(SEARCH(""CASH DEPOSIT"",$C68"&amp;"2)),
      COUNTIFS('SUMMARY DATA'!$D:$D,$C682,'SUMMARY DATA'!$B:$B,""RWS"")&lt;&gt;1
    ),
    """",
    IFERROR(TEXTJOIN(CHAR(10),TRUE,FILTER('SUMMARY DATA'!F:F,'SUMMARY DATA'!$D:$D=$C682,'SUMMARY DATA'!$B:$B=""RWS"")),"""")
  )
)"),"")</f>
        <v/>
      </c>
      <c r="G682" s="17" t="str">
        <f>IFERROR(__xludf.DUMMYFUNCTION("IFERROR(
  TEXTJOIN(CHAR(10),TRUE,FILTER('SUMMARY DATA'!G:G,'SUMMARY DATA'!$A:$A=$A682,'SUMMARY DATA'!$C:$C=$B682,'SUMMARY DATA'!$B:$B=""RWS"")),
  IF(
    OR(
      ISNUMBER(SEARCH(""CDM CASH DEPOSIT"",$C682)),
      ISNUMBER(SEARCH(""CASH DEPOSIT"",$C68"&amp;"2)),
      COUNTIFS('SUMMARY DATA'!$D:$D,$C682,'SUMMARY DATA'!$B:$B,""RWS"")&lt;&gt;1
    ),
    """",
    IFERROR(TEXTJOIN(CHAR(10),TRUE,FILTER('SUMMARY DATA'!G:G,'SUMMARY DATA'!$D:$D=$C682,'SUMMARY DATA'!$B:$B=""RWS"")),"""")
  )
)"),"")</f>
        <v/>
      </c>
      <c r="H682" s="18" t="str">
        <f>IFERROR(__xludf.DUMMYFUNCTION("IFERROR(
  TEXTJOIN(CHAR(10),TRUE,FILTER('SUMMARY DATA'!H:H,'SUMMARY DATA'!$A:$A=$A682,'SUMMARY DATA'!$C:$C=$B682,'SUMMARY DATA'!$B:$B=""RWS"",'SUMMARY DATA'!$H:$H=$D682)),
  IF(
    OR(
      ISNUMBER(SEARCH(""CDM CASH DEPOSIT"",$C682)),
      ISNUMBER(S"&amp;"EARCH(""CASH DEPOSIT"",$C682))
    ),
    """",
    IFERROR(TEXTJOIN(CHAR(10),TRUE,FILTER('SUMMARY DATA'!H:H,'SUMMARY DATA'!$D:$D=$C682,'SUMMARY DATA'!$B:$B=""RWS"",'SUMMARY DATA'!$H:$H=$D682)),"""")
  )
)"),"")</f>
        <v/>
      </c>
      <c r="I682" s="18" t="str">
        <f>IFERROR(__xludf.DUMMYFUNCTION("IF(H682="""","""",
SUM(ARRAYFORMULA(VALUE(SPLIT(H682,CHAR(10)))))
)"),"")</f>
        <v/>
      </c>
      <c r="J682" s="17" t="str">
        <f>IFERROR(__xludf.DUMMYFUNCTION("IFERROR(
  TEXTJOIN(CHAR(10),TRUE,FILTER('SUMMARY DATA'!I:I,'SUMMARY DATA'!$A:$A=$A682,'SUMMARY DATA'!$C:$C=$B682,'SUMMARY DATA'!$B:$B=""RWS"")),
  IF(
    OR(
      ISNUMBER(SEARCH(""CDM CASH DEPOSIT"",$C682)),
      ISNUMBER(SEARCH(""CASH DEPOSIT"",$C68"&amp;"2)),
      COUNTIFS('SUMMARY DATA'!$D:$D,$C682,'SUMMARY DATA'!$B:$B,""RWS"")&lt;&gt;1
    ),
    """",
    IFERROR(TEXTJOIN(CHAR(10),TRUE,FILTER('SUMMARY DATA'!I:I,'SUMMARY DATA'!$D:$D=$C682,'SUMMARY DATA'!$B:$B=""RWS"")),"""")
  )
)"),"")</f>
        <v/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Height="1" spans="1:27">
      <c r="A683" s="2"/>
      <c r="B683" s="15">
        <v>46035</v>
      </c>
      <c r="C683" s="2" t="s">
        <v>2182</v>
      </c>
      <c r="D683" s="3">
        <v>198</v>
      </c>
      <c r="E683" s="16" t="str">
        <f>IFERROR(__xludf.DUMMYFUNCTION("IFERROR(
  TEXTJOIN(CHAR(10),TRUE,FILTER('SUMMARY DATA'!E:E,'SUMMARY DATA'!$A:$A=$A683,'SUMMARY DATA'!$C:$C=$B683,'SUMMARY DATA'!$B:$B=""RWS"")),
  IF(
    OR(
      ISNUMBER(SEARCH(""CDM CASH DEPOSIT"",$C683)),
      ISNUMBER(SEARCH(""CASH DEPOSIT"",$C68"&amp;"3)),
      COUNTIFS('SUMMARY DATA'!$D:$D,$C683,'SUMMARY DATA'!$B:$B,""RWS"")&lt;&gt;1
    ),
    """",
    IFERROR(TEXTJOIN(CHAR(10),TRUE,FILTER('SUMMARY DATA'!E:E,'SUMMARY DATA'!$D:$D=$C683,'SUMMARY DATA'!$B:$B=""RWS"")),"""")
  )
)"),"")</f>
        <v/>
      </c>
      <c r="F683" s="17" t="str">
        <f>IFERROR(__xludf.DUMMYFUNCTION("IFERROR(
  TEXTJOIN(CHAR(10),TRUE,FILTER('SUMMARY DATA'!F:F,'SUMMARY DATA'!$A:$A=$A683,'SUMMARY DATA'!$C:$C=$B683,'SUMMARY DATA'!$B:$B=""RWS"")),
  IF(
    OR(
      ISNUMBER(SEARCH(""CDM CASH DEPOSIT"",$C683)),
      ISNUMBER(SEARCH(""CASH DEPOSIT"",$C68"&amp;"3)),
      COUNTIFS('SUMMARY DATA'!$D:$D,$C683,'SUMMARY DATA'!$B:$B,""RWS"")&lt;&gt;1
    ),
    """",
    IFERROR(TEXTJOIN(CHAR(10),TRUE,FILTER('SUMMARY DATA'!F:F,'SUMMARY DATA'!$D:$D=$C683,'SUMMARY DATA'!$B:$B=""RWS"")),"""")
  )
)"),"")</f>
        <v/>
      </c>
      <c r="G683" s="17" t="str">
        <f>IFERROR(__xludf.DUMMYFUNCTION("IFERROR(
  TEXTJOIN(CHAR(10),TRUE,FILTER('SUMMARY DATA'!G:G,'SUMMARY DATA'!$A:$A=$A683,'SUMMARY DATA'!$C:$C=$B683,'SUMMARY DATA'!$B:$B=""RWS"")),
  IF(
    OR(
      ISNUMBER(SEARCH(""CDM CASH DEPOSIT"",$C683)),
      ISNUMBER(SEARCH(""CASH DEPOSIT"",$C68"&amp;"3)),
      COUNTIFS('SUMMARY DATA'!$D:$D,$C683,'SUMMARY DATA'!$B:$B,""RWS"")&lt;&gt;1
    ),
    """",
    IFERROR(TEXTJOIN(CHAR(10),TRUE,FILTER('SUMMARY DATA'!G:G,'SUMMARY DATA'!$D:$D=$C683,'SUMMARY DATA'!$B:$B=""RWS"")),"""")
  )
)"),"")</f>
        <v/>
      </c>
      <c r="H683" s="18" t="str">
        <f>IFERROR(__xludf.DUMMYFUNCTION("IFERROR(
  TEXTJOIN(CHAR(10),TRUE,FILTER('SUMMARY DATA'!H:H,'SUMMARY DATA'!$A:$A=$A683,'SUMMARY DATA'!$C:$C=$B683,'SUMMARY DATA'!$B:$B=""RWS"",'SUMMARY DATA'!$H:$H=$D683)),
  IF(
    OR(
      ISNUMBER(SEARCH(""CDM CASH DEPOSIT"",$C683)),
      ISNUMBER(S"&amp;"EARCH(""CASH DEPOSIT"",$C683))
    ),
    """",
    IFERROR(TEXTJOIN(CHAR(10),TRUE,FILTER('SUMMARY DATA'!H:H,'SUMMARY DATA'!$D:$D=$C683,'SUMMARY DATA'!$B:$B=""RWS"",'SUMMARY DATA'!$H:$H=$D683)),"""")
  )
)"),"")</f>
        <v/>
      </c>
      <c r="I683" s="18" t="str">
        <f>IFERROR(__xludf.DUMMYFUNCTION("IF(H683="""","""",
SUM(ARRAYFORMULA(VALUE(SPLIT(H683,CHAR(10)))))
)"),"")</f>
        <v/>
      </c>
      <c r="J683" s="17" t="str">
        <f>IFERROR(__xludf.DUMMYFUNCTION("IFERROR(
  TEXTJOIN(CHAR(10),TRUE,FILTER('SUMMARY DATA'!I:I,'SUMMARY DATA'!$A:$A=$A683,'SUMMARY DATA'!$C:$C=$B683,'SUMMARY DATA'!$B:$B=""RWS"")),
  IF(
    OR(
      ISNUMBER(SEARCH(""CDM CASH DEPOSIT"",$C683)),
      ISNUMBER(SEARCH(""CASH DEPOSIT"",$C68"&amp;"3)),
      COUNTIFS('SUMMARY DATA'!$D:$D,$C683,'SUMMARY DATA'!$B:$B,""RWS"")&lt;&gt;1
    ),
    """",
    IFERROR(TEXTJOIN(CHAR(10),TRUE,FILTER('SUMMARY DATA'!I:I,'SUMMARY DATA'!$D:$D=$C683,'SUMMARY DATA'!$B:$B=""RWS"")),"""")
  )
)"),"")</f>
        <v/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Height="1" spans="1:27">
      <c r="A684" s="2"/>
      <c r="B684" s="15">
        <v>46035</v>
      </c>
      <c r="C684" s="2" t="s">
        <v>2183</v>
      </c>
      <c r="D684" s="3">
        <v>144</v>
      </c>
      <c r="E684" s="16" t="str">
        <f>IFERROR(__xludf.DUMMYFUNCTION("IFERROR(
  TEXTJOIN(CHAR(10),TRUE,FILTER('SUMMARY DATA'!E:E,'SUMMARY DATA'!$A:$A=$A684,'SUMMARY DATA'!$C:$C=$B684,'SUMMARY DATA'!$B:$B=""RWS"")),
  IF(
    OR(
      ISNUMBER(SEARCH(""CDM CASH DEPOSIT"",$C684)),
      ISNUMBER(SEARCH(""CASH DEPOSIT"",$C68"&amp;"4)),
      COUNTIFS('SUMMARY DATA'!$D:$D,$C684,'SUMMARY DATA'!$B:$B,""RWS"")&lt;&gt;1
    ),
    """",
    IFERROR(TEXTJOIN(CHAR(10),TRUE,FILTER('SUMMARY DATA'!E:E,'SUMMARY DATA'!$D:$D=$C684,'SUMMARY DATA'!$B:$B=""RWS"")),"""")
  )
)"),"")</f>
        <v/>
      </c>
      <c r="F684" s="17" t="str">
        <f>IFERROR(__xludf.DUMMYFUNCTION("IFERROR(
  TEXTJOIN(CHAR(10),TRUE,FILTER('SUMMARY DATA'!F:F,'SUMMARY DATA'!$A:$A=$A684,'SUMMARY DATA'!$C:$C=$B684,'SUMMARY DATA'!$B:$B=""RWS"")),
  IF(
    OR(
      ISNUMBER(SEARCH(""CDM CASH DEPOSIT"",$C684)),
      ISNUMBER(SEARCH(""CASH DEPOSIT"",$C68"&amp;"4)),
      COUNTIFS('SUMMARY DATA'!$D:$D,$C684,'SUMMARY DATA'!$B:$B,""RWS"")&lt;&gt;1
    ),
    """",
    IFERROR(TEXTJOIN(CHAR(10),TRUE,FILTER('SUMMARY DATA'!F:F,'SUMMARY DATA'!$D:$D=$C684,'SUMMARY DATA'!$B:$B=""RWS"")),"""")
  )
)"),"")</f>
        <v/>
      </c>
      <c r="G684" s="17" t="str">
        <f>IFERROR(__xludf.DUMMYFUNCTION("IFERROR(
  TEXTJOIN(CHAR(10),TRUE,FILTER('SUMMARY DATA'!G:G,'SUMMARY DATA'!$A:$A=$A684,'SUMMARY DATA'!$C:$C=$B684,'SUMMARY DATA'!$B:$B=""RWS"")),
  IF(
    OR(
      ISNUMBER(SEARCH(""CDM CASH DEPOSIT"",$C684)),
      ISNUMBER(SEARCH(""CASH DEPOSIT"",$C68"&amp;"4)),
      COUNTIFS('SUMMARY DATA'!$D:$D,$C684,'SUMMARY DATA'!$B:$B,""RWS"")&lt;&gt;1
    ),
    """",
    IFERROR(TEXTJOIN(CHAR(10),TRUE,FILTER('SUMMARY DATA'!G:G,'SUMMARY DATA'!$D:$D=$C684,'SUMMARY DATA'!$B:$B=""RWS"")),"""")
  )
)"),"")</f>
        <v/>
      </c>
      <c r="H684" s="18" t="str">
        <f>IFERROR(__xludf.DUMMYFUNCTION("IFERROR(
  TEXTJOIN(CHAR(10),TRUE,FILTER('SUMMARY DATA'!H:H,'SUMMARY DATA'!$A:$A=$A684,'SUMMARY DATA'!$C:$C=$B684,'SUMMARY DATA'!$B:$B=""RWS"",'SUMMARY DATA'!$H:$H=$D684)),
  IF(
    OR(
      ISNUMBER(SEARCH(""CDM CASH DEPOSIT"",$C684)),
      ISNUMBER(S"&amp;"EARCH(""CASH DEPOSIT"",$C684))
    ),
    """",
    IFERROR(TEXTJOIN(CHAR(10),TRUE,FILTER('SUMMARY DATA'!H:H,'SUMMARY DATA'!$D:$D=$C684,'SUMMARY DATA'!$B:$B=""RWS"",'SUMMARY DATA'!$H:$H=$D684)),"""")
  )
)"),"")</f>
        <v/>
      </c>
      <c r="I684" s="18" t="str">
        <f>IFERROR(__xludf.DUMMYFUNCTION("IF(H684="""","""",
SUM(ARRAYFORMULA(VALUE(SPLIT(H684,CHAR(10)))))
)"),"")</f>
        <v/>
      </c>
      <c r="J684" s="17" t="str">
        <f>IFERROR(__xludf.DUMMYFUNCTION("IFERROR(
  TEXTJOIN(CHAR(10),TRUE,FILTER('SUMMARY DATA'!I:I,'SUMMARY DATA'!$A:$A=$A684,'SUMMARY DATA'!$C:$C=$B684,'SUMMARY DATA'!$B:$B=""RWS"")),
  IF(
    OR(
      ISNUMBER(SEARCH(""CDM CASH DEPOSIT"",$C684)),
      ISNUMBER(SEARCH(""CASH DEPOSIT"",$C68"&amp;"4)),
      COUNTIFS('SUMMARY DATA'!$D:$D,$C684,'SUMMARY DATA'!$B:$B,""RWS"")&lt;&gt;1
    ),
    """",
    IFERROR(TEXTJOIN(CHAR(10),TRUE,FILTER('SUMMARY DATA'!I:I,'SUMMARY DATA'!$D:$D=$C684,'SUMMARY DATA'!$B:$B=""RWS"")),"""")
  )
)"),"")</f>
        <v/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Height="1" spans="1:27">
      <c r="A685" s="2" t="s">
        <v>2184</v>
      </c>
      <c r="B685" s="15">
        <v>46035</v>
      </c>
      <c r="C685" s="2" t="s">
        <v>2185</v>
      </c>
      <c r="D685" s="3">
        <v>18</v>
      </c>
      <c r="E685" s="16" t="str">
        <f>IFERROR(__xludf.DUMMYFUNCTION("IFERROR(
  TEXTJOIN(CHAR(10),TRUE,FILTER('SUMMARY DATA'!E:E,'SUMMARY DATA'!$A:$A=$A685,'SUMMARY DATA'!$C:$C=$B685,'SUMMARY DATA'!$B:$B=""RWS"")),
  IF(
    OR(
      ISNUMBER(SEARCH(""CDM CASH DEPOSIT"",$C685)),
      ISNUMBER(SEARCH(""CASH DEPOSIT"",$C68"&amp;"5)),
      COUNTIFS('SUMMARY DATA'!$D:$D,$C685,'SUMMARY DATA'!$B:$B,""RWS"")&lt;&gt;1
    ),
    """",
    IFERROR(TEXTJOIN(CHAR(10),TRUE,FILTER('SUMMARY DATA'!E:E,'SUMMARY DATA'!$D:$D=$C685,'SUMMARY DATA'!$B:$B=""RWS"")),"""")
  )
)"),"")</f>
        <v/>
      </c>
      <c r="F685" s="17" t="str">
        <f>IFERROR(__xludf.DUMMYFUNCTION("IFERROR(
  TEXTJOIN(CHAR(10),TRUE,FILTER('SUMMARY DATA'!F:F,'SUMMARY DATA'!$A:$A=$A685,'SUMMARY DATA'!$C:$C=$B685,'SUMMARY DATA'!$B:$B=""RWS"")),
  IF(
    OR(
      ISNUMBER(SEARCH(""CDM CASH DEPOSIT"",$C685)),
      ISNUMBER(SEARCH(""CASH DEPOSIT"",$C68"&amp;"5)),
      COUNTIFS('SUMMARY DATA'!$D:$D,$C685,'SUMMARY DATA'!$B:$B,""RWS"")&lt;&gt;1
    ),
    """",
    IFERROR(TEXTJOIN(CHAR(10),TRUE,FILTER('SUMMARY DATA'!F:F,'SUMMARY DATA'!$D:$D=$C685,'SUMMARY DATA'!$B:$B=""RWS"")),"""")
  )
)"),"")</f>
        <v/>
      </c>
      <c r="G685" s="17" t="str">
        <f>IFERROR(__xludf.DUMMYFUNCTION("IFERROR(
  TEXTJOIN(CHAR(10),TRUE,FILTER('SUMMARY DATA'!G:G,'SUMMARY DATA'!$A:$A=$A685,'SUMMARY DATA'!$C:$C=$B685,'SUMMARY DATA'!$B:$B=""RWS"")),
  IF(
    OR(
      ISNUMBER(SEARCH(""CDM CASH DEPOSIT"",$C685)),
      ISNUMBER(SEARCH(""CASH DEPOSIT"",$C68"&amp;"5)),
      COUNTIFS('SUMMARY DATA'!$D:$D,$C685,'SUMMARY DATA'!$B:$B,""RWS"")&lt;&gt;1
    ),
    """",
    IFERROR(TEXTJOIN(CHAR(10),TRUE,FILTER('SUMMARY DATA'!G:G,'SUMMARY DATA'!$D:$D=$C685,'SUMMARY DATA'!$B:$B=""RWS"")),"""")
  )
)"),"")</f>
        <v/>
      </c>
      <c r="H685" s="18" t="str">
        <f>IFERROR(__xludf.DUMMYFUNCTION("IFERROR(
  TEXTJOIN(CHAR(10),TRUE,FILTER('SUMMARY DATA'!H:H,'SUMMARY DATA'!$A:$A=$A685,'SUMMARY DATA'!$C:$C=$B685,'SUMMARY DATA'!$B:$B=""RWS"",'SUMMARY DATA'!$H:$H=$D685)),
  IF(
    OR(
      ISNUMBER(SEARCH(""CDM CASH DEPOSIT"",$C685)),
      ISNUMBER(S"&amp;"EARCH(""CASH DEPOSIT"",$C685))
    ),
    """",
    IFERROR(TEXTJOIN(CHAR(10),TRUE,FILTER('SUMMARY DATA'!H:H,'SUMMARY DATA'!$D:$D=$C685,'SUMMARY DATA'!$B:$B=""RWS"",'SUMMARY DATA'!$H:$H=$D685)),"""")
  )
)"),"")</f>
        <v/>
      </c>
      <c r="I685" s="18" t="str">
        <f>IFERROR(__xludf.DUMMYFUNCTION("IF(H685="""","""",
SUM(ARRAYFORMULA(VALUE(SPLIT(H685,CHAR(10)))))
)"),"")</f>
        <v/>
      </c>
      <c r="J685" s="17" t="str">
        <f>IFERROR(__xludf.DUMMYFUNCTION("IFERROR(
  TEXTJOIN(CHAR(10),TRUE,FILTER('SUMMARY DATA'!I:I,'SUMMARY DATA'!$A:$A=$A685,'SUMMARY DATA'!$C:$C=$B685,'SUMMARY DATA'!$B:$B=""RWS"")),
  IF(
    OR(
      ISNUMBER(SEARCH(""CDM CASH DEPOSIT"",$C685)),
      ISNUMBER(SEARCH(""CASH DEPOSIT"",$C68"&amp;"5)),
      COUNTIFS('SUMMARY DATA'!$D:$D,$C685,'SUMMARY DATA'!$B:$B,""RWS"")&lt;&gt;1
    ),
    """",
    IFERROR(TEXTJOIN(CHAR(10),TRUE,FILTER('SUMMARY DATA'!I:I,'SUMMARY DATA'!$D:$D=$C685,'SUMMARY DATA'!$B:$B=""RWS"")),"""")
  )
)"),"")</f>
        <v/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Height="1" spans="1:27">
      <c r="A686" s="2"/>
      <c r="B686" s="15">
        <v>46035</v>
      </c>
      <c r="C686" s="2" t="s">
        <v>2186</v>
      </c>
      <c r="D686" s="3">
        <v>99</v>
      </c>
      <c r="E686" s="16" t="str">
        <f>IFERROR(__xludf.DUMMYFUNCTION("IFERROR(
  TEXTJOIN(CHAR(10),TRUE,FILTER('SUMMARY DATA'!E:E,'SUMMARY DATA'!$A:$A=$A686,'SUMMARY DATA'!$C:$C=$B686,'SUMMARY DATA'!$B:$B=""RWS"")),
  IF(
    OR(
      ISNUMBER(SEARCH(""CDM CASH DEPOSIT"",$C686)),
      ISNUMBER(SEARCH(""CASH DEPOSIT"",$C68"&amp;"6)),
      COUNTIFS('SUMMARY DATA'!$D:$D,$C686,'SUMMARY DATA'!$B:$B,""RWS"")&lt;&gt;1
    ),
    """",
    IFERROR(TEXTJOIN(CHAR(10),TRUE,FILTER('SUMMARY DATA'!E:E,'SUMMARY DATA'!$D:$D=$C686,'SUMMARY DATA'!$B:$B=""RWS"")),"""")
  )
)"),"")</f>
        <v/>
      </c>
      <c r="F686" s="17" t="str">
        <f>IFERROR(__xludf.DUMMYFUNCTION("IFERROR(
  TEXTJOIN(CHAR(10),TRUE,FILTER('SUMMARY DATA'!F:F,'SUMMARY DATA'!$A:$A=$A686,'SUMMARY DATA'!$C:$C=$B686,'SUMMARY DATA'!$B:$B=""RWS"")),
  IF(
    OR(
      ISNUMBER(SEARCH(""CDM CASH DEPOSIT"",$C686)),
      ISNUMBER(SEARCH(""CASH DEPOSIT"",$C68"&amp;"6)),
      COUNTIFS('SUMMARY DATA'!$D:$D,$C686,'SUMMARY DATA'!$B:$B,""RWS"")&lt;&gt;1
    ),
    """",
    IFERROR(TEXTJOIN(CHAR(10),TRUE,FILTER('SUMMARY DATA'!F:F,'SUMMARY DATA'!$D:$D=$C686,'SUMMARY DATA'!$B:$B=""RWS"")),"""")
  )
)"),"")</f>
        <v/>
      </c>
      <c r="G686" s="17" t="str">
        <f>IFERROR(__xludf.DUMMYFUNCTION("IFERROR(
  TEXTJOIN(CHAR(10),TRUE,FILTER('SUMMARY DATA'!G:G,'SUMMARY DATA'!$A:$A=$A686,'SUMMARY DATA'!$C:$C=$B686,'SUMMARY DATA'!$B:$B=""RWS"")),
  IF(
    OR(
      ISNUMBER(SEARCH(""CDM CASH DEPOSIT"",$C686)),
      ISNUMBER(SEARCH(""CASH DEPOSIT"",$C68"&amp;"6)),
      COUNTIFS('SUMMARY DATA'!$D:$D,$C686,'SUMMARY DATA'!$B:$B,""RWS"")&lt;&gt;1
    ),
    """",
    IFERROR(TEXTJOIN(CHAR(10),TRUE,FILTER('SUMMARY DATA'!G:G,'SUMMARY DATA'!$D:$D=$C686,'SUMMARY DATA'!$B:$B=""RWS"")),"""")
  )
)"),"")</f>
        <v/>
      </c>
      <c r="H686" s="18" t="str">
        <f>IFERROR(__xludf.DUMMYFUNCTION("IFERROR(
  TEXTJOIN(CHAR(10),TRUE,FILTER('SUMMARY DATA'!H:H,'SUMMARY DATA'!$A:$A=$A686,'SUMMARY DATA'!$C:$C=$B686,'SUMMARY DATA'!$B:$B=""RWS"",'SUMMARY DATA'!$H:$H=$D686)),
  IF(
    OR(
      ISNUMBER(SEARCH(""CDM CASH DEPOSIT"",$C686)),
      ISNUMBER(S"&amp;"EARCH(""CASH DEPOSIT"",$C686))
    ),
    """",
    IFERROR(TEXTJOIN(CHAR(10),TRUE,FILTER('SUMMARY DATA'!H:H,'SUMMARY DATA'!$D:$D=$C686,'SUMMARY DATA'!$B:$B=""RWS"",'SUMMARY DATA'!$H:$H=$D686)),"""")
  )
)"),"")</f>
        <v/>
      </c>
      <c r="I686" s="18" t="str">
        <f>IFERROR(__xludf.DUMMYFUNCTION("IF(H686="""","""",
SUM(ARRAYFORMULA(VALUE(SPLIT(H686,CHAR(10)))))
)"),"")</f>
        <v/>
      </c>
      <c r="J686" s="17" t="str">
        <f>IFERROR(__xludf.DUMMYFUNCTION("IFERROR(
  TEXTJOIN(CHAR(10),TRUE,FILTER('SUMMARY DATA'!I:I,'SUMMARY DATA'!$A:$A=$A686,'SUMMARY DATA'!$C:$C=$B686,'SUMMARY DATA'!$B:$B=""RWS"")),
  IF(
    OR(
      ISNUMBER(SEARCH(""CDM CASH DEPOSIT"",$C686)),
      ISNUMBER(SEARCH(""CASH DEPOSIT"",$C68"&amp;"6)),
      COUNTIFS('SUMMARY DATA'!$D:$D,$C686,'SUMMARY DATA'!$B:$B,""RWS"")&lt;&gt;1
    ),
    """",
    IFERROR(TEXTJOIN(CHAR(10),TRUE,FILTER('SUMMARY DATA'!I:I,'SUMMARY DATA'!$D:$D=$C686,'SUMMARY DATA'!$B:$B=""RWS"")),"""")
  )
)"),"")</f>
        <v/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Height="1" spans="1:27">
      <c r="A687" s="2"/>
      <c r="B687" s="15">
        <v>46035</v>
      </c>
      <c r="C687" s="2" t="s">
        <v>2187</v>
      </c>
      <c r="D687" s="3">
        <v>74.8</v>
      </c>
      <c r="E687" s="16" t="str">
        <f>IFERROR(__xludf.DUMMYFUNCTION("IFERROR(
  TEXTJOIN(CHAR(10),TRUE,FILTER('SUMMARY DATA'!E:E,'SUMMARY DATA'!$A:$A=$A687,'SUMMARY DATA'!$C:$C=$B687,'SUMMARY DATA'!$B:$B=""RWS"")),
  IF(
    OR(
      ISNUMBER(SEARCH(""CDM CASH DEPOSIT"",$C687)),
      ISNUMBER(SEARCH(""CASH DEPOSIT"",$C68"&amp;"7)),
      COUNTIFS('SUMMARY DATA'!$D:$D,$C687,'SUMMARY DATA'!$B:$B,""RWS"")&lt;&gt;1
    ),
    """",
    IFERROR(TEXTJOIN(CHAR(10),TRUE,FILTER('SUMMARY DATA'!E:E,'SUMMARY DATA'!$D:$D=$C687,'SUMMARY DATA'!$B:$B=""RWS"")),"""")
  )
)"),"")</f>
        <v/>
      </c>
      <c r="F687" s="17" t="str">
        <f>IFERROR(__xludf.DUMMYFUNCTION("IFERROR(
  TEXTJOIN(CHAR(10),TRUE,FILTER('SUMMARY DATA'!F:F,'SUMMARY DATA'!$A:$A=$A687,'SUMMARY DATA'!$C:$C=$B687,'SUMMARY DATA'!$B:$B=""RWS"")),
  IF(
    OR(
      ISNUMBER(SEARCH(""CDM CASH DEPOSIT"",$C687)),
      ISNUMBER(SEARCH(""CASH DEPOSIT"",$C68"&amp;"7)),
      COUNTIFS('SUMMARY DATA'!$D:$D,$C687,'SUMMARY DATA'!$B:$B,""RWS"")&lt;&gt;1
    ),
    """",
    IFERROR(TEXTJOIN(CHAR(10),TRUE,FILTER('SUMMARY DATA'!F:F,'SUMMARY DATA'!$D:$D=$C687,'SUMMARY DATA'!$B:$B=""RWS"")),"""")
  )
)"),"")</f>
        <v/>
      </c>
      <c r="G687" s="17" t="str">
        <f>IFERROR(__xludf.DUMMYFUNCTION("IFERROR(
  TEXTJOIN(CHAR(10),TRUE,FILTER('SUMMARY DATA'!G:G,'SUMMARY DATA'!$A:$A=$A687,'SUMMARY DATA'!$C:$C=$B687,'SUMMARY DATA'!$B:$B=""RWS"")),
  IF(
    OR(
      ISNUMBER(SEARCH(""CDM CASH DEPOSIT"",$C687)),
      ISNUMBER(SEARCH(""CASH DEPOSIT"",$C68"&amp;"7)),
      COUNTIFS('SUMMARY DATA'!$D:$D,$C687,'SUMMARY DATA'!$B:$B,""RWS"")&lt;&gt;1
    ),
    """",
    IFERROR(TEXTJOIN(CHAR(10),TRUE,FILTER('SUMMARY DATA'!G:G,'SUMMARY DATA'!$D:$D=$C687,'SUMMARY DATA'!$B:$B=""RWS"")),"""")
  )
)"),"")</f>
        <v/>
      </c>
      <c r="H687" s="18" t="str">
        <f>IFERROR(__xludf.DUMMYFUNCTION("IFERROR(
  TEXTJOIN(CHAR(10),TRUE,FILTER('SUMMARY DATA'!H:H,'SUMMARY DATA'!$A:$A=$A687,'SUMMARY DATA'!$C:$C=$B687,'SUMMARY DATA'!$B:$B=""RWS"",'SUMMARY DATA'!$H:$H=$D687)),
  IF(
    OR(
      ISNUMBER(SEARCH(""CDM CASH DEPOSIT"",$C687)),
      ISNUMBER(S"&amp;"EARCH(""CASH DEPOSIT"",$C687))
    ),
    """",
    IFERROR(TEXTJOIN(CHAR(10),TRUE,FILTER('SUMMARY DATA'!H:H,'SUMMARY DATA'!$D:$D=$C687,'SUMMARY DATA'!$B:$B=""RWS"",'SUMMARY DATA'!$H:$H=$D687)),"""")
  )
)"),"")</f>
        <v/>
      </c>
      <c r="I687" s="18" t="str">
        <f>IFERROR(__xludf.DUMMYFUNCTION("IF(H687="""","""",
SUM(ARRAYFORMULA(VALUE(SPLIT(H687,CHAR(10)))))
)"),"")</f>
        <v/>
      </c>
      <c r="J687" s="17" t="str">
        <f>IFERROR(__xludf.DUMMYFUNCTION("IFERROR(
  TEXTJOIN(CHAR(10),TRUE,FILTER('SUMMARY DATA'!I:I,'SUMMARY DATA'!$A:$A=$A687,'SUMMARY DATA'!$C:$C=$B687,'SUMMARY DATA'!$B:$B=""RWS"")),
  IF(
    OR(
      ISNUMBER(SEARCH(""CDM CASH DEPOSIT"",$C687)),
      ISNUMBER(SEARCH(""CASH DEPOSIT"",$C68"&amp;"7)),
      COUNTIFS('SUMMARY DATA'!$D:$D,$C687,'SUMMARY DATA'!$B:$B,""RWS"")&lt;&gt;1
    ),
    """",
    IFERROR(TEXTJOIN(CHAR(10),TRUE,FILTER('SUMMARY DATA'!I:I,'SUMMARY DATA'!$D:$D=$C687,'SUMMARY DATA'!$B:$B=""RWS"")),"""")
  )
)"),"")</f>
        <v/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Height="1" spans="1:27">
      <c r="A688" s="2"/>
      <c r="B688" s="15">
        <v>46035</v>
      </c>
      <c r="C688" s="2" t="s">
        <v>2188</v>
      </c>
      <c r="D688" s="3">
        <v>688</v>
      </c>
      <c r="E688" s="16" t="str">
        <f>IFERROR(__xludf.DUMMYFUNCTION("IFERROR(
  TEXTJOIN(CHAR(10),TRUE,FILTER('SUMMARY DATA'!E:E,'SUMMARY DATA'!$A:$A=$A688,'SUMMARY DATA'!$C:$C=$B688,'SUMMARY DATA'!$B:$B=""RWS"")),
  IF(
    OR(
      ISNUMBER(SEARCH(""CDM CASH DEPOSIT"",$C688)),
      ISNUMBER(SEARCH(""CASH DEPOSIT"",$C68"&amp;"8)),
      COUNTIFS('SUMMARY DATA'!$D:$D,$C688,'SUMMARY DATA'!$B:$B,""RWS"")&lt;&gt;1
    ),
    """",
    IFERROR(TEXTJOIN(CHAR(10),TRUE,FILTER('SUMMARY DATA'!E:E,'SUMMARY DATA'!$D:$D=$C688,'SUMMARY DATA'!$B:$B=""RWS"")),"""")
  )
)"),"")</f>
        <v/>
      </c>
      <c r="F688" s="17" t="str">
        <f>IFERROR(__xludf.DUMMYFUNCTION("IFERROR(
  TEXTJOIN(CHAR(10),TRUE,FILTER('SUMMARY DATA'!F:F,'SUMMARY DATA'!$A:$A=$A688,'SUMMARY DATA'!$C:$C=$B688,'SUMMARY DATA'!$B:$B=""RWS"")),
  IF(
    OR(
      ISNUMBER(SEARCH(""CDM CASH DEPOSIT"",$C688)),
      ISNUMBER(SEARCH(""CASH DEPOSIT"",$C68"&amp;"8)),
      COUNTIFS('SUMMARY DATA'!$D:$D,$C688,'SUMMARY DATA'!$B:$B,""RWS"")&lt;&gt;1
    ),
    """",
    IFERROR(TEXTJOIN(CHAR(10),TRUE,FILTER('SUMMARY DATA'!F:F,'SUMMARY DATA'!$D:$D=$C688,'SUMMARY DATA'!$B:$B=""RWS"")),"""")
  )
)"),"")</f>
        <v/>
      </c>
      <c r="G688" s="17" t="str">
        <f>IFERROR(__xludf.DUMMYFUNCTION("IFERROR(
  TEXTJOIN(CHAR(10),TRUE,FILTER('SUMMARY DATA'!G:G,'SUMMARY DATA'!$A:$A=$A688,'SUMMARY DATA'!$C:$C=$B688,'SUMMARY DATA'!$B:$B=""RWS"")),
  IF(
    OR(
      ISNUMBER(SEARCH(""CDM CASH DEPOSIT"",$C688)),
      ISNUMBER(SEARCH(""CASH DEPOSIT"",$C68"&amp;"8)),
      COUNTIFS('SUMMARY DATA'!$D:$D,$C688,'SUMMARY DATA'!$B:$B,""RWS"")&lt;&gt;1
    ),
    """",
    IFERROR(TEXTJOIN(CHAR(10),TRUE,FILTER('SUMMARY DATA'!G:G,'SUMMARY DATA'!$D:$D=$C688,'SUMMARY DATA'!$B:$B=""RWS"")),"""")
  )
)"),"")</f>
        <v/>
      </c>
      <c r="H688" s="18" t="str">
        <f>IFERROR(__xludf.DUMMYFUNCTION("IFERROR(
  TEXTJOIN(CHAR(10),TRUE,FILTER('SUMMARY DATA'!H:H,'SUMMARY DATA'!$A:$A=$A688,'SUMMARY DATA'!$C:$C=$B688,'SUMMARY DATA'!$B:$B=""RWS"",'SUMMARY DATA'!$H:$H=$D688)),
  IF(
    OR(
      ISNUMBER(SEARCH(""CDM CASH DEPOSIT"",$C688)),
      ISNUMBER(S"&amp;"EARCH(""CASH DEPOSIT"",$C688))
    ),
    """",
    IFERROR(TEXTJOIN(CHAR(10),TRUE,FILTER('SUMMARY DATA'!H:H,'SUMMARY DATA'!$D:$D=$C688,'SUMMARY DATA'!$B:$B=""RWS"",'SUMMARY DATA'!$H:$H=$D688)),"""")
  )
)"),"")</f>
        <v/>
      </c>
      <c r="I688" s="18" t="str">
        <f>IFERROR(__xludf.DUMMYFUNCTION("IF(H688="""","""",
SUM(ARRAYFORMULA(VALUE(SPLIT(H688,CHAR(10)))))
)"),"")</f>
        <v/>
      </c>
      <c r="J688" s="17" t="str">
        <f>IFERROR(__xludf.DUMMYFUNCTION("IFERROR(
  TEXTJOIN(CHAR(10),TRUE,FILTER('SUMMARY DATA'!I:I,'SUMMARY DATA'!$A:$A=$A688,'SUMMARY DATA'!$C:$C=$B688,'SUMMARY DATA'!$B:$B=""RWS"")),
  IF(
    OR(
      ISNUMBER(SEARCH(""CDM CASH DEPOSIT"",$C688)),
      ISNUMBER(SEARCH(""CASH DEPOSIT"",$C68"&amp;"8)),
      COUNTIFS('SUMMARY DATA'!$D:$D,$C688,'SUMMARY DATA'!$B:$B,""RWS"")&lt;&gt;1
    ),
    """",
    IFERROR(TEXTJOIN(CHAR(10),TRUE,FILTER('SUMMARY DATA'!I:I,'SUMMARY DATA'!$D:$D=$C688,'SUMMARY DATA'!$B:$B=""RWS"")),"""")
  )
)"),"")</f>
        <v/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Height="1" spans="1:27">
      <c r="A689" s="2" t="s">
        <v>2189</v>
      </c>
      <c r="B689" s="15">
        <v>46035</v>
      </c>
      <c r="C689" s="2" t="s">
        <v>571</v>
      </c>
      <c r="D689" s="3">
        <v>3</v>
      </c>
      <c r="E689" s="16" t="str">
        <f>IFERROR(__xludf.DUMMYFUNCTION("IFERROR(
  TEXTJOIN(CHAR(10),TRUE,FILTER('SUMMARY DATA'!E:E,'SUMMARY DATA'!$A:$A=$A689,'SUMMARY DATA'!$C:$C=$B689,'SUMMARY DATA'!$B:$B=""RWS"")),
  IF(
    OR(
      ISNUMBER(SEARCH(""CDM CASH DEPOSIT"",$C689)),
      ISNUMBER(SEARCH(""CASH DEPOSIT"",$C68"&amp;"9)),
      COUNTIFS('SUMMARY DATA'!$D:$D,$C689,'SUMMARY DATA'!$B:$B,""RWS"")&lt;&gt;1
    ),
    """",
    IFERROR(TEXTJOIN(CHAR(10),TRUE,FILTER('SUMMARY DATA'!E:E,'SUMMARY DATA'!$D:$D=$C689,'SUMMARY DATA'!$B:$B=""RWS"")),"""")
  )
)"),"")</f>
        <v/>
      </c>
      <c r="F689" s="17" t="str">
        <f>IFERROR(__xludf.DUMMYFUNCTION("IFERROR(
  TEXTJOIN(CHAR(10),TRUE,FILTER('SUMMARY DATA'!F:F,'SUMMARY DATA'!$A:$A=$A689,'SUMMARY DATA'!$C:$C=$B689,'SUMMARY DATA'!$B:$B=""RWS"")),
  IF(
    OR(
      ISNUMBER(SEARCH(""CDM CASH DEPOSIT"",$C689)),
      ISNUMBER(SEARCH(""CASH DEPOSIT"",$C68"&amp;"9)),
      COUNTIFS('SUMMARY DATA'!$D:$D,$C689,'SUMMARY DATA'!$B:$B,""RWS"")&lt;&gt;1
    ),
    """",
    IFERROR(TEXTJOIN(CHAR(10),TRUE,FILTER('SUMMARY DATA'!F:F,'SUMMARY DATA'!$D:$D=$C689,'SUMMARY DATA'!$B:$B=""RWS"")),"""")
  )
)"),"")</f>
        <v/>
      </c>
      <c r="G689" s="17" t="str">
        <f>IFERROR(__xludf.DUMMYFUNCTION("IFERROR(
  TEXTJOIN(CHAR(10),TRUE,FILTER('SUMMARY DATA'!G:G,'SUMMARY DATA'!$A:$A=$A689,'SUMMARY DATA'!$C:$C=$B689,'SUMMARY DATA'!$B:$B=""RWS"")),
  IF(
    OR(
      ISNUMBER(SEARCH(""CDM CASH DEPOSIT"",$C689)),
      ISNUMBER(SEARCH(""CASH DEPOSIT"",$C68"&amp;"9)),
      COUNTIFS('SUMMARY DATA'!$D:$D,$C689,'SUMMARY DATA'!$B:$B,""RWS"")&lt;&gt;1
    ),
    """",
    IFERROR(TEXTJOIN(CHAR(10),TRUE,FILTER('SUMMARY DATA'!G:G,'SUMMARY DATA'!$D:$D=$C689,'SUMMARY DATA'!$B:$B=""RWS"")),"""")
  )
)"),"")</f>
        <v/>
      </c>
      <c r="H689" s="18" t="str">
        <f>IFERROR(__xludf.DUMMYFUNCTION("IFERROR(
  TEXTJOIN(CHAR(10),TRUE,FILTER('SUMMARY DATA'!H:H,'SUMMARY DATA'!$A:$A=$A689,'SUMMARY DATA'!$C:$C=$B689,'SUMMARY DATA'!$B:$B=""RWS"",'SUMMARY DATA'!$H:$H=$D689)),
  IF(
    OR(
      ISNUMBER(SEARCH(""CDM CASH DEPOSIT"",$C689)),
      ISNUMBER(S"&amp;"EARCH(""CASH DEPOSIT"",$C689))
    ),
    """",
    IFERROR(TEXTJOIN(CHAR(10),TRUE,FILTER('SUMMARY DATA'!H:H,'SUMMARY DATA'!$D:$D=$C689,'SUMMARY DATA'!$B:$B=""RWS"",'SUMMARY DATA'!$H:$H=$D689)),"""")
  )
)"),"")</f>
        <v/>
      </c>
      <c r="I689" s="18" t="str">
        <f>IFERROR(__xludf.DUMMYFUNCTION("IF(H689="""","""",
SUM(ARRAYFORMULA(VALUE(SPLIT(H689,CHAR(10)))))
)"),"")</f>
        <v/>
      </c>
      <c r="J689" s="17" t="str">
        <f>IFERROR(__xludf.DUMMYFUNCTION("IFERROR(
  TEXTJOIN(CHAR(10),TRUE,FILTER('SUMMARY DATA'!I:I,'SUMMARY DATA'!$A:$A=$A689,'SUMMARY DATA'!$C:$C=$B689,'SUMMARY DATA'!$B:$B=""RWS"")),
  IF(
    OR(
      ISNUMBER(SEARCH(""CDM CASH DEPOSIT"",$C689)),
      ISNUMBER(SEARCH(""CASH DEPOSIT"",$C68"&amp;"9)),
      COUNTIFS('SUMMARY DATA'!$D:$D,$C689,'SUMMARY DATA'!$B:$B,""RWS"")&lt;&gt;1
    ),
    """",
    IFERROR(TEXTJOIN(CHAR(10),TRUE,FILTER('SUMMARY DATA'!I:I,'SUMMARY DATA'!$D:$D=$C689,'SUMMARY DATA'!$B:$B=""RWS"")),"""")
  )
)"),"")</f>
        <v/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Height="1" spans="1:27">
      <c r="A690" s="2"/>
      <c r="B690" s="15">
        <v>46034</v>
      </c>
      <c r="C690" s="2" t="s">
        <v>2190</v>
      </c>
      <c r="D690" s="3">
        <v>9.9</v>
      </c>
      <c r="E690" s="16" t="str">
        <f>IFERROR(__xludf.DUMMYFUNCTION("IFERROR(
  TEXTJOIN(CHAR(10),TRUE,FILTER('SUMMARY DATA'!E:E,'SUMMARY DATA'!$A:$A=$A690,'SUMMARY DATA'!$C:$C=$B690,'SUMMARY DATA'!$B:$B=""RWS"")),
  IF(
    OR(
      ISNUMBER(SEARCH(""CDM CASH DEPOSIT"",$C690)),
      ISNUMBER(SEARCH(""CASH DEPOSIT"",$C69"&amp;"0)),
      COUNTIFS('SUMMARY DATA'!$D:$D,$C690,'SUMMARY DATA'!$B:$B,""RWS"")&lt;&gt;1
    ),
    """",
    IFERROR(TEXTJOIN(CHAR(10),TRUE,FILTER('SUMMARY DATA'!E:E,'SUMMARY DATA'!$D:$D=$C690,'SUMMARY DATA'!$B:$B=""RWS"")),"""")
  )
)"),"")</f>
        <v/>
      </c>
      <c r="F690" s="17" t="str">
        <f>IFERROR(__xludf.DUMMYFUNCTION("IFERROR(
  TEXTJOIN(CHAR(10),TRUE,FILTER('SUMMARY DATA'!F:F,'SUMMARY DATA'!$A:$A=$A690,'SUMMARY DATA'!$C:$C=$B690,'SUMMARY DATA'!$B:$B=""RWS"")),
  IF(
    OR(
      ISNUMBER(SEARCH(""CDM CASH DEPOSIT"",$C690)),
      ISNUMBER(SEARCH(""CASH DEPOSIT"",$C69"&amp;"0)),
      COUNTIFS('SUMMARY DATA'!$D:$D,$C690,'SUMMARY DATA'!$B:$B,""RWS"")&lt;&gt;1
    ),
    """",
    IFERROR(TEXTJOIN(CHAR(10),TRUE,FILTER('SUMMARY DATA'!F:F,'SUMMARY DATA'!$D:$D=$C690,'SUMMARY DATA'!$B:$B=""RWS"")),"""")
  )
)"),"")</f>
        <v/>
      </c>
      <c r="G690" s="17" t="str">
        <f>IFERROR(__xludf.DUMMYFUNCTION("IFERROR(
  TEXTJOIN(CHAR(10),TRUE,FILTER('SUMMARY DATA'!G:G,'SUMMARY DATA'!$A:$A=$A690,'SUMMARY DATA'!$C:$C=$B690,'SUMMARY DATA'!$B:$B=""RWS"")),
  IF(
    OR(
      ISNUMBER(SEARCH(""CDM CASH DEPOSIT"",$C690)),
      ISNUMBER(SEARCH(""CASH DEPOSIT"",$C69"&amp;"0)),
      COUNTIFS('SUMMARY DATA'!$D:$D,$C690,'SUMMARY DATA'!$B:$B,""RWS"")&lt;&gt;1
    ),
    """",
    IFERROR(TEXTJOIN(CHAR(10),TRUE,FILTER('SUMMARY DATA'!G:G,'SUMMARY DATA'!$D:$D=$C690,'SUMMARY DATA'!$B:$B=""RWS"")),"""")
  )
)"),"")</f>
        <v/>
      </c>
      <c r="H690" s="18" t="str">
        <f>IFERROR(__xludf.DUMMYFUNCTION("IFERROR(
  TEXTJOIN(CHAR(10),TRUE,FILTER('SUMMARY DATA'!H:H,'SUMMARY DATA'!$A:$A=$A690,'SUMMARY DATA'!$C:$C=$B690,'SUMMARY DATA'!$B:$B=""RWS"",'SUMMARY DATA'!$H:$H=$D690)),
  IF(
    OR(
      ISNUMBER(SEARCH(""CDM CASH DEPOSIT"",$C690)),
      ISNUMBER(S"&amp;"EARCH(""CASH DEPOSIT"",$C690))
    ),
    """",
    IFERROR(TEXTJOIN(CHAR(10),TRUE,FILTER('SUMMARY DATA'!H:H,'SUMMARY DATA'!$D:$D=$C690,'SUMMARY DATA'!$B:$B=""RWS"",'SUMMARY DATA'!$H:$H=$D690)),"""")
  )
)"),"")</f>
        <v/>
      </c>
      <c r="I690" s="18" t="str">
        <f>IFERROR(__xludf.DUMMYFUNCTION("IF(H690="""","""",
SUM(ARRAYFORMULA(VALUE(SPLIT(H690,CHAR(10)))))
)"),"")</f>
        <v/>
      </c>
      <c r="J690" s="17" t="str">
        <f>IFERROR(__xludf.DUMMYFUNCTION("IFERROR(
  TEXTJOIN(CHAR(10),TRUE,FILTER('SUMMARY DATA'!I:I,'SUMMARY DATA'!$A:$A=$A690,'SUMMARY DATA'!$C:$C=$B690,'SUMMARY DATA'!$B:$B=""RWS"")),
  IF(
    OR(
      ISNUMBER(SEARCH(""CDM CASH DEPOSIT"",$C690)),
      ISNUMBER(SEARCH(""CASH DEPOSIT"",$C69"&amp;"0)),
      COUNTIFS('SUMMARY DATA'!$D:$D,$C690,'SUMMARY DATA'!$B:$B,""RWS"")&lt;&gt;1
    ),
    """",
    IFERROR(TEXTJOIN(CHAR(10),TRUE,FILTER('SUMMARY DATA'!I:I,'SUMMARY DATA'!$D:$D=$C690,'SUMMARY DATA'!$B:$B=""RWS"")),"""")
  )
)"),"")</f>
        <v/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Height="1" spans="1:27">
      <c r="A691" s="2"/>
      <c r="B691" s="15">
        <v>46034</v>
      </c>
      <c r="C691" s="2" t="s">
        <v>2191</v>
      </c>
      <c r="D691" s="3">
        <v>150</v>
      </c>
      <c r="E691" s="16" t="str">
        <f>IFERROR(__xludf.DUMMYFUNCTION("IFERROR(
  TEXTJOIN(CHAR(10),TRUE,FILTER('SUMMARY DATA'!E:E,'SUMMARY DATA'!$A:$A=$A691,'SUMMARY DATA'!$C:$C=$B691,'SUMMARY DATA'!$B:$B=""RWS"")),
  IF(
    OR(
      ISNUMBER(SEARCH(""CDM CASH DEPOSIT"",$C691)),
      ISNUMBER(SEARCH(""CASH DEPOSIT"",$C69"&amp;"1)),
      COUNTIFS('SUMMARY DATA'!$D:$D,$C691,'SUMMARY DATA'!$B:$B,""RWS"")&lt;&gt;1
    ),
    """",
    IFERROR(TEXTJOIN(CHAR(10),TRUE,FILTER('SUMMARY DATA'!E:E,'SUMMARY DATA'!$D:$D=$C691,'SUMMARY DATA'!$B:$B=""RWS"")),"""")
  )
)"),"")</f>
        <v/>
      </c>
      <c r="F691" s="17" t="str">
        <f>IFERROR(__xludf.DUMMYFUNCTION("IFERROR(
  TEXTJOIN(CHAR(10),TRUE,FILTER('SUMMARY DATA'!F:F,'SUMMARY DATA'!$A:$A=$A691,'SUMMARY DATA'!$C:$C=$B691,'SUMMARY DATA'!$B:$B=""RWS"")),
  IF(
    OR(
      ISNUMBER(SEARCH(""CDM CASH DEPOSIT"",$C691)),
      ISNUMBER(SEARCH(""CASH DEPOSIT"",$C69"&amp;"1)),
      COUNTIFS('SUMMARY DATA'!$D:$D,$C691,'SUMMARY DATA'!$B:$B,""RWS"")&lt;&gt;1
    ),
    """",
    IFERROR(TEXTJOIN(CHAR(10),TRUE,FILTER('SUMMARY DATA'!F:F,'SUMMARY DATA'!$D:$D=$C691,'SUMMARY DATA'!$B:$B=""RWS"")),"""")
  )
)"),"")</f>
        <v/>
      </c>
      <c r="G691" s="17" t="str">
        <f>IFERROR(__xludf.DUMMYFUNCTION("IFERROR(
  TEXTJOIN(CHAR(10),TRUE,FILTER('SUMMARY DATA'!G:G,'SUMMARY DATA'!$A:$A=$A691,'SUMMARY DATA'!$C:$C=$B691,'SUMMARY DATA'!$B:$B=""RWS"")),
  IF(
    OR(
      ISNUMBER(SEARCH(""CDM CASH DEPOSIT"",$C691)),
      ISNUMBER(SEARCH(""CASH DEPOSIT"",$C69"&amp;"1)),
      COUNTIFS('SUMMARY DATA'!$D:$D,$C691,'SUMMARY DATA'!$B:$B,""RWS"")&lt;&gt;1
    ),
    """",
    IFERROR(TEXTJOIN(CHAR(10),TRUE,FILTER('SUMMARY DATA'!G:G,'SUMMARY DATA'!$D:$D=$C691,'SUMMARY DATA'!$B:$B=""RWS"")),"""")
  )
)"),"")</f>
        <v/>
      </c>
      <c r="H691" s="18" t="str">
        <f>IFERROR(__xludf.DUMMYFUNCTION("IFERROR(
  TEXTJOIN(CHAR(10),TRUE,FILTER('SUMMARY DATA'!H:H,'SUMMARY DATA'!$A:$A=$A691,'SUMMARY DATA'!$C:$C=$B691,'SUMMARY DATA'!$B:$B=""RWS"",'SUMMARY DATA'!$H:$H=$D691)),
  IF(
    OR(
      ISNUMBER(SEARCH(""CDM CASH DEPOSIT"",$C691)),
      ISNUMBER(S"&amp;"EARCH(""CASH DEPOSIT"",$C691))
    ),
    """",
    IFERROR(TEXTJOIN(CHAR(10),TRUE,FILTER('SUMMARY DATA'!H:H,'SUMMARY DATA'!$D:$D=$C691,'SUMMARY DATA'!$B:$B=""RWS"",'SUMMARY DATA'!$H:$H=$D691)),"""")
  )
)"),"")</f>
        <v/>
      </c>
      <c r="I691" s="18" t="str">
        <f>IFERROR(__xludf.DUMMYFUNCTION("IF(H691="""","""",
SUM(ARRAYFORMULA(VALUE(SPLIT(H691,CHAR(10)))))
)"),"")</f>
        <v/>
      </c>
      <c r="J691" s="17" t="str">
        <f>IFERROR(__xludf.DUMMYFUNCTION("IFERROR(
  TEXTJOIN(CHAR(10),TRUE,FILTER('SUMMARY DATA'!I:I,'SUMMARY DATA'!$A:$A=$A691,'SUMMARY DATA'!$C:$C=$B691,'SUMMARY DATA'!$B:$B=""RWS"")),
  IF(
    OR(
      ISNUMBER(SEARCH(""CDM CASH DEPOSIT"",$C691)),
      ISNUMBER(SEARCH(""CASH DEPOSIT"",$C69"&amp;"1)),
      COUNTIFS('SUMMARY DATA'!$D:$D,$C691,'SUMMARY DATA'!$B:$B,""RWS"")&lt;&gt;1
    ),
    """",
    IFERROR(TEXTJOIN(CHAR(10),TRUE,FILTER('SUMMARY DATA'!I:I,'SUMMARY DATA'!$D:$D=$C691,'SUMMARY DATA'!$B:$B=""RWS"")),"""")
  )
)"),"")</f>
        <v/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Height="1" spans="1:27">
      <c r="A692" s="2" t="s">
        <v>2189</v>
      </c>
      <c r="B692" s="15">
        <v>46034</v>
      </c>
      <c r="C692" s="2" t="s">
        <v>571</v>
      </c>
      <c r="D692" s="3">
        <v>1</v>
      </c>
      <c r="E692" s="16" t="str">
        <f>IFERROR(__xludf.DUMMYFUNCTION("IFERROR(
  TEXTJOIN(CHAR(10),TRUE,FILTER('SUMMARY DATA'!E:E,'SUMMARY DATA'!$A:$A=$A692,'SUMMARY DATA'!$C:$C=$B692,'SUMMARY DATA'!$B:$B=""RWS"")),
  IF(
    OR(
      ISNUMBER(SEARCH(""CDM CASH DEPOSIT"",$C692)),
      ISNUMBER(SEARCH(""CASH DEPOSIT"",$C69"&amp;"2)),
      COUNTIFS('SUMMARY DATA'!$D:$D,$C692,'SUMMARY DATA'!$B:$B,""RWS"")&lt;&gt;1
    ),
    """",
    IFERROR(TEXTJOIN(CHAR(10),TRUE,FILTER('SUMMARY DATA'!E:E,'SUMMARY DATA'!$D:$D=$C692,'SUMMARY DATA'!$B:$B=""RWS"")),"""")
  )
)"),"")</f>
        <v/>
      </c>
      <c r="F692" s="17" t="str">
        <f>IFERROR(__xludf.DUMMYFUNCTION("IFERROR(
  TEXTJOIN(CHAR(10),TRUE,FILTER('SUMMARY DATA'!F:F,'SUMMARY DATA'!$A:$A=$A692,'SUMMARY DATA'!$C:$C=$B692,'SUMMARY DATA'!$B:$B=""RWS"")),
  IF(
    OR(
      ISNUMBER(SEARCH(""CDM CASH DEPOSIT"",$C692)),
      ISNUMBER(SEARCH(""CASH DEPOSIT"",$C69"&amp;"2)),
      COUNTIFS('SUMMARY DATA'!$D:$D,$C692,'SUMMARY DATA'!$B:$B,""RWS"")&lt;&gt;1
    ),
    """",
    IFERROR(TEXTJOIN(CHAR(10),TRUE,FILTER('SUMMARY DATA'!F:F,'SUMMARY DATA'!$D:$D=$C692,'SUMMARY DATA'!$B:$B=""RWS"")),"""")
  )
)"),"")</f>
        <v/>
      </c>
      <c r="G692" s="17" t="str">
        <f>IFERROR(__xludf.DUMMYFUNCTION("IFERROR(
  TEXTJOIN(CHAR(10),TRUE,FILTER('SUMMARY DATA'!G:G,'SUMMARY DATA'!$A:$A=$A692,'SUMMARY DATA'!$C:$C=$B692,'SUMMARY DATA'!$B:$B=""RWS"")),
  IF(
    OR(
      ISNUMBER(SEARCH(""CDM CASH DEPOSIT"",$C692)),
      ISNUMBER(SEARCH(""CASH DEPOSIT"",$C69"&amp;"2)),
      COUNTIFS('SUMMARY DATA'!$D:$D,$C692,'SUMMARY DATA'!$B:$B,""RWS"")&lt;&gt;1
    ),
    """",
    IFERROR(TEXTJOIN(CHAR(10),TRUE,FILTER('SUMMARY DATA'!G:G,'SUMMARY DATA'!$D:$D=$C692,'SUMMARY DATA'!$B:$B=""RWS"")),"""")
  )
)"),"")</f>
        <v/>
      </c>
      <c r="H692" s="18" t="str">
        <f>IFERROR(__xludf.DUMMYFUNCTION("IFERROR(
  TEXTJOIN(CHAR(10),TRUE,FILTER('SUMMARY DATA'!H:H,'SUMMARY DATA'!$A:$A=$A692,'SUMMARY DATA'!$C:$C=$B692,'SUMMARY DATA'!$B:$B=""RWS"",'SUMMARY DATA'!$H:$H=$D692)),
  IF(
    OR(
      ISNUMBER(SEARCH(""CDM CASH DEPOSIT"",$C692)),
      ISNUMBER(S"&amp;"EARCH(""CASH DEPOSIT"",$C692))
    ),
    """",
    IFERROR(TEXTJOIN(CHAR(10),TRUE,FILTER('SUMMARY DATA'!H:H,'SUMMARY DATA'!$D:$D=$C692,'SUMMARY DATA'!$B:$B=""RWS"",'SUMMARY DATA'!$H:$H=$D692)),"""")
  )
)"),"")</f>
        <v/>
      </c>
      <c r="I692" s="18" t="str">
        <f>IFERROR(__xludf.DUMMYFUNCTION("IF(H692="""","""",
SUM(ARRAYFORMULA(VALUE(SPLIT(H692,CHAR(10)))))
)"),"")</f>
        <v/>
      </c>
      <c r="J692" s="17" t="str">
        <f>IFERROR(__xludf.DUMMYFUNCTION("IFERROR(
  TEXTJOIN(CHAR(10),TRUE,FILTER('SUMMARY DATA'!I:I,'SUMMARY DATA'!$A:$A=$A692,'SUMMARY DATA'!$C:$C=$B692,'SUMMARY DATA'!$B:$B=""RWS"")),
  IF(
    OR(
      ISNUMBER(SEARCH(""CDM CASH DEPOSIT"",$C692)),
      ISNUMBER(SEARCH(""CASH DEPOSIT"",$C69"&amp;"2)),
      COUNTIFS('SUMMARY DATA'!$D:$D,$C692,'SUMMARY DATA'!$B:$B,""RWS"")&lt;&gt;1
    ),
    """",
    IFERROR(TEXTJOIN(CHAR(10),TRUE,FILTER('SUMMARY DATA'!I:I,'SUMMARY DATA'!$D:$D=$C692,'SUMMARY DATA'!$B:$B=""RWS"")),"""")
  )
)"),"")</f>
        <v/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Height="1" spans="1:27">
      <c r="A693" s="2" t="s">
        <v>2192</v>
      </c>
      <c r="B693" s="15">
        <v>46034</v>
      </c>
      <c r="C693" s="2" t="s">
        <v>2193</v>
      </c>
      <c r="D693" s="3">
        <v>112.87</v>
      </c>
      <c r="E693" s="16" t="str">
        <f>IFERROR(__xludf.DUMMYFUNCTION("IFERROR(
  TEXTJOIN(CHAR(10),TRUE,FILTER('SUMMARY DATA'!E:E,'SUMMARY DATA'!$A:$A=$A693,'SUMMARY DATA'!$C:$C=$B693,'SUMMARY DATA'!$B:$B=""RWS"")),
  IF(
    OR(
      ISNUMBER(SEARCH(""CDM CASH DEPOSIT"",$C693)),
      ISNUMBER(SEARCH(""CASH DEPOSIT"",$C69"&amp;"3)),
      COUNTIFS('SUMMARY DATA'!$D:$D,$C693,'SUMMARY DATA'!$B:$B,""RWS"")&lt;&gt;1
    ),
    """",
    IFERROR(TEXTJOIN(CHAR(10),TRUE,FILTER('SUMMARY DATA'!E:E,'SUMMARY DATA'!$D:$D=$C693,'SUMMARY DATA'!$B:$B=""RWS"")),"""")
  )
)"),"")</f>
        <v/>
      </c>
      <c r="F693" s="17" t="str">
        <f>IFERROR(__xludf.DUMMYFUNCTION("IFERROR(
  TEXTJOIN(CHAR(10),TRUE,FILTER('SUMMARY DATA'!F:F,'SUMMARY DATA'!$A:$A=$A693,'SUMMARY DATA'!$C:$C=$B693,'SUMMARY DATA'!$B:$B=""RWS"")),
  IF(
    OR(
      ISNUMBER(SEARCH(""CDM CASH DEPOSIT"",$C693)),
      ISNUMBER(SEARCH(""CASH DEPOSIT"",$C69"&amp;"3)),
      COUNTIFS('SUMMARY DATA'!$D:$D,$C693,'SUMMARY DATA'!$B:$B,""RWS"")&lt;&gt;1
    ),
    """",
    IFERROR(TEXTJOIN(CHAR(10),TRUE,FILTER('SUMMARY DATA'!F:F,'SUMMARY DATA'!$D:$D=$C693,'SUMMARY DATA'!$B:$B=""RWS"")),"""")
  )
)"),"")</f>
        <v/>
      </c>
      <c r="G693" s="17" t="str">
        <f>IFERROR(__xludf.DUMMYFUNCTION("IFERROR(
  TEXTJOIN(CHAR(10),TRUE,FILTER('SUMMARY DATA'!G:G,'SUMMARY DATA'!$A:$A=$A693,'SUMMARY DATA'!$C:$C=$B693,'SUMMARY DATA'!$B:$B=""RWS"")),
  IF(
    OR(
      ISNUMBER(SEARCH(""CDM CASH DEPOSIT"",$C693)),
      ISNUMBER(SEARCH(""CASH DEPOSIT"",$C69"&amp;"3)),
      COUNTIFS('SUMMARY DATA'!$D:$D,$C693,'SUMMARY DATA'!$B:$B,""RWS"")&lt;&gt;1
    ),
    """",
    IFERROR(TEXTJOIN(CHAR(10),TRUE,FILTER('SUMMARY DATA'!G:G,'SUMMARY DATA'!$D:$D=$C693,'SUMMARY DATA'!$B:$B=""RWS"")),"""")
  )
)"),"")</f>
        <v/>
      </c>
      <c r="H693" s="18" t="str">
        <f>IFERROR(__xludf.DUMMYFUNCTION("IFERROR(
  TEXTJOIN(CHAR(10),TRUE,FILTER('SUMMARY DATA'!H:H,'SUMMARY DATA'!$A:$A=$A693,'SUMMARY DATA'!$C:$C=$B693,'SUMMARY DATA'!$B:$B=""RWS"",'SUMMARY DATA'!$H:$H=$D693)),
  IF(
    OR(
      ISNUMBER(SEARCH(""CDM CASH DEPOSIT"",$C693)),
      ISNUMBER(S"&amp;"EARCH(""CASH DEPOSIT"",$C693))
    ),
    """",
    IFERROR(TEXTJOIN(CHAR(10),TRUE,FILTER('SUMMARY DATA'!H:H,'SUMMARY DATA'!$D:$D=$C693,'SUMMARY DATA'!$B:$B=""RWS"",'SUMMARY DATA'!$H:$H=$D693)),"""")
  )
)"),"")</f>
        <v/>
      </c>
      <c r="I693" s="18" t="str">
        <f>IFERROR(__xludf.DUMMYFUNCTION("IF(H693="""","""",
SUM(ARRAYFORMULA(VALUE(SPLIT(H693,CHAR(10)))))
)"),"")</f>
        <v/>
      </c>
      <c r="J693" s="17" t="str">
        <f>IFERROR(__xludf.DUMMYFUNCTION("IFERROR(
  TEXTJOIN(CHAR(10),TRUE,FILTER('SUMMARY DATA'!I:I,'SUMMARY DATA'!$A:$A=$A693,'SUMMARY DATA'!$C:$C=$B693,'SUMMARY DATA'!$B:$B=""RWS"")),
  IF(
    OR(
      ISNUMBER(SEARCH(""CDM CASH DEPOSIT"",$C693)),
      ISNUMBER(SEARCH(""CASH DEPOSIT"",$C69"&amp;"3)),
      COUNTIFS('SUMMARY DATA'!$D:$D,$C693,'SUMMARY DATA'!$B:$B,""RWS"")&lt;&gt;1
    ),
    """",
    IFERROR(TEXTJOIN(CHAR(10),TRUE,FILTER('SUMMARY DATA'!I:I,'SUMMARY DATA'!$D:$D=$C693,'SUMMARY DATA'!$B:$B=""RWS"")),"""")
  )
)"),"")</f>
        <v/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Height="1" spans="1:27">
      <c r="A694" s="2" t="s">
        <v>2194</v>
      </c>
      <c r="B694" s="15">
        <v>46034</v>
      </c>
      <c r="C694" s="2" t="s">
        <v>2195</v>
      </c>
      <c r="D694" s="3">
        <v>127.57</v>
      </c>
      <c r="E694" s="16" t="str">
        <f>IFERROR(__xludf.DUMMYFUNCTION("IFERROR(
  TEXTJOIN(CHAR(10),TRUE,FILTER('SUMMARY DATA'!E:E,'SUMMARY DATA'!$A:$A=$A694,'SUMMARY DATA'!$C:$C=$B694,'SUMMARY DATA'!$B:$B=""RWS"")),
  IF(
    OR(
      ISNUMBER(SEARCH(""CDM CASH DEPOSIT"",$C694)),
      ISNUMBER(SEARCH(""CASH DEPOSIT"",$C69"&amp;"4)),
      COUNTIFS('SUMMARY DATA'!$D:$D,$C694,'SUMMARY DATA'!$B:$B,""RWS"")&lt;&gt;1
    ),
    """",
    IFERROR(TEXTJOIN(CHAR(10),TRUE,FILTER('SUMMARY DATA'!E:E,'SUMMARY DATA'!$D:$D=$C694,'SUMMARY DATA'!$B:$B=""RWS"")),"""")
  )
)"),"")</f>
        <v/>
      </c>
      <c r="F694" s="17" t="str">
        <f>IFERROR(__xludf.DUMMYFUNCTION("IFERROR(
  TEXTJOIN(CHAR(10),TRUE,FILTER('SUMMARY DATA'!F:F,'SUMMARY DATA'!$A:$A=$A694,'SUMMARY DATA'!$C:$C=$B694,'SUMMARY DATA'!$B:$B=""RWS"")),
  IF(
    OR(
      ISNUMBER(SEARCH(""CDM CASH DEPOSIT"",$C694)),
      ISNUMBER(SEARCH(""CASH DEPOSIT"",$C69"&amp;"4)),
      COUNTIFS('SUMMARY DATA'!$D:$D,$C694,'SUMMARY DATA'!$B:$B,""RWS"")&lt;&gt;1
    ),
    """",
    IFERROR(TEXTJOIN(CHAR(10),TRUE,FILTER('SUMMARY DATA'!F:F,'SUMMARY DATA'!$D:$D=$C694,'SUMMARY DATA'!$B:$B=""RWS"")),"""")
  )
)"),"")</f>
        <v/>
      </c>
      <c r="G694" s="17" t="str">
        <f>IFERROR(__xludf.DUMMYFUNCTION("IFERROR(
  TEXTJOIN(CHAR(10),TRUE,FILTER('SUMMARY DATA'!G:G,'SUMMARY DATA'!$A:$A=$A694,'SUMMARY DATA'!$C:$C=$B694,'SUMMARY DATA'!$B:$B=""RWS"")),
  IF(
    OR(
      ISNUMBER(SEARCH(""CDM CASH DEPOSIT"",$C694)),
      ISNUMBER(SEARCH(""CASH DEPOSIT"",$C69"&amp;"4)),
      COUNTIFS('SUMMARY DATA'!$D:$D,$C694,'SUMMARY DATA'!$B:$B,""RWS"")&lt;&gt;1
    ),
    """",
    IFERROR(TEXTJOIN(CHAR(10),TRUE,FILTER('SUMMARY DATA'!G:G,'SUMMARY DATA'!$D:$D=$C694,'SUMMARY DATA'!$B:$B=""RWS"")),"""")
  )
)"),"")</f>
        <v/>
      </c>
      <c r="H694" s="18" t="str">
        <f>IFERROR(__xludf.DUMMYFUNCTION("IFERROR(
  TEXTJOIN(CHAR(10),TRUE,FILTER('SUMMARY DATA'!H:H,'SUMMARY DATA'!$A:$A=$A694,'SUMMARY DATA'!$C:$C=$B694,'SUMMARY DATA'!$B:$B=""RWS"",'SUMMARY DATA'!$H:$H=$D694)),
  IF(
    OR(
      ISNUMBER(SEARCH(""CDM CASH DEPOSIT"",$C694)),
      ISNUMBER(S"&amp;"EARCH(""CASH DEPOSIT"",$C694))
    ),
    """",
    IFERROR(TEXTJOIN(CHAR(10),TRUE,FILTER('SUMMARY DATA'!H:H,'SUMMARY DATA'!$D:$D=$C694,'SUMMARY DATA'!$B:$B=""RWS"",'SUMMARY DATA'!$H:$H=$D694)),"""")
  )
)"),"")</f>
        <v/>
      </c>
      <c r="I694" s="18" t="str">
        <f>IFERROR(__xludf.DUMMYFUNCTION("IF(H694="""","""",
SUM(ARRAYFORMULA(VALUE(SPLIT(H694,CHAR(10)))))
)"),"")</f>
        <v/>
      </c>
      <c r="J694" s="17" t="str">
        <f>IFERROR(__xludf.DUMMYFUNCTION("IFERROR(
  TEXTJOIN(CHAR(10),TRUE,FILTER('SUMMARY DATA'!I:I,'SUMMARY DATA'!$A:$A=$A694,'SUMMARY DATA'!$C:$C=$B694,'SUMMARY DATA'!$B:$B=""RWS"")),
  IF(
    OR(
      ISNUMBER(SEARCH(""CDM CASH DEPOSIT"",$C694)),
      ISNUMBER(SEARCH(""CASH DEPOSIT"",$C69"&amp;"4)),
      COUNTIFS('SUMMARY DATA'!$D:$D,$C694,'SUMMARY DATA'!$B:$B,""RWS"")&lt;&gt;1
    ),
    """",
    IFERROR(TEXTJOIN(CHAR(10),TRUE,FILTER('SUMMARY DATA'!I:I,'SUMMARY DATA'!$D:$D=$C694,'SUMMARY DATA'!$B:$B=""RWS"")),"""")
  )
)"),"")</f>
        <v/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Height="1" spans="1:27">
      <c r="A695" s="2" t="s">
        <v>2196</v>
      </c>
      <c r="B695" s="15">
        <v>46033</v>
      </c>
      <c r="C695" s="2" t="s">
        <v>2197</v>
      </c>
      <c r="D695" s="3">
        <v>136.99</v>
      </c>
      <c r="E695" s="16" t="str">
        <f>IFERROR(__xludf.DUMMYFUNCTION("IFERROR(
  TEXTJOIN(CHAR(10),TRUE,FILTER('SUMMARY DATA'!E:E,'SUMMARY DATA'!$A:$A=$A695,'SUMMARY DATA'!$C:$C=$B695,'SUMMARY DATA'!$B:$B=""RWS"")),
  IF(
    OR(
      ISNUMBER(SEARCH(""CDM CASH DEPOSIT"",$C695)),
      ISNUMBER(SEARCH(""CASH DEPOSIT"",$C69"&amp;"5)),
      COUNTIFS('SUMMARY DATA'!$D:$D,$C695,'SUMMARY DATA'!$B:$B,""RWS"")&lt;&gt;1
    ),
    """",
    IFERROR(TEXTJOIN(CHAR(10),TRUE,FILTER('SUMMARY DATA'!E:E,'SUMMARY DATA'!$D:$D=$C695,'SUMMARY DATA'!$B:$B=""RWS"")),"""")
  )
)"),"")</f>
        <v/>
      </c>
      <c r="F695" s="17" t="str">
        <f>IFERROR(__xludf.DUMMYFUNCTION("IFERROR(
  TEXTJOIN(CHAR(10),TRUE,FILTER('SUMMARY DATA'!F:F,'SUMMARY DATA'!$A:$A=$A695,'SUMMARY DATA'!$C:$C=$B695,'SUMMARY DATA'!$B:$B=""RWS"")),
  IF(
    OR(
      ISNUMBER(SEARCH(""CDM CASH DEPOSIT"",$C695)),
      ISNUMBER(SEARCH(""CASH DEPOSIT"",$C69"&amp;"5)),
      COUNTIFS('SUMMARY DATA'!$D:$D,$C695,'SUMMARY DATA'!$B:$B,""RWS"")&lt;&gt;1
    ),
    """",
    IFERROR(TEXTJOIN(CHAR(10),TRUE,FILTER('SUMMARY DATA'!F:F,'SUMMARY DATA'!$D:$D=$C695,'SUMMARY DATA'!$B:$B=""RWS"")),"""")
  )
)"),"")</f>
        <v/>
      </c>
      <c r="G695" s="17" t="str">
        <f>IFERROR(__xludf.DUMMYFUNCTION("IFERROR(
  TEXTJOIN(CHAR(10),TRUE,FILTER('SUMMARY DATA'!G:G,'SUMMARY DATA'!$A:$A=$A695,'SUMMARY DATA'!$C:$C=$B695,'SUMMARY DATA'!$B:$B=""RWS"")),
  IF(
    OR(
      ISNUMBER(SEARCH(""CDM CASH DEPOSIT"",$C695)),
      ISNUMBER(SEARCH(""CASH DEPOSIT"",$C69"&amp;"5)),
      COUNTIFS('SUMMARY DATA'!$D:$D,$C695,'SUMMARY DATA'!$B:$B,""RWS"")&lt;&gt;1
    ),
    """",
    IFERROR(TEXTJOIN(CHAR(10),TRUE,FILTER('SUMMARY DATA'!G:G,'SUMMARY DATA'!$D:$D=$C695,'SUMMARY DATA'!$B:$B=""RWS"")),"""")
  )
)"),"")</f>
        <v/>
      </c>
      <c r="H695" s="18" t="str">
        <f>IFERROR(__xludf.DUMMYFUNCTION("IFERROR(
  TEXTJOIN(CHAR(10),TRUE,FILTER('SUMMARY DATA'!H:H,'SUMMARY DATA'!$A:$A=$A695,'SUMMARY DATA'!$C:$C=$B695,'SUMMARY DATA'!$B:$B=""RWS"",'SUMMARY DATA'!$H:$H=$D695)),
  IF(
    OR(
      ISNUMBER(SEARCH(""CDM CASH DEPOSIT"",$C695)),
      ISNUMBER(S"&amp;"EARCH(""CASH DEPOSIT"",$C695))
    ),
    """",
    IFERROR(TEXTJOIN(CHAR(10),TRUE,FILTER('SUMMARY DATA'!H:H,'SUMMARY DATA'!$D:$D=$C695,'SUMMARY DATA'!$B:$B=""RWS"",'SUMMARY DATA'!$H:$H=$D695)),"""")
  )
)"),"")</f>
        <v/>
      </c>
      <c r="I695" s="18" t="str">
        <f>IFERROR(__xludf.DUMMYFUNCTION("IF(H695="""","""",
SUM(ARRAYFORMULA(VALUE(SPLIT(H695,CHAR(10)))))
)"),"")</f>
        <v/>
      </c>
      <c r="J695" s="17" t="str">
        <f>IFERROR(__xludf.DUMMYFUNCTION("IFERROR(
  TEXTJOIN(CHAR(10),TRUE,FILTER('SUMMARY DATA'!I:I,'SUMMARY DATA'!$A:$A=$A695,'SUMMARY DATA'!$C:$C=$B695,'SUMMARY DATA'!$B:$B=""RWS"")),
  IF(
    OR(
      ISNUMBER(SEARCH(""CDM CASH DEPOSIT"",$C695)),
      ISNUMBER(SEARCH(""CASH DEPOSIT"",$C69"&amp;"5)),
      COUNTIFS('SUMMARY DATA'!$D:$D,$C695,'SUMMARY DATA'!$B:$B,""RWS"")&lt;&gt;1
    ),
    """",
    IFERROR(TEXTJOIN(CHAR(10),TRUE,FILTER('SUMMARY DATA'!I:I,'SUMMARY DATA'!$D:$D=$C695,'SUMMARY DATA'!$B:$B=""RWS"")),"""")
  )
)"),"")</f>
        <v/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Height="1" spans="1:27">
      <c r="A696" s="2" t="s">
        <v>2198</v>
      </c>
      <c r="B696" s="15">
        <v>46033</v>
      </c>
      <c r="C696" s="2" t="s">
        <v>2134</v>
      </c>
      <c r="D696" s="3">
        <v>90.6</v>
      </c>
      <c r="E696" s="16" t="str">
        <f>IFERROR(__xludf.DUMMYFUNCTION("IFERROR(
  TEXTJOIN(CHAR(10),TRUE,FILTER('SUMMARY DATA'!E:E,'SUMMARY DATA'!$A:$A=$A696,'SUMMARY DATA'!$C:$C=$B696,'SUMMARY DATA'!$B:$B=""RWS"")),
  IF(
    OR(
      ISNUMBER(SEARCH(""CDM CASH DEPOSIT"",$C696)),
      ISNUMBER(SEARCH(""CASH DEPOSIT"",$C69"&amp;"6)),
      COUNTIFS('SUMMARY DATA'!$D:$D,$C696,'SUMMARY DATA'!$B:$B,""RWS"")&lt;&gt;1
    ),
    """",
    IFERROR(TEXTJOIN(CHAR(10),TRUE,FILTER('SUMMARY DATA'!E:E,'SUMMARY DATA'!$D:$D=$C696,'SUMMARY DATA'!$B:$B=""RWS"")),"""")
  )
)"),"")</f>
        <v/>
      </c>
      <c r="F696" s="17" t="str">
        <f>IFERROR(__xludf.DUMMYFUNCTION("IFERROR(
  TEXTJOIN(CHAR(10),TRUE,FILTER('SUMMARY DATA'!F:F,'SUMMARY DATA'!$A:$A=$A696,'SUMMARY DATA'!$C:$C=$B696,'SUMMARY DATA'!$B:$B=""RWS"")),
  IF(
    OR(
      ISNUMBER(SEARCH(""CDM CASH DEPOSIT"",$C696)),
      ISNUMBER(SEARCH(""CASH DEPOSIT"",$C69"&amp;"6)),
      COUNTIFS('SUMMARY DATA'!$D:$D,$C696,'SUMMARY DATA'!$B:$B,""RWS"")&lt;&gt;1
    ),
    """",
    IFERROR(TEXTJOIN(CHAR(10),TRUE,FILTER('SUMMARY DATA'!F:F,'SUMMARY DATA'!$D:$D=$C696,'SUMMARY DATA'!$B:$B=""RWS"")),"""")
  )
)"),"")</f>
        <v/>
      </c>
      <c r="G696" s="17" t="str">
        <f>IFERROR(__xludf.DUMMYFUNCTION("IFERROR(
  TEXTJOIN(CHAR(10),TRUE,FILTER('SUMMARY DATA'!G:G,'SUMMARY DATA'!$A:$A=$A696,'SUMMARY DATA'!$C:$C=$B696,'SUMMARY DATA'!$B:$B=""RWS"")),
  IF(
    OR(
      ISNUMBER(SEARCH(""CDM CASH DEPOSIT"",$C696)),
      ISNUMBER(SEARCH(""CASH DEPOSIT"",$C69"&amp;"6)),
      COUNTIFS('SUMMARY DATA'!$D:$D,$C696,'SUMMARY DATA'!$B:$B,""RWS"")&lt;&gt;1
    ),
    """",
    IFERROR(TEXTJOIN(CHAR(10),TRUE,FILTER('SUMMARY DATA'!G:G,'SUMMARY DATA'!$D:$D=$C696,'SUMMARY DATA'!$B:$B=""RWS"")),"""")
  )
)"),"")</f>
        <v/>
      </c>
      <c r="H696" s="18" t="str">
        <f>IFERROR(__xludf.DUMMYFUNCTION("IFERROR(
  TEXTJOIN(CHAR(10),TRUE,FILTER('SUMMARY DATA'!H:H,'SUMMARY DATA'!$A:$A=$A696,'SUMMARY DATA'!$C:$C=$B696,'SUMMARY DATA'!$B:$B=""RWS"",'SUMMARY DATA'!$H:$H=$D696)),
  IF(
    OR(
      ISNUMBER(SEARCH(""CDM CASH DEPOSIT"",$C696)),
      ISNUMBER(S"&amp;"EARCH(""CASH DEPOSIT"",$C696))
    ),
    """",
    IFERROR(TEXTJOIN(CHAR(10),TRUE,FILTER('SUMMARY DATA'!H:H,'SUMMARY DATA'!$D:$D=$C696,'SUMMARY DATA'!$B:$B=""RWS"",'SUMMARY DATA'!$H:$H=$D696)),"""")
  )
)"),"")</f>
        <v/>
      </c>
      <c r="I696" s="18" t="str">
        <f>IFERROR(__xludf.DUMMYFUNCTION("IF(H696="""","""",
SUM(ARRAYFORMULA(VALUE(SPLIT(H696,CHAR(10)))))
)"),"")</f>
        <v/>
      </c>
      <c r="J696" s="17" t="str">
        <f>IFERROR(__xludf.DUMMYFUNCTION("IFERROR(
  TEXTJOIN(CHAR(10),TRUE,FILTER('SUMMARY DATA'!I:I,'SUMMARY DATA'!$A:$A=$A696,'SUMMARY DATA'!$C:$C=$B696,'SUMMARY DATA'!$B:$B=""RWS"")),
  IF(
    OR(
      ISNUMBER(SEARCH(""CDM CASH DEPOSIT"",$C696)),
      ISNUMBER(SEARCH(""CASH DEPOSIT"",$C69"&amp;"6)),
      COUNTIFS('SUMMARY DATA'!$D:$D,$C696,'SUMMARY DATA'!$B:$B,""RWS"")&lt;&gt;1
    ),
    """",
    IFERROR(TEXTJOIN(CHAR(10),TRUE,FILTER('SUMMARY DATA'!I:I,'SUMMARY DATA'!$D:$D=$C696,'SUMMARY DATA'!$B:$B=""RWS"")),"""")
  )
)"),"")</f>
        <v/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Height="1" spans="1:27">
      <c r="A697" s="2"/>
      <c r="B697" s="15">
        <v>46033</v>
      </c>
      <c r="C697" s="2" t="s">
        <v>2199</v>
      </c>
      <c r="D697" s="3">
        <v>54.86</v>
      </c>
      <c r="E697" s="16" t="str">
        <f>IFERROR(__xludf.DUMMYFUNCTION("IFERROR(
  TEXTJOIN(CHAR(10),TRUE,FILTER('SUMMARY DATA'!E:E,'SUMMARY DATA'!$A:$A=$A697,'SUMMARY DATA'!$C:$C=$B697,'SUMMARY DATA'!$B:$B=""RWS"")),
  IF(
    OR(
      ISNUMBER(SEARCH(""CDM CASH DEPOSIT"",$C697)),
      ISNUMBER(SEARCH(""CASH DEPOSIT"",$C69"&amp;"7)),
      COUNTIFS('SUMMARY DATA'!$D:$D,$C697,'SUMMARY DATA'!$B:$B,""RWS"")&lt;&gt;1
    ),
    """",
    IFERROR(TEXTJOIN(CHAR(10),TRUE,FILTER('SUMMARY DATA'!E:E,'SUMMARY DATA'!$D:$D=$C697,'SUMMARY DATA'!$B:$B=""RWS"")),"""")
  )
)"),"")</f>
        <v/>
      </c>
      <c r="F697" s="17" t="str">
        <f>IFERROR(__xludf.DUMMYFUNCTION("IFERROR(
  TEXTJOIN(CHAR(10),TRUE,FILTER('SUMMARY DATA'!F:F,'SUMMARY DATA'!$A:$A=$A697,'SUMMARY DATA'!$C:$C=$B697,'SUMMARY DATA'!$B:$B=""RWS"")),
  IF(
    OR(
      ISNUMBER(SEARCH(""CDM CASH DEPOSIT"",$C697)),
      ISNUMBER(SEARCH(""CASH DEPOSIT"",$C69"&amp;"7)),
      COUNTIFS('SUMMARY DATA'!$D:$D,$C697,'SUMMARY DATA'!$B:$B,""RWS"")&lt;&gt;1
    ),
    """",
    IFERROR(TEXTJOIN(CHAR(10),TRUE,FILTER('SUMMARY DATA'!F:F,'SUMMARY DATA'!$D:$D=$C697,'SUMMARY DATA'!$B:$B=""RWS"")),"""")
  )
)"),"")</f>
        <v/>
      </c>
      <c r="G697" s="17" t="str">
        <f>IFERROR(__xludf.DUMMYFUNCTION("IFERROR(
  TEXTJOIN(CHAR(10),TRUE,FILTER('SUMMARY DATA'!G:G,'SUMMARY DATA'!$A:$A=$A697,'SUMMARY DATA'!$C:$C=$B697,'SUMMARY DATA'!$B:$B=""RWS"")),
  IF(
    OR(
      ISNUMBER(SEARCH(""CDM CASH DEPOSIT"",$C697)),
      ISNUMBER(SEARCH(""CASH DEPOSIT"",$C69"&amp;"7)),
      COUNTIFS('SUMMARY DATA'!$D:$D,$C697,'SUMMARY DATA'!$B:$B,""RWS"")&lt;&gt;1
    ),
    """",
    IFERROR(TEXTJOIN(CHAR(10),TRUE,FILTER('SUMMARY DATA'!G:G,'SUMMARY DATA'!$D:$D=$C697,'SUMMARY DATA'!$B:$B=""RWS"")),"""")
  )
)"),"")</f>
        <v/>
      </c>
      <c r="H697" s="18" t="str">
        <f>IFERROR(__xludf.DUMMYFUNCTION("IFERROR(
  TEXTJOIN(CHAR(10),TRUE,FILTER('SUMMARY DATA'!H:H,'SUMMARY DATA'!$A:$A=$A697,'SUMMARY DATA'!$C:$C=$B697,'SUMMARY DATA'!$B:$B=""RWS"",'SUMMARY DATA'!$H:$H=$D697)),
  IF(
    OR(
      ISNUMBER(SEARCH(""CDM CASH DEPOSIT"",$C697)),
      ISNUMBER(S"&amp;"EARCH(""CASH DEPOSIT"",$C697))
    ),
    """",
    IFERROR(TEXTJOIN(CHAR(10),TRUE,FILTER('SUMMARY DATA'!H:H,'SUMMARY DATA'!$D:$D=$C697,'SUMMARY DATA'!$B:$B=""RWS"",'SUMMARY DATA'!$H:$H=$D697)),"""")
  )
)"),"")</f>
        <v/>
      </c>
      <c r="I697" s="18" t="str">
        <f>IFERROR(__xludf.DUMMYFUNCTION("IF(H697="""","""",
SUM(ARRAYFORMULA(VALUE(SPLIT(H697,CHAR(10)))))
)"),"")</f>
        <v/>
      </c>
      <c r="J697" s="17" t="str">
        <f>IFERROR(__xludf.DUMMYFUNCTION("IFERROR(
  TEXTJOIN(CHAR(10),TRUE,FILTER('SUMMARY DATA'!I:I,'SUMMARY DATA'!$A:$A=$A697,'SUMMARY DATA'!$C:$C=$B697,'SUMMARY DATA'!$B:$B=""RWS"")),
  IF(
    OR(
      ISNUMBER(SEARCH(""CDM CASH DEPOSIT"",$C697)),
      ISNUMBER(SEARCH(""CASH DEPOSIT"",$C69"&amp;"7)),
      COUNTIFS('SUMMARY DATA'!$D:$D,$C697,'SUMMARY DATA'!$B:$B,""RWS"")&lt;&gt;1
    ),
    """",
    IFERROR(TEXTJOIN(CHAR(10),TRUE,FILTER('SUMMARY DATA'!I:I,'SUMMARY DATA'!$D:$D=$C697,'SUMMARY DATA'!$B:$B=""RWS"")),"""")
  )
)"),"")</f>
        <v/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Height="1" spans="1:27">
      <c r="A698" s="2" t="s">
        <v>2200</v>
      </c>
      <c r="B698" s="15">
        <v>46033</v>
      </c>
      <c r="C698" s="2" t="s">
        <v>2201</v>
      </c>
      <c r="D698" s="3">
        <v>58.88</v>
      </c>
      <c r="E698" s="16" t="str">
        <f>IFERROR(__xludf.DUMMYFUNCTION("IFERROR(
  TEXTJOIN(CHAR(10),TRUE,FILTER('SUMMARY DATA'!E:E,'SUMMARY DATA'!$A:$A=$A698,'SUMMARY DATA'!$C:$C=$B698,'SUMMARY DATA'!$B:$B=""RWS"")),
  IF(
    OR(
      ISNUMBER(SEARCH(""CDM CASH DEPOSIT"",$C698)),
      ISNUMBER(SEARCH(""CASH DEPOSIT"",$C69"&amp;"8)),
      COUNTIFS('SUMMARY DATA'!$D:$D,$C698,'SUMMARY DATA'!$B:$B,""RWS"")&lt;&gt;1
    ),
    """",
    IFERROR(TEXTJOIN(CHAR(10),TRUE,FILTER('SUMMARY DATA'!E:E,'SUMMARY DATA'!$D:$D=$C698,'SUMMARY DATA'!$B:$B=""RWS"")),"""")
  )
)"),"")</f>
        <v/>
      </c>
      <c r="F698" s="17" t="str">
        <f>IFERROR(__xludf.DUMMYFUNCTION("IFERROR(
  TEXTJOIN(CHAR(10),TRUE,FILTER('SUMMARY DATA'!F:F,'SUMMARY DATA'!$A:$A=$A698,'SUMMARY DATA'!$C:$C=$B698,'SUMMARY DATA'!$B:$B=""RWS"")),
  IF(
    OR(
      ISNUMBER(SEARCH(""CDM CASH DEPOSIT"",$C698)),
      ISNUMBER(SEARCH(""CASH DEPOSIT"",$C69"&amp;"8)),
      COUNTIFS('SUMMARY DATA'!$D:$D,$C698,'SUMMARY DATA'!$B:$B,""RWS"")&lt;&gt;1
    ),
    """",
    IFERROR(TEXTJOIN(CHAR(10),TRUE,FILTER('SUMMARY DATA'!F:F,'SUMMARY DATA'!$D:$D=$C698,'SUMMARY DATA'!$B:$B=""RWS"")),"""")
  )
)"),"")</f>
        <v/>
      </c>
      <c r="G698" s="17" t="str">
        <f>IFERROR(__xludf.DUMMYFUNCTION("IFERROR(
  TEXTJOIN(CHAR(10),TRUE,FILTER('SUMMARY DATA'!G:G,'SUMMARY DATA'!$A:$A=$A698,'SUMMARY DATA'!$C:$C=$B698,'SUMMARY DATA'!$B:$B=""RWS"")),
  IF(
    OR(
      ISNUMBER(SEARCH(""CDM CASH DEPOSIT"",$C698)),
      ISNUMBER(SEARCH(""CASH DEPOSIT"",$C69"&amp;"8)),
      COUNTIFS('SUMMARY DATA'!$D:$D,$C698,'SUMMARY DATA'!$B:$B,""RWS"")&lt;&gt;1
    ),
    """",
    IFERROR(TEXTJOIN(CHAR(10),TRUE,FILTER('SUMMARY DATA'!G:G,'SUMMARY DATA'!$D:$D=$C698,'SUMMARY DATA'!$B:$B=""RWS"")),"""")
  )
)"),"")</f>
        <v/>
      </c>
      <c r="H698" s="18" t="str">
        <f>IFERROR(__xludf.DUMMYFUNCTION("IFERROR(
  TEXTJOIN(CHAR(10),TRUE,FILTER('SUMMARY DATA'!H:H,'SUMMARY DATA'!$A:$A=$A698,'SUMMARY DATA'!$C:$C=$B698,'SUMMARY DATA'!$B:$B=""RWS"",'SUMMARY DATA'!$H:$H=$D698)),
  IF(
    OR(
      ISNUMBER(SEARCH(""CDM CASH DEPOSIT"",$C698)),
      ISNUMBER(S"&amp;"EARCH(""CASH DEPOSIT"",$C698))
    ),
    """",
    IFERROR(TEXTJOIN(CHAR(10),TRUE,FILTER('SUMMARY DATA'!H:H,'SUMMARY DATA'!$D:$D=$C698,'SUMMARY DATA'!$B:$B=""RWS"",'SUMMARY DATA'!$H:$H=$D698)),"""")
  )
)"),"")</f>
        <v/>
      </c>
      <c r="I698" s="18" t="str">
        <f>IFERROR(__xludf.DUMMYFUNCTION("IF(H698="""","""",
SUM(ARRAYFORMULA(VALUE(SPLIT(H698,CHAR(10)))))
)"),"")</f>
        <v/>
      </c>
      <c r="J698" s="17" t="str">
        <f>IFERROR(__xludf.DUMMYFUNCTION("IFERROR(
  TEXTJOIN(CHAR(10),TRUE,FILTER('SUMMARY DATA'!I:I,'SUMMARY DATA'!$A:$A=$A698,'SUMMARY DATA'!$C:$C=$B698,'SUMMARY DATA'!$B:$B=""RWS"")),
  IF(
    OR(
      ISNUMBER(SEARCH(""CDM CASH DEPOSIT"",$C698)),
      ISNUMBER(SEARCH(""CASH DEPOSIT"",$C69"&amp;"8)),
      COUNTIFS('SUMMARY DATA'!$D:$D,$C698,'SUMMARY DATA'!$B:$B,""RWS"")&lt;&gt;1
    ),
    """",
    IFERROR(TEXTJOIN(CHAR(10),TRUE,FILTER('SUMMARY DATA'!I:I,'SUMMARY DATA'!$D:$D=$C698,'SUMMARY DATA'!$B:$B=""RWS"")),"""")
  )
)"),"")</f>
        <v/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Height="1" spans="1:27">
      <c r="A699" s="2"/>
      <c r="B699" s="15">
        <v>46033</v>
      </c>
      <c r="C699" s="2" t="s">
        <v>1356</v>
      </c>
      <c r="D699" s="3">
        <v>277</v>
      </c>
      <c r="E699" s="16" t="str">
        <f>IFERROR(__xludf.DUMMYFUNCTION("IFERROR(
  TEXTJOIN(CHAR(10),TRUE,FILTER('SUMMARY DATA'!E:E,'SUMMARY DATA'!$A:$A=$A699,'SUMMARY DATA'!$C:$C=$B699,'SUMMARY DATA'!$B:$B=""RWS"")),
  IF(
    OR(
      ISNUMBER(SEARCH(""CDM CASH DEPOSIT"",$C699)),
      ISNUMBER(SEARCH(""CASH DEPOSIT"",$C69"&amp;"9)),
      COUNTIFS('SUMMARY DATA'!$D:$D,$C699,'SUMMARY DATA'!$B:$B,""RWS"")&lt;&gt;1
    ),
    """",
    IFERROR(TEXTJOIN(CHAR(10),TRUE,FILTER('SUMMARY DATA'!E:E,'SUMMARY DATA'!$D:$D=$C699,'SUMMARY DATA'!$B:$B=""RWS"")),"""")
  )
)"),"")</f>
        <v/>
      </c>
      <c r="F699" s="17" t="str">
        <f>IFERROR(__xludf.DUMMYFUNCTION("IFERROR(
  TEXTJOIN(CHAR(10),TRUE,FILTER('SUMMARY DATA'!F:F,'SUMMARY DATA'!$A:$A=$A699,'SUMMARY DATA'!$C:$C=$B699,'SUMMARY DATA'!$B:$B=""RWS"")),
  IF(
    OR(
      ISNUMBER(SEARCH(""CDM CASH DEPOSIT"",$C699)),
      ISNUMBER(SEARCH(""CASH DEPOSIT"",$C69"&amp;"9)),
      COUNTIFS('SUMMARY DATA'!$D:$D,$C699,'SUMMARY DATA'!$B:$B,""RWS"")&lt;&gt;1
    ),
    """",
    IFERROR(TEXTJOIN(CHAR(10),TRUE,FILTER('SUMMARY DATA'!F:F,'SUMMARY DATA'!$D:$D=$C699,'SUMMARY DATA'!$B:$B=""RWS"")),"""")
  )
)"),"")</f>
        <v/>
      </c>
      <c r="G699" s="17" t="str">
        <f>IFERROR(__xludf.DUMMYFUNCTION("IFERROR(
  TEXTJOIN(CHAR(10),TRUE,FILTER('SUMMARY DATA'!G:G,'SUMMARY DATA'!$A:$A=$A699,'SUMMARY DATA'!$C:$C=$B699,'SUMMARY DATA'!$B:$B=""RWS"")),
  IF(
    OR(
      ISNUMBER(SEARCH(""CDM CASH DEPOSIT"",$C699)),
      ISNUMBER(SEARCH(""CASH DEPOSIT"",$C69"&amp;"9)),
      COUNTIFS('SUMMARY DATA'!$D:$D,$C699,'SUMMARY DATA'!$B:$B,""RWS"")&lt;&gt;1
    ),
    """",
    IFERROR(TEXTJOIN(CHAR(10),TRUE,FILTER('SUMMARY DATA'!G:G,'SUMMARY DATA'!$D:$D=$C699,'SUMMARY DATA'!$B:$B=""RWS"")),"""")
  )
)"),"")</f>
        <v/>
      </c>
      <c r="H699" s="18" t="str">
        <f>IFERROR(__xludf.DUMMYFUNCTION("IFERROR(
  TEXTJOIN(CHAR(10),TRUE,FILTER('SUMMARY DATA'!H:H,'SUMMARY DATA'!$A:$A=$A699,'SUMMARY DATA'!$C:$C=$B699,'SUMMARY DATA'!$B:$B=""RWS"",'SUMMARY DATA'!$H:$H=$D699)),
  IF(
    OR(
      ISNUMBER(SEARCH(""CDM CASH DEPOSIT"",$C699)),
      ISNUMBER(S"&amp;"EARCH(""CASH DEPOSIT"",$C699))
    ),
    """",
    IFERROR(TEXTJOIN(CHAR(10),TRUE,FILTER('SUMMARY DATA'!H:H,'SUMMARY DATA'!$D:$D=$C699,'SUMMARY DATA'!$B:$B=""RWS"",'SUMMARY DATA'!$H:$H=$D699)),"""")
  )
)"),"")</f>
        <v/>
      </c>
      <c r="I699" s="18" t="str">
        <f>IFERROR(__xludf.DUMMYFUNCTION("IF(H699="""","""",
SUM(ARRAYFORMULA(VALUE(SPLIT(H699,CHAR(10)))))
)"),"")</f>
        <v/>
      </c>
      <c r="J699" s="17" t="str">
        <f>IFERROR(__xludf.DUMMYFUNCTION("IFERROR(
  TEXTJOIN(CHAR(10),TRUE,FILTER('SUMMARY DATA'!I:I,'SUMMARY DATA'!$A:$A=$A699,'SUMMARY DATA'!$C:$C=$B699,'SUMMARY DATA'!$B:$B=""RWS"")),
  IF(
    OR(
      ISNUMBER(SEARCH(""CDM CASH DEPOSIT"",$C699)),
      ISNUMBER(SEARCH(""CASH DEPOSIT"",$C69"&amp;"9)),
      COUNTIFS('SUMMARY DATA'!$D:$D,$C699,'SUMMARY DATA'!$B:$B,""RWS"")&lt;&gt;1
    ),
    """",
    IFERROR(TEXTJOIN(CHAR(10),TRUE,FILTER('SUMMARY DATA'!I:I,'SUMMARY DATA'!$D:$D=$C699,'SUMMARY DATA'!$B:$B=""RWS"")),"""")
  )
)"),"")</f>
        <v/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Height="1" spans="1:27">
      <c r="A700" s="2" t="s">
        <v>2202</v>
      </c>
      <c r="B700" s="15">
        <v>46033</v>
      </c>
      <c r="C700" s="2" t="s">
        <v>2203</v>
      </c>
      <c r="D700" s="3">
        <v>101.31</v>
      </c>
      <c r="E700" s="16" t="str">
        <f>IFERROR(__xludf.DUMMYFUNCTION("IFERROR(
  TEXTJOIN(CHAR(10),TRUE,FILTER('SUMMARY DATA'!E:E,'SUMMARY DATA'!$A:$A=$A700,'SUMMARY DATA'!$C:$C=$B700,'SUMMARY DATA'!$B:$B=""RWS"")),
  IF(
    OR(
      ISNUMBER(SEARCH(""CDM CASH DEPOSIT"",$C700)),
      ISNUMBER(SEARCH(""CASH DEPOSIT"",$C70"&amp;"0)),
      COUNTIFS('SUMMARY DATA'!$D:$D,$C700,'SUMMARY DATA'!$B:$B,""RWS"")&lt;&gt;1
    ),
    """",
    IFERROR(TEXTJOIN(CHAR(10),TRUE,FILTER('SUMMARY DATA'!E:E,'SUMMARY DATA'!$D:$D=$C700,'SUMMARY DATA'!$B:$B=""RWS"")),"""")
  )
)"),"")</f>
        <v/>
      </c>
      <c r="F700" s="17" t="str">
        <f>IFERROR(__xludf.DUMMYFUNCTION("IFERROR(
  TEXTJOIN(CHAR(10),TRUE,FILTER('SUMMARY DATA'!F:F,'SUMMARY DATA'!$A:$A=$A700,'SUMMARY DATA'!$C:$C=$B700,'SUMMARY DATA'!$B:$B=""RWS"")),
  IF(
    OR(
      ISNUMBER(SEARCH(""CDM CASH DEPOSIT"",$C700)),
      ISNUMBER(SEARCH(""CASH DEPOSIT"",$C70"&amp;"0)),
      COUNTIFS('SUMMARY DATA'!$D:$D,$C700,'SUMMARY DATA'!$B:$B,""RWS"")&lt;&gt;1
    ),
    """",
    IFERROR(TEXTJOIN(CHAR(10),TRUE,FILTER('SUMMARY DATA'!F:F,'SUMMARY DATA'!$D:$D=$C700,'SUMMARY DATA'!$B:$B=""RWS"")),"""")
  )
)"),"")</f>
        <v/>
      </c>
      <c r="G700" s="17" t="str">
        <f>IFERROR(__xludf.DUMMYFUNCTION("IFERROR(
  TEXTJOIN(CHAR(10),TRUE,FILTER('SUMMARY DATA'!G:G,'SUMMARY DATA'!$A:$A=$A700,'SUMMARY DATA'!$C:$C=$B700,'SUMMARY DATA'!$B:$B=""RWS"")),
  IF(
    OR(
      ISNUMBER(SEARCH(""CDM CASH DEPOSIT"",$C700)),
      ISNUMBER(SEARCH(""CASH DEPOSIT"",$C70"&amp;"0)),
      COUNTIFS('SUMMARY DATA'!$D:$D,$C700,'SUMMARY DATA'!$B:$B,""RWS"")&lt;&gt;1
    ),
    """",
    IFERROR(TEXTJOIN(CHAR(10),TRUE,FILTER('SUMMARY DATA'!G:G,'SUMMARY DATA'!$D:$D=$C700,'SUMMARY DATA'!$B:$B=""RWS"")),"""")
  )
)"),"")</f>
        <v/>
      </c>
      <c r="H700" s="18" t="str">
        <f>IFERROR(__xludf.DUMMYFUNCTION("IFERROR(
  TEXTJOIN(CHAR(10),TRUE,FILTER('SUMMARY DATA'!H:H,'SUMMARY DATA'!$A:$A=$A700,'SUMMARY DATA'!$C:$C=$B700,'SUMMARY DATA'!$B:$B=""RWS"",'SUMMARY DATA'!$H:$H=$D700)),
  IF(
    OR(
      ISNUMBER(SEARCH(""CDM CASH DEPOSIT"",$C700)),
      ISNUMBER(S"&amp;"EARCH(""CASH DEPOSIT"",$C700))
    ),
    """",
    IFERROR(TEXTJOIN(CHAR(10),TRUE,FILTER('SUMMARY DATA'!H:H,'SUMMARY DATA'!$D:$D=$C700,'SUMMARY DATA'!$B:$B=""RWS"",'SUMMARY DATA'!$H:$H=$D700)),"""")
  )
)"),"")</f>
        <v/>
      </c>
      <c r="I700" s="18" t="str">
        <f>IFERROR(__xludf.DUMMYFUNCTION("IF(H700="""","""",
SUM(ARRAYFORMULA(VALUE(SPLIT(H700,CHAR(10)))))
)"),"")</f>
        <v/>
      </c>
      <c r="J700" s="17" t="str">
        <f>IFERROR(__xludf.DUMMYFUNCTION("IFERROR(
  TEXTJOIN(CHAR(10),TRUE,FILTER('SUMMARY DATA'!I:I,'SUMMARY DATA'!$A:$A=$A700,'SUMMARY DATA'!$C:$C=$B700,'SUMMARY DATA'!$B:$B=""RWS"")),
  IF(
    OR(
      ISNUMBER(SEARCH(""CDM CASH DEPOSIT"",$C700)),
      ISNUMBER(SEARCH(""CASH DEPOSIT"",$C70"&amp;"0)),
      COUNTIFS('SUMMARY DATA'!$D:$D,$C700,'SUMMARY DATA'!$B:$B,""RWS"")&lt;&gt;1
    ),
    """",
    IFERROR(TEXTJOIN(CHAR(10),TRUE,FILTER('SUMMARY DATA'!I:I,'SUMMARY DATA'!$D:$D=$C700,'SUMMARY DATA'!$B:$B=""RWS"")),"""")
  )
)"),"")</f>
        <v/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Height="1" spans="1:27">
      <c r="A701" s="2"/>
      <c r="B701" s="15">
        <v>46033</v>
      </c>
      <c r="C701" s="2" t="s">
        <v>2204</v>
      </c>
      <c r="D701" s="3">
        <v>132</v>
      </c>
      <c r="E701" s="16" t="str">
        <f>IFERROR(__xludf.DUMMYFUNCTION("IFERROR(
  TEXTJOIN(CHAR(10),TRUE,FILTER('SUMMARY DATA'!E:E,'SUMMARY DATA'!$A:$A=$A701,'SUMMARY DATA'!$C:$C=$B701,'SUMMARY DATA'!$B:$B=""RWS"")),
  IF(
    OR(
      ISNUMBER(SEARCH(""CDM CASH DEPOSIT"",$C701)),
      ISNUMBER(SEARCH(""CASH DEPOSIT"",$C70"&amp;"1)),
      COUNTIFS('SUMMARY DATA'!$D:$D,$C701,'SUMMARY DATA'!$B:$B,""RWS"")&lt;&gt;1
    ),
    """",
    IFERROR(TEXTJOIN(CHAR(10),TRUE,FILTER('SUMMARY DATA'!E:E,'SUMMARY DATA'!$D:$D=$C701,'SUMMARY DATA'!$B:$B=""RWS"")),"""")
  )
)"),"")</f>
        <v/>
      </c>
      <c r="F701" s="17" t="str">
        <f>IFERROR(__xludf.DUMMYFUNCTION("IFERROR(
  TEXTJOIN(CHAR(10),TRUE,FILTER('SUMMARY DATA'!F:F,'SUMMARY DATA'!$A:$A=$A701,'SUMMARY DATA'!$C:$C=$B701,'SUMMARY DATA'!$B:$B=""RWS"")),
  IF(
    OR(
      ISNUMBER(SEARCH(""CDM CASH DEPOSIT"",$C701)),
      ISNUMBER(SEARCH(""CASH DEPOSIT"",$C70"&amp;"1)),
      COUNTIFS('SUMMARY DATA'!$D:$D,$C701,'SUMMARY DATA'!$B:$B,""RWS"")&lt;&gt;1
    ),
    """",
    IFERROR(TEXTJOIN(CHAR(10),TRUE,FILTER('SUMMARY DATA'!F:F,'SUMMARY DATA'!$D:$D=$C701,'SUMMARY DATA'!$B:$B=""RWS"")),"""")
  )
)"),"")</f>
        <v/>
      </c>
      <c r="G701" s="17" t="str">
        <f>IFERROR(__xludf.DUMMYFUNCTION("IFERROR(
  TEXTJOIN(CHAR(10),TRUE,FILTER('SUMMARY DATA'!G:G,'SUMMARY DATA'!$A:$A=$A701,'SUMMARY DATA'!$C:$C=$B701,'SUMMARY DATA'!$B:$B=""RWS"")),
  IF(
    OR(
      ISNUMBER(SEARCH(""CDM CASH DEPOSIT"",$C701)),
      ISNUMBER(SEARCH(""CASH DEPOSIT"",$C70"&amp;"1)),
      COUNTIFS('SUMMARY DATA'!$D:$D,$C701,'SUMMARY DATA'!$B:$B,""RWS"")&lt;&gt;1
    ),
    """",
    IFERROR(TEXTJOIN(CHAR(10),TRUE,FILTER('SUMMARY DATA'!G:G,'SUMMARY DATA'!$D:$D=$C701,'SUMMARY DATA'!$B:$B=""RWS"")),"""")
  )
)"),"")</f>
        <v/>
      </c>
      <c r="H701" s="18" t="str">
        <f>IFERROR(__xludf.DUMMYFUNCTION("IFERROR(
  TEXTJOIN(CHAR(10),TRUE,FILTER('SUMMARY DATA'!H:H,'SUMMARY DATA'!$A:$A=$A701,'SUMMARY DATA'!$C:$C=$B701,'SUMMARY DATA'!$B:$B=""RWS"",'SUMMARY DATA'!$H:$H=$D701)),
  IF(
    OR(
      ISNUMBER(SEARCH(""CDM CASH DEPOSIT"",$C701)),
      ISNUMBER(S"&amp;"EARCH(""CASH DEPOSIT"",$C701))
    ),
    """",
    IFERROR(TEXTJOIN(CHAR(10),TRUE,FILTER('SUMMARY DATA'!H:H,'SUMMARY DATA'!$D:$D=$C701,'SUMMARY DATA'!$B:$B=""RWS"",'SUMMARY DATA'!$H:$H=$D701)),"""")
  )
)"),"")</f>
        <v/>
      </c>
      <c r="I701" s="18" t="str">
        <f>IFERROR(__xludf.DUMMYFUNCTION("IF(H701="""","""",
SUM(ARRAYFORMULA(VALUE(SPLIT(H701,CHAR(10)))))
)"),"")</f>
        <v/>
      </c>
      <c r="J701" s="17" t="str">
        <f>IFERROR(__xludf.DUMMYFUNCTION("IFERROR(
  TEXTJOIN(CHAR(10),TRUE,FILTER('SUMMARY DATA'!I:I,'SUMMARY DATA'!$A:$A=$A701,'SUMMARY DATA'!$C:$C=$B701,'SUMMARY DATA'!$B:$B=""RWS"")),
  IF(
    OR(
      ISNUMBER(SEARCH(""CDM CASH DEPOSIT"",$C701)),
      ISNUMBER(SEARCH(""CASH DEPOSIT"",$C70"&amp;"1)),
      COUNTIFS('SUMMARY DATA'!$D:$D,$C701,'SUMMARY DATA'!$B:$B,""RWS"")&lt;&gt;1
    ),
    """",
    IFERROR(TEXTJOIN(CHAR(10),TRUE,FILTER('SUMMARY DATA'!I:I,'SUMMARY DATA'!$D:$D=$C701,'SUMMARY DATA'!$B:$B=""RWS"")),"""")
  )
)"),"")</f>
        <v/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Height="1" spans="1:27">
      <c r="A702" s="2" t="s">
        <v>2205</v>
      </c>
      <c r="B702" s="15">
        <v>46032</v>
      </c>
      <c r="C702" s="2" t="s">
        <v>2206</v>
      </c>
      <c r="D702" s="3">
        <v>50</v>
      </c>
      <c r="E702" s="16" t="str">
        <f>IFERROR(__xludf.DUMMYFUNCTION("IFERROR(
  TEXTJOIN(CHAR(10),TRUE,FILTER('SUMMARY DATA'!E:E,'SUMMARY DATA'!$A:$A=$A702,'SUMMARY DATA'!$C:$C=$B702,'SUMMARY DATA'!$B:$B=""RWS"")),
  IF(
    OR(
      ISNUMBER(SEARCH(""CDM CASH DEPOSIT"",$C702)),
      ISNUMBER(SEARCH(""CASH DEPOSIT"",$C70"&amp;"2)),
      COUNTIFS('SUMMARY DATA'!$D:$D,$C702,'SUMMARY DATA'!$B:$B,""RWS"")&lt;&gt;1
    ),
    """",
    IFERROR(TEXTJOIN(CHAR(10),TRUE,FILTER('SUMMARY DATA'!E:E,'SUMMARY DATA'!$D:$D=$C702,'SUMMARY DATA'!$B:$B=""RWS"")),"""")
  )
)"),"")</f>
        <v/>
      </c>
      <c r="F702" s="17" t="str">
        <f>IFERROR(__xludf.DUMMYFUNCTION("IFERROR(
  TEXTJOIN(CHAR(10),TRUE,FILTER('SUMMARY DATA'!F:F,'SUMMARY DATA'!$A:$A=$A702,'SUMMARY DATA'!$C:$C=$B702,'SUMMARY DATA'!$B:$B=""RWS"")),
  IF(
    OR(
      ISNUMBER(SEARCH(""CDM CASH DEPOSIT"",$C702)),
      ISNUMBER(SEARCH(""CASH DEPOSIT"",$C70"&amp;"2)),
      COUNTIFS('SUMMARY DATA'!$D:$D,$C702,'SUMMARY DATA'!$B:$B,""RWS"")&lt;&gt;1
    ),
    """",
    IFERROR(TEXTJOIN(CHAR(10),TRUE,FILTER('SUMMARY DATA'!F:F,'SUMMARY DATA'!$D:$D=$C702,'SUMMARY DATA'!$B:$B=""RWS"")),"""")
  )
)"),"")</f>
        <v/>
      </c>
      <c r="G702" s="17" t="str">
        <f>IFERROR(__xludf.DUMMYFUNCTION("IFERROR(
  TEXTJOIN(CHAR(10),TRUE,FILTER('SUMMARY DATA'!G:G,'SUMMARY DATA'!$A:$A=$A702,'SUMMARY DATA'!$C:$C=$B702,'SUMMARY DATA'!$B:$B=""RWS"")),
  IF(
    OR(
      ISNUMBER(SEARCH(""CDM CASH DEPOSIT"",$C702)),
      ISNUMBER(SEARCH(""CASH DEPOSIT"",$C70"&amp;"2)),
      COUNTIFS('SUMMARY DATA'!$D:$D,$C702,'SUMMARY DATA'!$B:$B,""RWS"")&lt;&gt;1
    ),
    """",
    IFERROR(TEXTJOIN(CHAR(10),TRUE,FILTER('SUMMARY DATA'!G:G,'SUMMARY DATA'!$D:$D=$C702,'SUMMARY DATA'!$B:$B=""RWS"")),"""")
  )
)"),"")</f>
        <v/>
      </c>
      <c r="H702" s="18" t="str">
        <f>IFERROR(__xludf.DUMMYFUNCTION("IFERROR(
  TEXTJOIN(CHAR(10),TRUE,FILTER('SUMMARY DATA'!H:H,'SUMMARY DATA'!$A:$A=$A702,'SUMMARY DATA'!$C:$C=$B702,'SUMMARY DATA'!$B:$B=""RWS"",'SUMMARY DATA'!$H:$H=$D702)),
  IF(
    OR(
      ISNUMBER(SEARCH(""CDM CASH DEPOSIT"",$C702)),
      ISNUMBER(S"&amp;"EARCH(""CASH DEPOSIT"",$C702))
    ),
    """",
    IFERROR(TEXTJOIN(CHAR(10),TRUE,FILTER('SUMMARY DATA'!H:H,'SUMMARY DATA'!$D:$D=$C702,'SUMMARY DATA'!$B:$B=""RWS"",'SUMMARY DATA'!$H:$H=$D702)),"""")
  )
)"),"")</f>
        <v/>
      </c>
      <c r="I702" s="18" t="str">
        <f>IFERROR(__xludf.DUMMYFUNCTION("IF(H702="""","""",
SUM(ARRAYFORMULA(VALUE(SPLIT(H702,CHAR(10)))))
)"),"")</f>
        <v/>
      </c>
      <c r="J702" s="17" t="str">
        <f>IFERROR(__xludf.DUMMYFUNCTION("IFERROR(
  TEXTJOIN(CHAR(10),TRUE,FILTER('SUMMARY DATA'!I:I,'SUMMARY DATA'!$A:$A=$A702,'SUMMARY DATA'!$C:$C=$B702,'SUMMARY DATA'!$B:$B=""RWS"")),
  IF(
    OR(
      ISNUMBER(SEARCH(""CDM CASH DEPOSIT"",$C702)),
      ISNUMBER(SEARCH(""CASH DEPOSIT"",$C70"&amp;"2)),
      COUNTIFS('SUMMARY DATA'!$D:$D,$C702,'SUMMARY DATA'!$B:$B,""RWS"")&lt;&gt;1
    ),
    """",
    IFERROR(TEXTJOIN(CHAR(10),TRUE,FILTER('SUMMARY DATA'!I:I,'SUMMARY DATA'!$D:$D=$C702,'SUMMARY DATA'!$B:$B=""RWS"")),"""")
  )
)"),"")</f>
        <v/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Height="1" spans="1:27">
      <c r="A703" s="2" t="s">
        <v>2207</v>
      </c>
      <c r="B703" s="15">
        <v>46032</v>
      </c>
      <c r="C703" s="2" t="s">
        <v>2208</v>
      </c>
      <c r="D703" s="3">
        <v>118.49</v>
      </c>
      <c r="E703" s="16" t="str">
        <f>IFERROR(__xludf.DUMMYFUNCTION("IFERROR(
  TEXTJOIN(CHAR(10),TRUE,FILTER('SUMMARY DATA'!E:E,'SUMMARY DATA'!$A:$A=$A703,'SUMMARY DATA'!$C:$C=$B703,'SUMMARY DATA'!$B:$B=""RWS"")),
  IF(
    OR(
      ISNUMBER(SEARCH(""CDM CASH DEPOSIT"",$C703)),
      ISNUMBER(SEARCH(""CASH DEPOSIT"",$C70"&amp;"3)),
      COUNTIFS('SUMMARY DATA'!$D:$D,$C703,'SUMMARY DATA'!$B:$B,""RWS"")&lt;&gt;1
    ),
    """",
    IFERROR(TEXTJOIN(CHAR(10),TRUE,FILTER('SUMMARY DATA'!E:E,'SUMMARY DATA'!$D:$D=$C703,'SUMMARY DATA'!$B:$B=""RWS"")),"""")
  )
)"),"")</f>
        <v/>
      </c>
      <c r="F703" s="17" t="str">
        <f>IFERROR(__xludf.DUMMYFUNCTION("IFERROR(
  TEXTJOIN(CHAR(10),TRUE,FILTER('SUMMARY DATA'!F:F,'SUMMARY DATA'!$A:$A=$A703,'SUMMARY DATA'!$C:$C=$B703,'SUMMARY DATA'!$B:$B=""RWS"")),
  IF(
    OR(
      ISNUMBER(SEARCH(""CDM CASH DEPOSIT"",$C703)),
      ISNUMBER(SEARCH(""CASH DEPOSIT"",$C70"&amp;"3)),
      COUNTIFS('SUMMARY DATA'!$D:$D,$C703,'SUMMARY DATA'!$B:$B,""RWS"")&lt;&gt;1
    ),
    """",
    IFERROR(TEXTJOIN(CHAR(10),TRUE,FILTER('SUMMARY DATA'!F:F,'SUMMARY DATA'!$D:$D=$C703,'SUMMARY DATA'!$B:$B=""RWS"")),"""")
  )
)"),"")</f>
        <v/>
      </c>
      <c r="G703" s="17" t="str">
        <f>IFERROR(__xludf.DUMMYFUNCTION("IFERROR(
  TEXTJOIN(CHAR(10),TRUE,FILTER('SUMMARY DATA'!G:G,'SUMMARY DATA'!$A:$A=$A703,'SUMMARY DATA'!$C:$C=$B703,'SUMMARY DATA'!$B:$B=""RWS"")),
  IF(
    OR(
      ISNUMBER(SEARCH(""CDM CASH DEPOSIT"",$C703)),
      ISNUMBER(SEARCH(""CASH DEPOSIT"",$C70"&amp;"3)),
      COUNTIFS('SUMMARY DATA'!$D:$D,$C703,'SUMMARY DATA'!$B:$B,""RWS"")&lt;&gt;1
    ),
    """",
    IFERROR(TEXTJOIN(CHAR(10),TRUE,FILTER('SUMMARY DATA'!G:G,'SUMMARY DATA'!$D:$D=$C703,'SUMMARY DATA'!$B:$B=""RWS"")),"""")
  )
)"),"")</f>
        <v/>
      </c>
      <c r="H703" s="18" t="str">
        <f>IFERROR(__xludf.DUMMYFUNCTION("IFERROR(
  TEXTJOIN(CHAR(10),TRUE,FILTER('SUMMARY DATA'!H:H,'SUMMARY DATA'!$A:$A=$A703,'SUMMARY DATA'!$C:$C=$B703,'SUMMARY DATA'!$B:$B=""RWS"",'SUMMARY DATA'!$H:$H=$D703)),
  IF(
    OR(
      ISNUMBER(SEARCH(""CDM CASH DEPOSIT"",$C703)),
      ISNUMBER(S"&amp;"EARCH(""CASH DEPOSIT"",$C703))
    ),
    """",
    IFERROR(TEXTJOIN(CHAR(10),TRUE,FILTER('SUMMARY DATA'!H:H,'SUMMARY DATA'!$D:$D=$C703,'SUMMARY DATA'!$B:$B=""RWS"",'SUMMARY DATA'!$H:$H=$D703)),"""")
  )
)"),"")</f>
        <v/>
      </c>
      <c r="I703" s="18" t="str">
        <f>IFERROR(__xludf.DUMMYFUNCTION("IF(H703="""","""",
SUM(ARRAYFORMULA(VALUE(SPLIT(H703,CHAR(10)))))
)"),"")</f>
        <v/>
      </c>
      <c r="J703" s="17" t="str">
        <f>IFERROR(__xludf.DUMMYFUNCTION("IFERROR(
  TEXTJOIN(CHAR(10),TRUE,FILTER('SUMMARY DATA'!I:I,'SUMMARY DATA'!$A:$A=$A703,'SUMMARY DATA'!$C:$C=$B703,'SUMMARY DATA'!$B:$B=""RWS"")),
  IF(
    OR(
      ISNUMBER(SEARCH(""CDM CASH DEPOSIT"",$C703)),
      ISNUMBER(SEARCH(""CASH DEPOSIT"",$C70"&amp;"3)),
      COUNTIFS('SUMMARY DATA'!$D:$D,$C703,'SUMMARY DATA'!$B:$B,""RWS"")&lt;&gt;1
    ),
    """",
    IFERROR(TEXTJOIN(CHAR(10),TRUE,FILTER('SUMMARY DATA'!I:I,'SUMMARY DATA'!$D:$D=$C703,'SUMMARY DATA'!$B:$B=""RWS"")),"""")
  )
)"),"")</f>
        <v/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Height="1" spans="1:27">
      <c r="A704" s="2" t="s">
        <v>2209</v>
      </c>
      <c r="B704" s="15">
        <v>46032</v>
      </c>
      <c r="C704" s="2" t="s">
        <v>2210</v>
      </c>
      <c r="D704" s="3">
        <v>308.67</v>
      </c>
      <c r="E704" s="16" t="str">
        <f>IFERROR(__xludf.DUMMYFUNCTION("IFERROR(
  TEXTJOIN(CHAR(10),TRUE,FILTER('SUMMARY DATA'!E:E,'SUMMARY DATA'!$A:$A=$A704,'SUMMARY DATA'!$C:$C=$B704,'SUMMARY DATA'!$B:$B=""RWS"")),
  IF(
    OR(
      ISNUMBER(SEARCH(""CDM CASH DEPOSIT"",$C704)),
      ISNUMBER(SEARCH(""CASH DEPOSIT"",$C70"&amp;"4)),
      COUNTIFS('SUMMARY DATA'!$D:$D,$C704,'SUMMARY DATA'!$B:$B,""RWS"")&lt;&gt;1
    ),
    """",
    IFERROR(TEXTJOIN(CHAR(10),TRUE,FILTER('SUMMARY DATA'!E:E,'SUMMARY DATA'!$D:$D=$C704,'SUMMARY DATA'!$B:$B=""RWS"")),"""")
  )
)"),"")</f>
        <v/>
      </c>
      <c r="F704" s="17" t="str">
        <f>IFERROR(__xludf.DUMMYFUNCTION("IFERROR(
  TEXTJOIN(CHAR(10),TRUE,FILTER('SUMMARY DATA'!F:F,'SUMMARY DATA'!$A:$A=$A704,'SUMMARY DATA'!$C:$C=$B704,'SUMMARY DATA'!$B:$B=""RWS"")),
  IF(
    OR(
      ISNUMBER(SEARCH(""CDM CASH DEPOSIT"",$C704)),
      ISNUMBER(SEARCH(""CASH DEPOSIT"",$C70"&amp;"4)),
      COUNTIFS('SUMMARY DATA'!$D:$D,$C704,'SUMMARY DATA'!$B:$B,""RWS"")&lt;&gt;1
    ),
    """",
    IFERROR(TEXTJOIN(CHAR(10),TRUE,FILTER('SUMMARY DATA'!F:F,'SUMMARY DATA'!$D:$D=$C704,'SUMMARY DATA'!$B:$B=""RWS"")),"""")
  )
)"),"")</f>
        <v/>
      </c>
      <c r="G704" s="17" t="str">
        <f>IFERROR(__xludf.DUMMYFUNCTION("IFERROR(
  TEXTJOIN(CHAR(10),TRUE,FILTER('SUMMARY DATA'!G:G,'SUMMARY DATA'!$A:$A=$A704,'SUMMARY DATA'!$C:$C=$B704,'SUMMARY DATA'!$B:$B=""RWS"")),
  IF(
    OR(
      ISNUMBER(SEARCH(""CDM CASH DEPOSIT"",$C704)),
      ISNUMBER(SEARCH(""CASH DEPOSIT"",$C70"&amp;"4)),
      COUNTIFS('SUMMARY DATA'!$D:$D,$C704,'SUMMARY DATA'!$B:$B,""RWS"")&lt;&gt;1
    ),
    """",
    IFERROR(TEXTJOIN(CHAR(10),TRUE,FILTER('SUMMARY DATA'!G:G,'SUMMARY DATA'!$D:$D=$C704,'SUMMARY DATA'!$B:$B=""RWS"")),"""")
  )
)"),"")</f>
        <v/>
      </c>
      <c r="H704" s="18" t="str">
        <f>IFERROR(__xludf.DUMMYFUNCTION("IFERROR(
  TEXTJOIN(CHAR(10),TRUE,FILTER('SUMMARY DATA'!H:H,'SUMMARY DATA'!$A:$A=$A704,'SUMMARY DATA'!$C:$C=$B704,'SUMMARY DATA'!$B:$B=""RWS"",'SUMMARY DATA'!$H:$H=$D704)),
  IF(
    OR(
      ISNUMBER(SEARCH(""CDM CASH DEPOSIT"",$C704)),
      ISNUMBER(S"&amp;"EARCH(""CASH DEPOSIT"",$C704))
    ),
    """",
    IFERROR(TEXTJOIN(CHAR(10),TRUE,FILTER('SUMMARY DATA'!H:H,'SUMMARY DATA'!$D:$D=$C704,'SUMMARY DATA'!$B:$B=""RWS"",'SUMMARY DATA'!$H:$H=$D704)),"""")
  )
)"),"")</f>
        <v/>
      </c>
      <c r="I704" s="18" t="str">
        <f>IFERROR(__xludf.DUMMYFUNCTION("IF(H704="""","""",
SUM(ARRAYFORMULA(VALUE(SPLIT(H704,CHAR(10)))))
)"),"")</f>
        <v/>
      </c>
      <c r="J704" s="17" t="str">
        <f>IFERROR(__xludf.DUMMYFUNCTION("IFERROR(
  TEXTJOIN(CHAR(10),TRUE,FILTER('SUMMARY DATA'!I:I,'SUMMARY DATA'!$A:$A=$A704,'SUMMARY DATA'!$C:$C=$B704,'SUMMARY DATA'!$B:$B=""RWS"")),
  IF(
    OR(
      ISNUMBER(SEARCH(""CDM CASH DEPOSIT"",$C704)),
      ISNUMBER(SEARCH(""CASH DEPOSIT"",$C70"&amp;"4)),
      COUNTIFS('SUMMARY DATA'!$D:$D,$C704,'SUMMARY DATA'!$B:$B,""RWS"")&lt;&gt;1
    ),
    """",
    IFERROR(TEXTJOIN(CHAR(10),TRUE,FILTER('SUMMARY DATA'!I:I,'SUMMARY DATA'!$D:$D=$C704,'SUMMARY DATA'!$B:$B=""RWS"")),"""")
  )
)"),"")</f>
        <v/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Height="1" spans="1:27">
      <c r="A705" s="2" t="s">
        <v>2211</v>
      </c>
      <c r="B705" s="15">
        <v>46031</v>
      </c>
      <c r="C705" s="2" t="s">
        <v>2212</v>
      </c>
      <c r="D705" s="3">
        <v>74.49</v>
      </c>
      <c r="E705" s="16" t="str">
        <f>IFERROR(__xludf.DUMMYFUNCTION("IFERROR(
  TEXTJOIN(CHAR(10),TRUE,FILTER('SUMMARY DATA'!E:E,'SUMMARY DATA'!$A:$A=$A705,'SUMMARY DATA'!$C:$C=$B705,'SUMMARY DATA'!$B:$B=""RWS"")),
  IF(
    OR(
      ISNUMBER(SEARCH(""CDM CASH DEPOSIT"",$C705)),
      ISNUMBER(SEARCH(""CASH DEPOSIT"",$C70"&amp;"5)),
      COUNTIFS('SUMMARY DATA'!$D:$D,$C705,'SUMMARY DATA'!$B:$B,""RWS"")&lt;&gt;1
    ),
    """",
    IFERROR(TEXTJOIN(CHAR(10),TRUE,FILTER('SUMMARY DATA'!E:E,'SUMMARY DATA'!$D:$D=$C705,'SUMMARY DATA'!$B:$B=""RWS"")),"""")
  )
)"),"")</f>
        <v/>
      </c>
      <c r="F705" s="17" t="str">
        <f>IFERROR(__xludf.DUMMYFUNCTION("IFERROR(
  TEXTJOIN(CHAR(10),TRUE,FILTER('SUMMARY DATA'!F:F,'SUMMARY DATA'!$A:$A=$A705,'SUMMARY DATA'!$C:$C=$B705,'SUMMARY DATA'!$B:$B=""RWS"")),
  IF(
    OR(
      ISNUMBER(SEARCH(""CDM CASH DEPOSIT"",$C705)),
      ISNUMBER(SEARCH(""CASH DEPOSIT"",$C70"&amp;"5)),
      COUNTIFS('SUMMARY DATA'!$D:$D,$C705,'SUMMARY DATA'!$B:$B,""RWS"")&lt;&gt;1
    ),
    """",
    IFERROR(TEXTJOIN(CHAR(10),TRUE,FILTER('SUMMARY DATA'!F:F,'SUMMARY DATA'!$D:$D=$C705,'SUMMARY DATA'!$B:$B=""RWS"")),"""")
  )
)"),"")</f>
        <v/>
      </c>
      <c r="G705" s="17" t="str">
        <f>IFERROR(__xludf.DUMMYFUNCTION("IFERROR(
  TEXTJOIN(CHAR(10),TRUE,FILTER('SUMMARY DATA'!G:G,'SUMMARY DATA'!$A:$A=$A705,'SUMMARY DATA'!$C:$C=$B705,'SUMMARY DATA'!$B:$B=""RWS"")),
  IF(
    OR(
      ISNUMBER(SEARCH(""CDM CASH DEPOSIT"",$C705)),
      ISNUMBER(SEARCH(""CASH DEPOSIT"",$C70"&amp;"5)),
      COUNTIFS('SUMMARY DATA'!$D:$D,$C705,'SUMMARY DATA'!$B:$B,""RWS"")&lt;&gt;1
    ),
    """",
    IFERROR(TEXTJOIN(CHAR(10),TRUE,FILTER('SUMMARY DATA'!G:G,'SUMMARY DATA'!$D:$D=$C705,'SUMMARY DATA'!$B:$B=""RWS"")),"""")
  )
)"),"")</f>
        <v/>
      </c>
      <c r="H705" s="18" t="str">
        <f>IFERROR(__xludf.DUMMYFUNCTION("IFERROR(
  TEXTJOIN(CHAR(10),TRUE,FILTER('SUMMARY DATA'!H:H,'SUMMARY DATA'!$A:$A=$A705,'SUMMARY DATA'!$C:$C=$B705,'SUMMARY DATA'!$B:$B=""RWS"",'SUMMARY DATA'!$H:$H=$D705)),
  IF(
    OR(
      ISNUMBER(SEARCH(""CDM CASH DEPOSIT"",$C705)),
      ISNUMBER(S"&amp;"EARCH(""CASH DEPOSIT"",$C705))
    ),
    """",
    IFERROR(TEXTJOIN(CHAR(10),TRUE,FILTER('SUMMARY DATA'!H:H,'SUMMARY DATA'!$D:$D=$C705,'SUMMARY DATA'!$B:$B=""RWS"",'SUMMARY DATA'!$H:$H=$D705)),"""")
  )
)"),"")</f>
        <v/>
      </c>
      <c r="I705" s="18" t="str">
        <f>IFERROR(__xludf.DUMMYFUNCTION("IF(H705="""","""",
SUM(ARRAYFORMULA(VALUE(SPLIT(H705,CHAR(10)))))
)"),"")</f>
        <v/>
      </c>
      <c r="J705" s="17" t="str">
        <f>IFERROR(__xludf.DUMMYFUNCTION("IFERROR(
  TEXTJOIN(CHAR(10),TRUE,FILTER('SUMMARY DATA'!I:I,'SUMMARY DATA'!$A:$A=$A705,'SUMMARY DATA'!$C:$C=$B705,'SUMMARY DATA'!$B:$B=""RWS"")),
  IF(
    OR(
      ISNUMBER(SEARCH(""CDM CASH DEPOSIT"",$C705)),
      ISNUMBER(SEARCH(""CASH DEPOSIT"",$C70"&amp;"5)),
      COUNTIFS('SUMMARY DATA'!$D:$D,$C705,'SUMMARY DATA'!$B:$B,""RWS"")&lt;&gt;1
    ),
    """",
    IFERROR(TEXTJOIN(CHAR(10),TRUE,FILTER('SUMMARY DATA'!I:I,'SUMMARY DATA'!$D:$D=$C705,'SUMMARY DATA'!$B:$B=""RWS"")),"""")
  )
)"),"")</f>
        <v/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Height="1" spans="1:27">
      <c r="A706" s="2" t="s">
        <v>2213</v>
      </c>
      <c r="B706" s="15">
        <v>46031</v>
      </c>
      <c r="C706" s="2" t="s">
        <v>2214</v>
      </c>
      <c r="D706" s="3">
        <v>55</v>
      </c>
      <c r="E706" s="16" t="str">
        <f>IFERROR(__xludf.DUMMYFUNCTION("IFERROR(
  TEXTJOIN(CHAR(10),TRUE,FILTER('SUMMARY DATA'!E:E,'SUMMARY DATA'!$A:$A=$A706,'SUMMARY DATA'!$C:$C=$B706,'SUMMARY DATA'!$B:$B=""RWS"")),
  IF(
    OR(
      ISNUMBER(SEARCH(""CDM CASH DEPOSIT"",$C706)),
      ISNUMBER(SEARCH(""CASH DEPOSIT"",$C70"&amp;"6)),
      COUNTIFS('SUMMARY DATA'!$D:$D,$C706,'SUMMARY DATA'!$B:$B,""RWS"")&lt;&gt;1
    ),
    """",
    IFERROR(TEXTJOIN(CHAR(10),TRUE,FILTER('SUMMARY DATA'!E:E,'SUMMARY DATA'!$D:$D=$C706,'SUMMARY DATA'!$B:$B=""RWS"")),"""")
  )
)"),"")</f>
        <v/>
      </c>
      <c r="F706" s="17" t="str">
        <f>IFERROR(__xludf.DUMMYFUNCTION("IFERROR(
  TEXTJOIN(CHAR(10),TRUE,FILTER('SUMMARY DATA'!F:F,'SUMMARY DATA'!$A:$A=$A706,'SUMMARY DATA'!$C:$C=$B706,'SUMMARY DATA'!$B:$B=""RWS"")),
  IF(
    OR(
      ISNUMBER(SEARCH(""CDM CASH DEPOSIT"",$C706)),
      ISNUMBER(SEARCH(""CASH DEPOSIT"",$C70"&amp;"6)),
      COUNTIFS('SUMMARY DATA'!$D:$D,$C706,'SUMMARY DATA'!$B:$B,""RWS"")&lt;&gt;1
    ),
    """",
    IFERROR(TEXTJOIN(CHAR(10),TRUE,FILTER('SUMMARY DATA'!F:F,'SUMMARY DATA'!$D:$D=$C706,'SUMMARY DATA'!$B:$B=""RWS"")),"""")
  )
)"),"")</f>
        <v/>
      </c>
      <c r="G706" s="17" t="str">
        <f>IFERROR(__xludf.DUMMYFUNCTION("IFERROR(
  TEXTJOIN(CHAR(10),TRUE,FILTER('SUMMARY DATA'!G:G,'SUMMARY DATA'!$A:$A=$A706,'SUMMARY DATA'!$C:$C=$B706,'SUMMARY DATA'!$B:$B=""RWS"")),
  IF(
    OR(
      ISNUMBER(SEARCH(""CDM CASH DEPOSIT"",$C706)),
      ISNUMBER(SEARCH(""CASH DEPOSIT"",$C70"&amp;"6)),
      COUNTIFS('SUMMARY DATA'!$D:$D,$C706,'SUMMARY DATA'!$B:$B,""RWS"")&lt;&gt;1
    ),
    """",
    IFERROR(TEXTJOIN(CHAR(10),TRUE,FILTER('SUMMARY DATA'!G:G,'SUMMARY DATA'!$D:$D=$C706,'SUMMARY DATA'!$B:$B=""RWS"")),"""")
  )
)"),"")</f>
        <v/>
      </c>
      <c r="H706" s="18" t="str">
        <f>IFERROR(__xludf.DUMMYFUNCTION("IFERROR(
  TEXTJOIN(CHAR(10),TRUE,FILTER('SUMMARY DATA'!H:H,'SUMMARY DATA'!$A:$A=$A706,'SUMMARY DATA'!$C:$C=$B706,'SUMMARY DATA'!$B:$B=""RWS"",'SUMMARY DATA'!$H:$H=$D706)),
  IF(
    OR(
      ISNUMBER(SEARCH(""CDM CASH DEPOSIT"",$C706)),
      ISNUMBER(S"&amp;"EARCH(""CASH DEPOSIT"",$C706))
    ),
    """",
    IFERROR(TEXTJOIN(CHAR(10),TRUE,FILTER('SUMMARY DATA'!H:H,'SUMMARY DATA'!$D:$D=$C706,'SUMMARY DATA'!$B:$B=""RWS"",'SUMMARY DATA'!$H:$H=$D706)),"""")
  )
)"),"")</f>
        <v/>
      </c>
      <c r="I706" s="18" t="str">
        <f>IFERROR(__xludf.DUMMYFUNCTION("IF(H706="""","""",
SUM(ARRAYFORMULA(VALUE(SPLIT(H706,CHAR(10)))))
)"),"")</f>
        <v/>
      </c>
      <c r="J706" s="17" t="str">
        <f>IFERROR(__xludf.DUMMYFUNCTION("IFERROR(
  TEXTJOIN(CHAR(10),TRUE,FILTER('SUMMARY DATA'!I:I,'SUMMARY DATA'!$A:$A=$A706,'SUMMARY DATA'!$C:$C=$B706,'SUMMARY DATA'!$B:$B=""RWS"")),
  IF(
    OR(
      ISNUMBER(SEARCH(""CDM CASH DEPOSIT"",$C706)),
      ISNUMBER(SEARCH(""CASH DEPOSIT"",$C70"&amp;"6)),
      COUNTIFS('SUMMARY DATA'!$D:$D,$C706,'SUMMARY DATA'!$B:$B,""RWS"")&lt;&gt;1
    ),
    """",
    IFERROR(TEXTJOIN(CHAR(10),TRUE,FILTER('SUMMARY DATA'!I:I,'SUMMARY DATA'!$D:$D=$C706,'SUMMARY DATA'!$B:$B=""RWS"")),"""")
  )
)"),"")</f>
        <v/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Height="1" spans="1:27">
      <c r="A707" s="2" t="s">
        <v>2215</v>
      </c>
      <c r="B707" s="15">
        <v>46031</v>
      </c>
      <c r="C707" s="2" t="s">
        <v>2216</v>
      </c>
      <c r="D707" s="3">
        <v>45</v>
      </c>
      <c r="E707" s="16" t="str">
        <f>IFERROR(__xludf.DUMMYFUNCTION("IFERROR(
  TEXTJOIN(CHAR(10),TRUE,FILTER('SUMMARY DATA'!E:E,'SUMMARY DATA'!$A:$A=$A707,'SUMMARY DATA'!$C:$C=$B707,'SUMMARY DATA'!$B:$B=""RWS"")),
  IF(
    OR(
      ISNUMBER(SEARCH(""CDM CASH DEPOSIT"",$C707)),
      ISNUMBER(SEARCH(""CASH DEPOSIT"",$C70"&amp;"7)),
      COUNTIFS('SUMMARY DATA'!$D:$D,$C707,'SUMMARY DATA'!$B:$B,""RWS"")&lt;&gt;1
    ),
    """",
    IFERROR(TEXTJOIN(CHAR(10),TRUE,FILTER('SUMMARY DATA'!E:E,'SUMMARY DATA'!$D:$D=$C707,'SUMMARY DATA'!$B:$B=""RWS"")),"""")
  )
)"),"")</f>
        <v/>
      </c>
      <c r="F707" s="17" t="str">
        <f>IFERROR(__xludf.DUMMYFUNCTION("IFERROR(
  TEXTJOIN(CHAR(10),TRUE,FILTER('SUMMARY DATA'!F:F,'SUMMARY DATA'!$A:$A=$A707,'SUMMARY DATA'!$C:$C=$B707,'SUMMARY DATA'!$B:$B=""RWS"")),
  IF(
    OR(
      ISNUMBER(SEARCH(""CDM CASH DEPOSIT"",$C707)),
      ISNUMBER(SEARCH(""CASH DEPOSIT"",$C70"&amp;"7)),
      COUNTIFS('SUMMARY DATA'!$D:$D,$C707,'SUMMARY DATA'!$B:$B,""RWS"")&lt;&gt;1
    ),
    """",
    IFERROR(TEXTJOIN(CHAR(10),TRUE,FILTER('SUMMARY DATA'!F:F,'SUMMARY DATA'!$D:$D=$C707,'SUMMARY DATA'!$B:$B=""RWS"")),"""")
  )
)"),"")</f>
        <v/>
      </c>
      <c r="G707" s="17" t="str">
        <f>IFERROR(__xludf.DUMMYFUNCTION("IFERROR(
  TEXTJOIN(CHAR(10),TRUE,FILTER('SUMMARY DATA'!G:G,'SUMMARY DATA'!$A:$A=$A707,'SUMMARY DATA'!$C:$C=$B707,'SUMMARY DATA'!$B:$B=""RWS"")),
  IF(
    OR(
      ISNUMBER(SEARCH(""CDM CASH DEPOSIT"",$C707)),
      ISNUMBER(SEARCH(""CASH DEPOSIT"",$C70"&amp;"7)),
      COUNTIFS('SUMMARY DATA'!$D:$D,$C707,'SUMMARY DATA'!$B:$B,""RWS"")&lt;&gt;1
    ),
    """",
    IFERROR(TEXTJOIN(CHAR(10),TRUE,FILTER('SUMMARY DATA'!G:G,'SUMMARY DATA'!$D:$D=$C707,'SUMMARY DATA'!$B:$B=""RWS"")),"""")
  )
)"),"")</f>
        <v/>
      </c>
      <c r="H707" s="18" t="str">
        <f>IFERROR(__xludf.DUMMYFUNCTION("IFERROR(
  TEXTJOIN(CHAR(10),TRUE,FILTER('SUMMARY DATA'!H:H,'SUMMARY DATA'!$A:$A=$A707,'SUMMARY DATA'!$C:$C=$B707,'SUMMARY DATA'!$B:$B=""RWS"",'SUMMARY DATA'!$H:$H=$D707)),
  IF(
    OR(
      ISNUMBER(SEARCH(""CDM CASH DEPOSIT"",$C707)),
      ISNUMBER(S"&amp;"EARCH(""CASH DEPOSIT"",$C707))
    ),
    """",
    IFERROR(TEXTJOIN(CHAR(10),TRUE,FILTER('SUMMARY DATA'!H:H,'SUMMARY DATA'!$D:$D=$C707,'SUMMARY DATA'!$B:$B=""RWS"",'SUMMARY DATA'!$H:$H=$D707)),"""")
  )
)"),"")</f>
        <v/>
      </c>
      <c r="I707" s="18" t="str">
        <f>IFERROR(__xludf.DUMMYFUNCTION("IF(H707="""","""",
SUM(ARRAYFORMULA(VALUE(SPLIT(H707,CHAR(10)))))
)"),"")</f>
        <v/>
      </c>
      <c r="J707" s="17" t="str">
        <f>IFERROR(__xludf.DUMMYFUNCTION("IFERROR(
  TEXTJOIN(CHAR(10),TRUE,FILTER('SUMMARY DATA'!I:I,'SUMMARY DATA'!$A:$A=$A707,'SUMMARY DATA'!$C:$C=$B707,'SUMMARY DATA'!$B:$B=""RWS"")),
  IF(
    OR(
      ISNUMBER(SEARCH(""CDM CASH DEPOSIT"",$C707)),
      ISNUMBER(SEARCH(""CASH DEPOSIT"",$C70"&amp;"7)),
      COUNTIFS('SUMMARY DATA'!$D:$D,$C707,'SUMMARY DATA'!$B:$B,""RWS"")&lt;&gt;1
    ),
    """",
    IFERROR(TEXTJOIN(CHAR(10),TRUE,FILTER('SUMMARY DATA'!I:I,'SUMMARY DATA'!$D:$D=$C707,'SUMMARY DATA'!$B:$B=""RWS"")),"""")
  )
)"),"")</f>
        <v/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Height="1" spans="1:27">
      <c r="A708" s="2" t="s">
        <v>2217</v>
      </c>
      <c r="B708" s="15">
        <v>46031</v>
      </c>
      <c r="C708" s="2" t="s">
        <v>2218</v>
      </c>
      <c r="D708" s="3">
        <v>25</v>
      </c>
      <c r="E708" s="16" t="str">
        <f>IFERROR(__xludf.DUMMYFUNCTION("IFERROR(
  TEXTJOIN(CHAR(10),TRUE,FILTER('SUMMARY DATA'!E:E,'SUMMARY DATA'!$A:$A=$A708,'SUMMARY DATA'!$C:$C=$B708,'SUMMARY DATA'!$B:$B=""RWS"")),
  IF(
    OR(
      ISNUMBER(SEARCH(""CDM CASH DEPOSIT"",$C708)),
      ISNUMBER(SEARCH(""CASH DEPOSIT"",$C70"&amp;"8)),
      COUNTIFS('SUMMARY DATA'!$D:$D,$C708,'SUMMARY DATA'!$B:$B,""RWS"")&lt;&gt;1
    ),
    """",
    IFERROR(TEXTJOIN(CHAR(10),TRUE,FILTER('SUMMARY DATA'!E:E,'SUMMARY DATA'!$D:$D=$C708,'SUMMARY DATA'!$B:$B=""RWS"")),"""")
  )
)"),"")</f>
        <v/>
      </c>
      <c r="F708" s="17" t="str">
        <f>IFERROR(__xludf.DUMMYFUNCTION("IFERROR(
  TEXTJOIN(CHAR(10),TRUE,FILTER('SUMMARY DATA'!F:F,'SUMMARY DATA'!$A:$A=$A708,'SUMMARY DATA'!$C:$C=$B708,'SUMMARY DATA'!$B:$B=""RWS"")),
  IF(
    OR(
      ISNUMBER(SEARCH(""CDM CASH DEPOSIT"",$C708)),
      ISNUMBER(SEARCH(""CASH DEPOSIT"",$C70"&amp;"8)),
      COUNTIFS('SUMMARY DATA'!$D:$D,$C708,'SUMMARY DATA'!$B:$B,""RWS"")&lt;&gt;1
    ),
    """",
    IFERROR(TEXTJOIN(CHAR(10),TRUE,FILTER('SUMMARY DATA'!F:F,'SUMMARY DATA'!$D:$D=$C708,'SUMMARY DATA'!$B:$B=""RWS"")),"""")
  )
)"),"")</f>
        <v/>
      </c>
      <c r="G708" s="17" t="str">
        <f>IFERROR(__xludf.DUMMYFUNCTION("IFERROR(
  TEXTJOIN(CHAR(10),TRUE,FILTER('SUMMARY DATA'!G:G,'SUMMARY DATA'!$A:$A=$A708,'SUMMARY DATA'!$C:$C=$B708,'SUMMARY DATA'!$B:$B=""RWS"")),
  IF(
    OR(
      ISNUMBER(SEARCH(""CDM CASH DEPOSIT"",$C708)),
      ISNUMBER(SEARCH(""CASH DEPOSIT"",$C70"&amp;"8)),
      COUNTIFS('SUMMARY DATA'!$D:$D,$C708,'SUMMARY DATA'!$B:$B,""RWS"")&lt;&gt;1
    ),
    """",
    IFERROR(TEXTJOIN(CHAR(10),TRUE,FILTER('SUMMARY DATA'!G:G,'SUMMARY DATA'!$D:$D=$C708,'SUMMARY DATA'!$B:$B=""RWS"")),"""")
  )
)"),"")</f>
        <v/>
      </c>
      <c r="H708" s="18" t="str">
        <f>IFERROR(__xludf.DUMMYFUNCTION("IFERROR(
  TEXTJOIN(CHAR(10),TRUE,FILTER('SUMMARY DATA'!H:H,'SUMMARY DATA'!$A:$A=$A708,'SUMMARY DATA'!$C:$C=$B708,'SUMMARY DATA'!$B:$B=""RWS"",'SUMMARY DATA'!$H:$H=$D708)),
  IF(
    OR(
      ISNUMBER(SEARCH(""CDM CASH DEPOSIT"",$C708)),
      ISNUMBER(S"&amp;"EARCH(""CASH DEPOSIT"",$C708))
    ),
    """",
    IFERROR(TEXTJOIN(CHAR(10),TRUE,FILTER('SUMMARY DATA'!H:H,'SUMMARY DATA'!$D:$D=$C708,'SUMMARY DATA'!$B:$B=""RWS"",'SUMMARY DATA'!$H:$H=$D708)),"""")
  )
)"),"")</f>
        <v/>
      </c>
      <c r="I708" s="18" t="str">
        <f>IFERROR(__xludf.DUMMYFUNCTION("IF(H708="""","""",
SUM(ARRAYFORMULA(VALUE(SPLIT(H708,CHAR(10)))))
)"),"")</f>
        <v/>
      </c>
      <c r="J708" s="17" t="str">
        <f>IFERROR(__xludf.DUMMYFUNCTION("IFERROR(
  TEXTJOIN(CHAR(10),TRUE,FILTER('SUMMARY DATA'!I:I,'SUMMARY DATA'!$A:$A=$A708,'SUMMARY DATA'!$C:$C=$B708,'SUMMARY DATA'!$B:$B=""RWS"")),
  IF(
    OR(
      ISNUMBER(SEARCH(""CDM CASH DEPOSIT"",$C708)),
      ISNUMBER(SEARCH(""CASH DEPOSIT"",$C70"&amp;"8)),
      COUNTIFS('SUMMARY DATA'!$D:$D,$C708,'SUMMARY DATA'!$B:$B,""RWS"")&lt;&gt;1
    ),
    """",
    IFERROR(TEXTJOIN(CHAR(10),TRUE,FILTER('SUMMARY DATA'!I:I,'SUMMARY DATA'!$D:$D=$C708,'SUMMARY DATA'!$B:$B=""RWS"")),"""")
  )
)"),"")</f>
        <v/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Height="1" spans="1:27">
      <c r="A709" s="2" t="s">
        <v>2219</v>
      </c>
      <c r="B709" s="15">
        <v>46031</v>
      </c>
      <c r="C709" s="2" t="s">
        <v>2220</v>
      </c>
      <c r="D709" s="3">
        <v>232</v>
      </c>
      <c r="E709" s="16" t="str">
        <f>IFERROR(__xludf.DUMMYFUNCTION("IFERROR(
  TEXTJOIN(CHAR(10),TRUE,FILTER('SUMMARY DATA'!E:E,'SUMMARY DATA'!$A:$A=$A709,'SUMMARY DATA'!$C:$C=$B709,'SUMMARY DATA'!$B:$B=""RWS"")),
  IF(
    OR(
      ISNUMBER(SEARCH(""CDM CASH DEPOSIT"",$C709)),
      ISNUMBER(SEARCH(""CASH DEPOSIT"",$C70"&amp;"9)),
      COUNTIFS('SUMMARY DATA'!$D:$D,$C709,'SUMMARY DATA'!$B:$B,""RWS"")&lt;&gt;1
    ),
    """",
    IFERROR(TEXTJOIN(CHAR(10),TRUE,FILTER('SUMMARY DATA'!E:E,'SUMMARY DATA'!$D:$D=$C709,'SUMMARY DATA'!$B:$B=""RWS"")),"""")
  )
)"),"")</f>
        <v/>
      </c>
      <c r="F709" s="17" t="str">
        <f>IFERROR(__xludf.DUMMYFUNCTION("IFERROR(
  TEXTJOIN(CHAR(10),TRUE,FILTER('SUMMARY DATA'!F:F,'SUMMARY DATA'!$A:$A=$A709,'SUMMARY DATA'!$C:$C=$B709,'SUMMARY DATA'!$B:$B=""RWS"")),
  IF(
    OR(
      ISNUMBER(SEARCH(""CDM CASH DEPOSIT"",$C709)),
      ISNUMBER(SEARCH(""CASH DEPOSIT"",$C70"&amp;"9)),
      COUNTIFS('SUMMARY DATA'!$D:$D,$C709,'SUMMARY DATA'!$B:$B,""RWS"")&lt;&gt;1
    ),
    """",
    IFERROR(TEXTJOIN(CHAR(10),TRUE,FILTER('SUMMARY DATA'!F:F,'SUMMARY DATA'!$D:$D=$C709,'SUMMARY DATA'!$B:$B=""RWS"")),"""")
  )
)"),"")</f>
        <v/>
      </c>
      <c r="G709" s="17" t="str">
        <f>IFERROR(__xludf.DUMMYFUNCTION("IFERROR(
  TEXTJOIN(CHAR(10),TRUE,FILTER('SUMMARY DATA'!G:G,'SUMMARY DATA'!$A:$A=$A709,'SUMMARY DATA'!$C:$C=$B709,'SUMMARY DATA'!$B:$B=""RWS"")),
  IF(
    OR(
      ISNUMBER(SEARCH(""CDM CASH DEPOSIT"",$C709)),
      ISNUMBER(SEARCH(""CASH DEPOSIT"",$C70"&amp;"9)),
      COUNTIFS('SUMMARY DATA'!$D:$D,$C709,'SUMMARY DATA'!$B:$B,""RWS"")&lt;&gt;1
    ),
    """",
    IFERROR(TEXTJOIN(CHAR(10),TRUE,FILTER('SUMMARY DATA'!G:G,'SUMMARY DATA'!$D:$D=$C709,'SUMMARY DATA'!$B:$B=""RWS"")),"""")
  )
)"),"")</f>
        <v/>
      </c>
      <c r="H709" s="18" t="str">
        <f>IFERROR(__xludf.DUMMYFUNCTION("IFERROR(
  TEXTJOIN(CHAR(10),TRUE,FILTER('SUMMARY DATA'!H:H,'SUMMARY DATA'!$A:$A=$A709,'SUMMARY DATA'!$C:$C=$B709,'SUMMARY DATA'!$B:$B=""RWS"",'SUMMARY DATA'!$H:$H=$D709)),
  IF(
    OR(
      ISNUMBER(SEARCH(""CDM CASH DEPOSIT"",$C709)),
      ISNUMBER(S"&amp;"EARCH(""CASH DEPOSIT"",$C709))
    ),
    """",
    IFERROR(TEXTJOIN(CHAR(10),TRUE,FILTER('SUMMARY DATA'!H:H,'SUMMARY DATA'!$D:$D=$C709,'SUMMARY DATA'!$B:$B=""RWS"",'SUMMARY DATA'!$H:$H=$D709)),"""")
  )
)"),"")</f>
        <v/>
      </c>
      <c r="I709" s="18" t="str">
        <f>IFERROR(__xludf.DUMMYFUNCTION("IF(H709="""","""",
SUM(ARRAYFORMULA(VALUE(SPLIT(H709,CHAR(10)))))
)"),"")</f>
        <v/>
      </c>
      <c r="J709" s="17" t="str">
        <f>IFERROR(__xludf.DUMMYFUNCTION("IFERROR(
  TEXTJOIN(CHAR(10),TRUE,FILTER('SUMMARY DATA'!I:I,'SUMMARY DATA'!$A:$A=$A709,'SUMMARY DATA'!$C:$C=$B709,'SUMMARY DATA'!$B:$B=""RWS"")),
  IF(
    OR(
      ISNUMBER(SEARCH(""CDM CASH DEPOSIT"",$C709)),
      ISNUMBER(SEARCH(""CASH DEPOSIT"",$C70"&amp;"9)),
      COUNTIFS('SUMMARY DATA'!$D:$D,$C709,'SUMMARY DATA'!$B:$B,""RWS"")&lt;&gt;1
    ),
    """",
    IFERROR(TEXTJOIN(CHAR(10),TRUE,FILTER('SUMMARY DATA'!I:I,'SUMMARY DATA'!$D:$D=$C709,'SUMMARY DATA'!$B:$B=""RWS"")),"""")
  )
)"),"")</f>
        <v/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Height="1" spans="1:27">
      <c r="A710" s="2" t="s">
        <v>2221</v>
      </c>
      <c r="B710" s="15">
        <v>46031</v>
      </c>
      <c r="C710" s="2" t="s">
        <v>2222</v>
      </c>
      <c r="D710" s="3">
        <v>50</v>
      </c>
      <c r="E710" s="16" t="str">
        <f>IFERROR(__xludf.DUMMYFUNCTION("IFERROR(
  TEXTJOIN(CHAR(10),TRUE,FILTER('SUMMARY DATA'!E:E,'SUMMARY DATA'!$A:$A=$A710,'SUMMARY DATA'!$C:$C=$B710,'SUMMARY DATA'!$B:$B=""RWS"")),
  IF(
    OR(
      ISNUMBER(SEARCH(""CDM CASH DEPOSIT"",$C710)),
      ISNUMBER(SEARCH(""CASH DEPOSIT"",$C71"&amp;"0)),
      COUNTIFS('SUMMARY DATA'!$D:$D,$C710,'SUMMARY DATA'!$B:$B,""RWS"")&lt;&gt;1
    ),
    """",
    IFERROR(TEXTJOIN(CHAR(10),TRUE,FILTER('SUMMARY DATA'!E:E,'SUMMARY DATA'!$D:$D=$C710,'SUMMARY DATA'!$B:$B=""RWS"")),"""")
  )
)"),"")</f>
        <v/>
      </c>
      <c r="F710" s="17" t="str">
        <f>IFERROR(__xludf.DUMMYFUNCTION("IFERROR(
  TEXTJOIN(CHAR(10),TRUE,FILTER('SUMMARY DATA'!F:F,'SUMMARY DATA'!$A:$A=$A710,'SUMMARY DATA'!$C:$C=$B710,'SUMMARY DATA'!$B:$B=""RWS"")),
  IF(
    OR(
      ISNUMBER(SEARCH(""CDM CASH DEPOSIT"",$C710)),
      ISNUMBER(SEARCH(""CASH DEPOSIT"",$C71"&amp;"0)),
      COUNTIFS('SUMMARY DATA'!$D:$D,$C710,'SUMMARY DATA'!$B:$B,""RWS"")&lt;&gt;1
    ),
    """",
    IFERROR(TEXTJOIN(CHAR(10),TRUE,FILTER('SUMMARY DATA'!F:F,'SUMMARY DATA'!$D:$D=$C710,'SUMMARY DATA'!$B:$B=""RWS"")),"""")
  )
)"),"")</f>
        <v/>
      </c>
      <c r="G710" s="17" t="str">
        <f>IFERROR(__xludf.DUMMYFUNCTION("IFERROR(
  TEXTJOIN(CHAR(10),TRUE,FILTER('SUMMARY DATA'!G:G,'SUMMARY DATA'!$A:$A=$A710,'SUMMARY DATA'!$C:$C=$B710,'SUMMARY DATA'!$B:$B=""RWS"")),
  IF(
    OR(
      ISNUMBER(SEARCH(""CDM CASH DEPOSIT"",$C710)),
      ISNUMBER(SEARCH(""CASH DEPOSIT"",$C71"&amp;"0)),
      COUNTIFS('SUMMARY DATA'!$D:$D,$C710,'SUMMARY DATA'!$B:$B,""RWS"")&lt;&gt;1
    ),
    """",
    IFERROR(TEXTJOIN(CHAR(10),TRUE,FILTER('SUMMARY DATA'!G:G,'SUMMARY DATA'!$D:$D=$C710,'SUMMARY DATA'!$B:$B=""RWS"")),"""")
  )
)"),"")</f>
        <v/>
      </c>
      <c r="H710" s="18" t="str">
        <f>IFERROR(__xludf.DUMMYFUNCTION("IFERROR(
  TEXTJOIN(CHAR(10),TRUE,FILTER('SUMMARY DATA'!H:H,'SUMMARY DATA'!$A:$A=$A710,'SUMMARY DATA'!$C:$C=$B710,'SUMMARY DATA'!$B:$B=""RWS"",'SUMMARY DATA'!$H:$H=$D710)),
  IF(
    OR(
      ISNUMBER(SEARCH(""CDM CASH DEPOSIT"",$C710)),
      ISNUMBER(S"&amp;"EARCH(""CASH DEPOSIT"",$C710))
    ),
    """",
    IFERROR(TEXTJOIN(CHAR(10),TRUE,FILTER('SUMMARY DATA'!H:H,'SUMMARY DATA'!$D:$D=$C710,'SUMMARY DATA'!$B:$B=""RWS"",'SUMMARY DATA'!$H:$H=$D710)),"""")
  )
)"),"")</f>
        <v/>
      </c>
      <c r="I710" s="18" t="str">
        <f>IFERROR(__xludf.DUMMYFUNCTION("IF(H710="""","""",
SUM(ARRAYFORMULA(VALUE(SPLIT(H710,CHAR(10)))))
)"),"")</f>
        <v/>
      </c>
      <c r="J710" s="17" t="str">
        <f>IFERROR(__xludf.DUMMYFUNCTION("IFERROR(
  TEXTJOIN(CHAR(10),TRUE,FILTER('SUMMARY DATA'!I:I,'SUMMARY DATA'!$A:$A=$A710,'SUMMARY DATA'!$C:$C=$B710,'SUMMARY DATA'!$B:$B=""RWS"")),
  IF(
    OR(
      ISNUMBER(SEARCH(""CDM CASH DEPOSIT"",$C710)),
      ISNUMBER(SEARCH(""CASH DEPOSIT"",$C71"&amp;"0)),
      COUNTIFS('SUMMARY DATA'!$D:$D,$C710,'SUMMARY DATA'!$B:$B,""RWS"")&lt;&gt;1
    ),
    """",
    IFERROR(TEXTJOIN(CHAR(10),TRUE,FILTER('SUMMARY DATA'!I:I,'SUMMARY DATA'!$D:$D=$C710,'SUMMARY DATA'!$B:$B=""RWS"")),"""")
  )
)"),"")</f>
        <v/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Height="1" spans="1:27">
      <c r="A711" s="2" t="s">
        <v>2223</v>
      </c>
      <c r="B711" s="15">
        <v>46030</v>
      </c>
      <c r="C711" s="2" t="s">
        <v>2224</v>
      </c>
      <c r="D711" s="3">
        <v>58.52</v>
      </c>
      <c r="E711" s="16" t="str">
        <f>IFERROR(__xludf.DUMMYFUNCTION("IFERROR(
  TEXTJOIN(CHAR(10),TRUE,FILTER('SUMMARY DATA'!E:E,'SUMMARY DATA'!$A:$A=$A711,'SUMMARY DATA'!$C:$C=$B711,'SUMMARY DATA'!$B:$B=""RWS"")),
  IF(
    OR(
      ISNUMBER(SEARCH(""CDM CASH DEPOSIT"",$C711)),
      ISNUMBER(SEARCH(""CASH DEPOSIT"",$C71"&amp;"1)),
      COUNTIFS('SUMMARY DATA'!$D:$D,$C711,'SUMMARY DATA'!$B:$B,""RWS"")&lt;&gt;1
    ),
    """",
    IFERROR(TEXTJOIN(CHAR(10),TRUE,FILTER('SUMMARY DATA'!E:E,'SUMMARY DATA'!$D:$D=$C711,'SUMMARY DATA'!$B:$B=""RWS"")),"""")
  )
)"),"")</f>
        <v/>
      </c>
      <c r="F711" s="17" t="str">
        <f>IFERROR(__xludf.DUMMYFUNCTION("IFERROR(
  TEXTJOIN(CHAR(10),TRUE,FILTER('SUMMARY DATA'!F:F,'SUMMARY DATA'!$A:$A=$A711,'SUMMARY DATA'!$C:$C=$B711,'SUMMARY DATA'!$B:$B=""RWS"")),
  IF(
    OR(
      ISNUMBER(SEARCH(""CDM CASH DEPOSIT"",$C711)),
      ISNUMBER(SEARCH(""CASH DEPOSIT"",$C71"&amp;"1)),
      COUNTIFS('SUMMARY DATA'!$D:$D,$C711,'SUMMARY DATA'!$B:$B,""RWS"")&lt;&gt;1
    ),
    """",
    IFERROR(TEXTJOIN(CHAR(10),TRUE,FILTER('SUMMARY DATA'!F:F,'SUMMARY DATA'!$D:$D=$C711,'SUMMARY DATA'!$B:$B=""RWS"")),"""")
  )
)"),"")</f>
        <v/>
      </c>
      <c r="G711" s="17" t="str">
        <f>IFERROR(__xludf.DUMMYFUNCTION("IFERROR(
  TEXTJOIN(CHAR(10),TRUE,FILTER('SUMMARY DATA'!G:G,'SUMMARY DATA'!$A:$A=$A711,'SUMMARY DATA'!$C:$C=$B711,'SUMMARY DATA'!$B:$B=""RWS"")),
  IF(
    OR(
      ISNUMBER(SEARCH(""CDM CASH DEPOSIT"",$C711)),
      ISNUMBER(SEARCH(""CASH DEPOSIT"",$C71"&amp;"1)),
      COUNTIFS('SUMMARY DATA'!$D:$D,$C711,'SUMMARY DATA'!$B:$B,""RWS"")&lt;&gt;1
    ),
    """",
    IFERROR(TEXTJOIN(CHAR(10),TRUE,FILTER('SUMMARY DATA'!G:G,'SUMMARY DATA'!$D:$D=$C711,'SUMMARY DATA'!$B:$B=""RWS"")),"""")
  )
)"),"")</f>
        <v/>
      </c>
      <c r="H711" s="18" t="str">
        <f>IFERROR(__xludf.DUMMYFUNCTION("IFERROR(
  TEXTJOIN(CHAR(10),TRUE,FILTER('SUMMARY DATA'!H:H,'SUMMARY DATA'!$A:$A=$A711,'SUMMARY DATA'!$C:$C=$B711,'SUMMARY DATA'!$B:$B=""RWS"",'SUMMARY DATA'!$H:$H=$D711)),
  IF(
    OR(
      ISNUMBER(SEARCH(""CDM CASH DEPOSIT"",$C711)),
      ISNUMBER(S"&amp;"EARCH(""CASH DEPOSIT"",$C711))
    ),
    """",
    IFERROR(TEXTJOIN(CHAR(10),TRUE,FILTER('SUMMARY DATA'!H:H,'SUMMARY DATA'!$D:$D=$C711,'SUMMARY DATA'!$B:$B=""RWS"",'SUMMARY DATA'!$H:$H=$D711)),"""")
  )
)"),"")</f>
        <v/>
      </c>
      <c r="I711" s="18" t="str">
        <f>IFERROR(__xludf.DUMMYFUNCTION("IF(H711="""","""",
SUM(ARRAYFORMULA(VALUE(SPLIT(H711,CHAR(10)))))
)"),"")</f>
        <v/>
      </c>
      <c r="J711" s="17" t="str">
        <f>IFERROR(__xludf.DUMMYFUNCTION("IFERROR(
  TEXTJOIN(CHAR(10),TRUE,FILTER('SUMMARY DATA'!I:I,'SUMMARY DATA'!$A:$A=$A711,'SUMMARY DATA'!$C:$C=$B711,'SUMMARY DATA'!$B:$B=""RWS"")),
  IF(
    OR(
      ISNUMBER(SEARCH(""CDM CASH DEPOSIT"",$C711)),
      ISNUMBER(SEARCH(""CASH DEPOSIT"",$C71"&amp;"1)),
      COUNTIFS('SUMMARY DATA'!$D:$D,$C711,'SUMMARY DATA'!$B:$B,""RWS"")&lt;&gt;1
    ),
    """",
    IFERROR(TEXTJOIN(CHAR(10),TRUE,FILTER('SUMMARY DATA'!I:I,'SUMMARY DATA'!$D:$D=$C711,'SUMMARY DATA'!$B:$B=""RWS"")),"""")
  )
)"),"")</f>
        <v/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Height="1" spans="1:27">
      <c r="A712" s="2" t="s">
        <v>2225</v>
      </c>
      <c r="B712" s="15">
        <v>46030</v>
      </c>
      <c r="C712" s="2" t="s">
        <v>2051</v>
      </c>
      <c r="D712" s="3">
        <v>129.45</v>
      </c>
      <c r="E712" s="16" t="str">
        <f>IFERROR(__xludf.DUMMYFUNCTION("IFERROR(
  TEXTJOIN(CHAR(10),TRUE,FILTER('SUMMARY DATA'!E:E,'SUMMARY DATA'!$A:$A=$A712,'SUMMARY DATA'!$C:$C=$B712,'SUMMARY DATA'!$B:$B=""RWS"")),
  IF(
    OR(
      ISNUMBER(SEARCH(""CDM CASH DEPOSIT"",$C712)),
      ISNUMBER(SEARCH(""CASH DEPOSIT"",$C71"&amp;"2)),
      COUNTIFS('SUMMARY DATA'!$D:$D,$C712,'SUMMARY DATA'!$B:$B,""RWS"")&lt;&gt;1
    ),
    """",
    IFERROR(TEXTJOIN(CHAR(10),TRUE,FILTER('SUMMARY DATA'!E:E,'SUMMARY DATA'!$D:$D=$C712,'SUMMARY DATA'!$B:$B=""RWS"")),"""")
  )
)"),"")</f>
        <v/>
      </c>
      <c r="F712" s="17" t="str">
        <f>IFERROR(__xludf.DUMMYFUNCTION("IFERROR(
  TEXTJOIN(CHAR(10),TRUE,FILTER('SUMMARY DATA'!F:F,'SUMMARY DATA'!$A:$A=$A712,'SUMMARY DATA'!$C:$C=$B712,'SUMMARY DATA'!$B:$B=""RWS"")),
  IF(
    OR(
      ISNUMBER(SEARCH(""CDM CASH DEPOSIT"",$C712)),
      ISNUMBER(SEARCH(""CASH DEPOSIT"",$C71"&amp;"2)),
      COUNTIFS('SUMMARY DATA'!$D:$D,$C712,'SUMMARY DATA'!$B:$B,""RWS"")&lt;&gt;1
    ),
    """",
    IFERROR(TEXTJOIN(CHAR(10),TRUE,FILTER('SUMMARY DATA'!F:F,'SUMMARY DATA'!$D:$D=$C712,'SUMMARY DATA'!$B:$B=""RWS"")),"""")
  )
)"),"")</f>
        <v/>
      </c>
      <c r="G712" s="17" t="str">
        <f>IFERROR(__xludf.DUMMYFUNCTION("IFERROR(
  TEXTJOIN(CHAR(10),TRUE,FILTER('SUMMARY DATA'!G:G,'SUMMARY DATA'!$A:$A=$A712,'SUMMARY DATA'!$C:$C=$B712,'SUMMARY DATA'!$B:$B=""RWS"")),
  IF(
    OR(
      ISNUMBER(SEARCH(""CDM CASH DEPOSIT"",$C712)),
      ISNUMBER(SEARCH(""CASH DEPOSIT"",$C71"&amp;"2)),
      COUNTIFS('SUMMARY DATA'!$D:$D,$C712,'SUMMARY DATA'!$B:$B,""RWS"")&lt;&gt;1
    ),
    """",
    IFERROR(TEXTJOIN(CHAR(10),TRUE,FILTER('SUMMARY DATA'!G:G,'SUMMARY DATA'!$D:$D=$C712,'SUMMARY DATA'!$B:$B=""RWS"")),"""")
  )
)"),"")</f>
        <v/>
      </c>
      <c r="H712" s="18" t="str">
        <f>IFERROR(__xludf.DUMMYFUNCTION("IFERROR(
  TEXTJOIN(CHAR(10),TRUE,FILTER('SUMMARY DATA'!H:H,'SUMMARY DATA'!$A:$A=$A712,'SUMMARY DATA'!$C:$C=$B712,'SUMMARY DATA'!$B:$B=""RWS"",'SUMMARY DATA'!$H:$H=$D712)),
  IF(
    OR(
      ISNUMBER(SEARCH(""CDM CASH DEPOSIT"",$C712)),
      ISNUMBER(S"&amp;"EARCH(""CASH DEPOSIT"",$C712))
    ),
    """",
    IFERROR(TEXTJOIN(CHAR(10),TRUE,FILTER('SUMMARY DATA'!H:H,'SUMMARY DATA'!$D:$D=$C712,'SUMMARY DATA'!$B:$B=""RWS"",'SUMMARY DATA'!$H:$H=$D712)),"""")
  )
)"),"")</f>
        <v/>
      </c>
      <c r="I712" s="18" t="str">
        <f>IFERROR(__xludf.DUMMYFUNCTION("IF(H712="""","""",
SUM(ARRAYFORMULA(VALUE(SPLIT(H712,CHAR(10)))))
)"),"")</f>
        <v/>
      </c>
      <c r="J712" s="17" t="str">
        <f>IFERROR(__xludf.DUMMYFUNCTION("IFERROR(
  TEXTJOIN(CHAR(10),TRUE,FILTER('SUMMARY DATA'!I:I,'SUMMARY DATA'!$A:$A=$A712,'SUMMARY DATA'!$C:$C=$B712,'SUMMARY DATA'!$B:$B=""RWS"")),
  IF(
    OR(
      ISNUMBER(SEARCH(""CDM CASH DEPOSIT"",$C712)),
      ISNUMBER(SEARCH(""CASH DEPOSIT"",$C71"&amp;"2)),
      COUNTIFS('SUMMARY DATA'!$D:$D,$C712,'SUMMARY DATA'!$B:$B,""RWS"")&lt;&gt;1
    ),
    """",
    IFERROR(TEXTJOIN(CHAR(10),TRUE,FILTER('SUMMARY DATA'!I:I,'SUMMARY DATA'!$D:$D=$C712,'SUMMARY DATA'!$B:$B=""RWS"")),"""")
  )
)"),"")</f>
        <v/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Height="1" spans="1:27">
      <c r="A713" s="2" t="s">
        <v>2226</v>
      </c>
      <c r="B713" s="15">
        <v>46030</v>
      </c>
      <c r="C713" s="2" t="s">
        <v>2227</v>
      </c>
      <c r="D713" s="3">
        <v>70</v>
      </c>
      <c r="E713" s="16" t="str">
        <f>IFERROR(__xludf.DUMMYFUNCTION("IFERROR(
  TEXTJOIN(CHAR(10),TRUE,FILTER('SUMMARY DATA'!E:E,'SUMMARY DATA'!$A:$A=$A713,'SUMMARY DATA'!$C:$C=$B713,'SUMMARY DATA'!$B:$B=""RWS"")),
  IF(
    OR(
      ISNUMBER(SEARCH(""CDM CASH DEPOSIT"",$C713)),
      ISNUMBER(SEARCH(""CASH DEPOSIT"",$C71"&amp;"3)),
      COUNTIFS('SUMMARY DATA'!$D:$D,$C713,'SUMMARY DATA'!$B:$B,""RWS"")&lt;&gt;1
    ),
    """",
    IFERROR(TEXTJOIN(CHAR(10),TRUE,FILTER('SUMMARY DATA'!E:E,'SUMMARY DATA'!$D:$D=$C713,'SUMMARY DATA'!$B:$B=""RWS"")),"""")
  )
)"),"")</f>
        <v/>
      </c>
      <c r="F713" s="17" t="str">
        <f>IFERROR(__xludf.DUMMYFUNCTION("IFERROR(
  TEXTJOIN(CHAR(10),TRUE,FILTER('SUMMARY DATA'!F:F,'SUMMARY DATA'!$A:$A=$A713,'SUMMARY DATA'!$C:$C=$B713,'SUMMARY DATA'!$B:$B=""RWS"")),
  IF(
    OR(
      ISNUMBER(SEARCH(""CDM CASH DEPOSIT"",$C713)),
      ISNUMBER(SEARCH(""CASH DEPOSIT"",$C71"&amp;"3)),
      COUNTIFS('SUMMARY DATA'!$D:$D,$C713,'SUMMARY DATA'!$B:$B,""RWS"")&lt;&gt;1
    ),
    """",
    IFERROR(TEXTJOIN(CHAR(10),TRUE,FILTER('SUMMARY DATA'!F:F,'SUMMARY DATA'!$D:$D=$C713,'SUMMARY DATA'!$B:$B=""RWS"")),"""")
  )
)"),"")</f>
        <v/>
      </c>
      <c r="G713" s="17" t="str">
        <f>IFERROR(__xludf.DUMMYFUNCTION("IFERROR(
  TEXTJOIN(CHAR(10),TRUE,FILTER('SUMMARY DATA'!G:G,'SUMMARY DATA'!$A:$A=$A713,'SUMMARY DATA'!$C:$C=$B713,'SUMMARY DATA'!$B:$B=""RWS"")),
  IF(
    OR(
      ISNUMBER(SEARCH(""CDM CASH DEPOSIT"",$C713)),
      ISNUMBER(SEARCH(""CASH DEPOSIT"",$C71"&amp;"3)),
      COUNTIFS('SUMMARY DATA'!$D:$D,$C713,'SUMMARY DATA'!$B:$B,""RWS"")&lt;&gt;1
    ),
    """",
    IFERROR(TEXTJOIN(CHAR(10),TRUE,FILTER('SUMMARY DATA'!G:G,'SUMMARY DATA'!$D:$D=$C713,'SUMMARY DATA'!$B:$B=""RWS"")),"""")
  )
)"),"")</f>
        <v/>
      </c>
      <c r="H713" s="18" t="str">
        <f>IFERROR(__xludf.DUMMYFUNCTION("IFERROR(
  TEXTJOIN(CHAR(10),TRUE,FILTER('SUMMARY DATA'!H:H,'SUMMARY DATA'!$A:$A=$A713,'SUMMARY DATA'!$C:$C=$B713,'SUMMARY DATA'!$B:$B=""RWS"",'SUMMARY DATA'!$H:$H=$D713)),
  IF(
    OR(
      ISNUMBER(SEARCH(""CDM CASH DEPOSIT"",$C713)),
      ISNUMBER(S"&amp;"EARCH(""CASH DEPOSIT"",$C713))
    ),
    """",
    IFERROR(TEXTJOIN(CHAR(10),TRUE,FILTER('SUMMARY DATA'!H:H,'SUMMARY DATA'!$D:$D=$C713,'SUMMARY DATA'!$B:$B=""RWS"",'SUMMARY DATA'!$H:$H=$D713)),"""")
  )
)"),"")</f>
        <v/>
      </c>
      <c r="I713" s="18" t="str">
        <f>IFERROR(__xludf.DUMMYFUNCTION("IF(H713="""","""",
SUM(ARRAYFORMULA(VALUE(SPLIT(H713,CHAR(10)))))
)"),"")</f>
        <v/>
      </c>
      <c r="J713" s="17" t="str">
        <f>IFERROR(__xludf.DUMMYFUNCTION("IFERROR(
  TEXTJOIN(CHAR(10),TRUE,FILTER('SUMMARY DATA'!I:I,'SUMMARY DATA'!$A:$A=$A713,'SUMMARY DATA'!$C:$C=$B713,'SUMMARY DATA'!$B:$B=""RWS"")),
  IF(
    OR(
      ISNUMBER(SEARCH(""CDM CASH DEPOSIT"",$C713)),
      ISNUMBER(SEARCH(""CASH DEPOSIT"",$C71"&amp;"3)),
      COUNTIFS('SUMMARY DATA'!$D:$D,$C713,'SUMMARY DATA'!$B:$B,""RWS"")&lt;&gt;1
    ),
    """",
    IFERROR(TEXTJOIN(CHAR(10),TRUE,FILTER('SUMMARY DATA'!I:I,'SUMMARY DATA'!$D:$D=$C713,'SUMMARY DATA'!$B:$B=""RWS"")),"""")
  )
)"),"")</f>
        <v/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Height="1" spans="1:27">
      <c r="A714" s="2" t="s">
        <v>2228</v>
      </c>
      <c r="B714" s="15">
        <v>46030</v>
      </c>
      <c r="C714" s="2" t="s">
        <v>2229</v>
      </c>
      <c r="D714" s="3">
        <v>1</v>
      </c>
      <c r="E714" s="16" t="str">
        <f>IFERROR(__xludf.DUMMYFUNCTION("IFERROR(
  TEXTJOIN(CHAR(10),TRUE,FILTER('SUMMARY DATA'!E:E,'SUMMARY DATA'!$A:$A=$A714,'SUMMARY DATA'!$C:$C=$B714,'SUMMARY DATA'!$B:$B=""RWS"")),
  IF(
    OR(
      ISNUMBER(SEARCH(""CDM CASH DEPOSIT"",$C714)),
      ISNUMBER(SEARCH(""CASH DEPOSIT"",$C71"&amp;"4)),
      COUNTIFS('SUMMARY DATA'!$D:$D,$C714,'SUMMARY DATA'!$B:$B,""RWS"")&lt;&gt;1
    ),
    """",
    IFERROR(TEXTJOIN(CHAR(10),TRUE,FILTER('SUMMARY DATA'!E:E,'SUMMARY DATA'!$D:$D=$C714,'SUMMARY DATA'!$B:$B=""RWS"")),"""")
  )
)"),"")</f>
        <v/>
      </c>
      <c r="F714" s="17" t="str">
        <f>IFERROR(__xludf.DUMMYFUNCTION("IFERROR(
  TEXTJOIN(CHAR(10),TRUE,FILTER('SUMMARY DATA'!F:F,'SUMMARY DATA'!$A:$A=$A714,'SUMMARY DATA'!$C:$C=$B714,'SUMMARY DATA'!$B:$B=""RWS"")),
  IF(
    OR(
      ISNUMBER(SEARCH(""CDM CASH DEPOSIT"",$C714)),
      ISNUMBER(SEARCH(""CASH DEPOSIT"",$C71"&amp;"4)),
      COUNTIFS('SUMMARY DATA'!$D:$D,$C714,'SUMMARY DATA'!$B:$B,""RWS"")&lt;&gt;1
    ),
    """",
    IFERROR(TEXTJOIN(CHAR(10),TRUE,FILTER('SUMMARY DATA'!F:F,'SUMMARY DATA'!$D:$D=$C714,'SUMMARY DATA'!$B:$B=""RWS"")),"""")
  )
)"),"")</f>
        <v/>
      </c>
      <c r="G714" s="17" t="str">
        <f>IFERROR(__xludf.DUMMYFUNCTION("IFERROR(
  TEXTJOIN(CHAR(10),TRUE,FILTER('SUMMARY DATA'!G:G,'SUMMARY DATA'!$A:$A=$A714,'SUMMARY DATA'!$C:$C=$B714,'SUMMARY DATA'!$B:$B=""RWS"")),
  IF(
    OR(
      ISNUMBER(SEARCH(""CDM CASH DEPOSIT"",$C714)),
      ISNUMBER(SEARCH(""CASH DEPOSIT"",$C71"&amp;"4)),
      COUNTIFS('SUMMARY DATA'!$D:$D,$C714,'SUMMARY DATA'!$B:$B,""RWS"")&lt;&gt;1
    ),
    """",
    IFERROR(TEXTJOIN(CHAR(10),TRUE,FILTER('SUMMARY DATA'!G:G,'SUMMARY DATA'!$D:$D=$C714,'SUMMARY DATA'!$B:$B=""RWS"")),"""")
  )
)"),"")</f>
        <v/>
      </c>
      <c r="H714" s="18" t="str">
        <f>IFERROR(__xludf.DUMMYFUNCTION("IFERROR(
  TEXTJOIN(CHAR(10),TRUE,FILTER('SUMMARY DATA'!H:H,'SUMMARY DATA'!$A:$A=$A714,'SUMMARY DATA'!$C:$C=$B714,'SUMMARY DATA'!$B:$B=""RWS"",'SUMMARY DATA'!$H:$H=$D714)),
  IF(
    OR(
      ISNUMBER(SEARCH(""CDM CASH DEPOSIT"",$C714)),
      ISNUMBER(S"&amp;"EARCH(""CASH DEPOSIT"",$C714))
    ),
    """",
    IFERROR(TEXTJOIN(CHAR(10),TRUE,FILTER('SUMMARY DATA'!H:H,'SUMMARY DATA'!$D:$D=$C714,'SUMMARY DATA'!$B:$B=""RWS"",'SUMMARY DATA'!$H:$H=$D714)),"""")
  )
)"),"")</f>
        <v/>
      </c>
      <c r="I714" s="18" t="str">
        <f>IFERROR(__xludf.DUMMYFUNCTION("IF(H714="""","""",
SUM(ARRAYFORMULA(VALUE(SPLIT(H714,CHAR(10)))))
)"),"")</f>
        <v/>
      </c>
      <c r="J714" s="17" t="str">
        <f>IFERROR(__xludf.DUMMYFUNCTION("IFERROR(
  TEXTJOIN(CHAR(10),TRUE,FILTER('SUMMARY DATA'!I:I,'SUMMARY DATA'!$A:$A=$A714,'SUMMARY DATA'!$C:$C=$B714,'SUMMARY DATA'!$B:$B=""RWS"")),
  IF(
    OR(
      ISNUMBER(SEARCH(""CDM CASH DEPOSIT"",$C714)),
      ISNUMBER(SEARCH(""CASH DEPOSIT"",$C71"&amp;"4)),
      COUNTIFS('SUMMARY DATA'!$D:$D,$C714,'SUMMARY DATA'!$B:$B,""RWS"")&lt;&gt;1
    ),
    """",
    IFERROR(TEXTJOIN(CHAR(10),TRUE,FILTER('SUMMARY DATA'!I:I,'SUMMARY DATA'!$D:$D=$C714,'SUMMARY DATA'!$B:$B=""RWS"")),"""")
  )
)"),"")</f>
        <v/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Height="1" spans="1:27">
      <c r="A715" s="2"/>
      <c r="B715" s="15">
        <v>46030</v>
      </c>
      <c r="C715" s="2" t="s">
        <v>2142</v>
      </c>
      <c r="D715" s="3">
        <v>1942</v>
      </c>
      <c r="E715" s="16" t="str">
        <f>IFERROR(__xludf.DUMMYFUNCTION("IFERROR(
  TEXTJOIN(CHAR(10),TRUE,FILTER('SUMMARY DATA'!E:E,'SUMMARY DATA'!$A:$A=$A715,'SUMMARY DATA'!$C:$C=$B715,'SUMMARY DATA'!$B:$B=""RWS"")),
  IF(
    OR(
      ISNUMBER(SEARCH(""CDM CASH DEPOSIT"",$C715)),
      ISNUMBER(SEARCH(""CASH DEPOSIT"",$C71"&amp;"5)),
      COUNTIFS('SUMMARY DATA'!$D:$D,$C715,'SUMMARY DATA'!$B:$B,""RWS"")&lt;&gt;1
    ),
    """",
    IFERROR(TEXTJOIN(CHAR(10),TRUE,FILTER('SUMMARY DATA'!E:E,'SUMMARY DATA'!$D:$D=$C715,'SUMMARY DATA'!$B:$B=""RWS"")),"""")
  )
)"),"")</f>
        <v/>
      </c>
      <c r="F715" s="17" t="str">
        <f>IFERROR(__xludf.DUMMYFUNCTION("IFERROR(
  TEXTJOIN(CHAR(10),TRUE,FILTER('SUMMARY DATA'!F:F,'SUMMARY DATA'!$A:$A=$A715,'SUMMARY DATA'!$C:$C=$B715,'SUMMARY DATA'!$B:$B=""RWS"")),
  IF(
    OR(
      ISNUMBER(SEARCH(""CDM CASH DEPOSIT"",$C715)),
      ISNUMBER(SEARCH(""CASH DEPOSIT"",$C71"&amp;"5)),
      COUNTIFS('SUMMARY DATA'!$D:$D,$C715,'SUMMARY DATA'!$B:$B,""RWS"")&lt;&gt;1
    ),
    """",
    IFERROR(TEXTJOIN(CHAR(10),TRUE,FILTER('SUMMARY DATA'!F:F,'SUMMARY DATA'!$D:$D=$C715,'SUMMARY DATA'!$B:$B=""RWS"")),"""")
  )
)"),"")</f>
        <v/>
      </c>
      <c r="G715" s="17" t="str">
        <f>IFERROR(__xludf.DUMMYFUNCTION("IFERROR(
  TEXTJOIN(CHAR(10),TRUE,FILTER('SUMMARY DATA'!G:G,'SUMMARY DATA'!$A:$A=$A715,'SUMMARY DATA'!$C:$C=$B715,'SUMMARY DATA'!$B:$B=""RWS"")),
  IF(
    OR(
      ISNUMBER(SEARCH(""CDM CASH DEPOSIT"",$C715)),
      ISNUMBER(SEARCH(""CASH DEPOSIT"",$C71"&amp;"5)),
      COUNTIFS('SUMMARY DATA'!$D:$D,$C715,'SUMMARY DATA'!$B:$B,""RWS"")&lt;&gt;1
    ),
    """",
    IFERROR(TEXTJOIN(CHAR(10),TRUE,FILTER('SUMMARY DATA'!G:G,'SUMMARY DATA'!$D:$D=$C715,'SUMMARY DATA'!$B:$B=""RWS"")),"""")
  )
)"),"")</f>
        <v/>
      </c>
      <c r="H715" s="18" t="str">
        <f>IFERROR(__xludf.DUMMYFUNCTION("IFERROR(
  TEXTJOIN(CHAR(10),TRUE,FILTER('SUMMARY DATA'!H:H,'SUMMARY DATA'!$A:$A=$A715,'SUMMARY DATA'!$C:$C=$B715,'SUMMARY DATA'!$B:$B=""RWS"",'SUMMARY DATA'!$H:$H=$D715)),
  IF(
    OR(
      ISNUMBER(SEARCH(""CDM CASH DEPOSIT"",$C715)),
      ISNUMBER(S"&amp;"EARCH(""CASH DEPOSIT"",$C715))
    ),
    """",
    IFERROR(TEXTJOIN(CHAR(10),TRUE,FILTER('SUMMARY DATA'!H:H,'SUMMARY DATA'!$D:$D=$C715,'SUMMARY DATA'!$B:$B=""RWS"",'SUMMARY DATA'!$H:$H=$D715)),"""")
  )
)"),"")</f>
        <v/>
      </c>
      <c r="I715" s="18" t="str">
        <f>IFERROR(__xludf.DUMMYFUNCTION("IF(H715="""","""",
SUM(ARRAYFORMULA(VALUE(SPLIT(H715,CHAR(10)))))
)"),"")</f>
        <v/>
      </c>
      <c r="J715" s="17" t="str">
        <f>IFERROR(__xludf.DUMMYFUNCTION("IFERROR(
  TEXTJOIN(CHAR(10),TRUE,FILTER('SUMMARY DATA'!I:I,'SUMMARY DATA'!$A:$A=$A715,'SUMMARY DATA'!$C:$C=$B715,'SUMMARY DATA'!$B:$B=""RWS"")),
  IF(
    OR(
      ISNUMBER(SEARCH(""CDM CASH DEPOSIT"",$C715)),
      ISNUMBER(SEARCH(""CASH DEPOSIT"",$C71"&amp;"5)),
      COUNTIFS('SUMMARY DATA'!$D:$D,$C715,'SUMMARY DATA'!$B:$B,""RWS"")&lt;&gt;1
    ),
    """",
    IFERROR(TEXTJOIN(CHAR(10),TRUE,FILTER('SUMMARY DATA'!I:I,'SUMMARY DATA'!$D:$D=$C715,'SUMMARY DATA'!$B:$B=""RWS"")),"""")
  )
)"),"")</f>
        <v/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Height="1" spans="1:27">
      <c r="A716" s="2" t="s">
        <v>2228</v>
      </c>
      <c r="B716" s="15">
        <v>46029</v>
      </c>
      <c r="C716" s="2" t="s">
        <v>2230</v>
      </c>
      <c r="D716" s="3">
        <v>107</v>
      </c>
      <c r="E716" s="16" t="str">
        <f>IFERROR(__xludf.DUMMYFUNCTION("IFERROR(
  TEXTJOIN(CHAR(10),TRUE,FILTER('SUMMARY DATA'!E:E,'SUMMARY DATA'!$A:$A=$A716,'SUMMARY DATA'!$C:$C=$B716,'SUMMARY DATA'!$B:$B=""RWS"")),
  IF(
    OR(
      ISNUMBER(SEARCH(""CDM CASH DEPOSIT"",$C716)),
      ISNUMBER(SEARCH(""CASH DEPOSIT"",$C71"&amp;"6)),
      COUNTIFS('SUMMARY DATA'!$D:$D,$C716,'SUMMARY DATA'!$B:$B,""RWS"")&lt;&gt;1
    ),
    """",
    IFERROR(TEXTJOIN(CHAR(10),TRUE,FILTER('SUMMARY DATA'!E:E,'SUMMARY DATA'!$D:$D=$C716,'SUMMARY DATA'!$B:$B=""RWS"")),"""")
  )
)"),"")</f>
        <v/>
      </c>
      <c r="F716" s="17" t="str">
        <f>IFERROR(__xludf.DUMMYFUNCTION("IFERROR(
  TEXTJOIN(CHAR(10),TRUE,FILTER('SUMMARY DATA'!F:F,'SUMMARY DATA'!$A:$A=$A716,'SUMMARY DATA'!$C:$C=$B716,'SUMMARY DATA'!$B:$B=""RWS"")),
  IF(
    OR(
      ISNUMBER(SEARCH(""CDM CASH DEPOSIT"",$C716)),
      ISNUMBER(SEARCH(""CASH DEPOSIT"",$C71"&amp;"6)),
      COUNTIFS('SUMMARY DATA'!$D:$D,$C716,'SUMMARY DATA'!$B:$B,""RWS"")&lt;&gt;1
    ),
    """",
    IFERROR(TEXTJOIN(CHAR(10),TRUE,FILTER('SUMMARY DATA'!F:F,'SUMMARY DATA'!$D:$D=$C716,'SUMMARY DATA'!$B:$B=""RWS"")),"""")
  )
)"),"")</f>
        <v/>
      </c>
      <c r="G716" s="17" t="str">
        <f>IFERROR(__xludf.DUMMYFUNCTION("IFERROR(
  TEXTJOIN(CHAR(10),TRUE,FILTER('SUMMARY DATA'!G:G,'SUMMARY DATA'!$A:$A=$A716,'SUMMARY DATA'!$C:$C=$B716,'SUMMARY DATA'!$B:$B=""RWS"")),
  IF(
    OR(
      ISNUMBER(SEARCH(""CDM CASH DEPOSIT"",$C716)),
      ISNUMBER(SEARCH(""CASH DEPOSIT"",$C71"&amp;"6)),
      COUNTIFS('SUMMARY DATA'!$D:$D,$C716,'SUMMARY DATA'!$B:$B,""RWS"")&lt;&gt;1
    ),
    """",
    IFERROR(TEXTJOIN(CHAR(10),TRUE,FILTER('SUMMARY DATA'!G:G,'SUMMARY DATA'!$D:$D=$C716,'SUMMARY DATA'!$B:$B=""RWS"")),"""")
  )
)"),"")</f>
        <v/>
      </c>
      <c r="H716" s="18" t="str">
        <f>IFERROR(__xludf.DUMMYFUNCTION("IFERROR(
  TEXTJOIN(CHAR(10),TRUE,FILTER('SUMMARY DATA'!H:H,'SUMMARY DATA'!$A:$A=$A716,'SUMMARY DATA'!$C:$C=$B716,'SUMMARY DATA'!$B:$B=""RWS"",'SUMMARY DATA'!$H:$H=$D716)),
  IF(
    OR(
      ISNUMBER(SEARCH(""CDM CASH DEPOSIT"",$C716)),
      ISNUMBER(S"&amp;"EARCH(""CASH DEPOSIT"",$C716))
    ),
    """",
    IFERROR(TEXTJOIN(CHAR(10),TRUE,FILTER('SUMMARY DATA'!H:H,'SUMMARY DATA'!$D:$D=$C716,'SUMMARY DATA'!$B:$B=""RWS"",'SUMMARY DATA'!$H:$H=$D716)),"""")
  )
)"),"")</f>
        <v/>
      </c>
      <c r="I716" s="18" t="str">
        <f>IFERROR(__xludf.DUMMYFUNCTION("IF(H716="""","""",
SUM(ARRAYFORMULA(VALUE(SPLIT(H716,CHAR(10)))))
)"),"")</f>
        <v/>
      </c>
      <c r="J716" s="17" t="str">
        <f>IFERROR(__xludf.DUMMYFUNCTION("IFERROR(
  TEXTJOIN(CHAR(10),TRUE,FILTER('SUMMARY DATA'!I:I,'SUMMARY DATA'!$A:$A=$A716,'SUMMARY DATA'!$C:$C=$B716,'SUMMARY DATA'!$B:$B=""RWS"")),
  IF(
    OR(
      ISNUMBER(SEARCH(""CDM CASH DEPOSIT"",$C716)),
      ISNUMBER(SEARCH(""CASH DEPOSIT"",$C71"&amp;"6)),
      COUNTIFS('SUMMARY DATA'!$D:$D,$C716,'SUMMARY DATA'!$B:$B,""RWS"")&lt;&gt;1
    ),
    """",
    IFERROR(TEXTJOIN(CHAR(10),TRUE,FILTER('SUMMARY DATA'!I:I,'SUMMARY DATA'!$D:$D=$C716,'SUMMARY DATA'!$B:$B=""RWS"")),"""")
  )
)"),"")</f>
        <v/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Height="1" spans="1:27">
      <c r="A717" s="2" t="s">
        <v>2231</v>
      </c>
      <c r="B717" s="15">
        <v>46029</v>
      </c>
      <c r="C717" s="2" t="s">
        <v>2232</v>
      </c>
      <c r="D717" s="3">
        <v>188.55</v>
      </c>
      <c r="E717" s="16" t="str">
        <f>IFERROR(__xludf.DUMMYFUNCTION("IFERROR(
  TEXTJOIN(CHAR(10),TRUE,FILTER('SUMMARY DATA'!E:E,'SUMMARY DATA'!$A:$A=$A717,'SUMMARY DATA'!$C:$C=$B717,'SUMMARY DATA'!$B:$B=""RWS"")),
  IF(
    OR(
      ISNUMBER(SEARCH(""CDM CASH DEPOSIT"",$C717)),
      ISNUMBER(SEARCH(""CASH DEPOSIT"",$C71"&amp;"7)),
      COUNTIFS('SUMMARY DATA'!$D:$D,$C717,'SUMMARY DATA'!$B:$B,""RWS"")&lt;&gt;1
    ),
    """",
    IFERROR(TEXTJOIN(CHAR(10),TRUE,FILTER('SUMMARY DATA'!E:E,'SUMMARY DATA'!$D:$D=$C717,'SUMMARY DATA'!$B:$B=""RWS"")),"""")
  )
)"),"")</f>
        <v/>
      </c>
      <c r="F717" s="17" t="str">
        <f>IFERROR(__xludf.DUMMYFUNCTION("IFERROR(
  TEXTJOIN(CHAR(10),TRUE,FILTER('SUMMARY DATA'!F:F,'SUMMARY DATA'!$A:$A=$A717,'SUMMARY DATA'!$C:$C=$B717,'SUMMARY DATA'!$B:$B=""RWS"")),
  IF(
    OR(
      ISNUMBER(SEARCH(""CDM CASH DEPOSIT"",$C717)),
      ISNUMBER(SEARCH(""CASH DEPOSIT"",$C71"&amp;"7)),
      COUNTIFS('SUMMARY DATA'!$D:$D,$C717,'SUMMARY DATA'!$B:$B,""RWS"")&lt;&gt;1
    ),
    """",
    IFERROR(TEXTJOIN(CHAR(10),TRUE,FILTER('SUMMARY DATA'!F:F,'SUMMARY DATA'!$D:$D=$C717,'SUMMARY DATA'!$B:$B=""RWS"")),"""")
  )
)"),"")</f>
        <v/>
      </c>
      <c r="G717" s="17" t="str">
        <f>IFERROR(__xludf.DUMMYFUNCTION("IFERROR(
  TEXTJOIN(CHAR(10),TRUE,FILTER('SUMMARY DATA'!G:G,'SUMMARY DATA'!$A:$A=$A717,'SUMMARY DATA'!$C:$C=$B717,'SUMMARY DATA'!$B:$B=""RWS"")),
  IF(
    OR(
      ISNUMBER(SEARCH(""CDM CASH DEPOSIT"",$C717)),
      ISNUMBER(SEARCH(""CASH DEPOSIT"",$C71"&amp;"7)),
      COUNTIFS('SUMMARY DATA'!$D:$D,$C717,'SUMMARY DATA'!$B:$B,""RWS"")&lt;&gt;1
    ),
    """",
    IFERROR(TEXTJOIN(CHAR(10),TRUE,FILTER('SUMMARY DATA'!G:G,'SUMMARY DATA'!$D:$D=$C717,'SUMMARY DATA'!$B:$B=""RWS"")),"""")
  )
)"),"")</f>
        <v/>
      </c>
      <c r="H717" s="18" t="str">
        <f>IFERROR(__xludf.DUMMYFUNCTION("IFERROR(
  TEXTJOIN(CHAR(10),TRUE,FILTER('SUMMARY DATA'!H:H,'SUMMARY DATA'!$A:$A=$A717,'SUMMARY DATA'!$C:$C=$B717,'SUMMARY DATA'!$B:$B=""RWS"",'SUMMARY DATA'!$H:$H=$D717)),
  IF(
    OR(
      ISNUMBER(SEARCH(""CDM CASH DEPOSIT"",$C717)),
      ISNUMBER(S"&amp;"EARCH(""CASH DEPOSIT"",$C717))
    ),
    """",
    IFERROR(TEXTJOIN(CHAR(10),TRUE,FILTER('SUMMARY DATA'!H:H,'SUMMARY DATA'!$D:$D=$C717,'SUMMARY DATA'!$B:$B=""RWS"",'SUMMARY DATA'!$H:$H=$D717)),"""")
  )
)"),"")</f>
        <v/>
      </c>
      <c r="I717" s="18" t="str">
        <f>IFERROR(__xludf.DUMMYFUNCTION("IF(H717="""","""",
SUM(ARRAYFORMULA(VALUE(SPLIT(H717,CHAR(10)))))
)"),"")</f>
        <v/>
      </c>
      <c r="J717" s="17" t="str">
        <f>IFERROR(__xludf.DUMMYFUNCTION("IFERROR(
  TEXTJOIN(CHAR(10),TRUE,FILTER('SUMMARY DATA'!I:I,'SUMMARY DATA'!$A:$A=$A717,'SUMMARY DATA'!$C:$C=$B717,'SUMMARY DATA'!$B:$B=""RWS"")),
  IF(
    OR(
      ISNUMBER(SEARCH(""CDM CASH DEPOSIT"",$C717)),
      ISNUMBER(SEARCH(""CASH DEPOSIT"",$C71"&amp;"7)),
      COUNTIFS('SUMMARY DATA'!$D:$D,$C717,'SUMMARY DATA'!$B:$B,""RWS"")&lt;&gt;1
    ),
    """",
    IFERROR(TEXTJOIN(CHAR(10),TRUE,FILTER('SUMMARY DATA'!I:I,'SUMMARY DATA'!$D:$D=$C717,'SUMMARY DATA'!$B:$B=""RWS"")),"""")
  )
)"),"")</f>
        <v/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Height="1" spans="1:27">
      <c r="A718" s="2"/>
      <c r="B718" s="15">
        <v>46029</v>
      </c>
      <c r="C718" s="2" t="s">
        <v>2233</v>
      </c>
      <c r="D718" s="3">
        <v>56</v>
      </c>
      <c r="E718" s="16" t="str">
        <f>IFERROR(__xludf.DUMMYFUNCTION("IFERROR(
  TEXTJOIN(CHAR(10),TRUE,FILTER('SUMMARY DATA'!E:E,'SUMMARY DATA'!$A:$A=$A718,'SUMMARY DATA'!$C:$C=$B718,'SUMMARY DATA'!$B:$B=""RWS"")),
  IF(
    OR(
      ISNUMBER(SEARCH(""CDM CASH DEPOSIT"",$C718)),
      ISNUMBER(SEARCH(""CASH DEPOSIT"",$C71"&amp;"8)),
      COUNTIFS('SUMMARY DATA'!$D:$D,$C718,'SUMMARY DATA'!$B:$B,""RWS"")&lt;&gt;1
    ),
    """",
    IFERROR(TEXTJOIN(CHAR(10),TRUE,FILTER('SUMMARY DATA'!E:E,'SUMMARY DATA'!$D:$D=$C718,'SUMMARY DATA'!$B:$B=""RWS"")),"""")
  )
)"),"")</f>
        <v/>
      </c>
      <c r="F718" s="17" t="str">
        <f>IFERROR(__xludf.DUMMYFUNCTION("IFERROR(
  TEXTJOIN(CHAR(10),TRUE,FILTER('SUMMARY DATA'!F:F,'SUMMARY DATA'!$A:$A=$A718,'SUMMARY DATA'!$C:$C=$B718,'SUMMARY DATA'!$B:$B=""RWS"")),
  IF(
    OR(
      ISNUMBER(SEARCH(""CDM CASH DEPOSIT"",$C718)),
      ISNUMBER(SEARCH(""CASH DEPOSIT"",$C71"&amp;"8)),
      COUNTIFS('SUMMARY DATA'!$D:$D,$C718,'SUMMARY DATA'!$B:$B,""RWS"")&lt;&gt;1
    ),
    """",
    IFERROR(TEXTJOIN(CHAR(10),TRUE,FILTER('SUMMARY DATA'!F:F,'SUMMARY DATA'!$D:$D=$C718,'SUMMARY DATA'!$B:$B=""RWS"")),"""")
  )
)"),"")</f>
        <v/>
      </c>
      <c r="G718" s="17" t="str">
        <f>IFERROR(__xludf.DUMMYFUNCTION("IFERROR(
  TEXTJOIN(CHAR(10),TRUE,FILTER('SUMMARY DATA'!G:G,'SUMMARY DATA'!$A:$A=$A718,'SUMMARY DATA'!$C:$C=$B718,'SUMMARY DATA'!$B:$B=""RWS"")),
  IF(
    OR(
      ISNUMBER(SEARCH(""CDM CASH DEPOSIT"",$C718)),
      ISNUMBER(SEARCH(""CASH DEPOSIT"",$C71"&amp;"8)),
      COUNTIFS('SUMMARY DATA'!$D:$D,$C718,'SUMMARY DATA'!$B:$B,""RWS"")&lt;&gt;1
    ),
    """",
    IFERROR(TEXTJOIN(CHAR(10),TRUE,FILTER('SUMMARY DATA'!G:G,'SUMMARY DATA'!$D:$D=$C718,'SUMMARY DATA'!$B:$B=""RWS"")),"""")
  )
)"),"")</f>
        <v/>
      </c>
      <c r="H718" s="18" t="str">
        <f>IFERROR(__xludf.DUMMYFUNCTION("IFERROR(
  TEXTJOIN(CHAR(10),TRUE,FILTER('SUMMARY DATA'!H:H,'SUMMARY DATA'!$A:$A=$A718,'SUMMARY DATA'!$C:$C=$B718,'SUMMARY DATA'!$B:$B=""RWS"",'SUMMARY DATA'!$H:$H=$D718)),
  IF(
    OR(
      ISNUMBER(SEARCH(""CDM CASH DEPOSIT"",$C718)),
      ISNUMBER(S"&amp;"EARCH(""CASH DEPOSIT"",$C718))
    ),
    """",
    IFERROR(TEXTJOIN(CHAR(10),TRUE,FILTER('SUMMARY DATA'!H:H,'SUMMARY DATA'!$D:$D=$C718,'SUMMARY DATA'!$B:$B=""RWS"",'SUMMARY DATA'!$H:$H=$D718)),"""")
  )
)"),"")</f>
        <v/>
      </c>
      <c r="I718" s="18" t="str">
        <f>IFERROR(__xludf.DUMMYFUNCTION("IF(H718="""","""",
SUM(ARRAYFORMULA(VALUE(SPLIT(H718,CHAR(10)))))
)"),"")</f>
        <v/>
      </c>
      <c r="J718" s="17" t="str">
        <f>IFERROR(__xludf.DUMMYFUNCTION("IFERROR(
  TEXTJOIN(CHAR(10),TRUE,FILTER('SUMMARY DATA'!I:I,'SUMMARY DATA'!$A:$A=$A718,'SUMMARY DATA'!$C:$C=$B718,'SUMMARY DATA'!$B:$B=""RWS"")),
  IF(
    OR(
      ISNUMBER(SEARCH(""CDM CASH DEPOSIT"",$C718)),
      ISNUMBER(SEARCH(""CASH DEPOSIT"",$C71"&amp;"8)),
      COUNTIFS('SUMMARY DATA'!$D:$D,$C718,'SUMMARY DATA'!$B:$B,""RWS"")&lt;&gt;1
    ),
    """",
    IFERROR(TEXTJOIN(CHAR(10),TRUE,FILTER('SUMMARY DATA'!I:I,'SUMMARY DATA'!$D:$D=$C718,'SUMMARY DATA'!$B:$B=""RWS"")),"""")
  )
)"),"")</f>
        <v/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Height="1" spans="1:27">
      <c r="A719" s="2" t="s">
        <v>2234</v>
      </c>
      <c r="B719" s="15">
        <v>46029</v>
      </c>
      <c r="C719" s="2" t="s">
        <v>2235</v>
      </c>
      <c r="D719" s="3">
        <v>106</v>
      </c>
      <c r="E719" s="16" t="str">
        <f>IFERROR(__xludf.DUMMYFUNCTION("IFERROR(
  TEXTJOIN(CHAR(10),TRUE,FILTER('SUMMARY DATA'!E:E,'SUMMARY DATA'!$A:$A=$A719,'SUMMARY DATA'!$C:$C=$B719,'SUMMARY DATA'!$B:$B=""RWS"")),
  IF(
    OR(
      ISNUMBER(SEARCH(""CDM CASH DEPOSIT"",$C719)),
      ISNUMBER(SEARCH(""CASH DEPOSIT"",$C71"&amp;"9)),
      COUNTIFS('SUMMARY DATA'!$D:$D,$C719,'SUMMARY DATA'!$B:$B,""RWS"")&lt;&gt;1
    ),
    """",
    IFERROR(TEXTJOIN(CHAR(10),TRUE,FILTER('SUMMARY DATA'!E:E,'SUMMARY DATA'!$D:$D=$C719,'SUMMARY DATA'!$B:$B=""RWS"")),"""")
  )
)"),"")</f>
        <v/>
      </c>
      <c r="F719" s="17" t="str">
        <f>IFERROR(__xludf.DUMMYFUNCTION("IFERROR(
  TEXTJOIN(CHAR(10),TRUE,FILTER('SUMMARY DATA'!F:F,'SUMMARY DATA'!$A:$A=$A719,'SUMMARY DATA'!$C:$C=$B719,'SUMMARY DATA'!$B:$B=""RWS"")),
  IF(
    OR(
      ISNUMBER(SEARCH(""CDM CASH DEPOSIT"",$C719)),
      ISNUMBER(SEARCH(""CASH DEPOSIT"",$C71"&amp;"9)),
      COUNTIFS('SUMMARY DATA'!$D:$D,$C719,'SUMMARY DATA'!$B:$B,""RWS"")&lt;&gt;1
    ),
    """",
    IFERROR(TEXTJOIN(CHAR(10),TRUE,FILTER('SUMMARY DATA'!F:F,'SUMMARY DATA'!$D:$D=$C719,'SUMMARY DATA'!$B:$B=""RWS"")),"""")
  )
)"),"")</f>
        <v/>
      </c>
      <c r="G719" s="17" t="str">
        <f>IFERROR(__xludf.DUMMYFUNCTION("IFERROR(
  TEXTJOIN(CHAR(10),TRUE,FILTER('SUMMARY DATA'!G:G,'SUMMARY DATA'!$A:$A=$A719,'SUMMARY DATA'!$C:$C=$B719,'SUMMARY DATA'!$B:$B=""RWS"")),
  IF(
    OR(
      ISNUMBER(SEARCH(""CDM CASH DEPOSIT"",$C719)),
      ISNUMBER(SEARCH(""CASH DEPOSIT"",$C71"&amp;"9)),
      COUNTIFS('SUMMARY DATA'!$D:$D,$C719,'SUMMARY DATA'!$B:$B,""RWS"")&lt;&gt;1
    ),
    """",
    IFERROR(TEXTJOIN(CHAR(10),TRUE,FILTER('SUMMARY DATA'!G:G,'SUMMARY DATA'!$D:$D=$C719,'SUMMARY DATA'!$B:$B=""RWS"")),"""")
  )
)"),"")</f>
        <v/>
      </c>
      <c r="H719" s="18" t="str">
        <f>IFERROR(__xludf.DUMMYFUNCTION("IFERROR(
  TEXTJOIN(CHAR(10),TRUE,FILTER('SUMMARY DATA'!H:H,'SUMMARY DATA'!$A:$A=$A719,'SUMMARY DATA'!$C:$C=$B719,'SUMMARY DATA'!$B:$B=""RWS"",'SUMMARY DATA'!$H:$H=$D719)),
  IF(
    OR(
      ISNUMBER(SEARCH(""CDM CASH DEPOSIT"",$C719)),
      ISNUMBER(S"&amp;"EARCH(""CASH DEPOSIT"",$C719))
    ),
    """",
    IFERROR(TEXTJOIN(CHAR(10),TRUE,FILTER('SUMMARY DATA'!H:H,'SUMMARY DATA'!$D:$D=$C719,'SUMMARY DATA'!$B:$B=""RWS"",'SUMMARY DATA'!$H:$H=$D719)),"""")
  )
)"),"")</f>
        <v/>
      </c>
      <c r="I719" s="18" t="str">
        <f>IFERROR(__xludf.DUMMYFUNCTION("IF(H719="""","""",
SUM(ARRAYFORMULA(VALUE(SPLIT(H719,CHAR(10)))))
)"),"")</f>
        <v/>
      </c>
      <c r="J719" s="17" t="str">
        <f>IFERROR(__xludf.DUMMYFUNCTION("IFERROR(
  TEXTJOIN(CHAR(10),TRUE,FILTER('SUMMARY DATA'!I:I,'SUMMARY DATA'!$A:$A=$A719,'SUMMARY DATA'!$C:$C=$B719,'SUMMARY DATA'!$B:$B=""RWS"")),
  IF(
    OR(
      ISNUMBER(SEARCH(""CDM CASH DEPOSIT"",$C719)),
      ISNUMBER(SEARCH(""CASH DEPOSIT"",$C71"&amp;"9)),
      COUNTIFS('SUMMARY DATA'!$D:$D,$C719,'SUMMARY DATA'!$B:$B,""RWS"")&lt;&gt;1
    ),
    """",
    IFERROR(TEXTJOIN(CHAR(10),TRUE,FILTER('SUMMARY DATA'!I:I,'SUMMARY DATA'!$D:$D=$C719,'SUMMARY DATA'!$B:$B=""RWS"")),"""")
  )
)"),"")</f>
        <v/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Height="1" spans="1:27">
      <c r="A720" s="2" t="s">
        <v>2236</v>
      </c>
      <c r="B720" s="15">
        <v>46029</v>
      </c>
      <c r="C720" s="2" t="s">
        <v>2237</v>
      </c>
      <c r="D720" s="3">
        <v>85</v>
      </c>
      <c r="E720" s="16" t="str">
        <f>IFERROR(__xludf.DUMMYFUNCTION("IFERROR(
  TEXTJOIN(CHAR(10),TRUE,FILTER('SUMMARY DATA'!E:E,'SUMMARY DATA'!$A:$A=$A720,'SUMMARY DATA'!$C:$C=$B720,'SUMMARY DATA'!$B:$B=""RWS"")),
  IF(
    OR(
      ISNUMBER(SEARCH(""CDM CASH DEPOSIT"",$C720)),
      ISNUMBER(SEARCH(""CASH DEPOSIT"",$C72"&amp;"0)),
      COUNTIFS('SUMMARY DATA'!$D:$D,$C720,'SUMMARY DATA'!$B:$B,""RWS"")&lt;&gt;1
    ),
    """",
    IFERROR(TEXTJOIN(CHAR(10),TRUE,FILTER('SUMMARY DATA'!E:E,'SUMMARY DATA'!$D:$D=$C720,'SUMMARY DATA'!$B:$B=""RWS"")),"""")
  )
)"),"")</f>
        <v/>
      </c>
      <c r="F720" s="17" t="str">
        <f>IFERROR(__xludf.DUMMYFUNCTION("IFERROR(
  TEXTJOIN(CHAR(10),TRUE,FILTER('SUMMARY DATA'!F:F,'SUMMARY DATA'!$A:$A=$A720,'SUMMARY DATA'!$C:$C=$B720,'SUMMARY DATA'!$B:$B=""RWS"")),
  IF(
    OR(
      ISNUMBER(SEARCH(""CDM CASH DEPOSIT"",$C720)),
      ISNUMBER(SEARCH(""CASH DEPOSIT"",$C72"&amp;"0)),
      COUNTIFS('SUMMARY DATA'!$D:$D,$C720,'SUMMARY DATA'!$B:$B,""RWS"")&lt;&gt;1
    ),
    """",
    IFERROR(TEXTJOIN(CHAR(10),TRUE,FILTER('SUMMARY DATA'!F:F,'SUMMARY DATA'!$D:$D=$C720,'SUMMARY DATA'!$B:$B=""RWS"")),"""")
  )
)"),"")</f>
        <v/>
      </c>
      <c r="G720" s="17" t="str">
        <f>IFERROR(__xludf.DUMMYFUNCTION("IFERROR(
  TEXTJOIN(CHAR(10),TRUE,FILTER('SUMMARY DATA'!G:G,'SUMMARY DATA'!$A:$A=$A720,'SUMMARY DATA'!$C:$C=$B720,'SUMMARY DATA'!$B:$B=""RWS"")),
  IF(
    OR(
      ISNUMBER(SEARCH(""CDM CASH DEPOSIT"",$C720)),
      ISNUMBER(SEARCH(""CASH DEPOSIT"",$C72"&amp;"0)),
      COUNTIFS('SUMMARY DATA'!$D:$D,$C720,'SUMMARY DATA'!$B:$B,""RWS"")&lt;&gt;1
    ),
    """",
    IFERROR(TEXTJOIN(CHAR(10),TRUE,FILTER('SUMMARY DATA'!G:G,'SUMMARY DATA'!$D:$D=$C720,'SUMMARY DATA'!$B:$B=""RWS"")),"""")
  )
)"),"")</f>
        <v/>
      </c>
      <c r="H720" s="18" t="str">
        <f>IFERROR(__xludf.DUMMYFUNCTION("IFERROR(
  TEXTJOIN(CHAR(10),TRUE,FILTER('SUMMARY DATA'!H:H,'SUMMARY DATA'!$A:$A=$A720,'SUMMARY DATA'!$C:$C=$B720,'SUMMARY DATA'!$B:$B=""RWS"",'SUMMARY DATA'!$H:$H=$D720)),
  IF(
    OR(
      ISNUMBER(SEARCH(""CDM CASH DEPOSIT"",$C720)),
      ISNUMBER(S"&amp;"EARCH(""CASH DEPOSIT"",$C720))
    ),
    """",
    IFERROR(TEXTJOIN(CHAR(10),TRUE,FILTER('SUMMARY DATA'!H:H,'SUMMARY DATA'!$D:$D=$C720,'SUMMARY DATA'!$B:$B=""RWS"",'SUMMARY DATA'!$H:$H=$D720)),"""")
  )
)"),"")</f>
        <v/>
      </c>
      <c r="I720" s="18" t="str">
        <f>IFERROR(__xludf.DUMMYFUNCTION("IF(H720="""","""",
SUM(ARRAYFORMULA(VALUE(SPLIT(H720,CHAR(10)))))
)"),"")</f>
        <v/>
      </c>
      <c r="J720" s="17" t="str">
        <f>IFERROR(__xludf.DUMMYFUNCTION("IFERROR(
  TEXTJOIN(CHAR(10),TRUE,FILTER('SUMMARY DATA'!I:I,'SUMMARY DATA'!$A:$A=$A720,'SUMMARY DATA'!$C:$C=$B720,'SUMMARY DATA'!$B:$B=""RWS"")),
  IF(
    OR(
      ISNUMBER(SEARCH(""CDM CASH DEPOSIT"",$C720)),
      ISNUMBER(SEARCH(""CASH DEPOSIT"",$C72"&amp;"0)),
      COUNTIFS('SUMMARY DATA'!$D:$D,$C720,'SUMMARY DATA'!$B:$B,""RWS"")&lt;&gt;1
    ),
    """",
    IFERROR(TEXTJOIN(CHAR(10),TRUE,FILTER('SUMMARY DATA'!I:I,'SUMMARY DATA'!$D:$D=$C720,'SUMMARY DATA'!$B:$B=""RWS"")),"""")
  )
)"),"")</f>
        <v/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Height="1" spans="1:27">
      <c r="A721" s="2" t="s">
        <v>2238</v>
      </c>
      <c r="B721" s="15">
        <v>46029</v>
      </c>
      <c r="C721" s="2" t="s">
        <v>2239</v>
      </c>
      <c r="D721" s="3">
        <v>47.88</v>
      </c>
      <c r="E721" s="16" t="str">
        <f>IFERROR(__xludf.DUMMYFUNCTION("IFERROR(
  TEXTJOIN(CHAR(10),TRUE,FILTER('SUMMARY DATA'!E:E,'SUMMARY DATA'!$A:$A=$A721,'SUMMARY DATA'!$C:$C=$B721,'SUMMARY DATA'!$B:$B=""RWS"")),
  IF(
    OR(
      ISNUMBER(SEARCH(""CDM CASH DEPOSIT"",$C721)),
      ISNUMBER(SEARCH(""CASH DEPOSIT"",$C72"&amp;"1)),
      COUNTIFS('SUMMARY DATA'!$D:$D,$C721,'SUMMARY DATA'!$B:$B,""RWS"")&lt;&gt;1
    ),
    """",
    IFERROR(TEXTJOIN(CHAR(10),TRUE,FILTER('SUMMARY DATA'!E:E,'SUMMARY DATA'!$D:$D=$C721,'SUMMARY DATA'!$B:$B=""RWS"")),"""")
  )
)"),"")</f>
        <v/>
      </c>
      <c r="F721" s="17" t="str">
        <f>IFERROR(__xludf.DUMMYFUNCTION("IFERROR(
  TEXTJOIN(CHAR(10),TRUE,FILTER('SUMMARY DATA'!F:F,'SUMMARY DATA'!$A:$A=$A721,'SUMMARY DATA'!$C:$C=$B721,'SUMMARY DATA'!$B:$B=""RWS"")),
  IF(
    OR(
      ISNUMBER(SEARCH(""CDM CASH DEPOSIT"",$C721)),
      ISNUMBER(SEARCH(""CASH DEPOSIT"",$C72"&amp;"1)),
      COUNTIFS('SUMMARY DATA'!$D:$D,$C721,'SUMMARY DATA'!$B:$B,""RWS"")&lt;&gt;1
    ),
    """",
    IFERROR(TEXTJOIN(CHAR(10),TRUE,FILTER('SUMMARY DATA'!F:F,'SUMMARY DATA'!$D:$D=$C721,'SUMMARY DATA'!$B:$B=""RWS"")),"""")
  )
)"),"")</f>
        <v/>
      </c>
      <c r="G721" s="17" t="str">
        <f>IFERROR(__xludf.DUMMYFUNCTION("IFERROR(
  TEXTJOIN(CHAR(10),TRUE,FILTER('SUMMARY DATA'!G:G,'SUMMARY DATA'!$A:$A=$A721,'SUMMARY DATA'!$C:$C=$B721,'SUMMARY DATA'!$B:$B=""RWS"")),
  IF(
    OR(
      ISNUMBER(SEARCH(""CDM CASH DEPOSIT"",$C721)),
      ISNUMBER(SEARCH(""CASH DEPOSIT"",$C72"&amp;"1)),
      COUNTIFS('SUMMARY DATA'!$D:$D,$C721,'SUMMARY DATA'!$B:$B,""RWS"")&lt;&gt;1
    ),
    """",
    IFERROR(TEXTJOIN(CHAR(10),TRUE,FILTER('SUMMARY DATA'!G:G,'SUMMARY DATA'!$D:$D=$C721,'SUMMARY DATA'!$B:$B=""RWS"")),"""")
  )
)"),"")</f>
        <v/>
      </c>
      <c r="H721" s="18" t="str">
        <f>IFERROR(__xludf.DUMMYFUNCTION("IFERROR(
  TEXTJOIN(CHAR(10),TRUE,FILTER('SUMMARY DATA'!H:H,'SUMMARY DATA'!$A:$A=$A721,'SUMMARY DATA'!$C:$C=$B721,'SUMMARY DATA'!$B:$B=""RWS"",'SUMMARY DATA'!$H:$H=$D721)),
  IF(
    OR(
      ISNUMBER(SEARCH(""CDM CASH DEPOSIT"",$C721)),
      ISNUMBER(S"&amp;"EARCH(""CASH DEPOSIT"",$C721))
    ),
    """",
    IFERROR(TEXTJOIN(CHAR(10),TRUE,FILTER('SUMMARY DATA'!H:H,'SUMMARY DATA'!$D:$D=$C721,'SUMMARY DATA'!$B:$B=""RWS"",'SUMMARY DATA'!$H:$H=$D721)),"""")
  )
)"),"")</f>
        <v/>
      </c>
      <c r="I721" s="18" t="str">
        <f>IFERROR(__xludf.DUMMYFUNCTION("IF(H721="""","""",
SUM(ARRAYFORMULA(VALUE(SPLIT(H721,CHAR(10)))))
)"),"")</f>
        <v/>
      </c>
      <c r="J721" s="17" t="str">
        <f>IFERROR(__xludf.DUMMYFUNCTION("IFERROR(
  TEXTJOIN(CHAR(10),TRUE,FILTER('SUMMARY DATA'!I:I,'SUMMARY DATA'!$A:$A=$A721,'SUMMARY DATA'!$C:$C=$B721,'SUMMARY DATA'!$B:$B=""RWS"")),
  IF(
    OR(
      ISNUMBER(SEARCH(""CDM CASH DEPOSIT"",$C721)),
      ISNUMBER(SEARCH(""CASH DEPOSIT"",$C72"&amp;"1)),
      COUNTIFS('SUMMARY DATA'!$D:$D,$C721,'SUMMARY DATA'!$B:$B,""RWS"")&lt;&gt;1
    ),
    """",
    IFERROR(TEXTJOIN(CHAR(10),TRUE,FILTER('SUMMARY DATA'!I:I,'SUMMARY DATA'!$D:$D=$C721,'SUMMARY DATA'!$B:$B=""RWS"")),"""")
  )
)"),"")</f>
        <v/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Height="1" spans="1:27">
      <c r="A722" s="2"/>
      <c r="B722" s="15">
        <v>46029</v>
      </c>
      <c r="C722" s="2" t="s">
        <v>2177</v>
      </c>
      <c r="D722" s="3">
        <v>2</v>
      </c>
      <c r="E722" s="16" t="str">
        <f>IFERROR(__xludf.DUMMYFUNCTION("IFERROR(
  TEXTJOIN(CHAR(10),TRUE,FILTER('SUMMARY DATA'!E:E,'SUMMARY DATA'!$A:$A=$A722,'SUMMARY DATA'!$C:$C=$B722,'SUMMARY DATA'!$B:$B=""RWS"")),
  IF(
    OR(
      ISNUMBER(SEARCH(""CDM CASH DEPOSIT"",$C722)),
      ISNUMBER(SEARCH(""CASH DEPOSIT"",$C72"&amp;"2)),
      COUNTIFS('SUMMARY DATA'!$D:$D,$C722,'SUMMARY DATA'!$B:$B,""RWS"")&lt;&gt;1
    ),
    """",
    IFERROR(TEXTJOIN(CHAR(10),TRUE,FILTER('SUMMARY DATA'!E:E,'SUMMARY DATA'!$D:$D=$C722,'SUMMARY DATA'!$B:$B=""RWS"")),"""")
  )
)"),"")</f>
        <v/>
      </c>
      <c r="F722" s="17" t="str">
        <f>IFERROR(__xludf.DUMMYFUNCTION("IFERROR(
  TEXTJOIN(CHAR(10),TRUE,FILTER('SUMMARY DATA'!F:F,'SUMMARY DATA'!$A:$A=$A722,'SUMMARY DATA'!$C:$C=$B722,'SUMMARY DATA'!$B:$B=""RWS"")),
  IF(
    OR(
      ISNUMBER(SEARCH(""CDM CASH DEPOSIT"",$C722)),
      ISNUMBER(SEARCH(""CASH DEPOSIT"",$C72"&amp;"2)),
      COUNTIFS('SUMMARY DATA'!$D:$D,$C722,'SUMMARY DATA'!$B:$B,""RWS"")&lt;&gt;1
    ),
    """",
    IFERROR(TEXTJOIN(CHAR(10),TRUE,FILTER('SUMMARY DATA'!F:F,'SUMMARY DATA'!$D:$D=$C722,'SUMMARY DATA'!$B:$B=""RWS"")),"""")
  )
)"),"")</f>
        <v/>
      </c>
      <c r="G722" s="17" t="str">
        <f>IFERROR(__xludf.DUMMYFUNCTION("IFERROR(
  TEXTJOIN(CHAR(10),TRUE,FILTER('SUMMARY DATA'!G:G,'SUMMARY DATA'!$A:$A=$A722,'SUMMARY DATA'!$C:$C=$B722,'SUMMARY DATA'!$B:$B=""RWS"")),
  IF(
    OR(
      ISNUMBER(SEARCH(""CDM CASH DEPOSIT"",$C722)),
      ISNUMBER(SEARCH(""CASH DEPOSIT"",$C72"&amp;"2)),
      COUNTIFS('SUMMARY DATA'!$D:$D,$C722,'SUMMARY DATA'!$B:$B,""RWS"")&lt;&gt;1
    ),
    """",
    IFERROR(TEXTJOIN(CHAR(10),TRUE,FILTER('SUMMARY DATA'!G:G,'SUMMARY DATA'!$D:$D=$C722,'SUMMARY DATA'!$B:$B=""RWS"")),"""")
  )
)"),"")</f>
        <v/>
      </c>
      <c r="H722" s="18" t="str">
        <f>IFERROR(__xludf.DUMMYFUNCTION("IFERROR(
  TEXTJOIN(CHAR(10),TRUE,FILTER('SUMMARY DATA'!H:H,'SUMMARY DATA'!$A:$A=$A722,'SUMMARY DATA'!$C:$C=$B722,'SUMMARY DATA'!$B:$B=""RWS"",'SUMMARY DATA'!$H:$H=$D722)),
  IF(
    OR(
      ISNUMBER(SEARCH(""CDM CASH DEPOSIT"",$C722)),
      ISNUMBER(S"&amp;"EARCH(""CASH DEPOSIT"",$C722))
    ),
    """",
    IFERROR(TEXTJOIN(CHAR(10),TRUE,FILTER('SUMMARY DATA'!H:H,'SUMMARY DATA'!$D:$D=$C722,'SUMMARY DATA'!$B:$B=""RWS"",'SUMMARY DATA'!$H:$H=$D722)),"""")
  )
)"),"")</f>
        <v/>
      </c>
      <c r="I722" s="18" t="str">
        <f>IFERROR(__xludf.DUMMYFUNCTION("IF(H722="""","""",
SUM(ARRAYFORMULA(VALUE(SPLIT(H722,CHAR(10)))))
)"),"")</f>
        <v/>
      </c>
      <c r="J722" s="17" t="str">
        <f>IFERROR(__xludf.DUMMYFUNCTION("IFERROR(
  TEXTJOIN(CHAR(10),TRUE,FILTER('SUMMARY DATA'!I:I,'SUMMARY DATA'!$A:$A=$A722,'SUMMARY DATA'!$C:$C=$B722,'SUMMARY DATA'!$B:$B=""RWS"")),
  IF(
    OR(
      ISNUMBER(SEARCH(""CDM CASH DEPOSIT"",$C722)),
      ISNUMBER(SEARCH(""CASH DEPOSIT"",$C72"&amp;"2)),
      COUNTIFS('SUMMARY DATA'!$D:$D,$C722,'SUMMARY DATA'!$B:$B,""RWS"")&lt;&gt;1
    ),
    """",
    IFERROR(TEXTJOIN(CHAR(10),TRUE,FILTER('SUMMARY DATA'!I:I,'SUMMARY DATA'!$D:$D=$C722,'SUMMARY DATA'!$B:$B=""RWS"")),"""")
  )
)"),"")</f>
        <v/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Height="1" spans="1:27">
      <c r="A723" s="2" t="s">
        <v>2240</v>
      </c>
      <c r="B723" s="15">
        <v>46029</v>
      </c>
      <c r="C723" s="2" t="s">
        <v>2241</v>
      </c>
      <c r="D723" s="3">
        <v>12.64</v>
      </c>
      <c r="E723" s="16" t="str">
        <f>IFERROR(__xludf.DUMMYFUNCTION("IFERROR(
  TEXTJOIN(CHAR(10),TRUE,FILTER('SUMMARY DATA'!E:E,'SUMMARY DATA'!$A:$A=$A723,'SUMMARY DATA'!$C:$C=$B723,'SUMMARY DATA'!$B:$B=""RWS"")),
  IF(
    OR(
      ISNUMBER(SEARCH(""CDM CASH DEPOSIT"",$C723)),
      ISNUMBER(SEARCH(""CASH DEPOSIT"",$C72"&amp;"3)),
      COUNTIFS('SUMMARY DATA'!$D:$D,$C723,'SUMMARY DATA'!$B:$B,""RWS"")&lt;&gt;1
    ),
    """",
    IFERROR(TEXTJOIN(CHAR(10),TRUE,FILTER('SUMMARY DATA'!E:E,'SUMMARY DATA'!$D:$D=$C723,'SUMMARY DATA'!$B:$B=""RWS"")),"""")
  )
)"),"")</f>
        <v/>
      </c>
      <c r="F723" s="17" t="str">
        <f>IFERROR(__xludf.DUMMYFUNCTION("IFERROR(
  TEXTJOIN(CHAR(10),TRUE,FILTER('SUMMARY DATA'!F:F,'SUMMARY DATA'!$A:$A=$A723,'SUMMARY DATA'!$C:$C=$B723,'SUMMARY DATA'!$B:$B=""RWS"")),
  IF(
    OR(
      ISNUMBER(SEARCH(""CDM CASH DEPOSIT"",$C723)),
      ISNUMBER(SEARCH(""CASH DEPOSIT"",$C72"&amp;"3)),
      COUNTIFS('SUMMARY DATA'!$D:$D,$C723,'SUMMARY DATA'!$B:$B,""RWS"")&lt;&gt;1
    ),
    """",
    IFERROR(TEXTJOIN(CHAR(10),TRUE,FILTER('SUMMARY DATA'!F:F,'SUMMARY DATA'!$D:$D=$C723,'SUMMARY DATA'!$B:$B=""RWS"")),"""")
  )
)"),"")</f>
        <v/>
      </c>
      <c r="G723" s="17" t="str">
        <f>IFERROR(__xludf.DUMMYFUNCTION("IFERROR(
  TEXTJOIN(CHAR(10),TRUE,FILTER('SUMMARY DATA'!G:G,'SUMMARY DATA'!$A:$A=$A723,'SUMMARY DATA'!$C:$C=$B723,'SUMMARY DATA'!$B:$B=""RWS"")),
  IF(
    OR(
      ISNUMBER(SEARCH(""CDM CASH DEPOSIT"",$C723)),
      ISNUMBER(SEARCH(""CASH DEPOSIT"",$C72"&amp;"3)),
      COUNTIFS('SUMMARY DATA'!$D:$D,$C723,'SUMMARY DATA'!$B:$B,""RWS"")&lt;&gt;1
    ),
    """",
    IFERROR(TEXTJOIN(CHAR(10),TRUE,FILTER('SUMMARY DATA'!G:G,'SUMMARY DATA'!$D:$D=$C723,'SUMMARY DATA'!$B:$B=""RWS"")),"""")
  )
)"),"")</f>
        <v/>
      </c>
      <c r="H723" s="18" t="str">
        <f>IFERROR(__xludf.DUMMYFUNCTION("IFERROR(
  TEXTJOIN(CHAR(10),TRUE,FILTER('SUMMARY DATA'!H:H,'SUMMARY DATA'!$A:$A=$A723,'SUMMARY DATA'!$C:$C=$B723,'SUMMARY DATA'!$B:$B=""RWS"",'SUMMARY DATA'!$H:$H=$D723)),
  IF(
    OR(
      ISNUMBER(SEARCH(""CDM CASH DEPOSIT"",$C723)),
      ISNUMBER(S"&amp;"EARCH(""CASH DEPOSIT"",$C723))
    ),
    """",
    IFERROR(TEXTJOIN(CHAR(10),TRUE,FILTER('SUMMARY DATA'!H:H,'SUMMARY DATA'!$D:$D=$C723,'SUMMARY DATA'!$B:$B=""RWS"",'SUMMARY DATA'!$H:$H=$D723)),"""")
  )
)"),"")</f>
        <v/>
      </c>
      <c r="I723" s="18" t="str">
        <f>IFERROR(__xludf.DUMMYFUNCTION("IF(H723="""","""",
SUM(ARRAYFORMULA(VALUE(SPLIT(H723,CHAR(10)))))
)"),"")</f>
        <v/>
      </c>
      <c r="J723" s="17" t="str">
        <f>IFERROR(__xludf.DUMMYFUNCTION("IFERROR(
  TEXTJOIN(CHAR(10),TRUE,FILTER('SUMMARY DATA'!I:I,'SUMMARY DATA'!$A:$A=$A723,'SUMMARY DATA'!$C:$C=$B723,'SUMMARY DATA'!$B:$B=""RWS"")),
  IF(
    OR(
      ISNUMBER(SEARCH(""CDM CASH DEPOSIT"",$C723)),
      ISNUMBER(SEARCH(""CASH DEPOSIT"",$C72"&amp;"3)),
      COUNTIFS('SUMMARY DATA'!$D:$D,$C723,'SUMMARY DATA'!$B:$B,""RWS"")&lt;&gt;1
    ),
    """",
    IFERROR(TEXTJOIN(CHAR(10),TRUE,FILTER('SUMMARY DATA'!I:I,'SUMMARY DATA'!$D:$D=$C723,'SUMMARY DATA'!$B:$B=""RWS"")),"""")
  )
)"),"")</f>
        <v/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Height="1" spans="1:27">
      <c r="A724" s="2"/>
      <c r="B724" s="15">
        <v>46029</v>
      </c>
      <c r="C724" s="2" t="s">
        <v>2242</v>
      </c>
      <c r="D724" s="3">
        <v>0.5</v>
      </c>
      <c r="E724" s="16" t="str">
        <f>IFERROR(__xludf.DUMMYFUNCTION("IFERROR(
  TEXTJOIN(CHAR(10),TRUE,FILTER('SUMMARY DATA'!E:E,'SUMMARY DATA'!$A:$A=$A724,'SUMMARY DATA'!$C:$C=$B724,'SUMMARY DATA'!$B:$B=""RWS"")),
  IF(
    OR(
      ISNUMBER(SEARCH(""CDM CASH DEPOSIT"",$C724)),
      ISNUMBER(SEARCH(""CASH DEPOSIT"",$C72"&amp;"4)),
      COUNTIFS('SUMMARY DATA'!$D:$D,$C724,'SUMMARY DATA'!$B:$B,""RWS"")&lt;&gt;1
    ),
    """",
    IFERROR(TEXTJOIN(CHAR(10),TRUE,FILTER('SUMMARY DATA'!E:E,'SUMMARY DATA'!$D:$D=$C724,'SUMMARY DATA'!$B:$B=""RWS"")),"""")
  )
)"),"")</f>
        <v/>
      </c>
      <c r="F724" s="17" t="str">
        <f>IFERROR(__xludf.DUMMYFUNCTION("IFERROR(
  TEXTJOIN(CHAR(10),TRUE,FILTER('SUMMARY DATA'!F:F,'SUMMARY DATA'!$A:$A=$A724,'SUMMARY DATA'!$C:$C=$B724,'SUMMARY DATA'!$B:$B=""RWS"")),
  IF(
    OR(
      ISNUMBER(SEARCH(""CDM CASH DEPOSIT"",$C724)),
      ISNUMBER(SEARCH(""CASH DEPOSIT"",$C72"&amp;"4)),
      COUNTIFS('SUMMARY DATA'!$D:$D,$C724,'SUMMARY DATA'!$B:$B,""RWS"")&lt;&gt;1
    ),
    """",
    IFERROR(TEXTJOIN(CHAR(10),TRUE,FILTER('SUMMARY DATA'!F:F,'SUMMARY DATA'!$D:$D=$C724,'SUMMARY DATA'!$B:$B=""RWS"")),"""")
  )
)"),"")</f>
        <v/>
      </c>
      <c r="G724" s="17" t="str">
        <f>IFERROR(__xludf.DUMMYFUNCTION("IFERROR(
  TEXTJOIN(CHAR(10),TRUE,FILTER('SUMMARY DATA'!G:G,'SUMMARY DATA'!$A:$A=$A724,'SUMMARY DATA'!$C:$C=$B724,'SUMMARY DATA'!$B:$B=""RWS"")),
  IF(
    OR(
      ISNUMBER(SEARCH(""CDM CASH DEPOSIT"",$C724)),
      ISNUMBER(SEARCH(""CASH DEPOSIT"",$C72"&amp;"4)),
      COUNTIFS('SUMMARY DATA'!$D:$D,$C724,'SUMMARY DATA'!$B:$B,""RWS"")&lt;&gt;1
    ),
    """",
    IFERROR(TEXTJOIN(CHAR(10),TRUE,FILTER('SUMMARY DATA'!G:G,'SUMMARY DATA'!$D:$D=$C724,'SUMMARY DATA'!$B:$B=""RWS"")),"""")
  )
)"),"")</f>
        <v/>
      </c>
      <c r="H724" s="18" t="str">
        <f>IFERROR(__xludf.DUMMYFUNCTION("IFERROR(
  TEXTJOIN(CHAR(10),TRUE,FILTER('SUMMARY DATA'!H:H,'SUMMARY DATA'!$A:$A=$A724,'SUMMARY DATA'!$C:$C=$B724,'SUMMARY DATA'!$B:$B=""RWS"",'SUMMARY DATA'!$H:$H=$D724)),
  IF(
    OR(
      ISNUMBER(SEARCH(""CDM CASH DEPOSIT"",$C724)),
      ISNUMBER(S"&amp;"EARCH(""CASH DEPOSIT"",$C724))
    ),
    """",
    IFERROR(TEXTJOIN(CHAR(10),TRUE,FILTER('SUMMARY DATA'!H:H,'SUMMARY DATA'!$D:$D=$C724,'SUMMARY DATA'!$B:$B=""RWS"",'SUMMARY DATA'!$H:$H=$D724)),"""")
  )
)"),"")</f>
        <v/>
      </c>
      <c r="I724" s="18" t="str">
        <f>IFERROR(__xludf.DUMMYFUNCTION("IF(H724="""","""",
SUM(ARRAYFORMULA(VALUE(SPLIT(H724,CHAR(10)))))
)"),"")</f>
        <v/>
      </c>
      <c r="J724" s="17" t="str">
        <f>IFERROR(__xludf.DUMMYFUNCTION("IFERROR(
  TEXTJOIN(CHAR(10),TRUE,FILTER('SUMMARY DATA'!I:I,'SUMMARY DATA'!$A:$A=$A724,'SUMMARY DATA'!$C:$C=$B724,'SUMMARY DATA'!$B:$B=""RWS"")),
  IF(
    OR(
      ISNUMBER(SEARCH(""CDM CASH DEPOSIT"",$C724)),
      ISNUMBER(SEARCH(""CASH DEPOSIT"",$C72"&amp;"4)),
      COUNTIFS('SUMMARY DATA'!$D:$D,$C724,'SUMMARY DATA'!$B:$B,""RWS"")&lt;&gt;1
    ),
    """",
    IFERROR(TEXTJOIN(CHAR(10),TRUE,FILTER('SUMMARY DATA'!I:I,'SUMMARY DATA'!$D:$D=$C724,'SUMMARY DATA'!$B:$B=""RWS"")),"""")
  )
)"),"")</f>
        <v/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Height="1" spans="1:27">
      <c r="A725" s="2" t="s">
        <v>1460</v>
      </c>
      <c r="B725" s="15">
        <v>46029</v>
      </c>
      <c r="C725" s="2" t="s">
        <v>1456</v>
      </c>
      <c r="D725" s="3">
        <v>177.37</v>
      </c>
      <c r="E725" s="16" t="str">
        <f>IFERROR(__xludf.DUMMYFUNCTION("IFERROR(
  TEXTJOIN(CHAR(10),TRUE,FILTER('SUMMARY DATA'!E:E,'SUMMARY DATA'!$A:$A=$A725,'SUMMARY DATA'!$C:$C=$B725,'SUMMARY DATA'!$B:$B=""RWS"")),
  IF(
    OR(
      ISNUMBER(SEARCH(""CDM CASH DEPOSIT"",$C725)),
      ISNUMBER(SEARCH(""CASH DEPOSIT"",$C72"&amp;"5)),
      COUNTIFS('SUMMARY DATA'!$D:$D,$C725,'SUMMARY DATA'!$B:$B,""RWS"")&lt;&gt;1
    ),
    """",
    IFERROR(TEXTJOIN(CHAR(10),TRUE,FILTER('SUMMARY DATA'!E:E,'SUMMARY DATA'!$D:$D=$C725,'SUMMARY DATA'!$B:$B=""RWS"")),"""")
  )
)"),"")</f>
        <v/>
      </c>
      <c r="F725" s="17" t="str">
        <f>IFERROR(__xludf.DUMMYFUNCTION("IFERROR(
  TEXTJOIN(CHAR(10),TRUE,FILTER('SUMMARY DATA'!F:F,'SUMMARY DATA'!$A:$A=$A725,'SUMMARY DATA'!$C:$C=$B725,'SUMMARY DATA'!$B:$B=""RWS"")),
  IF(
    OR(
      ISNUMBER(SEARCH(""CDM CASH DEPOSIT"",$C725)),
      ISNUMBER(SEARCH(""CASH DEPOSIT"",$C72"&amp;"5)),
      COUNTIFS('SUMMARY DATA'!$D:$D,$C725,'SUMMARY DATA'!$B:$B,""RWS"")&lt;&gt;1
    ),
    """",
    IFERROR(TEXTJOIN(CHAR(10),TRUE,FILTER('SUMMARY DATA'!F:F,'SUMMARY DATA'!$D:$D=$C725,'SUMMARY DATA'!$B:$B=""RWS"")),"""")
  )
)"),"")</f>
        <v/>
      </c>
      <c r="G725" s="17" t="str">
        <f>IFERROR(__xludf.DUMMYFUNCTION("IFERROR(
  TEXTJOIN(CHAR(10),TRUE,FILTER('SUMMARY DATA'!G:G,'SUMMARY DATA'!$A:$A=$A725,'SUMMARY DATA'!$C:$C=$B725,'SUMMARY DATA'!$B:$B=""RWS"")),
  IF(
    OR(
      ISNUMBER(SEARCH(""CDM CASH DEPOSIT"",$C725)),
      ISNUMBER(SEARCH(""CASH DEPOSIT"",$C72"&amp;"5)),
      COUNTIFS('SUMMARY DATA'!$D:$D,$C725,'SUMMARY DATA'!$B:$B,""RWS"")&lt;&gt;1
    ),
    """",
    IFERROR(TEXTJOIN(CHAR(10),TRUE,FILTER('SUMMARY DATA'!G:G,'SUMMARY DATA'!$D:$D=$C725,'SUMMARY DATA'!$B:$B=""RWS"")),"""")
  )
)"),"")</f>
        <v/>
      </c>
      <c r="H725" s="18" t="str">
        <f>IFERROR(__xludf.DUMMYFUNCTION("IFERROR(
  TEXTJOIN(CHAR(10),TRUE,FILTER('SUMMARY DATA'!H:H,'SUMMARY DATA'!$A:$A=$A725,'SUMMARY DATA'!$C:$C=$B725,'SUMMARY DATA'!$B:$B=""RWS"",'SUMMARY DATA'!$H:$H=$D725)),
  IF(
    OR(
      ISNUMBER(SEARCH(""CDM CASH DEPOSIT"",$C725)),
      ISNUMBER(S"&amp;"EARCH(""CASH DEPOSIT"",$C725))
    ),
    """",
    IFERROR(TEXTJOIN(CHAR(10),TRUE,FILTER('SUMMARY DATA'!H:H,'SUMMARY DATA'!$D:$D=$C725,'SUMMARY DATA'!$B:$B=""RWS"",'SUMMARY DATA'!$H:$H=$D725)),"""")
  )
)"),"")</f>
        <v/>
      </c>
      <c r="I725" s="18" t="str">
        <f>IFERROR(__xludf.DUMMYFUNCTION("IF(H725="""","""",
SUM(ARRAYFORMULA(VALUE(SPLIT(H725,CHAR(10)))))
)"),"")</f>
        <v/>
      </c>
      <c r="J725" s="17" t="str">
        <f>IFERROR(__xludf.DUMMYFUNCTION("IFERROR(
  TEXTJOIN(CHAR(10),TRUE,FILTER('SUMMARY DATA'!I:I,'SUMMARY DATA'!$A:$A=$A725,'SUMMARY DATA'!$C:$C=$B725,'SUMMARY DATA'!$B:$B=""RWS"")),
  IF(
    OR(
      ISNUMBER(SEARCH(""CDM CASH DEPOSIT"",$C725)),
      ISNUMBER(SEARCH(""CASH DEPOSIT"",$C72"&amp;"5)),
      COUNTIFS('SUMMARY DATA'!$D:$D,$C725,'SUMMARY DATA'!$B:$B,""RWS"")&lt;&gt;1
    ),
    """",
    IFERROR(TEXTJOIN(CHAR(10),TRUE,FILTER('SUMMARY DATA'!I:I,'SUMMARY DATA'!$D:$D=$C725,'SUMMARY DATA'!$B:$B=""RWS"")),"""")
  )
)"),"")</f>
        <v/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Height="1" spans="1:27">
      <c r="A726" s="2" t="s">
        <v>2014</v>
      </c>
      <c r="B726" s="15">
        <v>46028</v>
      </c>
      <c r="C726" s="2" t="s">
        <v>2243</v>
      </c>
      <c r="D726" s="3">
        <v>10</v>
      </c>
      <c r="E726" s="16" t="str">
        <f>IFERROR(__xludf.DUMMYFUNCTION("IFERROR(
  TEXTJOIN(CHAR(10),TRUE,FILTER('SUMMARY DATA'!E:E,'SUMMARY DATA'!$A:$A=$A726,'SUMMARY DATA'!$C:$C=$B726,'SUMMARY DATA'!$B:$B=""RWS"")),
  IF(
    OR(
      ISNUMBER(SEARCH(""CDM CASH DEPOSIT"",$C726)),
      ISNUMBER(SEARCH(""CASH DEPOSIT"",$C72"&amp;"6)),
      COUNTIFS('SUMMARY DATA'!$D:$D,$C726,'SUMMARY DATA'!$B:$B,""RWS"")&lt;&gt;1
    ),
    """",
    IFERROR(TEXTJOIN(CHAR(10),TRUE,FILTER('SUMMARY DATA'!E:E,'SUMMARY DATA'!$D:$D=$C726,'SUMMARY DATA'!$B:$B=""RWS"")),"""")
  )
)"),"")</f>
        <v/>
      </c>
      <c r="F726" s="17" t="str">
        <f>IFERROR(__xludf.DUMMYFUNCTION("IFERROR(
  TEXTJOIN(CHAR(10),TRUE,FILTER('SUMMARY DATA'!F:F,'SUMMARY DATA'!$A:$A=$A726,'SUMMARY DATA'!$C:$C=$B726,'SUMMARY DATA'!$B:$B=""RWS"")),
  IF(
    OR(
      ISNUMBER(SEARCH(""CDM CASH DEPOSIT"",$C726)),
      ISNUMBER(SEARCH(""CASH DEPOSIT"",$C72"&amp;"6)),
      COUNTIFS('SUMMARY DATA'!$D:$D,$C726,'SUMMARY DATA'!$B:$B,""RWS"")&lt;&gt;1
    ),
    """",
    IFERROR(TEXTJOIN(CHAR(10),TRUE,FILTER('SUMMARY DATA'!F:F,'SUMMARY DATA'!$D:$D=$C726,'SUMMARY DATA'!$B:$B=""RWS"")),"""")
  )
)"),"")</f>
        <v/>
      </c>
      <c r="G726" s="17" t="str">
        <f>IFERROR(__xludf.DUMMYFUNCTION("IFERROR(
  TEXTJOIN(CHAR(10),TRUE,FILTER('SUMMARY DATA'!G:G,'SUMMARY DATA'!$A:$A=$A726,'SUMMARY DATA'!$C:$C=$B726,'SUMMARY DATA'!$B:$B=""RWS"")),
  IF(
    OR(
      ISNUMBER(SEARCH(""CDM CASH DEPOSIT"",$C726)),
      ISNUMBER(SEARCH(""CASH DEPOSIT"",$C72"&amp;"6)),
      COUNTIFS('SUMMARY DATA'!$D:$D,$C726,'SUMMARY DATA'!$B:$B,""RWS"")&lt;&gt;1
    ),
    """",
    IFERROR(TEXTJOIN(CHAR(10),TRUE,FILTER('SUMMARY DATA'!G:G,'SUMMARY DATA'!$D:$D=$C726,'SUMMARY DATA'!$B:$B=""RWS"")),"""")
  )
)"),"")</f>
        <v/>
      </c>
      <c r="H726" s="18" t="str">
        <f>IFERROR(__xludf.DUMMYFUNCTION("IFERROR(
  TEXTJOIN(CHAR(10),TRUE,FILTER('SUMMARY DATA'!H:H,'SUMMARY DATA'!$A:$A=$A726,'SUMMARY DATA'!$C:$C=$B726,'SUMMARY DATA'!$B:$B=""RWS"",'SUMMARY DATA'!$H:$H=$D726)),
  IF(
    OR(
      ISNUMBER(SEARCH(""CDM CASH DEPOSIT"",$C726)),
      ISNUMBER(S"&amp;"EARCH(""CASH DEPOSIT"",$C726))
    ),
    """",
    IFERROR(TEXTJOIN(CHAR(10),TRUE,FILTER('SUMMARY DATA'!H:H,'SUMMARY DATA'!$D:$D=$C726,'SUMMARY DATA'!$B:$B=""RWS"",'SUMMARY DATA'!$H:$H=$D726)),"""")
  )
)"),"")</f>
        <v/>
      </c>
      <c r="I726" s="18" t="str">
        <f>IFERROR(__xludf.DUMMYFUNCTION("IF(H726="""","""",
SUM(ARRAYFORMULA(VALUE(SPLIT(H726,CHAR(10)))))
)"),"")</f>
        <v/>
      </c>
      <c r="J726" s="17" t="str">
        <f>IFERROR(__xludf.DUMMYFUNCTION("IFERROR(
  TEXTJOIN(CHAR(10),TRUE,FILTER('SUMMARY DATA'!I:I,'SUMMARY DATA'!$A:$A=$A726,'SUMMARY DATA'!$C:$C=$B726,'SUMMARY DATA'!$B:$B=""RWS"")),
  IF(
    OR(
      ISNUMBER(SEARCH(""CDM CASH DEPOSIT"",$C726)),
      ISNUMBER(SEARCH(""CASH DEPOSIT"",$C72"&amp;"6)),
      COUNTIFS('SUMMARY DATA'!$D:$D,$C726,'SUMMARY DATA'!$B:$B,""RWS"")&lt;&gt;1
    ),
    """",
    IFERROR(TEXTJOIN(CHAR(10),TRUE,FILTER('SUMMARY DATA'!I:I,'SUMMARY DATA'!$D:$D=$C726,'SUMMARY DATA'!$B:$B=""RWS"")),"""")
  )
)"),"")</f>
        <v/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Height="1" spans="1:27">
      <c r="A727" s="2" t="s">
        <v>2244</v>
      </c>
      <c r="B727" s="15">
        <v>46028</v>
      </c>
      <c r="C727" s="2" t="s">
        <v>2245</v>
      </c>
      <c r="D727" s="3">
        <v>532</v>
      </c>
      <c r="E727" s="16" t="str">
        <f>IFERROR(__xludf.DUMMYFUNCTION("IFERROR(
  TEXTJOIN(CHAR(10),TRUE,FILTER('SUMMARY DATA'!E:E,'SUMMARY DATA'!$A:$A=$A727,'SUMMARY DATA'!$C:$C=$B727,'SUMMARY DATA'!$B:$B=""RWS"")),
  IF(
    OR(
      ISNUMBER(SEARCH(""CDM CASH DEPOSIT"",$C727)),
      ISNUMBER(SEARCH(""CASH DEPOSIT"",$C72"&amp;"7)),
      COUNTIFS('SUMMARY DATA'!$D:$D,$C727,'SUMMARY DATA'!$B:$B,""RWS"")&lt;&gt;1
    ),
    """",
    IFERROR(TEXTJOIN(CHAR(10),TRUE,FILTER('SUMMARY DATA'!E:E,'SUMMARY DATA'!$D:$D=$C727,'SUMMARY DATA'!$B:$B=""RWS"")),"""")
  )
)"),"")</f>
        <v/>
      </c>
      <c r="F727" s="17" t="str">
        <f>IFERROR(__xludf.DUMMYFUNCTION("IFERROR(
  TEXTJOIN(CHAR(10),TRUE,FILTER('SUMMARY DATA'!F:F,'SUMMARY DATA'!$A:$A=$A727,'SUMMARY DATA'!$C:$C=$B727,'SUMMARY DATA'!$B:$B=""RWS"")),
  IF(
    OR(
      ISNUMBER(SEARCH(""CDM CASH DEPOSIT"",$C727)),
      ISNUMBER(SEARCH(""CASH DEPOSIT"",$C72"&amp;"7)),
      COUNTIFS('SUMMARY DATA'!$D:$D,$C727,'SUMMARY DATA'!$B:$B,""RWS"")&lt;&gt;1
    ),
    """",
    IFERROR(TEXTJOIN(CHAR(10),TRUE,FILTER('SUMMARY DATA'!F:F,'SUMMARY DATA'!$D:$D=$C727,'SUMMARY DATA'!$B:$B=""RWS"")),"""")
  )
)"),"")</f>
        <v/>
      </c>
      <c r="G727" s="17" t="str">
        <f>IFERROR(__xludf.DUMMYFUNCTION("IFERROR(
  TEXTJOIN(CHAR(10),TRUE,FILTER('SUMMARY DATA'!G:G,'SUMMARY DATA'!$A:$A=$A727,'SUMMARY DATA'!$C:$C=$B727,'SUMMARY DATA'!$B:$B=""RWS"")),
  IF(
    OR(
      ISNUMBER(SEARCH(""CDM CASH DEPOSIT"",$C727)),
      ISNUMBER(SEARCH(""CASH DEPOSIT"",$C72"&amp;"7)),
      COUNTIFS('SUMMARY DATA'!$D:$D,$C727,'SUMMARY DATA'!$B:$B,""RWS"")&lt;&gt;1
    ),
    """",
    IFERROR(TEXTJOIN(CHAR(10),TRUE,FILTER('SUMMARY DATA'!G:G,'SUMMARY DATA'!$D:$D=$C727,'SUMMARY DATA'!$B:$B=""RWS"")),"""")
  )
)"),"")</f>
        <v/>
      </c>
      <c r="H727" s="18" t="str">
        <f>IFERROR(__xludf.DUMMYFUNCTION("IFERROR(
  TEXTJOIN(CHAR(10),TRUE,FILTER('SUMMARY DATA'!H:H,'SUMMARY DATA'!$A:$A=$A727,'SUMMARY DATA'!$C:$C=$B727,'SUMMARY DATA'!$B:$B=""RWS"",'SUMMARY DATA'!$H:$H=$D727)),
  IF(
    OR(
      ISNUMBER(SEARCH(""CDM CASH DEPOSIT"",$C727)),
      ISNUMBER(S"&amp;"EARCH(""CASH DEPOSIT"",$C727))
    ),
    """",
    IFERROR(TEXTJOIN(CHAR(10),TRUE,FILTER('SUMMARY DATA'!H:H,'SUMMARY DATA'!$D:$D=$C727,'SUMMARY DATA'!$B:$B=""RWS"",'SUMMARY DATA'!$H:$H=$D727)),"""")
  )
)"),"")</f>
        <v/>
      </c>
      <c r="I727" s="18" t="str">
        <f>IFERROR(__xludf.DUMMYFUNCTION("IF(H727="""","""",
SUM(ARRAYFORMULA(VALUE(SPLIT(H727,CHAR(10)))))
)"),"")</f>
        <v/>
      </c>
      <c r="J727" s="17" t="str">
        <f>IFERROR(__xludf.DUMMYFUNCTION("IFERROR(
  TEXTJOIN(CHAR(10),TRUE,FILTER('SUMMARY DATA'!I:I,'SUMMARY DATA'!$A:$A=$A727,'SUMMARY DATA'!$C:$C=$B727,'SUMMARY DATA'!$B:$B=""RWS"")),
  IF(
    OR(
      ISNUMBER(SEARCH(""CDM CASH DEPOSIT"",$C727)),
      ISNUMBER(SEARCH(""CASH DEPOSIT"",$C72"&amp;"7)),
      COUNTIFS('SUMMARY DATA'!$D:$D,$C727,'SUMMARY DATA'!$B:$B,""RWS"")&lt;&gt;1
    ),
    """",
    IFERROR(TEXTJOIN(CHAR(10),TRUE,FILTER('SUMMARY DATA'!I:I,'SUMMARY DATA'!$D:$D=$C727,'SUMMARY DATA'!$B:$B=""RWS"")),"""")
  )
)"),"")</f>
        <v/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Height="1" spans="1:27">
      <c r="A728" s="2" t="s">
        <v>2246</v>
      </c>
      <c r="B728" s="15">
        <v>46028</v>
      </c>
      <c r="C728" s="2" t="s">
        <v>2247</v>
      </c>
      <c r="D728" s="3">
        <v>226.36</v>
      </c>
      <c r="E728" s="16" t="str">
        <f>IFERROR(__xludf.DUMMYFUNCTION("IFERROR(
  TEXTJOIN(CHAR(10),TRUE,FILTER('SUMMARY DATA'!E:E,'SUMMARY DATA'!$A:$A=$A728,'SUMMARY DATA'!$C:$C=$B728,'SUMMARY DATA'!$B:$B=""RWS"")),
  IF(
    OR(
      ISNUMBER(SEARCH(""CDM CASH DEPOSIT"",$C728)),
      ISNUMBER(SEARCH(""CASH DEPOSIT"",$C72"&amp;"8)),
      COUNTIFS('SUMMARY DATA'!$D:$D,$C728,'SUMMARY DATA'!$B:$B,""RWS"")&lt;&gt;1
    ),
    """",
    IFERROR(TEXTJOIN(CHAR(10),TRUE,FILTER('SUMMARY DATA'!E:E,'SUMMARY DATA'!$D:$D=$C728,'SUMMARY DATA'!$B:$B=""RWS"")),"""")
  )
)"),"")</f>
        <v/>
      </c>
      <c r="F728" s="17" t="str">
        <f>IFERROR(__xludf.DUMMYFUNCTION("IFERROR(
  TEXTJOIN(CHAR(10),TRUE,FILTER('SUMMARY DATA'!F:F,'SUMMARY DATA'!$A:$A=$A728,'SUMMARY DATA'!$C:$C=$B728,'SUMMARY DATA'!$B:$B=""RWS"")),
  IF(
    OR(
      ISNUMBER(SEARCH(""CDM CASH DEPOSIT"",$C728)),
      ISNUMBER(SEARCH(""CASH DEPOSIT"",$C72"&amp;"8)),
      COUNTIFS('SUMMARY DATA'!$D:$D,$C728,'SUMMARY DATA'!$B:$B,""RWS"")&lt;&gt;1
    ),
    """",
    IFERROR(TEXTJOIN(CHAR(10),TRUE,FILTER('SUMMARY DATA'!F:F,'SUMMARY DATA'!$D:$D=$C728,'SUMMARY DATA'!$B:$B=""RWS"")),"""")
  )
)"),"")</f>
        <v/>
      </c>
      <c r="G728" s="17" t="str">
        <f>IFERROR(__xludf.DUMMYFUNCTION("IFERROR(
  TEXTJOIN(CHAR(10),TRUE,FILTER('SUMMARY DATA'!G:G,'SUMMARY DATA'!$A:$A=$A728,'SUMMARY DATA'!$C:$C=$B728,'SUMMARY DATA'!$B:$B=""RWS"")),
  IF(
    OR(
      ISNUMBER(SEARCH(""CDM CASH DEPOSIT"",$C728)),
      ISNUMBER(SEARCH(""CASH DEPOSIT"",$C72"&amp;"8)),
      COUNTIFS('SUMMARY DATA'!$D:$D,$C728,'SUMMARY DATA'!$B:$B,""RWS"")&lt;&gt;1
    ),
    """",
    IFERROR(TEXTJOIN(CHAR(10),TRUE,FILTER('SUMMARY DATA'!G:G,'SUMMARY DATA'!$D:$D=$C728,'SUMMARY DATA'!$B:$B=""RWS"")),"""")
  )
)"),"")</f>
        <v/>
      </c>
      <c r="H728" s="18" t="str">
        <f>IFERROR(__xludf.DUMMYFUNCTION("IFERROR(
  TEXTJOIN(CHAR(10),TRUE,FILTER('SUMMARY DATA'!H:H,'SUMMARY DATA'!$A:$A=$A728,'SUMMARY DATA'!$C:$C=$B728,'SUMMARY DATA'!$B:$B=""RWS"",'SUMMARY DATA'!$H:$H=$D728)),
  IF(
    OR(
      ISNUMBER(SEARCH(""CDM CASH DEPOSIT"",$C728)),
      ISNUMBER(S"&amp;"EARCH(""CASH DEPOSIT"",$C728))
    ),
    """",
    IFERROR(TEXTJOIN(CHAR(10),TRUE,FILTER('SUMMARY DATA'!H:H,'SUMMARY DATA'!$D:$D=$C728,'SUMMARY DATA'!$B:$B=""RWS"",'SUMMARY DATA'!$H:$H=$D728)),"""")
  )
)"),"")</f>
        <v/>
      </c>
      <c r="I728" s="18" t="str">
        <f>IFERROR(__xludf.DUMMYFUNCTION("IF(H728="""","""",
SUM(ARRAYFORMULA(VALUE(SPLIT(H728,CHAR(10)))))
)"),"")</f>
        <v/>
      </c>
      <c r="J728" s="17" t="str">
        <f>IFERROR(__xludf.DUMMYFUNCTION("IFERROR(
  TEXTJOIN(CHAR(10),TRUE,FILTER('SUMMARY DATA'!I:I,'SUMMARY DATA'!$A:$A=$A728,'SUMMARY DATA'!$C:$C=$B728,'SUMMARY DATA'!$B:$B=""RWS"")),
  IF(
    OR(
      ISNUMBER(SEARCH(""CDM CASH DEPOSIT"",$C728)),
      ISNUMBER(SEARCH(""CASH DEPOSIT"",$C72"&amp;"8)),
      COUNTIFS('SUMMARY DATA'!$D:$D,$C728,'SUMMARY DATA'!$B:$B,""RWS"")&lt;&gt;1
    ),
    """",
    IFERROR(TEXTJOIN(CHAR(10),TRUE,FILTER('SUMMARY DATA'!I:I,'SUMMARY DATA'!$D:$D=$C728,'SUMMARY DATA'!$B:$B=""RWS"")),"""")
  )
)"),"")</f>
        <v/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Height="1" spans="1:27">
      <c r="A729" s="2"/>
      <c r="B729" s="15">
        <v>46028</v>
      </c>
      <c r="C729" s="2" t="s">
        <v>2248</v>
      </c>
      <c r="D729" s="3">
        <v>100</v>
      </c>
      <c r="E729" s="16" t="str">
        <f>IFERROR(__xludf.DUMMYFUNCTION("IFERROR(
  TEXTJOIN(CHAR(10),TRUE,FILTER('SUMMARY DATA'!E:E,'SUMMARY DATA'!$A:$A=$A729,'SUMMARY DATA'!$C:$C=$B729,'SUMMARY DATA'!$B:$B=""RWS"")),
  IF(
    OR(
      ISNUMBER(SEARCH(""CDM CASH DEPOSIT"",$C729)),
      ISNUMBER(SEARCH(""CASH DEPOSIT"",$C72"&amp;"9)),
      COUNTIFS('SUMMARY DATA'!$D:$D,$C729,'SUMMARY DATA'!$B:$B,""RWS"")&lt;&gt;1
    ),
    """",
    IFERROR(TEXTJOIN(CHAR(10),TRUE,FILTER('SUMMARY DATA'!E:E,'SUMMARY DATA'!$D:$D=$C729,'SUMMARY DATA'!$B:$B=""RWS"")),"""")
  )
)"),"")</f>
        <v/>
      </c>
      <c r="F729" s="17" t="str">
        <f>IFERROR(__xludf.DUMMYFUNCTION("IFERROR(
  TEXTJOIN(CHAR(10),TRUE,FILTER('SUMMARY DATA'!F:F,'SUMMARY DATA'!$A:$A=$A729,'SUMMARY DATA'!$C:$C=$B729,'SUMMARY DATA'!$B:$B=""RWS"")),
  IF(
    OR(
      ISNUMBER(SEARCH(""CDM CASH DEPOSIT"",$C729)),
      ISNUMBER(SEARCH(""CASH DEPOSIT"",$C72"&amp;"9)),
      COUNTIFS('SUMMARY DATA'!$D:$D,$C729,'SUMMARY DATA'!$B:$B,""RWS"")&lt;&gt;1
    ),
    """",
    IFERROR(TEXTJOIN(CHAR(10),TRUE,FILTER('SUMMARY DATA'!F:F,'SUMMARY DATA'!$D:$D=$C729,'SUMMARY DATA'!$B:$B=""RWS"")),"""")
  )
)"),"")</f>
        <v/>
      </c>
      <c r="G729" s="17" t="str">
        <f>IFERROR(__xludf.DUMMYFUNCTION("IFERROR(
  TEXTJOIN(CHAR(10),TRUE,FILTER('SUMMARY DATA'!G:G,'SUMMARY DATA'!$A:$A=$A729,'SUMMARY DATA'!$C:$C=$B729,'SUMMARY DATA'!$B:$B=""RWS"")),
  IF(
    OR(
      ISNUMBER(SEARCH(""CDM CASH DEPOSIT"",$C729)),
      ISNUMBER(SEARCH(""CASH DEPOSIT"",$C72"&amp;"9)),
      COUNTIFS('SUMMARY DATA'!$D:$D,$C729,'SUMMARY DATA'!$B:$B,""RWS"")&lt;&gt;1
    ),
    """",
    IFERROR(TEXTJOIN(CHAR(10),TRUE,FILTER('SUMMARY DATA'!G:G,'SUMMARY DATA'!$D:$D=$C729,'SUMMARY DATA'!$B:$B=""RWS"")),"""")
  )
)"),"")</f>
        <v/>
      </c>
      <c r="H729" s="18" t="str">
        <f>IFERROR(__xludf.DUMMYFUNCTION("IFERROR(
  TEXTJOIN(CHAR(10),TRUE,FILTER('SUMMARY DATA'!H:H,'SUMMARY DATA'!$A:$A=$A729,'SUMMARY DATA'!$C:$C=$B729,'SUMMARY DATA'!$B:$B=""RWS"",'SUMMARY DATA'!$H:$H=$D729)),
  IF(
    OR(
      ISNUMBER(SEARCH(""CDM CASH DEPOSIT"",$C729)),
      ISNUMBER(S"&amp;"EARCH(""CASH DEPOSIT"",$C729))
    ),
    """",
    IFERROR(TEXTJOIN(CHAR(10),TRUE,FILTER('SUMMARY DATA'!H:H,'SUMMARY DATA'!$D:$D=$C729,'SUMMARY DATA'!$B:$B=""RWS"",'SUMMARY DATA'!$H:$H=$D729)),"""")
  )
)"),"")</f>
        <v/>
      </c>
      <c r="I729" s="18" t="str">
        <f>IFERROR(__xludf.DUMMYFUNCTION("IF(H729="""","""",
SUM(ARRAYFORMULA(VALUE(SPLIT(H729,CHAR(10)))))
)"),"")</f>
        <v/>
      </c>
      <c r="J729" s="17" t="str">
        <f>IFERROR(__xludf.DUMMYFUNCTION("IFERROR(
  TEXTJOIN(CHAR(10),TRUE,FILTER('SUMMARY DATA'!I:I,'SUMMARY DATA'!$A:$A=$A729,'SUMMARY DATA'!$C:$C=$B729,'SUMMARY DATA'!$B:$B=""RWS"")),
  IF(
    OR(
      ISNUMBER(SEARCH(""CDM CASH DEPOSIT"",$C729)),
      ISNUMBER(SEARCH(""CASH DEPOSIT"",$C72"&amp;"9)),
      COUNTIFS('SUMMARY DATA'!$D:$D,$C729,'SUMMARY DATA'!$B:$B,""RWS"")&lt;&gt;1
    ),
    """",
    IFERROR(TEXTJOIN(CHAR(10),TRUE,FILTER('SUMMARY DATA'!I:I,'SUMMARY DATA'!$D:$D=$C729,'SUMMARY DATA'!$B:$B=""RWS"")),"""")
  )
)"),"")</f>
        <v/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Height="1" spans="1:27">
      <c r="A730" s="2"/>
      <c r="B730" s="15">
        <v>46028</v>
      </c>
      <c r="C730" s="2" t="s">
        <v>2249</v>
      </c>
      <c r="D730" s="3">
        <v>715.11</v>
      </c>
      <c r="E730" s="16" t="str">
        <f>IFERROR(__xludf.DUMMYFUNCTION("IFERROR(
  TEXTJOIN(CHAR(10),TRUE,FILTER('SUMMARY DATA'!E:E,'SUMMARY DATA'!$A:$A=$A730,'SUMMARY DATA'!$C:$C=$B730,'SUMMARY DATA'!$B:$B=""RWS"")),
  IF(
    OR(
      ISNUMBER(SEARCH(""CDM CASH DEPOSIT"",$C730)),
      ISNUMBER(SEARCH(""CASH DEPOSIT"",$C73"&amp;"0)),
      COUNTIFS('SUMMARY DATA'!$D:$D,$C730,'SUMMARY DATA'!$B:$B,""RWS"")&lt;&gt;1
    ),
    """",
    IFERROR(TEXTJOIN(CHAR(10),TRUE,FILTER('SUMMARY DATA'!E:E,'SUMMARY DATA'!$D:$D=$C730,'SUMMARY DATA'!$B:$B=""RWS"")),"""")
  )
)"),"")</f>
        <v/>
      </c>
      <c r="F730" s="17" t="str">
        <f>IFERROR(__xludf.DUMMYFUNCTION("IFERROR(
  TEXTJOIN(CHAR(10),TRUE,FILTER('SUMMARY DATA'!F:F,'SUMMARY DATA'!$A:$A=$A730,'SUMMARY DATA'!$C:$C=$B730,'SUMMARY DATA'!$B:$B=""RWS"")),
  IF(
    OR(
      ISNUMBER(SEARCH(""CDM CASH DEPOSIT"",$C730)),
      ISNUMBER(SEARCH(""CASH DEPOSIT"",$C73"&amp;"0)),
      COUNTIFS('SUMMARY DATA'!$D:$D,$C730,'SUMMARY DATA'!$B:$B,""RWS"")&lt;&gt;1
    ),
    """",
    IFERROR(TEXTJOIN(CHAR(10),TRUE,FILTER('SUMMARY DATA'!F:F,'SUMMARY DATA'!$D:$D=$C730,'SUMMARY DATA'!$B:$B=""RWS"")),"""")
  )
)"),"")</f>
        <v/>
      </c>
      <c r="G730" s="17" t="str">
        <f>IFERROR(__xludf.DUMMYFUNCTION("IFERROR(
  TEXTJOIN(CHAR(10),TRUE,FILTER('SUMMARY DATA'!G:G,'SUMMARY DATA'!$A:$A=$A730,'SUMMARY DATA'!$C:$C=$B730,'SUMMARY DATA'!$B:$B=""RWS"")),
  IF(
    OR(
      ISNUMBER(SEARCH(""CDM CASH DEPOSIT"",$C730)),
      ISNUMBER(SEARCH(""CASH DEPOSIT"",$C73"&amp;"0)),
      COUNTIFS('SUMMARY DATA'!$D:$D,$C730,'SUMMARY DATA'!$B:$B,""RWS"")&lt;&gt;1
    ),
    """",
    IFERROR(TEXTJOIN(CHAR(10),TRUE,FILTER('SUMMARY DATA'!G:G,'SUMMARY DATA'!$D:$D=$C730,'SUMMARY DATA'!$B:$B=""RWS"")),"""")
  )
)"),"")</f>
        <v/>
      </c>
      <c r="H730" s="18" t="str">
        <f>IFERROR(__xludf.DUMMYFUNCTION("IFERROR(
  TEXTJOIN(CHAR(10),TRUE,FILTER('SUMMARY DATA'!H:H,'SUMMARY DATA'!$A:$A=$A730,'SUMMARY DATA'!$C:$C=$B730,'SUMMARY DATA'!$B:$B=""RWS"",'SUMMARY DATA'!$H:$H=$D730)),
  IF(
    OR(
      ISNUMBER(SEARCH(""CDM CASH DEPOSIT"",$C730)),
      ISNUMBER(S"&amp;"EARCH(""CASH DEPOSIT"",$C730))
    ),
    """",
    IFERROR(TEXTJOIN(CHAR(10),TRUE,FILTER('SUMMARY DATA'!H:H,'SUMMARY DATA'!$D:$D=$C730,'SUMMARY DATA'!$B:$B=""RWS"",'SUMMARY DATA'!$H:$H=$D730)),"""")
  )
)"),"")</f>
        <v/>
      </c>
      <c r="I730" s="18" t="str">
        <f>IFERROR(__xludf.DUMMYFUNCTION("IF(H730="""","""",
SUM(ARRAYFORMULA(VALUE(SPLIT(H730,CHAR(10)))))
)"),"")</f>
        <v/>
      </c>
      <c r="J730" s="17" t="str">
        <f>IFERROR(__xludf.DUMMYFUNCTION("IFERROR(
  TEXTJOIN(CHAR(10),TRUE,FILTER('SUMMARY DATA'!I:I,'SUMMARY DATA'!$A:$A=$A730,'SUMMARY DATA'!$C:$C=$B730,'SUMMARY DATA'!$B:$B=""RWS"")),
  IF(
    OR(
      ISNUMBER(SEARCH(""CDM CASH DEPOSIT"",$C730)),
      ISNUMBER(SEARCH(""CASH DEPOSIT"",$C73"&amp;"0)),
      COUNTIFS('SUMMARY DATA'!$D:$D,$C730,'SUMMARY DATA'!$B:$B,""RWS"")&lt;&gt;1
    ),
    """",
    IFERROR(TEXTJOIN(CHAR(10),TRUE,FILTER('SUMMARY DATA'!I:I,'SUMMARY DATA'!$D:$D=$C730,'SUMMARY DATA'!$B:$B=""RWS"")),"""")
  )
)"),"")</f>
        <v/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Height="1" spans="1:27">
      <c r="A731" s="2" t="s">
        <v>2250</v>
      </c>
      <c r="B731" s="15">
        <v>46028</v>
      </c>
      <c r="C731" s="2" t="s">
        <v>2251</v>
      </c>
      <c r="D731" s="3">
        <v>29</v>
      </c>
      <c r="E731" s="16" t="str">
        <f>IFERROR(__xludf.DUMMYFUNCTION("IFERROR(
  TEXTJOIN(CHAR(10),TRUE,FILTER('SUMMARY DATA'!E:E,'SUMMARY DATA'!$A:$A=$A731,'SUMMARY DATA'!$C:$C=$B731,'SUMMARY DATA'!$B:$B=""RWS"")),
  IF(
    OR(
      ISNUMBER(SEARCH(""CDM CASH DEPOSIT"",$C731)),
      ISNUMBER(SEARCH(""CASH DEPOSIT"",$C73"&amp;"1)),
      COUNTIFS('SUMMARY DATA'!$D:$D,$C731,'SUMMARY DATA'!$B:$B,""RWS"")&lt;&gt;1
    ),
    """",
    IFERROR(TEXTJOIN(CHAR(10),TRUE,FILTER('SUMMARY DATA'!E:E,'SUMMARY DATA'!$D:$D=$C731,'SUMMARY DATA'!$B:$B=""RWS"")),"""")
  )
)"),"")</f>
        <v/>
      </c>
      <c r="F731" s="17" t="str">
        <f>IFERROR(__xludf.DUMMYFUNCTION("IFERROR(
  TEXTJOIN(CHAR(10),TRUE,FILTER('SUMMARY DATA'!F:F,'SUMMARY DATA'!$A:$A=$A731,'SUMMARY DATA'!$C:$C=$B731,'SUMMARY DATA'!$B:$B=""RWS"")),
  IF(
    OR(
      ISNUMBER(SEARCH(""CDM CASH DEPOSIT"",$C731)),
      ISNUMBER(SEARCH(""CASH DEPOSIT"",$C73"&amp;"1)),
      COUNTIFS('SUMMARY DATA'!$D:$D,$C731,'SUMMARY DATA'!$B:$B,""RWS"")&lt;&gt;1
    ),
    """",
    IFERROR(TEXTJOIN(CHAR(10),TRUE,FILTER('SUMMARY DATA'!F:F,'SUMMARY DATA'!$D:$D=$C731,'SUMMARY DATA'!$B:$B=""RWS"")),"""")
  )
)"),"")</f>
        <v/>
      </c>
      <c r="G731" s="17" t="str">
        <f>IFERROR(__xludf.DUMMYFUNCTION("IFERROR(
  TEXTJOIN(CHAR(10),TRUE,FILTER('SUMMARY DATA'!G:G,'SUMMARY DATA'!$A:$A=$A731,'SUMMARY DATA'!$C:$C=$B731,'SUMMARY DATA'!$B:$B=""RWS"")),
  IF(
    OR(
      ISNUMBER(SEARCH(""CDM CASH DEPOSIT"",$C731)),
      ISNUMBER(SEARCH(""CASH DEPOSIT"",$C73"&amp;"1)),
      COUNTIFS('SUMMARY DATA'!$D:$D,$C731,'SUMMARY DATA'!$B:$B,""RWS"")&lt;&gt;1
    ),
    """",
    IFERROR(TEXTJOIN(CHAR(10),TRUE,FILTER('SUMMARY DATA'!G:G,'SUMMARY DATA'!$D:$D=$C731,'SUMMARY DATA'!$B:$B=""RWS"")),"""")
  )
)"),"")</f>
        <v/>
      </c>
      <c r="H731" s="18" t="str">
        <f>IFERROR(__xludf.DUMMYFUNCTION("IFERROR(
  TEXTJOIN(CHAR(10),TRUE,FILTER('SUMMARY DATA'!H:H,'SUMMARY DATA'!$A:$A=$A731,'SUMMARY DATA'!$C:$C=$B731,'SUMMARY DATA'!$B:$B=""RWS"",'SUMMARY DATA'!$H:$H=$D731)),
  IF(
    OR(
      ISNUMBER(SEARCH(""CDM CASH DEPOSIT"",$C731)),
      ISNUMBER(S"&amp;"EARCH(""CASH DEPOSIT"",$C731))
    ),
    """",
    IFERROR(TEXTJOIN(CHAR(10),TRUE,FILTER('SUMMARY DATA'!H:H,'SUMMARY DATA'!$D:$D=$C731,'SUMMARY DATA'!$B:$B=""RWS"",'SUMMARY DATA'!$H:$H=$D731)),"""")
  )
)"),"")</f>
        <v/>
      </c>
      <c r="I731" s="18" t="str">
        <f>IFERROR(__xludf.DUMMYFUNCTION("IF(H731="""","""",
SUM(ARRAYFORMULA(VALUE(SPLIT(H731,CHAR(10)))))
)"),"")</f>
        <v/>
      </c>
      <c r="J731" s="17" t="str">
        <f>IFERROR(__xludf.DUMMYFUNCTION("IFERROR(
  TEXTJOIN(CHAR(10),TRUE,FILTER('SUMMARY DATA'!I:I,'SUMMARY DATA'!$A:$A=$A731,'SUMMARY DATA'!$C:$C=$B731,'SUMMARY DATA'!$B:$B=""RWS"")),
  IF(
    OR(
      ISNUMBER(SEARCH(""CDM CASH DEPOSIT"",$C731)),
      ISNUMBER(SEARCH(""CASH DEPOSIT"",$C73"&amp;"1)),
      COUNTIFS('SUMMARY DATA'!$D:$D,$C731,'SUMMARY DATA'!$B:$B,""RWS"")&lt;&gt;1
    ),
    """",
    IFERROR(TEXTJOIN(CHAR(10),TRUE,FILTER('SUMMARY DATA'!I:I,'SUMMARY DATA'!$D:$D=$C731,'SUMMARY DATA'!$B:$B=""RWS"")),"""")
  )
)"),"")</f>
        <v/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Height="1" spans="1:27">
      <c r="A732" s="2" t="s">
        <v>2252</v>
      </c>
      <c r="B732" s="15">
        <v>46028</v>
      </c>
      <c r="C732" s="2" t="s">
        <v>2253</v>
      </c>
      <c r="D732" s="3">
        <v>60.97</v>
      </c>
      <c r="E732" s="16" t="str">
        <f>IFERROR(__xludf.DUMMYFUNCTION("IFERROR(
  TEXTJOIN(CHAR(10),TRUE,FILTER('SUMMARY DATA'!E:E,'SUMMARY DATA'!$A:$A=$A732,'SUMMARY DATA'!$C:$C=$B732,'SUMMARY DATA'!$B:$B=""RWS"")),
  IF(
    OR(
      ISNUMBER(SEARCH(""CDM CASH DEPOSIT"",$C732)),
      ISNUMBER(SEARCH(""CASH DEPOSIT"",$C73"&amp;"2)),
      COUNTIFS('SUMMARY DATA'!$D:$D,$C732,'SUMMARY DATA'!$B:$B,""RWS"")&lt;&gt;1
    ),
    """",
    IFERROR(TEXTJOIN(CHAR(10),TRUE,FILTER('SUMMARY DATA'!E:E,'SUMMARY DATA'!$D:$D=$C732,'SUMMARY DATA'!$B:$B=""RWS"")),"""")
  )
)"),"")</f>
        <v/>
      </c>
      <c r="F732" s="17" t="str">
        <f>IFERROR(__xludf.DUMMYFUNCTION("IFERROR(
  TEXTJOIN(CHAR(10),TRUE,FILTER('SUMMARY DATA'!F:F,'SUMMARY DATA'!$A:$A=$A732,'SUMMARY DATA'!$C:$C=$B732,'SUMMARY DATA'!$B:$B=""RWS"")),
  IF(
    OR(
      ISNUMBER(SEARCH(""CDM CASH DEPOSIT"",$C732)),
      ISNUMBER(SEARCH(""CASH DEPOSIT"",$C73"&amp;"2)),
      COUNTIFS('SUMMARY DATA'!$D:$D,$C732,'SUMMARY DATA'!$B:$B,""RWS"")&lt;&gt;1
    ),
    """",
    IFERROR(TEXTJOIN(CHAR(10),TRUE,FILTER('SUMMARY DATA'!F:F,'SUMMARY DATA'!$D:$D=$C732,'SUMMARY DATA'!$B:$B=""RWS"")),"""")
  )
)"),"")</f>
        <v/>
      </c>
      <c r="G732" s="17" t="str">
        <f>IFERROR(__xludf.DUMMYFUNCTION("IFERROR(
  TEXTJOIN(CHAR(10),TRUE,FILTER('SUMMARY DATA'!G:G,'SUMMARY DATA'!$A:$A=$A732,'SUMMARY DATA'!$C:$C=$B732,'SUMMARY DATA'!$B:$B=""RWS"")),
  IF(
    OR(
      ISNUMBER(SEARCH(""CDM CASH DEPOSIT"",$C732)),
      ISNUMBER(SEARCH(""CASH DEPOSIT"",$C73"&amp;"2)),
      COUNTIFS('SUMMARY DATA'!$D:$D,$C732,'SUMMARY DATA'!$B:$B,""RWS"")&lt;&gt;1
    ),
    """",
    IFERROR(TEXTJOIN(CHAR(10),TRUE,FILTER('SUMMARY DATA'!G:G,'SUMMARY DATA'!$D:$D=$C732,'SUMMARY DATA'!$B:$B=""RWS"")),"""")
  )
)"),"")</f>
        <v/>
      </c>
      <c r="H732" s="18" t="str">
        <f>IFERROR(__xludf.DUMMYFUNCTION("IFERROR(
  TEXTJOIN(CHAR(10),TRUE,FILTER('SUMMARY DATA'!H:H,'SUMMARY DATA'!$A:$A=$A732,'SUMMARY DATA'!$C:$C=$B732,'SUMMARY DATA'!$B:$B=""RWS"",'SUMMARY DATA'!$H:$H=$D732)),
  IF(
    OR(
      ISNUMBER(SEARCH(""CDM CASH DEPOSIT"",$C732)),
      ISNUMBER(S"&amp;"EARCH(""CASH DEPOSIT"",$C732))
    ),
    """",
    IFERROR(TEXTJOIN(CHAR(10),TRUE,FILTER('SUMMARY DATA'!H:H,'SUMMARY DATA'!$D:$D=$C732,'SUMMARY DATA'!$B:$B=""RWS"",'SUMMARY DATA'!$H:$H=$D732)),"""")
  )
)"),"")</f>
        <v/>
      </c>
      <c r="I732" s="18" t="str">
        <f>IFERROR(__xludf.DUMMYFUNCTION("IF(H732="""","""",
SUM(ARRAYFORMULA(VALUE(SPLIT(H732,CHAR(10)))))
)"),"")</f>
        <v/>
      </c>
      <c r="J732" s="17" t="str">
        <f>IFERROR(__xludf.DUMMYFUNCTION("IFERROR(
  TEXTJOIN(CHAR(10),TRUE,FILTER('SUMMARY DATA'!I:I,'SUMMARY DATA'!$A:$A=$A732,'SUMMARY DATA'!$C:$C=$B732,'SUMMARY DATA'!$B:$B=""RWS"")),
  IF(
    OR(
      ISNUMBER(SEARCH(""CDM CASH DEPOSIT"",$C732)),
      ISNUMBER(SEARCH(""CASH DEPOSIT"",$C73"&amp;"2)),
      COUNTIFS('SUMMARY DATA'!$D:$D,$C732,'SUMMARY DATA'!$B:$B,""RWS"")&lt;&gt;1
    ),
    """",
    IFERROR(TEXTJOIN(CHAR(10),TRUE,FILTER('SUMMARY DATA'!I:I,'SUMMARY DATA'!$D:$D=$C732,'SUMMARY DATA'!$B:$B=""RWS"")),"""")
  )
)"),"")</f>
        <v/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Height="1" spans="1:27">
      <c r="A733" s="2" t="s">
        <v>2254</v>
      </c>
      <c r="B733" s="15">
        <v>46028</v>
      </c>
      <c r="C733" s="2" t="s">
        <v>2255</v>
      </c>
      <c r="D733" s="3">
        <v>10</v>
      </c>
      <c r="E733" s="16" t="str">
        <f>IFERROR(__xludf.DUMMYFUNCTION("IFERROR(
  TEXTJOIN(CHAR(10),TRUE,FILTER('SUMMARY DATA'!E:E,'SUMMARY DATA'!$A:$A=$A733,'SUMMARY DATA'!$C:$C=$B733,'SUMMARY DATA'!$B:$B=""RWS"")),
  IF(
    OR(
      ISNUMBER(SEARCH(""CDM CASH DEPOSIT"",$C733)),
      ISNUMBER(SEARCH(""CASH DEPOSIT"",$C73"&amp;"3)),
      COUNTIFS('SUMMARY DATA'!$D:$D,$C733,'SUMMARY DATA'!$B:$B,""RWS"")&lt;&gt;1
    ),
    """",
    IFERROR(TEXTJOIN(CHAR(10),TRUE,FILTER('SUMMARY DATA'!E:E,'SUMMARY DATA'!$D:$D=$C733,'SUMMARY DATA'!$B:$B=""RWS"")),"""")
  )
)"),"")</f>
        <v/>
      </c>
      <c r="F733" s="17" t="str">
        <f>IFERROR(__xludf.DUMMYFUNCTION("IFERROR(
  TEXTJOIN(CHAR(10),TRUE,FILTER('SUMMARY DATA'!F:F,'SUMMARY DATA'!$A:$A=$A733,'SUMMARY DATA'!$C:$C=$B733,'SUMMARY DATA'!$B:$B=""RWS"")),
  IF(
    OR(
      ISNUMBER(SEARCH(""CDM CASH DEPOSIT"",$C733)),
      ISNUMBER(SEARCH(""CASH DEPOSIT"",$C73"&amp;"3)),
      COUNTIFS('SUMMARY DATA'!$D:$D,$C733,'SUMMARY DATA'!$B:$B,""RWS"")&lt;&gt;1
    ),
    """",
    IFERROR(TEXTJOIN(CHAR(10),TRUE,FILTER('SUMMARY DATA'!F:F,'SUMMARY DATA'!$D:$D=$C733,'SUMMARY DATA'!$B:$B=""RWS"")),"""")
  )
)"),"")</f>
        <v/>
      </c>
      <c r="G733" s="17" t="str">
        <f>IFERROR(__xludf.DUMMYFUNCTION("IFERROR(
  TEXTJOIN(CHAR(10),TRUE,FILTER('SUMMARY DATA'!G:G,'SUMMARY DATA'!$A:$A=$A733,'SUMMARY DATA'!$C:$C=$B733,'SUMMARY DATA'!$B:$B=""RWS"")),
  IF(
    OR(
      ISNUMBER(SEARCH(""CDM CASH DEPOSIT"",$C733)),
      ISNUMBER(SEARCH(""CASH DEPOSIT"",$C73"&amp;"3)),
      COUNTIFS('SUMMARY DATA'!$D:$D,$C733,'SUMMARY DATA'!$B:$B,""RWS"")&lt;&gt;1
    ),
    """",
    IFERROR(TEXTJOIN(CHAR(10),TRUE,FILTER('SUMMARY DATA'!G:G,'SUMMARY DATA'!$D:$D=$C733,'SUMMARY DATA'!$B:$B=""RWS"")),"""")
  )
)"),"")</f>
        <v/>
      </c>
      <c r="H733" s="18" t="str">
        <f>IFERROR(__xludf.DUMMYFUNCTION("IFERROR(
  TEXTJOIN(CHAR(10),TRUE,FILTER('SUMMARY DATA'!H:H,'SUMMARY DATA'!$A:$A=$A733,'SUMMARY DATA'!$C:$C=$B733,'SUMMARY DATA'!$B:$B=""RWS"",'SUMMARY DATA'!$H:$H=$D733)),
  IF(
    OR(
      ISNUMBER(SEARCH(""CDM CASH DEPOSIT"",$C733)),
      ISNUMBER(S"&amp;"EARCH(""CASH DEPOSIT"",$C733))
    ),
    """",
    IFERROR(TEXTJOIN(CHAR(10),TRUE,FILTER('SUMMARY DATA'!H:H,'SUMMARY DATA'!$D:$D=$C733,'SUMMARY DATA'!$B:$B=""RWS"",'SUMMARY DATA'!$H:$H=$D733)),"""")
  )
)"),"")</f>
        <v/>
      </c>
      <c r="I733" s="18" t="str">
        <f>IFERROR(__xludf.DUMMYFUNCTION("IF(H733="""","""",
SUM(ARRAYFORMULA(VALUE(SPLIT(H733,CHAR(10)))))
)"),"")</f>
        <v/>
      </c>
      <c r="J733" s="17" t="str">
        <f>IFERROR(__xludf.DUMMYFUNCTION("IFERROR(
  TEXTJOIN(CHAR(10),TRUE,FILTER('SUMMARY DATA'!I:I,'SUMMARY DATA'!$A:$A=$A733,'SUMMARY DATA'!$C:$C=$B733,'SUMMARY DATA'!$B:$B=""RWS"")),
  IF(
    OR(
      ISNUMBER(SEARCH(""CDM CASH DEPOSIT"",$C733)),
      ISNUMBER(SEARCH(""CASH DEPOSIT"",$C73"&amp;"3)),
      COUNTIFS('SUMMARY DATA'!$D:$D,$C733,'SUMMARY DATA'!$B:$B,""RWS"")&lt;&gt;1
    ),
    """",
    IFERROR(TEXTJOIN(CHAR(10),TRUE,FILTER('SUMMARY DATA'!I:I,'SUMMARY DATA'!$D:$D=$C733,'SUMMARY DATA'!$B:$B=""RWS"")),"""")
  )
)"),"")</f>
        <v/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Height="1" spans="1:27">
      <c r="A734" s="2" t="s">
        <v>2256</v>
      </c>
      <c r="B734" s="15">
        <v>46027</v>
      </c>
      <c r="C734" s="2" t="s">
        <v>2257</v>
      </c>
      <c r="D734" s="3">
        <v>89.7</v>
      </c>
      <c r="E734" s="16" t="str">
        <f>IFERROR(__xludf.DUMMYFUNCTION("IFERROR(
  TEXTJOIN(CHAR(10),TRUE,FILTER('SUMMARY DATA'!E:E,'SUMMARY DATA'!$A:$A=$A734,'SUMMARY DATA'!$C:$C=$B734,'SUMMARY DATA'!$B:$B=""RWS"")),
  IF(
    OR(
      ISNUMBER(SEARCH(""CDM CASH DEPOSIT"",$C734)),
      ISNUMBER(SEARCH(""CASH DEPOSIT"",$C73"&amp;"4)),
      COUNTIFS('SUMMARY DATA'!$D:$D,$C734,'SUMMARY DATA'!$B:$B,""RWS"")&lt;&gt;1
    ),
    """",
    IFERROR(TEXTJOIN(CHAR(10),TRUE,FILTER('SUMMARY DATA'!E:E,'SUMMARY DATA'!$D:$D=$C734,'SUMMARY DATA'!$B:$B=""RWS"")),"""")
  )
)"),"")</f>
        <v/>
      </c>
      <c r="F734" s="17" t="str">
        <f>IFERROR(__xludf.DUMMYFUNCTION("IFERROR(
  TEXTJOIN(CHAR(10),TRUE,FILTER('SUMMARY DATA'!F:F,'SUMMARY DATA'!$A:$A=$A734,'SUMMARY DATA'!$C:$C=$B734,'SUMMARY DATA'!$B:$B=""RWS"")),
  IF(
    OR(
      ISNUMBER(SEARCH(""CDM CASH DEPOSIT"",$C734)),
      ISNUMBER(SEARCH(""CASH DEPOSIT"",$C73"&amp;"4)),
      COUNTIFS('SUMMARY DATA'!$D:$D,$C734,'SUMMARY DATA'!$B:$B,""RWS"")&lt;&gt;1
    ),
    """",
    IFERROR(TEXTJOIN(CHAR(10),TRUE,FILTER('SUMMARY DATA'!F:F,'SUMMARY DATA'!$D:$D=$C734,'SUMMARY DATA'!$B:$B=""RWS"")),"""")
  )
)"),"")</f>
        <v/>
      </c>
      <c r="G734" s="17" t="str">
        <f>IFERROR(__xludf.DUMMYFUNCTION("IFERROR(
  TEXTJOIN(CHAR(10),TRUE,FILTER('SUMMARY DATA'!G:G,'SUMMARY DATA'!$A:$A=$A734,'SUMMARY DATA'!$C:$C=$B734,'SUMMARY DATA'!$B:$B=""RWS"")),
  IF(
    OR(
      ISNUMBER(SEARCH(""CDM CASH DEPOSIT"",$C734)),
      ISNUMBER(SEARCH(""CASH DEPOSIT"",$C73"&amp;"4)),
      COUNTIFS('SUMMARY DATA'!$D:$D,$C734,'SUMMARY DATA'!$B:$B,""RWS"")&lt;&gt;1
    ),
    """",
    IFERROR(TEXTJOIN(CHAR(10),TRUE,FILTER('SUMMARY DATA'!G:G,'SUMMARY DATA'!$D:$D=$C734,'SUMMARY DATA'!$B:$B=""RWS"")),"""")
  )
)"),"")</f>
        <v/>
      </c>
      <c r="H734" s="18" t="str">
        <f>IFERROR(__xludf.DUMMYFUNCTION("IFERROR(
  TEXTJOIN(CHAR(10),TRUE,FILTER('SUMMARY DATA'!H:H,'SUMMARY DATA'!$A:$A=$A734,'SUMMARY DATA'!$C:$C=$B734,'SUMMARY DATA'!$B:$B=""RWS"",'SUMMARY DATA'!$H:$H=$D734)),
  IF(
    OR(
      ISNUMBER(SEARCH(""CDM CASH DEPOSIT"",$C734)),
      ISNUMBER(S"&amp;"EARCH(""CASH DEPOSIT"",$C734))
    ),
    """",
    IFERROR(TEXTJOIN(CHAR(10),TRUE,FILTER('SUMMARY DATA'!H:H,'SUMMARY DATA'!$D:$D=$C734,'SUMMARY DATA'!$B:$B=""RWS"",'SUMMARY DATA'!$H:$H=$D734)),"""")
  )
)"),"")</f>
        <v/>
      </c>
      <c r="I734" s="18" t="str">
        <f>IFERROR(__xludf.DUMMYFUNCTION("IF(H734="""","""",
SUM(ARRAYFORMULA(VALUE(SPLIT(H734,CHAR(10)))))
)"),"")</f>
        <v/>
      </c>
      <c r="J734" s="17" t="str">
        <f>IFERROR(__xludf.DUMMYFUNCTION("IFERROR(
  TEXTJOIN(CHAR(10),TRUE,FILTER('SUMMARY DATA'!I:I,'SUMMARY DATA'!$A:$A=$A734,'SUMMARY DATA'!$C:$C=$B734,'SUMMARY DATA'!$B:$B=""RWS"")),
  IF(
    OR(
      ISNUMBER(SEARCH(""CDM CASH DEPOSIT"",$C734)),
      ISNUMBER(SEARCH(""CASH DEPOSIT"",$C73"&amp;"4)),
      COUNTIFS('SUMMARY DATA'!$D:$D,$C734,'SUMMARY DATA'!$B:$B,""RWS"")&lt;&gt;1
    ),
    """",
    IFERROR(TEXTJOIN(CHAR(10),TRUE,FILTER('SUMMARY DATA'!I:I,'SUMMARY DATA'!$D:$D=$C734,'SUMMARY DATA'!$B:$B=""RWS"")),"""")
  )
)"),"")</f>
        <v/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Height="1" spans="1:27">
      <c r="A735" s="2" t="s">
        <v>1447</v>
      </c>
      <c r="B735" s="15">
        <v>46027</v>
      </c>
      <c r="C735" s="2" t="s">
        <v>2258</v>
      </c>
      <c r="D735" s="3">
        <v>15.99</v>
      </c>
      <c r="E735" s="16" t="str">
        <f>IFERROR(__xludf.DUMMYFUNCTION("IFERROR(
  TEXTJOIN(CHAR(10),TRUE,FILTER('SUMMARY DATA'!E:E,'SUMMARY DATA'!$A:$A=$A735,'SUMMARY DATA'!$C:$C=$B735,'SUMMARY DATA'!$B:$B=""RWS"")),
  IF(
    OR(
      ISNUMBER(SEARCH(""CDM CASH DEPOSIT"",$C735)),
      ISNUMBER(SEARCH(""CASH DEPOSIT"",$C73"&amp;"5)),
      COUNTIFS('SUMMARY DATA'!$D:$D,$C735,'SUMMARY DATA'!$B:$B,""RWS"")&lt;&gt;1
    ),
    """",
    IFERROR(TEXTJOIN(CHAR(10),TRUE,FILTER('SUMMARY DATA'!E:E,'SUMMARY DATA'!$D:$D=$C735,'SUMMARY DATA'!$B:$B=""RWS"")),"""")
  )
)"),"")</f>
        <v/>
      </c>
      <c r="F735" s="17" t="str">
        <f>IFERROR(__xludf.DUMMYFUNCTION("IFERROR(
  TEXTJOIN(CHAR(10),TRUE,FILTER('SUMMARY DATA'!F:F,'SUMMARY DATA'!$A:$A=$A735,'SUMMARY DATA'!$C:$C=$B735,'SUMMARY DATA'!$B:$B=""RWS"")),
  IF(
    OR(
      ISNUMBER(SEARCH(""CDM CASH DEPOSIT"",$C735)),
      ISNUMBER(SEARCH(""CASH DEPOSIT"",$C73"&amp;"5)),
      COUNTIFS('SUMMARY DATA'!$D:$D,$C735,'SUMMARY DATA'!$B:$B,""RWS"")&lt;&gt;1
    ),
    """",
    IFERROR(TEXTJOIN(CHAR(10),TRUE,FILTER('SUMMARY DATA'!F:F,'SUMMARY DATA'!$D:$D=$C735,'SUMMARY DATA'!$B:$B=""RWS"")),"""")
  )
)"),"")</f>
        <v/>
      </c>
      <c r="G735" s="17" t="str">
        <f>IFERROR(__xludf.DUMMYFUNCTION("IFERROR(
  TEXTJOIN(CHAR(10),TRUE,FILTER('SUMMARY DATA'!G:G,'SUMMARY DATA'!$A:$A=$A735,'SUMMARY DATA'!$C:$C=$B735,'SUMMARY DATA'!$B:$B=""RWS"")),
  IF(
    OR(
      ISNUMBER(SEARCH(""CDM CASH DEPOSIT"",$C735)),
      ISNUMBER(SEARCH(""CASH DEPOSIT"",$C73"&amp;"5)),
      COUNTIFS('SUMMARY DATA'!$D:$D,$C735,'SUMMARY DATA'!$B:$B,""RWS"")&lt;&gt;1
    ),
    """",
    IFERROR(TEXTJOIN(CHAR(10),TRUE,FILTER('SUMMARY DATA'!G:G,'SUMMARY DATA'!$D:$D=$C735,'SUMMARY DATA'!$B:$B=""RWS"")),"""")
  )
)"),"")</f>
        <v/>
      </c>
      <c r="H735" s="18" t="str">
        <f>IFERROR(__xludf.DUMMYFUNCTION("IFERROR(
  TEXTJOIN(CHAR(10),TRUE,FILTER('SUMMARY DATA'!H:H,'SUMMARY DATA'!$A:$A=$A735,'SUMMARY DATA'!$C:$C=$B735,'SUMMARY DATA'!$B:$B=""RWS"",'SUMMARY DATA'!$H:$H=$D735)),
  IF(
    OR(
      ISNUMBER(SEARCH(""CDM CASH DEPOSIT"",$C735)),
      ISNUMBER(S"&amp;"EARCH(""CASH DEPOSIT"",$C735))
    ),
    """",
    IFERROR(TEXTJOIN(CHAR(10),TRUE,FILTER('SUMMARY DATA'!H:H,'SUMMARY DATA'!$D:$D=$C735,'SUMMARY DATA'!$B:$B=""RWS"",'SUMMARY DATA'!$H:$H=$D735)),"""")
  )
)"),"")</f>
        <v/>
      </c>
      <c r="I735" s="18" t="str">
        <f>IFERROR(__xludf.DUMMYFUNCTION("IF(H735="""","""",
SUM(ARRAYFORMULA(VALUE(SPLIT(H735,CHAR(10)))))
)"),"")</f>
        <v/>
      </c>
      <c r="J735" s="17" t="str">
        <f>IFERROR(__xludf.DUMMYFUNCTION("IFERROR(
  TEXTJOIN(CHAR(10),TRUE,FILTER('SUMMARY DATA'!I:I,'SUMMARY DATA'!$A:$A=$A735,'SUMMARY DATA'!$C:$C=$B735,'SUMMARY DATA'!$B:$B=""RWS"")),
  IF(
    OR(
      ISNUMBER(SEARCH(""CDM CASH DEPOSIT"",$C735)),
      ISNUMBER(SEARCH(""CASH DEPOSIT"",$C73"&amp;"5)),
      COUNTIFS('SUMMARY DATA'!$D:$D,$C735,'SUMMARY DATA'!$B:$B,""RWS"")&lt;&gt;1
    ),
    """",
    IFERROR(TEXTJOIN(CHAR(10),TRUE,FILTER('SUMMARY DATA'!I:I,'SUMMARY DATA'!$D:$D=$C735,'SUMMARY DATA'!$B:$B=""RWS"")),"""")
  )
)"),"")</f>
        <v/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Height="1" spans="1:27">
      <c r="A736" s="2" t="s">
        <v>2259</v>
      </c>
      <c r="B736" s="15">
        <v>46027</v>
      </c>
      <c r="C736" s="2" t="s">
        <v>2260</v>
      </c>
      <c r="D736" s="3">
        <v>216.72</v>
      </c>
      <c r="E736" s="16" t="str">
        <f>IFERROR(__xludf.DUMMYFUNCTION("IFERROR(
  TEXTJOIN(CHAR(10),TRUE,FILTER('SUMMARY DATA'!E:E,'SUMMARY DATA'!$A:$A=$A736,'SUMMARY DATA'!$C:$C=$B736,'SUMMARY DATA'!$B:$B=""RWS"")),
  IF(
    OR(
      ISNUMBER(SEARCH(""CDM CASH DEPOSIT"",$C736)),
      ISNUMBER(SEARCH(""CASH DEPOSIT"",$C73"&amp;"6)),
      COUNTIFS('SUMMARY DATA'!$D:$D,$C736,'SUMMARY DATA'!$B:$B,""RWS"")&lt;&gt;1
    ),
    """",
    IFERROR(TEXTJOIN(CHAR(10),TRUE,FILTER('SUMMARY DATA'!E:E,'SUMMARY DATA'!$D:$D=$C736,'SUMMARY DATA'!$B:$B=""RWS"")),"""")
  )
)"),"")</f>
        <v/>
      </c>
      <c r="F736" s="17" t="str">
        <f>IFERROR(__xludf.DUMMYFUNCTION("IFERROR(
  TEXTJOIN(CHAR(10),TRUE,FILTER('SUMMARY DATA'!F:F,'SUMMARY DATA'!$A:$A=$A736,'SUMMARY DATA'!$C:$C=$B736,'SUMMARY DATA'!$B:$B=""RWS"")),
  IF(
    OR(
      ISNUMBER(SEARCH(""CDM CASH DEPOSIT"",$C736)),
      ISNUMBER(SEARCH(""CASH DEPOSIT"",$C73"&amp;"6)),
      COUNTIFS('SUMMARY DATA'!$D:$D,$C736,'SUMMARY DATA'!$B:$B,""RWS"")&lt;&gt;1
    ),
    """",
    IFERROR(TEXTJOIN(CHAR(10),TRUE,FILTER('SUMMARY DATA'!F:F,'SUMMARY DATA'!$D:$D=$C736,'SUMMARY DATA'!$B:$B=""RWS"")),"""")
  )
)"),"")</f>
        <v/>
      </c>
      <c r="G736" s="17" t="str">
        <f>IFERROR(__xludf.DUMMYFUNCTION("IFERROR(
  TEXTJOIN(CHAR(10),TRUE,FILTER('SUMMARY DATA'!G:G,'SUMMARY DATA'!$A:$A=$A736,'SUMMARY DATA'!$C:$C=$B736,'SUMMARY DATA'!$B:$B=""RWS"")),
  IF(
    OR(
      ISNUMBER(SEARCH(""CDM CASH DEPOSIT"",$C736)),
      ISNUMBER(SEARCH(""CASH DEPOSIT"",$C73"&amp;"6)),
      COUNTIFS('SUMMARY DATA'!$D:$D,$C736,'SUMMARY DATA'!$B:$B,""RWS"")&lt;&gt;1
    ),
    """",
    IFERROR(TEXTJOIN(CHAR(10),TRUE,FILTER('SUMMARY DATA'!G:G,'SUMMARY DATA'!$D:$D=$C736,'SUMMARY DATA'!$B:$B=""RWS"")),"""")
  )
)"),"")</f>
        <v/>
      </c>
      <c r="H736" s="18" t="str">
        <f>IFERROR(__xludf.DUMMYFUNCTION("IFERROR(
  TEXTJOIN(CHAR(10),TRUE,FILTER('SUMMARY DATA'!H:H,'SUMMARY DATA'!$A:$A=$A736,'SUMMARY DATA'!$C:$C=$B736,'SUMMARY DATA'!$B:$B=""RWS"",'SUMMARY DATA'!$H:$H=$D736)),
  IF(
    OR(
      ISNUMBER(SEARCH(""CDM CASH DEPOSIT"",$C736)),
      ISNUMBER(S"&amp;"EARCH(""CASH DEPOSIT"",$C736))
    ),
    """",
    IFERROR(TEXTJOIN(CHAR(10),TRUE,FILTER('SUMMARY DATA'!H:H,'SUMMARY DATA'!$D:$D=$C736,'SUMMARY DATA'!$B:$B=""RWS"",'SUMMARY DATA'!$H:$H=$D736)),"""")
  )
)"),"")</f>
        <v/>
      </c>
      <c r="I736" s="18" t="str">
        <f>IFERROR(__xludf.DUMMYFUNCTION("IF(H736="""","""",
SUM(ARRAYFORMULA(VALUE(SPLIT(H736,CHAR(10)))))
)"),"")</f>
        <v/>
      </c>
      <c r="J736" s="17" t="str">
        <f>IFERROR(__xludf.DUMMYFUNCTION("IFERROR(
  TEXTJOIN(CHAR(10),TRUE,FILTER('SUMMARY DATA'!I:I,'SUMMARY DATA'!$A:$A=$A736,'SUMMARY DATA'!$C:$C=$B736,'SUMMARY DATA'!$B:$B=""RWS"")),
  IF(
    OR(
      ISNUMBER(SEARCH(""CDM CASH DEPOSIT"",$C736)),
      ISNUMBER(SEARCH(""CASH DEPOSIT"",$C73"&amp;"6)),
      COUNTIFS('SUMMARY DATA'!$D:$D,$C736,'SUMMARY DATA'!$B:$B,""RWS"")&lt;&gt;1
    ),
    """",
    IFERROR(TEXTJOIN(CHAR(10),TRUE,FILTER('SUMMARY DATA'!I:I,'SUMMARY DATA'!$D:$D=$C736,'SUMMARY DATA'!$B:$B=""RWS"")),"""")
  )
)"),"")</f>
        <v/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Height="1" spans="1:27">
      <c r="A737" s="2" t="s">
        <v>2261</v>
      </c>
      <c r="B737" s="15">
        <v>46027</v>
      </c>
      <c r="C737" s="2" t="s">
        <v>2262</v>
      </c>
      <c r="D737" s="3">
        <v>167.31</v>
      </c>
      <c r="E737" s="16" t="str">
        <f>IFERROR(__xludf.DUMMYFUNCTION("IFERROR(
  TEXTJOIN(CHAR(10),TRUE,FILTER('SUMMARY DATA'!E:E,'SUMMARY DATA'!$A:$A=$A737,'SUMMARY DATA'!$C:$C=$B737,'SUMMARY DATA'!$B:$B=""RWS"")),
  IF(
    OR(
      ISNUMBER(SEARCH(""CDM CASH DEPOSIT"",$C737)),
      ISNUMBER(SEARCH(""CASH DEPOSIT"",$C73"&amp;"7)),
      COUNTIFS('SUMMARY DATA'!$D:$D,$C737,'SUMMARY DATA'!$B:$B,""RWS"")&lt;&gt;1
    ),
    """",
    IFERROR(TEXTJOIN(CHAR(10),TRUE,FILTER('SUMMARY DATA'!E:E,'SUMMARY DATA'!$D:$D=$C737,'SUMMARY DATA'!$B:$B=""RWS"")),"""")
  )
)"),"")</f>
        <v/>
      </c>
      <c r="F737" s="17" t="str">
        <f>IFERROR(__xludf.DUMMYFUNCTION("IFERROR(
  TEXTJOIN(CHAR(10),TRUE,FILTER('SUMMARY DATA'!F:F,'SUMMARY DATA'!$A:$A=$A737,'SUMMARY DATA'!$C:$C=$B737,'SUMMARY DATA'!$B:$B=""RWS"")),
  IF(
    OR(
      ISNUMBER(SEARCH(""CDM CASH DEPOSIT"",$C737)),
      ISNUMBER(SEARCH(""CASH DEPOSIT"",$C73"&amp;"7)),
      COUNTIFS('SUMMARY DATA'!$D:$D,$C737,'SUMMARY DATA'!$B:$B,""RWS"")&lt;&gt;1
    ),
    """",
    IFERROR(TEXTJOIN(CHAR(10),TRUE,FILTER('SUMMARY DATA'!F:F,'SUMMARY DATA'!$D:$D=$C737,'SUMMARY DATA'!$B:$B=""RWS"")),"""")
  )
)"),"")</f>
        <v/>
      </c>
      <c r="G737" s="17" t="str">
        <f>IFERROR(__xludf.DUMMYFUNCTION("IFERROR(
  TEXTJOIN(CHAR(10),TRUE,FILTER('SUMMARY DATA'!G:G,'SUMMARY DATA'!$A:$A=$A737,'SUMMARY DATA'!$C:$C=$B737,'SUMMARY DATA'!$B:$B=""RWS"")),
  IF(
    OR(
      ISNUMBER(SEARCH(""CDM CASH DEPOSIT"",$C737)),
      ISNUMBER(SEARCH(""CASH DEPOSIT"",$C73"&amp;"7)),
      COUNTIFS('SUMMARY DATA'!$D:$D,$C737,'SUMMARY DATA'!$B:$B,""RWS"")&lt;&gt;1
    ),
    """",
    IFERROR(TEXTJOIN(CHAR(10),TRUE,FILTER('SUMMARY DATA'!G:G,'SUMMARY DATA'!$D:$D=$C737,'SUMMARY DATA'!$B:$B=""RWS"")),"""")
  )
)"),"")</f>
        <v/>
      </c>
      <c r="H737" s="18" t="str">
        <f>IFERROR(__xludf.DUMMYFUNCTION("IFERROR(
  TEXTJOIN(CHAR(10),TRUE,FILTER('SUMMARY DATA'!H:H,'SUMMARY DATA'!$A:$A=$A737,'SUMMARY DATA'!$C:$C=$B737,'SUMMARY DATA'!$B:$B=""RWS"",'SUMMARY DATA'!$H:$H=$D737)),
  IF(
    OR(
      ISNUMBER(SEARCH(""CDM CASH DEPOSIT"",$C737)),
      ISNUMBER(S"&amp;"EARCH(""CASH DEPOSIT"",$C737))
    ),
    """",
    IFERROR(TEXTJOIN(CHAR(10),TRUE,FILTER('SUMMARY DATA'!H:H,'SUMMARY DATA'!$D:$D=$C737,'SUMMARY DATA'!$B:$B=""RWS"",'SUMMARY DATA'!$H:$H=$D737)),"""")
  )
)"),"")</f>
        <v/>
      </c>
      <c r="I737" s="18" t="str">
        <f>IFERROR(__xludf.DUMMYFUNCTION("IF(H737="""","""",
SUM(ARRAYFORMULA(VALUE(SPLIT(H737,CHAR(10)))))
)"),"")</f>
        <v/>
      </c>
      <c r="J737" s="17" t="str">
        <f>IFERROR(__xludf.DUMMYFUNCTION("IFERROR(
  TEXTJOIN(CHAR(10),TRUE,FILTER('SUMMARY DATA'!I:I,'SUMMARY DATA'!$A:$A=$A737,'SUMMARY DATA'!$C:$C=$B737,'SUMMARY DATA'!$B:$B=""RWS"")),
  IF(
    OR(
      ISNUMBER(SEARCH(""CDM CASH DEPOSIT"",$C737)),
      ISNUMBER(SEARCH(""CASH DEPOSIT"",$C73"&amp;"7)),
      COUNTIFS('SUMMARY DATA'!$D:$D,$C737,'SUMMARY DATA'!$B:$B,""RWS"")&lt;&gt;1
    ),
    """",
    IFERROR(TEXTJOIN(CHAR(10),TRUE,FILTER('SUMMARY DATA'!I:I,'SUMMARY DATA'!$D:$D=$C737,'SUMMARY DATA'!$B:$B=""RWS"")),"""")
  )
)"),"")</f>
        <v/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Height="1" spans="1:27">
      <c r="A738" s="2" t="s">
        <v>2263</v>
      </c>
      <c r="B738" s="15">
        <v>46027</v>
      </c>
      <c r="C738" s="2" t="s">
        <v>110</v>
      </c>
      <c r="D738" s="3">
        <v>100</v>
      </c>
      <c r="E738" s="16" t="str">
        <f>IFERROR(__xludf.DUMMYFUNCTION("IFERROR(
  TEXTJOIN(CHAR(10),TRUE,FILTER('SUMMARY DATA'!E:E,'SUMMARY DATA'!$A:$A=$A738,'SUMMARY DATA'!$C:$C=$B738,'SUMMARY DATA'!$B:$B=""RWS"")),
  IF(
    OR(
      ISNUMBER(SEARCH(""CDM CASH DEPOSIT"",$C738)),
      ISNUMBER(SEARCH(""CASH DEPOSIT"",$C73"&amp;"8)),
      COUNTIFS('SUMMARY DATA'!$D:$D,$C738,'SUMMARY DATA'!$B:$B,""RWS"")&lt;&gt;1
    ),
    """",
    IFERROR(TEXTJOIN(CHAR(10),TRUE,FILTER('SUMMARY DATA'!E:E,'SUMMARY DATA'!$D:$D=$C738,'SUMMARY DATA'!$B:$B=""RWS"")),"""")
  )
)"),"")</f>
        <v/>
      </c>
      <c r="F738" s="17" t="str">
        <f>IFERROR(__xludf.DUMMYFUNCTION("IFERROR(
  TEXTJOIN(CHAR(10),TRUE,FILTER('SUMMARY DATA'!F:F,'SUMMARY DATA'!$A:$A=$A738,'SUMMARY DATA'!$C:$C=$B738,'SUMMARY DATA'!$B:$B=""RWS"")),
  IF(
    OR(
      ISNUMBER(SEARCH(""CDM CASH DEPOSIT"",$C738)),
      ISNUMBER(SEARCH(""CASH DEPOSIT"",$C73"&amp;"8)),
      COUNTIFS('SUMMARY DATA'!$D:$D,$C738,'SUMMARY DATA'!$B:$B,""RWS"")&lt;&gt;1
    ),
    """",
    IFERROR(TEXTJOIN(CHAR(10),TRUE,FILTER('SUMMARY DATA'!F:F,'SUMMARY DATA'!$D:$D=$C738,'SUMMARY DATA'!$B:$B=""RWS"")),"""")
  )
)"),"")</f>
        <v/>
      </c>
      <c r="G738" s="17" t="str">
        <f>IFERROR(__xludf.DUMMYFUNCTION("IFERROR(
  TEXTJOIN(CHAR(10),TRUE,FILTER('SUMMARY DATA'!G:G,'SUMMARY DATA'!$A:$A=$A738,'SUMMARY DATA'!$C:$C=$B738,'SUMMARY DATA'!$B:$B=""RWS"")),
  IF(
    OR(
      ISNUMBER(SEARCH(""CDM CASH DEPOSIT"",$C738)),
      ISNUMBER(SEARCH(""CASH DEPOSIT"",$C73"&amp;"8)),
      COUNTIFS('SUMMARY DATA'!$D:$D,$C738,'SUMMARY DATA'!$B:$B,""RWS"")&lt;&gt;1
    ),
    """",
    IFERROR(TEXTJOIN(CHAR(10),TRUE,FILTER('SUMMARY DATA'!G:G,'SUMMARY DATA'!$D:$D=$C738,'SUMMARY DATA'!$B:$B=""RWS"")),"""")
  )
)"),"")</f>
        <v/>
      </c>
      <c r="H738" s="18" t="str">
        <f>IFERROR(__xludf.DUMMYFUNCTION("IFERROR(
  TEXTJOIN(CHAR(10),TRUE,FILTER('SUMMARY DATA'!H:H,'SUMMARY DATA'!$A:$A=$A738,'SUMMARY DATA'!$C:$C=$B738,'SUMMARY DATA'!$B:$B=""RWS"",'SUMMARY DATA'!$H:$H=$D738)),
  IF(
    OR(
      ISNUMBER(SEARCH(""CDM CASH DEPOSIT"",$C738)),
      ISNUMBER(S"&amp;"EARCH(""CASH DEPOSIT"",$C738))
    ),
    """",
    IFERROR(TEXTJOIN(CHAR(10),TRUE,FILTER('SUMMARY DATA'!H:H,'SUMMARY DATA'!$D:$D=$C738,'SUMMARY DATA'!$B:$B=""RWS"",'SUMMARY DATA'!$H:$H=$D738)),"""")
  )
)"),"")</f>
        <v/>
      </c>
      <c r="I738" s="18" t="str">
        <f>IFERROR(__xludf.DUMMYFUNCTION("IF(H738="""","""",
SUM(ARRAYFORMULA(VALUE(SPLIT(H738,CHAR(10)))))
)"),"")</f>
        <v/>
      </c>
      <c r="J738" s="17" t="str">
        <f>IFERROR(__xludf.DUMMYFUNCTION("IFERROR(
  TEXTJOIN(CHAR(10),TRUE,FILTER('SUMMARY DATA'!I:I,'SUMMARY DATA'!$A:$A=$A738,'SUMMARY DATA'!$C:$C=$B738,'SUMMARY DATA'!$B:$B=""RWS"")),
  IF(
    OR(
      ISNUMBER(SEARCH(""CDM CASH DEPOSIT"",$C738)),
      ISNUMBER(SEARCH(""CASH DEPOSIT"",$C73"&amp;"8)),
      COUNTIFS('SUMMARY DATA'!$D:$D,$C738,'SUMMARY DATA'!$B:$B,""RWS"")&lt;&gt;1
    ),
    """",
    IFERROR(TEXTJOIN(CHAR(10),TRUE,FILTER('SUMMARY DATA'!I:I,'SUMMARY DATA'!$D:$D=$C738,'SUMMARY DATA'!$B:$B=""RWS"")),"""")
  )
)"),"")</f>
        <v/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Height="1" spans="1:27">
      <c r="A739" s="2" t="s">
        <v>2264</v>
      </c>
      <c r="B739" s="15">
        <v>46027</v>
      </c>
      <c r="C739" s="2" t="s">
        <v>2265</v>
      </c>
      <c r="D739" s="3">
        <v>184.01</v>
      </c>
      <c r="E739" s="16" t="str">
        <f>IFERROR(__xludf.DUMMYFUNCTION("IFERROR(
  TEXTJOIN(CHAR(10),TRUE,FILTER('SUMMARY DATA'!E:E,'SUMMARY DATA'!$A:$A=$A739,'SUMMARY DATA'!$C:$C=$B739,'SUMMARY DATA'!$B:$B=""RWS"")),
  IF(
    OR(
      ISNUMBER(SEARCH(""CDM CASH DEPOSIT"",$C739)),
      ISNUMBER(SEARCH(""CASH DEPOSIT"",$C73"&amp;"9)),
      COUNTIFS('SUMMARY DATA'!$D:$D,$C739,'SUMMARY DATA'!$B:$B,""RWS"")&lt;&gt;1
    ),
    """",
    IFERROR(TEXTJOIN(CHAR(10),TRUE,FILTER('SUMMARY DATA'!E:E,'SUMMARY DATA'!$D:$D=$C739,'SUMMARY DATA'!$B:$B=""RWS"")),"""")
  )
)"),"")</f>
        <v/>
      </c>
      <c r="F739" s="17" t="str">
        <f>IFERROR(__xludf.DUMMYFUNCTION("IFERROR(
  TEXTJOIN(CHAR(10),TRUE,FILTER('SUMMARY DATA'!F:F,'SUMMARY DATA'!$A:$A=$A739,'SUMMARY DATA'!$C:$C=$B739,'SUMMARY DATA'!$B:$B=""RWS"")),
  IF(
    OR(
      ISNUMBER(SEARCH(""CDM CASH DEPOSIT"",$C739)),
      ISNUMBER(SEARCH(""CASH DEPOSIT"",$C73"&amp;"9)),
      COUNTIFS('SUMMARY DATA'!$D:$D,$C739,'SUMMARY DATA'!$B:$B,""RWS"")&lt;&gt;1
    ),
    """",
    IFERROR(TEXTJOIN(CHAR(10),TRUE,FILTER('SUMMARY DATA'!F:F,'SUMMARY DATA'!$D:$D=$C739,'SUMMARY DATA'!$B:$B=""RWS"")),"""")
  )
)"),"")</f>
        <v/>
      </c>
      <c r="G739" s="17" t="str">
        <f>IFERROR(__xludf.DUMMYFUNCTION("IFERROR(
  TEXTJOIN(CHAR(10),TRUE,FILTER('SUMMARY DATA'!G:G,'SUMMARY DATA'!$A:$A=$A739,'SUMMARY DATA'!$C:$C=$B739,'SUMMARY DATA'!$B:$B=""RWS"")),
  IF(
    OR(
      ISNUMBER(SEARCH(""CDM CASH DEPOSIT"",$C739)),
      ISNUMBER(SEARCH(""CASH DEPOSIT"",$C73"&amp;"9)),
      COUNTIFS('SUMMARY DATA'!$D:$D,$C739,'SUMMARY DATA'!$B:$B,""RWS"")&lt;&gt;1
    ),
    """",
    IFERROR(TEXTJOIN(CHAR(10),TRUE,FILTER('SUMMARY DATA'!G:G,'SUMMARY DATA'!$D:$D=$C739,'SUMMARY DATA'!$B:$B=""RWS"")),"""")
  )
)"),"")</f>
        <v/>
      </c>
      <c r="H739" s="18" t="str">
        <f>IFERROR(__xludf.DUMMYFUNCTION("IFERROR(
  TEXTJOIN(CHAR(10),TRUE,FILTER('SUMMARY DATA'!H:H,'SUMMARY DATA'!$A:$A=$A739,'SUMMARY DATA'!$C:$C=$B739,'SUMMARY DATA'!$B:$B=""RWS"",'SUMMARY DATA'!$H:$H=$D739)),
  IF(
    OR(
      ISNUMBER(SEARCH(""CDM CASH DEPOSIT"",$C739)),
      ISNUMBER(S"&amp;"EARCH(""CASH DEPOSIT"",$C739))
    ),
    """",
    IFERROR(TEXTJOIN(CHAR(10),TRUE,FILTER('SUMMARY DATA'!H:H,'SUMMARY DATA'!$D:$D=$C739,'SUMMARY DATA'!$B:$B=""RWS"",'SUMMARY DATA'!$H:$H=$D739)),"""")
  )
)"),"")</f>
        <v/>
      </c>
      <c r="I739" s="18" t="str">
        <f>IFERROR(__xludf.DUMMYFUNCTION("IF(H739="""","""",
SUM(ARRAYFORMULA(VALUE(SPLIT(H739,CHAR(10)))))
)"),"")</f>
        <v/>
      </c>
      <c r="J739" s="17" t="str">
        <f>IFERROR(__xludf.DUMMYFUNCTION("IFERROR(
  TEXTJOIN(CHAR(10),TRUE,FILTER('SUMMARY DATA'!I:I,'SUMMARY DATA'!$A:$A=$A739,'SUMMARY DATA'!$C:$C=$B739,'SUMMARY DATA'!$B:$B=""RWS"")),
  IF(
    OR(
      ISNUMBER(SEARCH(""CDM CASH DEPOSIT"",$C739)),
      ISNUMBER(SEARCH(""CASH DEPOSIT"",$C73"&amp;"9)),
      COUNTIFS('SUMMARY DATA'!$D:$D,$C739,'SUMMARY DATA'!$B:$B,""RWS"")&lt;&gt;1
    ),
    """",
    IFERROR(TEXTJOIN(CHAR(10),TRUE,FILTER('SUMMARY DATA'!I:I,'SUMMARY DATA'!$D:$D=$C739,'SUMMARY DATA'!$B:$B=""RWS"")),"""")
  )
)"),"")</f>
        <v/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Height="1" spans="1:27">
      <c r="A740" s="2"/>
      <c r="B740" s="15">
        <v>46026</v>
      </c>
      <c r="C740" s="2" t="s">
        <v>2266</v>
      </c>
      <c r="D740" s="3">
        <v>168.98</v>
      </c>
      <c r="E740" s="16" t="str">
        <f>IFERROR(__xludf.DUMMYFUNCTION("IFERROR(
  TEXTJOIN(CHAR(10),TRUE,FILTER('SUMMARY DATA'!E:E,'SUMMARY DATA'!$A:$A=$A740,'SUMMARY DATA'!$C:$C=$B740,'SUMMARY DATA'!$B:$B=""RWS"")),
  IF(
    OR(
      ISNUMBER(SEARCH(""CDM CASH DEPOSIT"",$C740)),
      ISNUMBER(SEARCH(""CASH DEPOSIT"",$C74"&amp;"0)),
      COUNTIFS('SUMMARY DATA'!$D:$D,$C740,'SUMMARY DATA'!$B:$B,""RWS"")&lt;&gt;1
    ),
    """",
    IFERROR(TEXTJOIN(CHAR(10),TRUE,FILTER('SUMMARY DATA'!E:E,'SUMMARY DATA'!$D:$D=$C740,'SUMMARY DATA'!$B:$B=""RWS"")),"""")
  )
)"),"")</f>
        <v/>
      </c>
      <c r="F740" s="17" t="str">
        <f>IFERROR(__xludf.DUMMYFUNCTION("IFERROR(
  TEXTJOIN(CHAR(10),TRUE,FILTER('SUMMARY DATA'!F:F,'SUMMARY DATA'!$A:$A=$A740,'SUMMARY DATA'!$C:$C=$B740,'SUMMARY DATA'!$B:$B=""RWS"")),
  IF(
    OR(
      ISNUMBER(SEARCH(""CDM CASH DEPOSIT"",$C740)),
      ISNUMBER(SEARCH(""CASH DEPOSIT"",$C74"&amp;"0)),
      COUNTIFS('SUMMARY DATA'!$D:$D,$C740,'SUMMARY DATA'!$B:$B,""RWS"")&lt;&gt;1
    ),
    """",
    IFERROR(TEXTJOIN(CHAR(10),TRUE,FILTER('SUMMARY DATA'!F:F,'SUMMARY DATA'!$D:$D=$C740,'SUMMARY DATA'!$B:$B=""RWS"")),"""")
  )
)"),"")</f>
        <v/>
      </c>
      <c r="G740" s="17" t="str">
        <f>IFERROR(__xludf.DUMMYFUNCTION("IFERROR(
  TEXTJOIN(CHAR(10),TRUE,FILTER('SUMMARY DATA'!G:G,'SUMMARY DATA'!$A:$A=$A740,'SUMMARY DATA'!$C:$C=$B740,'SUMMARY DATA'!$B:$B=""RWS"")),
  IF(
    OR(
      ISNUMBER(SEARCH(""CDM CASH DEPOSIT"",$C740)),
      ISNUMBER(SEARCH(""CASH DEPOSIT"",$C74"&amp;"0)),
      COUNTIFS('SUMMARY DATA'!$D:$D,$C740,'SUMMARY DATA'!$B:$B,""RWS"")&lt;&gt;1
    ),
    """",
    IFERROR(TEXTJOIN(CHAR(10),TRUE,FILTER('SUMMARY DATA'!G:G,'SUMMARY DATA'!$D:$D=$C740,'SUMMARY DATA'!$B:$B=""RWS"")),"""")
  )
)"),"")</f>
        <v/>
      </c>
      <c r="H740" s="18" t="str">
        <f>IFERROR(__xludf.DUMMYFUNCTION("IFERROR(
  TEXTJOIN(CHAR(10),TRUE,FILTER('SUMMARY DATA'!H:H,'SUMMARY DATA'!$A:$A=$A740,'SUMMARY DATA'!$C:$C=$B740,'SUMMARY DATA'!$B:$B=""RWS"",'SUMMARY DATA'!$H:$H=$D740)),
  IF(
    OR(
      ISNUMBER(SEARCH(""CDM CASH DEPOSIT"",$C740)),
      ISNUMBER(S"&amp;"EARCH(""CASH DEPOSIT"",$C740))
    ),
    """",
    IFERROR(TEXTJOIN(CHAR(10),TRUE,FILTER('SUMMARY DATA'!H:H,'SUMMARY DATA'!$D:$D=$C740,'SUMMARY DATA'!$B:$B=""RWS"",'SUMMARY DATA'!$H:$H=$D740)),"""")
  )
)"),"")</f>
        <v/>
      </c>
      <c r="I740" s="18" t="str">
        <f>IFERROR(__xludf.DUMMYFUNCTION("IF(H740="""","""",
SUM(ARRAYFORMULA(VALUE(SPLIT(H740,CHAR(10)))))
)"),"")</f>
        <v/>
      </c>
      <c r="J740" s="17" t="str">
        <f>IFERROR(__xludf.DUMMYFUNCTION("IFERROR(
  TEXTJOIN(CHAR(10),TRUE,FILTER('SUMMARY DATA'!I:I,'SUMMARY DATA'!$A:$A=$A740,'SUMMARY DATA'!$C:$C=$B740,'SUMMARY DATA'!$B:$B=""RWS"")),
  IF(
    OR(
      ISNUMBER(SEARCH(""CDM CASH DEPOSIT"",$C740)),
      ISNUMBER(SEARCH(""CASH DEPOSIT"",$C74"&amp;"0)),
      COUNTIFS('SUMMARY DATA'!$D:$D,$C740,'SUMMARY DATA'!$B:$B,""RWS"")&lt;&gt;1
    ),
    """",
    IFERROR(TEXTJOIN(CHAR(10),TRUE,FILTER('SUMMARY DATA'!I:I,'SUMMARY DATA'!$D:$D=$C740,'SUMMARY DATA'!$B:$B=""RWS"")),"""")
  )
)"),"")</f>
        <v/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Height="1" spans="1:27">
      <c r="A741" s="2" t="s">
        <v>2267</v>
      </c>
      <c r="B741" s="15">
        <v>46026</v>
      </c>
      <c r="C741" s="2" t="s">
        <v>2268</v>
      </c>
      <c r="D741" s="3">
        <v>156.57</v>
      </c>
      <c r="E741" s="16" t="str">
        <f>IFERROR(__xludf.DUMMYFUNCTION("IFERROR(
  TEXTJOIN(CHAR(10),TRUE,FILTER('SUMMARY DATA'!E:E,'SUMMARY DATA'!$A:$A=$A741,'SUMMARY DATA'!$C:$C=$B741,'SUMMARY DATA'!$B:$B=""RWS"")),
  IF(
    OR(
      ISNUMBER(SEARCH(""CDM CASH DEPOSIT"",$C741)),
      ISNUMBER(SEARCH(""CASH DEPOSIT"",$C74"&amp;"1)),
      COUNTIFS('SUMMARY DATA'!$D:$D,$C741,'SUMMARY DATA'!$B:$B,""RWS"")&lt;&gt;1
    ),
    """",
    IFERROR(TEXTJOIN(CHAR(10),TRUE,FILTER('SUMMARY DATA'!E:E,'SUMMARY DATA'!$D:$D=$C741,'SUMMARY DATA'!$B:$B=""RWS"")),"""")
  )
)"),"")</f>
        <v/>
      </c>
      <c r="F741" s="17" t="str">
        <f>IFERROR(__xludf.DUMMYFUNCTION("IFERROR(
  TEXTJOIN(CHAR(10),TRUE,FILTER('SUMMARY DATA'!F:F,'SUMMARY DATA'!$A:$A=$A741,'SUMMARY DATA'!$C:$C=$B741,'SUMMARY DATA'!$B:$B=""RWS"")),
  IF(
    OR(
      ISNUMBER(SEARCH(""CDM CASH DEPOSIT"",$C741)),
      ISNUMBER(SEARCH(""CASH DEPOSIT"",$C74"&amp;"1)),
      COUNTIFS('SUMMARY DATA'!$D:$D,$C741,'SUMMARY DATA'!$B:$B,""RWS"")&lt;&gt;1
    ),
    """",
    IFERROR(TEXTJOIN(CHAR(10),TRUE,FILTER('SUMMARY DATA'!F:F,'SUMMARY DATA'!$D:$D=$C741,'SUMMARY DATA'!$B:$B=""RWS"")),"""")
  )
)"),"")</f>
        <v/>
      </c>
      <c r="G741" s="17" t="str">
        <f>IFERROR(__xludf.DUMMYFUNCTION("IFERROR(
  TEXTJOIN(CHAR(10),TRUE,FILTER('SUMMARY DATA'!G:G,'SUMMARY DATA'!$A:$A=$A741,'SUMMARY DATA'!$C:$C=$B741,'SUMMARY DATA'!$B:$B=""RWS"")),
  IF(
    OR(
      ISNUMBER(SEARCH(""CDM CASH DEPOSIT"",$C741)),
      ISNUMBER(SEARCH(""CASH DEPOSIT"",$C74"&amp;"1)),
      COUNTIFS('SUMMARY DATA'!$D:$D,$C741,'SUMMARY DATA'!$B:$B,""RWS"")&lt;&gt;1
    ),
    """",
    IFERROR(TEXTJOIN(CHAR(10),TRUE,FILTER('SUMMARY DATA'!G:G,'SUMMARY DATA'!$D:$D=$C741,'SUMMARY DATA'!$B:$B=""RWS"")),"""")
  )
)"),"")</f>
        <v/>
      </c>
      <c r="H741" s="18" t="str">
        <f>IFERROR(__xludf.DUMMYFUNCTION("IFERROR(
  TEXTJOIN(CHAR(10),TRUE,FILTER('SUMMARY DATA'!H:H,'SUMMARY DATA'!$A:$A=$A741,'SUMMARY DATA'!$C:$C=$B741,'SUMMARY DATA'!$B:$B=""RWS"",'SUMMARY DATA'!$H:$H=$D741)),
  IF(
    OR(
      ISNUMBER(SEARCH(""CDM CASH DEPOSIT"",$C741)),
      ISNUMBER(S"&amp;"EARCH(""CASH DEPOSIT"",$C741))
    ),
    """",
    IFERROR(TEXTJOIN(CHAR(10),TRUE,FILTER('SUMMARY DATA'!H:H,'SUMMARY DATA'!$D:$D=$C741,'SUMMARY DATA'!$B:$B=""RWS"",'SUMMARY DATA'!$H:$H=$D741)),"""")
  )
)"),"")</f>
        <v/>
      </c>
      <c r="I741" s="18" t="str">
        <f>IFERROR(__xludf.DUMMYFUNCTION("IF(H741="""","""",
SUM(ARRAYFORMULA(VALUE(SPLIT(H741,CHAR(10)))))
)"),"")</f>
        <v/>
      </c>
      <c r="J741" s="17" t="str">
        <f>IFERROR(__xludf.DUMMYFUNCTION("IFERROR(
  TEXTJOIN(CHAR(10),TRUE,FILTER('SUMMARY DATA'!I:I,'SUMMARY DATA'!$A:$A=$A741,'SUMMARY DATA'!$C:$C=$B741,'SUMMARY DATA'!$B:$B=""RWS"")),
  IF(
    OR(
      ISNUMBER(SEARCH(""CDM CASH DEPOSIT"",$C741)),
      ISNUMBER(SEARCH(""CASH DEPOSIT"",$C74"&amp;"1)),
      COUNTIFS('SUMMARY DATA'!$D:$D,$C741,'SUMMARY DATA'!$B:$B,""RWS"")&lt;&gt;1
    ),
    """",
    IFERROR(TEXTJOIN(CHAR(10),TRUE,FILTER('SUMMARY DATA'!I:I,'SUMMARY DATA'!$D:$D=$C741,'SUMMARY DATA'!$B:$B=""RWS"")),"""")
  )
)"),"")</f>
        <v/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Height="1" spans="1:27">
      <c r="A742" s="2" t="s">
        <v>2269</v>
      </c>
      <c r="B742" s="15">
        <v>46025</v>
      </c>
      <c r="C742" s="2" t="s">
        <v>2270</v>
      </c>
      <c r="D742" s="3">
        <v>131.97</v>
      </c>
      <c r="E742" s="16" t="str">
        <f>IFERROR(__xludf.DUMMYFUNCTION("IFERROR(
  TEXTJOIN(CHAR(10),TRUE,FILTER('SUMMARY DATA'!E:E,'SUMMARY DATA'!$A:$A=$A742,'SUMMARY DATA'!$C:$C=$B742,'SUMMARY DATA'!$B:$B=""RWS"")),
  IF(
    OR(
      ISNUMBER(SEARCH(""CDM CASH DEPOSIT"",$C742)),
      ISNUMBER(SEARCH(""CASH DEPOSIT"",$C74"&amp;"2)),
      COUNTIFS('SUMMARY DATA'!$D:$D,$C742,'SUMMARY DATA'!$B:$B,""RWS"")&lt;&gt;1
    ),
    """",
    IFERROR(TEXTJOIN(CHAR(10),TRUE,FILTER('SUMMARY DATA'!E:E,'SUMMARY DATA'!$D:$D=$C742,'SUMMARY DATA'!$B:$B=""RWS"")),"""")
  )
)"),"")</f>
        <v/>
      </c>
      <c r="F742" s="17" t="str">
        <f>IFERROR(__xludf.DUMMYFUNCTION("IFERROR(
  TEXTJOIN(CHAR(10),TRUE,FILTER('SUMMARY DATA'!F:F,'SUMMARY DATA'!$A:$A=$A742,'SUMMARY DATA'!$C:$C=$B742,'SUMMARY DATA'!$B:$B=""RWS"")),
  IF(
    OR(
      ISNUMBER(SEARCH(""CDM CASH DEPOSIT"",$C742)),
      ISNUMBER(SEARCH(""CASH DEPOSIT"",$C74"&amp;"2)),
      COUNTIFS('SUMMARY DATA'!$D:$D,$C742,'SUMMARY DATA'!$B:$B,""RWS"")&lt;&gt;1
    ),
    """",
    IFERROR(TEXTJOIN(CHAR(10),TRUE,FILTER('SUMMARY DATA'!F:F,'SUMMARY DATA'!$D:$D=$C742,'SUMMARY DATA'!$B:$B=""RWS"")),"""")
  )
)"),"")</f>
        <v/>
      </c>
      <c r="G742" s="17" t="str">
        <f>IFERROR(__xludf.DUMMYFUNCTION("IFERROR(
  TEXTJOIN(CHAR(10),TRUE,FILTER('SUMMARY DATA'!G:G,'SUMMARY DATA'!$A:$A=$A742,'SUMMARY DATA'!$C:$C=$B742,'SUMMARY DATA'!$B:$B=""RWS"")),
  IF(
    OR(
      ISNUMBER(SEARCH(""CDM CASH DEPOSIT"",$C742)),
      ISNUMBER(SEARCH(""CASH DEPOSIT"",$C74"&amp;"2)),
      COUNTIFS('SUMMARY DATA'!$D:$D,$C742,'SUMMARY DATA'!$B:$B,""RWS"")&lt;&gt;1
    ),
    """",
    IFERROR(TEXTJOIN(CHAR(10),TRUE,FILTER('SUMMARY DATA'!G:G,'SUMMARY DATA'!$D:$D=$C742,'SUMMARY DATA'!$B:$B=""RWS"")),"""")
  )
)"),"")</f>
        <v/>
      </c>
      <c r="H742" s="18" t="str">
        <f>IFERROR(__xludf.DUMMYFUNCTION("IFERROR(
  TEXTJOIN(CHAR(10),TRUE,FILTER('SUMMARY DATA'!H:H,'SUMMARY DATA'!$A:$A=$A742,'SUMMARY DATA'!$C:$C=$B742,'SUMMARY DATA'!$B:$B=""RWS"",'SUMMARY DATA'!$H:$H=$D742)),
  IF(
    OR(
      ISNUMBER(SEARCH(""CDM CASH DEPOSIT"",$C742)),
      ISNUMBER(S"&amp;"EARCH(""CASH DEPOSIT"",$C742))
    ),
    """",
    IFERROR(TEXTJOIN(CHAR(10),TRUE,FILTER('SUMMARY DATA'!H:H,'SUMMARY DATA'!$D:$D=$C742,'SUMMARY DATA'!$B:$B=""RWS"",'SUMMARY DATA'!$H:$H=$D742)),"""")
  )
)"),"")</f>
        <v/>
      </c>
      <c r="I742" s="18" t="str">
        <f>IFERROR(__xludf.DUMMYFUNCTION("IF(H742="""","""",
SUM(ARRAYFORMULA(VALUE(SPLIT(H742,CHAR(10)))))
)"),"")</f>
        <v/>
      </c>
      <c r="J742" s="17" t="str">
        <f>IFERROR(__xludf.DUMMYFUNCTION("IFERROR(
  TEXTJOIN(CHAR(10),TRUE,FILTER('SUMMARY DATA'!I:I,'SUMMARY DATA'!$A:$A=$A742,'SUMMARY DATA'!$C:$C=$B742,'SUMMARY DATA'!$B:$B=""RWS"")),
  IF(
    OR(
      ISNUMBER(SEARCH(""CDM CASH DEPOSIT"",$C742)),
      ISNUMBER(SEARCH(""CASH DEPOSIT"",$C74"&amp;"2)),
      COUNTIFS('SUMMARY DATA'!$D:$D,$C742,'SUMMARY DATA'!$B:$B,""RWS"")&lt;&gt;1
    ),
    """",
    IFERROR(TEXTJOIN(CHAR(10),TRUE,FILTER('SUMMARY DATA'!I:I,'SUMMARY DATA'!$D:$D=$C742,'SUMMARY DATA'!$B:$B=""RWS"")),"""")
  )
)"),"")</f>
        <v/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Height="1" spans="1:27">
      <c r="A743" s="2"/>
      <c r="B743" s="15">
        <v>46025</v>
      </c>
      <c r="C743" s="2" t="s">
        <v>2155</v>
      </c>
      <c r="D743" s="3">
        <v>42.75</v>
      </c>
      <c r="E743" s="16" t="str">
        <f>IFERROR(__xludf.DUMMYFUNCTION("IFERROR(
  TEXTJOIN(CHAR(10),TRUE,FILTER('SUMMARY DATA'!E:E,'SUMMARY DATA'!$A:$A=$A743,'SUMMARY DATA'!$C:$C=$B743,'SUMMARY DATA'!$B:$B=""RWS"")),
  IF(
    OR(
      ISNUMBER(SEARCH(""CDM CASH DEPOSIT"",$C743)),
      ISNUMBER(SEARCH(""CASH DEPOSIT"",$C74"&amp;"3)),
      COUNTIFS('SUMMARY DATA'!$D:$D,$C743,'SUMMARY DATA'!$B:$B,""RWS"")&lt;&gt;1
    ),
    """",
    IFERROR(TEXTJOIN(CHAR(10),TRUE,FILTER('SUMMARY DATA'!E:E,'SUMMARY DATA'!$D:$D=$C743,'SUMMARY DATA'!$B:$B=""RWS"")),"""")
  )
)"),"")</f>
        <v/>
      </c>
      <c r="F743" s="17" t="str">
        <f>IFERROR(__xludf.DUMMYFUNCTION("IFERROR(
  TEXTJOIN(CHAR(10),TRUE,FILTER('SUMMARY DATA'!F:F,'SUMMARY DATA'!$A:$A=$A743,'SUMMARY DATA'!$C:$C=$B743,'SUMMARY DATA'!$B:$B=""RWS"")),
  IF(
    OR(
      ISNUMBER(SEARCH(""CDM CASH DEPOSIT"",$C743)),
      ISNUMBER(SEARCH(""CASH DEPOSIT"",$C74"&amp;"3)),
      COUNTIFS('SUMMARY DATA'!$D:$D,$C743,'SUMMARY DATA'!$B:$B,""RWS"")&lt;&gt;1
    ),
    """",
    IFERROR(TEXTJOIN(CHAR(10),TRUE,FILTER('SUMMARY DATA'!F:F,'SUMMARY DATA'!$D:$D=$C743,'SUMMARY DATA'!$B:$B=""RWS"")),"""")
  )
)"),"")</f>
        <v/>
      </c>
      <c r="G743" s="17" t="str">
        <f>IFERROR(__xludf.DUMMYFUNCTION("IFERROR(
  TEXTJOIN(CHAR(10),TRUE,FILTER('SUMMARY DATA'!G:G,'SUMMARY DATA'!$A:$A=$A743,'SUMMARY DATA'!$C:$C=$B743,'SUMMARY DATA'!$B:$B=""RWS"")),
  IF(
    OR(
      ISNUMBER(SEARCH(""CDM CASH DEPOSIT"",$C743)),
      ISNUMBER(SEARCH(""CASH DEPOSIT"",$C74"&amp;"3)),
      COUNTIFS('SUMMARY DATA'!$D:$D,$C743,'SUMMARY DATA'!$B:$B,""RWS"")&lt;&gt;1
    ),
    """",
    IFERROR(TEXTJOIN(CHAR(10),TRUE,FILTER('SUMMARY DATA'!G:G,'SUMMARY DATA'!$D:$D=$C743,'SUMMARY DATA'!$B:$B=""RWS"")),"""")
  )
)"),"")</f>
        <v/>
      </c>
      <c r="H743" s="18" t="str">
        <f>IFERROR(__xludf.DUMMYFUNCTION("IFERROR(
  TEXTJOIN(CHAR(10),TRUE,FILTER('SUMMARY DATA'!H:H,'SUMMARY DATA'!$A:$A=$A743,'SUMMARY DATA'!$C:$C=$B743,'SUMMARY DATA'!$B:$B=""RWS"",'SUMMARY DATA'!$H:$H=$D743)),
  IF(
    OR(
      ISNUMBER(SEARCH(""CDM CASH DEPOSIT"",$C743)),
      ISNUMBER(S"&amp;"EARCH(""CASH DEPOSIT"",$C743))
    ),
    """",
    IFERROR(TEXTJOIN(CHAR(10),TRUE,FILTER('SUMMARY DATA'!H:H,'SUMMARY DATA'!$D:$D=$C743,'SUMMARY DATA'!$B:$B=""RWS"",'SUMMARY DATA'!$H:$H=$D743)),"""")
  )
)"),"")</f>
        <v/>
      </c>
      <c r="I743" s="18" t="str">
        <f>IFERROR(__xludf.DUMMYFUNCTION("IF(H743="""","""",
SUM(ARRAYFORMULA(VALUE(SPLIT(H743,CHAR(10)))))
)"),"")</f>
        <v/>
      </c>
      <c r="J743" s="17" t="str">
        <f>IFERROR(__xludf.DUMMYFUNCTION("IFERROR(
  TEXTJOIN(CHAR(10),TRUE,FILTER('SUMMARY DATA'!I:I,'SUMMARY DATA'!$A:$A=$A743,'SUMMARY DATA'!$C:$C=$B743,'SUMMARY DATA'!$B:$B=""RWS"")),
  IF(
    OR(
      ISNUMBER(SEARCH(""CDM CASH DEPOSIT"",$C743)),
      ISNUMBER(SEARCH(""CASH DEPOSIT"",$C74"&amp;"3)),
      COUNTIFS('SUMMARY DATA'!$D:$D,$C743,'SUMMARY DATA'!$B:$B,""RWS"")&lt;&gt;1
    ),
    """",
    IFERROR(TEXTJOIN(CHAR(10),TRUE,FILTER('SUMMARY DATA'!I:I,'SUMMARY DATA'!$D:$D=$C743,'SUMMARY DATA'!$B:$B=""RWS"")),"""")
  )
)"),"")</f>
        <v/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Height="1" spans="1:27">
      <c r="A744" s="2" t="s">
        <v>2271</v>
      </c>
      <c r="B744" s="15">
        <v>46025</v>
      </c>
      <c r="C744" s="2" t="s">
        <v>2272</v>
      </c>
      <c r="D744" s="3">
        <v>7.88</v>
      </c>
      <c r="E744" s="16" t="str">
        <f>IFERROR(__xludf.DUMMYFUNCTION("IFERROR(
  TEXTJOIN(CHAR(10),TRUE,FILTER('SUMMARY DATA'!E:E,'SUMMARY DATA'!$A:$A=$A744,'SUMMARY DATA'!$C:$C=$B744,'SUMMARY DATA'!$B:$B=""RWS"")),
  IF(
    OR(
      ISNUMBER(SEARCH(""CDM CASH DEPOSIT"",$C744)),
      ISNUMBER(SEARCH(""CASH DEPOSIT"",$C74"&amp;"4)),
      COUNTIFS('SUMMARY DATA'!$D:$D,$C744,'SUMMARY DATA'!$B:$B,""RWS"")&lt;&gt;1
    ),
    """",
    IFERROR(TEXTJOIN(CHAR(10),TRUE,FILTER('SUMMARY DATA'!E:E,'SUMMARY DATA'!$D:$D=$C744,'SUMMARY DATA'!$B:$B=""RWS"")),"""")
  )
)"),"")</f>
        <v/>
      </c>
      <c r="F744" s="17" t="str">
        <f>IFERROR(__xludf.DUMMYFUNCTION("IFERROR(
  TEXTJOIN(CHAR(10),TRUE,FILTER('SUMMARY DATA'!F:F,'SUMMARY DATA'!$A:$A=$A744,'SUMMARY DATA'!$C:$C=$B744,'SUMMARY DATA'!$B:$B=""RWS"")),
  IF(
    OR(
      ISNUMBER(SEARCH(""CDM CASH DEPOSIT"",$C744)),
      ISNUMBER(SEARCH(""CASH DEPOSIT"",$C74"&amp;"4)),
      COUNTIFS('SUMMARY DATA'!$D:$D,$C744,'SUMMARY DATA'!$B:$B,""RWS"")&lt;&gt;1
    ),
    """",
    IFERROR(TEXTJOIN(CHAR(10),TRUE,FILTER('SUMMARY DATA'!F:F,'SUMMARY DATA'!$D:$D=$C744,'SUMMARY DATA'!$B:$B=""RWS"")),"""")
  )
)"),"")</f>
        <v/>
      </c>
      <c r="G744" s="17" t="str">
        <f>IFERROR(__xludf.DUMMYFUNCTION("IFERROR(
  TEXTJOIN(CHAR(10),TRUE,FILTER('SUMMARY DATA'!G:G,'SUMMARY DATA'!$A:$A=$A744,'SUMMARY DATA'!$C:$C=$B744,'SUMMARY DATA'!$B:$B=""RWS"")),
  IF(
    OR(
      ISNUMBER(SEARCH(""CDM CASH DEPOSIT"",$C744)),
      ISNUMBER(SEARCH(""CASH DEPOSIT"",$C74"&amp;"4)),
      COUNTIFS('SUMMARY DATA'!$D:$D,$C744,'SUMMARY DATA'!$B:$B,""RWS"")&lt;&gt;1
    ),
    """",
    IFERROR(TEXTJOIN(CHAR(10),TRUE,FILTER('SUMMARY DATA'!G:G,'SUMMARY DATA'!$D:$D=$C744,'SUMMARY DATA'!$B:$B=""RWS"")),"""")
  )
)"),"")</f>
        <v/>
      </c>
      <c r="H744" s="18" t="str">
        <f>IFERROR(__xludf.DUMMYFUNCTION("IFERROR(
  TEXTJOIN(CHAR(10),TRUE,FILTER('SUMMARY DATA'!H:H,'SUMMARY DATA'!$A:$A=$A744,'SUMMARY DATA'!$C:$C=$B744,'SUMMARY DATA'!$B:$B=""RWS"",'SUMMARY DATA'!$H:$H=$D744)),
  IF(
    OR(
      ISNUMBER(SEARCH(""CDM CASH DEPOSIT"",$C744)),
      ISNUMBER(S"&amp;"EARCH(""CASH DEPOSIT"",$C744))
    ),
    """",
    IFERROR(TEXTJOIN(CHAR(10),TRUE,FILTER('SUMMARY DATA'!H:H,'SUMMARY DATA'!$D:$D=$C744,'SUMMARY DATA'!$B:$B=""RWS"",'SUMMARY DATA'!$H:$H=$D744)),"""")
  )
)"),"")</f>
        <v/>
      </c>
      <c r="I744" s="18" t="str">
        <f>IFERROR(__xludf.DUMMYFUNCTION("IF(H744="""","""",
SUM(ARRAYFORMULA(VALUE(SPLIT(H744,CHAR(10)))))
)"),"")</f>
        <v/>
      </c>
      <c r="J744" s="17" t="str">
        <f>IFERROR(__xludf.DUMMYFUNCTION("IFERROR(
  TEXTJOIN(CHAR(10),TRUE,FILTER('SUMMARY DATA'!I:I,'SUMMARY DATA'!$A:$A=$A744,'SUMMARY DATA'!$C:$C=$B744,'SUMMARY DATA'!$B:$B=""RWS"")),
  IF(
    OR(
      ISNUMBER(SEARCH(""CDM CASH DEPOSIT"",$C744)),
      ISNUMBER(SEARCH(""CASH DEPOSIT"",$C74"&amp;"4)),
      COUNTIFS('SUMMARY DATA'!$D:$D,$C744,'SUMMARY DATA'!$B:$B,""RWS"")&lt;&gt;1
    ),
    """",
    IFERROR(TEXTJOIN(CHAR(10),TRUE,FILTER('SUMMARY DATA'!I:I,'SUMMARY DATA'!$D:$D=$C744,'SUMMARY DATA'!$B:$B=""RWS"")),"""")
  )
)"),"")</f>
        <v/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Height="1" spans="1:27">
      <c r="A745" s="2"/>
      <c r="B745" s="15">
        <v>46025</v>
      </c>
      <c r="C745" s="2" t="s">
        <v>1006</v>
      </c>
      <c r="D745" s="3">
        <v>4.99</v>
      </c>
      <c r="E745" s="16" t="str">
        <f>IFERROR(__xludf.DUMMYFUNCTION("IFERROR(
  TEXTJOIN(CHAR(10),TRUE,FILTER('SUMMARY DATA'!E:E,'SUMMARY DATA'!$A:$A=$A745,'SUMMARY DATA'!$C:$C=$B745,'SUMMARY DATA'!$B:$B=""RWS"")),
  IF(
    OR(
      ISNUMBER(SEARCH(""CDM CASH DEPOSIT"",$C745)),
      ISNUMBER(SEARCH(""CASH DEPOSIT"",$C74"&amp;"5)),
      COUNTIFS('SUMMARY DATA'!$D:$D,$C745,'SUMMARY DATA'!$B:$B,""RWS"")&lt;&gt;1
    ),
    """",
    IFERROR(TEXTJOIN(CHAR(10),TRUE,FILTER('SUMMARY DATA'!E:E,'SUMMARY DATA'!$D:$D=$C745,'SUMMARY DATA'!$B:$B=""RWS"")),"""")
  )
)"),"")</f>
        <v/>
      </c>
      <c r="F745" s="17" t="str">
        <f>IFERROR(__xludf.DUMMYFUNCTION("IFERROR(
  TEXTJOIN(CHAR(10),TRUE,FILTER('SUMMARY DATA'!F:F,'SUMMARY DATA'!$A:$A=$A745,'SUMMARY DATA'!$C:$C=$B745,'SUMMARY DATA'!$B:$B=""RWS"")),
  IF(
    OR(
      ISNUMBER(SEARCH(""CDM CASH DEPOSIT"",$C745)),
      ISNUMBER(SEARCH(""CASH DEPOSIT"",$C74"&amp;"5)),
      COUNTIFS('SUMMARY DATA'!$D:$D,$C745,'SUMMARY DATA'!$B:$B,""RWS"")&lt;&gt;1
    ),
    """",
    IFERROR(TEXTJOIN(CHAR(10),TRUE,FILTER('SUMMARY DATA'!F:F,'SUMMARY DATA'!$D:$D=$C745,'SUMMARY DATA'!$B:$B=""RWS"")),"""")
  )
)"),"")</f>
        <v/>
      </c>
      <c r="G745" s="17" t="str">
        <f>IFERROR(__xludf.DUMMYFUNCTION("IFERROR(
  TEXTJOIN(CHAR(10),TRUE,FILTER('SUMMARY DATA'!G:G,'SUMMARY DATA'!$A:$A=$A745,'SUMMARY DATA'!$C:$C=$B745,'SUMMARY DATA'!$B:$B=""RWS"")),
  IF(
    OR(
      ISNUMBER(SEARCH(""CDM CASH DEPOSIT"",$C745)),
      ISNUMBER(SEARCH(""CASH DEPOSIT"",$C74"&amp;"5)),
      COUNTIFS('SUMMARY DATA'!$D:$D,$C745,'SUMMARY DATA'!$B:$B,""RWS"")&lt;&gt;1
    ),
    """",
    IFERROR(TEXTJOIN(CHAR(10),TRUE,FILTER('SUMMARY DATA'!G:G,'SUMMARY DATA'!$D:$D=$C745,'SUMMARY DATA'!$B:$B=""RWS"")),"""")
  )
)"),"")</f>
        <v/>
      </c>
      <c r="H745" s="18" t="str">
        <f>IFERROR(__xludf.DUMMYFUNCTION("IFERROR(
  TEXTJOIN(CHAR(10),TRUE,FILTER('SUMMARY DATA'!H:H,'SUMMARY DATA'!$A:$A=$A745,'SUMMARY DATA'!$C:$C=$B745,'SUMMARY DATA'!$B:$B=""RWS"",'SUMMARY DATA'!$H:$H=$D745)),
  IF(
    OR(
      ISNUMBER(SEARCH(""CDM CASH DEPOSIT"",$C745)),
      ISNUMBER(S"&amp;"EARCH(""CASH DEPOSIT"",$C745))
    ),
    """",
    IFERROR(TEXTJOIN(CHAR(10),TRUE,FILTER('SUMMARY DATA'!H:H,'SUMMARY DATA'!$D:$D=$C745,'SUMMARY DATA'!$B:$B=""RWS"",'SUMMARY DATA'!$H:$H=$D745)),"""")
  )
)"),"")</f>
        <v/>
      </c>
      <c r="I745" s="18" t="str">
        <f>IFERROR(__xludf.DUMMYFUNCTION("IF(H745="""","""",
SUM(ARRAYFORMULA(VALUE(SPLIT(H745,CHAR(10)))))
)"),"")</f>
        <v/>
      </c>
      <c r="J745" s="17" t="str">
        <f>IFERROR(__xludf.DUMMYFUNCTION("IFERROR(
  TEXTJOIN(CHAR(10),TRUE,FILTER('SUMMARY DATA'!I:I,'SUMMARY DATA'!$A:$A=$A745,'SUMMARY DATA'!$C:$C=$B745,'SUMMARY DATA'!$B:$B=""RWS"")),
  IF(
    OR(
      ISNUMBER(SEARCH(""CDM CASH DEPOSIT"",$C745)),
      ISNUMBER(SEARCH(""CASH DEPOSIT"",$C74"&amp;"5)),
      COUNTIFS('SUMMARY DATA'!$D:$D,$C745,'SUMMARY DATA'!$B:$B,""RWS"")&lt;&gt;1
    ),
    """",
    IFERROR(TEXTJOIN(CHAR(10),TRUE,FILTER('SUMMARY DATA'!I:I,'SUMMARY DATA'!$D:$D=$C745,'SUMMARY DATA'!$B:$B=""RWS"")),"""")
  )
)"),"")</f>
        <v/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Height="1" spans="1:27">
      <c r="A746" s="2" t="s">
        <v>1133</v>
      </c>
      <c r="B746" s="15">
        <v>46025</v>
      </c>
      <c r="C746" s="2" t="s">
        <v>1134</v>
      </c>
      <c r="D746" s="3">
        <v>32.12</v>
      </c>
      <c r="E746" s="16" t="str">
        <f>IFERROR(__xludf.DUMMYFUNCTION("IFERROR(
  TEXTJOIN(CHAR(10),TRUE,FILTER('SUMMARY DATA'!E:E,'SUMMARY DATA'!$A:$A=$A746,'SUMMARY DATA'!$C:$C=$B746,'SUMMARY DATA'!$B:$B=""RWS"")),
  IF(
    OR(
      ISNUMBER(SEARCH(""CDM CASH DEPOSIT"",$C746)),
      ISNUMBER(SEARCH(""CASH DEPOSIT"",$C74"&amp;"6)),
      COUNTIFS('SUMMARY DATA'!$D:$D,$C746,'SUMMARY DATA'!$B:$B,""RWS"")&lt;&gt;1
    ),
    """",
    IFERROR(TEXTJOIN(CHAR(10),TRUE,FILTER('SUMMARY DATA'!E:E,'SUMMARY DATA'!$D:$D=$C746,'SUMMARY DATA'!$B:$B=""RWS"")),"""")
  )
)"),"")</f>
        <v/>
      </c>
      <c r="F746" s="17" t="str">
        <f>IFERROR(__xludf.DUMMYFUNCTION("IFERROR(
  TEXTJOIN(CHAR(10),TRUE,FILTER('SUMMARY DATA'!F:F,'SUMMARY DATA'!$A:$A=$A746,'SUMMARY DATA'!$C:$C=$B746,'SUMMARY DATA'!$B:$B=""RWS"")),
  IF(
    OR(
      ISNUMBER(SEARCH(""CDM CASH DEPOSIT"",$C746)),
      ISNUMBER(SEARCH(""CASH DEPOSIT"",$C74"&amp;"6)),
      COUNTIFS('SUMMARY DATA'!$D:$D,$C746,'SUMMARY DATA'!$B:$B,""RWS"")&lt;&gt;1
    ),
    """",
    IFERROR(TEXTJOIN(CHAR(10),TRUE,FILTER('SUMMARY DATA'!F:F,'SUMMARY DATA'!$D:$D=$C746,'SUMMARY DATA'!$B:$B=""RWS"")),"""")
  )
)"),"")</f>
        <v/>
      </c>
      <c r="G746" s="17" t="str">
        <f>IFERROR(__xludf.DUMMYFUNCTION("IFERROR(
  TEXTJOIN(CHAR(10),TRUE,FILTER('SUMMARY DATA'!G:G,'SUMMARY DATA'!$A:$A=$A746,'SUMMARY DATA'!$C:$C=$B746,'SUMMARY DATA'!$B:$B=""RWS"")),
  IF(
    OR(
      ISNUMBER(SEARCH(""CDM CASH DEPOSIT"",$C746)),
      ISNUMBER(SEARCH(""CASH DEPOSIT"",$C74"&amp;"6)),
      COUNTIFS('SUMMARY DATA'!$D:$D,$C746,'SUMMARY DATA'!$B:$B,""RWS"")&lt;&gt;1
    ),
    """",
    IFERROR(TEXTJOIN(CHAR(10),TRUE,FILTER('SUMMARY DATA'!G:G,'SUMMARY DATA'!$D:$D=$C746,'SUMMARY DATA'!$B:$B=""RWS"")),"""")
  )
)"),"")</f>
        <v/>
      </c>
      <c r="H746" s="18" t="str">
        <f>IFERROR(__xludf.DUMMYFUNCTION("IFERROR(
  TEXTJOIN(CHAR(10),TRUE,FILTER('SUMMARY DATA'!H:H,'SUMMARY DATA'!$A:$A=$A746,'SUMMARY DATA'!$C:$C=$B746,'SUMMARY DATA'!$B:$B=""RWS"",'SUMMARY DATA'!$H:$H=$D746)),
  IF(
    OR(
      ISNUMBER(SEARCH(""CDM CASH DEPOSIT"",$C746)),
      ISNUMBER(S"&amp;"EARCH(""CASH DEPOSIT"",$C746))
    ),
    """",
    IFERROR(TEXTJOIN(CHAR(10),TRUE,FILTER('SUMMARY DATA'!H:H,'SUMMARY DATA'!$D:$D=$C746,'SUMMARY DATA'!$B:$B=""RWS"",'SUMMARY DATA'!$H:$H=$D746)),"""")
  )
)"),"")</f>
        <v/>
      </c>
      <c r="I746" s="18" t="str">
        <f>IFERROR(__xludf.DUMMYFUNCTION("IF(H746="""","""",
SUM(ARRAYFORMULA(VALUE(SPLIT(H746,CHAR(10)))))
)"),"")</f>
        <v/>
      </c>
      <c r="J746" s="17" t="str">
        <f>IFERROR(__xludf.DUMMYFUNCTION("IFERROR(
  TEXTJOIN(CHAR(10),TRUE,FILTER('SUMMARY DATA'!I:I,'SUMMARY DATA'!$A:$A=$A746,'SUMMARY DATA'!$C:$C=$B746,'SUMMARY DATA'!$B:$B=""RWS"")),
  IF(
    OR(
      ISNUMBER(SEARCH(""CDM CASH DEPOSIT"",$C746)),
      ISNUMBER(SEARCH(""CASH DEPOSIT"",$C74"&amp;"6)),
      COUNTIFS('SUMMARY DATA'!$D:$D,$C746,'SUMMARY DATA'!$B:$B,""RWS"")&lt;&gt;1
    ),
    """",
    IFERROR(TEXTJOIN(CHAR(10),TRUE,FILTER('SUMMARY DATA'!I:I,'SUMMARY DATA'!$D:$D=$C746,'SUMMARY DATA'!$B:$B=""RWS"")),"""")
  )
)"),"")</f>
        <v/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Height="1" spans="1:27">
      <c r="A747" s="2" t="s">
        <v>2273</v>
      </c>
      <c r="B747" s="15">
        <v>46024</v>
      </c>
      <c r="C747" s="2" t="s">
        <v>2274</v>
      </c>
      <c r="D747" s="3">
        <v>40</v>
      </c>
      <c r="E747" s="16" t="str">
        <f>IFERROR(__xludf.DUMMYFUNCTION("IFERROR(
  TEXTJOIN(CHAR(10),TRUE,FILTER('SUMMARY DATA'!E:E,'SUMMARY DATA'!$A:$A=$A747,'SUMMARY DATA'!$C:$C=$B747,'SUMMARY DATA'!$B:$B=""RWS"")),
  IF(
    OR(
      ISNUMBER(SEARCH(""CDM CASH DEPOSIT"",$C747)),
      ISNUMBER(SEARCH(""CASH DEPOSIT"",$C74"&amp;"7)),
      COUNTIFS('SUMMARY DATA'!$D:$D,$C747,'SUMMARY DATA'!$B:$B,""RWS"")&lt;&gt;1
    ),
    """",
    IFERROR(TEXTJOIN(CHAR(10),TRUE,FILTER('SUMMARY DATA'!E:E,'SUMMARY DATA'!$D:$D=$C747,'SUMMARY DATA'!$B:$B=""RWS"")),"""")
  )
)"),"")</f>
        <v/>
      </c>
      <c r="F747" s="17" t="str">
        <f>IFERROR(__xludf.DUMMYFUNCTION("IFERROR(
  TEXTJOIN(CHAR(10),TRUE,FILTER('SUMMARY DATA'!F:F,'SUMMARY DATA'!$A:$A=$A747,'SUMMARY DATA'!$C:$C=$B747,'SUMMARY DATA'!$B:$B=""RWS"")),
  IF(
    OR(
      ISNUMBER(SEARCH(""CDM CASH DEPOSIT"",$C747)),
      ISNUMBER(SEARCH(""CASH DEPOSIT"",$C74"&amp;"7)),
      COUNTIFS('SUMMARY DATA'!$D:$D,$C747,'SUMMARY DATA'!$B:$B,""RWS"")&lt;&gt;1
    ),
    """",
    IFERROR(TEXTJOIN(CHAR(10),TRUE,FILTER('SUMMARY DATA'!F:F,'SUMMARY DATA'!$D:$D=$C747,'SUMMARY DATA'!$B:$B=""RWS"")),"""")
  )
)"),"")</f>
        <v/>
      </c>
      <c r="G747" s="17" t="str">
        <f>IFERROR(__xludf.DUMMYFUNCTION("IFERROR(
  TEXTJOIN(CHAR(10),TRUE,FILTER('SUMMARY DATA'!G:G,'SUMMARY DATA'!$A:$A=$A747,'SUMMARY DATA'!$C:$C=$B747,'SUMMARY DATA'!$B:$B=""RWS"")),
  IF(
    OR(
      ISNUMBER(SEARCH(""CDM CASH DEPOSIT"",$C747)),
      ISNUMBER(SEARCH(""CASH DEPOSIT"",$C74"&amp;"7)),
      COUNTIFS('SUMMARY DATA'!$D:$D,$C747,'SUMMARY DATA'!$B:$B,""RWS"")&lt;&gt;1
    ),
    """",
    IFERROR(TEXTJOIN(CHAR(10),TRUE,FILTER('SUMMARY DATA'!G:G,'SUMMARY DATA'!$D:$D=$C747,'SUMMARY DATA'!$B:$B=""RWS"")),"""")
  )
)"),"")</f>
        <v/>
      </c>
      <c r="H747" s="18" t="str">
        <f>IFERROR(__xludf.DUMMYFUNCTION("IFERROR(
  TEXTJOIN(CHAR(10),TRUE,FILTER('SUMMARY DATA'!H:H,'SUMMARY DATA'!$A:$A=$A747,'SUMMARY DATA'!$C:$C=$B747,'SUMMARY DATA'!$B:$B=""RWS"",'SUMMARY DATA'!$H:$H=$D747)),
  IF(
    OR(
      ISNUMBER(SEARCH(""CDM CASH DEPOSIT"",$C747)),
      ISNUMBER(S"&amp;"EARCH(""CASH DEPOSIT"",$C747))
    ),
    """",
    IFERROR(TEXTJOIN(CHAR(10),TRUE,FILTER('SUMMARY DATA'!H:H,'SUMMARY DATA'!$D:$D=$C747,'SUMMARY DATA'!$B:$B=""RWS"",'SUMMARY DATA'!$H:$H=$D747)),"""")
  )
)"),"")</f>
        <v/>
      </c>
      <c r="I747" s="18" t="str">
        <f>IFERROR(__xludf.DUMMYFUNCTION("IF(H747="""","""",
SUM(ARRAYFORMULA(VALUE(SPLIT(H747,CHAR(10)))))
)"),"")</f>
        <v/>
      </c>
      <c r="J747" s="17" t="str">
        <f>IFERROR(__xludf.DUMMYFUNCTION("IFERROR(
  TEXTJOIN(CHAR(10),TRUE,FILTER('SUMMARY DATA'!I:I,'SUMMARY DATA'!$A:$A=$A747,'SUMMARY DATA'!$C:$C=$B747,'SUMMARY DATA'!$B:$B=""RWS"")),
  IF(
    OR(
      ISNUMBER(SEARCH(""CDM CASH DEPOSIT"",$C747)),
      ISNUMBER(SEARCH(""CASH DEPOSIT"",$C74"&amp;"7)),
      COUNTIFS('SUMMARY DATA'!$D:$D,$C747,'SUMMARY DATA'!$B:$B,""RWS"")&lt;&gt;1
    ),
    """",
    IFERROR(TEXTJOIN(CHAR(10),TRUE,FILTER('SUMMARY DATA'!I:I,'SUMMARY DATA'!$D:$D=$C747,'SUMMARY DATA'!$B:$B=""RWS"")),"""")
  )
)"),"")</f>
        <v/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Height="1" spans="1:27">
      <c r="A748" s="2" t="s">
        <v>2275</v>
      </c>
      <c r="B748" s="15">
        <v>46024</v>
      </c>
      <c r="C748" s="2" t="s">
        <v>2276</v>
      </c>
      <c r="D748" s="3">
        <v>357.55</v>
      </c>
      <c r="E748" s="16" t="str">
        <f>IFERROR(__xludf.DUMMYFUNCTION("IFERROR(
  TEXTJOIN(CHAR(10),TRUE,FILTER('SUMMARY DATA'!E:E,'SUMMARY DATA'!$A:$A=$A748,'SUMMARY DATA'!$C:$C=$B748,'SUMMARY DATA'!$B:$B=""RWS"")),
  IF(
    OR(
      ISNUMBER(SEARCH(""CDM CASH DEPOSIT"",$C748)),
      ISNUMBER(SEARCH(""CASH DEPOSIT"",$C74"&amp;"8)),
      COUNTIFS('SUMMARY DATA'!$D:$D,$C748,'SUMMARY DATA'!$B:$B,""RWS"")&lt;&gt;1
    ),
    """",
    IFERROR(TEXTJOIN(CHAR(10),TRUE,FILTER('SUMMARY DATA'!E:E,'SUMMARY DATA'!$D:$D=$C748,'SUMMARY DATA'!$B:$B=""RWS"")),"""")
  )
)"),"")</f>
        <v/>
      </c>
      <c r="F748" s="17" t="str">
        <f>IFERROR(__xludf.DUMMYFUNCTION("IFERROR(
  TEXTJOIN(CHAR(10),TRUE,FILTER('SUMMARY DATA'!F:F,'SUMMARY DATA'!$A:$A=$A748,'SUMMARY DATA'!$C:$C=$B748,'SUMMARY DATA'!$B:$B=""RWS"")),
  IF(
    OR(
      ISNUMBER(SEARCH(""CDM CASH DEPOSIT"",$C748)),
      ISNUMBER(SEARCH(""CASH DEPOSIT"",$C74"&amp;"8)),
      COUNTIFS('SUMMARY DATA'!$D:$D,$C748,'SUMMARY DATA'!$B:$B,""RWS"")&lt;&gt;1
    ),
    """",
    IFERROR(TEXTJOIN(CHAR(10),TRUE,FILTER('SUMMARY DATA'!F:F,'SUMMARY DATA'!$D:$D=$C748,'SUMMARY DATA'!$B:$B=""RWS"")),"""")
  )
)"),"")</f>
        <v/>
      </c>
      <c r="G748" s="17" t="str">
        <f>IFERROR(__xludf.DUMMYFUNCTION("IFERROR(
  TEXTJOIN(CHAR(10),TRUE,FILTER('SUMMARY DATA'!G:G,'SUMMARY DATA'!$A:$A=$A748,'SUMMARY DATA'!$C:$C=$B748,'SUMMARY DATA'!$B:$B=""RWS"")),
  IF(
    OR(
      ISNUMBER(SEARCH(""CDM CASH DEPOSIT"",$C748)),
      ISNUMBER(SEARCH(""CASH DEPOSIT"",$C74"&amp;"8)),
      COUNTIFS('SUMMARY DATA'!$D:$D,$C748,'SUMMARY DATA'!$B:$B,""RWS"")&lt;&gt;1
    ),
    """",
    IFERROR(TEXTJOIN(CHAR(10),TRUE,FILTER('SUMMARY DATA'!G:G,'SUMMARY DATA'!$D:$D=$C748,'SUMMARY DATA'!$B:$B=""RWS"")),"""")
  )
)"),"")</f>
        <v/>
      </c>
      <c r="H748" s="18" t="str">
        <f>IFERROR(__xludf.DUMMYFUNCTION("IFERROR(
  TEXTJOIN(CHAR(10),TRUE,FILTER('SUMMARY DATA'!H:H,'SUMMARY DATA'!$A:$A=$A748,'SUMMARY DATA'!$C:$C=$B748,'SUMMARY DATA'!$B:$B=""RWS"",'SUMMARY DATA'!$H:$H=$D748)),
  IF(
    OR(
      ISNUMBER(SEARCH(""CDM CASH DEPOSIT"",$C748)),
      ISNUMBER(S"&amp;"EARCH(""CASH DEPOSIT"",$C748))
    ),
    """",
    IFERROR(TEXTJOIN(CHAR(10),TRUE,FILTER('SUMMARY DATA'!H:H,'SUMMARY DATA'!$D:$D=$C748,'SUMMARY DATA'!$B:$B=""RWS"",'SUMMARY DATA'!$H:$H=$D748)),"""")
  )
)"),"")</f>
        <v/>
      </c>
      <c r="I748" s="18" t="str">
        <f>IFERROR(__xludf.DUMMYFUNCTION("IF(H748="""","""",
SUM(ARRAYFORMULA(VALUE(SPLIT(H748,CHAR(10)))))
)"),"")</f>
        <v/>
      </c>
      <c r="J748" s="17" t="str">
        <f>IFERROR(__xludf.DUMMYFUNCTION("IFERROR(
  TEXTJOIN(CHAR(10),TRUE,FILTER('SUMMARY DATA'!I:I,'SUMMARY DATA'!$A:$A=$A748,'SUMMARY DATA'!$C:$C=$B748,'SUMMARY DATA'!$B:$B=""RWS"")),
  IF(
    OR(
      ISNUMBER(SEARCH(""CDM CASH DEPOSIT"",$C748)),
      ISNUMBER(SEARCH(""CASH DEPOSIT"",$C74"&amp;"8)),
      COUNTIFS('SUMMARY DATA'!$D:$D,$C748,'SUMMARY DATA'!$B:$B,""RWS"")&lt;&gt;1
    ),
    """",
    IFERROR(TEXTJOIN(CHAR(10),TRUE,FILTER('SUMMARY DATA'!I:I,'SUMMARY DATA'!$D:$D=$C748,'SUMMARY DATA'!$B:$B=""RWS"")),"""")
  )
)"),"")</f>
        <v/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Height="1" spans="1:27">
      <c r="A749" s="2" t="s">
        <v>2277</v>
      </c>
      <c r="B749" s="15">
        <v>46024</v>
      </c>
      <c r="C749" s="2" t="s">
        <v>2278</v>
      </c>
      <c r="D749" s="3">
        <v>81</v>
      </c>
      <c r="E749" s="16" t="str">
        <f>IFERROR(__xludf.DUMMYFUNCTION("IFERROR(
  TEXTJOIN(CHAR(10),TRUE,FILTER('SUMMARY DATA'!E:E,'SUMMARY DATA'!$A:$A=$A749,'SUMMARY DATA'!$C:$C=$B749,'SUMMARY DATA'!$B:$B=""RWS"")),
  IF(
    OR(
      ISNUMBER(SEARCH(""CDM CASH DEPOSIT"",$C749)),
      ISNUMBER(SEARCH(""CASH DEPOSIT"",$C74"&amp;"9)),
      COUNTIFS('SUMMARY DATA'!$D:$D,$C749,'SUMMARY DATA'!$B:$B,""RWS"")&lt;&gt;1
    ),
    """",
    IFERROR(TEXTJOIN(CHAR(10),TRUE,FILTER('SUMMARY DATA'!E:E,'SUMMARY DATA'!$D:$D=$C749,'SUMMARY DATA'!$B:$B=""RWS"")),"""")
  )
)"),"")</f>
        <v/>
      </c>
      <c r="F749" s="17" t="str">
        <f>IFERROR(__xludf.DUMMYFUNCTION("IFERROR(
  TEXTJOIN(CHAR(10),TRUE,FILTER('SUMMARY DATA'!F:F,'SUMMARY DATA'!$A:$A=$A749,'SUMMARY DATA'!$C:$C=$B749,'SUMMARY DATA'!$B:$B=""RWS"")),
  IF(
    OR(
      ISNUMBER(SEARCH(""CDM CASH DEPOSIT"",$C749)),
      ISNUMBER(SEARCH(""CASH DEPOSIT"",$C74"&amp;"9)),
      COUNTIFS('SUMMARY DATA'!$D:$D,$C749,'SUMMARY DATA'!$B:$B,""RWS"")&lt;&gt;1
    ),
    """",
    IFERROR(TEXTJOIN(CHAR(10),TRUE,FILTER('SUMMARY DATA'!F:F,'SUMMARY DATA'!$D:$D=$C749,'SUMMARY DATA'!$B:$B=""RWS"")),"""")
  )
)"),"")</f>
        <v/>
      </c>
      <c r="G749" s="17" t="str">
        <f>IFERROR(__xludf.DUMMYFUNCTION("IFERROR(
  TEXTJOIN(CHAR(10),TRUE,FILTER('SUMMARY DATA'!G:G,'SUMMARY DATA'!$A:$A=$A749,'SUMMARY DATA'!$C:$C=$B749,'SUMMARY DATA'!$B:$B=""RWS"")),
  IF(
    OR(
      ISNUMBER(SEARCH(""CDM CASH DEPOSIT"",$C749)),
      ISNUMBER(SEARCH(""CASH DEPOSIT"",$C74"&amp;"9)),
      COUNTIFS('SUMMARY DATA'!$D:$D,$C749,'SUMMARY DATA'!$B:$B,""RWS"")&lt;&gt;1
    ),
    """",
    IFERROR(TEXTJOIN(CHAR(10),TRUE,FILTER('SUMMARY DATA'!G:G,'SUMMARY DATA'!$D:$D=$C749,'SUMMARY DATA'!$B:$B=""RWS"")),"""")
  )
)"),"")</f>
        <v/>
      </c>
      <c r="H749" s="18" t="str">
        <f>IFERROR(__xludf.DUMMYFUNCTION("IFERROR(
  TEXTJOIN(CHAR(10),TRUE,FILTER('SUMMARY DATA'!H:H,'SUMMARY DATA'!$A:$A=$A749,'SUMMARY DATA'!$C:$C=$B749,'SUMMARY DATA'!$B:$B=""RWS"",'SUMMARY DATA'!$H:$H=$D749)),
  IF(
    OR(
      ISNUMBER(SEARCH(""CDM CASH DEPOSIT"",$C749)),
      ISNUMBER(S"&amp;"EARCH(""CASH DEPOSIT"",$C749))
    ),
    """",
    IFERROR(TEXTJOIN(CHAR(10),TRUE,FILTER('SUMMARY DATA'!H:H,'SUMMARY DATA'!$D:$D=$C749,'SUMMARY DATA'!$B:$B=""RWS"",'SUMMARY DATA'!$H:$H=$D749)),"""")
  )
)"),"")</f>
        <v/>
      </c>
      <c r="I749" s="18" t="str">
        <f>IFERROR(__xludf.DUMMYFUNCTION("IF(H749="""","""",
SUM(ARRAYFORMULA(VALUE(SPLIT(H749,CHAR(10)))))
)"),"")</f>
        <v/>
      </c>
      <c r="J749" s="17" t="str">
        <f>IFERROR(__xludf.DUMMYFUNCTION("IFERROR(
  TEXTJOIN(CHAR(10),TRUE,FILTER('SUMMARY DATA'!I:I,'SUMMARY DATA'!$A:$A=$A749,'SUMMARY DATA'!$C:$C=$B749,'SUMMARY DATA'!$B:$B=""RWS"")),
  IF(
    OR(
      ISNUMBER(SEARCH(""CDM CASH DEPOSIT"",$C749)),
      ISNUMBER(SEARCH(""CASH DEPOSIT"",$C74"&amp;"9)),
      COUNTIFS('SUMMARY DATA'!$D:$D,$C749,'SUMMARY DATA'!$B:$B,""RWS"")&lt;&gt;1
    ),
    """",
    IFERROR(TEXTJOIN(CHAR(10),TRUE,FILTER('SUMMARY DATA'!I:I,'SUMMARY DATA'!$D:$D=$C749,'SUMMARY DATA'!$B:$B=""RWS"")),"""")
  )
)"),"")</f>
        <v/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Height="1" spans="1:27">
      <c r="A750" s="2" t="s">
        <v>2279</v>
      </c>
      <c r="B750" s="15">
        <v>46024</v>
      </c>
      <c r="C750" s="2" t="s">
        <v>2280</v>
      </c>
      <c r="D750" s="3">
        <v>25</v>
      </c>
      <c r="E750" s="16" t="str">
        <f>IFERROR(__xludf.DUMMYFUNCTION("IFERROR(
  TEXTJOIN(CHAR(10),TRUE,FILTER('SUMMARY DATA'!E:E,'SUMMARY DATA'!$A:$A=$A750,'SUMMARY DATA'!$C:$C=$B750,'SUMMARY DATA'!$B:$B=""RWS"")),
  IF(
    OR(
      ISNUMBER(SEARCH(""CDM CASH DEPOSIT"",$C750)),
      ISNUMBER(SEARCH(""CASH DEPOSIT"",$C75"&amp;"0)),
      COUNTIFS('SUMMARY DATA'!$D:$D,$C750,'SUMMARY DATA'!$B:$B,""RWS"")&lt;&gt;1
    ),
    """",
    IFERROR(TEXTJOIN(CHAR(10),TRUE,FILTER('SUMMARY DATA'!E:E,'SUMMARY DATA'!$D:$D=$C750,'SUMMARY DATA'!$B:$B=""RWS"")),"""")
  )
)"),"")</f>
        <v/>
      </c>
      <c r="F750" s="17" t="str">
        <f>IFERROR(__xludf.DUMMYFUNCTION("IFERROR(
  TEXTJOIN(CHAR(10),TRUE,FILTER('SUMMARY DATA'!F:F,'SUMMARY DATA'!$A:$A=$A750,'SUMMARY DATA'!$C:$C=$B750,'SUMMARY DATA'!$B:$B=""RWS"")),
  IF(
    OR(
      ISNUMBER(SEARCH(""CDM CASH DEPOSIT"",$C750)),
      ISNUMBER(SEARCH(""CASH DEPOSIT"",$C75"&amp;"0)),
      COUNTIFS('SUMMARY DATA'!$D:$D,$C750,'SUMMARY DATA'!$B:$B,""RWS"")&lt;&gt;1
    ),
    """",
    IFERROR(TEXTJOIN(CHAR(10),TRUE,FILTER('SUMMARY DATA'!F:F,'SUMMARY DATA'!$D:$D=$C750,'SUMMARY DATA'!$B:$B=""RWS"")),"""")
  )
)"),"")</f>
        <v/>
      </c>
      <c r="G750" s="17" t="str">
        <f>IFERROR(__xludf.DUMMYFUNCTION("IFERROR(
  TEXTJOIN(CHAR(10),TRUE,FILTER('SUMMARY DATA'!G:G,'SUMMARY DATA'!$A:$A=$A750,'SUMMARY DATA'!$C:$C=$B750,'SUMMARY DATA'!$B:$B=""RWS"")),
  IF(
    OR(
      ISNUMBER(SEARCH(""CDM CASH DEPOSIT"",$C750)),
      ISNUMBER(SEARCH(""CASH DEPOSIT"",$C75"&amp;"0)),
      COUNTIFS('SUMMARY DATA'!$D:$D,$C750,'SUMMARY DATA'!$B:$B,""RWS"")&lt;&gt;1
    ),
    """",
    IFERROR(TEXTJOIN(CHAR(10),TRUE,FILTER('SUMMARY DATA'!G:G,'SUMMARY DATA'!$D:$D=$C750,'SUMMARY DATA'!$B:$B=""RWS"")),"""")
  )
)"),"")</f>
        <v/>
      </c>
      <c r="H750" s="18" t="str">
        <f>IFERROR(__xludf.DUMMYFUNCTION("IFERROR(
  TEXTJOIN(CHAR(10),TRUE,FILTER('SUMMARY DATA'!H:H,'SUMMARY DATA'!$A:$A=$A750,'SUMMARY DATA'!$C:$C=$B750,'SUMMARY DATA'!$B:$B=""RWS"",'SUMMARY DATA'!$H:$H=$D750)),
  IF(
    OR(
      ISNUMBER(SEARCH(""CDM CASH DEPOSIT"",$C750)),
      ISNUMBER(S"&amp;"EARCH(""CASH DEPOSIT"",$C750))
    ),
    """",
    IFERROR(TEXTJOIN(CHAR(10),TRUE,FILTER('SUMMARY DATA'!H:H,'SUMMARY DATA'!$D:$D=$C750,'SUMMARY DATA'!$B:$B=""RWS"",'SUMMARY DATA'!$H:$H=$D750)),"""")
  )
)"),"")</f>
        <v/>
      </c>
      <c r="I750" s="18" t="str">
        <f>IFERROR(__xludf.DUMMYFUNCTION("IF(H750="""","""",
SUM(ARRAYFORMULA(VALUE(SPLIT(H750,CHAR(10)))))
)"),"")</f>
        <v/>
      </c>
      <c r="J750" s="17" t="str">
        <f>IFERROR(__xludf.DUMMYFUNCTION("IFERROR(
  TEXTJOIN(CHAR(10),TRUE,FILTER('SUMMARY DATA'!I:I,'SUMMARY DATA'!$A:$A=$A750,'SUMMARY DATA'!$C:$C=$B750,'SUMMARY DATA'!$B:$B=""RWS"")),
  IF(
    OR(
      ISNUMBER(SEARCH(""CDM CASH DEPOSIT"",$C750)),
      ISNUMBER(SEARCH(""CASH DEPOSIT"",$C75"&amp;"0)),
      COUNTIFS('SUMMARY DATA'!$D:$D,$C750,'SUMMARY DATA'!$B:$B,""RWS"")&lt;&gt;1
    ),
    """",
    IFERROR(TEXTJOIN(CHAR(10),TRUE,FILTER('SUMMARY DATA'!I:I,'SUMMARY DATA'!$D:$D=$C750,'SUMMARY DATA'!$B:$B=""RWS"")),"""")
  )
)"),"")</f>
        <v/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Height="1" spans="1:27">
      <c r="A751" s="2" t="s">
        <v>2281</v>
      </c>
      <c r="B751" s="15">
        <v>46024</v>
      </c>
      <c r="C751" s="2" t="s">
        <v>2282</v>
      </c>
      <c r="D751" s="3">
        <v>209</v>
      </c>
      <c r="E751" s="16" t="str">
        <f>IFERROR(__xludf.DUMMYFUNCTION("IFERROR(
  TEXTJOIN(CHAR(10),TRUE,FILTER('SUMMARY DATA'!E:E,'SUMMARY DATA'!$A:$A=$A751,'SUMMARY DATA'!$C:$C=$B751,'SUMMARY DATA'!$B:$B=""RWS"")),
  IF(
    OR(
      ISNUMBER(SEARCH(""CDM CASH DEPOSIT"",$C751)),
      ISNUMBER(SEARCH(""CASH DEPOSIT"",$C75"&amp;"1)),
      COUNTIFS('SUMMARY DATA'!$D:$D,$C751,'SUMMARY DATA'!$B:$B,""RWS"")&lt;&gt;1
    ),
    """",
    IFERROR(TEXTJOIN(CHAR(10),TRUE,FILTER('SUMMARY DATA'!E:E,'SUMMARY DATA'!$D:$D=$C751,'SUMMARY DATA'!$B:$B=""RWS"")),"""")
  )
)"),"")</f>
        <v/>
      </c>
      <c r="F751" s="17" t="str">
        <f>IFERROR(__xludf.DUMMYFUNCTION("IFERROR(
  TEXTJOIN(CHAR(10),TRUE,FILTER('SUMMARY DATA'!F:F,'SUMMARY DATA'!$A:$A=$A751,'SUMMARY DATA'!$C:$C=$B751,'SUMMARY DATA'!$B:$B=""RWS"")),
  IF(
    OR(
      ISNUMBER(SEARCH(""CDM CASH DEPOSIT"",$C751)),
      ISNUMBER(SEARCH(""CASH DEPOSIT"",$C75"&amp;"1)),
      COUNTIFS('SUMMARY DATA'!$D:$D,$C751,'SUMMARY DATA'!$B:$B,""RWS"")&lt;&gt;1
    ),
    """",
    IFERROR(TEXTJOIN(CHAR(10),TRUE,FILTER('SUMMARY DATA'!F:F,'SUMMARY DATA'!$D:$D=$C751,'SUMMARY DATA'!$B:$B=""RWS"")),"""")
  )
)"),"")</f>
        <v/>
      </c>
      <c r="G751" s="17" t="str">
        <f>IFERROR(__xludf.DUMMYFUNCTION("IFERROR(
  TEXTJOIN(CHAR(10),TRUE,FILTER('SUMMARY DATA'!G:G,'SUMMARY DATA'!$A:$A=$A751,'SUMMARY DATA'!$C:$C=$B751,'SUMMARY DATA'!$B:$B=""RWS"")),
  IF(
    OR(
      ISNUMBER(SEARCH(""CDM CASH DEPOSIT"",$C751)),
      ISNUMBER(SEARCH(""CASH DEPOSIT"",$C75"&amp;"1)),
      COUNTIFS('SUMMARY DATA'!$D:$D,$C751,'SUMMARY DATA'!$B:$B,""RWS"")&lt;&gt;1
    ),
    """",
    IFERROR(TEXTJOIN(CHAR(10),TRUE,FILTER('SUMMARY DATA'!G:G,'SUMMARY DATA'!$D:$D=$C751,'SUMMARY DATA'!$B:$B=""RWS"")),"""")
  )
)"),"")</f>
        <v/>
      </c>
      <c r="H751" s="18" t="str">
        <f>IFERROR(__xludf.DUMMYFUNCTION("IFERROR(
  TEXTJOIN(CHAR(10),TRUE,FILTER('SUMMARY DATA'!H:H,'SUMMARY DATA'!$A:$A=$A751,'SUMMARY DATA'!$C:$C=$B751,'SUMMARY DATA'!$B:$B=""RWS"",'SUMMARY DATA'!$H:$H=$D751)),
  IF(
    OR(
      ISNUMBER(SEARCH(""CDM CASH DEPOSIT"",$C751)),
      ISNUMBER(S"&amp;"EARCH(""CASH DEPOSIT"",$C751))
    ),
    """",
    IFERROR(TEXTJOIN(CHAR(10),TRUE,FILTER('SUMMARY DATA'!H:H,'SUMMARY DATA'!$D:$D=$C751,'SUMMARY DATA'!$B:$B=""RWS"",'SUMMARY DATA'!$H:$H=$D751)),"""")
  )
)"),"")</f>
        <v/>
      </c>
      <c r="I751" s="18" t="str">
        <f>IFERROR(__xludf.DUMMYFUNCTION("IF(H751="""","""",
SUM(ARRAYFORMULA(VALUE(SPLIT(H751,CHAR(10)))))
)"),"")</f>
        <v/>
      </c>
      <c r="J751" s="17" t="str">
        <f>IFERROR(__xludf.DUMMYFUNCTION("IFERROR(
  TEXTJOIN(CHAR(10),TRUE,FILTER('SUMMARY DATA'!I:I,'SUMMARY DATA'!$A:$A=$A751,'SUMMARY DATA'!$C:$C=$B751,'SUMMARY DATA'!$B:$B=""RWS"")),
  IF(
    OR(
      ISNUMBER(SEARCH(""CDM CASH DEPOSIT"",$C751)),
      ISNUMBER(SEARCH(""CASH DEPOSIT"",$C75"&amp;"1)),
      COUNTIFS('SUMMARY DATA'!$D:$D,$C751,'SUMMARY DATA'!$B:$B,""RWS"")&lt;&gt;1
    ),
    """",
    IFERROR(TEXTJOIN(CHAR(10),TRUE,FILTER('SUMMARY DATA'!I:I,'SUMMARY DATA'!$D:$D=$C751,'SUMMARY DATA'!$B:$B=""RWS"")),"""")
  )
)"),"")</f>
        <v/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Height="1" spans="1:27">
      <c r="A752" s="2"/>
      <c r="B752" s="15">
        <v>46024</v>
      </c>
      <c r="C752" s="2" t="s">
        <v>2283</v>
      </c>
      <c r="D752" s="3">
        <v>210</v>
      </c>
      <c r="E752" s="16" t="str">
        <f>IFERROR(__xludf.DUMMYFUNCTION("IFERROR(
  TEXTJOIN(CHAR(10),TRUE,FILTER('SUMMARY DATA'!E:E,'SUMMARY DATA'!$A:$A=$A752,'SUMMARY DATA'!$C:$C=$B752,'SUMMARY DATA'!$B:$B=""RWS"")),
  IF(
    OR(
      ISNUMBER(SEARCH(""CDM CASH DEPOSIT"",$C752)),
      ISNUMBER(SEARCH(""CASH DEPOSIT"",$C75"&amp;"2)),
      COUNTIFS('SUMMARY DATA'!$D:$D,$C752,'SUMMARY DATA'!$B:$B,""RWS"")&lt;&gt;1
    ),
    """",
    IFERROR(TEXTJOIN(CHAR(10),TRUE,FILTER('SUMMARY DATA'!E:E,'SUMMARY DATA'!$D:$D=$C752,'SUMMARY DATA'!$B:$B=""RWS"")),"""")
  )
)"),"")</f>
        <v/>
      </c>
      <c r="F752" s="17" t="str">
        <f>IFERROR(__xludf.DUMMYFUNCTION("IFERROR(
  TEXTJOIN(CHAR(10),TRUE,FILTER('SUMMARY DATA'!F:F,'SUMMARY DATA'!$A:$A=$A752,'SUMMARY DATA'!$C:$C=$B752,'SUMMARY DATA'!$B:$B=""RWS"")),
  IF(
    OR(
      ISNUMBER(SEARCH(""CDM CASH DEPOSIT"",$C752)),
      ISNUMBER(SEARCH(""CASH DEPOSIT"",$C75"&amp;"2)),
      COUNTIFS('SUMMARY DATA'!$D:$D,$C752,'SUMMARY DATA'!$B:$B,""RWS"")&lt;&gt;1
    ),
    """",
    IFERROR(TEXTJOIN(CHAR(10),TRUE,FILTER('SUMMARY DATA'!F:F,'SUMMARY DATA'!$D:$D=$C752,'SUMMARY DATA'!$B:$B=""RWS"")),"""")
  )
)"),"")</f>
        <v/>
      </c>
      <c r="G752" s="17" t="str">
        <f>IFERROR(__xludf.DUMMYFUNCTION("IFERROR(
  TEXTJOIN(CHAR(10),TRUE,FILTER('SUMMARY DATA'!G:G,'SUMMARY DATA'!$A:$A=$A752,'SUMMARY DATA'!$C:$C=$B752,'SUMMARY DATA'!$B:$B=""RWS"")),
  IF(
    OR(
      ISNUMBER(SEARCH(""CDM CASH DEPOSIT"",$C752)),
      ISNUMBER(SEARCH(""CASH DEPOSIT"",$C75"&amp;"2)),
      COUNTIFS('SUMMARY DATA'!$D:$D,$C752,'SUMMARY DATA'!$B:$B,""RWS"")&lt;&gt;1
    ),
    """",
    IFERROR(TEXTJOIN(CHAR(10),TRUE,FILTER('SUMMARY DATA'!G:G,'SUMMARY DATA'!$D:$D=$C752,'SUMMARY DATA'!$B:$B=""RWS"")),"""")
  )
)"),"")</f>
        <v/>
      </c>
      <c r="H752" s="18" t="str">
        <f>IFERROR(__xludf.DUMMYFUNCTION("IFERROR(
  TEXTJOIN(CHAR(10),TRUE,FILTER('SUMMARY DATA'!H:H,'SUMMARY DATA'!$A:$A=$A752,'SUMMARY DATA'!$C:$C=$B752,'SUMMARY DATA'!$B:$B=""RWS"",'SUMMARY DATA'!$H:$H=$D752)),
  IF(
    OR(
      ISNUMBER(SEARCH(""CDM CASH DEPOSIT"",$C752)),
      ISNUMBER(S"&amp;"EARCH(""CASH DEPOSIT"",$C752))
    ),
    """",
    IFERROR(TEXTJOIN(CHAR(10),TRUE,FILTER('SUMMARY DATA'!H:H,'SUMMARY DATA'!$D:$D=$C752,'SUMMARY DATA'!$B:$B=""RWS"",'SUMMARY DATA'!$H:$H=$D752)),"""")
  )
)"),"")</f>
        <v/>
      </c>
      <c r="I752" s="18" t="str">
        <f>IFERROR(__xludf.DUMMYFUNCTION("IF(H752="""","""",
SUM(ARRAYFORMULA(VALUE(SPLIT(H752,CHAR(10)))))
)"),"")</f>
        <v/>
      </c>
      <c r="J752" s="17" t="str">
        <f>IFERROR(__xludf.DUMMYFUNCTION("IFERROR(
  TEXTJOIN(CHAR(10),TRUE,FILTER('SUMMARY DATA'!I:I,'SUMMARY DATA'!$A:$A=$A752,'SUMMARY DATA'!$C:$C=$B752,'SUMMARY DATA'!$B:$B=""RWS"")),
  IF(
    OR(
      ISNUMBER(SEARCH(""CDM CASH DEPOSIT"",$C752)),
      ISNUMBER(SEARCH(""CASH DEPOSIT"",$C75"&amp;"2)),
      COUNTIFS('SUMMARY DATA'!$D:$D,$C752,'SUMMARY DATA'!$B:$B,""RWS"")&lt;&gt;1
    ),
    """",
    IFERROR(TEXTJOIN(CHAR(10),TRUE,FILTER('SUMMARY DATA'!I:I,'SUMMARY DATA'!$D:$D=$C752,'SUMMARY DATA'!$B:$B=""RWS"")),"""")
  )
)"),"")</f>
        <v/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Height="1" spans="1:27">
      <c r="A753" s="2"/>
      <c r="B753" s="15">
        <v>46024</v>
      </c>
      <c r="C753" s="2" t="s">
        <v>2284</v>
      </c>
      <c r="D753" s="3">
        <v>19</v>
      </c>
      <c r="E753" s="16" t="str">
        <f>IFERROR(__xludf.DUMMYFUNCTION("IFERROR(
  TEXTJOIN(CHAR(10),TRUE,FILTER('SUMMARY DATA'!E:E,'SUMMARY DATA'!$A:$A=$A753,'SUMMARY DATA'!$C:$C=$B753,'SUMMARY DATA'!$B:$B=""RWS"")),
  IF(
    OR(
      ISNUMBER(SEARCH(""CDM CASH DEPOSIT"",$C753)),
      ISNUMBER(SEARCH(""CASH DEPOSIT"",$C75"&amp;"3)),
      COUNTIFS('SUMMARY DATA'!$D:$D,$C753,'SUMMARY DATA'!$B:$B,""RWS"")&lt;&gt;1
    ),
    """",
    IFERROR(TEXTJOIN(CHAR(10),TRUE,FILTER('SUMMARY DATA'!E:E,'SUMMARY DATA'!$D:$D=$C753,'SUMMARY DATA'!$B:$B=""RWS"")),"""")
  )
)"),"")</f>
        <v/>
      </c>
      <c r="F753" s="17" t="str">
        <f>IFERROR(__xludf.DUMMYFUNCTION("IFERROR(
  TEXTJOIN(CHAR(10),TRUE,FILTER('SUMMARY DATA'!F:F,'SUMMARY DATA'!$A:$A=$A753,'SUMMARY DATA'!$C:$C=$B753,'SUMMARY DATA'!$B:$B=""RWS"")),
  IF(
    OR(
      ISNUMBER(SEARCH(""CDM CASH DEPOSIT"",$C753)),
      ISNUMBER(SEARCH(""CASH DEPOSIT"",$C75"&amp;"3)),
      COUNTIFS('SUMMARY DATA'!$D:$D,$C753,'SUMMARY DATA'!$B:$B,""RWS"")&lt;&gt;1
    ),
    """",
    IFERROR(TEXTJOIN(CHAR(10),TRUE,FILTER('SUMMARY DATA'!F:F,'SUMMARY DATA'!$D:$D=$C753,'SUMMARY DATA'!$B:$B=""RWS"")),"""")
  )
)"),"")</f>
        <v/>
      </c>
      <c r="G753" s="17" t="str">
        <f>IFERROR(__xludf.DUMMYFUNCTION("IFERROR(
  TEXTJOIN(CHAR(10),TRUE,FILTER('SUMMARY DATA'!G:G,'SUMMARY DATA'!$A:$A=$A753,'SUMMARY DATA'!$C:$C=$B753,'SUMMARY DATA'!$B:$B=""RWS"")),
  IF(
    OR(
      ISNUMBER(SEARCH(""CDM CASH DEPOSIT"",$C753)),
      ISNUMBER(SEARCH(""CASH DEPOSIT"",$C75"&amp;"3)),
      COUNTIFS('SUMMARY DATA'!$D:$D,$C753,'SUMMARY DATA'!$B:$B,""RWS"")&lt;&gt;1
    ),
    """",
    IFERROR(TEXTJOIN(CHAR(10),TRUE,FILTER('SUMMARY DATA'!G:G,'SUMMARY DATA'!$D:$D=$C753,'SUMMARY DATA'!$B:$B=""RWS"")),"""")
  )
)"),"")</f>
        <v/>
      </c>
      <c r="H753" s="18" t="str">
        <f>IFERROR(__xludf.DUMMYFUNCTION("IFERROR(
  TEXTJOIN(CHAR(10),TRUE,FILTER('SUMMARY DATA'!H:H,'SUMMARY DATA'!$A:$A=$A753,'SUMMARY DATA'!$C:$C=$B753,'SUMMARY DATA'!$B:$B=""RWS"",'SUMMARY DATA'!$H:$H=$D753)),
  IF(
    OR(
      ISNUMBER(SEARCH(""CDM CASH DEPOSIT"",$C753)),
      ISNUMBER(S"&amp;"EARCH(""CASH DEPOSIT"",$C753))
    ),
    """",
    IFERROR(TEXTJOIN(CHAR(10),TRUE,FILTER('SUMMARY DATA'!H:H,'SUMMARY DATA'!$D:$D=$C753,'SUMMARY DATA'!$B:$B=""RWS"",'SUMMARY DATA'!$H:$H=$D753)),"""")
  )
)"),"")</f>
        <v/>
      </c>
      <c r="I753" s="18" t="str">
        <f>IFERROR(__xludf.DUMMYFUNCTION("IF(H753="""","""",
SUM(ARRAYFORMULA(VALUE(SPLIT(H753,CHAR(10)))))
)"),"")</f>
        <v/>
      </c>
      <c r="J753" s="17" t="str">
        <f>IFERROR(__xludf.DUMMYFUNCTION("IFERROR(
  TEXTJOIN(CHAR(10),TRUE,FILTER('SUMMARY DATA'!I:I,'SUMMARY DATA'!$A:$A=$A753,'SUMMARY DATA'!$C:$C=$B753,'SUMMARY DATA'!$B:$B=""RWS"")),
  IF(
    OR(
      ISNUMBER(SEARCH(""CDM CASH DEPOSIT"",$C753)),
      ISNUMBER(SEARCH(""CASH DEPOSIT"",$C75"&amp;"3)),
      COUNTIFS('SUMMARY DATA'!$D:$D,$C753,'SUMMARY DATA'!$B:$B,""RWS"")&lt;&gt;1
    ),
    """",
    IFERROR(TEXTJOIN(CHAR(10),TRUE,FILTER('SUMMARY DATA'!I:I,'SUMMARY DATA'!$D:$D=$C753,'SUMMARY DATA'!$B:$B=""RWS"")),"""")
  )
)"),"")</f>
        <v/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Height="1" spans="1:27">
      <c r="A754" s="2" t="s">
        <v>2285</v>
      </c>
      <c r="B754" s="15">
        <v>46024</v>
      </c>
      <c r="C754" s="2" t="s">
        <v>2286</v>
      </c>
      <c r="D754" s="3">
        <v>173.68</v>
      </c>
      <c r="E754" s="16" t="str">
        <f>IFERROR(__xludf.DUMMYFUNCTION("IFERROR(
  TEXTJOIN(CHAR(10),TRUE,FILTER('SUMMARY DATA'!E:E,'SUMMARY DATA'!$A:$A=$A754,'SUMMARY DATA'!$C:$C=$B754,'SUMMARY DATA'!$B:$B=""RWS"")),
  IF(
    OR(
      ISNUMBER(SEARCH(""CDM CASH DEPOSIT"",$C754)),
      ISNUMBER(SEARCH(""CASH DEPOSIT"",$C75"&amp;"4)),
      COUNTIFS('SUMMARY DATA'!$D:$D,$C754,'SUMMARY DATA'!$B:$B,""RWS"")&lt;&gt;1
    ),
    """",
    IFERROR(TEXTJOIN(CHAR(10),TRUE,FILTER('SUMMARY DATA'!E:E,'SUMMARY DATA'!$D:$D=$C754,'SUMMARY DATA'!$B:$B=""RWS"")),"""")
  )
)"),"")</f>
        <v/>
      </c>
      <c r="F754" s="17" t="str">
        <f>IFERROR(__xludf.DUMMYFUNCTION("IFERROR(
  TEXTJOIN(CHAR(10),TRUE,FILTER('SUMMARY DATA'!F:F,'SUMMARY DATA'!$A:$A=$A754,'SUMMARY DATA'!$C:$C=$B754,'SUMMARY DATA'!$B:$B=""RWS"")),
  IF(
    OR(
      ISNUMBER(SEARCH(""CDM CASH DEPOSIT"",$C754)),
      ISNUMBER(SEARCH(""CASH DEPOSIT"",$C75"&amp;"4)),
      COUNTIFS('SUMMARY DATA'!$D:$D,$C754,'SUMMARY DATA'!$B:$B,""RWS"")&lt;&gt;1
    ),
    """",
    IFERROR(TEXTJOIN(CHAR(10),TRUE,FILTER('SUMMARY DATA'!F:F,'SUMMARY DATA'!$D:$D=$C754,'SUMMARY DATA'!$B:$B=""RWS"")),"""")
  )
)"),"")</f>
        <v/>
      </c>
      <c r="G754" s="17" t="str">
        <f>IFERROR(__xludf.DUMMYFUNCTION("IFERROR(
  TEXTJOIN(CHAR(10),TRUE,FILTER('SUMMARY DATA'!G:G,'SUMMARY DATA'!$A:$A=$A754,'SUMMARY DATA'!$C:$C=$B754,'SUMMARY DATA'!$B:$B=""RWS"")),
  IF(
    OR(
      ISNUMBER(SEARCH(""CDM CASH DEPOSIT"",$C754)),
      ISNUMBER(SEARCH(""CASH DEPOSIT"",$C75"&amp;"4)),
      COUNTIFS('SUMMARY DATA'!$D:$D,$C754,'SUMMARY DATA'!$B:$B,""RWS"")&lt;&gt;1
    ),
    """",
    IFERROR(TEXTJOIN(CHAR(10),TRUE,FILTER('SUMMARY DATA'!G:G,'SUMMARY DATA'!$D:$D=$C754,'SUMMARY DATA'!$B:$B=""RWS"")),"""")
  )
)"),"")</f>
        <v/>
      </c>
      <c r="H754" s="18" t="str">
        <f>IFERROR(__xludf.DUMMYFUNCTION("IFERROR(
  TEXTJOIN(CHAR(10),TRUE,FILTER('SUMMARY DATA'!H:H,'SUMMARY DATA'!$A:$A=$A754,'SUMMARY DATA'!$C:$C=$B754,'SUMMARY DATA'!$B:$B=""RWS"",'SUMMARY DATA'!$H:$H=$D754)),
  IF(
    OR(
      ISNUMBER(SEARCH(""CDM CASH DEPOSIT"",$C754)),
      ISNUMBER(S"&amp;"EARCH(""CASH DEPOSIT"",$C754))
    ),
    """",
    IFERROR(TEXTJOIN(CHAR(10),TRUE,FILTER('SUMMARY DATA'!H:H,'SUMMARY DATA'!$D:$D=$C754,'SUMMARY DATA'!$B:$B=""RWS"",'SUMMARY DATA'!$H:$H=$D754)),"""")
  )
)"),"")</f>
        <v/>
      </c>
      <c r="I754" s="18" t="str">
        <f>IFERROR(__xludf.DUMMYFUNCTION("IF(H754="""","""",
SUM(ARRAYFORMULA(VALUE(SPLIT(H754,CHAR(10)))))
)"),"")</f>
        <v/>
      </c>
      <c r="J754" s="17" t="str">
        <f>IFERROR(__xludf.DUMMYFUNCTION("IFERROR(
  TEXTJOIN(CHAR(10),TRUE,FILTER('SUMMARY DATA'!I:I,'SUMMARY DATA'!$A:$A=$A754,'SUMMARY DATA'!$C:$C=$B754,'SUMMARY DATA'!$B:$B=""RWS"")),
  IF(
    OR(
      ISNUMBER(SEARCH(""CDM CASH DEPOSIT"",$C754)),
      ISNUMBER(SEARCH(""CASH DEPOSIT"",$C75"&amp;"4)),
      COUNTIFS('SUMMARY DATA'!$D:$D,$C754,'SUMMARY DATA'!$B:$B,""RWS"")&lt;&gt;1
    ),
    """",
    IFERROR(TEXTJOIN(CHAR(10),TRUE,FILTER('SUMMARY DATA'!I:I,'SUMMARY DATA'!$D:$D=$C754,'SUMMARY DATA'!$B:$B=""RWS"")),"""")
  )
)"),"")</f>
        <v/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Height="1" spans="1:27">
      <c r="A755" s="2" t="s">
        <v>2287</v>
      </c>
      <c r="B755" s="15">
        <v>46023</v>
      </c>
      <c r="C755" s="2" t="s">
        <v>2288</v>
      </c>
      <c r="D755" s="3">
        <v>1714</v>
      </c>
      <c r="E755" s="16" t="str">
        <f>IFERROR(__xludf.DUMMYFUNCTION("IFERROR(
  TEXTJOIN(CHAR(10),TRUE,FILTER('SUMMARY DATA'!E:E,'SUMMARY DATA'!$A:$A=$A755,'SUMMARY DATA'!$C:$C=$B755,'SUMMARY DATA'!$B:$B=""RWS"")),
  IF(
    OR(
      ISNUMBER(SEARCH(""CDM CASH DEPOSIT"",$C755)),
      ISNUMBER(SEARCH(""CASH DEPOSIT"",$C75"&amp;"5)),
      COUNTIFS('SUMMARY DATA'!$D:$D,$C755,'SUMMARY DATA'!$B:$B,""RWS"")&lt;&gt;1
    ),
    """",
    IFERROR(TEXTJOIN(CHAR(10),TRUE,FILTER('SUMMARY DATA'!E:E,'SUMMARY DATA'!$D:$D=$C755,'SUMMARY DATA'!$B:$B=""RWS"")),"""")
  )
)"),"")</f>
        <v/>
      </c>
      <c r="F755" s="17" t="str">
        <f>IFERROR(__xludf.DUMMYFUNCTION("IFERROR(
  TEXTJOIN(CHAR(10),TRUE,FILTER('SUMMARY DATA'!F:F,'SUMMARY DATA'!$A:$A=$A755,'SUMMARY DATA'!$C:$C=$B755,'SUMMARY DATA'!$B:$B=""RWS"")),
  IF(
    OR(
      ISNUMBER(SEARCH(""CDM CASH DEPOSIT"",$C755)),
      ISNUMBER(SEARCH(""CASH DEPOSIT"",$C75"&amp;"5)),
      COUNTIFS('SUMMARY DATA'!$D:$D,$C755,'SUMMARY DATA'!$B:$B,""RWS"")&lt;&gt;1
    ),
    """",
    IFERROR(TEXTJOIN(CHAR(10),TRUE,FILTER('SUMMARY DATA'!F:F,'SUMMARY DATA'!$D:$D=$C755,'SUMMARY DATA'!$B:$B=""RWS"")),"""")
  )
)"),"")</f>
        <v/>
      </c>
      <c r="G755" s="17" t="str">
        <f>IFERROR(__xludf.DUMMYFUNCTION("IFERROR(
  TEXTJOIN(CHAR(10),TRUE,FILTER('SUMMARY DATA'!G:G,'SUMMARY DATA'!$A:$A=$A755,'SUMMARY DATA'!$C:$C=$B755,'SUMMARY DATA'!$B:$B=""RWS"")),
  IF(
    OR(
      ISNUMBER(SEARCH(""CDM CASH DEPOSIT"",$C755)),
      ISNUMBER(SEARCH(""CASH DEPOSIT"",$C75"&amp;"5)),
      COUNTIFS('SUMMARY DATA'!$D:$D,$C755,'SUMMARY DATA'!$B:$B,""RWS"")&lt;&gt;1
    ),
    """",
    IFERROR(TEXTJOIN(CHAR(10),TRUE,FILTER('SUMMARY DATA'!G:G,'SUMMARY DATA'!$D:$D=$C755,'SUMMARY DATA'!$B:$B=""RWS"")),"""")
  )
)"),"")</f>
        <v/>
      </c>
      <c r="H755" s="18" t="str">
        <f>IFERROR(__xludf.DUMMYFUNCTION("IFERROR(
  TEXTJOIN(CHAR(10),TRUE,FILTER('SUMMARY DATA'!H:H,'SUMMARY DATA'!$A:$A=$A755,'SUMMARY DATA'!$C:$C=$B755,'SUMMARY DATA'!$B:$B=""RWS"",'SUMMARY DATA'!$H:$H=$D755)),
  IF(
    OR(
      ISNUMBER(SEARCH(""CDM CASH DEPOSIT"",$C755)),
      ISNUMBER(S"&amp;"EARCH(""CASH DEPOSIT"",$C755))
    ),
    """",
    IFERROR(TEXTJOIN(CHAR(10),TRUE,FILTER('SUMMARY DATA'!H:H,'SUMMARY DATA'!$D:$D=$C755,'SUMMARY DATA'!$B:$B=""RWS"",'SUMMARY DATA'!$H:$H=$D755)),"""")
  )
)"),"")</f>
        <v/>
      </c>
      <c r="I755" s="18" t="str">
        <f>IFERROR(__xludf.DUMMYFUNCTION("IF(H755="""","""",
SUM(ARRAYFORMULA(VALUE(SPLIT(H755,CHAR(10)))))
)"),"")</f>
        <v/>
      </c>
      <c r="J755" s="17" t="str">
        <f>IFERROR(__xludf.DUMMYFUNCTION("IFERROR(
  TEXTJOIN(CHAR(10),TRUE,FILTER('SUMMARY DATA'!I:I,'SUMMARY DATA'!$A:$A=$A755,'SUMMARY DATA'!$C:$C=$B755,'SUMMARY DATA'!$B:$B=""RWS"")),
  IF(
    OR(
      ISNUMBER(SEARCH(""CDM CASH DEPOSIT"",$C755)),
      ISNUMBER(SEARCH(""CASH DEPOSIT"",$C75"&amp;"5)),
      COUNTIFS('SUMMARY DATA'!$D:$D,$C755,'SUMMARY DATA'!$B:$B,""RWS"")&lt;&gt;1
    ),
    """",
    IFERROR(TEXTJOIN(CHAR(10),TRUE,FILTER('SUMMARY DATA'!I:I,'SUMMARY DATA'!$D:$D=$C755,'SUMMARY DATA'!$B:$B=""RWS"")),"""")
  )
)"),"")</f>
        <v/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Height="1" spans="1:27">
      <c r="A756" s="2" t="s">
        <v>2289</v>
      </c>
      <c r="B756" s="15">
        <v>46023</v>
      </c>
      <c r="C756" s="2" t="s">
        <v>2290</v>
      </c>
      <c r="D756" s="3">
        <v>17.76</v>
      </c>
      <c r="E756" s="16" t="str">
        <f>IFERROR(__xludf.DUMMYFUNCTION("IFERROR(
  TEXTJOIN(CHAR(10),TRUE,FILTER('SUMMARY DATA'!E:E,'SUMMARY DATA'!$A:$A=$A756,'SUMMARY DATA'!$C:$C=$B756,'SUMMARY DATA'!$B:$B=""RWS"")),
  IF(
    OR(
      ISNUMBER(SEARCH(""CDM CASH DEPOSIT"",$C756)),
      ISNUMBER(SEARCH(""CASH DEPOSIT"",$C75"&amp;"6)),
      COUNTIFS('SUMMARY DATA'!$D:$D,$C756,'SUMMARY DATA'!$B:$B,""RWS"")&lt;&gt;1
    ),
    """",
    IFERROR(TEXTJOIN(CHAR(10),TRUE,FILTER('SUMMARY DATA'!E:E,'SUMMARY DATA'!$D:$D=$C756,'SUMMARY DATA'!$B:$B=""RWS"")),"""")
  )
)"),"")</f>
        <v/>
      </c>
      <c r="F756" s="17" t="str">
        <f>IFERROR(__xludf.DUMMYFUNCTION("IFERROR(
  TEXTJOIN(CHAR(10),TRUE,FILTER('SUMMARY DATA'!F:F,'SUMMARY DATA'!$A:$A=$A756,'SUMMARY DATA'!$C:$C=$B756,'SUMMARY DATA'!$B:$B=""RWS"")),
  IF(
    OR(
      ISNUMBER(SEARCH(""CDM CASH DEPOSIT"",$C756)),
      ISNUMBER(SEARCH(""CASH DEPOSIT"",$C75"&amp;"6)),
      COUNTIFS('SUMMARY DATA'!$D:$D,$C756,'SUMMARY DATA'!$B:$B,""RWS"")&lt;&gt;1
    ),
    """",
    IFERROR(TEXTJOIN(CHAR(10),TRUE,FILTER('SUMMARY DATA'!F:F,'SUMMARY DATA'!$D:$D=$C756,'SUMMARY DATA'!$B:$B=""RWS"")),"""")
  )
)"),"")</f>
        <v/>
      </c>
      <c r="G756" s="17" t="str">
        <f>IFERROR(__xludf.DUMMYFUNCTION("IFERROR(
  TEXTJOIN(CHAR(10),TRUE,FILTER('SUMMARY DATA'!G:G,'SUMMARY DATA'!$A:$A=$A756,'SUMMARY DATA'!$C:$C=$B756,'SUMMARY DATA'!$B:$B=""RWS"")),
  IF(
    OR(
      ISNUMBER(SEARCH(""CDM CASH DEPOSIT"",$C756)),
      ISNUMBER(SEARCH(""CASH DEPOSIT"",$C75"&amp;"6)),
      COUNTIFS('SUMMARY DATA'!$D:$D,$C756,'SUMMARY DATA'!$B:$B,""RWS"")&lt;&gt;1
    ),
    """",
    IFERROR(TEXTJOIN(CHAR(10),TRUE,FILTER('SUMMARY DATA'!G:G,'SUMMARY DATA'!$D:$D=$C756,'SUMMARY DATA'!$B:$B=""RWS"")),"""")
  )
)"),"")</f>
        <v/>
      </c>
      <c r="H756" s="18" t="str">
        <f>IFERROR(__xludf.DUMMYFUNCTION("IFERROR(
  TEXTJOIN(CHAR(10),TRUE,FILTER('SUMMARY DATA'!H:H,'SUMMARY DATA'!$A:$A=$A756,'SUMMARY DATA'!$C:$C=$B756,'SUMMARY DATA'!$B:$B=""RWS"",'SUMMARY DATA'!$H:$H=$D756)),
  IF(
    OR(
      ISNUMBER(SEARCH(""CDM CASH DEPOSIT"",$C756)),
      ISNUMBER(S"&amp;"EARCH(""CASH DEPOSIT"",$C756))
    ),
    """",
    IFERROR(TEXTJOIN(CHAR(10),TRUE,FILTER('SUMMARY DATA'!H:H,'SUMMARY DATA'!$D:$D=$C756,'SUMMARY DATA'!$B:$B=""RWS"",'SUMMARY DATA'!$H:$H=$D756)),"""")
  )
)"),"")</f>
        <v/>
      </c>
      <c r="I756" s="18" t="str">
        <f>IFERROR(__xludf.DUMMYFUNCTION("IF(H756="""","""",
SUM(ARRAYFORMULA(VALUE(SPLIT(H756,CHAR(10)))))
)"),"")</f>
        <v/>
      </c>
      <c r="J756" s="17" t="str">
        <f>IFERROR(__xludf.DUMMYFUNCTION("IFERROR(
  TEXTJOIN(CHAR(10),TRUE,FILTER('SUMMARY DATA'!I:I,'SUMMARY DATA'!$A:$A=$A756,'SUMMARY DATA'!$C:$C=$B756,'SUMMARY DATA'!$B:$B=""RWS"")),
  IF(
    OR(
      ISNUMBER(SEARCH(""CDM CASH DEPOSIT"",$C756)),
      ISNUMBER(SEARCH(""CASH DEPOSIT"",$C75"&amp;"6)),
      COUNTIFS('SUMMARY DATA'!$D:$D,$C756,'SUMMARY DATA'!$B:$B,""RWS"")&lt;&gt;1
    ),
    """",
    IFERROR(TEXTJOIN(CHAR(10),TRUE,FILTER('SUMMARY DATA'!I:I,'SUMMARY DATA'!$D:$D=$C756,'SUMMARY DATA'!$B:$B=""RWS"")),"""")
  )
)"),"")</f>
        <v/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Height="1" spans="1:27">
      <c r="A757" s="2" t="s">
        <v>1597</v>
      </c>
      <c r="B757" s="15">
        <v>46023</v>
      </c>
      <c r="C757" s="2" t="s">
        <v>1598</v>
      </c>
      <c r="D757" s="3">
        <v>68</v>
      </c>
      <c r="E757" s="16" t="str">
        <f>IFERROR(__xludf.DUMMYFUNCTION("IFERROR(
  TEXTJOIN(CHAR(10),TRUE,FILTER('SUMMARY DATA'!E:E,'SUMMARY DATA'!$A:$A=$A757,'SUMMARY DATA'!$C:$C=$B757,'SUMMARY DATA'!$B:$B=""RWS"")),
  IF(
    OR(
      ISNUMBER(SEARCH(""CDM CASH DEPOSIT"",$C757)),
      ISNUMBER(SEARCH(""CASH DEPOSIT"",$C75"&amp;"7)),
      COUNTIFS('SUMMARY DATA'!$D:$D,$C757,'SUMMARY DATA'!$B:$B,""RWS"")&lt;&gt;1
    ),
    """",
    IFERROR(TEXTJOIN(CHAR(10),TRUE,FILTER('SUMMARY DATA'!E:E,'SUMMARY DATA'!$D:$D=$C757,'SUMMARY DATA'!$B:$B=""RWS"")),"""")
  )
)"),"")</f>
        <v/>
      </c>
      <c r="F757" s="17" t="str">
        <f>IFERROR(__xludf.DUMMYFUNCTION("IFERROR(
  TEXTJOIN(CHAR(10),TRUE,FILTER('SUMMARY DATA'!F:F,'SUMMARY DATA'!$A:$A=$A757,'SUMMARY DATA'!$C:$C=$B757,'SUMMARY DATA'!$B:$B=""RWS"")),
  IF(
    OR(
      ISNUMBER(SEARCH(""CDM CASH DEPOSIT"",$C757)),
      ISNUMBER(SEARCH(""CASH DEPOSIT"",$C75"&amp;"7)),
      COUNTIFS('SUMMARY DATA'!$D:$D,$C757,'SUMMARY DATA'!$B:$B,""RWS"")&lt;&gt;1
    ),
    """",
    IFERROR(TEXTJOIN(CHAR(10),TRUE,FILTER('SUMMARY DATA'!F:F,'SUMMARY DATA'!$D:$D=$C757,'SUMMARY DATA'!$B:$B=""RWS"")),"""")
  )
)"),"")</f>
        <v/>
      </c>
      <c r="G757" s="17" t="str">
        <f>IFERROR(__xludf.DUMMYFUNCTION("IFERROR(
  TEXTJOIN(CHAR(10),TRUE,FILTER('SUMMARY DATA'!G:G,'SUMMARY DATA'!$A:$A=$A757,'SUMMARY DATA'!$C:$C=$B757,'SUMMARY DATA'!$B:$B=""RWS"")),
  IF(
    OR(
      ISNUMBER(SEARCH(""CDM CASH DEPOSIT"",$C757)),
      ISNUMBER(SEARCH(""CASH DEPOSIT"",$C75"&amp;"7)),
      COUNTIFS('SUMMARY DATA'!$D:$D,$C757,'SUMMARY DATA'!$B:$B,""RWS"")&lt;&gt;1
    ),
    """",
    IFERROR(TEXTJOIN(CHAR(10),TRUE,FILTER('SUMMARY DATA'!G:G,'SUMMARY DATA'!$D:$D=$C757,'SUMMARY DATA'!$B:$B=""RWS"")),"""")
  )
)"),"")</f>
        <v/>
      </c>
      <c r="H757" s="18" t="str">
        <f>IFERROR(__xludf.DUMMYFUNCTION("IFERROR(
  TEXTJOIN(CHAR(10),TRUE,FILTER('SUMMARY DATA'!H:H,'SUMMARY DATA'!$A:$A=$A757,'SUMMARY DATA'!$C:$C=$B757,'SUMMARY DATA'!$B:$B=""RWS"",'SUMMARY DATA'!$H:$H=$D757)),
  IF(
    OR(
      ISNUMBER(SEARCH(""CDM CASH DEPOSIT"",$C757)),
      ISNUMBER(S"&amp;"EARCH(""CASH DEPOSIT"",$C757))
    ),
    """",
    IFERROR(TEXTJOIN(CHAR(10),TRUE,FILTER('SUMMARY DATA'!H:H,'SUMMARY DATA'!$D:$D=$C757,'SUMMARY DATA'!$B:$B=""RWS"",'SUMMARY DATA'!$H:$H=$D757)),"""")
  )
)"),"")</f>
        <v/>
      </c>
      <c r="I757" s="18" t="str">
        <f>IFERROR(__xludf.DUMMYFUNCTION("IF(H757="""","""",
SUM(ARRAYFORMULA(VALUE(SPLIT(H757,CHAR(10)))))
)"),"")</f>
        <v/>
      </c>
      <c r="J757" s="17" t="str">
        <f>IFERROR(__xludf.DUMMYFUNCTION("IFERROR(
  TEXTJOIN(CHAR(10),TRUE,FILTER('SUMMARY DATA'!I:I,'SUMMARY DATA'!$A:$A=$A757,'SUMMARY DATA'!$C:$C=$B757,'SUMMARY DATA'!$B:$B=""RWS"")),
  IF(
    OR(
      ISNUMBER(SEARCH(""CDM CASH DEPOSIT"",$C757)),
      ISNUMBER(SEARCH(""CASH DEPOSIT"",$C75"&amp;"7)),
      COUNTIFS('SUMMARY DATA'!$D:$D,$C757,'SUMMARY DATA'!$B:$B,""RWS"")&lt;&gt;1
    ),
    """",
    IFERROR(TEXTJOIN(CHAR(10),TRUE,FILTER('SUMMARY DATA'!I:I,'SUMMARY DATA'!$D:$D=$C757,'SUMMARY DATA'!$B:$B=""RWS"")),"""")
  )
)"),"")</f>
        <v/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Height="1" spans="1:27">
      <c r="A758" s="2" t="s">
        <v>2291</v>
      </c>
      <c r="B758" s="15">
        <v>46023</v>
      </c>
      <c r="C758" s="2" t="s">
        <v>2292</v>
      </c>
      <c r="D758" s="3">
        <v>228.5</v>
      </c>
      <c r="E758" s="16" t="str">
        <f>IFERROR(__xludf.DUMMYFUNCTION("IFERROR(
  TEXTJOIN(CHAR(10),TRUE,FILTER('SUMMARY DATA'!E:E,'SUMMARY DATA'!$A:$A=$A758,'SUMMARY DATA'!$C:$C=$B758,'SUMMARY DATA'!$B:$B=""RWS"")),
  IF(
    OR(
      ISNUMBER(SEARCH(""CDM CASH DEPOSIT"",$C758)),
      ISNUMBER(SEARCH(""CASH DEPOSIT"",$C75"&amp;"8)),
      COUNTIFS('SUMMARY DATA'!$D:$D,$C758,'SUMMARY DATA'!$B:$B,""RWS"")&lt;&gt;1
    ),
    """",
    IFERROR(TEXTJOIN(CHAR(10),TRUE,FILTER('SUMMARY DATA'!E:E,'SUMMARY DATA'!$D:$D=$C758,'SUMMARY DATA'!$B:$B=""RWS"")),"""")
  )
)"),"")</f>
        <v/>
      </c>
      <c r="F758" s="17" t="str">
        <f>IFERROR(__xludf.DUMMYFUNCTION("IFERROR(
  TEXTJOIN(CHAR(10),TRUE,FILTER('SUMMARY DATA'!F:F,'SUMMARY DATA'!$A:$A=$A758,'SUMMARY DATA'!$C:$C=$B758,'SUMMARY DATA'!$B:$B=""RWS"")),
  IF(
    OR(
      ISNUMBER(SEARCH(""CDM CASH DEPOSIT"",$C758)),
      ISNUMBER(SEARCH(""CASH DEPOSIT"",$C75"&amp;"8)),
      COUNTIFS('SUMMARY DATA'!$D:$D,$C758,'SUMMARY DATA'!$B:$B,""RWS"")&lt;&gt;1
    ),
    """",
    IFERROR(TEXTJOIN(CHAR(10),TRUE,FILTER('SUMMARY DATA'!F:F,'SUMMARY DATA'!$D:$D=$C758,'SUMMARY DATA'!$B:$B=""RWS"")),"""")
  )
)"),"")</f>
        <v/>
      </c>
      <c r="G758" s="17" t="str">
        <f>IFERROR(__xludf.DUMMYFUNCTION("IFERROR(
  TEXTJOIN(CHAR(10),TRUE,FILTER('SUMMARY DATA'!G:G,'SUMMARY DATA'!$A:$A=$A758,'SUMMARY DATA'!$C:$C=$B758,'SUMMARY DATA'!$B:$B=""RWS"")),
  IF(
    OR(
      ISNUMBER(SEARCH(""CDM CASH DEPOSIT"",$C758)),
      ISNUMBER(SEARCH(""CASH DEPOSIT"",$C75"&amp;"8)),
      COUNTIFS('SUMMARY DATA'!$D:$D,$C758,'SUMMARY DATA'!$B:$B,""RWS"")&lt;&gt;1
    ),
    """",
    IFERROR(TEXTJOIN(CHAR(10),TRUE,FILTER('SUMMARY DATA'!G:G,'SUMMARY DATA'!$D:$D=$C758,'SUMMARY DATA'!$B:$B=""RWS"")),"""")
  )
)"),"")</f>
        <v/>
      </c>
      <c r="H758" s="18" t="str">
        <f>IFERROR(__xludf.DUMMYFUNCTION("IFERROR(
  TEXTJOIN(CHAR(10),TRUE,FILTER('SUMMARY DATA'!H:H,'SUMMARY DATA'!$A:$A=$A758,'SUMMARY DATA'!$C:$C=$B758,'SUMMARY DATA'!$B:$B=""RWS"",'SUMMARY DATA'!$H:$H=$D758)),
  IF(
    OR(
      ISNUMBER(SEARCH(""CDM CASH DEPOSIT"",$C758)),
      ISNUMBER(S"&amp;"EARCH(""CASH DEPOSIT"",$C758))
    ),
    """",
    IFERROR(TEXTJOIN(CHAR(10),TRUE,FILTER('SUMMARY DATA'!H:H,'SUMMARY DATA'!$D:$D=$C758,'SUMMARY DATA'!$B:$B=""RWS"",'SUMMARY DATA'!$H:$H=$D758)),"""")
  )
)"),"")</f>
        <v/>
      </c>
      <c r="I758" s="18" t="str">
        <f>IFERROR(__xludf.DUMMYFUNCTION("IF(H758="""","""",
SUM(ARRAYFORMULA(VALUE(SPLIT(H758,CHAR(10)))))
)"),"")</f>
        <v/>
      </c>
      <c r="J758" s="17" t="str">
        <f>IFERROR(__xludf.DUMMYFUNCTION("IFERROR(
  TEXTJOIN(CHAR(10),TRUE,FILTER('SUMMARY DATA'!I:I,'SUMMARY DATA'!$A:$A=$A758,'SUMMARY DATA'!$C:$C=$B758,'SUMMARY DATA'!$B:$B=""RWS"")),
  IF(
    OR(
      ISNUMBER(SEARCH(""CDM CASH DEPOSIT"",$C758)),
      ISNUMBER(SEARCH(""CASH DEPOSIT"",$C75"&amp;"8)),
      COUNTIFS('SUMMARY DATA'!$D:$D,$C758,'SUMMARY DATA'!$B:$B,""RWS"")&lt;&gt;1
    ),
    """",
    IFERROR(TEXTJOIN(CHAR(10),TRUE,FILTER('SUMMARY DATA'!I:I,'SUMMARY DATA'!$D:$D=$C758,'SUMMARY DATA'!$B:$B=""RWS"")),"""")
  )
)"),"")</f>
        <v/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Height="1" spans="1:27">
      <c r="A759" s="2" t="s">
        <v>1087</v>
      </c>
      <c r="B759" s="15">
        <v>46023</v>
      </c>
      <c r="C759" s="2" t="s">
        <v>1088</v>
      </c>
      <c r="D759" s="3">
        <v>250</v>
      </c>
      <c r="E759" s="16" t="str">
        <f>IFERROR(__xludf.DUMMYFUNCTION("IFERROR(
  TEXTJOIN(CHAR(10),TRUE,FILTER('SUMMARY DATA'!E:E,'SUMMARY DATA'!$A:$A=$A759,'SUMMARY DATA'!$C:$C=$B759,'SUMMARY DATA'!$B:$B=""RWS"")),
  IF(
    OR(
      ISNUMBER(SEARCH(""CDM CASH DEPOSIT"",$C759)),
      ISNUMBER(SEARCH(""CASH DEPOSIT"",$C75"&amp;"9)),
      COUNTIFS('SUMMARY DATA'!$D:$D,$C759,'SUMMARY DATA'!$B:$B,""RWS"")&lt;&gt;1
    ),
    """",
    IFERROR(TEXTJOIN(CHAR(10),TRUE,FILTER('SUMMARY DATA'!E:E,'SUMMARY DATA'!$D:$D=$C759,'SUMMARY DATA'!$B:$B=""RWS"")),"""")
  )
)"),"")</f>
        <v/>
      </c>
      <c r="F759" s="17" t="str">
        <f>IFERROR(__xludf.DUMMYFUNCTION("IFERROR(
  TEXTJOIN(CHAR(10),TRUE,FILTER('SUMMARY DATA'!F:F,'SUMMARY DATA'!$A:$A=$A759,'SUMMARY DATA'!$C:$C=$B759,'SUMMARY DATA'!$B:$B=""RWS"")),
  IF(
    OR(
      ISNUMBER(SEARCH(""CDM CASH DEPOSIT"",$C759)),
      ISNUMBER(SEARCH(""CASH DEPOSIT"",$C75"&amp;"9)),
      COUNTIFS('SUMMARY DATA'!$D:$D,$C759,'SUMMARY DATA'!$B:$B,""RWS"")&lt;&gt;1
    ),
    """",
    IFERROR(TEXTJOIN(CHAR(10),TRUE,FILTER('SUMMARY DATA'!F:F,'SUMMARY DATA'!$D:$D=$C759,'SUMMARY DATA'!$B:$B=""RWS"")),"""")
  )
)"),"")</f>
        <v/>
      </c>
      <c r="G759" s="17" t="str">
        <f>IFERROR(__xludf.DUMMYFUNCTION("IFERROR(
  TEXTJOIN(CHAR(10),TRUE,FILTER('SUMMARY DATA'!G:G,'SUMMARY DATA'!$A:$A=$A759,'SUMMARY DATA'!$C:$C=$B759,'SUMMARY DATA'!$B:$B=""RWS"")),
  IF(
    OR(
      ISNUMBER(SEARCH(""CDM CASH DEPOSIT"",$C759)),
      ISNUMBER(SEARCH(""CASH DEPOSIT"",$C75"&amp;"9)),
      COUNTIFS('SUMMARY DATA'!$D:$D,$C759,'SUMMARY DATA'!$B:$B,""RWS"")&lt;&gt;1
    ),
    """",
    IFERROR(TEXTJOIN(CHAR(10),TRUE,FILTER('SUMMARY DATA'!G:G,'SUMMARY DATA'!$D:$D=$C759,'SUMMARY DATA'!$B:$B=""RWS"")),"""")
  )
)"),"")</f>
        <v/>
      </c>
      <c r="H759" s="18" t="str">
        <f>IFERROR(__xludf.DUMMYFUNCTION("IFERROR(
  TEXTJOIN(CHAR(10),TRUE,FILTER('SUMMARY DATA'!H:H,'SUMMARY DATA'!$A:$A=$A759,'SUMMARY DATA'!$C:$C=$B759,'SUMMARY DATA'!$B:$B=""RWS"",'SUMMARY DATA'!$H:$H=$D759)),
  IF(
    OR(
      ISNUMBER(SEARCH(""CDM CASH DEPOSIT"",$C759)),
      ISNUMBER(S"&amp;"EARCH(""CASH DEPOSIT"",$C759))
    ),
    """",
    IFERROR(TEXTJOIN(CHAR(10),TRUE,FILTER('SUMMARY DATA'!H:H,'SUMMARY DATA'!$D:$D=$C759,'SUMMARY DATA'!$B:$B=""RWS"",'SUMMARY DATA'!$H:$H=$D759)),"""")
  )
)"),"")</f>
        <v/>
      </c>
      <c r="I759" s="18" t="str">
        <f>IFERROR(__xludf.DUMMYFUNCTION("IF(H759="""","""",
SUM(ARRAYFORMULA(VALUE(SPLIT(H759,CHAR(10)))))
)"),"")</f>
        <v/>
      </c>
      <c r="J759" s="17" t="str">
        <f>IFERROR(__xludf.DUMMYFUNCTION("IFERROR(
  TEXTJOIN(CHAR(10),TRUE,FILTER('SUMMARY DATA'!I:I,'SUMMARY DATA'!$A:$A=$A759,'SUMMARY DATA'!$C:$C=$B759,'SUMMARY DATA'!$B:$B=""RWS"")),
  IF(
    OR(
      ISNUMBER(SEARCH(""CDM CASH DEPOSIT"",$C759)),
      ISNUMBER(SEARCH(""CASH DEPOSIT"",$C75"&amp;"9)),
      COUNTIFS('SUMMARY DATA'!$D:$D,$C759,'SUMMARY DATA'!$B:$B,""RWS"")&lt;&gt;1
    ),
    """",
    IFERROR(TEXTJOIN(CHAR(10),TRUE,FILTER('SUMMARY DATA'!I:I,'SUMMARY DATA'!$D:$D=$C759,'SUMMARY DATA'!$B:$B=""RWS"")),"""")
  )
)"),"")</f>
        <v/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Height="1" spans="1:27">
      <c r="A760" s="2" t="s">
        <v>2293</v>
      </c>
      <c r="B760" s="15">
        <v>46023</v>
      </c>
      <c r="C760" s="2" t="s">
        <v>2294</v>
      </c>
      <c r="D760" s="3">
        <v>6</v>
      </c>
      <c r="E760" s="16" t="str">
        <f>IFERROR(__xludf.DUMMYFUNCTION("IFERROR(
  TEXTJOIN(CHAR(10),TRUE,FILTER('SUMMARY DATA'!E:E,'SUMMARY DATA'!$A:$A=$A760,'SUMMARY DATA'!$C:$C=$B760,'SUMMARY DATA'!$B:$B=""RWS"")),
  IF(
    OR(
      ISNUMBER(SEARCH(""CDM CASH DEPOSIT"",$C760)),
      ISNUMBER(SEARCH(""CASH DEPOSIT"",$C76"&amp;"0)),
      COUNTIFS('SUMMARY DATA'!$D:$D,$C760,'SUMMARY DATA'!$B:$B,""RWS"")&lt;&gt;1
    ),
    """",
    IFERROR(TEXTJOIN(CHAR(10),TRUE,FILTER('SUMMARY DATA'!E:E,'SUMMARY DATA'!$D:$D=$C760,'SUMMARY DATA'!$B:$B=""RWS"")),"""")
  )
)"),"")</f>
        <v/>
      </c>
      <c r="F760" s="17" t="str">
        <f>IFERROR(__xludf.DUMMYFUNCTION("IFERROR(
  TEXTJOIN(CHAR(10),TRUE,FILTER('SUMMARY DATA'!F:F,'SUMMARY DATA'!$A:$A=$A760,'SUMMARY DATA'!$C:$C=$B760,'SUMMARY DATA'!$B:$B=""RWS"")),
  IF(
    OR(
      ISNUMBER(SEARCH(""CDM CASH DEPOSIT"",$C760)),
      ISNUMBER(SEARCH(""CASH DEPOSIT"",$C76"&amp;"0)),
      COUNTIFS('SUMMARY DATA'!$D:$D,$C760,'SUMMARY DATA'!$B:$B,""RWS"")&lt;&gt;1
    ),
    """",
    IFERROR(TEXTJOIN(CHAR(10),TRUE,FILTER('SUMMARY DATA'!F:F,'SUMMARY DATA'!$D:$D=$C760,'SUMMARY DATA'!$B:$B=""RWS"")),"""")
  )
)"),"")</f>
        <v/>
      </c>
      <c r="G760" s="17" t="str">
        <f>IFERROR(__xludf.DUMMYFUNCTION("IFERROR(
  TEXTJOIN(CHAR(10),TRUE,FILTER('SUMMARY DATA'!G:G,'SUMMARY DATA'!$A:$A=$A760,'SUMMARY DATA'!$C:$C=$B760,'SUMMARY DATA'!$B:$B=""RWS"")),
  IF(
    OR(
      ISNUMBER(SEARCH(""CDM CASH DEPOSIT"",$C760)),
      ISNUMBER(SEARCH(""CASH DEPOSIT"",$C76"&amp;"0)),
      COUNTIFS('SUMMARY DATA'!$D:$D,$C760,'SUMMARY DATA'!$B:$B,""RWS"")&lt;&gt;1
    ),
    """",
    IFERROR(TEXTJOIN(CHAR(10),TRUE,FILTER('SUMMARY DATA'!G:G,'SUMMARY DATA'!$D:$D=$C760,'SUMMARY DATA'!$B:$B=""RWS"")),"""")
  )
)"),"")</f>
        <v/>
      </c>
      <c r="H760" s="18" t="str">
        <f>IFERROR(__xludf.DUMMYFUNCTION("IFERROR(
  TEXTJOIN(CHAR(10),TRUE,FILTER('SUMMARY DATA'!H:H,'SUMMARY DATA'!$A:$A=$A760,'SUMMARY DATA'!$C:$C=$B760,'SUMMARY DATA'!$B:$B=""RWS"",'SUMMARY DATA'!$H:$H=$D760)),
  IF(
    OR(
      ISNUMBER(SEARCH(""CDM CASH DEPOSIT"",$C760)),
      ISNUMBER(S"&amp;"EARCH(""CASH DEPOSIT"",$C760))
    ),
    """",
    IFERROR(TEXTJOIN(CHAR(10),TRUE,FILTER('SUMMARY DATA'!H:H,'SUMMARY DATA'!$D:$D=$C760,'SUMMARY DATA'!$B:$B=""RWS"",'SUMMARY DATA'!$H:$H=$D760)),"""")
  )
)"),"")</f>
        <v/>
      </c>
      <c r="I760" s="18" t="str">
        <f>IFERROR(__xludf.DUMMYFUNCTION("IF(H760="""","""",
SUM(ARRAYFORMULA(VALUE(SPLIT(H760,CHAR(10)))))
)"),"")</f>
        <v/>
      </c>
      <c r="J760" s="17" t="str">
        <f>IFERROR(__xludf.DUMMYFUNCTION("IFERROR(
  TEXTJOIN(CHAR(10),TRUE,FILTER('SUMMARY DATA'!I:I,'SUMMARY DATA'!$A:$A=$A760,'SUMMARY DATA'!$C:$C=$B760,'SUMMARY DATA'!$B:$B=""RWS"")),
  IF(
    OR(
      ISNUMBER(SEARCH(""CDM CASH DEPOSIT"",$C760)),
      ISNUMBER(SEARCH(""CASH DEPOSIT"",$C76"&amp;"0)),
      COUNTIFS('SUMMARY DATA'!$D:$D,$C760,'SUMMARY DATA'!$B:$B,""RWS"")&lt;&gt;1
    ),
    """",
    IFERROR(TEXTJOIN(CHAR(10),TRUE,FILTER('SUMMARY DATA'!I:I,'SUMMARY DATA'!$D:$D=$C760,'SUMMARY DATA'!$B:$B=""RWS"")),"""")
  )
)"),"")</f>
        <v/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Height="1" spans="1:27">
      <c r="A761" s="2"/>
      <c r="B761" s="15">
        <v>46023</v>
      </c>
      <c r="C761" s="2" t="s">
        <v>2295</v>
      </c>
      <c r="D761" s="3">
        <v>119.95</v>
      </c>
      <c r="E761" s="16" t="str">
        <f>IFERROR(__xludf.DUMMYFUNCTION("IFERROR(
  TEXTJOIN(CHAR(10),TRUE,FILTER('SUMMARY DATA'!E:E,'SUMMARY DATA'!$A:$A=$A761,'SUMMARY DATA'!$C:$C=$B761,'SUMMARY DATA'!$B:$B=""RWS"")),
  IF(
    OR(
      ISNUMBER(SEARCH(""CDM CASH DEPOSIT"",$C761)),
      ISNUMBER(SEARCH(""CASH DEPOSIT"",$C76"&amp;"1)),
      COUNTIFS('SUMMARY DATA'!$D:$D,$C761,'SUMMARY DATA'!$B:$B,""RWS"")&lt;&gt;1
    ),
    """",
    IFERROR(TEXTJOIN(CHAR(10),TRUE,FILTER('SUMMARY DATA'!E:E,'SUMMARY DATA'!$D:$D=$C761,'SUMMARY DATA'!$B:$B=""RWS"")),"""")
  )
)"),"")</f>
        <v/>
      </c>
      <c r="F761" s="17" t="str">
        <f>IFERROR(__xludf.DUMMYFUNCTION("IFERROR(
  TEXTJOIN(CHAR(10),TRUE,FILTER('SUMMARY DATA'!F:F,'SUMMARY DATA'!$A:$A=$A761,'SUMMARY DATA'!$C:$C=$B761,'SUMMARY DATA'!$B:$B=""RWS"")),
  IF(
    OR(
      ISNUMBER(SEARCH(""CDM CASH DEPOSIT"",$C761)),
      ISNUMBER(SEARCH(""CASH DEPOSIT"",$C76"&amp;"1)),
      COUNTIFS('SUMMARY DATA'!$D:$D,$C761,'SUMMARY DATA'!$B:$B,""RWS"")&lt;&gt;1
    ),
    """",
    IFERROR(TEXTJOIN(CHAR(10),TRUE,FILTER('SUMMARY DATA'!F:F,'SUMMARY DATA'!$D:$D=$C761,'SUMMARY DATA'!$B:$B=""RWS"")),"""")
  )
)"),"")</f>
        <v/>
      </c>
      <c r="G761" s="17" t="str">
        <f>IFERROR(__xludf.DUMMYFUNCTION("IFERROR(
  TEXTJOIN(CHAR(10),TRUE,FILTER('SUMMARY DATA'!G:G,'SUMMARY DATA'!$A:$A=$A761,'SUMMARY DATA'!$C:$C=$B761,'SUMMARY DATA'!$B:$B=""RWS"")),
  IF(
    OR(
      ISNUMBER(SEARCH(""CDM CASH DEPOSIT"",$C761)),
      ISNUMBER(SEARCH(""CASH DEPOSIT"",$C76"&amp;"1)),
      COUNTIFS('SUMMARY DATA'!$D:$D,$C761,'SUMMARY DATA'!$B:$B,""RWS"")&lt;&gt;1
    ),
    """",
    IFERROR(TEXTJOIN(CHAR(10),TRUE,FILTER('SUMMARY DATA'!G:G,'SUMMARY DATA'!$D:$D=$C761,'SUMMARY DATA'!$B:$B=""RWS"")),"""")
  )
)"),"")</f>
        <v/>
      </c>
      <c r="H761" s="18" t="str">
        <f>IFERROR(__xludf.DUMMYFUNCTION("IFERROR(
  TEXTJOIN(CHAR(10),TRUE,FILTER('SUMMARY DATA'!H:H,'SUMMARY DATA'!$A:$A=$A761,'SUMMARY DATA'!$C:$C=$B761,'SUMMARY DATA'!$B:$B=""RWS"",'SUMMARY DATA'!$H:$H=$D761)),
  IF(
    OR(
      ISNUMBER(SEARCH(""CDM CASH DEPOSIT"",$C761)),
      ISNUMBER(S"&amp;"EARCH(""CASH DEPOSIT"",$C761))
    ),
    """",
    IFERROR(TEXTJOIN(CHAR(10),TRUE,FILTER('SUMMARY DATA'!H:H,'SUMMARY DATA'!$D:$D=$C761,'SUMMARY DATA'!$B:$B=""RWS"",'SUMMARY DATA'!$H:$H=$D761)),"""")
  )
)"),"")</f>
        <v/>
      </c>
      <c r="I761" s="18" t="str">
        <f>IFERROR(__xludf.DUMMYFUNCTION("IF(H761="""","""",
SUM(ARRAYFORMULA(VALUE(SPLIT(H761,CHAR(10)))))
)"),"")</f>
        <v/>
      </c>
      <c r="J761" s="17" t="str">
        <f>IFERROR(__xludf.DUMMYFUNCTION("IFERROR(
  TEXTJOIN(CHAR(10),TRUE,FILTER('SUMMARY DATA'!I:I,'SUMMARY DATA'!$A:$A=$A761,'SUMMARY DATA'!$C:$C=$B761,'SUMMARY DATA'!$B:$B=""RWS"")),
  IF(
    OR(
      ISNUMBER(SEARCH(""CDM CASH DEPOSIT"",$C761)),
      ISNUMBER(SEARCH(""CASH DEPOSIT"",$C76"&amp;"1)),
      COUNTIFS('SUMMARY DATA'!$D:$D,$C761,'SUMMARY DATA'!$B:$B,""RWS"")&lt;&gt;1
    ),
    """",
    IFERROR(TEXTJOIN(CHAR(10),TRUE,FILTER('SUMMARY DATA'!I:I,'SUMMARY DATA'!$D:$D=$C761,'SUMMARY DATA'!$B:$B=""RWS"")),"""")
  )
)"),"")</f>
        <v/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Height="1" spans="1:27">
      <c r="A762" s="2" t="s">
        <v>2296</v>
      </c>
      <c r="B762" s="15">
        <v>46023</v>
      </c>
      <c r="C762" s="2" t="s">
        <v>2297</v>
      </c>
      <c r="D762" s="3">
        <v>100</v>
      </c>
      <c r="E762" s="16" t="str">
        <f>IFERROR(__xludf.DUMMYFUNCTION("IFERROR(
  TEXTJOIN(CHAR(10),TRUE,FILTER('SUMMARY DATA'!E:E,'SUMMARY DATA'!$A:$A=$A762,'SUMMARY DATA'!$C:$C=$B762,'SUMMARY DATA'!$B:$B=""RWS"")),
  IF(
    OR(
      ISNUMBER(SEARCH(""CDM CASH DEPOSIT"",$C762)),
      ISNUMBER(SEARCH(""CASH DEPOSIT"",$C76"&amp;"2)),
      COUNTIFS('SUMMARY DATA'!$D:$D,$C762,'SUMMARY DATA'!$B:$B,""RWS"")&lt;&gt;1
    ),
    """",
    IFERROR(TEXTJOIN(CHAR(10),TRUE,FILTER('SUMMARY DATA'!E:E,'SUMMARY DATA'!$D:$D=$C762,'SUMMARY DATA'!$B:$B=""RWS"")),"""")
  )
)"),"")</f>
        <v/>
      </c>
      <c r="F762" s="17" t="str">
        <f>IFERROR(__xludf.DUMMYFUNCTION("IFERROR(
  TEXTJOIN(CHAR(10),TRUE,FILTER('SUMMARY DATA'!F:F,'SUMMARY DATA'!$A:$A=$A762,'SUMMARY DATA'!$C:$C=$B762,'SUMMARY DATA'!$B:$B=""RWS"")),
  IF(
    OR(
      ISNUMBER(SEARCH(""CDM CASH DEPOSIT"",$C762)),
      ISNUMBER(SEARCH(""CASH DEPOSIT"",$C76"&amp;"2)),
      COUNTIFS('SUMMARY DATA'!$D:$D,$C762,'SUMMARY DATA'!$B:$B,""RWS"")&lt;&gt;1
    ),
    """",
    IFERROR(TEXTJOIN(CHAR(10),TRUE,FILTER('SUMMARY DATA'!F:F,'SUMMARY DATA'!$D:$D=$C762,'SUMMARY DATA'!$B:$B=""RWS"")),"""")
  )
)"),"")</f>
        <v/>
      </c>
      <c r="G762" s="17" t="str">
        <f>IFERROR(__xludf.DUMMYFUNCTION("IFERROR(
  TEXTJOIN(CHAR(10),TRUE,FILTER('SUMMARY DATA'!G:G,'SUMMARY DATA'!$A:$A=$A762,'SUMMARY DATA'!$C:$C=$B762,'SUMMARY DATA'!$B:$B=""RWS"")),
  IF(
    OR(
      ISNUMBER(SEARCH(""CDM CASH DEPOSIT"",$C762)),
      ISNUMBER(SEARCH(""CASH DEPOSIT"",$C76"&amp;"2)),
      COUNTIFS('SUMMARY DATA'!$D:$D,$C762,'SUMMARY DATA'!$B:$B,""RWS"")&lt;&gt;1
    ),
    """",
    IFERROR(TEXTJOIN(CHAR(10),TRUE,FILTER('SUMMARY DATA'!G:G,'SUMMARY DATA'!$D:$D=$C762,'SUMMARY DATA'!$B:$B=""RWS"")),"""")
  )
)"),"")</f>
        <v/>
      </c>
      <c r="H762" s="18" t="str">
        <f>IFERROR(__xludf.DUMMYFUNCTION("IFERROR(
  TEXTJOIN(CHAR(10),TRUE,FILTER('SUMMARY DATA'!H:H,'SUMMARY DATA'!$A:$A=$A762,'SUMMARY DATA'!$C:$C=$B762,'SUMMARY DATA'!$B:$B=""RWS"",'SUMMARY DATA'!$H:$H=$D762)),
  IF(
    OR(
      ISNUMBER(SEARCH(""CDM CASH DEPOSIT"",$C762)),
      ISNUMBER(S"&amp;"EARCH(""CASH DEPOSIT"",$C762))
    ),
    """",
    IFERROR(TEXTJOIN(CHAR(10),TRUE,FILTER('SUMMARY DATA'!H:H,'SUMMARY DATA'!$D:$D=$C762,'SUMMARY DATA'!$B:$B=""RWS"",'SUMMARY DATA'!$H:$H=$D762)),"""")
  )
)"),"")</f>
        <v/>
      </c>
      <c r="I762" s="18" t="str">
        <f>IFERROR(__xludf.DUMMYFUNCTION("IF(H762="""","""",
SUM(ARRAYFORMULA(VALUE(SPLIT(H762,CHAR(10)))))
)"),"")</f>
        <v/>
      </c>
      <c r="J762" s="17" t="str">
        <f>IFERROR(__xludf.DUMMYFUNCTION("IFERROR(
  TEXTJOIN(CHAR(10),TRUE,FILTER('SUMMARY DATA'!I:I,'SUMMARY DATA'!$A:$A=$A762,'SUMMARY DATA'!$C:$C=$B762,'SUMMARY DATA'!$B:$B=""RWS"")),
  IF(
    OR(
      ISNUMBER(SEARCH(""CDM CASH DEPOSIT"",$C762)),
      ISNUMBER(SEARCH(""CASH DEPOSIT"",$C76"&amp;"2)),
      COUNTIFS('SUMMARY DATA'!$D:$D,$C762,'SUMMARY DATA'!$B:$B,""RWS"")&lt;&gt;1
    ),
    """",
    IFERROR(TEXTJOIN(CHAR(10),TRUE,FILTER('SUMMARY DATA'!I:I,'SUMMARY DATA'!$D:$D=$C762,'SUMMARY DATA'!$B:$B=""RWS"")),"""")
  )
)"),"")</f>
        <v/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Height="1" spans="1:27">
      <c r="A763" s="2"/>
      <c r="B763" s="15">
        <v>46023</v>
      </c>
      <c r="C763" s="2" t="s">
        <v>2298</v>
      </c>
      <c r="D763" s="3">
        <v>40</v>
      </c>
      <c r="E763" s="16" t="str">
        <f>IFERROR(__xludf.DUMMYFUNCTION("IFERROR(
  TEXTJOIN(CHAR(10),TRUE,FILTER('SUMMARY DATA'!E:E,'SUMMARY DATA'!$A:$A=$A763,'SUMMARY DATA'!$C:$C=$B763,'SUMMARY DATA'!$B:$B=""RWS"")),
  IF(
    OR(
      ISNUMBER(SEARCH(""CDM CASH DEPOSIT"",$C763)),
      ISNUMBER(SEARCH(""CASH DEPOSIT"",$C76"&amp;"3)),
      COUNTIFS('SUMMARY DATA'!$D:$D,$C763,'SUMMARY DATA'!$B:$B,""RWS"")&lt;&gt;1
    ),
    """",
    IFERROR(TEXTJOIN(CHAR(10),TRUE,FILTER('SUMMARY DATA'!E:E,'SUMMARY DATA'!$D:$D=$C763,'SUMMARY DATA'!$B:$B=""RWS"")),"""")
  )
)"),"")</f>
        <v/>
      </c>
      <c r="F763" s="17" t="str">
        <f>IFERROR(__xludf.DUMMYFUNCTION("IFERROR(
  TEXTJOIN(CHAR(10),TRUE,FILTER('SUMMARY DATA'!F:F,'SUMMARY DATA'!$A:$A=$A763,'SUMMARY DATA'!$C:$C=$B763,'SUMMARY DATA'!$B:$B=""RWS"")),
  IF(
    OR(
      ISNUMBER(SEARCH(""CDM CASH DEPOSIT"",$C763)),
      ISNUMBER(SEARCH(""CASH DEPOSIT"",$C76"&amp;"3)),
      COUNTIFS('SUMMARY DATA'!$D:$D,$C763,'SUMMARY DATA'!$B:$B,""RWS"")&lt;&gt;1
    ),
    """",
    IFERROR(TEXTJOIN(CHAR(10),TRUE,FILTER('SUMMARY DATA'!F:F,'SUMMARY DATA'!$D:$D=$C763,'SUMMARY DATA'!$B:$B=""RWS"")),"""")
  )
)"),"")</f>
        <v/>
      </c>
      <c r="G763" s="17" t="str">
        <f>IFERROR(__xludf.DUMMYFUNCTION("IFERROR(
  TEXTJOIN(CHAR(10),TRUE,FILTER('SUMMARY DATA'!G:G,'SUMMARY DATA'!$A:$A=$A763,'SUMMARY DATA'!$C:$C=$B763,'SUMMARY DATA'!$B:$B=""RWS"")),
  IF(
    OR(
      ISNUMBER(SEARCH(""CDM CASH DEPOSIT"",$C763)),
      ISNUMBER(SEARCH(""CASH DEPOSIT"",$C76"&amp;"3)),
      COUNTIFS('SUMMARY DATA'!$D:$D,$C763,'SUMMARY DATA'!$B:$B,""RWS"")&lt;&gt;1
    ),
    """",
    IFERROR(TEXTJOIN(CHAR(10),TRUE,FILTER('SUMMARY DATA'!G:G,'SUMMARY DATA'!$D:$D=$C763,'SUMMARY DATA'!$B:$B=""RWS"")),"""")
  )
)"),"")</f>
        <v/>
      </c>
      <c r="H763" s="18" t="str">
        <f>IFERROR(__xludf.DUMMYFUNCTION("IFERROR(
  TEXTJOIN(CHAR(10),TRUE,FILTER('SUMMARY DATA'!H:H,'SUMMARY DATA'!$A:$A=$A763,'SUMMARY DATA'!$C:$C=$B763,'SUMMARY DATA'!$B:$B=""RWS"",'SUMMARY DATA'!$H:$H=$D763)),
  IF(
    OR(
      ISNUMBER(SEARCH(""CDM CASH DEPOSIT"",$C763)),
      ISNUMBER(S"&amp;"EARCH(""CASH DEPOSIT"",$C763))
    ),
    """",
    IFERROR(TEXTJOIN(CHAR(10),TRUE,FILTER('SUMMARY DATA'!H:H,'SUMMARY DATA'!$D:$D=$C763,'SUMMARY DATA'!$B:$B=""RWS"",'SUMMARY DATA'!$H:$H=$D763)),"""")
  )
)"),"")</f>
        <v/>
      </c>
      <c r="I763" s="18" t="str">
        <f>IFERROR(__xludf.DUMMYFUNCTION("IF(H763="""","""",
SUM(ARRAYFORMULA(VALUE(SPLIT(H763,CHAR(10)))))
)"),"")</f>
        <v/>
      </c>
      <c r="J763" s="17" t="str">
        <f>IFERROR(__xludf.DUMMYFUNCTION("IFERROR(
  TEXTJOIN(CHAR(10),TRUE,FILTER('SUMMARY DATA'!I:I,'SUMMARY DATA'!$A:$A=$A763,'SUMMARY DATA'!$C:$C=$B763,'SUMMARY DATA'!$B:$B=""RWS"")),
  IF(
    OR(
      ISNUMBER(SEARCH(""CDM CASH DEPOSIT"",$C763)),
      ISNUMBER(SEARCH(""CASH DEPOSIT"",$C76"&amp;"3)),
      COUNTIFS('SUMMARY DATA'!$D:$D,$C763,'SUMMARY DATA'!$B:$B,""RWS"")&lt;&gt;1
    ),
    """",
    IFERROR(TEXTJOIN(CHAR(10),TRUE,FILTER('SUMMARY DATA'!I:I,'SUMMARY DATA'!$D:$D=$C763,'SUMMARY DATA'!$B:$B=""RWS"")),"""")
  )
)"),"")</f>
        <v/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Height="1" spans="1:27">
      <c r="A764" s="2" t="s">
        <v>2299</v>
      </c>
      <c r="B764" s="15">
        <v>46054</v>
      </c>
      <c r="C764" s="2" t="s">
        <v>2300</v>
      </c>
      <c r="D764" s="3">
        <v>86.68</v>
      </c>
      <c r="E764" s="16" t="str">
        <f>IFERROR(__xludf.DUMMYFUNCTION("IFERROR(
  TEXTJOIN(CHAR(10),TRUE,FILTER('SUMMARY DATA'!E:E,'SUMMARY DATA'!$A:$A=$A764,'SUMMARY DATA'!$C:$C=$B764,'SUMMARY DATA'!$B:$B=""RWS"")),
  IF(
    OR(
      ISNUMBER(SEARCH(""CDM CASH DEPOSIT"",$C764)),
      ISNUMBER(SEARCH(""CASH DEPOSIT"",$C76"&amp;"4)),
      COUNTIFS('SUMMARY DATA'!$D:$D,$C764,'SUMMARY DATA'!$B:$B,""RWS"")&lt;&gt;1
    ),
    """",
    IFERROR(TEXTJOIN(CHAR(10),TRUE,FILTER('SUMMARY DATA'!E:E,'SUMMARY DATA'!$D:$D=$C764,'SUMMARY DATA'!$B:$B=""RWS"")),"""")
  )
)"),"")</f>
        <v/>
      </c>
      <c r="F764" s="17" t="str">
        <f>IFERROR(__xludf.DUMMYFUNCTION("IFERROR(
  TEXTJOIN(CHAR(10),TRUE,FILTER('SUMMARY DATA'!F:F,'SUMMARY DATA'!$A:$A=$A764,'SUMMARY DATA'!$C:$C=$B764,'SUMMARY DATA'!$B:$B=""RWS"")),
  IF(
    OR(
      ISNUMBER(SEARCH(""CDM CASH DEPOSIT"",$C764)),
      ISNUMBER(SEARCH(""CASH DEPOSIT"",$C76"&amp;"4)),
      COUNTIFS('SUMMARY DATA'!$D:$D,$C764,'SUMMARY DATA'!$B:$B,""RWS"")&lt;&gt;1
    ),
    """",
    IFERROR(TEXTJOIN(CHAR(10),TRUE,FILTER('SUMMARY DATA'!F:F,'SUMMARY DATA'!$D:$D=$C764,'SUMMARY DATA'!$B:$B=""RWS"")),"""")
  )
)"),"")</f>
        <v/>
      </c>
      <c r="G764" s="17" t="str">
        <f>IFERROR(__xludf.DUMMYFUNCTION("IFERROR(
  TEXTJOIN(CHAR(10),TRUE,FILTER('SUMMARY DATA'!G:G,'SUMMARY DATA'!$A:$A=$A764,'SUMMARY DATA'!$C:$C=$B764,'SUMMARY DATA'!$B:$B=""RWS"")),
  IF(
    OR(
      ISNUMBER(SEARCH(""CDM CASH DEPOSIT"",$C764)),
      ISNUMBER(SEARCH(""CASH DEPOSIT"",$C76"&amp;"4)),
      COUNTIFS('SUMMARY DATA'!$D:$D,$C764,'SUMMARY DATA'!$B:$B,""RWS"")&lt;&gt;1
    ),
    """",
    IFERROR(TEXTJOIN(CHAR(10),TRUE,FILTER('SUMMARY DATA'!G:G,'SUMMARY DATA'!$D:$D=$C764,'SUMMARY DATA'!$B:$B=""RWS"")),"""")
  )
)"),"")</f>
        <v/>
      </c>
      <c r="H764" s="18" t="str">
        <f>IFERROR(__xludf.DUMMYFUNCTION("IFERROR(
  TEXTJOIN(CHAR(10),TRUE,FILTER('SUMMARY DATA'!H:H,'SUMMARY DATA'!$A:$A=$A764,'SUMMARY DATA'!$C:$C=$B764,'SUMMARY DATA'!$B:$B=""RWS"",'SUMMARY DATA'!$H:$H=$D764)),
  IF(
    OR(
      ISNUMBER(SEARCH(""CDM CASH DEPOSIT"",$C764)),
      ISNUMBER(S"&amp;"EARCH(""CASH DEPOSIT"",$C764))
    ),
    """",
    IFERROR(TEXTJOIN(CHAR(10),TRUE,FILTER('SUMMARY DATA'!H:H,'SUMMARY DATA'!$D:$D=$C764,'SUMMARY DATA'!$B:$B=""RWS"",'SUMMARY DATA'!$H:$H=$D764)),"""")
  )
)"),"")</f>
        <v/>
      </c>
      <c r="I764" s="18" t="str">
        <f>IFERROR(__xludf.DUMMYFUNCTION("IF(H764="""","""",
SUM(ARRAYFORMULA(VALUE(SPLIT(H764,CHAR(10)))))
)"),"")</f>
        <v/>
      </c>
      <c r="J764" s="17" t="str">
        <f>IFERROR(__xludf.DUMMYFUNCTION("IFERROR(
  TEXTJOIN(CHAR(10),TRUE,FILTER('SUMMARY DATA'!I:I,'SUMMARY DATA'!$A:$A=$A764,'SUMMARY DATA'!$C:$C=$B764,'SUMMARY DATA'!$B:$B=""RWS"")),
  IF(
    OR(
      ISNUMBER(SEARCH(""CDM CASH DEPOSIT"",$C764)),
      ISNUMBER(SEARCH(""CASH DEPOSIT"",$C76"&amp;"4)),
      COUNTIFS('SUMMARY DATA'!$D:$D,$C764,'SUMMARY DATA'!$B:$B,""RWS"")&lt;&gt;1
    ),
    """",
    IFERROR(TEXTJOIN(CHAR(10),TRUE,FILTER('SUMMARY DATA'!I:I,'SUMMARY DATA'!$D:$D=$C764,'SUMMARY DATA'!$B:$B=""RWS"")),"""")
  )
)"),"")</f>
        <v/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Height="1" spans="1:27">
      <c r="A765" s="2" t="s">
        <v>2301</v>
      </c>
      <c r="B765" s="15">
        <v>46054</v>
      </c>
      <c r="C765" s="2" t="s">
        <v>2302</v>
      </c>
      <c r="D765" s="3">
        <v>39</v>
      </c>
      <c r="E765" s="16" t="str">
        <f>IFERROR(__xludf.DUMMYFUNCTION("IFERROR(
  TEXTJOIN(CHAR(10),TRUE,FILTER('SUMMARY DATA'!E:E,'SUMMARY DATA'!$A:$A=$A765,'SUMMARY DATA'!$C:$C=$B765,'SUMMARY DATA'!$B:$B=""RWS"")),
  IF(
    OR(
      ISNUMBER(SEARCH(""CDM CASH DEPOSIT"",$C765)),
      ISNUMBER(SEARCH(""CASH DEPOSIT"",$C76"&amp;"5)),
      COUNTIFS('SUMMARY DATA'!$D:$D,$C765,'SUMMARY DATA'!$B:$B,""RWS"")&lt;&gt;1
    ),
    """",
    IFERROR(TEXTJOIN(CHAR(10),TRUE,FILTER('SUMMARY DATA'!E:E,'SUMMARY DATA'!$D:$D=$C765,'SUMMARY DATA'!$B:$B=""RWS"")),"""")
  )
)"),"")</f>
        <v/>
      </c>
      <c r="F765" s="17" t="str">
        <f>IFERROR(__xludf.DUMMYFUNCTION("IFERROR(
  TEXTJOIN(CHAR(10),TRUE,FILTER('SUMMARY DATA'!F:F,'SUMMARY DATA'!$A:$A=$A765,'SUMMARY DATA'!$C:$C=$B765,'SUMMARY DATA'!$B:$B=""RWS"")),
  IF(
    OR(
      ISNUMBER(SEARCH(""CDM CASH DEPOSIT"",$C765)),
      ISNUMBER(SEARCH(""CASH DEPOSIT"",$C76"&amp;"5)),
      COUNTIFS('SUMMARY DATA'!$D:$D,$C765,'SUMMARY DATA'!$B:$B,""RWS"")&lt;&gt;1
    ),
    """",
    IFERROR(TEXTJOIN(CHAR(10),TRUE,FILTER('SUMMARY DATA'!F:F,'SUMMARY DATA'!$D:$D=$C765,'SUMMARY DATA'!$B:$B=""RWS"")),"""")
  )
)"),"")</f>
        <v/>
      </c>
      <c r="G765" s="17" t="str">
        <f>IFERROR(__xludf.DUMMYFUNCTION("IFERROR(
  TEXTJOIN(CHAR(10),TRUE,FILTER('SUMMARY DATA'!G:G,'SUMMARY DATA'!$A:$A=$A765,'SUMMARY DATA'!$C:$C=$B765,'SUMMARY DATA'!$B:$B=""RWS"")),
  IF(
    OR(
      ISNUMBER(SEARCH(""CDM CASH DEPOSIT"",$C765)),
      ISNUMBER(SEARCH(""CASH DEPOSIT"",$C76"&amp;"5)),
      COUNTIFS('SUMMARY DATA'!$D:$D,$C765,'SUMMARY DATA'!$B:$B,""RWS"")&lt;&gt;1
    ),
    """",
    IFERROR(TEXTJOIN(CHAR(10),TRUE,FILTER('SUMMARY DATA'!G:G,'SUMMARY DATA'!$D:$D=$C765,'SUMMARY DATA'!$B:$B=""RWS"")),"""")
  )
)"),"")</f>
        <v/>
      </c>
      <c r="H765" s="18" t="str">
        <f>IFERROR(__xludf.DUMMYFUNCTION("IFERROR(
  TEXTJOIN(CHAR(10),TRUE,FILTER('SUMMARY DATA'!H:H,'SUMMARY DATA'!$A:$A=$A765,'SUMMARY DATA'!$C:$C=$B765,'SUMMARY DATA'!$B:$B=""RWS"",'SUMMARY DATA'!$H:$H=$D765)),
  IF(
    OR(
      ISNUMBER(SEARCH(""CDM CASH DEPOSIT"",$C765)),
      ISNUMBER(S"&amp;"EARCH(""CASH DEPOSIT"",$C765))
    ),
    """",
    IFERROR(TEXTJOIN(CHAR(10),TRUE,FILTER('SUMMARY DATA'!H:H,'SUMMARY DATA'!$D:$D=$C765,'SUMMARY DATA'!$B:$B=""RWS"",'SUMMARY DATA'!$H:$H=$D765)),"""")
  )
)"),"")</f>
        <v/>
      </c>
      <c r="I765" s="18" t="str">
        <f>IFERROR(__xludf.DUMMYFUNCTION("IF(H765="""","""",
SUM(ARRAYFORMULA(VALUE(SPLIT(H765,CHAR(10)))))
)"),"")</f>
        <v/>
      </c>
      <c r="J765" s="17" t="str">
        <f>IFERROR(__xludf.DUMMYFUNCTION("IFERROR(
  TEXTJOIN(CHAR(10),TRUE,FILTER('SUMMARY DATA'!I:I,'SUMMARY DATA'!$A:$A=$A765,'SUMMARY DATA'!$C:$C=$B765,'SUMMARY DATA'!$B:$B=""RWS"")),
  IF(
    OR(
      ISNUMBER(SEARCH(""CDM CASH DEPOSIT"",$C765)),
      ISNUMBER(SEARCH(""CASH DEPOSIT"",$C76"&amp;"5)),
      COUNTIFS('SUMMARY DATA'!$D:$D,$C765,'SUMMARY DATA'!$B:$B,""RWS"")&lt;&gt;1
    ),
    """",
    IFERROR(TEXTJOIN(CHAR(10),TRUE,FILTER('SUMMARY DATA'!I:I,'SUMMARY DATA'!$D:$D=$C765,'SUMMARY DATA'!$B:$B=""RWS"")),"""")
  )
)"),"")</f>
        <v/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Height="1" spans="1:27">
      <c r="A766" s="2"/>
      <c r="B766" s="15">
        <v>46054</v>
      </c>
      <c r="C766" s="2" t="s">
        <v>2303</v>
      </c>
      <c r="D766" s="3">
        <v>168.66</v>
      </c>
      <c r="E766" s="16" t="str">
        <f>IFERROR(__xludf.DUMMYFUNCTION("IFERROR(
  TEXTJOIN(CHAR(10),TRUE,FILTER('SUMMARY DATA'!E:E,'SUMMARY DATA'!$A:$A=$A766,'SUMMARY DATA'!$C:$C=$B766,'SUMMARY DATA'!$B:$B=""RWS"")),
  IF(
    OR(
      ISNUMBER(SEARCH(""CDM CASH DEPOSIT"",$C766)),
      ISNUMBER(SEARCH(""CASH DEPOSIT"",$C76"&amp;"6)),
      COUNTIFS('SUMMARY DATA'!$D:$D,$C766,'SUMMARY DATA'!$B:$B,""RWS"")&lt;&gt;1
    ),
    """",
    IFERROR(TEXTJOIN(CHAR(10),TRUE,FILTER('SUMMARY DATA'!E:E,'SUMMARY DATA'!$D:$D=$C766,'SUMMARY DATA'!$B:$B=""RWS"")),"""")
  )
)"),"")</f>
        <v/>
      </c>
      <c r="F766" s="17" t="str">
        <f>IFERROR(__xludf.DUMMYFUNCTION("IFERROR(
  TEXTJOIN(CHAR(10),TRUE,FILTER('SUMMARY DATA'!F:F,'SUMMARY DATA'!$A:$A=$A766,'SUMMARY DATA'!$C:$C=$B766,'SUMMARY DATA'!$B:$B=""RWS"")),
  IF(
    OR(
      ISNUMBER(SEARCH(""CDM CASH DEPOSIT"",$C766)),
      ISNUMBER(SEARCH(""CASH DEPOSIT"",$C76"&amp;"6)),
      COUNTIFS('SUMMARY DATA'!$D:$D,$C766,'SUMMARY DATA'!$B:$B,""RWS"")&lt;&gt;1
    ),
    """",
    IFERROR(TEXTJOIN(CHAR(10),TRUE,FILTER('SUMMARY DATA'!F:F,'SUMMARY DATA'!$D:$D=$C766,'SUMMARY DATA'!$B:$B=""RWS"")),"""")
  )
)"),"")</f>
        <v/>
      </c>
      <c r="G766" s="17" t="str">
        <f>IFERROR(__xludf.DUMMYFUNCTION("IFERROR(
  TEXTJOIN(CHAR(10),TRUE,FILTER('SUMMARY DATA'!G:G,'SUMMARY DATA'!$A:$A=$A766,'SUMMARY DATA'!$C:$C=$B766,'SUMMARY DATA'!$B:$B=""RWS"")),
  IF(
    OR(
      ISNUMBER(SEARCH(""CDM CASH DEPOSIT"",$C766)),
      ISNUMBER(SEARCH(""CASH DEPOSIT"",$C76"&amp;"6)),
      COUNTIFS('SUMMARY DATA'!$D:$D,$C766,'SUMMARY DATA'!$B:$B,""RWS"")&lt;&gt;1
    ),
    """",
    IFERROR(TEXTJOIN(CHAR(10),TRUE,FILTER('SUMMARY DATA'!G:G,'SUMMARY DATA'!$D:$D=$C766,'SUMMARY DATA'!$B:$B=""RWS"")),"""")
  )
)"),"")</f>
        <v/>
      </c>
      <c r="H766" s="18" t="str">
        <f>IFERROR(__xludf.DUMMYFUNCTION("IFERROR(
  TEXTJOIN(CHAR(10),TRUE,FILTER('SUMMARY DATA'!H:H,'SUMMARY DATA'!$A:$A=$A766,'SUMMARY DATA'!$C:$C=$B766,'SUMMARY DATA'!$B:$B=""RWS"",'SUMMARY DATA'!$H:$H=$D766)),
  IF(
    OR(
      ISNUMBER(SEARCH(""CDM CASH DEPOSIT"",$C766)),
      ISNUMBER(S"&amp;"EARCH(""CASH DEPOSIT"",$C766))
    ),
    """",
    IFERROR(TEXTJOIN(CHAR(10),TRUE,FILTER('SUMMARY DATA'!H:H,'SUMMARY DATA'!$D:$D=$C766,'SUMMARY DATA'!$B:$B=""RWS"",'SUMMARY DATA'!$H:$H=$D766)),"""")
  )
)"),"")</f>
        <v/>
      </c>
      <c r="I766" s="18" t="str">
        <f>IFERROR(__xludf.DUMMYFUNCTION("IF(H766="""","""",
SUM(ARRAYFORMULA(VALUE(SPLIT(H766,CHAR(10)))))
)"),"")</f>
        <v/>
      </c>
      <c r="J766" s="17" t="str">
        <f>IFERROR(__xludf.DUMMYFUNCTION("IFERROR(
  TEXTJOIN(CHAR(10),TRUE,FILTER('SUMMARY DATA'!I:I,'SUMMARY DATA'!$A:$A=$A766,'SUMMARY DATA'!$C:$C=$B766,'SUMMARY DATA'!$B:$B=""RWS"")),
  IF(
    OR(
      ISNUMBER(SEARCH(""CDM CASH DEPOSIT"",$C766)),
      ISNUMBER(SEARCH(""CASH DEPOSIT"",$C76"&amp;"6)),
      COUNTIFS('SUMMARY DATA'!$D:$D,$C766,'SUMMARY DATA'!$B:$B,""RWS"")&lt;&gt;1
    ),
    """",
    IFERROR(TEXTJOIN(CHAR(10),TRUE,FILTER('SUMMARY DATA'!I:I,'SUMMARY DATA'!$D:$D=$C766,'SUMMARY DATA'!$B:$B=""RWS"")),"""")
  )
)"),"")</f>
        <v/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Height="1" spans="1:27">
      <c r="A767" s="2" t="s">
        <v>2304</v>
      </c>
      <c r="B767" s="15">
        <v>46054</v>
      </c>
      <c r="C767" s="2" t="s">
        <v>2305</v>
      </c>
      <c r="D767" s="3">
        <v>888</v>
      </c>
      <c r="E767" s="16" t="str">
        <f>IFERROR(__xludf.DUMMYFUNCTION("IFERROR(
  TEXTJOIN(CHAR(10),TRUE,FILTER('SUMMARY DATA'!E:E,'SUMMARY DATA'!$A:$A=$A767,'SUMMARY DATA'!$C:$C=$B767,'SUMMARY DATA'!$B:$B=""RWS"")),
  IF(
    OR(
      ISNUMBER(SEARCH(""CDM CASH DEPOSIT"",$C767)),
      ISNUMBER(SEARCH(""CASH DEPOSIT"",$C76"&amp;"7)),
      COUNTIFS('SUMMARY DATA'!$D:$D,$C767,'SUMMARY DATA'!$B:$B,""RWS"")&lt;&gt;1
    ),
    """",
    IFERROR(TEXTJOIN(CHAR(10),TRUE,FILTER('SUMMARY DATA'!E:E,'SUMMARY DATA'!$D:$D=$C767,'SUMMARY DATA'!$B:$B=""RWS"")),"""")
  )
)"),"")</f>
        <v/>
      </c>
      <c r="F767" s="17" t="str">
        <f>IFERROR(__xludf.DUMMYFUNCTION("IFERROR(
  TEXTJOIN(CHAR(10),TRUE,FILTER('SUMMARY DATA'!F:F,'SUMMARY DATA'!$A:$A=$A767,'SUMMARY DATA'!$C:$C=$B767,'SUMMARY DATA'!$B:$B=""RWS"")),
  IF(
    OR(
      ISNUMBER(SEARCH(""CDM CASH DEPOSIT"",$C767)),
      ISNUMBER(SEARCH(""CASH DEPOSIT"",$C76"&amp;"7)),
      COUNTIFS('SUMMARY DATA'!$D:$D,$C767,'SUMMARY DATA'!$B:$B,""RWS"")&lt;&gt;1
    ),
    """",
    IFERROR(TEXTJOIN(CHAR(10),TRUE,FILTER('SUMMARY DATA'!F:F,'SUMMARY DATA'!$D:$D=$C767,'SUMMARY DATA'!$B:$B=""RWS"")),"""")
  )
)"),"")</f>
        <v/>
      </c>
      <c r="G767" s="17" t="str">
        <f>IFERROR(__xludf.DUMMYFUNCTION("IFERROR(
  TEXTJOIN(CHAR(10),TRUE,FILTER('SUMMARY DATA'!G:G,'SUMMARY DATA'!$A:$A=$A767,'SUMMARY DATA'!$C:$C=$B767,'SUMMARY DATA'!$B:$B=""RWS"")),
  IF(
    OR(
      ISNUMBER(SEARCH(""CDM CASH DEPOSIT"",$C767)),
      ISNUMBER(SEARCH(""CASH DEPOSIT"",$C76"&amp;"7)),
      COUNTIFS('SUMMARY DATA'!$D:$D,$C767,'SUMMARY DATA'!$B:$B,""RWS"")&lt;&gt;1
    ),
    """",
    IFERROR(TEXTJOIN(CHAR(10),TRUE,FILTER('SUMMARY DATA'!G:G,'SUMMARY DATA'!$D:$D=$C767,'SUMMARY DATA'!$B:$B=""RWS"")),"""")
  )
)"),"")</f>
        <v/>
      </c>
      <c r="H767" s="18" t="str">
        <f>IFERROR(__xludf.DUMMYFUNCTION("IFERROR(
  TEXTJOIN(CHAR(10),TRUE,FILTER('SUMMARY DATA'!H:H,'SUMMARY DATA'!$A:$A=$A767,'SUMMARY DATA'!$C:$C=$B767,'SUMMARY DATA'!$B:$B=""RWS"",'SUMMARY DATA'!$H:$H=$D767)),
  IF(
    OR(
      ISNUMBER(SEARCH(""CDM CASH DEPOSIT"",$C767)),
      ISNUMBER(S"&amp;"EARCH(""CASH DEPOSIT"",$C767))
    ),
    """",
    IFERROR(TEXTJOIN(CHAR(10),TRUE,FILTER('SUMMARY DATA'!H:H,'SUMMARY DATA'!$D:$D=$C767,'SUMMARY DATA'!$B:$B=""RWS"",'SUMMARY DATA'!$H:$H=$D767)),"""")
  )
)"),"")</f>
        <v/>
      </c>
      <c r="I767" s="18" t="str">
        <f>IFERROR(__xludf.DUMMYFUNCTION("IF(H767="""","""",
SUM(ARRAYFORMULA(VALUE(SPLIT(H767,CHAR(10)))))
)"),"")</f>
        <v/>
      </c>
      <c r="J767" s="17" t="str">
        <f>IFERROR(__xludf.DUMMYFUNCTION("IFERROR(
  TEXTJOIN(CHAR(10),TRUE,FILTER('SUMMARY DATA'!I:I,'SUMMARY DATA'!$A:$A=$A767,'SUMMARY DATA'!$C:$C=$B767,'SUMMARY DATA'!$B:$B=""RWS"")),
  IF(
    OR(
      ISNUMBER(SEARCH(""CDM CASH DEPOSIT"",$C767)),
      ISNUMBER(SEARCH(""CASH DEPOSIT"",$C76"&amp;"7)),
      COUNTIFS('SUMMARY DATA'!$D:$D,$C767,'SUMMARY DATA'!$B:$B,""RWS"")&lt;&gt;1
    ),
    """",
    IFERROR(TEXTJOIN(CHAR(10),TRUE,FILTER('SUMMARY DATA'!I:I,'SUMMARY DATA'!$D:$D=$C767,'SUMMARY DATA'!$B:$B=""RWS"")),"""")
  )
)"),"")</f>
        <v/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Height="1" spans="1:27">
      <c r="A768" s="2" t="s">
        <v>1140</v>
      </c>
      <c r="B768" s="15">
        <v>46054</v>
      </c>
      <c r="C768" s="2" t="s">
        <v>1141</v>
      </c>
      <c r="D768" s="3">
        <v>16.88</v>
      </c>
      <c r="E768" s="16" t="str">
        <f>IFERROR(__xludf.DUMMYFUNCTION("IFERROR(
  TEXTJOIN(CHAR(10),TRUE,FILTER('SUMMARY DATA'!E:E,'SUMMARY DATA'!$A:$A=$A768,'SUMMARY DATA'!$C:$C=$B768,'SUMMARY DATA'!$B:$B=""RWS"")),
  IF(
    OR(
      ISNUMBER(SEARCH(""CDM CASH DEPOSIT"",$C768)),
      ISNUMBER(SEARCH(""CASH DEPOSIT"",$C76"&amp;"8)),
      COUNTIFS('SUMMARY DATA'!$D:$D,$C768,'SUMMARY DATA'!$B:$B,""RWS"")&lt;&gt;1
    ),
    """",
    IFERROR(TEXTJOIN(CHAR(10),TRUE,FILTER('SUMMARY DATA'!E:E,'SUMMARY DATA'!$D:$D=$C768,'SUMMARY DATA'!$B:$B=""RWS"")),"""")
  )
)"),"")</f>
        <v/>
      </c>
      <c r="F768" s="17" t="str">
        <f>IFERROR(__xludf.DUMMYFUNCTION("IFERROR(
  TEXTJOIN(CHAR(10),TRUE,FILTER('SUMMARY DATA'!F:F,'SUMMARY DATA'!$A:$A=$A768,'SUMMARY DATA'!$C:$C=$B768,'SUMMARY DATA'!$B:$B=""RWS"")),
  IF(
    OR(
      ISNUMBER(SEARCH(""CDM CASH DEPOSIT"",$C768)),
      ISNUMBER(SEARCH(""CASH DEPOSIT"",$C76"&amp;"8)),
      COUNTIFS('SUMMARY DATA'!$D:$D,$C768,'SUMMARY DATA'!$B:$B,""RWS"")&lt;&gt;1
    ),
    """",
    IFERROR(TEXTJOIN(CHAR(10),TRUE,FILTER('SUMMARY DATA'!F:F,'SUMMARY DATA'!$D:$D=$C768,'SUMMARY DATA'!$B:$B=""RWS"")),"""")
  )
)"),"")</f>
        <v/>
      </c>
      <c r="G768" s="17" t="str">
        <f>IFERROR(__xludf.DUMMYFUNCTION("IFERROR(
  TEXTJOIN(CHAR(10),TRUE,FILTER('SUMMARY DATA'!G:G,'SUMMARY DATA'!$A:$A=$A768,'SUMMARY DATA'!$C:$C=$B768,'SUMMARY DATA'!$B:$B=""RWS"")),
  IF(
    OR(
      ISNUMBER(SEARCH(""CDM CASH DEPOSIT"",$C768)),
      ISNUMBER(SEARCH(""CASH DEPOSIT"",$C76"&amp;"8)),
      COUNTIFS('SUMMARY DATA'!$D:$D,$C768,'SUMMARY DATA'!$B:$B,""RWS"")&lt;&gt;1
    ),
    """",
    IFERROR(TEXTJOIN(CHAR(10),TRUE,FILTER('SUMMARY DATA'!G:G,'SUMMARY DATA'!$D:$D=$C768,'SUMMARY DATA'!$B:$B=""RWS"")),"""")
  )
)"),"")</f>
        <v/>
      </c>
      <c r="H768" s="18" t="str">
        <f>IFERROR(__xludf.DUMMYFUNCTION("IFERROR(
  TEXTJOIN(CHAR(10),TRUE,FILTER('SUMMARY DATA'!H:H,'SUMMARY DATA'!$A:$A=$A768,'SUMMARY DATA'!$C:$C=$B768,'SUMMARY DATA'!$B:$B=""RWS"",'SUMMARY DATA'!$H:$H=$D768)),
  IF(
    OR(
      ISNUMBER(SEARCH(""CDM CASH DEPOSIT"",$C768)),
      ISNUMBER(S"&amp;"EARCH(""CASH DEPOSIT"",$C768))
    ),
    """",
    IFERROR(TEXTJOIN(CHAR(10),TRUE,FILTER('SUMMARY DATA'!H:H,'SUMMARY DATA'!$D:$D=$C768,'SUMMARY DATA'!$B:$B=""RWS"",'SUMMARY DATA'!$H:$H=$D768)),"""")
  )
)"),"")</f>
        <v/>
      </c>
      <c r="I768" s="18" t="str">
        <f>IFERROR(__xludf.DUMMYFUNCTION("IF(H768="""","""",
SUM(ARRAYFORMULA(VALUE(SPLIT(H768,CHAR(10)))))
)"),"")</f>
        <v/>
      </c>
      <c r="J768" s="17" t="str">
        <f>IFERROR(__xludf.DUMMYFUNCTION("IFERROR(
  TEXTJOIN(CHAR(10),TRUE,FILTER('SUMMARY DATA'!I:I,'SUMMARY DATA'!$A:$A=$A768,'SUMMARY DATA'!$C:$C=$B768,'SUMMARY DATA'!$B:$B=""RWS"")),
  IF(
    OR(
      ISNUMBER(SEARCH(""CDM CASH DEPOSIT"",$C768)),
      ISNUMBER(SEARCH(""CASH DEPOSIT"",$C76"&amp;"8)),
      COUNTIFS('SUMMARY DATA'!$D:$D,$C768,'SUMMARY DATA'!$B:$B,""RWS"")&lt;&gt;1
    ),
    """",
    IFERROR(TEXTJOIN(CHAR(10),TRUE,FILTER('SUMMARY DATA'!I:I,'SUMMARY DATA'!$D:$D=$C768,'SUMMARY DATA'!$B:$B=""RWS"")),"""")
  )
)"),"")</f>
        <v/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Height="1" spans="1:27">
      <c r="A769" s="2"/>
      <c r="B769" s="15">
        <v>46055</v>
      </c>
      <c r="C769" s="2" t="s">
        <v>2306</v>
      </c>
      <c r="D769" s="3">
        <v>10</v>
      </c>
      <c r="E769" s="16" t="str">
        <f>IFERROR(__xludf.DUMMYFUNCTION("IFERROR(
  TEXTJOIN(CHAR(10),TRUE,FILTER('SUMMARY DATA'!E:E,'SUMMARY DATA'!$A:$A=$A769,'SUMMARY DATA'!$C:$C=$B769,'SUMMARY DATA'!$B:$B=""RWS"")),
  IF(
    OR(
      ISNUMBER(SEARCH(""CDM CASH DEPOSIT"",$C769)),
      ISNUMBER(SEARCH(""CASH DEPOSIT"",$C76"&amp;"9)),
      COUNTIFS('SUMMARY DATA'!$D:$D,$C769,'SUMMARY DATA'!$B:$B,""RWS"")&lt;&gt;1
    ),
    """",
    IFERROR(TEXTJOIN(CHAR(10),TRUE,FILTER('SUMMARY DATA'!E:E,'SUMMARY DATA'!$D:$D=$C769,'SUMMARY DATA'!$B:$B=""RWS"")),"""")
  )
)"),"")</f>
        <v/>
      </c>
      <c r="F769" s="17" t="str">
        <f>IFERROR(__xludf.DUMMYFUNCTION("IFERROR(
  TEXTJOIN(CHAR(10),TRUE,FILTER('SUMMARY DATA'!F:F,'SUMMARY DATA'!$A:$A=$A769,'SUMMARY DATA'!$C:$C=$B769,'SUMMARY DATA'!$B:$B=""RWS"")),
  IF(
    OR(
      ISNUMBER(SEARCH(""CDM CASH DEPOSIT"",$C769)),
      ISNUMBER(SEARCH(""CASH DEPOSIT"",$C76"&amp;"9)),
      COUNTIFS('SUMMARY DATA'!$D:$D,$C769,'SUMMARY DATA'!$B:$B,""RWS"")&lt;&gt;1
    ),
    """",
    IFERROR(TEXTJOIN(CHAR(10),TRUE,FILTER('SUMMARY DATA'!F:F,'SUMMARY DATA'!$D:$D=$C769,'SUMMARY DATA'!$B:$B=""RWS"")),"""")
  )
)"),"")</f>
        <v/>
      </c>
      <c r="G769" s="17" t="str">
        <f>IFERROR(__xludf.DUMMYFUNCTION("IFERROR(
  TEXTJOIN(CHAR(10),TRUE,FILTER('SUMMARY DATA'!G:G,'SUMMARY DATA'!$A:$A=$A769,'SUMMARY DATA'!$C:$C=$B769,'SUMMARY DATA'!$B:$B=""RWS"")),
  IF(
    OR(
      ISNUMBER(SEARCH(""CDM CASH DEPOSIT"",$C769)),
      ISNUMBER(SEARCH(""CASH DEPOSIT"",$C76"&amp;"9)),
      COUNTIFS('SUMMARY DATA'!$D:$D,$C769,'SUMMARY DATA'!$B:$B,""RWS"")&lt;&gt;1
    ),
    """",
    IFERROR(TEXTJOIN(CHAR(10),TRUE,FILTER('SUMMARY DATA'!G:G,'SUMMARY DATA'!$D:$D=$C769,'SUMMARY DATA'!$B:$B=""RWS"")),"""")
  )
)"),"")</f>
        <v/>
      </c>
      <c r="H769" s="18" t="str">
        <f>IFERROR(__xludf.DUMMYFUNCTION("IFERROR(
  TEXTJOIN(CHAR(10),TRUE,FILTER('SUMMARY DATA'!H:H,'SUMMARY DATA'!$A:$A=$A769,'SUMMARY DATA'!$C:$C=$B769,'SUMMARY DATA'!$B:$B=""RWS"",'SUMMARY DATA'!$H:$H=$D769)),
  IF(
    OR(
      ISNUMBER(SEARCH(""CDM CASH DEPOSIT"",$C769)),
      ISNUMBER(S"&amp;"EARCH(""CASH DEPOSIT"",$C769))
    ),
    """",
    IFERROR(TEXTJOIN(CHAR(10),TRUE,FILTER('SUMMARY DATA'!H:H,'SUMMARY DATA'!$D:$D=$C769,'SUMMARY DATA'!$B:$B=""RWS"",'SUMMARY DATA'!$H:$H=$D769)),"""")
  )
)"),"")</f>
        <v/>
      </c>
      <c r="I769" s="18" t="str">
        <f>IFERROR(__xludf.DUMMYFUNCTION("IF(H769="""","""",
SUM(ARRAYFORMULA(VALUE(SPLIT(H769,CHAR(10)))))
)"),"")</f>
        <v/>
      </c>
      <c r="J769" s="17" t="str">
        <f>IFERROR(__xludf.DUMMYFUNCTION("IFERROR(
  TEXTJOIN(CHAR(10),TRUE,FILTER('SUMMARY DATA'!I:I,'SUMMARY DATA'!$A:$A=$A769,'SUMMARY DATA'!$C:$C=$B769,'SUMMARY DATA'!$B:$B=""RWS"")),
  IF(
    OR(
      ISNUMBER(SEARCH(""CDM CASH DEPOSIT"",$C769)),
      ISNUMBER(SEARCH(""CASH DEPOSIT"",$C76"&amp;"9)),
      COUNTIFS('SUMMARY DATA'!$D:$D,$C769,'SUMMARY DATA'!$B:$B,""RWS"")&lt;&gt;1
    ),
    """",
    IFERROR(TEXTJOIN(CHAR(10),TRUE,FILTER('SUMMARY DATA'!I:I,'SUMMARY DATA'!$D:$D=$C769,'SUMMARY DATA'!$B:$B=""RWS"")),"""")
  )
)"),"")</f>
        <v/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Height="1" spans="1:27">
      <c r="A770" s="2" t="s">
        <v>2307</v>
      </c>
      <c r="B770" s="15">
        <v>46055</v>
      </c>
      <c r="C770" s="2" t="s">
        <v>2308</v>
      </c>
      <c r="D770" s="3">
        <v>1888</v>
      </c>
      <c r="E770" s="16" t="str">
        <f>IFERROR(__xludf.DUMMYFUNCTION("IFERROR(
  TEXTJOIN(CHAR(10),TRUE,FILTER('SUMMARY DATA'!E:E,'SUMMARY DATA'!$A:$A=$A770,'SUMMARY DATA'!$C:$C=$B770,'SUMMARY DATA'!$B:$B=""RWS"")),
  IF(
    OR(
      ISNUMBER(SEARCH(""CDM CASH DEPOSIT"",$C770)),
      ISNUMBER(SEARCH(""CASH DEPOSIT"",$C77"&amp;"0)),
      COUNTIFS('SUMMARY DATA'!$D:$D,$C770,'SUMMARY DATA'!$B:$B,""RWS"")&lt;&gt;1
    ),
    """",
    IFERROR(TEXTJOIN(CHAR(10),TRUE,FILTER('SUMMARY DATA'!E:E,'SUMMARY DATA'!$D:$D=$C770,'SUMMARY DATA'!$B:$B=""RWS"")),"""")
  )
)"),"")</f>
        <v/>
      </c>
      <c r="F770" s="17" t="str">
        <f>IFERROR(__xludf.DUMMYFUNCTION("IFERROR(
  TEXTJOIN(CHAR(10),TRUE,FILTER('SUMMARY DATA'!F:F,'SUMMARY DATA'!$A:$A=$A770,'SUMMARY DATA'!$C:$C=$B770,'SUMMARY DATA'!$B:$B=""RWS"")),
  IF(
    OR(
      ISNUMBER(SEARCH(""CDM CASH DEPOSIT"",$C770)),
      ISNUMBER(SEARCH(""CASH DEPOSIT"",$C77"&amp;"0)),
      COUNTIFS('SUMMARY DATA'!$D:$D,$C770,'SUMMARY DATA'!$B:$B,""RWS"")&lt;&gt;1
    ),
    """",
    IFERROR(TEXTJOIN(CHAR(10),TRUE,FILTER('SUMMARY DATA'!F:F,'SUMMARY DATA'!$D:$D=$C770,'SUMMARY DATA'!$B:$B=""RWS"")),"""")
  )
)"),"")</f>
        <v/>
      </c>
      <c r="G770" s="17" t="str">
        <f>IFERROR(__xludf.DUMMYFUNCTION("IFERROR(
  TEXTJOIN(CHAR(10),TRUE,FILTER('SUMMARY DATA'!G:G,'SUMMARY DATA'!$A:$A=$A770,'SUMMARY DATA'!$C:$C=$B770,'SUMMARY DATA'!$B:$B=""RWS"")),
  IF(
    OR(
      ISNUMBER(SEARCH(""CDM CASH DEPOSIT"",$C770)),
      ISNUMBER(SEARCH(""CASH DEPOSIT"",$C77"&amp;"0)),
      COUNTIFS('SUMMARY DATA'!$D:$D,$C770,'SUMMARY DATA'!$B:$B,""RWS"")&lt;&gt;1
    ),
    """",
    IFERROR(TEXTJOIN(CHAR(10),TRUE,FILTER('SUMMARY DATA'!G:G,'SUMMARY DATA'!$D:$D=$C770,'SUMMARY DATA'!$B:$B=""RWS"")),"""")
  )
)"),"")</f>
        <v/>
      </c>
      <c r="H770" s="18" t="str">
        <f>IFERROR(__xludf.DUMMYFUNCTION("IFERROR(
  TEXTJOIN(CHAR(10),TRUE,FILTER('SUMMARY DATA'!H:H,'SUMMARY DATA'!$A:$A=$A770,'SUMMARY DATA'!$C:$C=$B770,'SUMMARY DATA'!$B:$B=""RWS"",'SUMMARY DATA'!$H:$H=$D770)),
  IF(
    OR(
      ISNUMBER(SEARCH(""CDM CASH DEPOSIT"",$C770)),
      ISNUMBER(S"&amp;"EARCH(""CASH DEPOSIT"",$C770))
    ),
    """",
    IFERROR(TEXTJOIN(CHAR(10),TRUE,FILTER('SUMMARY DATA'!H:H,'SUMMARY DATA'!$D:$D=$C770,'SUMMARY DATA'!$B:$B=""RWS"",'SUMMARY DATA'!$H:$H=$D770)),"""")
  )
)"),"")</f>
        <v/>
      </c>
      <c r="I770" s="18" t="str">
        <f>IFERROR(__xludf.DUMMYFUNCTION("IF(H770="""","""",
SUM(ARRAYFORMULA(VALUE(SPLIT(H770,CHAR(10)))))
)"),"")</f>
        <v/>
      </c>
      <c r="J770" s="17" t="str">
        <f>IFERROR(__xludf.DUMMYFUNCTION("IFERROR(
  TEXTJOIN(CHAR(10),TRUE,FILTER('SUMMARY DATA'!I:I,'SUMMARY DATA'!$A:$A=$A770,'SUMMARY DATA'!$C:$C=$B770,'SUMMARY DATA'!$B:$B=""RWS"")),
  IF(
    OR(
      ISNUMBER(SEARCH(""CDM CASH DEPOSIT"",$C770)),
      ISNUMBER(SEARCH(""CASH DEPOSIT"",$C77"&amp;"0)),
      COUNTIFS('SUMMARY DATA'!$D:$D,$C770,'SUMMARY DATA'!$B:$B,""RWS"")&lt;&gt;1
    ),
    """",
    IFERROR(TEXTJOIN(CHAR(10),TRUE,FILTER('SUMMARY DATA'!I:I,'SUMMARY DATA'!$D:$D=$C770,'SUMMARY DATA'!$B:$B=""RWS"")),"""")
  )
)"),"")</f>
        <v/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Height="1" spans="1:27">
      <c r="A771" s="2" t="s">
        <v>2309</v>
      </c>
      <c r="B771" s="15">
        <v>46055</v>
      </c>
      <c r="C771" s="2" t="s">
        <v>2310</v>
      </c>
      <c r="D771" s="3">
        <v>75</v>
      </c>
      <c r="E771" s="16" t="str">
        <f>IFERROR(__xludf.DUMMYFUNCTION("IFERROR(
  TEXTJOIN(CHAR(10),TRUE,FILTER('SUMMARY DATA'!E:E,'SUMMARY DATA'!$A:$A=$A771,'SUMMARY DATA'!$C:$C=$B771,'SUMMARY DATA'!$B:$B=""RWS"")),
  IF(
    OR(
      ISNUMBER(SEARCH(""CDM CASH DEPOSIT"",$C771)),
      ISNUMBER(SEARCH(""CASH DEPOSIT"",$C77"&amp;"1)),
      COUNTIFS('SUMMARY DATA'!$D:$D,$C771,'SUMMARY DATA'!$B:$B,""RWS"")&lt;&gt;1
    ),
    """",
    IFERROR(TEXTJOIN(CHAR(10),TRUE,FILTER('SUMMARY DATA'!E:E,'SUMMARY DATA'!$D:$D=$C771,'SUMMARY DATA'!$B:$B=""RWS"")),"""")
  )
)"),"")</f>
        <v/>
      </c>
      <c r="F771" s="17" t="str">
        <f>IFERROR(__xludf.DUMMYFUNCTION("IFERROR(
  TEXTJOIN(CHAR(10),TRUE,FILTER('SUMMARY DATA'!F:F,'SUMMARY DATA'!$A:$A=$A771,'SUMMARY DATA'!$C:$C=$B771,'SUMMARY DATA'!$B:$B=""RWS"")),
  IF(
    OR(
      ISNUMBER(SEARCH(""CDM CASH DEPOSIT"",$C771)),
      ISNUMBER(SEARCH(""CASH DEPOSIT"",$C77"&amp;"1)),
      COUNTIFS('SUMMARY DATA'!$D:$D,$C771,'SUMMARY DATA'!$B:$B,""RWS"")&lt;&gt;1
    ),
    """",
    IFERROR(TEXTJOIN(CHAR(10),TRUE,FILTER('SUMMARY DATA'!F:F,'SUMMARY DATA'!$D:$D=$C771,'SUMMARY DATA'!$B:$B=""RWS"")),"""")
  )
)"),"")</f>
        <v/>
      </c>
      <c r="G771" s="17" t="str">
        <f>IFERROR(__xludf.DUMMYFUNCTION("IFERROR(
  TEXTJOIN(CHAR(10),TRUE,FILTER('SUMMARY DATA'!G:G,'SUMMARY DATA'!$A:$A=$A771,'SUMMARY DATA'!$C:$C=$B771,'SUMMARY DATA'!$B:$B=""RWS"")),
  IF(
    OR(
      ISNUMBER(SEARCH(""CDM CASH DEPOSIT"",$C771)),
      ISNUMBER(SEARCH(""CASH DEPOSIT"",$C77"&amp;"1)),
      COUNTIFS('SUMMARY DATA'!$D:$D,$C771,'SUMMARY DATA'!$B:$B,""RWS"")&lt;&gt;1
    ),
    """",
    IFERROR(TEXTJOIN(CHAR(10),TRUE,FILTER('SUMMARY DATA'!G:G,'SUMMARY DATA'!$D:$D=$C771,'SUMMARY DATA'!$B:$B=""RWS"")),"""")
  )
)"),"")</f>
        <v/>
      </c>
      <c r="H771" s="18" t="str">
        <f>IFERROR(__xludf.DUMMYFUNCTION("IFERROR(
  TEXTJOIN(CHAR(10),TRUE,FILTER('SUMMARY DATA'!H:H,'SUMMARY DATA'!$A:$A=$A771,'SUMMARY DATA'!$C:$C=$B771,'SUMMARY DATA'!$B:$B=""RWS"",'SUMMARY DATA'!$H:$H=$D771)),
  IF(
    OR(
      ISNUMBER(SEARCH(""CDM CASH DEPOSIT"",$C771)),
      ISNUMBER(S"&amp;"EARCH(""CASH DEPOSIT"",$C771))
    ),
    """",
    IFERROR(TEXTJOIN(CHAR(10),TRUE,FILTER('SUMMARY DATA'!H:H,'SUMMARY DATA'!$D:$D=$C771,'SUMMARY DATA'!$B:$B=""RWS"",'SUMMARY DATA'!$H:$H=$D771)),"""")
  )
)"),"")</f>
        <v/>
      </c>
      <c r="I771" s="18" t="str">
        <f>IFERROR(__xludf.DUMMYFUNCTION("IF(H771="""","""",
SUM(ARRAYFORMULA(VALUE(SPLIT(H771,CHAR(10)))))
)"),"")</f>
        <v/>
      </c>
      <c r="J771" s="17" t="str">
        <f>IFERROR(__xludf.DUMMYFUNCTION("IFERROR(
  TEXTJOIN(CHAR(10),TRUE,FILTER('SUMMARY DATA'!I:I,'SUMMARY DATA'!$A:$A=$A771,'SUMMARY DATA'!$C:$C=$B771,'SUMMARY DATA'!$B:$B=""RWS"")),
  IF(
    OR(
      ISNUMBER(SEARCH(""CDM CASH DEPOSIT"",$C771)),
      ISNUMBER(SEARCH(""CASH DEPOSIT"",$C77"&amp;"1)),
      COUNTIFS('SUMMARY DATA'!$D:$D,$C771,'SUMMARY DATA'!$B:$B,""RWS"")&lt;&gt;1
    ),
    """",
    IFERROR(TEXTJOIN(CHAR(10),TRUE,FILTER('SUMMARY DATA'!I:I,'SUMMARY DATA'!$D:$D=$C771,'SUMMARY DATA'!$B:$B=""RWS"")),"""")
  )
)"),"")</f>
        <v/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Height="1" spans="1:27">
      <c r="A772" s="2" t="s">
        <v>2311</v>
      </c>
      <c r="B772" s="15">
        <v>46055</v>
      </c>
      <c r="C772" s="2" t="s">
        <v>2312</v>
      </c>
      <c r="D772" s="3">
        <v>168</v>
      </c>
      <c r="E772" s="16" t="str">
        <f>IFERROR(__xludf.DUMMYFUNCTION("IFERROR(
  TEXTJOIN(CHAR(10),TRUE,FILTER('SUMMARY DATA'!E:E,'SUMMARY DATA'!$A:$A=$A772,'SUMMARY DATA'!$C:$C=$B772,'SUMMARY DATA'!$B:$B=""RWS"")),
  IF(
    OR(
      ISNUMBER(SEARCH(""CDM CASH DEPOSIT"",$C772)),
      ISNUMBER(SEARCH(""CASH DEPOSIT"",$C77"&amp;"2)),
      COUNTIFS('SUMMARY DATA'!$D:$D,$C772,'SUMMARY DATA'!$B:$B,""RWS"")&lt;&gt;1
    ),
    """",
    IFERROR(TEXTJOIN(CHAR(10),TRUE,FILTER('SUMMARY DATA'!E:E,'SUMMARY DATA'!$D:$D=$C772,'SUMMARY DATA'!$B:$B=""RWS"")),"""")
  )
)"),"")</f>
        <v/>
      </c>
      <c r="F772" s="17" t="str">
        <f>IFERROR(__xludf.DUMMYFUNCTION("IFERROR(
  TEXTJOIN(CHAR(10),TRUE,FILTER('SUMMARY DATA'!F:F,'SUMMARY DATA'!$A:$A=$A772,'SUMMARY DATA'!$C:$C=$B772,'SUMMARY DATA'!$B:$B=""RWS"")),
  IF(
    OR(
      ISNUMBER(SEARCH(""CDM CASH DEPOSIT"",$C772)),
      ISNUMBER(SEARCH(""CASH DEPOSIT"",$C77"&amp;"2)),
      COUNTIFS('SUMMARY DATA'!$D:$D,$C772,'SUMMARY DATA'!$B:$B,""RWS"")&lt;&gt;1
    ),
    """",
    IFERROR(TEXTJOIN(CHAR(10),TRUE,FILTER('SUMMARY DATA'!F:F,'SUMMARY DATA'!$D:$D=$C772,'SUMMARY DATA'!$B:$B=""RWS"")),"""")
  )
)"),"")</f>
        <v/>
      </c>
      <c r="G772" s="17" t="str">
        <f>IFERROR(__xludf.DUMMYFUNCTION("IFERROR(
  TEXTJOIN(CHAR(10),TRUE,FILTER('SUMMARY DATA'!G:G,'SUMMARY DATA'!$A:$A=$A772,'SUMMARY DATA'!$C:$C=$B772,'SUMMARY DATA'!$B:$B=""RWS"")),
  IF(
    OR(
      ISNUMBER(SEARCH(""CDM CASH DEPOSIT"",$C772)),
      ISNUMBER(SEARCH(""CASH DEPOSIT"",$C77"&amp;"2)),
      COUNTIFS('SUMMARY DATA'!$D:$D,$C772,'SUMMARY DATA'!$B:$B,""RWS"")&lt;&gt;1
    ),
    """",
    IFERROR(TEXTJOIN(CHAR(10),TRUE,FILTER('SUMMARY DATA'!G:G,'SUMMARY DATA'!$D:$D=$C772,'SUMMARY DATA'!$B:$B=""RWS"")),"""")
  )
)"),"")</f>
        <v/>
      </c>
      <c r="H772" s="18" t="str">
        <f>IFERROR(__xludf.DUMMYFUNCTION("IFERROR(
  TEXTJOIN(CHAR(10),TRUE,FILTER('SUMMARY DATA'!H:H,'SUMMARY DATA'!$A:$A=$A772,'SUMMARY DATA'!$C:$C=$B772,'SUMMARY DATA'!$B:$B=""RWS"",'SUMMARY DATA'!$H:$H=$D772)),
  IF(
    OR(
      ISNUMBER(SEARCH(""CDM CASH DEPOSIT"",$C772)),
      ISNUMBER(S"&amp;"EARCH(""CASH DEPOSIT"",$C772))
    ),
    """",
    IFERROR(TEXTJOIN(CHAR(10),TRUE,FILTER('SUMMARY DATA'!H:H,'SUMMARY DATA'!$D:$D=$C772,'SUMMARY DATA'!$B:$B=""RWS"",'SUMMARY DATA'!$H:$H=$D772)),"""")
  )
)"),"")</f>
        <v/>
      </c>
      <c r="I772" s="18" t="str">
        <f>IFERROR(__xludf.DUMMYFUNCTION("IF(H772="""","""",
SUM(ARRAYFORMULA(VALUE(SPLIT(H772,CHAR(10)))))
)"),"")</f>
        <v/>
      </c>
      <c r="J772" s="17" t="str">
        <f>IFERROR(__xludf.DUMMYFUNCTION("IFERROR(
  TEXTJOIN(CHAR(10),TRUE,FILTER('SUMMARY DATA'!I:I,'SUMMARY DATA'!$A:$A=$A772,'SUMMARY DATA'!$C:$C=$B772,'SUMMARY DATA'!$B:$B=""RWS"")),
  IF(
    OR(
      ISNUMBER(SEARCH(""CDM CASH DEPOSIT"",$C772)),
      ISNUMBER(SEARCH(""CASH DEPOSIT"",$C77"&amp;"2)),
      COUNTIFS('SUMMARY DATA'!$D:$D,$C772,'SUMMARY DATA'!$B:$B,""RWS"")&lt;&gt;1
    ),
    """",
    IFERROR(TEXTJOIN(CHAR(10),TRUE,FILTER('SUMMARY DATA'!I:I,'SUMMARY DATA'!$D:$D=$C772,'SUMMARY DATA'!$B:$B=""RWS"")),"""")
  )
)"),"")</f>
        <v/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Height="1" spans="1:27">
      <c r="A773" s="2" t="s">
        <v>2313</v>
      </c>
      <c r="B773" s="15">
        <v>46055</v>
      </c>
      <c r="C773" s="2" t="s">
        <v>645</v>
      </c>
      <c r="D773" s="3">
        <v>1</v>
      </c>
      <c r="E773" s="16" t="str">
        <f>IFERROR(__xludf.DUMMYFUNCTION("IFERROR(
  TEXTJOIN(CHAR(10),TRUE,FILTER('SUMMARY DATA'!E:E,'SUMMARY DATA'!$A:$A=$A773,'SUMMARY DATA'!$C:$C=$B773,'SUMMARY DATA'!$B:$B=""RWS"")),
  IF(
    OR(
      ISNUMBER(SEARCH(""CDM CASH DEPOSIT"",$C773)),
      ISNUMBER(SEARCH(""CASH DEPOSIT"",$C77"&amp;"3)),
      COUNTIFS('SUMMARY DATA'!$D:$D,$C773,'SUMMARY DATA'!$B:$B,""RWS"")&lt;&gt;1
    ),
    """",
    IFERROR(TEXTJOIN(CHAR(10),TRUE,FILTER('SUMMARY DATA'!E:E,'SUMMARY DATA'!$D:$D=$C773,'SUMMARY DATA'!$B:$B=""RWS"")),"""")
  )
)"),"")</f>
        <v/>
      </c>
      <c r="F773" s="17" t="str">
        <f>IFERROR(__xludf.DUMMYFUNCTION("IFERROR(
  TEXTJOIN(CHAR(10),TRUE,FILTER('SUMMARY DATA'!F:F,'SUMMARY DATA'!$A:$A=$A773,'SUMMARY DATA'!$C:$C=$B773,'SUMMARY DATA'!$B:$B=""RWS"")),
  IF(
    OR(
      ISNUMBER(SEARCH(""CDM CASH DEPOSIT"",$C773)),
      ISNUMBER(SEARCH(""CASH DEPOSIT"",$C77"&amp;"3)),
      COUNTIFS('SUMMARY DATA'!$D:$D,$C773,'SUMMARY DATA'!$B:$B,""RWS"")&lt;&gt;1
    ),
    """",
    IFERROR(TEXTJOIN(CHAR(10),TRUE,FILTER('SUMMARY DATA'!F:F,'SUMMARY DATA'!$D:$D=$C773,'SUMMARY DATA'!$B:$B=""RWS"")),"""")
  )
)"),"")</f>
        <v/>
      </c>
      <c r="G773" s="17" t="str">
        <f>IFERROR(__xludf.DUMMYFUNCTION("IFERROR(
  TEXTJOIN(CHAR(10),TRUE,FILTER('SUMMARY DATA'!G:G,'SUMMARY DATA'!$A:$A=$A773,'SUMMARY DATA'!$C:$C=$B773,'SUMMARY DATA'!$B:$B=""RWS"")),
  IF(
    OR(
      ISNUMBER(SEARCH(""CDM CASH DEPOSIT"",$C773)),
      ISNUMBER(SEARCH(""CASH DEPOSIT"",$C77"&amp;"3)),
      COUNTIFS('SUMMARY DATA'!$D:$D,$C773,'SUMMARY DATA'!$B:$B,""RWS"")&lt;&gt;1
    ),
    """",
    IFERROR(TEXTJOIN(CHAR(10),TRUE,FILTER('SUMMARY DATA'!G:G,'SUMMARY DATA'!$D:$D=$C773,'SUMMARY DATA'!$B:$B=""RWS"")),"""")
  )
)"),"")</f>
        <v/>
      </c>
      <c r="H773" s="18" t="str">
        <f>IFERROR(__xludf.DUMMYFUNCTION("IFERROR(
  TEXTJOIN(CHAR(10),TRUE,FILTER('SUMMARY DATA'!H:H,'SUMMARY DATA'!$A:$A=$A773,'SUMMARY DATA'!$C:$C=$B773,'SUMMARY DATA'!$B:$B=""RWS"",'SUMMARY DATA'!$H:$H=$D773)),
  IF(
    OR(
      ISNUMBER(SEARCH(""CDM CASH DEPOSIT"",$C773)),
      ISNUMBER(S"&amp;"EARCH(""CASH DEPOSIT"",$C773))
    ),
    """",
    IFERROR(TEXTJOIN(CHAR(10),TRUE,FILTER('SUMMARY DATA'!H:H,'SUMMARY DATA'!$D:$D=$C773,'SUMMARY DATA'!$B:$B=""RWS"",'SUMMARY DATA'!$H:$H=$D773)),"""")
  )
)"),"")</f>
        <v/>
      </c>
      <c r="I773" s="18" t="str">
        <f>IFERROR(__xludf.DUMMYFUNCTION("IF(H773="""","""",
SUM(ARRAYFORMULA(VALUE(SPLIT(H773,CHAR(10)))))
)"),"")</f>
        <v/>
      </c>
      <c r="J773" s="17" t="str">
        <f>IFERROR(__xludf.DUMMYFUNCTION("IFERROR(
  TEXTJOIN(CHAR(10),TRUE,FILTER('SUMMARY DATA'!I:I,'SUMMARY DATA'!$A:$A=$A773,'SUMMARY DATA'!$C:$C=$B773,'SUMMARY DATA'!$B:$B=""RWS"")),
  IF(
    OR(
      ISNUMBER(SEARCH(""CDM CASH DEPOSIT"",$C773)),
      ISNUMBER(SEARCH(""CASH DEPOSIT"",$C77"&amp;"3)),
      COUNTIFS('SUMMARY DATA'!$D:$D,$C773,'SUMMARY DATA'!$B:$B,""RWS"")&lt;&gt;1
    ),
    """",
    IFERROR(TEXTJOIN(CHAR(10),TRUE,FILTER('SUMMARY DATA'!I:I,'SUMMARY DATA'!$D:$D=$C773,'SUMMARY DATA'!$B:$B=""RWS"")),"""")
  )
)"),"")</f>
        <v/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Height="1" spans="1:27">
      <c r="A774" s="2" t="s">
        <v>2314</v>
      </c>
      <c r="B774" s="15">
        <v>46055</v>
      </c>
      <c r="C774" s="2" t="s">
        <v>2315</v>
      </c>
      <c r="D774" s="3">
        <v>1668.71</v>
      </c>
      <c r="E774" s="16" t="str">
        <f>IFERROR(__xludf.DUMMYFUNCTION("IFERROR(
  TEXTJOIN(CHAR(10),TRUE,FILTER('SUMMARY DATA'!E:E,'SUMMARY DATA'!$A:$A=$A774,'SUMMARY DATA'!$C:$C=$B774,'SUMMARY DATA'!$B:$B=""RWS"")),
  IF(
    OR(
      ISNUMBER(SEARCH(""CDM CASH DEPOSIT"",$C774)),
      ISNUMBER(SEARCH(""CASH DEPOSIT"",$C77"&amp;"4)),
      COUNTIFS('SUMMARY DATA'!$D:$D,$C774,'SUMMARY DATA'!$B:$B,""RWS"")&lt;&gt;1
    ),
    """",
    IFERROR(TEXTJOIN(CHAR(10),TRUE,FILTER('SUMMARY DATA'!E:E,'SUMMARY DATA'!$D:$D=$C774,'SUMMARY DATA'!$B:$B=""RWS"")),"""")
  )
)"),"")</f>
        <v/>
      </c>
      <c r="F774" s="17" t="str">
        <f>IFERROR(__xludf.DUMMYFUNCTION("IFERROR(
  TEXTJOIN(CHAR(10),TRUE,FILTER('SUMMARY DATA'!F:F,'SUMMARY DATA'!$A:$A=$A774,'SUMMARY DATA'!$C:$C=$B774,'SUMMARY DATA'!$B:$B=""RWS"")),
  IF(
    OR(
      ISNUMBER(SEARCH(""CDM CASH DEPOSIT"",$C774)),
      ISNUMBER(SEARCH(""CASH DEPOSIT"",$C77"&amp;"4)),
      COUNTIFS('SUMMARY DATA'!$D:$D,$C774,'SUMMARY DATA'!$B:$B,""RWS"")&lt;&gt;1
    ),
    """",
    IFERROR(TEXTJOIN(CHAR(10),TRUE,FILTER('SUMMARY DATA'!F:F,'SUMMARY DATA'!$D:$D=$C774,'SUMMARY DATA'!$B:$B=""RWS"")),"""")
  )
)"),"")</f>
        <v/>
      </c>
      <c r="G774" s="17" t="str">
        <f>IFERROR(__xludf.DUMMYFUNCTION("IFERROR(
  TEXTJOIN(CHAR(10),TRUE,FILTER('SUMMARY DATA'!G:G,'SUMMARY DATA'!$A:$A=$A774,'SUMMARY DATA'!$C:$C=$B774,'SUMMARY DATA'!$B:$B=""RWS"")),
  IF(
    OR(
      ISNUMBER(SEARCH(""CDM CASH DEPOSIT"",$C774)),
      ISNUMBER(SEARCH(""CASH DEPOSIT"",$C77"&amp;"4)),
      COUNTIFS('SUMMARY DATA'!$D:$D,$C774,'SUMMARY DATA'!$B:$B,""RWS"")&lt;&gt;1
    ),
    """",
    IFERROR(TEXTJOIN(CHAR(10),TRUE,FILTER('SUMMARY DATA'!G:G,'SUMMARY DATA'!$D:$D=$C774,'SUMMARY DATA'!$B:$B=""RWS"")),"""")
  )
)"),"")</f>
        <v/>
      </c>
      <c r="H774" s="18" t="str">
        <f>IFERROR(__xludf.DUMMYFUNCTION("IFERROR(
  TEXTJOIN(CHAR(10),TRUE,FILTER('SUMMARY DATA'!H:H,'SUMMARY DATA'!$A:$A=$A774,'SUMMARY DATA'!$C:$C=$B774,'SUMMARY DATA'!$B:$B=""RWS"",'SUMMARY DATA'!$H:$H=$D774)),
  IF(
    OR(
      ISNUMBER(SEARCH(""CDM CASH DEPOSIT"",$C774)),
      ISNUMBER(S"&amp;"EARCH(""CASH DEPOSIT"",$C774))
    ),
    """",
    IFERROR(TEXTJOIN(CHAR(10),TRUE,FILTER('SUMMARY DATA'!H:H,'SUMMARY DATA'!$D:$D=$C774,'SUMMARY DATA'!$B:$B=""RWS"",'SUMMARY DATA'!$H:$H=$D774)),"""")
  )
)"),"")</f>
        <v/>
      </c>
      <c r="I774" s="18" t="str">
        <f>IFERROR(__xludf.DUMMYFUNCTION("IF(H774="""","""",
SUM(ARRAYFORMULA(VALUE(SPLIT(H774,CHAR(10)))))
)"),"")</f>
        <v/>
      </c>
      <c r="J774" s="17" t="str">
        <f>IFERROR(__xludf.DUMMYFUNCTION("IFERROR(
  TEXTJOIN(CHAR(10),TRUE,FILTER('SUMMARY DATA'!I:I,'SUMMARY DATA'!$A:$A=$A774,'SUMMARY DATA'!$C:$C=$B774,'SUMMARY DATA'!$B:$B=""RWS"")),
  IF(
    OR(
      ISNUMBER(SEARCH(""CDM CASH DEPOSIT"",$C774)),
      ISNUMBER(SEARCH(""CASH DEPOSIT"",$C77"&amp;"4)),
      COUNTIFS('SUMMARY DATA'!$D:$D,$C774,'SUMMARY DATA'!$B:$B,""RWS"")&lt;&gt;1
    ),
    """",
    IFERROR(TEXTJOIN(CHAR(10),TRUE,FILTER('SUMMARY DATA'!I:I,'SUMMARY DATA'!$D:$D=$C774,'SUMMARY DATA'!$B:$B=""RWS"")),"""")
  )
)"),"")</f>
        <v/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Height="1" spans="1:27">
      <c r="A775" s="2" t="s">
        <v>2316</v>
      </c>
      <c r="B775" s="15">
        <v>46055</v>
      </c>
      <c r="C775" s="2" t="s">
        <v>2317</v>
      </c>
      <c r="D775" s="3">
        <v>239.05</v>
      </c>
      <c r="E775" s="16" t="str">
        <f>IFERROR(__xludf.DUMMYFUNCTION("IFERROR(
  TEXTJOIN(CHAR(10),TRUE,FILTER('SUMMARY DATA'!E:E,'SUMMARY DATA'!$A:$A=$A775,'SUMMARY DATA'!$C:$C=$B775,'SUMMARY DATA'!$B:$B=""RWS"")),
  IF(
    OR(
      ISNUMBER(SEARCH(""CDM CASH DEPOSIT"",$C775)),
      ISNUMBER(SEARCH(""CASH DEPOSIT"",$C77"&amp;"5)),
      COUNTIFS('SUMMARY DATA'!$D:$D,$C775,'SUMMARY DATA'!$B:$B,""RWS"")&lt;&gt;1
    ),
    """",
    IFERROR(TEXTJOIN(CHAR(10),TRUE,FILTER('SUMMARY DATA'!E:E,'SUMMARY DATA'!$D:$D=$C775,'SUMMARY DATA'!$B:$B=""RWS"")),"""")
  )
)"),"")</f>
        <v/>
      </c>
      <c r="F775" s="17" t="str">
        <f>IFERROR(__xludf.DUMMYFUNCTION("IFERROR(
  TEXTJOIN(CHAR(10),TRUE,FILTER('SUMMARY DATA'!F:F,'SUMMARY DATA'!$A:$A=$A775,'SUMMARY DATA'!$C:$C=$B775,'SUMMARY DATA'!$B:$B=""RWS"")),
  IF(
    OR(
      ISNUMBER(SEARCH(""CDM CASH DEPOSIT"",$C775)),
      ISNUMBER(SEARCH(""CASH DEPOSIT"",$C77"&amp;"5)),
      COUNTIFS('SUMMARY DATA'!$D:$D,$C775,'SUMMARY DATA'!$B:$B,""RWS"")&lt;&gt;1
    ),
    """",
    IFERROR(TEXTJOIN(CHAR(10),TRUE,FILTER('SUMMARY DATA'!F:F,'SUMMARY DATA'!$D:$D=$C775,'SUMMARY DATA'!$B:$B=""RWS"")),"""")
  )
)"),"")</f>
        <v/>
      </c>
      <c r="G775" s="17" t="str">
        <f>IFERROR(__xludf.DUMMYFUNCTION("IFERROR(
  TEXTJOIN(CHAR(10),TRUE,FILTER('SUMMARY DATA'!G:G,'SUMMARY DATA'!$A:$A=$A775,'SUMMARY DATA'!$C:$C=$B775,'SUMMARY DATA'!$B:$B=""RWS"")),
  IF(
    OR(
      ISNUMBER(SEARCH(""CDM CASH DEPOSIT"",$C775)),
      ISNUMBER(SEARCH(""CASH DEPOSIT"",$C77"&amp;"5)),
      COUNTIFS('SUMMARY DATA'!$D:$D,$C775,'SUMMARY DATA'!$B:$B,""RWS"")&lt;&gt;1
    ),
    """",
    IFERROR(TEXTJOIN(CHAR(10),TRUE,FILTER('SUMMARY DATA'!G:G,'SUMMARY DATA'!$D:$D=$C775,'SUMMARY DATA'!$B:$B=""RWS"")),"""")
  )
)"),"")</f>
        <v/>
      </c>
      <c r="H775" s="18" t="str">
        <f>IFERROR(__xludf.DUMMYFUNCTION("IFERROR(
  TEXTJOIN(CHAR(10),TRUE,FILTER('SUMMARY DATA'!H:H,'SUMMARY DATA'!$A:$A=$A775,'SUMMARY DATA'!$C:$C=$B775,'SUMMARY DATA'!$B:$B=""RWS"",'SUMMARY DATA'!$H:$H=$D775)),
  IF(
    OR(
      ISNUMBER(SEARCH(""CDM CASH DEPOSIT"",$C775)),
      ISNUMBER(S"&amp;"EARCH(""CASH DEPOSIT"",$C775))
    ),
    """",
    IFERROR(TEXTJOIN(CHAR(10),TRUE,FILTER('SUMMARY DATA'!H:H,'SUMMARY DATA'!$D:$D=$C775,'SUMMARY DATA'!$B:$B=""RWS"",'SUMMARY DATA'!$H:$H=$D775)),"""")
  )
)"),"")</f>
        <v/>
      </c>
      <c r="I775" s="18" t="str">
        <f>IFERROR(__xludf.DUMMYFUNCTION("IF(H775="""","""",
SUM(ARRAYFORMULA(VALUE(SPLIT(H775,CHAR(10)))))
)"),"")</f>
        <v/>
      </c>
      <c r="J775" s="17" t="str">
        <f>IFERROR(__xludf.DUMMYFUNCTION("IFERROR(
  TEXTJOIN(CHAR(10),TRUE,FILTER('SUMMARY DATA'!I:I,'SUMMARY DATA'!$A:$A=$A775,'SUMMARY DATA'!$C:$C=$B775,'SUMMARY DATA'!$B:$B=""RWS"")),
  IF(
    OR(
      ISNUMBER(SEARCH(""CDM CASH DEPOSIT"",$C775)),
      ISNUMBER(SEARCH(""CASH DEPOSIT"",$C77"&amp;"5)),
      COUNTIFS('SUMMARY DATA'!$D:$D,$C775,'SUMMARY DATA'!$B:$B,""RWS"")&lt;&gt;1
    ),
    """",
    IFERROR(TEXTJOIN(CHAR(10),TRUE,FILTER('SUMMARY DATA'!I:I,'SUMMARY DATA'!$D:$D=$C775,'SUMMARY DATA'!$B:$B=""RWS"")),"""")
  )
)"),"")</f>
        <v/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Height="1" spans="1:27">
      <c r="A776" s="2" t="s">
        <v>2318</v>
      </c>
      <c r="B776" s="15">
        <v>46055</v>
      </c>
      <c r="C776" s="2" t="s">
        <v>192</v>
      </c>
      <c r="D776" s="3">
        <v>66.76</v>
      </c>
      <c r="E776" s="16" t="str">
        <f>IFERROR(__xludf.DUMMYFUNCTION("IFERROR(
  TEXTJOIN(CHAR(10),TRUE,FILTER('SUMMARY DATA'!E:E,'SUMMARY DATA'!$A:$A=$A776,'SUMMARY DATA'!$C:$C=$B776,'SUMMARY DATA'!$B:$B=""RWS"")),
  IF(
    OR(
      ISNUMBER(SEARCH(""CDM CASH DEPOSIT"",$C776)),
      ISNUMBER(SEARCH(""CASH DEPOSIT"",$C77"&amp;"6)),
      COUNTIFS('SUMMARY DATA'!$D:$D,$C776,'SUMMARY DATA'!$B:$B,""RWS"")&lt;&gt;1
    ),
    """",
    IFERROR(TEXTJOIN(CHAR(10),TRUE,FILTER('SUMMARY DATA'!E:E,'SUMMARY DATA'!$D:$D=$C776,'SUMMARY DATA'!$B:$B=""RWS"")),"""")
  )
)"),"")</f>
        <v/>
      </c>
      <c r="F776" s="17" t="str">
        <f>IFERROR(__xludf.DUMMYFUNCTION("IFERROR(
  TEXTJOIN(CHAR(10),TRUE,FILTER('SUMMARY DATA'!F:F,'SUMMARY DATA'!$A:$A=$A776,'SUMMARY DATA'!$C:$C=$B776,'SUMMARY DATA'!$B:$B=""RWS"")),
  IF(
    OR(
      ISNUMBER(SEARCH(""CDM CASH DEPOSIT"",$C776)),
      ISNUMBER(SEARCH(""CASH DEPOSIT"",$C77"&amp;"6)),
      COUNTIFS('SUMMARY DATA'!$D:$D,$C776,'SUMMARY DATA'!$B:$B,""RWS"")&lt;&gt;1
    ),
    """",
    IFERROR(TEXTJOIN(CHAR(10),TRUE,FILTER('SUMMARY DATA'!F:F,'SUMMARY DATA'!$D:$D=$C776,'SUMMARY DATA'!$B:$B=""RWS"")),"""")
  )
)"),"")</f>
        <v/>
      </c>
      <c r="G776" s="17" t="str">
        <f>IFERROR(__xludf.DUMMYFUNCTION("IFERROR(
  TEXTJOIN(CHAR(10),TRUE,FILTER('SUMMARY DATA'!G:G,'SUMMARY DATA'!$A:$A=$A776,'SUMMARY DATA'!$C:$C=$B776,'SUMMARY DATA'!$B:$B=""RWS"")),
  IF(
    OR(
      ISNUMBER(SEARCH(""CDM CASH DEPOSIT"",$C776)),
      ISNUMBER(SEARCH(""CASH DEPOSIT"",$C77"&amp;"6)),
      COUNTIFS('SUMMARY DATA'!$D:$D,$C776,'SUMMARY DATA'!$B:$B,""RWS"")&lt;&gt;1
    ),
    """",
    IFERROR(TEXTJOIN(CHAR(10),TRUE,FILTER('SUMMARY DATA'!G:G,'SUMMARY DATA'!$D:$D=$C776,'SUMMARY DATA'!$B:$B=""RWS"")),"""")
  )
)"),"")</f>
        <v/>
      </c>
      <c r="H776" s="18" t="str">
        <f>IFERROR(__xludf.DUMMYFUNCTION("IFERROR(
  TEXTJOIN(CHAR(10),TRUE,FILTER('SUMMARY DATA'!H:H,'SUMMARY DATA'!$A:$A=$A776,'SUMMARY DATA'!$C:$C=$B776,'SUMMARY DATA'!$B:$B=""RWS"",'SUMMARY DATA'!$H:$H=$D776)),
  IF(
    OR(
      ISNUMBER(SEARCH(""CDM CASH DEPOSIT"",$C776)),
      ISNUMBER(S"&amp;"EARCH(""CASH DEPOSIT"",$C776))
    ),
    """",
    IFERROR(TEXTJOIN(CHAR(10),TRUE,FILTER('SUMMARY DATA'!H:H,'SUMMARY DATA'!$D:$D=$C776,'SUMMARY DATA'!$B:$B=""RWS"",'SUMMARY DATA'!$H:$H=$D776)),"""")
  )
)"),"")</f>
        <v/>
      </c>
      <c r="I776" s="18" t="str">
        <f>IFERROR(__xludf.DUMMYFUNCTION("IF(H776="""","""",
SUM(ARRAYFORMULA(VALUE(SPLIT(H776,CHAR(10)))))
)"),"")</f>
        <v/>
      </c>
      <c r="J776" s="17" t="str">
        <f>IFERROR(__xludf.DUMMYFUNCTION("IFERROR(
  TEXTJOIN(CHAR(10),TRUE,FILTER('SUMMARY DATA'!I:I,'SUMMARY DATA'!$A:$A=$A776,'SUMMARY DATA'!$C:$C=$B776,'SUMMARY DATA'!$B:$B=""RWS"")),
  IF(
    OR(
      ISNUMBER(SEARCH(""CDM CASH DEPOSIT"",$C776)),
      ISNUMBER(SEARCH(""CASH DEPOSIT"",$C77"&amp;"6)),
      COUNTIFS('SUMMARY DATA'!$D:$D,$C776,'SUMMARY DATA'!$B:$B,""RWS"")&lt;&gt;1
    ),
    """",
    IFERROR(TEXTJOIN(CHAR(10),TRUE,FILTER('SUMMARY DATA'!I:I,'SUMMARY DATA'!$D:$D=$C776,'SUMMARY DATA'!$B:$B=""RWS"")),"""")
  )
)"),"")</f>
        <v/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Height="1" spans="1:27">
      <c r="A777" s="2" t="s">
        <v>2319</v>
      </c>
      <c r="B777" s="15">
        <v>46055</v>
      </c>
      <c r="C777" s="2" t="s">
        <v>2320</v>
      </c>
      <c r="D777" s="3">
        <v>503.8</v>
      </c>
      <c r="E777" s="16" t="str">
        <f>IFERROR(__xludf.DUMMYFUNCTION("IFERROR(
  TEXTJOIN(CHAR(10),TRUE,FILTER('SUMMARY DATA'!E:E,'SUMMARY DATA'!$A:$A=$A777,'SUMMARY DATA'!$C:$C=$B777,'SUMMARY DATA'!$B:$B=""RWS"")),
  IF(
    OR(
      ISNUMBER(SEARCH(""CDM CASH DEPOSIT"",$C777)),
      ISNUMBER(SEARCH(""CASH DEPOSIT"",$C77"&amp;"7)),
      COUNTIFS('SUMMARY DATA'!$D:$D,$C777,'SUMMARY DATA'!$B:$B,""RWS"")&lt;&gt;1
    ),
    """",
    IFERROR(TEXTJOIN(CHAR(10),TRUE,FILTER('SUMMARY DATA'!E:E,'SUMMARY DATA'!$D:$D=$C777,'SUMMARY DATA'!$B:$B=""RWS"")),"""")
  )
)"),"")</f>
        <v/>
      </c>
      <c r="F777" s="17" t="str">
        <f>IFERROR(__xludf.DUMMYFUNCTION("IFERROR(
  TEXTJOIN(CHAR(10),TRUE,FILTER('SUMMARY DATA'!F:F,'SUMMARY DATA'!$A:$A=$A777,'SUMMARY DATA'!$C:$C=$B777,'SUMMARY DATA'!$B:$B=""RWS"")),
  IF(
    OR(
      ISNUMBER(SEARCH(""CDM CASH DEPOSIT"",$C777)),
      ISNUMBER(SEARCH(""CASH DEPOSIT"",$C77"&amp;"7)),
      COUNTIFS('SUMMARY DATA'!$D:$D,$C777,'SUMMARY DATA'!$B:$B,""RWS"")&lt;&gt;1
    ),
    """",
    IFERROR(TEXTJOIN(CHAR(10),TRUE,FILTER('SUMMARY DATA'!F:F,'SUMMARY DATA'!$D:$D=$C777,'SUMMARY DATA'!$B:$B=""RWS"")),"""")
  )
)"),"")</f>
        <v/>
      </c>
      <c r="G777" s="17" t="str">
        <f>IFERROR(__xludf.DUMMYFUNCTION("IFERROR(
  TEXTJOIN(CHAR(10),TRUE,FILTER('SUMMARY DATA'!G:G,'SUMMARY DATA'!$A:$A=$A777,'SUMMARY DATA'!$C:$C=$B777,'SUMMARY DATA'!$B:$B=""RWS"")),
  IF(
    OR(
      ISNUMBER(SEARCH(""CDM CASH DEPOSIT"",$C777)),
      ISNUMBER(SEARCH(""CASH DEPOSIT"",$C77"&amp;"7)),
      COUNTIFS('SUMMARY DATA'!$D:$D,$C777,'SUMMARY DATA'!$B:$B,""RWS"")&lt;&gt;1
    ),
    """",
    IFERROR(TEXTJOIN(CHAR(10),TRUE,FILTER('SUMMARY DATA'!G:G,'SUMMARY DATA'!$D:$D=$C777,'SUMMARY DATA'!$B:$B=""RWS"")),"""")
  )
)"),"")</f>
        <v/>
      </c>
      <c r="H777" s="18" t="str">
        <f>IFERROR(__xludf.DUMMYFUNCTION("IFERROR(
  TEXTJOIN(CHAR(10),TRUE,FILTER('SUMMARY DATA'!H:H,'SUMMARY DATA'!$A:$A=$A777,'SUMMARY DATA'!$C:$C=$B777,'SUMMARY DATA'!$B:$B=""RWS"",'SUMMARY DATA'!$H:$H=$D777)),
  IF(
    OR(
      ISNUMBER(SEARCH(""CDM CASH DEPOSIT"",$C777)),
      ISNUMBER(S"&amp;"EARCH(""CASH DEPOSIT"",$C777))
    ),
    """",
    IFERROR(TEXTJOIN(CHAR(10),TRUE,FILTER('SUMMARY DATA'!H:H,'SUMMARY DATA'!$D:$D=$C777,'SUMMARY DATA'!$B:$B=""RWS"",'SUMMARY DATA'!$H:$H=$D777)),"""")
  )
)"),"")</f>
        <v/>
      </c>
      <c r="I777" s="18" t="str">
        <f>IFERROR(__xludf.DUMMYFUNCTION("IF(H777="""","""",
SUM(ARRAYFORMULA(VALUE(SPLIT(H777,CHAR(10)))))
)"),"")</f>
        <v/>
      </c>
      <c r="J777" s="17" t="str">
        <f>IFERROR(__xludf.DUMMYFUNCTION("IFERROR(
  TEXTJOIN(CHAR(10),TRUE,FILTER('SUMMARY DATA'!I:I,'SUMMARY DATA'!$A:$A=$A777,'SUMMARY DATA'!$C:$C=$B777,'SUMMARY DATA'!$B:$B=""RWS"")),
  IF(
    OR(
      ISNUMBER(SEARCH(""CDM CASH DEPOSIT"",$C777)),
      ISNUMBER(SEARCH(""CASH DEPOSIT"",$C77"&amp;"7)),
      COUNTIFS('SUMMARY DATA'!$D:$D,$C777,'SUMMARY DATA'!$B:$B,""RWS"")&lt;&gt;1
    ),
    """",
    IFERROR(TEXTJOIN(CHAR(10),TRUE,FILTER('SUMMARY DATA'!I:I,'SUMMARY DATA'!$D:$D=$C777,'SUMMARY DATA'!$B:$B=""RWS"")),"""")
  )
)"),"")</f>
        <v/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Height="1" spans="1:27">
      <c r="A778" s="2"/>
      <c r="B778" s="15">
        <v>46056</v>
      </c>
      <c r="C778" s="2" t="s">
        <v>2321</v>
      </c>
      <c r="D778" s="3">
        <v>169</v>
      </c>
      <c r="E778" s="16" t="str">
        <f>IFERROR(__xludf.DUMMYFUNCTION("IFERROR(
  TEXTJOIN(CHAR(10),TRUE,FILTER('SUMMARY DATA'!E:E,'SUMMARY DATA'!$A:$A=$A778,'SUMMARY DATA'!$C:$C=$B778,'SUMMARY DATA'!$B:$B=""RWS"")),
  IF(
    OR(
      ISNUMBER(SEARCH(""CDM CASH DEPOSIT"",$C778)),
      ISNUMBER(SEARCH(""CASH DEPOSIT"",$C77"&amp;"8)),
      COUNTIFS('SUMMARY DATA'!$D:$D,$C778,'SUMMARY DATA'!$B:$B,""RWS"")&lt;&gt;1
    ),
    """",
    IFERROR(TEXTJOIN(CHAR(10),TRUE,FILTER('SUMMARY DATA'!E:E,'SUMMARY DATA'!$D:$D=$C778,'SUMMARY DATA'!$B:$B=""RWS"")),"""")
  )
)"),"")</f>
        <v/>
      </c>
      <c r="F778" s="17" t="str">
        <f>IFERROR(__xludf.DUMMYFUNCTION("IFERROR(
  TEXTJOIN(CHAR(10),TRUE,FILTER('SUMMARY DATA'!F:F,'SUMMARY DATA'!$A:$A=$A778,'SUMMARY DATA'!$C:$C=$B778,'SUMMARY DATA'!$B:$B=""RWS"")),
  IF(
    OR(
      ISNUMBER(SEARCH(""CDM CASH DEPOSIT"",$C778)),
      ISNUMBER(SEARCH(""CASH DEPOSIT"",$C77"&amp;"8)),
      COUNTIFS('SUMMARY DATA'!$D:$D,$C778,'SUMMARY DATA'!$B:$B,""RWS"")&lt;&gt;1
    ),
    """",
    IFERROR(TEXTJOIN(CHAR(10),TRUE,FILTER('SUMMARY DATA'!F:F,'SUMMARY DATA'!$D:$D=$C778,'SUMMARY DATA'!$B:$B=""RWS"")),"""")
  )
)"),"")</f>
        <v/>
      </c>
      <c r="G778" s="17" t="str">
        <f>IFERROR(__xludf.DUMMYFUNCTION("IFERROR(
  TEXTJOIN(CHAR(10),TRUE,FILTER('SUMMARY DATA'!G:G,'SUMMARY DATA'!$A:$A=$A778,'SUMMARY DATA'!$C:$C=$B778,'SUMMARY DATA'!$B:$B=""RWS"")),
  IF(
    OR(
      ISNUMBER(SEARCH(""CDM CASH DEPOSIT"",$C778)),
      ISNUMBER(SEARCH(""CASH DEPOSIT"",$C77"&amp;"8)),
      COUNTIFS('SUMMARY DATA'!$D:$D,$C778,'SUMMARY DATA'!$B:$B,""RWS"")&lt;&gt;1
    ),
    """",
    IFERROR(TEXTJOIN(CHAR(10),TRUE,FILTER('SUMMARY DATA'!G:G,'SUMMARY DATA'!$D:$D=$C778,'SUMMARY DATA'!$B:$B=""RWS"")),"""")
  )
)"),"")</f>
        <v/>
      </c>
      <c r="H778" s="18" t="str">
        <f>IFERROR(__xludf.DUMMYFUNCTION("IFERROR(
  TEXTJOIN(CHAR(10),TRUE,FILTER('SUMMARY DATA'!H:H,'SUMMARY DATA'!$A:$A=$A778,'SUMMARY DATA'!$C:$C=$B778,'SUMMARY DATA'!$B:$B=""RWS"",'SUMMARY DATA'!$H:$H=$D778)),
  IF(
    OR(
      ISNUMBER(SEARCH(""CDM CASH DEPOSIT"",$C778)),
      ISNUMBER(S"&amp;"EARCH(""CASH DEPOSIT"",$C778))
    ),
    """",
    IFERROR(TEXTJOIN(CHAR(10),TRUE,FILTER('SUMMARY DATA'!H:H,'SUMMARY DATA'!$D:$D=$C778,'SUMMARY DATA'!$B:$B=""RWS"",'SUMMARY DATA'!$H:$H=$D778)),"""")
  )
)"),"")</f>
        <v/>
      </c>
      <c r="I778" s="18" t="str">
        <f>IFERROR(__xludf.DUMMYFUNCTION("IF(H778="""","""",
SUM(ARRAYFORMULA(VALUE(SPLIT(H778,CHAR(10)))))
)"),"")</f>
        <v/>
      </c>
      <c r="J778" s="17" t="str">
        <f>IFERROR(__xludf.DUMMYFUNCTION("IFERROR(
  TEXTJOIN(CHAR(10),TRUE,FILTER('SUMMARY DATA'!I:I,'SUMMARY DATA'!$A:$A=$A778,'SUMMARY DATA'!$C:$C=$B778,'SUMMARY DATA'!$B:$B=""RWS"")),
  IF(
    OR(
      ISNUMBER(SEARCH(""CDM CASH DEPOSIT"",$C778)),
      ISNUMBER(SEARCH(""CASH DEPOSIT"",$C77"&amp;"8)),
      COUNTIFS('SUMMARY DATA'!$D:$D,$C778,'SUMMARY DATA'!$B:$B,""RWS"")&lt;&gt;1
    ),
    """",
    IFERROR(TEXTJOIN(CHAR(10),TRUE,FILTER('SUMMARY DATA'!I:I,'SUMMARY DATA'!$D:$D=$C778,'SUMMARY DATA'!$B:$B=""RWS"")),"""")
  )
)"),"")</f>
        <v/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Height="1" spans="1:27">
      <c r="A779" s="2"/>
      <c r="B779" s="15">
        <v>46056</v>
      </c>
      <c r="C779" s="2" t="s">
        <v>2322</v>
      </c>
      <c r="D779" s="3">
        <v>395.92</v>
      </c>
      <c r="E779" s="16" t="str">
        <f>IFERROR(__xludf.DUMMYFUNCTION("IFERROR(
  TEXTJOIN(CHAR(10),TRUE,FILTER('SUMMARY DATA'!E:E,'SUMMARY DATA'!$A:$A=$A779,'SUMMARY DATA'!$C:$C=$B779,'SUMMARY DATA'!$B:$B=""RWS"")),
  IF(
    OR(
      ISNUMBER(SEARCH(""CDM CASH DEPOSIT"",$C779)),
      ISNUMBER(SEARCH(""CASH DEPOSIT"",$C77"&amp;"9)),
      COUNTIFS('SUMMARY DATA'!$D:$D,$C779,'SUMMARY DATA'!$B:$B,""RWS"")&lt;&gt;1
    ),
    """",
    IFERROR(TEXTJOIN(CHAR(10),TRUE,FILTER('SUMMARY DATA'!E:E,'SUMMARY DATA'!$D:$D=$C779,'SUMMARY DATA'!$B:$B=""RWS"")),"""")
  )
)"),"")</f>
        <v/>
      </c>
      <c r="F779" s="17" t="str">
        <f>IFERROR(__xludf.DUMMYFUNCTION("IFERROR(
  TEXTJOIN(CHAR(10),TRUE,FILTER('SUMMARY DATA'!F:F,'SUMMARY DATA'!$A:$A=$A779,'SUMMARY DATA'!$C:$C=$B779,'SUMMARY DATA'!$B:$B=""RWS"")),
  IF(
    OR(
      ISNUMBER(SEARCH(""CDM CASH DEPOSIT"",$C779)),
      ISNUMBER(SEARCH(""CASH DEPOSIT"",$C77"&amp;"9)),
      COUNTIFS('SUMMARY DATA'!$D:$D,$C779,'SUMMARY DATA'!$B:$B,""RWS"")&lt;&gt;1
    ),
    """",
    IFERROR(TEXTJOIN(CHAR(10),TRUE,FILTER('SUMMARY DATA'!F:F,'SUMMARY DATA'!$D:$D=$C779,'SUMMARY DATA'!$B:$B=""RWS"")),"""")
  )
)"),"")</f>
        <v/>
      </c>
      <c r="G779" s="17" t="str">
        <f>IFERROR(__xludf.DUMMYFUNCTION("IFERROR(
  TEXTJOIN(CHAR(10),TRUE,FILTER('SUMMARY DATA'!G:G,'SUMMARY DATA'!$A:$A=$A779,'SUMMARY DATA'!$C:$C=$B779,'SUMMARY DATA'!$B:$B=""RWS"")),
  IF(
    OR(
      ISNUMBER(SEARCH(""CDM CASH DEPOSIT"",$C779)),
      ISNUMBER(SEARCH(""CASH DEPOSIT"",$C77"&amp;"9)),
      COUNTIFS('SUMMARY DATA'!$D:$D,$C779,'SUMMARY DATA'!$B:$B,""RWS"")&lt;&gt;1
    ),
    """",
    IFERROR(TEXTJOIN(CHAR(10),TRUE,FILTER('SUMMARY DATA'!G:G,'SUMMARY DATA'!$D:$D=$C779,'SUMMARY DATA'!$B:$B=""RWS"")),"""")
  )
)"),"")</f>
        <v/>
      </c>
      <c r="H779" s="18" t="str">
        <f>IFERROR(__xludf.DUMMYFUNCTION("IFERROR(
  TEXTJOIN(CHAR(10),TRUE,FILTER('SUMMARY DATA'!H:H,'SUMMARY DATA'!$A:$A=$A779,'SUMMARY DATA'!$C:$C=$B779,'SUMMARY DATA'!$B:$B=""RWS"",'SUMMARY DATA'!$H:$H=$D779)),
  IF(
    OR(
      ISNUMBER(SEARCH(""CDM CASH DEPOSIT"",$C779)),
      ISNUMBER(S"&amp;"EARCH(""CASH DEPOSIT"",$C779))
    ),
    """",
    IFERROR(TEXTJOIN(CHAR(10),TRUE,FILTER('SUMMARY DATA'!H:H,'SUMMARY DATA'!$D:$D=$C779,'SUMMARY DATA'!$B:$B=""RWS"",'SUMMARY DATA'!$H:$H=$D779)),"""")
  )
)"),"")</f>
        <v/>
      </c>
      <c r="I779" s="18" t="str">
        <f>IFERROR(__xludf.DUMMYFUNCTION("IF(H779="""","""",
SUM(ARRAYFORMULA(VALUE(SPLIT(H779,CHAR(10)))))
)"),"")</f>
        <v/>
      </c>
      <c r="J779" s="17" t="str">
        <f>IFERROR(__xludf.DUMMYFUNCTION("IFERROR(
  TEXTJOIN(CHAR(10),TRUE,FILTER('SUMMARY DATA'!I:I,'SUMMARY DATA'!$A:$A=$A779,'SUMMARY DATA'!$C:$C=$B779,'SUMMARY DATA'!$B:$B=""RWS"")),
  IF(
    OR(
      ISNUMBER(SEARCH(""CDM CASH DEPOSIT"",$C779)),
      ISNUMBER(SEARCH(""CASH DEPOSIT"",$C77"&amp;"9)),
      COUNTIFS('SUMMARY DATA'!$D:$D,$C779,'SUMMARY DATA'!$B:$B,""RWS"")&lt;&gt;1
    ),
    """",
    IFERROR(TEXTJOIN(CHAR(10),TRUE,FILTER('SUMMARY DATA'!I:I,'SUMMARY DATA'!$D:$D=$C779,'SUMMARY DATA'!$B:$B=""RWS"")),"""")
  )
)"),"")</f>
        <v/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Height="1" spans="1:27">
      <c r="A780" s="2"/>
      <c r="B780" s="15">
        <v>46056</v>
      </c>
      <c r="C780" s="2" t="s">
        <v>110</v>
      </c>
      <c r="D780" s="3">
        <v>60</v>
      </c>
      <c r="E780" s="16" t="str">
        <f>IFERROR(__xludf.DUMMYFUNCTION("IFERROR(
  TEXTJOIN(CHAR(10),TRUE,FILTER('SUMMARY DATA'!E:E,'SUMMARY DATA'!$A:$A=$A780,'SUMMARY DATA'!$C:$C=$B780,'SUMMARY DATA'!$B:$B=""RWS"")),
  IF(
    OR(
      ISNUMBER(SEARCH(""CDM CASH DEPOSIT"",$C780)),
      ISNUMBER(SEARCH(""CASH DEPOSIT"",$C78"&amp;"0)),
      COUNTIFS('SUMMARY DATA'!$D:$D,$C780,'SUMMARY DATA'!$B:$B,""RWS"")&lt;&gt;1
    ),
    """",
    IFERROR(TEXTJOIN(CHAR(10),TRUE,FILTER('SUMMARY DATA'!E:E,'SUMMARY DATA'!$D:$D=$C780,'SUMMARY DATA'!$B:$B=""RWS"")),"""")
  )
)"),"")</f>
        <v/>
      </c>
      <c r="F780" s="17" t="str">
        <f>IFERROR(__xludf.DUMMYFUNCTION("IFERROR(
  TEXTJOIN(CHAR(10),TRUE,FILTER('SUMMARY DATA'!F:F,'SUMMARY DATA'!$A:$A=$A780,'SUMMARY DATA'!$C:$C=$B780,'SUMMARY DATA'!$B:$B=""RWS"")),
  IF(
    OR(
      ISNUMBER(SEARCH(""CDM CASH DEPOSIT"",$C780)),
      ISNUMBER(SEARCH(""CASH DEPOSIT"",$C78"&amp;"0)),
      COUNTIFS('SUMMARY DATA'!$D:$D,$C780,'SUMMARY DATA'!$B:$B,""RWS"")&lt;&gt;1
    ),
    """",
    IFERROR(TEXTJOIN(CHAR(10),TRUE,FILTER('SUMMARY DATA'!F:F,'SUMMARY DATA'!$D:$D=$C780,'SUMMARY DATA'!$B:$B=""RWS"")),"""")
  )
)"),"")</f>
        <v/>
      </c>
      <c r="G780" s="17" t="str">
        <f>IFERROR(__xludf.DUMMYFUNCTION("IFERROR(
  TEXTJOIN(CHAR(10),TRUE,FILTER('SUMMARY DATA'!G:G,'SUMMARY DATA'!$A:$A=$A780,'SUMMARY DATA'!$C:$C=$B780,'SUMMARY DATA'!$B:$B=""RWS"")),
  IF(
    OR(
      ISNUMBER(SEARCH(""CDM CASH DEPOSIT"",$C780)),
      ISNUMBER(SEARCH(""CASH DEPOSIT"",$C78"&amp;"0)),
      COUNTIFS('SUMMARY DATA'!$D:$D,$C780,'SUMMARY DATA'!$B:$B,""RWS"")&lt;&gt;1
    ),
    """",
    IFERROR(TEXTJOIN(CHAR(10),TRUE,FILTER('SUMMARY DATA'!G:G,'SUMMARY DATA'!$D:$D=$C780,'SUMMARY DATA'!$B:$B=""RWS"")),"""")
  )
)"),"")</f>
        <v/>
      </c>
      <c r="H780" s="18" t="str">
        <f>IFERROR(__xludf.DUMMYFUNCTION("IFERROR(
  TEXTJOIN(CHAR(10),TRUE,FILTER('SUMMARY DATA'!H:H,'SUMMARY DATA'!$A:$A=$A780,'SUMMARY DATA'!$C:$C=$B780,'SUMMARY DATA'!$B:$B=""RWS"",'SUMMARY DATA'!$H:$H=$D780)),
  IF(
    OR(
      ISNUMBER(SEARCH(""CDM CASH DEPOSIT"",$C780)),
      ISNUMBER(S"&amp;"EARCH(""CASH DEPOSIT"",$C780))
    ),
    """",
    IFERROR(TEXTJOIN(CHAR(10),TRUE,FILTER('SUMMARY DATA'!H:H,'SUMMARY DATA'!$D:$D=$C780,'SUMMARY DATA'!$B:$B=""RWS"",'SUMMARY DATA'!$H:$H=$D780)),"""")
  )
)"),"")</f>
        <v/>
      </c>
      <c r="I780" s="18" t="str">
        <f>IFERROR(__xludf.DUMMYFUNCTION("IF(H780="""","""",
SUM(ARRAYFORMULA(VALUE(SPLIT(H780,CHAR(10)))))
)"),"")</f>
        <v/>
      </c>
      <c r="J780" s="17" t="str">
        <f>IFERROR(__xludf.DUMMYFUNCTION("IFERROR(
  TEXTJOIN(CHAR(10),TRUE,FILTER('SUMMARY DATA'!I:I,'SUMMARY DATA'!$A:$A=$A780,'SUMMARY DATA'!$C:$C=$B780,'SUMMARY DATA'!$B:$B=""RWS"")),
  IF(
    OR(
      ISNUMBER(SEARCH(""CDM CASH DEPOSIT"",$C780)),
      ISNUMBER(SEARCH(""CASH DEPOSIT"",$C78"&amp;"0)),
      COUNTIFS('SUMMARY DATA'!$D:$D,$C780,'SUMMARY DATA'!$B:$B,""RWS"")&lt;&gt;1
    ),
    """",
    IFERROR(TEXTJOIN(CHAR(10),TRUE,FILTER('SUMMARY DATA'!I:I,'SUMMARY DATA'!$D:$D=$C780,'SUMMARY DATA'!$B:$B=""RWS"")),"""")
  )
)"),"")</f>
        <v/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Height="1" spans="1:27">
      <c r="A781" s="2" t="s">
        <v>2323</v>
      </c>
      <c r="B781" s="15">
        <v>46056</v>
      </c>
      <c r="C781" s="2" t="s">
        <v>2324</v>
      </c>
      <c r="D781" s="3">
        <v>134.71</v>
      </c>
      <c r="E781" s="16" t="str">
        <f>IFERROR(__xludf.DUMMYFUNCTION("IFERROR(
  TEXTJOIN(CHAR(10),TRUE,FILTER('SUMMARY DATA'!E:E,'SUMMARY DATA'!$A:$A=$A781,'SUMMARY DATA'!$C:$C=$B781,'SUMMARY DATA'!$B:$B=""RWS"")),
  IF(
    OR(
      ISNUMBER(SEARCH(""CDM CASH DEPOSIT"",$C781)),
      ISNUMBER(SEARCH(""CASH DEPOSIT"",$C78"&amp;"1)),
      COUNTIFS('SUMMARY DATA'!$D:$D,$C781,'SUMMARY DATA'!$B:$B,""RWS"")&lt;&gt;1
    ),
    """",
    IFERROR(TEXTJOIN(CHAR(10),TRUE,FILTER('SUMMARY DATA'!E:E,'SUMMARY DATA'!$D:$D=$C781,'SUMMARY DATA'!$B:$B=""RWS"")),"""")
  )
)"),"")</f>
        <v/>
      </c>
      <c r="F781" s="17" t="str">
        <f>IFERROR(__xludf.DUMMYFUNCTION("IFERROR(
  TEXTJOIN(CHAR(10),TRUE,FILTER('SUMMARY DATA'!F:F,'SUMMARY DATA'!$A:$A=$A781,'SUMMARY DATA'!$C:$C=$B781,'SUMMARY DATA'!$B:$B=""RWS"")),
  IF(
    OR(
      ISNUMBER(SEARCH(""CDM CASH DEPOSIT"",$C781)),
      ISNUMBER(SEARCH(""CASH DEPOSIT"",$C78"&amp;"1)),
      COUNTIFS('SUMMARY DATA'!$D:$D,$C781,'SUMMARY DATA'!$B:$B,""RWS"")&lt;&gt;1
    ),
    """",
    IFERROR(TEXTJOIN(CHAR(10),TRUE,FILTER('SUMMARY DATA'!F:F,'SUMMARY DATA'!$D:$D=$C781,'SUMMARY DATA'!$B:$B=""RWS"")),"""")
  )
)"),"")</f>
        <v/>
      </c>
      <c r="G781" s="17" t="str">
        <f>IFERROR(__xludf.DUMMYFUNCTION("IFERROR(
  TEXTJOIN(CHAR(10),TRUE,FILTER('SUMMARY DATA'!G:G,'SUMMARY DATA'!$A:$A=$A781,'SUMMARY DATA'!$C:$C=$B781,'SUMMARY DATA'!$B:$B=""RWS"")),
  IF(
    OR(
      ISNUMBER(SEARCH(""CDM CASH DEPOSIT"",$C781)),
      ISNUMBER(SEARCH(""CASH DEPOSIT"",$C78"&amp;"1)),
      COUNTIFS('SUMMARY DATA'!$D:$D,$C781,'SUMMARY DATA'!$B:$B,""RWS"")&lt;&gt;1
    ),
    """",
    IFERROR(TEXTJOIN(CHAR(10),TRUE,FILTER('SUMMARY DATA'!G:G,'SUMMARY DATA'!$D:$D=$C781,'SUMMARY DATA'!$B:$B=""RWS"")),"""")
  )
)"),"")</f>
        <v/>
      </c>
      <c r="H781" s="18" t="str">
        <f>IFERROR(__xludf.DUMMYFUNCTION("IFERROR(
  TEXTJOIN(CHAR(10),TRUE,FILTER('SUMMARY DATA'!H:H,'SUMMARY DATA'!$A:$A=$A781,'SUMMARY DATA'!$C:$C=$B781,'SUMMARY DATA'!$B:$B=""RWS"",'SUMMARY DATA'!$H:$H=$D781)),
  IF(
    OR(
      ISNUMBER(SEARCH(""CDM CASH DEPOSIT"",$C781)),
      ISNUMBER(S"&amp;"EARCH(""CASH DEPOSIT"",$C781))
    ),
    """",
    IFERROR(TEXTJOIN(CHAR(10),TRUE,FILTER('SUMMARY DATA'!H:H,'SUMMARY DATA'!$D:$D=$C781,'SUMMARY DATA'!$B:$B=""RWS"",'SUMMARY DATA'!$H:$H=$D781)),"""")
  )
)"),"")</f>
        <v/>
      </c>
      <c r="I781" s="18" t="str">
        <f>IFERROR(__xludf.DUMMYFUNCTION("IF(H781="""","""",
SUM(ARRAYFORMULA(VALUE(SPLIT(H781,CHAR(10)))))
)"),"")</f>
        <v/>
      </c>
      <c r="J781" s="17" t="str">
        <f>IFERROR(__xludf.DUMMYFUNCTION("IFERROR(
  TEXTJOIN(CHAR(10),TRUE,FILTER('SUMMARY DATA'!I:I,'SUMMARY DATA'!$A:$A=$A781,'SUMMARY DATA'!$C:$C=$B781,'SUMMARY DATA'!$B:$B=""RWS"")),
  IF(
    OR(
      ISNUMBER(SEARCH(""CDM CASH DEPOSIT"",$C781)),
      ISNUMBER(SEARCH(""CASH DEPOSIT"",$C78"&amp;"1)),
      COUNTIFS('SUMMARY DATA'!$D:$D,$C781,'SUMMARY DATA'!$B:$B,""RWS"")&lt;&gt;1
    ),
    """",
    IFERROR(TEXTJOIN(CHAR(10),TRUE,FILTER('SUMMARY DATA'!I:I,'SUMMARY DATA'!$D:$D=$C781,'SUMMARY DATA'!$B:$B=""RWS"")),"""")
  )
)"),"")</f>
        <v/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Height="1" spans="1:27">
      <c r="A782" s="2" t="s">
        <v>2325</v>
      </c>
      <c r="B782" s="15">
        <v>46056</v>
      </c>
      <c r="C782" s="2" t="s">
        <v>2326</v>
      </c>
      <c r="D782" s="3">
        <v>38</v>
      </c>
      <c r="E782" s="16" t="str">
        <f>IFERROR(__xludf.DUMMYFUNCTION("IFERROR(
  TEXTJOIN(CHAR(10),TRUE,FILTER('SUMMARY DATA'!E:E,'SUMMARY DATA'!$A:$A=$A782,'SUMMARY DATA'!$C:$C=$B782,'SUMMARY DATA'!$B:$B=""RWS"")),
  IF(
    OR(
      ISNUMBER(SEARCH(""CDM CASH DEPOSIT"",$C782)),
      ISNUMBER(SEARCH(""CASH DEPOSIT"",$C78"&amp;"2)),
      COUNTIFS('SUMMARY DATA'!$D:$D,$C782,'SUMMARY DATA'!$B:$B,""RWS"")&lt;&gt;1
    ),
    """",
    IFERROR(TEXTJOIN(CHAR(10),TRUE,FILTER('SUMMARY DATA'!E:E,'SUMMARY DATA'!$D:$D=$C782,'SUMMARY DATA'!$B:$B=""RWS"")),"""")
  )
)"),"")</f>
        <v/>
      </c>
      <c r="F782" s="17" t="str">
        <f>IFERROR(__xludf.DUMMYFUNCTION("IFERROR(
  TEXTJOIN(CHAR(10),TRUE,FILTER('SUMMARY DATA'!F:F,'SUMMARY DATA'!$A:$A=$A782,'SUMMARY DATA'!$C:$C=$B782,'SUMMARY DATA'!$B:$B=""RWS"")),
  IF(
    OR(
      ISNUMBER(SEARCH(""CDM CASH DEPOSIT"",$C782)),
      ISNUMBER(SEARCH(""CASH DEPOSIT"",$C78"&amp;"2)),
      COUNTIFS('SUMMARY DATA'!$D:$D,$C782,'SUMMARY DATA'!$B:$B,""RWS"")&lt;&gt;1
    ),
    """",
    IFERROR(TEXTJOIN(CHAR(10),TRUE,FILTER('SUMMARY DATA'!F:F,'SUMMARY DATA'!$D:$D=$C782,'SUMMARY DATA'!$B:$B=""RWS"")),"""")
  )
)"),"")</f>
        <v/>
      </c>
      <c r="G782" s="17" t="str">
        <f>IFERROR(__xludf.DUMMYFUNCTION("IFERROR(
  TEXTJOIN(CHAR(10),TRUE,FILTER('SUMMARY DATA'!G:G,'SUMMARY DATA'!$A:$A=$A782,'SUMMARY DATA'!$C:$C=$B782,'SUMMARY DATA'!$B:$B=""RWS"")),
  IF(
    OR(
      ISNUMBER(SEARCH(""CDM CASH DEPOSIT"",$C782)),
      ISNUMBER(SEARCH(""CASH DEPOSIT"",$C78"&amp;"2)),
      COUNTIFS('SUMMARY DATA'!$D:$D,$C782,'SUMMARY DATA'!$B:$B,""RWS"")&lt;&gt;1
    ),
    """",
    IFERROR(TEXTJOIN(CHAR(10),TRUE,FILTER('SUMMARY DATA'!G:G,'SUMMARY DATA'!$D:$D=$C782,'SUMMARY DATA'!$B:$B=""RWS"")),"""")
  )
)"),"")</f>
        <v/>
      </c>
      <c r="H782" s="18" t="str">
        <f>IFERROR(__xludf.DUMMYFUNCTION("IFERROR(
  TEXTJOIN(CHAR(10),TRUE,FILTER('SUMMARY DATA'!H:H,'SUMMARY DATA'!$A:$A=$A782,'SUMMARY DATA'!$C:$C=$B782,'SUMMARY DATA'!$B:$B=""RWS"",'SUMMARY DATA'!$H:$H=$D782)),
  IF(
    OR(
      ISNUMBER(SEARCH(""CDM CASH DEPOSIT"",$C782)),
      ISNUMBER(S"&amp;"EARCH(""CASH DEPOSIT"",$C782))
    ),
    """",
    IFERROR(TEXTJOIN(CHAR(10),TRUE,FILTER('SUMMARY DATA'!H:H,'SUMMARY DATA'!$D:$D=$C782,'SUMMARY DATA'!$B:$B=""RWS"",'SUMMARY DATA'!$H:$H=$D782)),"""")
  )
)"),"")</f>
        <v/>
      </c>
      <c r="I782" s="18" t="str">
        <f>IFERROR(__xludf.DUMMYFUNCTION("IF(H782="""","""",
SUM(ARRAYFORMULA(VALUE(SPLIT(H782,CHAR(10)))))
)"),"")</f>
        <v/>
      </c>
      <c r="J782" s="17" t="str">
        <f>IFERROR(__xludf.DUMMYFUNCTION("IFERROR(
  TEXTJOIN(CHAR(10),TRUE,FILTER('SUMMARY DATA'!I:I,'SUMMARY DATA'!$A:$A=$A782,'SUMMARY DATA'!$C:$C=$B782,'SUMMARY DATA'!$B:$B=""RWS"")),
  IF(
    OR(
      ISNUMBER(SEARCH(""CDM CASH DEPOSIT"",$C782)),
      ISNUMBER(SEARCH(""CASH DEPOSIT"",$C78"&amp;"2)),
      COUNTIFS('SUMMARY DATA'!$D:$D,$C782,'SUMMARY DATA'!$B:$B,""RWS"")&lt;&gt;1
    ),
    """",
    IFERROR(TEXTJOIN(CHAR(10),TRUE,FILTER('SUMMARY DATA'!I:I,'SUMMARY DATA'!$D:$D=$C782,'SUMMARY DATA'!$B:$B=""RWS"")),"""")
  )
)"),"")</f>
        <v/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Height="1" spans="1:27">
      <c r="A783" s="2" t="s">
        <v>2327</v>
      </c>
      <c r="B783" s="15">
        <v>46056</v>
      </c>
      <c r="C783" s="2" t="s">
        <v>2328</v>
      </c>
      <c r="D783" s="3">
        <v>36</v>
      </c>
      <c r="E783" s="16" t="str">
        <f>IFERROR(__xludf.DUMMYFUNCTION("IFERROR(
  TEXTJOIN(CHAR(10),TRUE,FILTER('SUMMARY DATA'!E:E,'SUMMARY DATA'!$A:$A=$A783,'SUMMARY DATA'!$C:$C=$B783,'SUMMARY DATA'!$B:$B=""RWS"")),
  IF(
    OR(
      ISNUMBER(SEARCH(""CDM CASH DEPOSIT"",$C783)),
      ISNUMBER(SEARCH(""CASH DEPOSIT"",$C78"&amp;"3)),
      COUNTIFS('SUMMARY DATA'!$D:$D,$C783,'SUMMARY DATA'!$B:$B,""RWS"")&lt;&gt;1
    ),
    """",
    IFERROR(TEXTJOIN(CHAR(10),TRUE,FILTER('SUMMARY DATA'!E:E,'SUMMARY DATA'!$D:$D=$C783,'SUMMARY DATA'!$B:$B=""RWS"")),"""")
  )
)"),"")</f>
        <v/>
      </c>
      <c r="F783" s="17" t="str">
        <f>IFERROR(__xludf.DUMMYFUNCTION("IFERROR(
  TEXTJOIN(CHAR(10),TRUE,FILTER('SUMMARY DATA'!F:F,'SUMMARY DATA'!$A:$A=$A783,'SUMMARY DATA'!$C:$C=$B783,'SUMMARY DATA'!$B:$B=""RWS"")),
  IF(
    OR(
      ISNUMBER(SEARCH(""CDM CASH DEPOSIT"",$C783)),
      ISNUMBER(SEARCH(""CASH DEPOSIT"",$C78"&amp;"3)),
      COUNTIFS('SUMMARY DATA'!$D:$D,$C783,'SUMMARY DATA'!$B:$B,""RWS"")&lt;&gt;1
    ),
    """",
    IFERROR(TEXTJOIN(CHAR(10),TRUE,FILTER('SUMMARY DATA'!F:F,'SUMMARY DATA'!$D:$D=$C783,'SUMMARY DATA'!$B:$B=""RWS"")),"""")
  )
)"),"")</f>
        <v/>
      </c>
      <c r="G783" s="17" t="str">
        <f>IFERROR(__xludf.DUMMYFUNCTION("IFERROR(
  TEXTJOIN(CHAR(10),TRUE,FILTER('SUMMARY DATA'!G:G,'SUMMARY DATA'!$A:$A=$A783,'SUMMARY DATA'!$C:$C=$B783,'SUMMARY DATA'!$B:$B=""RWS"")),
  IF(
    OR(
      ISNUMBER(SEARCH(""CDM CASH DEPOSIT"",$C783)),
      ISNUMBER(SEARCH(""CASH DEPOSIT"",$C78"&amp;"3)),
      COUNTIFS('SUMMARY DATA'!$D:$D,$C783,'SUMMARY DATA'!$B:$B,""RWS"")&lt;&gt;1
    ),
    """",
    IFERROR(TEXTJOIN(CHAR(10),TRUE,FILTER('SUMMARY DATA'!G:G,'SUMMARY DATA'!$D:$D=$C783,'SUMMARY DATA'!$B:$B=""RWS"")),"""")
  )
)"),"")</f>
        <v/>
      </c>
      <c r="H783" s="18" t="str">
        <f>IFERROR(__xludf.DUMMYFUNCTION("IFERROR(
  TEXTJOIN(CHAR(10),TRUE,FILTER('SUMMARY DATA'!H:H,'SUMMARY DATA'!$A:$A=$A783,'SUMMARY DATA'!$C:$C=$B783,'SUMMARY DATA'!$B:$B=""RWS"",'SUMMARY DATA'!$H:$H=$D783)),
  IF(
    OR(
      ISNUMBER(SEARCH(""CDM CASH DEPOSIT"",$C783)),
      ISNUMBER(S"&amp;"EARCH(""CASH DEPOSIT"",$C783))
    ),
    """",
    IFERROR(TEXTJOIN(CHAR(10),TRUE,FILTER('SUMMARY DATA'!H:H,'SUMMARY DATA'!$D:$D=$C783,'SUMMARY DATA'!$B:$B=""RWS"",'SUMMARY DATA'!$H:$H=$D783)),"""")
  )
)"),"")</f>
        <v/>
      </c>
      <c r="I783" s="18" t="str">
        <f>IFERROR(__xludf.DUMMYFUNCTION("IF(H783="""","""",
SUM(ARRAYFORMULA(VALUE(SPLIT(H783,CHAR(10)))))
)"),"")</f>
        <v/>
      </c>
      <c r="J783" s="17" t="str">
        <f>IFERROR(__xludf.DUMMYFUNCTION("IFERROR(
  TEXTJOIN(CHAR(10),TRUE,FILTER('SUMMARY DATA'!I:I,'SUMMARY DATA'!$A:$A=$A783,'SUMMARY DATA'!$C:$C=$B783,'SUMMARY DATA'!$B:$B=""RWS"")),
  IF(
    OR(
      ISNUMBER(SEARCH(""CDM CASH DEPOSIT"",$C783)),
      ISNUMBER(SEARCH(""CASH DEPOSIT"",$C78"&amp;"3)),
      COUNTIFS('SUMMARY DATA'!$D:$D,$C783,'SUMMARY DATA'!$B:$B,""RWS"")&lt;&gt;1
    ),
    """",
    IFERROR(TEXTJOIN(CHAR(10),TRUE,FILTER('SUMMARY DATA'!I:I,'SUMMARY DATA'!$D:$D=$C783,'SUMMARY DATA'!$B:$B=""RWS"")),"""")
  )
)"),"")</f>
        <v/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Height="1" spans="1:27">
      <c r="A784" s="2" t="s">
        <v>2329</v>
      </c>
      <c r="B784" s="15">
        <v>46056</v>
      </c>
      <c r="C784" s="2" t="s">
        <v>2330</v>
      </c>
      <c r="D784" s="3">
        <v>38.64</v>
      </c>
      <c r="E784" s="16" t="str">
        <f>IFERROR(__xludf.DUMMYFUNCTION("IFERROR(
  TEXTJOIN(CHAR(10),TRUE,FILTER('SUMMARY DATA'!E:E,'SUMMARY DATA'!$A:$A=$A784,'SUMMARY DATA'!$C:$C=$B784,'SUMMARY DATA'!$B:$B=""RWS"")),
  IF(
    OR(
      ISNUMBER(SEARCH(""CDM CASH DEPOSIT"",$C784)),
      ISNUMBER(SEARCH(""CASH DEPOSIT"",$C78"&amp;"4)),
      COUNTIFS('SUMMARY DATA'!$D:$D,$C784,'SUMMARY DATA'!$B:$B,""RWS"")&lt;&gt;1
    ),
    """",
    IFERROR(TEXTJOIN(CHAR(10),TRUE,FILTER('SUMMARY DATA'!E:E,'SUMMARY DATA'!$D:$D=$C784,'SUMMARY DATA'!$B:$B=""RWS"")),"""")
  )
)"),"")</f>
        <v/>
      </c>
      <c r="F784" s="17" t="str">
        <f>IFERROR(__xludf.DUMMYFUNCTION("IFERROR(
  TEXTJOIN(CHAR(10),TRUE,FILTER('SUMMARY DATA'!F:F,'SUMMARY DATA'!$A:$A=$A784,'SUMMARY DATA'!$C:$C=$B784,'SUMMARY DATA'!$B:$B=""RWS"")),
  IF(
    OR(
      ISNUMBER(SEARCH(""CDM CASH DEPOSIT"",$C784)),
      ISNUMBER(SEARCH(""CASH DEPOSIT"",$C78"&amp;"4)),
      COUNTIFS('SUMMARY DATA'!$D:$D,$C784,'SUMMARY DATA'!$B:$B,""RWS"")&lt;&gt;1
    ),
    """",
    IFERROR(TEXTJOIN(CHAR(10),TRUE,FILTER('SUMMARY DATA'!F:F,'SUMMARY DATA'!$D:$D=$C784,'SUMMARY DATA'!$B:$B=""RWS"")),"""")
  )
)"),"")</f>
        <v/>
      </c>
      <c r="G784" s="17" t="str">
        <f>IFERROR(__xludf.DUMMYFUNCTION("IFERROR(
  TEXTJOIN(CHAR(10),TRUE,FILTER('SUMMARY DATA'!G:G,'SUMMARY DATA'!$A:$A=$A784,'SUMMARY DATA'!$C:$C=$B784,'SUMMARY DATA'!$B:$B=""RWS"")),
  IF(
    OR(
      ISNUMBER(SEARCH(""CDM CASH DEPOSIT"",$C784)),
      ISNUMBER(SEARCH(""CASH DEPOSIT"",$C78"&amp;"4)),
      COUNTIFS('SUMMARY DATA'!$D:$D,$C784,'SUMMARY DATA'!$B:$B,""RWS"")&lt;&gt;1
    ),
    """",
    IFERROR(TEXTJOIN(CHAR(10),TRUE,FILTER('SUMMARY DATA'!G:G,'SUMMARY DATA'!$D:$D=$C784,'SUMMARY DATA'!$B:$B=""RWS"")),"""")
  )
)"),"")</f>
        <v/>
      </c>
      <c r="H784" s="18" t="str">
        <f>IFERROR(__xludf.DUMMYFUNCTION("IFERROR(
  TEXTJOIN(CHAR(10),TRUE,FILTER('SUMMARY DATA'!H:H,'SUMMARY DATA'!$A:$A=$A784,'SUMMARY DATA'!$C:$C=$B784,'SUMMARY DATA'!$B:$B=""RWS"",'SUMMARY DATA'!$H:$H=$D784)),
  IF(
    OR(
      ISNUMBER(SEARCH(""CDM CASH DEPOSIT"",$C784)),
      ISNUMBER(S"&amp;"EARCH(""CASH DEPOSIT"",$C784))
    ),
    """",
    IFERROR(TEXTJOIN(CHAR(10),TRUE,FILTER('SUMMARY DATA'!H:H,'SUMMARY DATA'!$D:$D=$C784,'SUMMARY DATA'!$B:$B=""RWS"",'SUMMARY DATA'!$H:$H=$D784)),"""")
  )
)"),"")</f>
        <v/>
      </c>
      <c r="I784" s="18" t="str">
        <f>IFERROR(__xludf.DUMMYFUNCTION("IF(H784="""","""",
SUM(ARRAYFORMULA(VALUE(SPLIT(H784,CHAR(10)))))
)"),"")</f>
        <v/>
      </c>
      <c r="J784" s="17" t="str">
        <f>IFERROR(__xludf.DUMMYFUNCTION("IFERROR(
  TEXTJOIN(CHAR(10),TRUE,FILTER('SUMMARY DATA'!I:I,'SUMMARY DATA'!$A:$A=$A784,'SUMMARY DATA'!$C:$C=$B784,'SUMMARY DATA'!$B:$B=""RWS"")),
  IF(
    OR(
      ISNUMBER(SEARCH(""CDM CASH DEPOSIT"",$C784)),
      ISNUMBER(SEARCH(""CASH DEPOSIT"",$C78"&amp;"4)),
      COUNTIFS('SUMMARY DATA'!$D:$D,$C784,'SUMMARY DATA'!$B:$B,""RWS"")&lt;&gt;1
    ),
    """",
    IFERROR(TEXTJOIN(CHAR(10),TRUE,FILTER('SUMMARY DATA'!I:I,'SUMMARY DATA'!$D:$D=$C784,'SUMMARY DATA'!$B:$B=""RWS"")),"""")
  )
)"),"")</f>
        <v/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Height="1" spans="1:27">
      <c r="A785" s="2"/>
      <c r="B785" s="15">
        <v>46056</v>
      </c>
      <c r="C785" s="2" t="s">
        <v>2331</v>
      </c>
      <c r="D785" s="3">
        <v>19.88</v>
      </c>
      <c r="E785" s="16" t="str">
        <f>IFERROR(__xludf.DUMMYFUNCTION("IFERROR(
  TEXTJOIN(CHAR(10),TRUE,FILTER('SUMMARY DATA'!E:E,'SUMMARY DATA'!$A:$A=$A785,'SUMMARY DATA'!$C:$C=$B785,'SUMMARY DATA'!$B:$B=""RWS"")),
  IF(
    OR(
      ISNUMBER(SEARCH(""CDM CASH DEPOSIT"",$C785)),
      ISNUMBER(SEARCH(""CASH DEPOSIT"",$C78"&amp;"5)),
      COUNTIFS('SUMMARY DATA'!$D:$D,$C785,'SUMMARY DATA'!$B:$B,""RWS"")&lt;&gt;1
    ),
    """",
    IFERROR(TEXTJOIN(CHAR(10),TRUE,FILTER('SUMMARY DATA'!E:E,'SUMMARY DATA'!$D:$D=$C785,'SUMMARY DATA'!$B:$B=""RWS"")),"""")
  )
)"),"")</f>
        <v/>
      </c>
      <c r="F785" s="17" t="str">
        <f>IFERROR(__xludf.DUMMYFUNCTION("IFERROR(
  TEXTJOIN(CHAR(10),TRUE,FILTER('SUMMARY DATA'!F:F,'SUMMARY DATA'!$A:$A=$A785,'SUMMARY DATA'!$C:$C=$B785,'SUMMARY DATA'!$B:$B=""RWS"")),
  IF(
    OR(
      ISNUMBER(SEARCH(""CDM CASH DEPOSIT"",$C785)),
      ISNUMBER(SEARCH(""CASH DEPOSIT"",$C78"&amp;"5)),
      COUNTIFS('SUMMARY DATA'!$D:$D,$C785,'SUMMARY DATA'!$B:$B,""RWS"")&lt;&gt;1
    ),
    """",
    IFERROR(TEXTJOIN(CHAR(10),TRUE,FILTER('SUMMARY DATA'!F:F,'SUMMARY DATA'!$D:$D=$C785,'SUMMARY DATA'!$B:$B=""RWS"")),"""")
  )
)"),"")</f>
        <v/>
      </c>
      <c r="G785" s="17" t="str">
        <f>IFERROR(__xludf.DUMMYFUNCTION("IFERROR(
  TEXTJOIN(CHAR(10),TRUE,FILTER('SUMMARY DATA'!G:G,'SUMMARY DATA'!$A:$A=$A785,'SUMMARY DATA'!$C:$C=$B785,'SUMMARY DATA'!$B:$B=""RWS"")),
  IF(
    OR(
      ISNUMBER(SEARCH(""CDM CASH DEPOSIT"",$C785)),
      ISNUMBER(SEARCH(""CASH DEPOSIT"",$C78"&amp;"5)),
      COUNTIFS('SUMMARY DATA'!$D:$D,$C785,'SUMMARY DATA'!$B:$B,""RWS"")&lt;&gt;1
    ),
    """",
    IFERROR(TEXTJOIN(CHAR(10),TRUE,FILTER('SUMMARY DATA'!G:G,'SUMMARY DATA'!$D:$D=$C785,'SUMMARY DATA'!$B:$B=""RWS"")),"""")
  )
)"),"")</f>
        <v/>
      </c>
      <c r="H785" s="18" t="str">
        <f>IFERROR(__xludf.DUMMYFUNCTION("IFERROR(
  TEXTJOIN(CHAR(10),TRUE,FILTER('SUMMARY DATA'!H:H,'SUMMARY DATA'!$A:$A=$A785,'SUMMARY DATA'!$C:$C=$B785,'SUMMARY DATA'!$B:$B=""RWS"",'SUMMARY DATA'!$H:$H=$D785)),
  IF(
    OR(
      ISNUMBER(SEARCH(""CDM CASH DEPOSIT"",$C785)),
      ISNUMBER(S"&amp;"EARCH(""CASH DEPOSIT"",$C785))
    ),
    """",
    IFERROR(TEXTJOIN(CHAR(10),TRUE,FILTER('SUMMARY DATA'!H:H,'SUMMARY DATA'!$D:$D=$C785,'SUMMARY DATA'!$B:$B=""RWS"",'SUMMARY DATA'!$H:$H=$D785)),"""")
  )
)"),"")</f>
        <v/>
      </c>
      <c r="I785" s="18" t="str">
        <f>IFERROR(__xludf.DUMMYFUNCTION("IF(H785="""","""",
SUM(ARRAYFORMULA(VALUE(SPLIT(H785,CHAR(10)))))
)"),"")</f>
        <v/>
      </c>
      <c r="J785" s="17" t="str">
        <f>IFERROR(__xludf.DUMMYFUNCTION("IFERROR(
  TEXTJOIN(CHAR(10),TRUE,FILTER('SUMMARY DATA'!I:I,'SUMMARY DATA'!$A:$A=$A785,'SUMMARY DATA'!$C:$C=$B785,'SUMMARY DATA'!$B:$B=""RWS"")),
  IF(
    OR(
      ISNUMBER(SEARCH(""CDM CASH DEPOSIT"",$C785)),
      ISNUMBER(SEARCH(""CASH DEPOSIT"",$C78"&amp;"5)),
      COUNTIFS('SUMMARY DATA'!$D:$D,$C785,'SUMMARY DATA'!$B:$B,""RWS"")&lt;&gt;1
    ),
    """",
    IFERROR(TEXTJOIN(CHAR(10),TRUE,FILTER('SUMMARY DATA'!I:I,'SUMMARY DATA'!$D:$D=$C785,'SUMMARY DATA'!$B:$B=""RWS"")),"""")
  )
)"),"")</f>
        <v/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Height="1" spans="1:27">
      <c r="A786" s="2"/>
      <c r="B786" s="15">
        <v>46057</v>
      </c>
      <c r="C786" s="2" t="s">
        <v>2332</v>
      </c>
      <c r="D786" s="3">
        <v>0.03</v>
      </c>
      <c r="E786" s="16" t="str">
        <f>IFERROR(__xludf.DUMMYFUNCTION("IFERROR(
  TEXTJOIN(CHAR(10),TRUE,FILTER('SUMMARY DATA'!E:E,'SUMMARY DATA'!$A:$A=$A786,'SUMMARY DATA'!$C:$C=$B786,'SUMMARY DATA'!$B:$B=""RWS"")),
  IF(
    OR(
      ISNUMBER(SEARCH(""CDM CASH DEPOSIT"",$C786)),
      ISNUMBER(SEARCH(""CASH DEPOSIT"",$C78"&amp;"6)),
      COUNTIFS('SUMMARY DATA'!$D:$D,$C786,'SUMMARY DATA'!$B:$B,""RWS"")&lt;&gt;1
    ),
    """",
    IFERROR(TEXTJOIN(CHAR(10),TRUE,FILTER('SUMMARY DATA'!E:E,'SUMMARY DATA'!$D:$D=$C786,'SUMMARY DATA'!$B:$B=""RWS"")),"""")
  )
)"),"")</f>
        <v/>
      </c>
      <c r="F786" s="17" t="str">
        <f>IFERROR(__xludf.DUMMYFUNCTION("IFERROR(
  TEXTJOIN(CHAR(10),TRUE,FILTER('SUMMARY DATA'!F:F,'SUMMARY DATA'!$A:$A=$A786,'SUMMARY DATA'!$C:$C=$B786,'SUMMARY DATA'!$B:$B=""RWS"")),
  IF(
    OR(
      ISNUMBER(SEARCH(""CDM CASH DEPOSIT"",$C786)),
      ISNUMBER(SEARCH(""CASH DEPOSIT"",$C78"&amp;"6)),
      COUNTIFS('SUMMARY DATA'!$D:$D,$C786,'SUMMARY DATA'!$B:$B,""RWS"")&lt;&gt;1
    ),
    """",
    IFERROR(TEXTJOIN(CHAR(10),TRUE,FILTER('SUMMARY DATA'!F:F,'SUMMARY DATA'!$D:$D=$C786,'SUMMARY DATA'!$B:$B=""RWS"")),"""")
  )
)"),"")</f>
        <v/>
      </c>
      <c r="G786" s="17" t="str">
        <f>IFERROR(__xludf.DUMMYFUNCTION("IFERROR(
  TEXTJOIN(CHAR(10),TRUE,FILTER('SUMMARY DATA'!G:G,'SUMMARY DATA'!$A:$A=$A786,'SUMMARY DATA'!$C:$C=$B786,'SUMMARY DATA'!$B:$B=""RWS"")),
  IF(
    OR(
      ISNUMBER(SEARCH(""CDM CASH DEPOSIT"",$C786)),
      ISNUMBER(SEARCH(""CASH DEPOSIT"",$C78"&amp;"6)),
      COUNTIFS('SUMMARY DATA'!$D:$D,$C786,'SUMMARY DATA'!$B:$B,""RWS"")&lt;&gt;1
    ),
    """",
    IFERROR(TEXTJOIN(CHAR(10),TRUE,FILTER('SUMMARY DATA'!G:G,'SUMMARY DATA'!$D:$D=$C786,'SUMMARY DATA'!$B:$B=""RWS"")),"""")
  )
)"),"")</f>
        <v/>
      </c>
      <c r="H786" s="18" t="str">
        <f>IFERROR(__xludf.DUMMYFUNCTION("IFERROR(
  TEXTJOIN(CHAR(10),TRUE,FILTER('SUMMARY DATA'!H:H,'SUMMARY DATA'!$A:$A=$A786,'SUMMARY DATA'!$C:$C=$B786,'SUMMARY DATA'!$B:$B=""RWS"",'SUMMARY DATA'!$H:$H=$D786)),
  IF(
    OR(
      ISNUMBER(SEARCH(""CDM CASH DEPOSIT"",$C786)),
      ISNUMBER(S"&amp;"EARCH(""CASH DEPOSIT"",$C786))
    ),
    """",
    IFERROR(TEXTJOIN(CHAR(10),TRUE,FILTER('SUMMARY DATA'!H:H,'SUMMARY DATA'!$D:$D=$C786,'SUMMARY DATA'!$B:$B=""RWS"",'SUMMARY DATA'!$H:$H=$D786)),"""")
  )
)"),"")</f>
        <v/>
      </c>
      <c r="I786" s="18" t="str">
        <f>IFERROR(__xludf.DUMMYFUNCTION("IF(H786="""","""",
SUM(ARRAYFORMULA(VALUE(SPLIT(H786,CHAR(10)))))
)"),"")</f>
        <v/>
      </c>
      <c r="J786" s="17" t="str">
        <f>IFERROR(__xludf.DUMMYFUNCTION("IFERROR(
  TEXTJOIN(CHAR(10),TRUE,FILTER('SUMMARY DATA'!I:I,'SUMMARY DATA'!$A:$A=$A786,'SUMMARY DATA'!$C:$C=$B786,'SUMMARY DATA'!$B:$B=""RWS"")),
  IF(
    OR(
      ISNUMBER(SEARCH(""CDM CASH DEPOSIT"",$C786)),
      ISNUMBER(SEARCH(""CASH DEPOSIT"",$C78"&amp;"6)),
      COUNTIFS('SUMMARY DATA'!$D:$D,$C786,'SUMMARY DATA'!$B:$B,""RWS"")&lt;&gt;1
    ),
    """",
    IFERROR(TEXTJOIN(CHAR(10),TRUE,FILTER('SUMMARY DATA'!I:I,'SUMMARY DATA'!$D:$D=$C786,'SUMMARY DATA'!$B:$B=""RWS"")),"""")
  )
)"),"")</f>
        <v/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Height="1" spans="1:27">
      <c r="A787" s="2" t="s">
        <v>2333</v>
      </c>
      <c r="B787" s="15">
        <v>46057</v>
      </c>
      <c r="C787" s="2" t="s">
        <v>2334</v>
      </c>
      <c r="D787" s="3">
        <v>17</v>
      </c>
      <c r="E787" s="16" t="str">
        <f>IFERROR(__xludf.DUMMYFUNCTION("IFERROR(
  TEXTJOIN(CHAR(10),TRUE,FILTER('SUMMARY DATA'!E:E,'SUMMARY DATA'!$A:$A=$A787,'SUMMARY DATA'!$C:$C=$B787,'SUMMARY DATA'!$B:$B=""RWS"")),
  IF(
    OR(
      ISNUMBER(SEARCH(""CDM CASH DEPOSIT"",$C787)),
      ISNUMBER(SEARCH(""CASH DEPOSIT"",$C78"&amp;"7)),
      COUNTIFS('SUMMARY DATA'!$D:$D,$C787,'SUMMARY DATA'!$B:$B,""RWS"")&lt;&gt;1
    ),
    """",
    IFERROR(TEXTJOIN(CHAR(10),TRUE,FILTER('SUMMARY DATA'!E:E,'SUMMARY DATA'!$D:$D=$C787,'SUMMARY DATA'!$B:$B=""RWS"")),"""")
  )
)"),"")</f>
        <v/>
      </c>
      <c r="F787" s="17" t="str">
        <f>IFERROR(__xludf.DUMMYFUNCTION("IFERROR(
  TEXTJOIN(CHAR(10),TRUE,FILTER('SUMMARY DATA'!F:F,'SUMMARY DATA'!$A:$A=$A787,'SUMMARY DATA'!$C:$C=$B787,'SUMMARY DATA'!$B:$B=""RWS"")),
  IF(
    OR(
      ISNUMBER(SEARCH(""CDM CASH DEPOSIT"",$C787)),
      ISNUMBER(SEARCH(""CASH DEPOSIT"",$C78"&amp;"7)),
      COUNTIFS('SUMMARY DATA'!$D:$D,$C787,'SUMMARY DATA'!$B:$B,""RWS"")&lt;&gt;1
    ),
    """",
    IFERROR(TEXTJOIN(CHAR(10),TRUE,FILTER('SUMMARY DATA'!F:F,'SUMMARY DATA'!$D:$D=$C787,'SUMMARY DATA'!$B:$B=""RWS"")),"""")
  )
)"),"")</f>
        <v/>
      </c>
      <c r="G787" s="17" t="str">
        <f>IFERROR(__xludf.DUMMYFUNCTION("IFERROR(
  TEXTJOIN(CHAR(10),TRUE,FILTER('SUMMARY DATA'!G:G,'SUMMARY DATA'!$A:$A=$A787,'SUMMARY DATA'!$C:$C=$B787,'SUMMARY DATA'!$B:$B=""RWS"")),
  IF(
    OR(
      ISNUMBER(SEARCH(""CDM CASH DEPOSIT"",$C787)),
      ISNUMBER(SEARCH(""CASH DEPOSIT"",$C78"&amp;"7)),
      COUNTIFS('SUMMARY DATA'!$D:$D,$C787,'SUMMARY DATA'!$B:$B,""RWS"")&lt;&gt;1
    ),
    """",
    IFERROR(TEXTJOIN(CHAR(10),TRUE,FILTER('SUMMARY DATA'!G:G,'SUMMARY DATA'!$D:$D=$C787,'SUMMARY DATA'!$B:$B=""RWS"")),"""")
  )
)"),"")</f>
        <v/>
      </c>
      <c r="H787" s="18" t="str">
        <f>IFERROR(__xludf.DUMMYFUNCTION("IFERROR(
  TEXTJOIN(CHAR(10),TRUE,FILTER('SUMMARY DATA'!H:H,'SUMMARY DATA'!$A:$A=$A787,'SUMMARY DATA'!$C:$C=$B787,'SUMMARY DATA'!$B:$B=""RWS"",'SUMMARY DATA'!$H:$H=$D787)),
  IF(
    OR(
      ISNUMBER(SEARCH(""CDM CASH DEPOSIT"",$C787)),
      ISNUMBER(S"&amp;"EARCH(""CASH DEPOSIT"",$C787))
    ),
    """",
    IFERROR(TEXTJOIN(CHAR(10),TRUE,FILTER('SUMMARY DATA'!H:H,'SUMMARY DATA'!$D:$D=$C787,'SUMMARY DATA'!$B:$B=""RWS"",'SUMMARY DATA'!$H:$H=$D787)),"""")
  )
)"),"")</f>
        <v/>
      </c>
      <c r="I787" s="18" t="str">
        <f>IFERROR(__xludf.DUMMYFUNCTION("IF(H787="""","""",
SUM(ARRAYFORMULA(VALUE(SPLIT(H787,CHAR(10)))))
)"),"")</f>
        <v/>
      </c>
      <c r="J787" s="17" t="str">
        <f>IFERROR(__xludf.DUMMYFUNCTION("IFERROR(
  TEXTJOIN(CHAR(10),TRUE,FILTER('SUMMARY DATA'!I:I,'SUMMARY DATA'!$A:$A=$A787,'SUMMARY DATA'!$C:$C=$B787,'SUMMARY DATA'!$B:$B=""RWS"")),
  IF(
    OR(
      ISNUMBER(SEARCH(""CDM CASH DEPOSIT"",$C787)),
      ISNUMBER(SEARCH(""CASH DEPOSIT"",$C78"&amp;"7)),
      COUNTIFS('SUMMARY DATA'!$D:$D,$C787,'SUMMARY DATA'!$B:$B,""RWS"")&lt;&gt;1
    ),
    """",
    IFERROR(TEXTJOIN(CHAR(10),TRUE,FILTER('SUMMARY DATA'!I:I,'SUMMARY DATA'!$D:$D=$C787,'SUMMARY DATA'!$B:$B=""RWS"")),"""")
  )
)"),"")</f>
        <v/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Height="1" spans="1:27">
      <c r="A788" s="2" t="s">
        <v>2335</v>
      </c>
      <c r="B788" s="15">
        <v>46057</v>
      </c>
      <c r="C788" s="2" t="s">
        <v>2336</v>
      </c>
      <c r="D788" s="3">
        <v>175.97</v>
      </c>
      <c r="E788" s="16" t="str">
        <f>IFERROR(__xludf.DUMMYFUNCTION("IFERROR(
  TEXTJOIN(CHAR(10),TRUE,FILTER('SUMMARY DATA'!E:E,'SUMMARY DATA'!$A:$A=$A788,'SUMMARY DATA'!$C:$C=$B788,'SUMMARY DATA'!$B:$B=""RWS"")),
  IF(
    OR(
      ISNUMBER(SEARCH(""CDM CASH DEPOSIT"",$C788)),
      ISNUMBER(SEARCH(""CASH DEPOSIT"",$C78"&amp;"8)),
      COUNTIFS('SUMMARY DATA'!$D:$D,$C788,'SUMMARY DATA'!$B:$B,""RWS"")&lt;&gt;1
    ),
    """",
    IFERROR(TEXTJOIN(CHAR(10),TRUE,FILTER('SUMMARY DATA'!E:E,'SUMMARY DATA'!$D:$D=$C788,'SUMMARY DATA'!$B:$B=""RWS"")),"""")
  )
)"),"")</f>
        <v/>
      </c>
      <c r="F788" s="17" t="str">
        <f>IFERROR(__xludf.DUMMYFUNCTION("IFERROR(
  TEXTJOIN(CHAR(10),TRUE,FILTER('SUMMARY DATA'!F:F,'SUMMARY DATA'!$A:$A=$A788,'SUMMARY DATA'!$C:$C=$B788,'SUMMARY DATA'!$B:$B=""RWS"")),
  IF(
    OR(
      ISNUMBER(SEARCH(""CDM CASH DEPOSIT"",$C788)),
      ISNUMBER(SEARCH(""CASH DEPOSIT"",$C78"&amp;"8)),
      COUNTIFS('SUMMARY DATA'!$D:$D,$C788,'SUMMARY DATA'!$B:$B,""RWS"")&lt;&gt;1
    ),
    """",
    IFERROR(TEXTJOIN(CHAR(10),TRUE,FILTER('SUMMARY DATA'!F:F,'SUMMARY DATA'!$D:$D=$C788,'SUMMARY DATA'!$B:$B=""RWS"")),"""")
  )
)"),"")</f>
        <v/>
      </c>
      <c r="G788" s="17" t="str">
        <f>IFERROR(__xludf.DUMMYFUNCTION("IFERROR(
  TEXTJOIN(CHAR(10),TRUE,FILTER('SUMMARY DATA'!G:G,'SUMMARY DATA'!$A:$A=$A788,'SUMMARY DATA'!$C:$C=$B788,'SUMMARY DATA'!$B:$B=""RWS"")),
  IF(
    OR(
      ISNUMBER(SEARCH(""CDM CASH DEPOSIT"",$C788)),
      ISNUMBER(SEARCH(""CASH DEPOSIT"",$C78"&amp;"8)),
      COUNTIFS('SUMMARY DATA'!$D:$D,$C788,'SUMMARY DATA'!$B:$B,""RWS"")&lt;&gt;1
    ),
    """",
    IFERROR(TEXTJOIN(CHAR(10),TRUE,FILTER('SUMMARY DATA'!G:G,'SUMMARY DATA'!$D:$D=$C788,'SUMMARY DATA'!$B:$B=""RWS"")),"""")
  )
)"),"")</f>
        <v/>
      </c>
      <c r="H788" s="18" t="str">
        <f>IFERROR(__xludf.DUMMYFUNCTION("IFERROR(
  TEXTJOIN(CHAR(10),TRUE,FILTER('SUMMARY DATA'!H:H,'SUMMARY DATA'!$A:$A=$A788,'SUMMARY DATA'!$C:$C=$B788,'SUMMARY DATA'!$B:$B=""RWS"",'SUMMARY DATA'!$H:$H=$D788)),
  IF(
    OR(
      ISNUMBER(SEARCH(""CDM CASH DEPOSIT"",$C788)),
      ISNUMBER(S"&amp;"EARCH(""CASH DEPOSIT"",$C788))
    ),
    """",
    IFERROR(TEXTJOIN(CHAR(10),TRUE,FILTER('SUMMARY DATA'!H:H,'SUMMARY DATA'!$D:$D=$C788,'SUMMARY DATA'!$B:$B=""RWS"",'SUMMARY DATA'!$H:$H=$D788)),"""")
  )
)"),"")</f>
        <v/>
      </c>
      <c r="I788" s="18" t="str">
        <f>IFERROR(__xludf.DUMMYFUNCTION("IF(H788="""","""",
SUM(ARRAYFORMULA(VALUE(SPLIT(H788,CHAR(10)))))
)"),"")</f>
        <v/>
      </c>
      <c r="J788" s="17" t="str">
        <f>IFERROR(__xludf.DUMMYFUNCTION("IFERROR(
  TEXTJOIN(CHAR(10),TRUE,FILTER('SUMMARY DATA'!I:I,'SUMMARY DATA'!$A:$A=$A788,'SUMMARY DATA'!$C:$C=$B788,'SUMMARY DATA'!$B:$B=""RWS"")),
  IF(
    OR(
      ISNUMBER(SEARCH(""CDM CASH DEPOSIT"",$C788)),
      ISNUMBER(SEARCH(""CASH DEPOSIT"",$C78"&amp;"8)),
      COUNTIFS('SUMMARY DATA'!$D:$D,$C788,'SUMMARY DATA'!$B:$B,""RWS"")&lt;&gt;1
    ),
    """",
    IFERROR(TEXTJOIN(CHAR(10),TRUE,FILTER('SUMMARY DATA'!I:I,'SUMMARY DATA'!$D:$D=$C788,'SUMMARY DATA'!$B:$B=""RWS"")),"""")
  )
)"),"")</f>
        <v/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Height="1" spans="1:27">
      <c r="A789" s="2" t="s">
        <v>2337</v>
      </c>
      <c r="B789" s="15">
        <v>46057</v>
      </c>
      <c r="C789" s="2" t="s">
        <v>2338</v>
      </c>
      <c r="D789" s="3">
        <v>148</v>
      </c>
      <c r="E789" s="16" t="str">
        <f>IFERROR(__xludf.DUMMYFUNCTION("IFERROR(
  TEXTJOIN(CHAR(10),TRUE,FILTER('SUMMARY DATA'!E:E,'SUMMARY DATA'!$A:$A=$A789,'SUMMARY DATA'!$C:$C=$B789,'SUMMARY DATA'!$B:$B=""RWS"")),
  IF(
    OR(
      ISNUMBER(SEARCH(""CDM CASH DEPOSIT"",$C789)),
      ISNUMBER(SEARCH(""CASH DEPOSIT"",$C78"&amp;"9)),
      COUNTIFS('SUMMARY DATA'!$D:$D,$C789,'SUMMARY DATA'!$B:$B,""RWS"")&lt;&gt;1
    ),
    """",
    IFERROR(TEXTJOIN(CHAR(10),TRUE,FILTER('SUMMARY DATA'!E:E,'SUMMARY DATA'!$D:$D=$C789,'SUMMARY DATA'!$B:$B=""RWS"")),"""")
  )
)"),"")</f>
        <v/>
      </c>
      <c r="F789" s="17" t="str">
        <f>IFERROR(__xludf.DUMMYFUNCTION("IFERROR(
  TEXTJOIN(CHAR(10),TRUE,FILTER('SUMMARY DATA'!F:F,'SUMMARY DATA'!$A:$A=$A789,'SUMMARY DATA'!$C:$C=$B789,'SUMMARY DATA'!$B:$B=""RWS"")),
  IF(
    OR(
      ISNUMBER(SEARCH(""CDM CASH DEPOSIT"",$C789)),
      ISNUMBER(SEARCH(""CASH DEPOSIT"",$C78"&amp;"9)),
      COUNTIFS('SUMMARY DATA'!$D:$D,$C789,'SUMMARY DATA'!$B:$B,""RWS"")&lt;&gt;1
    ),
    """",
    IFERROR(TEXTJOIN(CHAR(10),TRUE,FILTER('SUMMARY DATA'!F:F,'SUMMARY DATA'!$D:$D=$C789,'SUMMARY DATA'!$B:$B=""RWS"")),"""")
  )
)"),"")</f>
        <v/>
      </c>
      <c r="G789" s="17" t="str">
        <f>IFERROR(__xludf.DUMMYFUNCTION("IFERROR(
  TEXTJOIN(CHAR(10),TRUE,FILTER('SUMMARY DATA'!G:G,'SUMMARY DATA'!$A:$A=$A789,'SUMMARY DATA'!$C:$C=$B789,'SUMMARY DATA'!$B:$B=""RWS"")),
  IF(
    OR(
      ISNUMBER(SEARCH(""CDM CASH DEPOSIT"",$C789)),
      ISNUMBER(SEARCH(""CASH DEPOSIT"",$C78"&amp;"9)),
      COUNTIFS('SUMMARY DATA'!$D:$D,$C789,'SUMMARY DATA'!$B:$B,""RWS"")&lt;&gt;1
    ),
    """",
    IFERROR(TEXTJOIN(CHAR(10),TRUE,FILTER('SUMMARY DATA'!G:G,'SUMMARY DATA'!$D:$D=$C789,'SUMMARY DATA'!$B:$B=""RWS"")),"""")
  )
)"),"")</f>
        <v/>
      </c>
      <c r="H789" s="18" t="str">
        <f>IFERROR(__xludf.DUMMYFUNCTION("IFERROR(
  TEXTJOIN(CHAR(10),TRUE,FILTER('SUMMARY DATA'!H:H,'SUMMARY DATA'!$A:$A=$A789,'SUMMARY DATA'!$C:$C=$B789,'SUMMARY DATA'!$B:$B=""RWS"",'SUMMARY DATA'!$H:$H=$D789)),
  IF(
    OR(
      ISNUMBER(SEARCH(""CDM CASH DEPOSIT"",$C789)),
      ISNUMBER(S"&amp;"EARCH(""CASH DEPOSIT"",$C789))
    ),
    """",
    IFERROR(TEXTJOIN(CHAR(10),TRUE,FILTER('SUMMARY DATA'!H:H,'SUMMARY DATA'!$D:$D=$C789,'SUMMARY DATA'!$B:$B=""RWS"",'SUMMARY DATA'!$H:$H=$D789)),"""")
  )
)"),"")</f>
        <v/>
      </c>
      <c r="I789" s="18" t="str">
        <f>IFERROR(__xludf.DUMMYFUNCTION("IF(H789="""","""",
SUM(ARRAYFORMULA(VALUE(SPLIT(H789,CHAR(10)))))
)"),"")</f>
        <v/>
      </c>
      <c r="J789" s="17" t="str">
        <f>IFERROR(__xludf.DUMMYFUNCTION("IFERROR(
  TEXTJOIN(CHAR(10),TRUE,FILTER('SUMMARY DATA'!I:I,'SUMMARY DATA'!$A:$A=$A789,'SUMMARY DATA'!$C:$C=$B789,'SUMMARY DATA'!$B:$B=""RWS"")),
  IF(
    OR(
      ISNUMBER(SEARCH(""CDM CASH DEPOSIT"",$C789)),
      ISNUMBER(SEARCH(""CASH DEPOSIT"",$C78"&amp;"9)),
      COUNTIFS('SUMMARY DATA'!$D:$D,$C789,'SUMMARY DATA'!$B:$B,""RWS"")&lt;&gt;1
    ),
    """",
    IFERROR(TEXTJOIN(CHAR(10),TRUE,FILTER('SUMMARY DATA'!I:I,'SUMMARY DATA'!$D:$D=$C789,'SUMMARY DATA'!$B:$B=""RWS"")),"""")
  )
)"),"")</f>
        <v/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Height="1" spans="1:27">
      <c r="A790" s="2" t="s">
        <v>2339</v>
      </c>
      <c r="B790" s="15">
        <v>46058</v>
      </c>
      <c r="C790" s="2" t="s">
        <v>2340</v>
      </c>
      <c r="D790" s="3">
        <v>67.96</v>
      </c>
      <c r="E790" s="16" t="str">
        <f>IFERROR(__xludf.DUMMYFUNCTION("IFERROR(
  TEXTJOIN(CHAR(10),TRUE,FILTER('SUMMARY DATA'!E:E,'SUMMARY DATA'!$A:$A=$A790,'SUMMARY DATA'!$C:$C=$B790,'SUMMARY DATA'!$B:$B=""RWS"")),
  IF(
    OR(
      ISNUMBER(SEARCH(""CDM CASH DEPOSIT"",$C790)),
      ISNUMBER(SEARCH(""CASH DEPOSIT"",$C79"&amp;"0)),
      COUNTIFS('SUMMARY DATA'!$D:$D,$C790,'SUMMARY DATA'!$B:$B,""RWS"")&lt;&gt;1
    ),
    """",
    IFERROR(TEXTJOIN(CHAR(10),TRUE,FILTER('SUMMARY DATA'!E:E,'SUMMARY DATA'!$D:$D=$C790,'SUMMARY DATA'!$B:$B=""RWS"")),"""")
  )
)"),"")</f>
        <v/>
      </c>
      <c r="F790" s="17" t="str">
        <f>IFERROR(__xludf.DUMMYFUNCTION("IFERROR(
  TEXTJOIN(CHAR(10),TRUE,FILTER('SUMMARY DATA'!F:F,'SUMMARY DATA'!$A:$A=$A790,'SUMMARY DATA'!$C:$C=$B790,'SUMMARY DATA'!$B:$B=""RWS"")),
  IF(
    OR(
      ISNUMBER(SEARCH(""CDM CASH DEPOSIT"",$C790)),
      ISNUMBER(SEARCH(""CASH DEPOSIT"",$C79"&amp;"0)),
      COUNTIFS('SUMMARY DATA'!$D:$D,$C790,'SUMMARY DATA'!$B:$B,""RWS"")&lt;&gt;1
    ),
    """",
    IFERROR(TEXTJOIN(CHAR(10),TRUE,FILTER('SUMMARY DATA'!F:F,'SUMMARY DATA'!$D:$D=$C790,'SUMMARY DATA'!$B:$B=""RWS"")),"""")
  )
)"),"")</f>
        <v/>
      </c>
      <c r="G790" s="17" t="str">
        <f>IFERROR(__xludf.DUMMYFUNCTION("IFERROR(
  TEXTJOIN(CHAR(10),TRUE,FILTER('SUMMARY DATA'!G:G,'SUMMARY DATA'!$A:$A=$A790,'SUMMARY DATA'!$C:$C=$B790,'SUMMARY DATA'!$B:$B=""RWS"")),
  IF(
    OR(
      ISNUMBER(SEARCH(""CDM CASH DEPOSIT"",$C790)),
      ISNUMBER(SEARCH(""CASH DEPOSIT"",$C79"&amp;"0)),
      COUNTIFS('SUMMARY DATA'!$D:$D,$C790,'SUMMARY DATA'!$B:$B,""RWS"")&lt;&gt;1
    ),
    """",
    IFERROR(TEXTJOIN(CHAR(10),TRUE,FILTER('SUMMARY DATA'!G:G,'SUMMARY DATA'!$D:$D=$C790,'SUMMARY DATA'!$B:$B=""RWS"")),"""")
  )
)"),"")</f>
        <v/>
      </c>
      <c r="H790" s="18" t="str">
        <f>IFERROR(__xludf.DUMMYFUNCTION("IFERROR(
  TEXTJOIN(CHAR(10),TRUE,FILTER('SUMMARY DATA'!H:H,'SUMMARY DATA'!$A:$A=$A790,'SUMMARY DATA'!$C:$C=$B790,'SUMMARY DATA'!$B:$B=""RWS"",'SUMMARY DATA'!$H:$H=$D790)),
  IF(
    OR(
      ISNUMBER(SEARCH(""CDM CASH DEPOSIT"",$C790)),
      ISNUMBER(S"&amp;"EARCH(""CASH DEPOSIT"",$C790))
    ),
    """",
    IFERROR(TEXTJOIN(CHAR(10),TRUE,FILTER('SUMMARY DATA'!H:H,'SUMMARY DATA'!$D:$D=$C790,'SUMMARY DATA'!$B:$B=""RWS"",'SUMMARY DATA'!$H:$H=$D790)),"""")
  )
)"),"")</f>
        <v/>
      </c>
      <c r="I790" s="18" t="str">
        <f>IFERROR(__xludf.DUMMYFUNCTION("IF(H790="""","""",
SUM(ARRAYFORMULA(VALUE(SPLIT(H790,CHAR(10)))))
)"),"")</f>
        <v/>
      </c>
      <c r="J790" s="17" t="str">
        <f>IFERROR(__xludf.DUMMYFUNCTION("IFERROR(
  TEXTJOIN(CHAR(10),TRUE,FILTER('SUMMARY DATA'!I:I,'SUMMARY DATA'!$A:$A=$A790,'SUMMARY DATA'!$C:$C=$B790,'SUMMARY DATA'!$B:$B=""RWS"")),
  IF(
    OR(
      ISNUMBER(SEARCH(""CDM CASH DEPOSIT"",$C790)),
      ISNUMBER(SEARCH(""CASH DEPOSIT"",$C79"&amp;"0)),
      COUNTIFS('SUMMARY DATA'!$D:$D,$C790,'SUMMARY DATA'!$B:$B,""RWS"")&lt;&gt;1
    ),
    """",
    IFERROR(TEXTJOIN(CHAR(10),TRUE,FILTER('SUMMARY DATA'!I:I,'SUMMARY DATA'!$D:$D=$C790,'SUMMARY DATA'!$B:$B=""RWS"")),"""")
  )
)"),"")</f>
        <v/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Height="1" spans="1:27">
      <c r="A791" s="2" t="s">
        <v>2341</v>
      </c>
      <c r="B791" s="15">
        <v>46058</v>
      </c>
      <c r="C791" s="2" t="s">
        <v>2342</v>
      </c>
      <c r="D791" s="3">
        <v>39.98</v>
      </c>
      <c r="E791" s="16" t="str">
        <f>IFERROR(__xludf.DUMMYFUNCTION("IFERROR(
  TEXTJOIN(CHAR(10),TRUE,FILTER('SUMMARY DATA'!E:E,'SUMMARY DATA'!$A:$A=$A791,'SUMMARY DATA'!$C:$C=$B791,'SUMMARY DATA'!$B:$B=""RWS"")),
  IF(
    OR(
      ISNUMBER(SEARCH(""CDM CASH DEPOSIT"",$C791)),
      ISNUMBER(SEARCH(""CASH DEPOSIT"",$C79"&amp;"1)),
      COUNTIFS('SUMMARY DATA'!$D:$D,$C791,'SUMMARY DATA'!$B:$B,""RWS"")&lt;&gt;1
    ),
    """",
    IFERROR(TEXTJOIN(CHAR(10),TRUE,FILTER('SUMMARY DATA'!E:E,'SUMMARY DATA'!$D:$D=$C791,'SUMMARY DATA'!$B:$B=""RWS"")),"""")
  )
)"),"")</f>
        <v/>
      </c>
      <c r="F791" s="17" t="str">
        <f>IFERROR(__xludf.DUMMYFUNCTION("IFERROR(
  TEXTJOIN(CHAR(10),TRUE,FILTER('SUMMARY DATA'!F:F,'SUMMARY DATA'!$A:$A=$A791,'SUMMARY DATA'!$C:$C=$B791,'SUMMARY DATA'!$B:$B=""RWS"")),
  IF(
    OR(
      ISNUMBER(SEARCH(""CDM CASH DEPOSIT"",$C791)),
      ISNUMBER(SEARCH(""CASH DEPOSIT"",$C79"&amp;"1)),
      COUNTIFS('SUMMARY DATA'!$D:$D,$C791,'SUMMARY DATA'!$B:$B,""RWS"")&lt;&gt;1
    ),
    """",
    IFERROR(TEXTJOIN(CHAR(10),TRUE,FILTER('SUMMARY DATA'!F:F,'SUMMARY DATA'!$D:$D=$C791,'SUMMARY DATA'!$B:$B=""RWS"")),"""")
  )
)"),"")</f>
        <v/>
      </c>
      <c r="G791" s="17" t="str">
        <f>IFERROR(__xludf.DUMMYFUNCTION("IFERROR(
  TEXTJOIN(CHAR(10),TRUE,FILTER('SUMMARY DATA'!G:G,'SUMMARY DATA'!$A:$A=$A791,'SUMMARY DATA'!$C:$C=$B791,'SUMMARY DATA'!$B:$B=""RWS"")),
  IF(
    OR(
      ISNUMBER(SEARCH(""CDM CASH DEPOSIT"",$C791)),
      ISNUMBER(SEARCH(""CASH DEPOSIT"",$C79"&amp;"1)),
      COUNTIFS('SUMMARY DATA'!$D:$D,$C791,'SUMMARY DATA'!$B:$B,""RWS"")&lt;&gt;1
    ),
    """",
    IFERROR(TEXTJOIN(CHAR(10),TRUE,FILTER('SUMMARY DATA'!G:G,'SUMMARY DATA'!$D:$D=$C791,'SUMMARY DATA'!$B:$B=""RWS"")),"""")
  )
)"),"")</f>
        <v/>
      </c>
      <c r="H791" s="18" t="str">
        <f>IFERROR(__xludf.DUMMYFUNCTION("IFERROR(
  TEXTJOIN(CHAR(10),TRUE,FILTER('SUMMARY DATA'!H:H,'SUMMARY DATA'!$A:$A=$A791,'SUMMARY DATA'!$C:$C=$B791,'SUMMARY DATA'!$B:$B=""RWS"",'SUMMARY DATA'!$H:$H=$D791)),
  IF(
    OR(
      ISNUMBER(SEARCH(""CDM CASH DEPOSIT"",$C791)),
      ISNUMBER(S"&amp;"EARCH(""CASH DEPOSIT"",$C791))
    ),
    """",
    IFERROR(TEXTJOIN(CHAR(10),TRUE,FILTER('SUMMARY DATA'!H:H,'SUMMARY DATA'!$D:$D=$C791,'SUMMARY DATA'!$B:$B=""RWS"",'SUMMARY DATA'!$H:$H=$D791)),"""")
  )
)"),"")</f>
        <v/>
      </c>
      <c r="I791" s="18" t="str">
        <f>IFERROR(__xludf.DUMMYFUNCTION("IF(H791="""","""",
SUM(ARRAYFORMULA(VALUE(SPLIT(H791,CHAR(10)))))
)"),"")</f>
        <v/>
      </c>
      <c r="J791" s="17" t="str">
        <f>IFERROR(__xludf.DUMMYFUNCTION("IFERROR(
  TEXTJOIN(CHAR(10),TRUE,FILTER('SUMMARY DATA'!I:I,'SUMMARY DATA'!$A:$A=$A791,'SUMMARY DATA'!$C:$C=$B791,'SUMMARY DATA'!$B:$B=""RWS"")),
  IF(
    OR(
      ISNUMBER(SEARCH(""CDM CASH DEPOSIT"",$C791)),
      ISNUMBER(SEARCH(""CASH DEPOSIT"",$C79"&amp;"1)),
      COUNTIFS('SUMMARY DATA'!$D:$D,$C791,'SUMMARY DATA'!$B:$B,""RWS"")&lt;&gt;1
    ),
    """",
    IFERROR(TEXTJOIN(CHAR(10),TRUE,FILTER('SUMMARY DATA'!I:I,'SUMMARY DATA'!$D:$D=$C791,'SUMMARY DATA'!$B:$B=""RWS"")),"""")
  )
)"),"")</f>
        <v/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Height="1" spans="1:27">
      <c r="A792" s="2" t="s">
        <v>2343</v>
      </c>
      <c r="B792" s="15">
        <v>46058</v>
      </c>
      <c r="C792" s="2" t="s">
        <v>2344</v>
      </c>
      <c r="D792" s="3">
        <v>205.95</v>
      </c>
      <c r="E792" s="16" t="str">
        <f>IFERROR(__xludf.DUMMYFUNCTION("IFERROR(
  TEXTJOIN(CHAR(10),TRUE,FILTER('SUMMARY DATA'!E:E,'SUMMARY DATA'!$A:$A=$A792,'SUMMARY DATA'!$C:$C=$B792,'SUMMARY DATA'!$B:$B=""RWS"")),
  IF(
    OR(
      ISNUMBER(SEARCH(""CDM CASH DEPOSIT"",$C792)),
      ISNUMBER(SEARCH(""CASH DEPOSIT"",$C79"&amp;"2)),
      COUNTIFS('SUMMARY DATA'!$D:$D,$C792,'SUMMARY DATA'!$B:$B,""RWS"")&lt;&gt;1
    ),
    """",
    IFERROR(TEXTJOIN(CHAR(10),TRUE,FILTER('SUMMARY DATA'!E:E,'SUMMARY DATA'!$D:$D=$C792,'SUMMARY DATA'!$B:$B=""RWS"")),"""")
  )
)"),"")</f>
        <v/>
      </c>
      <c r="F792" s="17" t="str">
        <f>IFERROR(__xludf.DUMMYFUNCTION("IFERROR(
  TEXTJOIN(CHAR(10),TRUE,FILTER('SUMMARY DATA'!F:F,'SUMMARY DATA'!$A:$A=$A792,'SUMMARY DATA'!$C:$C=$B792,'SUMMARY DATA'!$B:$B=""RWS"")),
  IF(
    OR(
      ISNUMBER(SEARCH(""CDM CASH DEPOSIT"",$C792)),
      ISNUMBER(SEARCH(""CASH DEPOSIT"",$C79"&amp;"2)),
      COUNTIFS('SUMMARY DATA'!$D:$D,$C792,'SUMMARY DATA'!$B:$B,""RWS"")&lt;&gt;1
    ),
    """",
    IFERROR(TEXTJOIN(CHAR(10),TRUE,FILTER('SUMMARY DATA'!F:F,'SUMMARY DATA'!$D:$D=$C792,'SUMMARY DATA'!$B:$B=""RWS"")),"""")
  )
)"),"")</f>
        <v/>
      </c>
      <c r="G792" s="17" t="str">
        <f>IFERROR(__xludf.DUMMYFUNCTION("IFERROR(
  TEXTJOIN(CHAR(10),TRUE,FILTER('SUMMARY DATA'!G:G,'SUMMARY DATA'!$A:$A=$A792,'SUMMARY DATA'!$C:$C=$B792,'SUMMARY DATA'!$B:$B=""RWS"")),
  IF(
    OR(
      ISNUMBER(SEARCH(""CDM CASH DEPOSIT"",$C792)),
      ISNUMBER(SEARCH(""CASH DEPOSIT"",$C79"&amp;"2)),
      COUNTIFS('SUMMARY DATA'!$D:$D,$C792,'SUMMARY DATA'!$B:$B,""RWS"")&lt;&gt;1
    ),
    """",
    IFERROR(TEXTJOIN(CHAR(10),TRUE,FILTER('SUMMARY DATA'!G:G,'SUMMARY DATA'!$D:$D=$C792,'SUMMARY DATA'!$B:$B=""RWS"")),"""")
  )
)"),"")</f>
        <v/>
      </c>
      <c r="H792" s="18" t="str">
        <f>IFERROR(__xludf.DUMMYFUNCTION("IFERROR(
  TEXTJOIN(CHAR(10),TRUE,FILTER('SUMMARY DATA'!H:H,'SUMMARY DATA'!$A:$A=$A792,'SUMMARY DATA'!$C:$C=$B792,'SUMMARY DATA'!$B:$B=""RWS"",'SUMMARY DATA'!$H:$H=$D792)),
  IF(
    OR(
      ISNUMBER(SEARCH(""CDM CASH DEPOSIT"",$C792)),
      ISNUMBER(S"&amp;"EARCH(""CASH DEPOSIT"",$C792))
    ),
    """",
    IFERROR(TEXTJOIN(CHAR(10),TRUE,FILTER('SUMMARY DATA'!H:H,'SUMMARY DATA'!$D:$D=$C792,'SUMMARY DATA'!$B:$B=""RWS"",'SUMMARY DATA'!$H:$H=$D792)),"""")
  )
)"),"")</f>
        <v/>
      </c>
      <c r="I792" s="18" t="str">
        <f>IFERROR(__xludf.DUMMYFUNCTION("IF(H792="""","""",
SUM(ARRAYFORMULA(VALUE(SPLIT(H792,CHAR(10)))))
)"),"")</f>
        <v/>
      </c>
      <c r="J792" s="17" t="str">
        <f>IFERROR(__xludf.DUMMYFUNCTION("IFERROR(
  TEXTJOIN(CHAR(10),TRUE,FILTER('SUMMARY DATA'!I:I,'SUMMARY DATA'!$A:$A=$A792,'SUMMARY DATA'!$C:$C=$B792,'SUMMARY DATA'!$B:$B=""RWS"")),
  IF(
    OR(
      ISNUMBER(SEARCH(""CDM CASH DEPOSIT"",$C792)),
      ISNUMBER(SEARCH(""CASH DEPOSIT"",$C79"&amp;"2)),
      COUNTIFS('SUMMARY DATA'!$D:$D,$C792,'SUMMARY DATA'!$B:$B,""RWS"")&lt;&gt;1
    ),
    """",
    IFERROR(TEXTJOIN(CHAR(10),TRUE,FILTER('SUMMARY DATA'!I:I,'SUMMARY DATA'!$D:$D=$C792,'SUMMARY DATA'!$B:$B=""RWS"")),"""")
  )
)"),"")</f>
        <v/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Height="1" spans="1:27">
      <c r="A793" s="2"/>
      <c r="B793" s="15">
        <v>46058</v>
      </c>
      <c r="C793" s="2" t="s">
        <v>2345</v>
      </c>
      <c r="D793" s="3">
        <v>30</v>
      </c>
      <c r="E793" s="16" t="str">
        <f>IFERROR(__xludf.DUMMYFUNCTION("IFERROR(
  TEXTJOIN(CHAR(10),TRUE,FILTER('SUMMARY DATA'!E:E,'SUMMARY DATA'!$A:$A=$A793,'SUMMARY DATA'!$C:$C=$B793,'SUMMARY DATA'!$B:$B=""RWS"")),
  IF(
    OR(
      ISNUMBER(SEARCH(""CDM CASH DEPOSIT"",$C793)),
      ISNUMBER(SEARCH(""CASH DEPOSIT"",$C79"&amp;"3)),
      COUNTIFS('SUMMARY DATA'!$D:$D,$C793,'SUMMARY DATA'!$B:$B,""RWS"")&lt;&gt;1
    ),
    """",
    IFERROR(TEXTJOIN(CHAR(10),TRUE,FILTER('SUMMARY DATA'!E:E,'SUMMARY DATA'!$D:$D=$C793,'SUMMARY DATA'!$B:$B=""RWS"")),"""")
  )
)"),"")</f>
        <v/>
      </c>
      <c r="F793" s="17" t="str">
        <f>IFERROR(__xludf.DUMMYFUNCTION("IFERROR(
  TEXTJOIN(CHAR(10),TRUE,FILTER('SUMMARY DATA'!F:F,'SUMMARY DATA'!$A:$A=$A793,'SUMMARY DATA'!$C:$C=$B793,'SUMMARY DATA'!$B:$B=""RWS"")),
  IF(
    OR(
      ISNUMBER(SEARCH(""CDM CASH DEPOSIT"",$C793)),
      ISNUMBER(SEARCH(""CASH DEPOSIT"",$C79"&amp;"3)),
      COUNTIFS('SUMMARY DATA'!$D:$D,$C793,'SUMMARY DATA'!$B:$B,""RWS"")&lt;&gt;1
    ),
    """",
    IFERROR(TEXTJOIN(CHAR(10),TRUE,FILTER('SUMMARY DATA'!F:F,'SUMMARY DATA'!$D:$D=$C793,'SUMMARY DATA'!$B:$B=""RWS"")),"""")
  )
)"),"")</f>
        <v/>
      </c>
      <c r="G793" s="17" t="str">
        <f>IFERROR(__xludf.DUMMYFUNCTION("IFERROR(
  TEXTJOIN(CHAR(10),TRUE,FILTER('SUMMARY DATA'!G:G,'SUMMARY DATA'!$A:$A=$A793,'SUMMARY DATA'!$C:$C=$B793,'SUMMARY DATA'!$B:$B=""RWS"")),
  IF(
    OR(
      ISNUMBER(SEARCH(""CDM CASH DEPOSIT"",$C793)),
      ISNUMBER(SEARCH(""CASH DEPOSIT"",$C79"&amp;"3)),
      COUNTIFS('SUMMARY DATA'!$D:$D,$C793,'SUMMARY DATA'!$B:$B,""RWS"")&lt;&gt;1
    ),
    """",
    IFERROR(TEXTJOIN(CHAR(10),TRUE,FILTER('SUMMARY DATA'!G:G,'SUMMARY DATA'!$D:$D=$C793,'SUMMARY DATA'!$B:$B=""RWS"")),"""")
  )
)"),"")</f>
        <v/>
      </c>
      <c r="H793" s="18" t="str">
        <f>IFERROR(__xludf.DUMMYFUNCTION("IFERROR(
  TEXTJOIN(CHAR(10),TRUE,FILTER('SUMMARY DATA'!H:H,'SUMMARY DATA'!$A:$A=$A793,'SUMMARY DATA'!$C:$C=$B793,'SUMMARY DATA'!$B:$B=""RWS"",'SUMMARY DATA'!$H:$H=$D793)),
  IF(
    OR(
      ISNUMBER(SEARCH(""CDM CASH DEPOSIT"",$C793)),
      ISNUMBER(S"&amp;"EARCH(""CASH DEPOSIT"",$C793))
    ),
    """",
    IFERROR(TEXTJOIN(CHAR(10),TRUE,FILTER('SUMMARY DATA'!H:H,'SUMMARY DATA'!$D:$D=$C793,'SUMMARY DATA'!$B:$B=""RWS"",'SUMMARY DATA'!$H:$H=$D793)),"""")
  )
)"),"")</f>
        <v/>
      </c>
      <c r="I793" s="18" t="str">
        <f>IFERROR(__xludf.DUMMYFUNCTION("IF(H793="""","""",
SUM(ARRAYFORMULA(VALUE(SPLIT(H793,CHAR(10)))))
)"),"")</f>
        <v/>
      </c>
      <c r="J793" s="17" t="str">
        <f>IFERROR(__xludf.DUMMYFUNCTION("IFERROR(
  TEXTJOIN(CHAR(10),TRUE,FILTER('SUMMARY DATA'!I:I,'SUMMARY DATA'!$A:$A=$A793,'SUMMARY DATA'!$C:$C=$B793,'SUMMARY DATA'!$B:$B=""RWS"")),
  IF(
    OR(
      ISNUMBER(SEARCH(""CDM CASH DEPOSIT"",$C793)),
      ISNUMBER(SEARCH(""CASH DEPOSIT"",$C79"&amp;"3)),
      COUNTIFS('SUMMARY DATA'!$D:$D,$C793,'SUMMARY DATA'!$B:$B,""RWS"")&lt;&gt;1
    ),
    """",
    IFERROR(TEXTJOIN(CHAR(10),TRUE,FILTER('SUMMARY DATA'!I:I,'SUMMARY DATA'!$D:$D=$C793,'SUMMARY DATA'!$B:$B=""RWS"")),"""")
  )
)"),"")</f>
        <v/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Height="1" spans="1:27">
      <c r="A794" s="2" t="s">
        <v>2346</v>
      </c>
      <c r="B794" s="15">
        <v>46059</v>
      </c>
      <c r="C794" s="2" t="s">
        <v>2347</v>
      </c>
      <c r="D794" s="3">
        <v>29.98</v>
      </c>
      <c r="E794" s="16" t="str">
        <f>IFERROR(__xludf.DUMMYFUNCTION("IFERROR(
  TEXTJOIN(CHAR(10),TRUE,FILTER('SUMMARY DATA'!E:E,'SUMMARY DATA'!$A:$A=$A794,'SUMMARY DATA'!$C:$C=$B794,'SUMMARY DATA'!$B:$B=""RWS"")),
  IF(
    OR(
      ISNUMBER(SEARCH(""CDM CASH DEPOSIT"",$C794)),
      ISNUMBER(SEARCH(""CASH DEPOSIT"",$C79"&amp;"4)),
      COUNTIFS('SUMMARY DATA'!$D:$D,$C794,'SUMMARY DATA'!$B:$B,""RWS"")&lt;&gt;1
    ),
    """",
    IFERROR(TEXTJOIN(CHAR(10),TRUE,FILTER('SUMMARY DATA'!E:E,'SUMMARY DATA'!$D:$D=$C794,'SUMMARY DATA'!$B:$B=""RWS"")),"""")
  )
)"),"")</f>
        <v/>
      </c>
      <c r="F794" s="17" t="str">
        <f>IFERROR(__xludf.DUMMYFUNCTION("IFERROR(
  TEXTJOIN(CHAR(10),TRUE,FILTER('SUMMARY DATA'!F:F,'SUMMARY DATA'!$A:$A=$A794,'SUMMARY DATA'!$C:$C=$B794,'SUMMARY DATA'!$B:$B=""RWS"")),
  IF(
    OR(
      ISNUMBER(SEARCH(""CDM CASH DEPOSIT"",$C794)),
      ISNUMBER(SEARCH(""CASH DEPOSIT"",$C79"&amp;"4)),
      COUNTIFS('SUMMARY DATA'!$D:$D,$C794,'SUMMARY DATA'!$B:$B,""RWS"")&lt;&gt;1
    ),
    """",
    IFERROR(TEXTJOIN(CHAR(10),TRUE,FILTER('SUMMARY DATA'!F:F,'SUMMARY DATA'!$D:$D=$C794,'SUMMARY DATA'!$B:$B=""RWS"")),"""")
  )
)"),"")</f>
        <v/>
      </c>
      <c r="G794" s="17" t="str">
        <f>IFERROR(__xludf.DUMMYFUNCTION("IFERROR(
  TEXTJOIN(CHAR(10),TRUE,FILTER('SUMMARY DATA'!G:G,'SUMMARY DATA'!$A:$A=$A794,'SUMMARY DATA'!$C:$C=$B794,'SUMMARY DATA'!$B:$B=""RWS"")),
  IF(
    OR(
      ISNUMBER(SEARCH(""CDM CASH DEPOSIT"",$C794)),
      ISNUMBER(SEARCH(""CASH DEPOSIT"",$C79"&amp;"4)),
      COUNTIFS('SUMMARY DATA'!$D:$D,$C794,'SUMMARY DATA'!$B:$B,""RWS"")&lt;&gt;1
    ),
    """",
    IFERROR(TEXTJOIN(CHAR(10),TRUE,FILTER('SUMMARY DATA'!G:G,'SUMMARY DATA'!$D:$D=$C794,'SUMMARY DATA'!$B:$B=""RWS"")),"""")
  )
)"),"")</f>
        <v/>
      </c>
      <c r="H794" s="18" t="str">
        <f>IFERROR(__xludf.DUMMYFUNCTION("IFERROR(
  TEXTJOIN(CHAR(10),TRUE,FILTER('SUMMARY DATA'!H:H,'SUMMARY DATA'!$A:$A=$A794,'SUMMARY DATA'!$C:$C=$B794,'SUMMARY DATA'!$B:$B=""RWS"",'SUMMARY DATA'!$H:$H=$D794)),
  IF(
    OR(
      ISNUMBER(SEARCH(""CDM CASH DEPOSIT"",$C794)),
      ISNUMBER(S"&amp;"EARCH(""CASH DEPOSIT"",$C794))
    ),
    """",
    IFERROR(TEXTJOIN(CHAR(10),TRUE,FILTER('SUMMARY DATA'!H:H,'SUMMARY DATA'!$D:$D=$C794,'SUMMARY DATA'!$B:$B=""RWS"",'SUMMARY DATA'!$H:$H=$D794)),"""")
  )
)"),"")</f>
        <v/>
      </c>
      <c r="I794" s="18" t="str">
        <f>IFERROR(__xludf.DUMMYFUNCTION("IF(H794="""","""",
SUM(ARRAYFORMULA(VALUE(SPLIT(H794,CHAR(10)))))
)"),"")</f>
        <v/>
      </c>
      <c r="J794" s="17" t="str">
        <f>IFERROR(__xludf.DUMMYFUNCTION("IFERROR(
  TEXTJOIN(CHAR(10),TRUE,FILTER('SUMMARY DATA'!I:I,'SUMMARY DATA'!$A:$A=$A794,'SUMMARY DATA'!$C:$C=$B794,'SUMMARY DATA'!$B:$B=""RWS"")),
  IF(
    OR(
      ISNUMBER(SEARCH(""CDM CASH DEPOSIT"",$C794)),
      ISNUMBER(SEARCH(""CASH DEPOSIT"",$C79"&amp;"4)),
      COUNTIFS('SUMMARY DATA'!$D:$D,$C794,'SUMMARY DATA'!$B:$B,""RWS"")&lt;&gt;1
    ),
    """",
    IFERROR(TEXTJOIN(CHAR(10),TRUE,FILTER('SUMMARY DATA'!I:I,'SUMMARY DATA'!$D:$D=$C794,'SUMMARY DATA'!$B:$B=""RWS"")),"""")
  )
)"),"")</f>
        <v/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Height="1" spans="1:27">
      <c r="A795" s="2" t="s">
        <v>2348</v>
      </c>
      <c r="B795" s="15">
        <v>46059</v>
      </c>
      <c r="C795" s="2" t="s">
        <v>2349</v>
      </c>
      <c r="D795" s="3">
        <v>514.7</v>
      </c>
      <c r="E795" s="16" t="str">
        <f>IFERROR(__xludf.DUMMYFUNCTION("IFERROR(
  TEXTJOIN(CHAR(10),TRUE,FILTER('SUMMARY DATA'!E:E,'SUMMARY DATA'!$A:$A=$A795,'SUMMARY DATA'!$C:$C=$B795,'SUMMARY DATA'!$B:$B=""RWS"")),
  IF(
    OR(
      ISNUMBER(SEARCH(""CDM CASH DEPOSIT"",$C795)),
      ISNUMBER(SEARCH(""CASH DEPOSIT"",$C79"&amp;"5)),
      COUNTIFS('SUMMARY DATA'!$D:$D,$C795,'SUMMARY DATA'!$B:$B,""RWS"")&lt;&gt;1
    ),
    """",
    IFERROR(TEXTJOIN(CHAR(10),TRUE,FILTER('SUMMARY DATA'!E:E,'SUMMARY DATA'!$D:$D=$C795,'SUMMARY DATA'!$B:$B=""RWS"")),"""")
  )
)"),"")</f>
        <v/>
      </c>
      <c r="F795" s="17" t="str">
        <f>IFERROR(__xludf.DUMMYFUNCTION("IFERROR(
  TEXTJOIN(CHAR(10),TRUE,FILTER('SUMMARY DATA'!F:F,'SUMMARY DATA'!$A:$A=$A795,'SUMMARY DATA'!$C:$C=$B795,'SUMMARY DATA'!$B:$B=""RWS"")),
  IF(
    OR(
      ISNUMBER(SEARCH(""CDM CASH DEPOSIT"",$C795)),
      ISNUMBER(SEARCH(""CASH DEPOSIT"",$C79"&amp;"5)),
      COUNTIFS('SUMMARY DATA'!$D:$D,$C795,'SUMMARY DATA'!$B:$B,""RWS"")&lt;&gt;1
    ),
    """",
    IFERROR(TEXTJOIN(CHAR(10),TRUE,FILTER('SUMMARY DATA'!F:F,'SUMMARY DATA'!$D:$D=$C795,'SUMMARY DATA'!$B:$B=""RWS"")),"""")
  )
)"),"")</f>
        <v/>
      </c>
      <c r="G795" s="17" t="str">
        <f>IFERROR(__xludf.DUMMYFUNCTION("IFERROR(
  TEXTJOIN(CHAR(10),TRUE,FILTER('SUMMARY DATA'!G:G,'SUMMARY DATA'!$A:$A=$A795,'SUMMARY DATA'!$C:$C=$B795,'SUMMARY DATA'!$B:$B=""RWS"")),
  IF(
    OR(
      ISNUMBER(SEARCH(""CDM CASH DEPOSIT"",$C795)),
      ISNUMBER(SEARCH(""CASH DEPOSIT"",$C79"&amp;"5)),
      COUNTIFS('SUMMARY DATA'!$D:$D,$C795,'SUMMARY DATA'!$B:$B,""RWS"")&lt;&gt;1
    ),
    """",
    IFERROR(TEXTJOIN(CHAR(10),TRUE,FILTER('SUMMARY DATA'!G:G,'SUMMARY DATA'!$D:$D=$C795,'SUMMARY DATA'!$B:$B=""RWS"")),"""")
  )
)"),"")</f>
        <v/>
      </c>
      <c r="H795" s="18" t="str">
        <f>IFERROR(__xludf.DUMMYFUNCTION("IFERROR(
  TEXTJOIN(CHAR(10),TRUE,FILTER('SUMMARY DATA'!H:H,'SUMMARY DATA'!$A:$A=$A795,'SUMMARY DATA'!$C:$C=$B795,'SUMMARY DATA'!$B:$B=""RWS"",'SUMMARY DATA'!$H:$H=$D795)),
  IF(
    OR(
      ISNUMBER(SEARCH(""CDM CASH DEPOSIT"",$C795)),
      ISNUMBER(S"&amp;"EARCH(""CASH DEPOSIT"",$C795))
    ),
    """",
    IFERROR(TEXTJOIN(CHAR(10),TRUE,FILTER('SUMMARY DATA'!H:H,'SUMMARY DATA'!$D:$D=$C795,'SUMMARY DATA'!$B:$B=""RWS"",'SUMMARY DATA'!$H:$H=$D795)),"""")
  )
)"),"")</f>
        <v/>
      </c>
      <c r="I795" s="18" t="str">
        <f>IFERROR(__xludf.DUMMYFUNCTION("IF(H795="""","""",
SUM(ARRAYFORMULA(VALUE(SPLIT(H795,CHAR(10)))))
)"),"")</f>
        <v/>
      </c>
      <c r="J795" s="17" t="str">
        <f>IFERROR(__xludf.DUMMYFUNCTION("IFERROR(
  TEXTJOIN(CHAR(10),TRUE,FILTER('SUMMARY DATA'!I:I,'SUMMARY DATA'!$A:$A=$A795,'SUMMARY DATA'!$C:$C=$B795,'SUMMARY DATA'!$B:$B=""RWS"")),
  IF(
    OR(
      ISNUMBER(SEARCH(""CDM CASH DEPOSIT"",$C795)),
      ISNUMBER(SEARCH(""CASH DEPOSIT"",$C79"&amp;"5)),
      COUNTIFS('SUMMARY DATA'!$D:$D,$C795,'SUMMARY DATA'!$B:$B,""RWS"")&lt;&gt;1
    ),
    """",
    IFERROR(TEXTJOIN(CHAR(10),TRUE,FILTER('SUMMARY DATA'!I:I,'SUMMARY DATA'!$D:$D=$C795,'SUMMARY DATA'!$B:$B=""RWS"")),"""")
  )
)"),"")</f>
        <v/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Height="1" spans="1:27">
      <c r="A796" s="2" t="s">
        <v>2350</v>
      </c>
      <c r="B796" s="15">
        <v>46059</v>
      </c>
      <c r="C796" s="2" t="s">
        <v>2351</v>
      </c>
      <c r="D796" s="3">
        <v>10</v>
      </c>
      <c r="E796" s="16" t="str">
        <f>IFERROR(__xludf.DUMMYFUNCTION("IFERROR(
  TEXTJOIN(CHAR(10),TRUE,FILTER('SUMMARY DATA'!E:E,'SUMMARY DATA'!$A:$A=$A796,'SUMMARY DATA'!$C:$C=$B796,'SUMMARY DATA'!$B:$B=""RWS"")),
  IF(
    OR(
      ISNUMBER(SEARCH(""CDM CASH DEPOSIT"",$C796)),
      ISNUMBER(SEARCH(""CASH DEPOSIT"",$C79"&amp;"6)),
      COUNTIFS('SUMMARY DATA'!$D:$D,$C796,'SUMMARY DATA'!$B:$B,""RWS"")&lt;&gt;1
    ),
    """",
    IFERROR(TEXTJOIN(CHAR(10),TRUE,FILTER('SUMMARY DATA'!E:E,'SUMMARY DATA'!$D:$D=$C796,'SUMMARY DATA'!$B:$B=""RWS"")),"""")
  )
)"),"")</f>
        <v/>
      </c>
      <c r="F796" s="17" t="str">
        <f>IFERROR(__xludf.DUMMYFUNCTION("IFERROR(
  TEXTJOIN(CHAR(10),TRUE,FILTER('SUMMARY DATA'!F:F,'SUMMARY DATA'!$A:$A=$A796,'SUMMARY DATA'!$C:$C=$B796,'SUMMARY DATA'!$B:$B=""RWS"")),
  IF(
    OR(
      ISNUMBER(SEARCH(""CDM CASH DEPOSIT"",$C796)),
      ISNUMBER(SEARCH(""CASH DEPOSIT"",$C79"&amp;"6)),
      COUNTIFS('SUMMARY DATA'!$D:$D,$C796,'SUMMARY DATA'!$B:$B,""RWS"")&lt;&gt;1
    ),
    """",
    IFERROR(TEXTJOIN(CHAR(10),TRUE,FILTER('SUMMARY DATA'!F:F,'SUMMARY DATA'!$D:$D=$C796,'SUMMARY DATA'!$B:$B=""RWS"")),"""")
  )
)"),"")</f>
        <v/>
      </c>
      <c r="G796" s="17" t="str">
        <f>IFERROR(__xludf.DUMMYFUNCTION("IFERROR(
  TEXTJOIN(CHAR(10),TRUE,FILTER('SUMMARY DATA'!G:G,'SUMMARY DATA'!$A:$A=$A796,'SUMMARY DATA'!$C:$C=$B796,'SUMMARY DATA'!$B:$B=""RWS"")),
  IF(
    OR(
      ISNUMBER(SEARCH(""CDM CASH DEPOSIT"",$C796)),
      ISNUMBER(SEARCH(""CASH DEPOSIT"",$C79"&amp;"6)),
      COUNTIFS('SUMMARY DATA'!$D:$D,$C796,'SUMMARY DATA'!$B:$B,""RWS"")&lt;&gt;1
    ),
    """",
    IFERROR(TEXTJOIN(CHAR(10),TRUE,FILTER('SUMMARY DATA'!G:G,'SUMMARY DATA'!$D:$D=$C796,'SUMMARY DATA'!$B:$B=""RWS"")),"""")
  )
)"),"")</f>
        <v/>
      </c>
      <c r="H796" s="18" t="str">
        <f>IFERROR(__xludf.DUMMYFUNCTION("IFERROR(
  TEXTJOIN(CHAR(10),TRUE,FILTER('SUMMARY DATA'!H:H,'SUMMARY DATA'!$A:$A=$A796,'SUMMARY DATA'!$C:$C=$B796,'SUMMARY DATA'!$B:$B=""RWS"",'SUMMARY DATA'!$H:$H=$D796)),
  IF(
    OR(
      ISNUMBER(SEARCH(""CDM CASH DEPOSIT"",$C796)),
      ISNUMBER(S"&amp;"EARCH(""CASH DEPOSIT"",$C796))
    ),
    """",
    IFERROR(TEXTJOIN(CHAR(10),TRUE,FILTER('SUMMARY DATA'!H:H,'SUMMARY DATA'!$D:$D=$C796,'SUMMARY DATA'!$B:$B=""RWS"",'SUMMARY DATA'!$H:$H=$D796)),"""")
  )
)"),"")</f>
        <v/>
      </c>
      <c r="I796" s="18" t="str">
        <f>IFERROR(__xludf.DUMMYFUNCTION("IF(H796="""","""",
SUM(ARRAYFORMULA(VALUE(SPLIT(H796,CHAR(10)))))
)"),"")</f>
        <v/>
      </c>
      <c r="J796" s="17" t="str">
        <f>IFERROR(__xludf.DUMMYFUNCTION("IFERROR(
  TEXTJOIN(CHAR(10),TRUE,FILTER('SUMMARY DATA'!I:I,'SUMMARY DATA'!$A:$A=$A796,'SUMMARY DATA'!$C:$C=$B796,'SUMMARY DATA'!$B:$B=""RWS"")),
  IF(
    OR(
      ISNUMBER(SEARCH(""CDM CASH DEPOSIT"",$C796)),
      ISNUMBER(SEARCH(""CASH DEPOSIT"",$C79"&amp;"6)),
      COUNTIFS('SUMMARY DATA'!$D:$D,$C796,'SUMMARY DATA'!$B:$B,""RWS"")&lt;&gt;1
    ),
    """",
    IFERROR(TEXTJOIN(CHAR(10),TRUE,FILTER('SUMMARY DATA'!I:I,'SUMMARY DATA'!$D:$D=$C796,'SUMMARY DATA'!$B:$B=""RWS"")),"""")
  )
)"),"")</f>
        <v/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Height="1" spans="1:27">
      <c r="A797" s="2" t="s">
        <v>2352</v>
      </c>
      <c r="B797" s="15">
        <v>46060</v>
      </c>
      <c r="C797" s="2" t="s">
        <v>2353</v>
      </c>
      <c r="D797" s="3">
        <v>487.98</v>
      </c>
      <c r="E797" s="16" t="str">
        <f>IFERROR(__xludf.DUMMYFUNCTION("IFERROR(
  TEXTJOIN(CHAR(10),TRUE,FILTER('SUMMARY DATA'!E:E,'SUMMARY DATA'!$A:$A=$A797,'SUMMARY DATA'!$C:$C=$B797,'SUMMARY DATA'!$B:$B=""RWS"")),
  IF(
    OR(
      ISNUMBER(SEARCH(""CDM CASH DEPOSIT"",$C797)),
      ISNUMBER(SEARCH(""CASH DEPOSIT"",$C79"&amp;"7)),
      COUNTIFS('SUMMARY DATA'!$D:$D,$C797,'SUMMARY DATA'!$B:$B,""RWS"")&lt;&gt;1
    ),
    """",
    IFERROR(TEXTJOIN(CHAR(10),TRUE,FILTER('SUMMARY DATA'!E:E,'SUMMARY DATA'!$D:$D=$C797,'SUMMARY DATA'!$B:$B=""RWS"")),"""")
  )
)"),"")</f>
        <v/>
      </c>
      <c r="F797" s="17" t="str">
        <f>IFERROR(__xludf.DUMMYFUNCTION("IFERROR(
  TEXTJOIN(CHAR(10),TRUE,FILTER('SUMMARY DATA'!F:F,'SUMMARY DATA'!$A:$A=$A797,'SUMMARY DATA'!$C:$C=$B797,'SUMMARY DATA'!$B:$B=""RWS"")),
  IF(
    OR(
      ISNUMBER(SEARCH(""CDM CASH DEPOSIT"",$C797)),
      ISNUMBER(SEARCH(""CASH DEPOSIT"",$C79"&amp;"7)),
      COUNTIFS('SUMMARY DATA'!$D:$D,$C797,'SUMMARY DATA'!$B:$B,""RWS"")&lt;&gt;1
    ),
    """",
    IFERROR(TEXTJOIN(CHAR(10),TRUE,FILTER('SUMMARY DATA'!F:F,'SUMMARY DATA'!$D:$D=$C797,'SUMMARY DATA'!$B:$B=""RWS"")),"""")
  )
)"),"")</f>
        <v/>
      </c>
      <c r="G797" s="17" t="str">
        <f>IFERROR(__xludf.DUMMYFUNCTION("IFERROR(
  TEXTJOIN(CHAR(10),TRUE,FILTER('SUMMARY DATA'!G:G,'SUMMARY DATA'!$A:$A=$A797,'SUMMARY DATA'!$C:$C=$B797,'SUMMARY DATA'!$B:$B=""RWS"")),
  IF(
    OR(
      ISNUMBER(SEARCH(""CDM CASH DEPOSIT"",$C797)),
      ISNUMBER(SEARCH(""CASH DEPOSIT"",$C79"&amp;"7)),
      COUNTIFS('SUMMARY DATA'!$D:$D,$C797,'SUMMARY DATA'!$B:$B,""RWS"")&lt;&gt;1
    ),
    """",
    IFERROR(TEXTJOIN(CHAR(10),TRUE,FILTER('SUMMARY DATA'!G:G,'SUMMARY DATA'!$D:$D=$C797,'SUMMARY DATA'!$B:$B=""RWS"")),"""")
  )
)"),"")</f>
        <v/>
      </c>
      <c r="H797" s="18" t="str">
        <f>IFERROR(__xludf.DUMMYFUNCTION("IFERROR(
  TEXTJOIN(CHAR(10),TRUE,FILTER('SUMMARY DATA'!H:H,'SUMMARY DATA'!$A:$A=$A797,'SUMMARY DATA'!$C:$C=$B797,'SUMMARY DATA'!$B:$B=""RWS"",'SUMMARY DATA'!$H:$H=$D797)),
  IF(
    OR(
      ISNUMBER(SEARCH(""CDM CASH DEPOSIT"",$C797)),
      ISNUMBER(S"&amp;"EARCH(""CASH DEPOSIT"",$C797))
    ),
    """",
    IFERROR(TEXTJOIN(CHAR(10),TRUE,FILTER('SUMMARY DATA'!H:H,'SUMMARY DATA'!$D:$D=$C797,'SUMMARY DATA'!$B:$B=""RWS"",'SUMMARY DATA'!$H:$H=$D797)),"""")
  )
)"),"")</f>
        <v/>
      </c>
      <c r="I797" s="18" t="str">
        <f>IFERROR(__xludf.DUMMYFUNCTION("IF(H797="""","""",
SUM(ARRAYFORMULA(VALUE(SPLIT(H797,CHAR(10)))))
)"),"")</f>
        <v/>
      </c>
      <c r="J797" s="17" t="str">
        <f>IFERROR(__xludf.DUMMYFUNCTION("IFERROR(
  TEXTJOIN(CHAR(10),TRUE,FILTER('SUMMARY DATA'!I:I,'SUMMARY DATA'!$A:$A=$A797,'SUMMARY DATA'!$C:$C=$B797,'SUMMARY DATA'!$B:$B=""RWS"")),
  IF(
    OR(
      ISNUMBER(SEARCH(""CDM CASH DEPOSIT"",$C797)),
      ISNUMBER(SEARCH(""CASH DEPOSIT"",$C79"&amp;"7)),
      COUNTIFS('SUMMARY DATA'!$D:$D,$C797,'SUMMARY DATA'!$B:$B,""RWS"")&lt;&gt;1
    ),
    """",
    IFERROR(TEXTJOIN(CHAR(10),TRUE,FILTER('SUMMARY DATA'!I:I,'SUMMARY DATA'!$D:$D=$C797,'SUMMARY DATA'!$B:$B=""RWS"")),"""")
  )
)"),"")</f>
        <v/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Height="1" spans="1:27">
      <c r="A798" s="2" t="s">
        <v>1127</v>
      </c>
      <c r="B798" s="15">
        <v>46060</v>
      </c>
      <c r="C798" s="2" t="s">
        <v>1128</v>
      </c>
      <c r="D798" s="3">
        <v>16.88</v>
      </c>
      <c r="E798" s="16" t="str">
        <f>IFERROR(__xludf.DUMMYFUNCTION("IFERROR(
  TEXTJOIN(CHAR(10),TRUE,FILTER('SUMMARY DATA'!E:E,'SUMMARY DATA'!$A:$A=$A798,'SUMMARY DATA'!$C:$C=$B798,'SUMMARY DATA'!$B:$B=""RWS"")),
  IF(
    OR(
      ISNUMBER(SEARCH(""CDM CASH DEPOSIT"",$C798)),
      ISNUMBER(SEARCH(""CASH DEPOSIT"",$C79"&amp;"8)),
      COUNTIFS('SUMMARY DATA'!$D:$D,$C798,'SUMMARY DATA'!$B:$B,""RWS"")&lt;&gt;1
    ),
    """",
    IFERROR(TEXTJOIN(CHAR(10),TRUE,FILTER('SUMMARY DATA'!E:E,'SUMMARY DATA'!$D:$D=$C798,'SUMMARY DATA'!$B:$B=""RWS"")),"""")
  )
)"),"")</f>
        <v/>
      </c>
      <c r="F798" s="17" t="str">
        <f>IFERROR(__xludf.DUMMYFUNCTION("IFERROR(
  TEXTJOIN(CHAR(10),TRUE,FILTER('SUMMARY DATA'!F:F,'SUMMARY DATA'!$A:$A=$A798,'SUMMARY DATA'!$C:$C=$B798,'SUMMARY DATA'!$B:$B=""RWS"")),
  IF(
    OR(
      ISNUMBER(SEARCH(""CDM CASH DEPOSIT"",$C798)),
      ISNUMBER(SEARCH(""CASH DEPOSIT"",$C79"&amp;"8)),
      COUNTIFS('SUMMARY DATA'!$D:$D,$C798,'SUMMARY DATA'!$B:$B,""RWS"")&lt;&gt;1
    ),
    """",
    IFERROR(TEXTJOIN(CHAR(10),TRUE,FILTER('SUMMARY DATA'!F:F,'SUMMARY DATA'!$D:$D=$C798,'SUMMARY DATA'!$B:$B=""RWS"")),"""")
  )
)"),"")</f>
        <v/>
      </c>
      <c r="G798" s="17" t="str">
        <f>IFERROR(__xludf.DUMMYFUNCTION("IFERROR(
  TEXTJOIN(CHAR(10),TRUE,FILTER('SUMMARY DATA'!G:G,'SUMMARY DATA'!$A:$A=$A798,'SUMMARY DATA'!$C:$C=$B798,'SUMMARY DATA'!$B:$B=""RWS"")),
  IF(
    OR(
      ISNUMBER(SEARCH(""CDM CASH DEPOSIT"",$C798)),
      ISNUMBER(SEARCH(""CASH DEPOSIT"",$C79"&amp;"8)),
      COUNTIFS('SUMMARY DATA'!$D:$D,$C798,'SUMMARY DATA'!$B:$B,""RWS"")&lt;&gt;1
    ),
    """",
    IFERROR(TEXTJOIN(CHAR(10),TRUE,FILTER('SUMMARY DATA'!G:G,'SUMMARY DATA'!$D:$D=$C798,'SUMMARY DATA'!$B:$B=""RWS"")),"""")
  )
)"),"")</f>
        <v/>
      </c>
      <c r="H798" s="18" t="str">
        <f>IFERROR(__xludf.DUMMYFUNCTION("IFERROR(
  TEXTJOIN(CHAR(10),TRUE,FILTER('SUMMARY DATA'!H:H,'SUMMARY DATA'!$A:$A=$A798,'SUMMARY DATA'!$C:$C=$B798,'SUMMARY DATA'!$B:$B=""RWS"",'SUMMARY DATA'!$H:$H=$D798)),
  IF(
    OR(
      ISNUMBER(SEARCH(""CDM CASH DEPOSIT"",$C798)),
      ISNUMBER(S"&amp;"EARCH(""CASH DEPOSIT"",$C798))
    ),
    """",
    IFERROR(TEXTJOIN(CHAR(10),TRUE,FILTER('SUMMARY DATA'!H:H,'SUMMARY DATA'!$D:$D=$C798,'SUMMARY DATA'!$B:$B=""RWS"",'SUMMARY DATA'!$H:$H=$D798)),"""")
  )
)"),"")</f>
        <v/>
      </c>
      <c r="I798" s="18" t="str">
        <f>IFERROR(__xludf.DUMMYFUNCTION("IF(H798="""","""",
SUM(ARRAYFORMULA(VALUE(SPLIT(H798,CHAR(10)))))
)"),"")</f>
        <v/>
      </c>
      <c r="J798" s="17" t="str">
        <f>IFERROR(__xludf.DUMMYFUNCTION("IFERROR(
  TEXTJOIN(CHAR(10),TRUE,FILTER('SUMMARY DATA'!I:I,'SUMMARY DATA'!$A:$A=$A798,'SUMMARY DATA'!$C:$C=$B798,'SUMMARY DATA'!$B:$B=""RWS"")),
  IF(
    OR(
      ISNUMBER(SEARCH(""CDM CASH DEPOSIT"",$C798)),
      ISNUMBER(SEARCH(""CASH DEPOSIT"",$C79"&amp;"8)),
      COUNTIFS('SUMMARY DATA'!$D:$D,$C798,'SUMMARY DATA'!$B:$B,""RWS"")&lt;&gt;1
    ),
    """",
    IFERROR(TEXTJOIN(CHAR(10),TRUE,FILTER('SUMMARY DATA'!I:I,'SUMMARY DATA'!$D:$D=$C798,'SUMMARY DATA'!$B:$B=""RWS"")),"""")
  )
)"),"")</f>
        <v/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Height="1" spans="1:27">
      <c r="A799" s="2" t="s">
        <v>2231</v>
      </c>
      <c r="B799" s="15">
        <v>46060</v>
      </c>
      <c r="C799" s="2" t="s">
        <v>2232</v>
      </c>
      <c r="D799" s="3">
        <v>50.1</v>
      </c>
      <c r="E799" s="16" t="str">
        <f>IFERROR(__xludf.DUMMYFUNCTION("IFERROR(
  TEXTJOIN(CHAR(10),TRUE,FILTER('SUMMARY DATA'!E:E,'SUMMARY DATA'!$A:$A=$A799,'SUMMARY DATA'!$C:$C=$B799,'SUMMARY DATA'!$B:$B=""RWS"")),
  IF(
    OR(
      ISNUMBER(SEARCH(""CDM CASH DEPOSIT"",$C799)),
      ISNUMBER(SEARCH(""CASH DEPOSIT"",$C79"&amp;"9)),
      COUNTIFS('SUMMARY DATA'!$D:$D,$C799,'SUMMARY DATA'!$B:$B,""RWS"")&lt;&gt;1
    ),
    """",
    IFERROR(TEXTJOIN(CHAR(10),TRUE,FILTER('SUMMARY DATA'!E:E,'SUMMARY DATA'!$D:$D=$C799,'SUMMARY DATA'!$B:$B=""RWS"")),"""")
  )
)"),"")</f>
        <v/>
      </c>
      <c r="F799" s="17" t="str">
        <f>IFERROR(__xludf.DUMMYFUNCTION("IFERROR(
  TEXTJOIN(CHAR(10),TRUE,FILTER('SUMMARY DATA'!F:F,'SUMMARY DATA'!$A:$A=$A799,'SUMMARY DATA'!$C:$C=$B799,'SUMMARY DATA'!$B:$B=""RWS"")),
  IF(
    OR(
      ISNUMBER(SEARCH(""CDM CASH DEPOSIT"",$C799)),
      ISNUMBER(SEARCH(""CASH DEPOSIT"",$C79"&amp;"9)),
      COUNTIFS('SUMMARY DATA'!$D:$D,$C799,'SUMMARY DATA'!$B:$B,""RWS"")&lt;&gt;1
    ),
    """",
    IFERROR(TEXTJOIN(CHAR(10),TRUE,FILTER('SUMMARY DATA'!F:F,'SUMMARY DATA'!$D:$D=$C799,'SUMMARY DATA'!$B:$B=""RWS"")),"""")
  )
)"),"")</f>
        <v/>
      </c>
      <c r="G799" s="17" t="str">
        <f>IFERROR(__xludf.DUMMYFUNCTION("IFERROR(
  TEXTJOIN(CHAR(10),TRUE,FILTER('SUMMARY DATA'!G:G,'SUMMARY DATA'!$A:$A=$A799,'SUMMARY DATA'!$C:$C=$B799,'SUMMARY DATA'!$B:$B=""RWS"")),
  IF(
    OR(
      ISNUMBER(SEARCH(""CDM CASH DEPOSIT"",$C799)),
      ISNUMBER(SEARCH(""CASH DEPOSIT"",$C79"&amp;"9)),
      COUNTIFS('SUMMARY DATA'!$D:$D,$C799,'SUMMARY DATA'!$B:$B,""RWS"")&lt;&gt;1
    ),
    """",
    IFERROR(TEXTJOIN(CHAR(10),TRUE,FILTER('SUMMARY DATA'!G:G,'SUMMARY DATA'!$D:$D=$C799,'SUMMARY DATA'!$B:$B=""RWS"")),"""")
  )
)"),"")</f>
        <v/>
      </c>
      <c r="H799" s="18" t="str">
        <f>IFERROR(__xludf.DUMMYFUNCTION("IFERROR(
  TEXTJOIN(CHAR(10),TRUE,FILTER('SUMMARY DATA'!H:H,'SUMMARY DATA'!$A:$A=$A799,'SUMMARY DATA'!$C:$C=$B799,'SUMMARY DATA'!$B:$B=""RWS"",'SUMMARY DATA'!$H:$H=$D799)),
  IF(
    OR(
      ISNUMBER(SEARCH(""CDM CASH DEPOSIT"",$C799)),
      ISNUMBER(S"&amp;"EARCH(""CASH DEPOSIT"",$C799))
    ),
    """",
    IFERROR(TEXTJOIN(CHAR(10),TRUE,FILTER('SUMMARY DATA'!H:H,'SUMMARY DATA'!$D:$D=$C799,'SUMMARY DATA'!$B:$B=""RWS"",'SUMMARY DATA'!$H:$H=$D799)),"""")
  )
)"),"")</f>
        <v/>
      </c>
      <c r="I799" s="18" t="str">
        <f>IFERROR(__xludf.DUMMYFUNCTION("IF(H799="""","""",
SUM(ARRAYFORMULA(VALUE(SPLIT(H799,CHAR(10)))))
)"),"")</f>
        <v/>
      </c>
      <c r="J799" s="17" t="str">
        <f>IFERROR(__xludf.DUMMYFUNCTION("IFERROR(
  TEXTJOIN(CHAR(10),TRUE,FILTER('SUMMARY DATA'!I:I,'SUMMARY DATA'!$A:$A=$A799,'SUMMARY DATA'!$C:$C=$B799,'SUMMARY DATA'!$B:$B=""RWS"")),
  IF(
    OR(
      ISNUMBER(SEARCH(""CDM CASH DEPOSIT"",$C799)),
      ISNUMBER(SEARCH(""CASH DEPOSIT"",$C79"&amp;"9)),
      COUNTIFS('SUMMARY DATA'!$D:$D,$C799,'SUMMARY DATA'!$B:$B,""RWS"")&lt;&gt;1
    ),
    """",
    IFERROR(TEXTJOIN(CHAR(10),TRUE,FILTER('SUMMARY DATA'!I:I,'SUMMARY DATA'!$D:$D=$C799,'SUMMARY DATA'!$B:$B=""RWS"")),"""")
  )
)"),"")</f>
        <v/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Height="1" spans="1:27">
      <c r="A800" s="2" t="s">
        <v>1644</v>
      </c>
      <c r="B800" s="15">
        <v>46060</v>
      </c>
      <c r="C800" s="2" t="s">
        <v>1079</v>
      </c>
      <c r="D800" s="3">
        <v>109.06</v>
      </c>
      <c r="E800" s="16" t="str">
        <f>IFERROR(__xludf.DUMMYFUNCTION("IFERROR(
  TEXTJOIN(CHAR(10),TRUE,FILTER('SUMMARY DATA'!E:E,'SUMMARY DATA'!$A:$A=$A800,'SUMMARY DATA'!$C:$C=$B800,'SUMMARY DATA'!$B:$B=""RWS"")),
  IF(
    OR(
      ISNUMBER(SEARCH(""CDM CASH DEPOSIT"",$C800)),
      ISNUMBER(SEARCH(""CASH DEPOSIT"",$C80"&amp;"0)),
      COUNTIFS('SUMMARY DATA'!$D:$D,$C800,'SUMMARY DATA'!$B:$B,""RWS"")&lt;&gt;1
    ),
    """",
    IFERROR(TEXTJOIN(CHAR(10),TRUE,FILTER('SUMMARY DATA'!E:E,'SUMMARY DATA'!$D:$D=$C800,'SUMMARY DATA'!$B:$B=""RWS"")),"""")
  )
)"),"")</f>
        <v/>
      </c>
      <c r="F800" s="17" t="str">
        <f>IFERROR(__xludf.DUMMYFUNCTION("IFERROR(
  TEXTJOIN(CHAR(10),TRUE,FILTER('SUMMARY DATA'!F:F,'SUMMARY DATA'!$A:$A=$A800,'SUMMARY DATA'!$C:$C=$B800,'SUMMARY DATA'!$B:$B=""RWS"")),
  IF(
    OR(
      ISNUMBER(SEARCH(""CDM CASH DEPOSIT"",$C800)),
      ISNUMBER(SEARCH(""CASH DEPOSIT"",$C80"&amp;"0)),
      COUNTIFS('SUMMARY DATA'!$D:$D,$C800,'SUMMARY DATA'!$B:$B,""RWS"")&lt;&gt;1
    ),
    """",
    IFERROR(TEXTJOIN(CHAR(10),TRUE,FILTER('SUMMARY DATA'!F:F,'SUMMARY DATA'!$D:$D=$C800,'SUMMARY DATA'!$B:$B=""RWS"")),"""")
  )
)"),"")</f>
        <v/>
      </c>
      <c r="G800" s="17" t="str">
        <f>IFERROR(__xludf.DUMMYFUNCTION("IFERROR(
  TEXTJOIN(CHAR(10),TRUE,FILTER('SUMMARY DATA'!G:G,'SUMMARY DATA'!$A:$A=$A800,'SUMMARY DATA'!$C:$C=$B800,'SUMMARY DATA'!$B:$B=""RWS"")),
  IF(
    OR(
      ISNUMBER(SEARCH(""CDM CASH DEPOSIT"",$C800)),
      ISNUMBER(SEARCH(""CASH DEPOSIT"",$C80"&amp;"0)),
      COUNTIFS('SUMMARY DATA'!$D:$D,$C800,'SUMMARY DATA'!$B:$B,""RWS"")&lt;&gt;1
    ),
    """",
    IFERROR(TEXTJOIN(CHAR(10),TRUE,FILTER('SUMMARY DATA'!G:G,'SUMMARY DATA'!$D:$D=$C800,'SUMMARY DATA'!$B:$B=""RWS"")),"""")
  )
)"),"")</f>
        <v/>
      </c>
      <c r="H800" s="18" t="str">
        <f>IFERROR(__xludf.DUMMYFUNCTION("IFERROR(
  TEXTJOIN(CHAR(10),TRUE,FILTER('SUMMARY DATA'!H:H,'SUMMARY DATA'!$A:$A=$A800,'SUMMARY DATA'!$C:$C=$B800,'SUMMARY DATA'!$B:$B=""RWS"",'SUMMARY DATA'!$H:$H=$D800)),
  IF(
    OR(
      ISNUMBER(SEARCH(""CDM CASH DEPOSIT"",$C800)),
      ISNUMBER(S"&amp;"EARCH(""CASH DEPOSIT"",$C800))
    ),
    """",
    IFERROR(TEXTJOIN(CHAR(10),TRUE,FILTER('SUMMARY DATA'!H:H,'SUMMARY DATA'!$D:$D=$C800,'SUMMARY DATA'!$B:$B=""RWS"",'SUMMARY DATA'!$H:$H=$D800)),"""")
  )
)"),"")</f>
        <v/>
      </c>
      <c r="I800" s="18" t="str">
        <f>IFERROR(__xludf.DUMMYFUNCTION("IF(H800="""","""",
SUM(ARRAYFORMULA(VALUE(SPLIT(H800,CHAR(10)))))
)"),"")</f>
        <v/>
      </c>
      <c r="J800" s="17" t="str">
        <f>IFERROR(__xludf.DUMMYFUNCTION("IFERROR(
  TEXTJOIN(CHAR(10),TRUE,FILTER('SUMMARY DATA'!I:I,'SUMMARY DATA'!$A:$A=$A800,'SUMMARY DATA'!$C:$C=$B800,'SUMMARY DATA'!$B:$B=""RWS"")),
  IF(
    OR(
      ISNUMBER(SEARCH(""CDM CASH DEPOSIT"",$C800)),
      ISNUMBER(SEARCH(""CASH DEPOSIT"",$C80"&amp;"0)),
      COUNTIFS('SUMMARY DATA'!$D:$D,$C800,'SUMMARY DATA'!$B:$B,""RWS"")&lt;&gt;1
    ),
    """",
    IFERROR(TEXTJOIN(CHAR(10),TRUE,FILTER('SUMMARY DATA'!I:I,'SUMMARY DATA'!$D:$D=$C800,'SUMMARY DATA'!$B:$B=""RWS"")),"""")
  )
)"),"")</f>
        <v/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Height="1" spans="1:27">
      <c r="A801" s="2" t="s">
        <v>2354</v>
      </c>
      <c r="B801" s="15">
        <v>46061</v>
      </c>
      <c r="C801" s="2" t="s">
        <v>2355</v>
      </c>
      <c r="D801" s="3">
        <v>99</v>
      </c>
      <c r="E801" s="16" t="str">
        <f>IFERROR(__xludf.DUMMYFUNCTION("IFERROR(
  TEXTJOIN(CHAR(10),TRUE,FILTER('SUMMARY DATA'!E:E,'SUMMARY DATA'!$A:$A=$A801,'SUMMARY DATA'!$C:$C=$B801,'SUMMARY DATA'!$B:$B=""RWS"")),
  IF(
    OR(
      ISNUMBER(SEARCH(""CDM CASH DEPOSIT"",$C801)),
      ISNUMBER(SEARCH(""CASH DEPOSIT"",$C80"&amp;"1)),
      COUNTIFS('SUMMARY DATA'!$D:$D,$C801,'SUMMARY DATA'!$B:$B,""RWS"")&lt;&gt;1
    ),
    """",
    IFERROR(TEXTJOIN(CHAR(10),TRUE,FILTER('SUMMARY DATA'!E:E,'SUMMARY DATA'!$D:$D=$C801,'SUMMARY DATA'!$B:$B=""RWS"")),"""")
  )
)"),"")</f>
        <v/>
      </c>
      <c r="F801" s="17" t="str">
        <f>IFERROR(__xludf.DUMMYFUNCTION("IFERROR(
  TEXTJOIN(CHAR(10),TRUE,FILTER('SUMMARY DATA'!F:F,'SUMMARY DATA'!$A:$A=$A801,'SUMMARY DATA'!$C:$C=$B801,'SUMMARY DATA'!$B:$B=""RWS"")),
  IF(
    OR(
      ISNUMBER(SEARCH(""CDM CASH DEPOSIT"",$C801)),
      ISNUMBER(SEARCH(""CASH DEPOSIT"",$C80"&amp;"1)),
      COUNTIFS('SUMMARY DATA'!$D:$D,$C801,'SUMMARY DATA'!$B:$B,""RWS"")&lt;&gt;1
    ),
    """",
    IFERROR(TEXTJOIN(CHAR(10),TRUE,FILTER('SUMMARY DATA'!F:F,'SUMMARY DATA'!$D:$D=$C801,'SUMMARY DATA'!$B:$B=""RWS"")),"""")
  )
)"),"")</f>
        <v/>
      </c>
      <c r="G801" s="17" t="str">
        <f>IFERROR(__xludf.DUMMYFUNCTION("IFERROR(
  TEXTJOIN(CHAR(10),TRUE,FILTER('SUMMARY DATA'!G:G,'SUMMARY DATA'!$A:$A=$A801,'SUMMARY DATA'!$C:$C=$B801,'SUMMARY DATA'!$B:$B=""RWS"")),
  IF(
    OR(
      ISNUMBER(SEARCH(""CDM CASH DEPOSIT"",$C801)),
      ISNUMBER(SEARCH(""CASH DEPOSIT"",$C80"&amp;"1)),
      COUNTIFS('SUMMARY DATA'!$D:$D,$C801,'SUMMARY DATA'!$B:$B,""RWS"")&lt;&gt;1
    ),
    """",
    IFERROR(TEXTJOIN(CHAR(10),TRUE,FILTER('SUMMARY DATA'!G:G,'SUMMARY DATA'!$D:$D=$C801,'SUMMARY DATA'!$B:$B=""RWS"")),"""")
  )
)"),"")</f>
        <v/>
      </c>
      <c r="H801" s="18" t="str">
        <f>IFERROR(__xludf.DUMMYFUNCTION("IFERROR(
  TEXTJOIN(CHAR(10),TRUE,FILTER('SUMMARY DATA'!H:H,'SUMMARY DATA'!$A:$A=$A801,'SUMMARY DATA'!$C:$C=$B801,'SUMMARY DATA'!$B:$B=""RWS"",'SUMMARY DATA'!$H:$H=$D801)),
  IF(
    OR(
      ISNUMBER(SEARCH(""CDM CASH DEPOSIT"",$C801)),
      ISNUMBER(S"&amp;"EARCH(""CASH DEPOSIT"",$C801))
    ),
    """",
    IFERROR(TEXTJOIN(CHAR(10),TRUE,FILTER('SUMMARY DATA'!H:H,'SUMMARY DATA'!$D:$D=$C801,'SUMMARY DATA'!$B:$B=""RWS"",'SUMMARY DATA'!$H:$H=$D801)),"""")
  )
)"),"")</f>
        <v/>
      </c>
      <c r="I801" s="18" t="str">
        <f>IFERROR(__xludf.DUMMYFUNCTION("IF(H801="""","""",
SUM(ARRAYFORMULA(VALUE(SPLIT(H801,CHAR(10)))))
)"),"")</f>
        <v/>
      </c>
      <c r="J801" s="17" t="str">
        <f>IFERROR(__xludf.DUMMYFUNCTION("IFERROR(
  TEXTJOIN(CHAR(10),TRUE,FILTER('SUMMARY DATA'!I:I,'SUMMARY DATA'!$A:$A=$A801,'SUMMARY DATA'!$C:$C=$B801,'SUMMARY DATA'!$B:$B=""RWS"")),
  IF(
    OR(
      ISNUMBER(SEARCH(""CDM CASH DEPOSIT"",$C801)),
      ISNUMBER(SEARCH(""CASH DEPOSIT"",$C80"&amp;"1)),
      COUNTIFS('SUMMARY DATA'!$D:$D,$C801,'SUMMARY DATA'!$B:$B,""RWS"")&lt;&gt;1
    ),
    """",
    IFERROR(TEXTJOIN(CHAR(10),TRUE,FILTER('SUMMARY DATA'!I:I,'SUMMARY DATA'!$D:$D=$C801,'SUMMARY DATA'!$B:$B=""RWS"")),"""")
  )
)"),"")</f>
        <v/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Height="1" spans="1:27">
      <c r="A802" s="2"/>
      <c r="B802" s="15">
        <v>46061</v>
      </c>
      <c r="C802" s="2" t="s">
        <v>2356</v>
      </c>
      <c r="D802" s="3">
        <v>17.76</v>
      </c>
      <c r="E802" s="16" t="str">
        <f>IFERROR(__xludf.DUMMYFUNCTION("IFERROR(
  TEXTJOIN(CHAR(10),TRUE,FILTER('SUMMARY DATA'!E:E,'SUMMARY DATA'!$A:$A=$A802,'SUMMARY DATA'!$C:$C=$B802,'SUMMARY DATA'!$B:$B=""RWS"")),
  IF(
    OR(
      ISNUMBER(SEARCH(""CDM CASH DEPOSIT"",$C802)),
      ISNUMBER(SEARCH(""CASH DEPOSIT"",$C80"&amp;"2)),
      COUNTIFS('SUMMARY DATA'!$D:$D,$C802,'SUMMARY DATA'!$B:$B,""RWS"")&lt;&gt;1
    ),
    """",
    IFERROR(TEXTJOIN(CHAR(10),TRUE,FILTER('SUMMARY DATA'!E:E,'SUMMARY DATA'!$D:$D=$C802,'SUMMARY DATA'!$B:$B=""RWS"")),"""")
  )
)"),"")</f>
        <v/>
      </c>
      <c r="F802" s="17" t="str">
        <f>IFERROR(__xludf.DUMMYFUNCTION("IFERROR(
  TEXTJOIN(CHAR(10),TRUE,FILTER('SUMMARY DATA'!F:F,'SUMMARY DATA'!$A:$A=$A802,'SUMMARY DATA'!$C:$C=$B802,'SUMMARY DATA'!$B:$B=""RWS"")),
  IF(
    OR(
      ISNUMBER(SEARCH(""CDM CASH DEPOSIT"",$C802)),
      ISNUMBER(SEARCH(""CASH DEPOSIT"",$C80"&amp;"2)),
      COUNTIFS('SUMMARY DATA'!$D:$D,$C802,'SUMMARY DATA'!$B:$B,""RWS"")&lt;&gt;1
    ),
    """",
    IFERROR(TEXTJOIN(CHAR(10),TRUE,FILTER('SUMMARY DATA'!F:F,'SUMMARY DATA'!$D:$D=$C802,'SUMMARY DATA'!$B:$B=""RWS"")),"""")
  )
)"),"")</f>
        <v/>
      </c>
      <c r="G802" s="17" t="str">
        <f>IFERROR(__xludf.DUMMYFUNCTION("IFERROR(
  TEXTJOIN(CHAR(10),TRUE,FILTER('SUMMARY DATA'!G:G,'SUMMARY DATA'!$A:$A=$A802,'SUMMARY DATA'!$C:$C=$B802,'SUMMARY DATA'!$B:$B=""RWS"")),
  IF(
    OR(
      ISNUMBER(SEARCH(""CDM CASH DEPOSIT"",$C802)),
      ISNUMBER(SEARCH(""CASH DEPOSIT"",$C80"&amp;"2)),
      COUNTIFS('SUMMARY DATA'!$D:$D,$C802,'SUMMARY DATA'!$B:$B,""RWS"")&lt;&gt;1
    ),
    """",
    IFERROR(TEXTJOIN(CHAR(10),TRUE,FILTER('SUMMARY DATA'!G:G,'SUMMARY DATA'!$D:$D=$C802,'SUMMARY DATA'!$B:$B=""RWS"")),"""")
  )
)"),"")</f>
        <v/>
      </c>
      <c r="H802" s="18" t="str">
        <f>IFERROR(__xludf.DUMMYFUNCTION("IFERROR(
  TEXTJOIN(CHAR(10),TRUE,FILTER('SUMMARY DATA'!H:H,'SUMMARY DATA'!$A:$A=$A802,'SUMMARY DATA'!$C:$C=$B802,'SUMMARY DATA'!$B:$B=""RWS"",'SUMMARY DATA'!$H:$H=$D802)),
  IF(
    OR(
      ISNUMBER(SEARCH(""CDM CASH DEPOSIT"",$C802)),
      ISNUMBER(S"&amp;"EARCH(""CASH DEPOSIT"",$C802))
    ),
    """",
    IFERROR(TEXTJOIN(CHAR(10),TRUE,FILTER('SUMMARY DATA'!H:H,'SUMMARY DATA'!$D:$D=$C802,'SUMMARY DATA'!$B:$B=""RWS"",'SUMMARY DATA'!$H:$H=$D802)),"""")
  )
)"),"")</f>
        <v/>
      </c>
      <c r="I802" s="18" t="str">
        <f>IFERROR(__xludf.DUMMYFUNCTION("IF(H802="""","""",
SUM(ARRAYFORMULA(VALUE(SPLIT(H802,CHAR(10)))))
)"),"")</f>
        <v/>
      </c>
      <c r="J802" s="17" t="str">
        <f>IFERROR(__xludf.DUMMYFUNCTION("IFERROR(
  TEXTJOIN(CHAR(10),TRUE,FILTER('SUMMARY DATA'!I:I,'SUMMARY DATA'!$A:$A=$A802,'SUMMARY DATA'!$C:$C=$B802,'SUMMARY DATA'!$B:$B=""RWS"")),
  IF(
    OR(
      ISNUMBER(SEARCH(""CDM CASH DEPOSIT"",$C802)),
      ISNUMBER(SEARCH(""CASH DEPOSIT"",$C80"&amp;"2)),
      COUNTIFS('SUMMARY DATA'!$D:$D,$C802,'SUMMARY DATA'!$B:$B,""RWS"")&lt;&gt;1
    ),
    """",
    IFERROR(TEXTJOIN(CHAR(10),TRUE,FILTER('SUMMARY DATA'!I:I,'SUMMARY DATA'!$D:$D=$C802,'SUMMARY DATA'!$B:$B=""RWS"")),"""")
  )
)"),"")</f>
        <v/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Height="1" spans="1:27">
      <c r="A803" s="2" t="s">
        <v>2357</v>
      </c>
      <c r="B803" s="15">
        <v>46061</v>
      </c>
      <c r="C803" s="2" t="s">
        <v>2358</v>
      </c>
      <c r="D803" s="3">
        <v>40</v>
      </c>
      <c r="E803" s="16" t="str">
        <f>IFERROR(__xludf.DUMMYFUNCTION("IFERROR(
  TEXTJOIN(CHAR(10),TRUE,FILTER('SUMMARY DATA'!E:E,'SUMMARY DATA'!$A:$A=$A803,'SUMMARY DATA'!$C:$C=$B803,'SUMMARY DATA'!$B:$B=""RWS"")),
  IF(
    OR(
      ISNUMBER(SEARCH(""CDM CASH DEPOSIT"",$C803)),
      ISNUMBER(SEARCH(""CASH DEPOSIT"",$C80"&amp;"3)),
      COUNTIFS('SUMMARY DATA'!$D:$D,$C803,'SUMMARY DATA'!$B:$B,""RWS"")&lt;&gt;1
    ),
    """",
    IFERROR(TEXTJOIN(CHAR(10),TRUE,FILTER('SUMMARY DATA'!E:E,'SUMMARY DATA'!$D:$D=$C803,'SUMMARY DATA'!$B:$B=""RWS"")),"""")
  )
)"),"")</f>
        <v/>
      </c>
      <c r="F803" s="17" t="str">
        <f>IFERROR(__xludf.DUMMYFUNCTION("IFERROR(
  TEXTJOIN(CHAR(10),TRUE,FILTER('SUMMARY DATA'!F:F,'SUMMARY DATA'!$A:$A=$A803,'SUMMARY DATA'!$C:$C=$B803,'SUMMARY DATA'!$B:$B=""RWS"")),
  IF(
    OR(
      ISNUMBER(SEARCH(""CDM CASH DEPOSIT"",$C803)),
      ISNUMBER(SEARCH(""CASH DEPOSIT"",$C80"&amp;"3)),
      COUNTIFS('SUMMARY DATA'!$D:$D,$C803,'SUMMARY DATA'!$B:$B,""RWS"")&lt;&gt;1
    ),
    """",
    IFERROR(TEXTJOIN(CHAR(10),TRUE,FILTER('SUMMARY DATA'!F:F,'SUMMARY DATA'!$D:$D=$C803,'SUMMARY DATA'!$B:$B=""RWS"")),"""")
  )
)"),"")</f>
        <v/>
      </c>
      <c r="G803" s="17" t="str">
        <f>IFERROR(__xludf.DUMMYFUNCTION("IFERROR(
  TEXTJOIN(CHAR(10),TRUE,FILTER('SUMMARY DATA'!G:G,'SUMMARY DATA'!$A:$A=$A803,'SUMMARY DATA'!$C:$C=$B803,'SUMMARY DATA'!$B:$B=""RWS"")),
  IF(
    OR(
      ISNUMBER(SEARCH(""CDM CASH DEPOSIT"",$C803)),
      ISNUMBER(SEARCH(""CASH DEPOSIT"",$C80"&amp;"3)),
      COUNTIFS('SUMMARY DATA'!$D:$D,$C803,'SUMMARY DATA'!$B:$B,""RWS"")&lt;&gt;1
    ),
    """",
    IFERROR(TEXTJOIN(CHAR(10),TRUE,FILTER('SUMMARY DATA'!G:G,'SUMMARY DATA'!$D:$D=$C803,'SUMMARY DATA'!$B:$B=""RWS"")),"""")
  )
)"),"")</f>
        <v/>
      </c>
      <c r="H803" s="18" t="str">
        <f>IFERROR(__xludf.DUMMYFUNCTION("IFERROR(
  TEXTJOIN(CHAR(10),TRUE,FILTER('SUMMARY DATA'!H:H,'SUMMARY DATA'!$A:$A=$A803,'SUMMARY DATA'!$C:$C=$B803,'SUMMARY DATA'!$B:$B=""RWS"",'SUMMARY DATA'!$H:$H=$D803)),
  IF(
    OR(
      ISNUMBER(SEARCH(""CDM CASH DEPOSIT"",$C803)),
      ISNUMBER(S"&amp;"EARCH(""CASH DEPOSIT"",$C803))
    ),
    """",
    IFERROR(TEXTJOIN(CHAR(10),TRUE,FILTER('SUMMARY DATA'!H:H,'SUMMARY DATA'!$D:$D=$C803,'SUMMARY DATA'!$B:$B=""RWS"",'SUMMARY DATA'!$H:$H=$D803)),"""")
  )
)"),"")</f>
        <v/>
      </c>
      <c r="I803" s="18" t="str">
        <f>IFERROR(__xludf.DUMMYFUNCTION("IF(H803="""","""",
SUM(ARRAYFORMULA(VALUE(SPLIT(H803,CHAR(10)))))
)"),"")</f>
        <v/>
      </c>
      <c r="J803" s="17" t="str">
        <f>IFERROR(__xludf.DUMMYFUNCTION("IFERROR(
  TEXTJOIN(CHAR(10),TRUE,FILTER('SUMMARY DATA'!I:I,'SUMMARY DATA'!$A:$A=$A803,'SUMMARY DATA'!$C:$C=$B803,'SUMMARY DATA'!$B:$B=""RWS"")),
  IF(
    OR(
      ISNUMBER(SEARCH(""CDM CASH DEPOSIT"",$C803)),
      ISNUMBER(SEARCH(""CASH DEPOSIT"",$C80"&amp;"3)),
      COUNTIFS('SUMMARY DATA'!$D:$D,$C803,'SUMMARY DATA'!$B:$B,""RWS"")&lt;&gt;1
    ),
    """",
    IFERROR(TEXTJOIN(CHAR(10),TRUE,FILTER('SUMMARY DATA'!I:I,'SUMMARY DATA'!$D:$D=$C803,'SUMMARY DATA'!$B:$B=""RWS"")),"""")
  )
)"),"")</f>
        <v/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Height="1" spans="1:27">
      <c r="A804" s="2"/>
      <c r="B804" s="15">
        <v>46061</v>
      </c>
      <c r="C804" s="2" t="s">
        <v>295</v>
      </c>
      <c r="D804" s="3">
        <v>15</v>
      </c>
      <c r="E804" s="16" t="str">
        <f>IFERROR(__xludf.DUMMYFUNCTION("IFERROR(
  TEXTJOIN(CHAR(10),TRUE,FILTER('SUMMARY DATA'!E:E,'SUMMARY DATA'!$A:$A=$A804,'SUMMARY DATA'!$C:$C=$B804,'SUMMARY DATA'!$B:$B=""RWS"")),
  IF(
    OR(
      ISNUMBER(SEARCH(""CDM CASH DEPOSIT"",$C804)),
      ISNUMBER(SEARCH(""CASH DEPOSIT"",$C80"&amp;"4)),
      COUNTIFS('SUMMARY DATA'!$D:$D,$C804,'SUMMARY DATA'!$B:$B,""RWS"")&lt;&gt;1
    ),
    """",
    IFERROR(TEXTJOIN(CHAR(10),TRUE,FILTER('SUMMARY DATA'!E:E,'SUMMARY DATA'!$D:$D=$C804,'SUMMARY DATA'!$B:$B=""RWS"")),"""")
  )
)"),"")</f>
        <v/>
      </c>
      <c r="F804" s="17" t="str">
        <f>IFERROR(__xludf.DUMMYFUNCTION("IFERROR(
  TEXTJOIN(CHAR(10),TRUE,FILTER('SUMMARY DATA'!F:F,'SUMMARY DATA'!$A:$A=$A804,'SUMMARY DATA'!$C:$C=$B804,'SUMMARY DATA'!$B:$B=""RWS"")),
  IF(
    OR(
      ISNUMBER(SEARCH(""CDM CASH DEPOSIT"",$C804)),
      ISNUMBER(SEARCH(""CASH DEPOSIT"",$C80"&amp;"4)),
      COUNTIFS('SUMMARY DATA'!$D:$D,$C804,'SUMMARY DATA'!$B:$B,""RWS"")&lt;&gt;1
    ),
    """",
    IFERROR(TEXTJOIN(CHAR(10),TRUE,FILTER('SUMMARY DATA'!F:F,'SUMMARY DATA'!$D:$D=$C804,'SUMMARY DATA'!$B:$B=""RWS"")),"""")
  )
)"),"")</f>
        <v/>
      </c>
      <c r="G804" s="17" t="str">
        <f>IFERROR(__xludf.DUMMYFUNCTION("IFERROR(
  TEXTJOIN(CHAR(10),TRUE,FILTER('SUMMARY DATA'!G:G,'SUMMARY DATA'!$A:$A=$A804,'SUMMARY DATA'!$C:$C=$B804,'SUMMARY DATA'!$B:$B=""RWS"")),
  IF(
    OR(
      ISNUMBER(SEARCH(""CDM CASH DEPOSIT"",$C804)),
      ISNUMBER(SEARCH(""CASH DEPOSIT"",$C80"&amp;"4)),
      COUNTIFS('SUMMARY DATA'!$D:$D,$C804,'SUMMARY DATA'!$B:$B,""RWS"")&lt;&gt;1
    ),
    """",
    IFERROR(TEXTJOIN(CHAR(10),TRUE,FILTER('SUMMARY DATA'!G:G,'SUMMARY DATA'!$D:$D=$C804,'SUMMARY DATA'!$B:$B=""RWS"")),"""")
  )
)"),"")</f>
        <v/>
      </c>
      <c r="H804" s="18" t="str">
        <f>IFERROR(__xludf.DUMMYFUNCTION("IFERROR(
  TEXTJOIN(CHAR(10),TRUE,FILTER('SUMMARY DATA'!H:H,'SUMMARY DATA'!$A:$A=$A804,'SUMMARY DATA'!$C:$C=$B804,'SUMMARY DATA'!$B:$B=""RWS"",'SUMMARY DATA'!$H:$H=$D804)),
  IF(
    OR(
      ISNUMBER(SEARCH(""CDM CASH DEPOSIT"",$C804)),
      ISNUMBER(S"&amp;"EARCH(""CASH DEPOSIT"",$C804))
    ),
    """",
    IFERROR(TEXTJOIN(CHAR(10),TRUE,FILTER('SUMMARY DATA'!H:H,'SUMMARY DATA'!$D:$D=$C804,'SUMMARY DATA'!$B:$B=""RWS"",'SUMMARY DATA'!$H:$H=$D804)),"""")
  )
)"),"")</f>
        <v/>
      </c>
      <c r="I804" s="18" t="str">
        <f>IFERROR(__xludf.DUMMYFUNCTION("IF(H804="""","""",
SUM(ARRAYFORMULA(VALUE(SPLIT(H804,CHAR(10)))))
)"),"")</f>
        <v/>
      </c>
      <c r="J804" s="17" t="str">
        <f>IFERROR(__xludf.DUMMYFUNCTION("IFERROR(
  TEXTJOIN(CHAR(10),TRUE,FILTER('SUMMARY DATA'!I:I,'SUMMARY DATA'!$A:$A=$A804,'SUMMARY DATA'!$C:$C=$B804,'SUMMARY DATA'!$B:$B=""RWS"")),
  IF(
    OR(
      ISNUMBER(SEARCH(""CDM CASH DEPOSIT"",$C804)),
      ISNUMBER(SEARCH(""CASH DEPOSIT"",$C80"&amp;"4)),
      COUNTIFS('SUMMARY DATA'!$D:$D,$C804,'SUMMARY DATA'!$B:$B,""RWS"")&lt;&gt;1
    ),
    """",
    IFERROR(TEXTJOIN(CHAR(10),TRUE,FILTER('SUMMARY DATA'!I:I,'SUMMARY DATA'!$D:$D=$C804,'SUMMARY DATA'!$B:$B=""RWS"")),"""")
  )
)"),"")</f>
        <v/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Height="1" spans="1:27">
      <c r="A805" s="2" t="s">
        <v>2359</v>
      </c>
      <c r="B805" s="15">
        <v>46062</v>
      </c>
      <c r="C805" s="2" t="s">
        <v>2360</v>
      </c>
      <c r="D805" s="3">
        <v>171</v>
      </c>
      <c r="E805" s="16" t="str">
        <f>IFERROR(__xludf.DUMMYFUNCTION("IFERROR(
  TEXTJOIN(CHAR(10),TRUE,FILTER('SUMMARY DATA'!E:E,'SUMMARY DATA'!$A:$A=$A805,'SUMMARY DATA'!$C:$C=$B805,'SUMMARY DATA'!$B:$B=""RWS"")),
  IF(
    OR(
      ISNUMBER(SEARCH(""CDM CASH DEPOSIT"",$C805)),
      ISNUMBER(SEARCH(""CASH DEPOSIT"",$C80"&amp;"5)),
      COUNTIFS('SUMMARY DATA'!$D:$D,$C805,'SUMMARY DATA'!$B:$B,""RWS"")&lt;&gt;1
    ),
    """",
    IFERROR(TEXTJOIN(CHAR(10),TRUE,FILTER('SUMMARY DATA'!E:E,'SUMMARY DATA'!$D:$D=$C805,'SUMMARY DATA'!$B:$B=""RWS"")),"""")
  )
)"),"")</f>
        <v/>
      </c>
      <c r="F805" s="17" t="str">
        <f>IFERROR(__xludf.DUMMYFUNCTION("IFERROR(
  TEXTJOIN(CHAR(10),TRUE,FILTER('SUMMARY DATA'!F:F,'SUMMARY DATA'!$A:$A=$A805,'SUMMARY DATA'!$C:$C=$B805,'SUMMARY DATA'!$B:$B=""RWS"")),
  IF(
    OR(
      ISNUMBER(SEARCH(""CDM CASH DEPOSIT"",$C805)),
      ISNUMBER(SEARCH(""CASH DEPOSIT"",$C80"&amp;"5)),
      COUNTIFS('SUMMARY DATA'!$D:$D,$C805,'SUMMARY DATA'!$B:$B,""RWS"")&lt;&gt;1
    ),
    """",
    IFERROR(TEXTJOIN(CHAR(10),TRUE,FILTER('SUMMARY DATA'!F:F,'SUMMARY DATA'!$D:$D=$C805,'SUMMARY DATA'!$B:$B=""RWS"")),"""")
  )
)"),"")</f>
        <v/>
      </c>
      <c r="G805" s="17" t="str">
        <f>IFERROR(__xludf.DUMMYFUNCTION("IFERROR(
  TEXTJOIN(CHAR(10),TRUE,FILTER('SUMMARY DATA'!G:G,'SUMMARY DATA'!$A:$A=$A805,'SUMMARY DATA'!$C:$C=$B805,'SUMMARY DATA'!$B:$B=""RWS"")),
  IF(
    OR(
      ISNUMBER(SEARCH(""CDM CASH DEPOSIT"",$C805)),
      ISNUMBER(SEARCH(""CASH DEPOSIT"",$C80"&amp;"5)),
      COUNTIFS('SUMMARY DATA'!$D:$D,$C805,'SUMMARY DATA'!$B:$B,""RWS"")&lt;&gt;1
    ),
    """",
    IFERROR(TEXTJOIN(CHAR(10),TRUE,FILTER('SUMMARY DATA'!G:G,'SUMMARY DATA'!$D:$D=$C805,'SUMMARY DATA'!$B:$B=""RWS"")),"""")
  )
)"),"")</f>
        <v/>
      </c>
      <c r="H805" s="18" t="str">
        <f>IFERROR(__xludf.DUMMYFUNCTION("IFERROR(
  TEXTJOIN(CHAR(10),TRUE,FILTER('SUMMARY DATA'!H:H,'SUMMARY DATA'!$A:$A=$A805,'SUMMARY DATA'!$C:$C=$B805,'SUMMARY DATA'!$B:$B=""RWS"",'SUMMARY DATA'!$H:$H=$D805)),
  IF(
    OR(
      ISNUMBER(SEARCH(""CDM CASH DEPOSIT"",$C805)),
      ISNUMBER(S"&amp;"EARCH(""CASH DEPOSIT"",$C805))
    ),
    """",
    IFERROR(TEXTJOIN(CHAR(10),TRUE,FILTER('SUMMARY DATA'!H:H,'SUMMARY DATA'!$D:$D=$C805,'SUMMARY DATA'!$B:$B=""RWS"",'SUMMARY DATA'!$H:$H=$D805)),"""")
  )
)"),"")</f>
        <v/>
      </c>
      <c r="I805" s="18" t="str">
        <f>IFERROR(__xludf.DUMMYFUNCTION("IF(H805="""","""",
SUM(ARRAYFORMULA(VALUE(SPLIT(H805,CHAR(10)))))
)"),"")</f>
        <v/>
      </c>
      <c r="J805" s="17" t="str">
        <f>IFERROR(__xludf.DUMMYFUNCTION("IFERROR(
  TEXTJOIN(CHAR(10),TRUE,FILTER('SUMMARY DATA'!I:I,'SUMMARY DATA'!$A:$A=$A805,'SUMMARY DATA'!$C:$C=$B805,'SUMMARY DATA'!$B:$B=""RWS"")),
  IF(
    OR(
      ISNUMBER(SEARCH(""CDM CASH DEPOSIT"",$C805)),
      ISNUMBER(SEARCH(""CASH DEPOSIT"",$C80"&amp;"5)),
      COUNTIFS('SUMMARY DATA'!$D:$D,$C805,'SUMMARY DATA'!$B:$B,""RWS"")&lt;&gt;1
    ),
    """",
    IFERROR(TEXTJOIN(CHAR(10),TRUE,FILTER('SUMMARY DATA'!I:I,'SUMMARY DATA'!$D:$D=$C805,'SUMMARY DATA'!$B:$B=""RWS"")),"""")
  )
)"),"")</f>
        <v/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Height="1" spans="1:27">
      <c r="A806" s="2" t="s">
        <v>2307</v>
      </c>
      <c r="B806" s="15">
        <v>46062</v>
      </c>
      <c r="C806" s="2" t="s">
        <v>2308</v>
      </c>
      <c r="D806" s="3">
        <v>8</v>
      </c>
      <c r="E806" s="16" t="str">
        <f>IFERROR(__xludf.DUMMYFUNCTION("IFERROR(
  TEXTJOIN(CHAR(10),TRUE,FILTER('SUMMARY DATA'!E:E,'SUMMARY DATA'!$A:$A=$A806,'SUMMARY DATA'!$C:$C=$B806,'SUMMARY DATA'!$B:$B=""RWS"")),
  IF(
    OR(
      ISNUMBER(SEARCH(""CDM CASH DEPOSIT"",$C806)),
      ISNUMBER(SEARCH(""CASH DEPOSIT"",$C80"&amp;"6)),
      COUNTIFS('SUMMARY DATA'!$D:$D,$C806,'SUMMARY DATA'!$B:$B,""RWS"")&lt;&gt;1
    ),
    """",
    IFERROR(TEXTJOIN(CHAR(10),TRUE,FILTER('SUMMARY DATA'!E:E,'SUMMARY DATA'!$D:$D=$C806,'SUMMARY DATA'!$B:$B=""RWS"")),"""")
  )
)"),"")</f>
        <v/>
      </c>
      <c r="F806" s="17" t="str">
        <f>IFERROR(__xludf.DUMMYFUNCTION("IFERROR(
  TEXTJOIN(CHAR(10),TRUE,FILTER('SUMMARY DATA'!F:F,'SUMMARY DATA'!$A:$A=$A806,'SUMMARY DATA'!$C:$C=$B806,'SUMMARY DATA'!$B:$B=""RWS"")),
  IF(
    OR(
      ISNUMBER(SEARCH(""CDM CASH DEPOSIT"",$C806)),
      ISNUMBER(SEARCH(""CASH DEPOSIT"",$C80"&amp;"6)),
      COUNTIFS('SUMMARY DATA'!$D:$D,$C806,'SUMMARY DATA'!$B:$B,""RWS"")&lt;&gt;1
    ),
    """",
    IFERROR(TEXTJOIN(CHAR(10),TRUE,FILTER('SUMMARY DATA'!F:F,'SUMMARY DATA'!$D:$D=$C806,'SUMMARY DATA'!$B:$B=""RWS"")),"""")
  )
)"),"")</f>
        <v/>
      </c>
      <c r="G806" s="17" t="str">
        <f>IFERROR(__xludf.DUMMYFUNCTION("IFERROR(
  TEXTJOIN(CHAR(10),TRUE,FILTER('SUMMARY DATA'!G:G,'SUMMARY DATA'!$A:$A=$A806,'SUMMARY DATA'!$C:$C=$B806,'SUMMARY DATA'!$B:$B=""RWS"")),
  IF(
    OR(
      ISNUMBER(SEARCH(""CDM CASH DEPOSIT"",$C806)),
      ISNUMBER(SEARCH(""CASH DEPOSIT"",$C80"&amp;"6)),
      COUNTIFS('SUMMARY DATA'!$D:$D,$C806,'SUMMARY DATA'!$B:$B,""RWS"")&lt;&gt;1
    ),
    """",
    IFERROR(TEXTJOIN(CHAR(10),TRUE,FILTER('SUMMARY DATA'!G:G,'SUMMARY DATA'!$D:$D=$C806,'SUMMARY DATA'!$B:$B=""RWS"")),"""")
  )
)"),"")</f>
        <v/>
      </c>
      <c r="H806" s="18" t="str">
        <f>IFERROR(__xludf.DUMMYFUNCTION("IFERROR(
  TEXTJOIN(CHAR(10),TRUE,FILTER('SUMMARY DATA'!H:H,'SUMMARY DATA'!$A:$A=$A806,'SUMMARY DATA'!$C:$C=$B806,'SUMMARY DATA'!$B:$B=""RWS"",'SUMMARY DATA'!$H:$H=$D806)),
  IF(
    OR(
      ISNUMBER(SEARCH(""CDM CASH DEPOSIT"",$C806)),
      ISNUMBER(S"&amp;"EARCH(""CASH DEPOSIT"",$C806))
    ),
    """",
    IFERROR(TEXTJOIN(CHAR(10),TRUE,FILTER('SUMMARY DATA'!H:H,'SUMMARY DATA'!$D:$D=$C806,'SUMMARY DATA'!$B:$B=""RWS"",'SUMMARY DATA'!$H:$H=$D806)),"""")
  )
)"),"")</f>
        <v/>
      </c>
      <c r="I806" s="18" t="str">
        <f>IFERROR(__xludf.DUMMYFUNCTION("IF(H806="""","""",
SUM(ARRAYFORMULA(VALUE(SPLIT(H806,CHAR(10)))))
)"),"")</f>
        <v/>
      </c>
      <c r="J806" s="17" t="str">
        <f>IFERROR(__xludf.DUMMYFUNCTION("IFERROR(
  TEXTJOIN(CHAR(10),TRUE,FILTER('SUMMARY DATA'!I:I,'SUMMARY DATA'!$A:$A=$A806,'SUMMARY DATA'!$C:$C=$B806,'SUMMARY DATA'!$B:$B=""RWS"")),
  IF(
    OR(
      ISNUMBER(SEARCH(""CDM CASH DEPOSIT"",$C806)),
      ISNUMBER(SEARCH(""CASH DEPOSIT"",$C80"&amp;"6)),
      COUNTIFS('SUMMARY DATA'!$D:$D,$C806,'SUMMARY DATA'!$B:$B,""RWS"")&lt;&gt;1
    ),
    """",
    IFERROR(TEXTJOIN(CHAR(10),TRUE,FILTER('SUMMARY DATA'!I:I,'SUMMARY DATA'!$D:$D=$C806,'SUMMARY DATA'!$B:$B=""RWS"")),"""")
  )
)"),"")</f>
        <v/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Height="1" spans="1:27">
      <c r="A807" s="2" t="s">
        <v>2361</v>
      </c>
      <c r="B807" s="15">
        <v>46062</v>
      </c>
      <c r="C807" s="2" t="s">
        <v>2362</v>
      </c>
      <c r="D807" s="3">
        <v>99</v>
      </c>
      <c r="E807" s="16" t="str">
        <f>IFERROR(__xludf.DUMMYFUNCTION("IFERROR(
  TEXTJOIN(CHAR(10),TRUE,FILTER('SUMMARY DATA'!E:E,'SUMMARY DATA'!$A:$A=$A807,'SUMMARY DATA'!$C:$C=$B807,'SUMMARY DATA'!$B:$B=""RWS"")),
  IF(
    OR(
      ISNUMBER(SEARCH(""CDM CASH DEPOSIT"",$C807)),
      ISNUMBER(SEARCH(""CASH DEPOSIT"",$C80"&amp;"7)),
      COUNTIFS('SUMMARY DATA'!$D:$D,$C807,'SUMMARY DATA'!$B:$B,""RWS"")&lt;&gt;1
    ),
    """",
    IFERROR(TEXTJOIN(CHAR(10),TRUE,FILTER('SUMMARY DATA'!E:E,'SUMMARY DATA'!$D:$D=$C807,'SUMMARY DATA'!$B:$B=""RWS"")),"""")
  )
)"),"")</f>
        <v/>
      </c>
      <c r="F807" s="17" t="str">
        <f>IFERROR(__xludf.DUMMYFUNCTION("IFERROR(
  TEXTJOIN(CHAR(10),TRUE,FILTER('SUMMARY DATA'!F:F,'SUMMARY DATA'!$A:$A=$A807,'SUMMARY DATA'!$C:$C=$B807,'SUMMARY DATA'!$B:$B=""RWS"")),
  IF(
    OR(
      ISNUMBER(SEARCH(""CDM CASH DEPOSIT"",$C807)),
      ISNUMBER(SEARCH(""CASH DEPOSIT"",$C80"&amp;"7)),
      COUNTIFS('SUMMARY DATA'!$D:$D,$C807,'SUMMARY DATA'!$B:$B,""RWS"")&lt;&gt;1
    ),
    """",
    IFERROR(TEXTJOIN(CHAR(10),TRUE,FILTER('SUMMARY DATA'!F:F,'SUMMARY DATA'!$D:$D=$C807,'SUMMARY DATA'!$B:$B=""RWS"")),"""")
  )
)"),"")</f>
        <v/>
      </c>
      <c r="G807" s="17" t="str">
        <f>IFERROR(__xludf.DUMMYFUNCTION("IFERROR(
  TEXTJOIN(CHAR(10),TRUE,FILTER('SUMMARY DATA'!G:G,'SUMMARY DATA'!$A:$A=$A807,'SUMMARY DATA'!$C:$C=$B807,'SUMMARY DATA'!$B:$B=""RWS"")),
  IF(
    OR(
      ISNUMBER(SEARCH(""CDM CASH DEPOSIT"",$C807)),
      ISNUMBER(SEARCH(""CASH DEPOSIT"",$C80"&amp;"7)),
      COUNTIFS('SUMMARY DATA'!$D:$D,$C807,'SUMMARY DATA'!$B:$B,""RWS"")&lt;&gt;1
    ),
    """",
    IFERROR(TEXTJOIN(CHAR(10),TRUE,FILTER('SUMMARY DATA'!G:G,'SUMMARY DATA'!$D:$D=$C807,'SUMMARY DATA'!$B:$B=""RWS"")),"""")
  )
)"),"")</f>
        <v/>
      </c>
      <c r="H807" s="18" t="str">
        <f>IFERROR(__xludf.DUMMYFUNCTION("IFERROR(
  TEXTJOIN(CHAR(10),TRUE,FILTER('SUMMARY DATA'!H:H,'SUMMARY DATA'!$A:$A=$A807,'SUMMARY DATA'!$C:$C=$B807,'SUMMARY DATA'!$B:$B=""RWS"",'SUMMARY DATA'!$H:$H=$D807)),
  IF(
    OR(
      ISNUMBER(SEARCH(""CDM CASH DEPOSIT"",$C807)),
      ISNUMBER(S"&amp;"EARCH(""CASH DEPOSIT"",$C807))
    ),
    """",
    IFERROR(TEXTJOIN(CHAR(10),TRUE,FILTER('SUMMARY DATA'!H:H,'SUMMARY DATA'!$D:$D=$C807,'SUMMARY DATA'!$B:$B=""RWS"",'SUMMARY DATA'!$H:$H=$D807)),"""")
  )
)"),"")</f>
        <v/>
      </c>
      <c r="I807" s="18" t="str">
        <f>IFERROR(__xludf.DUMMYFUNCTION("IF(H807="""","""",
SUM(ARRAYFORMULA(VALUE(SPLIT(H807,CHAR(10)))))
)"),"")</f>
        <v/>
      </c>
      <c r="J807" s="17" t="str">
        <f>IFERROR(__xludf.DUMMYFUNCTION("IFERROR(
  TEXTJOIN(CHAR(10),TRUE,FILTER('SUMMARY DATA'!I:I,'SUMMARY DATA'!$A:$A=$A807,'SUMMARY DATA'!$C:$C=$B807,'SUMMARY DATA'!$B:$B=""RWS"")),
  IF(
    OR(
      ISNUMBER(SEARCH(""CDM CASH DEPOSIT"",$C807)),
      ISNUMBER(SEARCH(""CASH DEPOSIT"",$C80"&amp;"7)),
      COUNTIFS('SUMMARY DATA'!$D:$D,$C807,'SUMMARY DATA'!$B:$B,""RWS"")&lt;&gt;1
    ),
    """",
    IFERROR(TEXTJOIN(CHAR(10),TRUE,FILTER('SUMMARY DATA'!I:I,'SUMMARY DATA'!$D:$D=$C807,'SUMMARY DATA'!$B:$B=""RWS"")),"""")
  )
)"),"")</f>
        <v/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Height="1" spans="1:27">
      <c r="A808" s="2" t="s">
        <v>2363</v>
      </c>
      <c r="B808" s="15">
        <v>46062</v>
      </c>
      <c r="C808" s="2" t="s">
        <v>1853</v>
      </c>
      <c r="D808" s="3">
        <v>118</v>
      </c>
      <c r="E808" s="16" t="str">
        <f>IFERROR(__xludf.DUMMYFUNCTION("IFERROR(
  TEXTJOIN(CHAR(10),TRUE,FILTER('SUMMARY DATA'!E:E,'SUMMARY DATA'!$A:$A=$A808,'SUMMARY DATA'!$C:$C=$B808,'SUMMARY DATA'!$B:$B=""RWS"")),
  IF(
    OR(
      ISNUMBER(SEARCH(""CDM CASH DEPOSIT"",$C808)),
      ISNUMBER(SEARCH(""CASH DEPOSIT"",$C80"&amp;"8)),
      COUNTIFS('SUMMARY DATA'!$D:$D,$C808,'SUMMARY DATA'!$B:$B,""RWS"")&lt;&gt;1
    ),
    """",
    IFERROR(TEXTJOIN(CHAR(10),TRUE,FILTER('SUMMARY DATA'!E:E,'SUMMARY DATA'!$D:$D=$C808,'SUMMARY DATA'!$B:$B=""RWS"")),"""")
  )
)"),"")</f>
        <v/>
      </c>
      <c r="F808" s="17" t="str">
        <f>IFERROR(__xludf.DUMMYFUNCTION("IFERROR(
  TEXTJOIN(CHAR(10),TRUE,FILTER('SUMMARY DATA'!F:F,'SUMMARY DATA'!$A:$A=$A808,'SUMMARY DATA'!$C:$C=$B808,'SUMMARY DATA'!$B:$B=""RWS"")),
  IF(
    OR(
      ISNUMBER(SEARCH(""CDM CASH DEPOSIT"",$C808)),
      ISNUMBER(SEARCH(""CASH DEPOSIT"",$C80"&amp;"8)),
      COUNTIFS('SUMMARY DATA'!$D:$D,$C808,'SUMMARY DATA'!$B:$B,""RWS"")&lt;&gt;1
    ),
    """",
    IFERROR(TEXTJOIN(CHAR(10),TRUE,FILTER('SUMMARY DATA'!F:F,'SUMMARY DATA'!$D:$D=$C808,'SUMMARY DATA'!$B:$B=""RWS"")),"""")
  )
)"),"")</f>
        <v/>
      </c>
      <c r="G808" s="17" t="str">
        <f>IFERROR(__xludf.DUMMYFUNCTION("IFERROR(
  TEXTJOIN(CHAR(10),TRUE,FILTER('SUMMARY DATA'!G:G,'SUMMARY DATA'!$A:$A=$A808,'SUMMARY DATA'!$C:$C=$B808,'SUMMARY DATA'!$B:$B=""RWS"")),
  IF(
    OR(
      ISNUMBER(SEARCH(""CDM CASH DEPOSIT"",$C808)),
      ISNUMBER(SEARCH(""CASH DEPOSIT"",$C80"&amp;"8)),
      COUNTIFS('SUMMARY DATA'!$D:$D,$C808,'SUMMARY DATA'!$B:$B,""RWS"")&lt;&gt;1
    ),
    """",
    IFERROR(TEXTJOIN(CHAR(10),TRUE,FILTER('SUMMARY DATA'!G:G,'SUMMARY DATA'!$D:$D=$C808,'SUMMARY DATA'!$B:$B=""RWS"")),"""")
  )
)"),"")</f>
        <v/>
      </c>
      <c r="H808" s="18" t="str">
        <f>IFERROR(__xludf.DUMMYFUNCTION("IFERROR(
  TEXTJOIN(CHAR(10),TRUE,FILTER('SUMMARY DATA'!H:H,'SUMMARY DATA'!$A:$A=$A808,'SUMMARY DATA'!$C:$C=$B808,'SUMMARY DATA'!$B:$B=""RWS"",'SUMMARY DATA'!$H:$H=$D808)),
  IF(
    OR(
      ISNUMBER(SEARCH(""CDM CASH DEPOSIT"",$C808)),
      ISNUMBER(S"&amp;"EARCH(""CASH DEPOSIT"",$C808))
    ),
    """",
    IFERROR(TEXTJOIN(CHAR(10),TRUE,FILTER('SUMMARY DATA'!H:H,'SUMMARY DATA'!$D:$D=$C808,'SUMMARY DATA'!$B:$B=""RWS"",'SUMMARY DATA'!$H:$H=$D808)),"""")
  )
)"),"")</f>
        <v/>
      </c>
      <c r="I808" s="18" t="str">
        <f>IFERROR(__xludf.DUMMYFUNCTION("IF(H808="""","""",
SUM(ARRAYFORMULA(VALUE(SPLIT(H808,CHAR(10)))))
)"),"")</f>
        <v/>
      </c>
      <c r="J808" s="17" t="str">
        <f>IFERROR(__xludf.DUMMYFUNCTION("IFERROR(
  TEXTJOIN(CHAR(10),TRUE,FILTER('SUMMARY DATA'!I:I,'SUMMARY DATA'!$A:$A=$A808,'SUMMARY DATA'!$C:$C=$B808,'SUMMARY DATA'!$B:$B=""RWS"")),
  IF(
    OR(
      ISNUMBER(SEARCH(""CDM CASH DEPOSIT"",$C808)),
      ISNUMBER(SEARCH(""CASH DEPOSIT"",$C80"&amp;"8)),
      COUNTIFS('SUMMARY DATA'!$D:$D,$C808,'SUMMARY DATA'!$B:$B,""RWS"")&lt;&gt;1
    ),
    """",
    IFERROR(TEXTJOIN(CHAR(10),TRUE,FILTER('SUMMARY DATA'!I:I,'SUMMARY DATA'!$D:$D=$C808,'SUMMARY DATA'!$B:$B=""RWS"")),"""")
  )
)"),"")</f>
        <v/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Height="1" spans="1:27">
      <c r="A809" s="2" t="s">
        <v>635</v>
      </c>
      <c r="B809" s="15">
        <v>46063</v>
      </c>
      <c r="C809" s="2" t="s">
        <v>636</v>
      </c>
      <c r="D809" s="3">
        <v>43</v>
      </c>
      <c r="E809" s="16" t="str">
        <f>IFERROR(__xludf.DUMMYFUNCTION("IFERROR(
  TEXTJOIN(CHAR(10),TRUE,FILTER('SUMMARY DATA'!E:E,'SUMMARY DATA'!$A:$A=$A809,'SUMMARY DATA'!$C:$C=$B809,'SUMMARY DATA'!$B:$B=""RWS"")),
  IF(
    OR(
      ISNUMBER(SEARCH(""CDM CASH DEPOSIT"",$C809)),
      ISNUMBER(SEARCH(""CASH DEPOSIT"",$C80"&amp;"9)),
      COUNTIFS('SUMMARY DATA'!$D:$D,$C809,'SUMMARY DATA'!$B:$B,""RWS"")&lt;&gt;1
    ),
    """",
    IFERROR(TEXTJOIN(CHAR(10),TRUE,FILTER('SUMMARY DATA'!E:E,'SUMMARY DATA'!$D:$D=$C809,'SUMMARY DATA'!$B:$B=""RWS"")),"""")
  )
)"),"")</f>
        <v/>
      </c>
      <c r="F809" s="17" t="str">
        <f>IFERROR(__xludf.DUMMYFUNCTION("IFERROR(
  TEXTJOIN(CHAR(10),TRUE,FILTER('SUMMARY DATA'!F:F,'SUMMARY DATA'!$A:$A=$A809,'SUMMARY DATA'!$C:$C=$B809,'SUMMARY DATA'!$B:$B=""RWS"")),
  IF(
    OR(
      ISNUMBER(SEARCH(""CDM CASH DEPOSIT"",$C809)),
      ISNUMBER(SEARCH(""CASH DEPOSIT"",$C80"&amp;"9)),
      COUNTIFS('SUMMARY DATA'!$D:$D,$C809,'SUMMARY DATA'!$B:$B,""RWS"")&lt;&gt;1
    ),
    """",
    IFERROR(TEXTJOIN(CHAR(10),TRUE,FILTER('SUMMARY DATA'!F:F,'SUMMARY DATA'!$D:$D=$C809,'SUMMARY DATA'!$B:$B=""RWS"")),"""")
  )
)"),"")</f>
        <v/>
      </c>
      <c r="G809" s="17" t="str">
        <f>IFERROR(__xludf.DUMMYFUNCTION("IFERROR(
  TEXTJOIN(CHAR(10),TRUE,FILTER('SUMMARY DATA'!G:G,'SUMMARY DATA'!$A:$A=$A809,'SUMMARY DATA'!$C:$C=$B809,'SUMMARY DATA'!$B:$B=""RWS"")),
  IF(
    OR(
      ISNUMBER(SEARCH(""CDM CASH DEPOSIT"",$C809)),
      ISNUMBER(SEARCH(""CASH DEPOSIT"",$C80"&amp;"9)),
      COUNTIFS('SUMMARY DATA'!$D:$D,$C809,'SUMMARY DATA'!$B:$B,""RWS"")&lt;&gt;1
    ),
    """",
    IFERROR(TEXTJOIN(CHAR(10),TRUE,FILTER('SUMMARY DATA'!G:G,'SUMMARY DATA'!$D:$D=$C809,'SUMMARY DATA'!$B:$B=""RWS"")),"""")
  )
)"),"")</f>
        <v/>
      </c>
      <c r="H809" s="18" t="str">
        <f>IFERROR(__xludf.DUMMYFUNCTION("IFERROR(
  TEXTJOIN(CHAR(10),TRUE,FILTER('SUMMARY DATA'!H:H,'SUMMARY DATA'!$A:$A=$A809,'SUMMARY DATA'!$C:$C=$B809,'SUMMARY DATA'!$B:$B=""RWS"",'SUMMARY DATA'!$H:$H=$D809)),
  IF(
    OR(
      ISNUMBER(SEARCH(""CDM CASH DEPOSIT"",$C809)),
      ISNUMBER(S"&amp;"EARCH(""CASH DEPOSIT"",$C809))
    ),
    """",
    IFERROR(TEXTJOIN(CHAR(10),TRUE,FILTER('SUMMARY DATA'!H:H,'SUMMARY DATA'!$D:$D=$C809,'SUMMARY DATA'!$B:$B=""RWS"",'SUMMARY DATA'!$H:$H=$D809)),"""")
  )
)"),"")</f>
        <v/>
      </c>
      <c r="I809" s="18" t="str">
        <f>IFERROR(__xludf.DUMMYFUNCTION("IF(H809="""","""",
SUM(ARRAYFORMULA(VALUE(SPLIT(H809,CHAR(10)))))
)"),"")</f>
        <v/>
      </c>
      <c r="J809" s="17" t="str">
        <f>IFERROR(__xludf.DUMMYFUNCTION("IFERROR(
  TEXTJOIN(CHAR(10),TRUE,FILTER('SUMMARY DATA'!I:I,'SUMMARY DATA'!$A:$A=$A809,'SUMMARY DATA'!$C:$C=$B809,'SUMMARY DATA'!$B:$B=""RWS"")),
  IF(
    OR(
      ISNUMBER(SEARCH(""CDM CASH DEPOSIT"",$C809)),
      ISNUMBER(SEARCH(""CASH DEPOSIT"",$C80"&amp;"9)),
      COUNTIFS('SUMMARY DATA'!$D:$D,$C809,'SUMMARY DATA'!$B:$B,""RWS"")&lt;&gt;1
    ),
    """",
    IFERROR(TEXTJOIN(CHAR(10),TRUE,FILTER('SUMMARY DATA'!I:I,'SUMMARY DATA'!$D:$D=$C809,'SUMMARY DATA'!$B:$B=""RWS"")),"""")
  )
)"),"")</f>
        <v/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Height="1" spans="1:27">
      <c r="A810" s="2" t="s">
        <v>2364</v>
      </c>
      <c r="B810" s="15">
        <v>46063</v>
      </c>
      <c r="C810" s="2" t="s">
        <v>2365</v>
      </c>
      <c r="D810" s="3">
        <v>25.98</v>
      </c>
      <c r="E810" s="16" t="str">
        <f>IFERROR(__xludf.DUMMYFUNCTION("IFERROR(
  TEXTJOIN(CHAR(10),TRUE,FILTER('SUMMARY DATA'!E:E,'SUMMARY DATA'!$A:$A=$A810,'SUMMARY DATA'!$C:$C=$B810,'SUMMARY DATA'!$B:$B=""RWS"")),
  IF(
    OR(
      ISNUMBER(SEARCH(""CDM CASH DEPOSIT"",$C810)),
      ISNUMBER(SEARCH(""CASH DEPOSIT"",$C81"&amp;"0)),
      COUNTIFS('SUMMARY DATA'!$D:$D,$C810,'SUMMARY DATA'!$B:$B,""RWS"")&lt;&gt;1
    ),
    """",
    IFERROR(TEXTJOIN(CHAR(10),TRUE,FILTER('SUMMARY DATA'!E:E,'SUMMARY DATA'!$D:$D=$C810,'SUMMARY DATA'!$B:$B=""RWS"")),"""")
  )
)"),"")</f>
        <v/>
      </c>
      <c r="F810" s="17" t="str">
        <f>IFERROR(__xludf.DUMMYFUNCTION("IFERROR(
  TEXTJOIN(CHAR(10),TRUE,FILTER('SUMMARY DATA'!F:F,'SUMMARY DATA'!$A:$A=$A810,'SUMMARY DATA'!$C:$C=$B810,'SUMMARY DATA'!$B:$B=""RWS"")),
  IF(
    OR(
      ISNUMBER(SEARCH(""CDM CASH DEPOSIT"",$C810)),
      ISNUMBER(SEARCH(""CASH DEPOSIT"",$C81"&amp;"0)),
      COUNTIFS('SUMMARY DATA'!$D:$D,$C810,'SUMMARY DATA'!$B:$B,""RWS"")&lt;&gt;1
    ),
    """",
    IFERROR(TEXTJOIN(CHAR(10),TRUE,FILTER('SUMMARY DATA'!F:F,'SUMMARY DATA'!$D:$D=$C810,'SUMMARY DATA'!$B:$B=""RWS"")),"""")
  )
)"),"")</f>
        <v/>
      </c>
      <c r="G810" s="17" t="str">
        <f>IFERROR(__xludf.DUMMYFUNCTION("IFERROR(
  TEXTJOIN(CHAR(10),TRUE,FILTER('SUMMARY DATA'!G:G,'SUMMARY DATA'!$A:$A=$A810,'SUMMARY DATA'!$C:$C=$B810,'SUMMARY DATA'!$B:$B=""RWS"")),
  IF(
    OR(
      ISNUMBER(SEARCH(""CDM CASH DEPOSIT"",$C810)),
      ISNUMBER(SEARCH(""CASH DEPOSIT"",$C81"&amp;"0)),
      COUNTIFS('SUMMARY DATA'!$D:$D,$C810,'SUMMARY DATA'!$B:$B,""RWS"")&lt;&gt;1
    ),
    """",
    IFERROR(TEXTJOIN(CHAR(10),TRUE,FILTER('SUMMARY DATA'!G:G,'SUMMARY DATA'!$D:$D=$C810,'SUMMARY DATA'!$B:$B=""RWS"")),"""")
  )
)"),"")</f>
        <v/>
      </c>
      <c r="H810" s="18" t="str">
        <f>IFERROR(__xludf.DUMMYFUNCTION("IFERROR(
  TEXTJOIN(CHAR(10),TRUE,FILTER('SUMMARY DATA'!H:H,'SUMMARY DATA'!$A:$A=$A810,'SUMMARY DATA'!$C:$C=$B810,'SUMMARY DATA'!$B:$B=""RWS"",'SUMMARY DATA'!$H:$H=$D810)),
  IF(
    OR(
      ISNUMBER(SEARCH(""CDM CASH DEPOSIT"",$C810)),
      ISNUMBER(S"&amp;"EARCH(""CASH DEPOSIT"",$C810))
    ),
    """",
    IFERROR(TEXTJOIN(CHAR(10),TRUE,FILTER('SUMMARY DATA'!H:H,'SUMMARY DATA'!$D:$D=$C810,'SUMMARY DATA'!$B:$B=""RWS"",'SUMMARY DATA'!$H:$H=$D810)),"""")
  )
)"),"")</f>
        <v/>
      </c>
      <c r="I810" s="18" t="str">
        <f>IFERROR(__xludf.DUMMYFUNCTION("IF(H810="""","""",
SUM(ARRAYFORMULA(VALUE(SPLIT(H810,CHAR(10)))))
)"),"")</f>
        <v/>
      </c>
      <c r="J810" s="17" t="str">
        <f>IFERROR(__xludf.DUMMYFUNCTION("IFERROR(
  TEXTJOIN(CHAR(10),TRUE,FILTER('SUMMARY DATA'!I:I,'SUMMARY DATA'!$A:$A=$A810,'SUMMARY DATA'!$C:$C=$B810,'SUMMARY DATA'!$B:$B=""RWS"")),
  IF(
    OR(
      ISNUMBER(SEARCH(""CDM CASH DEPOSIT"",$C810)),
      ISNUMBER(SEARCH(""CASH DEPOSIT"",$C81"&amp;"0)),
      COUNTIFS('SUMMARY DATA'!$D:$D,$C810,'SUMMARY DATA'!$B:$B,""RWS"")&lt;&gt;1
    ),
    """",
    IFERROR(TEXTJOIN(CHAR(10),TRUE,FILTER('SUMMARY DATA'!I:I,'SUMMARY DATA'!$D:$D=$C810,'SUMMARY DATA'!$B:$B=""RWS"")),"""")
  )
)"),"")</f>
        <v/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Height="1" spans="1:27">
      <c r="A811" s="2"/>
      <c r="B811" s="15">
        <v>46063</v>
      </c>
      <c r="C811" s="2" t="s">
        <v>23</v>
      </c>
      <c r="D811" s="3">
        <v>672.85</v>
      </c>
      <c r="E811" s="16" t="str">
        <f>IFERROR(__xludf.DUMMYFUNCTION("IFERROR(
  TEXTJOIN(CHAR(10),TRUE,FILTER('SUMMARY DATA'!E:E,'SUMMARY DATA'!$A:$A=$A811,'SUMMARY DATA'!$C:$C=$B811,'SUMMARY DATA'!$B:$B=""RWS"")),
  IF(
    OR(
      ISNUMBER(SEARCH(""CDM CASH DEPOSIT"",$C811)),
      ISNUMBER(SEARCH(""CASH DEPOSIT"",$C81"&amp;"1)),
      COUNTIFS('SUMMARY DATA'!$D:$D,$C811,'SUMMARY DATA'!$B:$B,""RWS"")&lt;&gt;1
    ),
    """",
    IFERROR(TEXTJOIN(CHAR(10),TRUE,FILTER('SUMMARY DATA'!E:E,'SUMMARY DATA'!$D:$D=$C811,'SUMMARY DATA'!$B:$B=""RWS"")),"""")
  )
)"),"")</f>
        <v/>
      </c>
      <c r="F811" s="17" t="str">
        <f>IFERROR(__xludf.DUMMYFUNCTION("IFERROR(
  TEXTJOIN(CHAR(10),TRUE,FILTER('SUMMARY DATA'!F:F,'SUMMARY DATA'!$A:$A=$A811,'SUMMARY DATA'!$C:$C=$B811,'SUMMARY DATA'!$B:$B=""RWS"")),
  IF(
    OR(
      ISNUMBER(SEARCH(""CDM CASH DEPOSIT"",$C811)),
      ISNUMBER(SEARCH(""CASH DEPOSIT"",$C81"&amp;"1)),
      COUNTIFS('SUMMARY DATA'!$D:$D,$C811,'SUMMARY DATA'!$B:$B,""RWS"")&lt;&gt;1
    ),
    """",
    IFERROR(TEXTJOIN(CHAR(10),TRUE,FILTER('SUMMARY DATA'!F:F,'SUMMARY DATA'!$D:$D=$C811,'SUMMARY DATA'!$B:$B=""RWS"")),"""")
  )
)"),"")</f>
        <v/>
      </c>
      <c r="G811" s="17" t="str">
        <f>IFERROR(__xludf.DUMMYFUNCTION("IFERROR(
  TEXTJOIN(CHAR(10),TRUE,FILTER('SUMMARY DATA'!G:G,'SUMMARY DATA'!$A:$A=$A811,'SUMMARY DATA'!$C:$C=$B811,'SUMMARY DATA'!$B:$B=""RWS"")),
  IF(
    OR(
      ISNUMBER(SEARCH(""CDM CASH DEPOSIT"",$C811)),
      ISNUMBER(SEARCH(""CASH DEPOSIT"",$C81"&amp;"1)),
      COUNTIFS('SUMMARY DATA'!$D:$D,$C811,'SUMMARY DATA'!$B:$B,""RWS"")&lt;&gt;1
    ),
    """",
    IFERROR(TEXTJOIN(CHAR(10),TRUE,FILTER('SUMMARY DATA'!G:G,'SUMMARY DATA'!$D:$D=$C811,'SUMMARY DATA'!$B:$B=""RWS"")),"""")
  )
)"),"")</f>
        <v/>
      </c>
      <c r="H811" s="18" t="str">
        <f>IFERROR(__xludf.DUMMYFUNCTION("IFERROR(
  TEXTJOIN(CHAR(10),TRUE,FILTER('SUMMARY DATA'!H:H,'SUMMARY DATA'!$A:$A=$A811,'SUMMARY DATA'!$C:$C=$B811,'SUMMARY DATA'!$B:$B=""RWS"",'SUMMARY DATA'!$H:$H=$D811)),
  IF(
    OR(
      ISNUMBER(SEARCH(""CDM CASH DEPOSIT"",$C811)),
      ISNUMBER(S"&amp;"EARCH(""CASH DEPOSIT"",$C811))
    ),
    """",
    IFERROR(TEXTJOIN(CHAR(10),TRUE,FILTER('SUMMARY DATA'!H:H,'SUMMARY DATA'!$D:$D=$C811,'SUMMARY DATA'!$B:$B=""RWS"",'SUMMARY DATA'!$H:$H=$D811)),"""")
  )
)"),"")</f>
        <v/>
      </c>
      <c r="I811" s="18" t="str">
        <f>IFERROR(__xludf.DUMMYFUNCTION("IF(H811="""","""",
SUM(ARRAYFORMULA(VALUE(SPLIT(H811,CHAR(10)))))
)"),"")</f>
        <v/>
      </c>
      <c r="J811" s="17" t="str">
        <f>IFERROR(__xludf.DUMMYFUNCTION("IFERROR(
  TEXTJOIN(CHAR(10),TRUE,FILTER('SUMMARY DATA'!I:I,'SUMMARY DATA'!$A:$A=$A811,'SUMMARY DATA'!$C:$C=$B811,'SUMMARY DATA'!$B:$B=""RWS"")),
  IF(
    OR(
      ISNUMBER(SEARCH(""CDM CASH DEPOSIT"",$C811)),
      ISNUMBER(SEARCH(""CASH DEPOSIT"",$C81"&amp;"1)),
      COUNTIFS('SUMMARY DATA'!$D:$D,$C811,'SUMMARY DATA'!$B:$B,""RWS"")&lt;&gt;1
    ),
    """",
    IFERROR(TEXTJOIN(CHAR(10),TRUE,FILTER('SUMMARY DATA'!I:I,'SUMMARY DATA'!$D:$D=$C811,'SUMMARY DATA'!$B:$B=""RWS"")),"""")
  )
)"),"")</f>
        <v/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Height="1" spans="1:27">
      <c r="A812" s="2" t="s">
        <v>2366</v>
      </c>
      <c r="B812" s="15">
        <v>46063</v>
      </c>
      <c r="C812" s="2" t="s">
        <v>2367</v>
      </c>
      <c r="D812" s="3">
        <v>76.34</v>
      </c>
      <c r="E812" s="16" t="str">
        <f>IFERROR(__xludf.DUMMYFUNCTION("IFERROR(
  TEXTJOIN(CHAR(10),TRUE,FILTER('SUMMARY DATA'!E:E,'SUMMARY DATA'!$A:$A=$A812,'SUMMARY DATA'!$C:$C=$B812,'SUMMARY DATA'!$B:$B=""RWS"")),
  IF(
    OR(
      ISNUMBER(SEARCH(""CDM CASH DEPOSIT"",$C812)),
      ISNUMBER(SEARCH(""CASH DEPOSIT"",$C81"&amp;"2)),
      COUNTIFS('SUMMARY DATA'!$D:$D,$C812,'SUMMARY DATA'!$B:$B,""RWS"")&lt;&gt;1
    ),
    """",
    IFERROR(TEXTJOIN(CHAR(10),TRUE,FILTER('SUMMARY DATA'!E:E,'SUMMARY DATA'!$D:$D=$C812,'SUMMARY DATA'!$B:$B=""RWS"")),"""")
  )
)"),"")</f>
        <v/>
      </c>
      <c r="F812" s="17" t="str">
        <f>IFERROR(__xludf.DUMMYFUNCTION("IFERROR(
  TEXTJOIN(CHAR(10),TRUE,FILTER('SUMMARY DATA'!F:F,'SUMMARY DATA'!$A:$A=$A812,'SUMMARY DATA'!$C:$C=$B812,'SUMMARY DATA'!$B:$B=""RWS"")),
  IF(
    OR(
      ISNUMBER(SEARCH(""CDM CASH DEPOSIT"",$C812)),
      ISNUMBER(SEARCH(""CASH DEPOSIT"",$C81"&amp;"2)),
      COUNTIFS('SUMMARY DATA'!$D:$D,$C812,'SUMMARY DATA'!$B:$B,""RWS"")&lt;&gt;1
    ),
    """",
    IFERROR(TEXTJOIN(CHAR(10),TRUE,FILTER('SUMMARY DATA'!F:F,'SUMMARY DATA'!$D:$D=$C812,'SUMMARY DATA'!$B:$B=""RWS"")),"""")
  )
)"),"")</f>
        <v/>
      </c>
      <c r="G812" s="17" t="str">
        <f>IFERROR(__xludf.DUMMYFUNCTION("IFERROR(
  TEXTJOIN(CHAR(10),TRUE,FILTER('SUMMARY DATA'!G:G,'SUMMARY DATA'!$A:$A=$A812,'SUMMARY DATA'!$C:$C=$B812,'SUMMARY DATA'!$B:$B=""RWS"")),
  IF(
    OR(
      ISNUMBER(SEARCH(""CDM CASH DEPOSIT"",$C812)),
      ISNUMBER(SEARCH(""CASH DEPOSIT"",$C81"&amp;"2)),
      COUNTIFS('SUMMARY DATA'!$D:$D,$C812,'SUMMARY DATA'!$B:$B,""RWS"")&lt;&gt;1
    ),
    """",
    IFERROR(TEXTJOIN(CHAR(10),TRUE,FILTER('SUMMARY DATA'!G:G,'SUMMARY DATA'!$D:$D=$C812,'SUMMARY DATA'!$B:$B=""RWS"")),"""")
  )
)"),"")</f>
        <v/>
      </c>
      <c r="H812" s="18" t="str">
        <f>IFERROR(__xludf.DUMMYFUNCTION("IFERROR(
  TEXTJOIN(CHAR(10),TRUE,FILTER('SUMMARY DATA'!H:H,'SUMMARY DATA'!$A:$A=$A812,'SUMMARY DATA'!$C:$C=$B812,'SUMMARY DATA'!$B:$B=""RWS"",'SUMMARY DATA'!$H:$H=$D812)),
  IF(
    OR(
      ISNUMBER(SEARCH(""CDM CASH DEPOSIT"",$C812)),
      ISNUMBER(S"&amp;"EARCH(""CASH DEPOSIT"",$C812))
    ),
    """",
    IFERROR(TEXTJOIN(CHAR(10),TRUE,FILTER('SUMMARY DATA'!H:H,'SUMMARY DATA'!$D:$D=$C812,'SUMMARY DATA'!$B:$B=""RWS"",'SUMMARY DATA'!$H:$H=$D812)),"""")
  )
)"),"")</f>
        <v/>
      </c>
      <c r="I812" s="18" t="str">
        <f>IFERROR(__xludf.DUMMYFUNCTION("IF(H812="""","""",
SUM(ARRAYFORMULA(VALUE(SPLIT(H812,CHAR(10)))))
)"),"")</f>
        <v/>
      </c>
      <c r="J812" s="17" t="str">
        <f>IFERROR(__xludf.DUMMYFUNCTION("IFERROR(
  TEXTJOIN(CHAR(10),TRUE,FILTER('SUMMARY DATA'!I:I,'SUMMARY DATA'!$A:$A=$A812,'SUMMARY DATA'!$C:$C=$B812,'SUMMARY DATA'!$B:$B=""RWS"")),
  IF(
    OR(
      ISNUMBER(SEARCH(""CDM CASH DEPOSIT"",$C812)),
      ISNUMBER(SEARCH(""CASH DEPOSIT"",$C81"&amp;"2)),
      COUNTIFS('SUMMARY DATA'!$D:$D,$C812,'SUMMARY DATA'!$B:$B,""RWS"")&lt;&gt;1
    ),
    """",
    IFERROR(TEXTJOIN(CHAR(10),TRUE,FILTER('SUMMARY DATA'!I:I,'SUMMARY DATA'!$D:$D=$C812,'SUMMARY DATA'!$B:$B=""RWS"")),"""")
  )
)"),"")</f>
        <v/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Height="1" spans="1:27">
      <c r="A813" s="2"/>
      <c r="B813" s="15">
        <v>46063</v>
      </c>
      <c r="C813" s="2" t="s">
        <v>2368</v>
      </c>
      <c r="D813" s="3">
        <v>72.5</v>
      </c>
      <c r="E813" s="16" t="str">
        <f>IFERROR(__xludf.DUMMYFUNCTION("IFERROR(
  TEXTJOIN(CHAR(10),TRUE,FILTER('SUMMARY DATA'!E:E,'SUMMARY DATA'!$A:$A=$A813,'SUMMARY DATA'!$C:$C=$B813,'SUMMARY DATA'!$B:$B=""RWS"")),
  IF(
    OR(
      ISNUMBER(SEARCH(""CDM CASH DEPOSIT"",$C813)),
      ISNUMBER(SEARCH(""CASH DEPOSIT"",$C81"&amp;"3)),
      COUNTIFS('SUMMARY DATA'!$D:$D,$C813,'SUMMARY DATA'!$B:$B,""RWS"")&lt;&gt;1
    ),
    """",
    IFERROR(TEXTJOIN(CHAR(10),TRUE,FILTER('SUMMARY DATA'!E:E,'SUMMARY DATA'!$D:$D=$C813,'SUMMARY DATA'!$B:$B=""RWS"")),"""")
  )
)"),"")</f>
        <v/>
      </c>
      <c r="F813" s="17" t="str">
        <f>IFERROR(__xludf.DUMMYFUNCTION("IFERROR(
  TEXTJOIN(CHAR(10),TRUE,FILTER('SUMMARY DATA'!F:F,'SUMMARY DATA'!$A:$A=$A813,'SUMMARY DATA'!$C:$C=$B813,'SUMMARY DATA'!$B:$B=""RWS"")),
  IF(
    OR(
      ISNUMBER(SEARCH(""CDM CASH DEPOSIT"",$C813)),
      ISNUMBER(SEARCH(""CASH DEPOSIT"",$C81"&amp;"3)),
      COUNTIFS('SUMMARY DATA'!$D:$D,$C813,'SUMMARY DATA'!$B:$B,""RWS"")&lt;&gt;1
    ),
    """",
    IFERROR(TEXTJOIN(CHAR(10),TRUE,FILTER('SUMMARY DATA'!F:F,'SUMMARY DATA'!$D:$D=$C813,'SUMMARY DATA'!$B:$B=""RWS"")),"""")
  )
)"),"")</f>
        <v/>
      </c>
      <c r="G813" s="17" t="str">
        <f>IFERROR(__xludf.DUMMYFUNCTION("IFERROR(
  TEXTJOIN(CHAR(10),TRUE,FILTER('SUMMARY DATA'!G:G,'SUMMARY DATA'!$A:$A=$A813,'SUMMARY DATA'!$C:$C=$B813,'SUMMARY DATA'!$B:$B=""RWS"")),
  IF(
    OR(
      ISNUMBER(SEARCH(""CDM CASH DEPOSIT"",$C813)),
      ISNUMBER(SEARCH(""CASH DEPOSIT"",$C81"&amp;"3)),
      COUNTIFS('SUMMARY DATA'!$D:$D,$C813,'SUMMARY DATA'!$B:$B,""RWS"")&lt;&gt;1
    ),
    """",
    IFERROR(TEXTJOIN(CHAR(10),TRUE,FILTER('SUMMARY DATA'!G:G,'SUMMARY DATA'!$D:$D=$C813,'SUMMARY DATA'!$B:$B=""RWS"")),"""")
  )
)"),"")</f>
        <v/>
      </c>
      <c r="H813" s="18" t="str">
        <f>IFERROR(__xludf.DUMMYFUNCTION("IFERROR(
  TEXTJOIN(CHAR(10),TRUE,FILTER('SUMMARY DATA'!H:H,'SUMMARY DATA'!$A:$A=$A813,'SUMMARY DATA'!$C:$C=$B813,'SUMMARY DATA'!$B:$B=""RWS"",'SUMMARY DATA'!$H:$H=$D813)),
  IF(
    OR(
      ISNUMBER(SEARCH(""CDM CASH DEPOSIT"",$C813)),
      ISNUMBER(S"&amp;"EARCH(""CASH DEPOSIT"",$C813))
    ),
    """",
    IFERROR(TEXTJOIN(CHAR(10),TRUE,FILTER('SUMMARY DATA'!H:H,'SUMMARY DATA'!$D:$D=$C813,'SUMMARY DATA'!$B:$B=""RWS"",'SUMMARY DATA'!$H:$H=$D813)),"""")
  )
)"),"")</f>
        <v/>
      </c>
      <c r="I813" s="18" t="str">
        <f>IFERROR(__xludf.DUMMYFUNCTION("IF(H813="""","""",
SUM(ARRAYFORMULA(VALUE(SPLIT(H813,CHAR(10)))))
)"),"")</f>
        <v/>
      </c>
      <c r="J813" s="17" t="str">
        <f>IFERROR(__xludf.DUMMYFUNCTION("IFERROR(
  TEXTJOIN(CHAR(10),TRUE,FILTER('SUMMARY DATA'!I:I,'SUMMARY DATA'!$A:$A=$A813,'SUMMARY DATA'!$C:$C=$B813,'SUMMARY DATA'!$B:$B=""RWS"")),
  IF(
    OR(
      ISNUMBER(SEARCH(""CDM CASH DEPOSIT"",$C813)),
      ISNUMBER(SEARCH(""CASH DEPOSIT"",$C81"&amp;"3)),
      COUNTIFS('SUMMARY DATA'!$D:$D,$C813,'SUMMARY DATA'!$B:$B,""RWS"")&lt;&gt;1
    ),
    """",
    IFERROR(TEXTJOIN(CHAR(10),TRUE,FILTER('SUMMARY DATA'!I:I,'SUMMARY DATA'!$D:$D=$C813,'SUMMARY DATA'!$B:$B=""RWS"")),"""")
  )
)"),"")</f>
        <v/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Height="1" spans="1:27">
      <c r="A814" s="2"/>
      <c r="B814" s="15">
        <v>46064</v>
      </c>
      <c r="C814" s="2" t="s">
        <v>2369</v>
      </c>
      <c r="D814" s="3">
        <v>119</v>
      </c>
      <c r="E814" s="16" t="str">
        <f>IFERROR(__xludf.DUMMYFUNCTION("IFERROR(
  TEXTJOIN(CHAR(10),TRUE,FILTER('SUMMARY DATA'!E:E,'SUMMARY DATA'!$A:$A=$A814,'SUMMARY DATA'!$C:$C=$B814,'SUMMARY DATA'!$B:$B=""RWS"")),
  IF(
    OR(
      ISNUMBER(SEARCH(""CDM CASH DEPOSIT"",$C814)),
      ISNUMBER(SEARCH(""CASH DEPOSIT"",$C81"&amp;"4)),
      COUNTIFS('SUMMARY DATA'!$D:$D,$C814,'SUMMARY DATA'!$B:$B,""RWS"")&lt;&gt;1
    ),
    """",
    IFERROR(TEXTJOIN(CHAR(10),TRUE,FILTER('SUMMARY DATA'!E:E,'SUMMARY DATA'!$D:$D=$C814,'SUMMARY DATA'!$B:$B=""RWS"")),"""")
  )
)"),"")</f>
        <v/>
      </c>
      <c r="F814" s="17" t="str">
        <f>IFERROR(__xludf.DUMMYFUNCTION("IFERROR(
  TEXTJOIN(CHAR(10),TRUE,FILTER('SUMMARY DATA'!F:F,'SUMMARY DATA'!$A:$A=$A814,'SUMMARY DATA'!$C:$C=$B814,'SUMMARY DATA'!$B:$B=""RWS"")),
  IF(
    OR(
      ISNUMBER(SEARCH(""CDM CASH DEPOSIT"",$C814)),
      ISNUMBER(SEARCH(""CASH DEPOSIT"",$C81"&amp;"4)),
      COUNTIFS('SUMMARY DATA'!$D:$D,$C814,'SUMMARY DATA'!$B:$B,""RWS"")&lt;&gt;1
    ),
    """",
    IFERROR(TEXTJOIN(CHAR(10),TRUE,FILTER('SUMMARY DATA'!F:F,'SUMMARY DATA'!$D:$D=$C814,'SUMMARY DATA'!$B:$B=""RWS"")),"""")
  )
)"),"")</f>
        <v/>
      </c>
      <c r="G814" s="17" t="str">
        <f>IFERROR(__xludf.DUMMYFUNCTION("IFERROR(
  TEXTJOIN(CHAR(10),TRUE,FILTER('SUMMARY DATA'!G:G,'SUMMARY DATA'!$A:$A=$A814,'SUMMARY DATA'!$C:$C=$B814,'SUMMARY DATA'!$B:$B=""RWS"")),
  IF(
    OR(
      ISNUMBER(SEARCH(""CDM CASH DEPOSIT"",$C814)),
      ISNUMBER(SEARCH(""CASH DEPOSIT"",$C81"&amp;"4)),
      COUNTIFS('SUMMARY DATA'!$D:$D,$C814,'SUMMARY DATA'!$B:$B,""RWS"")&lt;&gt;1
    ),
    """",
    IFERROR(TEXTJOIN(CHAR(10),TRUE,FILTER('SUMMARY DATA'!G:G,'SUMMARY DATA'!$D:$D=$C814,'SUMMARY DATA'!$B:$B=""RWS"")),"""")
  )
)"),"")</f>
        <v/>
      </c>
      <c r="H814" s="18" t="str">
        <f>IFERROR(__xludf.DUMMYFUNCTION("IFERROR(
  TEXTJOIN(CHAR(10),TRUE,FILTER('SUMMARY DATA'!H:H,'SUMMARY DATA'!$A:$A=$A814,'SUMMARY DATA'!$C:$C=$B814,'SUMMARY DATA'!$B:$B=""RWS"",'SUMMARY DATA'!$H:$H=$D814)),
  IF(
    OR(
      ISNUMBER(SEARCH(""CDM CASH DEPOSIT"",$C814)),
      ISNUMBER(S"&amp;"EARCH(""CASH DEPOSIT"",$C814))
    ),
    """",
    IFERROR(TEXTJOIN(CHAR(10),TRUE,FILTER('SUMMARY DATA'!H:H,'SUMMARY DATA'!$D:$D=$C814,'SUMMARY DATA'!$B:$B=""RWS"",'SUMMARY DATA'!$H:$H=$D814)),"""")
  )
)"),"")</f>
        <v/>
      </c>
      <c r="I814" s="18" t="str">
        <f>IFERROR(__xludf.DUMMYFUNCTION("IF(H814="""","""",
SUM(ARRAYFORMULA(VALUE(SPLIT(H814,CHAR(10)))))
)"),"")</f>
        <v/>
      </c>
      <c r="J814" s="17" t="str">
        <f>IFERROR(__xludf.DUMMYFUNCTION("IFERROR(
  TEXTJOIN(CHAR(10),TRUE,FILTER('SUMMARY DATA'!I:I,'SUMMARY DATA'!$A:$A=$A814,'SUMMARY DATA'!$C:$C=$B814,'SUMMARY DATA'!$B:$B=""RWS"")),
  IF(
    OR(
      ISNUMBER(SEARCH(""CDM CASH DEPOSIT"",$C814)),
      ISNUMBER(SEARCH(""CASH DEPOSIT"",$C81"&amp;"4)),
      COUNTIFS('SUMMARY DATA'!$D:$D,$C814,'SUMMARY DATA'!$B:$B,""RWS"")&lt;&gt;1
    ),
    """",
    IFERROR(TEXTJOIN(CHAR(10),TRUE,FILTER('SUMMARY DATA'!I:I,'SUMMARY DATA'!$D:$D=$C814,'SUMMARY DATA'!$B:$B=""RWS"")),"""")
  )
)"),"")</f>
        <v/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Height="1" spans="1:27">
      <c r="A815" s="2" t="s">
        <v>2370</v>
      </c>
      <c r="B815" s="15">
        <v>46064</v>
      </c>
      <c r="C815" s="2" t="s">
        <v>2371</v>
      </c>
      <c r="D815" s="3">
        <v>10</v>
      </c>
      <c r="E815" s="16" t="str">
        <f>IFERROR(__xludf.DUMMYFUNCTION("IFERROR(
  TEXTJOIN(CHAR(10),TRUE,FILTER('SUMMARY DATA'!E:E,'SUMMARY DATA'!$A:$A=$A815,'SUMMARY DATA'!$C:$C=$B815,'SUMMARY DATA'!$B:$B=""RWS"")),
  IF(
    OR(
      ISNUMBER(SEARCH(""CDM CASH DEPOSIT"",$C815)),
      ISNUMBER(SEARCH(""CASH DEPOSIT"",$C81"&amp;"5)),
      COUNTIFS('SUMMARY DATA'!$D:$D,$C815,'SUMMARY DATA'!$B:$B,""RWS"")&lt;&gt;1
    ),
    """",
    IFERROR(TEXTJOIN(CHAR(10),TRUE,FILTER('SUMMARY DATA'!E:E,'SUMMARY DATA'!$D:$D=$C815,'SUMMARY DATA'!$B:$B=""RWS"")),"""")
  )
)"),"")</f>
        <v/>
      </c>
      <c r="F815" s="17" t="str">
        <f>IFERROR(__xludf.DUMMYFUNCTION("IFERROR(
  TEXTJOIN(CHAR(10),TRUE,FILTER('SUMMARY DATA'!F:F,'SUMMARY DATA'!$A:$A=$A815,'SUMMARY DATA'!$C:$C=$B815,'SUMMARY DATA'!$B:$B=""RWS"")),
  IF(
    OR(
      ISNUMBER(SEARCH(""CDM CASH DEPOSIT"",$C815)),
      ISNUMBER(SEARCH(""CASH DEPOSIT"",$C81"&amp;"5)),
      COUNTIFS('SUMMARY DATA'!$D:$D,$C815,'SUMMARY DATA'!$B:$B,""RWS"")&lt;&gt;1
    ),
    """",
    IFERROR(TEXTJOIN(CHAR(10),TRUE,FILTER('SUMMARY DATA'!F:F,'SUMMARY DATA'!$D:$D=$C815,'SUMMARY DATA'!$B:$B=""RWS"")),"""")
  )
)"),"")</f>
        <v/>
      </c>
      <c r="G815" s="17" t="str">
        <f>IFERROR(__xludf.DUMMYFUNCTION("IFERROR(
  TEXTJOIN(CHAR(10),TRUE,FILTER('SUMMARY DATA'!G:G,'SUMMARY DATA'!$A:$A=$A815,'SUMMARY DATA'!$C:$C=$B815,'SUMMARY DATA'!$B:$B=""RWS"")),
  IF(
    OR(
      ISNUMBER(SEARCH(""CDM CASH DEPOSIT"",$C815)),
      ISNUMBER(SEARCH(""CASH DEPOSIT"",$C81"&amp;"5)),
      COUNTIFS('SUMMARY DATA'!$D:$D,$C815,'SUMMARY DATA'!$B:$B,""RWS"")&lt;&gt;1
    ),
    """",
    IFERROR(TEXTJOIN(CHAR(10),TRUE,FILTER('SUMMARY DATA'!G:G,'SUMMARY DATA'!$D:$D=$C815,'SUMMARY DATA'!$B:$B=""RWS"")),"""")
  )
)"),"")</f>
        <v/>
      </c>
      <c r="H815" s="18" t="str">
        <f>IFERROR(__xludf.DUMMYFUNCTION("IFERROR(
  TEXTJOIN(CHAR(10),TRUE,FILTER('SUMMARY DATA'!H:H,'SUMMARY DATA'!$A:$A=$A815,'SUMMARY DATA'!$C:$C=$B815,'SUMMARY DATA'!$B:$B=""RWS"",'SUMMARY DATA'!$H:$H=$D815)),
  IF(
    OR(
      ISNUMBER(SEARCH(""CDM CASH DEPOSIT"",$C815)),
      ISNUMBER(S"&amp;"EARCH(""CASH DEPOSIT"",$C815))
    ),
    """",
    IFERROR(TEXTJOIN(CHAR(10),TRUE,FILTER('SUMMARY DATA'!H:H,'SUMMARY DATA'!$D:$D=$C815,'SUMMARY DATA'!$B:$B=""RWS"",'SUMMARY DATA'!$H:$H=$D815)),"""")
  )
)"),"")</f>
        <v/>
      </c>
      <c r="I815" s="18" t="str">
        <f>IFERROR(__xludf.DUMMYFUNCTION("IF(H815="""","""",
SUM(ARRAYFORMULA(VALUE(SPLIT(H815,CHAR(10)))))
)"),"")</f>
        <v/>
      </c>
      <c r="J815" s="17" t="str">
        <f>IFERROR(__xludf.DUMMYFUNCTION("IFERROR(
  TEXTJOIN(CHAR(10),TRUE,FILTER('SUMMARY DATA'!I:I,'SUMMARY DATA'!$A:$A=$A815,'SUMMARY DATA'!$C:$C=$B815,'SUMMARY DATA'!$B:$B=""RWS"")),
  IF(
    OR(
      ISNUMBER(SEARCH(""CDM CASH DEPOSIT"",$C815)),
      ISNUMBER(SEARCH(""CASH DEPOSIT"",$C81"&amp;"5)),
      COUNTIFS('SUMMARY DATA'!$D:$D,$C815,'SUMMARY DATA'!$B:$B,""RWS"")&lt;&gt;1
    ),
    """",
    IFERROR(TEXTJOIN(CHAR(10),TRUE,FILTER('SUMMARY DATA'!I:I,'SUMMARY DATA'!$D:$D=$C815,'SUMMARY DATA'!$B:$B=""RWS"")),"""")
  )
)"),"")</f>
        <v/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Height="1" spans="1:27">
      <c r="A816" s="2" t="s">
        <v>2372</v>
      </c>
      <c r="B816" s="15">
        <v>46064</v>
      </c>
      <c r="C816" s="2" t="s">
        <v>2373</v>
      </c>
      <c r="D816" s="3">
        <v>10</v>
      </c>
      <c r="E816" s="16" t="str">
        <f>IFERROR(__xludf.DUMMYFUNCTION("IFERROR(
  TEXTJOIN(CHAR(10),TRUE,FILTER('SUMMARY DATA'!E:E,'SUMMARY DATA'!$A:$A=$A816,'SUMMARY DATA'!$C:$C=$B816,'SUMMARY DATA'!$B:$B=""RWS"")),
  IF(
    OR(
      ISNUMBER(SEARCH(""CDM CASH DEPOSIT"",$C816)),
      ISNUMBER(SEARCH(""CASH DEPOSIT"",$C81"&amp;"6)),
      COUNTIFS('SUMMARY DATA'!$D:$D,$C816,'SUMMARY DATA'!$B:$B,""RWS"")&lt;&gt;1
    ),
    """",
    IFERROR(TEXTJOIN(CHAR(10),TRUE,FILTER('SUMMARY DATA'!E:E,'SUMMARY DATA'!$D:$D=$C816,'SUMMARY DATA'!$B:$B=""RWS"")),"""")
  )
)"),"")</f>
        <v/>
      </c>
      <c r="F816" s="17" t="str">
        <f>IFERROR(__xludf.DUMMYFUNCTION("IFERROR(
  TEXTJOIN(CHAR(10),TRUE,FILTER('SUMMARY DATA'!F:F,'SUMMARY DATA'!$A:$A=$A816,'SUMMARY DATA'!$C:$C=$B816,'SUMMARY DATA'!$B:$B=""RWS"")),
  IF(
    OR(
      ISNUMBER(SEARCH(""CDM CASH DEPOSIT"",$C816)),
      ISNUMBER(SEARCH(""CASH DEPOSIT"",$C81"&amp;"6)),
      COUNTIFS('SUMMARY DATA'!$D:$D,$C816,'SUMMARY DATA'!$B:$B,""RWS"")&lt;&gt;1
    ),
    """",
    IFERROR(TEXTJOIN(CHAR(10),TRUE,FILTER('SUMMARY DATA'!F:F,'SUMMARY DATA'!$D:$D=$C816,'SUMMARY DATA'!$B:$B=""RWS"")),"""")
  )
)"),"")</f>
        <v/>
      </c>
      <c r="G816" s="17" t="str">
        <f>IFERROR(__xludf.DUMMYFUNCTION("IFERROR(
  TEXTJOIN(CHAR(10),TRUE,FILTER('SUMMARY DATA'!G:G,'SUMMARY DATA'!$A:$A=$A816,'SUMMARY DATA'!$C:$C=$B816,'SUMMARY DATA'!$B:$B=""RWS"")),
  IF(
    OR(
      ISNUMBER(SEARCH(""CDM CASH DEPOSIT"",$C816)),
      ISNUMBER(SEARCH(""CASH DEPOSIT"",$C81"&amp;"6)),
      COUNTIFS('SUMMARY DATA'!$D:$D,$C816,'SUMMARY DATA'!$B:$B,""RWS"")&lt;&gt;1
    ),
    """",
    IFERROR(TEXTJOIN(CHAR(10),TRUE,FILTER('SUMMARY DATA'!G:G,'SUMMARY DATA'!$D:$D=$C816,'SUMMARY DATA'!$B:$B=""RWS"")),"""")
  )
)"),"")</f>
        <v/>
      </c>
      <c r="H816" s="18" t="str">
        <f>IFERROR(__xludf.DUMMYFUNCTION("IFERROR(
  TEXTJOIN(CHAR(10),TRUE,FILTER('SUMMARY DATA'!H:H,'SUMMARY DATA'!$A:$A=$A816,'SUMMARY DATA'!$C:$C=$B816,'SUMMARY DATA'!$B:$B=""RWS"",'SUMMARY DATA'!$H:$H=$D816)),
  IF(
    OR(
      ISNUMBER(SEARCH(""CDM CASH DEPOSIT"",$C816)),
      ISNUMBER(S"&amp;"EARCH(""CASH DEPOSIT"",$C816))
    ),
    """",
    IFERROR(TEXTJOIN(CHAR(10),TRUE,FILTER('SUMMARY DATA'!H:H,'SUMMARY DATA'!$D:$D=$C816,'SUMMARY DATA'!$B:$B=""RWS"",'SUMMARY DATA'!$H:$H=$D816)),"""")
  )
)"),"")</f>
        <v/>
      </c>
      <c r="I816" s="18" t="str">
        <f>IFERROR(__xludf.DUMMYFUNCTION("IF(H816="""","""",
SUM(ARRAYFORMULA(VALUE(SPLIT(H816,CHAR(10)))))
)"),"")</f>
        <v/>
      </c>
      <c r="J816" s="17" t="str">
        <f>IFERROR(__xludf.DUMMYFUNCTION("IFERROR(
  TEXTJOIN(CHAR(10),TRUE,FILTER('SUMMARY DATA'!I:I,'SUMMARY DATA'!$A:$A=$A816,'SUMMARY DATA'!$C:$C=$B816,'SUMMARY DATA'!$B:$B=""RWS"")),
  IF(
    OR(
      ISNUMBER(SEARCH(""CDM CASH DEPOSIT"",$C816)),
      ISNUMBER(SEARCH(""CASH DEPOSIT"",$C81"&amp;"6)),
      COUNTIFS('SUMMARY DATA'!$D:$D,$C816,'SUMMARY DATA'!$B:$B,""RWS"")&lt;&gt;1
    ),
    """",
    IFERROR(TEXTJOIN(CHAR(10),TRUE,FILTER('SUMMARY DATA'!I:I,'SUMMARY DATA'!$D:$D=$C816,'SUMMARY DATA'!$B:$B=""RWS"")),"""")
  )
)"),"")</f>
        <v/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Height="1" spans="1:27">
      <c r="A817" s="2" t="s">
        <v>2374</v>
      </c>
      <c r="B817" s="15">
        <v>46065</v>
      </c>
      <c r="C817" s="2" t="s">
        <v>2375</v>
      </c>
      <c r="D817" s="3">
        <v>19.9</v>
      </c>
      <c r="E817" s="16" t="str">
        <f>IFERROR(__xludf.DUMMYFUNCTION("IFERROR(
  TEXTJOIN(CHAR(10),TRUE,FILTER('SUMMARY DATA'!E:E,'SUMMARY DATA'!$A:$A=$A817,'SUMMARY DATA'!$C:$C=$B817,'SUMMARY DATA'!$B:$B=""RWS"")),
  IF(
    OR(
      ISNUMBER(SEARCH(""CDM CASH DEPOSIT"",$C817)),
      ISNUMBER(SEARCH(""CASH DEPOSIT"",$C81"&amp;"7)),
      COUNTIFS('SUMMARY DATA'!$D:$D,$C817,'SUMMARY DATA'!$B:$B,""RWS"")&lt;&gt;1
    ),
    """",
    IFERROR(TEXTJOIN(CHAR(10),TRUE,FILTER('SUMMARY DATA'!E:E,'SUMMARY DATA'!$D:$D=$C817,'SUMMARY DATA'!$B:$B=""RWS"")),"""")
  )
)"),"")</f>
        <v/>
      </c>
      <c r="F817" s="17" t="str">
        <f>IFERROR(__xludf.DUMMYFUNCTION("IFERROR(
  TEXTJOIN(CHAR(10),TRUE,FILTER('SUMMARY DATA'!F:F,'SUMMARY DATA'!$A:$A=$A817,'SUMMARY DATA'!$C:$C=$B817,'SUMMARY DATA'!$B:$B=""RWS"")),
  IF(
    OR(
      ISNUMBER(SEARCH(""CDM CASH DEPOSIT"",$C817)),
      ISNUMBER(SEARCH(""CASH DEPOSIT"",$C81"&amp;"7)),
      COUNTIFS('SUMMARY DATA'!$D:$D,$C817,'SUMMARY DATA'!$B:$B,""RWS"")&lt;&gt;1
    ),
    """",
    IFERROR(TEXTJOIN(CHAR(10),TRUE,FILTER('SUMMARY DATA'!F:F,'SUMMARY DATA'!$D:$D=$C817,'SUMMARY DATA'!$B:$B=""RWS"")),"""")
  )
)"),"")</f>
        <v/>
      </c>
      <c r="G817" s="17" t="str">
        <f>IFERROR(__xludf.DUMMYFUNCTION("IFERROR(
  TEXTJOIN(CHAR(10),TRUE,FILTER('SUMMARY DATA'!G:G,'SUMMARY DATA'!$A:$A=$A817,'SUMMARY DATA'!$C:$C=$B817,'SUMMARY DATA'!$B:$B=""RWS"")),
  IF(
    OR(
      ISNUMBER(SEARCH(""CDM CASH DEPOSIT"",$C817)),
      ISNUMBER(SEARCH(""CASH DEPOSIT"",$C81"&amp;"7)),
      COUNTIFS('SUMMARY DATA'!$D:$D,$C817,'SUMMARY DATA'!$B:$B,""RWS"")&lt;&gt;1
    ),
    """",
    IFERROR(TEXTJOIN(CHAR(10),TRUE,FILTER('SUMMARY DATA'!G:G,'SUMMARY DATA'!$D:$D=$C817,'SUMMARY DATA'!$B:$B=""RWS"")),"""")
  )
)"),"")</f>
        <v/>
      </c>
      <c r="H817" s="18" t="str">
        <f>IFERROR(__xludf.DUMMYFUNCTION("IFERROR(
  TEXTJOIN(CHAR(10),TRUE,FILTER('SUMMARY DATA'!H:H,'SUMMARY DATA'!$A:$A=$A817,'SUMMARY DATA'!$C:$C=$B817,'SUMMARY DATA'!$B:$B=""RWS"",'SUMMARY DATA'!$H:$H=$D817)),
  IF(
    OR(
      ISNUMBER(SEARCH(""CDM CASH DEPOSIT"",$C817)),
      ISNUMBER(S"&amp;"EARCH(""CASH DEPOSIT"",$C817))
    ),
    """",
    IFERROR(TEXTJOIN(CHAR(10),TRUE,FILTER('SUMMARY DATA'!H:H,'SUMMARY DATA'!$D:$D=$C817,'SUMMARY DATA'!$B:$B=""RWS"",'SUMMARY DATA'!$H:$H=$D817)),"""")
  )
)"),"")</f>
        <v/>
      </c>
      <c r="I817" s="18" t="str">
        <f>IFERROR(__xludf.DUMMYFUNCTION("IF(H817="""","""",
SUM(ARRAYFORMULA(VALUE(SPLIT(H817,CHAR(10)))))
)"),"")</f>
        <v/>
      </c>
      <c r="J817" s="17" t="str">
        <f>IFERROR(__xludf.DUMMYFUNCTION("IFERROR(
  TEXTJOIN(CHAR(10),TRUE,FILTER('SUMMARY DATA'!I:I,'SUMMARY DATA'!$A:$A=$A817,'SUMMARY DATA'!$C:$C=$B817,'SUMMARY DATA'!$B:$B=""RWS"")),
  IF(
    OR(
      ISNUMBER(SEARCH(""CDM CASH DEPOSIT"",$C817)),
      ISNUMBER(SEARCH(""CASH DEPOSIT"",$C81"&amp;"7)),
      COUNTIFS('SUMMARY DATA'!$D:$D,$C817,'SUMMARY DATA'!$B:$B,""RWS"")&lt;&gt;1
    ),
    """",
    IFERROR(TEXTJOIN(CHAR(10),TRUE,FILTER('SUMMARY DATA'!I:I,'SUMMARY DATA'!$D:$D=$C817,'SUMMARY DATA'!$B:$B=""RWS"")),"""")
  )
)"),"")</f>
        <v/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Height="1" spans="1:27">
      <c r="A818" s="2" t="s">
        <v>2376</v>
      </c>
      <c r="B818" s="15">
        <v>46065</v>
      </c>
      <c r="C818" s="2" t="s">
        <v>2134</v>
      </c>
      <c r="D818" s="3">
        <v>83.88</v>
      </c>
      <c r="E818" s="16" t="str">
        <f>IFERROR(__xludf.DUMMYFUNCTION("IFERROR(
  TEXTJOIN(CHAR(10),TRUE,FILTER('SUMMARY DATA'!E:E,'SUMMARY DATA'!$A:$A=$A818,'SUMMARY DATA'!$C:$C=$B818,'SUMMARY DATA'!$B:$B=""RWS"")),
  IF(
    OR(
      ISNUMBER(SEARCH(""CDM CASH DEPOSIT"",$C818)),
      ISNUMBER(SEARCH(""CASH DEPOSIT"",$C81"&amp;"8)),
      COUNTIFS('SUMMARY DATA'!$D:$D,$C818,'SUMMARY DATA'!$B:$B,""RWS"")&lt;&gt;1
    ),
    """",
    IFERROR(TEXTJOIN(CHAR(10),TRUE,FILTER('SUMMARY DATA'!E:E,'SUMMARY DATA'!$D:$D=$C818,'SUMMARY DATA'!$B:$B=""RWS"")),"""")
  )
)"),"")</f>
        <v/>
      </c>
      <c r="F818" s="17" t="str">
        <f>IFERROR(__xludf.DUMMYFUNCTION("IFERROR(
  TEXTJOIN(CHAR(10),TRUE,FILTER('SUMMARY DATA'!F:F,'SUMMARY DATA'!$A:$A=$A818,'SUMMARY DATA'!$C:$C=$B818,'SUMMARY DATA'!$B:$B=""RWS"")),
  IF(
    OR(
      ISNUMBER(SEARCH(""CDM CASH DEPOSIT"",$C818)),
      ISNUMBER(SEARCH(""CASH DEPOSIT"",$C81"&amp;"8)),
      COUNTIFS('SUMMARY DATA'!$D:$D,$C818,'SUMMARY DATA'!$B:$B,""RWS"")&lt;&gt;1
    ),
    """",
    IFERROR(TEXTJOIN(CHAR(10),TRUE,FILTER('SUMMARY DATA'!F:F,'SUMMARY DATA'!$D:$D=$C818,'SUMMARY DATA'!$B:$B=""RWS"")),"""")
  )
)"),"")</f>
        <v/>
      </c>
      <c r="G818" s="17" t="str">
        <f>IFERROR(__xludf.DUMMYFUNCTION("IFERROR(
  TEXTJOIN(CHAR(10),TRUE,FILTER('SUMMARY DATA'!G:G,'SUMMARY DATA'!$A:$A=$A818,'SUMMARY DATA'!$C:$C=$B818,'SUMMARY DATA'!$B:$B=""RWS"")),
  IF(
    OR(
      ISNUMBER(SEARCH(""CDM CASH DEPOSIT"",$C818)),
      ISNUMBER(SEARCH(""CASH DEPOSIT"",$C81"&amp;"8)),
      COUNTIFS('SUMMARY DATA'!$D:$D,$C818,'SUMMARY DATA'!$B:$B,""RWS"")&lt;&gt;1
    ),
    """",
    IFERROR(TEXTJOIN(CHAR(10),TRUE,FILTER('SUMMARY DATA'!G:G,'SUMMARY DATA'!$D:$D=$C818,'SUMMARY DATA'!$B:$B=""RWS"")),"""")
  )
)"),"")</f>
        <v/>
      </c>
      <c r="H818" s="18" t="str">
        <f>IFERROR(__xludf.DUMMYFUNCTION("IFERROR(
  TEXTJOIN(CHAR(10),TRUE,FILTER('SUMMARY DATA'!H:H,'SUMMARY DATA'!$A:$A=$A818,'SUMMARY DATA'!$C:$C=$B818,'SUMMARY DATA'!$B:$B=""RWS"",'SUMMARY DATA'!$H:$H=$D818)),
  IF(
    OR(
      ISNUMBER(SEARCH(""CDM CASH DEPOSIT"",$C818)),
      ISNUMBER(S"&amp;"EARCH(""CASH DEPOSIT"",$C818))
    ),
    """",
    IFERROR(TEXTJOIN(CHAR(10),TRUE,FILTER('SUMMARY DATA'!H:H,'SUMMARY DATA'!$D:$D=$C818,'SUMMARY DATA'!$B:$B=""RWS"",'SUMMARY DATA'!$H:$H=$D818)),"""")
  )
)"),"")</f>
        <v/>
      </c>
      <c r="I818" s="18" t="str">
        <f>IFERROR(__xludf.DUMMYFUNCTION("IF(H818="""","""",
SUM(ARRAYFORMULA(VALUE(SPLIT(H818,CHAR(10)))))
)"),"")</f>
        <v/>
      </c>
      <c r="J818" s="17" t="str">
        <f>IFERROR(__xludf.DUMMYFUNCTION("IFERROR(
  TEXTJOIN(CHAR(10),TRUE,FILTER('SUMMARY DATA'!I:I,'SUMMARY DATA'!$A:$A=$A818,'SUMMARY DATA'!$C:$C=$B818,'SUMMARY DATA'!$B:$B=""RWS"")),
  IF(
    OR(
      ISNUMBER(SEARCH(""CDM CASH DEPOSIT"",$C818)),
      ISNUMBER(SEARCH(""CASH DEPOSIT"",$C81"&amp;"8)),
      COUNTIFS('SUMMARY DATA'!$D:$D,$C818,'SUMMARY DATA'!$B:$B,""RWS"")&lt;&gt;1
    ),
    """",
    IFERROR(TEXTJOIN(CHAR(10),TRUE,FILTER('SUMMARY DATA'!I:I,'SUMMARY DATA'!$D:$D=$C818,'SUMMARY DATA'!$B:$B=""RWS"")),"""")
  )
)"),"")</f>
        <v/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Height="1" spans="1:27">
      <c r="A819" s="2" t="s">
        <v>2377</v>
      </c>
      <c r="B819" s="15">
        <v>46065</v>
      </c>
      <c r="C819" s="2" t="s">
        <v>2378</v>
      </c>
      <c r="D819" s="3">
        <v>2062</v>
      </c>
      <c r="E819" s="16" t="str">
        <f>IFERROR(__xludf.DUMMYFUNCTION("IFERROR(
  TEXTJOIN(CHAR(10),TRUE,FILTER('SUMMARY DATA'!E:E,'SUMMARY DATA'!$A:$A=$A819,'SUMMARY DATA'!$C:$C=$B819,'SUMMARY DATA'!$B:$B=""RWS"")),
  IF(
    OR(
      ISNUMBER(SEARCH(""CDM CASH DEPOSIT"",$C819)),
      ISNUMBER(SEARCH(""CASH DEPOSIT"",$C81"&amp;"9)),
      COUNTIFS('SUMMARY DATA'!$D:$D,$C819,'SUMMARY DATA'!$B:$B,""RWS"")&lt;&gt;1
    ),
    """",
    IFERROR(TEXTJOIN(CHAR(10),TRUE,FILTER('SUMMARY DATA'!E:E,'SUMMARY DATA'!$D:$D=$C819,'SUMMARY DATA'!$B:$B=""RWS"")),"""")
  )
)"),"")</f>
        <v/>
      </c>
      <c r="F819" s="17" t="str">
        <f>IFERROR(__xludf.DUMMYFUNCTION("IFERROR(
  TEXTJOIN(CHAR(10),TRUE,FILTER('SUMMARY DATA'!F:F,'SUMMARY DATA'!$A:$A=$A819,'SUMMARY DATA'!$C:$C=$B819,'SUMMARY DATA'!$B:$B=""RWS"")),
  IF(
    OR(
      ISNUMBER(SEARCH(""CDM CASH DEPOSIT"",$C819)),
      ISNUMBER(SEARCH(""CASH DEPOSIT"",$C81"&amp;"9)),
      COUNTIFS('SUMMARY DATA'!$D:$D,$C819,'SUMMARY DATA'!$B:$B,""RWS"")&lt;&gt;1
    ),
    """",
    IFERROR(TEXTJOIN(CHAR(10),TRUE,FILTER('SUMMARY DATA'!F:F,'SUMMARY DATA'!$D:$D=$C819,'SUMMARY DATA'!$B:$B=""RWS"")),"""")
  )
)"),"")</f>
        <v/>
      </c>
      <c r="G819" s="17" t="str">
        <f>IFERROR(__xludf.DUMMYFUNCTION("IFERROR(
  TEXTJOIN(CHAR(10),TRUE,FILTER('SUMMARY DATA'!G:G,'SUMMARY DATA'!$A:$A=$A819,'SUMMARY DATA'!$C:$C=$B819,'SUMMARY DATA'!$B:$B=""RWS"")),
  IF(
    OR(
      ISNUMBER(SEARCH(""CDM CASH DEPOSIT"",$C819)),
      ISNUMBER(SEARCH(""CASH DEPOSIT"",$C81"&amp;"9)),
      COUNTIFS('SUMMARY DATA'!$D:$D,$C819,'SUMMARY DATA'!$B:$B,""RWS"")&lt;&gt;1
    ),
    """",
    IFERROR(TEXTJOIN(CHAR(10),TRUE,FILTER('SUMMARY DATA'!G:G,'SUMMARY DATA'!$D:$D=$C819,'SUMMARY DATA'!$B:$B=""RWS"")),"""")
  )
)"),"")</f>
        <v/>
      </c>
      <c r="H819" s="18" t="str">
        <f>IFERROR(__xludf.DUMMYFUNCTION("IFERROR(
  TEXTJOIN(CHAR(10),TRUE,FILTER('SUMMARY DATA'!H:H,'SUMMARY DATA'!$A:$A=$A819,'SUMMARY DATA'!$C:$C=$B819,'SUMMARY DATA'!$B:$B=""RWS"",'SUMMARY DATA'!$H:$H=$D819)),
  IF(
    OR(
      ISNUMBER(SEARCH(""CDM CASH DEPOSIT"",$C819)),
      ISNUMBER(S"&amp;"EARCH(""CASH DEPOSIT"",$C819))
    ),
    """",
    IFERROR(TEXTJOIN(CHAR(10),TRUE,FILTER('SUMMARY DATA'!H:H,'SUMMARY DATA'!$D:$D=$C819,'SUMMARY DATA'!$B:$B=""RWS"",'SUMMARY DATA'!$H:$H=$D819)),"""")
  )
)"),"")</f>
        <v/>
      </c>
      <c r="I819" s="18" t="str">
        <f>IFERROR(__xludf.DUMMYFUNCTION("IF(H819="""","""",
SUM(ARRAYFORMULA(VALUE(SPLIT(H819,CHAR(10)))))
)"),"")</f>
        <v/>
      </c>
      <c r="J819" s="17" t="str">
        <f>IFERROR(__xludf.DUMMYFUNCTION("IFERROR(
  TEXTJOIN(CHAR(10),TRUE,FILTER('SUMMARY DATA'!I:I,'SUMMARY DATA'!$A:$A=$A819,'SUMMARY DATA'!$C:$C=$B819,'SUMMARY DATA'!$B:$B=""RWS"")),
  IF(
    OR(
      ISNUMBER(SEARCH(""CDM CASH DEPOSIT"",$C819)),
      ISNUMBER(SEARCH(""CASH DEPOSIT"",$C81"&amp;"9)),
      COUNTIFS('SUMMARY DATA'!$D:$D,$C819,'SUMMARY DATA'!$B:$B,""RWS"")&lt;&gt;1
    ),
    """",
    IFERROR(TEXTJOIN(CHAR(10),TRUE,FILTER('SUMMARY DATA'!I:I,'SUMMARY DATA'!$D:$D=$C819,'SUMMARY DATA'!$B:$B=""RWS"")),"""")
  )
)"),"")</f>
        <v/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Height="1" spans="1:27">
      <c r="A820" s="2" t="s">
        <v>2379</v>
      </c>
      <c r="B820" s="15">
        <v>46066</v>
      </c>
      <c r="C820" s="2" t="s">
        <v>2380</v>
      </c>
      <c r="D820" s="3">
        <v>154.42</v>
      </c>
      <c r="E820" s="16" t="str">
        <f>IFERROR(__xludf.DUMMYFUNCTION("IFERROR(
  TEXTJOIN(CHAR(10),TRUE,FILTER('SUMMARY DATA'!E:E,'SUMMARY DATA'!$A:$A=$A820,'SUMMARY DATA'!$C:$C=$B820,'SUMMARY DATA'!$B:$B=""RWS"")),
  IF(
    OR(
      ISNUMBER(SEARCH(""CDM CASH DEPOSIT"",$C820)),
      ISNUMBER(SEARCH(""CASH DEPOSIT"",$C82"&amp;"0)),
      COUNTIFS('SUMMARY DATA'!$D:$D,$C820,'SUMMARY DATA'!$B:$B,""RWS"")&lt;&gt;1
    ),
    """",
    IFERROR(TEXTJOIN(CHAR(10),TRUE,FILTER('SUMMARY DATA'!E:E,'SUMMARY DATA'!$D:$D=$C820,'SUMMARY DATA'!$B:$B=""RWS"")),"""")
  )
)"),"")</f>
        <v/>
      </c>
      <c r="F820" s="17" t="str">
        <f>IFERROR(__xludf.DUMMYFUNCTION("IFERROR(
  TEXTJOIN(CHAR(10),TRUE,FILTER('SUMMARY DATA'!F:F,'SUMMARY DATA'!$A:$A=$A820,'SUMMARY DATA'!$C:$C=$B820,'SUMMARY DATA'!$B:$B=""RWS"")),
  IF(
    OR(
      ISNUMBER(SEARCH(""CDM CASH DEPOSIT"",$C820)),
      ISNUMBER(SEARCH(""CASH DEPOSIT"",$C82"&amp;"0)),
      COUNTIFS('SUMMARY DATA'!$D:$D,$C820,'SUMMARY DATA'!$B:$B,""RWS"")&lt;&gt;1
    ),
    """",
    IFERROR(TEXTJOIN(CHAR(10),TRUE,FILTER('SUMMARY DATA'!F:F,'SUMMARY DATA'!$D:$D=$C820,'SUMMARY DATA'!$B:$B=""RWS"")),"""")
  )
)"),"")</f>
        <v/>
      </c>
      <c r="G820" s="17" t="str">
        <f>IFERROR(__xludf.DUMMYFUNCTION("IFERROR(
  TEXTJOIN(CHAR(10),TRUE,FILTER('SUMMARY DATA'!G:G,'SUMMARY DATA'!$A:$A=$A820,'SUMMARY DATA'!$C:$C=$B820,'SUMMARY DATA'!$B:$B=""RWS"")),
  IF(
    OR(
      ISNUMBER(SEARCH(""CDM CASH DEPOSIT"",$C820)),
      ISNUMBER(SEARCH(""CASH DEPOSIT"",$C82"&amp;"0)),
      COUNTIFS('SUMMARY DATA'!$D:$D,$C820,'SUMMARY DATA'!$B:$B,""RWS"")&lt;&gt;1
    ),
    """",
    IFERROR(TEXTJOIN(CHAR(10),TRUE,FILTER('SUMMARY DATA'!G:G,'SUMMARY DATA'!$D:$D=$C820,'SUMMARY DATA'!$B:$B=""RWS"")),"""")
  )
)"),"")</f>
        <v/>
      </c>
      <c r="H820" s="18" t="str">
        <f>IFERROR(__xludf.DUMMYFUNCTION("IFERROR(
  TEXTJOIN(CHAR(10),TRUE,FILTER('SUMMARY DATA'!H:H,'SUMMARY DATA'!$A:$A=$A820,'SUMMARY DATA'!$C:$C=$B820,'SUMMARY DATA'!$B:$B=""RWS"",'SUMMARY DATA'!$H:$H=$D820)),
  IF(
    OR(
      ISNUMBER(SEARCH(""CDM CASH DEPOSIT"",$C820)),
      ISNUMBER(S"&amp;"EARCH(""CASH DEPOSIT"",$C820))
    ),
    """",
    IFERROR(TEXTJOIN(CHAR(10),TRUE,FILTER('SUMMARY DATA'!H:H,'SUMMARY DATA'!$D:$D=$C820,'SUMMARY DATA'!$B:$B=""RWS"",'SUMMARY DATA'!$H:$H=$D820)),"""")
  )
)"),"")</f>
        <v/>
      </c>
      <c r="I820" s="18" t="str">
        <f>IFERROR(__xludf.DUMMYFUNCTION("IF(H820="""","""",
SUM(ARRAYFORMULA(VALUE(SPLIT(H820,CHAR(10)))))
)"),"")</f>
        <v/>
      </c>
      <c r="J820" s="17" t="str">
        <f>IFERROR(__xludf.DUMMYFUNCTION("IFERROR(
  TEXTJOIN(CHAR(10),TRUE,FILTER('SUMMARY DATA'!I:I,'SUMMARY DATA'!$A:$A=$A820,'SUMMARY DATA'!$C:$C=$B820,'SUMMARY DATA'!$B:$B=""RWS"")),
  IF(
    OR(
      ISNUMBER(SEARCH(""CDM CASH DEPOSIT"",$C820)),
      ISNUMBER(SEARCH(""CASH DEPOSIT"",$C82"&amp;"0)),
      COUNTIFS('SUMMARY DATA'!$D:$D,$C820,'SUMMARY DATA'!$B:$B,""RWS"")&lt;&gt;1
    ),
    """",
    IFERROR(TEXTJOIN(CHAR(10),TRUE,FILTER('SUMMARY DATA'!I:I,'SUMMARY DATA'!$D:$D=$C820,'SUMMARY DATA'!$B:$B=""RWS"")),"""")
  )
)"),"")</f>
        <v/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Height="1" spans="1:27">
      <c r="A821" s="2" t="s">
        <v>1695</v>
      </c>
      <c r="B821" s="15">
        <v>46066</v>
      </c>
      <c r="C821" s="2" t="s">
        <v>1696</v>
      </c>
      <c r="D821" s="3">
        <v>10</v>
      </c>
      <c r="E821" s="16" t="str">
        <f>IFERROR(__xludf.DUMMYFUNCTION("IFERROR(
  TEXTJOIN(CHAR(10),TRUE,FILTER('SUMMARY DATA'!E:E,'SUMMARY DATA'!$A:$A=$A821,'SUMMARY DATA'!$C:$C=$B821,'SUMMARY DATA'!$B:$B=""RWS"")),
  IF(
    OR(
      ISNUMBER(SEARCH(""CDM CASH DEPOSIT"",$C821)),
      ISNUMBER(SEARCH(""CASH DEPOSIT"",$C82"&amp;"1)),
      COUNTIFS('SUMMARY DATA'!$D:$D,$C821,'SUMMARY DATA'!$B:$B,""RWS"")&lt;&gt;1
    ),
    """",
    IFERROR(TEXTJOIN(CHAR(10),TRUE,FILTER('SUMMARY DATA'!E:E,'SUMMARY DATA'!$D:$D=$C821,'SUMMARY DATA'!$B:$B=""RWS"")),"""")
  )
)"),"")</f>
        <v/>
      </c>
      <c r="F821" s="17" t="str">
        <f>IFERROR(__xludf.DUMMYFUNCTION("IFERROR(
  TEXTJOIN(CHAR(10),TRUE,FILTER('SUMMARY DATA'!F:F,'SUMMARY DATA'!$A:$A=$A821,'SUMMARY DATA'!$C:$C=$B821,'SUMMARY DATA'!$B:$B=""RWS"")),
  IF(
    OR(
      ISNUMBER(SEARCH(""CDM CASH DEPOSIT"",$C821)),
      ISNUMBER(SEARCH(""CASH DEPOSIT"",$C82"&amp;"1)),
      COUNTIFS('SUMMARY DATA'!$D:$D,$C821,'SUMMARY DATA'!$B:$B,""RWS"")&lt;&gt;1
    ),
    """",
    IFERROR(TEXTJOIN(CHAR(10),TRUE,FILTER('SUMMARY DATA'!F:F,'SUMMARY DATA'!$D:$D=$C821,'SUMMARY DATA'!$B:$B=""RWS"")),"""")
  )
)"),"")</f>
        <v/>
      </c>
      <c r="G821" s="17" t="str">
        <f>IFERROR(__xludf.DUMMYFUNCTION("IFERROR(
  TEXTJOIN(CHAR(10),TRUE,FILTER('SUMMARY DATA'!G:G,'SUMMARY DATA'!$A:$A=$A821,'SUMMARY DATA'!$C:$C=$B821,'SUMMARY DATA'!$B:$B=""RWS"")),
  IF(
    OR(
      ISNUMBER(SEARCH(""CDM CASH DEPOSIT"",$C821)),
      ISNUMBER(SEARCH(""CASH DEPOSIT"",$C82"&amp;"1)),
      COUNTIFS('SUMMARY DATA'!$D:$D,$C821,'SUMMARY DATA'!$B:$B,""RWS"")&lt;&gt;1
    ),
    """",
    IFERROR(TEXTJOIN(CHAR(10),TRUE,FILTER('SUMMARY DATA'!G:G,'SUMMARY DATA'!$D:$D=$C821,'SUMMARY DATA'!$B:$B=""RWS"")),"""")
  )
)"),"")</f>
        <v/>
      </c>
      <c r="H821" s="18" t="str">
        <f>IFERROR(__xludf.DUMMYFUNCTION("IFERROR(
  TEXTJOIN(CHAR(10),TRUE,FILTER('SUMMARY DATA'!H:H,'SUMMARY DATA'!$A:$A=$A821,'SUMMARY DATA'!$C:$C=$B821,'SUMMARY DATA'!$B:$B=""RWS"",'SUMMARY DATA'!$H:$H=$D821)),
  IF(
    OR(
      ISNUMBER(SEARCH(""CDM CASH DEPOSIT"",$C821)),
      ISNUMBER(S"&amp;"EARCH(""CASH DEPOSIT"",$C821))
    ),
    """",
    IFERROR(TEXTJOIN(CHAR(10),TRUE,FILTER('SUMMARY DATA'!H:H,'SUMMARY DATA'!$D:$D=$C821,'SUMMARY DATA'!$B:$B=""RWS"",'SUMMARY DATA'!$H:$H=$D821)),"""")
  )
)"),"")</f>
        <v/>
      </c>
      <c r="I821" s="18" t="str">
        <f>IFERROR(__xludf.DUMMYFUNCTION("IF(H821="""","""",
SUM(ARRAYFORMULA(VALUE(SPLIT(H821,CHAR(10)))))
)"),"")</f>
        <v/>
      </c>
      <c r="J821" s="17" t="str">
        <f>IFERROR(__xludf.DUMMYFUNCTION("IFERROR(
  TEXTJOIN(CHAR(10),TRUE,FILTER('SUMMARY DATA'!I:I,'SUMMARY DATA'!$A:$A=$A821,'SUMMARY DATA'!$C:$C=$B821,'SUMMARY DATA'!$B:$B=""RWS"")),
  IF(
    OR(
      ISNUMBER(SEARCH(""CDM CASH DEPOSIT"",$C821)),
      ISNUMBER(SEARCH(""CASH DEPOSIT"",$C82"&amp;"1)),
      COUNTIFS('SUMMARY DATA'!$D:$D,$C821,'SUMMARY DATA'!$B:$B,""RWS"")&lt;&gt;1
    ),
    """",
    IFERROR(TEXTJOIN(CHAR(10),TRUE,FILTER('SUMMARY DATA'!I:I,'SUMMARY DATA'!$D:$D=$C821,'SUMMARY DATA'!$B:$B=""RWS"")),"""")
  )
)"),"")</f>
        <v/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Height="1" spans="1:27">
      <c r="A822" s="2" t="s">
        <v>2381</v>
      </c>
      <c r="B822" s="15">
        <v>46066</v>
      </c>
      <c r="C822" s="2" t="s">
        <v>2382</v>
      </c>
      <c r="D822" s="3">
        <v>30</v>
      </c>
      <c r="E822" s="16" t="str">
        <f>IFERROR(__xludf.DUMMYFUNCTION("IFERROR(
  TEXTJOIN(CHAR(10),TRUE,FILTER('SUMMARY DATA'!E:E,'SUMMARY DATA'!$A:$A=$A822,'SUMMARY DATA'!$C:$C=$B822,'SUMMARY DATA'!$B:$B=""RWS"")),
  IF(
    OR(
      ISNUMBER(SEARCH(""CDM CASH DEPOSIT"",$C822)),
      ISNUMBER(SEARCH(""CASH DEPOSIT"",$C82"&amp;"2)),
      COUNTIFS('SUMMARY DATA'!$D:$D,$C822,'SUMMARY DATA'!$B:$B,""RWS"")&lt;&gt;1
    ),
    """",
    IFERROR(TEXTJOIN(CHAR(10),TRUE,FILTER('SUMMARY DATA'!E:E,'SUMMARY DATA'!$D:$D=$C822,'SUMMARY DATA'!$B:$B=""RWS"")),"""")
  )
)"),"")</f>
        <v/>
      </c>
      <c r="F822" s="17" t="str">
        <f>IFERROR(__xludf.DUMMYFUNCTION("IFERROR(
  TEXTJOIN(CHAR(10),TRUE,FILTER('SUMMARY DATA'!F:F,'SUMMARY DATA'!$A:$A=$A822,'SUMMARY DATA'!$C:$C=$B822,'SUMMARY DATA'!$B:$B=""RWS"")),
  IF(
    OR(
      ISNUMBER(SEARCH(""CDM CASH DEPOSIT"",$C822)),
      ISNUMBER(SEARCH(""CASH DEPOSIT"",$C82"&amp;"2)),
      COUNTIFS('SUMMARY DATA'!$D:$D,$C822,'SUMMARY DATA'!$B:$B,""RWS"")&lt;&gt;1
    ),
    """",
    IFERROR(TEXTJOIN(CHAR(10),TRUE,FILTER('SUMMARY DATA'!F:F,'SUMMARY DATA'!$D:$D=$C822,'SUMMARY DATA'!$B:$B=""RWS"")),"""")
  )
)"),"")</f>
        <v/>
      </c>
      <c r="G822" s="17" t="str">
        <f>IFERROR(__xludf.DUMMYFUNCTION("IFERROR(
  TEXTJOIN(CHAR(10),TRUE,FILTER('SUMMARY DATA'!G:G,'SUMMARY DATA'!$A:$A=$A822,'SUMMARY DATA'!$C:$C=$B822,'SUMMARY DATA'!$B:$B=""RWS"")),
  IF(
    OR(
      ISNUMBER(SEARCH(""CDM CASH DEPOSIT"",$C822)),
      ISNUMBER(SEARCH(""CASH DEPOSIT"",$C82"&amp;"2)),
      COUNTIFS('SUMMARY DATA'!$D:$D,$C822,'SUMMARY DATA'!$B:$B,""RWS"")&lt;&gt;1
    ),
    """",
    IFERROR(TEXTJOIN(CHAR(10),TRUE,FILTER('SUMMARY DATA'!G:G,'SUMMARY DATA'!$D:$D=$C822,'SUMMARY DATA'!$B:$B=""RWS"")),"""")
  )
)"),"")</f>
        <v/>
      </c>
      <c r="H822" s="18" t="str">
        <f>IFERROR(__xludf.DUMMYFUNCTION("IFERROR(
  TEXTJOIN(CHAR(10),TRUE,FILTER('SUMMARY DATA'!H:H,'SUMMARY DATA'!$A:$A=$A822,'SUMMARY DATA'!$C:$C=$B822,'SUMMARY DATA'!$B:$B=""RWS"",'SUMMARY DATA'!$H:$H=$D822)),
  IF(
    OR(
      ISNUMBER(SEARCH(""CDM CASH DEPOSIT"",$C822)),
      ISNUMBER(S"&amp;"EARCH(""CASH DEPOSIT"",$C822))
    ),
    """",
    IFERROR(TEXTJOIN(CHAR(10),TRUE,FILTER('SUMMARY DATA'!H:H,'SUMMARY DATA'!$D:$D=$C822,'SUMMARY DATA'!$B:$B=""RWS"",'SUMMARY DATA'!$H:$H=$D822)),"""")
  )
)"),"")</f>
        <v/>
      </c>
      <c r="I822" s="18" t="str">
        <f>IFERROR(__xludf.DUMMYFUNCTION("IF(H822="""","""",
SUM(ARRAYFORMULA(VALUE(SPLIT(H822,CHAR(10)))))
)"),"")</f>
        <v/>
      </c>
      <c r="J822" s="17" t="str">
        <f>IFERROR(__xludf.DUMMYFUNCTION("IFERROR(
  TEXTJOIN(CHAR(10),TRUE,FILTER('SUMMARY DATA'!I:I,'SUMMARY DATA'!$A:$A=$A822,'SUMMARY DATA'!$C:$C=$B822,'SUMMARY DATA'!$B:$B=""RWS"")),
  IF(
    OR(
      ISNUMBER(SEARCH(""CDM CASH DEPOSIT"",$C822)),
      ISNUMBER(SEARCH(""CASH DEPOSIT"",$C82"&amp;"2)),
      COUNTIFS('SUMMARY DATA'!$D:$D,$C822,'SUMMARY DATA'!$B:$B,""RWS"")&lt;&gt;1
    ),
    """",
    IFERROR(TEXTJOIN(CHAR(10),TRUE,FILTER('SUMMARY DATA'!I:I,'SUMMARY DATA'!$D:$D=$C822,'SUMMARY DATA'!$B:$B=""RWS"")),"""")
  )
)"),"")</f>
        <v/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Height="1" spans="1:27">
      <c r="A823" s="2" t="s">
        <v>2383</v>
      </c>
      <c r="B823" s="15">
        <v>46066</v>
      </c>
      <c r="C823" s="2" t="s">
        <v>2384</v>
      </c>
      <c r="D823" s="3">
        <v>26.99</v>
      </c>
      <c r="E823" s="16" t="str">
        <f>IFERROR(__xludf.DUMMYFUNCTION("IFERROR(
  TEXTJOIN(CHAR(10),TRUE,FILTER('SUMMARY DATA'!E:E,'SUMMARY DATA'!$A:$A=$A823,'SUMMARY DATA'!$C:$C=$B823,'SUMMARY DATA'!$B:$B=""RWS"")),
  IF(
    OR(
      ISNUMBER(SEARCH(""CDM CASH DEPOSIT"",$C823)),
      ISNUMBER(SEARCH(""CASH DEPOSIT"",$C82"&amp;"3)),
      COUNTIFS('SUMMARY DATA'!$D:$D,$C823,'SUMMARY DATA'!$B:$B,""RWS"")&lt;&gt;1
    ),
    """",
    IFERROR(TEXTJOIN(CHAR(10),TRUE,FILTER('SUMMARY DATA'!E:E,'SUMMARY DATA'!$D:$D=$C823,'SUMMARY DATA'!$B:$B=""RWS"")),"""")
  )
)"),"")</f>
        <v/>
      </c>
      <c r="F823" s="17" t="str">
        <f>IFERROR(__xludf.DUMMYFUNCTION("IFERROR(
  TEXTJOIN(CHAR(10),TRUE,FILTER('SUMMARY DATA'!F:F,'SUMMARY DATA'!$A:$A=$A823,'SUMMARY DATA'!$C:$C=$B823,'SUMMARY DATA'!$B:$B=""RWS"")),
  IF(
    OR(
      ISNUMBER(SEARCH(""CDM CASH DEPOSIT"",$C823)),
      ISNUMBER(SEARCH(""CASH DEPOSIT"",$C82"&amp;"3)),
      COUNTIFS('SUMMARY DATA'!$D:$D,$C823,'SUMMARY DATA'!$B:$B,""RWS"")&lt;&gt;1
    ),
    """",
    IFERROR(TEXTJOIN(CHAR(10),TRUE,FILTER('SUMMARY DATA'!F:F,'SUMMARY DATA'!$D:$D=$C823,'SUMMARY DATA'!$B:$B=""RWS"")),"""")
  )
)"),"")</f>
        <v/>
      </c>
      <c r="G823" s="17" t="str">
        <f>IFERROR(__xludf.DUMMYFUNCTION("IFERROR(
  TEXTJOIN(CHAR(10),TRUE,FILTER('SUMMARY DATA'!G:G,'SUMMARY DATA'!$A:$A=$A823,'SUMMARY DATA'!$C:$C=$B823,'SUMMARY DATA'!$B:$B=""RWS"")),
  IF(
    OR(
      ISNUMBER(SEARCH(""CDM CASH DEPOSIT"",$C823)),
      ISNUMBER(SEARCH(""CASH DEPOSIT"",$C82"&amp;"3)),
      COUNTIFS('SUMMARY DATA'!$D:$D,$C823,'SUMMARY DATA'!$B:$B,""RWS"")&lt;&gt;1
    ),
    """",
    IFERROR(TEXTJOIN(CHAR(10),TRUE,FILTER('SUMMARY DATA'!G:G,'SUMMARY DATA'!$D:$D=$C823,'SUMMARY DATA'!$B:$B=""RWS"")),"""")
  )
)"),"")</f>
        <v/>
      </c>
      <c r="H823" s="18" t="str">
        <f>IFERROR(__xludf.DUMMYFUNCTION("IFERROR(
  TEXTJOIN(CHAR(10),TRUE,FILTER('SUMMARY DATA'!H:H,'SUMMARY DATA'!$A:$A=$A823,'SUMMARY DATA'!$C:$C=$B823,'SUMMARY DATA'!$B:$B=""RWS"",'SUMMARY DATA'!$H:$H=$D823)),
  IF(
    OR(
      ISNUMBER(SEARCH(""CDM CASH DEPOSIT"",$C823)),
      ISNUMBER(S"&amp;"EARCH(""CASH DEPOSIT"",$C823))
    ),
    """",
    IFERROR(TEXTJOIN(CHAR(10),TRUE,FILTER('SUMMARY DATA'!H:H,'SUMMARY DATA'!$D:$D=$C823,'SUMMARY DATA'!$B:$B=""RWS"",'SUMMARY DATA'!$H:$H=$D823)),"""")
  )
)"),"")</f>
        <v/>
      </c>
      <c r="I823" s="18" t="str">
        <f>IFERROR(__xludf.DUMMYFUNCTION("IF(H823="""","""",
SUM(ARRAYFORMULA(VALUE(SPLIT(H823,CHAR(10)))))
)"),"")</f>
        <v/>
      </c>
      <c r="J823" s="17" t="str">
        <f>IFERROR(__xludf.DUMMYFUNCTION("IFERROR(
  TEXTJOIN(CHAR(10),TRUE,FILTER('SUMMARY DATA'!I:I,'SUMMARY DATA'!$A:$A=$A823,'SUMMARY DATA'!$C:$C=$B823,'SUMMARY DATA'!$B:$B=""RWS"")),
  IF(
    OR(
      ISNUMBER(SEARCH(""CDM CASH DEPOSIT"",$C823)),
      ISNUMBER(SEARCH(""CASH DEPOSIT"",$C82"&amp;"3)),
      COUNTIFS('SUMMARY DATA'!$D:$D,$C823,'SUMMARY DATA'!$B:$B,""RWS"")&lt;&gt;1
    ),
    """",
    IFERROR(TEXTJOIN(CHAR(10),TRUE,FILTER('SUMMARY DATA'!I:I,'SUMMARY DATA'!$D:$D=$C823,'SUMMARY DATA'!$B:$B=""RWS"")),"""")
  )
)"),"")</f>
        <v/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Height="1" spans="1:27">
      <c r="A824" s="2" t="s">
        <v>2385</v>
      </c>
      <c r="B824" s="15">
        <v>46066</v>
      </c>
      <c r="C824" s="2" t="s">
        <v>2386</v>
      </c>
      <c r="D824" s="3">
        <v>10</v>
      </c>
      <c r="E824" s="16" t="str">
        <f>IFERROR(__xludf.DUMMYFUNCTION("IFERROR(
  TEXTJOIN(CHAR(10),TRUE,FILTER('SUMMARY DATA'!E:E,'SUMMARY DATA'!$A:$A=$A824,'SUMMARY DATA'!$C:$C=$B824,'SUMMARY DATA'!$B:$B=""RWS"")),
  IF(
    OR(
      ISNUMBER(SEARCH(""CDM CASH DEPOSIT"",$C824)),
      ISNUMBER(SEARCH(""CASH DEPOSIT"",$C82"&amp;"4)),
      COUNTIFS('SUMMARY DATA'!$D:$D,$C824,'SUMMARY DATA'!$B:$B,""RWS"")&lt;&gt;1
    ),
    """",
    IFERROR(TEXTJOIN(CHAR(10),TRUE,FILTER('SUMMARY DATA'!E:E,'SUMMARY DATA'!$D:$D=$C824,'SUMMARY DATA'!$B:$B=""RWS"")),"""")
  )
)"),"")</f>
        <v/>
      </c>
      <c r="F824" s="17" t="str">
        <f>IFERROR(__xludf.DUMMYFUNCTION("IFERROR(
  TEXTJOIN(CHAR(10),TRUE,FILTER('SUMMARY DATA'!F:F,'SUMMARY DATA'!$A:$A=$A824,'SUMMARY DATA'!$C:$C=$B824,'SUMMARY DATA'!$B:$B=""RWS"")),
  IF(
    OR(
      ISNUMBER(SEARCH(""CDM CASH DEPOSIT"",$C824)),
      ISNUMBER(SEARCH(""CASH DEPOSIT"",$C82"&amp;"4)),
      COUNTIFS('SUMMARY DATA'!$D:$D,$C824,'SUMMARY DATA'!$B:$B,""RWS"")&lt;&gt;1
    ),
    """",
    IFERROR(TEXTJOIN(CHAR(10),TRUE,FILTER('SUMMARY DATA'!F:F,'SUMMARY DATA'!$D:$D=$C824,'SUMMARY DATA'!$B:$B=""RWS"")),"""")
  )
)"),"")</f>
        <v/>
      </c>
      <c r="G824" s="17" t="str">
        <f>IFERROR(__xludf.DUMMYFUNCTION("IFERROR(
  TEXTJOIN(CHAR(10),TRUE,FILTER('SUMMARY DATA'!G:G,'SUMMARY DATA'!$A:$A=$A824,'SUMMARY DATA'!$C:$C=$B824,'SUMMARY DATA'!$B:$B=""RWS"")),
  IF(
    OR(
      ISNUMBER(SEARCH(""CDM CASH DEPOSIT"",$C824)),
      ISNUMBER(SEARCH(""CASH DEPOSIT"",$C82"&amp;"4)),
      COUNTIFS('SUMMARY DATA'!$D:$D,$C824,'SUMMARY DATA'!$B:$B,""RWS"")&lt;&gt;1
    ),
    """",
    IFERROR(TEXTJOIN(CHAR(10),TRUE,FILTER('SUMMARY DATA'!G:G,'SUMMARY DATA'!$D:$D=$C824,'SUMMARY DATA'!$B:$B=""RWS"")),"""")
  )
)"),"")</f>
        <v/>
      </c>
      <c r="H824" s="18" t="str">
        <f>IFERROR(__xludf.DUMMYFUNCTION("IFERROR(
  TEXTJOIN(CHAR(10),TRUE,FILTER('SUMMARY DATA'!H:H,'SUMMARY DATA'!$A:$A=$A824,'SUMMARY DATA'!$C:$C=$B824,'SUMMARY DATA'!$B:$B=""RWS"",'SUMMARY DATA'!$H:$H=$D824)),
  IF(
    OR(
      ISNUMBER(SEARCH(""CDM CASH DEPOSIT"",$C824)),
      ISNUMBER(S"&amp;"EARCH(""CASH DEPOSIT"",$C824))
    ),
    """",
    IFERROR(TEXTJOIN(CHAR(10),TRUE,FILTER('SUMMARY DATA'!H:H,'SUMMARY DATA'!$D:$D=$C824,'SUMMARY DATA'!$B:$B=""RWS"",'SUMMARY DATA'!$H:$H=$D824)),"""")
  )
)"),"")</f>
        <v/>
      </c>
      <c r="I824" s="18" t="str">
        <f>IFERROR(__xludf.DUMMYFUNCTION("IF(H824="""","""",
SUM(ARRAYFORMULA(VALUE(SPLIT(H824,CHAR(10)))))
)"),"")</f>
        <v/>
      </c>
      <c r="J824" s="17" t="str">
        <f>IFERROR(__xludf.DUMMYFUNCTION("IFERROR(
  TEXTJOIN(CHAR(10),TRUE,FILTER('SUMMARY DATA'!I:I,'SUMMARY DATA'!$A:$A=$A824,'SUMMARY DATA'!$C:$C=$B824,'SUMMARY DATA'!$B:$B=""RWS"")),
  IF(
    OR(
      ISNUMBER(SEARCH(""CDM CASH DEPOSIT"",$C824)),
      ISNUMBER(SEARCH(""CASH DEPOSIT"",$C82"&amp;"4)),
      COUNTIFS('SUMMARY DATA'!$D:$D,$C824,'SUMMARY DATA'!$B:$B,""RWS"")&lt;&gt;1
    ),
    """",
    IFERROR(TEXTJOIN(CHAR(10),TRUE,FILTER('SUMMARY DATA'!I:I,'SUMMARY DATA'!$D:$D=$C824,'SUMMARY DATA'!$B:$B=""RWS"")),"""")
  )
)"),"")</f>
        <v/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Height="1" spans="1:27">
      <c r="A825" s="2" t="s">
        <v>2387</v>
      </c>
      <c r="B825" s="15">
        <v>46066</v>
      </c>
      <c r="C825" s="2" t="s">
        <v>2388</v>
      </c>
      <c r="D825" s="3">
        <v>89.98</v>
      </c>
      <c r="E825" s="16" t="str">
        <f>IFERROR(__xludf.DUMMYFUNCTION("IFERROR(
  TEXTJOIN(CHAR(10),TRUE,FILTER('SUMMARY DATA'!E:E,'SUMMARY DATA'!$A:$A=$A825,'SUMMARY DATA'!$C:$C=$B825,'SUMMARY DATA'!$B:$B=""RWS"")),
  IF(
    OR(
      ISNUMBER(SEARCH(""CDM CASH DEPOSIT"",$C825)),
      ISNUMBER(SEARCH(""CASH DEPOSIT"",$C82"&amp;"5)),
      COUNTIFS('SUMMARY DATA'!$D:$D,$C825,'SUMMARY DATA'!$B:$B,""RWS"")&lt;&gt;1
    ),
    """",
    IFERROR(TEXTJOIN(CHAR(10),TRUE,FILTER('SUMMARY DATA'!E:E,'SUMMARY DATA'!$D:$D=$C825,'SUMMARY DATA'!$B:$B=""RWS"")),"""")
  )
)"),"")</f>
        <v/>
      </c>
      <c r="F825" s="17" t="str">
        <f>IFERROR(__xludf.DUMMYFUNCTION("IFERROR(
  TEXTJOIN(CHAR(10),TRUE,FILTER('SUMMARY DATA'!F:F,'SUMMARY DATA'!$A:$A=$A825,'SUMMARY DATA'!$C:$C=$B825,'SUMMARY DATA'!$B:$B=""RWS"")),
  IF(
    OR(
      ISNUMBER(SEARCH(""CDM CASH DEPOSIT"",$C825)),
      ISNUMBER(SEARCH(""CASH DEPOSIT"",$C82"&amp;"5)),
      COUNTIFS('SUMMARY DATA'!$D:$D,$C825,'SUMMARY DATA'!$B:$B,""RWS"")&lt;&gt;1
    ),
    """",
    IFERROR(TEXTJOIN(CHAR(10),TRUE,FILTER('SUMMARY DATA'!F:F,'SUMMARY DATA'!$D:$D=$C825,'SUMMARY DATA'!$B:$B=""RWS"")),"""")
  )
)"),"")</f>
        <v/>
      </c>
      <c r="G825" s="17" t="str">
        <f>IFERROR(__xludf.DUMMYFUNCTION("IFERROR(
  TEXTJOIN(CHAR(10),TRUE,FILTER('SUMMARY DATA'!G:G,'SUMMARY DATA'!$A:$A=$A825,'SUMMARY DATA'!$C:$C=$B825,'SUMMARY DATA'!$B:$B=""RWS"")),
  IF(
    OR(
      ISNUMBER(SEARCH(""CDM CASH DEPOSIT"",$C825)),
      ISNUMBER(SEARCH(""CASH DEPOSIT"",$C82"&amp;"5)),
      COUNTIFS('SUMMARY DATA'!$D:$D,$C825,'SUMMARY DATA'!$B:$B,""RWS"")&lt;&gt;1
    ),
    """",
    IFERROR(TEXTJOIN(CHAR(10),TRUE,FILTER('SUMMARY DATA'!G:G,'SUMMARY DATA'!$D:$D=$C825,'SUMMARY DATA'!$B:$B=""RWS"")),"""")
  )
)"),"")</f>
        <v/>
      </c>
      <c r="H825" s="18" t="str">
        <f>IFERROR(__xludf.DUMMYFUNCTION("IFERROR(
  TEXTJOIN(CHAR(10),TRUE,FILTER('SUMMARY DATA'!H:H,'SUMMARY DATA'!$A:$A=$A825,'SUMMARY DATA'!$C:$C=$B825,'SUMMARY DATA'!$B:$B=""RWS"",'SUMMARY DATA'!$H:$H=$D825)),
  IF(
    OR(
      ISNUMBER(SEARCH(""CDM CASH DEPOSIT"",$C825)),
      ISNUMBER(S"&amp;"EARCH(""CASH DEPOSIT"",$C825))
    ),
    """",
    IFERROR(TEXTJOIN(CHAR(10),TRUE,FILTER('SUMMARY DATA'!H:H,'SUMMARY DATA'!$D:$D=$C825,'SUMMARY DATA'!$B:$B=""RWS"",'SUMMARY DATA'!$H:$H=$D825)),"""")
  )
)"),"")</f>
        <v/>
      </c>
      <c r="I825" s="18" t="str">
        <f>IFERROR(__xludf.DUMMYFUNCTION("IF(H825="""","""",
SUM(ARRAYFORMULA(VALUE(SPLIT(H825,CHAR(10)))))
)"),"")</f>
        <v/>
      </c>
      <c r="J825" s="17" t="str">
        <f>IFERROR(__xludf.DUMMYFUNCTION("IFERROR(
  TEXTJOIN(CHAR(10),TRUE,FILTER('SUMMARY DATA'!I:I,'SUMMARY DATA'!$A:$A=$A825,'SUMMARY DATA'!$C:$C=$B825,'SUMMARY DATA'!$B:$B=""RWS"")),
  IF(
    OR(
      ISNUMBER(SEARCH(""CDM CASH DEPOSIT"",$C825)),
      ISNUMBER(SEARCH(""CASH DEPOSIT"",$C82"&amp;"5)),
      COUNTIFS('SUMMARY DATA'!$D:$D,$C825,'SUMMARY DATA'!$B:$B,""RWS"")&lt;&gt;1
    ),
    """",
    IFERROR(TEXTJOIN(CHAR(10),TRUE,FILTER('SUMMARY DATA'!I:I,'SUMMARY DATA'!$D:$D=$C825,'SUMMARY DATA'!$B:$B=""RWS"")),"""")
  )
)"),"")</f>
        <v/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Height="1" spans="1:27">
      <c r="A826" s="2" t="s">
        <v>2389</v>
      </c>
      <c r="B826" s="15">
        <v>46066</v>
      </c>
      <c r="C826" s="2" t="s">
        <v>23</v>
      </c>
      <c r="D826" s="3">
        <v>95.55</v>
      </c>
      <c r="E826" s="16" t="str">
        <f>IFERROR(__xludf.DUMMYFUNCTION("IFERROR(
  TEXTJOIN(CHAR(10),TRUE,FILTER('SUMMARY DATA'!E:E,'SUMMARY DATA'!$A:$A=$A826,'SUMMARY DATA'!$C:$C=$B826,'SUMMARY DATA'!$B:$B=""RWS"")),
  IF(
    OR(
      ISNUMBER(SEARCH(""CDM CASH DEPOSIT"",$C826)),
      ISNUMBER(SEARCH(""CASH DEPOSIT"",$C82"&amp;"6)),
      COUNTIFS('SUMMARY DATA'!$D:$D,$C826,'SUMMARY DATA'!$B:$B,""RWS"")&lt;&gt;1
    ),
    """",
    IFERROR(TEXTJOIN(CHAR(10),TRUE,FILTER('SUMMARY DATA'!E:E,'SUMMARY DATA'!$D:$D=$C826,'SUMMARY DATA'!$B:$B=""RWS"")),"""")
  )
)"),"")</f>
        <v/>
      </c>
      <c r="F826" s="17" t="str">
        <f>IFERROR(__xludf.DUMMYFUNCTION("IFERROR(
  TEXTJOIN(CHAR(10),TRUE,FILTER('SUMMARY DATA'!F:F,'SUMMARY DATA'!$A:$A=$A826,'SUMMARY DATA'!$C:$C=$B826,'SUMMARY DATA'!$B:$B=""RWS"")),
  IF(
    OR(
      ISNUMBER(SEARCH(""CDM CASH DEPOSIT"",$C826)),
      ISNUMBER(SEARCH(""CASH DEPOSIT"",$C82"&amp;"6)),
      COUNTIFS('SUMMARY DATA'!$D:$D,$C826,'SUMMARY DATA'!$B:$B,""RWS"")&lt;&gt;1
    ),
    """",
    IFERROR(TEXTJOIN(CHAR(10),TRUE,FILTER('SUMMARY DATA'!F:F,'SUMMARY DATA'!$D:$D=$C826,'SUMMARY DATA'!$B:$B=""RWS"")),"""")
  )
)"),"")</f>
        <v/>
      </c>
      <c r="G826" s="17" t="str">
        <f>IFERROR(__xludf.DUMMYFUNCTION("IFERROR(
  TEXTJOIN(CHAR(10),TRUE,FILTER('SUMMARY DATA'!G:G,'SUMMARY DATA'!$A:$A=$A826,'SUMMARY DATA'!$C:$C=$B826,'SUMMARY DATA'!$B:$B=""RWS"")),
  IF(
    OR(
      ISNUMBER(SEARCH(""CDM CASH DEPOSIT"",$C826)),
      ISNUMBER(SEARCH(""CASH DEPOSIT"",$C82"&amp;"6)),
      COUNTIFS('SUMMARY DATA'!$D:$D,$C826,'SUMMARY DATA'!$B:$B,""RWS"")&lt;&gt;1
    ),
    """",
    IFERROR(TEXTJOIN(CHAR(10),TRUE,FILTER('SUMMARY DATA'!G:G,'SUMMARY DATA'!$D:$D=$C826,'SUMMARY DATA'!$B:$B=""RWS"")),"""")
  )
)"),"")</f>
        <v/>
      </c>
      <c r="H826" s="18" t="str">
        <f>IFERROR(__xludf.DUMMYFUNCTION("IFERROR(
  TEXTJOIN(CHAR(10),TRUE,FILTER('SUMMARY DATA'!H:H,'SUMMARY DATA'!$A:$A=$A826,'SUMMARY DATA'!$C:$C=$B826,'SUMMARY DATA'!$B:$B=""RWS"",'SUMMARY DATA'!$H:$H=$D826)),
  IF(
    OR(
      ISNUMBER(SEARCH(""CDM CASH DEPOSIT"",$C826)),
      ISNUMBER(S"&amp;"EARCH(""CASH DEPOSIT"",$C826))
    ),
    """",
    IFERROR(TEXTJOIN(CHAR(10),TRUE,FILTER('SUMMARY DATA'!H:H,'SUMMARY DATA'!$D:$D=$C826,'SUMMARY DATA'!$B:$B=""RWS"",'SUMMARY DATA'!$H:$H=$D826)),"""")
  )
)"),"")</f>
        <v/>
      </c>
      <c r="I826" s="18" t="str">
        <f>IFERROR(__xludf.DUMMYFUNCTION("IF(H826="""","""",
SUM(ARRAYFORMULA(VALUE(SPLIT(H826,CHAR(10)))))
)"),"")</f>
        <v/>
      </c>
      <c r="J826" s="17" t="str">
        <f>IFERROR(__xludf.DUMMYFUNCTION("IFERROR(
  TEXTJOIN(CHAR(10),TRUE,FILTER('SUMMARY DATA'!I:I,'SUMMARY DATA'!$A:$A=$A826,'SUMMARY DATA'!$C:$C=$B826,'SUMMARY DATA'!$B:$B=""RWS"")),
  IF(
    OR(
      ISNUMBER(SEARCH(""CDM CASH DEPOSIT"",$C826)),
      ISNUMBER(SEARCH(""CASH DEPOSIT"",$C82"&amp;"6)),
      COUNTIFS('SUMMARY DATA'!$D:$D,$C826,'SUMMARY DATA'!$B:$B,""RWS"")&lt;&gt;1
    ),
    """",
    IFERROR(TEXTJOIN(CHAR(10),TRUE,FILTER('SUMMARY DATA'!I:I,'SUMMARY DATA'!$D:$D=$C826,'SUMMARY DATA'!$B:$B=""RWS"")),"""")
  )
)"),"")</f>
        <v/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Height="1" spans="1:27">
      <c r="A827" s="2" t="s">
        <v>2390</v>
      </c>
      <c r="B827" s="15">
        <v>46066</v>
      </c>
      <c r="C827" s="2" t="s">
        <v>2391</v>
      </c>
      <c r="D827" s="3">
        <v>134.63</v>
      </c>
      <c r="E827" s="16" t="str">
        <f>IFERROR(__xludf.DUMMYFUNCTION("IFERROR(
  TEXTJOIN(CHAR(10),TRUE,FILTER('SUMMARY DATA'!E:E,'SUMMARY DATA'!$A:$A=$A827,'SUMMARY DATA'!$C:$C=$B827,'SUMMARY DATA'!$B:$B=""RWS"")),
  IF(
    OR(
      ISNUMBER(SEARCH(""CDM CASH DEPOSIT"",$C827)),
      ISNUMBER(SEARCH(""CASH DEPOSIT"",$C82"&amp;"7)),
      COUNTIFS('SUMMARY DATA'!$D:$D,$C827,'SUMMARY DATA'!$B:$B,""RWS"")&lt;&gt;1
    ),
    """",
    IFERROR(TEXTJOIN(CHAR(10),TRUE,FILTER('SUMMARY DATA'!E:E,'SUMMARY DATA'!$D:$D=$C827,'SUMMARY DATA'!$B:$B=""RWS"")),"""")
  )
)"),"")</f>
        <v/>
      </c>
      <c r="F827" s="17" t="str">
        <f>IFERROR(__xludf.DUMMYFUNCTION("IFERROR(
  TEXTJOIN(CHAR(10),TRUE,FILTER('SUMMARY DATA'!F:F,'SUMMARY DATA'!$A:$A=$A827,'SUMMARY DATA'!$C:$C=$B827,'SUMMARY DATA'!$B:$B=""RWS"")),
  IF(
    OR(
      ISNUMBER(SEARCH(""CDM CASH DEPOSIT"",$C827)),
      ISNUMBER(SEARCH(""CASH DEPOSIT"",$C82"&amp;"7)),
      COUNTIFS('SUMMARY DATA'!$D:$D,$C827,'SUMMARY DATA'!$B:$B,""RWS"")&lt;&gt;1
    ),
    """",
    IFERROR(TEXTJOIN(CHAR(10),TRUE,FILTER('SUMMARY DATA'!F:F,'SUMMARY DATA'!$D:$D=$C827,'SUMMARY DATA'!$B:$B=""RWS"")),"""")
  )
)"),"")</f>
        <v/>
      </c>
      <c r="G827" s="17" t="str">
        <f>IFERROR(__xludf.DUMMYFUNCTION("IFERROR(
  TEXTJOIN(CHAR(10),TRUE,FILTER('SUMMARY DATA'!G:G,'SUMMARY DATA'!$A:$A=$A827,'SUMMARY DATA'!$C:$C=$B827,'SUMMARY DATA'!$B:$B=""RWS"")),
  IF(
    OR(
      ISNUMBER(SEARCH(""CDM CASH DEPOSIT"",$C827)),
      ISNUMBER(SEARCH(""CASH DEPOSIT"",$C82"&amp;"7)),
      COUNTIFS('SUMMARY DATA'!$D:$D,$C827,'SUMMARY DATA'!$B:$B,""RWS"")&lt;&gt;1
    ),
    """",
    IFERROR(TEXTJOIN(CHAR(10),TRUE,FILTER('SUMMARY DATA'!G:G,'SUMMARY DATA'!$D:$D=$C827,'SUMMARY DATA'!$B:$B=""RWS"")),"""")
  )
)"),"")</f>
        <v/>
      </c>
      <c r="H827" s="18" t="str">
        <f>IFERROR(__xludf.DUMMYFUNCTION("IFERROR(
  TEXTJOIN(CHAR(10),TRUE,FILTER('SUMMARY DATA'!H:H,'SUMMARY DATA'!$A:$A=$A827,'SUMMARY DATA'!$C:$C=$B827,'SUMMARY DATA'!$B:$B=""RWS"",'SUMMARY DATA'!$H:$H=$D827)),
  IF(
    OR(
      ISNUMBER(SEARCH(""CDM CASH DEPOSIT"",$C827)),
      ISNUMBER(S"&amp;"EARCH(""CASH DEPOSIT"",$C827))
    ),
    """",
    IFERROR(TEXTJOIN(CHAR(10),TRUE,FILTER('SUMMARY DATA'!H:H,'SUMMARY DATA'!$D:$D=$C827,'SUMMARY DATA'!$B:$B=""RWS"",'SUMMARY DATA'!$H:$H=$D827)),"""")
  )
)"),"")</f>
        <v/>
      </c>
      <c r="I827" s="18" t="str">
        <f>IFERROR(__xludf.DUMMYFUNCTION("IF(H827="""","""",
SUM(ARRAYFORMULA(VALUE(SPLIT(H827,CHAR(10)))))
)"),"")</f>
        <v/>
      </c>
      <c r="J827" s="17" t="str">
        <f>IFERROR(__xludf.DUMMYFUNCTION("IFERROR(
  TEXTJOIN(CHAR(10),TRUE,FILTER('SUMMARY DATA'!I:I,'SUMMARY DATA'!$A:$A=$A827,'SUMMARY DATA'!$C:$C=$B827,'SUMMARY DATA'!$B:$B=""RWS"")),
  IF(
    OR(
      ISNUMBER(SEARCH(""CDM CASH DEPOSIT"",$C827)),
      ISNUMBER(SEARCH(""CASH DEPOSIT"",$C82"&amp;"7)),
      COUNTIFS('SUMMARY DATA'!$D:$D,$C827,'SUMMARY DATA'!$B:$B,""RWS"")&lt;&gt;1
    ),
    """",
    IFERROR(TEXTJOIN(CHAR(10),TRUE,FILTER('SUMMARY DATA'!I:I,'SUMMARY DATA'!$D:$D=$C827,'SUMMARY DATA'!$B:$B=""RWS"")),"""")
  )
)"),"")</f>
        <v/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Height="1" spans="1:27">
      <c r="A828" s="2" t="s">
        <v>2392</v>
      </c>
      <c r="B828" s="15">
        <v>46066</v>
      </c>
      <c r="C828" s="2" t="s">
        <v>2393</v>
      </c>
      <c r="D828" s="3">
        <v>4</v>
      </c>
      <c r="E828" s="16" t="str">
        <f>IFERROR(__xludf.DUMMYFUNCTION("IFERROR(
  TEXTJOIN(CHAR(10),TRUE,FILTER('SUMMARY DATA'!E:E,'SUMMARY DATA'!$A:$A=$A828,'SUMMARY DATA'!$C:$C=$B828,'SUMMARY DATA'!$B:$B=""RWS"")),
  IF(
    OR(
      ISNUMBER(SEARCH(""CDM CASH DEPOSIT"",$C828)),
      ISNUMBER(SEARCH(""CASH DEPOSIT"",$C82"&amp;"8)),
      COUNTIFS('SUMMARY DATA'!$D:$D,$C828,'SUMMARY DATA'!$B:$B,""RWS"")&lt;&gt;1
    ),
    """",
    IFERROR(TEXTJOIN(CHAR(10),TRUE,FILTER('SUMMARY DATA'!E:E,'SUMMARY DATA'!$D:$D=$C828,'SUMMARY DATA'!$B:$B=""RWS"")),"""")
  )
)"),"")</f>
        <v/>
      </c>
      <c r="F828" s="17" t="str">
        <f>IFERROR(__xludf.DUMMYFUNCTION("IFERROR(
  TEXTJOIN(CHAR(10),TRUE,FILTER('SUMMARY DATA'!F:F,'SUMMARY DATA'!$A:$A=$A828,'SUMMARY DATA'!$C:$C=$B828,'SUMMARY DATA'!$B:$B=""RWS"")),
  IF(
    OR(
      ISNUMBER(SEARCH(""CDM CASH DEPOSIT"",$C828)),
      ISNUMBER(SEARCH(""CASH DEPOSIT"",$C82"&amp;"8)),
      COUNTIFS('SUMMARY DATA'!$D:$D,$C828,'SUMMARY DATA'!$B:$B,""RWS"")&lt;&gt;1
    ),
    """",
    IFERROR(TEXTJOIN(CHAR(10),TRUE,FILTER('SUMMARY DATA'!F:F,'SUMMARY DATA'!$D:$D=$C828,'SUMMARY DATA'!$B:$B=""RWS"")),"""")
  )
)"),"")</f>
        <v/>
      </c>
      <c r="G828" s="17" t="str">
        <f>IFERROR(__xludf.DUMMYFUNCTION("IFERROR(
  TEXTJOIN(CHAR(10),TRUE,FILTER('SUMMARY DATA'!G:G,'SUMMARY DATA'!$A:$A=$A828,'SUMMARY DATA'!$C:$C=$B828,'SUMMARY DATA'!$B:$B=""RWS"")),
  IF(
    OR(
      ISNUMBER(SEARCH(""CDM CASH DEPOSIT"",$C828)),
      ISNUMBER(SEARCH(""CASH DEPOSIT"",$C82"&amp;"8)),
      COUNTIFS('SUMMARY DATA'!$D:$D,$C828,'SUMMARY DATA'!$B:$B,""RWS"")&lt;&gt;1
    ),
    """",
    IFERROR(TEXTJOIN(CHAR(10),TRUE,FILTER('SUMMARY DATA'!G:G,'SUMMARY DATA'!$D:$D=$C828,'SUMMARY DATA'!$B:$B=""RWS"")),"""")
  )
)"),"")</f>
        <v/>
      </c>
      <c r="H828" s="18" t="str">
        <f>IFERROR(__xludf.DUMMYFUNCTION("IFERROR(
  TEXTJOIN(CHAR(10),TRUE,FILTER('SUMMARY DATA'!H:H,'SUMMARY DATA'!$A:$A=$A828,'SUMMARY DATA'!$C:$C=$B828,'SUMMARY DATA'!$B:$B=""RWS"",'SUMMARY DATA'!$H:$H=$D828)),
  IF(
    OR(
      ISNUMBER(SEARCH(""CDM CASH DEPOSIT"",$C828)),
      ISNUMBER(S"&amp;"EARCH(""CASH DEPOSIT"",$C828))
    ),
    """",
    IFERROR(TEXTJOIN(CHAR(10),TRUE,FILTER('SUMMARY DATA'!H:H,'SUMMARY DATA'!$D:$D=$C828,'SUMMARY DATA'!$B:$B=""RWS"",'SUMMARY DATA'!$H:$H=$D828)),"""")
  )
)"),"")</f>
        <v/>
      </c>
      <c r="I828" s="18" t="str">
        <f>IFERROR(__xludf.DUMMYFUNCTION("IF(H828="""","""",
SUM(ARRAYFORMULA(VALUE(SPLIT(H828,CHAR(10)))))
)"),"")</f>
        <v/>
      </c>
      <c r="J828" s="17" t="str">
        <f>IFERROR(__xludf.DUMMYFUNCTION("IFERROR(
  TEXTJOIN(CHAR(10),TRUE,FILTER('SUMMARY DATA'!I:I,'SUMMARY DATA'!$A:$A=$A828,'SUMMARY DATA'!$C:$C=$B828,'SUMMARY DATA'!$B:$B=""RWS"")),
  IF(
    OR(
      ISNUMBER(SEARCH(""CDM CASH DEPOSIT"",$C828)),
      ISNUMBER(SEARCH(""CASH DEPOSIT"",$C82"&amp;"8)),
      COUNTIFS('SUMMARY DATA'!$D:$D,$C828,'SUMMARY DATA'!$B:$B,""RWS"")&lt;&gt;1
    ),
    """",
    IFERROR(TEXTJOIN(CHAR(10),TRUE,FILTER('SUMMARY DATA'!I:I,'SUMMARY DATA'!$D:$D=$C828,'SUMMARY DATA'!$B:$B=""RWS"")),"""")
  )
)"),"")</f>
        <v/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Height="1" spans="1:27">
      <c r="A829" s="2" t="s">
        <v>2394</v>
      </c>
      <c r="B829" s="15">
        <v>46066</v>
      </c>
      <c r="C829" s="2" t="s">
        <v>2395</v>
      </c>
      <c r="D829" s="3">
        <v>10</v>
      </c>
      <c r="E829" s="16" t="str">
        <f>IFERROR(__xludf.DUMMYFUNCTION("IFERROR(
  TEXTJOIN(CHAR(10),TRUE,FILTER('SUMMARY DATA'!E:E,'SUMMARY DATA'!$A:$A=$A829,'SUMMARY DATA'!$C:$C=$B829,'SUMMARY DATA'!$B:$B=""RWS"")),
  IF(
    OR(
      ISNUMBER(SEARCH(""CDM CASH DEPOSIT"",$C829)),
      ISNUMBER(SEARCH(""CASH DEPOSIT"",$C82"&amp;"9)),
      COUNTIFS('SUMMARY DATA'!$D:$D,$C829,'SUMMARY DATA'!$B:$B,""RWS"")&lt;&gt;1
    ),
    """",
    IFERROR(TEXTJOIN(CHAR(10),TRUE,FILTER('SUMMARY DATA'!E:E,'SUMMARY DATA'!$D:$D=$C829,'SUMMARY DATA'!$B:$B=""RWS"")),"""")
  )
)"),"")</f>
        <v/>
      </c>
      <c r="F829" s="17" t="str">
        <f>IFERROR(__xludf.DUMMYFUNCTION("IFERROR(
  TEXTJOIN(CHAR(10),TRUE,FILTER('SUMMARY DATA'!F:F,'SUMMARY DATA'!$A:$A=$A829,'SUMMARY DATA'!$C:$C=$B829,'SUMMARY DATA'!$B:$B=""RWS"")),
  IF(
    OR(
      ISNUMBER(SEARCH(""CDM CASH DEPOSIT"",$C829)),
      ISNUMBER(SEARCH(""CASH DEPOSIT"",$C82"&amp;"9)),
      COUNTIFS('SUMMARY DATA'!$D:$D,$C829,'SUMMARY DATA'!$B:$B,""RWS"")&lt;&gt;1
    ),
    """",
    IFERROR(TEXTJOIN(CHAR(10),TRUE,FILTER('SUMMARY DATA'!F:F,'SUMMARY DATA'!$D:$D=$C829,'SUMMARY DATA'!$B:$B=""RWS"")),"""")
  )
)"),"")</f>
        <v/>
      </c>
      <c r="G829" s="17" t="str">
        <f>IFERROR(__xludf.DUMMYFUNCTION("IFERROR(
  TEXTJOIN(CHAR(10),TRUE,FILTER('SUMMARY DATA'!G:G,'SUMMARY DATA'!$A:$A=$A829,'SUMMARY DATA'!$C:$C=$B829,'SUMMARY DATA'!$B:$B=""RWS"")),
  IF(
    OR(
      ISNUMBER(SEARCH(""CDM CASH DEPOSIT"",$C829)),
      ISNUMBER(SEARCH(""CASH DEPOSIT"",$C82"&amp;"9)),
      COUNTIFS('SUMMARY DATA'!$D:$D,$C829,'SUMMARY DATA'!$B:$B,""RWS"")&lt;&gt;1
    ),
    """",
    IFERROR(TEXTJOIN(CHAR(10),TRUE,FILTER('SUMMARY DATA'!G:G,'SUMMARY DATA'!$D:$D=$C829,'SUMMARY DATA'!$B:$B=""RWS"")),"""")
  )
)"),"")</f>
        <v/>
      </c>
      <c r="H829" s="18" t="str">
        <f>IFERROR(__xludf.DUMMYFUNCTION("IFERROR(
  TEXTJOIN(CHAR(10),TRUE,FILTER('SUMMARY DATA'!H:H,'SUMMARY DATA'!$A:$A=$A829,'SUMMARY DATA'!$C:$C=$B829,'SUMMARY DATA'!$B:$B=""RWS"",'SUMMARY DATA'!$H:$H=$D829)),
  IF(
    OR(
      ISNUMBER(SEARCH(""CDM CASH DEPOSIT"",$C829)),
      ISNUMBER(S"&amp;"EARCH(""CASH DEPOSIT"",$C829))
    ),
    """",
    IFERROR(TEXTJOIN(CHAR(10),TRUE,FILTER('SUMMARY DATA'!H:H,'SUMMARY DATA'!$D:$D=$C829,'SUMMARY DATA'!$B:$B=""RWS"",'SUMMARY DATA'!$H:$H=$D829)),"""")
  )
)"),"")</f>
        <v/>
      </c>
      <c r="I829" s="18" t="str">
        <f>IFERROR(__xludf.DUMMYFUNCTION("IF(H829="""","""",
SUM(ARRAYFORMULA(VALUE(SPLIT(H829,CHAR(10)))))
)"),"")</f>
        <v/>
      </c>
      <c r="J829" s="17" t="str">
        <f>IFERROR(__xludf.DUMMYFUNCTION("IFERROR(
  TEXTJOIN(CHAR(10),TRUE,FILTER('SUMMARY DATA'!I:I,'SUMMARY DATA'!$A:$A=$A829,'SUMMARY DATA'!$C:$C=$B829,'SUMMARY DATA'!$B:$B=""RWS"")),
  IF(
    OR(
      ISNUMBER(SEARCH(""CDM CASH DEPOSIT"",$C829)),
      ISNUMBER(SEARCH(""CASH DEPOSIT"",$C82"&amp;"9)),
      COUNTIFS('SUMMARY DATA'!$D:$D,$C829,'SUMMARY DATA'!$B:$B,""RWS"")&lt;&gt;1
    ),
    """",
    IFERROR(TEXTJOIN(CHAR(10),TRUE,FILTER('SUMMARY DATA'!I:I,'SUMMARY DATA'!$D:$D=$C829,'SUMMARY DATA'!$B:$B=""RWS"")),"""")
  )
)"),"")</f>
        <v/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Height="1" spans="1:27">
      <c r="A830" s="2" t="s">
        <v>2396</v>
      </c>
      <c r="B830" s="15">
        <v>46066</v>
      </c>
      <c r="C830" s="2" t="s">
        <v>2397</v>
      </c>
      <c r="D830" s="3">
        <v>91.86</v>
      </c>
      <c r="E830" s="16" t="str">
        <f>IFERROR(__xludf.DUMMYFUNCTION("IFERROR(
  TEXTJOIN(CHAR(10),TRUE,FILTER('SUMMARY DATA'!E:E,'SUMMARY DATA'!$A:$A=$A830,'SUMMARY DATA'!$C:$C=$B830,'SUMMARY DATA'!$B:$B=""RWS"")),
  IF(
    OR(
      ISNUMBER(SEARCH(""CDM CASH DEPOSIT"",$C830)),
      ISNUMBER(SEARCH(""CASH DEPOSIT"",$C83"&amp;"0)),
      COUNTIFS('SUMMARY DATA'!$D:$D,$C830,'SUMMARY DATA'!$B:$B,""RWS"")&lt;&gt;1
    ),
    """",
    IFERROR(TEXTJOIN(CHAR(10),TRUE,FILTER('SUMMARY DATA'!E:E,'SUMMARY DATA'!$D:$D=$C830,'SUMMARY DATA'!$B:$B=""RWS"")),"""")
  )
)"),"")</f>
        <v/>
      </c>
      <c r="F830" s="17" t="str">
        <f>IFERROR(__xludf.DUMMYFUNCTION("IFERROR(
  TEXTJOIN(CHAR(10),TRUE,FILTER('SUMMARY DATA'!F:F,'SUMMARY DATA'!$A:$A=$A830,'SUMMARY DATA'!$C:$C=$B830,'SUMMARY DATA'!$B:$B=""RWS"")),
  IF(
    OR(
      ISNUMBER(SEARCH(""CDM CASH DEPOSIT"",$C830)),
      ISNUMBER(SEARCH(""CASH DEPOSIT"",$C83"&amp;"0)),
      COUNTIFS('SUMMARY DATA'!$D:$D,$C830,'SUMMARY DATA'!$B:$B,""RWS"")&lt;&gt;1
    ),
    """",
    IFERROR(TEXTJOIN(CHAR(10),TRUE,FILTER('SUMMARY DATA'!F:F,'SUMMARY DATA'!$D:$D=$C830,'SUMMARY DATA'!$B:$B=""RWS"")),"""")
  )
)"),"")</f>
        <v/>
      </c>
      <c r="G830" s="17" t="str">
        <f>IFERROR(__xludf.DUMMYFUNCTION("IFERROR(
  TEXTJOIN(CHAR(10),TRUE,FILTER('SUMMARY DATA'!G:G,'SUMMARY DATA'!$A:$A=$A830,'SUMMARY DATA'!$C:$C=$B830,'SUMMARY DATA'!$B:$B=""RWS"")),
  IF(
    OR(
      ISNUMBER(SEARCH(""CDM CASH DEPOSIT"",$C830)),
      ISNUMBER(SEARCH(""CASH DEPOSIT"",$C83"&amp;"0)),
      COUNTIFS('SUMMARY DATA'!$D:$D,$C830,'SUMMARY DATA'!$B:$B,""RWS"")&lt;&gt;1
    ),
    """",
    IFERROR(TEXTJOIN(CHAR(10),TRUE,FILTER('SUMMARY DATA'!G:G,'SUMMARY DATA'!$D:$D=$C830,'SUMMARY DATA'!$B:$B=""RWS"")),"""")
  )
)"),"")</f>
        <v/>
      </c>
      <c r="H830" s="18" t="str">
        <f>IFERROR(__xludf.DUMMYFUNCTION("IFERROR(
  TEXTJOIN(CHAR(10),TRUE,FILTER('SUMMARY DATA'!H:H,'SUMMARY DATA'!$A:$A=$A830,'SUMMARY DATA'!$C:$C=$B830,'SUMMARY DATA'!$B:$B=""RWS"",'SUMMARY DATA'!$H:$H=$D830)),
  IF(
    OR(
      ISNUMBER(SEARCH(""CDM CASH DEPOSIT"",$C830)),
      ISNUMBER(S"&amp;"EARCH(""CASH DEPOSIT"",$C830))
    ),
    """",
    IFERROR(TEXTJOIN(CHAR(10),TRUE,FILTER('SUMMARY DATA'!H:H,'SUMMARY DATA'!$D:$D=$C830,'SUMMARY DATA'!$B:$B=""RWS"",'SUMMARY DATA'!$H:$H=$D830)),"""")
  )
)"),"")</f>
        <v/>
      </c>
      <c r="I830" s="18" t="str">
        <f>IFERROR(__xludf.DUMMYFUNCTION("IF(H830="""","""",
SUM(ARRAYFORMULA(VALUE(SPLIT(H830,CHAR(10)))))
)"),"")</f>
        <v/>
      </c>
      <c r="J830" s="17" t="str">
        <f>IFERROR(__xludf.DUMMYFUNCTION("IFERROR(
  TEXTJOIN(CHAR(10),TRUE,FILTER('SUMMARY DATA'!I:I,'SUMMARY DATA'!$A:$A=$A830,'SUMMARY DATA'!$C:$C=$B830,'SUMMARY DATA'!$B:$B=""RWS"")),
  IF(
    OR(
      ISNUMBER(SEARCH(""CDM CASH DEPOSIT"",$C830)),
      ISNUMBER(SEARCH(""CASH DEPOSIT"",$C83"&amp;"0)),
      COUNTIFS('SUMMARY DATA'!$D:$D,$C830,'SUMMARY DATA'!$B:$B,""RWS"")&lt;&gt;1
    ),
    """",
    IFERROR(TEXTJOIN(CHAR(10),TRUE,FILTER('SUMMARY DATA'!I:I,'SUMMARY DATA'!$D:$D=$C830,'SUMMARY DATA'!$B:$B=""RWS"")),"""")
  )
)"),"")</f>
        <v/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Height="1" spans="1:27">
      <c r="A831" s="2" t="s">
        <v>2398</v>
      </c>
      <c r="B831" s="15">
        <v>46067</v>
      </c>
      <c r="C831" s="2" t="s">
        <v>2399</v>
      </c>
      <c r="D831" s="3">
        <v>333.96</v>
      </c>
      <c r="E831" s="16" t="str">
        <f>IFERROR(__xludf.DUMMYFUNCTION("IFERROR(
  TEXTJOIN(CHAR(10),TRUE,FILTER('SUMMARY DATA'!E:E,'SUMMARY DATA'!$A:$A=$A831,'SUMMARY DATA'!$C:$C=$B831,'SUMMARY DATA'!$B:$B=""RWS"")),
  IF(
    OR(
      ISNUMBER(SEARCH(""CDM CASH DEPOSIT"",$C831)),
      ISNUMBER(SEARCH(""CASH DEPOSIT"",$C83"&amp;"1)),
      COUNTIFS('SUMMARY DATA'!$D:$D,$C831,'SUMMARY DATA'!$B:$B,""RWS"")&lt;&gt;1
    ),
    """",
    IFERROR(TEXTJOIN(CHAR(10),TRUE,FILTER('SUMMARY DATA'!E:E,'SUMMARY DATA'!$D:$D=$C831,'SUMMARY DATA'!$B:$B=""RWS"")),"""")
  )
)"),"")</f>
        <v/>
      </c>
      <c r="F831" s="17" t="str">
        <f>IFERROR(__xludf.DUMMYFUNCTION("IFERROR(
  TEXTJOIN(CHAR(10),TRUE,FILTER('SUMMARY DATA'!F:F,'SUMMARY DATA'!$A:$A=$A831,'SUMMARY DATA'!$C:$C=$B831,'SUMMARY DATA'!$B:$B=""RWS"")),
  IF(
    OR(
      ISNUMBER(SEARCH(""CDM CASH DEPOSIT"",$C831)),
      ISNUMBER(SEARCH(""CASH DEPOSIT"",$C83"&amp;"1)),
      COUNTIFS('SUMMARY DATA'!$D:$D,$C831,'SUMMARY DATA'!$B:$B,""RWS"")&lt;&gt;1
    ),
    """",
    IFERROR(TEXTJOIN(CHAR(10),TRUE,FILTER('SUMMARY DATA'!F:F,'SUMMARY DATA'!$D:$D=$C831,'SUMMARY DATA'!$B:$B=""RWS"")),"""")
  )
)"),"")</f>
        <v/>
      </c>
      <c r="G831" s="17" t="str">
        <f>IFERROR(__xludf.DUMMYFUNCTION("IFERROR(
  TEXTJOIN(CHAR(10),TRUE,FILTER('SUMMARY DATA'!G:G,'SUMMARY DATA'!$A:$A=$A831,'SUMMARY DATA'!$C:$C=$B831,'SUMMARY DATA'!$B:$B=""RWS"")),
  IF(
    OR(
      ISNUMBER(SEARCH(""CDM CASH DEPOSIT"",$C831)),
      ISNUMBER(SEARCH(""CASH DEPOSIT"",$C83"&amp;"1)),
      COUNTIFS('SUMMARY DATA'!$D:$D,$C831,'SUMMARY DATA'!$B:$B,""RWS"")&lt;&gt;1
    ),
    """",
    IFERROR(TEXTJOIN(CHAR(10),TRUE,FILTER('SUMMARY DATA'!G:G,'SUMMARY DATA'!$D:$D=$C831,'SUMMARY DATA'!$B:$B=""RWS"")),"""")
  )
)"),"")</f>
        <v/>
      </c>
      <c r="H831" s="18" t="str">
        <f>IFERROR(__xludf.DUMMYFUNCTION("IFERROR(
  TEXTJOIN(CHAR(10),TRUE,FILTER('SUMMARY DATA'!H:H,'SUMMARY DATA'!$A:$A=$A831,'SUMMARY DATA'!$C:$C=$B831,'SUMMARY DATA'!$B:$B=""RWS"",'SUMMARY DATA'!$H:$H=$D831)),
  IF(
    OR(
      ISNUMBER(SEARCH(""CDM CASH DEPOSIT"",$C831)),
      ISNUMBER(S"&amp;"EARCH(""CASH DEPOSIT"",$C831))
    ),
    """",
    IFERROR(TEXTJOIN(CHAR(10),TRUE,FILTER('SUMMARY DATA'!H:H,'SUMMARY DATA'!$D:$D=$C831,'SUMMARY DATA'!$B:$B=""RWS"",'SUMMARY DATA'!$H:$H=$D831)),"""")
  )
)"),"")</f>
        <v/>
      </c>
      <c r="I831" s="18" t="str">
        <f>IFERROR(__xludf.DUMMYFUNCTION("IF(H831="""","""",
SUM(ARRAYFORMULA(VALUE(SPLIT(H831,CHAR(10)))))
)"),"")</f>
        <v/>
      </c>
      <c r="J831" s="17" t="str">
        <f>IFERROR(__xludf.DUMMYFUNCTION("IFERROR(
  TEXTJOIN(CHAR(10),TRUE,FILTER('SUMMARY DATA'!I:I,'SUMMARY DATA'!$A:$A=$A831,'SUMMARY DATA'!$C:$C=$B831,'SUMMARY DATA'!$B:$B=""RWS"")),
  IF(
    OR(
      ISNUMBER(SEARCH(""CDM CASH DEPOSIT"",$C831)),
      ISNUMBER(SEARCH(""CASH DEPOSIT"",$C83"&amp;"1)),
      COUNTIFS('SUMMARY DATA'!$D:$D,$C831,'SUMMARY DATA'!$B:$B,""RWS"")&lt;&gt;1
    ),
    """",
    IFERROR(TEXTJOIN(CHAR(10),TRUE,FILTER('SUMMARY DATA'!I:I,'SUMMARY DATA'!$D:$D=$C831,'SUMMARY DATA'!$B:$B=""RWS"")),"""")
  )
)"),"")</f>
        <v/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Height="1" spans="1:27">
      <c r="A832" s="2" t="s">
        <v>2400</v>
      </c>
      <c r="B832" s="15">
        <v>46068</v>
      </c>
      <c r="C832" s="2" t="s">
        <v>110</v>
      </c>
      <c r="D832" s="3">
        <v>730</v>
      </c>
      <c r="E832" s="16" t="str">
        <f>IFERROR(__xludf.DUMMYFUNCTION("IFERROR(
  TEXTJOIN(CHAR(10),TRUE,FILTER('SUMMARY DATA'!E:E,'SUMMARY DATA'!$A:$A=$A832,'SUMMARY DATA'!$C:$C=$B832,'SUMMARY DATA'!$B:$B=""RWS"")),
  IF(
    OR(
      ISNUMBER(SEARCH(""CDM CASH DEPOSIT"",$C832)),
      ISNUMBER(SEARCH(""CASH DEPOSIT"",$C83"&amp;"2)),
      COUNTIFS('SUMMARY DATA'!$D:$D,$C832,'SUMMARY DATA'!$B:$B,""RWS"")&lt;&gt;1
    ),
    """",
    IFERROR(TEXTJOIN(CHAR(10),TRUE,FILTER('SUMMARY DATA'!E:E,'SUMMARY DATA'!$D:$D=$C832,'SUMMARY DATA'!$B:$B=""RWS"")),"""")
  )
)"),"")</f>
        <v/>
      </c>
      <c r="F832" s="17" t="str">
        <f>IFERROR(__xludf.DUMMYFUNCTION("IFERROR(
  TEXTJOIN(CHAR(10),TRUE,FILTER('SUMMARY DATA'!F:F,'SUMMARY DATA'!$A:$A=$A832,'SUMMARY DATA'!$C:$C=$B832,'SUMMARY DATA'!$B:$B=""RWS"")),
  IF(
    OR(
      ISNUMBER(SEARCH(""CDM CASH DEPOSIT"",$C832)),
      ISNUMBER(SEARCH(""CASH DEPOSIT"",$C83"&amp;"2)),
      COUNTIFS('SUMMARY DATA'!$D:$D,$C832,'SUMMARY DATA'!$B:$B,""RWS"")&lt;&gt;1
    ),
    """",
    IFERROR(TEXTJOIN(CHAR(10),TRUE,FILTER('SUMMARY DATA'!F:F,'SUMMARY DATA'!$D:$D=$C832,'SUMMARY DATA'!$B:$B=""RWS"")),"""")
  )
)"),"")</f>
        <v/>
      </c>
      <c r="G832" s="17" t="str">
        <f>IFERROR(__xludf.DUMMYFUNCTION("IFERROR(
  TEXTJOIN(CHAR(10),TRUE,FILTER('SUMMARY DATA'!G:G,'SUMMARY DATA'!$A:$A=$A832,'SUMMARY DATA'!$C:$C=$B832,'SUMMARY DATA'!$B:$B=""RWS"")),
  IF(
    OR(
      ISNUMBER(SEARCH(""CDM CASH DEPOSIT"",$C832)),
      ISNUMBER(SEARCH(""CASH DEPOSIT"",$C83"&amp;"2)),
      COUNTIFS('SUMMARY DATA'!$D:$D,$C832,'SUMMARY DATA'!$B:$B,""RWS"")&lt;&gt;1
    ),
    """",
    IFERROR(TEXTJOIN(CHAR(10),TRUE,FILTER('SUMMARY DATA'!G:G,'SUMMARY DATA'!$D:$D=$C832,'SUMMARY DATA'!$B:$B=""RWS"")),"""")
  )
)"),"")</f>
        <v/>
      </c>
      <c r="H832" s="18" t="str">
        <f>IFERROR(__xludf.DUMMYFUNCTION("IFERROR(
  TEXTJOIN(CHAR(10),TRUE,FILTER('SUMMARY DATA'!H:H,'SUMMARY DATA'!$A:$A=$A832,'SUMMARY DATA'!$C:$C=$B832,'SUMMARY DATA'!$B:$B=""RWS"",'SUMMARY DATA'!$H:$H=$D832)),
  IF(
    OR(
      ISNUMBER(SEARCH(""CDM CASH DEPOSIT"",$C832)),
      ISNUMBER(S"&amp;"EARCH(""CASH DEPOSIT"",$C832))
    ),
    """",
    IFERROR(TEXTJOIN(CHAR(10),TRUE,FILTER('SUMMARY DATA'!H:H,'SUMMARY DATA'!$D:$D=$C832,'SUMMARY DATA'!$B:$B=""RWS"",'SUMMARY DATA'!$H:$H=$D832)),"""")
  )
)"),"")</f>
        <v/>
      </c>
      <c r="I832" s="18" t="str">
        <f>IFERROR(__xludf.DUMMYFUNCTION("IF(H832="""","""",
SUM(ARRAYFORMULA(VALUE(SPLIT(H832,CHAR(10)))))
)"),"")</f>
        <v/>
      </c>
      <c r="J832" s="17" t="str">
        <f>IFERROR(__xludf.DUMMYFUNCTION("IFERROR(
  TEXTJOIN(CHAR(10),TRUE,FILTER('SUMMARY DATA'!I:I,'SUMMARY DATA'!$A:$A=$A832,'SUMMARY DATA'!$C:$C=$B832,'SUMMARY DATA'!$B:$B=""RWS"")),
  IF(
    OR(
      ISNUMBER(SEARCH(""CDM CASH DEPOSIT"",$C832)),
      ISNUMBER(SEARCH(""CASH DEPOSIT"",$C83"&amp;"2)),
      COUNTIFS('SUMMARY DATA'!$D:$D,$C832,'SUMMARY DATA'!$B:$B,""RWS"")&lt;&gt;1
    ),
    """",
    IFERROR(TEXTJOIN(CHAR(10),TRUE,FILTER('SUMMARY DATA'!I:I,'SUMMARY DATA'!$D:$D=$C832,'SUMMARY DATA'!$B:$B=""RWS"")),"""")
  )
)"),"")</f>
        <v/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Height="1" spans="1:27">
      <c r="A833" s="2" t="s">
        <v>2401</v>
      </c>
      <c r="B833" s="15">
        <v>46068</v>
      </c>
      <c r="C833" s="2" t="s">
        <v>2402</v>
      </c>
      <c r="D833" s="3">
        <v>105.5</v>
      </c>
      <c r="E833" s="16" t="str">
        <f>IFERROR(__xludf.DUMMYFUNCTION("IFERROR(
  TEXTJOIN(CHAR(10),TRUE,FILTER('SUMMARY DATA'!E:E,'SUMMARY DATA'!$A:$A=$A833,'SUMMARY DATA'!$C:$C=$B833,'SUMMARY DATA'!$B:$B=""RWS"")),
  IF(
    OR(
      ISNUMBER(SEARCH(""CDM CASH DEPOSIT"",$C833)),
      ISNUMBER(SEARCH(""CASH DEPOSIT"",$C83"&amp;"3)),
      COUNTIFS('SUMMARY DATA'!$D:$D,$C833,'SUMMARY DATA'!$B:$B,""RWS"")&lt;&gt;1
    ),
    """",
    IFERROR(TEXTJOIN(CHAR(10),TRUE,FILTER('SUMMARY DATA'!E:E,'SUMMARY DATA'!$D:$D=$C833,'SUMMARY DATA'!$B:$B=""RWS"")),"""")
  )
)"),"")</f>
        <v/>
      </c>
      <c r="F833" s="17" t="str">
        <f>IFERROR(__xludf.DUMMYFUNCTION("IFERROR(
  TEXTJOIN(CHAR(10),TRUE,FILTER('SUMMARY DATA'!F:F,'SUMMARY DATA'!$A:$A=$A833,'SUMMARY DATA'!$C:$C=$B833,'SUMMARY DATA'!$B:$B=""RWS"")),
  IF(
    OR(
      ISNUMBER(SEARCH(""CDM CASH DEPOSIT"",$C833)),
      ISNUMBER(SEARCH(""CASH DEPOSIT"",$C83"&amp;"3)),
      COUNTIFS('SUMMARY DATA'!$D:$D,$C833,'SUMMARY DATA'!$B:$B,""RWS"")&lt;&gt;1
    ),
    """",
    IFERROR(TEXTJOIN(CHAR(10),TRUE,FILTER('SUMMARY DATA'!F:F,'SUMMARY DATA'!$D:$D=$C833,'SUMMARY DATA'!$B:$B=""RWS"")),"""")
  )
)"),"")</f>
        <v/>
      </c>
      <c r="G833" s="17" t="str">
        <f>IFERROR(__xludf.DUMMYFUNCTION("IFERROR(
  TEXTJOIN(CHAR(10),TRUE,FILTER('SUMMARY DATA'!G:G,'SUMMARY DATA'!$A:$A=$A833,'SUMMARY DATA'!$C:$C=$B833,'SUMMARY DATA'!$B:$B=""RWS"")),
  IF(
    OR(
      ISNUMBER(SEARCH(""CDM CASH DEPOSIT"",$C833)),
      ISNUMBER(SEARCH(""CASH DEPOSIT"",$C83"&amp;"3)),
      COUNTIFS('SUMMARY DATA'!$D:$D,$C833,'SUMMARY DATA'!$B:$B,""RWS"")&lt;&gt;1
    ),
    """",
    IFERROR(TEXTJOIN(CHAR(10),TRUE,FILTER('SUMMARY DATA'!G:G,'SUMMARY DATA'!$D:$D=$C833,'SUMMARY DATA'!$B:$B=""RWS"")),"""")
  )
)"),"")</f>
        <v/>
      </c>
      <c r="H833" s="18" t="str">
        <f>IFERROR(__xludf.DUMMYFUNCTION("IFERROR(
  TEXTJOIN(CHAR(10),TRUE,FILTER('SUMMARY DATA'!H:H,'SUMMARY DATA'!$A:$A=$A833,'SUMMARY DATA'!$C:$C=$B833,'SUMMARY DATA'!$B:$B=""RWS"",'SUMMARY DATA'!$H:$H=$D833)),
  IF(
    OR(
      ISNUMBER(SEARCH(""CDM CASH DEPOSIT"",$C833)),
      ISNUMBER(S"&amp;"EARCH(""CASH DEPOSIT"",$C833))
    ),
    """",
    IFERROR(TEXTJOIN(CHAR(10),TRUE,FILTER('SUMMARY DATA'!H:H,'SUMMARY DATA'!$D:$D=$C833,'SUMMARY DATA'!$B:$B=""RWS"",'SUMMARY DATA'!$H:$H=$D833)),"""")
  )
)"),"")</f>
        <v/>
      </c>
      <c r="I833" s="18" t="str">
        <f>IFERROR(__xludf.DUMMYFUNCTION("IF(H833="""","""",
SUM(ARRAYFORMULA(VALUE(SPLIT(H833,CHAR(10)))))
)"),"")</f>
        <v/>
      </c>
      <c r="J833" s="17" t="str">
        <f>IFERROR(__xludf.DUMMYFUNCTION("IFERROR(
  TEXTJOIN(CHAR(10),TRUE,FILTER('SUMMARY DATA'!I:I,'SUMMARY DATA'!$A:$A=$A833,'SUMMARY DATA'!$C:$C=$B833,'SUMMARY DATA'!$B:$B=""RWS"")),
  IF(
    OR(
      ISNUMBER(SEARCH(""CDM CASH DEPOSIT"",$C833)),
      ISNUMBER(SEARCH(""CASH DEPOSIT"",$C83"&amp;"3)),
      COUNTIFS('SUMMARY DATA'!$D:$D,$C833,'SUMMARY DATA'!$B:$B,""RWS"")&lt;&gt;1
    ),
    """",
    IFERROR(TEXTJOIN(CHAR(10),TRUE,FILTER('SUMMARY DATA'!I:I,'SUMMARY DATA'!$D:$D=$C833,'SUMMARY DATA'!$B:$B=""RWS"")),"""")
  )
)"),"")</f>
        <v/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Height="1" spans="1:27">
      <c r="A834" s="2" t="s">
        <v>2403</v>
      </c>
      <c r="B834" s="15">
        <v>46068</v>
      </c>
      <c r="C834" s="2" t="s">
        <v>2404</v>
      </c>
      <c r="D834" s="3">
        <v>253.9</v>
      </c>
      <c r="E834" s="16" t="str">
        <f>IFERROR(__xludf.DUMMYFUNCTION("IFERROR(
  TEXTJOIN(CHAR(10),TRUE,FILTER('SUMMARY DATA'!E:E,'SUMMARY DATA'!$A:$A=$A834,'SUMMARY DATA'!$C:$C=$B834,'SUMMARY DATA'!$B:$B=""RWS"")),
  IF(
    OR(
      ISNUMBER(SEARCH(""CDM CASH DEPOSIT"",$C834)),
      ISNUMBER(SEARCH(""CASH DEPOSIT"",$C83"&amp;"4)),
      COUNTIFS('SUMMARY DATA'!$D:$D,$C834,'SUMMARY DATA'!$B:$B,""RWS"")&lt;&gt;1
    ),
    """",
    IFERROR(TEXTJOIN(CHAR(10),TRUE,FILTER('SUMMARY DATA'!E:E,'SUMMARY DATA'!$D:$D=$C834,'SUMMARY DATA'!$B:$B=""RWS"")),"""")
  )
)"),"")</f>
        <v/>
      </c>
      <c r="F834" s="17" t="str">
        <f>IFERROR(__xludf.DUMMYFUNCTION("IFERROR(
  TEXTJOIN(CHAR(10),TRUE,FILTER('SUMMARY DATA'!F:F,'SUMMARY DATA'!$A:$A=$A834,'SUMMARY DATA'!$C:$C=$B834,'SUMMARY DATA'!$B:$B=""RWS"")),
  IF(
    OR(
      ISNUMBER(SEARCH(""CDM CASH DEPOSIT"",$C834)),
      ISNUMBER(SEARCH(""CASH DEPOSIT"",$C83"&amp;"4)),
      COUNTIFS('SUMMARY DATA'!$D:$D,$C834,'SUMMARY DATA'!$B:$B,""RWS"")&lt;&gt;1
    ),
    """",
    IFERROR(TEXTJOIN(CHAR(10),TRUE,FILTER('SUMMARY DATA'!F:F,'SUMMARY DATA'!$D:$D=$C834,'SUMMARY DATA'!$B:$B=""RWS"")),"""")
  )
)"),"")</f>
        <v/>
      </c>
      <c r="G834" s="17" t="str">
        <f>IFERROR(__xludf.DUMMYFUNCTION("IFERROR(
  TEXTJOIN(CHAR(10),TRUE,FILTER('SUMMARY DATA'!G:G,'SUMMARY DATA'!$A:$A=$A834,'SUMMARY DATA'!$C:$C=$B834,'SUMMARY DATA'!$B:$B=""RWS"")),
  IF(
    OR(
      ISNUMBER(SEARCH(""CDM CASH DEPOSIT"",$C834)),
      ISNUMBER(SEARCH(""CASH DEPOSIT"",$C83"&amp;"4)),
      COUNTIFS('SUMMARY DATA'!$D:$D,$C834,'SUMMARY DATA'!$B:$B,""RWS"")&lt;&gt;1
    ),
    """",
    IFERROR(TEXTJOIN(CHAR(10),TRUE,FILTER('SUMMARY DATA'!G:G,'SUMMARY DATA'!$D:$D=$C834,'SUMMARY DATA'!$B:$B=""RWS"")),"""")
  )
)"),"")</f>
        <v/>
      </c>
      <c r="H834" s="18" t="str">
        <f>IFERROR(__xludf.DUMMYFUNCTION("IFERROR(
  TEXTJOIN(CHAR(10),TRUE,FILTER('SUMMARY DATA'!H:H,'SUMMARY DATA'!$A:$A=$A834,'SUMMARY DATA'!$C:$C=$B834,'SUMMARY DATA'!$B:$B=""RWS"",'SUMMARY DATA'!$H:$H=$D834)),
  IF(
    OR(
      ISNUMBER(SEARCH(""CDM CASH DEPOSIT"",$C834)),
      ISNUMBER(S"&amp;"EARCH(""CASH DEPOSIT"",$C834))
    ),
    """",
    IFERROR(TEXTJOIN(CHAR(10),TRUE,FILTER('SUMMARY DATA'!H:H,'SUMMARY DATA'!$D:$D=$C834,'SUMMARY DATA'!$B:$B=""RWS"",'SUMMARY DATA'!$H:$H=$D834)),"""")
  )
)"),"")</f>
        <v/>
      </c>
      <c r="I834" s="18" t="str">
        <f>IFERROR(__xludf.DUMMYFUNCTION("IF(H834="""","""",
SUM(ARRAYFORMULA(VALUE(SPLIT(H834,CHAR(10)))))
)"),"")</f>
        <v/>
      </c>
      <c r="J834" s="17" t="str">
        <f>IFERROR(__xludf.DUMMYFUNCTION("IFERROR(
  TEXTJOIN(CHAR(10),TRUE,FILTER('SUMMARY DATA'!I:I,'SUMMARY DATA'!$A:$A=$A834,'SUMMARY DATA'!$C:$C=$B834,'SUMMARY DATA'!$B:$B=""RWS"")),
  IF(
    OR(
      ISNUMBER(SEARCH(""CDM CASH DEPOSIT"",$C834)),
      ISNUMBER(SEARCH(""CASH DEPOSIT"",$C83"&amp;"4)),
      COUNTIFS('SUMMARY DATA'!$D:$D,$C834,'SUMMARY DATA'!$B:$B,""RWS"")&lt;&gt;1
    ),
    """",
    IFERROR(TEXTJOIN(CHAR(10),TRUE,FILTER('SUMMARY DATA'!I:I,'SUMMARY DATA'!$D:$D=$C834,'SUMMARY DATA'!$B:$B=""RWS"")),"""")
  )
)"),"")</f>
        <v/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Height="1" spans="1:27">
      <c r="A835" s="2" t="s">
        <v>2405</v>
      </c>
      <c r="B835" s="15">
        <v>46068</v>
      </c>
      <c r="C835" s="2" t="s">
        <v>2406</v>
      </c>
      <c r="D835" s="3">
        <v>376</v>
      </c>
      <c r="E835" s="16" t="str">
        <f>IFERROR(__xludf.DUMMYFUNCTION("IFERROR(
  TEXTJOIN(CHAR(10),TRUE,FILTER('SUMMARY DATA'!E:E,'SUMMARY DATA'!$A:$A=$A835,'SUMMARY DATA'!$C:$C=$B835,'SUMMARY DATA'!$B:$B=""RWS"")),
  IF(
    OR(
      ISNUMBER(SEARCH(""CDM CASH DEPOSIT"",$C835)),
      ISNUMBER(SEARCH(""CASH DEPOSIT"",$C83"&amp;"5)),
      COUNTIFS('SUMMARY DATA'!$D:$D,$C835,'SUMMARY DATA'!$B:$B,""RWS"")&lt;&gt;1
    ),
    """",
    IFERROR(TEXTJOIN(CHAR(10),TRUE,FILTER('SUMMARY DATA'!E:E,'SUMMARY DATA'!$D:$D=$C835,'SUMMARY DATA'!$B:$B=""RWS"")),"""")
  )
)"),"")</f>
        <v/>
      </c>
      <c r="F835" s="17" t="str">
        <f>IFERROR(__xludf.DUMMYFUNCTION("IFERROR(
  TEXTJOIN(CHAR(10),TRUE,FILTER('SUMMARY DATA'!F:F,'SUMMARY DATA'!$A:$A=$A835,'SUMMARY DATA'!$C:$C=$B835,'SUMMARY DATA'!$B:$B=""RWS"")),
  IF(
    OR(
      ISNUMBER(SEARCH(""CDM CASH DEPOSIT"",$C835)),
      ISNUMBER(SEARCH(""CASH DEPOSIT"",$C83"&amp;"5)),
      COUNTIFS('SUMMARY DATA'!$D:$D,$C835,'SUMMARY DATA'!$B:$B,""RWS"")&lt;&gt;1
    ),
    """",
    IFERROR(TEXTJOIN(CHAR(10),TRUE,FILTER('SUMMARY DATA'!F:F,'SUMMARY DATA'!$D:$D=$C835,'SUMMARY DATA'!$B:$B=""RWS"")),"""")
  )
)"),"")</f>
        <v/>
      </c>
      <c r="G835" s="17" t="str">
        <f>IFERROR(__xludf.DUMMYFUNCTION("IFERROR(
  TEXTJOIN(CHAR(10),TRUE,FILTER('SUMMARY DATA'!G:G,'SUMMARY DATA'!$A:$A=$A835,'SUMMARY DATA'!$C:$C=$B835,'SUMMARY DATA'!$B:$B=""RWS"")),
  IF(
    OR(
      ISNUMBER(SEARCH(""CDM CASH DEPOSIT"",$C835)),
      ISNUMBER(SEARCH(""CASH DEPOSIT"",$C83"&amp;"5)),
      COUNTIFS('SUMMARY DATA'!$D:$D,$C835,'SUMMARY DATA'!$B:$B,""RWS"")&lt;&gt;1
    ),
    """",
    IFERROR(TEXTJOIN(CHAR(10),TRUE,FILTER('SUMMARY DATA'!G:G,'SUMMARY DATA'!$D:$D=$C835,'SUMMARY DATA'!$B:$B=""RWS"")),"""")
  )
)"),"")</f>
        <v/>
      </c>
      <c r="H835" s="18" t="str">
        <f>IFERROR(__xludf.DUMMYFUNCTION("IFERROR(
  TEXTJOIN(CHAR(10),TRUE,FILTER('SUMMARY DATA'!H:H,'SUMMARY DATA'!$A:$A=$A835,'SUMMARY DATA'!$C:$C=$B835,'SUMMARY DATA'!$B:$B=""RWS"",'SUMMARY DATA'!$H:$H=$D835)),
  IF(
    OR(
      ISNUMBER(SEARCH(""CDM CASH DEPOSIT"",$C835)),
      ISNUMBER(S"&amp;"EARCH(""CASH DEPOSIT"",$C835))
    ),
    """",
    IFERROR(TEXTJOIN(CHAR(10),TRUE,FILTER('SUMMARY DATA'!H:H,'SUMMARY DATA'!$D:$D=$C835,'SUMMARY DATA'!$B:$B=""RWS"",'SUMMARY DATA'!$H:$H=$D835)),"""")
  )
)"),"")</f>
        <v/>
      </c>
      <c r="I835" s="18" t="str">
        <f>IFERROR(__xludf.DUMMYFUNCTION("IF(H835="""","""",
SUM(ARRAYFORMULA(VALUE(SPLIT(H835,CHAR(10)))))
)"),"")</f>
        <v/>
      </c>
      <c r="J835" s="17" t="str">
        <f>IFERROR(__xludf.DUMMYFUNCTION("IFERROR(
  TEXTJOIN(CHAR(10),TRUE,FILTER('SUMMARY DATA'!I:I,'SUMMARY DATA'!$A:$A=$A835,'SUMMARY DATA'!$C:$C=$B835,'SUMMARY DATA'!$B:$B=""RWS"")),
  IF(
    OR(
      ISNUMBER(SEARCH(""CDM CASH DEPOSIT"",$C835)),
      ISNUMBER(SEARCH(""CASH DEPOSIT"",$C83"&amp;"5)),
      COUNTIFS('SUMMARY DATA'!$D:$D,$C835,'SUMMARY DATA'!$B:$B,""RWS"")&lt;&gt;1
    ),
    """",
    IFERROR(TEXTJOIN(CHAR(10),TRUE,FILTER('SUMMARY DATA'!I:I,'SUMMARY DATA'!$D:$D=$C835,'SUMMARY DATA'!$B:$B=""RWS"")),"""")
  )
)"),"")</f>
        <v/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Height="1" spans="1:27">
      <c r="A836" s="2"/>
      <c r="B836" s="15">
        <v>46068</v>
      </c>
      <c r="C836" s="2" t="s">
        <v>2407</v>
      </c>
      <c r="D836" s="3">
        <v>10</v>
      </c>
      <c r="E836" s="16" t="str">
        <f>IFERROR(__xludf.DUMMYFUNCTION("IFERROR(
  TEXTJOIN(CHAR(10),TRUE,FILTER('SUMMARY DATA'!E:E,'SUMMARY DATA'!$A:$A=$A836,'SUMMARY DATA'!$C:$C=$B836,'SUMMARY DATA'!$B:$B=""RWS"")),
  IF(
    OR(
      ISNUMBER(SEARCH(""CDM CASH DEPOSIT"",$C836)),
      ISNUMBER(SEARCH(""CASH DEPOSIT"",$C83"&amp;"6)),
      COUNTIFS('SUMMARY DATA'!$D:$D,$C836,'SUMMARY DATA'!$B:$B,""RWS"")&lt;&gt;1
    ),
    """",
    IFERROR(TEXTJOIN(CHAR(10),TRUE,FILTER('SUMMARY DATA'!E:E,'SUMMARY DATA'!$D:$D=$C836,'SUMMARY DATA'!$B:$B=""RWS"")),"""")
  )
)"),"")</f>
        <v/>
      </c>
      <c r="F836" s="17" t="str">
        <f>IFERROR(__xludf.DUMMYFUNCTION("IFERROR(
  TEXTJOIN(CHAR(10),TRUE,FILTER('SUMMARY DATA'!F:F,'SUMMARY DATA'!$A:$A=$A836,'SUMMARY DATA'!$C:$C=$B836,'SUMMARY DATA'!$B:$B=""RWS"")),
  IF(
    OR(
      ISNUMBER(SEARCH(""CDM CASH DEPOSIT"",$C836)),
      ISNUMBER(SEARCH(""CASH DEPOSIT"",$C83"&amp;"6)),
      COUNTIFS('SUMMARY DATA'!$D:$D,$C836,'SUMMARY DATA'!$B:$B,""RWS"")&lt;&gt;1
    ),
    """",
    IFERROR(TEXTJOIN(CHAR(10),TRUE,FILTER('SUMMARY DATA'!F:F,'SUMMARY DATA'!$D:$D=$C836,'SUMMARY DATA'!$B:$B=""RWS"")),"""")
  )
)"),"")</f>
        <v/>
      </c>
      <c r="G836" s="17" t="str">
        <f>IFERROR(__xludf.DUMMYFUNCTION("IFERROR(
  TEXTJOIN(CHAR(10),TRUE,FILTER('SUMMARY DATA'!G:G,'SUMMARY DATA'!$A:$A=$A836,'SUMMARY DATA'!$C:$C=$B836,'SUMMARY DATA'!$B:$B=""RWS"")),
  IF(
    OR(
      ISNUMBER(SEARCH(""CDM CASH DEPOSIT"",$C836)),
      ISNUMBER(SEARCH(""CASH DEPOSIT"",$C83"&amp;"6)),
      COUNTIFS('SUMMARY DATA'!$D:$D,$C836,'SUMMARY DATA'!$B:$B,""RWS"")&lt;&gt;1
    ),
    """",
    IFERROR(TEXTJOIN(CHAR(10),TRUE,FILTER('SUMMARY DATA'!G:G,'SUMMARY DATA'!$D:$D=$C836,'SUMMARY DATA'!$B:$B=""RWS"")),"""")
  )
)"),"")</f>
        <v/>
      </c>
      <c r="H836" s="18" t="str">
        <f>IFERROR(__xludf.DUMMYFUNCTION("IFERROR(
  TEXTJOIN(CHAR(10),TRUE,FILTER('SUMMARY DATA'!H:H,'SUMMARY DATA'!$A:$A=$A836,'SUMMARY DATA'!$C:$C=$B836,'SUMMARY DATA'!$B:$B=""RWS"",'SUMMARY DATA'!$H:$H=$D836)),
  IF(
    OR(
      ISNUMBER(SEARCH(""CDM CASH DEPOSIT"",$C836)),
      ISNUMBER(S"&amp;"EARCH(""CASH DEPOSIT"",$C836))
    ),
    """",
    IFERROR(TEXTJOIN(CHAR(10),TRUE,FILTER('SUMMARY DATA'!H:H,'SUMMARY DATA'!$D:$D=$C836,'SUMMARY DATA'!$B:$B=""RWS"",'SUMMARY DATA'!$H:$H=$D836)),"""")
  )
)"),"")</f>
        <v/>
      </c>
      <c r="I836" s="18" t="str">
        <f>IFERROR(__xludf.DUMMYFUNCTION("IF(H836="""","""",
SUM(ARRAYFORMULA(VALUE(SPLIT(H836,CHAR(10)))))
)"),"")</f>
        <v/>
      </c>
      <c r="J836" s="17" t="str">
        <f>IFERROR(__xludf.DUMMYFUNCTION("IFERROR(
  TEXTJOIN(CHAR(10),TRUE,FILTER('SUMMARY DATA'!I:I,'SUMMARY DATA'!$A:$A=$A836,'SUMMARY DATA'!$C:$C=$B836,'SUMMARY DATA'!$B:$B=""RWS"")),
  IF(
    OR(
      ISNUMBER(SEARCH(""CDM CASH DEPOSIT"",$C836)),
      ISNUMBER(SEARCH(""CASH DEPOSIT"",$C83"&amp;"6)),
      COUNTIFS('SUMMARY DATA'!$D:$D,$C836,'SUMMARY DATA'!$B:$B,""RWS"")&lt;&gt;1
    ),
    """",
    IFERROR(TEXTJOIN(CHAR(10),TRUE,FILTER('SUMMARY DATA'!I:I,'SUMMARY DATA'!$D:$D=$C836,'SUMMARY DATA'!$B:$B=""RWS"")),"""")
  )
)"),"")</f>
        <v/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Height="1" spans="1:27">
      <c r="A837" s="2" t="s">
        <v>2408</v>
      </c>
      <c r="B837" s="15">
        <v>46068</v>
      </c>
      <c r="C837" s="2" t="s">
        <v>2409</v>
      </c>
      <c r="D837" s="3">
        <v>117</v>
      </c>
      <c r="E837" s="16" t="str">
        <f>IFERROR(__xludf.DUMMYFUNCTION("IFERROR(
  TEXTJOIN(CHAR(10),TRUE,FILTER('SUMMARY DATA'!E:E,'SUMMARY DATA'!$A:$A=$A837,'SUMMARY DATA'!$C:$C=$B837,'SUMMARY DATA'!$B:$B=""RWS"")),
  IF(
    OR(
      ISNUMBER(SEARCH(""CDM CASH DEPOSIT"",$C837)),
      ISNUMBER(SEARCH(""CASH DEPOSIT"",$C83"&amp;"7)),
      COUNTIFS('SUMMARY DATA'!$D:$D,$C837,'SUMMARY DATA'!$B:$B,""RWS"")&lt;&gt;1
    ),
    """",
    IFERROR(TEXTJOIN(CHAR(10),TRUE,FILTER('SUMMARY DATA'!E:E,'SUMMARY DATA'!$D:$D=$C837,'SUMMARY DATA'!$B:$B=""RWS"")),"""")
  )
)"),"")</f>
        <v/>
      </c>
      <c r="F837" s="17" t="str">
        <f>IFERROR(__xludf.DUMMYFUNCTION("IFERROR(
  TEXTJOIN(CHAR(10),TRUE,FILTER('SUMMARY DATA'!F:F,'SUMMARY DATA'!$A:$A=$A837,'SUMMARY DATA'!$C:$C=$B837,'SUMMARY DATA'!$B:$B=""RWS"")),
  IF(
    OR(
      ISNUMBER(SEARCH(""CDM CASH DEPOSIT"",$C837)),
      ISNUMBER(SEARCH(""CASH DEPOSIT"",$C83"&amp;"7)),
      COUNTIFS('SUMMARY DATA'!$D:$D,$C837,'SUMMARY DATA'!$B:$B,""RWS"")&lt;&gt;1
    ),
    """",
    IFERROR(TEXTJOIN(CHAR(10),TRUE,FILTER('SUMMARY DATA'!F:F,'SUMMARY DATA'!$D:$D=$C837,'SUMMARY DATA'!$B:$B=""RWS"")),"""")
  )
)"),"")</f>
        <v/>
      </c>
      <c r="G837" s="17" t="str">
        <f>IFERROR(__xludf.DUMMYFUNCTION("IFERROR(
  TEXTJOIN(CHAR(10),TRUE,FILTER('SUMMARY DATA'!G:G,'SUMMARY DATA'!$A:$A=$A837,'SUMMARY DATA'!$C:$C=$B837,'SUMMARY DATA'!$B:$B=""RWS"")),
  IF(
    OR(
      ISNUMBER(SEARCH(""CDM CASH DEPOSIT"",$C837)),
      ISNUMBER(SEARCH(""CASH DEPOSIT"",$C83"&amp;"7)),
      COUNTIFS('SUMMARY DATA'!$D:$D,$C837,'SUMMARY DATA'!$B:$B,""RWS"")&lt;&gt;1
    ),
    """",
    IFERROR(TEXTJOIN(CHAR(10),TRUE,FILTER('SUMMARY DATA'!G:G,'SUMMARY DATA'!$D:$D=$C837,'SUMMARY DATA'!$B:$B=""RWS"")),"""")
  )
)"),"")</f>
        <v/>
      </c>
      <c r="H837" s="18" t="str">
        <f>IFERROR(__xludf.DUMMYFUNCTION("IFERROR(
  TEXTJOIN(CHAR(10),TRUE,FILTER('SUMMARY DATA'!H:H,'SUMMARY DATA'!$A:$A=$A837,'SUMMARY DATA'!$C:$C=$B837,'SUMMARY DATA'!$B:$B=""RWS"",'SUMMARY DATA'!$H:$H=$D837)),
  IF(
    OR(
      ISNUMBER(SEARCH(""CDM CASH DEPOSIT"",$C837)),
      ISNUMBER(S"&amp;"EARCH(""CASH DEPOSIT"",$C837))
    ),
    """",
    IFERROR(TEXTJOIN(CHAR(10),TRUE,FILTER('SUMMARY DATA'!H:H,'SUMMARY DATA'!$D:$D=$C837,'SUMMARY DATA'!$B:$B=""RWS"",'SUMMARY DATA'!$H:$H=$D837)),"""")
  )
)"),"")</f>
        <v/>
      </c>
      <c r="I837" s="18" t="str">
        <f>IFERROR(__xludf.DUMMYFUNCTION("IF(H837="""","""",
SUM(ARRAYFORMULA(VALUE(SPLIT(H837,CHAR(10)))))
)"),"")</f>
        <v/>
      </c>
      <c r="J837" s="17" t="str">
        <f>IFERROR(__xludf.DUMMYFUNCTION("IFERROR(
  TEXTJOIN(CHAR(10),TRUE,FILTER('SUMMARY DATA'!I:I,'SUMMARY DATA'!$A:$A=$A837,'SUMMARY DATA'!$C:$C=$B837,'SUMMARY DATA'!$B:$B=""RWS"")),
  IF(
    OR(
      ISNUMBER(SEARCH(""CDM CASH DEPOSIT"",$C837)),
      ISNUMBER(SEARCH(""CASH DEPOSIT"",$C83"&amp;"7)),
      COUNTIFS('SUMMARY DATA'!$D:$D,$C837,'SUMMARY DATA'!$B:$B,""RWS"")&lt;&gt;1
    ),
    """",
    IFERROR(TEXTJOIN(CHAR(10),TRUE,FILTER('SUMMARY DATA'!I:I,'SUMMARY DATA'!$D:$D=$C837,'SUMMARY DATA'!$B:$B=""RWS"")),"""")
  )
)"),"")</f>
        <v/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Height="1" spans="1:27">
      <c r="A838" s="2" t="s">
        <v>2410</v>
      </c>
      <c r="B838" s="15">
        <v>46068</v>
      </c>
      <c r="C838" s="2" t="s">
        <v>2411</v>
      </c>
      <c r="D838" s="3">
        <v>78.74</v>
      </c>
      <c r="E838" s="16" t="str">
        <f>IFERROR(__xludf.DUMMYFUNCTION("IFERROR(
  TEXTJOIN(CHAR(10),TRUE,FILTER('SUMMARY DATA'!E:E,'SUMMARY DATA'!$A:$A=$A838,'SUMMARY DATA'!$C:$C=$B838,'SUMMARY DATA'!$B:$B=""RWS"")),
  IF(
    OR(
      ISNUMBER(SEARCH(""CDM CASH DEPOSIT"",$C838)),
      ISNUMBER(SEARCH(""CASH DEPOSIT"",$C83"&amp;"8)),
      COUNTIFS('SUMMARY DATA'!$D:$D,$C838,'SUMMARY DATA'!$B:$B,""RWS"")&lt;&gt;1
    ),
    """",
    IFERROR(TEXTJOIN(CHAR(10),TRUE,FILTER('SUMMARY DATA'!E:E,'SUMMARY DATA'!$D:$D=$C838,'SUMMARY DATA'!$B:$B=""RWS"")),"""")
  )
)"),"")</f>
        <v/>
      </c>
      <c r="F838" s="17" t="str">
        <f>IFERROR(__xludf.DUMMYFUNCTION("IFERROR(
  TEXTJOIN(CHAR(10),TRUE,FILTER('SUMMARY DATA'!F:F,'SUMMARY DATA'!$A:$A=$A838,'SUMMARY DATA'!$C:$C=$B838,'SUMMARY DATA'!$B:$B=""RWS"")),
  IF(
    OR(
      ISNUMBER(SEARCH(""CDM CASH DEPOSIT"",$C838)),
      ISNUMBER(SEARCH(""CASH DEPOSIT"",$C83"&amp;"8)),
      COUNTIFS('SUMMARY DATA'!$D:$D,$C838,'SUMMARY DATA'!$B:$B,""RWS"")&lt;&gt;1
    ),
    """",
    IFERROR(TEXTJOIN(CHAR(10),TRUE,FILTER('SUMMARY DATA'!F:F,'SUMMARY DATA'!$D:$D=$C838,'SUMMARY DATA'!$B:$B=""RWS"")),"""")
  )
)"),"")</f>
        <v/>
      </c>
      <c r="G838" s="17" t="str">
        <f>IFERROR(__xludf.DUMMYFUNCTION("IFERROR(
  TEXTJOIN(CHAR(10),TRUE,FILTER('SUMMARY DATA'!G:G,'SUMMARY DATA'!$A:$A=$A838,'SUMMARY DATA'!$C:$C=$B838,'SUMMARY DATA'!$B:$B=""RWS"")),
  IF(
    OR(
      ISNUMBER(SEARCH(""CDM CASH DEPOSIT"",$C838)),
      ISNUMBER(SEARCH(""CASH DEPOSIT"",$C83"&amp;"8)),
      COUNTIFS('SUMMARY DATA'!$D:$D,$C838,'SUMMARY DATA'!$B:$B,""RWS"")&lt;&gt;1
    ),
    """",
    IFERROR(TEXTJOIN(CHAR(10),TRUE,FILTER('SUMMARY DATA'!G:G,'SUMMARY DATA'!$D:$D=$C838,'SUMMARY DATA'!$B:$B=""RWS"")),"""")
  )
)"),"")</f>
        <v/>
      </c>
      <c r="H838" s="18" t="str">
        <f>IFERROR(__xludf.DUMMYFUNCTION("IFERROR(
  TEXTJOIN(CHAR(10),TRUE,FILTER('SUMMARY DATA'!H:H,'SUMMARY DATA'!$A:$A=$A838,'SUMMARY DATA'!$C:$C=$B838,'SUMMARY DATA'!$B:$B=""RWS"",'SUMMARY DATA'!$H:$H=$D838)),
  IF(
    OR(
      ISNUMBER(SEARCH(""CDM CASH DEPOSIT"",$C838)),
      ISNUMBER(S"&amp;"EARCH(""CASH DEPOSIT"",$C838))
    ),
    """",
    IFERROR(TEXTJOIN(CHAR(10),TRUE,FILTER('SUMMARY DATA'!H:H,'SUMMARY DATA'!$D:$D=$C838,'SUMMARY DATA'!$B:$B=""RWS"",'SUMMARY DATA'!$H:$H=$D838)),"""")
  )
)"),"")</f>
        <v/>
      </c>
      <c r="I838" s="18" t="str">
        <f>IFERROR(__xludf.DUMMYFUNCTION("IF(H838="""","""",
SUM(ARRAYFORMULA(VALUE(SPLIT(H838,CHAR(10)))))
)"),"")</f>
        <v/>
      </c>
      <c r="J838" s="17" t="str">
        <f>IFERROR(__xludf.DUMMYFUNCTION("IFERROR(
  TEXTJOIN(CHAR(10),TRUE,FILTER('SUMMARY DATA'!I:I,'SUMMARY DATA'!$A:$A=$A838,'SUMMARY DATA'!$C:$C=$B838,'SUMMARY DATA'!$B:$B=""RWS"")),
  IF(
    OR(
      ISNUMBER(SEARCH(""CDM CASH DEPOSIT"",$C838)),
      ISNUMBER(SEARCH(""CASH DEPOSIT"",$C83"&amp;"8)),
      COUNTIFS('SUMMARY DATA'!$D:$D,$C838,'SUMMARY DATA'!$B:$B,""RWS"")&lt;&gt;1
    ),
    """",
    IFERROR(TEXTJOIN(CHAR(10),TRUE,FILTER('SUMMARY DATA'!I:I,'SUMMARY DATA'!$D:$D=$C838,'SUMMARY DATA'!$B:$B=""RWS"")),"""")
  )
)"),"")</f>
        <v/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Height="1" spans="1:27">
      <c r="A839" s="2" t="s">
        <v>2412</v>
      </c>
      <c r="B839" s="15">
        <v>46068</v>
      </c>
      <c r="C839" s="2" t="s">
        <v>2413</v>
      </c>
      <c r="D839" s="3">
        <v>147.91</v>
      </c>
      <c r="E839" s="16" t="str">
        <f>IFERROR(__xludf.DUMMYFUNCTION("IFERROR(
  TEXTJOIN(CHAR(10),TRUE,FILTER('SUMMARY DATA'!E:E,'SUMMARY DATA'!$A:$A=$A839,'SUMMARY DATA'!$C:$C=$B839,'SUMMARY DATA'!$B:$B=""RWS"")),
  IF(
    OR(
      ISNUMBER(SEARCH(""CDM CASH DEPOSIT"",$C839)),
      ISNUMBER(SEARCH(""CASH DEPOSIT"",$C83"&amp;"9)),
      COUNTIFS('SUMMARY DATA'!$D:$D,$C839,'SUMMARY DATA'!$B:$B,""RWS"")&lt;&gt;1
    ),
    """",
    IFERROR(TEXTJOIN(CHAR(10),TRUE,FILTER('SUMMARY DATA'!E:E,'SUMMARY DATA'!$D:$D=$C839,'SUMMARY DATA'!$B:$B=""RWS"")),"""")
  )
)"),"")</f>
        <v/>
      </c>
      <c r="F839" s="17" t="str">
        <f>IFERROR(__xludf.DUMMYFUNCTION("IFERROR(
  TEXTJOIN(CHAR(10),TRUE,FILTER('SUMMARY DATA'!F:F,'SUMMARY DATA'!$A:$A=$A839,'SUMMARY DATA'!$C:$C=$B839,'SUMMARY DATA'!$B:$B=""RWS"")),
  IF(
    OR(
      ISNUMBER(SEARCH(""CDM CASH DEPOSIT"",$C839)),
      ISNUMBER(SEARCH(""CASH DEPOSIT"",$C83"&amp;"9)),
      COUNTIFS('SUMMARY DATA'!$D:$D,$C839,'SUMMARY DATA'!$B:$B,""RWS"")&lt;&gt;1
    ),
    """",
    IFERROR(TEXTJOIN(CHAR(10),TRUE,FILTER('SUMMARY DATA'!F:F,'SUMMARY DATA'!$D:$D=$C839,'SUMMARY DATA'!$B:$B=""RWS"")),"""")
  )
)"),"")</f>
        <v/>
      </c>
      <c r="G839" s="17" t="str">
        <f>IFERROR(__xludf.DUMMYFUNCTION("IFERROR(
  TEXTJOIN(CHAR(10),TRUE,FILTER('SUMMARY DATA'!G:G,'SUMMARY DATA'!$A:$A=$A839,'SUMMARY DATA'!$C:$C=$B839,'SUMMARY DATA'!$B:$B=""RWS"")),
  IF(
    OR(
      ISNUMBER(SEARCH(""CDM CASH DEPOSIT"",$C839)),
      ISNUMBER(SEARCH(""CASH DEPOSIT"",$C83"&amp;"9)),
      COUNTIFS('SUMMARY DATA'!$D:$D,$C839,'SUMMARY DATA'!$B:$B,""RWS"")&lt;&gt;1
    ),
    """",
    IFERROR(TEXTJOIN(CHAR(10),TRUE,FILTER('SUMMARY DATA'!G:G,'SUMMARY DATA'!$D:$D=$C839,'SUMMARY DATA'!$B:$B=""RWS"")),"""")
  )
)"),"")</f>
        <v/>
      </c>
      <c r="H839" s="18" t="str">
        <f>IFERROR(__xludf.DUMMYFUNCTION("IFERROR(
  TEXTJOIN(CHAR(10),TRUE,FILTER('SUMMARY DATA'!H:H,'SUMMARY DATA'!$A:$A=$A839,'SUMMARY DATA'!$C:$C=$B839,'SUMMARY DATA'!$B:$B=""RWS"",'SUMMARY DATA'!$H:$H=$D839)),
  IF(
    OR(
      ISNUMBER(SEARCH(""CDM CASH DEPOSIT"",$C839)),
      ISNUMBER(S"&amp;"EARCH(""CASH DEPOSIT"",$C839))
    ),
    """",
    IFERROR(TEXTJOIN(CHAR(10),TRUE,FILTER('SUMMARY DATA'!H:H,'SUMMARY DATA'!$D:$D=$C839,'SUMMARY DATA'!$B:$B=""RWS"",'SUMMARY DATA'!$H:$H=$D839)),"""")
  )
)"),"")</f>
        <v/>
      </c>
      <c r="I839" s="18" t="str">
        <f>IFERROR(__xludf.DUMMYFUNCTION("IF(H839="""","""",
SUM(ARRAYFORMULA(VALUE(SPLIT(H839,CHAR(10)))))
)"),"")</f>
        <v/>
      </c>
      <c r="J839" s="17" t="str">
        <f>IFERROR(__xludf.DUMMYFUNCTION("IFERROR(
  TEXTJOIN(CHAR(10),TRUE,FILTER('SUMMARY DATA'!I:I,'SUMMARY DATA'!$A:$A=$A839,'SUMMARY DATA'!$C:$C=$B839,'SUMMARY DATA'!$B:$B=""RWS"")),
  IF(
    OR(
      ISNUMBER(SEARCH(""CDM CASH DEPOSIT"",$C839)),
      ISNUMBER(SEARCH(""CASH DEPOSIT"",$C83"&amp;"9)),
      COUNTIFS('SUMMARY DATA'!$D:$D,$C839,'SUMMARY DATA'!$B:$B,""RWS"")&lt;&gt;1
    ),
    """",
    IFERROR(TEXTJOIN(CHAR(10),TRUE,FILTER('SUMMARY DATA'!I:I,'SUMMARY DATA'!$D:$D=$C839,'SUMMARY DATA'!$B:$B=""RWS"")),"""")
  )
)"),"")</f>
        <v/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Height="1" spans="1:27">
      <c r="A840" s="2" t="s">
        <v>2414</v>
      </c>
      <c r="B840" s="15">
        <v>46069</v>
      </c>
      <c r="C840" s="2" t="s">
        <v>2415</v>
      </c>
      <c r="D840" s="3">
        <v>23.97</v>
      </c>
      <c r="E840" s="16" t="str">
        <f>IFERROR(__xludf.DUMMYFUNCTION("IFERROR(
  TEXTJOIN(CHAR(10),TRUE,FILTER('SUMMARY DATA'!E:E,'SUMMARY DATA'!$A:$A=$A840,'SUMMARY DATA'!$C:$C=$B840,'SUMMARY DATA'!$B:$B=""RWS"")),
  IF(
    OR(
      ISNUMBER(SEARCH(""CDM CASH DEPOSIT"",$C840)),
      ISNUMBER(SEARCH(""CASH DEPOSIT"",$C84"&amp;"0)),
      COUNTIFS('SUMMARY DATA'!$D:$D,$C840,'SUMMARY DATA'!$B:$B,""RWS"")&lt;&gt;1
    ),
    """",
    IFERROR(TEXTJOIN(CHAR(10),TRUE,FILTER('SUMMARY DATA'!E:E,'SUMMARY DATA'!$D:$D=$C840,'SUMMARY DATA'!$B:$B=""RWS"")),"""")
  )
)"),"")</f>
        <v/>
      </c>
      <c r="F840" s="17" t="str">
        <f>IFERROR(__xludf.DUMMYFUNCTION("IFERROR(
  TEXTJOIN(CHAR(10),TRUE,FILTER('SUMMARY DATA'!F:F,'SUMMARY DATA'!$A:$A=$A840,'SUMMARY DATA'!$C:$C=$B840,'SUMMARY DATA'!$B:$B=""RWS"")),
  IF(
    OR(
      ISNUMBER(SEARCH(""CDM CASH DEPOSIT"",$C840)),
      ISNUMBER(SEARCH(""CASH DEPOSIT"",$C84"&amp;"0)),
      COUNTIFS('SUMMARY DATA'!$D:$D,$C840,'SUMMARY DATA'!$B:$B,""RWS"")&lt;&gt;1
    ),
    """",
    IFERROR(TEXTJOIN(CHAR(10),TRUE,FILTER('SUMMARY DATA'!F:F,'SUMMARY DATA'!$D:$D=$C840,'SUMMARY DATA'!$B:$B=""RWS"")),"""")
  )
)"),"")</f>
        <v/>
      </c>
      <c r="G840" s="17" t="str">
        <f>IFERROR(__xludf.DUMMYFUNCTION("IFERROR(
  TEXTJOIN(CHAR(10),TRUE,FILTER('SUMMARY DATA'!G:G,'SUMMARY DATA'!$A:$A=$A840,'SUMMARY DATA'!$C:$C=$B840,'SUMMARY DATA'!$B:$B=""RWS"")),
  IF(
    OR(
      ISNUMBER(SEARCH(""CDM CASH DEPOSIT"",$C840)),
      ISNUMBER(SEARCH(""CASH DEPOSIT"",$C84"&amp;"0)),
      COUNTIFS('SUMMARY DATA'!$D:$D,$C840,'SUMMARY DATA'!$B:$B,""RWS"")&lt;&gt;1
    ),
    """",
    IFERROR(TEXTJOIN(CHAR(10),TRUE,FILTER('SUMMARY DATA'!G:G,'SUMMARY DATA'!$D:$D=$C840,'SUMMARY DATA'!$B:$B=""RWS"")),"""")
  )
)"),"")</f>
        <v/>
      </c>
      <c r="H840" s="18" t="str">
        <f>IFERROR(__xludf.DUMMYFUNCTION("IFERROR(
  TEXTJOIN(CHAR(10),TRUE,FILTER('SUMMARY DATA'!H:H,'SUMMARY DATA'!$A:$A=$A840,'SUMMARY DATA'!$C:$C=$B840,'SUMMARY DATA'!$B:$B=""RWS"",'SUMMARY DATA'!$H:$H=$D840)),
  IF(
    OR(
      ISNUMBER(SEARCH(""CDM CASH DEPOSIT"",$C840)),
      ISNUMBER(S"&amp;"EARCH(""CASH DEPOSIT"",$C840))
    ),
    """",
    IFERROR(TEXTJOIN(CHAR(10),TRUE,FILTER('SUMMARY DATA'!H:H,'SUMMARY DATA'!$D:$D=$C840,'SUMMARY DATA'!$B:$B=""RWS"",'SUMMARY DATA'!$H:$H=$D840)),"""")
  )
)"),"")</f>
        <v/>
      </c>
      <c r="I840" s="18" t="str">
        <f>IFERROR(__xludf.DUMMYFUNCTION("IF(H840="""","""",
SUM(ARRAYFORMULA(VALUE(SPLIT(H840,CHAR(10)))))
)"),"")</f>
        <v/>
      </c>
      <c r="J840" s="17" t="str">
        <f>IFERROR(__xludf.DUMMYFUNCTION("IFERROR(
  TEXTJOIN(CHAR(10),TRUE,FILTER('SUMMARY DATA'!I:I,'SUMMARY DATA'!$A:$A=$A840,'SUMMARY DATA'!$C:$C=$B840,'SUMMARY DATA'!$B:$B=""RWS"")),
  IF(
    OR(
      ISNUMBER(SEARCH(""CDM CASH DEPOSIT"",$C840)),
      ISNUMBER(SEARCH(""CASH DEPOSIT"",$C84"&amp;"0)),
      COUNTIFS('SUMMARY DATA'!$D:$D,$C840,'SUMMARY DATA'!$B:$B,""RWS"")&lt;&gt;1
    ),
    """",
    IFERROR(TEXTJOIN(CHAR(10),TRUE,FILTER('SUMMARY DATA'!I:I,'SUMMARY DATA'!$D:$D=$C840,'SUMMARY DATA'!$B:$B=""RWS"")),"""")
  )
)"),"")</f>
        <v/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Height="1" spans="1:27">
      <c r="A841" s="2" t="s">
        <v>2416</v>
      </c>
      <c r="B841" s="15">
        <v>46069</v>
      </c>
      <c r="C841" s="2" t="s">
        <v>2417</v>
      </c>
      <c r="D841" s="3">
        <v>1176</v>
      </c>
      <c r="E841" s="16" t="str">
        <f>IFERROR(__xludf.DUMMYFUNCTION("IFERROR(
  TEXTJOIN(CHAR(10),TRUE,FILTER('SUMMARY DATA'!E:E,'SUMMARY DATA'!$A:$A=$A841,'SUMMARY DATA'!$C:$C=$B841,'SUMMARY DATA'!$B:$B=""RWS"")),
  IF(
    OR(
      ISNUMBER(SEARCH(""CDM CASH DEPOSIT"",$C841)),
      ISNUMBER(SEARCH(""CASH DEPOSIT"",$C84"&amp;"1)),
      COUNTIFS('SUMMARY DATA'!$D:$D,$C841,'SUMMARY DATA'!$B:$B,""RWS"")&lt;&gt;1
    ),
    """",
    IFERROR(TEXTJOIN(CHAR(10),TRUE,FILTER('SUMMARY DATA'!E:E,'SUMMARY DATA'!$D:$D=$C841,'SUMMARY DATA'!$B:$B=""RWS"")),"""")
  )
)"),"")</f>
        <v/>
      </c>
      <c r="F841" s="17" t="str">
        <f>IFERROR(__xludf.DUMMYFUNCTION("IFERROR(
  TEXTJOIN(CHAR(10),TRUE,FILTER('SUMMARY DATA'!F:F,'SUMMARY DATA'!$A:$A=$A841,'SUMMARY DATA'!$C:$C=$B841,'SUMMARY DATA'!$B:$B=""RWS"")),
  IF(
    OR(
      ISNUMBER(SEARCH(""CDM CASH DEPOSIT"",$C841)),
      ISNUMBER(SEARCH(""CASH DEPOSIT"",$C84"&amp;"1)),
      COUNTIFS('SUMMARY DATA'!$D:$D,$C841,'SUMMARY DATA'!$B:$B,""RWS"")&lt;&gt;1
    ),
    """",
    IFERROR(TEXTJOIN(CHAR(10),TRUE,FILTER('SUMMARY DATA'!F:F,'SUMMARY DATA'!$D:$D=$C841,'SUMMARY DATA'!$B:$B=""RWS"")),"""")
  )
)"),"")</f>
        <v/>
      </c>
      <c r="G841" s="17" t="str">
        <f>IFERROR(__xludf.DUMMYFUNCTION("IFERROR(
  TEXTJOIN(CHAR(10),TRUE,FILTER('SUMMARY DATA'!G:G,'SUMMARY DATA'!$A:$A=$A841,'SUMMARY DATA'!$C:$C=$B841,'SUMMARY DATA'!$B:$B=""RWS"")),
  IF(
    OR(
      ISNUMBER(SEARCH(""CDM CASH DEPOSIT"",$C841)),
      ISNUMBER(SEARCH(""CASH DEPOSIT"",$C84"&amp;"1)),
      COUNTIFS('SUMMARY DATA'!$D:$D,$C841,'SUMMARY DATA'!$B:$B,""RWS"")&lt;&gt;1
    ),
    """",
    IFERROR(TEXTJOIN(CHAR(10),TRUE,FILTER('SUMMARY DATA'!G:G,'SUMMARY DATA'!$D:$D=$C841,'SUMMARY DATA'!$B:$B=""RWS"")),"""")
  )
)"),"")</f>
        <v/>
      </c>
      <c r="H841" s="18" t="str">
        <f>IFERROR(__xludf.DUMMYFUNCTION("IFERROR(
  TEXTJOIN(CHAR(10),TRUE,FILTER('SUMMARY DATA'!H:H,'SUMMARY DATA'!$A:$A=$A841,'SUMMARY DATA'!$C:$C=$B841,'SUMMARY DATA'!$B:$B=""RWS"",'SUMMARY DATA'!$H:$H=$D841)),
  IF(
    OR(
      ISNUMBER(SEARCH(""CDM CASH DEPOSIT"",$C841)),
      ISNUMBER(S"&amp;"EARCH(""CASH DEPOSIT"",$C841))
    ),
    """",
    IFERROR(TEXTJOIN(CHAR(10),TRUE,FILTER('SUMMARY DATA'!H:H,'SUMMARY DATA'!$D:$D=$C841,'SUMMARY DATA'!$B:$B=""RWS"",'SUMMARY DATA'!$H:$H=$D841)),"""")
  )
)"),"")</f>
        <v/>
      </c>
      <c r="I841" s="18" t="str">
        <f>IFERROR(__xludf.DUMMYFUNCTION("IF(H841="""","""",
SUM(ARRAYFORMULA(VALUE(SPLIT(H841,CHAR(10)))))
)"),"")</f>
        <v/>
      </c>
      <c r="J841" s="17" t="str">
        <f>IFERROR(__xludf.DUMMYFUNCTION("IFERROR(
  TEXTJOIN(CHAR(10),TRUE,FILTER('SUMMARY DATA'!I:I,'SUMMARY DATA'!$A:$A=$A841,'SUMMARY DATA'!$C:$C=$B841,'SUMMARY DATA'!$B:$B=""RWS"")),
  IF(
    OR(
      ISNUMBER(SEARCH(""CDM CASH DEPOSIT"",$C841)),
      ISNUMBER(SEARCH(""CASH DEPOSIT"",$C84"&amp;"1)),
      COUNTIFS('SUMMARY DATA'!$D:$D,$C841,'SUMMARY DATA'!$B:$B,""RWS"")&lt;&gt;1
    ),
    """",
    IFERROR(TEXTJOIN(CHAR(10),TRUE,FILTER('SUMMARY DATA'!I:I,'SUMMARY DATA'!$D:$D=$C841,'SUMMARY DATA'!$B:$B=""RWS"")),"""")
  )
)"),"")</f>
        <v/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Height="1" spans="1:27">
      <c r="A842" s="2" t="s">
        <v>2418</v>
      </c>
      <c r="B842" s="15">
        <v>46069</v>
      </c>
      <c r="C842" s="2" t="s">
        <v>2419</v>
      </c>
      <c r="D842" s="3">
        <v>590</v>
      </c>
      <c r="E842" s="16" t="str">
        <f>IFERROR(__xludf.DUMMYFUNCTION("IFERROR(
  TEXTJOIN(CHAR(10),TRUE,FILTER('SUMMARY DATA'!E:E,'SUMMARY DATA'!$A:$A=$A842,'SUMMARY DATA'!$C:$C=$B842,'SUMMARY DATA'!$B:$B=""RWS"")),
  IF(
    OR(
      ISNUMBER(SEARCH(""CDM CASH DEPOSIT"",$C842)),
      ISNUMBER(SEARCH(""CASH DEPOSIT"",$C84"&amp;"2)),
      COUNTIFS('SUMMARY DATA'!$D:$D,$C842,'SUMMARY DATA'!$B:$B,""RWS"")&lt;&gt;1
    ),
    """",
    IFERROR(TEXTJOIN(CHAR(10),TRUE,FILTER('SUMMARY DATA'!E:E,'SUMMARY DATA'!$D:$D=$C842,'SUMMARY DATA'!$B:$B=""RWS"")),"""")
  )
)"),"")</f>
        <v/>
      </c>
      <c r="F842" s="17" t="str">
        <f>IFERROR(__xludf.DUMMYFUNCTION("IFERROR(
  TEXTJOIN(CHAR(10),TRUE,FILTER('SUMMARY DATA'!F:F,'SUMMARY DATA'!$A:$A=$A842,'SUMMARY DATA'!$C:$C=$B842,'SUMMARY DATA'!$B:$B=""RWS"")),
  IF(
    OR(
      ISNUMBER(SEARCH(""CDM CASH DEPOSIT"",$C842)),
      ISNUMBER(SEARCH(""CASH DEPOSIT"",$C84"&amp;"2)),
      COUNTIFS('SUMMARY DATA'!$D:$D,$C842,'SUMMARY DATA'!$B:$B,""RWS"")&lt;&gt;1
    ),
    """",
    IFERROR(TEXTJOIN(CHAR(10),TRUE,FILTER('SUMMARY DATA'!F:F,'SUMMARY DATA'!$D:$D=$C842,'SUMMARY DATA'!$B:$B=""RWS"")),"""")
  )
)"),"")</f>
        <v/>
      </c>
      <c r="G842" s="17" t="str">
        <f>IFERROR(__xludf.DUMMYFUNCTION("IFERROR(
  TEXTJOIN(CHAR(10),TRUE,FILTER('SUMMARY DATA'!G:G,'SUMMARY DATA'!$A:$A=$A842,'SUMMARY DATA'!$C:$C=$B842,'SUMMARY DATA'!$B:$B=""RWS"")),
  IF(
    OR(
      ISNUMBER(SEARCH(""CDM CASH DEPOSIT"",$C842)),
      ISNUMBER(SEARCH(""CASH DEPOSIT"",$C84"&amp;"2)),
      COUNTIFS('SUMMARY DATA'!$D:$D,$C842,'SUMMARY DATA'!$B:$B,""RWS"")&lt;&gt;1
    ),
    """",
    IFERROR(TEXTJOIN(CHAR(10),TRUE,FILTER('SUMMARY DATA'!G:G,'SUMMARY DATA'!$D:$D=$C842,'SUMMARY DATA'!$B:$B=""RWS"")),"""")
  )
)"),"")</f>
        <v/>
      </c>
      <c r="H842" s="18" t="str">
        <f>IFERROR(__xludf.DUMMYFUNCTION("IFERROR(
  TEXTJOIN(CHAR(10),TRUE,FILTER('SUMMARY DATA'!H:H,'SUMMARY DATA'!$A:$A=$A842,'SUMMARY DATA'!$C:$C=$B842,'SUMMARY DATA'!$B:$B=""RWS"",'SUMMARY DATA'!$H:$H=$D842)),
  IF(
    OR(
      ISNUMBER(SEARCH(""CDM CASH DEPOSIT"",$C842)),
      ISNUMBER(S"&amp;"EARCH(""CASH DEPOSIT"",$C842))
    ),
    """",
    IFERROR(TEXTJOIN(CHAR(10),TRUE,FILTER('SUMMARY DATA'!H:H,'SUMMARY DATA'!$D:$D=$C842,'SUMMARY DATA'!$B:$B=""RWS"",'SUMMARY DATA'!$H:$H=$D842)),"""")
  )
)"),"")</f>
        <v/>
      </c>
      <c r="I842" s="18" t="str">
        <f>IFERROR(__xludf.DUMMYFUNCTION("IF(H842="""","""",
SUM(ARRAYFORMULA(VALUE(SPLIT(H842,CHAR(10)))))
)"),"")</f>
        <v/>
      </c>
      <c r="J842" s="17" t="str">
        <f>IFERROR(__xludf.DUMMYFUNCTION("IFERROR(
  TEXTJOIN(CHAR(10),TRUE,FILTER('SUMMARY DATA'!I:I,'SUMMARY DATA'!$A:$A=$A842,'SUMMARY DATA'!$C:$C=$B842,'SUMMARY DATA'!$B:$B=""RWS"")),
  IF(
    OR(
      ISNUMBER(SEARCH(""CDM CASH DEPOSIT"",$C842)),
      ISNUMBER(SEARCH(""CASH DEPOSIT"",$C84"&amp;"2)),
      COUNTIFS('SUMMARY DATA'!$D:$D,$C842,'SUMMARY DATA'!$B:$B,""RWS"")&lt;&gt;1
    ),
    """",
    IFERROR(TEXTJOIN(CHAR(10),TRUE,FILTER('SUMMARY DATA'!I:I,'SUMMARY DATA'!$D:$D=$C842,'SUMMARY DATA'!$B:$B=""RWS"")),"""")
  )
)"),"")</f>
        <v/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Height="1" spans="1:27">
      <c r="A843" s="2" t="s">
        <v>2420</v>
      </c>
      <c r="B843" s="15">
        <v>46069</v>
      </c>
      <c r="C843" s="2" t="s">
        <v>2421</v>
      </c>
      <c r="D843" s="3">
        <v>129.03</v>
      </c>
      <c r="E843" s="16" t="str">
        <f>IFERROR(__xludf.DUMMYFUNCTION("IFERROR(
  TEXTJOIN(CHAR(10),TRUE,FILTER('SUMMARY DATA'!E:E,'SUMMARY DATA'!$A:$A=$A843,'SUMMARY DATA'!$C:$C=$B843,'SUMMARY DATA'!$B:$B=""RWS"")),
  IF(
    OR(
      ISNUMBER(SEARCH(""CDM CASH DEPOSIT"",$C843)),
      ISNUMBER(SEARCH(""CASH DEPOSIT"",$C84"&amp;"3)),
      COUNTIFS('SUMMARY DATA'!$D:$D,$C843,'SUMMARY DATA'!$B:$B,""RWS"")&lt;&gt;1
    ),
    """",
    IFERROR(TEXTJOIN(CHAR(10),TRUE,FILTER('SUMMARY DATA'!E:E,'SUMMARY DATA'!$D:$D=$C843,'SUMMARY DATA'!$B:$B=""RWS"")),"""")
  )
)"),"")</f>
        <v/>
      </c>
      <c r="F843" s="17" t="str">
        <f>IFERROR(__xludf.DUMMYFUNCTION("IFERROR(
  TEXTJOIN(CHAR(10),TRUE,FILTER('SUMMARY DATA'!F:F,'SUMMARY DATA'!$A:$A=$A843,'SUMMARY DATA'!$C:$C=$B843,'SUMMARY DATA'!$B:$B=""RWS"")),
  IF(
    OR(
      ISNUMBER(SEARCH(""CDM CASH DEPOSIT"",$C843)),
      ISNUMBER(SEARCH(""CASH DEPOSIT"",$C84"&amp;"3)),
      COUNTIFS('SUMMARY DATA'!$D:$D,$C843,'SUMMARY DATA'!$B:$B,""RWS"")&lt;&gt;1
    ),
    """",
    IFERROR(TEXTJOIN(CHAR(10),TRUE,FILTER('SUMMARY DATA'!F:F,'SUMMARY DATA'!$D:$D=$C843,'SUMMARY DATA'!$B:$B=""RWS"")),"""")
  )
)"),"")</f>
        <v/>
      </c>
      <c r="G843" s="17" t="str">
        <f>IFERROR(__xludf.DUMMYFUNCTION("IFERROR(
  TEXTJOIN(CHAR(10),TRUE,FILTER('SUMMARY DATA'!G:G,'SUMMARY DATA'!$A:$A=$A843,'SUMMARY DATA'!$C:$C=$B843,'SUMMARY DATA'!$B:$B=""RWS"")),
  IF(
    OR(
      ISNUMBER(SEARCH(""CDM CASH DEPOSIT"",$C843)),
      ISNUMBER(SEARCH(""CASH DEPOSIT"",$C84"&amp;"3)),
      COUNTIFS('SUMMARY DATA'!$D:$D,$C843,'SUMMARY DATA'!$B:$B,""RWS"")&lt;&gt;1
    ),
    """",
    IFERROR(TEXTJOIN(CHAR(10),TRUE,FILTER('SUMMARY DATA'!G:G,'SUMMARY DATA'!$D:$D=$C843,'SUMMARY DATA'!$B:$B=""RWS"")),"""")
  )
)"),"")</f>
        <v/>
      </c>
      <c r="H843" s="18" t="str">
        <f>IFERROR(__xludf.DUMMYFUNCTION("IFERROR(
  TEXTJOIN(CHAR(10),TRUE,FILTER('SUMMARY DATA'!H:H,'SUMMARY DATA'!$A:$A=$A843,'SUMMARY DATA'!$C:$C=$B843,'SUMMARY DATA'!$B:$B=""RWS"",'SUMMARY DATA'!$H:$H=$D843)),
  IF(
    OR(
      ISNUMBER(SEARCH(""CDM CASH DEPOSIT"",$C843)),
      ISNUMBER(S"&amp;"EARCH(""CASH DEPOSIT"",$C843))
    ),
    """",
    IFERROR(TEXTJOIN(CHAR(10),TRUE,FILTER('SUMMARY DATA'!H:H,'SUMMARY DATA'!$D:$D=$C843,'SUMMARY DATA'!$B:$B=""RWS"",'SUMMARY DATA'!$H:$H=$D843)),"""")
  )
)"),"")</f>
        <v/>
      </c>
      <c r="I843" s="18" t="str">
        <f>IFERROR(__xludf.DUMMYFUNCTION("IF(H843="""","""",
SUM(ARRAYFORMULA(VALUE(SPLIT(H843,CHAR(10)))))
)"),"")</f>
        <v/>
      </c>
      <c r="J843" s="17" t="str">
        <f>IFERROR(__xludf.DUMMYFUNCTION("IFERROR(
  TEXTJOIN(CHAR(10),TRUE,FILTER('SUMMARY DATA'!I:I,'SUMMARY DATA'!$A:$A=$A843,'SUMMARY DATA'!$C:$C=$B843,'SUMMARY DATA'!$B:$B=""RWS"")),
  IF(
    OR(
      ISNUMBER(SEARCH(""CDM CASH DEPOSIT"",$C843)),
      ISNUMBER(SEARCH(""CASH DEPOSIT"",$C84"&amp;"3)),
      COUNTIFS('SUMMARY DATA'!$D:$D,$C843,'SUMMARY DATA'!$B:$B,""RWS"")&lt;&gt;1
    ),
    """",
    IFERROR(TEXTJOIN(CHAR(10),TRUE,FILTER('SUMMARY DATA'!I:I,'SUMMARY DATA'!$D:$D=$C843,'SUMMARY DATA'!$B:$B=""RWS"")),"""")
  )
)"),"")</f>
        <v/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Height="1" spans="1:27">
      <c r="A844" s="2"/>
      <c r="B844" s="15">
        <v>46072</v>
      </c>
      <c r="C844" s="2" t="s">
        <v>2422</v>
      </c>
      <c r="D844" s="3">
        <v>57.94</v>
      </c>
      <c r="E844" s="16" t="str">
        <f>IFERROR(__xludf.DUMMYFUNCTION("IFERROR(
  TEXTJOIN(CHAR(10),TRUE,FILTER('SUMMARY DATA'!E:E,'SUMMARY DATA'!$A:$A=$A844,'SUMMARY DATA'!$C:$C=$B844,'SUMMARY DATA'!$B:$B=""RWS"")),
  IF(
    OR(
      ISNUMBER(SEARCH(""CDM CASH DEPOSIT"",$C844)),
      ISNUMBER(SEARCH(""CASH DEPOSIT"",$C84"&amp;"4)),
      COUNTIFS('SUMMARY DATA'!$D:$D,$C844,'SUMMARY DATA'!$B:$B,""RWS"")&lt;&gt;1
    ),
    """",
    IFERROR(TEXTJOIN(CHAR(10),TRUE,FILTER('SUMMARY DATA'!E:E,'SUMMARY DATA'!$D:$D=$C844,'SUMMARY DATA'!$B:$B=""RWS"")),"""")
  )
)"),"")</f>
        <v/>
      </c>
      <c r="F844" s="17" t="str">
        <f>IFERROR(__xludf.DUMMYFUNCTION("IFERROR(
  TEXTJOIN(CHAR(10),TRUE,FILTER('SUMMARY DATA'!F:F,'SUMMARY DATA'!$A:$A=$A844,'SUMMARY DATA'!$C:$C=$B844,'SUMMARY DATA'!$B:$B=""RWS"")),
  IF(
    OR(
      ISNUMBER(SEARCH(""CDM CASH DEPOSIT"",$C844)),
      ISNUMBER(SEARCH(""CASH DEPOSIT"",$C84"&amp;"4)),
      COUNTIFS('SUMMARY DATA'!$D:$D,$C844,'SUMMARY DATA'!$B:$B,""RWS"")&lt;&gt;1
    ),
    """",
    IFERROR(TEXTJOIN(CHAR(10),TRUE,FILTER('SUMMARY DATA'!F:F,'SUMMARY DATA'!$D:$D=$C844,'SUMMARY DATA'!$B:$B=""RWS"")),"""")
  )
)"),"")</f>
        <v/>
      </c>
      <c r="G844" s="17" t="str">
        <f>IFERROR(__xludf.DUMMYFUNCTION("IFERROR(
  TEXTJOIN(CHAR(10),TRUE,FILTER('SUMMARY DATA'!G:G,'SUMMARY DATA'!$A:$A=$A844,'SUMMARY DATA'!$C:$C=$B844,'SUMMARY DATA'!$B:$B=""RWS"")),
  IF(
    OR(
      ISNUMBER(SEARCH(""CDM CASH DEPOSIT"",$C844)),
      ISNUMBER(SEARCH(""CASH DEPOSIT"",$C84"&amp;"4)),
      COUNTIFS('SUMMARY DATA'!$D:$D,$C844,'SUMMARY DATA'!$B:$B,""RWS"")&lt;&gt;1
    ),
    """",
    IFERROR(TEXTJOIN(CHAR(10),TRUE,FILTER('SUMMARY DATA'!G:G,'SUMMARY DATA'!$D:$D=$C844,'SUMMARY DATA'!$B:$B=""RWS"")),"""")
  )
)"),"")</f>
        <v/>
      </c>
      <c r="H844" s="18" t="str">
        <f>IFERROR(__xludf.DUMMYFUNCTION("IFERROR(
  TEXTJOIN(CHAR(10),TRUE,FILTER('SUMMARY DATA'!H:H,'SUMMARY DATA'!$A:$A=$A844,'SUMMARY DATA'!$C:$C=$B844,'SUMMARY DATA'!$B:$B=""RWS"",'SUMMARY DATA'!$H:$H=$D844)),
  IF(
    OR(
      ISNUMBER(SEARCH(""CDM CASH DEPOSIT"",$C844)),
      ISNUMBER(S"&amp;"EARCH(""CASH DEPOSIT"",$C844))
    ),
    """",
    IFERROR(TEXTJOIN(CHAR(10),TRUE,FILTER('SUMMARY DATA'!H:H,'SUMMARY DATA'!$D:$D=$C844,'SUMMARY DATA'!$B:$B=""RWS"",'SUMMARY DATA'!$H:$H=$D844)),"""")
  )
)"),"")</f>
        <v/>
      </c>
      <c r="I844" s="18" t="str">
        <f>IFERROR(__xludf.DUMMYFUNCTION("IF(H844="""","""",
SUM(ARRAYFORMULA(VALUE(SPLIT(H844,CHAR(10)))))
)"),"")</f>
        <v/>
      </c>
      <c r="J844" s="17" t="str">
        <f>IFERROR(__xludf.DUMMYFUNCTION("IFERROR(
  TEXTJOIN(CHAR(10),TRUE,FILTER('SUMMARY DATA'!I:I,'SUMMARY DATA'!$A:$A=$A844,'SUMMARY DATA'!$C:$C=$B844,'SUMMARY DATA'!$B:$B=""RWS"")),
  IF(
    OR(
      ISNUMBER(SEARCH(""CDM CASH DEPOSIT"",$C844)),
      ISNUMBER(SEARCH(""CASH DEPOSIT"",$C84"&amp;"4)),
      COUNTIFS('SUMMARY DATA'!$D:$D,$C844,'SUMMARY DATA'!$B:$B,""RWS"")&lt;&gt;1
    ),
    """",
    IFERROR(TEXTJOIN(CHAR(10),TRUE,FILTER('SUMMARY DATA'!I:I,'SUMMARY DATA'!$D:$D=$C844,'SUMMARY DATA'!$B:$B=""RWS"")),"""")
  )
)"),"")</f>
        <v/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Height="1" spans="1:27">
      <c r="A845" s="2" t="s">
        <v>2423</v>
      </c>
      <c r="B845" s="15">
        <v>46072</v>
      </c>
      <c r="C845" s="2" t="s">
        <v>2424</v>
      </c>
      <c r="D845" s="3">
        <v>71</v>
      </c>
      <c r="E845" s="16" t="str">
        <f>IFERROR(__xludf.DUMMYFUNCTION("IFERROR(
  TEXTJOIN(CHAR(10),TRUE,FILTER('SUMMARY DATA'!E:E,'SUMMARY DATA'!$A:$A=$A845,'SUMMARY DATA'!$C:$C=$B845,'SUMMARY DATA'!$B:$B=""RWS"")),
  IF(
    OR(
      ISNUMBER(SEARCH(""CDM CASH DEPOSIT"",$C845)),
      ISNUMBER(SEARCH(""CASH DEPOSIT"",$C84"&amp;"5)),
      COUNTIFS('SUMMARY DATA'!$D:$D,$C845,'SUMMARY DATA'!$B:$B,""RWS"")&lt;&gt;1
    ),
    """",
    IFERROR(TEXTJOIN(CHAR(10),TRUE,FILTER('SUMMARY DATA'!E:E,'SUMMARY DATA'!$D:$D=$C845,'SUMMARY DATA'!$B:$B=""RWS"")),"""")
  )
)"),"")</f>
        <v/>
      </c>
      <c r="F845" s="17" t="str">
        <f>IFERROR(__xludf.DUMMYFUNCTION("IFERROR(
  TEXTJOIN(CHAR(10),TRUE,FILTER('SUMMARY DATA'!F:F,'SUMMARY DATA'!$A:$A=$A845,'SUMMARY DATA'!$C:$C=$B845,'SUMMARY DATA'!$B:$B=""RWS"")),
  IF(
    OR(
      ISNUMBER(SEARCH(""CDM CASH DEPOSIT"",$C845)),
      ISNUMBER(SEARCH(""CASH DEPOSIT"",$C84"&amp;"5)),
      COUNTIFS('SUMMARY DATA'!$D:$D,$C845,'SUMMARY DATA'!$B:$B,""RWS"")&lt;&gt;1
    ),
    """",
    IFERROR(TEXTJOIN(CHAR(10),TRUE,FILTER('SUMMARY DATA'!F:F,'SUMMARY DATA'!$D:$D=$C845,'SUMMARY DATA'!$B:$B=""RWS"")),"""")
  )
)"),"")</f>
        <v/>
      </c>
      <c r="G845" s="17" t="str">
        <f>IFERROR(__xludf.DUMMYFUNCTION("IFERROR(
  TEXTJOIN(CHAR(10),TRUE,FILTER('SUMMARY DATA'!G:G,'SUMMARY DATA'!$A:$A=$A845,'SUMMARY DATA'!$C:$C=$B845,'SUMMARY DATA'!$B:$B=""RWS"")),
  IF(
    OR(
      ISNUMBER(SEARCH(""CDM CASH DEPOSIT"",$C845)),
      ISNUMBER(SEARCH(""CASH DEPOSIT"",$C84"&amp;"5)),
      COUNTIFS('SUMMARY DATA'!$D:$D,$C845,'SUMMARY DATA'!$B:$B,""RWS"")&lt;&gt;1
    ),
    """",
    IFERROR(TEXTJOIN(CHAR(10),TRUE,FILTER('SUMMARY DATA'!G:G,'SUMMARY DATA'!$D:$D=$C845,'SUMMARY DATA'!$B:$B=""RWS"")),"""")
  )
)"),"")</f>
        <v/>
      </c>
      <c r="H845" s="18" t="str">
        <f>IFERROR(__xludf.DUMMYFUNCTION("IFERROR(
  TEXTJOIN(CHAR(10),TRUE,FILTER('SUMMARY DATA'!H:H,'SUMMARY DATA'!$A:$A=$A845,'SUMMARY DATA'!$C:$C=$B845,'SUMMARY DATA'!$B:$B=""RWS"",'SUMMARY DATA'!$H:$H=$D845)),
  IF(
    OR(
      ISNUMBER(SEARCH(""CDM CASH DEPOSIT"",$C845)),
      ISNUMBER(S"&amp;"EARCH(""CASH DEPOSIT"",$C845))
    ),
    """",
    IFERROR(TEXTJOIN(CHAR(10),TRUE,FILTER('SUMMARY DATA'!H:H,'SUMMARY DATA'!$D:$D=$C845,'SUMMARY DATA'!$B:$B=""RWS"",'SUMMARY DATA'!$H:$H=$D845)),"""")
  )
)"),"")</f>
        <v/>
      </c>
      <c r="I845" s="18" t="str">
        <f>IFERROR(__xludf.DUMMYFUNCTION("IF(H845="""","""",
SUM(ARRAYFORMULA(VALUE(SPLIT(H845,CHAR(10)))))
)"),"")</f>
        <v/>
      </c>
      <c r="J845" s="17" t="str">
        <f>IFERROR(__xludf.DUMMYFUNCTION("IFERROR(
  TEXTJOIN(CHAR(10),TRUE,FILTER('SUMMARY DATA'!I:I,'SUMMARY DATA'!$A:$A=$A845,'SUMMARY DATA'!$C:$C=$B845,'SUMMARY DATA'!$B:$B=""RWS"")),
  IF(
    OR(
      ISNUMBER(SEARCH(""CDM CASH DEPOSIT"",$C845)),
      ISNUMBER(SEARCH(""CASH DEPOSIT"",$C84"&amp;"5)),
      COUNTIFS('SUMMARY DATA'!$D:$D,$C845,'SUMMARY DATA'!$B:$B,""RWS"")&lt;&gt;1
    ),
    """",
    IFERROR(TEXTJOIN(CHAR(10),TRUE,FILTER('SUMMARY DATA'!I:I,'SUMMARY DATA'!$D:$D=$C845,'SUMMARY DATA'!$B:$B=""RWS"")),"""")
  )
)"),"")</f>
        <v/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Height="1" spans="1:27">
      <c r="A846" s="2" t="s">
        <v>444</v>
      </c>
      <c r="B846" s="15">
        <v>46072</v>
      </c>
      <c r="C846" s="2" t="s">
        <v>352</v>
      </c>
      <c r="D846" s="3">
        <v>10.38</v>
      </c>
      <c r="E846" s="16" t="str">
        <f>IFERROR(__xludf.DUMMYFUNCTION("IFERROR(
  TEXTJOIN(CHAR(10),TRUE,FILTER('SUMMARY DATA'!E:E,'SUMMARY DATA'!$A:$A=$A846,'SUMMARY DATA'!$C:$C=$B846,'SUMMARY DATA'!$B:$B=""RWS"")),
  IF(
    OR(
      ISNUMBER(SEARCH(""CDM CASH DEPOSIT"",$C846)),
      ISNUMBER(SEARCH(""CASH DEPOSIT"",$C84"&amp;"6)),
      COUNTIFS('SUMMARY DATA'!$D:$D,$C846,'SUMMARY DATA'!$B:$B,""RWS"")&lt;&gt;1
    ),
    """",
    IFERROR(TEXTJOIN(CHAR(10),TRUE,FILTER('SUMMARY DATA'!E:E,'SUMMARY DATA'!$D:$D=$C846,'SUMMARY DATA'!$B:$B=""RWS"")),"""")
  )
)"),"")</f>
        <v/>
      </c>
      <c r="F846" s="17" t="str">
        <f>IFERROR(__xludf.DUMMYFUNCTION("IFERROR(
  TEXTJOIN(CHAR(10),TRUE,FILTER('SUMMARY DATA'!F:F,'SUMMARY DATA'!$A:$A=$A846,'SUMMARY DATA'!$C:$C=$B846,'SUMMARY DATA'!$B:$B=""RWS"")),
  IF(
    OR(
      ISNUMBER(SEARCH(""CDM CASH DEPOSIT"",$C846)),
      ISNUMBER(SEARCH(""CASH DEPOSIT"",$C84"&amp;"6)),
      COUNTIFS('SUMMARY DATA'!$D:$D,$C846,'SUMMARY DATA'!$B:$B,""RWS"")&lt;&gt;1
    ),
    """",
    IFERROR(TEXTJOIN(CHAR(10),TRUE,FILTER('SUMMARY DATA'!F:F,'SUMMARY DATA'!$D:$D=$C846,'SUMMARY DATA'!$B:$B=""RWS"")),"""")
  )
)"),"")</f>
        <v/>
      </c>
      <c r="G846" s="17" t="str">
        <f>IFERROR(__xludf.DUMMYFUNCTION("IFERROR(
  TEXTJOIN(CHAR(10),TRUE,FILTER('SUMMARY DATA'!G:G,'SUMMARY DATA'!$A:$A=$A846,'SUMMARY DATA'!$C:$C=$B846,'SUMMARY DATA'!$B:$B=""RWS"")),
  IF(
    OR(
      ISNUMBER(SEARCH(""CDM CASH DEPOSIT"",$C846)),
      ISNUMBER(SEARCH(""CASH DEPOSIT"",$C84"&amp;"6)),
      COUNTIFS('SUMMARY DATA'!$D:$D,$C846,'SUMMARY DATA'!$B:$B,""RWS"")&lt;&gt;1
    ),
    """",
    IFERROR(TEXTJOIN(CHAR(10),TRUE,FILTER('SUMMARY DATA'!G:G,'SUMMARY DATA'!$D:$D=$C846,'SUMMARY DATA'!$B:$B=""RWS"")),"""")
  )
)"),"")</f>
        <v/>
      </c>
      <c r="H846" s="18" t="str">
        <f>IFERROR(__xludf.DUMMYFUNCTION("IFERROR(
  TEXTJOIN(CHAR(10),TRUE,FILTER('SUMMARY DATA'!H:H,'SUMMARY DATA'!$A:$A=$A846,'SUMMARY DATA'!$C:$C=$B846,'SUMMARY DATA'!$B:$B=""RWS"",'SUMMARY DATA'!$H:$H=$D846)),
  IF(
    OR(
      ISNUMBER(SEARCH(""CDM CASH DEPOSIT"",$C846)),
      ISNUMBER(S"&amp;"EARCH(""CASH DEPOSIT"",$C846))
    ),
    """",
    IFERROR(TEXTJOIN(CHAR(10),TRUE,FILTER('SUMMARY DATA'!H:H,'SUMMARY DATA'!$D:$D=$C846,'SUMMARY DATA'!$B:$B=""RWS"",'SUMMARY DATA'!$H:$H=$D846)),"""")
  )
)"),"")</f>
        <v/>
      </c>
      <c r="I846" s="18" t="str">
        <f>IFERROR(__xludf.DUMMYFUNCTION("IF(H846="""","""",
SUM(ARRAYFORMULA(VALUE(SPLIT(H846,CHAR(10)))))
)"),"")</f>
        <v/>
      </c>
      <c r="J846" s="17" t="str">
        <f>IFERROR(__xludf.DUMMYFUNCTION("IFERROR(
  TEXTJOIN(CHAR(10),TRUE,FILTER('SUMMARY DATA'!I:I,'SUMMARY DATA'!$A:$A=$A846,'SUMMARY DATA'!$C:$C=$B846,'SUMMARY DATA'!$B:$B=""RWS"")),
  IF(
    OR(
      ISNUMBER(SEARCH(""CDM CASH DEPOSIT"",$C846)),
      ISNUMBER(SEARCH(""CASH DEPOSIT"",$C84"&amp;"6)),
      COUNTIFS('SUMMARY DATA'!$D:$D,$C846,'SUMMARY DATA'!$B:$B,""RWS"")&lt;&gt;1
    ),
    """",
    IFERROR(TEXTJOIN(CHAR(10),TRUE,FILTER('SUMMARY DATA'!I:I,'SUMMARY DATA'!$D:$D=$C846,'SUMMARY DATA'!$B:$B=""RWS"")),"""")
  )
)"),"")</f>
        <v/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Height="1" spans="1:27">
      <c r="A847" s="2" t="s">
        <v>2425</v>
      </c>
      <c r="B847" s="15">
        <v>46072</v>
      </c>
      <c r="C847" s="2" t="s">
        <v>352</v>
      </c>
      <c r="D847" s="3">
        <v>1.84</v>
      </c>
      <c r="E847" s="16" t="str">
        <f>IFERROR(__xludf.DUMMYFUNCTION("IFERROR(
  TEXTJOIN(CHAR(10),TRUE,FILTER('SUMMARY DATA'!E:E,'SUMMARY DATA'!$A:$A=$A847,'SUMMARY DATA'!$C:$C=$B847,'SUMMARY DATA'!$B:$B=""RWS"")),
  IF(
    OR(
      ISNUMBER(SEARCH(""CDM CASH DEPOSIT"",$C847)),
      ISNUMBER(SEARCH(""CASH DEPOSIT"",$C84"&amp;"7)),
      COUNTIFS('SUMMARY DATA'!$D:$D,$C847,'SUMMARY DATA'!$B:$B,""RWS"")&lt;&gt;1
    ),
    """",
    IFERROR(TEXTJOIN(CHAR(10),TRUE,FILTER('SUMMARY DATA'!E:E,'SUMMARY DATA'!$D:$D=$C847,'SUMMARY DATA'!$B:$B=""RWS"")),"""")
  )
)"),"")</f>
        <v/>
      </c>
      <c r="F847" s="17" t="str">
        <f>IFERROR(__xludf.DUMMYFUNCTION("IFERROR(
  TEXTJOIN(CHAR(10),TRUE,FILTER('SUMMARY DATA'!F:F,'SUMMARY DATA'!$A:$A=$A847,'SUMMARY DATA'!$C:$C=$B847,'SUMMARY DATA'!$B:$B=""RWS"")),
  IF(
    OR(
      ISNUMBER(SEARCH(""CDM CASH DEPOSIT"",$C847)),
      ISNUMBER(SEARCH(""CASH DEPOSIT"",$C84"&amp;"7)),
      COUNTIFS('SUMMARY DATA'!$D:$D,$C847,'SUMMARY DATA'!$B:$B,""RWS"")&lt;&gt;1
    ),
    """",
    IFERROR(TEXTJOIN(CHAR(10),TRUE,FILTER('SUMMARY DATA'!F:F,'SUMMARY DATA'!$D:$D=$C847,'SUMMARY DATA'!$B:$B=""RWS"")),"""")
  )
)"),"")</f>
        <v/>
      </c>
      <c r="G847" s="17" t="str">
        <f>IFERROR(__xludf.DUMMYFUNCTION("IFERROR(
  TEXTJOIN(CHAR(10),TRUE,FILTER('SUMMARY DATA'!G:G,'SUMMARY DATA'!$A:$A=$A847,'SUMMARY DATA'!$C:$C=$B847,'SUMMARY DATA'!$B:$B=""RWS"")),
  IF(
    OR(
      ISNUMBER(SEARCH(""CDM CASH DEPOSIT"",$C847)),
      ISNUMBER(SEARCH(""CASH DEPOSIT"",$C84"&amp;"7)),
      COUNTIFS('SUMMARY DATA'!$D:$D,$C847,'SUMMARY DATA'!$B:$B,""RWS"")&lt;&gt;1
    ),
    """",
    IFERROR(TEXTJOIN(CHAR(10),TRUE,FILTER('SUMMARY DATA'!G:G,'SUMMARY DATA'!$D:$D=$C847,'SUMMARY DATA'!$B:$B=""RWS"")),"""")
  )
)"),"")</f>
        <v/>
      </c>
      <c r="H847" s="18" t="str">
        <f>IFERROR(__xludf.DUMMYFUNCTION("IFERROR(
  TEXTJOIN(CHAR(10),TRUE,FILTER('SUMMARY DATA'!H:H,'SUMMARY DATA'!$A:$A=$A847,'SUMMARY DATA'!$C:$C=$B847,'SUMMARY DATA'!$B:$B=""RWS"",'SUMMARY DATA'!$H:$H=$D847)),
  IF(
    OR(
      ISNUMBER(SEARCH(""CDM CASH DEPOSIT"",$C847)),
      ISNUMBER(S"&amp;"EARCH(""CASH DEPOSIT"",$C847))
    ),
    """",
    IFERROR(TEXTJOIN(CHAR(10),TRUE,FILTER('SUMMARY DATA'!H:H,'SUMMARY DATA'!$D:$D=$C847,'SUMMARY DATA'!$B:$B=""RWS"",'SUMMARY DATA'!$H:$H=$D847)),"""")
  )
)"),"")</f>
        <v/>
      </c>
      <c r="I847" s="18" t="str">
        <f>IFERROR(__xludf.DUMMYFUNCTION("IF(H847="""","""",
SUM(ARRAYFORMULA(VALUE(SPLIT(H847,CHAR(10)))))
)"),"")</f>
        <v/>
      </c>
      <c r="J847" s="17" t="str">
        <f>IFERROR(__xludf.DUMMYFUNCTION("IFERROR(
  TEXTJOIN(CHAR(10),TRUE,FILTER('SUMMARY DATA'!I:I,'SUMMARY DATA'!$A:$A=$A847,'SUMMARY DATA'!$C:$C=$B847,'SUMMARY DATA'!$B:$B=""RWS"")),
  IF(
    OR(
      ISNUMBER(SEARCH(""CDM CASH DEPOSIT"",$C847)),
      ISNUMBER(SEARCH(""CASH DEPOSIT"",$C84"&amp;"7)),
      COUNTIFS('SUMMARY DATA'!$D:$D,$C847,'SUMMARY DATA'!$B:$B,""RWS"")&lt;&gt;1
    ),
    """",
    IFERROR(TEXTJOIN(CHAR(10),TRUE,FILTER('SUMMARY DATA'!I:I,'SUMMARY DATA'!$D:$D=$C847,'SUMMARY DATA'!$B:$B=""RWS"")),"""")
  )
)"),"")</f>
        <v/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Height="1" spans="1:27">
      <c r="A848" s="2" t="s">
        <v>2426</v>
      </c>
      <c r="B848" s="15">
        <v>46073</v>
      </c>
      <c r="C848" s="2" t="s">
        <v>2427</v>
      </c>
      <c r="D848" s="3">
        <v>15</v>
      </c>
      <c r="E848" s="16" t="str">
        <f>IFERROR(__xludf.DUMMYFUNCTION("IFERROR(
  TEXTJOIN(CHAR(10),TRUE,FILTER('SUMMARY DATA'!E:E,'SUMMARY DATA'!$A:$A=$A848,'SUMMARY DATA'!$C:$C=$B848,'SUMMARY DATA'!$B:$B=""RWS"")),
  IF(
    OR(
      ISNUMBER(SEARCH(""CDM CASH DEPOSIT"",$C848)),
      ISNUMBER(SEARCH(""CASH DEPOSIT"",$C84"&amp;"8)),
      COUNTIFS('SUMMARY DATA'!$D:$D,$C848,'SUMMARY DATA'!$B:$B,""RWS"")&lt;&gt;1
    ),
    """",
    IFERROR(TEXTJOIN(CHAR(10),TRUE,FILTER('SUMMARY DATA'!E:E,'SUMMARY DATA'!$D:$D=$C848,'SUMMARY DATA'!$B:$B=""RWS"")),"""")
  )
)"),"")</f>
        <v/>
      </c>
      <c r="F848" s="17" t="str">
        <f>IFERROR(__xludf.DUMMYFUNCTION("IFERROR(
  TEXTJOIN(CHAR(10),TRUE,FILTER('SUMMARY DATA'!F:F,'SUMMARY DATA'!$A:$A=$A848,'SUMMARY DATA'!$C:$C=$B848,'SUMMARY DATA'!$B:$B=""RWS"")),
  IF(
    OR(
      ISNUMBER(SEARCH(""CDM CASH DEPOSIT"",$C848)),
      ISNUMBER(SEARCH(""CASH DEPOSIT"",$C84"&amp;"8)),
      COUNTIFS('SUMMARY DATA'!$D:$D,$C848,'SUMMARY DATA'!$B:$B,""RWS"")&lt;&gt;1
    ),
    """",
    IFERROR(TEXTJOIN(CHAR(10),TRUE,FILTER('SUMMARY DATA'!F:F,'SUMMARY DATA'!$D:$D=$C848,'SUMMARY DATA'!$B:$B=""RWS"")),"""")
  )
)"),"")</f>
        <v/>
      </c>
      <c r="G848" s="17" t="str">
        <f>IFERROR(__xludf.DUMMYFUNCTION("IFERROR(
  TEXTJOIN(CHAR(10),TRUE,FILTER('SUMMARY DATA'!G:G,'SUMMARY DATA'!$A:$A=$A848,'SUMMARY DATA'!$C:$C=$B848,'SUMMARY DATA'!$B:$B=""RWS"")),
  IF(
    OR(
      ISNUMBER(SEARCH(""CDM CASH DEPOSIT"",$C848)),
      ISNUMBER(SEARCH(""CASH DEPOSIT"",$C84"&amp;"8)),
      COUNTIFS('SUMMARY DATA'!$D:$D,$C848,'SUMMARY DATA'!$B:$B,""RWS"")&lt;&gt;1
    ),
    """",
    IFERROR(TEXTJOIN(CHAR(10),TRUE,FILTER('SUMMARY DATA'!G:G,'SUMMARY DATA'!$D:$D=$C848,'SUMMARY DATA'!$B:$B=""RWS"")),"""")
  )
)"),"")</f>
        <v/>
      </c>
      <c r="H848" s="18" t="str">
        <f>IFERROR(__xludf.DUMMYFUNCTION("IFERROR(
  TEXTJOIN(CHAR(10),TRUE,FILTER('SUMMARY DATA'!H:H,'SUMMARY DATA'!$A:$A=$A848,'SUMMARY DATA'!$C:$C=$B848,'SUMMARY DATA'!$B:$B=""RWS"",'SUMMARY DATA'!$H:$H=$D848)),
  IF(
    OR(
      ISNUMBER(SEARCH(""CDM CASH DEPOSIT"",$C848)),
      ISNUMBER(S"&amp;"EARCH(""CASH DEPOSIT"",$C848))
    ),
    """",
    IFERROR(TEXTJOIN(CHAR(10),TRUE,FILTER('SUMMARY DATA'!H:H,'SUMMARY DATA'!$D:$D=$C848,'SUMMARY DATA'!$B:$B=""RWS"",'SUMMARY DATA'!$H:$H=$D848)),"""")
  )
)"),"")</f>
        <v/>
      </c>
      <c r="I848" s="18" t="str">
        <f>IFERROR(__xludf.DUMMYFUNCTION("IF(H848="""","""",
SUM(ARRAYFORMULA(VALUE(SPLIT(H848,CHAR(10)))))
)"),"")</f>
        <v/>
      </c>
      <c r="J848" s="17" t="str">
        <f>IFERROR(__xludf.DUMMYFUNCTION("IFERROR(
  TEXTJOIN(CHAR(10),TRUE,FILTER('SUMMARY DATA'!I:I,'SUMMARY DATA'!$A:$A=$A848,'SUMMARY DATA'!$C:$C=$B848,'SUMMARY DATA'!$B:$B=""RWS"")),
  IF(
    OR(
      ISNUMBER(SEARCH(""CDM CASH DEPOSIT"",$C848)),
      ISNUMBER(SEARCH(""CASH DEPOSIT"",$C84"&amp;"8)),
      COUNTIFS('SUMMARY DATA'!$D:$D,$C848,'SUMMARY DATA'!$B:$B,""RWS"")&lt;&gt;1
    ),
    """",
    IFERROR(TEXTJOIN(CHAR(10),TRUE,FILTER('SUMMARY DATA'!I:I,'SUMMARY DATA'!$D:$D=$C848,'SUMMARY DATA'!$B:$B=""RWS"")),"""")
  )
)"),"")</f>
        <v/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Height="1" spans="1:27">
      <c r="A849" s="2" t="s">
        <v>2428</v>
      </c>
      <c r="B849" s="15">
        <v>46074</v>
      </c>
      <c r="C849" s="2" t="s">
        <v>2429</v>
      </c>
      <c r="D849" s="3">
        <v>58</v>
      </c>
      <c r="E849" s="16" t="str">
        <f>IFERROR(__xludf.DUMMYFUNCTION("IFERROR(
  TEXTJOIN(CHAR(10),TRUE,FILTER('SUMMARY DATA'!E:E,'SUMMARY DATA'!$A:$A=$A849,'SUMMARY DATA'!$C:$C=$B849,'SUMMARY DATA'!$B:$B=""RWS"")),
  IF(
    OR(
      ISNUMBER(SEARCH(""CDM CASH DEPOSIT"",$C849)),
      ISNUMBER(SEARCH(""CASH DEPOSIT"",$C84"&amp;"9)),
      COUNTIFS('SUMMARY DATA'!$D:$D,$C849,'SUMMARY DATA'!$B:$B,""RWS"")&lt;&gt;1
    ),
    """",
    IFERROR(TEXTJOIN(CHAR(10),TRUE,FILTER('SUMMARY DATA'!E:E,'SUMMARY DATA'!$D:$D=$C849,'SUMMARY DATA'!$B:$B=""RWS"")),"""")
  )
)"),"")</f>
        <v/>
      </c>
      <c r="F849" s="17" t="str">
        <f>IFERROR(__xludf.DUMMYFUNCTION("IFERROR(
  TEXTJOIN(CHAR(10),TRUE,FILTER('SUMMARY DATA'!F:F,'SUMMARY DATA'!$A:$A=$A849,'SUMMARY DATA'!$C:$C=$B849,'SUMMARY DATA'!$B:$B=""RWS"")),
  IF(
    OR(
      ISNUMBER(SEARCH(""CDM CASH DEPOSIT"",$C849)),
      ISNUMBER(SEARCH(""CASH DEPOSIT"",$C84"&amp;"9)),
      COUNTIFS('SUMMARY DATA'!$D:$D,$C849,'SUMMARY DATA'!$B:$B,""RWS"")&lt;&gt;1
    ),
    """",
    IFERROR(TEXTJOIN(CHAR(10),TRUE,FILTER('SUMMARY DATA'!F:F,'SUMMARY DATA'!$D:$D=$C849,'SUMMARY DATA'!$B:$B=""RWS"")),"""")
  )
)"),"")</f>
        <v/>
      </c>
      <c r="G849" s="17" t="str">
        <f>IFERROR(__xludf.DUMMYFUNCTION("IFERROR(
  TEXTJOIN(CHAR(10),TRUE,FILTER('SUMMARY DATA'!G:G,'SUMMARY DATA'!$A:$A=$A849,'SUMMARY DATA'!$C:$C=$B849,'SUMMARY DATA'!$B:$B=""RWS"")),
  IF(
    OR(
      ISNUMBER(SEARCH(""CDM CASH DEPOSIT"",$C849)),
      ISNUMBER(SEARCH(""CASH DEPOSIT"",$C84"&amp;"9)),
      COUNTIFS('SUMMARY DATA'!$D:$D,$C849,'SUMMARY DATA'!$B:$B,""RWS"")&lt;&gt;1
    ),
    """",
    IFERROR(TEXTJOIN(CHAR(10),TRUE,FILTER('SUMMARY DATA'!G:G,'SUMMARY DATA'!$D:$D=$C849,'SUMMARY DATA'!$B:$B=""RWS"")),"""")
  )
)"),"")</f>
        <v/>
      </c>
      <c r="H849" s="18" t="str">
        <f>IFERROR(__xludf.DUMMYFUNCTION("IFERROR(
  TEXTJOIN(CHAR(10),TRUE,FILTER('SUMMARY DATA'!H:H,'SUMMARY DATA'!$A:$A=$A849,'SUMMARY DATA'!$C:$C=$B849,'SUMMARY DATA'!$B:$B=""RWS"",'SUMMARY DATA'!$H:$H=$D849)),
  IF(
    OR(
      ISNUMBER(SEARCH(""CDM CASH DEPOSIT"",$C849)),
      ISNUMBER(S"&amp;"EARCH(""CASH DEPOSIT"",$C849))
    ),
    """",
    IFERROR(TEXTJOIN(CHAR(10),TRUE,FILTER('SUMMARY DATA'!H:H,'SUMMARY DATA'!$D:$D=$C849,'SUMMARY DATA'!$B:$B=""RWS"",'SUMMARY DATA'!$H:$H=$D849)),"""")
  )
)"),"")</f>
        <v/>
      </c>
      <c r="I849" s="18" t="str">
        <f>IFERROR(__xludf.DUMMYFUNCTION("IF(H849="""","""",
SUM(ARRAYFORMULA(VALUE(SPLIT(H849,CHAR(10)))))
)"),"")</f>
        <v/>
      </c>
      <c r="J849" s="17" t="str">
        <f>IFERROR(__xludf.DUMMYFUNCTION("IFERROR(
  TEXTJOIN(CHAR(10),TRUE,FILTER('SUMMARY DATA'!I:I,'SUMMARY DATA'!$A:$A=$A849,'SUMMARY DATA'!$C:$C=$B849,'SUMMARY DATA'!$B:$B=""RWS"")),
  IF(
    OR(
      ISNUMBER(SEARCH(""CDM CASH DEPOSIT"",$C849)),
      ISNUMBER(SEARCH(""CASH DEPOSIT"",$C84"&amp;"9)),
      COUNTIFS('SUMMARY DATA'!$D:$D,$C849,'SUMMARY DATA'!$B:$B,""RWS"")&lt;&gt;1
    ),
    """",
    IFERROR(TEXTJOIN(CHAR(10),TRUE,FILTER('SUMMARY DATA'!I:I,'SUMMARY DATA'!$D:$D=$C849,'SUMMARY DATA'!$B:$B=""RWS"")),"""")
  )
)"),"")</f>
        <v/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Height="1" spans="1:27">
      <c r="A850" s="2" t="s">
        <v>2430</v>
      </c>
      <c r="B850" s="15">
        <v>46076</v>
      </c>
      <c r="C850" s="2" t="s">
        <v>2431</v>
      </c>
      <c r="D850" s="3">
        <v>40</v>
      </c>
      <c r="E850" s="16" t="str">
        <f>IFERROR(__xludf.DUMMYFUNCTION("IFERROR(
  TEXTJOIN(CHAR(10),TRUE,FILTER('SUMMARY DATA'!E:E,'SUMMARY DATA'!$A:$A=$A850,'SUMMARY DATA'!$C:$C=$B850,'SUMMARY DATA'!$B:$B=""RWS"")),
  IF(
    OR(
      ISNUMBER(SEARCH(""CDM CASH DEPOSIT"",$C850)),
      ISNUMBER(SEARCH(""CASH DEPOSIT"",$C85"&amp;"0)),
      COUNTIFS('SUMMARY DATA'!$D:$D,$C850,'SUMMARY DATA'!$B:$B,""RWS"")&lt;&gt;1
    ),
    """",
    IFERROR(TEXTJOIN(CHAR(10),TRUE,FILTER('SUMMARY DATA'!E:E,'SUMMARY DATA'!$D:$D=$C850,'SUMMARY DATA'!$B:$B=""RWS"")),"""")
  )
)"),"")</f>
        <v/>
      </c>
      <c r="F850" s="17" t="str">
        <f>IFERROR(__xludf.DUMMYFUNCTION("IFERROR(
  TEXTJOIN(CHAR(10),TRUE,FILTER('SUMMARY DATA'!F:F,'SUMMARY DATA'!$A:$A=$A850,'SUMMARY DATA'!$C:$C=$B850,'SUMMARY DATA'!$B:$B=""RWS"")),
  IF(
    OR(
      ISNUMBER(SEARCH(""CDM CASH DEPOSIT"",$C850)),
      ISNUMBER(SEARCH(""CASH DEPOSIT"",$C85"&amp;"0)),
      COUNTIFS('SUMMARY DATA'!$D:$D,$C850,'SUMMARY DATA'!$B:$B,""RWS"")&lt;&gt;1
    ),
    """",
    IFERROR(TEXTJOIN(CHAR(10),TRUE,FILTER('SUMMARY DATA'!F:F,'SUMMARY DATA'!$D:$D=$C850,'SUMMARY DATA'!$B:$B=""RWS"")),"""")
  )
)"),"")</f>
        <v/>
      </c>
      <c r="G850" s="17" t="str">
        <f>IFERROR(__xludf.DUMMYFUNCTION("IFERROR(
  TEXTJOIN(CHAR(10),TRUE,FILTER('SUMMARY DATA'!G:G,'SUMMARY DATA'!$A:$A=$A850,'SUMMARY DATA'!$C:$C=$B850,'SUMMARY DATA'!$B:$B=""RWS"")),
  IF(
    OR(
      ISNUMBER(SEARCH(""CDM CASH DEPOSIT"",$C850)),
      ISNUMBER(SEARCH(""CASH DEPOSIT"",$C85"&amp;"0)),
      COUNTIFS('SUMMARY DATA'!$D:$D,$C850,'SUMMARY DATA'!$B:$B,""RWS"")&lt;&gt;1
    ),
    """",
    IFERROR(TEXTJOIN(CHAR(10),TRUE,FILTER('SUMMARY DATA'!G:G,'SUMMARY DATA'!$D:$D=$C850,'SUMMARY DATA'!$B:$B=""RWS"")),"""")
  )
)"),"")</f>
        <v/>
      </c>
      <c r="H850" s="18" t="str">
        <f>IFERROR(__xludf.DUMMYFUNCTION("IFERROR(
  TEXTJOIN(CHAR(10),TRUE,FILTER('SUMMARY DATA'!H:H,'SUMMARY DATA'!$A:$A=$A850,'SUMMARY DATA'!$C:$C=$B850,'SUMMARY DATA'!$B:$B=""RWS"",'SUMMARY DATA'!$H:$H=$D850)),
  IF(
    OR(
      ISNUMBER(SEARCH(""CDM CASH DEPOSIT"",$C850)),
      ISNUMBER(S"&amp;"EARCH(""CASH DEPOSIT"",$C850))
    ),
    """",
    IFERROR(TEXTJOIN(CHAR(10),TRUE,FILTER('SUMMARY DATA'!H:H,'SUMMARY DATA'!$D:$D=$C850,'SUMMARY DATA'!$B:$B=""RWS"",'SUMMARY DATA'!$H:$H=$D850)),"""")
  )
)"),"")</f>
        <v/>
      </c>
      <c r="I850" s="18" t="str">
        <f>IFERROR(__xludf.DUMMYFUNCTION("IF(H850="""","""",
SUM(ARRAYFORMULA(VALUE(SPLIT(H850,CHAR(10)))))
)"),"")</f>
        <v/>
      </c>
      <c r="J850" s="17" t="str">
        <f>IFERROR(__xludf.DUMMYFUNCTION("IFERROR(
  TEXTJOIN(CHAR(10),TRUE,FILTER('SUMMARY DATA'!I:I,'SUMMARY DATA'!$A:$A=$A850,'SUMMARY DATA'!$C:$C=$B850,'SUMMARY DATA'!$B:$B=""RWS"")),
  IF(
    OR(
      ISNUMBER(SEARCH(""CDM CASH DEPOSIT"",$C850)),
      ISNUMBER(SEARCH(""CASH DEPOSIT"",$C85"&amp;"0)),
      COUNTIFS('SUMMARY DATA'!$D:$D,$C850,'SUMMARY DATA'!$B:$B,""RWS"")&lt;&gt;1
    ),
    """",
    IFERROR(TEXTJOIN(CHAR(10),TRUE,FILTER('SUMMARY DATA'!I:I,'SUMMARY DATA'!$D:$D=$C850,'SUMMARY DATA'!$B:$B=""RWS"")),"""")
  )
)"),"")</f>
        <v/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Height="1" spans="1:27">
      <c r="A851" s="2" t="s">
        <v>2054</v>
      </c>
      <c r="B851" s="15">
        <v>46078</v>
      </c>
      <c r="C851" s="2" t="s">
        <v>2432</v>
      </c>
      <c r="D851" s="3">
        <v>331.75</v>
      </c>
      <c r="E851" s="16" t="str">
        <f>IFERROR(__xludf.DUMMYFUNCTION("IFERROR(
  TEXTJOIN(CHAR(10),TRUE,FILTER('SUMMARY DATA'!E:E,'SUMMARY DATA'!$A:$A=$A851,'SUMMARY DATA'!$C:$C=$B851,'SUMMARY DATA'!$B:$B=""RWS"")),
  IF(
    OR(
      ISNUMBER(SEARCH(""CDM CASH DEPOSIT"",$C851)),
      ISNUMBER(SEARCH(""CASH DEPOSIT"",$C85"&amp;"1)),
      COUNTIFS('SUMMARY DATA'!$D:$D,$C851,'SUMMARY DATA'!$B:$B,""RWS"")&lt;&gt;1
    ),
    """",
    IFERROR(TEXTJOIN(CHAR(10),TRUE,FILTER('SUMMARY DATA'!E:E,'SUMMARY DATA'!$D:$D=$C851,'SUMMARY DATA'!$B:$B=""RWS"")),"""")
  )
)"),"")</f>
        <v/>
      </c>
      <c r="F851" s="17" t="str">
        <f>IFERROR(__xludf.DUMMYFUNCTION("IFERROR(
  TEXTJOIN(CHAR(10),TRUE,FILTER('SUMMARY DATA'!F:F,'SUMMARY DATA'!$A:$A=$A851,'SUMMARY DATA'!$C:$C=$B851,'SUMMARY DATA'!$B:$B=""RWS"")),
  IF(
    OR(
      ISNUMBER(SEARCH(""CDM CASH DEPOSIT"",$C851)),
      ISNUMBER(SEARCH(""CASH DEPOSIT"",$C85"&amp;"1)),
      COUNTIFS('SUMMARY DATA'!$D:$D,$C851,'SUMMARY DATA'!$B:$B,""RWS"")&lt;&gt;1
    ),
    """",
    IFERROR(TEXTJOIN(CHAR(10),TRUE,FILTER('SUMMARY DATA'!F:F,'SUMMARY DATA'!$D:$D=$C851,'SUMMARY DATA'!$B:$B=""RWS"")),"""")
  )
)"),"")</f>
        <v/>
      </c>
      <c r="G851" s="17" t="str">
        <f>IFERROR(__xludf.DUMMYFUNCTION("IFERROR(
  TEXTJOIN(CHAR(10),TRUE,FILTER('SUMMARY DATA'!G:G,'SUMMARY DATA'!$A:$A=$A851,'SUMMARY DATA'!$C:$C=$B851,'SUMMARY DATA'!$B:$B=""RWS"")),
  IF(
    OR(
      ISNUMBER(SEARCH(""CDM CASH DEPOSIT"",$C851)),
      ISNUMBER(SEARCH(""CASH DEPOSIT"",$C85"&amp;"1)),
      COUNTIFS('SUMMARY DATA'!$D:$D,$C851,'SUMMARY DATA'!$B:$B,""RWS"")&lt;&gt;1
    ),
    """",
    IFERROR(TEXTJOIN(CHAR(10),TRUE,FILTER('SUMMARY DATA'!G:G,'SUMMARY DATA'!$D:$D=$C851,'SUMMARY DATA'!$B:$B=""RWS"")),"""")
  )
)"),"")</f>
        <v/>
      </c>
      <c r="H851" s="18" t="str">
        <f>IFERROR(__xludf.DUMMYFUNCTION("IFERROR(
  TEXTJOIN(CHAR(10),TRUE,FILTER('SUMMARY DATA'!H:H,'SUMMARY DATA'!$A:$A=$A851,'SUMMARY DATA'!$C:$C=$B851,'SUMMARY DATA'!$B:$B=""RWS"",'SUMMARY DATA'!$H:$H=$D851)),
  IF(
    OR(
      ISNUMBER(SEARCH(""CDM CASH DEPOSIT"",$C851)),
      ISNUMBER(S"&amp;"EARCH(""CASH DEPOSIT"",$C851))
    ),
    """",
    IFERROR(TEXTJOIN(CHAR(10),TRUE,FILTER('SUMMARY DATA'!H:H,'SUMMARY DATA'!$D:$D=$C851,'SUMMARY DATA'!$B:$B=""RWS"",'SUMMARY DATA'!$H:$H=$D851)),"""")
  )
)"),"")</f>
        <v/>
      </c>
      <c r="I851" s="18" t="str">
        <f>IFERROR(__xludf.DUMMYFUNCTION("IF(H851="""","""",
SUM(ARRAYFORMULA(VALUE(SPLIT(H851,CHAR(10)))))
)"),"")</f>
        <v/>
      </c>
      <c r="J851" s="17" t="str">
        <f>IFERROR(__xludf.DUMMYFUNCTION("IFERROR(
  TEXTJOIN(CHAR(10),TRUE,FILTER('SUMMARY DATA'!I:I,'SUMMARY DATA'!$A:$A=$A851,'SUMMARY DATA'!$C:$C=$B851,'SUMMARY DATA'!$B:$B=""RWS"")),
  IF(
    OR(
      ISNUMBER(SEARCH(""CDM CASH DEPOSIT"",$C851)),
      ISNUMBER(SEARCH(""CASH DEPOSIT"",$C85"&amp;"1)),
      COUNTIFS('SUMMARY DATA'!$D:$D,$C851,'SUMMARY DATA'!$B:$B,""RWS"")&lt;&gt;1
    ),
    """",
    IFERROR(TEXTJOIN(CHAR(10),TRUE,FILTER('SUMMARY DATA'!I:I,'SUMMARY DATA'!$D:$D=$C851,'SUMMARY DATA'!$B:$B=""RWS"")),"""")
  )
)"),"")</f>
        <v/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Height="1" spans="1:27">
      <c r="A852" s="2" t="s">
        <v>2433</v>
      </c>
      <c r="B852" s="15">
        <v>46078</v>
      </c>
      <c r="C852" s="2" t="s">
        <v>2434</v>
      </c>
      <c r="D852" s="3">
        <v>172</v>
      </c>
      <c r="E852" s="16" t="str">
        <f>IFERROR(__xludf.DUMMYFUNCTION("IFERROR(
  TEXTJOIN(CHAR(10),TRUE,FILTER('SUMMARY DATA'!E:E,'SUMMARY DATA'!$A:$A=$A852,'SUMMARY DATA'!$C:$C=$B852,'SUMMARY DATA'!$B:$B=""RWS"")),
  IF(
    OR(
      ISNUMBER(SEARCH(""CDM CASH DEPOSIT"",$C852)),
      ISNUMBER(SEARCH(""CASH DEPOSIT"",$C85"&amp;"2)),
      COUNTIFS('SUMMARY DATA'!$D:$D,$C852,'SUMMARY DATA'!$B:$B,""RWS"")&lt;&gt;1
    ),
    """",
    IFERROR(TEXTJOIN(CHAR(10),TRUE,FILTER('SUMMARY DATA'!E:E,'SUMMARY DATA'!$D:$D=$C852,'SUMMARY DATA'!$B:$B=""RWS"")),"""")
  )
)"),"")</f>
        <v/>
      </c>
      <c r="F852" s="17" t="str">
        <f>IFERROR(__xludf.DUMMYFUNCTION("IFERROR(
  TEXTJOIN(CHAR(10),TRUE,FILTER('SUMMARY DATA'!F:F,'SUMMARY DATA'!$A:$A=$A852,'SUMMARY DATA'!$C:$C=$B852,'SUMMARY DATA'!$B:$B=""RWS"")),
  IF(
    OR(
      ISNUMBER(SEARCH(""CDM CASH DEPOSIT"",$C852)),
      ISNUMBER(SEARCH(""CASH DEPOSIT"",$C85"&amp;"2)),
      COUNTIFS('SUMMARY DATA'!$D:$D,$C852,'SUMMARY DATA'!$B:$B,""RWS"")&lt;&gt;1
    ),
    """",
    IFERROR(TEXTJOIN(CHAR(10),TRUE,FILTER('SUMMARY DATA'!F:F,'SUMMARY DATA'!$D:$D=$C852,'SUMMARY DATA'!$B:$B=""RWS"")),"""")
  )
)"),"")</f>
        <v/>
      </c>
      <c r="G852" s="17" t="str">
        <f>IFERROR(__xludf.DUMMYFUNCTION("IFERROR(
  TEXTJOIN(CHAR(10),TRUE,FILTER('SUMMARY DATA'!G:G,'SUMMARY DATA'!$A:$A=$A852,'SUMMARY DATA'!$C:$C=$B852,'SUMMARY DATA'!$B:$B=""RWS"")),
  IF(
    OR(
      ISNUMBER(SEARCH(""CDM CASH DEPOSIT"",$C852)),
      ISNUMBER(SEARCH(""CASH DEPOSIT"",$C85"&amp;"2)),
      COUNTIFS('SUMMARY DATA'!$D:$D,$C852,'SUMMARY DATA'!$B:$B,""RWS"")&lt;&gt;1
    ),
    """",
    IFERROR(TEXTJOIN(CHAR(10),TRUE,FILTER('SUMMARY DATA'!G:G,'SUMMARY DATA'!$D:$D=$C852,'SUMMARY DATA'!$B:$B=""RWS"")),"""")
  )
)"),"")</f>
        <v/>
      </c>
      <c r="H852" s="18" t="str">
        <f>IFERROR(__xludf.DUMMYFUNCTION("IFERROR(
  TEXTJOIN(CHAR(10),TRUE,FILTER('SUMMARY DATA'!H:H,'SUMMARY DATA'!$A:$A=$A852,'SUMMARY DATA'!$C:$C=$B852,'SUMMARY DATA'!$B:$B=""RWS"",'SUMMARY DATA'!$H:$H=$D852)),
  IF(
    OR(
      ISNUMBER(SEARCH(""CDM CASH DEPOSIT"",$C852)),
      ISNUMBER(S"&amp;"EARCH(""CASH DEPOSIT"",$C852))
    ),
    """",
    IFERROR(TEXTJOIN(CHAR(10),TRUE,FILTER('SUMMARY DATA'!H:H,'SUMMARY DATA'!$D:$D=$C852,'SUMMARY DATA'!$B:$B=""RWS"",'SUMMARY DATA'!$H:$H=$D852)),"""")
  )
)"),"")</f>
        <v/>
      </c>
      <c r="I852" s="18" t="str">
        <f>IFERROR(__xludf.DUMMYFUNCTION("IF(H852="""","""",
SUM(ARRAYFORMULA(VALUE(SPLIT(H852,CHAR(10)))))
)"),"")</f>
        <v/>
      </c>
      <c r="J852" s="17" t="str">
        <f>IFERROR(__xludf.DUMMYFUNCTION("IFERROR(
  TEXTJOIN(CHAR(10),TRUE,FILTER('SUMMARY DATA'!I:I,'SUMMARY DATA'!$A:$A=$A852,'SUMMARY DATA'!$C:$C=$B852,'SUMMARY DATA'!$B:$B=""RWS"")),
  IF(
    OR(
      ISNUMBER(SEARCH(""CDM CASH DEPOSIT"",$C852)),
      ISNUMBER(SEARCH(""CASH DEPOSIT"",$C85"&amp;"2)),
      COUNTIFS('SUMMARY DATA'!$D:$D,$C852,'SUMMARY DATA'!$B:$B,""RWS"")&lt;&gt;1
    ),
    """",
    IFERROR(TEXTJOIN(CHAR(10),TRUE,FILTER('SUMMARY DATA'!I:I,'SUMMARY DATA'!$D:$D=$C852,'SUMMARY DATA'!$B:$B=""RWS"")),"""")
  )
)"),"")</f>
        <v/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Height="1" spans="1:27">
      <c r="A853" s="2" t="s">
        <v>2435</v>
      </c>
      <c r="B853" s="15">
        <v>46079</v>
      </c>
      <c r="C853" s="2" t="s">
        <v>2436</v>
      </c>
      <c r="D853" s="3">
        <v>142.5</v>
      </c>
      <c r="E853" s="16" t="str">
        <f>IFERROR(__xludf.DUMMYFUNCTION("IFERROR(
  TEXTJOIN(CHAR(10),TRUE,FILTER('SUMMARY DATA'!E:E,'SUMMARY DATA'!$A:$A=$A853,'SUMMARY DATA'!$C:$C=$B853,'SUMMARY DATA'!$B:$B=""RWS"")),
  IF(
    OR(
      ISNUMBER(SEARCH(""CDM CASH DEPOSIT"",$C853)),
      ISNUMBER(SEARCH(""CASH DEPOSIT"",$C85"&amp;"3)),
      COUNTIFS('SUMMARY DATA'!$D:$D,$C853,'SUMMARY DATA'!$B:$B,""RWS"")&lt;&gt;1
    ),
    """",
    IFERROR(TEXTJOIN(CHAR(10),TRUE,FILTER('SUMMARY DATA'!E:E,'SUMMARY DATA'!$D:$D=$C853,'SUMMARY DATA'!$B:$B=""RWS"")),"""")
  )
)"),"")</f>
        <v/>
      </c>
      <c r="F853" s="17" t="str">
        <f>IFERROR(__xludf.DUMMYFUNCTION("IFERROR(
  TEXTJOIN(CHAR(10),TRUE,FILTER('SUMMARY DATA'!F:F,'SUMMARY DATA'!$A:$A=$A853,'SUMMARY DATA'!$C:$C=$B853,'SUMMARY DATA'!$B:$B=""RWS"")),
  IF(
    OR(
      ISNUMBER(SEARCH(""CDM CASH DEPOSIT"",$C853)),
      ISNUMBER(SEARCH(""CASH DEPOSIT"",$C85"&amp;"3)),
      COUNTIFS('SUMMARY DATA'!$D:$D,$C853,'SUMMARY DATA'!$B:$B,""RWS"")&lt;&gt;1
    ),
    """",
    IFERROR(TEXTJOIN(CHAR(10),TRUE,FILTER('SUMMARY DATA'!F:F,'SUMMARY DATA'!$D:$D=$C853,'SUMMARY DATA'!$B:$B=""RWS"")),"""")
  )
)"),"")</f>
        <v/>
      </c>
      <c r="G853" s="17" t="str">
        <f>IFERROR(__xludf.DUMMYFUNCTION("IFERROR(
  TEXTJOIN(CHAR(10),TRUE,FILTER('SUMMARY DATA'!G:G,'SUMMARY DATA'!$A:$A=$A853,'SUMMARY DATA'!$C:$C=$B853,'SUMMARY DATA'!$B:$B=""RWS"")),
  IF(
    OR(
      ISNUMBER(SEARCH(""CDM CASH DEPOSIT"",$C853)),
      ISNUMBER(SEARCH(""CASH DEPOSIT"",$C85"&amp;"3)),
      COUNTIFS('SUMMARY DATA'!$D:$D,$C853,'SUMMARY DATA'!$B:$B,""RWS"")&lt;&gt;1
    ),
    """",
    IFERROR(TEXTJOIN(CHAR(10),TRUE,FILTER('SUMMARY DATA'!G:G,'SUMMARY DATA'!$D:$D=$C853,'SUMMARY DATA'!$B:$B=""RWS"")),"""")
  )
)"),"")</f>
        <v/>
      </c>
      <c r="H853" s="18" t="str">
        <f>IFERROR(__xludf.DUMMYFUNCTION("IFERROR(
  TEXTJOIN(CHAR(10),TRUE,FILTER('SUMMARY DATA'!H:H,'SUMMARY DATA'!$A:$A=$A853,'SUMMARY DATA'!$C:$C=$B853,'SUMMARY DATA'!$B:$B=""RWS"",'SUMMARY DATA'!$H:$H=$D853)),
  IF(
    OR(
      ISNUMBER(SEARCH(""CDM CASH DEPOSIT"",$C853)),
      ISNUMBER(S"&amp;"EARCH(""CASH DEPOSIT"",$C853))
    ),
    """",
    IFERROR(TEXTJOIN(CHAR(10),TRUE,FILTER('SUMMARY DATA'!H:H,'SUMMARY DATA'!$D:$D=$C853,'SUMMARY DATA'!$B:$B=""RWS"",'SUMMARY DATA'!$H:$H=$D853)),"""")
  )
)"),"")</f>
        <v/>
      </c>
      <c r="I853" s="18" t="str">
        <f>IFERROR(__xludf.DUMMYFUNCTION("IF(H853="""","""",
SUM(ARRAYFORMULA(VALUE(SPLIT(H853,CHAR(10)))))
)"),"")</f>
        <v/>
      </c>
      <c r="J853" s="17" t="str">
        <f>IFERROR(__xludf.DUMMYFUNCTION("IFERROR(
  TEXTJOIN(CHAR(10),TRUE,FILTER('SUMMARY DATA'!I:I,'SUMMARY DATA'!$A:$A=$A853,'SUMMARY DATA'!$C:$C=$B853,'SUMMARY DATA'!$B:$B=""RWS"")),
  IF(
    OR(
      ISNUMBER(SEARCH(""CDM CASH DEPOSIT"",$C853)),
      ISNUMBER(SEARCH(""CASH DEPOSIT"",$C85"&amp;"3)),
      COUNTIFS('SUMMARY DATA'!$D:$D,$C853,'SUMMARY DATA'!$B:$B,""RWS"")&lt;&gt;1
    ),
    """",
    IFERROR(TEXTJOIN(CHAR(10),TRUE,FILTER('SUMMARY DATA'!I:I,'SUMMARY DATA'!$D:$D=$C853,'SUMMARY DATA'!$B:$B=""RWS"")),"""")
  )
)"),"")</f>
        <v/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Height="1" spans="1:27">
      <c r="A854" s="2" t="s">
        <v>2437</v>
      </c>
      <c r="B854" s="15">
        <v>46079</v>
      </c>
      <c r="C854" s="2" t="s">
        <v>2438</v>
      </c>
      <c r="D854" s="3">
        <v>259.98</v>
      </c>
      <c r="E854" s="16" t="str">
        <f>IFERROR(__xludf.DUMMYFUNCTION("IFERROR(
  TEXTJOIN(CHAR(10),TRUE,FILTER('SUMMARY DATA'!E:E,'SUMMARY DATA'!$A:$A=$A854,'SUMMARY DATA'!$C:$C=$B854,'SUMMARY DATA'!$B:$B=""RWS"")),
  IF(
    OR(
      ISNUMBER(SEARCH(""CDM CASH DEPOSIT"",$C854)),
      ISNUMBER(SEARCH(""CASH DEPOSIT"",$C85"&amp;"4)),
      COUNTIFS('SUMMARY DATA'!$D:$D,$C854,'SUMMARY DATA'!$B:$B,""RWS"")&lt;&gt;1
    ),
    """",
    IFERROR(TEXTJOIN(CHAR(10),TRUE,FILTER('SUMMARY DATA'!E:E,'SUMMARY DATA'!$D:$D=$C854,'SUMMARY DATA'!$B:$B=""RWS"")),"""")
  )
)"),"")</f>
        <v/>
      </c>
      <c r="F854" s="17" t="str">
        <f>IFERROR(__xludf.DUMMYFUNCTION("IFERROR(
  TEXTJOIN(CHAR(10),TRUE,FILTER('SUMMARY DATA'!F:F,'SUMMARY DATA'!$A:$A=$A854,'SUMMARY DATA'!$C:$C=$B854,'SUMMARY DATA'!$B:$B=""RWS"")),
  IF(
    OR(
      ISNUMBER(SEARCH(""CDM CASH DEPOSIT"",$C854)),
      ISNUMBER(SEARCH(""CASH DEPOSIT"",$C85"&amp;"4)),
      COUNTIFS('SUMMARY DATA'!$D:$D,$C854,'SUMMARY DATA'!$B:$B,""RWS"")&lt;&gt;1
    ),
    """",
    IFERROR(TEXTJOIN(CHAR(10),TRUE,FILTER('SUMMARY DATA'!F:F,'SUMMARY DATA'!$D:$D=$C854,'SUMMARY DATA'!$B:$B=""RWS"")),"""")
  )
)"),"")</f>
        <v/>
      </c>
      <c r="G854" s="17" t="str">
        <f>IFERROR(__xludf.DUMMYFUNCTION("IFERROR(
  TEXTJOIN(CHAR(10),TRUE,FILTER('SUMMARY DATA'!G:G,'SUMMARY DATA'!$A:$A=$A854,'SUMMARY DATA'!$C:$C=$B854,'SUMMARY DATA'!$B:$B=""RWS"")),
  IF(
    OR(
      ISNUMBER(SEARCH(""CDM CASH DEPOSIT"",$C854)),
      ISNUMBER(SEARCH(""CASH DEPOSIT"",$C85"&amp;"4)),
      COUNTIFS('SUMMARY DATA'!$D:$D,$C854,'SUMMARY DATA'!$B:$B,""RWS"")&lt;&gt;1
    ),
    """",
    IFERROR(TEXTJOIN(CHAR(10),TRUE,FILTER('SUMMARY DATA'!G:G,'SUMMARY DATA'!$D:$D=$C854,'SUMMARY DATA'!$B:$B=""RWS"")),"""")
  )
)"),"")</f>
        <v/>
      </c>
      <c r="H854" s="18" t="str">
        <f>IFERROR(__xludf.DUMMYFUNCTION("IFERROR(
  TEXTJOIN(CHAR(10),TRUE,FILTER('SUMMARY DATA'!H:H,'SUMMARY DATA'!$A:$A=$A854,'SUMMARY DATA'!$C:$C=$B854,'SUMMARY DATA'!$B:$B=""RWS"",'SUMMARY DATA'!$H:$H=$D854)),
  IF(
    OR(
      ISNUMBER(SEARCH(""CDM CASH DEPOSIT"",$C854)),
      ISNUMBER(S"&amp;"EARCH(""CASH DEPOSIT"",$C854))
    ),
    """",
    IFERROR(TEXTJOIN(CHAR(10),TRUE,FILTER('SUMMARY DATA'!H:H,'SUMMARY DATA'!$D:$D=$C854,'SUMMARY DATA'!$B:$B=""RWS"",'SUMMARY DATA'!$H:$H=$D854)),"""")
  )
)"),"")</f>
        <v/>
      </c>
      <c r="I854" s="18" t="str">
        <f>IFERROR(__xludf.DUMMYFUNCTION("IF(H854="""","""",
SUM(ARRAYFORMULA(VALUE(SPLIT(H854,CHAR(10)))))
)"),"")</f>
        <v/>
      </c>
      <c r="J854" s="17" t="str">
        <f>IFERROR(__xludf.DUMMYFUNCTION("IFERROR(
  TEXTJOIN(CHAR(10),TRUE,FILTER('SUMMARY DATA'!I:I,'SUMMARY DATA'!$A:$A=$A854,'SUMMARY DATA'!$C:$C=$B854,'SUMMARY DATA'!$B:$B=""RWS"")),
  IF(
    OR(
      ISNUMBER(SEARCH(""CDM CASH DEPOSIT"",$C854)),
      ISNUMBER(SEARCH(""CASH DEPOSIT"",$C85"&amp;"4)),
      COUNTIFS('SUMMARY DATA'!$D:$D,$C854,'SUMMARY DATA'!$B:$B,""RWS"")&lt;&gt;1
    ),
    """",
    IFERROR(TEXTJOIN(CHAR(10),TRUE,FILTER('SUMMARY DATA'!I:I,'SUMMARY DATA'!$D:$D=$C854,'SUMMARY DATA'!$B:$B=""RWS"")),"""")
  )
)"),"")</f>
        <v/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Height="1" spans="1:27">
      <c r="A855" s="2" t="s">
        <v>2439</v>
      </c>
      <c r="B855" s="15">
        <v>46079</v>
      </c>
      <c r="C855" s="2" t="s">
        <v>2440</v>
      </c>
      <c r="D855" s="3">
        <v>88</v>
      </c>
      <c r="E855" s="16" t="str">
        <f>IFERROR(__xludf.DUMMYFUNCTION("IFERROR(
  TEXTJOIN(CHAR(10),TRUE,FILTER('SUMMARY DATA'!E:E,'SUMMARY DATA'!$A:$A=$A855,'SUMMARY DATA'!$C:$C=$B855,'SUMMARY DATA'!$B:$B=""RWS"")),
  IF(
    OR(
      ISNUMBER(SEARCH(""CDM CASH DEPOSIT"",$C855)),
      ISNUMBER(SEARCH(""CASH DEPOSIT"",$C85"&amp;"5)),
      COUNTIFS('SUMMARY DATA'!$D:$D,$C855,'SUMMARY DATA'!$B:$B,""RWS"")&lt;&gt;1
    ),
    """",
    IFERROR(TEXTJOIN(CHAR(10),TRUE,FILTER('SUMMARY DATA'!E:E,'SUMMARY DATA'!$D:$D=$C855,'SUMMARY DATA'!$B:$B=""RWS"")),"""")
  )
)"),"")</f>
        <v/>
      </c>
      <c r="F855" s="17" t="str">
        <f>IFERROR(__xludf.DUMMYFUNCTION("IFERROR(
  TEXTJOIN(CHAR(10),TRUE,FILTER('SUMMARY DATA'!F:F,'SUMMARY DATA'!$A:$A=$A855,'SUMMARY DATA'!$C:$C=$B855,'SUMMARY DATA'!$B:$B=""RWS"")),
  IF(
    OR(
      ISNUMBER(SEARCH(""CDM CASH DEPOSIT"",$C855)),
      ISNUMBER(SEARCH(""CASH DEPOSIT"",$C85"&amp;"5)),
      COUNTIFS('SUMMARY DATA'!$D:$D,$C855,'SUMMARY DATA'!$B:$B,""RWS"")&lt;&gt;1
    ),
    """",
    IFERROR(TEXTJOIN(CHAR(10),TRUE,FILTER('SUMMARY DATA'!F:F,'SUMMARY DATA'!$D:$D=$C855,'SUMMARY DATA'!$B:$B=""RWS"")),"""")
  )
)"),"")</f>
        <v/>
      </c>
      <c r="G855" s="17" t="str">
        <f>IFERROR(__xludf.DUMMYFUNCTION("IFERROR(
  TEXTJOIN(CHAR(10),TRUE,FILTER('SUMMARY DATA'!G:G,'SUMMARY DATA'!$A:$A=$A855,'SUMMARY DATA'!$C:$C=$B855,'SUMMARY DATA'!$B:$B=""RWS"")),
  IF(
    OR(
      ISNUMBER(SEARCH(""CDM CASH DEPOSIT"",$C855)),
      ISNUMBER(SEARCH(""CASH DEPOSIT"",$C85"&amp;"5)),
      COUNTIFS('SUMMARY DATA'!$D:$D,$C855,'SUMMARY DATA'!$B:$B,""RWS"")&lt;&gt;1
    ),
    """",
    IFERROR(TEXTJOIN(CHAR(10),TRUE,FILTER('SUMMARY DATA'!G:G,'SUMMARY DATA'!$D:$D=$C855,'SUMMARY DATA'!$B:$B=""RWS"")),"""")
  )
)"),"")</f>
        <v/>
      </c>
      <c r="H855" s="18" t="str">
        <f>IFERROR(__xludf.DUMMYFUNCTION("IFERROR(
  TEXTJOIN(CHAR(10),TRUE,FILTER('SUMMARY DATA'!H:H,'SUMMARY DATA'!$A:$A=$A855,'SUMMARY DATA'!$C:$C=$B855,'SUMMARY DATA'!$B:$B=""RWS"",'SUMMARY DATA'!$H:$H=$D855)),
  IF(
    OR(
      ISNUMBER(SEARCH(""CDM CASH DEPOSIT"",$C855)),
      ISNUMBER(S"&amp;"EARCH(""CASH DEPOSIT"",$C855))
    ),
    """",
    IFERROR(TEXTJOIN(CHAR(10),TRUE,FILTER('SUMMARY DATA'!H:H,'SUMMARY DATA'!$D:$D=$C855,'SUMMARY DATA'!$B:$B=""RWS"",'SUMMARY DATA'!$H:$H=$D855)),"""")
  )
)"),"")</f>
        <v/>
      </c>
      <c r="I855" s="18" t="str">
        <f>IFERROR(__xludf.DUMMYFUNCTION("IF(H855="""","""",
SUM(ARRAYFORMULA(VALUE(SPLIT(H855,CHAR(10)))))
)"),"")</f>
        <v/>
      </c>
      <c r="J855" s="17" t="str">
        <f>IFERROR(__xludf.DUMMYFUNCTION("IFERROR(
  TEXTJOIN(CHAR(10),TRUE,FILTER('SUMMARY DATA'!I:I,'SUMMARY DATA'!$A:$A=$A855,'SUMMARY DATA'!$C:$C=$B855,'SUMMARY DATA'!$B:$B=""RWS"")),
  IF(
    OR(
      ISNUMBER(SEARCH(""CDM CASH DEPOSIT"",$C855)),
      ISNUMBER(SEARCH(""CASH DEPOSIT"",$C85"&amp;"5)),
      COUNTIFS('SUMMARY DATA'!$D:$D,$C855,'SUMMARY DATA'!$B:$B,""RWS"")&lt;&gt;1
    ),
    """",
    IFERROR(TEXTJOIN(CHAR(10),TRUE,FILTER('SUMMARY DATA'!I:I,'SUMMARY DATA'!$D:$D=$C855,'SUMMARY DATA'!$B:$B=""RWS"")),"""")
  )
)"),"")</f>
        <v/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Height="1" spans="1:27">
      <c r="A856" s="2" t="s">
        <v>2441</v>
      </c>
      <c r="B856" s="15">
        <v>46080</v>
      </c>
      <c r="C856" s="2" t="s">
        <v>2442</v>
      </c>
      <c r="D856" s="3">
        <v>163.98</v>
      </c>
      <c r="E856" s="16" t="str">
        <f>IFERROR(__xludf.DUMMYFUNCTION("IFERROR(
  TEXTJOIN(CHAR(10),TRUE,FILTER('SUMMARY DATA'!E:E,'SUMMARY DATA'!$A:$A=$A856,'SUMMARY DATA'!$C:$C=$B856,'SUMMARY DATA'!$B:$B=""RWS"")),
  IF(
    OR(
      ISNUMBER(SEARCH(""CDM CASH DEPOSIT"",$C856)),
      ISNUMBER(SEARCH(""CASH DEPOSIT"",$C85"&amp;"6)),
      COUNTIFS('SUMMARY DATA'!$D:$D,$C856,'SUMMARY DATA'!$B:$B,""RWS"")&lt;&gt;1
    ),
    """",
    IFERROR(TEXTJOIN(CHAR(10),TRUE,FILTER('SUMMARY DATA'!E:E,'SUMMARY DATA'!$D:$D=$C856,'SUMMARY DATA'!$B:$B=""RWS"")),"""")
  )
)"),"")</f>
        <v/>
      </c>
      <c r="F856" s="17" t="str">
        <f>IFERROR(__xludf.DUMMYFUNCTION("IFERROR(
  TEXTJOIN(CHAR(10),TRUE,FILTER('SUMMARY DATA'!F:F,'SUMMARY DATA'!$A:$A=$A856,'SUMMARY DATA'!$C:$C=$B856,'SUMMARY DATA'!$B:$B=""RWS"")),
  IF(
    OR(
      ISNUMBER(SEARCH(""CDM CASH DEPOSIT"",$C856)),
      ISNUMBER(SEARCH(""CASH DEPOSIT"",$C85"&amp;"6)),
      COUNTIFS('SUMMARY DATA'!$D:$D,$C856,'SUMMARY DATA'!$B:$B,""RWS"")&lt;&gt;1
    ),
    """",
    IFERROR(TEXTJOIN(CHAR(10),TRUE,FILTER('SUMMARY DATA'!F:F,'SUMMARY DATA'!$D:$D=$C856,'SUMMARY DATA'!$B:$B=""RWS"")),"""")
  )
)"),"")</f>
        <v/>
      </c>
      <c r="G856" s="17" t="str">
        <f>IFERROR(__xludf.DUMMYFUNCTION("IFERROR(
  TEXTJOIN(CHAR(10),TRUE,FILTER('SUMMARY DATA'!G:G,'SUMMARY DATA'!$A:$A=$A856,'SUMMARY DATA'!$C:$C=$B856,'SUMMARY DATA'!$B:$B=""RWS"")),
  IF(
    OR(
      ISNUMBER(SEARCH(""CDM CASH DEPOSIT"",$C856)),
      ISNUMBER(SEARCH(""CASH DEPOSIT"",$C85"&amp;"6)),
      COUNTIFS('SUMMARY DATA'!$D:$D,$C856,'SUMMARY DATA'!$B:$B,""RWS"")&lt;&gt;1
    ),
    """",
    IFERROR(TEXTJOIN(CHAR(10),TRUE,FILTER('SUMMARY DATA'!G:G,'SUMMARY DATA'!$D:$D=$C856,'SUMMARY DATA'!$B:$B=""RWS"")),"""")
  )
)"),"")</f>
        <v/>
      </c>
      <c r="H856" s="18" t="str">
        <f>IFERROR(__xludf.DUMMYFUNCTION("IFERROR(
  TEXTJOIN(CHAR(10),TRUE,FILTER('SUMMARY DATA'!H:H,'SUMMARY DATA'!$A:$A=$A856,'SUMMARY DATA'!$C:$C=$B856,'SUMMARY DATA'!$B:$B=""RWS"",'SUMMARY DATA'!$H:$H=$D856)),
  IF(
    OR(
      ISNUMBER(SEARCH(""CDM CASH DEPOSIT"",$C856)),
      ISNUMBER(S"&amp;"EARCH(""CASH DEPOSIT"",$C856))
    ),
    """",
    IFERROR(TEXTJOIN(CHAR(10),TRUE,FILTER('SUMMARY DATA'!H:H,'SUMMARY DATA'!$D:$D=$C856,'SUMMARY DATA'!$B:$B=""RWS"",'SUMMARY DATA'!$H:$H=$D856)),"""")
  )
)"),"")</f>
        <v/>
      </c>
      <c r="I856" s="18" t="str">
        <f>IFERROR(__xludf.DUMMYFUNCTION("IF(H856="""","""",
SUM(ARRAYFORMULA(VALUE(SPLIT(H856,CHAR(10)))))
)"),"")</f>
        <v/>
      </c>
      <c r="J856" s="17" t="str">
        <f>IFERROR(__xludf.DUMMYFUNCTION("IFERROR(
  TEXTJOIN(CHAR(10),TRUE,FILTER('SUMMARY DATA'!I:I,'SUMMARY DATA'!$A:$A=$A856,'SUMMARY DATA'!$C:$C=$B856,'SUMMARY DATA'!$B:$B=""RWS"")),
  IF(
    OR(
      ISNUMBER(SEARCH(""CDM CASH DEPOSIT"",$C856)),
      ISNUMBER(SEARCH(""CASH DEPOSIT"",$C85"&amp;"6)),
      COUNTIFS('SUMMARY DATA'!$D:$D,$C856,'SUMMARY DATA'!$B:$B,""RWS"")&lt;&gt;1
    ),
    """",
    IFERROR(TEXTJOIN(CHAR(10),TRUE,FILTER('SUMMARY DATA'!I:I,'SUMMARY DATA'!$D:$D=$C856,'SUMMARY DATA'!$B:$B=""RWS"")),"""")
  )
)"),"")</f>
        <v/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Height="1" spans="1:27">
      <c r="A857" s="2" t="s">
        <v>2443</v>
      </c>
      <c r="B857" s="15">
        <v>46080</v>
      </c>
      <c r="C857" s="2" t="s">
        <v>478</v>
      </c>
      <c r="D857" s="3">
        <v>271.54</v>
      </c>
      <c r="E857" s="16" t="str">
        <f>IFERROR(__xludf.DUMMYFUNCTION("IFERROR(
  TEXTJOIN(CHAR(10),TRUE,FILTER('SUMMARY DATA'!E:E,'SUMMARY DATA'!$A:$A=$A857,'SUMMARY DATA'!$C:$C=$B857,'SUMMARY DATA'!$B:$B=""RWS"")),
  IF(
    OR(
      ISNUMBER(SEARCH(""CDM CASH DEPOSIT"",$C857)),
      ISNUMBER(SEARCH(""CASH DEPOSIT"",$C85"&amp;"7)),
      COUNTIFS('SUMMARY DATA'!$D:$D,$C857,'SUMMARY DATA'!$B:$B,""RWS"")&lt;&gt;1
    ),
    """",
    IFERROR(TEXTJOIN(CHAR(10),TRUE,FILTER('SUMMARY DATA'!E:E,'SUMMARY DATA'!$D:$D=$C857,'SUMMARY DATA'!$B:$B=""RWS"")),"""")
  )
)"),"")</f>
        <v/>
      </c>
      <c r="F857" s="17" t="str">
        <f>IFERROR(__xludf.DUMMYFUNCTION("IFERROR(
  TEXTJOIN(CHAR(10),TRUE,FILTER('SUMMARY DATA'!F:F,'SUMMARY DATA'!$A:$A=$A857,'SUMMARY DATA'!$C:$C=$B857,'SUMMARY DATA'!$B:$B=""RWS"")),
  IF(
    OR(
      ISNUMBER(SEARCH(""CDM CASH DEPOSIT"",$C857)),
      ISNUMBER(SEARCH(""CASH DEPOSIT"",$C85"&amp;"7)),
      COUNTIFS('SUMMARY DATA'!$D:$D,$C857,'SUMMARY DATA'!$B:$B,""RWS"")&lt;&gt;1
    ),
    """",
    IFERROR(TEXTJOIN(CHAR(10),TRUE,FILTER('SUMMARY DATA'!F:F,'SUMMARY DATA'!$D:$D=$C857,'SUMMARY DATA'!$B:$B=""RWS"")),"""")
  )
)"),"")</f>
        <v/>
      </c>
      <c r="G857" s="17" t="str">
        <f>IFERROR(__xludf.DUMMYFUNCTION("IFERROR(
  TEXTJOIN(CHAR(10),TRUE,FILTER('SUMMARY DATA'!G:G,'SUMMARY DATA'!$A:$A=$A857,'SUMMARY DATA'!$C:$C=$B857,'SUMMARY DATA'!$B:$B=""RWS"")),
  IF(
    OR(
      ISNUMBER(SEARCH(""CDM CASH DEPOSIT"",$C857)),
      ISNUMBER(SEARCH(""CASH DEPOSIT"",$C85"&amp;"7)),
      COUNTIFS('SUMMARY DATA'!$D:$D,$C857,'SUMMARY DATA'!$B:$B,""RWS"")&lt;&gt;1
    ),
    """",
    IFERROR(TEXTJOIN(CHAR(10),TRUE,FILTER('SUMMARY DATA'!G:G,'SUMMARY DATA'!$D:$D=$C857,'SUMMARY DATA'!$B:$B=""RWS"")),"""")
  )
)"),"")</f>
        <v/>
      </c>
      <c r="H857" s="18" t="str">
        <f>IFERROR(__xludf.DUMMYFUNCTION("IFERROR(
  TEXTJOIN(CHAR(10),TRUE,FILTER('SUMMARY DATA'!H:H,'SUMMARY DATA'!$A:$A=$A857,'SUMMARY DATA'!$C:$C=$B857,'SUMMARY DATA'!$B:$B=""RWS"",'SUMMARY DATA'!$H:$H=$D857)),
  IF(
    OR(
      ISNUMBER(SEARCH(""CDM CASH DEPOSIT"",$C857)),
      ISNUMBER(S"&amp;"EARCH(""CASH DEPOSIT"",$C857))
    ),
    """",
    IFERROR(TEXTJOIN(CHAR(10),TRUE,FILTER('SUMMARY DATA'!H:H,'SUMMARY DATA'!$D:$D=$C857,'SUMMARY DATA'!$B:$B=""RWS"",'SUMMARY DATA'!$H:$H=$D857)),"""")
  )
)"),"")</f>
        <v/>
      </c>
      <c r="I857" s="18" t="str">
        <f>IFERROR(__xludf.DUMMYFUNCTION("IF(H857="""","""",
SUM(ARRAYFORMULA(VALUE(SPLIT(H857,CHAR(10)))))
)"),"")</f>
        <v/>
      </c>
      <c r="J857" s="17" t="str">
        <f>IFERROR(__xludf.DUMMYFUNCTION("IFERROR(
  TEXTJOIN(CHAR(10),TRUE,FILTER('SUMMARY DATA'!I:I,'SUMMARY DATA'!$A:$A=$A857,'SUMMARY DATA'!$C:$C=$B857,'SUMMARY DATA'!$B:$B=""RWS"")),
  IF(
    OR(
      ISNUMBER(SEARCH(""CDM CASH DEPOSIT"",$C857)),
      ISNUMBER(SEARCH(""CASH DEPOSIT"",$C85"&amp;"7)),
      COUNTIFS('SUMMARY DATA'!$D:$D,$C857,'SUMMARY DATA'!$B:$B,""RWS"")&lt;&gt;1
    ),
    """",
    IFERROR(TEXTJOIN(CHAR(10),TRUE,FILTER('SUMMARY DATA'!I:I,'SUMMARY DATA'!$D:$D=$C857,'SUMMARY DATA'!$B:$B=""RWS"")),"""")
  )
)"),"")</f>
        <v/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Height="1" spans="1:27">
      <c r="A858" s="2" t="s">
        <v>2444</v>
      </c>
      <c r="B858" s="15">
        <v>46080</v>
      </c>
      <c r="C858" s="2" t="s">
        <v>478</v>
      </c>
      <c r="D858" s="3">
        <v>62.96</v>
      </c>
      <c r="E858" s="16" t="str">
        <f>IFERROR(__xludf.DUMMYFUNCTION("IFERROR(
  TEXTJOIN(CHAR(10),TRUE,FILTER('SUMMARY DATA'!E:E,'SUMMARY DATA'!$A:$A=$A858,'SUMMARY DATA'!$C:$C=$B858,'SUMMARY DATA'!$B:$B=""RWS"")),
  IF(
    OR(
      ISNUMBER(SEARCH(""CDM CASH DEPOSIT"",$C858)),
      ISNUMBER(SEARCH(""CASH DEPOSIT"",$C85"&amp;"8)),
      COUNTIFS('SUMMARY DATA'!$D:$D,$C858,'SUMMARY DATA'!$B:$B,""RWS"")&lt;&gt;1
    ),
    """",
    IFERROR(TEXTJOIN(CHAR(10),TRUE,FILTER('SUMMARY DATA'!E:E,'SUMMARY DATA'!$D:$D=$C858,'SUMMARY DATA'!$B:$B=""RWS"")),"""")
  )
)"),"")</f>
        <v/>
      </c>
      <c r="F858" s="17" t="str">
        <f>IFERROR(__xludf.DUMMYFUNCTION("IFERROR(
  TEXTJOIN(CHAR(10),TRUE,FILTER('SUMMARY DATA'!F:F,'SUMMARY DATA'!$A:$A=$A858,'SUMMARY DATA'!$C:$C=$B858,'SUMMARY DATA'!$B:$B=""RWS"")),
  IF(
    OR(
      ISNUMBER(SEARCH(""CDM CASH DEPOSIT"",$C858)),
      ISNUMBER(SEARCH(""CASH DEPOSIT"",$C85"&amp;"8)),
      COUNTIFS('SUMMARY DATA'!$D:$D,$C858,'SUMMARY DATA'!$B:$B,""RWS"")&lt;&gt;1
    ),
    """",
    IFERROR(TEXTJOIN(CHAR(10),TRUE,FILTER('SUMMARY DATA'!F:F,'SUMMARY DATA'!$D:$D=$C858,'SUMMARY DATA'!$B:$B=""RWS"")),"""")
  )
)"),"")</f>
        <v/>
      </c>
      <c r="G858" s="17" t="str">
        <f>IFERROR(__xludf.DUMMYFUNCTION("IFERROR(
  TEXTJOIN(CHAR(10),TRUE,FILTER('SUMMARY DATA'!G:G,'SUMMARY DATA'!$A:$A=$A858,'SUMMARY DATA'!$C:$C=$B858,'SUMMARY DATA'!$B:$B=""RWS"")),
  IF(
    OR(
      ISNUMBER(SEARCH(""CDM CASH DEPOSIT"",$C858)),
      ISNUMBER(SEARCH(""CASH DEPOSIT"",$C85"&amp;"8)),
      COUNTIFS('SUMMARY DATA'!$D:$D,$C858,'SUMMARY DATA'!$B:$B,""RWS"")&lt;&gt;1
    ),
    """",
    IFERROR(TEXTJOIN(CHAR(10),TRUE,FILTER('SUMMARY DATA'!G:G,'SUMMARY DATA'!$D:$D=$C858,'SUMMARY DATA'!$B:$B=""RWS"")),"""")
  )
)"),"")</f>
        <v/>
      </c>
      <c r="H858" s="18" t="str">
        <f>IFERROR(__xludf.DUMMYFUNCTION("IFERROR(
  TEXTJOIN(CHAR(10),TRUE,FILTER('SUMMARY DATA'!H:H,'SUMMARY DATA'!$A:$A=$A858,'SUMMARY DATA'!$C:$C=$B858,'SUMMARY DATA'!$B:$B=""RWS"",'SUMMARY DATA'!$H:$H=$D858)),
  IF(
    OR(
      ISNUMBER(SEARCH(""CDM CASH DEPOSIT"",$C858)),
      ISNUMBER(S"&amp;"EARCH(""CASH DEPOSIT"",$C858))
    ),
    """",
    IFERROR(TEXTJOIN(CHAR(10),TRUE,FILTER('SUMMARY DATA'!H:H,'SUMMARY DATA'!$D:$D=$C858,'SUMMARY DATA'!$B:$B=""RWS"",'SUMMARY DATA'!$H:$H=$D858)),"""")
  )
)"),"")</f>
        <v/>
      </c>
      <c r="I858" s="18" t="str">
        <f>IFERROR(__xludf.DUMMYFUNCTION("IF(H858="""","""",
SUM(ARRAYFORMULA(VALUE(SPLIT(H858,CHAR(10)))))
)"),"")</f>
        <v/>
      </c>
      <c r="J858" s="17" t="str">
        <f>IFERROR(__xludf.DUMMYFUNCTION("IFERROR(
  TEXTJOIN(CHAR(10),TRUE,FILTER('SUMMARY DATA'!I:I,'SUMMARY DATA'!$A:$A=$A858,'SUMMARY DATA'!$C:$C=$B858,'SUMMARY DATA'!$B:$B=""RWS"")),
  IF(
    OR(
      ISNUMBER(SEARCH(""CDM CASH DEPOSIT"",$C858)),
      ISNUMBER(SEARCH(""CASH DEPOSIT"",$C85"&amp;"8)),
      COUNTIFS('SUMMARY DATA'!$D:$D,$C858,'SUMMARY DATA'!$B:$B,""RWS"")&lt;&gt;1
    ),
    """",
    IFERROR(TEXTJOIN(CHAR(10),TRUE,FILTER('SUMMARY DATA'!I:I,'SUMMARY DATA'!$D:$D=$C858,'SUMMARY DATA'!$B:$B=""RWS"")),"""")
  )
)"),"")</f>
        <v/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Height="1" spans="1:27">
      <c r="A859" s="2" t="s">
        <v>2445</v>
      </c>
      <c r="B859" s="15">
        <v>46080</v>
      </c>
      <c r="C859" s="2" t="s">
        <v>2446</v>
      </c>
      <c r="D859" s="3">
        <v>188.87</v>
      </c>
      <c r="E859" s="16" t="str">
        <f>IFERROR(__xludf.DUMMYFUNCTION("IFERROR(
  TEXTJOIN(CHAR(10),TRUE,FILTER('SUMMARY DATA'!E:E,'SUMMARY DATA'!$A:$A=$A859,'SUMMARY DATA'!$C:$C=$B859,'SUMMARY DATA'!$B:$B=""RWS"")),
  IF(
    OR(
      ISNUMBER(SEARCH(""CDM CASH DEPOSIT"",$C859)),
      ISNUMBER(SEARCH(""CASH DEPOSIT"",$C85"&amp;"9)),
      COUNTIFS('SUMMARY DATA'!$D:$D,$C859,'SUMMARY DATA'!$B:$B,""RWS"")&lt;&gt;1
    ),
    """",
    IFERROR(TEXTJOIN(CHAR(10),TRUE,FILTER('SUMMARY DATA'!E:E,'SUMMARY DATA'!$D:$D=$C859,'SUMMARY DATA'!$B:$B=""RWS"")),"""")
  )
)"),"")</f>
        <v/>
      </c>
      <c r="F859" s="17" t="str">
        <f>IFERROR(__xludf.DUMMYFUNCTION("IFERROR(
  TEXTJOIN(CHAR(10),TRUE,FILTER('SUMMARY DATA'!F:F,'SUMMARY DATA'!$A:$A=$A859,'SUMMARY DATA'!$C:$C=$B859,'SUMMARY DATA'!$B:$B=""RWS"")),
  IF(
    OR(
      ISNUMBER(SEARCH(""CDM CASH DEPOSIT"",$C859)),
      ISNUMBER(SEARCH(""CASH DEPOSIT"",$C85"&amp;"9)),
      COUNTIFS('SUMMARY DATA'!$D:$D,$C859,'SUMMARY DATA'!$B:$B,""RWS"")&lt;&gt;1
    ),
    """",
    IFERROR(TEXTJOIN(CHAR(10),TRUE,FILTER('SUMMARY DATA'!F:F,'SUMMARY DATA'!$D:$D=$C859,'SUMMARY DATA'!$B:$B=""RWS"")),"""")
  )
)"),"")</f>
        <v/>
      </c>
      <c r="G859" s="17" t="str">
        <f>IFERROR(__xludf.DUMMYFUNCTION("IFERROR(
  TEXTJOIN(CHAR(10),TRUE,FILTER('SUMMARY DATA'!G:G,'SUMMARY DATA'!$A:$A=$A859,'SUMMARY DATA'!$C:$C=$B859,'SUMMARY DATA'!$B:$B=""RWS"")),
  IF(
    OR(
      ISNUMBER(SEARCH(""CDM CASH DEPOSIT"",$C859)),
      ISNUMBER(SEARCH(""CASH DEPOSIT"",$C85"&amp;"9)),
      COUNTIFS('SUMMARY DATA'!$D:$D,$C859,'SUMMARY DATA'!$B:$B,""RWS"")&lt;&gt;1
    ),
    """",
    IFERROR(TEXTJOIN(CHAR(10),TRUE,FILTER('SUMMARY DATA'!G:G,'SUMMARY DATA'!$D:$D=$C859,'SUMMARY DATA'!$B:$B=""RWS"")),"""")
  )
)"),"")</f>
        <v/>
      </c>
      <c r="H859" s="18" t="str">
        <f>IFERROR(__xludf.DUMMYFUNCTION("IFERROR(
  TEXTJOIN(CHAR(10),TRUE,FILTER('SUMMARY DATA'!H:H,'SUMMARY DATA'!$A:$A=$A859,'SUMMARY DATA'!$C:$C=$B859,'SUMMARY DATA'!$B:$B=""RWS"",'SUMMARY DATA'!$H:$H=$D859)),
  IF(
    OR(
      ISNUMBER(SEARCH(""CDM CASH DEPOSIT"",$C859)),
      ISNUMBER(S"&amp;"EARCH(""CASH DEPOSIT"",$C859))
    ),
    """",
    IFERROR(TEXTJOIN(CHAR(10),TRUE,FILTER('SUMMARY DATA'!H:H,'SUMMARY DATA'!$D:$D=$C859,'SUMMARY DATA'!$B:$B=""RWS"",'SUMMARY DATA'!$H:$H=$D859)),"""")
  )
)"),"")</f>
        <v/>
      </c>
      <c r="I859" s="18" t="str">
        <f>IFERROR(__xludf.DUMMYFUNCTION("IF(H859="""","""",
SUM(ARRAYFORMULA(VALUE(SPLIT(H859,CHAR(10)))))
)"),"")</f>
        <v/>
      </c>
      <c r="J859" s="17" t="str">
        <f>IFERROR(__xludf.DUMMYFUNCTION("IFERROR(
  TEXTJOIN(CHAR(10),TRUE,FILTER('SUMMARY DATA'!I:I,'SUMMARY DATA'!$A:$A=$A859,'SUMMARY DATA'!$C:$C=$B859,'SUMMARY DATA'!$B:$B=""RWS"")),
  IF(
    OR(
      ISNUMBER(SEARCH(""CDM CASH DEPOSIT"",$C859)),
      ISNUMBER(SEARCH(""CASH DEPOSIT"",$C85"&amp;"9)),
      COUNTIFS('SUMMARY DATA'!$D:$D,$C859,'SUMMARY DATA'!$B:$B,""RWS"")&lt;&gt;1
    ),
    """",
    IFERROR(TEXTJOIN(CHAR(10),TRUE,FILTER('SUMMARY DATA'!I:I,'SUMMARY DATA'!$D:$D=$C859,'SUMMARY DATA'!$B:$B=""RWS"")),"""")
  )
)"),"")</f>
        <v/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Height="1" spans="1:27">
      <c r="A860" s="2" t="s">
        <v>2447</v>
      </c>
      <c r="B860" s="15">
        <v>46080</v>
      </c>
      <c r="C860" s="2" t="s">
        <v>2448</v>
      </c>
      <c r="D860" s="3">
        <v>90.79</v>
      </c>
      <c r="E860" s="16" t="str">
        <f>IFERROR(__xludf.DUMMYFUNCTION("IFERROR(
  TEXTJOIN(CHAR(10),TRUE,FILTER('SUMMARY DATA'!E:E,'SUMMARY DATA'!$A:$A=$A860,'SUMMARY DATA'!$C:$C=$B860,'SUMMARY DATA'!$B:$B=""RWS"")),
  IF(
    OR(
      ISNUMBER(SEARCH(""CDM CASH DEPOSIT"",$C860)),
      ISNUMBER(SEARCH(""CASH DEPOSIT"",$C86"&amp;"0)),
      COUNTIFS('SUMMARY DATA'!$D:$D,$C860,'SUMMARY DATA'!$B:$B,""RWS"")&lt;&gt;1
    ),
    """",
    IFERROR(TEXTJOIN(CHAR(10),TRUE,FILTER('SUMMARY DATA'!E:E,'SUMMARY DATA'!$D:$D=$C860,'SUMMARY DATA'!$B:$B=""RWS"")),"""")
  )
)"),"")</f>
        <v/>
      </c>
      <c r="F860" s="17" t="str">
        <f>IFERROR(__xludf.DUMMYFUNCTION("IFERROR(
  TEXTJOIN(CHAR(10),TRUE,FILTER('SUMMARY DATA'!F:F,'SUMMARY DATA'!$A:$A=$A860,'SUMMARY DATA'!$C:$C=$B860,'SUMMARY DATA'!$B:$B=""RWS"")),
  IF(
    OR(
      ISNUMBER(SEARCH(""CDM CASH DEPOSIT"",$C860)),
      ISNUMBER(SEARCH(""CASH DEPOSIT"",$C86"&amp;"0)),
      COUNTIFS('SUMMARY DATA'!$D:$D,$C860,'SUMMARY DATA'!$B:$B,""RWS"")&lt;&gt;1
    ),
    """",
    IFERROR(TEXTJOIN(CHAR(10),TRUE,FILTER('SUMMARY DATA'!F:F,'SUMMARY DATA'!$D:$D=$C860,'SUMMARY DATA'!$B:$B=""RWS"")),"""")
  )
)"),"")</f>
        <v/>
      </c>
      <c r="G860" s="17" t="str">
        <f>IFERROR(__xludf.DUMMYFUNCTION("IFERROR(
  TEXTJOIN(CHAR(10),TRUE,FILTER('SUMMARY DATA'!G:G,'SUMMARY DATA'!$A:$A=$A860,'SUMMARY DATA'!$C:$C=$B860,'SUMMARY DATA'!$B:$B=""RWS"")),
  IF(
    OR(
      ISNUMBER(SEARCH(""CDM CASH DEPOSIT"",$C860)),
      ISNUMBER(SEARCH(""CASH DEPOSIT"",$C86"&amp;"0)),
      COUNTIFS('SUMMARY DATA'!$D:$D,$C860,'SUMMARY DATA'!$B:$B,""RWS"")&lt;&gt;1
    ),
    """",
    IFERROR(TEXTJOIN(CHAR(10),TRUE,FILTER('SUMMARY DATA'!G:G,'SUMMARY DATA'!$D:$D=$C860,'SUMMARY DATA'!$B:$B=""RWS"")),"""")
  )
)"),"")</f>
        <v/>
      </c>
      <c r="H860" s="18" t="str">
        <f>IFERROR(__xludf.DUMMYFUNCTION("IFERROR(
  TEXTJOIN(CHAR(10),TRUE,FILTER('SUMMARY DATA'!H:H,'SUMMARY DATA'!$A:$A=$A860,'SUMMARY DATA'!$C:$C=$B860,'SUMMARY DATA'!$B:$B=""RWS"",'SUMMARY DATA'!$H:$H=$D860)),
  IF(
    OR(
      ISNUMBER(SEARCH(""CDM CASH DEPOSIT"",$C860)),
      ISNUMBER(S"&amp;"EARCH(""CASH DEPOSIT"",$C860))
    ),
    """",
    IFERROR(TEXTJOIN(CHAR(10),TRUE,FILTER('SUMMARY DATA'!H:H,'SUMMARY DATA'!$D:$D=$C860,'SUMMARY DATA'!$B:$B=""RWS"",'SUMMARY DATA'!$H:$H=$D860)),"""")
  )
)"),"")</f>
        <v/>
      </c>
      <c r="I860" s="18" t="str">
        <f>IFERROR(__xludf.DUMMYFUNCTION("IF(H860="""","""",
SUM(ARRAYFORMULA(VALUE(SPLIT(H860,CHAR(10)))))
)"),"")</f>
        <v/>
      </c>
      <c r="J860" s="17" t="str">
        <f>IFERROR(__xludf.DUMMYFUNCTION("IFERROR(
  TEXTJOIN(CHAR(10),TRUE,FILTER('SUMMARY DATA'!I:I,'SUMMARY DATA'!$A:$A=$A860,'SUMMARY DATA'!$C:$C=$B860,'SUMMARY DATA'!$B:$B=""RWS"")),
  IF(
    OR(
      ISNUMBER(SEARCH(""CDM CASH DEPOSIT"",$C860)),
      ISNUMBER(SEARCH(""CASH DEPOSIT"",$C86"&amp;"0)),
      COUNTIFS('SUMMARY DATA'!$D:$D,$C860,'SUMMARY DATA'!$B:$B,""RWS"")&lt;&gt;1
    ),
    """",
    IFERROR(TEXTJOIN(CHAR(10),TRUE,FILTER('SUMMARY DATA'!I:I,'SUMMARY DATA'!$D:$D=$C860,'SUMMARY DATA'!$B:$B=""RWS"")),"""")
  )
)"),"")</f>
        <v/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Height="1" spans="1:27">
      <c r="A861" s="2" t="s">
        <v>2449</v>
      </c>
      <c r="B861" s="15">
        <v>46080</v>
      </c>
      <c r="C861" s="2" t="s">
        <v>2450</v>
      </c>
      <c r="D861" s="3">
        <v>30</v>
      </c>
      <c r="E861" s="16" t="str">
        <f>IFERROR(__xludf.DUMMYFUNCTION("IFERROR(
  TEXTJOIN(CHAR(10),TRUE,FILTER('SUMMARY DATA'!E:E,'SUMMARY DATA'!$A:$A=$A861,'SUMMARY DATA'!$C:$C=$B861,'SUMMARY DATA'!$B:$B=""RWS"")),
  IF(
    OR(
      ISNUMBER(SEARCH(""CDM CASH DEPOSIT"",$C861)),
      ISNUMBER(SEARCH(""CASH DEPOSIT"",$C86"&amp;"1)),
      COUNTIFS('SUMMARY DATA'!$D:$D,$C861,'SUMMARY DATA'!$B:$B,""RWS"")&lt;&gt;1
    ),
    """",
    IFERROR(TEXTJOIN(CHAR(10),TRUE,FILTER('SUMMARY DATA'!E:E,'SUMMARY DATA'!$D:$D=$C861,'SUMMARY DATA'!$B:$B=""RWS"")),"""")
  )
)"),"")</f>
        <v/>
      </c>
      <c r="F861" s="17" t="str">
        <f>IFERROR(__xludf.DUMMYFUNCTION("IFERROR(
  TEXTJOIN(CHAR(10),TRUE,FILTER('SUMMARY DATA'!F:F,'SUMMARY DATA'!$A:$A=$A861,'SUMMARY DATA'!$C:$C=$B861,'SUMMARY DATA'!$B:$B=""RWS"")),
  IF(
    OR(
      ISNUMBER(SEARCH(""CDM CASH DEPOSIT"",$C861)),
      ISNUMBER(SEARCH(""CASH DEPOSIT"",$C86"&amp;"1)),
      COUNTIFS('SUMMARY DATA'!$D:$D,$C861,'SUMMARY DATA'!$B:$B,""RWS"")&lt;&gt;1
    ),
    """",
    IFERROR(TEXTJOIN(CHAR(10),TRUE,FILTER('SUMMARY DATA'!F:F,'SUMMARY DATA'!$D:$D=$C861,'SUMMARY DATA'!$B:$B=""RWS"")),"""")
  )
)"),"")</f>
        <v/>
      </c>
      <c r="G861" s="17" t="str">
        <f>IFERROR(__xludf.DUMMYFUNCTION("IFERROR(
  TEXTJOIN(CHAR(10),TRUE,FILTER('SUMMARY DATA'!G:G,'SUMMARY DATA'!$A:$A=$A861,'SUMMARY DATA'!$C:$C=$B861,'SUMMARY DATA'!$B:$B=""RWS"")),
  IF(
    OR(
      ISNUMBER(SEARCH(""CDM CASH DEPOSIT"",$C861)),
      ISNUMBER(SEARCH(""CASH DEPOSIT"",$C86"&amp;"1)),
      COUNTIFS('SUMMARY DATA'!$D:$D,$C861,'SUMMARY DATA'!$B:$B,""RWS"")&lt;&gt;1
    ),
    """",
    IFERROR(TEXTJOIN(CHAR(10),TRUE,FILTER('SUMMARY DATA'!G:G,'SUMMARY DATA'!$D:$D=$C861,'SUMMARY DATA'!$B:$B=""RWS"")),"""")
  )
)"),"")</f>
        <v/>
      </c>
      <c r="H861" s="18" t="str">
        <f>IFERROR(__xludf.DUMMYFUNCTION("IFERROR(
  TEXTJOIN(CHAR(10),TRUE,FILTER('SUMMARY DATA'!H:H,'SUMMARY DATA'!$A:$A=$A861,'SUMMARY DATA'!$C:$C=$B861,'SUMMARY DATA'!$B:$B=""RWS"",'SUMMARY DATA'!$H:$H=$D861)),
  IF(
    OR(
      ISNUMBER(SEARCH(""CDM CASH DEPOSIT"",$C861)),
      ISNUMBER(S"&amp;"EARCH(""CASH DEPOSIT"",$C861))
    ),
    """",
    IFERROR(TEXTJOIN(CHAR(10),TRUE,FILTER('SUMMARY DATA'!H:H,'SUMMARY DATA'!$D:$D=$C861,'SUMMARY DATA'!$B:$B=""RWS"",'SUMMARY DATA'!$H:$H=$D861)),"""")
  )
)"),"")</f>
        <v/>
      </c>
      <c r="I861" s="18" t="str">
        <f>IFERROR(__xludf.DUMMYFUNCTION("IF(H861="""","""",
SUM(ARRAYFORMULA(VALUE(SPLIT(H861,CHAR(10)))))
)"),"")</f>
        <v/>
      </c>
      <c r="J861" s="17" t="str">
        <f>IFERROR(__xludf.DUMMYFUNCTION("IFERROR(
  TEXTJOIN(CHAR(10),TRUE,FILTER('SUMMARY DATA'!I:I,'SUMMARY DATA'!$A:$A=$A861,'SUMMARY DATA'!$C:$C=$B861,'SUMMARY DATA'!$B:$B=""RWS"")),
  IF(
    OR(
      ISNUMBER(SEARCH(""CDM CASH DEPOSIT"",$C861)),
      ISNUMBER(SEARCH(""CASH DEPOSIT"",$C86"&amp;"1)),
      COUNTIFS('SUMMARY DATA'!$D:$D,$C861,'SUMMARY DATA'!$B:$B,""RWS"")&lt;&gt;1
    ),
    """",
    IFERROR(TEXTJOIN(CHAR(10),TRUE,FILTER('SUMMARY DATA'!I:I,'SUMMARY DATA'!$D:$D=$C861,'SUMMARY DATA'!$B:$B=""RWS"")),"""")
  )
)"),"")</f>
        <v/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Height="1" spans="1:27">
      <c r="A862" s="2" t="s">
        <v>2449</v>
      </c>
      <c r="B862" s="15">
        <v>46080</v>
      </c>
      <c r="C862" s="2" t="s">
        <v>2450</v>
      </c>
      <c r="D862" s="3">
        <v>20</v>
      </c>
      <c r="E862" s="16" t="str">
        <f>IFERROR(__xludf.DUMMYFUNCTION("IFERROR(
  TEXTJOIN(CHAR(10),TRUE,FILTER('SUMMARY DATA'!E:E,'SUMMARY DATA'!$A:$A=$A862,'SUMMARY DATA'!$C:$C=$B862,'SUMMARY DATA'!$B:$B=""RWS"")),
  IF(
    OR(
      ISNUMBER(SEARCH(""CDM CASH DEPOSIT"",$C862)),
      ISNUMBER(SEARCH(""CASH DEPOSIT"",$C86"&amp;"2)),
      COUNTIFS('SUMMARY DATA'!$D:$D,$C862,'SUMMARY DATA'!$B:$B,""RWS"")&lt;&gt;1
    ),
    """",
    IFERROR(TEXTJOIN(CHAR(10),TRUE,FILTER('SUMMARY DATA'!E:E,'SUMMARY DATA'!$D:$D=$C862,'SUMMARY DATA'!$B:$B=""RWS"")),"""")
  )
)"),"")</f>
        <v/>
      </c>
      <c r="F862" s="17" t="str">
        <f>IFERROR(__xludf.DUMMYFUNCTION("IFERROR(
  TEXTJOIN(CHAR(10),TRUE,FILTER('SUMMARY DATA'!F:F,'SUMMARY DATA'!$A:$A=$A862,'SUMMARY DATA'!$C:$C=$B862,'SUMMARY DATA'!$B:$B=""RWS"")),
  IF(
    OR(
      ISNUMBER(SEARCH(""CDM CASH DEPOSIT"",$C862)),
      ISNUMBER(SEARCH(""CASH DEPOSIT"",$C86"&amp;"2)),
      COUNTIFS('SUMMARY DATA'!$D:$D,$C862,'SUMMARY DATA'!$B:$B,""RWS"")&lt;&gt;1
    ),
    """",
    IFERROR(TEXTJOIN(CHAR(10),TRUE,FILTER('SUMMARY DATA'!F:F,'SUMMARY DATA'!$D:$D=$C862,'SUMMARY DATA'!$B:$B=""RWS"")),"""")
  )
)"),"")</f>
        <v/>
      </c>
      <c r="G862" s="17" t="str">
        <f>IFERROR(__xludf.DUMMYFUNCTION("IFERROR(
  TEXTJOIN(CHAR(10),TRUE,FILTER('SUMMARY DATA'!G:G,'SUMMARY DATA'!$A:$A=$A862,'SUMMARY DATA'!$C:$C=$B862,'SUMMARY DATA'!$B:$B=""RWS"")),
  IF(
    OR(
      ISNUMBER(SEARCH(""CDM CASH DEPOSIT"",$C862)),
      ISNUMBER(SEARCH(""CASH DEPOSIT"",$C86"&amp;"2)),
      COUNTIFS('SUMMARY DATA'!$D:$D,$C862,'SUMMARY DATA'!$B:$B,""RWS"")&lt;&gt;1
    ),
    """",
    IFERROR(TEXTJOIN(CHAR(10),TRUE,FILTER('SUMMARY DATA'!G:G,'SUMMARY DATA'!$D:$D=$C862,'SUMMARY DATA'!$B:$B=""RWS"")),"""")
  )
)"),"")</f>
        <v/>
      </c>
      <c r="H862" s="18" t="str">
        <f>IFERROR(__xludf.DUMMYFUNCTION("IFERROR(
  TEXTJOIN(CHAR(10),TRUE,FILTER('SUMMARY DATA'!H:H,'SUMMARY DATA'!$A:$A=$A862,'SUMMARY DATA'!$C:$C=$B862,'SUMMARY DATA'!$B:$B=""RWS"",'SUMMARY DATA'!$H:$H=$D862)),
  IF(
    OR(
      ISNUMBER(SEARCH(""CDM CASH DEPOSIT"",$C862)),
      ISNUMBER(S"&amp;"EARCH(""CASH DEPOSIT"",$C862))
    ),
    """",
    IFERROR(TEXTJOIN(CHAR(10),TRUE,FILTER('SUMMARY DATA'!H:H,'SUMMARY DATA'!$D:$D=$C862,'SUMMARY DATA'!$B:$B=""RWS"",'SUMMARY DATA'!$H:$H=$D862)),"""")
  )
)"),"")</f>
        <v/>
      </c>
      <c r="I862" s="18" t="str">
        <f>IFERROR(__xludf.DUMMYFUNCTION("IF(H862="""","""",
SUM(ARRAYFORMULA(VALUE(SPLIT(H862,CHAR(10)))))
)"),"")</f>
        <v/>
      </c>
      <c r="J862" s="17" t="str">
        <f>IFERROR(__xludf.DUMMYFUNCTION("IFERROR(
  TEXTJOIN(CHAR(10),TRUE,FILTER('SUMMARY DATA'!I:I,'SUMMARY DATA'!$A:$A=$A862,'SUMMARY DATA'!$C:$C=$B862,'SUMMARY DATA'!$B:$B=""RWS"")),
  IF(
    OR(
      ISNUMBER(SEARCH(""CDM CASH DEPOSIT"",$C862)),
      ISNUMBER(SEARCH(""CASH DEPOSIT"",$C86"&amp;"2)),
      COUNTIFS('SUMMARY DATA'!$D:$D,$C862,'SUMMARY DATA'!$B:$B,""RWS"")&lt;&gt;1
    ),
    """",
    IFERROR(TEXTJOIN(CHAR(10),TRUE,FILTER('SUMMARY DATA'!I:I,'SUMMARY DATA'!$D:$D=$C862,'SUMMARY DATA'!$B:$B=""RWS"")),"""")
  )
)"),"")</f>
        <v/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Height="1" spans="1:27">
      <c r="A863" s="2" t="s">
        <v>2451</v>
      </c>
      <c r="B863" s="15">
        <v>46080</v>
      </c>
      <c r="C863" s="2" t="s">
        <v>2452</v>
      </c>
      <c r="D863" s="3">
        <v>70</v>
      </c>
      <c r="E863" s="16" t="str">
        <f>IFERROR(__xludf.DUMMYFUNCTION("IFERROR(
  TEXTJOIN(CHAR(10),TRUE,FILTER('SUMMARY DATA'!E:E,'SUMMARY DATA'!$A:$A=$A863,'SUMMARY DATA'!$C:$C=$B863,'SUMMARY DATA'!$B:$B=""RWS"")),
  IF(
    OR(
      ISNUMBER(SEARCH(""CDM CASH DEPOSIT"",$C863)),
      ISNUMBER(SEARCH(""CASH DEPOSIT"",$C86"&amp;"3)),
      COUNTIFS('SUMMARY DATA'!$D:$D,$C863,'SUMMARY DATA'!$B:$B,""RWS"")&lt;&gt;1
    ),
    """",
    IFERROR(TEXTJOIN(CHAR(10),TRUE,FILTER('SUMMARY DATA'!E:E,'SUMMARY DATA'!$D:$D=$C863,'SUMMARY DATA'!$B:$B=""RWS"")),"""")
  )
)"),"")</f>
        <v/>
      </c>
      <c r="F863" s="17" t="str">
        <f>IFERROR(__xludf.DUMMYFUNCTION("IFERROR(
  TEXTJOIN(CHAR(10),TRUE,FILTER('SUMMARY DATA'!F:F,'SUMMARY DATA'!$A:$A=$A863,'SUMMARY DATA'!$C:$C=$B863,'SUMMARY DATA'!$B:$B=""RWS"")),
  IF(
    OR(
      ISNUMBER(SEARCH(""CDM CASH DEPOSIT"",$C863)),
      ISNUMBER(SEARCH(""CASH DEPOSIT"",$C86"&amp;"3)),
      COUNTIFS('SUMMARY DATA'!$D:$D,$C863,'SUMMARY DATA'!$B:$B,""RWS"")&lt;&gt;1
    ),
    """",
    IFERROR(TEXTJOIN(CHAR(10),TRUE,FILTER('SUMMARY DATA'!F:F,'SUMMARY DATA'!$D:$D=$C863,'SUMMARY DATA'!$B:$B=""RWS"")),"""")
  )
)"),"")</f>
        <v/>
      </c>
      <c r="G863" s="17" t="str">
        <f>IFERROR(__xludf.DUMMYFUNCTION("IFERROR(
  TEXTJOIN(CHAR(10),TRUE,FILTER('SUMMARY DATA'!G:G,'SUMMARY DATA'!$A:$A=$A863,'SUMMARY DATA'!$C:$C=$B863,'SUMMARY DATA'!$B:$B=""RWS"")),
  IF(
    OR(
      ISNUMBER(SEARCH(""CDM CASH DEPOSIT"",$C863)),
      ISNUMBER(SEARCH(""CASH DEPOSIT"",$C86"&amp;"3)),
      COUNTIFS('SUMMARY DATA'!$D:$D,$C863,'SUMMARY DATA'!$B:$B,""RWS"")&lt;&gt;1
    ),
    """",
    IFERROR(TEXTJOIN(CHAR(10),TRUE,FILTER('SUMMARY DATA'!G:G,'SUMMARY DATA'!$D:$D=$C863,'SUMMARY DATA'!$B:$B=""RWS"")),"""")
  )
)"),"")</f>
        <v/>
      </c>
      <c r="H863" s="18" t="str">
        <f>IFERROR(__xludf.DUMMYFUNCTION("IFERROR(
  TEXTJOIN(CHAR(10),TRUE,FILTER('SUMMARY DATA'!H:H,'SUMMARY DATA'!$A:$A=$A863,'SUMMARY DATA'!$C:$C=$B863,'SUMMARY DATA'!$B:$B=""RWS"",'SUMMARY DATA'!$H:$H=$D863)),
  IF(
    OR(
      ISNUMBER(SEARCH(""CDM CASH DEPOSIT"",$C863)),
      ISNUMBER(S"&amp;"EARCH(""CASH DEPOSIT"",$C863))
    ),
    """",
    IFERROR(TEXTJOIN(CHAR(10),TRUE,FILTER('SUMMARY DATA'!H:H,'SUMMARY DATA'!$D:$D=$C863,'SUMMARY DATA'!$B:$B=""RWS"",'SUMMARY DATA'!$H:$H=$D863)),"""")
  )
)"),"")</f>
        <v/>
      </c>
      <c r="I863" s="18" t="str">
        <f>IFERROR(__xludf.DUMMYFUNCTION("IF(H863="""","""",
SUM(ARRAYFORMULA(VALUE(SPLIT(H863,CHAR(10)))))
)"),"")</f>
        <v/>
      </c>
      <c r="J863" s="17" t="str">
        <f>IFERROR(__xludf.DUMMYFUNCTION("IFERROR(
  TEXTJOIN(CHAR(10),TRUE,FILTER('SUMMARY DATA'!I:I,'SUMMARY DATA'!$A:$A=$A863,'SUMMARY DATA'!$C:$C=$B863,'SUMMARY DATA'!$B:$B=""RWS"")),
  IF(
    OR(
      ISNUMBER(SEARCH(""CDM CASH DEPOSIT"",$C863)),
      ISNUMBER(SEARCH(""CASH DEPOSIT"",$C86"&amp;"3)),
      COUNTIFS('SUMMARY DATA'!$D:$D,$C863,'SUMMARY DATA'!$B:$B,""RWS"")&lt;&gt;1
    ),
    """",
    IFERROR(TEXTJOIN(CHAR(10),TRUE,FILTER('SUMMARY DATA'!I:I,'SUMMARY DATA'!$D:$D=$C863,'SUMMARY DATA'!$B:$B=""RWS"")),"""")
  )
)"),"")</f>
        <v/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Height="1" spans="1:27">
      <c r="A864" s="2" t="s">
        <v>2453</v>
      </c>
      <c r="B864" s="15">
        <v>46080</v>
      </c>
      <c r="C864" s="2" t="s">
        <v>2454</v>
      </c>
      <c r="D864" s="3">
        <v>1</v>
      </c>
      <c r="E864" s="16" t="str">
        <f>IFERROR(__xludf.DUMMYFUNCTION("IFERROR(
  TEXTJOIN(CHAR(10),TRUE,FILTER('SUMMARY DATA'!E:E,'SUMMARY DATA'!$A:$A=$A864,'SUMMARY DATA'!$C:$C=$B864,'SUMMARY DATA'!$B:$B=""RWS"")),
  IF(
    OR(
      ISNUMBER(SEARCH(""CDM CASH DEPOSIT"",$C864)),
      ISNUMBER(SEARCH(""CASH DEPOSIT"",$C86"&amp;"4)),
      COUNTIFS('SUMMARY DATA'!$D:$D,$C864,'SUMMARY DATA'!$B:$B,""RWS"")&lt;&gt;1
    ),
    """",
    IFERROR(TEXTJOIN(CHAR(10),TRUE,FILTER('SUMMARY DATA'!E:E,'SUMMARY DATA'!$D:$D=$C864,'SUMMARY DATA'!$B:$B=""RWS"")),"""")
  )
)"),"")</f>
        <v/>
      </c>
      <c r="F864" s="17" t="str">
        <f>IFERROR(__xludf.DUMMYFUNCTION("IFERROR(
  TEXTJOIN(CHAR(10),TRUE,FILTER('SUMMARY DATA'!F:F,'SUMMARY DATA'!$A:$A=$A864,'SUMMARY DATA'!$C:$C=$B864,'SUMMARY DATA'!$B:$B=""RWS"")),
  IF(
    OR(
      ISNUMBER(SEARCH(""CDM CASH DEPOSIT"",$C864)),
      ISNUMBER(SEARCH(""CASH DEPOSIT"",$C86"&amp;"4)),
      COUNTIFS('SUMMARY DATA'!$D:$D,$C864,'SUMMARY DATA'!$B:$B,""RWS"")&lt;&gt;1
    ),
    """",
    IFERROR(TEXTJOIN(CHAR(10),TRUE,FILTER('SUMMARY DATA'!F:F,'SUMMARY DATA'!$D:$D=$C864,'SUMMARY DATA'!$B:$B=""RWS"")),"""")
  )
)"),"")</f>
        <v/>
      </c>
      <c r="G864" s="17" t="str">
        <f>IFERROR(__xludf.DUMMYFUNCTION("IFERROR(
  TEXTJOIN(CHAR(10),TRUE,FILTER('SUMMARY DATA'!G:G,'SUMMARY DATA'!$A:$A=$A864,'SUMMARY DATA'!$C:$C=$B864,'SUMMARY DATA'!$B:$B=""RWS"")),
  IF(
    OR(
      ISNUMBER(SEARCH(""CDM CASH DEPOSIT"",$C864)),
      ISNUMBER(SEARCH(""CASH DEPOSIT"",$C86"&amp;"4)),
      COUNTIFS('SUMMARY DATA'!$D:$D,$C864,'SUMMARY DATA'!$B:$B,""RWS"")&lt;&gt;1
    ),
    """",
    IFERROR(TEXTJOIN(CHAR(10),TRUE,FILTER('SUMMARY DATA'!G:G,'SUMMARY DATA'!$D:$D=$C864,'SUMMARY DATA'!$B:$B=""RWS"")),"""")
  )
)"),"")</f>
        <v/>
      </c>
      <c r="H864" s="18" t="str">
        <f>IFERROR(__xludf.DUMMYFUNCTION("IFERROR(
  TEXTJOIN(CHAR(10),TRUE,FILTER('SUMMARY DATA'!H:H,'SUMMARY DATA'!$A:$A=$A864,'SUMMARY DATA'!$C:$C=$B864,'SUMMARY DATA'!$B:$B=""RWS"",'SUMMARY DATA'!$H:$H=$D864)),
  IF(
    OR(
      ISNUMBER(SEARCH(""CDM CASH DEPOSIT"",$C864)),
      ISNUMBER(S"&amp;"EARCH(""CASH DEPOSIT"",$C864))
    ),
    """",
    IFERROR(TEXTJOIN(CHAR(10),TRUE,FILTER('SUMMARY DATA'!H:H,'SUMMARY DATA'!$D:$D=$C864,'SUMMARY DATA'!$B:$B=""RWS"",'SUMMARY DATA'!$H:$H=$D864)),"""")
  )
)"),"")</f>
        <v/>
      </c>
      <c r="I864" s="18" t="str">
        <f>IFERROR(__xludf.DUMMYFUNCTION("IF(H864="""","""",
SUM(ARRAYFORMULA(VALUE(SPLIT(H864,CHAR(10)))))
)"),"")</f>
        <v/>
      </c>
      <c r="J864" s="17" t="str">
        <f>IFERROR(__xludf.DUMMYFUNCTION("IFERROR(
  TEXTJOIN(CHAR(10),TRUE,FILTER('SUMMARY DATA'!I:I,'SUMMARY DATA'!$A:$A=$A864,'SUMMARY DATA'!$C:$C=$B864,'SUMMARY DATA'!$B:$B=""RWS"")),
  IF(
    OR(
      ISNUMBER(SEARCH(""CDM CASH DEPOSIT"",$C864)),
      ISNUMBER(SEARCH(""CASH DEPOSIT"",$C86"&amp;"4)),
      COUNTIFS('SUMMARY DATA'!$D:$D,$C864,'SUMMARY DATA'!$B:$B,""RWS"")&lt;&gt;1
    ),
    """",
    IFERROR(TEXTJOIN(CHAR(10),TRUE,FILTER('SUMMARY DATA'!I:I,'SUMMARY DATA'!$D:$D=$C864,'SUMMARY DATA'!$B:$B=""RWS"")),"""")
  )
)"),"")</f>
        <v/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Height="1" spans="1:27">
      <c r="A865" s="2" t="s">
        <v>2455</v>
      </c>
      <c r="B865" s="15">
        <v>46081</v>
      </c>
      <c r="C865" s="2" t="s">
        <v>2456</v>
      </c>
      <c r="D865" s="3">
        <v>199</v>
      </c>
      <c r="E865" s="16" t="str">
        <f>IFERROR(__xludf.DUMMYFUNCTION("IFERROR(
  TEXTJOIN(CHAR(10),TRUE,FILTER('SUMMARY DATA'!E:E,'SUMMARY DATA'!$A:$A=$A865,'SUMMARY DATA'!$C:$C=$B865,'SUMMARY DATA'!$B:$B=""RWS"")),
  IF(
    OR(
      ISNUMBER(SEARCH(""CDM CASH DEPOSIT"",$C865)),
      ISNUMBER(SEARCH(""CASH DEPOSIT"",$C86"&amp;"5)),
      COUNTIFS('SUMMARY DATA'!$D:$D,$C865,'SUMMARY DATA'!$B:$B,""RWS"")&lt;&gt;1
    ),
    """",
    IFERROR(TEXTJOIN(CHAR(10),TRUE,FILTER('SUMMARY DATA'!E:E,'SUMMARY DATA'!$D:$D=$C865,'SUMMARY DATA'!$B:$B=""RWS"")),"""")
  )
)"),"")</f>
        <v/>
      </c>
      <c r="F865" s="17" t="str">
        <f>IFERROR(__xludf.DUMMYFUNCTION("IFERROR(
  TEXTJOIN(CHAR(10),TRUE,FILTER('SUMMARY DATA'!F:F,'SUMMARY DATA'!$A:$A=$A865,'SUMMARY DATA'!$C:$C=$B865,'SUMMARY DATA'!$B:$B=""RWS"")),
  IF(
    OR(
      ISNUMBER(SEARCH(""CDM CASH DEPOSIT"",$C865)),
      ISNUMBER(SEARCH(""CASH DEPOSIT"",$C86"&amp;"5)),
      COUNTIFS('SUMMARY DATA'!$D:$D,$C865,'SUMMARY DATA'!$B:$B,""RWS"")&lt;&gt;1
    ),
    """",
    IFERROR(TEXTJOIN(CHAR(10),TRUE,FILTER('SUMMARY DATA'!F:F,'SUMMARY DATA'!$D:$D=$C865,'SUMMARY DATA'!$B:$B=""RWS"")),"""")
  )
)"),"")</f>
        <v/>
      </c>
      <c r="G865" s="17" t="str">
        <f>IFERROR(__xludf.DUMMYFUNCTION("IFERROR(
  TEXTJOIN(CHAR(10),TRUE,FILTER('SUMMARY DATA'!G:G,'SUMMARY DATA'!$A:$A=$A865,'SUMMARY DATA'!$C:$C=$B865,'SUMMARY DATA'!$B:$B=""RWS"")),
  IF(
    OR(
      ISNUMBER(SEARCH(""CDM CASH DEPOSIT"",$C865)),
      ISNUMBER(SEARCH(""CASH DEPOSIT"",$C86"&amp;"5)),
      COUNTIFS('SUMMARY DATA'!$D:$D,$C865,'SUMMARY DATA'!$B:$B,""RWS"")&lt;&gt;1
    ),
    """",
    IFERROR(TEXTJOIN(CHAR(10),TRUE,FILTER('SUMMARY DATA'!G:G,'SUMMARY DATA'!$D:$D=$C865,'SUMMARY DATA'!$B:$B=""RWS"")),"""")
  )
)"),"")</f>
        <v/>
      </c>
      <c r="H865" s="18" t="str">
        <f>IFERROR(__xludf.DUMMYFUNCTION("IFERROR(
  TEXTJOIN(CHAR(10),TRUE,FILTER('SUMMARY DATA'!H:H,'SUMMARY DATA'!$A:$A=$A865,'SUMMARY DATA'!$C:$C=$B865,'SUMMARY DATA'!$B:$B=""RWS"",'SUMMARY DATA'!$H:$H=$D865)),
  IF(
    OR(
      ISNUMBER(SEARCH(""CDM CASH DEPOSIT"",$C865)),
      ISNUMBER(S"&amp;"EARCH(""CASH DEPOSIT"",$C865))
    ),
    """",
    IFERROR(TEXTJOIN(CHAR(10),TRUE,FILTER('SUMMARY DATA'!H:H,'SUMMARY DATA'!$D:$D=$C865,'SUMMARY DATA'!$B:$B=""RWS"",'SUMMARY DATA'!$H:$H=$D865)),"""")
  )
)"),"")</f>
        <v/>
      </c>
      <c r="I865" s="18" t="str">
        <f>IFERROR(__xludf.DUMMYFUNCTION("IF(H865="""","""",
SUM(ARRAYFORMULA(VALUE(SPLIT(H865,CHAR(10)))))
)"),"")</f>
        <v/>
      </c>
      <c r="J865" s="17" t="str">
        <f>IFERROR(__xludf.DUMMYFUNCTION("IFERROR(
  TEXTJOIN(CHAR(10),TRUE,FILTER('SUMMARY DATA'!I:I,'SUMMARY DATA'!$A:$A=$A865,'SUMMARY DATA'!$C:$C=$B865,'SUMMARY DATA'!$B:$B=""RWS"")),
  IF(
    OR(
      ISNUMBER(SEARCH(""CDM CASH DEPOSIT"",$C865)),
      ISNUMBER(SEARCH(""CASH DEPOSIT"",$C86"&amp;"5)),
      COUNTIFS('SUMMARY DATA'!$D:$D,$C865,'SUMMARY DATA'!$B:$B,""RWS"")&lt;&gt;1
    ),
    """",
    IFERROR(TEXTJOIN(CHAR(10),TRUE,FILTER('SUMMARY DATA'!I:I,'SUMMARY DATA'!$D:$D=$C865,'SUMMARY DATA'!$B:$B=""RWS"")),"""")
  )
)"),"")</f>
        <v/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Height="1" spans="1:27">
      <c r="A866" s="2" t="s">
        <v>2457</v>
      </c>
      <c r="B866" s="15">
        <v>46081</v>
      </c>
      <c r="C866" s="2" t="s">
        <v>2458</v>
      </c>
      <c r="D866" s="3">
        <v>56.19</v>
      </c>
      <c r="E866" s="16" t="str">
        <f>IFERROR(__xludf.DUMMYFUNCTION("IFERROR(
  TEXTJOIN(CHAR(10),TRUE,FILTER('SUMMARY DATA'!E:E,'SUMMARY DATA'!$A:$A=$A866,'SUMMARY DATA'!$C:$C=$B866,'SUMMARY DATA'!$B:$B=""RWS"")),
  IF(
    OR(
      ISNUMBER(SEARCH(""CDM CASH DEPOSIT"",$C866)),
      ISNUMBER(SEARCH(""CASH DEPOSIT"",$C86"&amp;"6)),
      COUNTIFS('SUMMARY DATA'!$D:$D,$C866,'SUMMARY DATA'!$B:$B,""RWS"")&lt;&gt;1
    ),
    """",
    IFERROR(TEXTJOIN(CHAR(10),TRUE,FILTER('SUMMARY DATA'!E:E,'SUMMARY DATA'!$D:$D=$C866,'SUMMARY DATA'!$B:$B=""RWS"")),"""")
  )
)"),"")</f>
        <v/>
      </c>
      <c r="F866" s="17" t="str">
        <f>IFERROR(__xludf.DUMMYFUNCTION("IFERROR(
  TEXTJOIN(CHAR(10),TRUE,FILTER('SUMMARY DATA'!F:F,'SUMMARY DATA'!$A:$A=$A866,'SUMMARY DATA'!$C:$C=$B866,'SUMMARY DATA'!$B:$B=""RWS"")),
  IF(
    OR(
      ISNUMBER(SEARCH(""CDM CASH DEPOSIT"",$C866)),
      ISNUMBER(SEARCH(""CASH DEPOSIT"",$C86"&amp;"6)),
      COUNTIFS('SUMMARY DATA'!$D:$D,$C866,'SUMMARY DATA'!$B:$B,""RWS"")&lt;&gt;1
    ),
    """",
    IFERROR(TEXTJOIN(CHAR(10),TRUE,FILTER('SUMMARY DATA'!F:F,'SUMMARY DATA'!$D:$D=$C866,'SUMMARY DATA'!$B:$B=""RWS"")),"""")
  )
)"),"")</f>
        <v/>
      </c>
      <c r="G866" s="17" t="str">
        <f>IFERROR(__xludf.DUMMYFUNCTION("IFERROR(
  TEXTJOIN(CHAR(10),TRUE,FILTER('SUMMARY DATA'!G:G,'SUMMARY DATA'!$A:$A=$A866,'SUMMARY DATA'!$C:$C=$B866,'SUMMARY DATA'!$B:$B=""RWS"")),
  IF(
    OR(
      ISNUMBER(SEARCH(""CDM CASH DEPOSIT"",$C866)),
      ISNUMBER(SEARCH(""CASH DEPOSIT"",$C86"&amp;"6)),
      COUNTIFS('SUMMARY DATA'!$D:$D,$C866,'SUMMARY DATA'!$B:$B,""RWS"")&lt;&gt;1
    ),
    """",
    IFERROR(TEXTJOIN(CHAR(10),TRUE,FILTER('SUMMARY DATA'!G:G,'SUMMARY DATA'!$D:$D=$C866,'SUMMARY DATA'!$B:$B=""RWS"")),"""")
  )
)"),"")</f>
        <v/>
      </c>
      <c r="H866" s="18" t="str">
        <f>IFERROR(__xludf.DUMMYFUNCTION("IFERROR(
  TEXTJOIN(CHAR(10),TRUE,FILTER('SUMMARY DATA'!H:H,'SUMMARY DATA'!$A:$A=$A866,'SUMMARY DATA'!$C:$C=$B866,'SUMMARY DATA'!$B:$B=""RWS"",'SUMMARY DATA'!$H:$H=$D866)),
  IF(
    OR(
      ISNUMBER(SEARCH(""CDM CASH DEPOSIT"",$C866)),
      ISNUMBER(S"&amp;"EARCH(""CASH DEPOSIT"",$C866))
    ),
    """",
    IFERROR(TEXTJOIN(CHAR(10),TRUE,FILTER('SUMMARY DATA'!H:H,'SUMMARY DATA'!$D:$D=$C866,'SUMMARY DATA'!$B:$B=""RWS"",'SUMMARY DATA'!$H:$H=$D866)),"""")
  )
)"),"")</f>
        <v/>
      </c>
      <c r="I866" s="18" t="str">
        <f>IFERROR(__xludf.DUMMYFUNCTION("IF(H866="""","""",
SUM(ARRAYFORMULA(VALUE(SPLIT(H866,CHAR(10)))))
)"),"")</f>
        <v/>
      </c>
      <c r="J866" s="17" t="str">
        <f>IFERROR(__xludf.DUMMYFUNCTION("IFERROR(
  TEXTJOIN(CHAR(10),TRUE,FILTER('SUMMARY DATA'!I:I,'SUMMARY DATA'!$A:$A=$A866,'SUMMARY DATA'!$C:$C=$B866,'SUMMARY DATA'!$B:$B=""RWS"")),
  IF(
    OR(
      ISNUMBER(SEARCH(""CDM CASH DEPOSIT"",$C866)),
      ISNUMBER(SEARCH(""CASH DEPOSIT"",$C86"&amp;"6)),
      COUNTIFS('SUMMARY DATA'!$D:$D,$C866,'SUMMARY DATA'!$B:$B,""RWS"")&lt;&gt;1
    ),
    """",
    IFERROR(TEXTJOIN(CHAR(10),TRUE,FILTER('SUMMARY DATA'!I:I,'SUMMARY DATA'!$D:$D=$C866,'SUMMARY DATA'!$B:$B=""RWS"")),"""")
  )
)"),"")</f>
        <v/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Height="1" spans="1:27">
      <c r="A867" s="2" t="s">
        <v>2459</v>
      </c>
      <c r="B867" s="15">
        <v>46082</v>
      </c>
      <c r="C867" s="2" t="s">
        <v>2460</v>
      </c>
      <c r="D867" s="3">
        <v>185</v>
      </c>
      <c r="E867" s="16" t="str">
        <f>IFERROR(__xludf.DUMMYFUNCTION("IFERROR(
  TEXTJOIN(CHAR(10),TRUE,FILTER('SUMMARY DATA'!E:E,'SUMMARY DATA'!$A:$A=$A867,'SUMMARY DATA'!$C:$C=$B867,'SUMMARY DATA'!$B:$B=""RWS"")),
  IF(
    OR(
      ISNUMBER(SEARCH(""CDM CASH DEPOSIT"",$C867)),
      ISNUMBER(SEARCH(""CASH DEPOSIT"",$C86"&amp;"7)),
      COUNTIFS('SUMMARY DATA'!$D:$D,$C867,'SUMMARY DATA'!$B:$B,""RWS"")&lt;&gt;1
    ),
    """",
    IFERROR(TEXTJOIN(CHAR(10),TRUE,FILTER('SUMMARY DATA'!E:E,'SUMMARY DATA'!$D:$D=$C867,'SUMMARY DATA'!$B:$B=""RWS"")),"""")
  )
)"),"")</f>
        <v/>
      </c>
      <c r="F867" s="17" t="str">
        <f>IFERROR(__xludf.DUMMYFUNCTION("IFERROR(
  TEXTJOIN(CHAR(10),TRUE,FILTER('SUMMARY DATA'!F:F,'SUMMARY DATA'!$A:$A=$A867,'SUMMARY DATA'!$C:$C=$B867,'SUMMARY DATA'!$B:$B=""RWS"")),
  IF(
    OR(
      ISNUMBER(SEARCH(""CDM CASH DEPOSIT"",$C867)),
      ISNUMBER(SEARCH(""CASH DEPOSIT"",$C86"&amp;"7)),
      COUNTIFS('SUMMARY DATA'!$D:$D,$C867,'SUMMARY DATA'!$B:$B,""RWS"")&lt;&gt;1
    ),
    """",
    IFERROR(TEXTJOIN(CHAR(10),TRUE,FILTER('SUMMARY DATA'!F:F,'SUMMARY DATA'!$D:$D=$C867,'SUMMARY DATA'!$B:$B=""RWS"")),"""")
  )
)"),"")</f>
        <v/>
      </c>
      <c r="G867" s="17" t="str">
        <f>IFERROR(__xludf.DUMMYFUNCTION("IFERROR(
  TEXTJOIN(CHAR(10),TRUE,FILTER('SUMMARY DATA'!G:G,'SUMMARY DATA'!$A:$A=$A867,'SUMMARY DATA'!$C:$C=$B867,'SUMMARY DATA'!$B:$B=""RWS"")),
  IF(
    OR(
      ISNUMBER(SEARCH(""CDM CASH DEPOSIT"",$C867)),
      ISNUMBER(SEARCH(""CASH DEPOSIT"",$C86"&amp;"7)),
      COUNTIFS('SUMMARY DATA'!$D:$D,$C867,'SUMMARY DATA'!$B:$B,""RWS"")&lt;&gt;1
    ),
    """",
    IFERROR(TEXTJOIN(CHAR(10),TRUE,FILTER('SUMMARY DATA'!G:G,'SUMMARY DATA'!$D:$D=$C867,'SUMMARY DATA'!$B:$B=""RWS"")),"""")
  )
)"),"")</f>
        <v/>
      </c>
      <c r="H867" s="18" t="str">
        <f>IFERROR(__xludf.DUMMYFUNCTION("IFERROR(
  TEXTJOIN(CHAR(10),TRUE,FILTER('SUMMARY DATA'!H:H,'SUMMARY DATA'!$A:$A=$A867,'SUMMARY DATA'!$C:$C=$B867,'SUMMARY DATA'!$B:$B=""RWS"",'SUMMARY DATA'!$H:$H=$D867)),
  IF(
    OR(
      ISNUMBER(SEARCH(""CDM CASH DEPOSIT"",$C867)),
      ISNUMBER(S"&amp;"EARCH(""CASH DEPOSIT"",$C867))
    ),
    """",
    IFERROR(TEXTJOIN(CHAR(10),TRUE,FILTER('SUMMARY DATA'!H:H,'SUMMARY DATA'!$D:$D=$C867,'SUMMARY DATA'!$B:$B=""RWS"",'SUMMARY DATA'!$H:$H=$D867)),"""")
  )
)"),"")</f>
        <v/>
      </c>
      <c r="I867" s="18" t="str">
        <f>IFERROR(__xludf.DUMMYFUNCTION("IF(H867="""","""",
SUM(ARRAYFORMULA(VALUE(SPLIT(H867,CHAR(10)))))
)"),"")</f>
        <v/>
      </c>
      <c r="J867" s="17" t="str">
        <f>IFERROR(__xludf.DUMMYFUNCTION("IFERROR(
  TEXTJOIN(CHAR(10),TRUE,FILTER('SUMMARY DATA'!I:I,'SUMMARY DATA'!$A:$A=$A867,'SUMMARY DATA'!$C:$C=$B867,'SUMMARY DATA'!$B:$B=""RWS"")),
  IF(
    OR(
      ISNUMBER(SEARCH(""CDM CASH DEPOSIT"",$C867)),
      ISNUMBER(SEARCH(""CASH DEPOSIT"",$C86"&amp;"7)),
      COUNTIFS('SUMMARY DATA'!$D:$D,$C867,'SUMMARY DATA'!$B:$B,""RWS"")&lt;&gt;1
    ),
    """",
    IFERROR(TEXTJOIN(CHAR(10),TRUE,FILTER('SUMMARY DATA'!I:I,'SUMMARY DATA'!$D:$D=$C867,'SUMMARY DATA'!$B:$B=""RWS"")),"""")
  )
)"),"")</f>
        <v/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Height="1" spans="1:27">
      <c r="A868" s="2" t="s">
        <v>2461</v>
      </c>
      <c r="B868" s="15">
        <v>46082</v>
      </c>
      <c r="C868" s="2" t="s">
        <v>2462</v>
      </c>
      <c r="D868" s="3">
        <v>69.99</v>
      </c>
      <c r="E868" s="16" t="str">
        <f>IFERROR(__xludf.DUMMYFUNCTION("IFERROR(
  TEXTJOIN(CHAR(10),TRUE,FILTER('SUMMARY DATA'!E:E,'SUMMARY DATA'!$A:$A=$A868,'SUMMARY DATA'!$C:$C=$B868,'SUMMARY DATA'!$B:$B=""RWS"")),
  IF(
    OR(
      ISNUMBER(SEARCH(""CDM CASH DEPOSIT"",$C868)),
      ISNUMBER(SEARCH(""CASH DEPOSIT"",$C86"&amp;"8)),
      COUNTIFS('SUMMARY DATA'!$D:$D,$C868,'SUMMARY DATA'!$B:$B,""RWS"")&lt;&gt;1
    ),
    """",
    IFERROR(TEXTJOIN(CHAR(10),TRUE,FILTER('SUMMARY DATA'!E:E,'SUMMARY DATA'!$D:$D=$C868,'SUMMARY DATA'!$B:$B=""RWS"")),"""")
  )
)"),"")</f>
        <v/>
      </c>
      <c r="F868" s="17" t="str">
        <f>IFERROR(__xludf.DUMMYFUNCTION("IFERROR(
  TEXTJOIN(CHAR(10),TRUE,FILTER('SUMMARY DATA'!F:F,'SUMMARY DATA'!$A:$A=$A868,'SUMMARY DATA'!$C:$C=$B868,'SUMMARY DATA'!$B:$B=""RWS"")),
  IF(
    OR(
      ISNUMBER(SEARCH(""CDM CASH DEPOSIT"",$C868)),
      ISNUMBER(SEARCH(""CASH DEPOSIT"",$C86"&amp;"8)),
      COUNTIFS('SUMMARY DATA'!$D:$D,$C868,'SUMMARY DATA'!$B:$B,""RWS"")&lt;&gt;1
    ),
    """",
    IFERROR(TEXTJOIN(CHAR(10),TRUE,FILTER('SUMMARY DATA'!F:F,'SUMMARY DATA'!$D:$D=$C868,'SUMMARY DATA'!$B:$B=""RWS"")),"""")
  )
)"),"")</f>
        <v/>
      </c>
      <c r="G868" s="17" t="str">
        <f>IFERROR(__xludf.DUMMYFUNCTION("IFERROR(
  TEXTJOIN(CHAR(10),TRUE,FILTER('SUMMARY DATA'!G:G,'SUMMARY DATA'!$A:$A=$A868,'SUMMARY DATA'!$C:$C=$B868,'SUMMARY DATA'!$B:$B=""RWS"")),
  IF(
    OR(
      ISNUMBER(SEARCH(""CDM CASH DEPOSIT"",$C868)),
      ISNUMBER(SEARCH(""CASH DEPOSIT"",$C86"&amp;"8)),
      COUNTIFS('SUMMARY DATA'!$D:$D,$C868,'SUMMARY DATA'!$B:$B,""RWS"")&lt;&gt;1
    ),
    """",
    IFERROR(TEXTJOIN(CHAR(10),TRUE,FILTER('SUMMARY DATA'!G:G,'SUMMARY DATA'!$D:$D=$C868,'SUMMARY DATA'!$B:$B=""RWS"")),"""")
  )
)"),"")</f>
        <v/>
      </c>
      <c r="H868" s="18" t="str">
        <f>IFERROR(__xludf.DUMMYFUNCTION("IFERROR(
  TEXTJOIN(CHAR(10),TRUE,FILTER('SUMMARY DATA'!H:H,'SUMMARY DATA'!$A:$A=$A868,'SUMMARY DATA'!$C:$C=$B868,'SUMMARY DATA'!$B:$B=""RWS"",'SUMMARY DATA'!$H:$H=$D868)),
  IF(
    OR(
      ISNUMBER(SEARCH(""CDM CASH DEPOSIT"",$C868)),
      ISNUMBER(S"&amp;"EARCH(""CASH DEPOSIT"",$C868))
    ),
    """",
    IFERROR(TEXTJOIN(CHAR(10),TRUE,FILTER('SUMMARY DATA'!H:H,'SUMMARY DATA'!$D:$D=$C868,'SUMMARY DATA'!$B:$B=""RWS"",'SUMMARY DATA'!$H:$H=$D868)),"""")
  )
)"),"")</f>
        <v/>
      </c>
      <c r="I868" s="18" t="str">
        <f>IFERROR(__xludf.DUMMYFUNCTION("IF(H868="""","""",
SUM(ARRAYFORMULA(VALUE(SPLIT(H868,CHAR(10)))))
)"),"")</f>
        <v/>
      </c>
      <c r="J868" s="17" t="str">
        <f>IFERROR(__xludf.DUMMYFUNCTION("IFERROR(
  TEXTJOIN(CHAR(10),TRUE,FILTER('SUMMARY DATA'!I:I,'SUMMARY DATA'!$A:$A=$A868,'SUMMARY DATA'!$C:$C=$B868,'SUMMARY DATA'!$B:$B=""RWS"")),
  IF(
    OR(
      ISNUMBER(SEARCH(""CDM CASH DEPOSIT"",$C868)),
      ISNUMBER(SEARCH(""CASH DEPOSIT"",$C86"&amp;"8)),
      COUNTIFS('SUMMARY DATA'!$D:$D,$C868,'SUMMARY DATA'!$B:$B,""RWS"")&lt;&gt;1
    ),
    """",
    IFERROR(TEXTJOIN(CHAR(10),TRUE,FILTER('SUMMARY DATA'!I:I,'SUMMARY DATA'!$D:$D=$C868,'SUMMARY DATA'!$B:$B=""RWS"")),"""")
  )
)"),"")</f>
        <v/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Height="1" spans="1:27">
      <c r="A869" s="2"/>
      <c r="B869" s="15">
        <v>46082</v>
      </c>
      <c r="C869" s="2" t="s">
        <v>2463</v>
      </c>
      <c r="D869" s="3">
        <v>25.98</v>
      </c>
      <c r="E869" s="16" t="str">
        <f>IFERROR(__xludf.DUMMYFUNCTION("IFERROR(
  TEXTJOIN(CHAR(10),TRUE,FILTER('SUMMARY DATA'!E:E,'SUMMARY DATA'!$A:$A=$A869,'SUMMARY DATA'!$C:$C=$B869,'SUMMARY DATA'!$B:$B=""RWS"")),
  IF(
    OR(
      ISNUMBER(SEARCH(""CDM CASH DEPOSIT"",$C869)),
      ISNUMBER(SEARCH(""CASH DEPOSIT"",$C86"&amp;"9)),
      COUNTIFS('SUMMARY DATA'!$D:$D,$C869,'SUMMARY DATA'!$B:$B,""RWS"")&lt;&gt;1
    ),
    """",
    IFERROR(TEXTJOIN(CHAR(10),TRUE,FILTER('SUMMARY DATA'!E:E,'SUMMARY DATA'!$D:$D=$C869,'SUMMARY DATA'!$B:$B=""RWS"")),"""")
  )
)"),"")</f>
        <v/>
      </c>
      <c r="F869" s="17" t="str">
        <f>IFERROR(__xludf.DUMMYFUNCTION("IFERROR(
  TEXTJOIN(CHAR(10),TRUE,FILTER('SUMMARY DATA'!F:F,'SUMMARY DATA'!$A:$A=$A869,'SUMMARY DATA'!$C:$C=$B869,'SUMMARY DATA'!$B:$B=""RWS"")),
  IF(
    OR(
      ISNUMBER(SEARCH(""CDM CASH DEPOSIT"",$C869)),
      ISNUMBER(SEARCH(""CASH DEPOSIT"",$C86"&amp;"9)),
      COUNTIFS('SUMMARY DATA'!$D:$D,$C869,'SUMMARY DATA'!$B:$B,""RWS"")&lt;&gt;1
    ),
    """",
    IFERROR(TEXTJOIN(CHAR(10),TRUE,FILTER('SUMMARY DATA'!F:F,'SUMMARY DATA'!$D:$D=$C869,'SUMMARY DATA'!$B:$B=""RWS"")),"""")
  )
)"),"")</f>
        <v/>
      </c>
      <c r="G869" s="17" t="str">
        <f>IFERROR(__xludf.DUMMYFUNCTION("IFERROR(
  TEXTJOIN(CHAR(10),TRUE,FILTER('SUMMARY DATA'!G:G,'SUMMARY DATA'!$A:$A=$A869,'SUMMARY DATA'!$C:$C=$B869,'SUMMARY DATA'!$B:$B=""RWS"")),
  IF(
    OR(
      ISNUMBER(SEARCH(""CDM CASH DEPOSIT"",$C869)),
      ISNUMBER(SEARCH(""CASH DEPOSIT"",$C86"&amp;"9)),
      COUNTIFS('SUMMARY DATA'!$D:$D,$C869,'SUMMARY DATA'!$B:$B,""RWS"")&lt;&gt;1
    ),
    """",
    IFERROR(TEXTJOIN(CHAR(10),TRUE,FILTER('SUMMARY DATA'!G:G,'SUMMARY DATA'!$D:$D=$C869,'SUMMARY DATA'!$B:$B=""RWS"")),"""")
  )
)"),"")</f>
        <v/>
      </c>
      <c r="H869" s="18" t="str">
        <f>IFERROR(__xludf.DUMMYFUNCTION("IFERROR(
  TEXTJOIN(CHAR(10),TRUE,FILTER('SUMMARY DATA'!H:H,'SUMMARY DATA'!$A:$A=$A869,'SUMMARY DATA'!$C:$C=$B869,'SUMMARY DATA'!$B:$B=""RWS"",'SUMMARY DATA'!$H:$H=$D869)),
  IF(
    OR(
      ISNUMBER(SEARCH(""CDM CASH DEPOSIT"",$C869)),
      ISNUMBER(S"&amp;"EARCH(""CASH DEPOSIT"",$C869))
    ),
    """",
    IFERROR(TEXTJOIN(CHAR(10),TRUE,FILTER('SUMMARY DATA'!H:H,'SUMMARY DATA'!$D:$D=$C869,'SUMMARY DATA'!$B:$B=""RWS"",'SUMMARY DATA'!$H:$H=$D869)),"""")
  )
)"),"")</f>
        <v/>
      </c>
      <c r="I869" s="18" t="str">
        <f>IFERROR(__xludf.DUMMYFUNCTION("IF(H869="""","""",
SUM(ARRAYFORMULA(VALUE(SPLIT(H869,CHAR(10)))))
)"),"")</f>
        <v/>
      </c>
      <c r="J869" s="17" t="str">
        <f>IFERROR(__xludf.DUMMYFUNCTION("IFERROR(
  TEXTJOIN(CHAR(10),TRUE,FILTER('SUMMARY DATA'!I:I,'SUMMARY DATA'!$A:$A=$A869,'SUMMARY DATA'!$C:$C=$B869,'SUMMARY DATA'!$B:$B=""RWS"")),
  IF(
    OR(
      ISNUMBER(SEARCH(""CDM CASH DEPOSIT"",$C869)),
      ISNUMBER(SEARCH(""CASH DEPOSIT"",$C86"&amp;"9)),
      COUNTIFS('SUMMARY DATA'!$D:$D,$C869,'SUMMARY DATA'!$B:$B,""RWS"")&lt;&gt;1
    ),
    """",
    IFERROR(TEXTJOIN(CHAR(10),TRUE,FILTER('SUMMARY DATA'!I:I,'SUMMARY DATA'!$D:$D=$C869,'SUMMARY DATA'!$B:$B=""RWS"")),"""")
  )
)"),"")</f>
        <v/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Height="1" spans="1:27">
      <c r="A870" s="2" t="s">
        <v>2464</v>
      </c>
      <c r="B870" s="15">
        <v>46082</v>
      </c>
      <c r="C870" s="2" t="s">
        <v>58</v>
      </c>
      <c r="D870" s="3">
        <v>471.26</v>
      </c>
      <c r="E870" s="16" t="str">
        <f>IFERROR(__xludf.DUMMYFUNCTION("IFERROR(
  TEXTJOIN(CHAR(10),TRUE,FILTER('SUMMARY DATA'!E:E,'SUMMARY DATA'!$A:$A=$A870,'SUMMARY DATA'!$C:$C=$B870,'SUMMARY DATA'!$B:$B=""RWS"")),
  IF(
    OR(
      ISNUMBER(SEARCH(""CDM CASH DEPOSIT"",$C870)),
      ISNUMBER(SEARCH(""CASH DEPOSIT"",$C87"&amp;"0)),
      COUNTIFS('SUMMARY DATA'!$D:$D,$C870,'SUMMARY DATA'!$B:$B,""RWS"")&lt;&gt;1
    ),
    """",
    IFERROR(TEXTJOIN(CHAR(10),TRUE,FILTER('SUMMARY DATA'!E:E,'SUMMARY DATA'!$D:$D=$C870,'SUMMARY DATA'!$B:$B=""RWS"")),"""")
  )
)"),"")</f>
        <v/>
      </c>
      <c r="F870" s="17" t="str">
        <f>IFERROR(__xludf.DUMMYFUNCTION("IFERROR(
  TEXTJOIN(CHAR(10),TRUE,FILTER('SUMMARY DATA'!F:F,'SUMMARY DATA'!$A:$A=$A870,'SUMMARY DATA'!$C:$C=$B870,'SUMMARY DATA'!$B:$B=""RWS"")),
  IF(
    OR(
      ISNUMBER(SEARCH(""CDM CASH DEPOSIT"",$C870)),
      ISNUMBER(SEARCH(""CASH DEPOSIT"",$C87"&amp;"0)),
      COUNTIFS('SUMMARY DATA'!$D:$D,$C870,'SUMMARY DATA'!$B:$B,""RWS"")&lt;&gt;1
    ),
    """",
    IFERROR(TEXTJOIN(CHAR(10),TRUE,FILTER('SUMMARY DATA'!F:F,'SUMMARY DATA'!$D:$D=$C870,'SUMMARY DATA'!$B:$B=""RWS"")),"""")
  )
)"),"")</f>
        <v/>
      </c>
      <c r="G870" s="17" t="str">
        <f>IFERROR(__xludf.DUMMYFUNCTION("IFERROR(
  TEXTJOIN(CHAR(10),TRUE,FILTER('SUMMARY DATA'!G:G,'SUMMARY DATA'!$A:$A=$A870,'SUMMARY DATA'!$C:$C=$B870,'SUMMARY DATA'!$B:$B=""RWS"")),
  IF(
    OR(
      ISNUMBER(SEARCH(""CDM CASH DEPOSIT"",$C870)),
      ISNUMBER(SEARCH(""CASH DEPOSIT"",$C87"&amp;"0)),
      COUNTIFS('SUMMARY DATA'!$D:$D,$C870,'SUMMARY DATA'!$B:$B,""RWS"")&lt;&gt;1
    ),
    """",
    IFERROR(TEXTJOIN(CHAR(10),TRUE,FILTER('SUMMARY DATA'!G:G,'SUMMARY DATA'!$D:$D=$C870,'SUMMARY DATA'!$B:$B=""RWS"")),"""")
  )
)"),"")</f>
        <v/>
      </c>
      <c r="H870" s="18" t="str">
        <f>IFERROR(__xludf.DUMMYFUNCTION("IFERROR(
  TEXTJOIN(CHAR(10),TRUE,FILTER('SUMMARY DATA'!H:H,'SUMMARY DATA'!$A:$A=$A870,'SUMMARY DATA'!$C:$C=$B870,'SUMMARY DATA'!$B:$B=""RWS"",'SUMMARY DATA'!$H:$H=$D870)),
  IF(
    OR(
      ISNUMBER(SEARCH(""CDM CASH DEPOSIT"",$C870)),
      ISNUMBER(S"&amp;"EARCH(""CASH DEPOSIT"",$C870))
    ),
    """",
    IFERROR(TEXTJOIN(CHAR(10),TRUE,FILTER('SUMMARY DATA'!H:H,'SUMMARY DATA'!$D:$D=$C870,'SUMMARY DATA'!$B:$B=""RWS"",'SUMMARY DATA'!$H:$H=$D870)),"""")
  )
)"),"")</f>
        <v/>
      </c>
      <c r="I870" s="18" t="str">
        <f>IFERROR(__xludf.DUMMYFUNCTION("IF(H870="""","""",
SUM(ARRAYFORMULA(VALUE(SPLIT(H870,CHAR(10)))))
)"),"")</f>
        <v/>
      </c>
      <c r="J870" s="17" t="str">
        <f>IFERROR(__xludf.DUMMYFUNCTION("IFERROR(
  TEXTJOIN(CHAR(10),TRUE,FILTER('SUMMARY DATA'!I:I,'SUMMARY DATA'!$A:$A=$A870,'SUMMARY DATA'!$C:$C=$B870,'SUMMARY DATA'!$B:$B=""RWS"")),
  IF(
    OR(
      ISNUMBER(SEARCH(""CDM CASH DEPOSIT"",$C870)),
      ISNUMBER(SEARCH(""CASH DEPOSIT"",$C87"&amp;"0)),
      COUNTIFS('SUMMARY DATA'!$D:$D,$C870,'SUMMARY DATA'!$B:$B,""RWS"")&lt;&gt;1
    ),
    """",
    IFERROR(TEXTJOIN(CHAR(10),TRUE,FILTER('SUMMARY DATA'!I:I,'SUMMARY DATA'!$D:$D=$C870,'SUMMARY DATA'!$B:$B=""RWS"")),"""")
  )
)"),"")</f>
        <v/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Height="1" spans="1:27">
      <c r="A871" s="2" t="s">
        <v>2465</v>
      </c>
      <c r="B871" s="15">
        <v>46083</v>
      </c>
      <c r="C871" s="2" t="s">
        <v>2466</v>
      </c>
      <c r="D871" s="3">
        <v>1477.1</v>
      </c>
      <c r="E871" s="16" t="str">
        <f>IFERROR(__xludf.DUMMYFUNCTION("IFERROR(
  TEXTJOIN(CHAR(10),TRUE,FILTER('SUMMARY DATA'!E:E,'SUMMARY DATA'!$A:$A=$A871,'SUMMARY DATA'!$C:$C=$B871,'SUMMARY DATA'!$B:$B=""RWS"")),
  IF(
    OR(
      ISNUMBER(SEARCH(""CDM CASH DEPOSIT"",$C871)),
      ISNUMBER(SEARCH(""CASH DEPOSIT"",$C87"&amp;"1)),
      COUNTIFS('SUMMARY DATA'!$D:$D,$C871,'SUMMARY DATA'!$B:$B,""RWS"")&lt;&gt;1
    ),
    """",
    IFERROR(TEXTJOIN(CHAR(10),TRUE,FILTER('SUMMARY DATA'!E:E,'SUMMARY DATA'!$D:$D=$C871,'SUMMARY DATA'!$B:$B=""RWS"")),"""")
  )
)"),"")</f>
        <v/>
      </c>
      <c r="F871" s="17" t="str">
        <f>IFERROR(__xludf.DUMMYFUNCTION("IFERROR(
  TEXTJOIN(CHAR(10),TRUE,FILTER('SUMMARY DATA'!F:F,'SUMMARY DATA'!$A:$A=$A871,'SUMMARY DATA'!$C:$C=$B871,'SUMMARY DATA'!$B:$B=""RWS"")),
  IF(
    OR(
      ISNUMBER(SEARCH(""CDM CASH DEPOSIT"",$C871)),
      ISNUMBER(SEARCH(""CASH DEPOSIT"",$C87"&amp;"1)),
      COUNTIFS('SUMMARY DATA'!$D:$D,$C871,'SUMMARY DATA'!$B:$B,""RWS"")&lt;&gt;1
    ),
    """",
    IFERROR(TEXTJOIN(CHAR(10),TRUE,FILTER('SUMMARY DATA'!F:F,'SUMMARY DATA'!$D:$D=$C871,'SUMMARY DATA'!$B:$B=""RWS"")),"""")
  )
)"),"")</f>
        <v/>
      </c>
      <c r="G871" s="17" t="str">
        <f>IFERROR(__xludf.DUMMYFUNCTION("IFERROR(
  TEXTJOIN(CHAR(10),TRUE,FILTER('SUMMARY DATA'!G:G,'SUMMARY DATA'!$A:$A=$A871,'SUMMARY DATA'!$C:$C=$B871,'SUMMARY DATA'!$B:$B=""RWS"")),
  IF(
    OR(
      ISNUMBER(SEARCH(""CDM CASH DEPOSIT"",$C871)),
      ISNUMBER(SEARCH(""CASH DEPOSIT"",$C87"&amp;"1)),
      COUNTIFS('SUMMARY DATA'!$D:$D,$C871,'SUMMARY DATA'!$B:$B,""RWS"")&lt;&gt;1
    ),
    """",
    IFERROR(TEXTJOIN(CHAR(10),TRUE,FILTER('SUMMARY DATA'!G:G,'SUMMARY DATA'!$D:$D=$C871,'SUMMARY DATA'!$B:$B=""RWS"")),"""")
  )
)"),"")</f>
        <v/>
      </c>
      <c r="H871" s="18" t="str">
        <f>IFERROR(__xludf.DUMMYFUNCTION("IFERROR(
  TEXTJOIN(CHAR(10),TRUE,FILTER('SUMMARY DATA'!H:H,'SUMMARY DATA'!$A:$A=$A871,'SUMMARY DATA'!$C:$C=$B871,'SUMMARY DATA'!$B:$B=""RWS"",'SUMMARY DATA'!$H:$H=$D871)),
  IF(
    OR(
      ISNUMBER(SEARCH(""CDM CASH DEPOSIT"",$C871)),
      ISNUMBER(S"&amp;"EARCH(""CASH DEPOSIT"",$C871))
    ),
    """",
    IFERROR(TEXTJOIN(CHAR(10),TRUE,FILTER('SUMMARY DATA'!H:H,'SUMMARY DATA'!$D:$D=$C871,'SUMMARY DATA'!$B:$B=""RWS"",'SUMMARY DATA'!$H:$H=$D871)),"""")
  )
)"),"")</f>
        <v/>
      </c>
      <c r="I871" s="18" t="str">
        <f>IFERROR(__xludf.DUMMYFUNCTION("IF(H871="""","""",
SUM(ARRAYFORMULA(VALUE(SPLIT(H871,CHAR(10)))))
)"),"")</f>
        <v/>
      </c>
      <c r="J871" s="17" t="str">
        <f>IFERROR(__xludf.DUMMYFUNCTION("IFERROR(
  TEXTJOIN(CHAR(10),TRUE,FILTER('SUMMARY DATA'!I:I,'SUMMARY DATA'!$A:$A=$A871,'SUMMARY DATA'!$C:$C=$B871,'SUMMARY DATA'!$B:$B=""RWS"")),
  IF(
    OR(
      ISNUMBER(SEARCH(""CDM CASH DEPOSIT"",$C871)),
      ISNUMBER(SEARCH(""CASH DEPOSIT"",$C87"&amp;"1)),
      COUNTIFS('SUMMARY DATA'!$D:$D,$C871,'SUMMARY DATA'!$B:$B,""RWS"")&lt;&gt;1
    ),
    """",
    IFERROR(TEXTJOIN(CHAR(10),TRUE,FILTER('SUMMARY DATA'!I:I,'SUMMARY DATA'!$D:$D=$C871,'SUMMARY DATA'!$B:$B=""RWS"")),"""")
  )
)"),"")</f>
        <v/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Height="1" spans="1:27">
      <c r="A872" s="2"/>
      <c r="B872" s="15">
        <v>46083</v>
      </c>
      <c r="C872" s="2" t="s">
        <v>1385</v>
      </c>
      <c r="D872" s="3">
        <v>99</v>
      </c>
      <c r="E872" s="16" t="str">
        <f>IFERROR(__xludf.DUMMYFUNCTION("IFERROR(
  TEXTJOIN(CHAR(10),TRUE,FILTER('SUMMARY DATA'!E:E,'SUMMARY DATA'!$A:$A=$A872,'SUMMARY DATA'!$C:$C=$B872,'SUMMARY DATA'!$B:$B=""RWS"")),
  IF(
    OR(
      ISNUMBER(SEARCH(""CDM CASH DEPOSIT"",$C872)),
      ISNUMBER(SEARCH(""CASH DEPOSIT"",$C87"&amp;"2)),
      COUNTIFS('SUMMARY DATA'!$D:$D,$C872,'SUMMARY DATA'!$B:$B,""RWS"")&lt;&gt;1
    ),
    """",
    IFERROR(TEXTJOIN(CHAR(10),TRUE,FILTER('SUMMARY DATA'!E:E,'SUMMARY DATA'!$D:$D=$C872,'SUMMARY DATA'!$B:$B=""RWS"")),"""")
  )
)"),"")</f>
        <v/>
      </c>
      <c r="F872" s="17" t="str">
        <f>IFERROR(__xludf.DUMMYFUNCTION("IFERROR(
  TEXTJOIN(CHAR(10),TRUE,FILTER('SUMMARY DATA'!F:F,'SUMMARY DATA'!$A:$A=$A872,'SUMMARY DATA'!$C:$C=$B872,'SUMMARY DATA'!$B:$B=""RWS"")),
  IF(
    OR(
      ISNUMBER(SEARCH(""CDM CASH DEPOSIT"",$C872)),
      ISNUMBER(SEARCH(""CASH DEPOSIT"",$C87"&amp;"2)),
      COUNTIFS('SUMMARY DATA'!$D:$D,$C872,'SUMMARY DATA'!$B:$B,""RWS"")&lt;&gt;1
    ),
    """",
    IFERROR(TEXTJOIN(CHAR(10),TRUE,FILTER('SUMMARY DATA'!F:F,'SUMMARY DATA'!$D:$D=$C872,'SUMMARY DATA'!$B:$B=""RWS"")),"""")
  )
)"),"")</f>
        <v/>
      </c>
      <c r="G872" s="17" t="str">
        <f>IFERROR(__xludf.DUMMYFUNCTION("IFERROR(
  TEXTJOIN(CHAR(10),TRUE,FILTER('SUMMARY DATA'!G:G,'SUMMARY DATA'!$A:$A=$A872,'SUMMARY DATA'!$C:$C=$B872,'SUMMARY DATA'!$B:$B=""RWS"")),
  IF(
    OR(
      ISNUMBER(SEARCH(""CDM CASH DEPOSIT"",$C872)),
      ISNUMBER(SEARCH(""CASH DEPOSIT"",$C87"&amp;"2)),
      COUNTIFS('SUMMARY DATA'!$D:$D,$C872,'SUMMARY DATA'!$B:$B,""RWS"")&lt;&gt;1
    ),
    """",
    IFERROR(TEXTJOIN(CHAR(10),TRUE,FILTER('SUMMARY DATA'!G:G,'SUMMARY DATA'!$D:$D=$C872,'SUMMARY DATA'!$B:$B=""RWS"")),"""")
  )
)"),"")</f>
        <v/>
      </c>
      <c r="H872" s="18" t="str">
        <f>IFERROR(__xludf.DUMMYFUNCTION("IFERROR(
  TEXTJOIN(CHAR(10),TRUE,FILTER('SUMMARY DATA'!H:H,'SUMMARY DATA'!$A:$A=$A872,'SUMMARY DATA'!$C:$C=$B872,'SUMMARY DATA'!$B:$B=""RWS"",'SUMMARY DATA'!$H:$H=$D872)),
  IF(
    OR(
      ISNUMBER(SEARCH(""CDM CASH DEPOSIT"",$C872)),
      ISNUMBER(S"&amp;"EARCH(""CASH DEPOSIT"",$C872))
    ),
    """",
    IFERROR(TEXTJOIN(CHAR(10),TRUE,FILTER('SUMMARY DATA'!H:H,'SUMMARY DATA'!$D:$D=$C872,'SUMMARY DATA'!$B:$B=""RWS"",'SUMMARY DATA'!$H:$H=$D872)),"""")
  )
)"),"")</f>
        <v/>
      </c>
      <c r="I872" s="18" t="str">
        <f>IFERROR(__xludf.DUMMYFUNCTION("IF(H872="""","""",
SUM(ARRAYFORMULA(VALUE(SPLIT(H872,CHAR(10)))))
)"),"")</f>
        <v/>
      </c>
      <c r="J872" s="17" t="str">
        <f>IFERROR(__xludf.DUMMYFUNCTION("IFERROR(
  TEXTJOIN(CHAR(10),TRUE,FILTER('SUMMARY DATA'!I:I,'SUMMARY DATA'!$A:$A=$A872,'SUMMARY DATA'!$C:$C=$B872,'SUMMARY DATA'!$B:$B=""RWS"")),
  IF(
    OR(
      ISNUMBER(SEARCH(""CDM CASH DEPOSIT"",$C872)),
      ISNUMBER(SEARCH(""CASH DEPOSIT"",$C87"&amp;"2)),
      COUNTIFS('SUMMARY DATA'!$D:$D,$C872,'SUMMARY DATA'!$B:$B,""RWS"")&lt;&gt;1
    ),
    """",
    IFERROR(TEXTJOIN(CHAR(10),TRUE,FILTER('SUMMARY DATA'!I:I,'SUMMARY DATA'!$D:$D=$C872,'SUMMARY DATA'!$B:$B=""RWS"")),"""")
  )
)"),"")</f>
        <v/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Height="1" spans="1:27">
      <c r="A873" s="2"/>
      <c r="B873" s="15">
        <v>46083</v>
      </c>
      <c r="C873" s="2" t="s">
        <v>2467</v>
      </c>
      <c r="D873" s="3">
        <v>1000</v>
      </c>
      <c r="E873" s="16" t="str">
        <f>IFERROR(__xludf.DUMMYFUNCTION("IFERROR(
  TEXTJOIN(CHAR(10),TRUE,FILTER('SUMMARY DATA'!E:E,'SUMMARY DATA'!$A:$A=$A873,'SUMMARY DATA'!$C:$C=$B873,'SUMMARY DATA'!$B:$B=""RWS"")),
  IF(
    OR(
      ISNUMBER(SEARCH(""CDM CASH DEPOSIT"",$C873)),
      ISNUMBER(SEARCH(""CASH DEPOSIT"",$C87"&amp;"3)),
      COUNTIFS('SUMMARY DATA'!$D:$D,$C873,'SUMMARY DATA'!$B:$B,""RWS"")&lt;&gt;1
    ),
    """",
    IFERROR(TEXTJOIN(CHAR(10),TRUE,FILTER('SUMMARY DATA'!E:E,'SUMMARY DATA'!$D:$D=$C873,'SUMMARY DATA'!$B:$B=""RWS"")),"""")
  )
)"),"")</f>
        <v/>
      </c>
      <c r="F873" s="17" t="str">
        <f>IFERROR(__xludf.DUMMYFUNCTION("IFERROR(
  TEXTJOIN(CHAR(10),TRUE,FILTER('SUMMARY DATA'!F:F,'SUMMARY DATA'!$A:$A=$A873,'SUMMARY DATA'!$C:$C=$B873,'SUMMARY DATA'!$B:$B=""RWS"")),
  IF(
    OR(
      ISNUMBER(SEARCH(""CDM CASH DEPOSIT"",$C873)),
      ISNUMBER(SEARCH(""CASH DEPOSIT"",$C87"&amp;"3)),
      COUNTIFS('SUMMARY DATA'!$D:$D,$C873,'SUMMARY DATA'!$B:$B,""RWS"")&lt;&gt;1
    ),
    """",
    IFERROR(TEXTJOIN(CHAR(10),TRUE,FILTER('SUMMARY DATA'!F:F,'SUMMARY DATA'!$D:$D=$C873,'SUMMARY DATA'!$B:$B=""RWS"")),"""")
  )
)"),"")</f>
        <v/>
      </c>
      <c r="G873" s="17" t="str">
        <f>IFERROR(__xludf.DUMMYFUNCTION("IFERROR(
  TEXTJOIN(CHAR(10),TRUE,FILTER('SUMMARY DATA'!G:G,'SUMMARY DATA'!$A:$A=$A873,'SUMMARY DATA'!$C:$C=$B873,'SUMMARY DATA'!$B:$B=""RWS"")),
  IF(
    OR(
      ISNUMBER(SEARCH(""CDM CASH DEPOSIT"",$C873)),
      ISNUMBER(SEARCH(""CASH DEPOSIT"",$C87"&amp;"3)),
      COUNTIFS('SUMMARY DATA'!$D:$D,$C873,'SUMMARY DATA'!$B:$B,""RWS"")&lt;&gt;1
    ),
    """",
    IFERROR(TEXTJOIN(CHAR(10),TRUE,FILTER('SUMMARY DATA'!G:G,'SUMMARY DATA'!$D:$D=$C873,'SUMMARY DATA'!$B:$B=""RWS"")),"""")
  )
)"),"")</f>
        <v/>
      </c>
      <c r="H873" s="18" t="str">
        <f>IFERROR(__xludf.DUMMYFUNCTION("IFERROR(
  TEXTJOIN(CHAR(10),TRUE,FILTER('SUMMARY DATA'!H:H,'SUMMARY DATA'!$A:$A=$A873,'SUMMARY DATA'!$C:$C=$B873,'SUMMARY DATA'!$B:$B=""RWS"",'SUMMARY DATA'!$H:$H=$D873)),
  IF(
    OR(
      ISNUMBER(SEARCH(""CDM CASH DEPOSIT"",$C873)),
      ISNUMBER(S"&amp;"EARCH(""CASH DEPOSIT"",$C873))
    ),
    """",
    IFERROR(TEXTJOIN(CHAR(10),TRUE,FILTER('SUMMARY DATA'!H:H,'SUMMARY DATA'!$D:$D=$C873,'SUMMARY DATA'!$B:$B=""RWS"",'SUMMARY DATA'!$H:$H=$D873)),"""")
  )
)"),"")</f>
        <v/>
      </c>
      <c r="I873" s="18" t="str">
        <f>IFERROR(__xludf.DUMMYFUNCTION("IF(H873="""","""",
SUM(ARRAYFORMULA(VALUE(SPLIT(H873,CHAR(10)))))
)"),"")</f>
        <v/>
      </c>
      <c r="J873" s="17" t="str">
        <f>IFERROR(__xludf.DUMMYFUNCTION("IFERROR(
  TEXTJOIN(CHAR(10),TRUE,FILTER('SUMMARY DATA'!I:I,'SUMMARY DATA'!$A:$A=$A873,'SUMMARY DATA'!$C:$C=$B873,'SUMMARY DATA'!$B:$B=""RWS"")),
  IF(
    OR(
      ISNUMBER(SEARCH(""CDM CASH DEPOSIT"",$C873)),
      ISNUMBER(SEARCH(""CASH DEPOSIT"",$C87"&amp;"3)),
      COUNTIFS('SUMMARY DATA'!$D:$D,$C873,'SUMMARY DATA'!$B:$B,""RWS"")&lt;&gt;1
    ),
    """",
    IFERROR(TEXTJOIN(CHAR(10),TRUE,FILTER('SUMMARY DATA'!I:I,'SUMMARY DATA'!$D:$D=$C873,'SUMMARY DATA'!$B:$B=""RWS"")),"""")
  )
)"),"")</f>
        <v/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Height="1" spans="1:27">
      <c r="A874" s="2"/>
      <c r="B874" s="15">
        <v>46084</v>
      </c>
      <c r="C874" s="2" t="s">
        <v>2468</v>
      </c>
      <c r="D874" s="3">
        <v>8</v>
      </c>
      <c r="E874" s="16" t="str">
        <f>IFERROR(__xludf.DUMMYFUNCTION("IFERROR(
  TEXTJOIN(CHAR(10),TRUE,FILTER('SUMMARY DATA'!E:E,'SUMMARY DATA'!$A:$A=$A874,'SUMMARY DATA'!$C:$C=$B874,'SUMMARY DATA'!$B:$B=""RWS"")),
  IF(
    OR(
      ISNUMBER(SEARCH(""CDM CASH DEPOSIT"",$C874)),
      ISNUMBER(SEARCH(""CASH DEPOSIT"",$C87"&amp;"4)),
      COUNTIFS('SUMMARY DATA'!$D:$D,$C874,'SUMMARY DATA'!$B:$B,""RWS"")&lt;&gt;1
    ),
    """",
    IFERROR(TEXTJOIN(CHAR(10),TRUE,FILTER('SUMMARY DATA'!E:E,'SUMMARY DATA'!$D:$D=$C874,'SUMMARY DATA'!$B:$B=""RWS"")),"""")
  )
)"),"")</f>
        <v/>
      </c>
      <c r="F874" s="17" t="str">
        <f>IFERROR(__xludf.DUMMYFUNCTION("IFERROR(
  TEXTJOIN(CHAR(10),TRUE,FILTER('SUMMARY DATA'!F:F,'SUMMARY DATA'!$A:$A=$A874,'SUMMARY DATA'!$C:$C=$B874,'SUMMARY DATA'!$B:$B=""RWS"")),
  IF(
    OR(
      ISNUMBER(SEARCH(""CDM CASH DEPOSIT"",$C874)),
      ISNUMBER(SEARCH(""CASH DEPOSIT"",$C87"&amp;"4)),
      COUNTIFS('SUMMARY DATA'!$D:$D,$C874,'SUMMARY DATA'!$B:$B,""RWS"")&lt;&gt;1
    ),
    """",
    IFERROR(TEXTJOIN(CHAR(10),TRUE,FILTER('SUMMARY DATA'!F:F,'SUMMARY DATA'!$D:$D=$C874,'SUMMARY DATA'!$B:$B=""RWS"")),"""")
  )
)"),"")</f>
        <v/>
      </c>
      <c r="G874" s="17" t="str">
        <f>IFERROR(__xludf.DUMMYFUNCTION("IFERROR(
  TEXTJOIN(CHAR(10),TRUE,FILTER('SUMMARY DATA'!G:G,'SUMMARY DATA'!$A:$A=$A874,'SUMMARY DATA'!$C:$C=$B874,'SUMMARY DATA'!$B:$B=""RWS"")),
  IF(
    OR(
      ISNUMBER(SEARCH(""CDM CASH DEPOSIT"",$C874)),
      ISNUMBER(SEARCH(""CASH DEPOSIT"",$C87"&amp;"4)),
      COUNTIFS('SUMMARY DATA'!$D:$D,$C874,'SUMMARY DATA'!$B:$B,""RWS"")&lt;&gt;1
    ),
    """",
    IFERROR(TEXTJOIN(CHAR(10),TRUE,FILTER('SUMMARY DATA'!G:G,'SUMMARY DATA'!$D:$D=$C874,'SUMMARY DATA'!$B:$B=""RWS"")),"""")
  )
)"),"")</f>
        <v/>
      </c>
      <c r="H874" s="18" t="str">
        <f>IFERROR(__xludf.DUMMYFUNCTION("IFERROR(
  TEXTJOIN(CHAR(10),TRUE,FILTER('SUMMARY DATA'!H:H,'SUMMARY DATA'!$A:$A=$A874,'SUMMARY DATA'!$C:$C=$B874,'SUMMARY DATA'!$B:$B=""RWS"",'SUMMARY DATA'!$H:$H=$D874)),
  IF(
    OR(
      ISNUMBER(SEARCH(""CDM CASH DEPOSIT"",$C874)),
      ISNUMBER(S"&amp;"EARCH(""CASH DEPOSIT"",$C874))
    ),
    """",
    IFERROR(TEXTJOIN(CHAR(10),TRUE,FILTER('SUMMARY DATA'!H:H,'SUMMARY DATA'!$D:$D=$C874,'SUMMARY DATA'!$B:$B=""RWS"",'SUMMARY DATA'!$H:$H=$D874)),"""")
  )
)"),"")</f>
        <v/>
      </c>
      <c r="I874" s="18" t="str">
        <f>IFERROR(__xludf.DUMMYFUNCTION("IF(H874="""","""",
SUM(ARRAYFORMULA(VALUE(SPLIT(H874,CHAR(10)))))
)"),"")</f>
        <v/>
      </c>
      <c r="J874" s="17" t="str">
        <f>IFERROR(__xludf.DUMMYFUNCTION("IFERROR(
  TEXTJOIN(CHAR(10),TRUE,FILTER('SUMMARY DATA'!I:I,'SUMMARY DATA'!$A:$A=$A874,'SUMMARY DATA'!$C:$C=$B874,'SUMMARY DATA'!$B:$B=""RWS"")),
  IF(
    OR(
      ISNUMBER(SEARCH(""CDM CASH DEPOSIT"",$C874)),
      ISNUMBER(SEARCH(""CASH DEPOSIT"",$C87"&amp;"4)),
      COUNTIFS('SUMMARY DATA'!$D:$D,$C874,'SUMMARY DATA'!$B:$B,""RWS"")&lt;&gt;1
    ),
    """",
    IFERROR(TEXTJOIN(CHAR(10),TRUE,FILTER('SUMMARY DATA'!I:I,'SUMMARY DATA'!$D:$D=$C874,'SUMMARY DATA'!$B:$B=""RWS"")),"""")
  )
)"),"")</f>
        <v/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Height="1" spans="1:27">
      <c r="A875" s="2" t="s">
        <v>2469</v>
      </c>
      <c r="B875" s="15">
        <v>46084</v>
      </c>
      <c r="C875" s="2" t="s">
        <v>2470</v>
      </c>
      <c r="D875" s="3">
        <v>484</v>
      </c>
      <c r="E875" s="16" t="str">
        <f>IFERROR(__xludf.DUMMYFUNCTION("IFERROR(
  TEXTJOIN(CHAR(10),TRUE,FILTER('SUMMARY DATA'!E:E,'SUMMARY DATA'!$A:$A=$A875,'SUMMARY DATA'!$C:$C=$B875,'SUMMARY DATA'!$B:$B=""RWS"")),
  IF(
    OR(
      ISNUMBER(SEARCH(""CDM CASH DEPOSIT"",$C875)),
      ISNUMBER(SEARCH(""CASH DEPOSIT"",$C87"&amp;"5)),
      COUNTIFS('SUMMARY DATA'!$D:$D,$C875,'SUMMARY DATA'!$B:$B,""RWS"")&lt;&gt;1
    ),
    """",
    IFERROR(TEXTJOIN(CHAR(10),TRUE,FILTER('SUMMARY DATA'!E:E,'SUMMARY DATA'!$D:$D=$C875,'SUMMARY DATA'!$B:$B=""RWS"")),"""")
  )
)"),"")</f>
        <v/>
      </c>
      <c r="F875" s="17" t="str">
        <f>IFERROR(__xludf.DUMMYFUNCTION("IFERROR(
  TEXTJOIN(CHAR(10),TRUE,FILTER('SUMMARY DATA'!F:F,'SUMMARY DATA'!$A:$A=$A875,'SUMMARY DATA'!$C:$C=$B875,'SUMMARY DATA'!$B:$B=""RWS"")),
  IF(
    OR(
      ISNUMBER(SEARCH(""CDM CASH DEPOSIT"",$C875)),
      ISNUMBER(SEARCH(""CASH DEPOSIT"",$C87"&amp;"5)),
      COUNTIFS('SUMMARY DATA'!$D:$D,$C875,'SUMMARY DATA'!$B:$B,""RWS"")&lt;&gt;1
    ),
    """",
    IFERROR(TEXTJOIN(CHAR(10),TRUE,FILTER('SUMMARY DATA'!F:F,'SUMMARY DATA'!$D:$D=$C875,'SUMMARY DATA'!$B:$B=""RWS"")),"""")
  )
)"),"")</f>
        <v/>
      </c>
      <c r="G875" s="17" t="str">
        <f>IFERROR(__xludf.DUMMYFUNCTION("IFERROR(
  TEXTJOIN(CHAR(10),TRUE,FILTER('SUMMARY DATA'!G:G,'SUMMARY DATA'!$A:$A=$A875,'SUMMARY DATA'!$C:$C=$B875,'SUMMARY DATA'!$B:$B=""RWS"")),
  IF(
    OR(
      ISNUMBER(SEARCH(""CDM CASH DEPOSIT"",$C875)),
      ISNUMBER(SEARCH(""CASH DEPOSIT"",$C87"&amp;"5)),
      COUNTIFS('SUMMARY DATA'!$D:$D,$C875,'SUMMARY DATA'!$B:$B,""RWS"")&lt;&gt;1
    ),
    """",
    IFERROR(TEXTJOIN(CHAR(10),TRUE,FILTER('SUMMARY DATA'!G:G,'SUMMARY DATA'!$D:$D=$C875,'SUMMARY DATA'!$B:$B=""RWS"")),"""")
  )
)"),"")</f>
        <v/>
      </c>
      <c r="H875" s="18" t="str">
        <f>IFERROR(__xludf.DUMMYFUNCTION("IFERROR(
  TEXTJOIN(CHAR(10),TRUE,FILTER('SUMMARY DATA'!H:H,'SUMMARY DATA'!$A:$A=$A875,'SUMMARY DATA'!$C:$C=$B875,'SUMMARY DATA'!$B:$B=""RWS"",'SUMMARY DATA'!$H:$H=$D875)),
  IF(
    OR(
      ISNUMBER(SEARCH(""CDM CASH DEPOSIT"",$C875)),
      ISNUMBER(S"&amp;"EARCH(""CASH DEPOSIT"",$C875))
    ),
    """",
    IFERROR(TEXTJOIN(CHAR(10),TRUE,FILTER('SUMMARY DATA'!H:H,'SUMMARY DATA'!$D:$D=$C875,'SUMMARY DATA'!$B:$B=""RWS"",'SUMMARY DATA'!$H:$H=$D875)),"""")
  )
)"),"")</f>
        <v/>
      </c>
      <c r="I875" s="18" t="str">
        <f>IFERROR(__xludf.DUMMYFUNCTION("IF(H875="""","""",
SUM(ARRAYFORMULA(VALUE(SPLIT(H875,CHAR(10)))))
)"),"")</f>
        <v/>
      </c>
      <c r="J875" s="17" t="str">
        <f>IFERROR(__xludf.DUMMYFUNCTION("IFERROR(
  TEXTJOIN(CHAR(10),TRUE,FILTER('SUMMARY DATA'!I:I,'SUMMARY DATA'!$A:$A=$A875,'SUMMARY DATA'!$C:$C=$B875,'SUMMARY DATA'!$B:$B=""RWS"")),
  IF(
    OR(
      ISNUMBER(SEARCH(""CDM CASH DEPOSIT"",$C875)),
      ISNUMBER(SEARCH(""CASH DEPOSIT"",$C87"&amp;"5)),
      COUNTIFS('SUMMARY DATA'!$D:$D,$C875,'SUMMARY DATA'!$B:$B,""RWS"")&lt;&gt;1
    ),
    """",
    IFERROR(TEXTJOIN(CHAR(10),TRUE,FILTER('SUMMARY DATA'!I:I,'SUMMARY DATA'!$D:$D=$C875,'SUMMARY DATA'!$B:$B=""RWS"")),"""")
  )
)"),"")</f>
        <v/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Height="1" spans="1:27">
      <c r="A876" s="2"/>
      <c r="B876" s="15">
        <v>46085</v>
      </c>
      <c r="C876" s="2" t="s">
        <v>2471</v>
      </c>
      <c r="D876" s="3">
        <v>192.54</v>
      </c>
      <c r="E876" s="16" t="str">
        <f>IFERROR(__xludf.DUMMYFUNCTION("IFERROR(
  TEXTJOIN(CHAR(10),TRUE,FILTER('SUMMARY DATA'!E:E,'SUMMARY DATA'!$A:$A=$A876,'SUMMARY DATA'!$C:$C=$B876,'SUMMARY DATA'!$B:$B=""RWS"")),
  IF(
    OR(
      ISNUMBER(SEARCH(""CDM CASH DEPOSIT"",$C876)),
      ISNUMBER(SEARCH(""CASH DEPOSIT"",$C87"&amp;"6)),
      COUNTIFS('SUMMARY DATA'!$D:$D,$C876,'SUMMARY DATA'!$B:$B,""RWS"")&lt;&gt;1
    ),
    """",
    IFERROR(TEXTJOIN(CHAR(10),TRUE,FILTER('SUMMARY DATA'!E:E,'SUMMARY DATA'!$D:$D=$C876,'SUMMARY DATA'!$B:$B=""RWS"")),"""")
  )
)"),"")</f>
        <v/>
      </c>
      <c r="F876" s="17" t="str">
        <f>IFERROR(__xludf.DUMMYFUNCTION("IFERROR(
  TEXTJOIN(CHAR(10),TRUE,FILTER('SUMMARY DATA'!F:F,'SUMMARY DATA'!$A:$A=$A876,'SUMMARY DATA'!$C:$C=$B876,'SUMMARY DATA'!$B:$B=""RWS"")),
  IF(
    OR(
      ISNUMBER(SEARCH(""CDM CASH DEPOSIT"",$C876)),
      ISNUMBER(SEARCH(""CASH DEPOSIT"",$C87"&amp;"6)),
      COUNTIFS('SUMMARY DATA'!$D:$D,$C876,'SUMMARY DATA'!$B:$B,""RWS"")&lt;&gt;1
    ),
    """",
    IFERROR(TEXTJOIN(CHAR(10),TRUE,FILTER('SUMMARY DATA'!F:F,'SUMMARY DATA'!$D:$D=$C876,'SUMMARY DATA'!$B:$B=""RWS"")),"""")
  )
)"),"")</f>
        <v/>
      </c>
      <c r="G876" s="17" t="str">
        <f>IFERROR(__xludf.DUMMYFUNCTION("IFERROR(
  TEXTJOIN(CHAR(10),TRUE,FILTER('SUMMARY DATA'!G:G,'SUMMARY DATA'!$A:$A=$A876,'SUMMARY DATA'!$C:$C=$B876,'SUMMARY DATA'!$B:$B=""RWS"")),
  IF(
    OR(
      ISNUMBER(SEARCH(""CDM CASH DEPOSIT"",$C876)),
      ISNUMBER(SEARCH(""CASH DEPOSIT"",$C87"&amp;"6)),
      COUNTIFS('SUMMARY DATA'!$D:$D,$C876,'SUMMARY DATA'!$B:$B,""RWS"")&lt;&gt;1
    ),
    """",
    IFERROR(TEXTJOIN(CHAR(10),TRUE,FILTER('SUMMARY DATA'!G:G,'SUMMARY DATA'!$D:$D=$C876,'SUMMARY DATA'!$B:$B=""RWS"")),"""")
  )
)"),"")</f>
        <v/>
      </c>
      <c r="H876" s="18" t="str">
        <f>IFERROR(__xludf.DUMMYFUNCTION("IFERROR(
  TEXTJOIN(CHAR(10),TRUE,FILTER('SUMMARY DATA'!H:H,'SUMMARY DATA'!$A:$A=$A876,'SUMMARY DATA'!$C:$C=$B876,'SUMMARY DATA'!$B:$B=""RWS"",'SUMMARY DATA'!$H:$H=$D876)),
  IF(
    OR(
      ISNUMBER(SEARCH(""CDM CASH DEPOSIT"",$C876)),
      ISNUMBER(S"&amp;"EARCH(""CASH DEPOSIT"",$C876))
    ),
    """",
    IFERROR(TEXTJOIN(CHAR(10),TRUE,FILTER('SUMMARY DATA'!H:H,'SUMMARY DATA'!$D:$D=$C876,'SUMMARY DATA'!$B:$B=""RWS"",'SUMMARY DATA'!$H:$H=$D876)),"""")
  )
)"),"")</f>
        <v/>
      </c>
      <c r="I876" s="18" t="str">
        <f>IFERROR(__xludf.DUMMYFUNCTION("IF(H876="""","""",
SUM(ARRAYFORMULA(VALUE(SPLIT(H876,CHAR(10)))))
)"),"")</f>
        <v/>
      </c>
      <c r="J876" s="17" t="str">
        <f>IFERROR(__xludf.DUMMYFUNCTION("IFERROR(
  TEXTJOIN(CHAR(10),TRUE,FILTER('SUMMARY DATA'!I:I,'SUMMARY DATA'!$A:$A=$A876,'SUMMARY DATA'!$C:$C=$B876,'SUMMARY DATA'!$B:$B=""RWS"")),
  IF(
    OR(
      ISNUMBER(SEARCH(""CDM CASH DEPOSIT"",$C876)),
      ISNUMBER(SEARCH(""CASH DEPOSIT"",$C87"&amp;"6)),
      COUNTIFS('SUMMARY DATA'!$D:$D,$C876,'SUMMARY DATA'!$B:$B,""RWS"")&lt;&gt;1
    ),
    """",
    IFERROR(TEXTJOIN(CHAR(10),TRUE,FILTER('SUMMARY DATA'!I:I,'SUMMARY DATA'!$D:$D=$C876,'SUMMARY DATA'!$B:$B=""RWS"")),"""")
  )
)"),"")</f>
        <v/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Height="1" spans="1:27">
      <c r="A877" s="2"/>
      <c r="B877" s="15">
        <v>46087</v>
      </c>
      <c r="C877" s="2" t="s">
        <v>2472</v>
      </c>
      <c r="D877" s="3">
        <v>31.8</v>
      </c>
      <c r="E877" s="16" t="str">
        <f>IFERROR(__xludf.DUMMYFUNCTION("IFERROR(
  TEXTJOIN(CHAR(10),TRUE,FILTER('SUMMARY DATA'!E:E,'SUMMARY DATA'!$A:$A=$A877,'SUMMARY DATA'!$C:$C=$B877,'SUMMARY DATA'!$B:$B=""RWS"")),
  IF(
    OR(
      ISNUMBER(SEARCH(""CDM CASH DEPOSIT"",$C877)),
      ISNUMBER(SEARCH(""CASH DEPOSIT"",$C87"&amp;"7)),
      COUNTIFS('SUMMARY DATA'!$D:$D,$C877,'SUMMARY DATA'!$B:$B,""RWS"")&lt;&gt;1
    ),
    """",
    IFERROR(TEXTJOIN(CHAR(10),TRUE,FILTER('SUMMARY DATA'!E:E,'SUMMARY DATA'!$D:$D=$C877,'SUMMARY DATA'!$B:$B=""RWS"")),"""")
  )
)"),"")</f>
        <v/>
      </c>
      <c r="F877" s="17" t="str">
        <f>IFERROR(__xludf.DUMMYFUNCTION("IFERROR(
  TEXTJOIN(CHAR(10),TRUE,FILTER('SUMMARY DATA'!F:F,'SUMMARY DATA'!$A:$A=$A877,'SUMMARY DATA'!$C:$C=$B877,'SUMMARY DATA'!$B:$B=""RWS"")),
  IF(
    OR(
      ISNUMBER(SEARCH(""CDM CASH DEPOSIT"",$C877)),
      ISNUMBER(SEARCH(""CASH DEPOSIT"",$C87"&amp;"7)),
      COUNTIFS('SUMMARY DATA'!$D:$D,$C877,'SUMMARY DATA'!$B:$B,""RWS"")&lt;&gt;1
    ),
    """",
    IFERROR(TEXTJOIN(CHAR(10),TRUE,FILTER('SUMMARY DATA'!F:F,'SUMMARY DATA'!$D:$D=$C877,'SUMMARY DATA'!$B:$B=""RWS"")),"""")
  )
)"),"")</f>
        <v/>
      </c>
      <c r="G877" s="17" t="str">
        <f>IFERROR(__xludf.DUMMYFUNCTION("IFERROR(
  TEXTJOIN(CHAR(10),TRUE,FILTER('SUMMARY DATA'!G:G,'SUMMARY DATA'!$A:$A=$A877,'SUMMARY DATA'!$C:$C=$B877,'SUMMARY DATA'!$B:$B=""RWS"")),
  IF(
    OR(
      ISNUMBER(SEARCH(""CDM CASH DEPOSIT"",$C877)),
      ISNUMBER(SEARCH(""CASH DEPOSIT"",$C87"&amp;"7)),
      COUNTIFS('SUMMARY DATA'!$D:$D,$C877,'SUMMARY DATA'!$B:$B,""RWS"")&lt;&gt;1
    ),
    """",
    IFERROR(TEXTJOIN(CHAR(10),TRUE,FILTER('SUMMARY DATA'!G:G,'SUMMARY DATA'!$D:$D=$C877,'SUMMARY DATA'!$B:$B=""RWS"")),"""")
  )
)"),"")</f>
        <v/>
      </c>
      <c r="H877" s="18" t="str">
        <f>IFERROR(__xludf.DUMMYFUNCTION("IFERROR(
  TEXTJOIN(CHAR(10),TRUE,FILTER('SUMMARY DATA'!H:H,'SUMMARY DATA'!$A:$A=$A877,'SUMMARY DATA'!$C:$C=$B877,'SUMMARY DATA'!$B:$B=""RWS"",'SUMMARY DATA'!$H:$H=$D877)),
  IF(
    OR(
      ISNUMBER(SEARCH(""CDM CASH DEPOSIT"",$C877)),
      ISNUMBER(S"&amp;"EARCH(""CASH DEPOSIT"",$C877))
    ),
    """",
    IFERROR(TEXTJOIN(CHAR(10),TRUE,FILTER('SUMMARY DATA'!H:H,'SUMMARY DATA'!$D:$D=$C877,'SUMMARY DATA'!$B:$B=""RWS"",'SUMMARY DATA'!$H:$H=$D877)),"""")
  )
)"),"")</f>
        <v/>
      </c>
      <c r="I877" s="18" t="str">
        <f>IFERROR(__xludf.DUMMYFUNCTION("IF(H877="""","""",
SUM(ARRAYFORMULA(VALUE(SPLIT(H877,CHAR(10)))))
)"),"")</f>
        <v/>
      </c>
      <c r="J877" s="17" t="str">
        <f>IFERROR(__xludf.DUMMYFUNCTION("IFERROR(
  TEXTJOIN(CHAR(10),TRUE,FILTER('SUMMARY DATA'!I:I,'SUMMARY DATA'!$A:$A=$A877,'SUMMARY DATA'!$C:$C=$B877,'SUMMARY DATA'!$B:$B=""RWS"")),
  IF(
    OR(
      ISNUMBER(SEARCH(""CDM CASH DEPOSIT"",$C877)),
      ISNUMBER(SEARCH(""CASH DEPOSIT"",$C87"&amp;"7)),
      COUNTIFS('SUMMARY DATA'!$D:$D,$C877,'SUMMARY DATA'!$B:$B,""RWS"")&lt;&gt;1
    ),
    """",
    IFERROR(TEXTJOIN(CHAR(10),TRUE,FILTER('SUMMARY DATA'!I:I,'SUMMARY DATA'!$D:$D=$C877,'SUMMARY DATA'!$B:$B=""RWS"")),"""")
  )
)"),"")</f>
        <v/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Height="1" spans="1:27">
      <c r="A878" s="2" t="s">
        <v>2473</v>
      </c>
      <c r="B878" s="15">
        <v>46088</v>
      </c>
      <c r="C878" s="2" t="s">
        <v>2474</v>
      </c>
      <c r="D878" s="3">
        <v>417.99</v>
      </c>
      <c r="E878" s="16" t="str">
        <f>IFERROR(__xludf.DUMMYFUNCTION("IFERROR(
  TEXTJOIN(CHAR(10),TRUE,FILTER('SUMMARY DATA'!E:E,'SUMMARY DATA'!$A:$A=$A878,'SUMMARY DATA'!$C:$C=$B878,'SUMMARY DATA'!$B:$B=""RWS"")),
  IF(
    OR(
      ISNUMBER(SEARCH(""CDM CASH DEPOSIT"",$C878)),
      ISNUMBER(SEARCH(""CASH DEPOSIT"",$C87"&amp;"8)),
      COUNTIFS('SUMMARY DATA'!$D:$D,$C878,'SUMMARY DATA'!$B:$B,""RWS"")&lt;&gt;1
    ),
    """",
    IFERROR(TEXTJOIN(CHAR(10),TRUE,FILTER('SUMMARY DATA'!E:E,'SUMMARY DATA'!$D:$D=$C878,'SUMMARY DATA'!$B:$B=""RWS"")),"""")
  )
)"),"")</f>
        <v/>
      </c>
      <c r="F878" s="17" t="str">
        <f>IFERROR(__xludf.DUMMYFUNCTION("IFERROR(
  TEXTJOIN(CHAR(10),TRUE,FILTER('SUMMARY DATA'!F:F,'SUMMARY DATA'!$A:$A=$A878,'SUMMARY DATA'!$C:$C=$B878,'SUMMARY DATA'!$B:$B=""RWS"")),
  IF(
    OR(
      ISNUMBER(SEARCH(""CDM CASH DEPOSIT"",$C878)),
      ISNUMBER(SEARCH(""CASH DEPOSIT"",$C87"&amp;"8)),
      COUNTIFS('SUMMARY DATA'!$D:$D,$C878,'SUMMARY DATA'!$B:$B,""RWS"")&lt;&gt;1
    ),
    """",
    IFERROR(TEXTJOIN(CHAR(10),TRUE,FILTER('SUMMARY DATA'!F:F,'SUMMARY DATA'!$D:$D=$C878,'SUMMARY DATA'!$B:$B=""RWS"")),"""")
  )
)"),"")</f>
        <v/>
      </c>
      <c r="G878" s="17" t="str">
        <f>IFERROR(__xludf.DUMMYFUNCTION("IFERROR(
  TEXTJOIN(CHAR(10),TRUE,FILTER('SUMMARY DATA'!G:G,'SUMMARY DATA'!$A:$A=$A878,'SUMMARY DATA'!$C:$C=$B878,'SUMMARY DATA'!$B:$B=""RWS"")),
  IF(
    OR(
      ISNUMBER(SEARCH(""CDM CASH DEPOSIT"",$C878)),
      ISNUMBER(SEARCH(""CASH DEPOSIT"",$C87"&amp;"8)),
      COUNTIFS('SUMMARY DATA'!$D:$D,$C878,'SUMMARY DATA'!$B:$B,""RWS"")&lt;&gt;1
    ),
    """",
    IFERROR(TEXTJOIN(CHAR(10),TRUE,FILTER('SUMMARY DATA'!G:G,'SUMMARY DATA'!$D:$D=$C878,'SUMMARY DATA'!$B:$B=""RWS"")),"""")
  )
)"),"")</f>
        <v/>
      </c>
      <c r="H878" s="18" t="str">
        <f>IFERROR(__xludf.DUMMYFUNCTION("IFERROR(
  TEXTJOIN(CHAR(10),TRUE,FILTER('SUMMARY DATA'!H:H,'SUMMARY DATA'!$A:$A=$A878,'SUMMARY DATA'!$C:$C=$B878,'SUMMARY DATA'!$B:$B=""RWS"",'SUMMARY DATA'!$H:$H=$D878)),
  IF(
    OR(
      ISNUMBER(SEARCH(""CDM CASH DEPOSIT"",$C878)),
      ISNUMBER(S"&amp;"EARCH(""CASH DEPOSIT"",$C878))
    ),
    """",
    IFERROR(TEXTJOIN(CHAR(10),TRUE,FILTER('SUMMARY DATA'!H:H,'SUMMARY DATA'!$D:$D=$C878,'SUMMARY DATA'!$B:$B=""RWS"",'SUMMARY DATA'!$H:$H=$D878)),"""")
  )
)"),"")</f>
        <v/>
      </c>
      <c r="I878" s="18" t="str">
        <f>IFERROR(__xludf.DUMMYFUNCTION("IF(H878="""","""",
SUM(ARRAYFORMULA(VALUE(SPLIT(H878,CHAR(10)))))
)"),"")</f>
        <v/>
      </c>
      <c r="J878" s="17" t="str">
        <f>IFERROR(__xludf.DUMMYFUNCTION("IFERROR(
  TEXTJOIN(CHAR(10),TRUE,FILTER('SUMMARY DATA'!I:I,'SUMMARY DATA'!$A:$A=$A878,'SUMMARY DATA'!$C:$C=$B878,'SUMMARY DATA'!$B:$B=""RWS"")),
  IF(
    OR(
      ISNUMBER(SEARCH(""CDM CASH DEPOSIT"",$C878)),
      ISNUMBER(SEARCH(""CASH DEPOSIT"",$C87"&amp;"8)),
      COUNTIFS('SUMMARY DATA'!$D:$D,$C878,'SUMMARY DATA'!$B:$B,""RWS"")&lt;&gt;1
    ),
    """",
    IFERROR(TEXTJOIN(CHAR(10),TRUE,FILTER('SUMMARY DATA'!I:I,'SUMMARY DATA'!$D:$D=$C878,'SUMMARY DATA'!$B:$B=""RWS"")),"""")
  )
)"),"")</f>
        <v/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Height="1" spans="1:27">
      <c r="A879" s="2"/>
      <c r="B879" s="15">
        <v>46090</v>
      </c>
      <c r="C879" s="2" t="s">
        <v>2475</v>
      </c>
      <c r="D879" s="3">
        <v>10</v>
      </c>
      <c r="E879" s="16" t="str">
        <f>IFERROR(__xludf.DUMMYFUNCTION("IFERROR(
  TEXTJOIN(CHAR(10),TRUE,FILTER('SUMMARY DATA'!E:E,'SUMMARY DATA'!$A:$A=$A879,'SUMMARY DATA'!$C:$C=$B879,'SUMMARY DATA'!$B:$B=""RWS"")),
  IF(
    OR(
      ISNUMBER(SEARCH(""CDM CASH DEPOSIT"",$C879)),
      ISNUMBER(SEARCH(""CASH DEPOSIT"",$C87"&amp;"9)),
      COUNTIFS('SUMMARY DATA'!$D:$D,$C879,'SUMMARY DATA'!$B:$B,""RWS"")&lt;&gt;1
    ),
    """",
    IFERROR(TEXTJOIN(CHAR(10),TRUE,FILTER('SUMMARY DATA'!E:E,'SUMMARY DATA'!$D:$D=$C879,'SUMMARY DATA'!$B:$B=""RWS"")),"""")
  )
)"),"")</f>
        <v/>
      </c>
      <c r="F879" s="17" t="str">
        <f>IFERROR(__xludf.DUMMYFUNCTION("IFERROR(
  TEXTJOIN(CHAR(10),TRUE,FILTER('SUMMARY DATA'!F:F,'SUMMARY DATA'!$A:$A=$A879,'SUMMARY DATA'!$C:$C=$B879,'SUMMARY DATA'!$B:$B=""RWS"")),
  IF(
    OR(
      ISNUMBER(SEARCH(""CDM CASH DEPOSIT"",$C879)),
      ISNUMBER(SEARCH(""CASH DEPOSIT"",$C87"&amp;"9)),
      COUNTIFS('SUMMARY DATA'!$D:$D,$C879,'SUMMARY DATA'!$B:$B,""RWS"")&lt;&gt;1
    ),
    """",
    IFERROR(TEXTJOIN(CHAR(10),TRUE,FILTER('SUMMARY DATA'!F:F,'SUMMARY DATA'!$D:$D=$C879,'SUMMARY DATA'!$B:$B=""RWS"")),"""")
  )
)"),"")</f>
        <v/>
      </c>
      <c r="G879" s="17" t="str">
        <f>IFERROR(__xludf.DUMMYFUNCTION("IFERROR(
  TEXTJOIN(CHAR(10),TRUE,FILTER('SUMMARY DATA'!G:G,'SUMMARY DATA'!$A:$A=$A879,'SUMMARY DATA'!$C:$C=$B879,'SUMMARY DATA'!$B:$B=""RWS"")),
  IF(
    OR(
      ISNUMBER(SEARCH(""CDM CASH DEPOSIT"",$C879)),
      ISNUMBER(SEARCH(""CASH DEPOSIT"",$C87"&amp;"9)),
      COUNTIFS('SUMMARY DATA'!$D:$D,$C879,'SUMMARY DATA'!$B:$B,""RWS"")&lt;&gt;1
    ),
    """",
    IFERROR(TEXTJOIN(CHAR(10),TRUE,FILTER('SUMMARY DATA'!G:G,'SUMMARY DATA'!$D:$D=$C879,'SUMMARY DATA'!$B:$B=""RWS"")),"""")
  )
)"),"")</f>
        <v/>
      </c>
      <c r="H879" s="18" t="str">
        <f>IFERROR(__xludf.DUMMYFUNCTION("IFERROR(
  TEXTJOIN(CHAR(10),TRUE,FILTER('SUMMARY DATA'!H:H,'SUMMARY DATA'!$A:$A=$A879,'SUMMARY DATA'!$C:$C=$B879,'SUMMARY DATA'!$B:$B=""RWS"",'SUMMARY DATA'!$H:$H=$D879)),
  IF(
    OR(
      ISNUMBER(SEARCH(""CDM CASH DEPOSIT"",$C879)),
      ISNUMBER(S"&amp;"EARCH(""CASH DEPOSIT"",$C879))
    ),
    """",
    IFERROR(TEXTJOIN(CHAR(10),TRUE,FILTER('SUMMARY DATA'!H:H,'SUMMARY DATA'!$D:$D=$C879,'SUMMARY DATA'!$B:$B=""RWS"",'SUMMARY DATA'!$H:$H=$D879)),"""")
  )
)"),"")</f>
        <v/>
      </c>
      <c r="I879" s="18" t="str">
        <f>IFERROR(__xludf.DUMMYFUNCTION("IF(H879="""","""",
SUM(ARRAYFORMULA(VALUE(SPLIT(H879,CHAR(10)))))
)"),"")</f>
        <v/>
      </c>
      <c r="J879" s="17" t="str">
        <f>IFERROR(__xludf.DUMMYFUNCTION("IFERROR(
  TEXTJOIN(CHAR(10),TRUE,FILTER('SUMMARY DATA'!I:I,'SUMMARY DATA'!$A:$A=$A879,'SUMMARY DATA'!$C:$C=$B879,'SUMMARY DATA'!$B:$B=""RWS"")),
  IF(
    OR(
      ISNUMBER(SEARCH(""CDM CASH DEPOSIT"",$C879)),
      ISNUMBER(SEARCH(""CASH DEPOSIT"",$C87"&amp;"9)),
      COUNTIFS('SUMMARY DATA'!$D:$D,$C879,'SUMMARY DATA'!$B:$B,""RWS"")&lt;&gt;1
    ),
    """",
    IFERROR(TEXTJOIN(CHAR(10),TRUE,FILTER('SUMMARY DATA'!I:I,'SUMMARY DATA'!$D:$D=$C879,'SUMMARY DATA'!$B:$B=""RWS"")),"""")
  )
)"),"")</f>
        <v/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Height="1" spans="1:27">
      <c r="A880" s="2" t="s">
        <v>2476</v>
      </c>
      <c r="B880" s="15">
        <v>46093</v>
      </c>
      <c r="C880" s="2" t="s">
        <v>264</v>
      </c>
      <c r="D880" s="3">
        <v>12.93</v>
      </c>
      <c r="E880" s="16" t="str">
        <f>IFERROR(__xludf.DUMMYFUNCTION("IFERROR(
  TEXTJOIN(CHAR(10),TRUE,FILTER('SUMMARY DATA'!E:E,'SUMMARY DATA'!$A:$A=$A880,'SUMMARY DATA'!$C:$C=$B880,'SUMMARY DATA'!$B:$B=""RWS"")),
  IF(
    OR(
      ISNUMBER(SEARCH(""CDM CASH DEPOSIT"",$C880)),
      ISNUMBER(SEARCH(""CASH DEPOSIT"",$C88"&amp;"0)),
      COUNTIFS('SUMMARY DATA'!$D:$D,$C880,'SUMMARY DATA'!$B:$B,""RWS"")&lt;&gt;1
    ),
    """",
    IFERROR(TEXTJOIN(CHAR(10),TRUE,FILTER('SUMMARY DATA'!E:E,'SUMMARY DATA'!$D:$D=$C880,'SUMMARY DATA'!$B:$B=""RWS"")),"""")
  )
)"),"")</f>
        <v/>
      </c>
      <c r="F880" s="17" t="str">
        <f>IFERROR(__xludf.DUMMYFUNCTION("IFERROR(
  TEXTJOIN(CHAR(10),TRUE,FILTER('SUMMARY DATA'!F:F,'SUMMARY DATA'!$A:$A=$A880,'SUMMARY DATA'!$C:$C=$B880,'SUMMARY DATA'!$B:$B=""RWS"")),
  IF(
    OR(
      ISNUMBER(SEARCH(""CDM CASH DEPOSIT"",$C880)),
      ISNUMBER(SEARCH(""CASH DEPOSIT"",$C88"&amp;"0)),
      COUNTIFS('SUMMARY DATA'!$D:$D,$C880,'SUMMARY DATA'!$B:$B,""RWS"")&lt;&gt;1
    ),
    """",
    IFERROR(TEXTJOIN(CHAR(10),TRUE,FILTER('SUMMARY DATA'!F:F,'SUMMARY DATA'!$D:$D=$C880,'SUMMARY DATA'!$B:$B=""RWS"")),"""")
  )
)"),"")</f>
        <v/>
      </c>
      <c r="G880" s="17" t="str">
        <f>IFERROR(__xludf.DUMMYFUNCTION("IFERROR(
  TEXTJOIN(CHAR(10),TRUE,FILTER('SUMMARY DATA'!G:G,'SUMMARY DATA'!$A:$A=$A880,'SUMMARY DATA'!$C:$C=$B880,'SUMMARY DATA'!$B:$B=""RWS"")),
  IF(
    OR(
      ISNUMBER(SEARCH(""CDM CASH DEPOSIT"",$C880)),
      ISNUMBER(SEARCH(""CASH DEPOSIT"",$C88"&amp;"0)),
      COUNTIFS('SUMMARY DATA'!$D:$D,$C880,'SUMMARY DATA'!$B:$B,""RWS"")&lt;&gt;1
    ),
    """",
    IFERROR(TEXTJOIN(CHAR(10),TRUE,FILTER('SUMMARY DATA'!G:G,'SUMMARY DATA'!$D:$D=$C880,'SUMMARY DATA'!$B:$B=""RWS"")),"""")
  )
)"),"")</f>
        <v/>
      </c>
      <c r="H880" s="18" t="str">
        <f>IFERROR(__xludf.DUMMYFUNCTION("IFERROR(
  TEXTJOIN(CHAR(10),TRUE,FILTER('SUMMARY DATA'!H:H,'SUMMARY DATA'!$A:$A=$A880,'SUMMARY DATA'!$C:$C=$B880,'SUMMARY DATA'!$B:$B=""RWS"",'SUMMARY DATA'!$H:$H=$D880)),
  IF(
    OR(
      ISNUMBER(SEARCH(""CDM CASH DEPOSIT"",$C880)),
      ISNUMBER(S"&amp;"EARCH(""CASH DEPOSIT"",$C880))
    ),
    """",
    IFERROR(TEXTJOIN(CHAR(10),TRUE,FILTER('SUMMARY DATA'!H:H,'SUMMARY DATA'!$D:$D=$C880,'SUMMARY DATA'!$B:$B=""RWS"",'SUMMARY DATA'!$H:$H=$D880)),"""")
  )
)"),"")</f>
        <v/>
      </c>
      <c r="I880" s="18" t="str">
        <f>IFERROR(__xludf.DUMMYFUNCTION("IF(H880="""","""",
SUM(ARRAYFORMULA(VALUE(SPLIT(H880,CHAR(10)))))
)"),"")</f>
        <v/>
      </c>
      <c r="J880" s="17" t="str">
        <f>IFERROR(__xludf.DUMMYFUNCTION("IFERROR(
  TEXTJOIN(CHAR(10),TRUE,FILTER('SUMMARY DATA'!I:I,'SUMMARY DATA'!$A:$A=$A880,'SUMMARY DATA'!$C:$C=$B880,'SUMMARY DATA'!$B:$B=""RWS"")),
  IF(
    OR(
      ISNUMBER(SEARCH(""CDM CASH DEPOSIT"",$C880)),
      ISNUMBER(SEARCH(""CASH DEPOSIT"",$C88"&amp;"0)),
      COUNTIFS('SUMMARY DATA'!$D:$D,$C880,'SUMMARY DATA'!$B:$B,""RWS"")&lt;&gt;1
    ),
    """",
    IFERROR(TEXTJOIN(CHAR(10),TRUE,FILTER('SUMMARY DATA'!I:I,'SUMMARY DATA'!$D:$D=$C880,'SUMMARY DATA'!$B:$B=""RWS"")),"""")
  )
)"),"")</f>
        <v/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Height="1" spans="1:27">
      <c r="A881" s="2" t="s">
        <v>2477</v>
      </c>
      <c r="B881" s="15">
        <v>46095</v>
      </c>
      <c r="C881" s="2" t="s">
        <v>2478</v>
      </c>
      <c r="D881" s="3">
        <v>512</v>
      </c>
      <c r="E881" s="16" t="str">
        <f>IFERROR(__xludf.DUMMYFUNCTION("IFERROR(
  TEXTJOIN(CHAR(10),TRUE,FILTER('SUMMARY DATA'!E:E,'SUMMARY DATA'!$A:$A=$A881,'SUMMARY DATA'!$C:$C=$B881,'SUMMARY DATA'!$B:$B=""RWS"")),
  IF(
    OR(
      ISNUMBER(SEARCH(""CDM CASH DEPOSIT"",$C881)),
      ISNUMBER(SEARCH(""CASH DEPOSIT"",$C88"&amp;"1)),
      COUNTIFS('SUMMARY DATA'!$D:$D,$C881,'SUMMARY DATA'!$B:$B,""RWS"")&lt;&gt;1
    ),
    """",
    IFERROR(TEXTJOIN(CHAR(10),TRUE,FILTER('SUMMARY DATA'!E:E,'SUMMARY DATA'!$D:$D=$C881,'SUMMARY DATA'!$B:$B=""RWS"")),"""")
  )
)"),"")</f>
        <v/>
      </c>
      <c r="F881" s="17" t="str">
        <f>IFERROR(__xludf.DUMMYFUNCTION("IFERROR(
  TEXTJOIN(CHAR(10),TRUE,FILTER('SUMMARY DATA'!F:F,'SUMMARY DATA'!$A:$A=$A881,'SUMMARY DATA'!$C:$C=$B881,'SUMMARY DATA'!$B:$B=""RWS"")),
  IF(
    OR(
      ISNUMBER(SEARCH(""CDM CASH DEPOSIT"",$C881)),
      ISNUMBER(SEARCH(""CASH DEPOSIT"",$C88"&amp;"1)),
      COUNTIFS('SUMMARY DATA'!$D:$D,$C881,'SUMMARY DATA'!$B:$B,""RWS"")&lt;&gt;1
    ),
    """",
    IFERROR(TEXTJOIN(CHAR(10),TRUE,FILTER('SUMMARY DATA'!F:F,'SUMMARY DATA'!$D:$D=$C881,'SUMMARY DATA'!$B:$B=""RWS"")),"""")
  )
)"),"")</f>
        <v/>
      </c>
      <c r="G881" s="17" t="str">
        <f>IFERROR(__xludf.DUMMYFUNCTION("IFERROR(
  TEXTJOIN(CHAR(10),TRUE,FILTER('SUMMARY DATA'!G:G,'SUMMARY DATA'!$A:$A=$A881,'SUMMARY DATA'!$C:$C=$B881,'SUMMARY DATA'!$B:$B=""RWS"")),
  IF(
    OR(
      ISNUMBER(SEARCH(""CDM CASH DEPOSIT"",$C881)),
      ISNUMBER(SEARCH(""CASH DEPOSIT"",$C88"&amp;"1)),
      COUNTIFS('SUMMARY DATA'!$D:$D,$C881,'SUMMARY DATA'!$B:$B,""RWS"")&lt;&gt;1
    ),
    """",
    IFERROR(TEXTJOIN(CHAR(10),TRUE,FILTER('SUMMARY DATA'!G:G,'SUMMARY DATA'!$D:$D=$C881,'SUMMARY DATA'!$B:$B=""RWS"")),"""")
  )
)"),"")</f>
        <v/>
      </c>
      <c r="H881" s="18" t="str">
        <f>IFERROR(__xludf.DUMMYFUNCTION("IFERROR(
  TEXTJOIN(CHAR(10),TRUE,FILTER('SUMMARY DATA'!H:H,'SUMMARY DATA'!$A:$A=$A881,'SUMMARY DATA'!$C:$C=$B881,'SUMMARY DATA'!$B:$B=""RWS"",'SUMMARY DATA'!$H:$H=$D881)),
  IF(
    OR(
      ISNUMBER(SEARCH(""CDM CASH DEPOSIT"",$C881)),
      ISNUMBER(S"&amp;"EARCH(""CASH DEPOSIT"",$C881))
    ),
    """",
    IFERROR(TEXTJOIN(CHAR(10),TRUE,FILTER('SUMMARY DATA'!H:H,'SUMMARY DATA'!$D:$D=$C881,'SUMMARY DATA'!$B:$B=""RWS"",'SUMMARY DATA'!$H:$H=$D881)),"""")
  )
)"),"")</f>
        <v/>
      </c>
      <c r="I881" s="18" t="str">
        <f>IFERROR(__xludf.DUMMYFUNCTION("IF(H881="""","""",
SUM(ARRAYFORMULA(VALUE(SPLIT(H881,CHAR(10)))))
)"),"")</f>
        <v/>
      </c>
      <c r="J881" s="17" t="str">
        <f>IFERROR(__xludf.DUMMYFUNCTION("IFERROR(
  TEXTJOIN(CHAR(10),TRUE,FILTER('SUMMARY DATA'!I:I,'SUMMARY DATA'!$A:$A=$A881,'SUMMARY DATA'!$C:$C=$B881,'SUMMARY DATA'!$B:$B=""RWS"")),
  IF(
    OR(
      ISNUMBER(SEARCH(""CDM CASH DEPOSIT"",$C881)),
      ISNUMBER(SEARCH(""CASH DEPOSIT"",$C88"&amp;"1)),
      COUNTIFS('SUMMARY DATA'!$D:$D,$C881,'SUMMARY DATA'!$B:$B,""RWS"")&lt;&gt;1
    ),
    """",
    IFERROR(TEXTJOIN(CHAR(10),TRUE,FILTER('SUMMARY DATA'!I:I,'SUMMARY DATA'!$D:$D=$C881,'SUMMARY DATA'!$B:$B=""RWS"")),"""")
  )
)"),"")</f>
        <v/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Height="1" spans="1:27">
      <c r="A882" s="2" t="s">
        <v>2479</v>
      </c>
      <c r="B882" s="15">
        <v>46096</v>
      </c>
      <c r="C882" s="2" t="s">
        <v>2480</v>
      </c>
      <c r="D882" s="3">
        <v>152.88</v>
      </c>
      <c r="E882" s="16" t="str">
        <f>IFERROR(__xludf.DUMMYFUNCTION("IFERROR(
  TEXTJOIN(CHAR(10),TRUE,FILTER('SUMMARY DATA'!E:E,'SUMMARY DATA'!$A:$A=$A882,'SUMMARY DATA'!$C:$C=$B882,'SUMMARY DATA'!$B:$B=""RWS"")),
  IF(
    OR(
      ISNUMBER(SEARCH(""CDM CASH DEPOSIT"",$C882)),
      ISNUMBER(SEARCH(""CASH DEPOSIT"",$C88"&amp;"2)),
      COUNTIFS('SUMMARY DATA'!$D:$D,$C882,'SUMMARY DATA'!$B:$B,""RWS"")&lt;&gt;1
    ),
    """",
    IFERROR(TEXTJOIN(CHAR(10),TRUE,FILTER('SUMMARY DATA'!E:E,'SUMMARY DATA'!$D:$D=$C882,'SUMMARY DATA'!$B:$B=""RWS"")),"""")
  )
)"),"")</f>
        <v/>
      </c>
      <c r="F882" s="17" t="str">
        <f>IFERROR(__xludf.DUMMYFUNCTION("IFERROR(
  TEXTJOIN(CHAR(10),TRUE,FILTER('SUMMARY DATA'!F:F,'SUMMARY DATA'!$A:$A=$A882,'SUMMARY DATA'!$C:$C=$B882,'SUMMARY DATA'!$B:$B=""RWS"")),
  IF(
    OR(
      ISNUMBER(SEARCH(""CDM CASH DEPOSIT"",$C882)),
      ISNUMBER(SEARCH(""CASH DEPOSIT"",$C88"&amp;"2)),
      COUNTIFS('SUMMARY DATA'!$D:$D,$C882,'SUMMARY DATA'!$B:$B,""RWS"")&lt;&gt;1
    ),
    """",
    IFERROR(TEXTJOIN(CHAR(10),TRUE,FILTER('SUMMARY DATA'!F:F,'SUMMARY DATA'!$D:$D=$C882,'SUMMARY DATA'!$B:$B=""RWS"")),"""")
  )
)"),"")</f>
        <v/>
      </c>
      <c r="G882" s="17" t="str">
        <f>IFERROR(__xludf.DUMMYFUNCTION("IFERROR(
  TEXTJOIN(CHAR(10),TRUE,FILTER('SUMMARY DATA'!G:G,'SUMMARY DATA'!$A:$A=$A882,'SUMMARY DATA'!$C:$C=$B882,'SUMMARY DATA'!$B:$B=""RWS"")),
  IF(
    OR(
      ISNUMBER(SEARCH(""CDM CASH DEPOSIT"",$C882)),
      ISNUMBER(SEARCH(""CASH DEPOSIT"",$C88"&amp;"2)),
      COUNTIFS('SUMMARY DATA'!$D:$D,$C882,'SUMMARY DATA'!$B:$B,""RWS"")&lt;&gt;1
    ),
    """",
    IFERROR(TEXTJOIN(CHAR(10),TRUE,FILTER('SUMMARY DATA'!G:G,'SUMMARY DATA'!$D:$D=$C882,'SUMMARY DATA'!$B:$B=""RWS"")),"""")
  )
)"),"")</f>
        <v/>
      </c>
      <c r="H882" s="18" t="str">
        <f>IFERROR(__xludf.DUMMYFUNCTION("IFERROR(
  TEXTJOIN(CHAR(10),TRUE,FILTER('SUMMARY DATA'!H:H,'SUMMARY DATA'!$A:$A=$A882,'SUMMARY DATA'!$C:$C=$B882,'SUMMARY DATA'!$B:$B=""RWS"",'SUMMARY DATA'!$H:$H=$D882)),
  IF(
    OR(
      ISNUMBER(SEARCH(""CDM CASH DEPOSIT"",$C882)),
      ISNUMBER(S"&amp;"EARCH(""CASH DEPOSIT"",$C882))
    ),
    """",
    IFERROR(TEXTJOIN(CHAR(10),TRUE,FILTER('SUMMARY DATA'!H:H,'SUMMARY DATA'!$D:$D=$C882,'SUMMARY DATA'!$B:$B=""RWS"",'SUMMARY DATA'!$H:$H=$D882)),"""")
  )
)"),"")</f>
        <v/>
      </c>
      <c r="I882" s="18" t="str">
        <f>IFERROR(__xludf.DUMMYFUNCTION("IF(H882="""","""",
SUM(ARRAYFORMULA(VALUE(SPLIT(H882,CHAR(10)))))
)"),"")</f>
        <v/>
      </c>
      <c r="J882" s="17" t="str">
        <f>IFERROR(__xludf.DUMMYFUNCTION("IFERROR(
  TEXTJOIN(CHAR(10),TRUE,FILTER('SUMMARY DATA'!I:I,'SUMMARY DATA'!$A:$A=$A882,'SUMMARY DATA'!$C:$C=$B882,'SUMMARY DATA'!$B:$B=""RWS"")),
  IF(
    OR(
      ISNUMBER(SEARCH(""CDM CASH DEPOSIT"",$C882)),
      ISNUMBER(SEARCH(""CASH DEPOSIT"",$C88"&amp;"2)),
      COUNTIFS('SUMMARY DATA'!$D:$D,$C882,'SUMMARY DATA'!$B:$B,""RWS"")&lt;&gt;1
    ),
    """",
    IFERROR(TEXTJOIN(CHAR(10),TRUE,FILTER('SUMMARY DATA'!I:I,'SUMMARY DATA'!$D:$D=$C882,'SUMMARY DATA'!$B:$B=""RWS"")),"""")
  )
)"),"")</f>
        <v/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Height="1" spans="1:27">
      <c r="A883" s="2" t="s">
        <v>2481</v>
      </c>
      <c r="B883" s="15">
        <v>46096</v>
      </c>
      <c r="C883" s="2" t="s">
        <v>2482</v>
      </c>
      <c r="D883" s="3">
        <v>198.74</v>
      </c>
      <c r="E883" s="16" t="str">
        <f>IFERROR(__xludf.DUMMYFUNCTION("IFERROR(
  TEXTJOIN(CHAR(10),TRUE,FILTER('SUMMARY DATA'!E:E,'SUMMARY DATA'!$A:$A=$A883,'SUMMARY DATA'!$C:$C=$B883,'SUMMARY DATA'!$B:$B=""RWS"")),
  IF(
    OR(
      ISNUMBER(SEARCH(""CDM CASH DEPOSIT"",$C883)),
      ISNUMBER(SEARCH(""CASH DEPOSIT"",$C88"&amp;"3)),
      COUNTIFS('SUMMARY DATA'!$D:$D,$C883,'SUMMARY DATA'!$B:$B,""RWS"")&lt;&gt;1
    ),
    """",
    IFERROR(TEXTJOIN(CHAR(10),TRUE,FILTER('SUMMARY DATA'!E:E,'SUMMARY DATA'!$D:$D=$C883,'SUMMARY DATA'!$B:$B=""RWS"")),"""")
  )
)"),"")</f>
        <v/>
      </c>
      <c r="F883" s="17" t="str">
        <f>IFERROR(__xludf.DUMMYFUNCTION("IFERROR(
  TEXTJOIN(CHAR(10),TRUE,FILTER('SUMMARY DATA'!F:F,'SUMMARY DATA'!$A:$A=$A883,'SUMMARY DATA'!$C:$C=$B883,'SUMMARY DATA'!$B:$B=""RWS"")),
  IF(
    OR(
      ISNUMBER(SEARCH(""CDM CASH DEPOSIT"",$C883)),
      ISNUMBER(SEARCH(""CASH DEPOSIT"",$C88"&amp;"3)),
      COUNTIFS('SUMMARY DATA'!$D:$D,$C883,'SUMMARY DATA'!$B:$B,""RWS"")&lt;&gt;1
    ),
    """",
    IFERROR(TEXTJOIN(CHAR(10),TRUE,FILTER('SUMMARY DATA'!F:F,'SUMMARY DATA'!$D:$D=$C883,'SUMMARY DATA'!$B:$B=""RWS"")),"""")
  )
)"),"")</f>
        <v/>
      </c>
      <c r="G883" s="17" t="str">
        <f>IFERROR(__xludf.DUMMYFUNCTION("IFERROR(
  TEXTJOIN(CHAR(10),TRUE,FILTER('SUMMARY DATA'!G:G,'SUMMARY DATA'!$A:$A=$A883,'SUMMARY DATA'!$C:$C=$B883,'SUMMARY DATA'!$B:$B=""RWS"")),
  IF(
    OR(
      ISNUMBER(SEARCH(""CDM CASH DEPOSIT"",$C883)),
      ISNUMBER(SEARCH(""CASH DEPOSIT"",$C88"&amp;"3)),
      COUNTIFS('SUMMARY DATA'!$D:$D,$C883,'SUMMARY DATA'!$B:$B,""RWS"")&lt;&gt;1
    ),
    """",
    IFERROR(TEXTJOIN(CHAR(10),TRUE,FILTER('SUMMARY DATA'!G:G,'SUMMARY DATA'!$D:$D=$C883,'SUMMARY DATA'!$B:$B=""RWS"")),"""")
  )
)"),"")</f>
        <v/>
      </c>
      <c r="H883" s="18" t="str">
        <f>IFERROR(__xludf.DUMMYFUNCTION("IFERROR(
  TEXTJOIN(CHAR(10),TRUE,FILTER('SUMMARY DATA'!H:H,'SUMMARY DATA'!$A:$A=$A883,'SUMMARY DATA'!$C:$C=$B883,'SUMMARY DATA'!$B:$B=""RWS"",'SUMMARY DATA'!$H:$H=$D883)),
  IF(
    OR(
      ISNUMBER(SEARCH(""CDM CASH DEPOSIT"",$C883)),
      ISNUMBER(S"&amp;"EARCH(""CASH DEPOSIT"",$C883))
    ),
    """",
    IFERROR(TEXTJOIN(CHAR(10),TRUE,FILTER('SUMMARY DATA'!H:H,'SUMMARY DATA'!$D:$D=$C883,'SUMMARY DATA'!$B:$B=""RWS"",'SUMMARY DATA'!$H:$H=$D883)),"""")
  )
)"),"")</f>
        <v/>
      </c>
      <c r="I883" s="18" t="str">
        <f>IFERROR(__xludf.DUMMYFUNCTION("IF(H883="""","""",
SUM(ARRAYFORMULA(VALUE(SPLIT(H883,CHAR(10)))))
)"),"")</f>
        <v/>
      </c>
      <c r="J883" s="17" t="str">
        <f>IFERROR(__xludf.DUMMYFUNCTION("IFERROR(
  TEXTJOIN(CHAR(10),TRUE,FILTER('SUMMARY DATA'!I:I,'SUMMARY DATA'!$A:$A=$A883,'SUMMARY DATA'!$C:$C=$B883,'SUMMARY DATA'!$B:$B=""RWS"")),
  IF(
    OR(
      ISNUMBER(SEARCH(""CDM CASH DEPOSIT"",$C883)),
      ISNUMBER(SEARCH(""CASH DEPOSIT"",$C88"&amp;"3)),
      COUNTIFS('SUMMARY DATA'!$D:$D,$C883,'SUMMARY DATA'!$B:$B,""RWS"")&lt;&gt;1
    ),
    """",
    IFERROR(TEXTJOIN(CHAR(10),TRUE,FILTER('SUMMARY DATA'!I:I,'SUMMARY DATA'!$D:$D=$C883,'SUMMARY DATA'!$B:$B=""RWS"")),"""")
  )
)"),"")</f>
        <v/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Height="1" spans="1:27">
      <c r="A884" s="2" t="s">
        <v>2052</v>
      </c>
      <c r="B884" s="15">
        <v>46098</v>
      </c>
      <c r="C884" s="2" t="s">
        <v>2483</v>
      </c>
      <c r="D884" s="3">
        <v>99</v>
      </c>
      <c r="E884" s="16" t="str">
        <f>IFERROR(__xludf.DUMMYFUNCTION("IFERROR(
  TEXTJOIN(CHAR(10),TRUE,FILTER('SUMMARY DATA'!E:E,'SUMMARY DATA'!$A:$A=$A884,'SUMMARY DATA'!$C:$C=$B884,'SUMMARY DATA'!$B:$B=""RWS"")),
  IF(
    OR(
      ISNUMBER(SEARCH(""CDM CASH DEPOSIT"",$C884)),
      ISNUMBER(SEARCH(""CASH DEPOSIT"",$C88"&amp;"4)),
      COUNTIFS('SUMMARY DATA'!$D:$D,$C884,'SUMMARY DATA'!$B:$B,""RWS"")&lt;&gt;1
    ),
    """",
    IFERROR(TEXTJOIN(CHAR(10),TRUE,FILTER('SUMMARY DATA'!E:E,'SUMMARY DATA'!$D:$D=$C884,'SUMMARY DATA'!$B:$B=""RWS"")),"""")
  )
)"),"")</f>
        <v/>
      </c>
      <c r="F884" s="17" t="str">
        <f>IFERROR(__xludf.DUMMYFUNCTION("IFERROR(
  TEXTJOIN(CHAR(10),TRUE,FILTER('SUMMARY DATA'!F:F,'SUMMARY DATA'!$A:$A=$A884,'SUMMARY DATA'!$C:$C=$B884,'SUMMARY DATA'!$B:$B=""RWS"")),
  IF(
    OR(
      ISNUMBER(SEARCH(""CDM CASH DEPOSIT"",$C884)),
      ISNUMBER(SEARCH(""CASH DEPOSIT"",$C88"&amp;"4)),
      COUNTIFS('SUMMARY DATA'!$D:$D,$C884,'SUMMARY DATA'!$B:$B,""RWS"")&lt;&gt;1
    ),
    """",
    IFERROR(TEXTJOIN(CHAR(10),TRUE,FILTER('SUMMARY DATA'!F:F,'SUMMARY DATA'!$D:$D=$C884,'SUMMARY DATA'!$B:$B=""RWS"")),"""")
  )
)"),"")</f>
        <v/>
      </c>
      <c r="G884" s="17" t="str">
        <f>IFERROR(__xludf.DUMMYFUNCTION("IFERROR(
  TEXTJOIN(CHAR(10),TRUE,FILTER('SUMMARY DATA'!G:G,'SUMMARY DATA'!$A:$A=$A884,'SUMMARY DATA'!$C:$C=$B884,'SUMMARY DATA'!$B:$B=""RWS"")),
  IF(
    OR(
      ISNUMBER(SEARCH(""CDM CASH DEPOSIT"",$C884)),
      ISNUMBER(SEARCH(""CASH DEPOSIT"",$C88"&amp;"4)),
      COUNTIFS('SUMMARY DATA'!$D:$D,$C884,'SUMMARY DATA'!$B:$B,""RWS"")&lt;&gt;1
    ),
    """",
    IFERROR(TEXTJOIN(CHAR(10),TRUE,FILTER('SUMMARY DATA'!G:G,'SUMMARY DATA'!$D:$D=$C884,'SUMMARY DATA'!$B:$B=""RWS"")),"""")
  )
)"),"")</f>
        <v/>
      </c>
      <c r="H884" s="18" t="str">
        <f>IFERROR(__xludf.DUMMYFUNCTION("IFERROR(
  TEXTJOIN(CHAR(10),TRUE,FILTER('SUMMARY DATA'!H:H,'SUMMARY DATA'!$A:$A=$A884,'SUMMARY DATA'!$C:$C=$B884,'SUMMARY DATA'!$B:$B=""RWS"",'SUMMARY DATA'!$H:$H=$D884)),
  IF(
    OR(
      ISNUMBER(SEARCH(""CDM CASH DEPOSIT"",$C884)),
      ISNUMBER(S"&amp;"EARCH(""CASH DEPOSIT"",$C884))
    ),
    """",
    IFERROR(TEXTJOIN(CHAR(10),TRUE,FILTER('SUMMARY DATA'!H:H,'SUMMARY DATA'!$D:$D=$C884,'SUMMARY DATA'!$B:$B=""RWS"",'SUMMARY DATA'!$H:$H=$D884)),"""")
  )
)"),"")</f>
        <v/>
      </c>
      <c r="I884" s="18" t="str">
        <f>IFERROR(__xludf.DUMMYFUNCTION("IF(H884="""","""",
SUM(ARRAYFORMULA(VALUE(SPLIT(H884,CHAR(10)))))
)"),"")</f>
        <v/>
      </c>
      <c r="J884" s="17" t="str">
        <f>IFERROR(__xludf.DUMMYFUNCTION("IFERROR(
  TEXTJOIN(CHAR(10),TRUE,FILTER('SUMMARY DATA'!I:I,'SUMMARY DATA'!$A:$A=$A884,'SUMMARY DATA'!$C:$C=$B884,'SUMMARY DATA'!$B:$B=""RWS"")),
  IF(
    OR(
      ISNUMBER(SEARCH(""CDM CASH DEPOSIT"",$C884)),
      ISNUMBER(SEARCH(""CASH DEPOSIT"",$C88"&amp;"4)),
      COUNTIFS('SUMMARY DATA'!$D:$D,$C884,'SUMMARY DATA'!$B:$B,""RWS"")&lt;&gt;1
    ),
    """",
    IFERROR(TEXTJOIN(CHAR(10),TRUE,FILTER('SUMMARY DATA'!I:I,'SUMMARY DATA'!$D:$D=$C884,'SUMMARY DATA'!$B:$B=""RWS"")),"""")
  )
)"),"")</f>
        <v/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Height="1" spans="1:27">
      <c r="A885" s="2" t="s">
        <v>2484</v>
      </c>
      <c r="B885" s="15">
        <v>46098</v>
      </c>
      <c r="C885" s="2" t="s">
        <v>2485</v>
      </c>
      <c r="D885" s="3">
        <v>198</v>
      </c>
      <c r="E885" s="16" t="str">
        <f>IFERROR(__xludf.DUMMYFUNCTION("IFERROR(
  TEXTJOIN(CHAR(10),TRUE,FILTER('SUMMARY DATA'!E:E,'SUMMARY DATA'!$A:$A=$A885,'SUMMARY DATA'!$C:$C=$B885,'SUMMARY DATA'!$B:$B=""RWS"")),
  IF(
    OR(
      ISNUMBER(SEARCH(""CDM CASH DEPOSIT"",$C885)),
      ISNUMBER(SEARCH(""CASH DEPOSIT"",$C88"&amp;"5)),
      COUNTIFS('SUMMARY DATA'!$D:$D,$C885,'SUMMARY DATA'!$B:$B,""RWS"")&lt;&gt;1
    ),
    """",
    IFERROR(TEXTJOIN(CHAR(10),TRUE,FILTER('SUMMARY DATA'!E:E,'SUMMARY DATA'!$D:$D=$C885,'SUMMARY DATA'!$B:$B=""RWS"")),"""")
  )
)"),"")</f>
        <v/>
      </c>
      <c r="F885" s="17" t="str">
        <f>IFERROR(__xludf.DUMMYFUNCTION("IFERROR(
  TEXTJOIN(CHAR(10),TRUE,FILTER('SUMMARY DATA'!F:F,'SUMMARY DATA'!$A:$A=$A885,'SUMMARY DATA'!$C:$C=$B885,'SUMMARY DATA'!$B:$B=""RWS"")),
  IF(
    OR(
      ISNUMBER(SEARCH(""CDM CASH DEPOSIT"",$C885)),
      ISNUMBER(SEARCH(""CASH DEPOSIT"",$C88"&amp;"5)),
      COUNTIFS('SUMMARY DATA'!$D:$D,$C885,'SUMMARY DATA'!$B:$B,""RWS"")&lt;&gt;1
    ),
    """",
    IFERROR(TEXTJOIN(CHAR(10),TRUE,FILTER('SUMMARY DATA'!F:F,'SUMMARY DATA'!$D:$D=$C885,'SUMMARY DATA'!$B:$B=""RWS"")),"""")
  )
)"),"")</f>
        <v/>
      </c>
      <c r="G885" s="17" t="str">
        <f>IFERROR(__xludf.DUMMYFUNCTION("IFERROR(
  TEXTJOIN(CHAR(10),TRUE,FILTER('SUMMARY DATA'!G:G,'SUMMARY DATA'!$A:$A=$A885,'SUMMARY DATA'!$C:$C=$B885,'SUMMARY DATA'!$B:$B=""RWS"")),
  IF(
    OR(
      ISNUMBER(SEARCH(""CDM CASH DEPOSIT"",$C885)),
      ISNUMBER(SEARCH(""CASH DEPOSIT"",$C88"&amp;"5)),
      COUNTIFS('SUMMARY DATA'!$D:$D,$C885,'SUMMARY DATA'!$B:$B,""RWS"")&lt;&gt;1
    ),
    """",
    IFERROR(TEXTJOIN(CHAR(10),TRUE,FILTER('SUMMARY DATA'!G:G,'SUMMARY DATA'!$D:$D=$C885,'SUMMARY DATA'!$B:$B=""RWS"")),"""")
  )
)"),"")</f>
        <v/>
      </c>
      <c r="H885" s="18" t="str">
        <f>IFERROR(__xludf.DUMMYFUNCTION("IFERROR(
  TEXTJOIN(CHAR(10),TRUE,FILTER('SUMMARY DATA'!H:H,'SUMMARY DATA'!$A:$A=$A885,'SUMMARY DATA'!$C:$C=$B885,'SUMMARY DATA'!$B:$B=""RWS"",'SUMMARY DATA'!$H:$H=$D885)),
  IF(
    OR(
      ISNUMBER(SEARCH(""CDM CASH DEPOSIT"",$C885)),
      ISNUMBER(S"&amp;"EARCH(""CASH DEPOSIT"",$C885))
    ),
    """",
    IFERROR(TEXTJOIN(CHAR(10),TRUE,FILTER('SUMMARY DATA'!H:H,'SUMMARY DATA'!$D:$D=$C885,'SUMMARY DATA'!$B:$B=""RWS"",'SUMMARY DATA'!$H:$H=$D885)),"""")
  )
)"),"")</f>
        <v/>
      </c>
      <c r="I885" s="18" t="str">
        <f>IFERROR(__xludf.DUMMYFUNCTION("IF(H885="""","""",
SUM(ARRAYFORMULA(VALUE(SPLIT(H885,CHAR(10)))))
)"),"")</f>
        <v/>
      </c>
      <c r="J885" s="17" t="str">
        <f>IFERROR(__xludf.DUMMYFUNCTION("IFERROR(
  TEXTJOIN(CHAR(10),TRUE,FILTER('SUMMARY DATA'!I:I,'SUMMARY DATA'!$A:$A=$A885,'SUMMARY DATA'!$C:$C=$B885,'SUMMARY DATA'!$B:$B=""RWS"")),
  IF(
    OR(
      ISNUMBER(SEARCH(""CDM CASH DEPOSIT"",$C885)),
      ISNUMBER(SEARCH(""CASH DEPOSIT"",$C88"&amp;"5)),
      COUNTIFS('SUMMARY DATA'!$D:$D,$C885,'SUMMARY DATA'!$B:$B,""RWS"")&lt;&gt;1
    ),
    """",
    IFERROR(TEXTJOIN(CHAR(10),TRUE,FILTER('SUMMARY DATA'!I:I,'SUMMARY DATA'!$D:$D=$C885,'SUMMARY DATA'!$B:$B=""RWS"")),"""")
  )
)"),"")</f>
        <v/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Height="1" spans="1:27">
      <c r="A886" s="2" t="s">
        <v>2486</v>
      </c>
      <c r="B886" s="15">
        <v>46099</v>
      </c>
      <c r="C886" s="2" t="s">
        <v>2487</v>
      </c>
      <c r="D886" s="3">
        <v>9.88</v>
      </c>
      <c r="E886" s="16" t="str">
        <f>IFERROR(__xludf.DUMMYFUNCTION("IFERROR(
  TEXTJOIN(CHAR(10),TRUE,FILTER('SUMMARY DATA'!E:E,'SUMMARY DATA'!$A:$A=$A886,'SUMMARY DATA'!$C:$C=$B886,'SUMMARY DATA'!$B:$B=""RWS"")),
  IF(
    OR(
      ISNUMBER(SEARCH(""CDM CASH DEPOSIT"",$C886)),
      ISNUMBER(SEARCH(""CASH DEPOSIT"",$C88"&amp;"6)),
      COUNTIFS('SUMMARY DATA'!$D:$D,$C886,'SUMMARY DATA'!$B:$B,""RWS"")&lt;&gt;1
    ),
    """",
    IFERROR(TEXTJOIN(CHAR(10),TRUE,FILTER('SUMMARY DATA'!E:E,'SUMMARY DATA'!$D:$D=$C886,'SUMMARY DATA'!$B:$B=""RWS"")),"""")
  )
)"),"")</f>
        <v/>
      </c>
      <c r="F886" s="17" t="str">
        <f>IFERROR(__xludf.DUMMYFUNCTION("IFERROR(
  TEXTJOIN(CHAR(10),TRUE,FILTER('SUMMARY DATA'!F:F,'SUMMARY DATA'!$A:$A=$A886,'SUMMARY DATA'!$C:$C=$B886,'SUMMARY DATA'!$B:$B=""RWS"")),
  IF(
    OR(
      ISNUMBER(SEARCH(""CDM CASH DEPOSIT"",$C886)),
      ISNUMBER(SEARCH(""CASH DEPOSIT"",$C88"&amp;"6)),
      COUNTIFS('SUMMARY DATA'!$D:$D,$C886,'SUMMARY DATA'!$B:$B,""RWS"")&lt;&gt;1
    ),
    """",
    IFERROR(TEXTJOIN(CHAR(10),TRUE,FILTER('SUMMARY DATA'!F:F,'SUMMARY DATA'!$D:$D=$C886,'SUMMARY DATA'!$B:$B=""RWS"")),"""")
  )
)"),"")</f>
        <v/>
      </c>
      <c r="G886" s="17" t="str">
        <f>IFERROR(__xludf.DUMMYFUNCTION("IFERROR(
  TEXTJOIN(CHAR(10),TRUE,FILTER('SUMMARY DATA'!G:G,'SUMMARY DATA'!$A:$A=$A886,'SUMMARY DATA'!$C:$C=$B886,'SUMMARY DATA'!$B:$B=""RWS"")),
  IF(
    OR(
      ISNUMBER(SEARCH(""CDM CASH DEPOSIT"",$C886)),
      ISNUMBER(SEARCH(""CASH DEPOSIT"",$C88"&amp;"6)),
      COUNTIFS('SUMMARY DATA'!$D:$D,$C886,'SUMMARY DATA'!$B:$B,""RWS"")&lt;&gt;1
    ),
    """",
    IFERROR(TEXTJOIN(CHAR(10),TRUE,FILTER('SUMMARY DATA'!G:G,'SUMMARY DATA'!$D:$D=$C886,'SUMMARY DATA'!$B:$B=""RWS"")),"""")
  )
)"),"")</f>
        <v/>
      </c>
      <c r="H886" s="18" t="str">
        <f>IFERROR(__xludf.DUMMYFUNCTION("IFERROR(
  TEXTJOIN(CHAR(10),TRUE,FILTER('SUMMARY DATA'!H:H,'SUMMARY DATA'!$A:$A=$A886,'SUMMARY DATA'!$C:$C=$B886,'SUMMARY DATA'!$B:$B=""RWS"",'SUMMARY DATA'!$H:$H=$D886)),
  IF(
    OR(
      ISNUMBER(SEARCH(""CDM CASH DEPOSIT"",$C886)),
      ISNUMBER(S"&amp;"EARCH(""CASH DEPOSIT"",$C886))
    ),
    """",
    IFERROR(TEXTJOIN(CHAR(10),TRUE,FILTER('SUMMARY DATA'!H:H,'SUMMARY DATA'!$D:$D=$C886,'SUMMARY DATA'!$B:$B=""RWS"",'SUMMARY DATA'!$H:$H=$D886)),"""")
  )
)"),"")</f>
        <v/>
      </c>
      <c r="I886" s="18" t="str">
        <f>IFERROR(__xludf.DUMMYFUNCTION("IF(H886="""","""",
SUM(ARRAYFORMULA(VALUE(SPLIT(H886,CHAR(10)))))
)"),"")</f>
        <v/>
      </c>
      <c r="J886" s="17" t="str">
        <f>IFERROR(__xludf.DUMMYFUNCTION("IFERROR(
  TEXTJOIN(CHAR(10),TRUE,FILTER('SUMMARY DATA'!I:I,'SUMMARY DATA'!$A:$A=$A886,'SUMMARY DATA'!$C:$C=$B886,'SUMMARY DATA'!$B:$B=""RWS"")),
  IF(
    OR(
      ISNUMBER(SEARCH(""CDM CASH DEPOSIT"",$C886)),
      ISNUMBER(SEARCH(""CASH DEPOSIT"",$C88"&amp;"6)),
      COUNTIFS('SUMMARY DATA'!$D:$D,$C886,'SUMMARY DATA'!$B:$B,""RWS"")&lt;&gt;1
    ),
    """",
    IFERROR(TEXTJOIN(CHAR(10),TRUE,FILTER('SUMMARY DATA'!I:I,'SUMMARY DATA'!$D:$D=$C886,'SUMMARY DATA'!$B:$B=""RWS"")),"""")
  )
)"),"")</f>
        <v/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Height="1" spans="1:27">
      <c r="A887" s="2" t="s">
        <v>2486</v>
      </c>
      <c r="B887" s="15">
        <v>46099</v>
      </c>
      <c r="C887" s="2" t="s">
        <v>2380</v>
      </c>
      <c r="D887" s="3">
        <v>159.99</v>
      </c>
      <c r="E887" s="16" t="str">
        <f>IFERROR(__xludf.DUMMYFUNCTION("IFERROR(
  TEXTJOIN(CHAR(10),TRUE,FILTER('SUMMARY DATA'!E:E,'SUMMARY DATA'!$A:$A=$A887,'SUMMARY DATA'!$C:$C=$B887,'SUMMARY DATA'!$B:$B=""RWS"")),
  IF(
    OR(
      ISNUMBER(SEARCH(""CDM CASH DEPOSIT"",$C887)),
      ISNUMBER(SEARCH(""CASH DEPOSIT"",$C88"&amp;"7)),
      COUNTIFS('SUMMARY DATA'!$D:$D,$C887,'SUMMARY DATA'!$B:$B,""RWS"")&lt;&gt;1
    ),
    """",
    IFERROR(TEXTJOIN(CHAR(10),TRUE,FILTER('SUMMARY DATA'!E:E,'SUMMARY DATA'!$D:$D=$C887,'SUMMARY DATA'!$B:$B=""RWS"")),"""")
  )
)"),"")</f>
        <v/>
      </c>
      <c r="F887" s="17" t="str">
        <f>IFERROR(__xludf.DUMMYFUNCTION("IFERROR(
  TEXTJOIN(CHAR(10),TRUE,FILTER('SUMMARY DATA'!F:F,'SUMMARY DATA'!$A:$A=$A887,'SUMMARY DATA'!$C:$C=$B887,'SUMMARY DATA'!$B:$B=""RWS"")),
  IF(
    OR(
      ISNUMBER(SEARCH(""CDM CASH DEPOSIT"",$C887)),
      ISNUMBER(SEARCH(""CASH DEPOSIT"",$C88"&amp;"7)),
      COUNTIFS('SUMMARY DATA'!$D:$D,$C887,'SUMMARY DATA'!$B:$B,""RWS"")&lt;&gt;1
    ),
    """",
    IFERROR(TEXTJOIN(CHAR(10),TRUE,FILTER('SUMMARY DATA'!F:F,'SUMMARY DATA'!$D:$D=$C887,'SUMMARY DATA'!$B:$B=""RWS"")),"""")
  )
)"),"")</f>
        <v/>
      </c>
      <c r="G887" s="17" t="str">
        <f>IFERROR(__xludf.DUMMYFUNCTION("IFERROR(
  TEXTJOIN(CHAR(10),TRUE,FILTER('SUMMARY DATA'!G:G,'SUMMARY DATA'!$A:$A=$A887,'SUMMARY DATA'!$C:$C=$B887,'SUMMARY DATA'!$B:$B=""RWS"")),
  IF(
    OR(
      ISNUMBER(SEARCH(""CDM CASH DEPOSIT"",$C887)),
      ISNUMBER(SEARCH(""CASH DEPOSIT"",$C88"&amp;"7)),
      COUNTIFS('SUMMARY DATA'!$D:$D,$C887,'SUMMARY DATA'!$B:$B,""RWS"")&lt;&gt;1
    ),
    """",
    IFERROR(TEXTJOIN(CHAR(10),TRUE,FILTER('SUMMARY DATA'!G:G,'SUMMARY DATA'!$D:$D=$C887,'SUMMARY DATA'!$B:$B=""RWS"")),"""")
  )
)"),"")</f>
        <v/>
      </c>
      <c r="H887" s="18" t="str">
        <f>IFERROR(__xludf.DUMMYFUNCTION("IFERROR(
  TEXTJOIN(CHAR(10),TRUE,FILTER('SUMMARY DATA'!H:H,'SUMMARY DATA'!$A:$A=$A887,'SUMMARY DATA'!$C:$C=$B887,'SUMMARY DATA'!$B:$B=""RWS"",'SUMMARY DATA'!$H:$H=$D887)),
  IF(
    OR(
      ISNUMBER(SEARCH(""CDM CASH DEPOSIT"",$C887)),
      ISNUMBER(S"&amp;"EARCH(""CASH DEPOSIT"",$C887))
    ),
    """",
    IFERROR(TEXTJOIN(CHAR(10),TRUE,FILTER('SUMMARY DATA'!H:H,'SUMMARY DATA'!$D:$D=$C887,'SUMMARY DATA'!$B:$B=""RWS"",'SUMMARY DATA'!$H:$H=$D887)),"""")
  )
)"),"")</f>
        <v/>
      </c>
      <c r="I887" s="18" t="str">
        <f>IFERROR(__xludf.DUMMYFUNCTION("IF(H887="""","""",
SUM(ARRAYFORMULA(VALUE(SPLIT(H887,CHAR(10)))))
)"),"")</f>
        <v/>
      </c>
      <c r="J887" s="17" t="str">
        <f>IFERROR(__xludf.DUMMYFUNCTION("IFERROR(
  TEXTJOIN(CHAR(10),TRUE,FILTER('SUMMARY DATA'!I:I,'SUMMARY DATA'!$A:$A=$A887,'SUMMARY DATA'!$C:$C=$B887,'SUMMARY DATA'!$B:$B=""RWS"")),
  IF(
    OR(
      ISNUMBER(SEARCH(""CDM CASH DEPOSIT"",$C887)),
      ISNUMBER(SEARCH(""CASH DEPOSIT"",$C88"&amp;"7)),
      COUNTIFS('SUMMARY DATA'!$D:$D,$C887,'SUMMARY DATA'!$B:$B,""RWS"")&lt;&gt;1
    ),
    """",
    IFERROR(TEXTJOIN(CHAR(10),TRUE,FILTER('SUMMARY DATA'!I:I,'SUMMARY DATA'!$D:$D=$C887,'SUMMARY DATA'!$B:$B=""RWS"")),"""")
  )
)"),"")</f>
        <v/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Height="1" spans="1:27">
      <c r="A888" s="2"/>
      <c r="B888" s="15">
        <v>46099</v>
      </c>
      <c r="C888" s="2" t="s">
        <v>2488</v>
      </c>
      <c r="D888" s="3">
        <v>104.97</v>
      </c>
      <c r="E888" s="16" t="str">
        <f>IFERROR(__xludf.DUMMYFUNCTION("IFERROR(
  TEXTJOIN(CHAR(10),TRUE,FILTER('SUMMARY DATA'!E:E,'SUMMARY DATA'!$A:$A=$A888,'SUMMARY DATA'!$C:$C=$B888,'SUMMARY DATA'!$B:$B=""RWS"")),
  IF(
    OR(
      ISNUMBER(SEARCH(""CDM CASH DEPOSIT"",$C888)),
      ISNUMBER(SEARCH(""CASH DEPOSIT"",$C88"&amp;"8)),
      COUNTIFS('SUMMARY DATA'!$D:$D,$C888,'SUMMARY DATA'!$B:$B,""RWS"")&lt;&gt;1
    ),
    """",
    IFERROR(TEXTJOIN(CHAR(10),TRUE,FILTER('SUMMARY DATA'!E:E,'SUMMARY DATA'!$D:$D=$C888,'SUMMARY DATA'!$B:$B=""RWS"")),"""")
  )
)"),"")</f>
        <v/>
      </c>
      <c r="F888" s="17" t="str">
        <f>IFERROR(__xludf.DUMMYFUNCTION("IFERROR(
  TEXTJOIN(CHAR(10),TRUE,FILTER('SUMMARY DATA'!F:F,'SUMMARY DATA'!$A:$A=$A888,'SUMMARY DATA'!$C:$C=$B888,'SUMMARY DATA'!$B:$B=""RWS"")),
  IF(
    OR(
      ISNUMBER(SEARCH(""CDM CASH DEPOSIT"",$C888)),
      ISNUMBER(SEARCH(""CASH DEPOSIT"",$C88"&amp;"8)),
      COUNTIFS('SUMMARY DATA'!$D:$D,$C888,'SUMMARY DATA'!$B:$B,""RWS"")&lt;&gt;1
    ),
    """",
    IFERROR(TEXTJOIN(CHAR(10),TRUE,FILTER('SUMMARY DATA'!F:F,'SUMMARY DATA'!$D:$D=$C888,'SUMMARY DATA'!$B:$B=""RWS"")),"""")
  )
)"),"")</f>
        <v/>
      </c>
      <c r="G888" s="17" t="str">
        <f>IFERROR(__xludf.DUMMYFUNCTION("IFERROR(
  TEXTJOIN(CHAR(10),TRUE,FILTER('SUMMARY DATA'!G:G,'SUMMARY DATA'!$A:$A=$A888,'SUMMARY DATA'!$C:$C=$B888,'SUMMARY DATA'!$B:$B=""RWS"")),
  IF(
    OR(
      ISNUMBER(SEARCH(""CDM CASH DEPOSIT"",$C888)),
      ISNUMBER(SEARCH(""CASH DEPOSIT"",$C88"&amp;"8)),
      COUNTIFS('SUMMARY DATA'!$D:$D,$C888,'SUMMARY DATA'!$B:$B,""RWS"")&lt;&gt;1
    ),
    """",
    IFERROR(TEXTJOIN(CHAR(10),TRUE,FILTER('SUMMARY DATA'!G:G,'SUMMARY DATA'!$D:$D=$C888,'SUMMARY DATA'!$B:$B=""RWS"")),"""")
  )
)"),"")</f>
        <v/>
      </c>
      <c r="H888" s="18" t="str">
        <f>IFERROR(__xludf.DUMMYFUNCTION("IFERROR(
  TEXTJOIN(CHAR(10),TRUE,FILTER('SUMMARY DATA'!H:H,'SUMMARY DATA'!$A:$A=$A888,'SUMMARY DATA'!$C:$C=$B888,'SUMMARY DATA'!$B:$B=""RWS"",'SUMMARY DATA'!$H:$H=$D888)),
  IF(
    OR(
      ISNUMBER(SEARCH(""CDM CASH DEPOSIT"",$C888)),
      ISNUMBER(S"&amp;"EARCH(""CASH DEPOSIT"",$C888))
    ),
    """",
    IFERROR(TEXTJOIN(CHAR(10),TRUE,FILTER('SUMMARY DATA'!H:H,'SUMMARY DATA'!$D:$D=$C888,'SUMMARY DATA'!$B:$B=""RWS"",'SUMMARY DATA'!$H:$H=$D888)),"""")
  )
)"),"")</f>
        <v/>
      </c>
      <c r="I888" s="18" t="str">
        <f>IFERROR(__xludf.DUMMYFUNCTION("IF(H888="""","""",
SUM(ARRAYFORMULA(VALUE(SPLIT(H888,CHAR(10)))))
)"),"")</f>
        <v/>
      </c>
      <c r="J888" s="17" t="str">
        <f>IFERROR(__xludf.DUMMYFUNCTION("IFERROR(
  TEXTJOIN(CHAR(10),TRUE,FILTER('SUMMARY DATA'!I:I,'SUMMARY DATA'!$A:$A=$A888,'SUMMARY DATA'!$C:$C=$B888,'SUMMARY DATA'!$B:$B=""RWS"")),
  IF(
    OR(
      ISNUMBER(SEARCH(""CDM CASH DEPOSIT"",$C888)),
      ISNUMBER(SEARCH(""CASH DEPOSIT"",$C88"&amp;"8)),
      COUNTIFS('SUMMARY DATA'!$D:$D,$C888,'SUMMARY DATA'!$B:$B,""RWS"")&lt;&gt;1
    ),
    """",
    IFERROR(TEXTJOIN(CHAR(10),TRUE,FILTER('SUMMARY DATA'!I:I,'SUMMARY DATA'!$D:$D=$C888,'SUMMARY DATA'!$B:$B=""RWS"")),"""")
  )
)"),"")</f>
        <v/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Height="1" spans="1:27">
      <c r="A889" s="2" t="s">
        <v>2479</v>
      </c>
      <c r="B889" s="15">
        <v>46102</v>
      </c>
      <c r="C889" s="2" t="s">
        <v>2480</v>
      </c>
      <c r="D889" s="3">
        <v>11.98</v>
      </c>
      <c r="E889" s="16" t="str">
        <f>IFERROR(__xludf.DUMMYFUNCTION("IFERROR(
  TEXTJOIN(CHAR(10),TRUE,FILTER('SUMMARY DATA'!E:E,'SUMMARY DATA'!$A:$A=$A889,'SUMMARY DATA'!$C:$C=$B889,'SUMMARY DATA'!$B:$B=""RWS"")),
  IF(
    OR(
      ISNUMBER(SEARCH(""CDM CASH DEPOSIT"",$C889)),
      ISNUMBER(SEARCH(""CASH DEPOSIT"",$C88"&amp;"9)),
      COUNTIFS('SUMMARY DATA'!$D:$D,$C889,'SUMMARY DATA'!$B:$B,""RWS"")&lt;&gt;1
    ),
    """",
    IFERROR(TEXTJOIN(CHAR(10),TRUE,FILTER('SUMMARY DATA'!E:E,'SUMMARY DATA'!$D:$D=$C889,'SUMMARY DATA'!$B:$B=""RWS"")),"""")
  )
)"),"")</f>
        <v/>
      </c>
      <c r="F889" s="17" t="str">
        <f>IFERROR(__xludf.DUMMYFUNCTION("IFERROR(
  TEXTJOIN(CHAR(10),TRUE,FILTER('SUMMARY DATA'!F:F,'SUMMARY DATA'!$A:$A=$A889,'SUMMARY DATA'!$C:$C=$B889,'SUMMARY DATA'!$B:$B=""RWS"")),
  IF(
    OR(
      ISNUMBER(SEARCH(""CDM CASH DEPOSIT"",$C889)),
      ISNUMBER(SEARCH(""CASH DEPOSIT"",$C88"&amp;"9)),
      COUNTIFS('SUMMARY DATA'!$D:$D,$C889,'SUMMARY DATA'!$B:$B,""RWS"")&lt;&gt;1
    ),
    """",
    IFERROR(TEXTJOIN(CHAR(10),TRUE,FILTER('SUMMARY DATA'!F:F,'SUMMARY DATA'!$D:$D=$C889,'SUMMARY DATA'!$B:$B=""RWS"")),"""")
  )
)"),"")</f>
        <v/>
      </c>
      <c r="G889" s="17" t="str">
        <f>IFERROR(__xludf.DUMMYFUNCTION("IFERROR(
  TEXTJOIN(CHAR(10),TRUE,FILTER('SUMMARY DATA'!G:G,'SUMMARY DATA'!$A:$A=$A889,'SUMMARY DATA'!$C:$C=$B889,'SUMMARY DATA'!$B:$B=""RWS"")),
  IF(
    OR(
      ISNUMBER(SEARCH(""CDM CASH DEPOSIT"",$C889)),
      ISNUMBER(SEARCH(""CASH DEPOSIT"",$C88"&amp;"9)),
      COUNTIFS('SUMMARY DATA'!$D:$D,$C889,'SUMMARY DATA'!$B:$B,""RWS"")&lt;&gt;1
    ),
    """",
    IFERROR(TEXTJOIN(CHAR(10),TRUE,FILTER('SUMMARY DATA'!G:G,'SUMMARY DATA'!$D:$D=$C889,'SUMMARY DATA'!$B:$B=""RWS"")),"""")
  )
)"),"")</f>
        <v/>
      </c>
      <c r="H889" s="18" t="str">
        <f>IFERROR(__xludf.DUMMYFUNCTION("IFERROR(
  TEXTJOIN(CHAR(10),TRUE,FILTER('SUMMARY DATA'!H:H,'SUMMARY DATA'!$A:$A=$A889,'SUMMARY DATA'!$C:$C=$B889,'SUMMARY DATA'!$B:$B=""RWS"",'SUMMARY DATA'!$H:$H=$D889)),
  IF(
    OR(
      ISNUMBER(SEARCH(""CDM CASH DEPOSIT"",$C889)),
      ISNUMBER(S"&amp;"EARCH(""CASH DEPOSIT"",$C889))
    ),
    """",
    IFERROR(TEXTJOIN(CHAR(10),TRUE,FILTER('SUMMARY DATA'!H:H,'SUMMARY DATA'!$D:$D=$C889,'SUMMARY DATA'!$B:$B=""RWS"",'SUMMARY DATA'!$H:$H=$D889)),"""")
  )
)"),"")</f>
        <v/>
      </c>
      <c r="I889" s="18" t="str">
        <f>IFERROR(__xludf.DUMMYFUNCTION("IF(H889="""","""",
SUM(ARRAYFORMULA(VALUE(SPLIT(H889,CHAR(10)))))
)"),"")</f>
        <v/>
      </c>
      <c r="J889" s="17" t="str">
        <f>IFERROR(__xludf.DUMMYFUNCTION("IFERROR(
  TEXTJOIN(CHAR(10),TRUE,FILTER('SUMMARY DATA'!I:I,'SUMMARY DATA'!$A:$A=$A889,'SUMMARY DATA'!$C:$C=$B889,'SUMMARY DATA'!$B:$B=""RWS"")),
  IF(
    OR(
      ISNUMBER(SEARCH(""CDM CASH DEPOSIT"",$C889)),
      ISNUMBER(SEARCH(""CASH DEPOSIT"",$C88"&amp;"9)),
      COUNTIFS('SUMMARY DATA'!$D:$D,$C889,'SUMMARY DATA'!$B:$B,""RWS"")&lt;&gt;1
    ),
    """",
    IFERROR(TEXTJOIN(CHAR(10),TRUE,FILTER('SUMMARY DATA'!I:I,'SUMMARY DATA'!$D:$D=$C889,'SUMMARY DATA'!$B:$B=""RWS"")),"""")
  )
)"),"")</f>
        <v/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Height="1" spans="1:27">
      <c r="A890" s="2"/>
      <c r="B890" s="15">
        <v>46104</v>
      </c>
      <c r="C890" s="2" t="s">
        <v>2489</v>
      </c>
      <c r="D890" s="3">
        <v>120.48</v>
      </c>
      <c r="E890" s="16" t="str">
        <f>IFERROR(__xludf.DUMMYFUNCTION("IFERROR(
  TEXTJOIN(CHAR(10),TRUE,FILTER('SUMMARY DATA'!E:E,'SUMMARY DATA'!$A:$A=$A890,'SUMMARY DATA'!$C:$C=$B890,'SUMMARY DATA'!$B:$B=""RWS"")),
  IF(
    OR(
      ISNUMBER(SEARCH(""CDM CASH DEPOSIT"",$C890)),
      ISNUMBER(SEARCH(""CASH DEPOSIT"",$C89"&amp;"0)),
      COUNTIFS('SUMMARY DATA'!$D:$D,$C890,'SUMMARY DATA'!$B:$B,""RWS"")&lt;&gt;1
    ),
    """",
    IFERROR(TEXTJOIN(CHAR(10),TRUE,FILTER('SUMMARY DATA'!E:E,'SUMMARY DATA'!$D:$D=$C890,'SUMMARY DATA'!$B:$B=""RWS"")),"""")
  )
)"),"")</f>
        <v/>
      </c>
      <c r="F890" s="17" t="str">
        <f>IFERROR(__xludf.DUMMYFUNCTION("IFERROR(
  TEXTJOIN(CHAR(10),TRUE,FILTER('SUMMARY DATA'!F:F,'SUMMARY DATA'!$A:$A=$A890,'SUMMARY DATA'!$C:$C=$B890,'SUMMARY DATA'!$B:$B=""RWS"")),
  IF(
    OR(
      ISNUMBER(SEARCH(""CDM CASH DEPOSIT"",$C890)),
      ISNUMBER(SEARCH(""CASH DEPOSIT"",$C89"&amp;"0)),
      COUNTIFS('SUMMARY DATA'!$D:$D,$C890,'SUMMARY DATA'!$B:$B,""RWS"")&lt;&gt;1
    ),
    """",
    IFERROR(TEXTJOIN(CHAR(10),TRUE,FILTER('SUMMARY DATA'!F:F,'SUMMARY DATA'!$D:$D=$C890,'SUMMARY DATA'!$B:$B=""RWS"")),"""")
  )
)"),"")</f>
        <v/>
      </c>
      <c r="G890" s="17" t="str">
        <f>IFERROR(__xludf.DUMMYFUNCTION("IFERROR(
  TEXTJOIN(CHAR(10),TRUE,FILTER('SUMMARY DATA'!G:G,'SUMMARY DATA'!$A:$A=$A890,'SUMMARY DATA'!$C:$C=$B890,'SUMMARY DATA'!$B:$B=""RWS"")),
  IF(
    OR(
      ISNUMBER(SEARCH(""CDM CASH DEPOSIT"",$C890)),
      ISNUMBER(SEARCH(""CASH DEPOSIT"",$C89"&amp;"0)),
      COUNTIFS('SUMMARY DATA'!$D:$D,$C890,'SUMMARY DATA'!$B:$B,""RWS"")&lt;&gt;1
    ),
    """",
    IFERROR(TEXTJOIN(CHAR(10),TRUE,FILTER('SUMMARY DATA'!G:G,'SUMMARY DATA'!$D:$D=$C890,'SUMMARY DATA'!$B:$B=""RWS"")),"""")
  )
)"),"")</f>
        <v/>
      </c>
      <c r="H890" s="18" t="str">
        <f>IFERROR(__xludf.DUMMYFUNCTION("IFERROR(
  TEXTJOIN(CHAR(10),TRUE,FILTER('SUMMARY DATA'!H:H,'SUMMARY DATA'!$A:$A=$A890,'SUMMARY DATA'!$C:$C=$B890,'SUMMARY DATA'!$B:$B=""RWS"",'SUMMARY DATA'!$H:$H=$D890)),
  IF(
    OR(
      ISNUMBER(SEARCH(""CDM CASH DEPOSIT"",$C890)),
      ISNUMBER(S"&amp;"EARCH(""CASH DEPOSIT"",$C890))
    ),
    """",
    IFERROR(TEXTJOIN(CHAR(10),TRUE,FILTER('SUMMARY DATA'!H:H,'SUMMARY DATA'!$D:$D=$C890,'SUMMARY DATA'!$B:$B=""RWS"",'SUMMARY DATA'!$H:$H=$D890)),"""")
  )
)"),"")</f>
        <v/>
      </c>
      <c r="I890" s="18" t="str">
        <f>IFERROR(__xludf.DUMMYFUNCTION("IF(H890="""","""",
SUM(ARRAYFORMULA(VALUE(SPLIT(H890,CHAR(10)))))
)"),"")</f>
        <v/>
      </c>
      <c r="J890" s="17" t="str">
        <f>IFERROR(__xludf.DUMMYFUNCTION("IFERROR(
  TEXTJOIN(CHAR(10),TRUE,FILTER('SUMMARY DATA'!I:I,'SUMMARY DATA'!$A:$A=$A890,'SUMMARY DATA'!$C:$C=$B890,'SUMMARY DATA'!$B:$B=""RWS"")),
  IF(
    OR(
      ISNUMBER(SEARCH(""CDM CASH DEPOSIT"",$C890)),
      ISNUMBER(SEARCH(""CASH DEPOSIT"",$C89"&amp;"0)),
      COUNTIFS('SUMMARY DATA'!$D:$D,$C890,'SUMMARY DATA'!$B:$B,""RWS"")&lt;&gt;1
    ),
    """",
    IFERROR(TEXTJOIN(CHAR(10),TRUE,FILTER('SUMMARY DATA'!I:I,'SUMMARY DATA'!$D:$D=$C890,'SUMMARY DATA'!$B:$B=""RWS"")),"""")
  )
)"),"")</f>
        <v/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Height="1" spans="1:27">
      <c r="A891" s="2"/>
      <c r="B891" s="15">
        <v>46105</v>
      </c>
      <c r="C891" s="2" t="s">
        <v>295</v>
      </c>
      <c r="D891" s="3">
        <v>167</v>
      </c>
      <c r="E891" s="16" t="str">
        <f>IFERROR(__xludf.DUMMYFUNCTION("IFERROR(
  TEXTJOIN(CHAR(10),TRUE,FILTER('SUMMARY DATA'!E:E,'SUMMARY DATA'!$A:$A=$A891,'SUMMARY DATA'!$C:$C=$B891,'SUMMARY DATA'!$B:$B=""RWS"")),
  IF(
    OR(
      ISNUMBER(SEARCH(""CDM CASH DEPOSIT"",$C891)),
      ISNUMBER(SEARCH(""CASH DEPOSIT"",$C89"&amp;"1)),
      COUNTIFS('SUMMARY DATA'!$D:$D,$C891,'SUMMARY DATA'!$B:$B,""RWS"")&lt;&gt;1
    ),
    """",
    IFERROR(TEXTJOIN(CHAR(10),TRUE,FILTER('SUMMARY DATA'!E:E,'SUMMARY DATA'!$D:$D=$C891,'SUMMARY DATA'!$B:$B=""RWS"")),"""")
  )
)"),"")</f>
        <v/>
      </c>
      <c r="F891" s="17" t="str">
        <f>IFERROR(__xludf.DUMMYFUNCTION("IFERROR(
  TEXTJOIN(CHAR(10),TRUE,FILTER('SUMMARY DATA'!F:F,'SUMMARY DATA'!$A:$A=$A891,'SUMMARY DATA'!$C:$C=$B891,'SUMMARY DATA'!$B:$B=""RWS"")),
  IF(
    OR(
      ISNUMBER(SEARCH(""CDM CASH DEPOSIT"",$C891)),
      ISNUMBER(SEARCH(""CASH DEPOSIT"",$C89"&amp;"1)),
      COUNTIFS('SUMMARY DATA'!$D:$D,$C891,'SUMMARY DATA'!$B:$B,""RWS"")&lt;&gt;1
    ),
    """",
    IFERROR(TEXTJOIN(CHAR(10),TRUE,FILTER('SUMMARY DATA'!F:F,'SUMMARY DATA'!$D:$D=$C891,'SUMMARY DATA'!$B:$B=""RWS"")),"""")
  )
)"),"")</f>
        <v/>
      </c>
      <c r="G891" s="17" t="str">
        <f>IFERROR(__xludf.DUMMYFUNCTION("IFERROR(
  TEXTJOIN(CHAR(10),TRUE,FILTER('SUMMARY DATA'!G:G,'SUMMARY DATA'!$A:$A=$A891,'SUMMARY DATA'!$C:$C=$B891,'SUMMARY DATA'!$B:$B=""RWS"")),
  IF(
    OR(
      ISNUMBER(SEARCH(""CDM CASH DEPOSIT"",$C891)),
      ISNUMBER(SEARCH(""CASH DEPOSIT"",$C89"&amp;"1)),
      COUNTIFS('SUMMARY DATA'!$D:$D,$C891,'SUMMARY DATA'!$B:$B,""RWS"")&lt;&gt;1
    ),
    """",
    IFERROR(TEXTJOIN(CHAR(10),TRUE,FILTER('SUMMARY DATA'!G:G,'SUMMARY DATA'!$D:$D=$C891,'SUMMARY DATA'!$B:$B=""RWS"")),"""")
  )
)"),"")</f>
        <v/>
      </c>
      <c r="H891" s="18" t="str">
        <f>IFERROR(__xludf.DUMMYFUNCTION("IFERROR(
  TEXTJOIN(CHAR(10),TRUE,FILTER('SUMMARY DATA'!H:H,'SUMMARY DATA'!$A:$A=$A891,'SUMMARY DATA'!$C:$C=$B891,'SUMMARY DATA'!$B:$B=""RWS"",'SUMMARY DATA'!$H:$H=$D891)),
  IF(
    OR(
      ISNUMBER(SEARCH(""CDM CASH DEPOSIT"",$C891)),
      ISNUMBER(S"&amp;"EARCH(""CASH DEPOSIT"",$C891))
    ),
    """",
    IFERROR(TEXTJOIN(CHAR(10),TRUE,FILTER('SUMMARY DATA'!H:H,'SUMMARY DATA'!$D:$D=$C891,'SUMMARY DATA'!$B:$B=""RWS"",'SUMMARY DATA'!$H:$H=$D891)),"""")
  )
)"),"")</f>
        <v/>
      </c>
      <c r="I891" s="18" t="str">
        <f>IFERROR(__xludf.DUMMYFUNCTION("IF(H891="""","""",
SUM(ARRAYFORMULA(VALUE(SPLIT(H891,CHAR(10)))))
)"),"")</f>
        <v/>
      </c>
      <c r="J891" s="17" t="str">
        <f>IFERROR(__xludf.DUMMYFUNCTION("IFERROR(
  TEXTJOIN(CHAR(10),TRUE,FILTER('SUMMARY DATA'!I:I,'SUMMARY DATA'!$A:$A=$A891,'SUMMARY DATA'!$C:$C=$B891,'SUMMARY DATA'!$B:$B=""RWS"")),
  IF(
    OR(
      ISNUMBER(SEARCH(""CDM CASH DEPOSIT"",$C891)),
      ISNUMBER(SEARCH(""CASH DEPOSIT"",$C89"&amp;"1)),
      COUNTIFS('SUMMARY DATA'!$D:$D,$C891,'SUMMARY DATA'!$B:$B,""RWS"")&lt;&gt;1
    ),
    """",
    IFERROR(TEXTJOIN(CHAR(10),TRUE,FILTER('SUMMARY DATA'!I:I,'SUMMARY DATA'!$D:$D=$C891,'SUMMARY DATA'!$B:$B=""RWS"")),"""")
  )
)"),"")</f>
        <v/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Height="1" spans="1:27">
      <c r="A892" s="2" t="s">
        <v>2490</v>
      </c>
      <c r="B892" s="15">
        <v>46105</v>
      </c>
      <c r="C892" s="2" t="s">
        <v>2491</v>
      </c>
      <c r="D892" s="3">
        <v>110.28</v>
      </c>
      <c r="E892" s="16" t="str">
        <f>IFERROR(__xludf.DUMMYFUNCTION("IFERROR(
  TEXTJOIN(CHAR(10),TRUE,FILTER('SUMMARY DATA'!E:E,'SUMMARY DATA'!$A:$A=$A892,'SUMMARY DATA'!$C:$C=$B892,'SUMMARY DATA'!$B:$B=""RWS"")),
  IF(
    OR(
      ISNUMBER(SEARCH(""CDM CASH DEPOSIT"",$C892)),
      ISNUMBER(SEARCH(""CASH DEPOSIT"",$C89"&amp;"2)),
      COUNTIFS('SUMMARY DATA'!$D:$D,$C892,'SUMMARY DATA'!$B:$B,""RWS"")&lt;&gt;1
    ),
    """",
    IFERROR(TEXTJOIN(CHAR(10),TRUE,FILTER('SUMMARY DATA'!E:E,'SUMMARY DATA'!$D:$D=$C892,'SUMMARY DATA'!$B:$B=""RWS"")),"""")
  )
)"),"")</f>
        <v/>
      </c>
      <c r="F892" s="17" t="str">
        <f>IFERROR(__xludf.DUMMYFUNCTION("IFERROR(
  TEXTJOIN(CHAR(10),TRUE,FILTER('SUMMARY DATA'!F:F,'SUMMARY DATA'!$A:$A=$A892,'SUMMARY DATA'!$C:$C=$B892,'SUMMARY DATA'!$B:$B=""RWS"")),
  IF(
    OR(
      ISNUMBER(SEARCH(""CDM CASH DEPOSIT"",$C892)),
      ISNUMBER(SEARCH(""CASH DEPOSIT"",$C89"&amp;"2)),
      COUNTIFS('SUMMARY DATA'!$D:$D,$C892,'SUMMARY DATA'!$B:$B,""RWS"")&lt;&gt;1
    ),
    """",
    IFERROR(TEXTJOIN(CHAR(10),TRUE,FILTER('SUMMARY DATA'!F:F,'SUMMARY DATA'!$D:$D=$C892,'SUMMARY DATA'!$B:$B=""RWS"")),"""")
  )
)"),"")</f>
        <v/>
      </c>
      <c r="G892" s="17" t="str">
        <f>IFERROR(__xludf.DUMMYFUNCTION("IFERROR(
  TEXTJOIN(CHAR(10),TRUE,FILTER('SUMMARY DATA'!G:G,'SUMMARY DATA'!$A:$A=$A892,'SUMMARY DATA'!$C:$C=$B892,'SUMMARY DATA'!$B:$B=""RWS"")),
  IF(
    OR(
      ISNUMBER(SEARCH(""CDM CASH DEPOSIT"",$C892)),
      ISNUMBER(SEARCH(""CASH DEPOSIT"",$C89"&amp;"2)),
      COUNTIFS('SUMMARY DATA'!$D:$D,$C892,'SUMMARY DATA'!$B:$B,""RWS"")&lt;&gt;1
    ),
    """",
    IFERROR(TEXTJOIN(CHAR(10),TRUE,FILTER('SUMMARY DATA'!G:G,'SUMMARY DATA'!$D:$D=$C892,'SUMMARY DATA'!$B:$B=""RWS"")),"""")
  )
)"),"")</f>
        <v/>
      </c>
      <c r="H892" s="18" t="str">
        <f>IFERROR(__xludf.DUMMYFUNCTION("IFERROR(
  TEXTJOIN(CHAR(10),TRUE,FILTER('SUMMARY DATA'!H:H,'SUMMARY DATA'!$A:$A=$A892,'SUMMARY DATA'!$C:$C=$B892,'SUMMARY DATA'!$B:$B=""RWS"",'SUMMARY DATA'!$H:$H=$D892)),
  IF(
    OR(
      ISNUMBER(SEARCH(""CDM CASH DEPOSIT"",$C892)),
      ISNUMBER(S"&amp;"EARCH(""CASH DEPOSIT"",$C892))
    ),
    """",
    IFERROR(TEXTJOIN(CHAR(10),TRUE,FILTER('SUMMARY DATA'!H:H,'SUMMARY DATA'!$D:$D=$C892,'SUMMARY DATA'!$B:$B=""RWS"",'SUMMARY DATA'!$H:$H=$D892)),"""")
  )
)"),"")</f>
        <v/>
      </c>
      <c r="I892" s="18" t="str">
        <f>IFERROR(__xludf.DUMMYFUNCTION("IF(H892="""","""",
SUM(ARRAYFORMULA(VALUE(SPLIT(H892,CHAR(10)))))
)"),"")</f>
        <v/>
      </c>
      <c r="J892" s="17" t="str">
        <f>IFERROR(__xludf.DUMMYFUNCTION("IFERROR(
  TEXTJOIN(CHAR(10),TRUE,FILTER('SUMMARY DATA'!I:I,'SUMMARY DATA'!$A:$A=$A892,'SUMMARY DATA'!$C:$C=$B892,'SUMMARY DATA'!$B:$B=""RWS"")),
  IF(
    OR(
      ISNUMBER(SEARCH(""CDM CASH DEPOSIT"",$C892)),
      ISNUMBER(SEARCH(""CASH DEPOSIT"",$C89"&amp;"2)),
      COUNTIFS('SUMMARY DATA'!$D:$D,$C892,'SUMMARY DATA'!$B:$B,""RWS"")&lt;&gt;1
    ),
    """",
    IFERROR(TEXTJOIN(CHAR(10),TRUE,FILTER('SUMMARY DATA'!I:I,'SUMMARY DATA'!$D:$D=$C892,'SUMMARY DATA'!$B:$B=""RWS"")),"""")
  )
)"),"")</f>
        <v/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Height="1" spans="1:27">
      <c r="A893" s="2" t="s">
        <v>2492</v>
      </c>
      <c r="B893" s="15">
        <v>46105</v>
      </c>
      <c r="C893" s="2" t="s">
        <v>2493</v>
      </c>
      <c r="D893" s="3">
        <v>50</v>
      </c>
      <c r="E893" s="16" t="str">
        <f>IFERROR(__xludf.DUMMYFUNCTION("IFERROR(
  TEXTJOIN(CHAR(10),TRUE,FILTER('SUMMARY DATA'!E:E,'SUMMARY DATA'!$A:$A=$A893,'SUMMARY DATA'!$C:$C=$B893,'SUMMARY DATA'!$B:$B=""RWS"")),
  IF(
    OR(
      ISNUMBER(SEARCH(""CDM CASH DEPOSIT"",$C893)),
      ISNUMBER(SEARCH(""CASH DEPOSIT"",$C89"&amp;"3)),
      COUNTIFS('SUMMARY DATA'!$D:$D,$C893,'SUMMARY DATA'!$B:$B,""RWS"")&lt;&gt;1
    ),
    """",
    IFERROR(TEXTJOIN(CHAR(10),TRUE,FILTER('SUMMARY DATA'!E:E,'SUMMARY DATA'!$D:$D=$C893,'SUMMARY DATA'!$B:$B=""RWS"")),"""")
  )
)"),"")</f>
        <v/>
      </c>
      <c r="F893" s="17" t="str">
        <f>IFERROR(__xludf.DUMMYFUNCTION("IFERROR(
  TEXTJOIN(CHAR(10),TRUE,FILTER('SUMMARY DATA'!F:F,'SUMMARY DATA'!$A:$A=$A893,'SUMMARY DATA'!$C:$C=$B893,'SUMMARY DATA'!$B:$B=""RWS"")),
  IF(
    OR(
      ISNUMBER(SEARCH(""CDM CASH DEPOSIT"",$C893)),
      ISNUMBER(SEARCH(""CASH DEPOSIT"",$C89"&amp;"3)),
      COUNTIFS('SUMMARY DATA'!$D:$D,$C893,'SUMMARY DATA'!$B:$B,""RWS"")&lt;&gt;1
    ),
    """",
    IFERROR(TEXTJOIN(CHAR(10),TRUE,FILTER('SUMMARY DATA'!F:F,'SUMMARY DATA'!$D:$D=$C893,'SUMMARY DATA'!$B:$B=""RWS"")),"""")
  )
)"),"")</f>
        <v/>
      </c>
      <c r="G893" s="17" t="str">
        <f>IFERROR(__xludf.DUMMYFUNCTION("IFERROR(
  TEXTJOIN(CHAR(10),TRUE,FILTER('SUMMARY DATA'!G:G,'SUMMARY DATA'!$A:$A=$A893,'SUMMARY DATA'!$C:$C=$B893,'SUMMARY DATA'!$B:$B=""RWS"")),
  IF(
    OR(
      ISNUMBER(SEARCH(""CDM CASH DEPOSIT"",$C893)),
      ISNUMBER(SEARCH(""CASH DEPOSIT"",$C89"&amp;"3)),
      COUNTIFS('SUMMARY DATA'!$D:$D,$C893,'SUMMARY DATA'!$B:$B,""RWS"")&lt;&gt;1
    ),
    """",
    IFERROR(TEXTJOIN(CHAR(10),TRUE,FILTER('SUMMARY DATA'!G:G,'SUMMARY DATA'!$D:$D=$C893,'SUMMARY DATA'!$B:$B=""RWS"")),"""")
  )
)"),"")</f>
        <v/>
      </c>
      <c r="H893" s="18" t="str">
        <f>IFERROR(__xludf.DUMMYFUNCTION("IFERROR(
  TEXTJOIN(CHAR(10),TRUE,FILTER('SUMMARY DATA'!H:H,'SUMMARY DATA'!$A:$A=$A893,'SUMMARY DATA'!$C:$C=$B893,'SUMMARY DATA'!$B:$B=""RWS"",'SUMMARY DATA'!$H:$H=$D893)),
  IF(
    OR(
      ISNUMBER(SEARCH(""CDM CASH DEPOSIT"",$C893)),
      ISNUMBER(S"&amp;"EARCH(""CASH DEPOSIT"",$C893))
    ),
    """",
    IFERROR(TEXTJOIN(CHAR(10),TRUE,FILTER('SUMMARY DATA'!H:H,'SUMMARY DATA'!$D:$D=$C893,'SUMMARY DATA'!$B:$B=""RWS"",'SUMMARY DATA'!$H:$H=$D893)),"""")
  )
)"),"")</f>
        <v/>
      </c>
      <c r="I893" s="18" t="str">
        <f>IFERROR(__xludf.DUMMYFUNCTION("IF(H893="""","""",
SUM(ARRAYFORMULA(VALUE(SPLIT(H893,CHAR(10)))))
)"),"")</f>
        <v/>
      </c>
      <c r="J893" s="17" t="str">
        <f>IFERROR(__xludf.DUMMYFUNCTION("IFERROR(
  TEXTJOIN(CHAR(10),TRUE,FILTER('SUMMARY DATA'!I:I,'SUMMARY DATA'!$A:$A=$A893,'SUMMARY DATA'!$C:$C=$B893,'SUMMARY DATA'!$B:$B=""RWS"")),
  IF(
    OR(
      ISNUMBER(SEARCH(""CDM CASH DEPOSIT"",$C893)),
      ISNUMBER(SEARCH(""CASH DEPOSIT"",$C89"&amp;"3)),
      COUNTIFS('SUMMARY DATA'!$D:$D,$C893,'SUMMARY DATA'!$B:$B,""RWS"")&lt;&gt;1
    ),
    """",
    IFERROR(TEXTJOIN(CHAR(10),TRUE,FILTER('SUMMARY DATA'!I:I,'SUMMARY DATA'!$D:$D=$C893,'SUMMARY DATA'!$B:$B=""RWS"")),"""")
  )
)"),"")</f>
        <v/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Height="1" spans="1:27">
      <c r="A894" s="2" t="s">
        <v>2494</v>
      </c>
      <c r="B894" s="15">
        <v>46108</v>
      </c>
      <c r="C894" s="2" t="s">
        <v>2495</v>
      </c>
      <c r="D894" s="3">
        <v>99</v>
      </c>
      <c r="E894" s="16" t="str">
        <f>IFERROR(__xludf.DUMMYFUNCTION("IFERROR(
  TEXTJOIN(CHAR(10),TRUE,FILTER('SUMMARY DATA'!E:E,'SUMMARY DATA'!$A:$A=$A894,'SUMMARY DATA'!$C:$C=$B894,'SUMMARY DATA'!$B:$B=""RWS"")),
  IF(
    OR(
      ISNUMBER(SEARCH(""CDM CASH DEPOSIT"",$C894)),
      ISNUMBER(SEARCH(""CASH DEPOSIT"",$C89"&amp;"4)),
      COUNTIFS('SUMMARY DATA'!$D:$D,$C894,'SUMMARY DATA'!$B:$B,""RWS"")&lt;&gt;1
    ),
    """",
    IFERROR(TEXTJOIN(CHAR(10),TRUE,FILTER('SUMMARY DATA'!E:E,'SUMMARY DATA'!$D:$D=$C894,'SUMMARY DATA'!$B:$B=""RWS"")),"""")
  )
)"),"")</f>
        <v/>
      </c>
      <c r="F894" s="17" t="str">
        <f>IFERROR(__xludf.DUMMYFUNCTION("IFERROR(
  TEXTJOIN(CHAR(10),TRUE,FILTER('SUMMARY DATA'!F:F,'SUMMARY DATA'!$A:$A=$A894,'SUMMARY DATA'!$C:$C=$B894,'SUMMARY DATA'!$B:$B=""RWS"")),
  IF(
    OR(
      ISNUMBER(SEARCH(""CDM CASH DEPOSIT"",$C894)),
      ISNUMBER(SEARCH(""CASH DEPOSIT"",$C89"&amp;"4)),
      COUNTIFS('SUMMARY DATA'!$D:$D,$C894,'SUMMARY DATA'!$B:$B,""RWS"")&lt;&gt;1
    ),
    """",
    IFERROR(TEXTJOIN(CHAR(10),TRUE,FILTER('SUMMARY DATA'!F:F,'SUMMARY DATA'!$D:$D=$C894,'SUMMARY DATA'!$B:$B=""RWS"")),"""")
  )
)"),"")</f>
        <v/>
      </c>
      <c r="G894" s="17" t="str">
        <f>IFERROR(__xludf.DUMMYFUNCTION("IFERROR(
  TEXTJOIN(CHAR(10),TRUE,FILTER('SUMMARY DATA'!G:G,'SUMMARY DATA'!$A:$A=$A894,'SUMMARY DATA'!$C:$C=$B894,'SUMMARY DATA'!$B:$B=""RWS"")),
  IF(
    OR(
      ISNUMBER(SEARCH(""CDM CASH DEPOSIT"",$C894)),
      ISNUMBER(SEARCH(""CASH DEPOSIT"",$C89"&amp;"4)),
      COUNTIFS('SUMMARY DATA'!$D:$D,$C894,'SUMMARY DATA'!$B:$B,""RWS"")&lt;&gt;1
    ),
    """",
    IFERROR(TEXTJOIN(CHAR(10),TRUE,FILTER('SUMMARY DATA'!G:G,'SUMMARY DATA'!$D:$D=$C894,'SUMMARY DATA'!$B:$B=""RWS"")),"""")
  )
)"),"")</f>
        <v/>
      </c>
      <c r="H894" s="18" t="str">
        <f>IFERROR(__xludf.DUMMYFUNCTION("IFERROR(
  TEXTJOIN(CHAR(10),TRUE,FILTER('SUMMARY DATA'!H:H,'SUMMARY DATA'!$A:$A=$A894,'SUMMARY DATA'!$C:$C=$B894,'SUMMARY DATA'!$B:$B=""RWS"",'SUMMARY DATA'!$H:$H=$D894)),
  IF(
    OR(
      ISNUMBER(SEARCH(""CDM CASH DEPOSIT"",$C894)),
      ISNUMBER(S"&amp;"EARCH(""CASH DEPOSIT"",$C894))
    ),
    """",
    IFERROR(TEXTJOIN(CHAR(10),TRUE,FILTER('SUMMARY DATA'!H:H,'SUMMARY DATA'!$D:$D=$C894,'SUMMARY DATA'!$B:$B=""RWS"",'SUMMARY DATA'!$H:$H=$D894)),"""")
  )
)"),"")</f>
        <v/>
      </c>
      <c r="I894" s="18" t="str">
        <f>IFERROR(__xludf.DUMMYFUNCTION("IF(H894="""","""",
SUM(ARRAYFORMULA(VALUE(SPLIT(H894,CHAR(10)))))
)"),"")</f>
        <v/>
      </c>
      <c r="J894" s="17" t="str">
        <f>IFERROR(__xludf.DUMMYFUNCTION("IFERROR(
  TEXTJOIN(CHAR(10),TRUE,FILTER('SUMMARY DATA'!I:I,'SUMMARY DATA'!$A:$A=$A894,'SUMMARY DATA'!$C:$C=$B894,'SUMMARY DATA'!$B:$B=""RWS"")),
  IF(
    OR(
      ISNUMBER(SEARCH(""CDM CASH DEPOSIT"",$C894)),
      ISNUMBER(SEARCH(""CASH DEPOSIT"",$C89"&amp;"4)),
      COUNTIFS('SUMMARY DATA'!$D:$D,$C894,'SUMMARY DATA'!$B:$B,""RWS"")&lt;&gt;1
    ),
    """",
    IFERROR(TEXTJOIN(CHAR(10),TRUE,FILTER('SUMMARY DATA'!I:I,'SUMMARY DATA'!$D:$D=$C894,'SUMMARY DATA'!$B:$B=""RWS"")),"""")
  )
)"),"")</f>
        <v/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Height="1" spans="1:27">
      <c r="A895" s="2" t="s">
        <v>2496</v>
      </c>
      <c r="B895" s="15">
        <v>46109</v>
      </c>
      <c r="C895" s="2" t="s">
        <v>2497</v>
      </c>
      <c r="D895" s="3">
        <v>824.15</v>
      </c>
      <c r="E895" s="16" t="str">
        <f>IFERROR(__xludf.DUMMYFUNCTION("IFERROR(
  TEXTJOIN(CHAR(10),TRUE,FILTER('SUMMARY DATA'!E:E,'SUMMARY DATA'!$A:$A=$A895,'SUMMARY DATA'!$C:$C=$B895,'SUMMARY DATA'!$B:$B=""RWS"")),
  IF(
    OR(
      ISNUMBER(SEARCH(""CDM CASH DEPOSIT"",$C895)),
      ISNUMBER(SEARCH(""CASH DEPOSIT"",$C89"&amp;"5)),
      COUNTIFS('SUMMARY DATA'!$D:$D,$C895,'SUMMARY DATA'!$B:$B,""RWS"")&lt;&gt;1
    ),
    """",
    IFERROR(TEXTJOIN(CHAR(10),TRUE,FILTER('SUMMARY DATA'!E:E,'SUMMARY DATA'!$D:$D=$C895,'SUMMARY DATA'!$B:$B=""RWS"")),"""")
  )
)"),"")</f>
        <v/>
      </c>
      <c r="F895" s="17" t="str">
        <f>IFERROR(__xludf.DUMMYFUNCTION("IFERROR(
  TEXTJOIN(CHAR(10),TRUE,FILTER('SUMMARY DATA'!F:F,'SUMMARY DATA'!$A:$A=$A895,'SUMMARY DATA'!$C:$C=$B895,'SUMMARY DATA'!$B:$B=""RWS"")),
  IF(
    OR(
      ISNUMBER(SEARCH(""CDM CASH DEPOSIT"",$C895)),
      ISNUMBER(SEARCH(""CASH DEPOSIT"",$C89"&amp;"5)),
      COUNTIFS('SUMMARY DATA'!$D:$D,$C895,'SUMMARY DATA'!$B:$B,""RWS"")&lt;&gt;1
    ),
    """",
    IFERROR(TEXTJOIN(CHAR(10),TRUE,FILTER('SUMMARY DATA'!F:F,'SUMMARY DATA'!$D:$D=$C895,'SUMMARY DATA'!$B:$B=""RWS"")),"""")
  )
)"),"")</f>
        <v/>
      </c>
      <c r="G895" s="17" t="str">
        <f>IFERROR(__xludf.DUMMYFUNCTION("IFERROR(
  TEXTJOIN(CHAR(10),TRUE,FILTER('SUMMARY DATA'!G:G,'SUMMARY DATA'!$A:$A=$A895,'SUMMARY DATA'!$C:$C=$B895,'SUMMARY DATA'!$B:$B=""RWS"")),
  IF(
    OR(
      ISNUMBER(SEARCH(""CDM CASH DEPOSIT"",$C895)),
      ISNUMBER(SEARCH(""CASH DEPOSIT"",$C89"&amp;"5)),
      COUNTIFS('SUMMARY DATA'!$D:$D,$C895,'SUMMARY DATA'!$B:$B,""RWS"")&lt;&gt;1
    ),
    """",
    IFERROR(TEXTJOIN(CHAR(10),TRUE,FILTER('SUMMARY DATA'!G:G,'SUMMARY DATA'!$D:$D=$C895,'SUMMARY DATA'!$B:$B=""RWS"")),"""")
  )
)"),"")</f>
        <v/>
      </c>
      <c r="H895" s="18" t="str">
        <f>IFERROR(__xludf.DUMMYFUNCTION("IFERROR(
  TEXTJOIN(CHAR(10),TRUE,FILTER('SUMMARY DATA'!H:H,'SUMMARY DATA'!$A:$A=$A895,'SUMMARY DATA'!$C:$C=$B895,'SUMMARY DATA'!$B:$B=""RWS"",'SUMMARY DATA'!$H:$H=$D895)),
  IF(
    OR(
      ISNUMBER(SEARCH(""CDM CASH DEPOSIT"",$C895)),
      ISNUMBER(S"&amp;"EARCH(""CASH DEPOSIT"",$C895))
    ),
    """",
    IFERROR(TEXTJOIN(CHAR(10),TRUE,FILTER('SUMMARY DATA'!H:H,'SUMMARY DATA'!$D:$D=$C895,'SUMMARY DATA'!$B:$B=""RWS"",'SUMMARY DATA'!$H:$H=$D895)),"""")
  )
)"),"")</f>
        <v/>
      </c>
      <c r="I895" s="18" t="str">
        <f>IFERROR(__xludf.DUMMYFUNCTION("IF(H895="""","""",
SUM(ARRAYFORMULA(VALUE(SPLIT(H895,CHAR(10)))))
)"),"")</f>
        <v/>
      </c>
      <c r="J895" s="17" t="str">
        <f>IFERROR(__xludf.DUMMYFUNCTION("IFERROR(
  TEXTJOIN(CHAR(10),TRUE,FILTER('SUMMARY DATA'!I:I,'SUMMARY DATA'!$A:$A=$A895,'SUMMARY DATA'!$C:$C=$B895,'SUMMARY DATA'!$B:$B=""RWS"")),
  IF(
    OR(
      ISNUMBER(SEARCH(""CDM CASH DEPOSIT"",$C895)),
      ISNUMBER(SEARCH(""CASH DEPOSIT"",$C89"&amp;"5)),
      COUNTIFS('SUMMARY DATA'!$D:$D,$C895,'SUMMARY DATA'!$B:$B,""RWS"")&lt;&gt;1
    ),
    """",
    IFERROR(TEXTJOIN(CHAR(10),TRUE,FILTER('SUMMARY DATA'!I:I,'SUMMARY DATA'!$D:$D=$C895,'SUMMARY DATA'!$B:$B=""RWS"")),"""")
  )
)"),"")</f>
        <v/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Height="1" spans="1:27">
      <c r="A896" s="2"/>
      <c r="B896" s="15">
        <v>46110</v>
      </c>
      <c r="C896" s="2" t="s">
        <v>2498</v>
      </c>
      <c r="D896" s="3">
        <v>36.6</v>
      </c>
      <c r="E896" s="16" t="str">
        <f>IFERROR(__xludf.DUMMYFUNCTION("IFERROR(
  TEXTJOIN(CHAR(10),TRUE,FILTER('SUMMARY DATA'!E:E,'SUMMARY DATA'!$A:$A=$A896,'SUMMARY DATA'!$C:$C=$B896,'SUMMARY DATA'!$B:$B=""RWS"")),
  IF(
    OR(
      ISNUMBER(SEARCH(""CDM CASH DEPOSIT"",$C896)),
      ISNUMBER(SEARCH(""CASH DEPOSIT"",$C89"&amp;"6)),
      COUNTIFS('SUMMARY DATA'!$D:$D,$C896,'SUMMARY DATA'!$B:$B,""RWS"")&lt;&gt;1
    ),
    """",
    IFERROR(TEXTJOIN(CHAR(10),TRUE,FILTER('SUMMARY DATA'!E:E,'SUMMARY DATA'!$D:$D=$C896,'SUMMARY DATA'!$B:$B=""RWS"")),"""")
  )
)"),"")</f>
        <v/>
      </c>
      <c r="F896" s="17" t="str">
        <f>IFERROR(__xludf.DUMMYFUNCTION("IFERROR(
  TEXTJOIN(CHAR(10),TRUE,FILTER('SUMMARY DATA'!F:F,'SUMMARY DATA'!$A:$A=$A896,'SUMMARY DATA'!$C:$C=$B896,'SUMMARY DATA'!$B:$B=""RWS"")),
  IF(
    OR(
      ISNUMBER(SEARCH(""CDM CASH DEPOSIT"",$C896)),
      ISNUMBER(SEARCH(""CASH DEPOSIT"",$C89"&amp;"6)),
      COUNTIFS('SUMMARY DATA'!$D:$D,$C896,'SUMMARY DATA'!$B:$B,""RWS"")&lt;&gt;1
    ),
    """",
    IFERROR(TEXTJOIN(CHAR(10),TRUE,FILTER('SUMMARY DATA'!F:F,'SUMMARY DATA'!$D:$D=$C896,'SUMMARY DATA'!$B:$B=""RWS"")),"""")
  )
)"),"")</f>
        <v/>
      </c>
      <c r="G896" s="17" t="str">
        <f>IFERROR(__xludf.DUMMYFUNCTION("IFERROR(
  TEXTJOIN(CHAR(10),TRUE,FILTER('SUMMARY DATA'!G:G,'SUMMARY DATA'!$A:$A=$A896,'SUMMARY DATA'!$C:$C=$B896,'SUMMARY DATA'!$B:$B=""RWS"")),
  IF(
    OR(
      ISNUMBER(SEARCH(""CDM CASH DEPOSIT"",$C896)),
      ISNUMBER(SEARCH(""CASH DEPOSIT"",$C89"&amp;"6)),
      COUNTIFS('SUMMARY DATA'!$D:$D,$C896,'SUMMARY DATA'!$B:$B,""RWS"")&lt;&gt;1
    ),
    """",
    IFERROR(TEXTJOIN(CHAR(10),TRUE,FILTER('SUMMARY DATA'!G:G,'SUMMARY DATA'!$D:$D=$C896,'SUMMARY DATA'!$B:$B=""RWS"")),"""")
  )
)"),"")</f>
        <v/>
      </c>
      <c r="H896" s="18" t="str">
        <f>IFERROR(__xludf.DUMMYFUNCTION("IFERROR(
  TEXTJOIN(CHAR(10),TRUE,FILTER('SUMMARY DATA'!H:H,'SUMMARY DATA'!$A:$A=$A896,'SUMMARY DATA'!$C:$C=$B896,'SUMMARY DATA'!$B:$B=""RWS"",'SUMMARY DATA'!$H:$H=$D896)),
  IF(
    OR(
      ISNUMBER(SEARCH(""CDM CASH DEPOSIT"",$C896)),
      ISNUMBER(S"&amp;"EARCH(""CASH DEPOSIT"",$C896))
    ),
    """",
    IFERROR(TEXTJOIN(CHAR(10),TRUE,FILTER('SUMMARY DATA'!H:H,'SUMMARY DATA'!$D:$D=$C896,'SUMMARY DATA'!$B:$B=""RWS"",'SUMMARY DATA'!$H:$H=$D896)),"""")
  )
)"),"")</f>
        <v/>
      </c>
      <c r="I896" s="18" t="str">
        <f>IFERROR(__xludf.DUMMYFUNCTION("IF(H896="""","""",
SUM(ARRAYFORMULA(VALUE(SPLIT(H896,CHAR(10)))))
)"),"")</f>
        <v/>
      </c>
      <c r="J896" s="17" t="str">
        <f>IFERROR(__xludf.DUMMYFUNCTION("IFERROR(
  TEXTJOIN(CHAR(10),TRUE,FILTER('SUMMARY DATA'!I:I,'SUMMARY DATA'!$A:$A=$A896,'SUMMARY DATA'!$C:$C=$B896,'SUMMARY DATA'!$B:$B=""RWS"")),
  IF(
    OR(
      ISNUMBER(SEARCH(""CDM CASH DEPOSIT"",$C896)),
      ISNUMBER(SEARCH(""CASH DEPOSIT"",$C89"&amp;"6)),
      COUNTIFS('SUMMARY DATA'!$D:$D,$C896,'SUMMARY DATA'!$B:$B,""RWS"")&lt;&gt;1
    ),
    """",
    IFERROR(TEXTJOIN(CHAR(10),TRUE,FILTER('SUMMARY DATA'!I:I,'SUMMARY DATA'!$D:$D=$C896,'SUMMARY DATA'!$B:$B=""RWS"")),"""")
  )
)"),"")</f>
        <v/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Height="1" spans="1:27">
      <c r="A897" s="2" t="s">
        <v>2123</v>
      </c>
      <c r="B897" s="15">
        <v>46110</v>
      </c>
      <c r="C897" s="2" t="s">
        <v>2124</v>
      </c>
      <c r="D897" s="3">
        <v>63.99</v>
      </c>
      <c r="E897" s="16" t="str">
        <f>IFERROR(__xludf.DUMMYFUNCTION("IFERROR(
  TEXTJOIN(CHAR(10),TRUE,FILTER('SUMMARY DATA'!E:E,'SUMMARY DATA'!$A:$A=$A897,'SUMMARY DATA'!$C:$C=$B897,'SUMMARY DATA'!$B:$B=""RWS"")),
  IF(
    OR(
      ISNUMBER(SEARCH(""CDM CASH DEPOSIT"",$C897)),
      ISNUMBER(SEARCH(""CASH DEPOSIT"",$C89"&amp;"7)),
      COUNTIFS('SUMMARY DATA'!$D:$D,$C897,'SUMMARY DATA'!$B:$B,""RWS"")&lt;&gt;1
    ),
    """",
    IFERROR(TEXTJOIN(CHAR(10),TRUE,FILTER('SUMMARY DATA'!E:E,'SUMMARY DATA'!$D:$D=$C897,'SUMMARY DATA'!$B:$B=""RWS"")),"""")
  )
)"),"")</f>
        <v/>
      </c>
      <c r="F897" s="17" t="str">
        <f>IFERROR(__xludf.DUMMYFUNCTION("IFERROR(
  TEXTJOIN(CHAR(10),TRUE,FILTER('SUMMARY DATA'!F:F,'SUMMARY DATA'!$A:$A=$A897,'SUMMARY DATA'!$C:$C=$B897,'SUMMARY DATA'!$B:$B=""RWS"")),
  IF(
    OR(
      ISNUMBER(SEARCH(""CDM CASH DEPOSIT"",$C897)),
      ISNUMBER(SEARCH(""CASH DEPOSIT"",$C89"&amp;"7)),
      COUNTIFS('SUMMARY DATA'!$D:$D,$C897,'SUMMARY DATA'!$B:$B,""RWS"")&lt;&gt;1
    ),
    """",
    IFERROR(TEXTJOIN(CHAR(10),TRUE,FILTER('SUMMARY DATA'!F:F,'SUMMARY DATA'!$D:$D=$C897,'SUMMARY DATA'!$B:$B=""RWS"")),"""")
  )
)"),"")</f>
        <v/>
      </c>
      <c r="G897" s="17" t="str">
        <f>IFERROR(__xludf.DUMMYFUNCTION("IFERROR(
  TEXTJOIN(CHAR(10),TRUE,FILTER('SUMMARY DATA'!G:G,'SUMMARY DATA'!$A:$A=$A897,'SUMMARY DATA'!$C:$C=$B897,'SUMMARY DATA'!$B:$B=""RWS"")),
  IF(
    OR(
      ISNUMBER(SEARCH(""CDM CASH DEPOSIT"",$C897)),
      ISNUMBER(SEARCH(""CASH DEPOSIT"",$C89"&amp;"7)),
      COUNTIFS('SUMMARY DATA'!$D:$D,$C897,'SUMMARY DATA'!$B:$B,""RWS"")&lt;&gt;1
    ),
    """",
    IFERROR(TEXTJOIN(CHAR(10),TRUE,FILTER('SUMMARY DATA'!G:G,'SUMMARY DATA'!$D:$D=$C897,'SUMMARY DATA'!$B:$B=""RWS"")),"""")
  )
)"),"")</f>
        <v/>
      </c>
      <c r="H897" s="18" t="str">
        <f>IFERROR(__xludf.DUMMYFUNCTION("IFERROR(
  TEXTJOIN(CHAR(10),TRUE,FILTER('SUMMARY DATA'!H:H,'SUMMARY DATA'!$A:$A=$A897,'SUMMARY DATA'!$C:$C=$B897,'SUMMARY DATA'!$B:$B=""RWS"",'SUMMARY DATA'!$H:$H=$D897)),
  IF(
    OR(
      ISNUMBER(SEARCH(""CDM CASH DEPOSIT"",$C897)),
      ISNUMBER(S"&amp;"EARCH(""CASH DEPOSIT"",$C897))
    ),
    """",
    IFERROR(TEXTJOIN(CHAR(10),TRUE,FILTER('SUMMARY DATA'!H:H,'SUMMARY DATA'!$D:$D=$C897,'SUMMARY DATA'!$B:$B=""RWS"",'SUMMARY DATA'!$H:$H=$D897)),"""")
  )
)"),"")</f>
        <v/>
      </c>
      <c r="I897" s="18" t="str">
        <f>IFERROR(__xludf.DUMMYFUNCTION("IF(H897="""","""",
SUM(ARRAYFORMULA(VALUE(SPLIT(H897,CHAR(10)))))
)"),"")</f>
        <v/>
      </c>
      <c r="J897" s="17" t="str">
        <f>IFERROR(__xludf.DUMMYFUNCTION("IFERROR(
  TEXTJOIN(CHAR(10),TRUE,FILTER('SUMMARY DATA'!I:I,'SUMMARY DATA'!$A:$A=$A897,'SUMMARY DATA'!$C:$C=$B897,'SUMMARY DATA'!$B:$B=""RWS"")),
  IF(
    OR(
      ISNUMBER(SEARCH(""CDM CASH DEPOSIT"",$C897)),
      ISNUMBER(SEARCH(""CASH DEPOSIT"",$C89"&amp;"7)),
      COUNTIFS('SUMMARY DATA'!$D:$D,$C897,'SUMMARY DATA'!$B:$B,""RWS"")&lt;&gt;1
    ),
    """",
    IFERROR(TEXTJOIN(CHAR(10),TRUE,FILTER('SUMMARY DATA'!I:I,'SUMMARY DATA'!$D:$D=$C897,'SUMMARY DATA'!$B:$B=""RWS"")),"""")
  )
)"),"")</f>
        <v/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Height="1" spans="1:27">
      <c r="A898" s="2"/>
      <c r="B898" s="15">
        <v>46111</v>
      </c>
      <c r="C898" s="2" t="s">
        <v>2499</v>
      </c>
      <c r="D898" s="3">
        <v>177.69</v>
      </c>
      <c r="E898" s="16" t="str">
        <f>IFERROR(__xludf.DUMMYFUNCTION("IFERROR(
  TEXTJOIN(CHAR(10),TRUE,FILTER('SUMMARY DATA'!E:E,'SUMMARY DATA'!$A:$A=$A898,'SUMMARY DATA'!$C:$C=$B898,'SUMMARY DATA'!$B:$B=""RWS"")),
  IF(
    OR(
      ISNUMBER(SEARCH(""CDM CASH DEPOSIT"",$C898)),
      ISNUMBER(SEARCH(""CASH DEPOSIT"",$C89"&amp;"8)),
      COUNTIFS('SUMMARY DATA'!$D:$D,$C898,'SUMMARY DATA'!$B:$B,""RWS"")&lt;&gt;1
    ),
    """",
    IFERROR(TEXTJOIN(CHAR(10),TRUE,FILTER('SUMMARY DATA'!E:E,'SUMMARY DATA'!$D:$D=$C898,'SUMMARY DATA'!$B:$B=""RWS"")),"""")
  )
)"),"")</f>
        <v/>
      </c>
      <c r="F898" s="17" t="str">
        <f>IFERROR(__xludf.DUMMYFUNCTION("IFERROR(
  TEXTJOIN(CHAR(10),TRUE,FILTER('SUMMARY DATA'!F:F,'SUMMARY DATA'!$A:$A=$A898,'SUMMARY DATA'!$C:$C=$B898,'SUMMARY DATA'!$B:$B=""RWS"")),
  IF(
    OR(
      ISNUMBER(SEARCH(""CDM CASH DEPOSIT"",$C898)),
      ISNUMBER(SEARCH(""CASH DEPOSIT"",$C89"&amp;"8)),
      COUNTIFS('SUMMARY DATA'!$D:$D,$C898,'SUMMARY DATA'!$B:$B,""RWS"")&lt;&gt;1
    ),
    """",
    IFERROR(TEXTJOIN(CHAR(10),TRUE,FILTER('SUMMARY DATA'!F:F,'SUMMARY DATA'!$D:$D=$C898,'SUMMARY DATA'!$B:$B=""RWS"")),"""")
  )
)"),"")</f>
        <v/>
      </c>
      <c r="G898" s="17" t="str">
        <f>IFERROR(__xludf.DUMMYFUNCTION("IFERROR(
  TEXTJOIN(CHAR(10),TRUE,FILTER('SUMMARY DATA'!G:G,'SUMMARY DATA'!$A:$A=$A898,'SUMMARY DATA'!$C:$C=$B898,'SUMMARY DATA'!$B:$B=""RWS"")),
  IF(
    OR(
      ISNUMBER(SEARCH(""CDM CASH DEPOSIT"",$C898)),
      ISNUMBER(SEARCH(""CASH DEPOSIT"",$C89"&amp;"8)),
      COUNTIFS('SUMMARY DATA'!$D:$D,$C898,'SUMMARY DATA'!$B:$B,""RWS"")&lt;&gt;1
    ),
    """",
    IFERROR(TEXTJOIN(CHAR(10),TRUE,FILTER('SUMMARY DATA'!G:G,'SUMMARY DATA'!$D:$D=$C898,'SUMMARY DATA'!$B:$B=""RWS"")),"""")
  )
)"),"")</f>
        <v/>
      </c>
      <c r="H898" s="18" t="str">
        <f>IFERROR(__xludf.DUMMYFUNCTION("IFERROR(
  TEXTJOIN(CHAR(10),TRUE,FILTER('SUMMARY DATA'!H:H,'SUMMARY DATA'!$A:$A=$A898,'SUMMARY DATA'!$C:$C=$B898,'SUMMARY DATA'!$B:$B=""RWS"",'SUMMARY DATA'!$H:$H=$D898)),
  IF(
    OR(
      ISNUMBER(SEARCH(""CDM CASH DEPOSIT"",$C898)),
      ISNUMBER(S"&amp;"EARCH(""CASH DEPOSIT"",$C898))
    ),
    """",
    IFERROR(TEXTJOIN(CHAR(10),TRUE,FILTER('SUMMARY DATA'!H:H,'SUMMARY DATA'!$D:$D=$C898,'SUMMARY DATA'!$B:$B=""RWS"",'SUMMARY DATA'!$H:$H=$D898)),"""")
  )
)"),"")</f>
        <v/>
      </c>
      <c r="I898" s="18" t="str">
        <f>IFERROR(__xludf.DUMMYFUNCTION("IF(H898="""","""",
SUM(ARRAYFORMULA(VALUE(SPLIT(H898,CHAR(10)))))
)"),"")</f>
        <v/>
      </c>
      <c r="J898" s="17" t="str">
        <f>IFERROR(__xludf.DUMMYFUNCTION("IFERROR(
  TEXTJOIN(CHAR(10),TRUE,FILTER('SUMMARY DATA'!I:I,'SUMMARY DATA'!$A:$A=$A898,'SUMMARY DATA'!$C:$C=$B898,'SUMMARY DATA'!$B:$B=""RWS"")),
  IF(
    OR(
      ISNUMBER(SEARCH(""CDM CASH DEPOSIT"",$C898)),
      ISNUMBER(SEARCH(""CASH DEPOSIT"",$C89"&amp;"8)),
      COUNTIFS('SUMMARY DATA'!$D:$D,$C898,'SUMMARY DATA'!$B:$B,""RWS"")&lt;&gt;1
    ),
    """",
    IFERROR(TEXTJOIN(CHAR(10),TRUE,FILTER('SUMMARY DATA'!I:I,'SUMMARY DATA'!$D:$D=$C898,'SUMMARY DATA'!$B:$B=""RWS"")),"""")
  )
)"),"")</f>
        <v/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Height="1" spans="1:27">
      <c r="A899" s="2"/>
      <c r="B899" s="15">
        <v>46111</v>
      </c>
      <c r="C899" s="2" t="s">
        <v>2500</v>
      </c>
      <c r="D899" s="3">
        <v>386</v>
      </c>
      <c r="E899" s="16" t="str">
        <f>IFERROR(__xludf.DUMMYFUNCTION("IFERROR(
  TEXTJOIN(CHAR(10),TRUE,FILTER('SUMMARY DATA'!E:E,'SUMMARY DATA'!$A:$A=$A899,'SUMMARY DATA'!$C:$C=$B899,'SUMMARY DATA'!$B:$B=""RWS"")),
  IF(
    OR(
      ISNUMBER(SEARCH(""CDM CASH DEPOSIT"",$C899)),
      ISNUMBER(SEARCH(""CASH DEPOSIT"",$C89"&amp;"9)),
      COUNTIFS('SUMMARY DATA'!$D:$D,$C899,'SUMMARY DATA'!$B:$B,""RWS"")&lt;&gt;1
    ),
    """",
    IFERROR(TEXTJOIN(CHAR(10),TRUE,FILTER('SUMMARY DATA'!E:E,'SUMMARY DATA'!$D:$D=$C899,'SUMMARY DATA'!$B:$B=""RWS"")),"""")
  )
)"),"")</f>
        <v/>
      </c>
      <c r="F899" s="17" t="str">
        <f>IFERROR(__xludf.DUMMYFUNCTION("IFERROR(
  TEXTJOIN(CHAR(10),TRUE,FILTER('SUMMARY DATA'!F:F,'SUMMARY DATA'!$A:$A=$A899,'SUMMARY DATA'!$C:$C=$B899,'SUMMARY DATA'!$B:$B=""RWS"")),
  IF(
    OR(
      ISNUMBER(SEARCH(""CDM CASH DEPOSIT"",$C899)),
      ISNUMBER(SEARCH(""CASH DEPOSIT"",$C89"&amp;"9)),
      COUNTIFS('SUMMARY DATA'!$D:$D,$C899,'SUMMARY DATA'!$B:$B,""RWS"")&lt;&gt;1
    ),
    """",
    IFERROR(TEXTJOIN(CHAR(10),TRUE,FILTER('SUMMARY DATA'!F:F,'SUMMARY DATA'!$D:$D=$C899,'SUMMARY DATA'!$B:$B=""RWS"")),"""")
  )
)"),"")</f>
        <v/>
      </c>
      <c r="G899" s="17" t="str">
        <f>IFERROR(__xludf.DUMMYFUNCTION("IFERROR(
  TEXTJOIN(CHAR(10),TRUE,FILTER('SUMMARY DATA'!G:G,'SUMMARY DATA'!$A:$A=$A899,'SUMMARY DATA'!$C:$C=$B899,'SUMMARY DATA'!$B:$B=""RWS"")),
  IF(
    OR(
      ISNUMBER(SEARCH(""CDM CASH DEPOSIT"",$C899)),
      ISNUMBER(SEARCH(""CASH DEPOSIT"",$C89"&amp;"9)),
      COUNTIFS('SUMMARY DATA'!$D:$D,$C899,'SUMMARY DATA'!$B:$B,""RWS"")&lt;&gt;1
    ),
    """",
    IFERROR(TEXTJOIN(CHAR(10),TRUE,FILTER('SUMMARY DATA'!G:G,'SUMMARY DATA'!$D:$D=$C899,'SUMMARY DATA'!$B:$B=""RWS"")),"""")
  )
)"),"")</f>
        <v/>
      </c>
      <c r="H899" s="18" t="str">
        <f>IFERROR(__xludf.DUMMYFUNCTION("IFERROR(
  TEXTJOIN(CHAR(10),TRUE,FILTER('SUMMARY DATA'!H:H,'SUMMARY DATA'!$A:$A=$A899,'SUMMARY DATA'!$C:$C=$B899,'SUMMARY DATA'!$B:$B=""RWS"",'SUMMARY DATA'!$H:$H=$D899)),
  IF(
    OR(
      ISNUMBER(SEARCH(""CDM CASH DEPOSIT"",$C899)),
      ISNUMBER(S"&amp;"EARCH(""CASH DEPOSIT"",$C899))
    ),
    """",
    IFERROR(TEXTJOIN(CHAR(10),TRUE,FILTER('SUMMARY DATA'!H:H,'SUMMARY DATA'!$D:$D=$C899,'SUMMARY DATA'!$B:$B=""RWS"",'SUMMARY DATA'!$H:$H=$D899)),"""")
  )
)"),"")</f>
        <v/>
      </c>
      <c r="I899" s="18" t="str">
        <f>IFERROR(__xludf.DUMMYFUNCTION("IF(H899="""","""",
SUM(ARRAYFORMULA(VALUE(SPLIT(H899,CHAR(10)))))
)"),"")</f>
        <v/>
      </c>
      <c r="J899" s="17" t="str">
        <f>IFERROR(__xludf.DUMMYFUNCTION("IFERROR(
  TEXTJOIN(CHAR(10),TRUE,FILTER('SUMMARY DATA'!I:I,'SUMMARY DATA'!$A:$A=$A899,'SUMMARY DATA'!$C:$C=$B899,'SUMMARY DATA'!$B:$B=""RWS"")),
  IF(
    OR(
      ISNUMBER(SEARCH(""CDM CASH DEPOSIT"",$C899)),
      ISNUMBER(SEARCH(""CASH DEPOSIT"",$C89"&amp;"9)),
      COUNTIFS('SUMMARY DATA'!$D:$D,$C899,'SUMMARY DATA'!$B:$B,""RWS"")&lt;&gt;1
    ),
    """",
    IFERROR(TEXTJOIN(CHAR(10),TRUE,FILTER('SUMMARY DATA'!I:I,'SUMMARY DATA'!$D:$D=$C899,'SUMMARY DATA'!$B:$B=""RWS"")),"""")
  )
)"),"")</f>
        <v/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Height="1" spans="1:27">
      <c r="A900" s="2"/>
      <c r="B900" s="15">
        <v>46112</v>
      </c>
      <c r="C900" s="2" t="s">
        <v>2501</v>
      </c>
      <c r="D900" s="3">
        <v>721</v>
      </c>
      <c r="E900" s="16" t="str">
        <f>IFERROR(__xludf.DUMMYFUNCTION("IFERROR(
  TEXTJOIN(CHAR(10),TRUE,FILTER('SUMMARY DATA'!E:E,'SUMMARY DATA'!$A:$A=$A900,'SUMMARY DATA'!$C:$C=$B900,'SUMMARY DATA'!$B:$B=""RWS"")),
  IF(
    OR(
      ISNUMBER(SEARCH(""CDM CASH DEPOSIT"",$C900)),
      ISNUMBER(SEARCH(""CASH DEPOSIT"",$C90"&amp;"0)),
      COUNTIFS('SUMMARY DATA'!$D:$D,$C900,'SUMMARY DATA'!$B:$B,""RWS"")&lt;&gt;1
    ),
    """",
    IFERROR(TEXTJOIN(CHAR(10),TRUE,FILTER('SUMMARY DATA'!E:E,'SUMMARY DATA'!$D:$D=$C900,'SUMMARY DATA'!$B:$B=""RWS"")),"""")
  )
)"),"")</f>
        <v/>
      </c>
      <c r="F900" s="17" t="str">
        <f>IFERROR(__xludf.DUMMYFUNCTION("IFERROR(
  TEXTJOIN(CHAR(10),TRUE,FILTER('SUMMARY DATA'!F:F,'SUMMARY DATA'!$A:$A=$A900,'SUMMARY DATA'!$C:$C=$B900,'SUMMARY DATA'!$B:$B=""RWS"")),
  IF(
    OR(
      ISNUMBER(SEARCH(""CDM CASH DEPOSIT"",$C900)),
      ISNUMBER(SEARCH(""CASH DEPOSIT"",$C90"&amp;"0)),
      COUNTIFS('SUMMARY DATA'!$D:$D,$C900,'SUMMARY DATA'!$B:$B,""RWS"")&lt;&gt;1
    ),
    """",
    IFERROR(TEXTJOIN(CHAR(10),TRUE,FILTER('SUMMARY DATA'!F:F,'SUMMARY DATA'!$D:$D=$C900,'SUMMARY DATA'!$B:$B=""RWS"")),"""")
  )
)"),"")</f>
        <v/>
      </c>
      <c r="G900" s="17" t="str">
        <f>IFERROR(__xludf.DUMMYFUNCTION("IFERROR(
  TEXTJOIN(CHAR(10),TRUE,FILTER('SUMMARY DATA'!G:G,'SUMMARY DATA'!$A:$A=$A900,'SUMMARY DATA'!$C:$C=$B900,'SUMMARY DATA'!$B:$B=""RWS"")),
  IF(
    OR(
      ISNUMBER(SEARCH(""CDM CASH DEPOSIT"",$C900)),
      ISNUMBER(SEARCH(""CASH DEPOSIT"",$C90"&amp;"0)),
      COUNTIFS('SUMMARY DATA'!$D:$D,$C900,'SUMMARY DATA'!$B:$B,""RWS"")&lt;&gt;1
    ),
    """",
    IFERROR(TEXTJOIN(CHAR(10),TRUE,FILTER('SUMMARY DATA'!G:G,'SUMMARY DATA'!$D:$D=$C900,'SUMMARY DATA'!$B:$B=""RWS"")),"""")
  )
)"),"")</f>
        <v/>
      </c>
      <c r="H900" s="18" t="str">
        <f>IFERROR(__xludf.DUMMYFUNCTION("IFERROR(
  TEXTJOIN(CHAR(10),TRUE,FILTER('SUMMARY DATA'!H:H,'SUMMARY DATA'!$A:$A=$A900,'SUMMARY DATA'!$C:$C=$B900,'SUMMARY DATA'!$B:$B=""RWS"",'SUMMARY DATA'!$H:$H=$D900)),
  IF(
    OR(
      ISNUMBER(SEARCH(""CDM CASH DEPOSIT"",$C900)),
      ISNUMBER(S"&amp;"EARCH(""CASH DEPOSIT"",$C900))
    ),
    """",
    IFERROR(TEXTJOIN(CHAR(10),TRUE,FILTER('SUMMARY DATA'!H:H,'SUMMARY DATA'!$D:$D=$C900,'SUMMARY DATA'!$B:$B=""RWS"",'SUMMARY DATA'!$H:$H=$D900)),"""")
  )
)"),"")</f>
        <v/>
      </c>
      <c r="I900" s="18" t="str">
        <f>IFERROR(__xludf.DUMMYFUNCTION("IF(H900="""","""",
SUM(ARRAYFORMULA(VALUE(SPLIT(H900,CHAR(10)))))
)"),"")</f>
        <v/>
      </c>
      <c r="J900" s="17" t="str">
        <f>IFERROR(__xludf.DUMMYFUNCTION("IFERROR(
  TEXTJOIN(CHAR(10),TRUE,FILTER('SUMMARY DATA'!I:I,'SUMMARY DATA'!$A:$A=$A900,'SUMMARY DATA'!$C:$C=$B900,'SUMMARY DATA'!$B:$B=""RWS"")),
  IF(
    OR(
      ISNUMBER(SEARCH(""CDM CASH DEPOSIT"",$C900)),
      ISNUMBER(SEARCH(""CASH DEPOSIT"",$C90"&amp;"0)),
      COUNTIFS('SUMMARY DATA'!$D:$D,$C900,'SUMMARY DATA'!$B:$B,""RWS"")&lt;&gt;1
    ),
    """",
    IFERROR(TEXTJOIN(CHAR(10),TRUE,FILTER('SUMMARY DATA'!I:I,'SUMMARY DATA'!$D:$D=$C900,'SUMMARY DATA'!$B:$B=""RWS"")),"""")
  )
)"),"")</f>
        <v/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Height="1" spans="1:27">
      <c r="A901" s="2"/>
      <c r="B901" s="15">
        <v>46112</v>
      </c>
      <c r="C901" s="2" t="s">
        <v>23</v>
      </c>
      <c r="D901" s="3">
        <v>25</v>
      </c>
      <c r="E901" s="16" t="str">
        <f>IFERROR(__xludf.DUMMYFUNCTION("IFERROR(
  TEXTJOIN(CHAR(10),TRUE,FILTER('SUMMARY DATA'!E:E,'SUMMARY DATA'!$A:$A=$A901,'SUMMARY DATA'!$C:$C=$B901,'SUMMARY DATA'!$B:$B=""RWS"")),
  IF(
    OR(
      ISNUMBER(SEARCH(""CDM CASH DEPOSIT"",$C901)),
      ISNUMBER(SEARCH(""CASH DEPOSIT"",$C90"&amp;"1)),
      COUNTIFS('SUMMARY DATA'!$D:$D,$C901,'SUMMARY DATA'!$B:$B,""RWS"")&lt;&gt;1
    ),
    """",
    IFERROR(TEXTJOIN(CHAR(10),TRUE,FILTER('SUMMARY DATA'!E:E,'SUMMARY DATA'!$D:$D=$C901,'SUMMARY DATA'!$B:$B=""RWS"")),"""")
  )
)"),"")</f>
        <v/>
      </c>
      <c r="F901" s="17" t="str">
        <f>IFERROR(__xludf.DUMMYFUNCTION("IFERROR(
  TEXTJOIN(CHAR(10),TRUE,FILTER('SUMMARY DATA'!F:F,'SUMMARY DATA'!$A:$A=$A901,'SUMMARY DATA'!$C:$C=$B901,'SUMMARY DATA'!$B:$B=""RWS"")),
  IF(
    OR(
      ISNUMBER(SEARCH(""CDM CASH DEPOSIT"",$C901)),
      ISNUMBER(SEARCH(""CASH DEPOSIT"",$C90"&amp;"1)),
      COUNTIFS('SUMMARY DATA'!$D:$D,$C901,'SUMMARY DATA'!$B:$B,""RWS"")&lt;&gt;1
    ),
    """",
    IFERROR(TEXTJOIN(CHAR(10),TRUE,FILTER('SUMMARY DATA'!F:F,'SUMMARY DATA'!$D:$D=$C901,'SUMMARY DATA'!$B:$B=""RWS"")),"""")
  )
)"),"")</f>
        <v/>
      </c>
      <c r="G901" s="17" t="str">
        <f>IFERROR(__xludf.DUMMYFUNCTION("IFERROR(
  TEXTJOIN(CHAR(10),TRUE,FILTER('SUMMARY DATA'!G:G,'SUMMARY DATA'!$A:$A=$A901,'SUMMARY DATA'!$C:$C=$B901,'SUMMARY DATA'!$B:$B=""RWS"")),
  IF(
    OR(
      ISNUMBER(SEARCH(""CDM CASH DEPOSIT"",$C901)),
      ISNUMBER(SEARCH(""CASH DEPOSIT"",$C90"&amp;"1)),
      COUNTIFS('SUMMARY DATA'!$D:$D,$C901,'SUMMARY DATA'!$B:$B,""RWS"")&lt;&gt;1
    ),
    """",
    IFERROR(TEXTJOIN(CHAR(10),TRUE,FILTER('SUMMARY DATA'!G:G,'SUMMARY DATA'!$D:$D=$C901,'SUMMARY DATA'!$B:$B=""RWS"")),"""")
  )
)"),"")</f>
        <v/>
      </c>
      <c r="H901" s="18" t="str">
        <f>IFERROR(__xludf.DUMMYFUNCTION("IFERROR(
  TEXTJOIN(CHAR(10),TRUE,FILTER('SUMMARY DATA'!H:H,'SUMMARY DATA'!$A:$A=$A901,'SUMMARY DATA'!$C:$C=$B901,'SUMMARY DATA'!$B:$B=""RWS"",'SUMMARY DATA'!$H:$H=$D901)),
  IF(
    OR(
      ISNUMBER(SEARCH(""CDM CASH DEPOSIT"",$C901)),
      ISNUMBER(S"&amp;"EARCH(""CASH DEPOSIT"",$C901))
    ),
    """",
    IFERROR(TEXTJOIN(CHAR(10),TRUE,FILTER('SUMMARY DATA'!H:H,'SUMMARY DATA'!$D:$D=$C901,'SUMMARY DATA'!$B:$B=""RWS"",'SUMMARY DATA'!$H:$H=$D901)),"""")
  )
)"),"")</f>
        <v/>
      </c>
      <c r="I901" s="18" t="str">
        <f>IFERROR(__xludf.DUMMYFUNCTION("IF(H901="""","""",
SUM(ARRAYFORMULA(VALUE(SPLIT(H901,CHAR(10)))))
)"),"")</f>
        <v/>
      </c>
      <c r="J901" s="17" t="str">
        <f>IFERROR(__xludf.DUMMYFUNCTION("IFERROR(
  TEXTJOIN(CHAR(10),TRUE,FILTER('SUMMARY DATA'!I:I,'SUMMARY DATA'!$A:$A=$A901,'SUMMARY DATA'!$C:$C=$B901,'SUMMARY DATA'!$B:$B=""RWS"")),
  IF(
    OR(
      ISNUMBER(SEARCH(""CDM CASH DEPOSIT"",$C901)),
      ISNUMBER(SEARCH(""CASH DEPOSIT"",$C90"&amp;"1)),
      COUNTIFS('SUMMARY DATA'!$D:$D,$C901,'SUMMARY DATA'!$B:$B,""RWS"")&lt;&gt;1
    ),
    """",
    IFERROR(TEXTJOIN(CHAR(10),TRUE,FILTER('SUMMARY DATA'!I:I,'SUMMARY DATA'!$D:$D=$C901,'SUMMARY DATA'!$B:$B=""RWS"")),"""")
  )
)"),"")</f>
        <v/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Height="1" spans="1:27">
      <c r="A902" s="2" t="s">
        <v>2502</v>
      </c>
      <c r="B902" s="15">
        <v>46112</v>
      </c>
      <c r="C902" s="2" t="s">
        <v>2503</v>
      </c>
      <c r="D902" s="3">
        <v>99</v>
      </c>
      <c r="E902" s="16" t="str">
        <f>IFERROR(__xludf.DUMMYFUNCTION("IFERROR(
  TEXTJOIN(CHAR(10),TRUE,FILTER('SUMMARY DATA'!E:E,'SUMMARY DATA'!$A:$A=$A902,'SUMMARY DATA'!$C:$C=$B902,'SUMMARY DATA'!$B:$B=""RWS"")),
  IF(
    OR(
      ISNUMBER(SEARCH(""CDM CASH DEPOSIT"",$C902)),
      ISNUMBER(SEARCH(""CASH DEPOSIT"",$C90"&amp;"2)),
      COUNTIFS('SUMMARY DATA'!$D:$D,$C902,'SUMMARY DATA'!$B:$B,""RWS"")&lt;&gt;1
    ),
    """",
    IFERROR(TEXTJOIN(CHAR(10),TRUE,FILTER('SUMMARY DATA'!E:E,'SUMMARY DATA'!$D:$D=$C902,'SUMMARY DATA'!$B:$B=""RWS"")),"""")
  )
)"),"")</f>
        <v/>
      </c>
      <c r="F902" s="17" t="str">
        <f>IFERROR(__xludf.DUMMYFUNCTION("IFERROR(
  TEXTJOIN(CHAR(10),TRUE,FILTER('SUMMARY DATA'!F:F,'SUMMARY DATA'!$A:$A=$A902,'SUMMARY DATA'!$C:$C=$B902,'SUMMARY DATA'!$B:$B=""RWS"")),
  IF(
    OR(
      ISNUMBER(SEARCH(""CDM CASH DEPOSIT"",$C902)),
      ISNUMBER(SEARCH(""CASH DEPOSIT"",$C90"&amp;"2)),
      COUNTIFS('SUMMARY DATA'!$D:$D,$C902,'SUMMARY DATA'!$B:$B,""RWS"")&lt;&gt;1
    ),
    """",
    IFERROR(TEXTJOIN(CHAR(10),TRUE,FILTER('SUMMARY DATA'!F:F,'SUMMARY DATA'!$D:$D=$C902,'SUMMARY DATA'!$B:$B=""RWS"")),"""")
  )
)"),"")</f>
        <v/>
      </c>
      <c r="G902" s="17" t="str">
        <f>IFERROR(__xludf.DUMMYFUNCTION("IFERROR(
  TEXTJOIN(CHAR(10),TRUE,FILTER('SUMMARY DATA'!G:G,'SUMMARY DATA'!$A:$A=$A902,'SUMMARY DATA'!$C:$C=$B902,'SUMMARY DATA'!$B:$B=""RWS"")),
  IF(
    OR(
      ISNUMBER(SEARCH(""CDM CASH DEPOSIT"",$C902)),
      ISNUMBER(SEARCH(""CASH DEPOSIT"",$C90"&amp;"2)),
      COUNTIFS('SUMMARY DATA'!$D:$D,$C902,'SUMMARY DATA'!$B:$B,""RWS"")&lt;&gt;1
    ),
    """",
    IFERROR(TEXTJOIN(CHAR(10),TRUE,FILTER('SUMMARY DATA'!G:G,'SUMMARY DATA'!$D:$D=$C902,'SUMMARY DATA'!$B:$B=""RWS"")),"""")
  )
)"),"")</f>
        <v/>
      </c>
      <c r="H902" s="18" t="str">
        <f>IFERROR(__xludf.DUMMYFUNCTION("IFERROR(
  TEXTJOIN(CHAR(10),TRUE,FILTER('SUMMARY DATA'!H:H,'SUMMARY DATA'!$A:$A=$A902,'SUMMARY DATA'!$C:$C=$B902,'SUMMARY DATA'!$B:$B=""RWS"",'SUMMARY DATA'!$H:$H=$D902)),
  IF(
    OR(
      ISNUMBER(SEARCH(""CDM CASH DEPOSIT"",$C902)),
      ISNUMBER(S"&amp;"EARCH(""CASH DEPOSIT"",$C902))
    ),
    """",
    IFERROR(TEXTJOIN(CHAR(10),TRUE,FILTER('SUMMARY DATA'!H:H,'SUMMARY DATA'!$D:$D=$C902,'SUMMARY DATA'!$B:$B=""RWS"",'SUMMARY DATA'!$H:$H=$D902)),"""")
  )
)"),"")</f>
        <v/>
      </c>
      <c r="I902" s="18" t="str">
        <f>IFERROR(__xludf.DUMMYFUNCTION("IF(H902="""","""",
SUM(ARRAYFORMULA(VALUE(SPLIT(H902,CHAR(10)))))
)"),"")</f>
        <v/>
      </c>
      <c r="J902" s="17" t="str">
        <f>IFERROR(__xludf.DUMMYFUNCTION("IFERROR(
  TEXTJOIN(CHAR(10),TRUE,FILTER('SUMMARY DATA'!I:I,'SUMMARY DATA'!$A:$A=$A902,'SUMMARY DATA'!$C:$C=$B902,'SUMMARY DATA'!$B:$B=""RWS"")),
  IF(
    OR(
      ISNUMBER(SEARCH(""CDM CASH DEPOSIT"",$C902)),
      ISNUMBER(SEARCH(""CASH DEPOSIT"",$C90"&amp;"2)),
      COUNTIFS('SUMMARY DATA'!$D:$D,$C902,'SUMMARY DATA'!$B:$B,""RWS"")&lt;&gt;1
    ),
    """",
    IFERROR(TEXTJOIN(CHAR(10),TRUE,FILTER('SUMMARY DATA'!I:I,'SUMMARY DATA'!$D:$D=$C902,'SUMMARY DATA'!$B:$B=""RWS"")),"""")
  )
)"),"")</f>
        <v/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Height="1" spans="1:27">
      <c r="A903" s="2"/>
      <c r="B903" s="15"/>
      <c r="C903" s="2"/>
      <c r="D903" s="3"/>
      <c r="E903" s="16" t="str">
        <f>IFERROR(__xludf.DUMMYFUNCTION("IFERROR(
  TEXTJOIN(CHAR(10),TRUE,FILTER('SUMMARY DATA'!E:E,'SUMMARY DATA'!$A:$A=$A903,'SUMMARY DATA'!$C:$C=$B903,'SUMMARY DATA'!$B:$B=""RWS"")),
  IF(
    OR(
      ISNUMBER(SEARCH(""CDM CASH DEPOSIT"",$C903)),
      ISNUMBER(SEARCH(""CASH DEPOSIT"",$C90"&amp;"3)),
      COUNTIFS('SUMMARY DATA'!$D:$D,$C903,'SUMMARY DATA'!$B:$B,""RWS"")&lt;&gt;1
    ),
    """",
    IFERROR(TEXTJOIN(CHAR(10),TRUE,FILTER('SUMMARY DATA'!E:E,'SUMMARY DATA'!$D:$D=$C903,'SUMMARY DATA'!$B:$B=""RWS"")),"""")
  )
)"),"")</f>
        <v/>
      </c>
      <c r="F903" s="17" t="str">
        <f>IFERROR(__xludf.DUMMYFUNCTION("IFERROR(
  TEXTJOIN(CHAR(10),TRUE,FILTER('SUMMARY DATA'!F:F,'SUMMARY DATA'!$A:$A=$A903,'SUMMARY DATA'!$C:$C=$B903,'SUMMARY DATA'!$B:$B=""RWS"")),
  IF(
    OR(
      ISNUMBER(SEARCH(""CDM CASH DEPOSIT"",$C903)),
      ISNUMBER(SEARCH(""CASH DEPOSIT"",$C90"&amp;"3)),
      COUNTIFS('SUMMARY DATA'!$D:$D,$C903,'SUMMARY DATA'!$B:$B,""RWS"")&lt;&gt;1
    ),
    """",
    IFERROR(TEXTJOIN(CHAR(10),TRUE,FILTER('SUMMARY DATA'!F:F,'SUMMARY DATA'!$D:$D=$C903,'SUMMARY DATA'!$B:$B=""RWS"")),"""")
  )
)"),"")</f>
        <v/>
      </c>
      <c r="G903" s="17" t="str">
        <f>IFERROR(__xludf.DUMMYFUNCTION("IFERROR(
  TEXTJOIN(CHAR(10),TRUE,FILTER('SUMMARY DATA'!G:G,'SUMMARY DATA'!$A:$A=$A903,'SUMMARY DATA'!$C:$C=$B903,'SUMMARY DATA'!$B:$B=""RWS"")),
  IF(
    OR(
      ISNUMBER(SEARCH(""CDM CASH DEPOSIT"",$C903)),
      ISNUMBER(SEARCH(""CASH DEPOSIT"",$C90"&amp;"3)),
      COUNTIFS('SUMMARY DATA'!$D:$D,$C903,'SUMMARY DATA'!$B:$B,""RWS"")&lt;&gt;1
    ),
    """",
    IFERROR(TEXTJOIN(CHAR(10),TRUE,FILTER('SUMMARY DATA'!G:G,'SUMMARY DATA'!$D:$D=$C903,'SUMMARY DATA'!$B:$B=""RWS"")),"""")
  )
)"),"")</f>
        <v/>
      </c>
      <c r="H903" s="18" t="str">
        <f>IFERROR(__xludf.DUMMYFUNCTION("IFERROR(
  TEXTJOIN(CHAR(10),TRUE,FILTER('SUMMARY DATA'!H:H,'SUMMARY DATA'!$A:$A=$A903,'SUMMARY DATA'!$C:$C=$B903,'SUMMARY DATA'!$B:$B=""RWS"",'SUMMARY DATA'!$H:$H=$D903)),
  IF(
    OR(
      ISNUMBER(SEARCH(""CDM CASH DEPOSIT"",$C903)),
      ISNUMBER(S"&amp;"EARCH(""CASH DEPOSIT"",$C903))
    ),
    """",
    IFERROR(TEXTJOIN(CHAR(10),TRUE,FILTER('SUMMARY DATA'!H:H,'SUMMARY DATA'!$D:$D=$C903,'SUMMARY DATA'!$B:$B=""RWS"",'SUMMARY DATA'!$H:$H=$D903)),"""")
  )
)"),"")</f>
        <v/>
      </c>
      <c r="I903" s="18" t="str">
        <f>IFERROR(__xludf.DUMMYFUNCTION("IF(H903="""","""",
SUM(ARRAYFORMULA(VALUE(SPLIT(H903,CHAR(10)))))
)"),"")</f>
        <v/>
      </c>
      <c r="J903" s="17" t="str">
        <f>IFERROR(__xludf.DUMMYFUNCTION("IFERROR(
  TEXTJOIN(CHAR(10),TRUE,FILTER('SUMMARY DATA'!I:I,'SUMMARY DATA'!$A:$A=$A903,'SUMMARY DATA'!$C:$C=$B903,'SUMMARY DATA'!$B:$B=""RWS"")),
  IF(
    OR(
      ISNUMBER(SEARCH(""CDM CASH DEPOSIT"",$C903)),
      ISNUMBER(SEARCH(""CASH DEPOSIT"",$C90"&amp;"3)),
      COUNTIFS('SUMMARY DATA'!$D:$D,$C903,'SUMMARY DATA'!$B:$B,""RWS"")&lt;&gt;1
    ),
    """",
    IFERROR(TEXTJOIN(CHAR(10),TRUE,FILTER('SUMMARY DATA'!I:I,'SUMMARY DATA'!$D:$D=$C903,'SUMMARY DATA'!$B:$B=""RWS"")),"""")
  )
)"),"")</f>
        <v/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Height="1" spans="1:27">
      <c r="A904" s="2"/>
      <c r="B904" s="15"/>
      <c r="C904" s="2"/>
      <c r="D904" s="3"/>
      <c r="E904" s="16" t="str">
        <f>IFERROR(__xludf.DUMMYFUNCTION("IFERROR(
  TEXTJOIN(CHAR(10),TRUE,FILTER('SUMMARY DATA'!E:E,'SUMMARY DATA'!$A:$A=$A904,'SUMMARY DATA'!$C:$C=$B904,'SUMMARY DATA'!$B:$B=""RWS"")),
  IF(
    OR(
      ISNUMBER(SEARCH(""CDM CASH DEPOSIT"",$C904)),
      ISNUMBER(SEARCH(""CASH DEPOSIT"",$C90"&amp;"4)),
      COUNTIFS('SUMMARY DATA'!$D:$D,$C904,'SUMMARY DATA'!$B:$B,""RWS"")&lt;&gt;1
    ),
    """",
    IFERROR(TEXTJOIN(CHAR(10),TRUE,FILTER('SUMMARY DATA'!E:E,'SUMMARY DATA'!$D:$D=$C904,'SUMMARY DATA'!$B:$B=""RWS"")),"""")
  )
)"),"")</f>
        <v/>
      </c>
      <c r="F904" s="17" t="str">
        <f>IFERROR(__xludf.DUMMYFUNCTION("IFERROR(
  TEXTJOIN(CHAR(10),TRUE,FILTER('SUMMARY DATA'!F:F,'SUMMARY DATA'!$A:$A=$A904,'SUMMARY DATA'!$C:$C=$B904,'SUMMARY DATA'!$B:$B=""RWS"")),
  IF(
    OR(
      ISNUMBER(SEARCH(""CDM CASH DEPOSIT"",$C904)),
      ISNUMBER(SEARCH(""CASH DEPOSIT"",$C90"&amp;"4)),
      COUNTIFS('SUMMARY DATA'!$D:$D,$C904,'SUMMARY DATA'!$B:$B,""RWS"")&lt;&gt;1
    ),
    """",
    IFERROR(TEXTJOIN(CHAR(10),TRUE,FILTER('SUMMARY DATA'!F:F,'SUMMARY DATA'!$D:$D=$C904,'SUMMARY DATA'!$B:$B=""RWS"")),"""")
  )
)"),"")</f>
        <v/>
      </c>
      <c r="G904" s="17" t="str">
        <f>IFERROR(__xludf.DUMMYFUNCTION("IFERROR(
  TEXTJOIN(CHAR(10),TRUE,FILTER('SUMMARY DATA'!G:G,'SUMMARY DATA'!$A:$A=$A904,'SUMMARY DATA'!$C:$C=$B904,'SUMMARY DATA'!$B:$B=""RWS"")),
  IF(
    OR(
      ISNUMBER(SEARCH(""CDM CASH DEPOSIT"",$C904)),
      ISNUMBER(SEARCH(""CASH DEPOSIT"",$C90"&amp;"4)),
      COUNTIFS('SUMMARY DATA'!$D:$D,$C904,'SUMMARY DATA'!$B:$B,""RWS"")&lt;&gt;1
    ),
    """",
    IFERROR(TEXTJOIN(CHAR(10),TRUE,FILTER('SUMMARY DATA'!G:G,'SUMMARY DATA'!$D:$D=$C904,'SUMMARY DATA'!$B:$B=""RWS"")),"""")
  )
)"),"")</f>
        <v/>
      </c>
      <c r="H904" s="18" t="str">
        <f>IFERROR(__xludf.DUMMYFUNCTION("IFERROR(
  TEXTJOIN(CHAR(10),TRUE,FILTER('SUMMARY DATA'!H:H,'SUMMARY DATA'!$A:$A=$A904,'SUMMARY DATA'!$C:$C=$B904,'SUMMARY DATA'!$B:$B=""RWS"",'SUMMARY DATA'!$H:$H=$D904)),
  IF(
    OR(
      ISNUMBER(SEARCH(""CDM CASH DEPOSIT"",$C904)),
      ISNUMBER(S"&amp;"EARCH(""CASH DEPOSIT"",$C904))
    ),
    """",
    IFERROR(TEXTJOIN(CHAR(10),TRUE,FILTER('SUMMARY DATA'!H:H,'SUMMARY DATA'!$D:$D=$C904,'SUMMARY DATA'!$B:$B=""RWS"",'SUMMARY DATA'!$H:$H=$D904)),"""")
  )
)"),"")</f>
        <v/>
      </c>
      <c r="I904" s="18" t="str">
        <f>IFERROR(__xludf.DUMMYFUNCTION("IF(H904="""","""",
SUM(ARRAYFORMULA(VALUE(SPLIT(H904,CHAR(10)))))
)"),"")</f>
        <v/>
      </c>
      <c r="J904" s="17" t="str">
        <f>IFERROR(__xludf.DUMMYFUNCTION("IFERROR(
  TEXTJOIN(CHAR(10),TRUE,FILTER('SUMMARY DATA'!I:I,'SUMMARY DATA'!$A:$A=$A904,'SUMMARY DATA'!$C:$C=$B904,'SUMMARY DATA'!$B:$B=""RWS"")),
  IF(
    OR(
      ISNUMBER(SEARCH(""CDM CASH DEPOSIT"",$C904)),
      ISNUMBER(SEARCH(""CASH DEPOSIT"",$C90"&amp;"4)),
      COUNTIFS('SUMMARY DATA'!$D:$D,$C904,'SUMMARY DATA'!$B:$B,""RWS"")&lt;&gt;1
    ),
    """",
    IFERROR(TEXTJOIN(CHAR(10),TRUE,FILTER('SUMMARY DATA'!I:I,'SUMMARY DATA'!$D:$D=$C904,'SUMMARY DATA'!$B:$B=""RWS"")),"""")
  )
)"),"")</f>
        <v/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Height="1" spans="1:27">
      <c r="A905" s="2"/>
      <c r="B905" s="15"/>
      <c r="C905" s="2"/>
      <c r="D905" s="3"/>
      <c r="E905" s="16" t="str">
        <f>IFERROR(__xludf.DUMMYFUNCTION("IFERROR(
  TEXTJOIN(CHAR(10),TRUE,FILTER('SUMMARY DATA'!E:E,'SUMMARY DATA'!$A:$A=$A905,'SUMMARY DATA'!$C:$C=$B905,'SUMMARY DATA'!$B:$B=""RWS"")),
  IF(
    OR(
      ISNUMBER(SEARCH(""CDM CASH DEPOSIT"",$C905)),
      ISNUMBER(SEARCH(""CASH DEPOSIT"",$C90"&amp;"5)),
      COUNTIFS('SUMMARY DATA'!$D:$D,$C905,'SUMMARY DATA'!$B:$B,""RWS"")&lt;&gt;1
    ),
    """",
    IFERROR(TEXTJOIN(CHAR(10),TRUE,FILTER('SUMMARY DATA'!E:E,'SUMMARY DATA'!$D:$D=$C905,'SUMMARY DATA'!$B:$B=""RWS"")),"""")
  )
)"),"")</f>
        <v/>
      </c>
      <c r="F905" s="17" t="str">
        <f>IFERROR(__xludf.DUMMYFUNCTION("IFERROR(
  TEXTJOIN(CHAR(10),TRUE,FILTER('SUMMARY DATA'!F:F,'SUMMARY DATA'!$A:$A=$A905,'SUMMARY DATA'!$C:$C=$B905,'SUMMARY DATA'!$B:$B=""RWS"")),
  IF(
    OR(
      ISNUMBER(SEARCH(""CDM CASH DEPOSIT"",$C905)),
      ISNUMBER(SEARCH(""CASH DEPOSIT"",$C90"&amp;"5)),
      COUNTIFS('SUMMARY DATA'!$D:$D,$C905,'SUMMARY DATA'!$B:$B,""RWS"")&lt;&gt;1
    ),
    """",
    IFERROR(TEXTJOIN(CHAR(10),TRUE,FILTER('SUMMARY DATA'!F:F,'SUMMARY DATA'!$D:$D=$C905,'SUMMARY DATA'!$B:$B=""RWS"")),"""")
  )
)"),"")</f>
        <v/>
      </c>
      <c r="G905" s="17" t="str">
        <f>IFERROR(__xludf.DUMMYFUNCTION("IFERROR(
  TEXTJOIN(CHAR(10),TRUE,FILTER('SUMMARY DATA'!G:G,'SUMMARY DATA'!$A:$A=$A905,'SUMMARY DATA'!$C:$C=$B905,'SUMMARY DATA'!$B:$B=""RWS"")),
  IF(
    OR(
      ISNUMBER(SEARCH(""CDM CASH DEPOSIT"",$C905)),
      ISNUMBER(SEARCH(""CASH DEPOSIT"",$C90"&amp;"5)),
      COUNTIFS('SUMMARY DATA'!$D:$D,$C905,'SUMMARY DATA'!$B:$B,""RWS"")&lt;&gt;1
    ),
    """",
    IFERROR(TEXTJOIN(CHAR(10),TRUE,FILTER('SUMMARY DATA'!G:G,'SUMMARY DATA'!$D:$D=$C905,'SUMMARY DATA'!$B:$B=""RWS"")),"""")
  )
)"),"")</f>
        <v/>
      </c>
      <c r="H905" s="18" t="str">
        <f>IFERROR(__xludf.DUMMYFUNCTION("IFERROR(
  TEXTJOIN(CHAR(10),TRUE,FILTER('SUMMARY DATA'!H:H,'SUMMARY DATA'!$A:$A=$A905,'SUMMARY DATA'!$C:$C=$B905,'SUMMARY DATA'!$B:$B=""RWS"",'SUMMARY DATA'!$H:$H=$D905)),
  IF(
    OR(
      ISNUMBER(SEARCH(""CDM CASH DEPOSIT"",$C905)),
      ISNUMBER(S"&amp;"EARCH(""CASH DEPOSIT"",$C905))
    ),
    """",
    IFERROR(TEXTJOIN(CHAR(10),TRUE,FILTER('SUMMARY DATA'!H:H,'SUMMARY DATA'!$D:$D=$C905,'SUMMARY DATA'!$B:$B=""RWS"",'SUMMARY DATA'!$H:$H=$D905)),"""")
  )
)"),"")</f>
        <v/>
      </c>
      <c r="I905" s="18" t="str">
        <f>IFERROR(__xludf.DUMMYFUNCTION("IF(H905="""","""",
SUM(ARRAYFORMULA(VALUE(SPLIT(H905,CHAR(10)))))
)"),"")</f>
        <v/>
      </c>
      <c r="J905" s="17" t="str">
        <f>IFERROR(__xludf.DUMMYFUNCTION("IFERROR(
  TEXTJOIN(CHAR(10),TRUE,FILTER('SUMMARY DATA'!I:I,'SUMMARY DATA'!$A:$A=$A905,'SUMMARY DATA'!$C:$C=$B905,'SUMMARY DATA'!$B:$B=""RWS"")),
  IF(
    OR(
      ISNUMBER(SEARCH(""CDM CASH DEPOSIT"",$C905)),
      ISNUMBER(SEARCH(""CASH DEPOSIT"",$C90"&amp;"5)),
      COUNTIFS('SUMMARY DATA'!$D:$D,$C905,'SUMMARY DATA'!$B:$B,""RWS"")&lt;&gt;1
    ),
    """",
    IFERROR(TEXTJOIN(CHAR(10),TRUE,FILTER('SUMMARY DATA'!I:I,'SUMMARY DATA'!$D:$D=$C905,'SUMMARY DATA'!$B:$B=""RWS"")),"""")
  )
)"),"")</f>
        <v/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Height="1" spans="1:27">
      <c r="A906" s="2"/>
      <c r="B906" s="15"/>
      <c r="C906" s="2"/>
      <c r="D906" s="3"/>
      <c r="E906" s="16" t="str">
        <f>IFERROR(__xludf.DUMMYFUNCTION("IFERROR(
  TEXTJOIN(CHAR(10),TRUE,FILTER('SUMMARY DATA'!E:E,'SUMMARY DATA'!$A:$A=$A906,'SUMMARY DATA'!$C:$C=$B906,'SUMMARY DATA'!$B:$B=""RWS"")),
  IF(
    OR(
      ISNUMBER(SEARCH(""CDM CASH DEPOSIT"",$C906)),
      ISNUMBER(SEARCH(""CASH DEPOSIT"",$C90"&amp;"6)),
      COUNTIFS('SUMMARY DATA'!$D:$D,$C906,'SUMMARY DATA'!$B:$B,""RWS"")&lt;&gt;1
    ),
    """",
    IFERROR(TEXTJOIN(CHAR(10),TRUE,FILTER('SUMMARY DATA'!E:E,'SUMMARY DATA'!$D:$D=$C906,'SUMMARY DATA'!$B:$B=""RWS"")),"""")
  )
)"),"")</f>
        <v/>
      </c>
      <c r="F906" s="17" t="str">
        <f>IFERROR(__xludf.DUMMYFUNCTION("IFERROR(
  TEXTJOIN(CHAR(10),TRUE,FILTER('SUMMARY DATA'!F:F,'SUMMARY DATA'!$A:$A=$A906,'SUMMARY DATA'!$C:$C=$B906,'SUMMARY DATA'!$B:$B=""RWS"")),
  IF(
    OR(
      ISNUMBER(SEARCH(""CDM CASH DEPOSIT"",$C906)),
      ISNUMBER(SEARCH(""CASH DEPOSIT"",$C90"&amp;"6)),
      COUNTIFS('SUMMARY DATA'!$D:$D,$C906,'SUMMARY DATA'!$B:$B,""RWS"")&lt;&gt;1
    ),
    """",
    IFERROR(TEXTJOIN(CHAR(10),TRUE,FILTER('SUMMARY DATA'!F:F,'SUMMARY DATA'!$D:$D=$C906,'SUMMARY DATA'!$B:$B=""RWS"")),"""")
  )
)"),"")</f>
        <v/>
      </c>
      <c r="G906" s="17" t="str">
        <f>IFERROR(__xludf.DUMMYFUNCTION("IFERROR(
  TEXTJOIN(CHAR(10),TRUE,FILTER('SUMMARY DATA'!G:G,'SUMMARY DATA'!$A:$A=$A906,'SUMMARY DATA'!$C:$C=$B906,'SUMMARY DATA'!$B:$B=""RWS"")),
  IF(
    OR(
      ISNUMBER(SEARCH(""CDM CASH DEPOSIT"",$C906)),
      ISNUMBER(SEARCH(""CASH DEPOSIT"",$C90"&amp;"6)),
      COUNTIFS('SUMMARY DATA'!$D:$D,$C906,'SUMMARY DATA'!$B:$B,""RWS"")&lt;&gt;1
    ),
    """",
    IFERROR(TEXTJOIN(CHAR(10),TRUE,FILTER('SUMMARY DATA'!G:G,'SUMMARY DATA'!$D:$D=$C906,'SUMMARY DATA'!$B:$B=""RWS"")),"""")
  )
)"),"")</f>
        <v/>
      </c>
      <c r="H906" s="18" t="str">
        <f>IFERROR(__xludf.DUMMYFUNCTION("IFERROR(
  TEXTJOIN(CHAR(10),TRUE,FILTER('SUMMARY DATA'!H:H,'SUMMARY DATA'!$A:$A=$A906,'SUMMARY DATA'!$C:$C=$B906,'SUMMARY DATA'!$B:$B=""RWS"",'SUMMARY DATA'!$H:$H=$D906)),
  IF(
    OR(
      ISNUMBER(SEARCH(""CDM CASH DEPOSIT"",$C906)),
      ISNUMBER(S"&amp;"EARCH(""CASH DEPOSIT"",$C906))
    ),
    """",
    IFERROR(TEXTJOIN(CHAR(10),TRUE,FILTER('SUMMARY DATA'!H:H,'SUMMARY DATA'!$D:$D=$C906,'SUMMARY DATA'!$B:$B=""RWS"",'SUMMARY DATA'!$H:$H=$D906)),"""")
  )
)"),"")</f>
        <v/>
      </c>
      <c r="I906" s="18" t="str">
        <f>IFERROR(__xludf.DUMMYFUNCTION("IF(H906="""","""",
SUM(ARRAYFORMULA(VALUE(SPLIT(H906,CHAR(10)))))
)"),"")</f>
        <v/>
      </c>
      <c r="J906" s="17" t="str">
        <f>IFERROR(__xludf.DUMMYFUNCTION("IFERROR(
  TEXTJOIN(CHAR(10),TRUE,FILTER('SUMMARY DATA'!I:I,'SUMMARY DATA'!$A:$A=$A906,'SUMMARY DATA'!$C:$C=$B906,'SUMMARY DATA'!$B:$B=""RWS"")),
  IF(
    OR(
      ISNUMBER(SEARCH(""CDM CASH DEPOSIT"",$C906)),
      ISNUMBER(SEARCH(""CASH DEPOSIT"",$C90"&amp;"6)),
      COUNTIFS('SUMMARY DATA'!$D:$D,$C906,'SUMMARY DATA'!$B:$B,""RWS"")&lt;&gt;1
    ),
    """",
    IFERROR(TEXTJOIN(CHAR(10),TRUE,FILTER('SUMMARY DATA'!I:I,'SUMMARY DATA'!$D:$D=$C906,'SUMMARY DATA'!$B:$B=""RWS"")),"""")
  )
)"),"")</f>
        <v/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Height="1" spans="1:27">
      <c r="A907" s="2"/>
      <c r="B907" s="15"/>
      <c r="C907" s="2"/>
      <c r="D907" s="3"/>
      <c r="E907" s="16" t="str">
        <f>IFERROR(__xludf.DUMMYFUNCTION("IFERROR(
  TEXTJOIN(CHAR(10),TRUE,FILTER('SUMMARY DATA'!E:E,'SUMMARY DATA'!$A:$A=$A907,'SUMMARY DATA'!$C:$C=$B907,'SUMMARY DATA'!$B:$B=""RWS"")),
  IF(
    OR(
      ISNUMBER(SEARCH(""CDM CASH DEPOSIT"",$C907)),
      ISNUMBER(SEARCH(""CASH DEPOSIT"",$C90"&amp;"7)),
      COUNTIFS('SUMMARY DATA'!$D:$D,$C907,'SUMMARY DATA'!$B:$B,""RWS"")&lt;&gt;1
    ),
    """",
    IFERROR(TEXTJOIN(CHAR(10),TRUE,FILTER('SUMMARY DATA'!E:E,'SUMMARY DATA'!$D:$D=$C907,'SUMMARY DATA'!$B:$B=""RWS"")),"""")
  )
)"),"")</f>
        <v/>
      </c>
      <c r="F907" s="17" t="str">
        <f>IFERROR(__xludf.DUMMYFUNCTION("IFERROR(
  TEXTJOIN(CHAR(10),TRUE,FILTER('SUMMARY DATA'!F:F,'SUMMARY DATA'!$A:$A=$A907,'SUMMARY DATA'!$C:$C=$B907,'SUMMARY DATA'!$B:$B=""RWS"")),
  IF(
    OR(
      ISNUMBER(SEARCH(""CDM CASH DEPOSIT"",$C907)),
      ISNUMBER(SEARCH(""CASH DEPOSIT"",$C90"&amp;"7)),
      COUNTIFS('SUMMARY DATA'!$D:$D,$C907,'SUMMARY DATA'!$B:$B,""RWS"")&lt;&gt;1
    ),
    """",
    IFERROR(TEXTJOIN(CHAR(10),TRUE,FILTER('SUMMARY DATA'!F:F,'SUMMARY DATA'!$D:$D=$C907,'SUMMARY DATA'!$B:$B=""RWS"")),"""")
  )
)"),"")</f>
        <v/>
      </c>
      <c r="G907" s="17" t="str">
        <f>IFERROR(__xludf.DUMMYFUNCTION("IFERROR(
  TEXTJOIN(CHAR(10),TRUE,FILTER('SUMMARY DATA'!G:G,'SUMMARY DATA'!$A:$A=$A907,'SUMMARY DATA'!$C:$C=$B907,'SUMMARY DATA'!$B:$B=""RWS"")),
  IF(
    OR(
      ISNUMBER(SEARCH(""CDM CASH DEPOSIT"",$C907)),
      ISNUMBER(SEARCH(""CASH DEPOSIT"",$C90"&amp;"7)),
      COUNTIFS('SUMMARY DATA'!$D:$D,$C907,'SUMMARY DATA'!$B:$B,""RWS"")&lt;&gt;1
    ),
    """",
    IFERROR(TEXTJOIN(CHAR(10),TRUE,FILTER('SUMMARY DATA'!G:G,'SUMMARY DATA'!$D:$D=$C907,'SUMMARY DATA'!$B:$B=""RWS"")),"""")
  )
)"),"")</f>
        <v/>
      </c>
      <c r="H907" s="18" t="str">
        <f>IFERROR(__xludf.DUMMYFUNCTION("IFERROR(
  TEXTJOIN(CHAR(10),TRUE,FILTER('SUMMARY DATA'!H:H,'SUMMARY DATA'!$A:$A=$A907,'SUMMARY DATA'!$C:$C=$B907,'SUMMARY DATA'!$B:$B=""RWS"",'SUMMARY DATA'!$H:$H=$D907)),
  IF(
    OR(
      ISNUMBER(SEARCH(""CDM CASH DEPOSIT"",$C907)),
      ISNUMBER(S"&amp;"EARCH(""CASH DEPOSIT"",$C907))
    ),
    """",
    IFERROR(TEXTJOIN(CHAR(10),TRUE,FILTER('SUMMARY DATA'!H:H,'SUMMARY DATA'!$D:$D=$C907,'SUMMARY DATA'!$B:$B=""RWS"",'SUMMARY DATA'!$H:$H=$D907)),"""")
  )
)"),"")</f>
        <v/>
      </c>
      <c r="I907" s="18" t="str">
        <f>IFERROR(__xludf.DUMMYFUNCTION("IF(H907="""","""",
SUM(ARRAYFORMULA(VALUE(SPLIT(H907,CHAR(10)))))
)"),"")</f>
        <v/>
      </c>
      <c r="J907" s="17" t="str">
        <f>IFERROR(__xludf.DUMMYFUNCTION("IFERROR(
  TEXTJOIN(CHAR(10),TRUE,FILTER('SUMMARY DATA'!I:I,'SUMMARY DATA'!$A:$A=$A907,'SUMMARY DATA'!$C:$C=$B907,'SUMMARY DATA'!$B:$B=""RWS"")),
  IF(
    OR(
      ISNUMBER(SEARCH(""CDM CASH DEPOSIT"",$C907)),
      ISNUMBER(SEARCH(""CASH DEPOSIT"",$C90"&amp;"7)),
      COUNTIFS('SUMMARY DATA'!$D:$D,$C907,'SUMMARY DATA'!$B:$B,""RWS"")&lt;&gt;1
    ),
    """",
    IFERROR(TEXTJOIN(CHAR(10),TRUE,FILTER('SUMMARY DATA'!I:I,'SUMMARY DATA'!$D:$D=$C907,'SUMMARY DATA'!$B:$B=""RWS"")),"""")
  )
)"),"")</f>
        <v/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Height="1" spans="1:27">
      <c r="A908" s="2"/>
      <c r="B908" s="15"/>
      <c r="C908" s="2"/>
      <c r="D908" s="3"/>
      <c r="E908" s="16" t="str">
        <f>IFERROR(__xludf.DUMMYFUNCTION("IFERROR(
  TEXTJOIN(CHAR(10),TRUE,FILTER('SUMMARY DATA'!E:E,'SUMMARY DATA'!$A:$A=$A908,'SUMMARY DATA'!$C:$C=$B908,'SUMMARY DATA'!$B:$B=""RWS"")),
  IF(
    OR(
      ISNUMBER(SEARCH(""CDM CASH DEPOSIT"",$C908)),
      ISNUMBER(SEARCH(""CASH DEPOSIT"",$C90"&amp;"8)),
      COUNTIFS('SUMMARY DATA'!$D:$D,$C908,'SUMMARY DATA'!$B:$B,""RWS"")&lt;&gt;1
    ),
    """",
    IFERROR(TEXTJOIN(CHAR(10),TRUE,FILTER('SUMMARY DATA'!E:E,'SUMMARY DATA'!$D:$D=$C908,'SUMMARY DATA'!$B:$B=""RWS"")),"""")
  )
)"),"")</f>
        <v/>
      </c>
      <c r="F908" s="17" t="str">
        <f>IFERROR(__xludf.DUMMYFUNCTION("IFERROR(
  TEXTJOIN(CHAR(10),TRUE,FILTER('SUMMARY DATA'!F:F,'SUMMARY DATA'!$A:$A=$A908,'SUMMARY DATA'!$C:$C=$B908,'SUMMARY DATA'!$B:$B=""RWS"")),
  IF(
    OR(
      ISNUMBER(SEARCH(""CDM CASH DEPOSIT"",$C908)),
      ISNUMBER(SEARCH(""CASH DEPOSIT"",$C90"&amp;"8)),
      COUNTIFS('SUMMARY DATA'!$D:$D,$C908,'SUMMARY DATA'!$B:$B,""RWS"")&lt;&gt;1
    ),
    """",
    IFERROR(TEXTJOIN(CHAR(10),TRUE,FILTER('SUMMARY DATA'!F:F,'SUMMARY DATA'!$D:$D=$C908,'SUMMARY DATA'!$B:$B=""RWS"")),"""")
  )
)"),"")</f>
        <v/>
      </c>
      <c r="G908" s="17" t="str">
        <f>IFERROR(__xludf.DUMMYFUNCTION("IFERROR(
  TEXTJOIN(CHAR(10),TRUE,FILTER('SUMMARY DATA'!G:G,'SUMMARY DATA'!$A:$A=$A908,'SUMMARY DATA'!$C:$C=$B908,'SUMMARY DATA'!$B:$B=""RWS"")),
  IF(
    OR(
      ISNUMBER(SEARCH(""CDM CASH DEPOSIT"",$C908)),
      ISNUMBER(SEARCH(""CASH DEPOSIT"",$C90"&amp;"8)),
      COUNTIFS('SUMMARY DATA'!$D:$D,$C908,'SUMMARY DATA'!$B:$B,""RWS"")&lt;&gt;1
    ),
    """",
    IFERROR(TEXTJOIN(CHAR(10),TRUE,FILTER('SUMMARY DATA'!G:G,'SUMMARY DATA'!$D:$D=$C908,'SUMMARY DATA'!$B:$B=""RWS"")),"""")
  )
)"),"")</f>
        <v/>
      </c>
      <c r="H908" s="18" t="str">
        <f>IFERROR(__xludf.DUMMYFUNCTION("IFERROR(
  TEXTJOIN(CHAR(10),TRUE,FILTER('SUMMARY DATA'!H:H,'SUMMARY DATA'!$A:$A=$A908,'SUMMARY DATA'!$C:$C=$B908,'SUMMARY DATA'!$B:$B=""RWS"",'SUMMARY DATA'!$H:$H=$D908)),
  IF(
    OR(
      ISNUMBER(SEARCH(""CDM CASH DEPOSIT"",$C908)),
      ISNUMBER(S"&amp;"EARCH(""CASH DEPOSIT"",$C908))
    ),
    """",
    IFERROR(TEXTJOIN(CHAR(10),TRUE,FILTER('SUMMARY DATA'!H:H,'SUMMARY DATA'!$D:$D=$C908,'SUMMARY DATA'!$B:$B=""RWS"",'SUMMARY DATA'!$H:$H=$D908)),"""")
  )
)"),"")</f>
        <v/>
      </c>
      <c r="I908" s="18" t="str">
        <f>IFERROR(__xludf.DUMMYFUNCTION("IF(H908="""","""",
SUM(ARRAYFORMULA(VALUE(SPLIT(H908,CHAR(10)))))
)"),"")</f>
        <v/>
      </c>
      <c r="J908" s="17" t="str">
        <f>IFERROR(__xludf.DUMMYFUNCTION("IFERROR(
  TEXTJOIN(CHAR(10),TRUE,FILTER('SUMMARY DATA'!I:I,'SUMMARY DATA'!$A:$A=$A908,'SUMMARY DATA'!$C:$C=$B908,'SUMMARY DATA'!$B:$B=""RWS"")),
  IF(
    OR(
      ISNUMBER(SEARCH(""CDM CASH DEPOSIT"",$C908)),
      ISNUMBER(SEARCH(""CASH DEPOSIT"",$C90"&amp;"8)),
      COUNTIFS('SUMMARY DATA'!$D:$D,$C908,'SUMMARY DATA'!$B:$B,""RWS"")&lt;&gt;1
    ),
    """",
    IFERROR(TEXTJOIN(CHAR(10),TRUE,FILTER('SUMMARY DATA'!I:I,'SUMMARY DATA'!$D:$D=$C908,'SUMMARY DATA'!$B:$B=""RWS"")),"""")
  )
)"),"")</f>
        <v/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Height="1" spans="1:27">
      <c r="A909" s="2"/>
      <c r="B909" s="15"/>
      <c r="C909" s="2"/>
      <c r="D909" s="3"/>
      <c r="E909" s="16" t="str">
        <f>IFERROR(__xludf.DUMMYFUNCTION("IFERROR(
  TEXTJOIN(CHAR(10),TRUE,FILTER('SUMMARY DATA'!E:E,'SUMMARY DATA'!$A:$A=$A909,'SUMMARY DATA'!$C:$C=$B909,'SUMMARY DATA'!$B:$B=""RWS"")),
  IF(
    OR(
      ISNUMBER(SEARCH(""CDM CASH DEPOSIT"",$C909)),
      ISNUMBER(SEARCH(""CASH DEPOSIT"",$C90"&amp;"9)),
      COUNTIFS('SUMMARY DATA'!$D:$D,$C909,'SUMMARY DATA'!$B:$B,""RWS"")&lt;&gt;1
    ),
    """",
    IFERROR(TEXTJOIN(CHAR(10),TRUE,FILTER('SUMMARY DATA'!E:E,'SUMMARY DATA'!$D:$D=$C909,'SUMMARY DATA'!$B:$B=""RWS"")),"""")
  )
)"),"")</f>
        <v/>
      </c>
      <c r="F909" s="17" t="str">
        <f>IFERROR(__xludf.DUMMYFUNCTION("IFERROR(
  TEXTJOIN(CHAR(10),TRUE,FILTER('SUMMARY DATA'!F:F,'SUMMARY DATA'!$A:$A=$A909,'SUMMARY DATA'!$C:$C=$B909,'SUMMARY DATA'!$B:$B=""RWS"")),
  IF(
    OR(
      ISNUMBER(SEARCH(""CDM CASH DEPOSIT"",$C909)),
      ISNUMBER(SEARCH(""CASH DEPOSIT"",$C90"&amp;"9)),
      COUNTIFS('SUMMARY DATA'!$D:$D,$C909,'SUMMARY DATA'!$B:$B,""RWS"")&lt;&gt;1
    ),
    """",
    IFERROR(TEXTJOIN(CHAR(10),TRUE,FILTER('SUMMARY DATA'!F:F,'SUMMARY DATA'!$D:$D=$C909,'SUMMARY DATA'!$B:$B=""RWS"")),"""")
  )
)"),"")</f>
        <v/>
      </c>
      <c r="G909" s="17" t="str">
        <f>IFERROR(__xludf.DUMMYFUNCTION("IFERROR(
  TEXTJOIN(CHAR(10),TRUE,FILTER('SUMMARY DATA'!G:G,'SUMMARY DATA'!$A:$A=$A909,'SUMMARY DATA'!$C:$C=$B909,'SUMMARY DATA'!$B:$B=""RWS"")),
  IF(
    OR(
      ISNUMBER(SEARCH(""CDM CASH DEPOSIT"",$C909)),
      ISNUMBER(SEARCH(""CASH DEPOSIT"",$C90"&amp;"9)),
      COUNTIFS('SUMMARY DATA'!$D:$D,$C909,'SUMMARY DATA'!$B:$B,""RWS"")&lt;&gt;1
    ),
    """",
    IFERROR(TEXTJOIN(CHAR(10),TRUE,FILTER('SUMMARY DATA'!G:G,'SUMMARY DATA'!$D:$D=$C909,'SUMMARY DATA'!$B:$B=""RWS"")),"""")
  )
)"),"")</f>
        <v/>
      </c>
      <c r="H909" s="18" t="str">
        <f>IFERROR(__xludf.DUMMYFUNCTION("IFERROR(
  TEXTJOIN(CHAR(10),TRUE,FILTER('SUMMARY DATA'!H:H,'SUMMARY DATA'!$A:$A=$A909,'SUMMARY DATA'!$C:$C=$B909,'SUMMARY DATA'!$B:$B=""RWS"",'SUMMARY DATA'!$H:$H=$D909)),
  IF(
    OR(
      ISNUMBER(SEARCH(""CDM CASH DEPOSIT"",$C909)),
      ISNUMBER(S"&amp;"EARCH(""CASH DEPOSIT"",$C909))
    ),
    """",
    IFERROR(TEXTJOIN(CHAR(10),TRUE,FILTER('SUMMARY DATA'!H:H,'SUMMARY DATA'!$D:$D=$C909,'SUMMARY DATA'!$B:$B=""RWS"",'SUMMARY DATA'!$H:$H=$D909)),"""")
  )
)"),"")</f>
        <v/>
      </c>
      <c r="I909" s="18" t="str">
        <f>IFERROR(__xludf.DUMMYFUNCTION("IF(H909="""","""",
SUM(ARRAYFORMULA(VALUE(SPLIT(H909,CHAR(10)))))
)"),"")</f>
        <v/>
      </c>
      <c r="J909" s="17" t="str">
        <f>IFERROR(__xludf.DUMMYFUNCTION("IFERROR(
  TEXTJOIN(CHAR(10),TRUE,FILTER('SUMMARY DATA'!I:I,'SUMMARY DATA'!$A:$A=$A909,'SUMMARY DATA'!$C:$C=$B909,'SUMMARY DATA'!$B:$B=""RWS"")),
  IF(
    OR(
      ISNUMBER(SEARCH(""CDM CASH DEPOSIT"",$C909)),
      ISNUMBER(SEARCH(""CASH DEPOSIT"",$C90"&amp;"9)),
      COUNTIFS('SUMMARY DATA'!$D:$D,$C909,'SUMMARY DATA'!$B:$B,""RWS"")&lt;&gt;1
    ),
    """",
    IFERROR(TEXTJOIN(CHAR(10),TRUE,FILTER('SUMMARY DATA'!I:I,'SUMMARY DATA'!$D:$D=$C909,'SUMMARY DATA'!$B:$B=""RWS"")),"""")
  )
)"),"")</f>
        <v/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Height="1" spans="1:27">
      <c r="A910" s="2"/>
      <c r="B910" s="15"/>
      <c r="C910" s="2"/>
      <c r="D910" s="3"/>
      <c r="E910" s="16" t="str">
        <f>IFERROR(__xludf.DUMMYFUNCTION("IFERROR(
  TEXTJOIN(CHAR(10),TRUE,FILTER('SUMMARY DATA'!E:E,'SUMMARY DATA'!$A:$A=$A910,'SUMMARY DATA'!$C:$C=$B910,'SUMMARY DATA'!$B:$B=""RWS"")),
  IF(
    OR(
      ISNUMBER(SEARCH(""CDM CASH DEPOSIT"",$C910)),
      ISNUMBER(SEARCH(""CASH DEPOSIT"",$C91"&amp;"0)),
      COUNTIFS('SUMMARY DATA'!$D:$D,$C910,'SUMMARY DATA'!$B:$B,""RWS"")&lt;&gt;1
    ),
    """",
    IFERROR(TEXTJOIN(CHAR(10),TRUE,FILTER('SUMMARY DATA'!E:E,'SUMMARY DATA'!$D:$D=$C910,'SUMMARY DATA'!$B:$B=""RWS"")),"""")
  )
)"),"")</f>
        <v/>
      </c>
      <c r="F910" s="17" t="str">
        <f>IFERROR(__xludf.DUMMYFUNCTION("IFERROR(
  TEXTJOIN(CHAR(10),TRUE,FILTER('SUMMARY DATA'!F:F,'SUMMARY DATA'!$A:$A=$A910,'SUMMARY DATA'!$C:$C=$B910,'SUMMARY DATA'!$B:$B=""RWS"")),
  IF(
    OR(
      ISNUMBER(SEARCH(""CDM CASH DEPOSIT"",$C910)),
      ISNUMBER(SEARCH(""CASH DEPOSIT"",$C91"&amp;"0)),
      COUNTIFS('SUMMARY DATA'!$D:$D,$C910,'SUMMARY DATA'!$B:$B,""RWS"")&lt;&gt;1
    ),
    """",
    IFERROR(TEXTJOIN(CHAR(10),TRUE,FILTER('SUMMARY DATA'!F:F,'SUMMARY DATA'!$D:$D=$C910,'SUMMARY DATA'!$B:$B=""RWS"")),"""")
  )
)"),"")</f>
        <v/>
      </c>
      <c r="G910" s="17" t="str">
        <f>IFERROR(__xludf.DUMMYFUNCTION("IFERROR(
  TEXTJOIN(CHAR(10),TRUE,FILTER('SUMMARY DATA'!G:G,'SUMMARY DATA'!$A:$A=$A910,'SUMMARY DATA'!$C:$C=$B910,'SUMMARY DATA'!$B:$B=""RWS"")),
  IF(
    OR(
      ISNUMBER(SEARCH(""CDM CASH DEPOSIT"",$C910)),
      ISNUMBER(SEARCH(""CASH DEPOSIT"",$C91"&amp;"0)),
      COUNTIFS('SUMMARY DATA'!$D:$D,$C910,'SUMMARY DATA'!$B:$B,""RWS"")&lt;&gt;1
    ),
    """",
    IFERROR(TEXTJOIN(CHAR(10),TRUE,FILTER('SUMMARY DATA'!G:G,'SUMMARY DATA'!$D:$D=$C910,'SUMMARY DATA'!$B:$B=""RWS"")),"""")
  )
)"),"")</f>
        <v/>
      </c>
      <c r="H910" s="18" t="str">
        <f>IFERROR(__xludf.DUMMYFUNCTION("IFERROR(
  TEXTJOIN(CHAR(10),TRUE,FILTER('SUMMARY DATA'!H:H,'SUMMARY DATA'!$A:$A=$A910,'SUMMARY DATA'!$C:$C=$B910,'SUMMARY DATA'!$B:$B=""RWS"",'SUMMARY DATA'!$H:$H=$D910)),
  IF(
    OR(
      ISNUMBER(SEARCH(""CDM CASH DEPOSIT"",$C910)),
      ISNUMBER(S"&amp;"EARCH(""CASH DEPOSIT"",$C910))
    ),
    """",
    IFERROR(TEXTJOIN(CHAR(10),TRUE,FILTER('SUMMARY DATA'!H:H,'SUMMARY DATA'!$D:$D=$C910,'SUMMARY DATA'!$B:$B=""RWS"",'SUMMARY DATA'!$H:$H=$D910)),"""")
  )
)"),"")</f>
        <v/>
      </c>
      <c r="I910" s="18" t="str">
        <f>IFERROR(__xludf.DUMMYFUNCTION("IF(H910="""","""",
SUM(ARRAYFORMULA(VALUE(SPLIT(H910,CHAR(10)))))
)"),"")</f>
        <v/>
      </c>
      <c r="J910" s="17" t="str">
        <f>IFERROR(__xludf.DUMMYFUNCTION("IFERROR(
  TEXTJOIN(CHAR(10),TRUE,FILTER('SUMMARY DATA'!I:I,'SUMMARY DATA'!$A:$A=$A910,'SUMMARY DATA'!$C:$C=$B910,'SUMMARY DATA'!$B:$B=""RWS"")),
  IF(
    OR(
      ISNUMBER(SEARCH(""CDM CASH DEPOSIT"",$C910)),
      ISNUMBER(SEARCH(""CASH DEPOSIT"",$C91"&amp;"0)),
      COUNTIFS('SUMMARY DATA'!$D:$D,$C910,'SUMMARY DATA'!$B:$B,""RWS"")&lt;&gt;1
    ),
    """",
    IFERROR(TEXTJOIN(CHAR(10),TRUE,FILTER('SUMMARY DATA'!I:I,'SUMMARY DATA'!$D:$D=$C910,'SUMMARY DATA'!$B:$B=""RWS"")),"""")
  )
)"),"")</f>
        <v/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Height="1" spans="1:27">
      <c r="A911" s="2"/>
      <c r="B911" s="15"/>
      <c r="C911" s="2"/>
      <c r="D911" s="3"/>
      <c r="E911" s="16" t="str">
        <f>IFERROR(__xludf.DUMMYFUNCTION("IFERROR(
  TEXTJOIN(CHAR(10),TRUE,FILTER('SUMMARY DATA'!E:E,'SUMMARY DATA'!$A:$A=$A911,'SUMMARY DATA'!$C:$C=$B911,'SUMMARY DATA'!$B:$B=""RWS"")),
  IF(
    OR(
      ISNUMBER(SEARCH(""CDM CASH DEPOSIT"",$C911)),
      ISNUMBER(SEARCH(""CASH DEPOSIT"",$C91"&amp;"1)),
      COUNTIFS('SUMMARY DATA'!$D:$D,$C911,'SUMMARY DATA'!$B:$B,""RWS"")&lt;&gt;1
    ),
    """",
    IFERROR(TEXTJOIN(CHAR(10),TRUE,FILTER('SUMMARY DATA'!E:E,'SUMMARY DATA'!$D:$D=$C911,'SUMMARY DATA'!$B:$B=""RWS"")),"""")
  )
)"),"")</f>
        <v/>
      </c>
      <c r="F911" s="17" t="str">
        <f>IFERROR(__xludf.DUMMYFUNCTION("IFERROR(
  TEXTJOIN(CHAR(10),TRUE,FILTER('SUMMARY DATA'!F:F,'SUMMARY DATA'!$A:$A=$A911,'SUMMARY DATA'!$C:$C=$B911,'SUMMARY DATA'!$B:$B=""RWS"")),
  IF(
    OR(
      ISNUMBER(SEARCH(""CDM CASH DEPOSIT"",$C911)),
      ISNUMBER(SEARCH(""CASH DEPOSIT"",$C91"&amp;"1)),
      COUNTIFS('SUMMARY DATA'!$D:$D,$C911,'SUMMARY DATA'!$B:$B,""RWS"")&lt;&gt;1
    ),
    """",
    IFERROR(TEXTJOIN(CHAR(10),TRUE,FILTER('SUMMARY DATA'!F:F,'SUMMARY DATA'!$D:$D=$C911,'SUMMARY DATA'!$B:$B=""RWS"")),"""")
  )
)"),"")</f>
        <v/>
      </c>
      <c r="G911" s="17" t="str">
        <f>IFERROR(__xludf.DUMMYFUNCTION("IFERROR(
  TEXTJOIN(CHAR(10),TRUE,FILTER('SUMMARY DATA'!G:G,'SUMMARY DATA'!$A:$A=$A911,'SUMMARY DATA'!$C:$C=$B911,'SUMMARY DATA'!$B:$B=""RWS"")),
  IF(
    OR(
      ISNUMBER(SEARCH(""CDM CASH DEPOSIT"",$C911)),
      ISNUMBER(SEARCH(""CASH DEPOSIT"",$C91"&amp;"1)),
      COUNTIFS('SUMMARY DATA'!$D:$D,$C911,'SUMMARY DATA'!$B:$B,""RWS"")&lt;&gt;1
    ),
    """",
    IFERROR(TEXTJOIN(CHAR(10),TRUE,FILTER('SUMMARY DATA'!G:G,'SUMMARY DATA'!$D:$D=$C911,'SUMMARY DATA'!$B:$B=""RWS"")),"""")
  )
)"),"")</f>
        <v/>
      </c>
      <c r="H911" s="18" t="str">
        <f>IFERROR(__xludf.DUMMYFUNCTION("IFERROR(
  TEXTJOIN(CHAR(10),TRUE,FILTER('SUMMARY DATA'!H:H,'SUMMARY DATA'!$A:$A=$A911,'SUMMARY DATA'!$C:$C=$B911,'SUMMARY DATA'!$B:$B=""RWS"",'SUMMARY DATA'!$H:$H=$D911)),
  IF(
    OR(
      ISNUMBER(SEARCH(""CDM CASH DEPOSIT"",$C911)),
      ISNUMBER(S"&amp;"EARCH(""CASH DEPOSIT"",$C911))
    ),
    """",
    IFERROR(TEXTJOIN(CHAR(10),TRUE,FILTER('SUMMARY DATA'!H:H,'SUMMARY DATA'!$D:$D=$C911,'SUMMARY DATA'!$B:$B=""RWS"",'SUMMARY DATA'!$H:$H=$D911)),"""")
  )
)"),"")</f>
        <v/>
      </c>
      <c r="I911" s="18" t="str">
        <f>IFERROR(__xludf.DUMMYFUNCTION("IF(H911="""","""",
SUM(ARRAYFORMULA(VALUE(SPLIT(H911,CHAR(10)))))
)"),"")</f>
        <v/>
      </c>
      <c r="J911" s="17" t="str">
        <f>IFERROR(__xludf.DUMMYFUNCTION("IFERROR(
  TEXTJOIN(CHAR(10),TRUE,FILTER('SUMMARY DATA'!I:I,'SUMMARY DATA'!$A:$A=$A911,'SUMMARY DATA'!$C:$C=$B911,'SUMMARY DATA'!$B:$B=""RWS"")),
  IF(
    OR(
      ISNUMBER(SEARCH(""CDM CASH DEPOSIT"",$C911)),
      ISNUMBER(SEARCH(""CASH DEPOSIT"",$C91"&amp;"1)),
      COUNTIFS('SUMMARY DATA'!$D:$D,$C911,'SUMMARY DATA'!$B:$B,""RWS"")&lt;&gt;1
    ),
    """",
    IFERROR(TEXTJOIN(CHAR(10),TRUE,FILTER('SUMMARY DATA'!I:I,'SUMMARY DATA'!$D:$D=$C911,'SUMMARY DATA'!$B:$B=""RWS"")),"""")
  )
)"),"")</f>
        <v/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Height="1" spans="1:27">
      <c r="A912" s="2"/>
      <c r="B912" s="15"/>
      <c r="C912" s="2"/>
      <c r="D912" s="3"/>
      <c r="E912" s="16" t="str">
        <f>IFERROR(__xludf.DUMMYFUNCTION("IFERROR(
  TEXTJOIN(CHAR(10),TRUE,FILTER('SUMMARY DATA'!E:E,'SUMMARY DATA'!$A:$A=$A912,'SUMMARY DATA'!$C:$C=$B912,'SUMMARY DATA'!$B:$B=""RWS"")),
  IF(
    OR(
      ISNUMBER(SEARCH(""CDM CASH DEPOSIT"",$C912)),
      ISNUMBER(SEARCH(""CASH DEPOSIT"",$C91"&amp;"2)),
      COUNTIFS('SUMMARY DATA'!$D:$D,$C912,'SUMMARY DATA'!$B:$B,""RWS"")&lt;&gt;1
    ),
    """",
    IFERROR(TEXTJOIN(CHAR(10),TRUE,FILTER('SUMMARY DATA'!E:E,'SUMMARY DATA'!$D:$D=$C912,'SUMMARY DATA'!$B:$B=""RWS"")),"""")
  )
)"),"")</f>
        <v/>
      </c>
      <c r="F912" s="17" t="str">
        <f>IFERROR(__xludf.DUMMYFUNCTION("IFERROR(
  TEXTJOIN(CHAR(10),TRUE,FILTER('SUMMARY DATA'!F:F,'SUMMARY DATA'!$A:$A=$A912,'SUMMARY DATA'!$C:$C=$B912,'SUMMARY DATA'!$B:$B=""RWS"")),
  IF(
    OR(
      ISNUMBER(SEARCH(""CDM CASH DEPOSIT"",$C912)),
      ISNUMBER(SEARCH(""CASH DEPOSIT"",$C91"&amp;"2)),
      COUNTIFS('SUMMARY DATA'!$D:$D,$C912,'SUMMARY DATA'!$B:$B,""RWS"")&lt;&gt;1
    ),
    """",
    IFERROR(TEXTJOIN(CHAR(10),TRUE,FILTER('SUMMARY DATA'!F:F,'SUMMARY DATA'!$D:$D=$C912,'SUMMARY DATA'!$B:$B=""RWS"")),"""")
  )
)"),"")</f>
        <v/>
      </c>
      <c r="G912" s="17" t="str">
        <f>IFERROR(__xludf.DUMMYFUNCTION("IFERROR(
  TEXTJOIN(CHAR(10),TRUE,FILTER('SUMMARY DATA'!G:G,'SUMMARY DATA'!$A:$A=$A912,'SUMMARY DATA'!$C:$C=$B912,'SUMMARY DATA'!$B:$B=""RWS"")),
  IF(
    OR(
      ISNUMBER(SEARCH(""CDM CASH DEPOSIT"",$C912)),
      ISNUMBER(SEARCH(""CASH DEPOSIT"",$C91"&amp;"2)),
      COUNTIFS('SUMMARY DATA'!$D:$D,$C912,'SUMMARY DATA'!$B:$B,""RWS"")&lt;&gt;1
    ),
    """",
    IFERROR(TEXTJOIN(CHAR(10),TRUE,FILTER('SUMMARY DATA'!G:G,'SUMMARY DATA'!$D:$D=$C912,'SUMMARY DATA'!$B:$B=""RWS"")),"""")
  )
)"),"")</f>
        <v/>
      </c>
      <c r="H912" s="18" t="str">
        <f>IFERROR(__xludf.DUMMYFUNCTION("IFERROR(
  TEXTJOIN(CHAR(10),TRUE,FILTER('SUMMARY DATA'!H:H,'SUMMARY DATA'!$A:$A=$A912,'SUMMARY DATA'!$C:$C=$B912,'SUMMARY DATA'!$B:$B=""RWS"",'SUMMARY DATA'!$H:$H=$D912)),
  IF(
    OR(
      ISNUMBER(SEARCH(""CDM CASH DEPOSIT"",$C912)),
      ISNUMBER(S"&amp;"EARCH(""CASH DEPOSIT"",$C912))
    ),
    """",
    IFERROR(TEXTJOIN(CHAR(10),TRUE,FILTER('SUMMARY DATA'!H:H,'SUMMARY DATA'!$D:$D=$C912,'SUMMARY DATA'!$B:$B=""RWS"",'SUMMARY DATA'!$H:$H=$D912)),"""")
  )
)"),"")</f>
        <v/>
      </c>
      <c r="I912" s="18" t="str">
        <f>IFERROR(__xludf.DUMMYFUNCTION("IF(H912="""","""",
SUM(ARRAYFORMULA(VALUE(SPLIT(H912,CHAR(10)))))
)"),"")</f>
        <v/>
      </c>
      <c r="J912" s="17" t="str">
        <f>IFERROR(__xludf.DUMMYFUNCTION("IFERROR(
  TEXTJOIN(CHAR(10),TRUE,FILTER('SUMMARY DATA'!I:I,'SUMMARY DATA'!$A:$A=$A912,'SUMMARY DATA'!$C:$C=$B912,'SUMMARY DATA'!$B:$B=""RWS"")),
  IF(
    OR(
      ISNUMBER(SEARCH(""CDM CASH DEPOSIT"",$C912)),
      ISNUMBER(SEARCH(""CASH DEPOSIT"",$C91"&amp;"2)),
      COUNTIFS('SUMMARY DATA'!$D:$D,$C912,'SUMMARY DATA'!$B:$B,""RWS"")&lt;&gt;1
    ),
    """",
    IFERROR(TEXTJOIN(CHAR(10),TRUE,FILTER('SUMMARY DATA'!I:I,'SUMMARY DATA'!$D:$D=$C912,'SUMMARY DATA'!$B:$B=""RWS"")),"""")
  )
)"),"")</f>
        <v/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Height="1" spans="1:27">
      <c r="A913" s="2"/>
      <c r="B913" s="15"/>
      <c r="C913" s="2"/>
      <c r="D913" s="3"/>
      <c r="E913" s="16" t="str">
        <f>IFERROR(__xludf.DUMMYFUNCTION("IFERROR(
  TEXTJOIN(CHAR(10),TRUE,FILTER('SUMMARY DATA'!E:E,'SUMMARY DATA'!$A:$A=$A913,'SUMMARY DATA'!$C:$C=$B913,'SUMMARY DATA'!$B:$B=""RWS"")),
  IF(
    OR(
      ISNUMBER(SEARCH(""CDM CASH DEPOSIT"",$C913)),
      ISNUMBER(SEARCH(""CASH DEPOSIT"",$C91"&amp;"3)),
      COUNTIFS('SUMMARY DATA'!$D:$D,$C913,'SUMMARY DATA'!$B:$B,""RWS"")&lt;&gt;1
    ),
    """",
    IFERROR(TEXTJOIN(CHAR(10),TRUE,FILTER('SUMMARY DATA'!E:E,'SUMMARY DATA'!$D:$D=$C913,'SUMMARY DATA'!$B:$B=""RWS"")),"""")
  )
)"),"")</f>
        <v/>
      </c>
      <c r="F913" s="17" t="str">
        <f>IFERROR(__xludf.DUMMYFUNCTION("IFERROR(
  TEXTJOIN(CHAR(10),TRUE,FILTER('SUMMARY DATA'!F:F,'SUMMARY DATA'!$A:$A=$A913,'SUMMARY DATA'!$C:$C=$B913,'SUMMARY DATA'!$B:$B=""RWS"")),
  IF(
    OR(
      ISNUMBER(SEARCH(""CDM CASH DEPOSIT"",$C913)),
      ISNUMBER(SEARCH(""CASH DEPOSIT"",$C91"&amp;"3)),
      COUNTIFS('SUMMARY DATA'!$D:$D,$C913,'SUMMARY DATA'!$B:$B,""RWS"")&lt;&gt;1
    ),
    """",
    IFERROR(TEXTJOIN(CHAR(10),TRUE,FILTER('SUMMARY DATA'!F:F,'SUMMARY DATA'!$D:$D=$C913,'SUMMARY DATA'!$B:$B=""RWS"")),"""")
  )
)"),"")</f>
        <v/>
      </c>
      <c r="G913" s="17" t="str">
        <f>IFERROR(__xludf.DUMMYFUNCTION("IFERROR(
  TEXTJOIN(CHAR(10),TRUE,FILTER('SUMMARY DATA'!G:G,'SUMMARY DATA'!$A:$A=$A913,'SUMMARY DATA'!$C:$C=$B913,'SUMMARY DATA'!$B:$B=""RWS"")),
  IF(
    OR(
      ISNUMBER(SEARCH(""CDM CASH DEPOSIT"",$C913)),
      ISNUMBER(SEARCH(""CASH DEPOSIT"",$C91"&amp;"3)),
      COUNTIFS('SUMMARY DATA'!$D:$D,$C913,'SUMMARY DATA'!$B:$B,""RWS"")&lt;&gt;1
    ),
    """",
    IFERROR(TEXTJOIN(CHAR(10),TRUE,FILTER('SUMMARY DATA'!G:G,'SUMMARY DATA'!$D:$D=$C913,'SUMMARY DATA'!$B:$B=""RWS"")),"""")
  )
)"),"")</f>
        <v/>
      </c>
      <c r="H913" s="18" t="str">
        <f>IFERROR(__xludf.DUMMYFUNCTION("IFERROR(
  TEXTJOIN(CHAR(10),TRUE,FILTER('SUMMARY DATA'!H:H,'SUMMARY DATA'!$A:$A=$A913,'SUMMARY DATA'!$C:$C=$B913,'SUMMARY DATA'!$B:$B=""RWS"",'SUMMARY DATA'!$H:$H=$D913)),
  IF(
    OR(
      ISNUMBER(SEARCH(""CDM CASH DEPOSIT"",$C913)),
      ISNUMBER(S"&amp;"EARCH(""CASH DEPOSIT"",$C913))
    ),
    """",
    IFERROR(TEXTJOIN(CHAR(10),TRUE,FILTER('SUMMARY DATA'!H:H,'SUMMARY DATA'!$D:$D=$C913,'SUMMARY DATA'!$B:$B=""RWS"",'SUMMARY DATA'!$H:$H=$D913)),"""")
  )
)"),"")</f>
        <v/>
      </c>
      <c r="I913" s="18" t="str">
        <f>IFERROR(__xludf.DUMMYFUNCTION("IF(H913="""","""",
SUM(ARRAYFORMULA(VALUE(SPLIT(H913,CHAR(10)))))
)"),"")</f>
        <v/>
      </c>
      <c r="J913" s="17" t="str">
        <f>IFERROR(__xludf.DUMMYFUNCTION("IFERROR(
  TEXTJOIN(CHAR(10),TRUE,FILTER('SUMMARY DATA'!I:I,'SUMMARY DATA'!$A:$A=$A913,'SUMMARY DATA'!$C:$C=$B913,'SUMMARY DATA'!$B:$B=""RWS"")),
  IF(
    OR(
      ISNUMBER(SEARCH(""CDM CASH DEPOSIT"",$C913)),
      ISNUMBER(SEARCH(""CASH DEPOSIT"",$C91"&amp;"3)),
      COUNTIFS('SUMMARY DATA'!$D:$D,$C913,'SUMMARY DATA'!$B:$B,""RWS"")&lt;&gt;1
    ),
    """",
    IFERROR(TEXTJOIN(CHAR(10),TRUE,FILTER('SUMMARY DATA'!I:I,'SUMMARY DATA'!$D:$D=$C913,'SUMMARY DATA'!$B:$B=""RWS"")),"""")
  )
)"),"")</f>
        <v/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Height="1" spans="1:27">
      <c r="A914" s="2"/>
      <c r="B914" s="15"/>
      <c r="C914" s="2"/>
      <c r="D914" s="3"/>
      <c r="E914" s="16" t="str">
        <f>IFERROR(__xludf.DUMMYFUNCTION("IFERROR(
  TEXTJOIN(CHAR(10),TRUE,FILTER('SUMMARY DATA'!E:E,'SUMMARY DATA'!$A:$A=$A914,'SUMMARY DATA'!$C:$C=$B914,'SUMMARY DATA'!$B:$B=""RWS"")),
  IF(
    OR(
      ISNUMBER(SEARCH(""CDM CASH DEPOSIT"",$C914)),
      ISNUMBER(SEARCH(""CASH DEPOSIT"",$C91"&amp;"4)),
      COUNTIFS('SUMMARY DATA'!$D:$D,$C914,'SUMMARY DATA'!$B:$B,""RWS"")&lt;&gt;1
    ),
    """",
    IFERROR(TEXTJOIN(CHAR(10),TRUE,FILTER('SUMMARY DATA'!E:E,'SUMMARY DATA'!$D:$D=$C914,'SUMMARY DATA'!$B:$B=""RWS"")),"""")
  )
)"),"")</f>
        <v/>
      </c>
      <c r="F914" s="17" t="str">
        <f>IFERROR(__xludf.DUMMYFUNCTION("IFERROR(
  TEXTJOIN(CHAR(10),TRUE,FILTER('SUMMARY DATA'!F:F,'SUMMARY DATA'!$A:$A=$A914,'SUMMARY DATA'!$C:$C=$B914,'SUMMARY DATA'!$B:$B=""RWS"")),
  IF(
    OR(
      ISNUMBER(SEARCH(""CDM CASH DEPOSIT"",$C914)),
      ISNUMBER(SEARCH(""CASH DEPOSIT"",$C91"&amp;"4)),
      COUNTIFS('SUMMARY DATA'!$D:$D,$C914,'SUMMARY DATA'!$B:$B,""RWS"")&lt;&gt;1
    ),
    """",
    IFERROR(TEXTJOIN(CHAR(10),TRUE,FILTER('SUMMARY DATA'!F:F,'SUMMARY DATA'!$D:$D=$C914,'SUMMARY DATA'!$B:$B=""RWS"")),"""")
  )
)"),"")</f>
        <v/>
      </c>
      <c r="G914" s="17" t="str">
        <f>IFERROR(__xludf.DUMMYFUNCTION("IFERROR(
  TEXTJOIN(CHAR(10),TRUE,FILTER('SUMMARY DATA'!G:G,'SUMMARY DATA'!$A:$A=$A914,'SUMMARY DATA'!$C:$C=$B914,'SUMMARY DATA'!$B:$B=""RWS"")),
  IF(
    OR(
      ISNUMBER(SEARCH(""CDM CASH DEPOSIT"",$C914)),
      ISNUMBER(SEARCH(""CASH DEPOSIT"",$C91"&amp;"4)),
      COUNTIFS('SUMMARY DATA'!$D:$D,$C914,'SUMMARY DATA'!$B:$B,""RWS"")&lt;&gt;1
    ),
    """",
    IFERROR(TEXTJOIN(CHAR(10),TRUE,FILTER('SUMMARY DATA'!G:G,'SUMMARY DATA'!$D:$D=$C914,'SUMMARY DATA'!$B:$B=""RWS"")),"""")
  )
)"),"")</f>
        <v/>
      </c>
      <c r="H914" s="18" t="str">
        <f>IFERROR(__xludf.DUMMYFUNCTION("IFERROR(
  TEXTJOIN(CHAR(10),TRUE,FILTER('SUMMARY DATA'!H:H,'SUMMARY DATA'!$A:$A=$A914,'SUMMARY DATA'!$C:$C=$B914,'SUMMARY DATA'!$B:$B=""RWS"",'SUMMARY DATA'!$H:$H=$D914)),
  IF(
    OR(
      ISNUMBER(SEARCH(""CDM CASH DEPOSIT"",$C914)),
      ISNUMBER(S"&amp;"EARCH(""CASH DEPOSIT"",$C914))
    ),
    """",
    IFERROR(TEXTJOIN(CHAR(10),TRUE,FILTER('SUMMARY DATA'!H:H,'SUMMARY DATA'!$D:$D=$C914,'SUMMARY DATA'!$B:$B=""RWS"",'SUMMARY DATA'!$H:$H=$D914)),"""")
  )
)"),"")</f>
        <v/>
      </c>
      <c r="I914" s="18" t="str">
        <f>IFERROR(__xludf.DUMMYFUNCTION("IF(H914="""","""",
SUM(ARRAYFORMULA(VALUE(SPLIT(H914,CHAR(10)))))
)"),"")</f>
        <v/>
      </c>
      <c r="J914" s="17" t="str">
        <f>IFERROR(__xludf.DUMMYFUNCTION("IFERROR(
  TEXTJOIN(CHAR(10),TRUE,FILTER('SUMMARY DATA'!I:I,'SUMMARY DATA'!$A:$A=$A914,'SUMMARY DATA'!$C:$C=$B914,'SUMMARY DATA'!$B:$B=""RWS"")),
  IF(
    OR(
      ISNUMBER(SEARCH(""CDM CASH DEPOSIT"",$C914)),
      ISNUMBER(SEARCH(""CASH DEPOSIT"",$C91"&amp;"4)),
      COUNTIFS('SUMMARY DATA'!$D:$D,$C914,'SUMMARY DATA'!$B:$B,""RWS"")&lt;&gt;1
    ),
    """",
    IFERROR(TEXTJOIN(CHAR(10),TRUE,FILTER('SUMMARY DATA'!I:I,'SUMMARY DATA'!$D:$D=$C914,'SUMMARY DATA'!$B:$B=""RWS"")),"""")
  )
)"),"")</f>
        <v/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Height="1" spans="1:27">
      <c r="A915" s="2"/>
      <c r="B915" s="15"/>
      <c r="C915" s="2"/>
      <c r="D915" s="3"/>
      <c r="E915" s="16" t="str">
        <f>IFERROR(__xludf.DUMMYFUNCTION("IFERROR(
  TEXTJOIN(CHAR(10),TRUE,FILTER('SUMMARY DATA'!E:E,'SUMMARY DATA'!$A:$A=$A915,'SUMMARY DATA'!$C:$C=$B915,'SUMMARY DATA'!$B:$B=""RWS"")),
  IF(
    OR(
      ISNUMBER(SEARCH(""CDM CASH DEPOSIT"",$C915)),
      ISNUMBER(SEARCH(""CASH DEPOSIT"",$C91"&amp;"5)),
      COUNTIFS('SUMMARY DATA'!$D:$D,$C915,'SUMMARY DATA'!$B:$B,""RWS"")&lt;&gt;1
    ),
    """",
    IFERROR(TEXTJOIN(CHAR(10),TRUE,FILTER('SUMMARY DATA'!E:E,'SUMMARY DATA'!$D:$D=$C915,'SUMMARY DATA'!$B:$B=""RWS"")),"""")
  )
)"),"")</f>
        <v/>
      </c>
      <c r="F915" s="17" t="str">
        <f>IFERROR(__xludf.DUMMYFUNCTION("IFERROR(
  TEXTJOIN(CHAR(10),TRUE,FILTER('SUMMARY DATA'!F:F,'SUMMARY DATA'!$A:$A=$A915,'SUMMARY DATA'!$C:$C=$B915,'SUMMARY DATA'!$B:$B=""RWS"")),
  IF(
    OR(
      ISNUMBER(SEARCH(""CDM CASH DEPOSIT"",$C915)),
      ISNUMBER(SEARCH(""CASH DEPOSIT"",$C91"&amp;"5)),
      COUNTIFS('SUMMARY DATA'!$D:$D,$C915,'SUMMARY DATA'!$B:$B,""RWS"")&lt;&gt;1
    ),
    """",
    IFERROR(TEXTJOIN(CHAR(10),TRUE,FILTER('SUMMARY DATA'!F:F,'SUMMARY DATA'!$D:$D=$C915,'SUMMARY DATA'!$B:$B=""RWS"")),"""")
  )
)"),"")</f>
        <v/>
      </c>
      <c r="G915" s="17" t="str">
        <f>IFERROR(__xludf.DUMMYFUNCTION("IFERROR(
  TEXTJOIN(CHAR(10),TRUE,FILTER('SUMMARY DATA'!G:G,'SUMMARY DATA'!$A:$A=$A915,'SUMMARY DATA'!$C:$C=$B915,'SUMMARY DATA'!$B:$B=""RWS"")),
  IF(
    OR(
      ISNUMBER(SEARCH(""CDM CASH DEPOSIT"",$C915)),
      ISNUMBER(SEARCH(""CASH DEPOSIT"",$C91"&amp;"5)),
      COUNTIFS('SUMMARY DATA'!$D:$D,$C915,'SUMMARY DATA'!$B:$B,""RWS"")&lt;&gt;1
    ),
    """",
    IFERROR(TEXTJOIN(CHAR(10),TRUE,FILTER('SUMMARY DATA'!G:G,'SUMMARY DATA'!$D:$D=$C915,'SUMMARY DATA'!$B:$B=""RWS"")),"""")
  )
)"),"")</f>
        <v/>
      </c>
      <c r="H915" s="18" t="str">
        <f>IFERROR(__xludf.DUMMYFUNCTION("IFERROR(
  TEXTJOIN(CHAR(10),TRUE,FILTER('SUMMARY DATA'!H:H,'SUMMARY DATA'!$A:$A=$A915,'SUMMARY DATA'!$C:$C=$B915,'SUMMARY DATA'!$B:$B=""RWS"",'SUMMARY DATA'!$H:$H=$D915)),
  IF(
    OR(
      ISNUMBER(SEARCH(""CDM CASH DEPOSIT"",$C915)),
      ISNUMBER(S"&amp;"EARCH(""CASH DEPOSIT"",$C915))
    ),
    """",
    IFERROR(TEXTJOIN(CHAR(10),TRUE,FILTER('SUMMARY DATA'!H:H,'SUMMARY DATA'!$D:$D=$C915,'SUMMARY DATA'!$B:$B=""RWS"",'SUMMARY DATA'!$H:$H=$D915)),"""")
  )
)"),"")</f>
        <v/>
      </c>
      <c r="I915" s="18" t="str">
        <f>IFERROR(__xludf.DUMMYFUNCTION("IF(H915="""","""",
SUM(ARRAYFORMULA(VALUE(SPLIT(H915,CHAR(10)))))
)"),"")</f>
        <v/>
      </c>
      <c r="J915" s="17" t="str">
        <f>IFERROR(__xludf.DUMMYFUNCTION("IFERROR(
  TEXTJOIN(CHAR(10),TRUE,FILTER('SUMMARY DATA'!I:I,'SUMMARY DATA'!$A:$A=$A915,'SUMMARY DATA'!$C:$C=$B915,'SUMMARY DATA'!$B:$B=""RWS"")),
  IF(
    OR(
      ISNUMBER(SEARCH(""CDM CASH DEPOSIT"",$C915)),
      ISNUMBER(SEARCH(""CASH DEPOSIT"",$C91"&amp;"5)),
      COUNTIFS('SUMMARY DATA'!$D:$D,$C915,'SUMMARY DATA'!$B:$B,""RWS"")&lt;&gt;1
    ),
    """",
    IFERROR(TEXTJOIN(CHAR(10),TRUE,FILTER('SUMMARY DATA'!I:I,'SUMMARY DATA'!$D:$D=$C915,'SUMMARY DATA'!$B:$B=""RWS"")),"""")
  )
)"),"")</f>
        <v/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Height="1" spans="1:27">
      <c r="A916" s="2"/>
      <c r="B916" s="15"/>
      <c r="C916" s="2"/>
      <c r="D916" s="3"/>
      <c r="E916" s="16" t="str">
        <f>IFERROR(__xludf.DUMMYFUNCTION("IFERROR(
  TEXTJOIN(CHAR(10),TRUE,FILTER('SUMMARY DATA'!E:E,'SUMMARY DATA'!$A:$A=$A916,'SUMMARY DATA'!$C:$C=$B916,'SUMMARY DATA'!$B:$B=""RWS"")),
  IF(
    OR(
      ISNUMBER(SEARCH(""CDM CASH DEPOSIT"",$C916)),
      ISNUMBER(SEARCH(""CASH DEPOSIT"",$C91"&amp;"6)),
      COUNTIFS('SUMMARY DATA'!$D:$D,$C916,'SUMMARY DATA'!$B:$B,""RWS"")&lt;&gt;1
    ),
    """",
    IFERROR(TEXTJOIN(CHAR(10),TRUE,FILTER('SUMMARY DATA'!E:E,'SUMMARY DATA'!$D:$D=$C916,'SUMMARY DATA'!$B:$B=""RWS"")),"""")
  )
)"),"")</f>
        <v/>
      </c>
      <c r="F916" s="17" t="str">
        <f>IFERROR(__xludf.DUMMYFUNCTION("IFERROR(
  TEXTJOIN(CHAR(10),TRUE,FILTER('SUMMARY DATA'!F:F,'SUMMARY DATA'!$A:$A=$A916,'SUMMARY DATA'!$C:$C=$B916,'SUMMARY DATA'!$B:$B=""RWS"")),
  IF(
    OR(
      ISNUMBER(SEARCH(""CDM CASH DEPOSIT"",$C916)),
      ISNUMBER(SEARCH(""CASH DEPOSIT"",$C91"&amp;"6)),
      COUNTIFS('SUMMARY DATA'!$D:$D,$C916,'SUMMARY DATA'!$B:$B,""RWS"")&lt;&gt;1
    ),
    """",
    IFERROR(TEXTJOIN(CHAR(10),TRUE,FILTER('SUMMARY DATA'!F:F,'SUMMARY DATA'!$D:$D=$C916,'SUMMARY DATA'!$B:$B=""RWS"")),"""")
  )
)"),"")</f>
        <v/>
      </c>
      <c r="G916" s="17" t="str">
        <f>IFERROR(__xludf.DUMMYFUNCTION("IFERROR(
  TEXTJOIN(CHAR(10),TRUE,FILTER('SUMMARY DATA'!G:G,'SUMMARY DATA'!$A:$A=$A916,'SUMMARY DATA'!$C:$C=$B916,'SUMMARY DATA'!$B:$B=""RWS"")),
  IF(
    OR(
      ISNUMBER(SEARCH(""CDM CASH DEPOSIT"",$C916)),
      ISNUMBER(SEARCH(""CASH DEPOSIT"",$C91"&amp;"6)),
      COUNTIFS('SUMMARY DATA'!$D:$D,$C916,'SUMMARY DATA'!$B:$B,""RWS"")&lt;&gt;1
    ),
    """",
    IFERROR(TEXTJOIN(CHAR(10),TRUE,FILTER('SUMMARY DATA'!G:G,'SUMMARY DATA'!$D:$D=$C916,'SUMMARY DATA'!$B:$B=""RWS"")),"""")
  )
)"),"")</f>
        <v/>
      </c>
      <c r="H916" s="18" t="str">
        <f>IFERROR(__xludf.DUMMYFUNCTION("IFERROR(
  TEXTJOIN(CHAR(10),TRUE,FILTER('SUMMARY DATA'!H:H,'SUMMARY DATA'!$A:$A=$A916,'SUMMARY DATA'!$C:$C=$B916,'SUMMARY DATA'!$B:$B=""RWS"",'SUMMARY DATA'!$H:$H=$D916)),
  IF(
    OR(
      ISNUMBER(SEARCH(""CDM CASH DEPOSIT"",$C916)),
      ISNUMBER(S"&amp;"EARCH(""CASH DEPOSIT"",$C916))
    ),
    """",
    IFERROR(TEXTJOIN(CHAR(10),TRUE,FILTER('SUMMARY DATA'!H:H,'SUMMARY DATA'!$D:$D=$C916,'SUMMARY DATA'!$B:$B=""RWS"",'SUMMARY DATA'!$H:$H=$D916)),"""")
  )
)"),"")</f>
        <v/>
      </c>
      <c r="I916" s="18" t="str">
        <f>IFERROR(__xludf.DUMMYFUNCTION("IF(H916="""","""",
SUM(ARRAYFORMULA(VALUE(SPLIT(H916,CHAR(10)))))
)"),"")</f>
        <v/>
      </c>
      <c r="J916" s="17" t="str">
        <f>IFERROR(__xludf.DUMMYFUNCTION("IFERROR(
  TEXTJOIN(CHAR(10),TRUE,FILTER('SUMMARY DATA'!I:I,'SUMMARY DATA'!$A:$A=$A916,'SUMMARY DATA'!$C:$C=$B916,'SUMMARY DATA'!$B:$B=""RWS"")),
  IF(
    OR(
      ISNUMBER(SEARCH(""CDM CASH DEPOSIT"",$C916)),
      ISNUMBER(SEARCH(""CASH DEPOSIT"",$C91"&amp;"6)),
      COUNTIFS('SUMMARY DATA'!$D:$D,$C916,'SUMMARY DATA'!$B:$B,""RWS"")&lt;&gt;1
    ),
    """",
    IFERROR(TEXTJOIN(CHAR(10),TRUE,FILTER('SUMMARY DATA'!I:I,'SUMMARY DATA'!$D:$D=$C916,'SUMMARY DATA'!$B:$B=""RWS"")),"""")
  )
)"),"")</f>
        <v/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Height="1" spans="1:27">
      <c r="A917" s="2"/>
      <c r="B917" s="15"/>
      <c r="C917" s="2"/>
      <c r="D917" s="3"/>
      <c r="E917" s="16" t="str">
        <f>IFERROR(__xludf.DUMMYFUNCTION("IFERROR(
  TEXTJOIN(CHAR(10),TRUE,FILTER('SUMMARY DATA'!E:E,'SUMMARY DATA'!$A:$A=$A917,'SUMMARY DATA'!$C:$C=$B917,'SUMMARY DATA'!$B:$B=""RWS"")),
  IF(
    OR(
      ISNUMBER(SEARCH(""CDM CASH DEPOSIT"",$C917)),
      ISNUMBER(SEARCH(""CASH DEPOSIT"",$C91"&amp;"7)),
      COUNTIFS('SUMMARY DATA'!$D:$D,$C917,'SUMMARY DATA'!$B:$B,""RWS"")&lt;&gt;1
    ),
    """",
    IFERROR(TEXTJOIN(CHAR(10),TRUE,FILTER('SUMMARY DATA'!E:E,'SUMMARY DATA'!$D:$D=$C917,'SUMMARY DATA'!$B:$B=""RWS"")),"""")
  )
)"),"")</f>
        <v/>
      </c>
      <c r="F917" s="17" t="str">
        <f>IFERROR(__xludf.DUMMYFUNCTION("IFERROR(
  TEXTJOIN(CHAR(10),TRUE,FILTER('SUMMARY DATA'!F:F,'SUMMARY DATA'!$A:$A=$A917,'SUMMARY DATA'!$C:$C=$B917,'SUMMARY DATA'!$B:$B=""RWS"")),
  IF(
    OR(
      ISNUMBER(SEARCH(""CDM CASH DEPOSIT"",$C917)),
      ISNUMBER(SEARCH(""CASH DEPOSIT"",$C91"&amp;"7)),
      COUNTIFS('SUMMARY DATA'!$D:$D,$C917,'SUMMARY DATA'!$B:$B,""RWS"")&lt;&gt;1
    ),
    """",
    IFERROR(TEXTJOIN(CHAR(10),TRUE,FILTER('SUMMARY DATA'!F:F,'SUMMARY DATA'!$D:$D=$C917,'SUMMARY DATA'!$B:$B=""RWS"")),"""")
  )
)"),"")</f>
        <v/>
      </c>
      <c r="G917" s="17" t="str">
        <f>IFERROR(__xludf.DUMMYFUNCTION("IFERROR(
  TEXTJOIN(CHAR(10),TRUE,FILTER('SUMMARY DATA'!G:G,'SUMMARY DATA'!$A:$A=$A917,'SUMMARY DATA'!$C:$C=$B917,'SUMMARY DATA'!$B:$B=""RWS"")),
  IF(
    OR(
      ISNUMBER(SEARCH(""CDM CASH DEPOSIT"",$C917)),
      ISNUMBER(SEARCH(""CASH DEPOSIT"",$C91"&amp;"7)),
      COUNTIFS('SUMMARY DATA'!$D:$D,$C917,'SUMMARY DATA'!$B:$B,""RWS"")&lt;&gt;1
    ),
    """",
    IFERROR(TEXTJOIN(CHAR(10),TRUE,FILTER('SUMMARY DATA'!G:G,'SUMMARY DATA'!$D:$D=$C917,'SUMMARY DATA'!$B:$B=""RWS"")),"""")
  )
)"),"")</f>
        <v/>
      </c>
      <c r="H917" s="18" t="str">
        <f>IFERROR(__xludf.DUMMYFUNCTION("IFERROR(
  TEXTJOIN(CHAR(10),TRUE,FILTER('SUMMARY DATA'!H:H,'SUMMARY DATA'!$A:$A=$A917,'SUMMARY DATA'!$C:$C=$B917,'SUMMARY DATA'!$B:$B=""RWS"",'SUMMARY DATA'!$H:$H=$D917)),
  IF(
    OR(
      ISNUMBER(SEARCH(""CDM CASH DEPOSIT"",$C917)),
      ISNUMBER(S"&amp;"EARCH(""CASH DEPOSIT"",$C917))
    ),
    """",
    IFERROR(TEXTJOIN(CHAR(10),TRUE,FILTER('SUMMARY DATA'!H:H,'SUMMARY DATA'!$D:$D=$C917,'SUMMARY DATA'!$B:$B=""RWS"",'SUMMARY DATA'!$H:$H=$D917)),"""")
  )
)"),"")</f>
        <v/>
      </c>
      <c r="I917" s="18" t="str">
        <f>IFERROR(__xludf.DUMMYFUNCTION("IF(H917="""","""",
SUM(ARRAYFORMULA(VALUE(SPLIT(H917,CHAR(10)))))
)"),"")</f>
        <v/>
      </c>
      <c r="J917" s="17" t="str">
        <f>IFERROR(__xludf.DUMMYFUNCTION("IFERROR(
  TEXTJOIN(CHAR(10),TRUE,FILTER('SUMMARY DATA'!I:I,'SUMMARY DATA'!$A:$A=$A917,'SUMMARY DATA'!$C:$C=$B917,'SUMMARY DATA'!$B:$B=""RWS"")),
  IF(
    OR(
      ISNUMBER(SEARCH(""CDM CASH DEPOSIT"",$C917)),
      ISNUMBER(SEARCH(""CASH DEPOSIT"",$C91"&amp;"7)),
      COUNTIFS('SUMMARY DATA'!$D:$D,$C917,'SUMMARY DATA'!$B:$B,""RWS"")&lt;&gt;1
    ),
    """",
    IFERROR(TEXTJOIN(CHAR(10),TRUE,FILTER('SUMMARY DATA'!I:I,'SUMMARY DATA'!$D:$D=$C917,'SUMMARY DATA'!$B:$B=""RWS"")),"""")
  )
)"),"")</f>
        <v/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Height="1" spans="1:27">
      <c r="A918" s="2"/>
      <c r="B918" s="15"/>
      <c r="C918" s="2"/>
      <c r="D918" s="3"/>
      <c r="E918" s="16" t="str">
        <f>IFERROR(__xludf.DUMMYFUNCTION("IFERROR(
  TEXTJOIN(CHAR(10),TRUE,FILTER('SUMMARY DATA'!E:E,'SUMMARY DATA'!$A:$A=$A918,'SUMMARY DATA'!$C:$C=$B918,'SUMMARY DATA'!$B:$B=""RWS"")),
  IF(
    OR(
      ISNUMBER(SEARCH(""CDM CASH DEPOSIT"",$C918)),
      ISNUMBER(SEARCH(""CASH DEPOSIT"",$C91"&amp;"8)),
      COUNTIFS('SUMMARY DATA'!$D:$D,$C918,'SUMMARY DATA'!$B:$B,""RWS"")&lt;&gt;1
    ),
    """",
    IFERROR(TEXTJOIN(CHAR(10),TRUE,FILTER('SUMMARY DATA'!E:E,'SUMMARY DATA'!$D:$D=$C918,'SUMMARY DATA'!$B:$B=""RWS"")),"""")
  )
)"),"")</f>
        <v/>
      </c>
      <c r="F918" s="17" t="str">
        <f>IFERROR(__xludf.DUMMYFUNCTION("IFERROR(
  TEXTJOIN(CHAR(10),TRUE,FILTER('SUMMARY DATA'!F:F,'SUMMARY DATA'!$A:$A=$A918,'SUMMARY DATA'!$C:$C=$B918,'SUMMARY DATA'!$B:$B=""RWS"")),
  IF(
    OR(
      ISNUMBER(SEARCH(""CDM CASH DEPOSIT"",$C918)),
      ISNUMBER(SEARCH(""CASH DEPOSIT"",$C91"&amp;"8)),
      COUNTIFS('SUMMARY DATA'!$D:$D,$C918,'SUMMARY DATA'!$B:$B,""RWS"")&lt;&gt;1
    ),
    """",
    IFERROR(TEXTJOIN(CHAR(10),TRUE,FILTER('SUMMARY DATA'!F:F,'SUMMARY DATA'!$D:$D=$C918,'SUMMARY DATA'!$B:$B=""RWS"")),"""")
  )
)"),"")</f>
        <v/>
      </c>
      <c r="G918" s="17" t="str">
        <f>IFERROR(__xludf.DUMMYFUNCTION("IFERROR(
  TEXTJOIN(CHAR(10),TRUE,FILTER('SUMMARY DATA'!G:G,'SUMMARY DATA'!$A:$A=$A918,'SUMMARY DATA'!$C:$C=$B918,'SUMMARY DATA'!$B:$B=""RWS"")),
  IF(
    OR(
      ISNUMBER(SEARCH(""CDM CASH DEPOSIT"",$C918)),
      ISNUMBER(SEARCH(""CASH DEPOSIT"",$C91"&amp;"8)),
      COUNTIFS('SUMMARY DATA'!$D:$D,$C918,'SUMMARY DATA'!$B:$B,""RWS"")&lt;&gt;1
    ),
    """",
    IFERROR(TEXTJOIN(CHAR(10),TRUE,FILTER('SUMMARY DATA'!G:G,'SUMMARY DATA'!$D:$D=$C918,'SUMMARY DATA'!$B:$B=""RWS"")),"""")
  )
)"),"")</f>
        <v/>
      </c>
      <c r="H918" s="18" t="str">
        <f>IFERROR(__xludf.DUMMYFUNCTION("IFERROR(
  TEXTJOIN(CHAR(10),TRUE,FILTER('SUMMARY DATA'!H:H,'SUMMARY DATA'!$A:$A=$A918,'SUMMARY DATA'!$C:$C=$B918,'SUMMARY DATA'!$B:$B=""RWS"",'SUMMARY DATA'!$H:$H=$D918)),
  IF(
    OR(
      ISNUMBER(SEARCH(""CDM CASH DEPOSIT"",$C918)),
      ISNUMBER(S"&amp;"EARCH(""CASH DEPOSIT"",$C918))
    ),
    """",
    IFERROR(TEXTJOIN(CHAR(10),TRUE,FILTER('SUMMARY DATA'!H:H,'SUMMARY DATA'!$D:$D=$C918,'SUMMARY DATA'!$B:$B=""RWS"",'SUMMARY DATA'!$H:$H=$D918)),"""")
  )
)"),"")</f>
        <v/>
      </c>
      <c r="I918" s="18" t="str">
        <f>IFERROR(__xludf.DUMMYFUNCTION("IF(H918="""","""",
SUM(ARRAYFORMULA(VALUE(SPLIT(H918,CHAR(10)))))
)"),"")</f>
        <v/>
      </c>
      <c r="J918" s="17" t="str">
        <f>IFERROR(__xludf.DUMMYFUNCTION("IFERROR(
  TEXTJOIN(CHAR(10),TRUE,FILTER('SUMMARY DATA'!I:I,'SUMMARY DATA'!$A:$A=$A918,'SUMMARY DATA'!$C:$C=$B918,'SUMMARY DATA'!$B:$B=""RWS"")),
  IF(
    OR(
      ISNUMBER(SEARCH(""CDM CASH DEPOSIT"",$C918)),
      ISNUMBER(SEARCH(""CASH DEPOSIT"",$C91"&amp;"8)),
      COUNTIFS('SUMMARY DATA'!$D:$D,$C918,'SUMMARY DATA'!$B:$B,""RWS"")&lt;&gt;1
    ),
    """",
    IFERROR(TEXTJOIN(CHAR(10),TRUE,FILTER('SUMMARY DATA'!I:I,'SUMMARY DATA'!$D:$D=$C918,'SUMMARY DATA'!$B:$B=""RWS"")),"""")
  )
)"),"")</f>
        <v/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Height="1" spans="1:27">
      <c r="A919" s="2"/>
      <c r="B919" s="15"/>
      <c r="C919" s="2"/>
      <c r="D919" s="3"/>
      <c r="E919" s="16" t="str">
        <f>IFERROR(__xludf.DUMMYFUNCTION("IFERROR(
  TEXTJOIN(CHAR(10),TRUE,FILTER('SUMMARY DATA'!E:E,'SUMMARY DATA'!$A:$A=$A919,'SUMMARY DATA'!$C:$C=$B919,'SUMMARY DATA'!$B:$B=""RWS"")),
  IF(
    OR(
      ISNUMBER(SEARCH(""CDM CASH DEPOSIT"",$C919)),
      ISNUMBER(SEARCH(""CASH DEPOSIT"",$C91"&amp;"9)),
      COUNTIFS('SUMMARY DATA'!$D:$D,$C919,'SUMMARY DATA'!$B:$B,""RWS"")&lt;&gt;1
    ),
    """",
    IFERROR(TEXTJOIN(CHAR(10),TRUE,FILTER('SUMMARY DATA'!E:E,'SUMMARY DATA'!$D:$D=$C919,'SUMMARY DATA'!$B:$B=""RWS"")),"""")
  )
)"),"")</f>
        <v/>
      </c>
      <c r="F919" s="17" t="str">
        <f>IFERROR(__xludf.DUMMYFUNCTION("IFERROR(
  TEXTJOIN(CHAR(10),TRUE,FILTER('SUMMARY DATA'!F:F,'SUMMARY DATA'!$A:$A=$A919,'SUMMARY DATA'!$C:$C=$B919,'SUMMARY DATA'!$B:$B=""RWS"")),
  IF(
    OR(
      ISNUMBER(SEARCH(""CDM CASH DEPOSIT"",$C919)),
      ISNUMBER(SEARCH(""CASH DEPOSIT"",$C91"&amp;"9)),
      COUNTIFS('SUMMARY DATA'!$D:$D,$C919,'SUMMARY DATA'!$B:$B,""RWS"")&lt;&gt;1
    ),
    """",
    IFERROR(TEXTJOIN(CHAR(10),TRUE,FILTER('SUMMARY DATA'!F:F,'SUMMARY DATA'!$D:$D=$C919,'SUMMARY DATA'!$B:$B=""RWS"")),"""")
  )
)"),"")</f>
        <v/>
      </c>
      <c r="G919" s="17" t="str">
        <f>IFERROR(__xludf.DUMMYFUNCTION("IFERROR(
  TEXTJOIN(CHAR(10),TRUE,FILTER('SUMMARY DATA'!G:G,'SUMMARY DATA'!$A:$A=$A919,'SUMMARY DATA'!$C:$C=$B919,'SUMMARY DATA'!$B:$B=""RWS"")),
  IF(
    OR(
      ISNUMBER(SEARCH(""CDM CASH DEPOSIT"",$C919)),
      ISNUMBER(SEARCH(""CASH DEPOSIT"",$C91"&amp;"9)),
      COUNTIFS('SUMMARY DATA'!$D:$D,$C919,'SUMMARY DATA'!$B:$B,""RWS"")&lt;&gt;1
    ),
    """",
    IFERROR(TEXTJOIN(CHAR(10),TRUE,FILTER('SUMMARY DATA'!G:G,'SUMMARY DATA'!$D:$D=$C919,'SUMMARY DATA'!$B:$B=""RWS"")),"""")
  )
)"),"")</f>
        <v/>
      </c>
      <c r="H919" s="18" t="str">
        <f>IFERROR(__xludf.DUMMYFUNCTION("IFERROR(
  TEXTJOIN(CHAR(10),TRUE,FILTER('SUMMARY DATA'!H:H,'SUMMARY DATA'!$A:$A=$A919,'SUMMARY DATA'!$C:$C=$B919,'SUMMARY DATA'!$B:$B=""RWS"",'SUMMARY DATA'!$H:$H=$D919)),
  IF(
    OR(
      ISNUMBER(SEARCH(""CDM CASH DEPOSIT"",$C919)),
      ISNUMBER(S"&amp;"EARCH(""CASH DEPOSIT"",$C919))
    ),
    """",
    IFERROR(TEXTJOIN(CHAR(10),TRUE,FILTER('SUMMARY DATA'!H:H,'SUMMARY DATA'!$D:$D=$C919,'SUMMARY DATA'!$B:$B=""RWS"",'SUMMARY DATA'!$H:$H=$D919)),"""")
  )
)"),"")</f>
        <v/>
      </c>
      <c r="I919" s="18" t="str">
        <f>IFERROR(__xludf.DUMMYFUNCTION("IF(H919="""","""",
SUM(ARRAYFORMULA(VALUE(SPLIT(H919,CHAR(10)))))
)"),"")</f>
        <v/>
      </c>
      <c r="J919" s="17" t="str">
        <f>IFERROR(__xludf.DUMMYFUNCTION("IFERROR(
  TEXTJOIN(CHAR(10),TRUE,FILTER('SUMMARY DATA'!I:I,'SUMMARY DATA'!$A:$A=$A919,'SUMMARY DATA'!$C:$C=$B919,'SUMMARY DATA'!$B:$B=""RWS"")),
  IF(
    OR(
      ISNUMBER(SEARCH(""CDM CASH DEPOSIT"",$C919)),
      ISNUMBER(SEARCH(""CASH DEPOSIT"",$C91"&amp;"9)),
      COUNTIFS('SUMMARY DATA'!$D:$D,$C919,'SUMMARY DATA'!$B:$B,""RWS"")&lt;&gt;1
    ),
    """",
    IFERROR(TEXTJOIN(CHAR(10),TRUE,FILTER('SUMMARY DATA'!I:I,'SUMMARY DATA'!$D:$D=$C919,'SUMMARY DATA'!$B:$B=""RWS"")),"""")
  )
)"),"")</f>
        <v/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Height="1" spans="1:27">
      <c r="A920" s="2"/>
      <c r="B920" s="15"/>
      <c r="C920" s="2"/>
      <c r="D920" s="3"/>
      <c r="E920" s="16" t="str">
        <f>IFERROR(__xludf.DUMMYFUNCTION("IFERROR(
  TEXTJOIN(CHAR(10),TRUE,FILTER('SUMMARY DATA'!E:E,'SUMMARY DATA'!$A:$A=$A920,'SUMMARY DATA'!$C:$C=$B920,'SUMMARY DATA'!$B:$B=""RWS"")),
  IF(
    OR(
      ISNUMBER(SEARCH(""CDM CASH DEPOSIT"",$C920)),
      ISNUMBER(SEARCH(""CASH DEPOSIT"",$C92"&amp;"0)),
      COUNTIFS('SUMMARY DATA'!$D:$D,$C920,'SUMMARY DATA'!$B:$B,""RWS"")&lt;&gt;1
    ),
    """",
    IFERROR(TEXTJOIN(CHAR(10),TRUE,FILTER('SUMMARY DATA'!E:E,'SUMMARY DATA'!$D:$D=$C920,'SUMMARY DATA'!$B:$B=""RWS"")),"""")
  )
)"),"")</f>
        <v/>
      </c>
      <c r="F920" s="17" t="str">
        <f>IFERROR(__xludf.DUMMYFUNCTION("IFERROR(
  TEXTJOIN(CHAR(10),TRUE,FILTER('SUMMARY DATA'!F:F,'SUMMARY DATA'!$A:$A=$A920,'SUMMARY DATA'!$C:$C=$B920,'SUMMARY DATA'!$B:$B=""RWS"")),
  IF(
    OR(
      ISNUMBER(SEARCH(""CDM CASH DEPOSIT"",$C920)),
      ISNUMBER(SEARCH(""CASH DEPOSIT"",$C92"&amp;"0)),
      COUNTIFS('SUMMARY DATA'!$D:$D,$C920,'SUMMARY DATA'!$B:$B,""RWS"")&lt;&gt;1
    ),
    """",
    IFERROR(TEXTJOIN(CHAR(10),TRUE,FILTER('SUMMARY DATA'!F:F,'SUMMARY DATA'!$D:$D=$C920,'SUMMARY DATA'!$B:$B=""RWS"")),"""")
  )
)"),"")</f>
        <v/>
      </c>
      <c r="G920" s="17" t="str">
        <f>IFERROR(__xludf.DUMMYFUNCTION("IFERROR(
  TEXTJOIN(CHAR(10),TRUE,FILTER('SUMMARY DATA'!G:G,'SUMMARY DATA'!$A:$A=$A920,'SUMMARY DATA'!$C:$C=$B920,'SUMMARY DATA'!$B:$B=""RWS"")),
  IF(
    OR(
      ISNUMBER(SEARCH(""CDM CASH DEPOSIT"",$C920)),
      ISNUMBER(SEARCH(""CASH DEPOSIT"",$C92"&amp;"0)),
      COUNTIFS('SUMMARY DATA'!$D:$D,$C920,'SUMMARY DATA'!$B:$B,""RWS"")&lt;&gt;1
    ),
    """",
    IFERROR(TEXTJOIN(CHAR(10),TRUE,FILTER('SUMMARY DATA'!G:G,'SUMMARY DATA'!$D:$D=$C920,'SUMMARY DATA'!$B:$B=""RWS"")),"""")
  )
)"),"")</f>
        <v/>
      </c>
      <c r="H920" s="18" t="str">
        <f>IFERROR(__xludf.DUMMYFUNCTION("IFERROR(
  TEXTJOIN(CHAR(10),TRUE,FILTER('SUMMARY DATA'!H:H,'SUMMARY DATA'!$A:$A=$A920,'SUMMARY DATA'!$C:$C=$B920,'SUMMARY DATA'!$B:$B=""RWS"",'SUMMARY DATA'!$H:$H=$D920)),
  IF(
    OR(
      ISNUMBER(SEARCH(""CDM CASH DEPOSIT"",$C920)),
      ISNUMBER(S"&amp;"EARCH(""CASH DEPOSIT"",$C920))
    ),
    """",
    IFERROR(TEXTJOIN(CHAR(10),TRUE,FILTER('SUMMARY DATA'!H:H,'SUMMARY DATA'!$D:$D=$C920,'SUMMARY DATA'!$B:$B=""RWS"",'SUMMARY DATA'!$H:$H=$D920)),"""")
  )
)"),"")</f>
        <v/>
      </c>
      <c r="I920" s="18" t="str">
        <f>IFERROR(__xludf.DUMMYFUNCTION("IF(H920="""","""",
SUM(ARRAYFORMULA(VALUE(SPLIT(H920,CHAR(10)))))
)"),"")</f>
        <v/>
      </c>
      <c r="J920" s="17" t="str">
        <f>IFERROR(__xludf.DUMMYFUNCTION("IFERROR(
  TEXTJOIN(CHAR(10),TRUE,FILTER('SUMMARY DATA'!I:I,'SUMMARY DATA'!$A:$A=$A920,'SUMMARY DATA'!$C:$C=$B920,'SUMMARY DATA'!$B:$B=""RWS"")),
  IF(
    OR(
      ISNUMBER(SEARCH(""CDM CASH DEPOSIT"",$C920)),
      ISNUMBER(SEARCH(""CASH DEPOSIT"",$C92"&amp;"0)),
      COUNTIFS('SUMMARY DATA'!$D:$D,$C920,'SUMMARY DATA'!$B:$B,""RWS"")&lt;&gt;1
    ),
    """",
    IFERROR(TEXTJOIN(CHAR(10),TRUE,FILTER('SUMMARY DATA'!I:I,'SUMMARY DATA'!$D:$D=$C920,'SUMMARY DATA'!$B:$B=""RWS"")),"""")
  )
)"),"")</f>
        <v/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Height="1" spans="1:27">
      <c r="A921" s="2"/>
      <c r="B921" s="15"/>
      <c r="C921" s="2"/>
      <c r="D921" s="3"/>
      <c r="E921" s="16" t="str">
        <f>IFERROR(__xludf.DUMMYFUNCTION("IFERROR(
  TEXTJOIN(CHAR(10),TRUE,FILTER('SUMMARY DATA'!E:E,'SUMMARY DATA'!$A:$A=$A921,'SUMMARY DATA'!$C:$C=$B921,'SUMMARY DATA'!$B:$B=""RWS"")),
  IF(
    OR(
      ISNUMBER(SEARCH(""CDM CASH DEPOSIT"",$C921)),
      ISNUMBER(SEARCH(""CASH DEPOSIT"",$C92"&amp;"1)),
      COUNTIFS('SUMMARY DATA'!$D:$D,$C921,'SUMMARY DATA'!$B:$B,""RWS"")&lt;&gt;1
    ),
    """",
    IFERROR(TEXTJOIN(CHAR(10),TRUE,FILTER('SUMMARY DATA'!E:E,'SUMMARY DATA'!$D:$D=$C921,'SUMMARY DATA'!$B:$B=""RWS"")),"""")
  )
)"),"")</f>
        <v/>
      </c>
      <c r="F921" s="17" t="str">
        <f>IFERROR(__xludf.DUMMYFUNCTION("IFERROR(
  TEXTJOIN(CHAR(10),TRUE,FILTER('SUMMARY DATA'!F:F,'SUMMARY DATA'!$A:$A=$A921,'SUMMARY DATA'!$C:$C=$B921,'SUMMARY DATA'!$B:$B=""RWS"")),
  IF(
    OR(
      ISNUMBER(SEARCH(""CDM CASH DEPOSIT"",$C921)),
      ISNUMBER(SEARCH(""CASH DEPOSIT"",$C92"&amp;"1)),
      COUNTIFS('SUMMARY DATA'!$D:$D,$C921,'SUMMARY DATA'!$B:$B,""RWS"")&lt;&gt;1
    ),
    """",
    IFERROR(TEXTJOIN(CHAR(10),TRUE,FILTER('SUMMARY DATA'!F:F,'SUMMARY DATA'!$D:$D=$C921,'SUMMARY DATA'!$B:$B=""RWS"")),"""")
  )
)"),"")</f>
        <v/>
      </c>
      <c r="G921" s="17" t="str">
        <f>IFERROR(__xludf.DUMMYFUNCTION("IFERROR(
  TEXTJOIN(CHAR(10),TRUE,FILTER('SUMMARY DATA'!G:G,'SUMMARY DATA'!$A:$A=$A921,'SUMMARY DATA'!$C:$C=$B921,'SUMMARY DATA'!$B:$B=""RWS"")),
  IF(
    OR(
      ISNUMBER(SEARCH(""CDM CASH DEPOSIT"",$C921)),
      ISNUMBER(SEARCH(""CASH DEPOSIT"",$C92"&amp;"1)),
      COUNTIFS('SUMMARY DATA'!$D:$D,$C921,'SUMMARY DATA'!$B:$B,""RWS"")&lt;&gt;1
    ),
    """",
    IFERROR(TEXTJOIN(CHAR(10),TRUE,FILTER('SUMMARY DATA'!G:G,'SUMMARY DATA'!$D:$D=$C921,'SUMMARY DATA'!$B:$B=""RWS"")),"""")
  )
)"),"")</f>
        <v/>
      </c>
      <c r="H921" s="18" t="str">
        <f>IFERROR(__xludf.DUMMYFUNCTION("IFERROR(
  TEXTJOIN(CHAR(10),TRUE,FILTER('SUMMARY DATA'!H:H,'SUMMARY DATA'!$A:$A=$A921,'SUMMARY DATA'!$C:$C=$B921,'SUMMARY DATA'!$B:$B=""RWS"",'SUMMARY DATA'!$H:$H=$D921)),
  IF(
    OR(
      ISNUMBER(SEARCH(""CDM CASH DEPOSIT"",$C921)),
      ISNUMBER(S"&amp;"EARCH(""CASH DEPOSIT"",$C921))
    ),
    """",
    IFERROR(TEXTJOIN(CHAR(10),TRUE,FILTER('SUMMARY DATA'!H:H,'SUMMARY DATA'!$D:$D=$C921,'SUMMARY DATA'!$B:$B=""RWS"",'SUMMARY DATA'!$H:$H=$D921)),"""")
  )
)"),"")</f>
        <v/>
      </c>
      <c r="I921" s="18" t="str">
        <f>IFERROR(__xludf.DUMMYFUNCTION("IF(H921="""","""",
SUM(ARRAYFORMULA(VALUE(SPLIT(H921,CHAR(10)))))
)"),"")</f>
        <v/>
      </c>
      <c r="J921" s="17" t="str">
        <f>IFERROR(__xludf.DUMMYFUNCTION("IFERROR(
  TEXTJOIN(CHAR(10),TRUE,FILTER('SUMMARY DATA'!I:I,'SUMMARY DATA'!$A:$A=$A921,'SUMMARY DATA'!$C:$C=$B921,'SUMMARY DATA'!$B:$B=""RWS"")),
  IF(
    OR(
      ISNUMBER(SEARCH(""CDM CASH DEPOSIT"",$C921)),
      ISNUMBER(SEARCH(""CASH DEPOSIT"",$C92"&amp;"1)),
      COUNTIFS('SUMMARY DATA'!$D:$D,$C921,'SUMMARY DATA'!$B:$B,""RWS"")&lt;&gt;1
    ),
    """",
    IFERROR(TEXTJOIN(CHAR(10),TRUE,FILTER('SUMMARY DATA'!I:I,'SUMMARY DATA'!$D:$D=$C921,'SUMMARY DATA'!$B:$B=""RWS"")),"""")
  )
)"),"")</f>
        <v/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Height="1" spans="1:27">
      <c r="A922" s="2"/>
      <c r="B922" s="15"/>
      <c r="C922" s="2"/>
      <c r="D922" s="3"/>
      <c r="E922" s="16" t="str">
        <f>IFERROR(__xludf.DUMMYFUNCTION("IFERROR(
  TEXTJOIN(CHAR(10),TRUE,FILTER('SUMMARY DATA'!E:E,'SUMMARY DATA'!$A:$A=$A922,'SUMMARY DATA'!$C:$C=$B922,'SUMMARY DATA'!$B:$B=""RWS"")),
  IF(
    OR(
      ISNUMBER(SEARCH(""CDM CASH DEPOSIT"",$C922)),
      ISNUMBER(SEARCH(""CASH DEPOSIT"",$C92"&amp;"2)),
      COUNTIFS('SUMMARY DATA'!$D:$D,$C922,'SUMMARY DATA'!$B:$B,""RWS"")&lt;&gt;1
    ),
    """",
    IFERROR(TEXTJOIN(CHAR(10),TRUE,FILTER('SUMMARY DATA'!E:E,'SUMMARY DATA'!$D:$D=$C922,'SUMMARY DATA'!$B:$B=""RWS"")),"""")
  )
)"),"")</f>
        <v/>
      </c>
      <c r="F922" s="17" t="str">
        <f>IFERROR(__xludf.DUMMYFUNCTION("IFERROR(
  TEXTJOIN(CHAR(10),TRUE,FILTER('SUMMARY DATA'!F:F,'SUMMARY DATA'!$A:$A=$A922,'SUMMARY DATA'!$C:$C=$B922,'SUMMARY DATA'!$B:$B=""RWS"")),
  IF(
    OR(
      ISNUMBER(SEARCH(""CDM CASH DEPOSIT"",$C922)),
      ISNUMBER(SEARCH(""CASH DEPOSIT"",$C92"&amp;"2)),
      COUNTIFS('SUMMARY DATA'!$D:$D,$C922,'SUMMARY DATA'!$B:$B,""RWS"")&lt;&gt;1
    ),
    """",
    IFERROR(TEXTJOIN(CHAR(10),TRUE,FILTER('SUMMARY DATA'!F:F,'SUMMARY DATA'!$D:$D=$C922,'SUMMARY DATA'!$B:$B=""RWS"")),"""")
  )
)"),"")</f>
        <v/>
      </c>
      <c r="G922" s="17" t="str">
        <f>IFERROR(__xludf.DUMMYFUNCTION("IFERROR(
  TEXTJOIN(CHAR(10),TRUE,FILTER('SUMMARY DATA'!G:G,'SUMMARY DATA'!$A:$A=$A922,'SUMMARY DATA'!$C:$C=$B922,'SUMMARY DATA'!$B:$B=""RWS"")),
  IF(
    OR(
      ISNUMBER(SEARCH(""CDM CASH DEPOSIT"",$C922)),
      ISNUMBER(SEARCH(""CASH DEPOSIT"",$C92"&amp;"2)),
      COUNTIFS('SUMMARY DATA'!$D:$D,$C922,'SUMMARY DATA'!$B:$B,""RWS"")&lt;&gt;1
    ),
    """",
    IFERROR(TEXTJOIN(CHAR(10),TRUE,FILTER('SUMMARY DATA'!G:G,'SUMMARY DATA'!$D:$D=$C922,'SUMMARY DATA'!$B:$B=""RWS"")),"""")
  )
)"),"")</f>
        <v/>
      </c>
      <c r="H922" s="18" t="str">
        <f>IFERROR(__xludf.DUMMYFUNCTION("IFERROR(
  TEXTJOIN(CHAR(10),TRUE,FILTER('SUMMARY DATA'!H:H,'SUMMARY DATA'!$A:$A=$A922,'SUMMARY DATA'!$C:$C=$B922,'SUMMARY DATA'!$B:$B=""RWS"",'SUMMARY DATA'!$H:$H=$D922)),
  IF(
    OR(
      ISNUMBER(SEARCH(""CDM CASH DEPOSIT"",$C922)),
      ISNUMBER(S"&amp;"EARCH(""CASH DEPOSIT"",$C922))
    ),
    """",
    IFERROR(TEXTJOIN(CHAR(10),TRUE,FILTER('SUMMARY DATA'!H:H,'SUMMARY DATA'!$D:$D=$C922,'SUMMARY DATA'!$B:$B=""RWS"",'SUMMARY DATA'!$H:$H=$D922)),"""")
  )
)"),"")</f>
        <v/>
      </c>
      <c r="I922" s="18" t="str">
        <f>IFERROR(__xludf.DUMMYFUNCTION("IF(H922="""","""",
SUM(ARRAYFORMULA(VALUE(SPLIT(H922,CHAR(10)))))
)"),"")</f>
        <v/>
      </c>
      <c r="J922" s="17" t="str">
        <f>IFERROR(__xludf.DUMMYFUNCTION("IFERROR(
  TEXTJOIN(CHAR(10),TRUE,FILTER('SUMMARY DATA'!I:I,'SUMMARY DATA'!$A:$A=$A922,'SUMMARY DATA'!$C:$C=$B922,'SUMMARY DATA'!$B:$B=""RWS"")),
  IF(
    OR(
      ISNUMBER(SEARCH(""CDM CASH DEPOSIT"",$C922)),
      ISNUMBER(SEARCH(""CASH DEPOSIT"",$C92"&amp;"2)),
      COUNTIFS('SUMMARY DATA'!$D:$D,$C922,'SUMMARY DATA'!$B:$B,""RWS"")&lt;&gt;1
    ),
    """",
    IFERROR(TEXTJOIN(CHAR(10),TRUE,FILTER('SUMMARY DATA'!I:I,'SUMMARY DATA'!$D:$D=$C922,'SUMMARY DATA'!$B:$B=""RWS"")),"""")
  )
)"),"")</f>
        <v/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Height="1" spans="1:27">
      <c r="A923" s="2"/>
      <c r="B923" s="15"/>
      <c r="C923" s="2"/>
      <c r="D923" s="3"/>
      <c r="E923" s="16" t="str">
        <f>IFERROR(__xludf.DUMMYFUNCTION("IFERROR(
  TEXTJOIN(CHAR(10),TRUE,FILTER('SUMMARY DATA'!E:E,'SUMMARY DATA'!$A:$A=$A923,'SUMMARY DATA'!$C:$C=$B923,'SUMMARY DATA'!$B:$B=""RWS"")),
  IF(
    OR(
      ISNUMBER(SEARCH(""CDM CASH DEPOSIT"",$C923)),
      ISNUMBER(SEARCH(""CASH DEPOSIT"",$C92"&amp;"3)),
      COUNTIFS('SUMMARY DATA'!$D:$D,$C923,'SUMMARY DATA'!$B:$B,""RWS"")&lt;&gt;1
    ),
    """",
    IFERROR(TEXTJOIN(CHAR(10),TRUE,FILTER('SUMMARY DATA'!E:E,'SUMMARY DATA'!$D:$D=$C923,'SUMMARY DATA'!$B:$B=""RWS"")),"""")
  )
)"),"")</f>
        <v/>
      </c>
      <c r="F923" s="17" t="str">
        <f>IFERROR(__xludf.DUMMYFUNCTION("IFERROR(
  TEXTJOIN(CHAR(10),TRUE,FILTER('SUMMARY DATA'!F:F,'SUMMARY DATA'!$A:$A=$A923,'SUMMARY DATA'!$C:$C=$B923,'SUMMARY DATA'!$B:$B=""RWS"")),
  IF(
    OR(
      ISNUMBER(SEARCH(""CDM CASH DEPOSIT"",$C923)),
      ISNUMBER(SEARCH(""CASH DEPOSIT"",$C92"&amp;"3)),
      COUNTIFS('SUMMARY DATA'!$D:$D,$C923,'SUMMARY DATA'!$B:$B,""RWS"")&lt;&gt;1
    ),
    """",
    IFERROR(TEXTJOIN(CHAR(10),TRUE,FILTER('SUMMARY DATA'!F:F,'SUMMARY DATA'!$D:$D=$C923,'SUMMARY DATA'!$B:$B=""RWS"")),"""")
  )
)"),"")</f>
        <v/>
      </c>
      <c r="G923" s="17" t="str">
        <f>IFERROR(__xludf.DUMMYFUNCTION("IFERROR(
  TEXTJOIN(CHAR(10),TRUE,FILTER('SUMMARY DATA'!G:G,'SUMMARY DATA'!$A:$A=$A923,'SUMMARY DATA'!$C:$C=$B923,'SUMMARY DATA'!$B:$B=""RWS"")),
  IF(
    OR(
      ISNUMBER(SEARCH(""CDM CASH DEPOSIT"",$C923)),
      ISNUMBER(SEARCH(""CASH DEPOSIT"",$C92"&amp;"3)),
      COUNTIFS('SUMMARY DATA'!$D:$D,$C923,'SUMMARY DATA'!$B:$B,""RWS"")&lt;&gt;1
    ),
    """",
    IFERROR(TEXTJOIN(CHAR(10),TRUE,FILTER('SUMMARY DATA'!G:G,'SUMMARY DATA'!$D:$D=$C923,'SUMMARY DATA'!$B:$B=""RWS"")),"""")
  )
)"),"")</f>
        <v/>
      </c>
      <c r="H923" s="18" t="str">
        <f>IFERROR(__xludf.DUMMYFUNCTION("IFERROR(
  TEXTJOIN(CHAR(10),TRUE,FILTER('SUMMARY DATA'!H:H,'SUMMARY DATA'!$A:$A=$A923,'SUMMARY DATA'!$C:$C=$B923,'SUMMARY DATA'!$B:$B=""RWS"",'SUMMARY DATA'!$H:$H=$D923)),
  IF(
    OR(
      ISNUMBER(SEARCH(""CDM CASH DEPOSIT"",$C923)),
      ISNUMBER(S"&amp;"EARCH(""CASH DEPOSIT"",$C923))
    ),
    """",
    IFERROR(TEXTJOIN(CHAR(10),TRUE,FILTER('SUMMARY DATA'!H:H,'SUMMARY DATA'!$D:$D=$C923,'SUMMARY DATA'!$B:$B=""RWS"",'SUMMARY DATA'!$H:$H=$D923)),"""")
  )
)"),"")</f>
        <v/>
      </c>
      <c r="I923" s="18" t="str">
        <f>IFERROR(__xludf.DUMMYFUNCTION("IF(H923="""","""",
SUM(ARRAYFORMULA(VALUE(SPLIT(H923,CHAR(10)))))
)"),"")</f>
        <v/>
      </c>
      <c r="J923" s="17" t="str">
        <f>IFERROR(__xludf.DUMMYFUNCTION("IFERROR(
  TEXTJOIN(CHAR(10),TRUE,FILTER('SUMMARY DATA'!I:I,'SUMMARY DATA'!$A:$A=$A923,'SUMMARY DATA'!$C:$C=$B923,'SUMMARY DATA'!$B:$B=""RWS"")),
  IF(
    OR(
      ISNUMBER(SEARCH(""CDM CASH DEPOSIT"",$C923)),
      ISNUMBER(SEARCH(""CASH DEPOSIT"",$C92"&amp;"3)),
      COUNTIFS('SUMMARY DATA'!$D:$D,$C923,'SUMMARY DATA'!$B:$B,""RWS"")&lt;&gt;1
    ),
    """",
    IFERROR(TEXTJOIN(CHAR(10),TRUE,FILTER('SUMMARY DATA'!I:I,'SUMMARY DATA'!$D:$D=$C923,'SUMMARY DATA'!$B:$B=""RWS"")),"""")
  )
)"),"")</f>
        <v/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Height="1" spans="1:27">
      <c r="A924" s="2"/>
      <c r="B924" s="15"/>
      <c r="C924" s="2"/>
      <c r="D924" s="3"/>
      <c r="E924" s="16" t="str">
        <f>IFERROR(__xludf.DUMMYFUNCTION("IFERROR(
  TEXTJOIN(CHAR(10),TRUE,FILTER('SUMMARY DATA'!E:E,'SUMMARY DATA'!$A:$A=$A924,'SUMMARY DATA'!$C:$C=$B924,'SUMMARY DATA'!$B:$B=""RWS"")),
  IF(
    OR(
      ISNUMBER(SEARCH(""CDM CASH DEPOSIT"",$C924)),
      ISNUMBER(SEARCH(""CASH DEPOSIT"",$C92"&amp;"4)),
      COUNTIFS('SUMMARY DATA'!$D:$D,$C924,'SUMMARY DATA'!$B:$B,""RWS"")&lt;&gt;1
    ),
    """",
    IFERROR(TEXTJOIN(CHAR(10),TRUE,FILTER('SUMMARY DATA'!E:E,'SUMMARY DATA'!$D:$D=$C924,'SUMMARY DATA'!$B:$B=""RWS"")),"""")
  )
)"),"")</f>
        <v/>
      </c>
      <c r="F924" s="17" t="str">
        <f>IFERROR(__xludf.DUMMYFUNCTION("IFERROR(
  TEXTJOIN(CHAR(10),TRUE,FILTER('SUMMARY DATA'!F:F,'SUMMARY DATA'!$A:$A=$A924,'SUMMARY DATA'!$C:$C=$B924,'SUMMARY DATA'!$B:$B=""RWS"")),
  IF(
    OR(
      ISNUMBER(SEARCH(""CDM CASH DEPOSIT"",$C924)),
      ISNUMBER(SEARCH(""CASH DEPOSIT"",$C92"&amp;"4)),
      COUNTIFS('SUMMARY DATA'!$D:$D,$C924,'SUMMARY DATA'!$B:$B,""RWS"")&lt;&gt;1
    ),
    """",
    IFERROR(TEXTJOIN(CHAR(10),TRUE,FILTER('SUMMARY DATA'!F:F,'SUMMARY DATA'!$D:$D=$C924,'SUMMARY DATA'!$B:$B=""RWS"")),"""")
  )
)"),"")</f>
        <v/>
      </c>
      <c r="G924" s="17" t="str">
        <f>IFERROR(__xludf.DUMMYFUNCTION("IFERROR(
  TEXTJOIN(CHAR(10),TRUE,FILTER('SUMMARY DATA'!G:G,'SUMMARY DATA'!$A:$A=$A924,'SUMMARY DATA'!$C:$C=$B924,'SUMMARY DATA'!$B:$B=""RWS"")),
  IF(
    OR(
      ISNUMBER(SEARCH(""CDM CASH DEPOSIT"",$C924)),
      ISNUMBER(SEARCH(""CASH DEPOSIT"",$C92"&amp;"4)),
      COUNTIFS('SUMMARY DATA'!$D:$D,$C924,'SUMMARY DATA'!$B:$B,""RWS"")&lt;&gt;1
    ),
    """",
    IFERROR(TEXTJOIN(CHAR(10),TRUE,FILTER('SUMMARY DATA'!G:G,'SUMMARY DATA'!$D:$D=$C924,'SUMMARY DATA'!$B:$B=""RWS"")),"""")
  )
)"),"")</f>
        <v/>
      </c>
      <c r="H924" s="18" t="str">
        <f>IFERROR(__xludf.DUMMYFUNCTION("IFERROR(
  TEXTJOIN(CHAR(10),TRUE,FILTER('SUMMARY DATA'!H:H,'SUMMARY DATA'!$A:$A=$A924,'SUMMARY DATA'!$C:$C=$B924,'SUMMARY DATA'!$B:$B=""RWS"",'SUMMARY DATA'!$H:$H=$D924)),
  IF(
    OR(
      ISNUMBER(SEARCH(""CDM CASH DEPOSIT"",$C924)),
      ISNUMBER(S"&amp;"EARCH(""CASH DEPOSIT"",$C924))
    ),
    """",
    IFERROR(TEXTJOIN(CHAR(10),TRUE,FILTER('SUMMARY DATA'!H:H,'SUMMARY DATA'!$D:$D=$C924,'SUMMARY DATA'!$B:$B=""RWS"",'SUMMARY DATA'!$H:$H=$D924)),"""")
  )
)"),"")</f>
        <v/>
      </c>
      <c r="I924" s="18" t="str">
        <f>IFERROR(__xludf.DUMMYFUNCTION("IF(H924="""","""",
SUM(ARRAYFORMULA(VALUE(SPLIT(H924,CHAR(10)))))
)"),"")</f>
        <v/>
      </c>
      <c r="J924" s="17" t="str">
        <f>IFERROR(__xludf.DUMMYFUNCTION("IFERROR(
  TEXTJOIN(CHAR(10),TRUE,FILTER('SUMMARY DATA'!I:I,'SUMMARY DATA'!$A:$A=$A924,'SUMMARY DATA'!$C:$C=$B924,'SUMMARY DATA'!$B:$B=""RWS"")),
  IF(
    OR(
      ISNUMBER(SEARCH(""CDM CASH DEPOSIT"",$C924)),
      ISNUMBER(SEARCH(""CASH DEPOSIT"",$C92"&amp;"4)),
      COUNTIFS('SUMMARY DATA'!$D:$D,$C924,'SUMMARY DATA'!$B:$B,""RWS"")&lt;&gt;1
    ),
    """",
    IFERROR(TEXTJOIN(CHAR(10),TRUE,FILTER('SUMMARY DATA'!I:I,'SUMMARY DATA'!$D:$D=$C924,'SUMMARY DATA'!$B:$B=""RWS"")),"""")
  )
)"),"")</f>
        <v/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Height="1" spans="1:27">
      <c r="A925" s="2"/>
      <c r="B925" s="15"/>
      <c r="C925" s="2"/>
      <c r="D925" s="3"/>
      <c r="E925" s="16" t="str">
        <f>IFERROR(__xludf.DUMMYFUNCTION("IFERROR(
  TEXTJOIN(CHAR(10),TRUE,FILTER('SUMMARY DATA'!E:E,'SUMMARY DATA'!$A:$A=$A925,'SUMMARY DATA'!$C:$C=$B925,'SUMMARY DATA'!$B:$B=""RWS"")),
  IF(
    OR(
      ISNUMBER(SEARCH(""CDM CASH DEPOSIT"",$C925)),
      ISNUMBER(SEARCH(""CASH DEPOSIT"",$C92"&amp;"5)),
      COUNTIFS('SUMMARY DATA'!$D:$D,$C925,'SUMMARY DATA'!$B:$B,""RWS"")&lt;&gt;1
    ),
    """",
    IFERROR(TEXTJOIN(CHAR(10),TRUE,FILTER('SUMMARY DATA'!E:E,'SUMMARY DATA'!$D:$D=$C925,'SUMMARY DATA'!$B:$B=""RWS"")),"""")
  )
)"),"")</f>
        <v/>
      </c>
      <c r="F925" s="17" t="str">
        <f>IFERROR(__xludf.DUMMYFUNCTION("IFERROR(
  TEXTJOIN(CHAR(10),TRUE,FILTER('SUMMARY DATA'!F:F,'SUMMARY DATA'!$A:$A=$A925,'SUMMARY DATA'!$C:$C=$B925,'SUMMARY DATA'!$B:$B=""RWS"")),
  IF(
    OR(
      ISNUMBER(SEARCH(""CDM CASH DEPOSIT"",$C925)),
      ISNUMBER(SEARCH(""CASH DEPOSIT"",$C92"&amp;"5)),
      COUNTIFS('SUMMARY DATA'!$D:$D,$C925,'SUMMARY DATA'!$B:$B,""RWS"")&lt;&gt;1
    ),
    """",
    IFERROR(TEXTJOIN(CHAR(10),TRUE,FILTER('SUMMARY DATA'!F:F,'SUMMARY DATA'!$D:$D=$C925,'SUMMARY DATA'!$B:$B=""RWS"")),"""")
  )
)"),"")</f>
        <v/>
      </c>
      <c r="G925" s="17" t="str">
        <f>IFERROR(__xludf.DUMMYFUNCTION("IFERROR(
  TEXTJOIN(CHAR(10),TRUE,FILTER('SUMMARY DATA'!G:G,'SUMMARY DATA'!$A:$A=$A925,'SUMMARY DATA'!$C:$C=$B925,'SUMMARY DATA'!$B:$B=""RWS"")),
  IF(
    OR(
      ISNUMBER(SEARCH(""CDM CASH DEPOSIT"",$C925)),
      ISNUMBER(SEARCH(""CASH DEPOSIT"",$C92"&amp;"5)),
      COUNTIFS('SUMMARY DATA'!$D:$D,$C925,'SUMMARY DATA'!$B:$B,""RWS"")&lt;&gt;1
    ),
    """",
    IFERROR(TEXTJOIN(CHAR(10),TRUE,FILTER('SUMMARY DATA'!G:G,'SUMMARY DATA'!$D:$D=$C925,'SUMMARY DATA'!$B:$B=""RWS"")),"""")
  )
)"),"")</f>
        <v/>
      </c>
      <c r="H925" s="18" t="str">
        <f>IFERROR(__xludf.DUMMYFUNCTION("IFERROR(
  TEXTJOIN(CHAR(10),TRUE,FILTER('SUMMARY DATA'!H:H,'SUMMARY DATA'!$A:$A=$A925,'SUMMARY DATA'!$C:$C=$B925,'SUMMARY DATA'!$B:$B=""RWS"",'SUMMARY DATA'!$H:$H=$D925)),
  IF(
    OR(
      ISNUMBER(SEARCH(""CDM CASH DEPOSIT"",$C925)),
      ISNUMBER(S"&amp;"EARCH(""CASH DEPOSIT"",$C925))
    ),
    """",
    IFERROR(TEXTJOIN(CHAR(10),TRUE,FILTER('SUMMARY DATA'!H:H,'SUMMARY DATA'!$D:$D=$C925,'SUMMARY DATA'!$B:$B=""RWS"",'SUMMARY DATA'!$H:$H=$D925)),"""")
  )
)"),"")</f>
        <v/>
      </c>
      <c r="I925" s="18" t="str">
        <f>IFERROR(__xludf.DUMMYFUNCTION("IF(H925="""","""",
SUM(ARRAYFORMULA(VALUE(SPLIT(H925,CHAR(10)))))
)"),"")</f>
        <v/>
      </c>
      <c r="J925" s="17" t="str">
        <f>IFERROR(__xludf.DUMMYFUNCTION("IFERROR(
  TEXTJOIN(CHAR(10),TRUE,FILTER('SUMMARY DATA'!I:I,'SUMMARY DATA'!$A:$A=$A925,'SUMMARY DATA'!$C:$C=$B925,'SUMMARY DATA'!$B:$B=""RWS"")),
  IF(
    OR(
      ISNUMBER(SEARCH(""CDM CASH DEPOSIT"",$C925)),
      ISNUMBER(SEARCH(""CASH DEPOSIT"",$C92"&amp;"5)),
      COUNTIFS('SUMMARY DATA'!$D:$D,$C925,'SUMMARY DATA'!$B:$B,""RWS"")&lt;&gt;1
    ),
    """",
    IFERROR(TEXTJOIN(CHAR(10),TRUE,FILTER('SUMMARY DATA'!I:I,'SUMMARY DATA'!$D:$D=$C925,'SUMMARY DATA'!$B:$B=""RWS"")),"""")
  )
)"),"")</f>
        <v/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Height="1" spans="1:27">
      <c r="A926" s="2"/>
      <c r="B926" s="15"/>
      <c r="C926" s="2"/>
      <c r="D926" s="3"/>
      <c r="E926" s="16" t="str">
        <f>IFERROR(__xludf.DUMMYFUNCTION("IFERROR(
  TEXTJOIN(CHAR(10),TRUE,FILTER('SUMMARY DATA'!E:E,'SUMMARY DATA'!$A:$A=$A926,'SUMMARY DATA'!$C:$C=$B926,'SUMMARY DATA'!$B:$B=""RWS"")),
  IF(
    OR(
      ISNUMBER(SEARCH(""CDM CASH DEPOSIT"",$C926)),
      ISNUMBER(SEARCH(""CASH DEPOSIT"",$C92"&amp;"6)),
      COUNTIFS('SUMMARY DATA'!$D:$D,$C926,'SUMMARY DATA'!$B:$B,""RWS"")&lt;&gt;1
    ),
    """",
    IFERROR(TEXTJOIN(CHAR(10),TRUE,FILTER('SUMMARY DATA'!E:E,'SUMMARY DATA'!$D:$D=$C926,'SUMMARY DATA'!$B:$B=""RWS"")),"""")
  )
)"),"")</f>
        <v/>
      </c>
      <c r="F926" s="17" t="str">
        <f>IFERROR(__xludf.DUMMYFUNCTION("IFERROR(
  TEXTJOIN(CHAR(10),TRUE,FILTER('SUMMARY DATA'!F:F,'SUMMARY DATA'!$A:$A=$A926,'SUMMARY DATA'!$C:$C=$B926,'SUMMARY DATA'!$B:$B=""RWS"")),
  IF(
    OR(
      ISNUMBER(SEARCH(""CDM CASH DEPOSIT"",$C926)),
      ISNUMBER(SEARCH(""CASH DEPOSIT"",$C92"&amp;"6)),
      COUNTIFS('SUMMARY DATA'!$D:$D,$C926,'SUMMARY DATA'!$B:$B,""RWS"")&lt;&gt;1
    ),
    """",
    IFERROR(TEXTJOIN(CHAR(10),TRUE,FILTER('SUMMARY DATA'!F:F,'SUMMARY DATA'!$D:$D=$C926,'SUMMARY DATA'!$B:$B=""RWS"")),"""")
  )
)"),"")</f>
        <v/>
      </c>
      <c r="G926" s="17" t="str">
        <f>IFERROR(__xludf.DUMMYFUNCTION("IFERROR(
  TEXTJOIN(CHAR(10),TRUE,FILTER('SUMMARY DATA'!G:G,'SUMMARY DATA'!$A:$A=$A926,'SUMMARY DATA'!$C:$C=$B926,'SUMMARY DATA'!$B:$B=""RWS"")),
  IF(
    OR(
      ISNUMBER(SEARCH(""CDM CASH DEPOSIT"",$C926)),
      ISNUMBER(SEARCH(""CASH DEPOSIT"",$C92"&amp;"6)),
      COUNTIFS('SUMMARY DATA'!$D:$D,$C926,'SUMMARY DATA'!$B:$B,""RWS"")&lt;&gt;1
    ),
    """",
    IFERROR(TEXTJOIN(CHAR(10),TRUE,FILTER('SUMMARY DATA'!G:G,'SUMMARY DATA'!$D:$D=$C926,'SUMMARY DATA'!$B:$B=""RWS"")),"""")
  )
)"),"")</f>
        <v/>
      </c>
      <c r="H926" s="18" t="str">
        <f>IFERROR(__xludf.DUMMYFUNCTION("IFERROR(
  TEXTJOIN(CHAR(10),TRUE,FILTER('SUMMARY DATA'!H:H,'SUMMARY DATA'!$A:$A=$A926,'SUMMARY DATA'!$C:$C=$B926,'SUMMARY DATA'!$B:$B=""RWS"",'SUMMARY DATA'!$H:$H=$D926)),
  IF(
    OR(
      ISNUMBER(SEARCH(""CDM CASH DEPOSIT"",$C926)),
      ISNUMBER(S"&amp;"EARCH(""CASH DEPOSIT"",$C926))
    ),
    """",
    IFERROR(TEXTJOIN(CHAR(10),TRUE,FILTER('SUMMARY DATA'!H:H,'SUMMARY DATA'!$D:$D=$C926,'SUMMARY DATA'!$B:$B=""RWS"",'SUMMARY DATA'!$H:$H=$D926)),"""")
  )
)"),"")</f>
        <v/>
      </c>
      <c r="I926" s="18" t="str">
        <f>IFERROR(__xludf.DUMMYFUNCTION("IF(H926="""","""",
SUM(ARRAYFORMULA(VALUE(SPLIT(H926,CHAR(10)))))
)"),"")</f>
        <v/>
      </c>
      <c r="J926" s="17" t="str">
        <f>IFERROR(__xludf.DUMMYFUNCTION("IFERROR(
  TEXTJOIN(CHAR(10),TRUE,FILTER('SUMMARY DATA'!I:I,'SUMMARY DATA'!$A:$A=$A926,'SUMMARY DATA'!$C:$C=$B926,'SUMMARY DATA'!$B:$B=""RWS"")),
  IF(
    OR(
      ISNUMBER(SEARCH(""CDM CASH DEPOSIT"",$C926)),
      ISNUMBER(SEARCH(""CASH DEPOSIT"",$C92"&amp;"6)),
      COUNTIFS('SUMMARY DATA'!$D:$D,$C926,'SUMMARY DATA'!$B:$B,""RWS"")&lt;&gt;1
    ),
    """",
    IFERROR(TEXTJOIN(CHAR(10),TRUE,FILTER('SUMMARY DATA'!I:I,'SUMMARY DATA'!$D:$D=$C926,'SUMMARY DATA'!$B:$B=""RWS"")),"""")
  )
)"),"")</f>
        <v/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Height="1" spans="1:27">
      <c r="A927" s="2"/>
      <c r="B927" s="15"/>
      <c r="C927" s="2"/>
      <c r="D927" s="3"/>
      <c r="E927" s="16" t="str">
        <f>IFERROR(__xludf.DUMMYFUNCTION("IFERROR(
  TEXTJOIN(CHAR(10),TRUE,FILTER('SUMMARY DATA'!E:E,'SUMMARY DATA'!$A:$A=$A927,'SUMMARY DATA'!$C:$C=$B927,'SUMMARY DATA'!$B:$B=""RWS"")),
  IF(
    OR(
      ISNUMBER(SEARCH(""CDM CASH DEPOSIT"",$C927)),
      ISNUMBER(SEARCH(""CASH DEPOSIT"",$C92"&amp;"7)),
      COUNTIFS('SUMMARY DATA'!$D:$D,$C927,'SUMMARY DATA'!$B:$B,""RWS"")&lt;&gt;1
    ),
    """",
    IFERROR(TEXTJOIN(CHAR(10),TRUE,FILTER('SUMMARY DATA'!E:E,'SUMMARY DATA'!$D:$D=$C927,'SUMMARY DATA'!$B:$B=""RWS"")),"""")
  )
)"),"")</f>
        <v/>
      </c>
      <c r="F927" s="17" t="str">
        <f>IFERROR(__xludf.DUMMYFUNCTION("IFERROR(
  TEXTJOIN(CHAR(10),TRUE,FILTER('SUMMARY DATA'!F:F,'SUMMARY DATA'!$A:$A=$A927,'SUMMARY DATA'!$C:$C=$B927,'SUMMARY DATA'!$B:$B=""RWS"")),
  IF(
    OR(
      ISNUMBER(SEARCH(""CDM CASH DEPOSIT"",$C927)),
      ISNUMBER(SEARCH(""CASH DEPOSIT"",$C92"&amp;"7)),
      COUNTIFS('SUMMARY DATA'!$D:$D,$C927,'SUMMARY DATA'!$B:$B,""RWS"")&lt;&gt;1
    ),
    """",
    IFERROR(TEXTJOIN(CHAR(10),TRUE,FILTER('SUMMARY DATA'!F:F,'SUMMARY DATA'!$D:$D=$C927,'SUMMARY DATA'!$B:$B=""RWS"")),"""")
  )
)"),"")</f>
        <v/>
      </c>
      <c r="G927" s="17" t="str">
        <f>IFERROR(__xludf.DUMMYFUNCTION("IFERROR(
  TEXTJOIN(CHAR(10),TRUE,FILTER('SUMMARY DATA'!G:G,'SUMMARY DATA'!$A:$A=$A927,'SUMMARY DATA'!$C:$C=$B927,'SUMMARY DATA'!$B:$B=""RWS"")),
  IF(
    OR(
      ISNUMBER(SEARCH(""CDM CASH DEPOSIT"",$C927)),
      ISNUMBER(SEARCH(""CASH DEPOSIT"",$C92"&amp;"7)),
      COUNTIFS('SUMMARY DATA'!$D:$D,$C927,'SUMMARY DATA'!$B:$B,""RWS"")&lt;&gt;1
    ),
    """",
    IFERROR(TEXTJOIN(CHAR(10),TRUE,FILTER('SUMMARY DATA'!G:G,'SUMMARY DATA'!$D:$D=$C927,'SUMMARY DATA'!$B:$B=""RWS"")),"""")
  )
)"),"")</f>
        <v/>
      </c>
      <c r="H927" s="18" t="str">
        <f>IFERROR(__xludf.DUMMYFUNCTION("IFERROR(
  TEXTJOIN(CHAR(10),TRUE,FILTER('SUMMARY DATA'!H:H,'SUMMARY DATA'!$A:$A=$A927,'SUMMARY DATA'!$C:$C=$B927,'SUMMARY DATA'!$B:$B=""RWS"",'SUMMARY DATA'!$H:$H=$D927)),
  IF(
    OR(
      ISNUMBER(SEARCH(""CDM CASH DEPOSIT"",$C927)),
      ISNUMBER(S"&amp;"EARCH(""CASH DEPOSIT"",$C927))
    ),
    """",
    IFERROR(TEXTJOIN(CHAR(10),TRUE,FILTER('SUMMARY DATA'!H:H,'SUMMARY DATA'!$D:$D=$C927,'SUMMARY DATA'!$B:$B=""RWS"",'SUMMARY DATA'!$H:$H=$D927)),"""")
  )
)"),"")</f>
        <v/>
      </c>
      <c r="I927" s="18" t="str">
        <f>IFERROR(__xludf.DUMMYFUNCTION("IF(H927="""","""",
SUM(ARRAYFORMULA(VALUE(SPLIT(H927,CHAR(10)))))
)"),"")</f>
        <v/>
      </c>
      <c r="J927" s="17" t="str">
        <f>IFERROR(__xludf.DUMMYFUNCTION("IFERROR(
  TEXTJOIN(CHAR(10),TRUE,FILTER('SUMMARY DATA'!I:I,'SUMMARY DATA'!$A:$A=$A927,'SUMMARY DATA'!$C:$C=$B927,'SUMMARY DATA'!$B:$B=""RWS"")),
  IF(
    OR(
      ISNUMBER(SEARCH(""CDM CASH DEPOSIT"",$C927)),
      ISNUMBER(SEARCH(""CASH DEPOSIT"",$C92"&amp;"7)),
      COUNTIFS('SUMMARY DATA'!$D:$D,$C927,'SUMMARY DATA'!$B:$B,""RWS"")&lt;&gt;1
    ),
    """",
    IFERROR(TEXTJOIN(CHAR(10),TRUE,FILTER('SUMMARY DATA'!I:I,'SUMMARY DATA'!$D:$D=$C927,'SUMMARY DATA'!$B:$B=""RWS"")),"""")
  )
)"),"")</f>
        <v/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Height="1" spans="1:27">
      <c r="A928" s="2"/>
      <c r="B928" s="15"/>
      <c r="C928" s="2"/>
      <c r="D928" s="3"/>
      <c r="E928" s="16" t="str">
        <f>IFERROR(__xludf.DUMMYFUNCTION("IFERROR(
  TEXTJOIN(CHAR(10),TRUE,FILTER('SUMMARY DATA'!E:E,'SUMMARY DATA'!$A:$A=$A928,'SUMMARY DATA'!$C:$C=$B928,'SUMMARY DATA'!$B:$B=""RWS"")),
  IF(
    OR(
      ISNUMBER(SEARCH(""CDM CASH DEPOSIT"",$C928)),
      ISNUMBER(SEARCH(""CASH DEPOSIT"",$C92"&amp;"8)),
      COUNTIFS('SUMMARY DATA'!$D:$D,$C928,'SUMMARY DATA'!$B:$B,""RWS"")&lt;&gt;1
    ),
    """",
    IFERROR(TEXTJOIN(CHAR(10),TRUE,FILTER('SUMMARY DATA'!E:E,'SUMMARY DATA'!$D:$D=$C928,'SUMMARY DATA'!$B:$B=""RWS"")),"""")
  )
)"),"")</f>
        <v/>
      </c>
      <c r="F928" s="17" t="str">
        <f>IFERROR(__xludf.DUMMYFUNCTION("IFERROR(
  TEXTJOIN(CHAR(10),TRUE,FILTER('SUMMARY DATA'!F:F,'SUMMARY DATA'!$A:$A=$A928,'SUMMARY DATA'!$C:$C=$B928,'SUMMARY DATA'!$B:$B=""RWS"")),
  IF(
    OR(
      ISNUMBER(SEARCH(""CDM CASH DEPOSIT"",$C928)),
      ISNUMBER(SEARCH(""CASH DEPOSIT"",$C92"&amp;"8)),
      COUNTIFS('SUMMARY DATA'!$D:$D,$C928,'SUMMARY DATA'!$B:$B,""RWS"")&lt;&gt;1
    ),
    """",
    IFERROR(TEXTJOIN(CHAR(10),TRUE,FILTER('SUMMARY DATA'!F:F,'SUMMARY DATA'!$D:$D=$C928,'SUMMARY DATA'!$B:$B=""RWS"")),"""")
  )
)"),"")</f>
        <v/>
      </c>
      <c r="G928" s="17" t="str">
        <f>IFERROR(__xludf.DUMMYFUNCTION("IFERROR(
  TEXTJOIN(CHAR(10),TRUE,FILTER('SUMMARY DATA'!G:G,'SUMMARY DATA'!$A:$A=$A928,'SUMMARY DATA'!$C:$C=$B928,'SUMMARY DATA'!$B:$B=""RWS"")),
  IF(
    OR(
      ISNUMBER(SEARCH(""CDM CASH DEPOSIT"",$C928)),
      ISNUMBER(SEARCH(""CASH DEPOSIT"",$C92"&amp;"8)),
      COUNTIFS('SUMMARY DATA'!$D:$D,$C928,'SUMMARY DATA'!$B:$B,""RWS"")&lt;&gt;1
    ),
    """",
    IFERROR(TEXTJOIN(CHAR(10),TRUE,FILTER('SUMMARY DATA'!G:G,'SUMMARY DATA'!$D:$D=$C928,'SUMMARY DATA'!$B:$B=""RWS"")),"""")
  )
)"),"")</f>
        <v/>
      </c>
      <c r="H928" s="18" t="str">
        <f>IFERROR(__xludf.DUMMYFUNCTION("IFERROR(
  TEXTJOIN(CHAR(10),TRUE,FILTER('SUMMARY DATA'!H:H,'SUMMARY DATA'!$A:$A=$A928,'SUMMARY DATA'!$C:$C=$B928,'SUMMARY DATA'!$B:$B=""RWS"",'SUMMARY DATA'!$H:$H=$D928)),
  IF(
    OR(
      ISNUMBER(SEARCH(""CDM CASH DEPOSIT"",$C928)),
      ISNUMBER(S"&amp;"EARCH(""CASH DEPOSIT"",$C928))
    ),
    """",
    IFERROR(TEXTJOIN(CHAR(10),TRUE,FILTER('SUMMARY DATA'!H:H,'SUMMARY DATA'!$D:$D=$C928,'SUMMARY DATA'!$B:$B=""RWS"",'SUMMARY DATA'!$H:$H=$D928)),"""")
  )
)"),"")</f>
        <v/>
      </c>
      <c r="I928" s="18" t="str">
        <f>IFERROR(__xludf.DUMMYFUNCTION("IF(H928="""","""",
SUM(ARRAYFORMULA(VALUE(SPLIT(H928,CHAR(10)))))
)"),"")</f>
        <v/>
      </c>
      <c r="J928" s="17" t="str">
        <f>IFERROR(__xludf.DUMMYFUNCTION("IFERROR(
  TEXTJOIN(CHAR(10),TRUE,FILTER('SUMMARY DATA'!I:I,'SUMMARY DATA'!$A:$A=$A928,'SUMMARY DATA'!$C:$C=$B928,'SUMMARY DATA'!$B:$B=""RWS"")),
  IF(
    OR(
      ISNUMBER(SEARCH(""CDM CASH DEPOSIT"",$C928)),
      ISNUMBER(SEARCH(""CASH DEPOSIT"",$C92"&amp;"8)),
      COUNTIFS('SUMMARY DATA'!$D:$D,$C928,'SUMMARY DATA'!$B:$B,""RWS"")&lt;&gt;1
    ),
    """",
    IFERROR(TEXTJOIN(CHAR(10),TRUE,FILTER('SUMMARY DATA'!I:I,'SUMMARY DATA'!$D:$D=$C928,'SUMMARY DATA'!$B:$B=""RWS"")),"""")
  )
)"),"")</f>
        <v/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Height="1" spans="1:27">
      <c r="A929" s="2"/>
      <c r="B929" s="15"/>
      <c r="C929" s="2"/>
      <c r="D929" s="3"/>
      <c r="E929" s="16" t="str">
        <f>IFERROR(__xludf.DUMMYFUNCTION("IFERROR(
  TEXTJOIN(CHAR(10),TRUE,FILTER('SUMMARY DATA'!E:E,'SUMMARY DATA'!$A:$A=$A929,'SUMMARY DATA'!$C:$C=$B929,'SUMMARY DATA'!$B:$B=""RWS"")),
  IF(
    OR(
      ISNUMBER(SEARCH(""CDM CASH DEPOSIT"",$C929)),
      ISNUMBER(SEARCH(""CASH DEPOSIT"",$C92"&amp;"9)),
      COUNTIFS('SUMMARY DATA'!$D:$D,$C929,'SUMMARY DATA'!$B:$B,""RWS"")&lt;&gt;1
    ),
    """",
    IFERROR(TEXTJOIN(CHAR(10),TRUE,FILTER('SUMMARY DATA'!E:E,'SUMMARY DATA'!$D:$D=$C929,'SUMMARY DATA'!$B:$B=""RWS"")),"""")
  )
)"),"")</f>
        <v/>
      </c>
      <c r="F929" s="17" t="str">
        <f>IFERROR(__xludf.DUMMYFUNCTION("IFERROR(
  TEXTJOIN(CHAR(10),TRUE,FILTER('SUMMARY DATA'!F:F,'SUMMARY DATA'!$A:$A=$A929,'SUMMARY DATA'!$C:$C=$B929,'SUMMARY DATA'!$B:$B=""RWS"")),
  IF(
    OR(
      ISNUMBER(SEARCH(""CDM CASH DEPOSIT"",$C929)),
      ISNUMBER(SEARCH(""CASH DEPOSIT"",$C92"&amp;"9)),
      COUNTIFS('SUMMARY DATA'!$D:$D,$C929,'SUMMARY DATA'!$B:$B,""RWS"")&lt;&gt;1
    ),
    """",
    IFERROR(TEXTJOIN(CHAR(10),TRUE,FILTER('SUMMARY DATA'!F:F,'SUMMARY DATA'!$D:$D=$C929,'SUMMARY DATA'!$B:$B=""RWS"")),"""")
  )
)"),"")</f>
        <v/>
      </c>
      <c r="G929" s="17" t="str">
        <f>IFERROR(__xludf.DUMMYFUNCTION("IFERROR(
  TEXTJOIN(CHAR(10),TRUE,FILTER('SUMMARY DATA'!G:G,'SUMMARY DATA'!$A:$A=$A929,'SUMMARY DATA'!$C:$C=$B929,'SUMMARY DATA'!$B:$B=""RWS"")),
  IF(
    OR(
      ISNUMBER(SEARCH(""CDM CASH DEPOSIT"",$C929)),
      ISNUMBER(SEARCH(""CASH DEPOSIT"",$C92"&amp;"9)),
      COUNTIFS('SUMMARY DATA'!$D:$D,$C929,'SUMMARY DATA'!$B:$B,""RWS"")&lt;&gt;1
    ),
    """",
    IFERROR(TEXTJOIN(CHAR(10),TRUE,FILTER('SUMMARY DATA'!G:G,'SUMMARY DATA'!$D:$D=$C929,'SUMMARY DATA'!$B:$B=""RWS"")),"""")
  )
)"),"")</f>
        <v/>
      </c>
      <c r="H929" s="18" t="str">
        <f>IFERROR(__xludf.DUMMYFUNCTION("IFERROR(
  TEXTJOIN(CHAR(10),TRUE,FILTER('SUMMARY DATA'!H:H,'SUMMARY DATA'!$A:$A=$A929,'SUMMARY DATA'!$C:$C=$B929,'SUMMARY DATA'!$B:$B=""RWS"",'SUMMARY DATA'!$H:$H=$D929)),
  IF(
    OR(
      ISNUMBER(SEARCH(""CDM CASH DEPOSIT"",$C929)),
      ISNUMBER(S"&amp;"EARCH(""CASH DEPOSIT"",$C929))
    ),
    """",
    IFERROR(TEXTJOIN(CHAR(10),TRUE,FILTER('SUMMARY DATA'!H:H,'SUMMARY DATA'!$D:$D=$C929,'SUMMARY DATA'!$B:$B=""RWS"",'SUMMARY DATA'!$H:$H=$D929)),"""")
  )
)"),"")</f>
        <v/>
      </c>
      <c r="I929" s="18" t="str">
        <f>IFERROR(__xludf.DUMMYFUNCTION("IF(H929="""","""",
SUM(ARRAYFORMULA(VALUE(SPLIT(H929,CHAR(10)))))
)"),"")</f>
        <v/>
      </c>
      <c r="J929" s="17" t="str">
        <f>IFERROR(__xludf.DUMMYFUNCTION("IFERROR(
  TEXTJOIN(CHAR(10),TRUE,FILTER('SUMMARY DATA'!I:I,'SUMMARY DATA'!$A:$A=$A929,'SUMMARY DATA'!$C:$C=$B929,'SUMMARY DATA'!$B:$B=""RWS"")),
  IF(
    OR(
      ISNUMBER(SEARCH(""CDM CASH DEPOSIT"",$C929)),
      ISNUMBER(SEARCH(""CASH DEPOSIT"",$C92"&amp;"9)),
      COUNTIFS('SUMMARY DATA'!$D:$D,$C929,'SUMMARY DATA'!$B:$B,""RWS"")&lt;&gt;1
    ),
    """",
    IFERROR(TEXTJOIN(CHAR(10),TRUE,FILTER('SUMMARY DATA'!I:I,'SUMMARY DATA'!$D:$D=$C929,'SUMMARY DATA'!$B:$B=""RWS"")),"""")
  )
)"),"")</f>
        <v/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Height="1" spans="1:27">
      <c r="A930" s="2"/>
      <c r="B930" s="15"/>
      <c r="C930" s="2"/>
      <c r="D930" s="3"/>
      <c r="E930" s="16" t="str">
        <f>IFERROR(__xludf.DUMMYFUNCTION("IFERROR(
  TEXTJOIN(CHAR(10),TRUE,FILTER('SUMMARY DATA'!E:E,'SUMMARY DATA'!$A:$A=$A930,'SUMMARY DATA'!$C:$C=$B930,'SUMMARY DATA'!$B:$B=""RWS"")),
  IF(
    OR(
      ISNUMBER(SEARCH(""CDM CASH DEPOSIT"",$C930)),
      ISNUMBER(SEARCH(""CASH DEPOSIT"",$C93"&amp;"0)),
      COUNTIFS('SUMMARY DATA'!$D:$D,$C930,'SUMMARY DATA'!$B:$B,""RWS"")&lt;&gt;1
    ),
    """",
    IFERROR(TEXTJOIN(CHAR(10),TRUE,FILTER('SUMMARY DATA'!E:E,'SUMMARY DATA'!$D:$D=$C930,'SUMMARY DATA'!$B:$B=""RWS"")),"""")
  )
)"),"")</f>
        <v/>
      </c>
      <c r="F930" s="17" t="str">
        <f>IFERROR(__xludf.DUMMYFUNCTION("IFERROR(
  TEXTJOIN(CHAR(10),TRUE,FILTER('SUMMARY DATA'!F:F,'SUMMARY DATA'!$A:$A=$A930,'SUMMARY DATA'!$C:$C=$B930,'SUMMARY DATA'!$B:$B=""RWS"")),
  IF(
    OR(
      ISNUMBER(SEARCH(""CDM CASH DEPOSIT"",$C930)),
      ISNUMBER(SEARCH(""CASH DEPOSIT"",$C93"&amp;"0)),
      COUNTIFS('SUMMARY DATA'!$D:$D,$C930,'SUMMARY DATA'!$B:$B,""RWS"")&lt;&gt;1
    ),
    """",
    IFERROR(TEXTJOIN(CHAR(10),TRUE,FILTER('SUMMARY DATA'!F:F,'SUMMARY DATA'!$D:$D=$C930,'SUMMARY DATA'!$B:$B=""RWS"")),"""")
  )
)"),"")</f>
        <v/>
      </c>
      <c r="G930" s="17" t="str">
        <f>IFERROR(__xludf.DUMMYFUNCTION("IFERROR(
  TEXTJOIN(CHAR(10),TRUE,FILTER('SUMMARY DATA'!G:G,'SUMMARY DATA'!$A:$A=$A930,'SUMMARY DATA'!$C:$C=$B930,'SUMMARY DATA'!$B:$B=""RWS"")),
  IF(
    OR(
      ISNUMBER(SEARCH(""CDM CASH DEPOSIT"",$C930)),
      ISNUMBER(SEARCH(""CASH DEPOSIT"",$C93"&amp;"0)),
      COUNTIFS('SUMMARY DATA'!$D:$D,$C930,'SUMMARY DATA'!$B:$B,""RWS"")&lt;&gt;1
    ),
    """",
    IFERROR(TEXTJOIN(CHAR(10),TRUE,FILTER('SUMMARY DATA'!G:G,'SUMMARY DATA'!$D:$D=$C930,'SUMMARY DATA'!$B:$B=""RWS"")),"""")
  )
)"),"")</f>
        <v/>
      </c>
      <c r="H930" s="18" t="str">
        <f>IFERROR(__xludf.DUMMYFUNCTION("IFERROR(
  TEXTJOIN(CHAR(10),TRUE,FILTER('SUMMARY DATA'!H:H,'SUMMARY DATA'!$A:$A=$A930,'SUMMARY DATA'!$C:$C=$B930,'SUMMARY DATA'!$B:$B=""RWS"",'SUMMARY DATA'!$H:$H=$D930)),
  IF(
    OR(
      ISNUMBER(SEARCH(""CDM CASH DEPOSIT"",$C930)),
      ISNUMBER(S"&amp;"EARCH(""CASH DEPOSIT"",$C930))
    ),
    """",
    IFERROR(TEXTJOIN(CHAR(10),TRUE,FILTER('SUMMARY DATA'!H:H,'SUMMARY DATA'!$D:$D=$C930,'SUMMARY DATA'!$B:$B=""RWS"",'SUMMARY DATA'!$H:$H=$D930)),"""")
  )
)"),"")</f>
        <v/>
      </c>
      <c r="I930" s="18" t="str">
        <f>IFERROR(__xludf.DUMMYFUNCTION("IF(H930="""","""",
SUM(ARRAYFORMULA(VALUE(SPLIT(H930,CHAR(10)))))
)"),"")</f>
        <v/>
      </c>
      <c r="J930" s="17" t="str">
        <f>IFERROR(__xludf.DUMMYFUNCTION("IFERROR(
  TEXTJOIN(CHAR(10),TRUE,FILTER('SUMMARY DATA'!I:I,'SUMMARY DATA'!$A:$A=$A930,'SUMMARY DATA'!$C:$C=$B930,'SUMMARY DATA'!$B:$B=""RWS"")),
  IF(
    OR(
      ISNUMBER(SEARCH(""CDM CASH DEPOSIT"",$C930)),
      ISNUMBER(SEARCH(""CASH DEPOSIT"",$C93"&amp;"0)),
      COUNTIFS('SUMMARY DATA'!$D:$D,$C930,'SUMMARY DATA'!$B:$B,""RWS"")&lt;&gt;1
    ),
    """",
    IFERROR(TEXTJOIN(CHAR(10),TRUE,FILTER('SUMMARY DATA'!I:I,'SUMMARY DATA'!$D:$D=$C930,'SUMMARY DATA'!$B:$B=""RWS"")),"""")
  )
)"),"")</f>
        <v/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Height="1" spans="1:27">
      <c r="A931" s="2"/>
      <c r="B931" s="15"/>
      <c r="C931" s="2"/>
      <c r="D931" s="3"/>
      <c r="E931" s="16" t="str">
        <f>IFERROR(__xludf.DUMMYFUNCTION("IFERROR(
  TEXTJOIN(CHAR(10),TRUE,FILTER('SUMMARY DATA'!E:E,'SUMMARY DATA'!$A:$A=$A931,'SUMMARY DATA'!$C:$C=$B931,'SUMMARY DATA'!$B:$B=""RWS"")),
  IF(
    OR(
      ISNUMBER(SEARCH(""CDM CASH DEPOSIT"",$C931)),
      ISNUMBER(SEARCH(""CASH DEPOSIT"",$C93"&amp;"1)),
      COUNTIFS('SUMMARY DATA'!$D:$D,$C931,'SUMMARY DATA'!$B:$B,""RWS"")&lt;&gt;1
    ),
    """",
    IFERROR(TEXTJOIN(CHAR(10),TRUE,FILTER('SUMMARY DATA'!E:E,'SUMMARY DATA'!$D:$D=$C931,'SUMMARY DATA'!$B:$B=""RWS"")),"""")
  )
)"),"")</f>
        <v/>
      </c>
      <c r="F931" s="17" t="str">
        <f>IFERROR(__xludf.DUMMYFUNCTION("IFERROR(
  TEXTJOIN(CHAR(10),TRUE,FILTER('SUMMARY DATA'!F:F,'SUMMARY DATA'!$A:$A=$A931,'SUMMARY DATA'!$C:$C=$B931,'SUMMARY DATA'!$B:$B=""RWS"")),
  IF(
    OR(
      ISNUMBER(SEARCH(""CDM CASH DEPOSIT"",$C931)),
      ISNUMBER(SEARCH(""CASH DEPOSIT"",$C93"&amp;"1)),
      COUNTIFS('SUMMARY DATA'!$D:$D,$C931,'SUMMARY DATA'!$B:$B,""RWS"")&lt;&gt;1
    ),
    """",
    IFERROR(TEXTJOIN(CHAR(10),TRUE,FILTER('SUMMARY DATA'!F:F,'SUMMARY DATA'!$D:$D=$C931,'SUMMARY DATA'!$B:$B=""RWS"")),"""")
  )
)"),"")</f>
        <v/>
      </c>
      <c r="G931" s="17" t="str">
        <f>IFERROR(__xludf.DUMMYFUNCTION("IFERROR(
  TEXTJOIN(CHAR(10),TRUE,FILTER('SUMMARY DATA'!G:G,'SUMMARY DATA'!$A:$A=$A931,'SUMMARY DATA'!$C:$C=$B931,'SUMMARY DATA'!$B:$B=""RWS"")),
  IF(
    OR(
      ISNUMBER(SEARCH(""CDM CASH DEPOSIT"",$C931)),
      ISNUMBER(SEARCH(""CASH DEPOSIT"",$C93"&amp;"1)),
      COUNTIFS('SUMMARY DATA'!$D:$D,$C931,'SUMMARY DATA'!$B:$B,""RWS"")&lt;&gt;1
    ),
    """",
    IFERROR(TEXTJOIN(CHAR(10),TRUE,FILTER('SUMMARY DATA'!G:G,'SUMMARY DATA'!$D:$D=$C931,'SUMMARY DATA'!$B:$B=""RWS"")),"""")
  )
)"),"")</f>
        <v/>
      </c>
      <c r="H931" s="18" t="str">
        <f>IFERROR(__xludf.DUMMYFUNCTION("IFERROR(
  TEXTJOIN(CHAR(10),TRUE,FILTER('SUMMARY DATA'!H:H,'SUMMARY DATA'!$A:$A=$A931,'SUMMARY DATA'!$C:$C=$B931,'SUMMARY DATA'!$B:$B=""RWS"",'SUMMARY DATA'!$H:$H=$D931)),
  IF(
    OR(
      ISNUMBER(SEARCH(""CDM CASH DEPOSIT"",$C931)),
      ISNUMBER(S"&amp;"EARCH(""CASH DEPOSIT"",$C931))
    ),
    """",
    IFERROR(TEXTJOIN(CHAR(10),TRUE,FILTER('SUMMARY DATA'!H:H,'SUMMARY DATA'!$D:$D=$C931,'SUMMARY DATA'!$B:$B=""RWS"",'SUMMARY DATA'!$H:$H=$D931)),"""")
  )
)"),"")</f>
        <v/>
      </c>
      <c r="I931" s="18" t="str">
        <f>IFERROR(__xludf.DUMMYFUNCTION("IF(H931="""","""",
SUM(ARRAYFORMULA(VALUE(SPLIT(H931,CHAR(10)))))
)"),"")</f>
        <v/>
      </c>
      <c r="J931" s="17" t="str">
        <f>IFERROR(__xludf.DUMMYFUNCTION("IFERROR(
  TEXTJOIN(CHAR(10),TRUE,FILTER('SUMMARY DATA'!I:I,'SUMMARY DATA'!$A:$A=$A931,'SUMMARY DATA'!$C:$C=$B931,'SUMMARY DATA'!$B:$B=""RWS"")),
  IF(
    OR(
      ISNUMBER(SEARCH(""CDM CASH DEPOSIT"",$C931)),
      ISNUMBER(SEARCH(""CASH DEPOSIT"",$C93"&amp;"1)),
      COUNTIFS('SUMMARY DATA'!$D:$D,$C931,'SUMMARY DATA'!$B:$B,""RWS"")&lt;&gt;1
    ),
    """",
    IFERROR(TEXTJOIN(CHAR(10),TRUE,FILTER('SUMMARY DATA'!I:I,'SUMMARY DATA'!$D:$D=$C931,'SUMMARY DATA'!$B:$B=""RWS"")),"""")
  )
)"),"")</f>
        <v/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Height="1" spans="1:27">
      <c r="A932" s="2"/>
      <c r="B932" s="15"/>
      <c r="C932" s="2"/>
      <c r="D932" s="3"/>
      <c r="E932" s="16" t="str">
        <f>IFERROR(__xludf.DUMMYFUNCTION("IFERROR(
  TEXTJOIN(CHAR(10),TRUE,FILTER('SUMMARY DATA'!E:E,'SUMMARY DATA'!$A:$A=$A932,'SUMMARY DATA'!$C:$C=$B932,'SUMMARY DATA'!$B:$B=""RWS"")),
  IF(
    OR(
      ISNUMBER(SEARCH(""CDM CASH DEPOSIT"",$C932)),
      ISNUMBER(SEARCH(""CASH DEPOSIT"",$C93"&amp;"2)),
      COUNTIFS('SUMMARY DATA'!$D:$D,$C932,'SUMMARY DATA'!$B:$B,""RWS"")&lt;&gt;1
    ),
    """",
    IFERROR(TEXTJOIN(CHAR(10),TRUE,FILTER('SUMMARY DATA'!E:E,'SUMMARY DATA'!$D:$D=$C932,'SUMMARY DATA'!$B:$B=""RWS"")),"""")
  )
)"),"")</f>
        <v/>
      </c>
      <c r="F932" s="17" t="str">
        <f>IFERROR(__xludf.DUMMYFUNCTION("IFERROR(
  TEXTJOIN(CHAR(10),TRUE,FILTER('SUMMARY DATA'!F:F,'SUMMARY DATA'!$A:$A=$A932,'SUMMARY DATA'!$C:$C=$B932,'SUMMARY DATA'!$B:$B=""RWS"")),
  IF(
    OR(
      ISNUMBER(SEARCH(""CDM CASH DEPOSIT"",$C932)),
      ISNUMBER(SEARCH(""CASH DEPOSIT"",$C93"&amp;"2)),
      COUNTIFS('SUMMARY DATA'!$D:$D,$C932,'SUMMARY DATA'!$B:$B,""RWS"")&lt;&gt;1
    ),
    """",
    IFERROR(TEXTJOIN(CHAR(10),TRUE,FILTER('SUMMARY DATA'!F:F,'SUMMARY DATA'!$D:$D=$C932,'SUMMARY DATA'!$B:$B=""RWS"")),"""")
  )
)"),"")</f>
        <v/>
      </c>
      <c r="G932" s="17" t="str">
        <f>IFERROR(__xludf.DUMMYFUNCTION("IFERROR(
  TEXTJOIN(CHAR(10),TRUE,FILTER('SUMMARY DATA'!G:G,'SUMMARY DATA'!$A:$A=$A932,'SUMMARY DATA'!$C:$C=$B932,'SUMMARY DATA'!$B:$B=""RWS"")),
  IF(
    OR(
      ISNUMBER(SEARCH(""CDM CASH DEPOSIT"",$C932)),
      ISNUMBER(SEARCH(""CASH DEPOSIT"",$C93"&amp;"2)),
      COUNTIFS('SUMMARY DATA'!$D:$D,$C932,'SUMMARY DATA'!$B:$B,""RWS"")&lt;&gt;1
    ),
    """",
    IFERROR(TEXTJOIN(CHAR(10),TRUE,FILTER('SUMMARY DATA'!G:G,'SUMMARY DATA'!$D:$D=$C932,'SUMMARY DATA'!$B:$B=""RWS"")),"""")
  )
)"),"")</f>
        <v/>
      </c>
      <c r="H932" s="18" t="str">
        <f>IFERROR(__xludf.DUMMYFUNCTION("IFERROR(
  TEXTJOIN(CHAR(10),TRUE,FILTER('SUMMARY DATA'!H:H,'SUMMARY DATA'!$A:$A=$A932,'SUMMARY DATA'!$C:$C=$B932,'SUMMARY DATA'!$B:$B=""RWS"",'SUMMARY DATA'!$H:$H=$D932)),
  IF(
    OR(
      ISNUMBER(SEARCH(""CDM CASH DEPOSIT"",$C932)),
      ISNUMBER(S"&amp;"EARCH(""CASH DEPOSIT"",$C932))
    ),
    """",
    IFERROR(TEXTJOIN(CHAR(10),TRUE,FILTER('SUMMARY DATA'!H:H,'SUMMARY DATA'!$D:$D=$C932,'SUMMARY DATA'!$B:$B=""RWS"",'SUMMARY DATA'!$H:$H=$D932)),"""")
  )
)"),"")</f>
        <v/>
      </c>
      <c r="I932" s="18" t="str">
        <f>IFERROR(__xludf.DUMMYFUNCTION("IF(H932="""","""",
SUM(ARRAYFORMULA(VALUE(SPLIT(H932,CHAR(10)))))
)"),"")</f>
        <v/>
      </c>
      <c r="J932" s="17" t="str">
        <f>IFERROR(__xludf.DUMMYFUNCTION("IFERROR(
  TEXTJOIN(CHAR(10),TRUE,FILTER('SUMMARY DATA'!I:I,'SUMMARY DATA'!$A:$A=$A932,'SUMMARY DATA'!$C:$C=$B932,'SUMMARY DATA'!$B:$B=""RWS"")),
  IF(
    OR(
      ISNUMBER(SEARCH(""CDM CASH DEPOSIT"",$C932)),
      ISNUMBER(SEARCH(""CASH DEPOSIT"",$C93"&amp;"2)),
      COUNTIFS('SUMMARY DATA'!$D:$D,$C932,'SUMMARY DATA'!$B:$B,""RWS"")&lt;&gt;1
    ),
    """",
    IFERROR(TEXTJOIN(CHAR(10),TRUE,FILTER('SUMMARY DATA'!I:I,'SUMMARY DATA'!$D:$D=$C932,'SUMMARY DATA'!$B:$B=""RWS"")),"""")
  )
)"),"")</f>
        <v/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Height="1" spans="1:27">
      <c r="A933" s="2"/>
      <c r="B933" s="15"/>
      <c r="C933" s="2"/>
      <c r="D933" s="3"/>
      <c r="E933" s="16" t="str">
        <f>IFERROR(__xludf.DUMMYFUNCTION("IFERROR(
  TEXTJOIN(CHAR(10),TRUE,FILTER('SUMMARY DATA'!E:E,'SUMMARY DATA'!$A:$A=$A933,'SUMMARY DATA'!$C:$C=$B933,'SUMMARY DATA'!$B:$B=""RWS"")),
  IF(
    OR(
      ISNUMBER(SEARCH(""CDM CASH DEPOSIT"",$C933)),
      ISNUMBER(SEARCH(""CASH DEPOSIT"",$C93"&amp;"3)),
      COUNTIFS('SUMMARY DATA'!$D:$D,$C933,'SUMMARY DATA'!$B:$B,""RWS"")&lt;&gt;1
    ),
    """",
    IFERROR(TEXTJOIN(CHAR(10),TRUE,FILTER('SUMMARY DATA'!E:E,'SUMMARY DATA'!$D:$D=$C933,'SUMMARY DATA'!$B:$B=""RWS"")),"""")
  )
)"),"")</f>
        <v/>
      </c>
      <c r="F933" s="17" t="str">
        <f>IFERROR(__xludf.DUMMYFUNCTION("IFERROR(
  TEXTJOIN(CHAR(10),TRUE,FILTER('SUMMARY DATA'!F:F,'SUMMARY DATA'!$A:$A=$A933,'SUMMARY DATA'!$C:$C=$B933,'SUMMARY DATA'!$B:$B=""RWS"")),
  IF(
    OR(
      ISNUMBER(SEARCH(""CDM CASH DEPOSIT"",$C933)),
      ISNUMBER(SEARCH(""CASH DEPOSIT"",$C93"&amp;"3)),
      COUNTIFS('SUMMARY DATA'!$D:$D,$C933,'SUMMARY DATA'!$B:$B,""RWS"")&lt;&gt;1
    ),
    """",
    IFERROR(TEXTJOIN(CHAR(10),TRUE,FILTER('SUMMARY DATA'!F:F,'SUMMARY DATA'!$D:$D=$C933,'SUMMARY DATA'!$B:$B=""RWS"")),"""")
  )
)"),"")</f>
        <v/>
      </c>
      <c r="G933" s="17" t="str">
        <f>IFERROR(__xludf.DUMMYFUNCTION("IFERROR(
  TEXTJOIN(CHAR(10),TRUE,FILTER('SUMMARY DATA'!G:G,'SUMMARY DATA'!$A:$A=$A933,'SUMMARY DATA'!$C:$C=$B933,'SUMMARY DATA'!$B:$B=""RWS"")),
  IF(
    OR(
      ISNUMBER(SEARCH(""CDM CASH DEPOSIT"",$C933)),
      ISNUMBER(SEARCH(""CASH DEPOSIT"",$C93"&amp;"3)),
      COUNTIFS('SUMMARY DATA'!$D:$D,$C933,'SUMMARY DATA'!$B:$B,""RWS"")&lt;&gt;1
    ),
    """",
    IFERROR(TEXTJOIN(CHAR(10),TRUE,FILTER('SUMMARY DATA'!G:G,'SUMMARY DATA'!$D:$D=$C933,'SUMMARY DATA'!$B:$B=""RWS"")),"""")
  )
)"),"")</f>
        <v/>
      </c>
      <c r="H933" s="18" t="str">
        <f>IFERROR(__xludf.DUMMYFUNCTION("IFERROR(
  TEXTJOIN(CHAR(10),TRUE,FILTER('SUMMARY DATA'!H:H,'SUMMARY DATA'!$A:$A=$A933,'SUMMARY DATA'!$C:$C=$B933,'SUMMARY DATA'!$B:$B=""RWS"",'SUMMARY DATA'!$H:$H=$D933)),
  IF(
    OR(
      ISNUMBER(SEARCH(""CDM CASH DEPOSIT"",$C933)),
      ISNUMBER(S"&amp;"EARCH(""CASH DEPOSIT"",$C933))
    ),
    """",
    IFERROR(TEXTJOIN(CHAR(10),TRUE,FILTER('SUMMARY DATA'!H:H,'SUMMARY DATA'!$D:$D=$C933,'SUMMARY DATA'!$B:$B=""RWS"",'SUMMARY DATA'!$H:$H=$D933)),"""")
  )
)"),"")</f>
        <v/>
      </c>
      <c r="I933" s="18" t="str">
        <f>IFERROR(__xludf.DUMMYFUNCTION("IF(H933="""","""",
SUM(ARRAYFORMULA(VALUE(SPLIT(H933,CHAR(10)))))
)"),"")</f>
        <v/>
      </c>
      <c r="J933" s="17" t="str">
        <f>IFERROR(__xludf.DUMMYFUNCTION("IFERROR(
  TEXTJOIN(CHAR(10),TRUE,FILTER('SUMMARY DATA'!I:I,'SUMMARY DATA'!$A:$A=$A933,'SUMMARY DATA'!$C:$C=$B933,'SUMMARY DATA'!$B:$B=""RWS"")),
  IF(
    OR(
      ISNUMBER(SEARCH(""CDM CASH DEPOSIT"",$C933)),
      ISNUMBER(SEARCH(""CASH DEPOSIT"",$C93"&amp;"3)),
      COUNTIFS('SUMMARY DATA'!$D:$D,$C933,'SUMMARY DATA'!$B:$B,""RWS"")&lt;&gt;1
    ),
    """",
    IFERROR(TEXTJOIN(CHAR(10),TRUE,FILTER('SUMMARY DATA'!I:I,'SUMMARY DATA'!$D:$D=$C933,'SUMMARY DATA'!$B:$B=""RWS"")),"""")
  )
)"),"")</f>
        <v/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Height="1" spans="1:27">
      <c r="A934" s="2"/>
      <c r="B934" s="15"/>
      <c r="C934" s="2"/>
      <c r="D934" s="3"/>
      <c r="E934" s="16" t="str">
        <f>IFERROR(__xludf.DUMMYFUNCTION("IFERROR(
  TEXTJOIN(CHAR(10),TRUE,FILTER('SUMMARY DATA'!E:E,'SUMMARY DATA'!$A:$A=$A934,'SUMMARY DATA'!$C:$C=$B934,'SUMMARY DATA'!$B:$B=""RWS"")),
  IF(
    OR(
      ISNUMBER(SEARCH(""CDM CASH DEPOSIT"",$C934)),
      ISNUMBER(SEARCH(""CASH DEPOSIT"",$C93"&amp;"4)),
      COUNTIFS('SUMMARY DATA'!$D:$D,$C934,'SUMMARY DATA'!$B:$B,""RWS"")&lt;&gt;1
    ),
    """",
    IFERROR(TEXTJOIN(CHAR(10),TRUE,FILTER('SUMMARY DATA'!E:E,'SUMMARY DATA'!$D:$D=$C934,'SUMMARY DATA'!$B:$B=""RWS"")),"""")
  )
)"),"")</f>
        <v/>
      </c>
      <c r="F934" s="17" t="str">
        <f>IFERROR(__xludf.DUMMYFUNCTION("IFERROR(
  TEXTJOIN(CHAR(10),TRUE,FILTER('SUMMARY DATA'!F:F,'SUMMARY DATA'!$A:$A=$A934,'SUMMARY DATA'!$C:$C=$B934,'SUMMARY DATA'!$B:$B=""RWS"")),
  IF(
    OR(
      ISNUMBER(SEARCH(""CDM CASH DEPOSIT"",$C934)),
      ISNUMBER(SEARCH(""CASH DEPOSIT"",$C93"&amp;"4)),
      COUNTIFS('SUMMARY DATA'!$D:$D,$C934,'SUMMARY DATA'!$B:$B,""RWS"")&lt;&gt;1
    ),
    """",
    IFERROR(TEXTJOIN(CHAR(10),TRUE,FILTER('SUMMARY DATA'!F:F,'SUMMARY DATA'!$D:$D=$C934,'SUMMARY DATA'!$B:$B=""RWS"")),"""")
  )
)"),"")</f>
        <v/>
      </c>
      <c r="G934" s="17" t="str">
        <f>IFERROR(__xludf.DUMMYFUNCTION("IFERROR(
  TEXTJOIN(CHAR(10),TRUE,FILTER('SUMMARY DATA'!G:G,'SUMMARY DATA'!$A:$A=$A934,'SUMMARY DATA'!$C:$C=$B934,'SUMMARY DATA'!$B:$B=""RWS"")),
  IF(
    OR(
      ISNUMBER(SEARCH(""CDM CASH DEPOSIT"",$C934)),
      ISNUMBER(SEARCH(""CASH DEPOSIT"",$C93"&amp;"4)),
      COUNTIFS('SUMMARY DATA'!$D:$D,$C934,'SUMMARY DATA'!$B:$B,""RWS"")&lt;&gt;1
    ),
    """",
    IFERROR(TEXTJOIN(CHAR(10),TRUE,FILTER('SUMMARY DATA'!G:G,'SUMMARY DATA'!$D:$D=$C934,'SUMMARY DATA'!$B:$B=""RWS"")),"""")
  )
)"),"")</f>
        <v/>
      </c>
      <c r="H934" s="18" t="str">
        <f>IFERROR(__xludf.DUMMYFUNCTION("IFERROR(
  TEXTJOIN(CHAR(10),TRUE,FILTER('SUMMARY DATA'!H:H,'SUMMARY DATA'!$A:$A=$A934,'SUMMARY DATA'!$C:$C=$B934,'SUMMARY DATA'!$B:$B=""RWS"",'SUMMARY DATA'!$H:$H=$D934)),
  IF(
    OR(
      ISNUMBER(SEARCH(""CDM CASH DEPOSIT"",$C934)),
      ISNUMBER(S"&amp;"EARCH(""CASH DEPOSIT"",$C934))
    ),
    """",
    IFERROR(TEXTJOIN(CHAR(10),TRUE,FILTER('SUMMARY DATA'!H:H,'SUMMARY DATA'!$D:$D=$C934,'SUMMARY DATA'!$B:$B=""RWS"",'SUMMARY DATA'!$H:$H=$D934)),"""")
  )
)"),"")</f>
        <v/>
      </c>
      <c r="I934" s="18" t="str">
        <f>IFERROR(__xludf.DUMMYFUNCTION("IF(H934="""","""",
SUM(ARRAYFORMULA(VALUE(SPLIT(H934,CHAR(10)))))
)"),"")</f>
        <v/>
      </c>
      <c r="J934" s="17" t="str">
        <f>IFERROR(__xludf.DUMMYFUNCTION("IFERROR(
  TEXTJOIN(CHAR(10),TRUE,FILTER('SUMMARY DATA'!I:I,'SUMMARY DATA'!$A:$A=$A934,'SUMMARY DATA'!$C:$C=$B934,'SUMMARY DATA'!$B:$B=""RWS"")),
  IF(
    OR(
      ISNUMBER(SEARCH(""CDM CASH DEPOSIT"",$C934)),
      ISNUMBER(SEARCH(""CASH DEPOSIT"",$C93"&amp;"4)),
      COUNTIFS('SUMMARY DATA'!$D:$D,$C934,'SUMMARY DATA'!$B:$B,""RWS"")&lt;&gt;1
    ),
    """",
    IFERROR(TEXTJOIN(CHAR(10),TRUE,FILTER('SUMMARY DATA'!I:I,'SUMMARY DATA'!$D:$D=$C934,'SUMMARY DATA'!$B:$B=""RWS"")),"""")
  )
)"),"")</f>
        <v/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Height="1" spans="1:27">
      <c r="A935" s="2"/>
      <c r="B935" s="15"/>
      <c r="C935" s="2"/>
      <c r="D935" s="3"/>
      <c r="E935" s="16" t="str">
        <f>IFERROR(__xludf.DUMMYFUNCTION("IFERROR(
  TEXTJOIN(CHAR(10),TRUE,FILTER('SUMMARY DATA'!E:E,'SUMMARY DATA'!$A:$A=$A935,'SUMMARY DATA'!$C:$C=$B935,'SUMMARY DATA'!$B:$B=""RWS"")),
  IF(
    OR(
      ISNUMBER(SEARCH(""CDM CASH DEPOSIT"",$C935)),
      ISNUMBER(SEARCH(""CASH DEPOSIT"",$C93"&amp;"5)),
      COUNTIFS('SUMMARY DATA'!$D:$D,$C935,'SUMMARY DATA'!$B:$B,""RWS"")&lt;&gt;1
    ),
    """",
    IFERROR(TEXTJOIN(CHAR(10),TRUE,FILTER('SUMMARY DATA'!E:E,'SUMMARY DATA'!$D:$D=$C935,'SUMMARY DATA'!$B:$B=""RWS"")),"""")
  )
)"),"")</f>
        <v/>
      </c>
      <c r="F935" s="17" t="str">
        <f>IFERROR(__xludf.DUMMYFUNCTION("IFERROR(
  TEXTJOIN(CHAR(10),TRUE,FILTER('SUMMARY DATA'!F:F,'SUMMARY DATA'!$A:$A=$A935,'SUMMARY DATA'!$C:$C=$B935,'SUMMARY DATA'!$B:$B=""RWS"")),
  IF(
    OR(
      ISNUMBER(SEARCH(""CDM CASH DEPOSIT"",$C935)),
      ISNUMBER(SEARCH(""CASH DEPOSIT"",$C93"&amp;"5)),
      COUNTIFS('SUMMARY DATA'!$D:$D,$C935,'SUMMARY DATA'!$B:$B,""RWS"")&lt;&gt;1
    ),
    """",
    IFERROR(TEXTJOIN(CHAR(10),TRUE,FILTER('SUMMARY DATA'!F:F,'SUMMARY DATA'!$D:$D=$C935,'SUMMARY DATA'!$B:$B=""RWS"")),"""")
  )
)"),"")</f>
        <v/>
      </c>
      <c r="G935" s="17" t="str">
        <f>IFERROR(__xludf.DUMMYFUNCTION("IFERROR(
  TEXTJOIN(CHAR(10),TRUE,FILTER('SUMMARY DATA'!G:G,'SUMMARY DATA'!$A:$A=$A935,'SUMMARY DATA'!$C:$C=$B935,'SUMMARY DATA'!$B:$B=""RWS"")),
  IF(
    OR(
      ISNUMBER(SEARCH(""CDM CASH DEPOSIT"",$C935)),
      ISNUMBER(SEARCH(""CASH DEPOSIT"",$C93"&amp;"5)),
      COUNTIFS('SUMMARY DATA'!$D:$D,$C935,'SUMMARY DATA'!$B:$B,""RWS"")&lt;&gt;1
    ),
    """",
    IFERROR(TEXTJOIN(CHAR(10),TRUE,FILTER('SUMMARY DATA'!G:G,'SUMMARY DATA'!$D:$D=$C935,'SUMMARY DATA'!$B:$B=""RWS"")),"""")
  )
)"),"")</f>
        <v/>
      </c>
      <c r="H935" s="18" t="str">
        <f>IFERROR(__xludf.DUMMYFUNCTION("IFERROR(
  TEXTJOIN(CHAR(10),TRUE,FILTER('SUMMARY DATA'!H:H,'SUMMARY DATA'!$A:$A=$A935,'SUMMARY DATA'!$C:$C=$B935,'SUMMARY DATA'!$B:$B=""RWS"",'SUMMARY DATA'!$H:$H=$D935)),
  IF(
    OR(
      ISNUMBER(SEARCH(""CDM CASH DEPOSIT"",$C935)),
      ISNUMBER(S"&amp;"EARCH(""CASH DEPOSIT"",$C935))
    ),
    """",
    IFERROR(TEXTJOIN(CHAR(10),TRUE,FILTER('SUMMARY DATA'!H:H,'SUMMARY DATA'!$D:$D=$C935,'SUMMARY DATA'!$B:$B=""RWS"",'SUMMARY DATA'!$H:$H=$D935)),"""")
  )
)"),"")</f>
        <v/>
      </c>
      <c r="I935" s="18" t="str">
        <f>IFERROR(__xludf.DUMMYFUNCTION("IF(H935="""","""",
SUM(ARRAYFORMULA(VALUE(SPLIT(H935,CHAR(10)))))
)"),"")</f>
        <v/>
      </c>
      <c r="J935" s="17" t="str">
        <f>IFERROR(__xludf.DUMMYFUNCTION("IFERROR(
  TEXTJOIN(CHAR(10),TRUE,FILTER('SUMMARY DATA'!I:I,'SUMMARY DATA'!$A:$A=$A935,'SUMMARY DATA'!$C:$C=$B935,'SUMMARY DATA'!$B:$B=""RWS"")),
  IF(
    OR(
      ISNUMBER(SEARCH(""CDM CASH DEPOSIT"",$C935)),
      ISNUMBER(SEARCH(""CASH DEPOSIT"",$C93"&amp;"5)),
      COUNTIFS('SUMMARY DATA'!$D:$D,$C935,'SUMMARY DATA'!$B:$B,""RWS"")&lt;&gt;1
    ),
    """",
    IFERROR(TEXTJOIN(CHAR(10),TRUE,FILTER('SUMMARY DATA'!I:I,'SUMMARY DATA'!$D:$D=$C935,'SUMMARY DATA'!$B:$B=""RWS"")),"""")
  )
)"),"")</f>
        <v/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Height="1" spans="1:27">
      <c r="A936" s="2"/>
      <c r="B936" s="15"/>
      <c r="C936" s="2"/>
      <c r="D936" s="3"/>
      <c r="E936" s="16" t="str">
        <f>IFERROR(__xludf.DUMMYFUNCTION("IFERROR(
  TEXTJOIN(CHAR(10),TRUE,FILTER('SUMMARY DATA'!E:E,'SUMMARY DATA'!$A:$A=$A936,'SUMMARY DATA'!$C:$C=$B936,'SUMMARY DATA'!$B:$B=""RWS"")),
  IF(
    OR(
      ISNUMBER(SEARCH(""CDM CASH DEPOSIT"",$C936)),
      ISNUMBER(SEARCH(""CASH DEPOSIT"",$C93"&amp;"6)),
      COUNTIFS('SUMMARY DATA'!$D:$D,$C936,'SUMMARY DATA'!$B:$B,""RWS"")&lt;&gt;1
    ),
    """",
    IFERROR(TEXTJOIN(CHAR(10),TRUE,FILTER('SUMMARY DATA'!E:E,'SUMMARY DATA'!$D:$D=$C936,'SUMMARY DATA'!$B:$B=""RWS"")),"""")
  )
)"),"")</f>
        <v/>
      </c>
      <c r="F936" s="17" t="str">
        <f>IFERROR(__xludf.DUMMYFUNCTION("IFERROR(
  TEXTJOIN(CHAR(10),TRUE,FILTER('SUMMARY DATA'!F:F,'SUMMARY DATA'!$A:$A=$A936,'SUMMARY DATA'!$C:$C=$B936,'SUMMARY DATA'!$B:$B=""RWS"")),
  IF(
    OR(
      ISNUMBER(SEARCH(""CDM CASH DEPOSIT"",$C936)),
      ISNUMBER(SEARCH(""CASH DEPOSIT"",$C93"&amp;"6)),
      COUNTIFS('SUMMARY DATA'!$D:$D,$C936,'SUMMARY DATA'!$B:$B,""RWS"")&lt;&gt;1
    ),
    """",
    IFERROR(TEXTJOIN(CHAR(10),TRUE,FILTER('SUMMARY DATA'!F:F,'SUMMARY DATA'!$D:$D=$C936,'SUMMARY DATA'!$B:$B=""RWS"")),"""")
  )
)"),"")</f>
        <v/>
      </c>
      <c r="G936" s="17" t="str">
        <f>IFERROR(__xludf.DUMMYFUNCTION("IFERROR(
  TEXTJOIN(CHAR(10),TRUE,FILTER('SUMMARY DATA'!G:G,'SUMMARY DATA'!$A:$A=$A936,'SUMMARY DATA'!$C:$C=$B936,'SUMMARY DATA'!$B:$B=""RWS"")),
  IF(
    OR(
      ISNUMBER(SEARCH(""CDM CASH DEPOSIT"",$C936)),
      ISNUMBER(SEARCH(""CASH DEPOSIT"",$C93"&amp;"6)),
      COUNTIFS('SUMMARY DATA'!$D:$D,$C936,'SUMMARY DATA'!$B:$B,""RWS"")&lt;&gt;1
    ),
    """",
    IFERROR(TEXTJOIN(CHAR(10),TRUE,FILTER('SUMMARY DATA'!G:G,'SUMMARY DATA'!$D:$D=$C936,'SUMMARY DATA'!$B:$B=""RWS"")),"""")
  )
)"),"")</f>
        <v/>
      </c>
      <c r="H936" s="18" t="str">
        <f>IFERROR(__xludf.DUMMYFUNCTION("IFERROR(
  TEXTJOIN(CHAR(10),TRUE,FILTER('SUMMARY DATA'!H:H,'SUMMARY DATA'!$A:$A=$A936,'SUMMARY DATA'!$C:$C=$B936,'SUMMARY DATA'!$B:$B=""RWS"",'SUMMARY DATA'!$H:$H=$D936)),
  IF(
    OR(
      ISNUMBER(SEARCH(""CDM CASH DEPOSIT"",$C936)),
      ISNUMBER(S"&amp;"EARCH(""CASH DEPOSIT"",$C936))
    ),
    """",
    IFERROR(TEXTJOIN(CHAR(10),TRUE,FILTER('SUMMARY DATA'!H:H,'SUMMARY DATA'!$D:$D=$C936,'SUMMARY DATA'!$B:$B=""RWS"",'SUMMARY DATA'!$H:$H=$D936)),"""")
  )
)"),"")</f>
        <v/>
      </c>
      <c r="I936" s="18" t="str">
        <f>IFERROR(__xludf.DUMMYFUNCTION("IF(H936="""","""",
SUM(ARRAYFORMULA(VALUE(SPLIT(H936,CHAR(10)))))
)"),"")</f>
        <v/>
      </c>
      <c r="J936" s="17" t="str">
        <f>IFERROR(__xludf.DUMMYFUNCTION("IFERROR(
  TEXTJOIN(CHAR(10),TRUE,FILTER('SUMMARY DATA'!I:I,'SUMMARY DATA'!$A:$A=$A936,'SUMMARY DATA'!$C:$C=$B936,'SUMMARY DATA'!$B:$B=""RWS"")),
  IF(
    OR(
      ISNUMBER(SEARCH(""CDM CASH DEPOSIT"",$C936)),
      ISNUMBER(SEARCH(""CASH DEPOSIT"",$C93"&amp;"6)),
      COUNTIFS('SUMMARY DATA'!$D:$D,$C936,'SUMMARY DATA'!$B:$B,""RWS"")&lt;&gt;1
    ),
    """",
    IFERROR(TEXTJOIN(CHAR(10),TRUE,FILTER('SUMMARY DATA'!I:I,'SUMMARY DATA'!$D:$D=$C936,'SUMMARY DATA'!$B:$B=""RWS"")),"""")
  )
)"),"")</f>
        <v/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Height="1" spans="1:27">
      <c r="A937" s="2"/>
      <c r="B937" s="15"/>
      <c r="C937" s="2"/>
      <c r="D937" s="3"/>
      <c r="E937" s="16" t="str">
        <f>IFERROR(__xludf.DUMMYFUNCTION("IFERROR(
  TEXTJOIN(CHAR(10),TRUE,FILTER('SUMMARY DATA'!E:E,'SUMMARY DATA'!$A:$A=$A937,'SUMMARY DATA'!$C:$C=$B937,'SUMMARY DATA'!$B:$B=""RWS"")),
  IF(
    OR(
      ISNUMBER(SEARCH(""CDM CASH DEPOSIT"",$C937)),
      ISNUMBER(SEARCH(""CASH DEPOSIT"",$C93"&amp;"7)),
      COUNTIFS('SUMMARY DATA'!$D:$D,$C937,'SUMMARY DATA'!$B:$B,""RWS"")&lt;&gt;1
    ),
    """",
    IFERROR(TEXTJOIN(CHAR(10),TRUE,FILTER('SUMMARY DATA'!E:E,'SUMMARY DATA'!$D:$D=$C937,'SUMMARY DATA'!$B:$B=""RWS"")),"""")
  )
)"),"")</f>
        <v/>
      </c>
      <c r="F937" s="17" t="str">
        <f>IFERROR(__xludf.DUMMYFUNCTION("IFERROR(
  TEXTJOIN(CHAR(10),TRUE,FILTER('SUMMARY DATA'!F:F,'SUMMARY DATA'!$A:$A=$A937,'SUMMARY DATA'!$C:$C=$B937,'SUMMARY DATA'!$B:$B=""RWS"")),
  IF(
    OR(
      ISNUMBER(SEARCH(""CDM CASH DEPOSIT"",$C937)),
      ISNUMBER(SEARCH(""CASH DEPOSIT"",$C93"&amp;"7)),
      COUNTIFS('SUMMARY DATA'!$D:$D,$C937,'SUMMARY DATA'!$B:$B,""RWS"")&lt;&gt;1
    ),
    """",
    IFERROR(TEXTJOIN(CHAR(10),TRUE,FILTER('SUMMARY DATA'!F:F,'SUMMARY DATA'!$D:$D=$C937,'SUMMARY DATA'!$B:$B=""RWS"")),"""")
  )
)"),"")</f>
        <v/>
      </c>
      <c r="G937" s="17" t="str">
        <f>IFERROR(__xludf.DUMMYFUNCTION("IFERROR(
  TEXTJOIN(CHAR(10),TRUE,FILTER('SUMMARY DATA'!G:G,'SUMMARY DATA'!$A:$A=$A937,'SUMMARY DATA'!$C:$C=$B937,'SUMMARY DATA'!$B:$B=""RWS"")),
  IF(
    OR(
      ISNUMBER(SEARCH(""CDM CASH DEPOSIT"",$C937)),
      ISNUMBER(SEARCH(""CASH DEPOSIT"",$C93"&amp;"7)),
      COUNTIFS('SUMMARY DATA'!$D:$D,$C937,'SUMMARY DATA'!$B:$B,""RWS"")&lt;&gt;1
    ),
    """",
    IFERROR(TEXTJOIN(CHAR(10),TRUE,FILTER('SUMMARY DATA'!G:G,'SUMMARY DATA'!$D:$D=$C937,'SUMMARY DATA'!$B:$B=""RWS"")),"""")
  )
)"),"")</f>
        <v/>
      </c>
      <c r="H937" s="18" t="str">
        <f>IFERROR(__xludf.DUMMYFUNCTION("IFERROR(
  TEXTJOIN(CHAR(10),TRUE,FILTER('SUMMARY DATA'!H:H,'SUMMARY DATA'!$A:$A=$A937,'SUMMARY DATA'!$C:$C=$B937,'SUMMARY DATA'!$B:$B=""RWS"",'SUMMARY DATA'!$H:$H=$D937)),
  IF(
    OR(
      ISNUMBER(SEARCH(""CDM CASH DEPOSIT"",$C937)),
      ISNUMBER(S"&amp;"EARCH(""CASH DEPOSIT"",$C937))
    ),
    """",
    IFERROR(TEXTJOIN(CHAR(10),TRUE,FILTER('SUMMARY DATA'!H:H,'SUMMARY DATA'!$D:$D=$C937,'SUMMARY DATA'!$B:$B=""RWS"",'SUMMARY DATA'!$H:$H=$D937)),"""")
  )
)"),"")</f>
        <v/>
      </c>
      <c r="I937" s="18" t="str">
        <f>IFERROR(__xludf.DUMMYFUNCTION("IF(H937="""","""",
SUM(ARRAYFORMULA(VALUE(SPLIT(H937,CHAR(10)))))
)"),"")</f>
        <v/>
      </c>
      <c r="J937" s="17" t="str">
        <f>IFERROR(__xludf.DUMMYFUNCTION("IFERROR(
  TEXTJOIN(CHAR(10),TRUE,FILTER('SUMMARY DATA'!I:I,'SUMMARY DATA'!$A:$A=$A937,'SUMMARY DATA'!$C:$C=$B937,'SUMMARY DATA'!$B:$B=""RWS"")),
  IF(
    OR(
      ISNUMBER(SEARCH(""CDM CASH DEPOSIT"",$C937)),
      ISNUMBER(SEARCH(""CASH DEPOSIT"",$C93"&amp;"7)),
      COUNTIFS('SUMMARY DATA'!$D:$D,$C937,'SUMMARY DATA'!$B:$B,""RWS"")&lt;&gt;1
    ),
    """",
    IFERROR(TEXTJOIN(CHAR(10),TRUE,FILTER('SUMMARY DATA'!I:I,'SUMMARY DATA'!$D:$D=$C937,'SUMMARY DATA'!$B:$B=""RWS"")),"""")
  )
)"),"")</f>
        <v/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Height="1" spans="1:27">
      <c r="A938" s="2"/>
      <c r="B938" s="15"/>
      <c r="C938" s="2"/>
      <c r="D938" s="3"/>
      <c r="E938" s="16" t="str">
        <f>IFERROR(__xludf.DUMMYFUNCTION("IFERROR(
  TEXTJOIN(CHAR(10),TRUE,FILTER('SUMMARY DATA'!E:E,'SUMMARY DATA'!$A:$A=$A938,'SUMMARY DATA'!$C:$C=$B938,'SUMMARY DATA'!$B:$B=""RWS"")),
  IF(
    OR(
      ISNUMBER(SEARCH(""CDM CASH DEPOSIT"",$C938)),
      ISNUMBER(SEARCH(""CASH DEPOSIT"",$C93"&amp;"8)),
      COUNTIFS('SUMMARY DATA'!$D:$D,$C938,'SUMMARY DATA'!$B:$B,""RWS"")&lt;&gt;1
    ),
    """",
    IFERROR(TEXTJOIN(CHAR(10),TRUE,FILTER('SUMMARY DATA'!E:E,'SUMMARY DATA'!$D:$D=$C938,'SUMMARY DATA'!$B:$B=""RWS"")),"""")
  )
)"),"")</f>
        <v/>
      </c>
      <c r="F938" s="17" t="str">
        <f>IFERROR(__xludf.DUMMYFUNCTION("IFERROR(
  TEXTJOIN(CHAR(10),TRUE,FILTER('SUMMARY DATA'!F:F,'SUMMARY DATA'!$A:$A=$A938,'SUMMARY DATA'!$C:$C=$B938,'SUMMARY DATA'!$B:$B=""RWS"")),
  IF(
    OR(
      ISNUMBER(SEARCH(""CDM CASH DEPOSIT"",$C938)),
      ISNUMBER(SEARCH(""CASH DEPOSIT"",$C93"&amp;"8)),
      COUNTIFS('SUMMARY DATA'!$D:$D,$C938,'SUMMARY DATA'!$B:$B,""RWS"")&lt;&gt;1
    ),
    """",
    IFERROR(TEXTJOIN(CHAR(10),TRUE,FILTER('SUMMARY DATA'!F:F,'SUMMARY DATA'!$D:$D=$C938,'SUMMARY DATA'!$B:$B=""RWS"")),"""")
  )
)"),"")</f>
        <v/>
      </c>
      <c r="G938" s="17" t="str">
        <f>IFERROR(__xludf.DUMMYFUNCTION("IFERROR(
  TEXTJOIN(CHAR(10),TRUE,FILTER('SUMMARY DATA'!G:G,'SUMMARY DATA'!$A:$A=$A938,'SUMMARY DATA'!$C:$C=$B938,'SUMMARY DATA'!$B:$B=""RWS"")),
  IF(
    OR(
      ISNUMBER(SEARCH(""CDM CASH DEPOSIT"",$C938)),
      ISNUMBER(SEARCH(""CASH DEPOSIT"",$C93"&amp;"8)),
      COUNTIFS('SUMMARY DATA'!$D:$D,$C938,'SUMMARY DATA'!$B:$B,""RWS"")&lt;&gt;1
    ),
    """",
    IFERROR(TEXTJOIN(CHAR(10),TRUE,FILTER('SUMMARY DATA'!G:G,'SUMMARY DATA'!$D:$D=$C938,'SUMMARY DATA'!$B:$B=""RWS"")),"""")
  )
)"),"")</f>
        <v/>
      </c>
      <c r="H938" s="18" t="str">
        <f>IFERROR(__xludf.DUMMYFUNCTION("IFERROR(
  TEXTJOIN(CHAR(10),TRUE,FILTER('SUMMARY DATA'!H:H,'SUMMARY DATA'!$A:$A=$A938,'SUMMARY DATA'!$C:$C=$B938,'SUMMARY DATA'!$B:$B=""RWS"",'SUMMARY DATA'!$H:$H=$D938)),
  IF(
    OR(
      ISNUMBER(SEARCH(""CDM CASH DEPOSIT"",$C938)),
      ISNUMBER(S"&amp;"EARCH(""CASH DEPOSIT"",$C938))
    ),
    """",
    IFERROR(TEXTJOIN(CHAR(10),TRUE,FILTER('SUMMARY DATA'!H:H,'SUMMARY DATA'!$D:$D=$C938,'SUMMARY DATA'!$B:$B=""RWS"",'SUMMARY DATA'!$H:$H=$D938)),"""")
  )
)"),"")</f>
        <v/>
      </c>
      <c r="I938" s="18" t="str">
        <f>IFERROR(__xludf.DUMMYFUNCTION("IF(H938="""","""",
SUM(ARRAYFORMULA(VALUE(SPLIT(H938,CHAR(10)))))
)"),"")</f>
        <v/>
      </c>
      <c r="J938" s="17" t="str">
        <f>IFERROR(__xludf.DUMMYFUNCTION("IFERROR(
  TEXTJOIN(CHAR(10),TRUE,FILTER('SUMMARY DATA'!I:I,'SUMMARY DATA'!$A:$A=$A938,'SUMMARY DATA'!$C:$C=$B938,'SUMMARY DATA'!$B:$B=""RWS"")),
  IF(
    OR(
      ISNUMBER(SEARCH(""CDM CASH DEPOSIT"",$C938)),
      ISNUMBER(SEARCH(""CASH DEPOSIT"",$C93"&amp;"8)),
      COUNTIFS('SUMMARY DATA'!$D:$D,$C938,'SUMMARY DATA'!$B:$B,""RWS"")&lt;&gt;1
    ),
    """",
    IFERROR(TEXTJOIN(CHAR(10),TRUE,FILTER('SUMMARY DATA'!I:I,'SUMMARY DATA'!$D:$D=$C938,'SUMMARY DATA'!$B:$B=""RWS"")),"""")
  )
)"),"")</f>
        <v/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Height="1" spans="1:27">
      <c r="A939" s="2"/>
      <c r="B939" s="15"/>
      <c r="C939" s="2"/>
      <c r="D939" s="3"/>
      <c r="E939" s="16" t="str">
        <f>IFERROR(__xludf.DUMMYFUNCTION("IFERROR(
  TEXTJOIN(CHAR(10),TRUE,FILTER('SUMMARY DATA'!E:E,'SUMMARY DATA'!$A:$A=$A939,'SUMMARY DATA'!$C:$C=$B939,'SUMMARY DATA'!$B:$B=""RWS"")),
  IF(
    OR(
      ISNUMBER(SEARCH(""CDM CASH DEPOSIT"",$C939)),
      ISNUMBER(SEARCH(""CASH DEPOSIT"",$C93"&amp;"9)),
      COUNTIFS('SUMMARY DATA'!$D:$D,$C939,'SUMMARY DATA'!$B:$B,""RWS"")&lt;&gt;1
    ),
    """",
    IFERROR(TEXTJOIN(CHAR(10),TRUE,FILTER('SUMMARY DATA'!E:E,'SUMMARY DATA'!$D:$D=$C939,'SUMMARY DATA'!$B:$B=""RWS"")),"""")
  )
)"),"")</f>
        <v/>
      </c>
      <c r="F939" s="17" t="str">
        <f>IFERROR(__xludf.DUMMYFUNCTION("IFERROR(
  TEXTJOIN(CHAR(10),TRUE,FILTER('SUMMARY DATA'!F:F,'SUMMARY DATA'!$A:$A=$A939,'SUMMARY DATA'!$C:$C=$B939,'SUMMARY DATA'!$B:$B=""RWS"")),
  IF(
    OR(
      ISNUMBER(SEARCH(""CDM CASH DEPOSIT"",$C939)),
      ISNUMBER(SEARCH(""CASH DEPOSIT"",$C93"&amp;"9)),
      COUNTIFS('SUMMARY DATA'!$D:$D,$C939,'SUMMARY DATA'!$B:$B,""RWS"")&lt;&gt;1
    ),
    """",
    IFERROR(TEXTJOIN(CHAR(10),TRUE,FILTER('SUMMARY DATA'!F:F,'SUMMARY DATA'!$D:$D=$C939,'SUMMARY DATA'!$B:$B=""RWS"")),"""")
  )
)"),"")</f>
        <v/>
      </c>
      <c r="G939" s="17" t="str">
        <f>IFERROR(__xludf.DUMMYFUNCTION("IFERROR(
  TEXTJOIN(CHAR(10),TRUE,FILTER('SUMMARY DATA'!G:G,'SUMMARY DATA'!$A:$A=$A939,'SUMMARY DATA'!$C:$C=$B939,'SUMMARY DATA'!$B:$B=""RWS"")),
  IF(
    OR(
      ISNUMBER(SEARCH(""CDM CASH DEPOSIT"",$C939)),
      ISNUMBER(SEARCH(""CASH DEPOSIT"",$C93"&amp;"9)),
      COUNTIFS('SUMMARY DATA'!$D:$D,$C939,'SUMMARY DATA'!$B:$B,""RWS"")&lt;&gt;1
    ),
    """",
    IFERROR(TEXTJOIN(CHAR(10),TRUE,FILTER('SUMMARY DATA'!G:G,'SUMMARY DATA'!$D:$D=$C939,'SUMMARY DATA'!$B:$B=""RWS"")),"""")
  )
)"),"")</f>
        <v/>
      </c>
      <c r="H939" s="18" t="str">
        <f>IFERROR(__xludf.DUMMYFUNCTION("IFERROR(
  TEXTJOIN(CHAR(10),TRUE,FILTER('SUMMARY DATA'!H:H,'SUMMARY DATA'!$A:$A=$A939,'SUMMARY DATA'!$C:$C=$B939,'SUMMARY DATA'!$B:$B=""RWS"",'SUMMARY DATA'!$H:$H=$D939)),
  IF(
    OR(
      ISNUMBER(SEARCH(""CDM CASH DEPOSIT"",$C939)),
      ISNUMBER(S"&amp;"EARCH(""CASH DEPOSIT"",$C939))
    ),
    """",
    IFERROR(TEXTJOIN(CHAR(10),TRUE,FILTER('SUMMARY DATA'!H:H,'SUMMARY DATA'!$D:$D=$C939,'SUMMARY DATA'!$B:$B=""RWS"",'SUMMARY DATA'!$H:$H=$D939)),"""")
  )
)"),"")</f>
        <v/>
      </c>
      <c r="I939" s="18" t="str">
        <f>IFERROR(__xludf.DUMMYFUNCTION("IF(H939="""","""",
SUM(ARRAYFORMULA(VALUE(SPLIT(H939,CHAR(10)))))
)"),"")</f>
        <v/>
      </c>
      <c r="J939" s="17" t="str">
        <f>IFERROR(__xludf.DUMMYFUNCTION("IFERROR(
  TEXTJOIN(CHAR(10),TRUE,FILTER('SUMMARY DATA'!I:I,'SUMMARY DATA'!$A:$A=$A939,'SUMMARY DATA'!$C:$C=$B939,'SUMMARY DATA'!$B:$B=""RWS"")),
  IF(
    OR(
      ISNUMBER(SEARCH(""CDM CASH DEPOSIT"",$C939)),
      ISNUMBER(SEARCH(""CASH DEPOSIT"",$C93"&amp;"9)),
      COUNTIFS('SUMMARY DATA'!$D:$D,$C939,'SUMMARY DATA'!$B:$B,""RWS"")&lt;&gt;1
    ),
    """",
    IFERROR(TEXTJOIN(CHAR(10),TRUE,FILTER('SUMMARY DATA'!I:I,'SUMMARY DATA'!$D:$D=$C939,'SUMMARY DATA'!$B:$B=""RWS"")),"""")
  )
)"),"")</f>
        <v/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Height="1" spans="1:27">
      <c r="A940" s="2"/>
      <c r="B940" s="15"/>
      <c r="C940" s="2"/>
      <c r="D940" s="3"/>
      <c r="E940" s="16" t="str">
        <f>IFERROR(__xludf.DUMMYFUNCTION("IFERROR(
  TEXTJOIN(CHAR(10),TRUE,FILTER('SUMMARY DATA'!E:E,'SUMMARY DATA'!$A:$A=$A940,'SUMMARY DATA'!$C:$C=$B940,'SUMMARY DATA'!$B:$B=""RWS"")),
  IF(
    OR(
      ISNUMBER(SEARCH(""CDM CASH DEPOSIT"",$C940)),
      ISNUMBER(SEARCH(""CASH DEPOSIT"",$C94"&amp;"0)),
      COUNTIFS('SUMMARY DATA'!$D:$D,$C940,'SUMMARY DATA'!$B:$B,""RWS"")&lt;&gt;1
    ),
    """",
    IFERROR(TEXTJOIN(CHAR(10),TRUE,FILTER('SUMMARY DATA'!E:E,'SUMMARY DATA'!$D:$D=$C940,'SUMMARY DATA'!$B:$B=""RWS"")),"""")
  )
)"),"")</f>
        <v/>
      </c>
      <c r="F940" s="17" t="str">
        <f>IFERROR(__xludf.DUMMYFUNCTION("IFERROR(
  TEXTJOIN(CHAR(10),TRUE,FILTER('SUMMARY DATA'!F:F,'SUMMARY DATA'!$A:$A=$A940,'SUMMARY DATA'!$C:$C=$B940,'SUMMARY DATA'!$B:$B=""RWS"")),
  IF(
    OR(
      ISNUMBER(SEARCH(""CDM CASH DEPOSIT"",$C940)),
      ISNUMBER(SEARCH(""CASH DEPOSIT"",$C94"&amp;"0)),
      COUNTIFS('SUMMARY DATA'!$D:$D,$C940,'SUMMARY DATA'!$B:$B,""RWS"")&lt;&gt;1
    ),
    """",
    IFERROR(TEXTJOIN(CHAR(10),TRUE,FILTER('SUMMARY DATA'!F:F,'SUMMARY DATA'!$D:$D=$C940,'SUMMARY DATA'!$B:$B=""RWS"")),"""")
  )
)"),"")</f>
        <v/>
      </c>
      <c r="G940" s="17" t="str">
        <f>IFERROR(__xludf.DUMMYFUNCTION("IFERROR(
  TEXTJOIN(CHAR(10),TRUE,FILTER('SUMMARY DATA'!G:G,'SUMMARY DATA'!$A:$A=$A940,'SUMMARY DATA'!$C:$C=$B940,'SUMMARY DATA'!$B:$B=""RWS"")),
  IF(
    OR(
      ISNUMBER(SEARCH(""CDM CASH DEPOSIT"",$C940)),
      ISNUMBER(SEARCH(""CASH DEPOSIT"",$C94"&amp;"0)),
      COUNTIFS('SUMMARY DATA'!$D:$D,$C940,'SUMMARY DATA'!$B:$B,""RWS"")&lt;&gt;1
    ),
    """",
    IFERROR(TEXTJOIN(CHAR(10),TRUE,FILTER('SUMMARY DATA'!G:G,'SUMMARY DATA'!$D:$D=$C940,'SUMMARY DATA'!$B:$B=""RWS"")),"""")
  )
)"),"")</f>
        <v/>
      </c>
      <c r="H940" s="18" t="str">
        <f>IFERROR(__xludf.DUMMYFUNCTION("IFERROR(
  TEXTJOIN(CHAR(10),TRUE,FILTER('SUMMARY DATA'!H:H,'SUMMARY DATA'!$A:$A=$A940,'SUMMARY DATA'!$C:$C=$B940,'SUMMARY DATA'!$B:$B=""RWS"",'SUMMARY DATA'!$H:$H=$D940)),
  IF(
    OR(
      ISNUMBER(SEARCH(""CDM CASH DEPOSIT"",$C940)),
      ISNUMBER(S"&amp;"EARCH(""CASH DEPOSIT"",$C940))
    ),
    """",
    IFERROR(TEXTJOIN(CHAR(10),TRUE,FILTER('SUMMARY DATA'!H:H,'SUMMARY DATA'!$D:$D=$C940,'SUMMARY DATA'!$B:$B=""RWS"",'SUMMARY DATA'!$H:$H=$D940)),"""")
  )
)"),"")</f>
        <v/>
      </c>
      <c r="I940" s="18" t="str">
        <f>IFERROR(__xludf.DUMMYFUNCTION("IF(H940="""","""",
SUM(ARRAYFORMULA(VALUE(SPLIT(H940,CHAR(10)))))
)"),"")</f>
        <v/>
      </c>
      <c r="J940" s="17" t="str">
        <f>IFERROR(__xludf.DUMMYFUNCTION("IFERROR(
  TEXTJOIN(CHAR(10),TRUE,FILTER('SUMMARY DATA'!I:I,'SUMMARY DATA'!$A:$A=$A940,'SUMMARY DATA'!$C:$C=$B940,'SUMMARY DATA'!$B:$B=""RWS"")),
  IF(
    OR(
      ISNUMBER(SEARCH(""CDM CASH DEPOSIT"",$C940)),
      ISNUMBER(SEARCH(""CASH DEPOSIT"",$C94"&amp;"0)),
      COUNTIFS('SUMMARY DATA'!$D:$D,$C940,'SUMMARY DATA'!$B:$B,""RWS"")&lt;&gt;1
    ),
    """",
    IFERROR(TEXTJOIN(CHAR(10),TRUE,FILTER('SUMMARY DATA'!I:I,'SUMMARY DATA'!$D:$D=$C940,'SUMMARY DATA'!$B:$B=""RWS"")),"""")
  )
)"),"")</f>
        <v/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Height="1" spans="1:27">
      <c r="A941" s="2"/>
      <c r="B941" s="15"/>
      <c r="C941" s="2"/>
      <c r="D941" s="3"/>
      <c r="E941" s="16" t="str">
        <f>IFERROR(__xludf.DUMMYFUNCTION("IFERROR(
  TEXTJOIN(CHAR(10),TRUE,FILTER('SUMMARY DATA'!E:E,'SUMMARY DATA'!$A:$A=$A941,'SUMMARY DATA'!$C:$C=$B941,'SUMMARY DATA'!$B:$B=""RWS"")),
  IF(
    OR(
      ISNUMBER(SEARCH(""CDM CASH DEPOSIT"",$C941)),
      ISNUMBER(SEARCH(""CASH DEPOSIT"",$C94"&amp;"1)),
      COUNTIFS('SUMMARY DATA'!$D:$D,$C941,'SUMMARY DATA'!$B:$B,""RWS"")&lt;&gt;1
    ),
    """",
    IFERROR(TEXTJOIN(CHAR(10),TRUE,FILTER('SUMMARY DATA'!E:E,'SUMMARY DATA'!$D:$D=$C941,'SUMMARY DATA'!$B:$B=""RWS"")),"""")
  )
)"),"")</f>
        <v/>
      </c>
      <c r="F941" s="17" t="str">
        <f>IFERROR(__xludf.DUMMYFUNCTION("IFERROR(
  TEXTJOIN(CHAR(10),TRUE,FILTER('SUMMARY DATA'!F:F,'SUMMARY DATA'!$A:$A=$A941,'SUMMARY DATA'!$C:$C=$B941,'SUMMARY DATA'!$B:$B=""RWS"")),
  IF(
    OR(
      ISNUMBER(SEARCH(""CDM CASH DEPOSIT"",$C941)),
      ISNUMBER(SEARCH(""CASH DEPOSIT"",$C94"&amp;"1)),
      COUNTIFS('SUMMARY DATA'!$D:$D,$C941,'SUMMARY DATA'!$B:$B,""RWS"")&lt;&gt;1
    ),
    """",
    IFERROR(TEXTJOIN(CHAR(10),TRUE,FILTER('SUMMARY DATA'!F:F,'SUMMARY DATA'!$D:$D=$C941,'SUMMARY DATA'!$B:$B=""RWS"")),"""")
  )
)"),"")</f>
        <v/>
      </c>
      <c r="G941" s="17" t="str">
        <f>IFERROR(__xludf.DUMMYFUNCTION("IFERROR(
  TEXTJOIN(CHAR(10),TRUE,FILTER('SUMMARY DATA'!G:G,'SUMMARY DATA'!$A:$A=$A941,'SUMMARY DATA'!$C:$C=$B941,'SUMMARY DATA'!$B:$B=""RWS"")),
  IF(
    OR(
      ISNUMBER(SEARCH(""CDM CASH DEPOSIT"",$C941)),
      ISNUMBER(SEARCH(""CASH DEPOSIT"",$C94"&amp;"1)),
      COUNTIFS('SUMMARY DATA'!$D:$D,$C941,'SUMMARY DATA'!$B:$B,""RWS"")&lt;&gt;1
    ),
    """",
    IFERROR(TEXTJOIN(CHAR(10),TRUE,FILTER('SUMMARY DATA'!G:G,'SUMMARY DATA'!$D:$D=$C941,'SUMMARY DATA'!$B:$B=""RWS"")),"""")
  )
)"),"")</f>
        <v/>
      </c>
      <c r="H941" s="18" t="str">
        <f>IFERROR(__xludf.DUMMYFUNCTION("IFERROR(
  TEXTJOIN(CHAR(10),TRUE,FILTER('SUMMARY DATA'!H:H,'SUMMARY DATA'!$A:$A=$A941,'SUMMARY DATA'!$C:$C=$B941,'SUMMARY DATA'!$B:$B=""RWS"",'SUMMARY DATA'!$H:$H=$D941)),
  IF(
    OR(
      ISNUMBER(SEARCH(""CDM CASH DEPOSIT"",$C941)),
      ISNUMBER(S"&amp;"EARCH(""CASH DEPOSIT"",$C941))
    ),
    """",
    IFERROR(TEXTJOIN(CHAR(10),TRUE,FILTER('SUMMARY DATA'!H:H,'SUMMARY DATA'!$D:$D=$C941,'SUMMARY DATA'!$B:$B=""RWS"",'SUMMARY DATA'!$H:$H=$D941)),"""")
  )
)"),"")</f>
        <v/>
      </c>
      <c r="I941" s="18" t="str">
        <f>IFERROR(__xludf.DUMMYFUNCTION("IF(H941="""","""",
SUM(ARRAYFORMULA(VALUE(SPLIT(H941,CHAR(10)))))
)"),"")</f>
        <v/>
      </c>
      <c r="J941" s="17" t="str">
        <f>IFERROR(__xludf.DUMMYFUNCTION("IFERROR(
  TEXTJOIN(CHAR(10),TRUE,FILTER('SUMMARY DATA'!I:I,'SUMMARY DATA'!$A:$A=$A941,'SUMMARY DATA'!$C:$C=$B941,'SUMMARY DATA'!$B:$B=""RWS"")),
  IF(
    OR(
      ISNUMBER(SEARCH(""CDM CASH DEPOSIT"",$C941)),
      ISNUMBER(SEARCH(""CASH DEPOSIT"",$C94"&amp;"1)),
      COUNTIFS('SUMMARY DATA'!$D:$D,$C941,'SUMMARY DATA'!$B:$B,""RWS"")&lt;&gt;1
    ),
    """",
    IFERROR(TEXTJOIN(CHAR(10),TRUE,FILTER('SUMMARY DATA'!I:I,'SUMMARY DATA'!$D:$D=$C941,'SUMMARY DATA'!$B:$B=""RWS"")),"""")
  )
)"),"")</f>
        <v/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Height="1" spans="1:27">
      <c r="A942" s="2"/>
      <c r="B942" s="15"/>
      <c r="C942" s="2"/>
      <c r="D942" s="3"/>
      <c r="E942" s="16" t="str">
        <f>IFERROR(__xludf.DUMMYFUNCTION("IFERROR(
  TEXTJOIN(CHAR(10),TRUE,FILTER('SUMMARY DATA'!E:E,'SUMMARY DATA'!$A:$A=$A942,'SUMMARY DATA'!$C:$C=$B942,'SUMMARY DATA'!$B:$B=""RWS"")),
  IF(
    OR(
      ISNUMBER(SEARCH(""CDM CASH DEPOSIT"",$C942)),
      ISNUMBER(SEARCH(""CASH DEPOSIT"",$C94"&amp;"2)),
      COUNTIFS('SUMMARY DATA'!$D:$D,$C942,'SUMMARY DATA'!$B:$B,""RWS"")&lt;&gt;1
    ),
    """",
    IFERROR(TEXTJOIN(CHAR(10),TRUE,FILTER('SUMMARY DATA'!E:E,'SUMMARY DATA'!$D:$D=$C942,'SUMMARY DATA'!$B:$B=""RWS"")),"""")
  )
)"),"")</f>
        <v/>
      </c>
      <c r="F942" s="17" t="str">
        <f>IFERROR(__xludf.DUMMYFUNCTION("IFERROR(
  TEXTJOIN(CHAR(10),TRUE,FILTER('SUMMARY DATA'!F:F,'SUMMARY DATA'!$A:$A=$A942,'SUMMARY DATA'!$C:$C=$B942,'SUMMARY DATA'!$B:$B=""RWS"")),
  IF(
    OR(
      ISNUMBER(SEARCH(""CDM CASH DEPOSIT"",$C942)),
      ISNUMBER(SEARCH(""CASH DEPOSIT"",$C94"&amp;"2)),
      COUNTIFS('SUMMARY DATA'!$D:$D,$C942,'SUMMARY DATA'!$B:$B,""RWS"")&lt;&gt;1
    ),
    """",
    IFERROR(TEXTJOIN(CHAR(10),TRUE,FILTER('SUMMARY DATA'!F:F,'SUMMARY DATA'!$D:$D=$C942,'SUMMARY DATA'!$B:$B=""RWS"")),"""")
  )
)"),"")</f>
        <v/>
      </c>
      <c r="G942" s="17" t="str">
        <f>IFERROR(__xludf.DUMMYFUNCTION("IFERROR(
  TEXTJOIN(CHAR(10),TRUE,FILTER('SUMMARY DATA'!G:G,'SUMMARY DATA'!$A:$A=$A942,'SUMMARY DATA'!$C:$C=$B942,'SUMMARY DATA'!$B:$B=""RWS"")),
  IF(
    OR(
      ISNUMBER(SEARCH(""CDM CASH DEPOSIT"",$C942)),
      ISNUMBER(SEARCH(""CASH DEPOSIT"",$C94"&amp;"2)),
      COUNTIFS('SUMMARY DATA'!$D:$D,$C942,'SUMMARY DATA'!$B:$B,""RWS"")&lt;&gt;1
    ),
    """",
    IFERROR(TEXTJOIN(CHAR(10),TRUE,FILTER('SUMMARY DATA'!G:G,'SUMMARY DATA'!$D:$D=$C942,'SUMMARY DATA'!$B:$B=""RWS"")),"""")
  )
)"),"")</f>
        <v/>
      </c>
      <c r="H942" s="18" t="str">
        <f>IFERROR(__xludf.DUMMYFUNCTION("IFERROR(
  TEXTJOIN(CHAR(10),TRUE,FILTER('SUMMARY DATA'!H:H,'SUMMARY DATA'!$A:$A=$A942,'SUMMARY DATA'!$C:$C=$B942,'SUMMARY DATA'!$B:$B=""RWS"",'SUMMARY DATA'!$H:$H=$D942)),
  IF(
    OR(
      ISNUMBER(SEARCH(""CDM CASH DEPOSIT"",$C942)),
      ISNUMBER(S"&amp;"EARCH(""CASH DEPOSIT"",$C942))
    ),
    """",
    IFERROR(TEXTJOIN(CHAR(10),TRUE,FILTER('SUMMARY DATA'!H:H,'SUMMARY DATA'!$D:$D=$C942,'SUMMARY DATA'!$B:$B=""RWS"",'SUMMARY DATA'!$H:$H=$D942)),"""")
  )
)"),"")</f>
        <v/>
      </c>
      <c r="I942" s="18" t="str">
        <f>IFERROR(__xludf.DUMMYFUNCTION("IF(H942="""","""",
SUM(ARRAYFORMULA(VALUE(SPLIT(H942,CHAR(10)))))
)"),"")</f>
        <v/>
      </c>
      <c r="J942" s="17" t="str">
        <f>IFERROR(__xludf.DUMMYFUNCTION("IFERROR(
  TEXTJOIN(CHAR(10),TRUE,FILTER('SUMMARY DATA'!I:I,'SUMMARY DATA'!$A:$A=$A942,'SUMMARY DATA'!$C:$C=$B942,'SUMMARY DATA'!$B:$B=""RWS"")),
  IF(
    OR(
      ISNUMBER(SEARCH(""CDM CASH DEPOSIT"",$C942)),
      ISNUMBER(SEARCH(""CASH DEPOSIT"",$C94"&amp;"2)),
      COUNTIFS('SUMMARY DATA'!$D:$D,$C942,'SUMMARY DATA'!$B:$B,""RWS"")&lt;&gt;1
    ),
    """",
    IFERROR(TEXTJOIN(CHAR(10),TRUE,FILTER('SUMMARY DATA'!I:I,'SUMMARY DATA'!$D:$D=$C942,'SUMMARY DATA'!$B:$B=""RWS"")),"""")
  )
)"),"")</f>
        <v/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Height="1" spans="1:27">
      <c r="A943" s="2"/>
      <c r="B943" s="15"/>
      <c r="C943" s="2"/>
      <c r="D943" s="3"/>
      <c r="E943" s="16" t="str">
        <f>IFERROR(__xludf.DUMMYFUNCTION("IFERROR(
  TEXTJOIN(CHAR(10),TRUE,FILTER('SUMMARY DATA'!E:E,'SUMMARY DATA'!$A:$A=$A943,'SUMMARY DATA'!$C:$C=$B943,'SUMMARY DATA'!$B:$B=""RWS"")),
  IF(
    OR(
      ISNUMBER(SEARCH(""CDM CASH DEPOSIT"",$C943)),
      ISNUMBER(SEARCH(""CASH DEPOSIT"",$C94"&amp;"3)),
      COUNTIFS('SUMMARY DATA'!$D:$D,$C943,'SUMMARY DATA'!$B:$B,""RWS"")&lt;&gt;1
    ),
    """",
    IFERROR(TEXTJOIN(CHAR(10),TRUE,FILTER('SUMMARY DATA'!E:E,'SUMMARY DATA'!$D:$D=$C943,'SUMMARY DATA'!$B:$B=""RWS"")),"""")
  )
)"),"")</f>
        <v/>
      </c>
      <c r="F943" s="17" t="str">
        <f>IFERROR(__xludf.DUMMYFUNCTION("IFERROR(
  TEXTJOIN(CHAR(10),TRUE,FILTER('SUMMARY DATA'!F:F,'SUMMARY DATA'!$A:$A=$A943,'SUMMARY DATA'!$C:$C=$B943,'SUMMARY DATA'!$B:$B=""RWS"")),
  IF(
    OR(
      ISNUMBER(SEARCH(""CDM CASH DEPOSIT"",$C943)),
      ISNUMBER(SEARCH(""CASH DEPOSIT"",$C94"&amp;"3)),
      COUNTIFS('SUMMARY DATA'!$D:$D,$C943,'SUMMARY DATA'!$B:$B,""RWS"")&lt;&gt;1
    ),
    """",
    IFERROR(TEXTJOIN(CHAR(10),TRUE,FILTER('SUMMARY DATA'!F:F,'SUMMARY DATA'!$D:$D=$C943,'SUMMARY DATA'!$B:$B=""RWS"")),"""")
  )
)"),"")</f>
        <v/>
      </c>
      <c r="G943" s="17" t="str">
        <f>IFERROR(__xludf.DUMMYFUNCTION("IFERROR(
  TEXTJOIN(CHAR(10),TRUE,FILTER('SUMMARY DATA'!G:G,'SUMMARY DATA'!$A:$A=$A943,'SUMMARY DATA'!$C:$C=$B943,'SUMMARY DATA'!$B:$B=""RWS"")),
  IF(
    OR(
      ISNUMBER(SEARCH(""CDM CASH DEPOSIT"",$C943)),
      ISNUMBER(SEARCH(""CASH DEPOSIT"",$C94"&amp;"3)),
      COUNTIFS('SUMMARY DATA'!$D:$D,$C943,'SUMMARY DATA'!$B:$B,""RWS"")&lt;&gt;1
    ),
    """",
    IFERROR(TEXTJOIN(CHAR(10),TRUE,FILTER('SUMMARY DATA'!G:G,'SUMMARY DATA'!$D:$D=$C943,'SUMMARY DATA'!$B:$B=""RWS"")),"""")
  )
)"),"")</f>
        <v/>
      </c>
      <c r="H943" s="18" t="str">
        <f>IFERROR(__xludf.DUMMYFUNCTION("IFERROR(
  TEXTJOIN(CHAR(10),TRUE,FILTER('SUMMARY DATA'!H:H,'SUMMARY DATA'!$A:$A=$A943,'SUMMARY DATA'!$C:$C=$B943,'SUMMARY DATA'!$B:$B=""RWS"",'SUMMARY DATA'!$H:$H=$D943)),
  IF(
    OR(
      ISNUMBER(SEARCH(""CDM CASH DEPOSIT"",$C943)),
      ISNUMBER(S"&amp;"EARCH(""CASH DEPOSIT"",$C943))
    ),
    """",
    IFERROR(TEXTJOIN(CHAR(10),TRUE,FILTER('SUMMARY DATA'!H:H,'SUMMARY DATA'!$D:$D=$C943,'SUMMARY DATA'!$B:$B=""RWS"",'SUMMARY DATA'!$H:$H=$D943)),"""")
  )
)"),"")</f>
        <v/>
      </c>
      <c r="I943" s="18" t="str">
        <f>IFERROR(__xludf.DUMMYFUNCTION("IF(H943="""","""",
SUM(ARRAYFORMULA(VALUE(SPLIT(H943,CHAR(10)))))
)"),"")</f>
        <v/>
      </c>
      <c r="J943" s="17" t="str">
        <f>IFERROR(__xludf.DUMMYFUNCTION("IFERROR(
  TEXTJOIN(CHAR(10),TRUE,FILTER('SUMMARY DATA'!I:I,'SUMMARY DATA'!$A:$A=$A943,'SUMMARY DATA'!$C:$C=$B943,'SUMMARY DATA'!$B:$B=""RWS"")),
  IF(
    OR(
      ISNUMBER(SEARCH(""CDM CASH DEPOSIT"",$C943)),
      ISNUMBER(SEARCH(""CASH DEPOSIT"",$C94"&amp;"3)),
      COUNTIFS('SUMMARY DATA'!$D:$D,$C943,'SUMMARY DATA'!$B:$B,""RWS"")&lt;&gt;1
    ),
    """",
    IFERROR(TEXTJOIN(CHAR(10),TRUE,FILTER('SUMMARY DATA'!I:I,'SUMMARY DATA'!$D:$D=$C943,'SUMMARY DATA'!$B:$B=""RWS"")),"""")
  )
)"),"")</f>
        <v/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Height="1" spans="1:27">
      <c r="A944" s="2"/>
      <c r="B944" s="15"/>
      <c r="C944" s="2"/>
      <c r="D944" s="3"/>
      <c r="E944" s="16" t="str">
        <f>IFERROR(__xludf.DUMMYFUNCTION("IFERROR(
  TEXTJOIN(CHAR(10),TRUE,FILTER('SUMMARY DATA'!E:E,'SUMMARY DATA'!$A:$A=$A944,'SUMMARY DATA'!$C:$C=$B944,'SUMMARY DATA'!$B:$B=""RWS"")),
  IF(
    OR(
      ISNUMBER(SEARCH(""CDM CASH DEPOSIT"",$C944)),
      ISNUMBER(SEARCH(""CASH DEPOSIT"",$C94"&amp;"4)),
      COUNTIFS('SUMMARY DATA'!$D:$D,$C944,'SUMMARY DATA'!$B:$B,""RWS"")&lt;&gt;1
    ),
    """",
    IFERROR(TEXTJOIN(CHAR(10),TRUE,FILTER('SUMMARY DATA'!E:E,'SUMMARY DATA'!$D:$D=$C944,'SUMMARY DATA'!$B:$B=""RWS"")),"""")
  )
)"),"")</f>
        <v/>
      </c>
      <c r="F944" s="17" t="str">
        <f>IFERROR(__xludf.DUMMYFUNCTION("IFERROR(
  TEXTJOIN(CHAR(10),TRUE,FILTER('SUMMARY DATA'!F:F,'SUMMARY DATA'!$A:$A=$A944,'SUMMARY DATA'!$C:$C=$B944,'SUMMARY DATA'!$B:$B=""RWS"")),
  IF(
    OR(
      ISNUMBER(SEARCH(""CDM CASH DEPOSIT"",$C944)),
      ISNUMBER(SEARCH(""CASH DEPOSIT"",$C94"&amp;"4)),
      COUNTIFS('SUMMARY DATA'!$D:$D,$C944,'SUMMARY DATA'!$B:$B,""RWS"")&lt;&gt;1
    ),
    """",
    IFERROR(TEXTJOIN(CHAR(10),TRUE,FILTER('SUMMARY DATA'!F:F,'SUMMARY DATA'!$D:$D=$C944,'SUMMARY DATA'!$B:$B=""RWS"")),"""")
  )
)"),"")</f>
        <v/>
      </c>
      <c r="G944" s="17" t="str">
        <f>IFERROR(__xludf.DUMMYFUNCTION("IFERROR(
  TEXTJOIN(CHAR(10),TRUE,FILTER('SUMMARY DATA'!G:G,'SUMMARY DATA'!$A:$A=$A944,'SUMMARY DATA'!$C:$C=$B944,'SUMMARY DATA'!$B:$B=""RWS"")),
  IF(
    OR(
      ISNUMBER(SEARCH(""CDM CASH DEPOSIT"",$C944)),
      ISNUMBER(SEARCH(""CASH DEPOSIT"",$C94"&amp;"4)),
      COUNTIFS('SUMMARY DATA'!$D:$D,$C944,'SUMMARY DATA'!$B:$B,""RWS"")&lt;&gt;1
    ),
    """",
    IFERROR(TEXTJOIN(CHAR(10),TRUE,FILTER('SUMMARY DATA'!G:G,'SUMMARY DATA'!$D:$D=$C944,'SUMMARY DATA'!$B:$B=""RWS"")),"""")
  )
)"),"")</f>
        <v/>
      </c>
      <c r="H944" s="18" t="str">
        <f>IFERROR(__xludf.DUMMYFUNCTION("IFERROR(
  TEXTJOIN(CHAR(10),TRUE,FILTER('SUMMARY DATA'!H:H,'SUMMARY DATA'!$A:$A=$A944,'SUMMARY DATA'!$C:$C=$B944,'SUMMARY DATA'!$B:$B=""RWS"",'SUMMARY DATA'!$H:$H=$D944)),
  IF(
    OR(
      ISNUMBER(SEARCH(""CDM CASH DEPOSIT"",$C944)),
      ISNUMBER(S"&amp;"EARCH(""CASH DEPOSIT"",$C944))
    ),
    """",
    IFERROR(TEXTJOIN(CHAR(10),TRUE,FILTER('SUMMARY DATA'!H:H,'SUMMARY DATA'!$D:$D=$C944,'SUMMARY DATA'!$B:$B=""RWS"",'SUMMARY DATA'!$H:$H=$D944)),"""")
  )
)"),"")</f>
        <v/>
      </c>
      <c r="I944" s="18" t="str">
        <f>IFERROR(__xludf.DUMMYFUNCTION("IF(H944="""","""",
SUM(ARRAYFORMULA(VALUE(SPLIT(H944,CHAR(10)))))
)"),"")</f>
        <v/>
      </c>
      <c r="J944" s="17" t="str">
        <f>IFERROR(__xludf.DUMMYFUNCTION("IFERROR(
  TEXTJOIN(CHAR(10),TRUE,FILTER('SUMMARY DATA'!I:I,'SUMMARY DATA'!$A:$A=$A944,'SUMMARY DATA'!$C:$C=$B944,'SUMMARY DATA'!$B:$B=""RWS"")),
  IF(
    OR(
      ISNUMBER(SEARCH(""CDM CASH DEPOSIT"",$C944)),
      ISNUMBER(SEARCH(""CASH DEPOSIT"",$C94"&amp;"4)),
      COUNTIFS('SUMMARY DATA'!$D:$D,$C944,'SUMMARY DATA'!$B:$B,""RWS"")&lt;&gt;1
    ),
    """",
    IFERROR(TEXTJOIN(CHAR(10),TRUE,FILTER('SUMMARY DATA'!I:I,'SUMMARY DATA'!$D:$D=$C944,'SUMMARY DATA'!$B:$B=""RWS"")),"""")
  )
)"),"")</f>
        <v/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Height="1" spans="1:27">
      <c r="A945" s="2"/>
      <c r="B945" s="15"/>
      <c r="C945" s="2"/>
      <c r="D945" s="3"/>
      <c r="E945" s="16" t="str">
        <f>IFERROR(__xludf.DUMMYFUNCTION("IFERROR(
  TEXTJOIN(CHAR(10),TRUE,FILTER('SUMMARY DATA'!E:E,'SUMMARY DATA'!$A:$A=$A945,'SUMMARY DATA'!$C:$C=$B945,'SUMMARY DATA'!$B:$B=""RWS"")),
  IF(
    OR(
      ISNUMBER(SEARCH(""CDM CASH DEPOSIT"",$C945)),
      ISNUMBER(SEARCH(""CASH DEPOSIT"",$C94"&amp;"5)),
      COUNTIFS('SUMMARY DATA'!$D:$D,$C945,'SUMMARY DATA'!$B:$B,""RWS"")&lt;&gt;1
    ),
    """",
    IFERROR(TEXTJOIN(CHAR(10),TRUE,FILTER('SUMMARY DATA'!E:E,'SUMMARY DATA'!$D:$D=$C945,'SUMMARY DATA'!$B:$B=""RWS"")),"""")
  )
)"),"")</f>
        <v/>
      </c>
      <c r="F945" s="17" t="str">
        <f>IFERROR(__xludf.DUMMYFUNCTION("IFERROR(
  TEXTJOIN(CHAR(10),TRUE,FILTER('SUMMARY DATA'!F:F,'SUMMARY DATA'!$A:$A=$A945,'SUMMARY DATA'!$C:$C=$B945,'SUMMARY DATA'!$B:$B=""RWS"")),
  IF(
    OR(
      ISNUMBER(SEARCH(""CDM CASH DEPOSIT"",$C945)),
      ISNUMBER(SEARCH(""CASH DEPOSIT"",$C94"&amp;"5)),
      COUNTIFS('SUMMARY DATA'!$D:$D,$C945,'SUMMARY DATA'!$B:$B,""RWS"")&lt;&gt;1
    ),
    """",
    IFERROR(TEXTJOIN(CHAR(10),TRUE,FILTER('SUMMARY DATA'!F:F,'SUMMARY DATA'!$D:$D=$C945,'SUMMARY DATA'!$B:$B=""RWS"")),"""")
  )
)"),"")</f>
        <v/>
      </c>
      <c r="G945" s="17" t="str">
        <f>IFERROR(__xludf.DUMMYFUNCTION("IFERROR(
  TEXTJOIN(CHAR(10),TRUE,FILTER('SUMMARY DATA'!G:G,'SUMMARY DATA'!$A:$A=$A945,'SUMMARY DATA'!$C:$C=$B945,'SUMMARY DATA'!$B:$B=""RWS"")),
  IF(
    OR(
      ISNUMBER(SEARCH(""CDM CASH DEPOSIT"",$C945)),
      ISNUMBER(SEARCH(""CASH DEPOSIT"",$C94"&amp;"5)),
      COUNTIFS('SUMMARY DATA'!$D:$D,$C945,'SUMMARY DATA'!$B:$B,""RWS"")&lt;&gt;1
    ),
    """",
    IFERROR(TEXTJOIN(CHAR(10),TRUE,FILTER('SUMMARY DATA'!G:G,'SUMMARY DATA'!$D:$D=$C945,'SUMMARY DATA'!$B:$B=""RWS"")),"""")
  )
)"),"")</f>
        <v/>
      </c>
      <c r="H945" s="18" t="str">
        <f>IFERROR(__xludf.DUMMYFUNCTION("IFERROR(
  TEXTJOIN(CHAR(10),TRUE,FILTER('SUMMARY DATA'!H:H,'SUMMARY DATA'!$A:$A=$A945,'SUMMARY DATA'!$C:$C=$B945,'SUMMARY DATA'!$B:$B=""RWS"",'SUMMARY DATA'!$H:$H=$D945)),
  IF(
    OR(
      ISNUMBER(SEARCH(""CDM CASH DEPOSIT"",$C945)),
      ISNUMBER(S"&amp;"EARCH(""CASH DEPOSIT"",$C945))
    ),
    """",
    IFERROR(TEXTJOIN(CHAR(10),TRUE,FILTER('SUMMARY DATA'!H:H,'SUMMARY DATA'!$D:$D=$C945,'SUMMARY DATA'!$B:$B=""RWS"",'SUMMARY DATA'!$H:$H=$D945)),"""")
  )
)"),"")</f>
        <v/>
      </c>
      <c r="I945" s="18" t="str">
        <f>IFERROR(__xludf.DUMMYFUNCTION("IF(H945="""","""",
SUM(ARRAYFORMULA(VALUE(SPLIT(H945,CHAR(10)))))
)"),"")</f>
        <v/>
      </c>
      <c r="J945" s="17" t="str">
        <f>IFERROR(__xludf.DUMMYFUNCTION("IFERROR(
  TEXTJOIN(CHAR(10),TRUE,FILTER('SUMMARY DATA'!I:I,'SUMMARY DATA'!$A:$A=$A945,'SUMMARY DATA'!$C:$C=$B945,'SUMMARY DATA'!$B:$B=""RWS"")),
  IF(
    OR(
      ISNUMBER(SEARCH(""CDM CASH DEPOSIT"",$C945)),
      ISNUMBER(SEARCH(""CASH DEPOSIT"",$C94"&amp;"5)),
      COUNTIFS('SUMMARY DATA'!$D:$D,$C945,'SUMMARY DATA'!$B:$B,""RWS"")&lt;&gt;1
    ),
    """",
    IFERROR(TEXTJOIN(CHAR(10),TRUE,FILTER('SUMMARY DATA'!I:I,'SUMMARY DATA'!$D:$D=$C945,'SUMMARY DATA'!$B:$B=""RWS"")),"""")
  )
)"),"")</f>
        <v/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Height="1" spans="1:27">
      <c r="A946" s="2"/>
      <c r="B946" s="15"/>
      <c r="C946" s="2"/>
      <c r="D946" s="3"/>
      <c r="E946" s="16" t="str">
        <f>IFERROR(__xludf.DUMMYFUNCTION("IFERROR(
  TEXTJOIN(CHAR(10),TRUE,FILTER('SUMMARY DATA'!E:E,'SUMMARY DATA'!$A:$A=$A946,'SUMMARY DATA'!$C:$C=$B946,'SUMMARY DATA'!$B:$B=""RWS"")),
  IF(
    OR(
      ISNUMBER(SEARCH(""CDM CASH DEPOSIT"",$C946)),
      ISNUMBER(SEARCH(""CASH DEPOSIT"",$C94"&amp;"6)),
      COUNTIFS('SUMMARY DATA'!$D:$D,$C946,'SUMMARY DATA'!$B:$B,""RWS"")&lt;&gt;1
    ),
    """",
    IFERROR(TEXTJOIN(CHAR(10),TRUE,FILTER('SUMMARY DATA'!E:E,'SUMMARY DATA'!$D:$D=$C946,'SUMMARY DATA'!$B:$B=""RWS"")),"""")
  )
)"),"")</f>
        <v/>
      </c>
      <c r="F946" s="17" t="str">
        <f>IFERROR(__xludf.DUMMYFUNCTION("IFERROR(
  TEXTJOIN(CHAR(10),TRUE,FILTER('SUMMARY DATA'!F:F,'SUMMARY DATA'!$A:$A=$A946,'SUMMARY DATA'!$C:$C=$B946,'SUMMARY DATA'!$B:$B=""RWS"")),
  IF(
    OR(
      ISNUMBER(SEARCH(""CDM CASH DEPOSIT"",$C946)),
      ISNUMBER(SEARCH(""CASH DEPOSIT"",$C94"&amp;"6)),
      COUNTIFS('SUMMARY DATA'!$D:$D,$C946,'SUMMARY DATA'!$B:$B,""RWS"")&lt;&gt;1
    ),
    """",
    IFERROR(TEXTJOIN(CHAR(10),TRUE,FILTER('SUMMARY DATA'!F:F,'SUMMARY DATA'!$D:$D=$C946,'SUMMARY DATA'!$B:$B=""RWS"")),"""")
  )
)"),"")</f>
        <v/>
      </c>
      <c r="G946" s="17" t="str">
        <f>IFERROR(__xludf.DUMMYFUNCTION("IFERROR(
  TEXTJOIN(CHAR(10),TRUE,FILTER('SUMMARY DATA'!G:G,'SUMMARY DATA'!$A:$A=$A946,'SUMMARY DATA'!$C:$C=$B946,'SUMMARY DATA'!$B:$B=""RWS"")),
  IF(
    OR(
      ISNUMBER(SEARCH(""CDM CASH DEPOSIT"",$C946)),
      ISNUMBER(SEARCH(""CASH DEPOSIT"",$C94"&amp;"6)),
      COUNTIFS('SUMMARY DATA'!$D:$D,$C946,'SUMMARY DATA'!$B:$B,""RWS"")&lt;&gt;1
    ),
    """",
    IFERROR(TEXTJOIN(CHAR(10),TRUE,FILTER('SUMMARY DATA'!G:G,'SUMMARY DATA'!$D:$D=$C946,'SUMMARY DATA'!$B:$B=""RWS"")),"""")
  )
)"),"")</f>
        <v/>
      </c>
      <c r="H946" s="18" t="str">
        <f>IFERROR(__xludf.DUMMYFUNCTION("IFERROR(
  TEXTJOIN(CHAR(10),TRUE,FILTER('SUMMARY DATA'!H:H,'SUMMARY DATA'!$A:$A=$A946,'SUMMARY DATA'!$C:$C=$B946,'SUMMARY DATA'!$B:$B=""RWS"",'SUMMARY DATA'!$H:$H=$D946)),
  IF(
    OR(
      ISNUMBER(SEARCH(""CDM CASH DEPOSIT"",$C946)),
      ISNUMBER(S"&amp;"EARCH(""CASH DEPOSIT"",$C946))
    ),
    """",
    IFERROR(TEXTJOIN(CHAR(10),TRUE,FILTER('SUMMARY DATA'!H:H,'SUMMARY DATA'!$D:$D=$C946,'SUMMARY DATA'!$B:$B=""RWS"",'SUMMARY DATA'!$H:$H=$D946)),"""")
  )
)"),"")</f>
        <v/>
      </c>
      <c r="I946" s="18" t="str">
        <f>IFERROR(__xludf.DUMMYFUNCTION("IF(H946="""","""",
SUM(ARRAYFORMULA(VALUE(SPLIT(H946,CHAR(10)))))
)"),"")</f>
        <v/>
      </c>
      <c r="J946" s="17" t="str">
        <f>IFERROR(__xludf.DUMMYFUNCTION("IFERROR(
  TEXTJOIN(CHAR(10),TRUE,FILTER('SUMMARY DATA'!I:I,'SUMMARY DATA'!$A:$A=$A946,'SUMMARY DATA'!$C:$C=$B946,'SUMMARY DATA'!$B:$B=""RWS"")),
  IF(
    OR(
      ISNUMBER(SEARCH(""CDM CASH DEPOSIT"",$C946)),
      ISNUMBER(SEARCH(""CASH DEPOSIT"",$C94"&amp;"6)),
      COUNTIFS('SUMMARY DATA'!$D:$D,$C946,'SUMMARY DATA'!$B:$B,""RWS"")&lt;&gt;1
    ),
    """",
    IFERROR(TEXTJOIN(CHAR(10),TRUE,FILTER('SUMMARY DATA'!I:I,'SUMMARY DATA'!$D:$D=$C946,'SUMMARY DATA'!$B:$B=""RWS"")),"""")
  )
)"),"")</f>
        <v/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Height="1" spans="1:27">
      <c r="A947" s="2"/>
      <c r="B947" s="15"/>
      <c r="C947" s="2"/>
      <c r="D947" s="3"/>
      <c r="E947" s="16" t="str">
        <f>IFERROR(__xludf.DUMMYFUNCTION("IFERROR(
  TEXTJOIN(CHAR(10),TRUE,FILTER('SUMMARY DATA'!E:E,'SUMMARY DATA'!$A:$A=$A947,'SUMMARY DATA'!$C:$C=$B947,'SUMMARY DATA'!$B:$B=""RWS"")),
  IF(
    OR(
      ISNUMBER(SEARCH(""CDM CASH DEPOSIT"",$C947)),
      ISNUMBER(SEARCH(""CASH DEPOSIT"",$C94"&amp;"7)),
      COUNTIFS('SUMMARY DATA'!$D:$D,$C947,'SUMMARY DATA'!$B:$B,""RWS"")&lt;&gt;1
    ),
    """",
    IFERROR(TEXTJOIN(CHAR(10),TRUE,FILTER('SUMMARY DATA'!E:E,'SUMMARY DATA'!$D:$D=$C947,'SUMMARY DATA'!$B:$B=""RWS"")),"""")
  )
)"),"")</f>
        <v/>
      </c>
      <c r="F947" s="17" t="str">
        <f>IFERROR(__xludf.DUMMYFUNCTION("IFERROR(
  TEXTJOIN(CHAR(10),TRUE,FILTER('SUMMARY DATA'!F:F,'SUMMARY DATA'!$A:$A=$A947,'SUMMARY DATA'!$C:$C=$B947,'SUMMARY DATA'!$B:$B=""RWS"")),
  IF(
    OR(
      ISNUMBER(SEARCH(""CDM CASH DEPOSIT"",$C947)),
      ISNUMBER(SEARCH(""CASH DEPOSIT"",$C94"&amp;"7)),
      COUNTIFS('SUMMARY DATA'!$D:$D,$C947,'SUMMARY DATA'!$B:$B,""RWS"")&lt;&gt;1
    ),
    """",
    IFERROR(TEXTJOIN(CHAR(10),TRUE,FILTER('SUMMARY DATA'!F:F,'SUMMARY DATA'!$D:$D=$C947,'SUMMARY DATA'!$B:$B=""RWS"")),"""")
  )
)"),"")</f>
        <v/>
      </c>
      <c r="G947" s="17" t="str">
        <f>IFERROR(__xludf.DUMMYFUNCTION("IFERROR(
  TEXTJOIN(CHAR(10),TRUE,FILTER('SUMMARY DATA'!G:G,'SUMMARY DATA'!$A:$A=$A947,'SUMMARY DATA'!$C:$C=$B947,'SUMMARY DATA'!$B:$B=""RWS"")),
  IF(
    OR(
      ISNUMBER(SEARCH(""CDM CASH DEPOSIT"",$C947)),
      ISNUMBER(SEARCH(""CASH DEPOSIT"",$C94"&amp;"7)),
      COUNTIFS('SUMMARY DATA'!$D:$D,$C947,'SUMMARY DATA'!$B:$B,""RWS"")&lt;&gt;1
    ),
    """",
    IFERROR(TEXTJOIN(CHAR(10),TRUE,FILTER('SUMMARY DATA'!G:G,'SUMMARY DATA'!$D:$D=$C947,'SUMMARY DATA'!$B:$B=""RWS"")),"""")
  )
)"),"")</f>
        <v/>
      </c>
      <c r="H947" s="18" t="str">
        <f>IFERROR(__xludf.DUMMYFUNCTION("IFERROR(
  TEXTJOIN(CHAR(10),TRUE,FILTER('SUMMARY DATA'!H:H,'SUMMARY DATA'!$A:$A=$A947,'SUMMARY DATA'!$C:$C=$B947,'SUMMARY DATA'!$B:$B=""RWS"",'SUMMARY DATA'!$H:$H=$D947)),
  IF(
    OR(
      ISNUMBER(SEARCH(""CDM CASH DEPOSIT"",$C947)),
      ISNUMBER(S"&amp;"EARCH(""CASH DEPOSIT"",$C947))
    ),
    """",
    IFERROR(TEXTJOIN(CHAR(10),TRUE,FILTER('SUMMARY DATA'!H:H,'SUMMARY DATA'!$D:$D=$C947,'SUMMARY DATA'!$B:$B=""RWS"",'SUMMARY DATA'!$H:$H=$D947)),"""")
  )
)"),"")</f>
        <v/>
      </c>
      <c r="I947" s="18" t="str">
        <f>IFERROR(__xludf.DUMMYFUNCTION("IF(H947="""","""",
SUM(ARRAYFORMULA(VALUE(SPLIT(H947,CHAR(10)))))
)"),"")</f>
        <v/>
      </c>
      <c r="J947" s="17" t="str">
        <f>IFERROR(__xludf.DUMMYFUNCTION("IFERROR(
  TEXTJOIN(CHAR(10),TRUE,FILTER('SUMMARY DATA'!I:I,'SUMMARY DATA'!$A:$A=$A947,'SUMMARY DATA'!$C:$C=$B947,'SUMMARY DATA'!$B:$B=""RWS"")),
  IF(
    OR(
      ISNUMBER(SEARCH(""CDM CASH DEPOSIT"",$C947)),
      ISNUMBER(SEARCH(""CASH DEPOSIT"",$C94"&amp;"7)),
      COUNTIFS('SUMMARY DATA'!$D:$D,$C947,'SUMMARY DATA'!$B:$B,""RWS"")&lt;&gt;1
    ),
    """",
    IFERROR(TEXTJOIN(CHAR(10),TRUE,FILTER('SUMMARY DATA'!I:I,'SUMMARY DATA'!$D:$D=$C947,'SUMMARY DATA'!$B:$B=""RWS"")),"""")
  )
)"),"")</f>
        <v/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Height="1" spans="1:27">
      <c r="A948" s="2"/>
      <c r="B948" s="15"/>
      <c r="C948" s="2"/>
      <c r="D948" s="3"/>
      <c r="E948" s="16" t="str">
        <f>IFERROR(__xludf.DUMMYFUNCTION("IFERROR(
  TEXTJOIN(CHAR(10),TRUE,FILTER('SUMMARY DATA'!E:E,'SUMMARY DATA'!$A:$A=$A948,'SUMMARY DATA'!$C:$C=$B948,'SUMMARY DATA'!$B:$B=""RWS"")),
  IF(
    OR(
      ISNUMBER(SEARCH(""CDM CASH DEPOSIT"",$C948)),
      ISNUMBER(SEARCH(""CASH DEPOSIT"",$C94"&amp;"8)),
      COUNTIFS('SUMMARY DATA'!$D:$D,$C948,'SUMMARY DATA'!$B:$B,""RWS"")&lt;&gt;1
    ),
    """",
    IFERROR(TEXTJOIN(CHAR(10),TRUE,FILTER('SUMMARY DATA'!E:E,'SUMMARY DATA'!$D:$D=$C948,'SUMMARY DATA'!$B:$B=""RWS"")),"""")
  )
)"),"")</f>
        <v/>
      </c>
      <c r="F948" s="17" t="str">
        <f>IFERROR(__xludf.DUMMYFUNCTION("IFERROR(
  TEXTJOIN(CHAR(10),TRUE,FILTER('SUMMARY DATA'!F:F,'SUMMARY DATA'!$A:$A=$A948,'SUMMARY DATA'!$C:$C=$B948,'SUMMARY DATA'!$B:$B=""RWS"")),
  IF(
    OR(
      ISNUMBER(SEARCH(""CDM CASH DEPOSIT"",$C948)),
      ISNUMBER(SEARCH(""CASH DEPOSIT"",$C94"&amp;"8)),
      COUNTIFS('SUMMARY DATA'!$D:$D,$C948,'SUMMARY DATA'!$B:$B,""RWS"")&lt;&gt;1
    ),
    """",
    IFERROR(TEXTJOIN(CHAR(10),TRUE,FILTER('SUMMARY DATA'!F:F,'SUMMARY DATA'!$D:$D=$C948,'SUMMARY DATA'!$B:$B=""RWS"")),"""")
  )
)"),"")</f>
        <v/>
      </c>
      <c r="G948" s="17" t="str">
        <f>IFERROR(__xludf.DUMMYFUNCTION("IFERROR(
  TEXTJOIN(CHAR(10),TRUE,FILTER('SUMMARY DATA'!G:G,'SUMMARY DATA'!$A:$A=$A948,'SUMMARY DATA'!$C:$C=$B948,'SUMMARY DATA'!$B:$B=""RWS"")),
  IF(
    OR(
      ISNUMBER(SEARCH(""CDM CASH DEPOSIT"",$C948)),
      ISNUMBER(SEARCH(""CASH DEPOSIT"",$C94"&amp;"8)),
      COUNTIFS('SUMMARY DATA'!$D:$D,$C948,'SUMMARY DATA'!$B:$B,""RWS"")&lt;&gt;1
    ),
    """",
    IFERROR(TEXTJOIN(CHAR(10),TRUE,FILTER('SUMMARY DATA'!G:G,'SUMMARY DATA'!$D:$D=$C948,'SUMMARY DATA'!$B:$B=""RWS"")),"""")
  )
)"),"")</f>
        <v/>
      </c>
      <c r="H948" s="18" t="str">
        <f>IFERROR(__xludf.DUMMYFUNCTION("IFERROR(
  TEXTJOIN(CHAR(10),TRUE,FILTER('SUMMARY DATA'!H:H,'SUMMARY DATA'!$A:$A=$A948,'SUMMARY DATA'!$C:$C=$B948,'SUMMARY DATA'!$B:$B=""RWS"",'SUMMARY DATA'!$H:$H=$D948)),
  IF(
    OR(
      ISNUMBER(SEARCH(""CDM CASH DEPOSIT"",$C948)),
      ISNUMBER(S"&amp;"EARCH(""CASH DEPOSIT"",$C948))
    ),
    """",
    IFERROR(TEXTJOIN(CHAR(10),TRUE,FILTER('SUMMARY DATA'!H:H,'SUMMARY DATA'!$D:$D=$C948,'SUMMARY DATA'!$B:$B=""RWS"",'SUMMARY DATA'!$H:$H=$D948)),"""")
  )
)"),"")</f>
        <v/>
      </c>
      <c r="I948" s="18" t="str">
        <f>IFERROR(__xludf.DUMMYFUNCTION("IF(H948="""","""",
SUM(ARRAYFORMULA(VALUE(SPLIT(H948,CHAR(10)))))
)"),"")</f>
        <v/>
      </c>
      <c r="J948" s="17" t="str">
        <f>IFERROR(__xludf.DUMMYFUNCTION("IFERROR(
  TEXTJOIN(CHAR(10),TRUE,FILTER('SUMMARY DATA'!I:I,'SUMMARY DATA'!$A:$A=$A948,'SUMMARY DATA'!$C:$C=$B948,'SUMMARY DATA'!$B:$B=""RWS"")),
  IF(
    OR(
      ISNUMBER(SEARCH(""CDM CASH DEPOSIT"",$C948)),
      ISNUMBER(SEARCH(""CASH DEPOSIT"",$C94"&amp;"8)),
      COUNTIFS('SUMMARY DATA'!$D:$D,$C948,'SUMMARY DATA'!$B:$B,""RWS"")&lt;&gt;1
    ),
    """",
    IFERROR(TEXTJOIN(CHAR(10),TRUE,FILTER('SUMMARY DATA'!I:I,'SUMMARY DATA'!$D:$D=$C948,'SUMMARY DATA'!$B:$B=""RWS"")),"""")
  )
)"),"")</f>
        <v/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Height="1" spans="1:27">
      <c r="A949" s="2"/>
      <c r="B949" s="15"/>
      <c r="C949" s="2"/>
      <c r="D949" s="3"/>
      <c r="E949" s="16" t="str">
        <f>IFERROR(__xludf.DUMMYFUNCTION("IFERROR(
  TEXTJOIN(CHAR(10),TRUE,FILTER('SUMMARY DATA'!E:E,'SUMMARY DATA'!$A:$A=$A949,'SUMMARY DATA'!$C:$C=$B949,'SUMMARY DATA'!$B:$B=""RWS"")),
  IF(
    OR(
      ISNUMBER(SEARCH(""CDM CASH DEPOSIT"",$C949)),
      ISNUMBER(SEARCH(""CASH DEPOSIT"",$C94"&amp;"9)),
      COUNTIFS('SUMMARY DATA'!$D:$D,$C949,'SUMMARY DATA'!$B:$B,""RWS"")&lt;&gt;1
    ),
    """",
    IFERROR(TEXTJOIN(CHAR(10),TRUE,FILTER('SUMMARY DATA'!E:E,'SUMMARY DATA'!$D:$D=$C949,'SUMMARY DATA'!$B:$B=""RWS"")),"""")
  )
)"),"")</f>
        <v/>
      </c>
      <c r="F949" s="17" t="str">
        <f>IFERROR(__xludf.DUMMYFUNCTION("IFERROR(
  TEXTJOIN(CHAR(10),TRUE,FILTER('SUMMARY DATA'!F:F,'SUMMARY DATA'!$A:$A=$A949,'SUMMARY DATA'!$C:$C=$B949,'SUMMARY DATA'!$B:$B=""RWS"")),
  IF(
    OR(
      ISNUMBER(SEARCH(""CDM CASH DEPOSIT"",$C949)),
      ISNUMBER(SEARCH(""CASH DEPOSIT"",$C94"&amp;"9)),
      COUNTIFS('SUMMARY DATA'!$D:$D,$C949,'SUMMARY DATA'!$B:$B,""RWS"")&lt;&gt;1
    ),
    """",
    IFERROR(TEXTJOIN(CHAR(10),TRUE,FILTER('SUMMARY DATA'!F:F,'SUMMARY DATA'!$D:$D=$C949,'SUMMARY DATA'!$B:$B=""RWS"")),"""")
  )
)"),"")</f>
        <v/>
      </c>
      <c r="G949" s="17" t="str">
        <f>IFERROR(__xludf.DUMMYFUNCTION("IFERROR(
  TEXTJOIN(CHAR(10),TRUE,FILTER('SUMMARY DATA'!G:G,'SUMMARY DATA'!$A:$A=$A949,'SUMMARY DATA'!$C:$C=$B949,'SUMMARY DATA'!$B:$B=""RWS"")),
  IF(
    OR(
      ISNUMBER(SEARCH(""CDM CASH DEPOSIT"",$C949)),
      ISNUMBER(SEARCH(""CASH DEPOSIT"",$C94"&amp;"9)),
      COUNTIFS('SUMMARY DATA'!$D:$D,$C949,'SUMMARY DATA'!$B:$B,""RWS"")&lt;&gt;1
    ),
    """",
    IFERROR(TEXTJOIN(CHAR(10),TRUE,FILTER('SUMMARY DATA'!G:G,'SUMMARY DATA'!$D:$D=$C949,'SUMMARY DATA'!$B:$B=""RWS"")),"""")
  )
)"),"")</f>
        <v/>
      </c>
      <c r="H949" s="18" t="str">
        <f>IFERROR(__xludf.DUMMYFUNCTION("IFERROR(
  TEXTJOIN(CHAR(10),TRUE,FILTER('SUMMARY DATA'!H:H,'SUMMARY DATA'!$A:$A=$A949,'SUMMARY DATA'!$C:$C=$B949,'SUMMARY DATA'!$B:$B=""RWS"",'SUMMARY DATA'!$H:$H=$D949)),
  IF(
    OR(
      ISNUMBER(SEARCH(""CDM CASH DEPOSIT"",$C949)),
      ISNUMBER(S"&amp;"EARCH(""CASH DEPOSIT"",$C949))
    ),
    """",
    IFERROR(TEXTJOIN(CHAR(10),TRUE,FILTER('SUMMARY DATA'!H:H,'SUMMARY DATA'!$D:$D=$C949,'SUMMARY DATA'!$B:$B=""RWS"",'SUMMARY DATA'!$H:$H=$D949)),"""")
  )
)"),"")</f>
        <v/>
      </c>
      <c r="I949" s="18" t="str">
        <f>IFERROR(__xludf.DUMMYFUNCTION("IF(H949="""","""",
SUM(ARRAYFORMULA(VALUE(SPLIT(H949,CHAR(10)))))
)"),"")</f>
        <v/>
      </c>
      <c r="J949" s="17" t="str">
        <f>IFERROR(__xludf.DUMMYFUNCTION("IFERROR(
  TEXTJOIN(CHAR(10),TRUE,FILTER('SUMMARY DATA'!I:I,'SUMMARY DATA'!$A:$A=$A949,'SUMMARY DATA'!$C:$C=$B949,'SUMMARY DATA'!$B:$B=""RWS"")),
  IF(
    OR(
      ISNUMBER(SEARCH(""CDM CASH DEPOSIT"",$C949)),
      ISNUMBER(SEARCH(""CASH DEPOSIT"",$C94"&amp;"9)),
      COUNTIFS('SUMMARY DATA'!$D:$D,$C949,'SUMMARY DATA'!$B:$B,""RWS"")&lt;&gt;1
    ),
    """",
    IFERROR(TEXTJOIN(CHAR(10),TRUE,FILTER('SUMMARY DATA'!I:I,'SUMMARY DATA'!$D:$D=$C949,'SUMMARY DATA'!$B:$B=""RWS"")),"""")
  )
)"),"")</f>
        <v/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Height="1" spans="1:27">
      <c r="A950" s="2"/>
      <c r="B950" s="15"/>
      <c r="C950" s="2"/>
      <c r="D950" s="3"/>
      <c r="E950" s="16" t="str">
        <f>IFERROR(__xludf.DUMMYFUNCTION("IFERROR(
  TEXTJOIN(CHAR(10),TRUE,FILTER('SUMMARY DATA'!E:E,'SUMMARY DATA'!$A:$A=$A950,'SUMMARY DATA'!$C:$C=$B950,'SUMMARY DATA'!$B:$B=""RWS"")),
  IF(
    OR(
      ISNUMBER(SEARCH(""CDM CASH DEPOSIT"",$C950)),
      ISNUMBER(SEARCH(""CASH DEPOSIT"",$C95"&amp;"0)),
      COUNTIFS('SUMMARY DATA'!$D:$D,$C950,'SUMMARY DATA'!$B:$B,""RWS"")&lt;&gt;1
    ),
    """",
    IFERROR(TEXTJOIN(CHAR(10),TRUE,FILTER('SUMMARY DATA'!E:E,'SUMMARY DATA'!$D:$D=$C950,'SUMMARY DATA'!$B:$B=""RWS"")),"""")
  )
)"),"")</f>
        <v/>
      </c>
      <c r="F950" s="17" t="str">
        <f>IFERROR(__xludf.DUMMYFUNCTION("IFERROR(
  TEXTJOIN(CHAR(10),TRUE,FILTER('SUMMARY DATA'!F:F,'SUMMARY DATA'!$A:$A=$A950,'SUMMARY DATA'!$C:$C=$B950,'SUMMARY DATA'!$B:$B=""RWS"")),
  IF(
    OR(
      ISNUMBER(SEARCH(""CDM CASH DEPOSIT"",$C950)),
      ISNUMBER(SEARCH(""CASH DEPOSIT"",$C95"&amp;"0)),
      COUNTIFS('SUMMARY DATA'!$D:$D,$C950,'SUMMARY DATA'!$B:$B,""RWS"")&lt;&gt;1
    ),
    """",
    IFERROR(TEXTJOIN(CHAR(10),TRUE,FILTER('SUMMARY DATA'!F:F,'SUMMARY DATA'!$D:$D=$C950,'SUMMARY DATA'!$B:$B=""RWS"")),"""")
  )
)"),"")</f>
        <v/>
      </c>
      <c r="G950" s="17" t="str">
        <f>IFERROR(__xludf.DUMMYFUNCTION("IFERROR(
  TEXTJOIN(CHAR(10),TRUE,FILTER('SUMMARY DATA'!G:G,'SUMMARY DATA'!$A:$A=$A950,'SUMMARY DATA'!$C:$C=$B950,'SUMMARY DATA'!$B:$B=""RWS"")),
  IF(
    OR(
      ISNUMBER(SEARCH(""CDM CASH DEPOSIT"",$C950)),
      ISNUMBER(SEARCH(""CASH DEPOSIT"",$C95"&amp;"0)),
      COUNTIFS('SUMMARY DATA'!$D:$D,$C950,'SUMMARY DATA'!$B:$B,""RWS"")&lt;&gt;1
    ),
    """",
    IFERROR(TEXTJOIN(CHAR(10),TRUE,FILTER('SUMMARY DATA'!G:G,'SUMMARY DATA'!$D:$D=$C950,'SUMMARY DATA'!$B:$B=""RWS"")),"""")
  )
)"),"")</f>
        <v/>
      </c>
      <c r="H950" s="18" t="str">
        <f>IFERROR(__xludf.DUMMYFUNCTION("IFERROR(
  TEXTJOIN(CHAR(10),TRUE,FILTER('SUMMARY DATA'!H:H,'SUMMARY DATA'!$A:$A=$A950,'SUMMARY DATA'!$C:$C=$B950,'SUMMARY DATA'!$B:$B=""RWS"",'SUMMARY DATA'!$H:$H=$D950)),
  IF(
    OR(
      ISNUMBER(SEARCH(""CDM CASH DEPOSIT"",$C950)),
      ISNUMBER(S"&amp;"EARCH(""CASH DEPOSIT"",$C950))
    ),
    """",
    IFERROR(TEXTJOIN(CHAR(10),TRUE,FILTER('SUMMARY DATA'!H:H,'SUMMARY DATA'!$D:$D=$C950,'SUMMARY DATA'!$B:$B=""RWS"",'SUMMARY DATA'!$H:$H=$D950)),"""")
  )
)"),"")</f>
        <v/>
      </c>
      <c r="I950" s="18" t="str">
        <f>IFERROR(__xludf.DUMMYFUNCTION("IF(H950="""","""",
SUM(ARRAYFORMULA(VALUE(SPLIT(H950,CHAR(10)))))
)"),"")</f>
        <v/>
      </c>
      <c r="J950" s="17" t="str">
        <f>IFERROR(__xludf.DUMMYFUNCTION("IFERROR(
  TEXTJOIN(CHAR(10),TRUE,FILTER('SUMMARY DATA'!I:I,'SUMMARY DATA'!$A:$A=$A950,'SUMMARY DATA'!$C:$C=$B950,'SUMMARY DATA'!$B:$B=""RWS"")),
  IF(
    OR(
      ISNUMBER(SEARCH(""CDM CASH DEPOSIT"",$C950)),
      ISNUMBER(SEARCH(""CASH DEPOSIT"",$C95"&amp;"0)),
      COUNTIFS('SUMMARY DATA'!$D:$D,$C950,'SUMMARY DATA'!$B:$B,""RWS"")&lt;&gt;1
    ),
    """",
    IFERROR(TEXTJOIN(CHAR(10),TRUE,FILTER('SUMMARY DATA'!I:I,'SUMMARY DATA'!$D:$D=$C950,'SUMMARY DATA'!$B:$B=""RWS"")),"""")
  )
)"),"")</f>
        <v/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Height="1" spans="1:27">
      <c r="A951" s="2"/>
      <c r="B951" s="15"/>
      <c r="C951" s="2"/>
      <c r="D951" s="3"/>
      <c r="E951" s="16" t="str">
        <f>IFERROR(__xludf.DUMMYFUNCTION("IFERROR(
  TEXTJOIN(CHAR(10),TRUE,FILTER('SUMMARY DATA'!E:E,'SUMMARY DATA'!$A:$A=$A951,'SUMMARY DATA'!$C:$C=$B951,'SUMMARY DATA'!$B:$B=""RWS"")),
  IF(
    OR(
      ISNUMBER(SEARCH(""CDM CASH DEPOSIT"",$C951)),
      ISNUMBER(SEARCH(""CASH DEPOSIT"",$C95"&amp;"1)),
      COUNTIFS('SUMMARY DATA'!$D:$D,$C951,'SUMMARY DATA'!$B:$B,""RWS"")&lt;&gt;1
    ),
    """",
    IFERROR(TEXTJOIN(CHAR(10),TRUE,FILTER('SUMMARY DATA'!E:E,'SUMMARY DATA'!$D:$D=$C951,'SUMMARY DATA'!$B:$B=""RWS"")),"""")
  )
)"),"")</f>
        <v/>
      </c>
      <c r="F951" s="17" t="str">
        <f>IFERROR(__xludf.DUMMYFUNCTION("IFERROR(
  TEXTJOIN(CHAR(10),TRUE,FILTER('SUMMARY DATA'!F:F,'SUMMARY DATA'!$A:$A=$A951,'SUMMARY DATA'!$C:$C=$B951,'SUMMARY DATA'!$B:$B=""RWS"")),
  IF(
    OR(
      ISNUMBER(SEARCH(""CDM CASH DEPOSIT"",$C951)),
      ISNUMBER(SEARCH(""CASH DEPOSIT"",$C95"&amp;"1)),
      COUNTIFS('SUMMARY DATA'!$D:$D,$C951,'SUMMARY DATA'!$B:$B,""RWS"")&lt;&gt;1
    ),
    """",
    IFERROR(TEXTJOIN(CHAR(10),TRUE,FILTER('SUMMARY DATA'!F:F,'SUMMARY DATA'!$D:$D=$C951,'SUMMARY DATA'!$B:$B=""RWS"")),"""")
  )
)"),"")</f>
        <v/>
      </c>
      <c r="G951" s="17" t="str">
        <f>IFERROR(__xludf.DUMMYFUNCTION("IFERROR(
  TEXTJOIN(CHAR(10),TRUE,FILTER('SUMMARY DATA'!G:G,'SUMMARY DATA'!$A:$A=$A951,'SUMMARY DATA'!$C:$C=$B951,'SUMMARY DATA'!$B:$B=""RWS"")),
  IF(
    OR(
      ISNUMBER(SEARCH(""CDM CASH DEPOSIT"",$C951)),
      ISNUMBER(SEARCH(""CASH DEPOSIT"",$C95"&amp;"1)),
      COUNTIFS('SUMMARY DATA'!$D:$D,$C951,'SUMMARY DATA'!$B:$B,""RWS"")&lt;&gt;1
    ),
    """",
    IFERROR(TEXTJOIN(CHAR(10),TRUE,FILTER('SUMMARY DATA'!G:G,'SUMMARY DATA'!$D:$D=$C951,'SUMMARY DATA'!$B:$B=""RWS"")),"""")
  )
)"),"")</f>
        <v/>
      </c>
      <c r="H951" s="18" t="str">
        <f>IFERROR(__xludf.DUMMYFUNCTION("IFERROR(
  TEXTJOIN(CHAR(10),TRUE,FILTER('SUMMARY DATA'!H:H,'SUMMARY DATA'!$A:$A=$A951,'SUMMARY DATA'!$C:$C=$B951,'SUMMARY DATA'!$B:$B=""RWS"",'SUMMARY DATA'!$H:$H=$D951)),
  IF(
    OR(
      ISNUMBER(SEARCH(""CDM CASH DEPOSIT"",$C951)),
      ISNUMBER(S"&amp;"EARCH(""CASH DEPOSIT"",$C951))
    ),
    """",
    IFERROR(TEXTJOIN(CHAR(10),TRUE,FILTER('SUMMARY DATA'!H:H,'SUMMARY DATA'!$D:$D=$C951,'SUMMARY DATA'!$B:$B=""RWS"",'SUMMARY DATA'!$H:$H=$D951)),"""")
  )
)"),"")</f>
        <v/>
      </c>
      <c r="I951" s="18" t="str">
        <f>IFERROR(__xludf.DUMMYFUNCTION("IF(H951="""","""",
SUM(ARRAYFORMULA(VALUE(SPLIT(H951,CHAR(10)))))
)"),"")</f>
        <v/>
      </c>
      <c r="J951" s="17" t="str">
        <f>IFERROR(__xludf.DUMMYFUNCTION("IFERROR(
  TEXTJOIN(CHAR(10),TRUE,FILTER('SUMMARY DATA'!I:I,'SUMMARY DATA'!$A:$A=$A951,'SUMMARY DATA'!$C:$C=$B951,'SUMMARY DATA'!$B:$B=""RWS"")),
  IF(
    OR(
      ISNUMBER(SEARCH(""CDM CASH DEPOSIT"",$C951)),
      ISNUMBER(SEARCH(""CASH DEPOSIT"",$C95"&amp;"1)),
      COUNTIFS('SUMMARY DATA'!$D:$D,$C951,'SUMMARY DATA'!$B:$B,""RWS"")&lt;&gt;1
    ),
    """",
    IFERROR(TEXTJOIN(CHAR(10),TRUE,FILTER('SUMMARY DATA'!I:I,'SUMMARY DATA'!$D:$D=$C951,'SUMMARY DATA'!$B:$B=""RWS"")),"""")
  )
)"),"")</f>
        <v/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Height="1" spans="1:27">
      <c r="A952" s="2"/>
      <c r="B952" s="15"/>
      <c r="C952" s="2"/>
      <c r="D952" s="3"/>
      <c r="E952" s="16" t="str">
        <f>IFERROR(__xludf.DUMMYFUNCTION("IFERROR(
  TEXTJOIN(CHAR(10),TRUE,FILTER('SUMMARY DATA'!E:E,'SUMMARY DATA'!$A:$A=$A952,'SUMMARY DATA'!$C:$C=$B952,'SUMMARY DATA'!$B:$B=""RWS"")),
  IF(
    OR(
      ISNUMBER(SEARCH(""CDM CASH DEPOSIT"",$C952)),
      ISNUMBER(SEARCH(""CASH DEPOSIT"",$C95"&amp;"2)),
      COUNTIFS('SUMMARY DATA'!$D:$D,$C952,'SUMMARY DATA'!$B:$B,""RWS"")&lt;&gt;1
    ),
    """",
    IFERROR(TEXTJOIN(CHAR(10),TRUE,FILTER('SUMMARY DATA'!E:E,'SUMMARY DATA'!$D:$D=$C952,'SUMMARY DATA'!$B:$B=""RWS"")),"""")
  )
)"),"")</f>
        <v/>
      </c>
      <c r="F952" s="17" t="str">
        <f>IFERROR(__xludf.DUMMYFUNCTION("IFERROR(
  TEXTJOIN(CHAR(10),TRUE,FILTER('SUMMARY DATA'!F:F,'SUMMARY DATA'!$A:$A=$A952,'SUMMARY DATA'!$C:$C=$B952,'SUMMARY DATA'!$B:$B=""RWS"")),
  IF(
    OR(
      ISNUMBER(SEARCH(""CDM CASH DEPOSIT"",$C952)),
      ISNUMBER(SEARCH(""CASH DEPOSIT"",$C95"&amp;"2)),
      COUNTIFS('SUMMARY DATA'!$D:$D,$C952,'SUMMARY DATA'!$B:$B,""RWS"")&lt;&gt;1
    ),
    """",
    IFERROR(TEXTJOIN(CHAR(10),TRUE,FILTER('SUMMARY DATA'!F:F,'SUMMARY DATA'!$D:$D=$C952,'SUMMARY DATA'!$B:$B=""RWS"")),"""")
  )
)"),"")</f>
        <v/>
      </c>
      <c r="G952" s="17" t="str">
        <f>IFERROR(__xludf.DUMMYFUNCTION("IFERROR(
  TEXTJOIN(CHAR(10),TRUE,FILTER('SUMMARY DATA'!G:G,'SUMMARY DATA'!$A:$A=$A952,'SUMMARY DATA'!$C:$C=$B952,'SUMMARY DATA'!$B:$B=""RWS"")),
  IF(
    OR(
      ISNUMBER(SEARCH(""CDM CASH DEPOSIT"",$C952)),
      ISNUMBER(SEARCH(""CASH DEPOSIT"",$C95"&amp;"2)),
      COUNTIFS('SUMMARY DATA'!$D:$D,$C952,'SUMMARY DATA'!$B:$B,""RWS"")&lt;&gt;1
    ),
    """",
    IFERROR(TEXTJOIN(CHAR(10),TRUE,FILTER('SUMMARY DATA'!G:G,'SUMMARY DATA'!$D:$D=$C952,'SUMMARY DATA'!$B:$B=""RWS"")),"""")
  )
)"),"")</f>
        <v/>
      </c>
      <c r="H952" s="18" t="str">
        <f>IFERROR(__xludf.DUMMYFUNCTION("IFERROR(
  TEXTJOIN(CHAR(10),TRUE,FILTER('SUMMARY DATA'!H:H,'SUMMARY DATA'!$A:$A=$A952,'SUMMARY DATA'!$C:$C=$B952,'SUMMARY DATA'!$B:$B=""RWS"",'SUMMARY DATA'!$H:$H=$D952)),
  IF(
    OR(
      ISNUMBER(SEARCH(""CDM CASH DEPOSIT"",$C952)),
      ISNUMBER(S"&amp;"EARCH(""CASH DEPOSIT"",$C952))
    ),
    """",
    IFERROR(TEXTJOIN(CHAR(10),TRUE,FILTER('SUMMARY DATA'!H:H,'SUMMARY DATA'!$D:$D=$C952,'SUMMARY DATA'!$B:$B=""RWS"",'SUMMARY DATA'!$H:$H=$D952)),"""")
  )
)"),"")</f>
        <v/>
      </c>
      <c r="I952" s="18" t="str">
        <f>IFERROR(__xludf.DUMMYFUNCTION("IF(H952="""","""",
SUM(ARRAYFORMULA(VALUE(SPLIT(H952,CHAR(10)))))
)"),"")</f>
        <v/>
      </c>
      <c r="J952" s="17" t="str">
        <f>IFERROR(__xludf.DUMMYFUNCTION("IFERROR(
  TEXTJOIN(CHAR(10),TRUE,FILTER('SUMMARY DATA'!I:I,'SUMMARY DATA'!$A:$A=$A952,'SUMMARY DATA'!$C:$C=$B952,'SUMMARY DATA'!$B:$B=""RWS"")),
  IF(
    OR(
      ISNUMBER(SEARCH(""CDM CASH DEPOSIT"",$C952)),
      ISNUMBER(SEARCH(""CASH DEPOSIT"",$C95"&amp;"2)),
      COUNTIFS('SUMMARY DATA'!$D:$D,$C952,'SUMMARY DATA'!$B:$B,""RWS"")&lt;&gt;1
    ),
    """",
    IFERROR(TEXTJOIN(CHAR(10),TRUE,FILTER('SUMMARY DATA'!I:I,'SUMMARY DATA'!$D:$D=$C952,'SUMMARY DATA'!$B:$B=""RWS"")),"""")
  )
)"),"")</f>
        <v/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Height="1" spans="1:27">
      <c r="A953" s="2"/>
      <c r="B953" s="15"/>
      <c r="C953" s="2"/>
      <c r="D953" s="3"/>
      <c r="E953" s="16" t="str">
        <f>IFERROR(__xludf.DUMMYFUNCTION("IFERROR(
  TEXTJOIN(CHAR(10),TRUE,FILTER('SUMMARY DATA'!E:E,'SUMMARY DATA'!$A:$A=$A953,'SUMMARY DATA'!$C:$C=$B953,'SUMMARY DATA'!$B:$B=""RWS"")),
  IF(
    OR(
      ISNUMBER(SEARCH(""CDM CASH DEPOSIT"",$C953)),
      ISNUMBER(SEARCH(""CASH DEPOSIT"",$C95"&amp;"3)),
      COUNTIFS('SUMMARY DATA'!$D:$D,$C953,'SUMMARY DATA'!$B:$B,""RWS"")&lt;&gt;1
    ),
    """",
    IFERROR(TEXTJOIN(CHAR(10),TRUE,FILTER('SUMMARY DATA'!E:E,'SUMMARY DATA'!$D:$D=$C953,'SUMMARY DATA'!$B:$B=""RWS"")),"""")
  )
)"),"")</f>
        <v/>
      </c>
      <c r="F953" s="17" t="str">
        <f>IFERROR(__xludf.DUMMYFUNCTION("IFERROR(
  TEXTJOIN(CHAR(10),TRUE,FILTER('SUMMARY DATA'!F:F,'SUMMARY DATA'!$A:$A=$A953,'SUMMARY DATA'!$C:$C=$B953,'SUMMARY DATA'!$B:$B=""RWS"")),
  IF(
    OR(
      ISNUMBER(SEARCH(""CDM CASH DEPOSIT"",$C953)),
      ISNUMBER(SEARCH(""CASH DEPOSIT"",$C95"&amp;"3)),
      COUNTIFS('SUMMARY DATA'!$D:$D,$C953,'SUMMARY DATA'!$B:$B,""RWS"")&lt;&gt;1
    ),
    """",
    IFERROR(TEXTJOIN(CHAR(10),TRUE,FILTER('SUMMARY DATA'!F:F,'SUMMARY DATA'!$D:$D=$C953,'SUMMARY DATA'!$B:$B=""RWS"")),"""")
  )
)"),"")</f>
        <v/>
      </c>
      <c r="G953" s="17" t="str">
        <f>IFERROR(__xludf.DUMMYFUNCTION("IFERROR(
  TEXTJOIN(CHAR(10),TRUE,FILTER('SUMMARY DATA'!G:G,'SUMMARY DATA'!$A:$A=$A953,'SUMMARY DATA'!$C:$C=$B953,'SUMMARY DATA'!$B:$B=""RWS"")),
  IF(
    OR(
      ISNUMBER(SEARCH(""CDM CASH DEPOSIT"",$C953)),
      ISNUMBER(SEARCH(""CASH DEPOSIT"",$C95"&amp;"3)),
      COUNTIFS('SUMMARY DATA'!$D:$D,$C953,'SUMMARY DATA'!$B:$B,""RWS"")&lt;&gt;1
    ),
    """",
    IFERROR(TEXTJOIN(CHAR(10),TRUE,FILTER('SUMMARY DATA'!G:G,'SUMMARY DATA'!$D:$D=$C953,'SUMMARY DATA'!$B:$B=""RWS"")),"""")
  )
)"),"")</f>
        <v/>
      </c>
      <c r="H953" s="18" t="str">
        <f>IFERROR(__xludf.DUMMYFUNCTION("IFERROR(
  TEXTJOIN(CHAR(10),TRUE,FILTER('SUMMARY DATA'!H:H,'SUMMARY DATA'!$A:$A=$A953,'SUMMARY DATA'!$C:$C=$B953,'SUMMARY DATA'!$B:$B=""RWS"",'SUMMARY DATA'!$H:$H=$D953)),
  IF(
    OR(
      ISNUMBER(SEARCH(""CDM CASH DEPOSIT"",$C953)),
      ISNUMBER(S"&amp;"EARCH(""CASH DEPOSIT"",$C953))
    ),
    """",
    IFERROR(TEXTJOIN(CHAR(10),TRUE,FILTER('SUMMARY DATA'!H:H,'SUMMARY DATA'!$D:$D=$C953,'SUMMARY DATA'!$B:$B=""RWS"",'SUMMARY DATA'!$H:$H=$D953)),"""")
  )
)"),"")</f>
        <v/>
      </c>
      <c r="I953" s="18" t="str">
        <f>IFERROR(__xludf.DUMMYFUNCTION("IF(H953="""","""",
SUM(ARRAYFORMULA(VALUE(SPLIT(H953,CHAR(10)))))
)"),"")</f>
        <v/>
      </c>
      <c r="J953" s="17" t="str">
        <f>IFERROR(__xludf.DUMMYFUNCTION("IFERROR(
  TEXTJOIN(CHAR(10),TRUE,FILTER('SUMMARY DATA'!I:I,'SUMMARY DATA'!$A:$A=$A953,'SUMMARY DATA'!$C:$C=$B953,'SUMMARY DATA'!$B:$B=""RWS"")),
  IF(
    OR(
      ISNUMBER(SEARCH(""CDM CASH DEPOSIT"",$C953)),
      ISNUMBER(SEARCH(""CASH DEPOSIT"",$C95"&amp;"3)),
      COUNTIFS('SUMMARY DATA'!$D:$D,$C953,'SUMMARY DATA'!$B:$B,""RWS"")&lt;&gt;1
    ),
    """",
    IFERROR(TEXTJOIN(CHAR(10),TRUE,FILTER('SUMMARY DATA'!I:I,'SUMMARY DATA'!$D:$D=$C953,'SUMMARY DATA'!$B:$B=""RWS"")),"""")
  )
)"),"")</f>
        <v/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Height="1" spans="1:27">
      <c r="A954" s="2"/>
      <c r="B954" s="15"/>
      <c r="C954" s="2"/>
      <c r="D954" s="3"/>
      <c r="E954" s="16" t="str">
        <f>IFERROR(__xludf.DUMMYFUNCTION("IFERROR(
  TEXTJOIN(CHAR(10),TRUE,FILTER('SUMMARY DATA'!E:E,'SUMMARY DATA'!$A:$A=$A954,'SUMMARY DATA'!$C:$C=$B954,'SUMMARY DATA'!$B:$B=""RWS"")),
  IF(
    OR(
      ISNUMBER(SEARCH(""CDM CASH DEPOSIT"",$C954)),
      ISNUMBER(SEARCH(""CASH DEPOSIT"",$C95"&amp;"4)),
      COUNTIFS('SUMMARY DATA'!$D:$D,$C954,'SUMMARY DATA'!$B:$B,""RWS"")&lt;&gt;1
    ),
    """",
    IFERROR(TEXTJOIN(CHAR(10),TRUE,FILTER('SUMMARY DATA'!E:E,'SUMMARY DATA'!$D:$D=$C954,'SUMMARY DATA'!$B:$B=""RWS"")),"""")
  )
)"),"")</f>
        <v/>
      </c>
      <c r="F954" s="17" t="str">
        <f>IFERROR(__xludf.DUMMYFUNCTION("IFERROR(
  TEXTJOIN(CHAR(10),TRUE,FILTER('SUMMARY DATA'!F:F,'SUMMARY DATA'!$A:$A=$A954,'SUMMARY DATA'!$C:$C=$B954,'SUMMARY DATA'!$B:$B=""RWS"")),
  IF(
    OR(
      ISNUMBER(SEARCH(""CDM CASH DEPOSIT"",$C954)),
      ISNUMBER(SEARCH(""CASH DEPOSIT"",$C95"&amp;"4)),
      COUNTIFS('SUMMARY DATA'!$D:$D,$C954,'SUMMARY DATA'!$B:$B,""RWS"")&lt;&gt;1
    ),
    """",
    IFERROR(TEXTJOIN(CHAR(10),TRUE,FILTER('SUMMARY DATA'!F:F,'SUMMARY DATA'!$D:$D=$C954,'SUMMARY DATA'!$B:$B=""RWS"")),"""")
  )
)"),"")</f>
        <v/>
      </c>
      <c r="G954" s="17" t="str">
        <f>IFERROR(__xludf.DUMMYFUNCTION("IFERROR(
  TEXTJOIN(CHAR(10),TRUE,FILTER('SUMMARY DATA'!G:G,'SUMMARY DATA'!$A:$A=$A954,'SUMMARY DATA'!$C:$C=$B954,'SUMMARY DATA'!$B:$B=""RWS"")),
  IF(
    OR(
      ISNUMBER(SEARCH(""CDM CASH DEPOSIT"",$C954)),
      ISNUMBER(SEARCH(""CASH DEPOSIT"",$C95"&amp;"4)),
      COUNTIFS('SUMMARY DATA'!$D:$D,$C954,'SUMMARY DATA'!$B:$B,""RWS"")&lt;&gt;1
    ),
    """",
    IFERROR(TEXTJOIN(CHAR(10),TRUE,FILTER('SUMMARY DATA'!G:G,'SUMMARY DATA'!$D:$D=$C954,'SUMMARY DATA'!$B:$B=""RWS"")),"""")
  )
)"),"")</f>
        <v/>
      </c>
      <c r="H954" s="18" t="str">
        <f>IFERROR(__xludf.DUMMYFUNCTION("IFERROR(
  TEXTJOIN(CHAR(10),TRUE,FILTER('SUMMARY DATA'!H:H,'SUMMARY DATA'!$A:$A=$A954,'SUMMARY DATA'!$C:$C=$B954,'SUMMARY DATA'!$B:$B=""RWS"",'SUMMARY DATA'!$H:$H=$D954)),
  IF(
    OR(
      ISNUMBER(SEARCH(""CDM CASH DEPOSIT"",$C954)),
      ISNUMBER(S"&amp;"EARCH(""CASH DEPOSIT"",$C954))
    ),
    """",
    IFERROR(TEXTJOIN(CHAR(10),TRUE,FILTER('SUMMARY DATA'!H:H,'SUMMARY DATA'!$D:$D=$C954,'SUMMARY DATA'!$B:$B=""RWS"",'SUMMARY DATA'!$H:$H=$D954)),"""")
  )
)"),"")</f>
        <v/>
      </c>
      <c r="I954" s="18" t="str">
        <f>IFERROR(__xludf.DUMMYFUNCTION("IF(H954="""","""",
SUM(ARRAYFORMULA(VALUE(SPLIT(H954,CHAR(10)))))
)"),"")</f>
        <v/>
      </c>
      <c r="J954" s="17" t="str">
        <f>IFERROR(__xludf.DUMMYFUNCTION("IFERROR(
  TEXTJOIN(CHAR(10),TRUE,FILTER('SUMMARY DATA'!I:I,'SUMMARY DATA'!$A:$A=$A954,'SUMMARY DATA'!$C:$C=$B954,'SUMMARY DATA'!$B:$B=""RWS"")),
  IF(
    OR(
      ISNUMBER(SEARCH(""CDM CASH DEPOSIT"",$C954)),
      ISNUMBER(SEARCH(""CASH DEPOSIT"",$C95"&amp;"4)),
      COUNTIFS('SUMMARY DATA'!$D:$D,$C954,'SUMMARY DATA'!$B:$B,""RWS"")&lt;&gt;1
    ),
    """",
    IFERROR(TEXTJOIN(CHAR(10),TRUE,FILTER('SUMMARY DATA'!I:I,'SUMMARY DATA'!$D:$D=$C954,'SUMMARY DATA'!$B:$B=""RWS"")),"""")
  )
)"),"")</f>
        <v/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Height="1" spans="1:27">
      <c r="A955" s="2"/>
      <c r="B955" s="15"/>
      <c r="C955" s="2"/>
      <c r="D955" s="3"/>
      <c r="E955" s="16" t="str">
        <f>IFERROR(__xludf.DUMMYFUNCTION("IFERROR(
  TEXTJOIN(CHAR(10),TRUE,FILTER('SUMMARY DATA'!E:E,'SUMMARY DATA'!$A:$A=$A955,'SUMMARY DATA'!$C:$C=$B955,'SUMMARY DATA'!$B:$B=""RWS"")),
  IF(
    OR(
      ISNUMBER(SEARCH(""CDM CASH DEPOSIT"",$C955)),
      ISNUMBER(SEARCH(""CASH DEPOSIT"",$C95"&amp;"5)),
      COUNTIFS('SUMMARY DATA'!$D:$D,$C955,'SUMMARY DATA'!$B:$B,""RWS"")&lt;&gt;1
    ),
    """",
    IFERROR(TEXTJOIN(CHAR(10),TRUE,FILTER('SUMMARY DATA'!E:E,'SUMMARY DATA'!$D:$D=$C955,'SUMMARY DATA'!$B:$B=""RWS"")),"""")
  )
)"),"")</f>
        <v/>
      </c>
      <c r="F955" s="17" t="str">
        <f>IFERROR(__xludf.DUMMYFUNCTION("IFERROR(
  TEXTJOIN(CHAR(10),TRUE,FILTER('SUMMARY DATA'!F:F,'SUMMARY DATA'!$A:$A=$A955,'SUMMARY DATA'!$C:$C=$B955,'SUMMARY DATA'!$B:$B=""RWS"")),
  IF(
    OR(
      ISNUMBER(SEARCH(""CDM CASH DEPOSIT"",$C955)),
      ISNUMBER(SEARCH(""CASH DEPOSIT"",$C95"&amp;"5)),
      COUNTIFS('SUMMARY DATA'!$D:$D,$C955,'SUMMARY DATA'!$B:$B,""RWS"")&lt;&gt;1
    ),
    """",
    IFERROR(TEXTJOIN(CHAR(10),TRUE,FILTER('SUMMARY DATA'!F:F,'SUMMARY DATA'!$D:$D=$C955,'SUMMARY DATA'!$B:$B=""RWS"")),"""")
  )
)"),"")</f>
        <v/>
      </c>
      <c r="G955" s="17" t="str">
        <f>IFERROR(__xludf.DUMMYFUNCTION("IFERROR(
  TEXTJOIN(CHAR(10),TRUE,FILTER('SUMMARY DATA'!G:G,'SUMMARY DATA'!$A:$A=$A955,'SUMMARY DATA'!$C:$C=$B955,'SUMMARY DATA'!$B:$B=""RWS"")),
  IF(
    OR(
      ISNUMBER(SEARCH(""CDM CASH DEPOSIT"",$C955)),
      ISNUMBER(SEARCH(""CASH DEPOSIT"",$C95"&amp;"5)),
      COUNTIFS('SUMMARY DATA'!$D:$D,$C955,'SUMMARY DATA'!$B:$B,""RWS"")&lt;&gt;1
    ),
    """",
    IFERROR(TEXTJOIN(CHAR(10),TRUE,FILTER('SUMMARY DATA'!G:G,'SUMMARY DATA'!$D:$D=$C955,'SUMMARY DATA'!$B:$B=""RWS"")),"""")
  )
)"),"")</f>
        <v/>
      </c>
      <c r="H955" s="18" t="str">
        <f>IFERROR(__xludf.DUMMYFUNCTION("IFERROR(
  TEXTJOIN(CHAR(10),TRUE,FILTER('SUMMARY DATA'!H:H,'SUMMARY DATA'!$A:$A=$A955,'SUMMARY DATA'!$C:$C=$B955,'SUMMARY DATA'!$B:$B=""RWS"",'SUMMARY DATA'!$H:$H=$D955)),
  IF(
    OR(
      ISNUMBER(SEARCH(""CDM CASH DEPOSIT"",$C955)),
      ISNUMBER(S"&amp;"EARCH(""CASH DEPOSIT"",$C955))
    ),
    """",
    IFERROR(TEXTJOIN(CHAR(10),TRUE,FILTER('SUMMARY DATA'!H:H,'SUMMARY DATA'!$D:$D=$C955,'SUMMARY DATA'!$B:$B=""RWS"",'SUMMARY DATA'!$H:$H=$D955)),"""")
  )
)"),"")</f>
        <v/>
      </c>
      <c r="I955" s="18" t="str">
        <f>IFERROR(__xludf.DUMMYFUNCTION("IF(H955="""","""",
SUM(ARRAYFORMULA(VALUE(SPLIT(H955,CHAR(10)))))
)"),"")</f>
        <v/>
      </c>
      <c r="J955" s="17" t="str">
        <f>IFERROR(__xludf.DUMMYFUNCTION("IFERROR(
  TEXTJOIN(CHAR(10),TRUE,FILTER('SUMMARY DATA'!I:I,'SUMMARY DATA'!$A:$A=$A955,'SUMMARY DATA'!$C:$C=$B955,'SUMMARY DATA'!$B:$B=""RWS"")),
  IF(
    OR(
      ISNUMBER(SEARCH(""CDM CASH DEPOSIT"",$C955)),
      ISNUMBER(SEARCH(""CASH DEPOSIT"",$C95"&amp;"5)),
      COUNTIFS('SUMMARY DATA'!$D:$D,$C955,'SUMMARY DATA'!$B:$B,""RWS"")&lt;&gt;1
    ),
    """",
    IFERROR(TEXTJOIN(CHAR(10),TRUE,FILTER('SUMMARY DATA'!I:I,'SUMMARY DATA'!$D:$D=$C955,'SUMMARY DATA'!$B:$B=""RWS"")),"""")
  )
)"),"")</f>
        <v/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Height="1" spans="1:27">
      <c r="A956" s="2"/>
      <c r="B956" s="15"/>
      <c r="C956" s="2"/>
      <c r="D956" s="3"/>
      <c r="E956" s="16" t="str">
        <f>IFERROR(__xludf.DUMMYFUNCTION("IFERROR(
  TEXTJOIN(CHAR(10),TRUE,FILTER('SUMMARY DATA'!E:E,'SUMMARY DATA'!$A:$A=$A956,'SUMMARY DATA'!$C:$C=$B956,'SUMMARY DATA'!$B:$B=""RWS"")),
  IF(
    OR(
      ISNUMBER(SEARCH(""CDM CASH DEPOSIT"",$C956)),
      ISNUMBER(SEARCH(""CASH DEPOSIT"",$C95"&amp;"6)),
      COUNTIFS('SUMMARY DATA'!$D:$D,$C956,'SUMMARY DATA'!$B:$B,""RWS"")&lt;&gt;1
    ),
    """",
    IFERROR(TEXTJOIN(CHAR(10),TRUE,FILTER('SUMMARY DATA'!E:E,'SUMMARY DATA'!$D:$D=$C956,'SUMMARY DATA'!$B:$B=""RWS"")),"""")
  )
)"),"")</f>
        <v/>
      </c>
      <c r="F956" s="17" t="str">
        <f>IFERROR(__xludf.DUMMYFUNCTION("IFERROR(
  TEXTJOIN(CHAR(10),TRUE,FILTER('SUMMARY DATA'!F:F,'SUMMARY DATA'!$A:$A=$A956,'SUMMARY DATA'!$C:$C=$B956,'SUMMARY DATA'!$B:$B=""RWS"")),
  IF(
    OR(
      ISNUMBER(SEARCH(""CDM CASH DEPOSIT"",$C956)),
      ISNUMBER(SEARCH(""CASH DEPOSIT"",$C95"&amp;"6)),
      COUNTIFS('SUMMARY DATA'!$D:$D,$C956,'SUMMARY DATA'!$B:$B,""RWS"")&lt;&gt;1
    ),
    """",
    IFERROR(TEXTJOIN(CHAR(10),TRUE,FILTER('SUMMARY DATA'!F:F,'SUMMARY DATA'!$D:$D=$C956,'SUMMARY DATA'!$B:$B=""RWS"")),"""")
  )
)"),"")</f>
        <v/>
      </c>
      <c r="G956" s="17" t="str">
        <f>IFERROR(__xludf.DUMMYFUNCTION("IFERROR(
  TEXTJOIN(CHAR(10),TRUE,FILTER('SUMMARY DATA'!G:G,'SUMMARY DATA'!$A:$A=$A956,'SUMMARY DATA'!$C:$C=$B956,'SUMMARY DATA'!$B:$B=""RWS"")),
  IF(
    OR(
      ISNUMBER(SEARCH(""CDM CASH DEPOSIT"",$C956)),
      ISNUMBER(SEARCH(""CASH DEPOSIT"",$C95"&amp;"6)),
      COUNTIFS('SUMMARY DATA'!$D:$D,$C956,'SUMMARY DATA'!$B:$B,""RWS"")&lt;&gt;1
    ),
    """",
    IFERROR(TEXTJOIN(CHAR(10),TRUE,FILTER('SUMMARY DATA'!G:G,'SUMMARY DATA'!$D:$D=$C956,'SUMMARY DATA'!$B:$B=""RWS"")),"""")
  )
)"),"")</f>
        <v/>
      </c>
      <c r="H956" s="18" t="str">
        <f>IFERROR(__xludf.DUMMYFUNCTION("IFERROR(
  TEXTJOIN(CHAR(10),TRUE,FILTER('SUMMARY DATA'!H:H,'SUMMARY DATA'!$A:$A=$A956,'SUMMARY DATA'!$C:$C=$B956,'SUMMARY DATA'!$B:$B=""RWS"",'SUMMARY DATA'!$H:$H=$D956)),
  IF(
    OR(
      ISNUMBER(SEARCH(""CDM CASH DEPOSIT"",$C956)),
      ISNUMBER(S"&amp;"EARCH(""CASH DEPOSIT"",$C956))
    ),
    """",
    IFERROR(TEXTJOIN(CHAR(10),TRUE,FILTER('SUMMARY DATA'!H:H,'SUMMARY DATA'!$D:$D=$C956,'SUMMARY DATA'!$B:$B=""RWS"",'SUMMARY DATA'!$H:$H=$D956)),"""")
  )
)"),"")</f>
        <v/>
      </c>
      <c r="I956" s="18" t="str">
        <f>IFERROR(__xludf.DUMMYFUNCTION("IF(H956="""","""",
SUM(ARRAYFORMULA(VALUE(SPLIT(H956,CHAR(10)))))
)"),"")</f>
        <v/>
      </c>
      <c r="J956" s="17" t="str">
        <f>IFERROR(__xludf.DUMMYFUNCTION("IFERROR(
  TEXTJOIN(CHAR(10),TRUE,FILTER('SUMMARY DATA'!I:I,'SUMMARY DATA'!$A:$A=$A956,'SUMMARY DATA'!$C:$C=$B956,'SUMMARY DATA'!$B:$B=""RWS"")),
  IF(
    OR(
      ISNUMBER(SEARCH(""CDM CASH DEPOSIT"",$C956)),
      ISNUMBER(SEARCH(""CASH DEPOSIT"",$C95"&amp;"6)),
      COUNTIFS('SUMMARY DATA'!$D:$D,$C956,'SUMMARY DATA'!$B:$B,""RWS"")&lt;&gt;1
    ),
    """",
    IFERROR(TEXTJOIN(CHAR(10),TRUE,FILTER('SUMMARY DATA'!I:I,'SUMMARY DATA'!$D:$D=$C956,'SUMMARY DATA'!$B:$B=""RWS"")),"""")
  )
)"),"")</f>
        <v/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Height="1" spans="1:27">
      <c r="A957" s="2"/>
      <c r="B957" s="15"/>
      <c r="C957" s="2"/>
      <c r="D957" s="3"/>
      <c r="E957" s="16" t="str">
        <f>IFERROR(__xludf.DUMMYFUNCTION("IFERROR(
  TEXTJOIN(CHAR(10),TRUE,FILTER('SUMMARY DATA'!E:E,'SUMMARY DATA'!$A:$A=$A957,'SUMMARY DATA'!$C:$C=$B957,'SUMMARY DATA'!$B:$B=""RWS"")),
  IF(
    OR(
      ISNUMBER(SEARCH(""CDM CASH DEPOSIT"",$C957)),
      ISNUMBER(SEARCH(""CASH DEPOSIT"",$C95"&amp;"7)),
      COUNTIFS('SUMMARY DATA'!$D:$D,$C957,'SUMMARY DATA'!$B:$B,""RWS"")&lt;&gt;1
    ),
    """",
    IFERROR(TEXTJOIN(CHAR(10),TRUE,FILTER('SUMMARY DATA'!E:E,'SUMMARY DATA'!$D:$D=$C957,'SUMMARY DATA'!$B:$B=""RWS"")),"""")
  )
)"),"")</f>
        <v/>
      </c>
      <c r="F957" s="17" t="str">
        <f>IFERROR(__xludf.DUMMYFUNCTION("IFERROR(
  TEXTJOIN(CHAR(10),TRUE,FILTER('SUMMARY DATA'!F:F,'SUMMARY DATA'!$A:$A=$A957,'SUMMARY DATA'!$C:$C=$B957,'SUMMARY DATA'!$B:$B=""RWS"")),
  IF(
    OR(
      ISNUMBER(SEARCH(""CDM CASH DEPOSIT"",$C957)),
      ISNUMBER(SEARCH(""CASH DEPOSIT"",$C95"&amp;"7)),
      COUNTIFS('SUMMARY DATA'!$D:$D,$C957,'SUMMARY DATA'!$B:$B,""RWS"")&lt;&gt;1
    ),
    """",
    IFERROR(TEXTJOIN(CHAR(10),TRUE,FILTER('SUMMARY DATA'!F:F,'SUMMARY DATA'!$D:$D=$C957,'SUMMARY DATA'!$B:$B=""RWS"")),"""")
  )
)"),"")</f>
        <v/>
      </c>
      <c r="G957" s="17" t="str">
        <f>IFERROR(__xludf.DUMMYFUNCTION("IFERROR(
  TEXTJOIN(CHAR(10),TRUE,FILTER('SUMMARY DATA'!G:G,'SUMMARY DATA'!$A:$A=$A957,'SUMMARY DATA'!$C:$C=$B957,'SUMMARY DATA'!$B:$B=""RWS"")),
  IF(
    OR(
      ISNUMBER(SEARCH(""CDM CASH DEPOSIT"",$C957)),
      ISNUMBER(SEARCH(""CASH DEPOSIT"",$C95"&amp;"7)),
      COUNTIFS('SUMMARY DATA'!$D:$D,$C957,'SUMMARY DATA'!$B:$B,""RWS"")&lt;&gt;1
    ),
    """",
    IFERROR(TEXTJOIN(CHAR(10),TRUE,FILTER('SUMMARY DATA'!G:G,'SUMMARY DATA'!$D:$D=$C957,'SUMMARY DATA'!$B:$B=""RWS"")),"""")
  )
)"),"")</f>
        <v/>
      </c>
      <c r="H957" s="18" t="str">
        <f>IFERROR(__xludf.DUMMYFUNCTION("IFERROR(
  TEXTJOIN(CHAR(10),TRUE,FILTER('SUMMARY DATA'!H:H,'SUMMARY DATA'!$A:$A=$A957,'SUMMARY DATA'!$C:$C=$B957,'SUMMARY DATA'!$B:$B=""RWS"",'SUMMARY DATA'!$H:$H=$D957)),
  IF(
    OR(
      ISNUMBER(SEARCH(""CDM CASH DEPOSIT"",$C957)),
      ISNUMBER(S"&amp;"EARCH(""CASH DEPOSIT"",$C957))
    ),
    """",
    IFERROR(TEXTJOIN(CHAR(10),TRUE,FILTER('SUMMARY DATA'!H:H,'SUMMARY DATA'!$D:$D=$C957,'SUMMARY DATA'!$B:$B=""RWS"",'SUMMARY DATA'!$H:$H=$D957)),"""")
  )
)"),"")</f>
        <v/>
      </c>
      <c r="I957" s="18" t="str">
        <f>IFERROR(__xludf.DUMMYFUNCTION("IF(H957="""","""",
SUM(ARRAYFORMULA(VALUE(SPLIT(H957,CHAR(10)))))
)"),"")</f>
        <v/>
      </c>
      <c r="J957" s="17" t="str">
        <f>IFERROR(__xludf.DUMMYFUNCTION("IFERROR(
  TEXTJOIN(CHAR(10),TRUE,FILTER('SUMMARY DATA'!I:I,'SUMMARY DATA'!$A:$A=$A957,'SUMMARY DATA'!$C:$C=$B957,'SUMMARY DATA'!$B:$B=""RWS"")),
  IF(
    OR(
      ISNUMBER(SEARCH(""CDM CASH DEPOSIT"",$C957)),
      ISNUMBER(SEARCH(""CASH DEPOSIT"",$C95"&amp;"7)),
      COUNTIFS('SUMMARY DATA'!$D:$D,$C957,'SUMMARY DATA'!$B:$B,""RWS"")&lt;&gt;1
    ),
    """",
    IFERROR(TEXTJOIN(CHAR(10),TRUE,FILTER('SUMMARY DATA'!I:I,'SUMMARY DATA'!$D:$D=$C957,'SUMMARY DATA'!$B:$B=""RWS"")),"""")
  )
)"),"")</f>
        <v/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Height="1" spans="1:27">
      <c r="A958" s="2"/>
      <c r="B958" s="15"/>
      <c r="C958" s="2"/>
      <c r="D958" s="3"/>
      <c r="E958" s="16" t="str">
        <f>IFERROR(__xludf.DUMMYFUNCTION("IFERROR(
  TEXTJOIN(CHAR(10),TRUE,FILTER('SUMMARY DATA'!E:E,'SUMMARY DATA'!$A:$A=$A958,'SUMMARY DATA'!$C:$C=$B958,'SUMMARY DATA'!$B:$B=""RWS"")),
  IF(
    OR(
      ISNUMBER(SEARCH(""CDM CASH DEPOSIT"",$C958)),
      ISNUMBER(SEARCH(""CASH DEPOSIT"",$C95"&amp;"8)),
      COUNTIFS('SUMMARY DATA'!$D:$D,$C958,'SUMMARY DATA'!$B:$B,""RWS"")&lt;&gt;1
    ),
    """",
    IFERROR(TEXTJOIN(CHAR(10),TRUE,FILTER('SUMMARY DATA'!E:E,'SUMMARY DATA'!$D:$D=$C958,'SUMMARY DATA'!$B:$B=""RWS"")),"""")
  )
)"),"")</f>
        <v/>
      </c>
      <c r="F958" s="17" t="str">
        <f>IFERROR(__xludf.DUMMYFUNCTION("IFERROR(
  TEXTJOIN(CHAR(10),TRUE,FILTER('SUMMARY DATA'!F:F,'SUMMARY DATA'!$A:$A=$A958,'SUMMARY DATA'!$C:$C=$B958,'SUMMARY DATA'!$B:$B=""RWS"")),
  IF(
    OR(
      ISNUMBER(SEARCH(""CDM CASH DEPOSIT"",$C958)),
      ISNUMBER(SEARCH(""CASH DEPOSIT"",$C95"&amp;"8)),
      COUNTIFS('SUMMARY DATA'!$D:$D,$C958,'SUMMARY DATA'!$B:$B,""RWS"")&lt;&gt;1
    ),
    """",
    IFERROR(TEXTJOIN(CHAR(10),TRUE,FILTER('SUMMARY DATA'!F:F,'SUMMARY DATA'!$D:$D=$C958,'SUMMARY DATA'!$B:$B=""RWS"")),"""")
  )
)"),"")</f>
        <v/>
      </c>
      <c r="G958" s="17" t="str">
        <f>IFERROR(__xludf.DUMMYFUNCTION("IFERROR(
  TEXTJOIN(CHAR(10),TRUE,FILTER('SUMMARY DATA'!G:G,'SUMMARY DATA'!$A:$A=$A958,'SUMMARY DATA'!$C:$C=$B958,'SUMMARY DATA'!$B:$B=""RWS"")),
  IF(
    OR(
      ISNUMBER(SEARCH(""CDM CASH DEPOSIT"",$C958)),
      ISNUMBER(SEARCH(""CASH DEPOSIT"",$C95"&amp;"8)),
      COUNTIFS('SUMMARY DATA'!$D:$D,$C958,'SUMMARY DATA'!$B:$B,""RWS"")&lt;&gt;1
    ),
    """",
    IFERROR(TEXTJOIN(CHAR(10),TRUE,FILTER('SUMMARY DATA'!G:G,'SUMMARY DATA'!$D:$D=$C958,'SUMMARY DATA'!$B:$B=""RWS"")),"""")
  )
)"),"")</f>
        <v/>
      </c>
      <c r="H958" s="18" t="str">
        <f>IFERROR(__xludf.DUMMYFUNCTION("IFERROR(
  TEXTJOIN(CHAR(10),TRUE,FILTER('SUMMARY DATA'!H:H,'SUMMARY DATA'!$A:$A=$A958,'SUMMARY DATA'!$C:$C=$B958,'SUMMARY DATA'!$B:$B=""RWS"",'SUMMARY DATA'!$H:$H=$D958)),
  IF(
    OR(
      ISNUMBER(SEARCH(""CDM CASH DEPOSIT"",$C958)),
      ISNUMBER(S"&amp;"EARCH(""CASH DEPOSIT"",$C958))
    ),
    """",
    IFERROR(TEXTJOIN(CHAR(10),TRUE,FILTER('SUMMARY DATA'!H:H,'SUMMARY DATA'!$D:$D=$C958,'SUMMARY DATA'!$B:$B=""RWS"",'SUMMARY DATA'!$H:$H=$D958)),"""")
  )
)"),"")</f>
        <v/>
      </c>
      <c r="I958" s="18" t="str">
        <f>IFERROR(__xludf.DUMMYFUNCTION("IF(H958="""","""",
SUM(ARRAYFORMULA(VALUE(SPLIT(H958,CHAR(10)))))
)"),"")</f>
        <v/>
      </c>
      <c r="J958" s="17" t="str">
        <f>IFERROR(__xludf.DUMMYFUNCTION("IFERROR(
  TEXTJOIN(CHAR(10),TRUE,FILTER('SUMMARY DATA'!I:I,'SUMMARY DATA'!$A:$A=$A958,'SUMMARY DATA'!$C:$C=$B958,'SUMMARY DATA'!$B:$B=""RWS"")),
  IF(
    OR(
      ISNUMBER(SEARCH(""CDM CASH DEPOSIT"",$C958)),
      ISNUMBER(SEARCH(""CASH DEPOSIT"",$C95"&amp;"8)),
      COUNTIFS('SUMMARY DATA'!$D:$D,$C958,'SUMMARY DATA'!$B:$B,""RWS"")&lt;&gt;1
    ),
    """",
    IFERROR(TEXTJOIN(CHAR(10),TRUE,FILTER('SUMMARY DATA'!I:I,'SUMMARY DATA'!$D:$D=$C958,'SUMMARY DATA'!$B:$B=""RWS"")),"""")
  )
)"),"")</f>
        <v/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Height="1" spans="1:27">
      <c r="A959" s="2"/>
      <c r="B959" s="15"/>
      <c r="C959" s="2"/>
      <c r="D959" s="3"/>
      <c r="E959" s="16" t="str">
        <f>IFERROR(__xludf.DUMMYFUNCTION("IFERROR(
  TEXTJOIN(CHAR(10),TRUE,FILTER('SUMMARY DATA'!E:E,'SUMMARY DATA'!$A:$A=$A959,'SUMMARY DATA'!$C:$C=$B959,'SUMMARY DATA'!$B:$B=""RWS"")),
  IF(
    OR(
      ISNUMBER(SEARCH(""CDM CASH DEPOSIT"",$C959)),
      ISNUMBER(SEARCH(""CASH DEPOSIT"",$C95"&amp;"9)),
      COUNTIFS('SUMMARY DATA'!$D:$D,$C959,'SUMMARY DATA'!$B:$B,""RWS"")&lt;&gt;1
    ),
    """",
    IFERROR(TEXTJOIN(CHAR(10),TRUE,FILTER('SUMMARY DATA'!E:E,'SUMMARY DATA'!$D:$D=$C959,'SUMMARY DATA'!$B:$B=""RWS"")),"""")
  )
)"),"")</f>
        <v/>
      </c>
      <c r="F959" s="17" t="str">
        <f>IFERROR(__xludf.DUMMYFUNCTION("IFERROR(
  TEXTJOIN(CHAR(10),TRUE,FILTER('SUMMARY DATA'!F:F,'SUMMARY DATA'!$A:$A=$A959,'SUMMARY DATA'!$C:$C=$B959,'SUMMARY DATA'!$B:$B=""RWS"")),
  IF(
    OR(
      ISNUMBER(SEARCH(""CDM CASH DEPOSIT"",$C959)),
      ISNUMBER(SEARCH(""CASH DEPOSIT"",$C95"&amp;"9)),
      COUNTIFS('SUMMARY DATA'!$D:$D,$C959,'SUMMARY DATA'!$B:$B,""RWS"")&lt;&gt;1
    ),
    """",
    IFERROR(TEXTJOIN(CHAR(10),TRUE,FILTER('SUMMARY DATA'!F:F,'SUMMARY DATA'!$D:$D=$C959,'SUMMARY DATA'!$B:$B=""RWS"")),"""")
  )
)"),"")</f>
        <v/>
      </c>
      <c r="G959" s="17" t="str">
        <f>IFERROR(__xludf.DUMMYFUNCTION("IFERROR(
  TEXTJOIN(CHAR(10),TRUE,FILTER('SUMMARY DATA'!G:G,'SUMMARY DATA'!$A:$A=$A959,'SUMMARY DATA'!$C:$C=$B959,'SUMMARY DATA'!$B:$B=""RWS"")),
  IF(
    OR(
      ISNUMBER(SEARCH(""CDM CASH DEPOSIT"",$C959)),
      ISNUMBER(SEARCH(""CASH DEPOSIT"",$C95"&amp;"9)),
      COUNTIFS('SUMMARY DATA'!$D:$D,$C959,'SUMMARY DATA'!$B:$B,""RWS"")&lt;&gt;1
    ),
    """",
    IFERROR(TEXTJOIN(CHAR(10),TRUE,FILTER('SUMMARY DATA'!G:G,'SUMMARY DATA'!$D:$D=$C959,'SUMMARY DATA'!$B:$B=""RWS"")),"""")
  )
)"),"")</f>
        <v/>
      </c>
      <c r="H959" s="18" t="str">
        <f>IFERROR(__xludf.DUMMYFUNCTION("IFERROR(
  TEXTJOIN(CHAR(10),TRUE,FILTER('SUMMARY DATA'!H:H,'SUMMARY DATA'!$A:$A=$A959,'SUMMARY DATA'!$C:$C=$B959,'SUMMARY DATA'!$B:$B=""RWS"",'SUMMARY DATA'!$H:$H=$D959)),
  IF(
    OR(
      ISNUMBER(SEARCH(""CDM CASH DEPOSIT"",$C959)),
      ISNUMBER(S"&amp;"EARCH(""CASH DEPOSIT"",$C959))
    ),
    """",
    IFERROR(TEXTJOIN(CHAR(10),TRUE,FILTER('SUMMARY DATA'!H:H,'SUMMARY DATA'!$D:$D=$C959,'SUMMARY DATA'!$B:$B=""RWS"",'SUMMARY DATA'!$H:$H=$D959)),"""")
  )
)"),"")</f>
        <v/>
      </c>
      <c r="I959" s="18" t="str">
        <f>IFERROR(__xludf.DUMMYFUNCTION("IF(H959="""","""",
SUM(ARRAYFORMULA(VALUE(SPLIT(H959,CHAR(10)))))
)"),"")</f>
        <v/>
      </c>
      <c r="J959" s="17" t="str">
        <f>IFERROR(__xludf.DUMMYFUNCTION("IFERROR(
  TEXTJOIN(CHAR(10),TRUE,FILTER('SUMMARY DATA'!I:I,'SUMMARY DATA'!$A:$A=$A959,'SUMMARY DATA'!$C:$C=$B959,'SUMMARY DATA'!$B:$B=""RWS"")),
  IF(
    OR(
      ISNUMBER(SEARCH(""CDM CASH DEPOSIT"",$C959)),
      ISNUMBER(SEARCH(""CASH DEPOSIT"",$C95"&amp;"9)),
      COUNTIFS('SUMMARY DATA'!$D:$D,$C959,'SUMMARY DATA'!$B:$B,""RWS"")&lt;&gt;1
    ),
    """",
    IFERROR(TEXTJOIN(CHAR(10),TRUE,FILTER('SUMMARY DATA'!I:I,'SUMMARY DATA'!$D:$D=$C959,'SUMMARY DATA'!$B:$B=""RWS"")),"""")
  )
)"),"")</f>
        <v/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Height="1" spans="1:27">
      <c r="A960" s="2"/>
      <c r="B960" s="15"/>
      <c r="C960" s="2"/>
      <c r="D960" s="3"/>
      <c r="E960" s="16" t="str">
        <f>IFERROR(__xludf.DUMMYFUNCTION("IFERROR(
  TEXTJOIN(CHAR(10),TRUE,FILTER('SUMMARY DATA'!E:E,'SUMMARY DATA'!$A:$A=$A960,'SUMMARY DATA'!$C:$C=$B960,'SUMMARY DATA'!$B:$B=""RWS"")),
  IF(
    OR(
      ISNUMBER(SEARCH(""CDM CASH DEPOSIT"",$C960)),
      ISNUMBER(SEARCH(""CASH DEPOSIT"",$C96"&amp;"0)),
      COUNTIFS('SUMMARY DATA'!$D:$D,$C960,'SUMMARY DATA'!$B:$B,""RWS"")&lt;&gt;1
    ),
    """",
    IFERROR(TEXTJOIN(CHAR(10),TRUE,FILTER('SUMMARY DATA'!E:E,'SUMMARY DATA'!$D:$D=$C960,'SUMMARY DATA'!$B:$B=""RWS"")),"""")
  )
)"),"")</f>
        <v/>
      </c>
      <c r="F960" s="17" t="str">
        <f>IFERROR(__xludf.DUMMYFUNCTION("IFERROR(
  TEXTJOIN(CHAR(10),TRUE,FILTER('SUMMARY DATA'!F:F,'SUMMARY DATA'!$A:$A=$A960,'SUMMARY DATA'!$C:$C=$B960,'SUMMARY DATA'!$B:$B=""RWS"")),
  IF(
    OR(
      ISNUMBER(SEARCH(""CDM CASH DEPOSIT"",$C960)),
      ISNUMBER(SEARCH(""CASH DEPOSIT"",$C96"&amp;"0)),
      COUNTIFS('SUMMARY DATA'!$D:$D,$C960,'SUMMARY DATA'!$B:$B,""RWS"")&lt;&gt;1
    ),
    """",
    IFERROR(TEXTJOIN(CHAR(10),TRUE,FILTER('SUMMARY DATA'!F:F,'SUMMARY DATA'!$D:$D=$C960,'SUMMARY DATA'!$B:$B=""RWS"")),"""")
  )
)"),"")</f>
        <v/>
      </c>
      <c r="G960" s="17" t="str">
        <f>IFERROR(__xludf.DUMMYFUNCTION("IFERROR(
  TEXTJOIN(CHAR(10),TRUE,FILTER('SUMMARY DATA'!G:G,'SUMMARY DATA'!$A:$A=$A960,'SUMMARY DATA'!$C:$C=$B960,'SUMMARY DATA'!$B:$B=""RWS"")),
  IF(
    OR(
      ISNUMBER(SEARCH(""CDM CASH DEPOSIT"",$C960)),
      ISNUMBER(SEARCH(""CASH DEPOSIT"",$C96"&amp;"0)),
      COUNTIFS('SUMMARY DATA'!$D:$D,$C960,'SUMMARY DATA'!$B:$B,""RWS"")&lt;&gt;1
    ),
    """",
    IFERROR(TEXTJOIN(CHAR(10),TRUE,FILTER('SUMMARY DATA'!G:G,'SUMMARY DATA'!$D:$D=$C960,'SUMMARY DATA'!$B:$B=""RWS"")),"""")
  )
)"),"")</f>
        <v/>
      </c>
      <c r="H960" s="18" t="str">
        <f>IFERROR(__xludf.DUMMYFUNCTION("IFERROR(
  TEXTJOIN(CHAR(10),TRUE,FILTER('SUMMARY DATA'!H:H,'SUMMARY DATA'!$A:$A=$A960,'SUMMARY DATA'!$C:$C=$B960,'SUMMARY DATA'!$B:$B=""RWS"",'SUMMARY DATA'!$H:$H=$D960)),
  IF(
    OR(
      ISNUMBER(SEARCH(""CDM CASH DEPOSIT"",$C960)),
      ISNUMBER(S"&amp;"EARCH(""CASH DEPOSIT"",$C960))
    ),
    """",
    IFERROR(TEXTJOIN(CHAR(10),TRUE,FILTER('SUMMARY DATA'!H:H,'SUMMARY DATA'!$D:$D=$C960,'SUMMARY DATA'!$B:$B=""RWS"",'SUMMARY DATA'!$H:$H=$D960)),"""")
  )
)"),"")</f>
        <v/>
      </c>
      <c r="I960" s="18" t="str">
        <f>IFERROR(__xludf.DUMMYFUNCTION("IF(H960="""","""",
SUM(ARRAYFORMULA(VALUE(SPLIT(H960,CHAR(10)))))
)"),"")</f>
        <v/>
      </c>
      <c r="J960" s="17" t="str">
        <f>IFERROR(__xludf.DUMMYFUNCTION("IFERROR(
  TEXTJOIN(CHAR(10),TRUE,FILTER('SUMMARY DATA'!I:I,'SUMMARY DATA'!$A:$A=$A960,'SUMMARY DATA'!$C:$C=$B960,'SUMMARY DATA'!$B:$B=""RWS"")),
  IF(
    OR(
      ISNUMBER(SEARCH(""CDM CASH DEPOSIT"",$C960)),
      ISNUMBER(SEARCH(""CASH DEPOSIT"",$C96"&amp;"0)),
      COUNTIFS('SUMMARY DATA'!$D:$D,$C960,'SUMMARY DATA'!$B:$B,""RWS"")&lt;&gt;1
    ),
    """",
    IFERROR(TEXTJOIN(CHAR(10),TRUE,FILTER('SUMMARY DATA'!I:I,'SUMMARY DATA'!$D:$D=$C960,'SUMMARY DATA'!$B:$B=""RWS"")),"""")
  )
)"),"")</f>
        <v/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Height="1" spans="1:27">
      <c r="A961" s="2"/>
      <c r="B961" s="15"/>
      <c r="C961" s="2"/>
      <c r="D961" s="3"/>
      <c r="E961" s="16" t="str">
        <f>IFERROR(__xludf.DUMMYFUNCTION("IFERROR(
  TEXTJOIN(CHAR(10),TRUE,FILTER('SUMMARY DATA'!E:E,'SUMMARY DATA'!$A:$A=$A961,'SUMMARY DATA'!$C:$C=$B961,'SUMMARY DATA'!$B:$B=""RWS"")),
  IF(
    OR(
      ISNUMBER(SEARCH(""CDM CASH DEPOSIT"",$C961)),
      ISNUMBER(SEARCH(""CASH DEPOSIT"",$C96"&amp;"1)),
      COUNTIFS('SUMMARY DATA'!$D:$D,$C961,'SUMMARY DATA'!$B:$B,""RWS"")&lt;&gt;1
    ),
    """",
    IFERROR(TEXTJOIN(CHAR(10),TRUE,FILTER('SUMMARY DATA'!E:E,'SUMMARY DATA'!$D:$D=$C961,'SUMMARY DATA'!$B:$B=""RWS"")),"""")
  )
)"),"")</f>
        <v/>
      </c>
      <c r="F961" s="17" t="str">
        <f>IFERROR(__xludf.DUMMYFUNCTION("IFERROR(
  TEXTJOIN(CHAR(10),TRUE,FILTER('SUMMARY DATA'!F:F,'SUMMARY DATA'!$A:$A=$A961,'SUMMARY DATA'!$C:$C=$B961,'SUMMARY DATA'!$B:$B=""RWS"")),
  IF(
    OR(
      ISNUMBER(SEARCH(""CDM CASH DEPOSIT"",$C961)),
      ISNUMBER(SEARCH(""CASH DEPOSIT"",$C96"&amp;"1)),
      COUNTIFS('SUMMARY DATA'!$D:$D,$C961,'SUMMARY DATA'!$B:$B,""RWS"")&lt;&gt;1
    ),
    """",
    IFERROR(TEXTJOIN(CHAR(10),TRUE,FILTER('SUMMARY DATA'!F:F,'SUMMARY DATA'!$D:$D=$C961,'SUMMARY DATA'!$B:$B=""RWS"")),"""")
  )
)"),"")</f>
        <v/>
      </c>
      <c r="G961" s="17" t="str">
        <f>IFERROR(__xludf.DUMMYFUNCTION("IFERROR(
  TEXTJOIN(CHAR(10),TRUE,FILTER('SUMMARY DATA'!G:G,'SUMMARY DATA'!$A:$A=$A961,'SUMMARY DATA'!$C:$C=$B961,'SUMMARY DATA'!$B:$B=""RWS"")),
  IF(
    OR(
      ISNUMBER(SEARCH(""CDM CASH DEPOSIT"",$C961)),
      ISNUMBER(SEARCH(""CASH DEPOSIT"",$C96"&amp;"1)),
      COUNTIFS('SUMMARY DATA'!$D:$D,$C961,'SUMMARY DATA'!$B:$B,""RWS"")&lt;&gt;1
    ),
    """",
    IFERROR(TEXTJOIN(CHAR(10),TRUE,FILTER('SUMMARY DATA'!G:G,'SUMMARY DATA'!$D:$D=$C961,'SUMMARY DATA'!$B:$B=""RWS"")),"""")
  )
)"),"")</f>
        <v/>
      </c>
      <c r="H961" s="18" t="str">
        <f>IFERROR(__xludf.DUMMYFUNCTION("IFERROR(
  TEXTJOIN(CHAR(10),TRUE,FILTER('SUMMARY DATA'!H:H,'SUMMARY DATA'!$A:$A=$A961,'SUMMARY DATA'!$C:$C=$B961,'SUMMARY DATA'!$B:$B=""RWS"",'SUMMARY DATA'!$H:$H=$D961)),
  IF(
    OR(
      ISNUMBER(SEARCH(""CDM CASH DEPOSIT"",$C961)),
      ISNUMBER(S"&amp;"EARCH(""CASH DEPOSIT"",$C961))
    ),
    """",
    IFERROR(TEXTJOIN(CHAR(10),TRUE,FILTER('SUMMARY DATA'!H:H,'SUMMARY DATA'!$D:$D=$C961,'SUMMARY DATA'!$B:$B=""RWS"",'SUMMARY DATA'!$H:$H=$D961)),"""")
  )
)"),"")</f>
        <v/>
      </c>
      <c r="I961" s="18" t="str">
        <f>IFERROR(__xludf.DUMMYFUNCTION("IF(H961="""","""",
SUM(ARRAYFORMULA(VALUE(SPLIT(H961,CHAR(10)))))
)"),"")</f>
        <v/>
      </c>
      <c r="J961" s="17" t="str">
        <f>IFERROR(__xludf.DUMMYFUNCTION("IFERROR(
  TEXTJOIN(CHAR(10),TRUE,FILTER('SUMMARY DATA'!I:I,'SUMMARY DATA'!$A:$A=$A961,'SUMMARY DATA'!$C:$C=$B961,'SUMMARY DATA'!$B:$B=""RWS"")),
  IF(
    OR(
      ISNUMBER(SEARCH(""CDM CASH DEPOSIT"",$C961)),
      ISNUMBER(SEARCH(""CASH DEPOSIT"",$C96"&amp;"1)),
      COUNTIFS('SUMMARY DATA'!$D:$D,$C961,'SUMMARY DATA'!$B:$B,""RWS"")&lt;&gt;1
    ),
    """",
    IFERROR(TEXTJOIN(CHAR(10),TRUE,FILTER('SUMMARY DATA'!I:I,'SUMMARY DATA'!$D:$D=$C961,'SUMMARY DATA'!$B:$B=""RWS"")),"""")
  )
)"),"")</f>
        <v/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Height="1" spans="1:27">
      <c r="A962" s="2"/>
      <c r="B962" s="15"/>
      <c r="C962" s="2"/>
      <c r="D962" s="3"/>
      <c r="E962" s="16" t="str">
        <f>IFERROR(__xludf.DUMMYFUNCTION("IFERROR(
  TEXTJOIN(CHAR(10),TRUE,FILTER('SUMMARY DATA'!E:E,'SUMMARY DATA'!$A:$A=$A962,'SUMMARY DATA'!$C:$C=$B962,'SUMMARY DATA'!$B:$B=""RWS"")),
  IF(
    OR(
      ISNUMBER(SEARCH(""CDM CASH DEPOSIT"",$C962)),
      ISNUMBER(SEARCH(""CASH DEPOSIT"",$C96"&amp;"2)),
      COUNTIFS('SUMMARY DATA'!$D:$D,$C962,'SUMMARY DATA'!$B:$B,""RWS"")&lt;&gt;1
    ),
    """",
    IFERROR(TEXTJOIN(CHAR(10),TRUE,FILTER('SUMMARY DATA'!E:E,'SUMMARY DATA'!$D:$D=$C962,'SUMMARY DATA'!$B:$B=""RWS"")),"""")
  )
)"),"")</f>
        <v/>
      </c>
      <c r="F962" s="17" t="str">
        <f>IFERROR(__xludf.DUMMYFUNCTION("IFERROR(
  TEXTJOIN(CHAR(10),TRUE,FILTER('SUMMARY DATA'!F:F,'SUMMARY DATA'!$A:$A=$A962,'SUMMARY DATA'!$C:$C=$B962,'SUMMARY DATA'!$B:$B=""RWS"")),
  IF(
    OR(
      ISNUMBER(SEARCH(""CDM CASH DEPOSIT"",$C962)),
      ISNUMBER(SEARCH(""CASH DEPOSIT"",$C96"&amp;"2)),
      COUNTIFS('SUMMARY DATA'!$D:$D,$C962,'SUMMARY DATA'!$B:$B,""RWS"")&lt;&gt;1
    ),
    """",
    IFERROR(TEXTJOIN(CHAR(10),TRUE,FILTER('SUMMARY DATA'!F:F,'SUMMARY DATA'!$D:$D=$C962,'SUMMARY DATA'!$B:$B=""RWS"")),"""")
  )
)"),"")</f>
        <v/>
      </c>
      <c r="G962" s="17" t="str">
        <f>IFERROR(__xludf.DUMMYFUNCTION("IFERROR(
  TEXTJOIN(CHAR(10),TRUE,FILTER('SUMMARY DATA'!G:G,'SUMMARY DATA'!$A:$A=$A962,'SUMMARY DATA'!$C:$C=$B962,'SUMMARY DATA'!$B:$B=""RWS"")),
  IF(
    OR(
      ISNUMBER(SEARCH(""CDM CASH DEPOSIT"",$C962)),
      ISNUMBER(SEARCH(""CASH DEPOSIT"",$C96"&amp;"2)),
      COUNTIFS('SUMMARY DATA'!$D:$D,$C962,'SUMMARY DATA'!$B:$B,""RWS"")&lt;&gt;1
    ),
    """",
    IFERROR(TEXTJOIN(CHAR(10),TRUE,FILTER('SUMMARY DATA'!G:G,'SUMMARY DATA'!$D:$D=$C962,'SUMMARY DATA'!$B:$B=""RWS"")),"""")
  )
)"),"")</f>
        <v/>
      </c>
      <c r="H962" s="18" t="str">
        <f>IFERROR(__xludf.DUMMYFUNCTION("IFERROR(
  TEXTJOIN(CHAR(10),TRUE,FILTER('SUMMARY DATA'!H:H,'SUMMARY DATA'!$A:$A=$A962,'SUMMARY DATA'!$C:$C=$B962,'SUMMARY DATA'!$B:$B=""RWS"",'SUMMARY DATA'!$H:$H=$D962)),
  IF(
    OR(
      ISNUMBER(SEARCH(""CDM CASH DEPOSIT"",$C962)),
      ISNUMBER(S"&amp;"EARCH(""CASH DEPOSIT"",$C962))
    ),
    """",
    IFERROR(TEXTJOIN(CHAR(10),TRUE,FILTER('SUMMARY DATA'!H:H,'SUMMARY DATA'!$D:$D=$C962,'SUMMARY DATA'!$B:$B=""RWS"",'SUMMARY DATA'!$H:$H=$D962)),"""")
  )
)"),"")</f>
        <v/>
      </c>
      <c r="I962" s="18" t="str">
        <f>IFERROR(__xludf.DUMMYFUNCTION("IF(H962="""","""",
SUM(ARRAYFORMULA(VALUE(SPLIT(H962,CHAR(10)))))
)"),"")</f>
        <v/>
      </c>
      <c r="J962" s="17" t="str">
        <f>IFERROR(__xludf.DUMMYFUNCTION("IFERROR(
  TEXTJOIN(CHAR(10),TRUE,FILTER('SUMMARY DATA'!I:I,'SUMMARY DATA'!$A:$A=$A962,'SUMMARY DATA'!$C:$C=$B962,'SUMMARY DATA'!$B:$B=""RWS"")),
  IF(
    OR(
      ISNUMBER(SEARCH(""CDM CASH DEPOSIT"",$C962)),
      ISNUMBER(SEARCH(""CASH DEPOSIT"",$C96"&amp;"2)),
      COUNTIFS('SUMMARY DATA'!$D:$D,$C962,'SUMMARY DATA'!$B:$B,""RWS"")&lt;&gt;1
    ),
    """",
    IFERROR(TEXTJOIN(CHAR(10),TRUE,FILTER('SUMMARY DATA'!I:I,'SUMMARY DATA'!$D:$D=$C962,'SUMMARY DATA'!$B:$B=""RWS"")),"""")
  )
)"),"")</f>
        <v/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Height="1" spans="1:27">
      <c r="A963" s="2"/>
      <c r="B963" s="15"/>
      <c r="C963" s="2"/>
      <c r="D963" s="3"/>
      <c r="E963" s="16" t="str">
        <f>IFERROR(__xludf.DUMMYFUNCTION("IFERROR(
  TEXTJOIN(CHAR(10),TRUE,FILTER('SUMMARY DATA'!E:E,'SUMMARY DATA'!$A:$A=$A963,'SUMMARY DATA'!$C:$C=$B963,'SUMMARY DATA'!$B:$B=""RWS"")),
  IF(
    OR(
      ISNUMBER(SEARCH(""CDM CASH DEPOSIT"",$C963)),
      ISNUMBER(SEARCH(""CASH DEPOSIT"",$C96"&amp;"3)),
      COUNTIFS('SUMMARY DATA'!$D:$D,$C963,'SUMMARY DATA'!$B:$B,""RWS"")&lt;&gt;1
    ),
    """",
    IFERROR(TEXTJOIN(CHAR(10),TRUE,FILTER('SUMMARY DATA'!E:E,'SUMMARY DATA'!$D:$D=$C963,'SUMMARY DATA'!$B:$B=""RWS"")),"""")
  )
)"),"")</f>
        <v/>
      </c>
      <c r="F963" s="17" t="str">
        <f>IFERROR(__xludf.DUMMYFUNCTION("IFERROR(
  TEXTJOIN(CHAR(10),TRUE,FILTER('SUMMARY DATA'!F:F,'SUMMARY DATA'!$A:$A=$A963,'SUMMARY DATA'!$C:$C=$B963,'SUMMARY DATA'!$B:$B=""RWS"")),
  IF(
    OR(
      ISNUMBER(SEARCH(""CDM CASH DEPOSIT"",$C963)),
      ISNUMBER(SEARCH(""CASH DEPOSIT"",$C96"&amp;"3)),
      COUNTIFS('SUMMARY DATA'!$D:$D,$C963,'SUMMARY DATA'!$B:$B,""RWS"")&lt;&gt;1
    ),
    """",
    IFERROR(TEXTJOIN(CHAR(10),TRUE,FILTER('SUMMARY DATA'!F:F,'SUMMARY DATA'!$D:$D=$C963,'SUMMARY DATA'!$B:$B=""RWS"")),"""")
  )
)"),"")</f>
        <v/>
      </c>
      <c r="G963" s="17" t="str">
        <f>IFERROR(__xludf.DUMMYFUNCTION("IFERROR(
  TEXTJOIN(CHAR(10),TRUE,FILTER('SUMMARY DATA'!G:G,'SUMMARY DATA'!$A:$A=$A963,'SUMMARY DATA'!$C:$C=$B963,'SUMMARY DATA'!$B:$B=""RWS"")),
  IF(
    OR(
      ISNUMBER(SEARCH(""CDM CASH DEPOSIT"",$C963)),
      ISNUMBER(SEARCH(""CASH DEPOSIT"",$C96"&amp;"3)),
      COUNTIFS('SUMMARY DATA'!$D:$D,$C963,'SUMMARY DATA'!$B:$B,""RWS"")&lt;&gt;1
    ),
    """",
    IFERROR(TEXTJOIN(CHAR(10),TRUE,FILTER('SUMMARY DATA'!G:G,'SUMMARY DATA'!$D:$D=$C963,'SUMMARY DATA'!$B:$B=""RWS"")),"""")
  )
)"),"")</f>
        <v/>
      </c>
      <c r="H963" s="18" t="str">
        <f>IFERROR(__xludf.DUMMYFUNCTION("IFERROR(
  TEXTJOIN(CHAR(10),TRUE,FILTER('SUMMARY DATA'!H:H,'SUMMARY DATA'!$A:$A=$A963,'SUMMARY DATA'!$C:$C=$B963,'SUMMARY DATA'!$B:$B=""RWS"",'SUMMARY DATA'!$H:$H=$D963)),
  IF(
    OR(
      ISNUMBER(SEARCH(""CDM CASH DEPOSIT"",$C963)),
      ISNUMBER(S"&amp;"EARCH(""CASH DEPOSIT"",$C963))
    ),
    """",
    IFERROR(TEXTJOIN(CHAR(10),TRUE,FILTER('SUMMARY DATA'!H:H,'SUMMARY DATA'!$D:$D=$C963,'SUMMARY DATA'!$B:$B=""RWS"",'SUMMARY DATA'!$H:$H=$D963)),"""")
  )
)"),"")</f>
        <v/>
      </c>
      <c r="I963" s="18" t="str">
        <f>IFERROR(__xludf.DUMMYFUNCTION("IF(H963="""","""",
SUM(ARRAYFORMULA(VALUE(SPLIT(H963,CHAR(10)))))
)"),"")</f>
        <v/>
      </c>
      <c r="J963" s="17" t="str">
        <f>IFERROR(__xludf.DUMMYFUNCTION("IFERROR(
  TEXTJOIN(CHAR(10),TRUE,FILTER('SUMMARY DATA'!I:I,'SUMMARY DATA'!$A:$A=$A963,'SUMMARY DATA'!$C:$C=$B963,'SUMMARY DATA'!$B:$B=""RWS"")),
  IF(
    OR(
      ISNUMBER(SEARCH(""CDM CASH DEPOSIT"",$C963)),
      ISNUMBER(SEARCH(""CASH DEPOSIT"",$C96"&amp;"3)),
      COUNTIFS('SUMMARY DATA'!$D:$D,$C963,'SUMMARY DATA'!$B:$B,""RWS"")&lt;&gt;1
    ),
    """",
    IFERROR(TEXTJOIN(CHAR(10),TRUE,FILTER('SUMMARY DATA'!I:I,'SUMMARY DATA'!$D:$D=$C963,'SUMMARY DATA'!$B:$B=""RWS"")),"""")
  )
)"),"")</f>
        <v/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Height="1" spans="1:27">
      <c r="A964" s="2"/>
      <c r="B964" s="15"/>
      <c r="C964" s="2"/>
      <c r="D964" s="3"/>
      <c r="E964" s="16" t="str">
        <f>IFERROR(__xludf.DUMMYFUNCTION("IFERROR(
  TEXTJOIN(CHAR(10),TRUE,FILTER('SUMMARY DATA'!E:E,'SUMMARY DATA'!$A:$A=$A964,'SUMMARY DATA'!$C:$C=$B964,'SUMMARY DATA'!$B:$B=""RWS"")),
  IF(
    OR(
      ISNUMBER(SEARCH(""CDM CASH DEPOSIT"",$C964)),
      ISNUMBER(SEARCH(""CASH DEPOSIT"",$C96"&amp;"4)),
      COUNTIFS('SUMMARY DATA'!$D:$D,$C964,'SUMMARY DATA'!$B:$B,""RWS"")&lt;&gt;1
    ),
    """",
    IFERROR(TEXTJOIN(CHAR(10),TRUE,FILTER('SUMMARY DATA'!E:E,'SUMMARY DATA'!$D:$D=$C964,'SUMMARY DATA'!$B:$B=""RWS"")),"""")
  )
)"),"")</f>
        <v/>
      </c>
      <c r="F964" s="17" t="str">
        <f>IFERROR(__xludf.DUMMYFUNCTION("IFERROR(
  TEXTJOIN(CHAR(10),TRUE,FILTER('SUMMARY DATA'!F:F,'SUMMARY DATA'!$A:$A=$A964,'SUMMARY DATA'!$C:$C=$B964,'SUMMARY DATA'!$B:$B=""RWS"")),
  IF(
    OR(
      ISNUMBER(SEARCH(""CDM CASH DEPOSIT"",$C964)),
      ISNUMBER(SEARCH(""CASH DEPOSIT"",$C96"&amp;"4)),
      COUNTIFS('SUMMARY DATA'!$D:$D,$C964,'SUMMARY DATA'!$B:$B,""RWS"")&lt;&gt;1
    ),
    """",
    IFERROR(TEXTJOIN(CHAR(10),TRUE,FILTER('SUMMARY DATA'!F:F,'SUMMARY DATA'!$D:$D=$C964,'SUMMARY DATA'!$B:$B=""RWS"")),"""")
  )
)"),"")</f>
        <v/>
      </c>
      <c r="G964" s="17" t="str">
        <f>IFERROR(__xludf.DUMMYFUNCTION("IFERROR(
  TEXTJOIN(CHAR(10),TRUE,FILTER('SUMMARY DATA'!G:G,'SUMMARY DATA'!$A:$A=$A964,'SUMMARY DATA'!$C:$C=$B964,'SUMMARY DATA'!$B:$B=""RWS"")),
  IF(
    OR(
      ISNUMBER(SEARCH(""CDM CASH DEPOSIT"",$C964)),
      ISNUMBER(SEARCH(""CASH DEPOSIT"",$C96"&amp;"4)),
      COUNTIFS('SUMMARY DATA'!$D:$D,$C964,'SUMMARY DATA'!$B:$B,""RWS"")&lt;&gt;1
    ),
    """",
    IFERROR(TEXTJOIN(CHAR(10),TRUE,FILTER('SUMMARY DATA'!G:G,'SUMMARY DATA'!$D:$D=$C964,'SUMMARY DATA'!$B:$B=""RWS"")),"""")
  )
)"),"")</f>
        <v/>
      </c>
      <c r="H964" s="18" t="str">
        <f>IFERROR(__xludf.DUMMYFUNCTION("IFERROR(
  TEXTJOIN(CHAR(10),TRUE,FILTER('SUMMARY DATA'!H:H,'SUMMARY DATA'!$A:$A=$A964,'SUMMARY DATA'!$C:$C=$B964,'SUMMARY DATA'!$B:$B=""RWS"",'SUMMARY DATA'!$H:$H=$D964)),
  IF(
    OR(
      ISNUMBER(SEARCH(""CDM CASH DEPOSIT"",$C964)),
      ISNUMBER(S"&amp;"EARCH(""CASH DEPOSIT"",$C964))
    ),
    """",
    IFERROR(TEXTJOIN(CHAR(10),TRUE,FILTER('SUMMARY DATA'!H:H,'SUMMARY DATA'!$D:$D=$C964,'SUMMARY DATA'!$B:$B=""RWS"",'SUMMARY DATA'!$H:$H=$D964)),"""")
  )
)"),"")</f>
        <v/>
      </c>
      <c r="I964" s="18" t="str">
        <f>IFERROR(__xludf.DUMMYFUNCTION("IF(H964="""","""",
SUM(ARRAYFORMULA(VALUE(SPLIT(H964,CHAR(10)))))
)"),"")</f>
        <v/>
      </c>
      <c r="J964" s="17" t="str">
        <f>IFERROR(__xludf.DUMMYFUNCTION("IFERROR(
  TEXTJOIN(CHAR(10),TRUE,FILTER('SUMMARY DATA'!I:I,'SUMMARY DATA'!$A:$A=$A964,'SUMMARY DATA'!$C:$C=$B964,'SUMMARY DATA'!$B:$B=""RWS"")),
  IF(
    OR(
      ISNUMBER(SEARCH(""CDM CASH DEPOSIT"",$C964)),
      ISNUMBER(SEARCH(""CASH DEPOSIT"",$C96"&amp;"4)),
      COUNTIFS('SUMMARY DATA'!$D:$D,$C964,'SUMMARY DATA'!$B:$B,""RWS"")&lt;&gt;1
    ),
    """",
    IFERROR(TEXTJOIN(CHAR(10),TRUE,FILTER('SUMMARY DATA'!I:I,'SUMMARY DATA'!$D:$D=$C964,'SUMMARY DATA'!$B:$B=""RWS"")),"""")
  )
)"),"")</f>
        <v/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Height="1" spans="1:27">
      <c r="A965" s="2"/>
      <c r="B965" s="15"/>
      <c r="C965" s="2"/>
      <c r="D965" s="3"/>
      <c r="E965" s="16" t="str">
        <f>IFERROR(__xludf.DUMMYFUNCTION("IFERROR(
  TEXTJOIN(CHAR(10),TRUE,FILTER('SUMMARY DATA'!E:E,'SUMMARY DATA'!$A:$A=$A965,'SUMMARY DATA'!$C:$C=$B965,'SUMMARY DATA'!$B:$B=""RWS"")),
  IF(
    OR(
      ISNUMBER(SEARCH(""CDM CASH DEPOSIT"",$C965)),
      ISNUMBER(SEARCH(""CASH DEPOSIT"",$C96"&amp;"5)),
      COUNTIFS('SUMMARY DATA'!$D:$D,$C965,'SUMMARY DATA'!$B:$B,""RWS"")&lt;&gt;1
    ),
    """",
    IFERROR(TEXTJOIN(CHAR(10),TRUE,FILTER('SUMMARY DATA'!E:E,'SUMMARY DATA'!$D:$D=$C965,'SUMMARY DATA'!$B:$B=""RWS"")),"""")
  )
)"),"")</f>
        <v/>
      </c>
      <c r="F965" s="17" t="str">
        <f>IFERROR(__xludf.DUMMYFUNCTION("IFERROR(
  TEXTJOIN(CHAR(10),TRUE,FILTER('SUMMARY DATA'!F:F,'SUMMARY DATA'!$A:$A=$A965,'SUMMARY DATA'!$C:$C=$B965,'SUMMARY DATA'!$B:$B=""RWS"")),
  IF(
    OR(
      ISNUMBER(SEARCH(""CDM CASH DEPOSIT"",$C965)),
      ISNUMBER(SEARCH(""CASH DEPOSIT"",$C96"&amp;"5)),
      COUNTIFS('SUMMARY DATA'!$D:$D,$C965,'SUMMARY DATA'!$B:$B,""RWS"")&lt;&gt;1
    ),
    """",
    IFERROR(TEXTJOIN(CHAR(10),TRUE,FILTER('SUMMARY DATA'!F:F,'SUMMARY DATA'!$D:$D=$C965,'SUMMARY DATA'!$B:$B=""RWS"")),"""")
  )
)"),"")</f>
        <v/>
      </c>
      <c r="G965" s="17" t="str">
        <f>IFERROR(__xludf.DUMMYFUNCTION("IFERROR(
  TEXTJOIN(CHAR(10),TRUE,FILTER('SUMMARY DATA'!G:G,'SUMMARY DATA'!$A:$A=$A965,'SUMMARY DATA'!$C:$C=$B965,'SUMMARY DATA'!$B:$B=""RWS"")),
  IF(
    OR(
      ISNUMBER(SEARCH(""CDM CASH DEPOSIT"",$C965)),
      ISNUMBER(SEARCH(""CASH DEPOSIT"",$C96"&amp;"5)),
      COUNTIFS('SUMMARY DATA'!$D:$D,$C965,'SUMMARY DATA'!$B:$B,""RWS"")&lt;&gt;1
    ),
    """",
    IFERROR(TEXTJOIN(CHAR(10),TRUE,FILTER('SUMMARY DATA'!G:G,'SUMMARY DATA'!$D:$D=$C965,'SUMMARY DATA'!$B:$B=""RWS"")),"""")
  )
)"),"")</f>
        <v/>
      </c>
      <c r="H965" s="18" t="str">
        <f>IFERROR(__xludf.DUMMYFUNCTION("IFERROR(
  TEXTJOIN(CHAR(10),TRUE,FILTER('SUMMARY DATA'!H:H,'SUMMARY DATA'!$A:$A=$A965,'SUMMARY DATA'!$C:$C=$B965,'SUMMARY DATA'!$B:$B=""RWS"",'SUMMARY DATA'!$H:$H=$D965)),
  IF(
    OR(
      ISNUMBER(SEARCH(""CDM CASH DEPOSIT"",$C965)),
      ISNUMBER(S"&amp;"EARCH(""CASH DEPOSIT"",$C965))
    ),
    """",
    IFERROR(TEXTJOIN(CHAR(10),TRUE,FILTER('SUMMARY DATA'!H:H,'SUMMARY DATA'!$D:$D=$C965,'SUMMARY DATA'!$B:$B=""RWS"",'SUMMARY DATA'!$H:$H=$D965)),"""")
  )
)"),"")</f>
        <v/>
      </c>
      <c r="I965" s="18" t="str">
        <f>IFERROR(__xludf.DUMMYFUNCTION("IF(H965="""","""",
SUM(ARRAYFORMULA(VALUE(SPLIT(H965,CHAR(10)))))
)"),"")</f>
        <v/>
      </c>
      <c r="J965" s="17" t="str">
        <f>IFERROR(__xludf.DUMMYFUNCTION("IFERROR(
  TEXTJOIN(CHAR(10),TRUE,FILTER('SUMMARY DATA'!I:I,'SUMMARY DATA'!$A:$A=$A965,'SUMMARY DATA'!$C:$C=$B965,'SUMMARY DATA'!$B:$B=""RWS"")),
  IF(
    OR(
      ISNUMBER(SEARCH(""CDM CASH DEPOSIT"",$C965)),
      ISNUMBER(SEARCH(""CASH DEPOSIT"",$C96"&amp;"5)),
      COUNTIFS('SUMMARY DATA'!$D:$D,$C965,'SUMMARY DATA'!$B:$B,""RWS"")&lt;&gt;1
    ),
    """",
    IFERROR(TEXTJOIN(CHAR(10),TRUE,FILTER('SUMMARY DATA'!I:I,'SUMMARY DATA'!$D:$D=$C965,'SUMMARY DATA'!$B:$B=""RWS"")),"""")
  )
)"),"")</f>
        <v/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Height="1" spans="1:27">
      <c r="A966" s="2"/>
      <c r="B966" s="15"/>
      <c r="C966" s="2"/>
      <c r="D966" s="3"/>
      <c r="E966" s="16" t="str">
        <f>IFERROR(__xludf.DUMMYFUNCTION("IFERROR(
  TEXTJOIN(CHAR(10),TRUE,FILTER('SUMMARY DATA'!E:E,'SUMMARY DATA'!$A:$A=$A966,'SUMMARY DATA'!$C:$C=$B966,'SUMMARY DATA'!$B:$B=""RWS"")),
  IF(
    OR(
      ISNUMBER(SEARCH(""CDM CASH DEPOSIT"",$C966)),
      ISNUMBER(SEARCH(""CASH DEPOSIT"",$C96"&amp;"6)),
      COUNTIFS('SUMMARY DATA'!$D:$D,$C966,'SUMMARY DATA'!$B:$B,""RWS"")&lt;&gt;1
    ),
    """",
    IFERROR(TEXTJOIN(CHAR(10),TRUE,FILTER('SUMMARY DATA'!E:E,'SUMMARY DATA'!$D:$D=$C966,'SUMMARY DATA'!$B:$B=""RWS"")),"""")
  )
)"),"")</f>
        <v/>
      </c>
      <c r="F966" s="17" t="str">
        <f>IFERROR(__xludf.DUMMYFUNCTION("IFERROR(
  TEXTJOIN(CHAR(10),TRUE,FILTER('SUMMARY DATA'!F:F,'SUMMARY DATA'!$A:$A=$A966,'SUMMARY DATA'!$C:$C=$B966,'SUMMARY DATA'!$B:$B=""RWS"")),
  IF(
    OR(
      ISNUMBER(SEARCH(""CDM CASH DEPOSIT"",$C966)),
      ISNUMBER(SEARCH(""CASH DEPOSIT"",$C96"&amp;"6)),
      COUNTIFS('SUMMARY DATA'!$D:$D,$C966,'SUMMARY DATA'!$B:$B,""RWS"")&lt;&gt;1
    ),
    """",
    IFERROR(TEXTJOIN(CHAR(10),TRUE,FILTER('SUMMARY DATA'!F:F,'SUMMARY DATA'!$D:$D=$C966,'SUMMARY DATA'!$B:$B=""RWS"")),"""")
  )
)"),"")</f>
        <v/>
      </c>
      <c r="G966" s="17" t="str">
        <f>IFERROR(__xludf.DUMMYFUNCTION("IFERROR(
  TEXTJOIN(CHAR(10),TRUE,FILTER('SUMMARY DATA'!G:G,'SUMMARY DATA'!$A:$A=$A966,'SUMMARY DATA'!$C:$C=$B966,'SUMMARY DATA'!$B:$B=""RWS"")),
  IF(
    OR(
      ISNUMBER(SEARCH(""CDM CASH DEPOSIT"",$C966)),
      ISNUMBER(SEARCH(""CASH DEPOSIT"",$C96"&amp;"6)),
      COUNTIFS('SUMMARY DATA'!$D:$D,$C966,'SUMMARY DATA'!$B:$B,""RWS"")&lt;&gt;1
    ),
    """",
    IFERROR(TEXTJOIN(CHAR(10),TRUE,FILTER('SUMMARY DATA'!G:G,'SUMMARY DATA'!$D:$D=$C966,'SUMMARY DATA'!$B:$B=""RWS"")),"""")
  )
)"),"")</f>
        <v/>
      </c>
      <c r="H966" s="18" t="str">
        <f>IFERROR(__xludf.DUMMYFUNCTION("IFERROR(
  TEXTJOIN(CHAR(10),TRUE,FILTER('SUMMARY DATA'!H:H,'SUMMARY DATA'!$A:$A=$A966,'SUMMARY DATA'!$C:$C=$B966,'SUMMARY DATA'!$B:$B=""RWS"",'SUMMARY DATA'!$H:$H=$D966)),
  IF(
    OR(
      ISNUMBER(SEARCH(""CDM CASH DEPOSIT"",$C966)),
      ISNUMBER(S"&amp;"EARCH(""CASH DEPOSIT"",$C966))
    ),
    """",
    IFERROR(TEXTJOIN(CHAR(10),TRUE,FILTER('SUMMARY DATA'!H:H,'SUMMARY DATA'!$D:$D=$C966,'SUMMARY DATA'!$B:$B=""RWS"",'SUMMARY DATA'!$H:$H=$D966)),"""")
  )
)"),"")</f>
        <v/>
      </c>
      <c r="I966" s="18" t="str">
        <f>IFERROR(__xludf.DUMMYFUNCTION("IF(H966="""","""",
SUM(ARRAYFORMULA(VALUE(SPLIT(H966,CHAR(10)))))
)"),"")</f>
        <v/>
      </c>
      <c r="J966" s="17" t="str">
        <f>IFERROR(__xludf.DUMMYFUNCTION("IFERROR(
  TEXTJOIN(CHAR(10),TRUE,FILTER('SUMMARY DATA'!I:I,'SUMMARY DATA'!$A:$A=$A966,'SUMMARY DATA'!$C:$C=$B966,'SUMMARY DATA'!$B:$B=""RWS"")),
  IF(
    OR(
      ISNUMBER(SEARCH(""CDM CASH DEPOSIT"",$C966)),
      ISNUMBER(SEARCH(""CASH DEPOSIT"",$C96"&amp;"6)),
      COUNTIFS('SUMMARY DATA'!$D:$D,$C966,'SUMMARY DATA'!$B:$B,""RWS"")&lt;&gt;1
    ),
    """",
    IFERROR(TEXTJOIN(CHAR(10),TRUE,FILTER('SUMMARY DATA'!I:I,'SUMMARY DATA'!$D:$D=$C966,'SUMMARY DATA'!$B:$B=""RWS"")),"""")
  )
)"),"")</f>
        <v/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Height="1" spans="1:27">
      <c r="A967" s="2"/>
      <c r="B967" s="15"/>
      <c r="C967" s="2"/>
      <c r="D967" s="3"/>
      <c r="E967" s="16" t="str">
        <f>IFERROR(__xludf.DUMMYFUNCTION("IFERROR(
  TEXTJOIN(CHAR(10),TRUE,FILTER('SUMMARY DATA'!E:E,'SUMMARY DATA'!$A:$A=$A967,'SUMMARY DATA'!$C:$C=$B967,'SUMMARY DATA'!$B:$B=""RWS"")),
  IF(
    OR(
      ISNUMBER(SEARCH(""CDM CASH DEPOSIT"",$C967)),
      ISNUMBER(SEARCH(""CASH DEPOSIT"",$C96"&amp;"7)),
      COUNTIFS('SUMMARY DATA'!$D:$D,$C967,'SUMMARY DATA'!$B:$B,""RWS"")&lt;&gt;1
    ),
    """",
    IFERROR(TEXTJOIN(CHAR(10),TRUE,FILTER('SUMMARY DATA'!E:E,'SUMMARY DATA'!$D:$D=$C967,'SUMMARY DATA'!$B:$B=""RWS"")),"""")
  )
)"),"")</f>
        <v/>
      </c>
      <c r="F967" s="17" t="str">
        <f>IFERROR(__xludf.DUMMYFUNCTION("IFERROR(
  TEXTJOIN(CHAR(10),TRUE,FILTER('SUMMARY DATA'!F:F,'SUMMARY DATA'!$A:$A=$A967,'SUMMARY DATA'!$C:$C=$B967,'SUMMARY DATA'!$B:$B=""RWS"")),
  IF(
    OR(
      ISNUMBER(SEARCH(""CDM CASH DEPOSIT"",$C967)),
      ISNUMBER(SEARCH(""CASH DEPOSIT"",$C96"&amp;"7)),
      COUNTIFS('SUMMARY DATA'!$D:$D,$C967,'SUMMARY DATA'!$B:$B,""RWS"")&lt;&gt;1
    ),
    """",
    IFERROR(TEXTJOIN(CHAR(10),TRUE,FILTER('SUMMARY DATA'!F:F,'SUMMARY DATA'!$D:$D=$C967,'SUMMARY DATA'!$B:$B=""RWS"")),"""")
  )
)"),"")</f>
        <v/>
      </c>
      <c r="G967" s="17" t="str">
        <f>IFERROR(__xludf.DUMMYFUNCTION("IFERROR(
  TEXTJOIN(CHAR(10),TRUE,FILTER('SUMMARY DATA'!G:G,'SUMMARY DATA'!$A:$A=$A967,'SUMMARY DATA'!$C:$C=$B967,'SUMMARY DATA'!$B:$B=""RWS"")),
  IF(
    OR(
      ISNUMBER(SEARCH(""CDM CASH DEPOSIT"",$C967)),
      ISNUMBER(SEARCH(""CASH DEPOSIT"",$C96"&amp;"7)),
      COUNTIFS('SUMMARY DATA'!$D:$D,$C967,'SUMMARY DATA'!$B:$B,""RWS"")&lt;&gt;1
    ),
    """",
    IFERROR(TEXTJOIN(CHAR(10),TRUE,FILTER('SUMMARY DATA'!G:G,'SUMMARY DATA'!$D:$D=$C967,'SUMMARY DATA'!$B:$B=""RWS"")),"""")
  )
)"),"")</f>
        <v/>
      </c>
      <c r="H967" s="18" t="str">
        <f>IFERROR(__xludf.DUMMYFUNCTION("IFERROR(
  TEXTJOIN(CHAR(10),TRUE,FILTER('SUMMARY DATA'!H:H,'SUMMARY DATA'!$A:$A=$A967,'SUMMARY DATA'!$C:$C=$B967,'SUMMARY DATA'!$B:$B=""RWS"",'SUMMARY DATA'!$H:$H=$D967)),
  IF(
    OR(
      ISNUMBER(SEARCH(""CDM CASH DEPOSIT"",$C967)),
      ISNUMBER(S"&amp;"EARCH(""CASH DEPOSIT"",$C967))
    ),
    """",
    IFERROR(TEXTJOIN(CHAR(10),TRUE,FILTER('SUMMARY DATA'!H:H,'SUMMARY DATA'!$D:$D=$C967,'SUMMARY DATA'!$B:$B=""RWS"",'SUMMARY DATA'!$H:$H=$D967)),"""")
  )
)"),"")</f>
        <v/>
      </c>
      <c r="I967" s="18" t="str">
        <f>IFERROR(__xludf.DUMMYFUNCTION("IF(H967="""","""",
SUM(ARRAYFORMULA(VALUE(SPLIT(H967,CHAR(10)))))
)"),"")</f>
        <v/>
      </c>
      <c r="J967" s="17" t="str">
        <f>IFERROR(__xludf.DUMMYFUNCTION("IFERROR(
  TEXTJOIN(CHAR(10),TRUE,FILTER('SUMMARY DATA'!I:I,'SUMMARY DATA'!$A:$A=$A967,'SUMMARY DATA'!$C:$C=$B967,'SUMMARY DATA'!$B:$B=""RWS"")),
  IF(
    OR(
      ISNUMBER(SEARCH(""CDM CASH DEPOSIT"",$C967)),
      ISNUMBER(SEARCH(""CASH DEPOSIT"",$C96"&amp;"7)),
      COUNTIFS('SUMMARY DATA'!$D:$D,$C967,'SUMMARY DATA'!$B:$B,""RWS"")&lt;&gt;1
    ),
    """",
    IFERROR(TEXTJOIN(CHAR(10),TRUE,FILTER('SUMMARY DATA'!I:I,'SUMMARY DATA'!$D:$D=$C967,'SUMMARY DATA'!$B:$B=""RWS"")),"""")
  )
)"),"")</f>
        <v/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Height="1" spans="1:27">
      <c r="A968" s="2"/>
      <c r="B968" s="15"/>
      <c r="C968" s="2"/>
      <c r="D968" s="3"/>
      <c r="E968" s="16" t="str">
        <f>IFERROR(__xludf.DUMMYFUNCTION("IFERROR(
  TEXTJOIN(CHAR(10),TRUE,FILTER('SUMMARY DATA'!E:E,'SUMMARY DATA'!$A:$A=$A968,'SUMMARY DATA'!$C:$C=$B968,'SUMMARY DATA'!$B:$B=""RWS"")),
  IF(
    OR(
      ISNUMBER(SEARCH(""CDM CASH DEPOSIT"",$C968)),
      ISNUMBER(SEARCH(""CASH DEPOSIT"",$C96"&amp;"8)),
      COUNTIFS('SUMMARY DATA'!$D:$D,$C968,'SUMMARY DATA'!$B:$B,""RWS"")&lt;&gt;1
    ),
    """",
    IFERROR(TEXTJOIN(CHAR(10),TRUE,FILTER('SUMMARY DATA'!E:E,'SUMMARY DATA'!$D:$D=$C968,'SUMMARY DATA'!$B:$B=""RWS"")),"""")
  )
)"),"")</f>
        <v/>
      </c>
      <c r="F968" s="17" t="str">
        <f>IFERROR(__xludf.DUMMYFUNCTION("IFERROR(
  TEXTJOIN(CHAR(10),TRUE,FILTER('SUMMARY DATA'!F:F,'SUMMARY DATA'!$A:$A=$A968,'SUMMARY DATA'!$C:$C=$B968,'SUMMARY DATA'!$B:$B=""RWS"")),
  IF(
    OR(
      ISNUMBER(SEARCH(""CDM CASH DEPOSIT"",$C968)),
      ISNUMBER(SEARCH(""CASH DEPOSIT"",$C96"&amp;"8)),
      COUNTIFS('SUMMARY DATA'!$D:$D,$C968,'SUMMARY DATA'!$B:$B,""RWS"")&lt;&gt;1
    ),
    """",
    IFERROR(TEXTJOIN(CHAR(10),TRUE,FILTER('SUMMARY DATA'!F:F,'SUMMARY DATA'!$D:$D=$C968,'SUMMARY DATA'!$B:$B=""RWS"")),"""")
  )
)"),"")</f>
        <v/>
      </c>
      <c r="G968" s="17" t="str">
        <f>IFERROR(__xludf.DUMMYFUNCTION("IFERROR(
  TEXTJOIN(CHAR(10),TRUE,FILTER('SUMMARY DATA'!G:G,'SUMMARY DATA'!$A:$A=$A968,'SUMMARY DATA'!$C:$C=$B968,'SUMMARY DATA'!$B:$B=""RWS"")),
  IF(
    OR(
      ISNUMBER(SEARCH(""CDM CASH DEPOSIT"",$C968)),
      ISNUMBER(SEARCH(""CASH DEPOSIT"",$C96"&amp;"8)),
      COUNTIFS('SUMMARY DATA'!$D:$D,$C968,'SUMMARY DATA'!$B:$B,""RWS"")&lt;&gt;1
    ),
    """",
    IFERROR(TEXTJOIN(CHAR(10),TRUE,FILTER('SUMMARY DATA'!G:G,'SUMMARY DATA'!$D:$D=$C968,'SUMMARY DATA'!$B:$B=""RWS"")),"""")
  )
)"),"")</f>
        <v/>
      </c>
      <c r="H968" s="18" t="str">
        <f>IFERROR(__xludf.DUMMYFUNCTION("IFERROR(
  TEXTJOIN(CHAR(10),TRUE,FILTER('SUMMARY DATA'!H:H,'SUMMARY DATA'!$A:$A=$A968,'SUMMARY DATA'!$C:$C=$B968,'SUMMARY DATA'!$B:$B=""RWS"",'SUMMARY DATA'!$H:$H=$D968)),
  IF(
    OR(
      ISNUMBER(SEARCH(""CDM CASH DEPOSIT"",$C968)),
      ISNUMBER(S"&amp;"EARCH(""CASH DEPOSIT"",$C968))
    ),
    """",
    IFERROR(TEXTJOIN(CHAR(10),TRUE,FILTER('SUMMARY DATA'!H:H,'SUMMARY DATA'!$D:$D=$C968,'SUMMARY DATA'!$B:$B=""RWS"",'SUMMARY DATA'!$H:$H=$D968)),"""")
  )
)"),"")</f>
        <v/>
      </c>
      <c r="I968" s="18" t="str">
        <f>IFERROR(__xludf.DUMMYFUNCTION("IF(H968="""","""",
SUM(ARRAYFORMULA(VALUE(SPLIT(H968,CHAR(10)))))
)"),"")</f>
        <v/>
      </c>
      <c r="J968" s="17" t="str">
        <f>IFERROR(__xludf.DUMMYFUNCTION("IFERROR(
  TEXTJOIN(CHAR(10),TRUE,FILTER('SUMMARY DATA'!I:I,'SUMMARY DATA'!$A:$A=$A968,'SUMMARY DATA'!$C:$C=$B968,'SUMMARY DATA'!$B:$B=""RWS"")),
  IF(
    OR(
      ISNUMBER(SEARCH(""CDM CASH DEPOSIT"",$C968)),
      ISNUMBER(SEARCH(""CASH DEPOSIT"",$C96"&amp;"8)),
      COUNTIFS('SUMMARY DATA'!$D:$D,$C968,'SUMMARY DATA'!$B:$B,""RWS"")&lt;&gt;1
    ),
    """",
    IFERROR(TEXTJOIN(CHAR(10),TRUE,FILTER('SUMMARY DATA'!I:I,'SUMMARY DATA'!$D:$D=$C968,'SUMMARY DATA'!$B:$B=""RWS"")),"""")
  )
)"),"")</f>
        <v/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Height="1" spans="1:27">
      <c r="A969" s="2"/>
      <c r="B969" s="15"/>
      <c r="C969" s="2"/>
      <c r="D969" s="3"/>
      <c r="E969" s="16" t="str">
        <f>IFERROR(__xludf.DUMMYFUNCTION("IFERROR(
  TEXTJOIN(CHAR(10),TRUE,FILTER('SUMMARY DATA'!E:E,'SUMMARY DATA'!$A:$A=$A969,'SUMMARY DATA'!$C:$C=$B969,'SUMMARY DATA'!$B:$B=""RWS"")),
  IF(
    OR(
      ISNUMBER(SEARCH(""CDM CASH DEPOSIT"",$C969)),
      ISNUMBER(SEARCH(""CASH DEPOSIT"",$C96"&amp;"9)),
      COUNTIFS('SUMMARY DATA'!$D:$D,$C969,'SUMMARY DATA'!$B:$B,""RWS"")&lt;&gt;1
    ),
    """",
    IFERROR(TEXTJOIN(CHAR(10),TRUE,FILTER('SUMMARY DATA'!E:E,'SUMMARY DATA'!$D:$D=$C969,'SUMMARY DATA'!$B:$B=""RWS"")),"""")
  )
)"),"")</f>
        <v/>
      </c>
      <c r="F969" s="17" t="str">
        <f>IFERROR(__xludf.DUMMYFUNCTION("IFERROR(
  TEXTJOIN(CHAR(10),TRUE,FILTER('SUMMARY DATA'!F:F,'SUMMARY DATA'!$A:$A=$A969,'SUMMARY DATA'!$C:$C=$B969,'SUMMARY DATA'!$B:$B=""RWS"")),
  IF(
    OR(
      ISNUMBER(SEARCH(""CDM CASH DEPOSIT"",$C969)),
      ISNUMBER(SEARCH(""CASH DEPOSIT"",$C96"&amp;"9)),
      COUNTIFS('SUMMARY DATA'!$D:$D,$C969,'SUMMARY DATA'!$B:$B,""RWS"")&lt;&gt;1
    ),
    """",
    IFERROR(TEXTJOIN(CHAR(10),TRUE,FILTER('SUMMARY DATA'!F:F,'SUMMARY DATA'!$D:$D=$C969,'SUMMARY DATA'!$B:$B=""RWS"")),"""")
  )
)"),"")</f>
        <v/>
      </c>
      <c r="G969" s="17" t="str">
        <f>IFERROR(__xludf.DUMMYFUNCTION("IFERROR(
  TEXTJOIN(CHAR(10),TRUE,FILTER('SUMMARY DATA'!G:G,'SUMMARY DATA'!$A:$A=$A969,'SUMMARY DATA'!$C:$C=$B969,'SUMMARY DATA'!$B:$B=""RWS"")),
  IF(
    OR(
      ISNUMBER(SEARCH(""CDM CASH DEPOSIT"",$C969)),
      ISNUMBER(SEARCH(""CASH DEPOSIT"",$C96"&amp;"9)),
      COUNTIFS('SUMMARY DATA'!$D:$D,$C969,'SUMMARY DATA'!$B:$B,""RWS"")&lt;&gt;1
    ),
    """",
    IFERROR(TEXTJOIN(CHAR(10),TRUE,FILTER('SUMMARY DATA'!G:G,'SUMMARY DATA'!$D:$D=$C969,'SUMMARY DATA'!$B:$B=""RWS"")),"""")
  )
)"),"")</f>
        <v/>
      </c>
      <c r="H969" s="18" t="str">
        <f>IFERROR(__xludf.DUMMYFUNCTION("IFERROR(
  TEXTJOIN(CHAR(10),TRUE,FILTER('SUMMARY DATA'!H:H,'SUMMARY DATA'!$A:$A=$A969,'SUMMARY DATA'!$C:$C=$B969,'SUMMARY DATA'!$B:$B=""RWS"",'SUMMARY DATA'!$H:$H=$D969)),
  IF(
    OR(
      ISNUMBER(SEARCH(""CDM CASH DEPOSIT"",$C969)),
      ISNUMBER(S"&amp;"EARCH(""CASH DEPOSIT"",$C969))
    ),
    """",
    IFERROR(TEXTJOIN(CHAR(10),TRUE,FILTER('SUMMARY DATA'!H:H,'SUMMARY DATA'!$D:$D=$C969,'SUMMARY DATA'!$B:$B=""RWS"",'SUMMARY DATA'!$H:$H=$D969)),"""")
  )
)"),"")</f>
        <v/>
      </c>
      <c r="I969" s="18" t="str">
        <f>IFERROR(__xludf.DUMMYFUNCTION("IF(H969="""","""",
SUM(ARRAYFORMULA(VALUE(SPLIT(H969,CHAR(10)))))
)"),"")</f>
        <v/>
      </c>
      <c r="J969" s="17" t="str">
        <f>IFERROR(__xludf.DUMMYFUNCTION("IFERROR(
  TEXTJOIN(CHAR(10),TRUE,FILTER('SUMMARY DATA'!I:I,'SUMMARY DATA'!$A:$A=$A969,'SUMMARY DATA'!$C:$C=$B969,'SUMMARY DATA'!$B:$B=""RWS"")),
  IF(
    OR(
      ISNUMBER(SEARCH(""CDM CASH DEPOSIT"",$C969)),
      ISNUMBER(SEARCH(""CASH DEPOSIT"",$C96"&amp;"9)),
      COUNTIFS('SUMMARY DATA'!$D:$D,$C969,'SUMMARY DATA'!$B:$B,""RWS"")&lt;&gt;1
    ),
    """",
    IFERROR(TEXTJOIN(CHAR(10),TRUE,FILTER('SUMMARY DATA'!I:I,'SUMMARY DATA'!$D:$D=$C969,'SUMMARY DATA'!$B:$B=""RWS"")),"""")
  )
)"),"")</f>
        <v/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Height="1" spans="1:27">
      <c r="A970" s="2"/>
      <c r="B970" s="15"/>
      <c r="C970" s="2"/>
      <c r="D970" s="3"/>
      <c r="E970" s="16" t="str">
        <f>IFERROR(__xludf.DUMMYFUNCTION("IFERROR(
  TEXTJOIN(CHAR(10),TRUE,FILTER('SUMMARY DATA'!E:E,'SUMMARY DATA'!$A:$A=$A970,'SUMMARY DATA'!$C:$C=$B970,'SUMMARY DATA'!$B:$B=""RWS"")),
  IF(
    OR(
      ISNUMBER(SEARCH(""CDM CASH DEPOSIT"",$C970)),
      ISNUMBER(SEARCH(""CASH DEPOSIT"",$C97"&amp;"0)),
      COUNTIFS('SUMMARY DATA'!$D:$D,$C970,'SUMMARY DATA'!$B:$B,""RWS"")&lt;&gt;1
    ),
    """",
    IFERROR(TEXTJOIN(CHAR(10),TRUE,FILTER('SUMMARY DATA'!E:E,'SUMMARY DATA'!$D:$D=$C970,'SUMMARY DATA'!$B:$B=""RWS"")),"""")
  )
)"),"")</f>
        <v/>
      </c>
      <c r="F970" s="17" t="str">
        <f>IFERROR(__xludf.DUMMYFUNCTION("IFERROR(
  TEXTJOIN(CHAR(10),TRUE,FILTER('SUMMARY DATA'!F:F,'SUMMARY DATA'!$A:$A=$A970,'SUMMARY DATA'!$C:$C=$B970,'SUMMARY DATA'!$B:$B=""RWS"")),
  IF(
    OR(
      ISNUMBER(SEARCH(""CDM CASH DEPOSIT"",$C970)),
      ISNUMBER(SEARCH(""CASH DEPOSIT"",$C97"&amp;"0)),
      COUNTIFS('SUMMARY DATA'!$D:$D,$C970,'SUMMARY DATA'!$B:$B,""RWS"")&lt;&gt;1
    ),
    """",
    IFERROR(TEXTJOIN(CHAR(10),TRUE,FILTER('SUMMARY DATA'!F:F,'SUMMARY DATA'!$D:$D=$C970,'SUMMARY DATA'!$B:$B=""RWS"")),"""")
  )
)"),"")</f>
        <v/>
      </c>
      <c r="G970" s="17" t="str">
        <f>IFERROR(__xludf.DUMMYFUNCTION("IFERROR(
  TEXTJOIN(CHAR(10),TRUE,FILTER('SUMMARY DATA'!G:G,'SUMMARY DATA'!$A:$A=$A970,'SUMMARY DATA'!$C:$C=$B970,'SUMMARY DATA'!$B:$B=""RWS"")),
  IF(
    OR(
      ISNUMBER(SEARCH(""CDM CASH DEPOSIT"",$C970)),
      ISNUMBER(SEARCH(""CASH DEPOSIT"",$C97"&amp;"0)),
      COUNTIFS('SUMMARY DATA'!$D:$D,$C970,'SUMMARY DATA'!$B:$B,""RWS"")&lt;&gt;1
    ),
    """",
    IFERROR(TEXTJOIN(CHAR(10),TRUE,FILTER('SUMMARY DATA'!G:G,'SUMMARY DATA'!$D:$D=$C970,'SUMMARY DATA'!$B:$B=""RWS"")),"""")
  )
)"),"")</f>
        <v/>
      </c>
      <c r="H970" s="18" t="str">
        <f>IFERROR(__xludf.DUMMYFUNCTION("IFERROR(
  TEXTJOIN(CHAR(10),TRUE,FILTER('SUMMARY DATA'!H:H,'SUMMARY DATA'!$A:$A=$A970,'SUMMARY DATA'!$C:$C=$B970,'SUMMARY DATA'!$B:$B=""RWS"",'SUMMARY DATA'!$H:$H=$D970)),
  IF(
    OR(
      ISNUMBER(SEARCH(""CDM CASH DEPOSIT"",$C970)),
      ISNUMBER(S"&amp;"EARCH(""CASH DEPOSIT"",$C970))
    ),
    """",
    IFERROR(TEXTJOIN(CHAR(10),TRUE,FILTER('SUMMARY DATA'!H:H,'SUMMARY DATA'!$D:$D=$C970,'SUMMARY DATA'!$B:$B=""RWS"",'SUMMARY DATA'!$H:$H=$D970)),"""")
  )
)"),"")</f>
        <v/>
      </c>
      <c r="I970" s="18" t="str">
        <f>IFERROR(__xludf.DUMMYFUNCTION("IF(H970="""","""",
SUM(ARRAYFORMULA(VALUE(SPLIT(H970,CHAR(10)))))
)"),"")</f>
        <v/>
      </c>
      <c r="J970" s="17" t="str">
        <f>IFERROR(__xludf.DUMMYFUNCTION("IFERROR(
  TEXTJOIN(CHAR(10),TRUE,FILTER('SUMMARY DATA'!I:I,'SUMMARY DATA'!$A:$A=$A970,'SUMMARY DATA'!$C:$C=$B970,'SUMMARY DATA'!$B:$B=""RWS"")),
  IF(
    OR(
      ISNUMBER(SEARCH(""CDM CASH DEPOSIT"",$C970)),
      ISNUMBER(SEARCH(""CASH DEPOSIT"",$C97"&amp;"0)),
      COUNTIFS('SUMMARY DATA'!$D:$D,$C970,'SUMMARY DATA'!$B:$B,""RWS"")&lt;&gt;1
    ),
    """",
    IFERROR(TEXTJOIN(CHAR(10),TRUE,FILTER('SUMMARY DATA'!I:I,'SUMMARY DATA'!$D:$D=$C970,'SUMMARY DATA'!$B:$B=""RWS"")),"""")
  )
)"),"")</f>
        <v/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Height="1" spans="1:27">
      <c r="A971" s="2"/>
      <c r="B971" s="15"/>
      <c r="C971" s="2"/>
      <c r="D971" s="3"/>
      <c r="E971" s="16" t="str">
        <f>IFERROR(__xludf.DUMMYFUNCTION("IFERROR(
  TEXTJOIN(CHAR(10),TRUE,FILTER('SUMMARY DATA'!E:E,'SUMMARY DATA'!$A:$A=$A971,'SUMMARY DATA'!$C:$C=$B971,'SUMMARY DATA'!$B:$B=""RWS"")),
  IF(
    OR(
      ISNUMBER(SEARCH(""CDM CASH DEPOSIT"",$C971)),
      ISNUMBER(SEARCH(""CASH DEPOSIT"",$C97"&amp;"1)),
      COUNTIFS('SUMMARY DATA'!$D:$D,$C971,'SUMMARY DATA'!$B:$B,""RWS"")&lt;&gt;1
    ),
    """",
    IFERROR(TEXTJOIN(CHAR(10),TRUE,FILTER('SUMMARY DATA'!E:E,'SUMMARY DATA'!$D:$D=$C971,'SUMMARY DATA'!$B:$B=""RWS"")),"""")
  )
)"),"")</f>
        <v/>
      </c>
      <c r="F971" s="17" t="str">
        <f>IFERROR(__xludf.DUMMYFUNCTION("IFERROR(
  TEXTJOIN(CHAR(10),TRUE,FILTER('SUMMARY DATA'!F:F,'SUMMARY DATA'!$A:$A=$A971,'SUMMARY DATA'!$C:$C=$B971,'SUMMARY DATA'!$B:$B=""RWS"")),
  IF(
    OR(
      ISNUMBER(SEARCH(""CDM CASH DEPOSIT"",$C971)),
      ISNUMBER(SEARCH(""CASH DEPOSIT"",$C97"&amp;"1)),
      COUNTIFS('SUMMARY DATA'!$D:$D,$C971,'SUMMARY DATA'!$B:$B,""RWS"")&lt;&gt;1
    ),
    """",
    IFERROR(TEXTJOIN(CHAR(10),TRUE,FILTER('SUMMARY DATA'!F:F,'SUMMARY DATA'!$D:$D=$C971,'SUMMARY DATA'!$B:$B=""RWS"")),"""")
  )
)"),"")</f>
        <v/>
      </c>
      <c r="G971" s="17" t="str">
        <f>IFERROR(__xludf.DUMMYFUNCTION("IFERROR(
  TEXTJOIN(CHAR(10),TRUE,FILTER('SUMMARY DATA'!G:G,'SUMMARY DATA'!$A:$A=$A971,'SUMMARY DATA'!$C:$C=$B971,'SUMMARY DATA'!$B:$B=""RWS"")),
  IF(
    OR(
      ISNUMBER(SEARCH(""CDM CASH DEPOSIT"",$C971)),
      ISNUMBER(SEARCH(""CASH DEPOSIT"",$C97"&amp;"1)),
      COUNTIFS('SUMMARY DATA'!$D:$D,$C971,'SUMMARY DATA'!$B:$B,""RWS"")&lt;&gt;1
    ),
    """",
    IFERROR(TEXTJOIN(CHAR(10),TRUE,FILTER('SUMMARY DATA'!G:G,'SUMMARY DATA'!$D:$D=$C971,'SUMMARY DATA'!$B:$B=""RWS"")),"""")
  )
)"),"")</f>
        <v/>
      </c>
      <c r="H971" s="18" t="str">
        <f>IFERROR(__xludf.DUMMYFUNCTION("IFERROR(
  TEXTJOIN(CHAR(10),TRUE,FILTER('SUMMARY DATA'!H:H,'SUMMARY DATA'!$A:$A=$A971,'SUMMARY DATA'!$C:$C=$B971,'SUMMARY DATA'!$B:$B=""RWS"",'SUMMARY DATA'!$H:$H=$D971)),
  IF(
    OR(
      ISNUMBER(SEARCH(""CDM CASH DEPOSIT"",$C971)),
      ISNUMBER(S"&amp;"EARCH(""CASH DEPOSIT"",$C971))
    ),
    """",
    IFERROR(TEXTJOIN(CHAR(10),TRUE,FILTER('SUMMARY DATA'!H:H,'SUMMARY DATA'!$D:$D=$C971,'SUMMARY DATA'!$B:$B=""RWS"",'SUMMARY DATA'!$H:$H=$D971)),"""")
  )
)"),"")</f>
        <v/>
      </c>
      <c r="I971" s="18" t="str">
        <f>IFERROR(__xludf.DUMMYFUNCTION("IF(H971="""","""",
SUM(ARRAYFORMULA(VALUE(SPLIT(H971,CHAR(10)))))
)"),"")</f>
        <v/>
      </c>
      <c r="J971" s="17" t="str">
        <f>IFERROR(__xludf.DUMMYFUNCTION("IFERROR(
  TEXTJOIN(CHAR(10),TRUE,FILTER('SUMMARY DATA'!I:I,'SUMMARY DATA'!$A:$A=$A971,'SUMMARY DATA'!$C:$C=$B971,'SUMMARY DATA'!$B:$B=""RWS"")),
  IF(
    OR(
      ISNUMBER(SEARCH(""CDM CASH DEPOSIT"",$C971)),
      ISNUMBER(SEARCH(""CASH DEPOSIT"",$C97"&amp;"1)),
      COUNTIFS('SUMMARY DATA'!$D:$D,$C971,'SUMMARY DATA'!$B:$B,""RWS"")&lt;&gt;1
    ),
    """",
    IFERROR(TEXTJOIN(CHAR(10),TRUE,FILTER('SUMMARY DATA'!I:I,'SUMMARY DATA'!$D:$D=$C971,'SUMMARY DATA'!$B:$B=""RWS"")),"""")
  )
)"),"")</f>
        <v/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Height="1" spans="1:27">
      <c r="A972" s="2"/>
      <c r="B972" s="15"/>
      <c r="C972" s="2"/>
      <c r="D972" s="3"/>
      <c r="E972" s="16" t="str">
        <f>IFERROR(__xludf.DUMMYFUNCTION("IFERROR(
  TEXTJOIN(CHAR(10),TRUE,FILTER('SUMMARY DATA'!E:E,'SUMMARY DATA'!$A:$A=$A972,'SUMMARY DATA'!$C:$C=$B972,'SUMMARY DATA'!$B:$B=""RWS"")),
  IF(
    OR(
      ISNUMBER(SEARCH(""CDM CASH DEPOSIT"",$C972)),
      ISNUMBER(SEARCH(""CASH DEPOSIT"",$C97"&amp;"2)),
      COUNTIFS('SUMMARY DATA'!$D:$D,$C972,'SUMMARY DATA'!$B:$B,""RWS"")&lt;&gt;1
    ),
    """",
    IFERROR(TEXTJOIN(CHAR(10),TRUE,FILTER('SUMMARY DATA'!E:E,'SUMMARY DATA'!$D:$D=$C972,'SUMMARY DATA'!$B:$B=""RWS"")),"""")
  )
)"),"")</f>
        <v/>
      </c>
      <c r="F972" s="17" t="str">
        <f>IFERROR(__xludf.DUMMYFUNCTION("IFERROR(
  TEXTJOIN(CHAR(10),TRUE,FILTER('SUMMARY DATA'!F:F,'SUMMARY DATA'!$A:$A=$A972,'SUMMARY DATA'!$C:$C=$B972,'SUMMARY DATA'!$B:$B=""RWS"")),
  IF(
    OR(
      ISNUMBER(SEARCH(""CDM CASH DEPOSIT"",$C972)),
      ISNUMBER(SEARCH(""CASH DEPOSIT"",$C97"&amp;"2)),
      COUNTIFS('SUMMARY DATA'!$D:$D,$C972,'SUMMARY DATA'!$B:$B,""RWS"")&lt;&gt;1
    ),
    """",
    IFERROR(TEXTJOIN(CHAR(10),TRUE,FILTER('SUMMARY DATA'!F:F,'SUMMARY DATA'!$D:$D=$C972,'SUMMARY DATA'!$B:$B=""RWS"")),"""")
  )
)"),"")</f>
        <v/>
      </c>
      <c r="G972" s="17" t="str">
        <f>IFERROR(__xludf.DUMMYFUNCTION("IFERROR(
  TEXTJOIN(CHAR(10),TRUE,FILTER('SUMMARY DATA'!G:G,'SUMMARY DATA'!$A:$A=$A972,'SUMMARY DATA'!$C:$C=$B972,'SUMMARY DATA'!$B:$B=""RWS"")),
  IF(
    OR(
      ISNUMBER(SEARCH(""CDM CASH DEPOSIT"",$C972)),
      ISNUMBER(SEARCH(""CASH DEPOSIT"",$C97"&amp;"2)),
      COUNTIFS('SUMMARY DATA'!$D:$D,$C972,'SUMMARY DATA'!$B:$B,""RWS"")&lt;&gt;1
    ),
    """",
    IFERROR(TEXTJOIN(CHAR(10),TRUE,FILTER('SUMMARY DATA'!G:G,'SUMMARY DATA'!$D:$D=$C972,'SUMMARY DATA'!$B:$B=""RWS"")),"""")
  )
)"),"")</f>
        <v/>
      </c>
      <c r="H972" s="18" t="str">
        <f>IFERROR(__xludf.DUMMYFUNCTION("IFERROR(
  TEXTJOIN(CHAR(10),TRUE,FILTER('SUMMARY DATA'!H:H,'SUMMARY DATA'!$A:$A=$A972,'SUMMARY DATA'!$C:$C=$B972,'SUMMARY DATA'!$B:$B=""RWS"",'SUMMARY DATA'!$H:$H=$D972)),
  IF(
    OR(
      ISNUMBER(SEARCH(""CDM CASH DEPOSIT"",$C972)),
      ISNUMBER(S"&amp;"EARCH(""CASH DEPOSIT"",$C972))
    ),
    """",
    IFERROR(TEXTJOIN(CHAR(10),TRUE,FILTER('SUMMARY DATA'!H:H,'SUMMARY DATA'!$D:$D=$C972,'SUMMARY DATA'!$B:$B=""RWS"",'SUMMARY DATA'!$H:$H=$D972)),"""")
  )
)"),"")</f>
        <v/>
      </c>
      <c r="I972" s="18" t="str">
        <f>IFERROR(__xludf.DUMMYFUNCTION("IF(H972="""","""",
SUM(ARRAYFORMULA(VALUE(SPLIT(H972,CHAR(10)))))
)"),"")</f>
        <v/>
      </c>
      <c r="J972" s="17" t="str">
        <f>IFERROR(__xludf.DUMMYFUNCTION("IFERROR(
  TEXTJOIN(CHAR(10),TRUE,FILTER('SUMMARY DATA'!I:I,'SUMMARY DATA'!$A:$A=$A972,'SUMMARY DATA'!$C:$C=$B972,'SUMMARY DATA'!$B:$B=""RWS"")),
  IF(
    OR(
      ISNUMBER(SEARCH(""CDM CASH DEPOSIT"",$C972)),
      ISNUMBER(SEARCH(""CASH DEPOSIT"",$C97"&amp;"2)),
      COUNTIFS('SUMMARY DATA'!$D:$D,$C972,'SUMMARY DATA'!$B:$B,""RWS"")&lt;&gt;1
    ),
    """",
    IFERROR(TEXTJOIN(CHAR(10),TRUE,FILTER('SUMMARY DATA'!I:I,'SUMMARY DATA'!$D:$D=$C972,'SUMMARY DATA'!$B:$B=""RWS"")),"""")
  )
)"),"")</f>
        <v/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Height="1" spans="1:27">
      <c r="A973" s="2"/>
      <c r="B973" s="15"/>
      <c r="C973" s="2"/>
      <c r="D973" s="3"/>
      <c r="E973" s="16" t="str">
        <f>IFERROR(__xludf.DUMMYFUNCTION("IFERROR(
  TEXTJOIN(CHAR(10),TRUE,FILTER('SUMMARY DATA'!E:E,'SUMMARY DATA'!$A:$A=$A973,'SUMMARY DATA'!$C:$C=$B973,'SUMMARY DATA'!$B:$B=""RWS"")),
  IF(
    OR(
      ISNUMBER(SEARCH(""CDM CASH DEPOSIT"",$C973)),
      ISNUMBER(SEARCH(""CASH DEPOSIT"",$C97"&amp;"3)),
      COUNTIFS('SUMMARY DATA'!$D:$D,$C973,'SUMMARY DATA'!$B:$B,""RWS"")&lt;&gt;1
    ),
    """",
    IFERROR(TEXTJOIN(CHAR(10),TRUE,FILTER('SUMMARY DATA'!E:E,'SUMMARY DATA'!$D:$D=$C973,'SUMMARY DATA'!$B:$B=""RWS"")),"""")
  )
)"),"")</f>
        <v/>
      </c>
      <c r="F973" s="17" t="str">
        <f>IFERROR(__xludf.DUMMYFUNCTION("IFERROR(
  TEXTJOIN(CHAR(10),TRUE,FILTER('SUMMARY DATA'!F:F,'SUMMARY DATA'!$A:$A=$A973,'SUMMARY DATA'!$C:$C=$B973,'SUMMARY DATA'!$B:$B=""RWS"")),
  IF(
    OR(
      ISNUMBER(SEARCH(""CDM CASH DEPOSIT"",$C973)),
      ISNUMBER(SEARCH(""CASH DEPOSIT"",$C97"&amp;"3)),
      COUNTIFS('SUMMARY DATA'!$D:$D,$C973,'SUMMARY DATA'!$B:$B,""RWS"")&lt;&gt;1
    ),
    """",
    IFERROR(TEXTJOIN(CHAR(10),TRUE,FILTER('SUMMARY DATA'!F:F,'SUMMARY DATA'!$D:$D=$C973,'SUMMARY DATA'!$B:$B=""RWS"")),"""")
  )
)"),"")</f>
        <v/>
      </c>
      <c r="G973" s="17" t="str">
        <f>IFERROR(__xludf.DUMMYFUNCTION("IFERROR(
  TEXTJOIN(CHAR(10),TRUE,FILTER('SUMMARY DATA'!G:G,'SUMMARY DATA'!$A:$A=$A973,'SUMMARY DATA'!$C:$C=$B973,'SUMMARY DATA'!$B:$B=""RWS"")),
  IF(
    OR(
      ISNUMBER(SEARCH(""CDM CASH DEPOSIT"",$C973)),
      ISNUMBER(SEARCH(""CASH DEPOSIT"",$C97"&amp;"3)),
      COUNTIFS('SUMMARY DATA'!$D:$D,$C973,'SUMMARY DATA'!$B:$B,""RWS"")&lt;&gt;1
    ),
    """",
    IFERROR(TEXTJOIN(CHAR(10),TRUE,FILTER('SUMMARY DATA'!G:G,'SUMMARY DATA'!$D:$D=$C973,'SUMMARY DATA'!$B:$B=""RWS"")),"""")
  )
)"),"")</f>
        <v/>
      </c>
      <c r="H973" s="18" t="str">
        <f>IFERROR(__xludf.DUMMYFUNCTION("IFERROR(
  TEXTJOIN(CHAR(10),TRUE,FILTER('SUMMARY DATA'!H:H,'SUMMARY DATA'!$A:$A=$A973,'SUMMARY DATA'!$C:$C=$B973,'SUMMARY DATA'!$B:$B=""RWS"",'SUMMARY DATA'!$H:$H=$D973)),
  IF(
    OR(
      ISNUMBER(SEARCH(""CDM CASH DEPOSIT"",$C973)),
      ISNUMBER(S"&amp;"EARCH(""CASH DEPOSIT"",$C973))
    ),
    """",
    IFERROR(TEXTJOIN(CHAR(10),TRUE,FILTER('SUMMARY DATA'!H:H,'SUMMARY DATA'!$D:$D=$C973,'SUMMARY DATA'!$B:$B=""RWS"",'SUMMARY DATA'!$H:$H=$D973)),"""")
  )
)"),"")</f>
        <v/>
      </c>
      <c r="I973" s="18" t="str">
        <f>IFERROR(__xludf.DUMMYFUNCTION("IF(H973="""","""",
SUM(ARRAYFORMULA(VALUE(SPLIT(H973,CHAR(10)))))
)"),"")</f>
        <v/>
      </c>
      <c r="J973" s="17" t="str">
        <f>IFERROR(__xludf.DUMMYFUNCTION("IFERROR(
  TEXTJOIN(CHAR(10),TRUE,FILTER('SUMMARY DATA'!I:I,'SUMMARY DATA'!$A:$A=$A973,'SUMMARY DATA'!$C:$C=$B973,'SUMMARY DATA'!$B:$B=""RWS"")),
  IF(
    OR(
      ISNUMBER(SEARCH(""CDM CASH DEPOSIT"",$C973)),
      ISNUMBER(SEARCH(""CASH DEPOSIT"",$C97"&amp;"3)),
      COUNTIFS('SUMMARY DATA'!$D:$D,$C973,'SUMMARY DATA'!$B:$B,""RWS"")&lt;&gt;1
    ),
    """",
    IFERROR(TEXTJOIN(CHAR(10),TRUE,FILTER('SUMMARY DATA'!I:I,'SUMMARY DATA'!$D:$D=$C973,'SUMMARY DATA'!$B:$B=""RWS"")),"""")
  )
)"),"")</f>
        <v/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Height="1" spans="1:27">
      <c r="A974" s="2"/>
      <c r="B974" s="15"/>
      <c r="C974" s="2"/>
      <c r="D974" s="3"/>
      <c r="E974" s="16" t="str">
        <f>IFERROR(__xludf.DUMMYFUNCTION("IFERROR(
  TEXTJOIN(CHAR(10),TRUE,FILTER('SUMMARY DATA'!E:E,'SUMMARY DATA'!$A:$A=$A974,'SUMMARY DATA'!$C:$C=$B974,'SUMMARY DATA'!$B:$B=""RWS"")),
  IF(
    OR(
      ISNUMBER(SEARCH(""CDM CASH DEPOSIT"",$C974)),
      ISNUMBER(SEARCH(""CASH DEPOSIT"",$C97"&amp;"4)),
      COUNTIFS('SUMMARY DATA'!$D:$D,$C974,'SUMMARY DATA'!$B:$B,""RWS"")&lt;&gt;1
    ),
    """",
    IFERROR(TEXTJOIN(CHAR(10),TRUE,FILTER('SUMMARY DATA'!E:E,'SUMMARY DATA'!$D:$D=$C974,'SUMMARY DATA'!$B:$B=""RWS"")),"""")
  )
)"),"")</f>
        <v/>
      </c>
      <c r="F974" s="17" t="str">
        <f>IFERROR(__xludf.DUMMYFUNCTION("IFERROR(
  TEXTJOIN(CHAR(10),TRUE,FILTER('SUMMARY DATA'!F:F,'SUMMARY DATA'!$A:$A=$A974,'SUMMARY DATA'!$C:$C=$B974,'SUMMARY DATA'!$B:$B=""RWS"")),
  IF(
    OR(
      ISNUMBER(SEARCH(""CDM CASH DEPOSIT"",$C974)),
      ISNUMBER(SEARCH(""CASH DEPOSIT"",$C97"&amp;"4)),
      COUNTIFS('SUMMARY DATA'!$D:$D,$C974,'SUMMARY DATA'!$B:$B,""RWS"")&lt;&gt;1
    ),
    """",
    IFERROR(TEXTJOIN(CHAR(10),TRUE,FILTER('SUMMARY DATA'!F:F,'SUMMARY DATA'!$D:$D=$C974,'SUMMARY DATA'!$B:$B=""RWS"")),"""")
  )
)"),"")</f>
        <v/>
      </c>
      <c r="G974" s="17" t="str">
        <f>IFERROR(__xludf.DUMMYFUNCTION("IFERROR(
  TEXTJOIN(CHAR(10),TRUE,FILTER('SUMMARY DATA'!G:G,'SUMMARY DATA'!$A:$A=$A974,'SUMMARY DATA'!$C:$C=$B974,'SUMMARY DATA'!$B:$B=""RWS"")),
  IF(
    OR(
      ISNUMBER(SEARCH(""CDM CASH DEPOSIT"",$C974)),
      ISNUMBER(SEARCH(""CASH DEPOSIT"",$C97"&amp;"4)),
      COUNTIFS('SUMMARY DATA'!$D:$D,$C974,'SUMMARY DATA'!$B:$B,""RWS"")&lt;&gt;1
    ),
    """",
    IFERROR(TEXTJOIN(CHAR(10),TRUE,FILTER('SUMMARY DATA'!G:G,'SUMMARY DATA'!$D:$D=$C974,'SUMMARY DATA'!$B:$B=""RWS"")),"""")
  )
)"),"")</f>
        <v/>
      </c>
      <c r="H974" s="18" t="str">
        <f>IFERROR(__xludf.DUMMYFUNCTION("IFERROR(
  TEXTJOIN(CHAR(10),TRUE,FILTER('SUMMARY DATA'!H:H,'SUMMARY DATA'!$A:$A=$A974,'SUMMARY DATA'!$C:$C=$B974,'SUMMARY DATA'!$B:$B=""RWS"",'SUMMARY DATA'!$H:$H=$D974)),
  IF(
    OR(
      ISNUMBER(SEARCH(""CDM CASH DEPOSIT"",$C974)),
      ISNUMBER(S"&amp;"EARCH(""CASH DEPOSIT"",$C974))
    ),
    """",
    IFERROR(TEXTJOIN(CHAR(10),TRUE,FILTER('SUMMARY DATA'!H:H,'SUMMARY DATA'!$D:$D=$C974,'SUMMARY DATA'!$B:$B=""RWS"",'SUMMARY DATA'!$H:$H=$D974)),"""")
  )
)"),"")</f>
        <v/>
      </c>
      <c r="I974" s="18" t="str">
        <f>IFERROR(__xludf.DUMMYFUNCTION("IF(H974="""","""",
SUM(ARRAYFORMULA(VALUE(SPLIT(H974,CHAR(10)))))
)"),"")</f>
        <v/>
      </c>
      <c r="J974" s="17" t="str">
        <f>IFERROR(__xludf.DUMMYFUNCTION("IFERROR(
  TEXTJOIN(CHAR(10),TRUE,FILTER('SUMMARY DATA'!I:I,'SUMMARY DATA'!$A:$A=$A974,'SUMMARY DATA'!$C:$C=$B974,'SUMMARY DATA'!$B:$B=""RWS"")),
  IF(
    OR(
      ISNUMBER(SEARCH(""CDM CASH DEPOSIT"",$C974)),
      ISNUMBER(SEARCH(""CASH DEPOSIT"",$C97"&amp;"4)),
      COUNTIFS('SUMMARY DATA'!$D:$D,$C974,'SUMMARY DATA'!$B:$B,""RWS"")&lt;&gt;1
    ),
    """",
    IFERROR(TEXTJOIN(CHAR(10),TRUE,FILTER('SUMMARY DATA'!I:I,'SUMMARY DATA'!$D:$D=$C974,'SUMMARY DATA'!$B:$B=""RWS"")),"""")
  )
)"),"")</f>
        <v/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Height="1" spans="1:27">
      <c r="A975" s="2"/>
      <c r="B975" s="15"/>
      <c r="C975" s="2"/>
      <c r="D975" s="3"/>
      <c r="E975" s="16" t="str">
        <f>IFERROR(__xludf.DUMMYFUNCTION("IFERROR(
  TEXTJOIN(CHAR(10),TRUE,FILTER('SUMMARY DATA'!E:E,'SUMMARY DATA'!$A:$A=$A975,'SUMMARY DATA'!$C:$C=$B975,'SUMMARY DATA'!$B:$B=""RWS"")),
  IF(
    OR(
      ISNUMBER(SEARCH(""CDM CASH DEPOSIT"",$C975)),
      ISNUMBER(SEARCH(""CASH DEPOSIT"",$C97"&amp;"5)),
      COUNTIFS('SUMMARY DATA'!$D:$D,$C975,'SUMMARY DATA'!$B:$B,""RWS"")&lt;&gt;1
    ),
    """",
    IFERROR(TEXTJOIN(CHAR(10),TRUE,FILTER('SUMMARY DATA'!E:E,'SUMMARY DATA'!$D:$D=$C975,'SUMMARY DATA'!$B:$B=""RWS"")),"""")
  )
)"),"")</f>
        <v/>
      </c>
      <c r="F975" s="17" t="str">
        <f>IFERROR(__xludf.DUMMYFUNCTION("IFERROR(
  TEXTJOIN(CHAR(10),TRUE,FILTER('SUMMARY DATA'!F:F,'SUMMARY DATA'!$A:$A=$A975,'SUMMARY DATA'!$C:$C=$B975,'SUMMARY DATA'!$B:$B=""RWS"")),
  IF(
    OR(
      ISNUMBER(SEARCH(""CDM CASH DEPOSIT"",$C975)),
      ISNUMBER(SEARCH(""CASH DEPOSIT"",$C97"&amp;"5)),
      COUNTIFS('SUMMARY DATA'!$D:$D,$C975,'SUMMARY DATA'!$B:$B,""RWS"")&lt;&gt;1
    ),
    """",
    IFERROR(TEXTJOIN(CHAR(10),TRUE,FILTER('SUMMARY DATA'!F:F,'SUMMARY DATA'!$D:$D=$C975,'SUMMARY DATA'!$B:$B=""RWS"")),"""")
  )
)"),"")</f>
        <v/>
      </c>
      <c r="G975" s="17" t="str">
        <f>IFERROR(__xludf.DUMMYFUNCTION("IFERROR(
  TEXTJOIN(CHAR(10),TRUE,FILTER('SUMMARY DATA'!G:G,'SUMMARY DATA'!$A:$A=$A975,'SUMMARY DATA'!$C:$C=$B975,'SUMMARY DATA'!$B:$B=""RWS"")),
  IF(
    OR(
      ISNUMBER(SEARCH(""CDM CASH DEPOSIT"",$C975)),
      ISNUMBER(SEARCH(""CASH DEPOSIT"",$C97"&amp;"5)),
      COUNTIFS('SUMMARY DATA'!$D:$D,$C975,'SUMMARY DATA'!$B:$B,""RWS"")&lt;&gt;1
    ),
    """",
    IFERROR(TEXTJOIN(CHAR(10),TRUE,FILTER('SUMMARY DATA'!G:G,'SUMMARY DATA'!$D:$D=$C975,'SUMMARY DATA'!$B:$B=""RWS"")),"""")
  )
)"),"")</f>
        <v/>
      </c>
      <c r="H975" s="18" t="str">
        <f>IFERROR(__xludf.DUMMYFUNCTION("IFERROR(
  TEXTJOIN(CHAR(10),TRUE,FILTER('SUMMARY DATA'!H:H,'SUMMARY DATA'!$A:$A=$A975,'SUMMARY DATA'!$C:$C=$B975,'SUMMARY DATA'!$B:$B=""RWS"",'SUMMARY DATA'!$H:$H=$D975)),
  IF(
    OR(
      ISNUMBER(SEARCH(""CDM CASH DEPOSIT"",$C975)),
      ISNUMBER(S"&amp;"EARCH(""CASH DEPOSIT"",$C975))
    ),
    """",
    IFERROR(TEXTJOIN(CHAR(10),TRUE,FILTER('SUMMARY DATA'!H:H,'SUMMARY DATA'!$D:$D=$C975,'SUMMARY DATA'!$B:$B=""RWS"",'SUMMARY DATA'!$H:$H=$D975)),"""")
  )
)"),"")</f>
        <v/>
      </c>
      <c r="I975" s="18" t="str">
        <f>IFERROR(__xludf.DUMMYFUNCTION("IF(H975="""","""",
SUM(ARRAYFORMULA(VALUE(SPLIT(H975,CHAR(10)))))
)"),"")</f>
        <v/>
      </c>
      <c r="J975" s="17" t="str">
        <f>IFERROR(__xludf.DUMMYFUNCTION("IFERROR(
  TEXTJOIN(CHAR(10),TRUE,FILTER('SUMMARY DATA'!I:I,'SUMMARY DATA'!$A:$A=$A975,'SUMMARY DATA'!$C:$C=$B975,'SUMMARY DATA'!$B:$B=""RWS"")),
  IF(
    OR(
      ISNUMBER(SEARCH(""CDM CASH DEPOSIT"",$C975)),
      ISNUMBER(SEARCH(""CASH DEPOSIT"",$C97"&amp;"5)),
      COUNTIFS('SUMMARY DATA'!$D:$D,$C975,'SUMMARY DATA'!$B:$B,""RWS"")&lt;&gt;1
    ),
    """",
    IFERROR(TEXTJOIN(CHAR(10),TRUE,FILTER('SUMMARY DATA'!I:I,'SUMMARY DATA'!$D:$D=$C975,'SUMMARY DATA'!$B:$B=""RWS"")),"""")
  )
)"),"")</f>
        <v/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Height="1" spans="1:27">
      <c r="A976" s="2"/>
      <c r="B976" s="15"/>
      <c r="C976" s="2"/>
      <c r="D976" s="3"/>
      <c r="E976" s="16" t="str">
        <f>IFERROR(__xludf.DUMMYFUNCTION("IFERROR(
  TEXTJOIN(CHAR(10),TRUE,FILTER('SUMMARY DATA'!E:E,'SUMMARY DATA'!$A:$A=$A976,'SUMMARY DATA'!$C:$C=$B976,'SUMMARY DATA'!$B:$B=""RWS"")),
  IF(
    OR(
      ISNUMBER(SEARCH(""CDM CASH DEPOSIT"",$C976)),
      ISNUMBER(SEARCH(""CASH DEPOSIT"",$C97"&amp;"6)),
      COUNTIFS('SUMMARY DATA'!$D:$D,$C976,'SUMMARY DATA'!$B:$B,""RWS"")&lt;&gt;1
    ),
    """",
    IFERROR(TEXTJOIN(CHAR(10),TRUE,FILTER('SUMMARY DATA'!E:E,'SUMMARY DATA'!$D:$D=$C976,'SUMMARY DATA'!$B:$B=""RWS"")),"""")
  )
)"),"")</f>
        <v/>
      </c>
      <c r="F976" s="17" t="str">
        <f>IFERROR(__xludf.DUMMYFUNCTION("IFERROR(
  TEXTJOIN(CHAR(10),TRUE,FILTER('SUMMARY DATA'!F:F,'SUMMARY DATA'!$A:$A=$A976,'SUMMARY DATA'!$C:$C=$B976,'SUMMARY DATA'!$B:$B=""RWS"")),
  IF(
    OR(
      ISNUMBER(SEARCH(""CDM CASH DEPOSIT"",$C976)),
      ISNUMBER(SEARCH(""CASH DEPOSIT"",$C97"&amp;"6)),
      COUNTIFS('SUMMARY DATA'!$D:$D,$C976,'SUMMARY DATA'!$B:$B,""RWS"")&lt;&gt;1
    ),
    """",
    IFERROR(TEXTJOIN(CHAR(10),TRUE,FILTER('SUMMARY DATA'!F:F,'SUMMARY DATA'!$D:$D=$C976,'SUMMARY DATA'!$B:$B=""RWS"")),"""")
  )
)"),"")</f>
        <v/>
      </c>
      <c r="G976" s="17" t="str">
        <f>IFERROR(__xludf.DUMMYFUNCTION("IFERROR(
  TEXTJOIN(CHAR(10),TRUE,FILTER('SUMMARY DATA'!G:G,'SUMMARY DATA'!$A:$A=$A976,'SUMMARY DATA'!$C:$C=$B976,'SUMMARY DATA'!$B:$B=""RWS"")),
  IF(
    OR(
      ISNUMBER(SEARCH(""CDM CASH DEPOSIT"",$C976)),
      ISNUMBER(SEARCH(""CASH DEPOSIT"",$C97"&amp;"6)),
      COUNTIFS('SUMMARY DATA'!$D:$D,$C976,'SUMMARY DATA'!$B:$B,""RWS"")&lt;&gt;1
    ),
    """",
    IFERROR(TEXTJOIN(CHAR(10),TRUE,FILTER('SUMMARY DATA'!G:G,'SUMMARY DATA'!$D:$D=$C976,'SUMMARY DATA'!$B:$B=""RWS"")),"""")
  )
)"),"")</f>
        <v/>
      </c>
      <c r="H976" s="18" t="str">
        <f>IFERROR(__xludf.DUMMYFUNCTION("IFERROR(
  TEXTJOIN(CHAR(10),TRUE,FILTER('SUMMARY DATA'!H:H,'SUMMARY DATA'!$A:$A=$A976,'SUMMARY DATA'!$C:$C=$B976,'SUMMARY DATA'!$B:$B=""RWS"",'SUMMARY DATA'!$H:$H=$D976)),
  IF(
    OR(
      ISNUMBER(SEARCH(""CDM CASH DEPOSIT"",$C976)),
      ISNUMBER(S"&amp;"EARCH(""CASH DEPOSIT"",$C976))
    ),
    """",
    IFERROR(TEXTJOIN(CHAR(10),TRUE,FILTER('SUMMARY DATA'!H:H,'SUMMARY DATA'!$D:$D=$C976,'SUMMARY DATA'!$B:$B=""RWS"",'SUMMARY DATA'!$H:$H=$D976)),"""")
  )
)"),"")</f>
        <v/>
      </c>
      <c r="I976" s="18" t="str">
        <f>IFERROR(__xludf.DUMMYFUNCTION("IF(H976="""","""",
SUM(ARRAYFORMULA(VALUE(SPLIT(H976,CHAR(10)))))
)"),"")</f>
        <v/>
      </c>
      <c r="J976" s="17" t="str">
        <f>IFERROR(__xludf.DUMMYFUNCTION("IFERROR(
  TEXTJOIN(CHAR(10),TRUE,FILTER('SUMMARY DATA'!I:I,'SUMMARY DATA'!$A:$A=$A976,'SUMMARY DATA'!$C:$C=$B976,'SUMMARY DATA'!$B:$B=""RWS"")),
  IF(
    OR(
      ISNUMBER(SEARCH(""CDM CASH DEPOSIT"",$C976)),
      ISNUMBER(SEARCH(""CASH DEPOSIT"",$C97"&amp;"6)),
      COUNTIFS('SUMMARY DATA'!$D:$D,$C976,'SUMMARY DATA'!$B:$B,""RWS"")&lt;&gt;1
    ),
    """",
    IFERROR(TEXTJOIN(CHAR(10),TRUE,FILTER('SUMMARY DATA'!I:I,'SUMMARY DATA'!$D:$D=$C976,'SUMMARY DATA'!$B:$B=""RWS"")),"""")
  )
)"),"")</f>
        <v/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Height="1" spans="1:27">
      <c r="A977" s="2"/>
      <c r="B977" s="15"/>
      <c r="C977" s="2"/>
      <c r="D977" s="3"/>
      <c r="E977" s="16" t="str">
        <f>IFERROR(__xludf.DUMMYFUNCTION("IFERROR(
  TEXTJOIN(CHAR(10),TRUE,FILTER('SUMMARY DATA'!E:E,'SUMMARY DATA'!$A:$A=$A977,'SUMMARY DATA'!$C:$C=$B977,'SUMMARY DATA'!$B:$B=""RWS"")),
  IF(
    OR(
      ISNUMBER(SEARCH(""CDM CASH DEPOSIT"",$C977)),
      ISNUMBER(SEARCH(""CASH DEPOSIT"",$C97"&amp;"7)),
      COUNTIFS('SUMMARY DATA'!$D:$D,$C977,'SUMMARY DATA'!$B:$B,""RWS"")&lt;&gt;1
    ),
    """",
    IFERROR(TEXTJOIN(CHAR(10),TRUE,FILTER('SUMMARY DATA'!E:E,'SUMMARY DATA'!$D:$D=$C977,'SUMMARY DATA'!$B:$B=""RWS"")),"""")
  )
)"),"")</f>
        <v/>
      </c>
      <c r="F977" s="17" t="str">
        <f>IFERROR(__xludf.DUMMYFUNCTION("IFERROR(
  TEXTJOIN(CHAR(10),TRUE,FILTER('SUMMARY DATA'!F:F,'SUMMARY DATA'!$A:$A=$A977,'SUMMARY DATA'!$C:$C=$B977,'SUMMARY DATA'!$B:$B=""RWS"")),
  IF(
    OR(
      ISNUMBER(SEARCH(""CDM CASH DEPOSIT"",$C977)),
      ISNUMBER(SEARCH(""CASH DEPOSIT"",$C97"&amp;"7)),
      COUNTIFS('SUMMARY DATA'!$D:$D,$C977,'SUMMARY DATA'!$B:$B,""RWS"")&lt;&gt;1
    ),
    """",
    IFERROR(TEXTJOIN(CHAR(10),TRUE,FILTER('SUMMARY DATA'!F:F,'SUMMARY DATA'!$D:$D=$C977,'SUMMARY DATA'!$B:$B=""RWS"")),"""")
  )
)"),"")</f>
        <v/>
      </c>
      <c r="G977" s="17" t="str">
        <f>IFERROR(__xludf.DUMMYFUNCTION("IFERROR(
  TEXTJOIN(CHAR(10),TRUE,FILTER('SUMMARY DATA'!G:G,'SUMMARY DATA'!$A:$A=$A977,'SUMMARY DATA'!$C:$C=$B977,'SUMMARY DATA'!$B:$B=""RWS"")),
  IF(
    OR(
      ISNUMBER(SEARCH(""CDM CASH DEPOSIT"",$C977)),
      ISNUMBER(SEARCH(""CASH DEPOSIT"",$C97"&amp;"7)),
      COUNTIFS('SUMMARY DATA'!$D:$D,$C977,'SUMMARY DATA'!$B:$B,""RWS"")&lt;&gt;1
    ),
    """",
    IFERROR(TEXTJOIN(CHAR(10),TRUE,FILTER('SUMMARY DATA'!G:G,'SUMMARY DATA'!$D:$D=$C977,'SUMMARY DATA'!$B:$B=""RWS"")),"""")
  )
)"),"")</f>
        <v/>
      </c>
      <c r="H977" s="18" t="str">
        <f>IFERROR(__xludf.DUMMYFUNCTION("IFERROR(
  TEXTJOIN(CHAR(10),TRUE,FILTER('SUMMARY DATA'!H:H,'SUMMARY DATA'!$A:$A=$A977,'SUMMARY DATA'!$C:$C=$B977,'SUMMARY DATA'!$B:$B=""RWS"",'SUMMARY DATA'!$H:$H=$D977)),
  IF(
    OR(
      ISNUMBER(SEARCH(""CDM CASH DEPOSIT"",$C977)),
      ISNUMBER(S"&amp;"EARCH(""CASH DEPOSIT"",$C977))
    ),
    """",
    IFERROR(TEXTJOIN(CHAR(10),TRUE,FILTER('SUMMARY DATA'!H:H,'SUMMARY DATA'!$D:$D=$C977,'SUMMARY DATA'!$B:$B=""RWS"",'SUMMARY DATA'!$H:$H=$D977)),"""")
  )
)"),"")</f>
        <v/>
      </c>
      <c r="I977" s="18" t="str">
        <f>IFERROR(__xludf.DUMMYFUNCTION("IF(H977="""","""",
SUM(ARRAYFORMULA(VALUE(SPLIT(H977,CHAR(10)))))
)"),"")</f>
        <v/>
      </c>
      <c r="J977" s="17" t="str">
        <f>IFERROR(__xludf.DUMMYFUNCTION("IFERROR(
  TEXTJOIN(CHAR(10),TRUE,FILTER('SUMMARY DATA'!I:I,'SUMMARY DATA'!$A:$A=$A977,'SUMMARY DATA'!$C:$C=$B977,'SUMMARY DATA'!$B:$B=""RWS"")),
  IF(
    OR(
      ISNUMBER(SEARCH(""CDM CASH DEPOSIT"",$C977)),
      ISNUMBER(SEARCH(""CASH DEPOSIT"",$C97"&amp;"7)),
      COUNTIFS('SUMMARY DATA'!$D:$D,$C977,'SUMMARY DATA'!$B:$B,""RWS"")&lt;&gt;1
    ),
    """",
    IFERROR(TEXTJOIN(CHAR(10),TRUE,FILTER('SUMMARY DATA'!I:I,'SUMMARY DATA'!$D:$D=$C977,'SUMMARY DATA'!$B:$B=""RWS"")),"""")
  )
)"),"")</f>
        <v/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Height="1" spans="1:27">
      <c r="A978" s="2"/>
      <c r="B978" s="15"/>
      <c r="C978" s="2"/>
      <c r="D978" s="3"/>
      <c r="E978" s="16" t="str">
        <f>IFERROR(__xludf.DUMMYFUNCTION("IFERROR(
  TEXTJOIN(CHAR(10),TRUE,FILTER('SUMMARY DATA'!E:E,'SUMMARY DATA'!$A:$A=$A978,'SUMMARY DATA'!$C:$C=$B978,'SUMMARY DATA'!$B:$B=""RWS"")),
  IF(
    OR(
      ISNUMBER(SEARCH(""CDM CASH DEPOSIT"",$C978)),
      ISNUMBER(SEARCH(""CASH DEPOSIT"",$C97"&amp;"8)),
      COUNTIFS('SUMMARY DATA'!$D:$D,$C978,'SUMMARY DATA'!$B:$B,""RWS"")&lt;&gt;1
    ),
    """",
    IFERROR(TEXTJOIN(CHAR(10),TRUE,FILTER('SUMMARY DATA'!E:E,'SUMMARY DATA'!$D:$D=$C978,'SUMMARY DATA'!$B:$B=""RWS"")),"""")
  )
)"),"")</f>
        <v/>
      </c>
      <c r="F978" s="17" t="str">
        <f>IFERROR(__xludf.DUMMYFUNCTION("IFERROR(
  TEXTJOIN(CHAR(10),TRUE,FILTER('SUMMARY DATA'!F:F,'SUMMARY DATA'!$A:$A=$A978,'SUMMARY DATA'!$C:$C=$B978,'SUMMARY DATA'!$B:$B=""RWS"")),
  IF(
    OR(
      ISNUMBER(SEARCH(""CDM CASH DEPOSIT"",$C978)),
      ISNUMBER(SEARCH(""CASH DEPOSIT"",$C97"&amp;"8)),
      COUNTIFS('SUMMARY DATA'!$D:$D,$C978,'SUMMARY DATA'!$B:$B,""RWS"")&lt;&gt;1
    ),
    """",
    IFERROR(TEXTJOIN(CHAR(10),TRUE,FILTER('SUMMARY DATA'!F:F,'SUMMARY DATA'!$D:$D=$C978,'SUMMARY DATA'!$B:$B=""RWS"")),"""")
  )
)"),"")</f>
        <v/>
      </c>
      <c r="G978" s="17" t="str">
        <f>IFERROR(__xludf.DUMMYFUNCTION("IFERROR(
  TEXTJOIN(CHAR(10),TRUE,FILTER('SUMMARY DATA'!G:G,'SUMMARY DATA'!$A:$A=$A978,'SUMMARY DATA'!$C:$C=$B978,'SUMMARY DATA'!$B:$B=""RWS"")),
  IF(
    OR(
      ISNUMBER(SEARCH(""CDM CASH DEPOSIT"",$C978)),
      ISNUMBER(SEARCH(""CASH DEPOSIT"",$C97"&amp;"8)),
      COUNTIFS('SUMMARY DATA'!$D:$D,$C978,'SUMMARY DATA'!$B:$B,""RWS"")&lt;&gt;1
    ),
    """",
    IFERROR(TEXTJOIN(CHAR(10),TRUE,FILTER('SUMMARY DATA'!G:G,'SUMMARY DATA'!$D:$D=$C978,'SUMMARY DATA'!$B:$B=""RWS"")),"""")
  )
)"),"")</f>
        <v/>
      </c>
      <c r="H978" s="18" t="str">
        <f>IFERROR(__xludf.DUMMYFUNCTION("IFERROR(
  TEXTJOIN(CHAR(10),TRUE,FILTER('SUMMARY DATA'!H:H,'SUMMARY DATA'!$A:$A=$A978,'SUMMARY DATA'!$C:$C=$B978,'SUMMARY DATA'!$B:$B=""RWS"",'SUMMARY DATA'!$H:$H=$D978)),
  IF(
    OR(
      ISNUMBER(SEARCH(""CDM CASH DEPOSIT"",$C978)),
      ISNUMBER(S"&amp;"EARCH(""CASH DEPOSIT"",$C978))
    ),
    """",
    IFERROR(TEXTJOIN(CHAR(10),TRUE,FILTER('SUMMARY DATA'!H:H,'SUMMARY DATA'!$D:$D=$C978,'SUMMARY DATA'!$B:$B=""RWS"",'SUMMARY DATA'!$H:$H=$D978)),"""")
  )
)"),"")</f>
        <v/>
      </c>
      <c r="I978" s="18" t="str">
        <f>IFERROR(__xludf.DUMMYFUNCTION("IF(H978="""","""",
SUM(ARRAYFORMULA(VALUE(SPLIT(H978,CHAR(10)))))
)"),"")</f>
        <v/>
      </c>
      <c r="J978" s="17" t="str">
        <f>IFERROR(__xludf.DUMMYFUNCTION("IFERROR(
  TEXTJOIN(CHAR(10),TRUE,FILTER('SUMMARY DATA'!I:I,'SUMMARY DATA'!$A:$A=$A978,'SUMMARY DATA'!$C:$C=$B978,'SUMMARY DATA'!$B:$B=""RWS"")),
  IF(
    OR(
      ISNUMBER(SEARCH(""CDM CASH DEPOSIT"",$C978)),
      ISNUMBER(SEARCH(""CASH DEPOSIT"",$C97"&amp;"8)),
      COUNTIFS('SUMMARY DATA'!$D:$D,$C978,'SUMMARY DATA'!$B:$B,""RWS"")&lt;&gt;1
    ),
    """",
    IFERROR(TEXTJOIN(CHAR(10),TRUE,FILTER('SUMMARY DATA'!I:I,'SUMMARY DATA'!$D:$D=$C978,'SUMMARY DATA'!$B:$B=""RWS"")),"""")
  )
)"),"")</f>
        <v/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Height="1" spans="1:27">
      <c r="A979" s="2"/>
      <c r="B979" s="15"/>
      <c r="C979" s="2"/>
      <c r="D979" s="3"/>
      <c r="E979" s="16" t="str">
        <f>IFERROR(__xludf.DUMMYFUNCTION("IFERROR(
  TEXTJOIN(CHAR(10),TRUE,FILTER('SUMMARY DATA'!E:E,'SUMMARY DATA'!$A:$A=$A979,'SUMMARY DATA'!$C:$C=$B979,'SUMMARY DATA'!$B:$B=""RWS"")),
  IF(
    OR(
      ISNUMBER(SEARCH(""CDM CASH DEPOSIT"",$C979)),
      ISNUMBER(SEARCH(""CASH DEPOSIT"",$C97"&amp;"9)),
      COUNTIFS('SUMMARY DATA'!$D:$D,$C979,'SUMMARY DATA'!$B:$B,""RWS"")&lt;&gt;1
    ),
    """",
    IFERROR(TEXTJOIN(CHAR(10),TRUE,FILTER('SUMMARY DATA'!E:E,'SUMMARY DATA'!$D:$D=$C979,'SUMMARY DATA'!$B:$B=""RWS"")),"""")
  )
)"),"")</f>
        <v/>
      </c>
      <c r="F979" s="17" t="str">
        <f>IFERROR(__xludf.DUMMYFUNCTION("IFERROR(
  TEXTJOIN(CHAR(10),TRUE,FILTER('SUMMARY DATA'!F:F,'SUMMARY DATA'!$A:$A=$A979,'SUMMARY DATA'!$C:$C=$B979,'SUMMARY DATA'!$B:$B=""RWS"")),
  IF(
    OR(
      ISNUMBER(SEARCH(""CDM CASH DEPOSIT"",$C979)),
      ISNUMBER(SEARCH(""CASH DEPOSIT"",$C97"&amp;"9)),
      COUNTIFS('SUMMARY DATA'!$D:$D,$C979,'SUMMARY DATA'!$B:$B,""RWS"")&lt;&gt;1
    ),
    """",
    IFERROR(TEXTJOIN(CHAR(10),TRUE,FILTER('SUMMARY DATA'!F:F,'SUMMARY DATA'!$D:$D=$C979,'SUMMARY DATA'!$B:$B=""RWS"")),"""")
  )
)"),"")</f>
        <v/>
      </c>
      <c r="G979" s="17" t="str">
        <f>IFERROR(__xludf.DUMMYFUNCTION("IFERROR(
  TEXTJOIN(CHAR(10),TRUE,FILTER('SUMMARY DATA'!G:G,'SUMMARY DATA'!$A:$A=$A979,'SUMMARY DATA'!$C:$C=$B979,'SUMMARY DATA'!$B:$B=""RWS"")),
  IF(
    OR(
      ISNUMBER(SEARCH(""CDM CASH DEPOSIT"",$C979)),
      ISNUMBER(SEARCH(""CASH DEPOSIT"",$C97"&amp;"9)),
      COUNTIFS('SUMMARY DATA'!$D:$D,$C979,'SUMMARY DATA'!$B:$B,""RWS"")&lt;&gt;1
    ),
    """",
    IFERROR(TEXTJOIN(CHAR(10),TRUE,FILTER('SUMMARY DATA'!G:G,'SUMMARY DATA'!$D:$D=$C979,'SUMMARY DATA'!$B:$B=""RWS"")),"""")
  )
)"),"")</f>
        <v/>
      </c>
      <c r="H979" s="18" t="str">
        <f>IFERROR(__xludf.DUMMYFUNCTION("IFERROR(
  TEXTJOIN(CHAR(10),TRUE,FILTER('SUMMARY DATA'!H:H,'SUMMARY DATA'!$A:$A=$A979,'SUMMARY DATA'!$C:$C=$B979,'SUMMARY DATA'!$B:$B=""RWS"",'SUMMARY DATA'!$H:$H=$D979)),
  IF(
    OR(
      ISNUMBER(SEARCH(""CDM CASH DEPOSIT"",$C979)),
      ISNUMBER(S"&amp;"EARCH(""CASH DEPOSIT"",$C979))
    ),
    """",
    IFERROR(TEXTJOIN(CHAR(10),TRUE,FILTER('SUMMARY DATA'!H:H,'SUMMARY DATA'!$D:$D=$C979,'SUMMARY DATA'!$B:$B=""RWS"",'SUMMARY DATA'!$H:$H=$D979)),"""")
  )
)"),"")</f>
        <v/>
      </c>
      <c r="I979" s="18" t="str">
        <f>IFERROR(__xludf.DUMMYFUNCTION("IF(H979="""","""",
SUM(ARRAYFORMULA(VALUE(SPLIT(H979,CHAR(10)))))
)"),"")</f>
        <v/>
      </c>
      <c r="J979" s="17" t="str">
        <f>IFERROR(__xludf.DUMMYFUNCTION("IFERROR(
  TEXTJOIN(CHAR(10),TRUE,FILTER('SUMMARY DATA'!I:I,'SUMMARY DATA'!$A:$A=$A979,'SUMMARY DATA'!$C:$C=$B979,'SUMMARY DATA'!$B:$B=""RWS"")),
  IF(
    OR(
      ISNUMBER(SEARCH(""CDM CASH DEPOSIT"",$C979)),
      ISNUMBER(SEARCH(""CASH DEPOSIT"",$C97"&amp;"9)),
      COUNTIFS('SUMMARY DATA'!$D:$D,$C979,'SUMMARY DATA'!$B:$B,""RWS"")&lt;&gt;1
    ),
    """",
    IFERROR(TEXTJOIN(CHAR(10),TRUE,FILTER('SUMMARY DATA'!I:I,'SUMMARY DATA'!$D:$D=$C979,'SUMMARY DATA'!$B:$B=""RWS"")),"""")
  )
)"),"")</f>
        <v/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Height="1" spans="1:27">
      <c r="A980" s="2"/>
      <c r="B980" s="15"/>
      <c r="C980" s="2"/>
      <c r="D980" s="3"/>
      <c r="E980" s="16" t="str">
        <f>IFERROR(__xludf.DUMMYFUNCTION("IFERROR(
  TEXTJOIN(CHAR(10),TRUE,FILTER('SUMMARY DATA'!E:E,'SUMMARY DATA'!$A:$A=$A980,'SUMMARY DATA'!$C:$C=$B980,'SUMMARY DATA'!$B:$B=""RWS"")),
  IF(
    OR(
      ISNUMBER(SEARCH(""CDM CASH DEPOSIT"",$C980)),
      ISNUMBER(SEARCH(""CASH DEPOSIT"",$C98"&amp;"0)),
      COUNTIFS('SUMMARY DATA'!$D:$D,$C980,'SUMMARY DATA'!$B:$B,""RWS"")&lt;&gt;1
    ),
    """",
    IFERROR(TEXTJOIN(CHAR(10),TRUE,FILTER('SUMMARY DATA'!E:E,'SUMMARY DATA'!$D:$D=$C980,'SUMMARY DATA'!$B:$B=""RWS"")),"""")
  )
)"),"")</f>
        <v/>
      </c>
      <c r="F980" s="17" t="str">
        <f>IFERROR(__xludf.DUMMYFUNCTION("IFERROR(
  TEXTJOIN(CHAR(10),TRUE,FILTER('SUMMARY DATA'!F:F,'SUMMARY DATA'!$A:$A=$A980,'SUMMARY DATA'!$C:$C=$B980,'SUMMARY DATA'!$B:$B=""RWS"")),
  IF(
    OR(
      ISNUMBER(SEARCH(""CDM CASH DEPOSIT"",$C980)),
      ISNUMBER(SEARCH(""CASH DEPOSIT"",$C98"&amp;"0)),
      COUNTIFS('SUMMARY DATA'!$D:$D,$C980,'SUMMARY DATA'!$B:$B,""RWS"")&lt;&gt;1
    ),
    """",
    IFERROR(TEXTJOIN(CHAR(10),TRUE,FILTER('SUMMARY DATA'!F:F,'SUMMARY DATA'!$D:$D=$C980,'SUMMARY DATA'!$B:$B=""RWS"")),"""")
  )
)"),"")</f>
        <v/>
      </c>
      <c r="G980" s="17" t="str">
        <f>IFERROR(__xludf.DUMMYFUNCTION("IFERROR(
  TEXTJOIN(CHAR(10),TRUE,FILTER('SUMMARY DATA'!G:G,'SUMMARY DATA'!$A:$A=$A980,'SUMMARY DATA'!$C:$C=$B980,'SUMMARY DATA'!$B:$B=""RWS"")),
  IF(
    OR(
      ISNUMBER(SEARCH(""CDM CASH DEPOSIT"",$C980)),
      ISNUMBER(SEARCH(""CASH DEPOSIT"",$C98"&amp;"0)),
      COUNTIFS('SUMMARY DATA'!$D:$D,$C980,'SUMMARY DATA'!$B:$B,""RWS"")&lt;&gt;1
    ),
    """",
    IFERROR(TEXTJOIN(CHAR(10),TRUE,FILTER('SUMMARY DATA'!G:G,'SUMMARY DATA'!$D:$D=$C980,'SUMMARY DATA'!$B:$B=""RWS"")),"""")
  )
)"),"")</f>
        <v/>
      </c>
      <c r="H980" s="18" t="str">
        <f>IFERROR(__xludf.DUMMYFUNCTION("IFERROR(
  TEXTJOIN(CHAR(10),TRUE,FILTER('SUMMARY DATA'!H:H,'SUMMARY DATA'!$A:$A=$A980,'SUMMARY DATA'!$C:$C=$B980,'SUMMARY DATA'!$B:$B=""RWS"",'SUMMARY DATA'!$H:$H=$D980)),
  IF(
    OR(
      ISNUMBER(SEARCH(""CDM CASH DEPOSIT"",$C980)),
      ISNUMBER(S"&amp;"EARCH(""CASH DEPOSIT"",$C980))
    ),
    """",
    IFERROR(TEXTJOIN(CHAR(10),TRUE,FILTER('SUMMARY DATA'!H:H,'SUMMARY DATA'!$D:$D=$C980,'SUMMARY DATA'!$B:$B=""RWS"",'SUMMARY DATA'!$H:$H=$D980)),"""")
  )
)"),"")</f>
        <v/>
      </c>
      <c r="I980" s="18" t="str">
        <f>IFERROR(__xludf.DUMMYFUNCTION("IF(H980="""","""",
SUM(ARRAYFORMULA(VALUE(SPLIT(H980,CHAR(10)))))
)"),"")</f>
        <v/>
      </c>
      <c r="J980" s="17" t="str">
        <f>IFERROR(__xludf.DUMMYFUNCTION("IFERROR(
  TEXTJOIN(CHAR(10),TRUE,FILTER('SUMMARY DATA'!I:I,'SUMMARY DATA'!$A:$A=$A980,'SUMMARY DATA'!$C:$C=$B980,'SUMMARY DATA'!$B:$B=""RWS"")),
  IF(
    OR(
      ISNUMBER(SEARCH(""CDM CASH DEPOSIT"",$C980)),
      ISNUMBER(SEARCH(""CASH DEPOSIT"",$C98"&amp;"0)),
      COUNTIFS('SUMMARY DATA'!$D:$D,$C980,'SUMMARY DATA'!$B:$B,""RWS"")&lt;&gt;1
    ),
    """",
    IFERROR(TEXTJOIN(CHAR(10),TRUE,FILTER('SUMMARY DATA'!I:I,'SUMMARY DATA'!$D:$D=$C980,'SUMMARY DATA'!$B:$B=""RWS"")),"""")
  )
)"),"")</f>
        <v/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Height="1" spans="1:27">
      <c r="A981" s="2"/>
      <c r="B981" s="15"/>
      <c r="C981" s="2"/>
      <c r="D981" s="3"/>
      <c r="E981" s="16" t="str">
        <f>IFERROR(__xludf.DUMMYFUNCTION("IFERROR(
  TEXTJOIN(CHAR(10),TRUE,FILTER('SUMMARY DATA'!E:E,'SUMMARY DATA'!$A:$A=$A981,'SUMMARY DATA'!$C:$C=$B981,'SUMMARY DATA'!$B:$B=""RWS"")),
  IF(
    OR(
      ISNUMBER(SEARCH(""CDM CASH DEPOSIT"",$C981)),
      ISNUMBER(SEARCH(""CASH DEPOSIT"",$C98"&amp;"1)),
      COUNTIFS('SUMMARY DATA'!$D:$D,$C981,'SUMMARY DATA'!$B:$B,""RWS"")&lt;&gt;1
    ),
    """",
    IFERROR(TEXTJOIN(CHAR(10),TRUE,FILTER('SUMMARY DATA'!E:E,'SUMMARY DATA'!$D:$D=$C981,'SUMMARY DATA'!$B:$B=""RWS"")),"""")
  )
)"),"")</f>
        <v/>
      </c>
      <c r="F981" s="17" t="str">
        <f>IFERROR(__xludf.DUMMYFUNCTION("IFERROR(
  TEXTJOIN(CHAR(10),TRUE,FILTER('SUMMARY DATA'!F:F,'SUMMARY DATA'!$A:$A=$A981,'SUMMARY DATA'!$C:$C=$B981,'SUMMARY DATA'!$B:$B=""RWS"")),
  IF(
    OR(
      ISNUMBER(SEARCH(""CDM CASH DEPOSIT"",$C981)),
      ISNUMBER(SEARCH(""CASH DEPOSIT"",$C98"&amp;"1)),
      COUNTIFS('SUMMARY DATA'!$D:$D,$C981,'SUMMARY DATA'!$B:$B,""RWS"")&lt;&gt;1
    ),
    """",
    IFERROR(TEXTJOIN(CHAR(10),TRUE,FILTER('SUMMARY DATA'!F:F,'SUMMARY DATA'!$D:$D=$C981,'SUMMARY DATA'!$B:$B=""RWS"")),"""")
  )
)"),"")</f>
        <v/>
      </c>
      <c r="G981" s="17" t="str">
        <f>IFERROR(__xludf.DUMMYFUNCTION("IFERROR(
  TEXTJOIN(CHAR(10),TRUE,FILTER('SUMMARY DATA'!G:G,'SUMMARY DATA'!$A:$A=$A981,'SUMMARY DATA'!$C:$C=$B981,'SUMMARY DATA'!$B:$B=""RWS"")),
  IF(
    OR(
      ISNUMBER(SEARCH(""CDM CASH DEPOSIT"",$C981)),
      ISNUMBER(SEARCH(""CASH DEPOSIT"",$C98"&amp;"1)),
      COUNTIFS('SUMMARY DATA'!$D:$D,$C981,'SUMMARY DATA'!$B:$B,""RWS"")&lt;&gt;1
    ),
    """",
    IFERROR(TEXTJOIN(CHAR(10),TRUE,FILTER('SUMMARY DATA'!G:G,'SUMMARY DATA'!$D:$D=$C981,'SUMMARY DATA'!$B:$B=""RWS"")),"""")
  )
)"),"")</f>
        <v/>
      </c>
      <c r="H981" s="18" t="str">
        <f>IFERROR(__xludf.DUMMYFUNCTION("IFERROR(
  TEXTJOIN(CHAR(10),TRUE,FILTER('SUMMARY DATA'!H:H,'SUMMARY DATA'!$A:$A=$A981,'SUMMARY DATA'!$C:$C=$B981,'SUMMARY DATA'!$B:$B=""RWS"",'SUMMARY DATA'!$H:$H=$D981)),
  IF(
    OR(
      ISNUMBER(SEARCH(""CDM CASH DEPOSIT"",$C981)),
      ISNUMBER(S"&amp;"EARCH(""CASH DEPOSIT"",$C981))
    ),
    """",
    IFERROR(TEXTJOIN(CHAR(10),TRUE,FILTER('SUMMARY DATA'!H:H,'SUMMARY DATA'!$D:$D=$C981,'SUMMARY DATA'!$B:$B=""RWS"",'SUMMARY DATA'!$H:$H=$D981)),"""")
  )
)"),"")</f>
        <v/>
      </c>
      <c r="I981" s="18" t="str">
        <f>IFERROR(__xludf.DUMMYFUNCTION("IF(H981="""","""",
SUM(ARRAYFORMULA(VALUE(SPLIT(H981,CHAR(10)))))
)"),"")</f>
        <v/>
      </c>
      <c r="J981" s="17" t="str">
        <f>IFERROR(__xludf.DUMMYFUNCTION("IFERROR(
  TEXTJOIN(CHAR(10),TRUE,FILTER('SUMMARY DATA'!I:I,'SUMMARY DATA'!$A:$A=$A981,'SUMMARY DATA'!$C:$C=$B981,'SUMMARY DATA'!$B:$B=""RWS"")),
  IF(
    OR(
      ISNUMBER(SEARCH(""CDM CASH DEPOSIT"",$C981)),
      ISNUMBER(SEARCH(""CASH DEPOSIT"",$C98"&amp;"1)),
      COUNTIFS('SUMMARY DATA'!$D:$D,$C981,'SUMMARY DATA'!$B:$B,""RWS"")&lt;&gt;1
    ),
    """",
    IFERROR(TEXTJOIN(CHAR(10),TRUE,FILTER('SUMMARY DATA'!I:I,'SUMMARY DATA'!$D:$D=$C981,'SUMMARY DATA'!$B:$B=""RWS"")),"""")
  )
)"),"")</f>
        <v/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Height="1" spans="1:27">
      <c r="A982" s="2"/>
      <c r="B982" s="15"/>
      <c r="C982" s="2"/>
      <c r="D982" s="3"/>
      <c r="E982" s="16" t="str">
        <f>IFERROR(__xludf.DUMMYFUNCTION("IFERROR(
  TEXTJOIN(CHAR(10),TRUE,FILTER('SUMMARY DATA'!E:E,'SUMMARY DATA'!$A:$A=$A982,'SUMMARY DATA'!$C:$C=$B982,'SUMMARY DATA'!$B:$B=""RWS"")),
  IF(
    OR(
      ISNUMBER(SEARCH(""CDM CASH DEPOSIT"",$C982)),
      ISNUMBER(SEARCH(""CASH DEPOSIT"",$C98"&amp;"2)),
      COUNTIFS('SUMMARY DATA'!$D:$D,$C982,'SUMMARY DATA'!$B:$B,""RWS"")&lt;&gt;1
    ),
    """",
    IFERROR(TEXTJOIN(CHAR(10),TRUE,FILTER('SUMMARY DATA'!E:E,'SUMMARY DATA'!$D:$D=$C982,'SUMMARY DATA'!$B:$B=""RWS"")),"""")
  )
)"),"")</f>
        <v/>
      </c>
      <c r="F982" s="17" t="str">
        <f>IFERROR(__xludf.DUMMYFUNCTION("IFERROR(
  TEXTJOIN(CHAR(10),TRUE,FILTER('SUMMARY DATA'!F:F,'SUMMARY DATA'!$A:$A=$A982,'SUMMARY DATA'!$C:$C=$B982,'SUMMARY DATA'!$B:$B=""RWS"")),
  IF(
    OR(
      ISNUMBER(SEARCH(""CDM CASH DEPOSIT"",$C982)),
      ISNUMBER(SEARCH(""CASH DEPOSIT"",$C98"&amp;"2)),
      COUNTIFS('SUMMARY DATA'!$D:$D,$C982,'SUMMARY DATA'!$B:$B,""RWS"")&lt;&gt;1
    ),
    """",
    IFERROR(TEXTJOIN(CHAR(10),TRUE,FILTER('SUMMARY DATA'!F:F,'SUMMARY DATA'!$D:$D=$C982,'SUMMARY DATA'!$B:$B=""RWS"")),"""")
  )
)"),"")</f>
        <v/>
      </c>
      <c r="G982" s="17" t="str">
        <f>IFERROR(__xludf.DUMMYFUNCTION("IFERROR(
  TEXTJOIN(CHAR(10),TRUE,FILTER('SUMMARY DATA'!G:G,'SUMMARY DATA'!$A:$A=$A982,'SUMMARY DATA'!$C:$C=$B982,'SUMMARY DATA'!$B:$B=""RWS"")),
  IF(
    OR(
      ISNUMBER(SEARCH(""CDM CASH DEPOSIT"",$C982)),
      ISNUMBER(SEARCH(""CASH DEPOSIT"",$C98"&amp;"2)),
      COUNTIFS('SUMMARY DATA'!$D:$D,$C982,'SUMMARY DATA'!$B:$B,""RWS"")&lt;&gt;1
    ),
    """",
    IFERROR(TEXTJOIN(CHAR(10),TRUE,FILTER('SUMMARY DATA'!G:G,'SUMMARY DATA'!$D:$D=$C982,'SUMMARY DATA'!$B:$B=""RWS"")),"""")
  )
)"),"")</f>
        <v/>
      </c>
      <c r="H982" s="18" t="str">
        <f>IFERROR(__xludf.DUMMYFUNCTION("IFERROR(
  TEXTJOIN(CHAR(10),TRUE,FILTER('SUMMARY DATA'!H:H,'SUMMARY DATA'!$A:$A=$A982,'SUMMARY DATA'!$C:$C=$B982,'SUMMARY DATA'!$B:$B=""RWS"",'SUMMARY DATA'!$H:$H=$D982)),
  IF(
    OR(
      ISNUMBER(SEARCH(""CDM CASH DEPOSIT"",$C982)),
      ISNUMBER(S"&amp;"EARCH(""CASH DEPOSIT"",$C982))
    ),
    """",
    IFERROR(TEXTJOIN(CHAR(10),TRUE,FILTER('SUMMARY DATA'!H:H,'SUMMARY DATA'!$D:$D=$C982,'SUMMARY DATA'!$B:$B=""RWS"",'SUMMARY DATA'!$H:$H=$D982)),"""")
  )
)"),"")</f>
        <v/>
      </c>
      <c r="I982" s="18" t="str">
        <f>IFERROR(__xludf.DUMMYFUNCTION("IF(H982="""","""",
SUM(ARRAYFORMULA(VALUE(SPLIT(H982,CHAR(10)))))
)"),"")</f>
        <v/>
      </c>
      <c r="J982" s="17" t="str">
        <f>IFERROR(__xludf.DUMMYFUNCTION("IFERROR(
  TEXTJOIN(CHAR(10),TRUE,FILTER('SUMMARY DATA'!I:I,'SUMMARY DATA'!$A:$A=$A982,'SUMMARY DATA'!$C:$C=$B982,'SUMMARY DATA'!$B:$B=""RWS"")),
  IF(
    OR(
      ISNUMBER(SEARCH(""CDM CASH DEPOSIT"",$C982)),
      ISNUMBER(SEARCH(""CASH DEPOSIT"",$C98"&amp;"2)),
      COUNTIFS('SUMMARY DATA'!$D:$D,$C982,'SUMMARY DATA'!$B:$B,""RWS"")&lt;&gt;1
    ),
    """",
    IFERROR(TEXTJOIN(CHAR(10),TRUE,FILTER('SUMMARY DATA'!I:I,'SUMMARY DATA'!$D:$D=$C982,'SUMMARY DATA'!$B:$B=""RWS"")),"""")
  )
)"),"")</f>
        <v/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Height="1" spans="1:27">
      <c r="A983" s="2"/>
      <c r="B983" s="15"/>
      <c r="C983" s="2"/>
      <c r="D983" s="3"/>
      <c r="E983" s="16" t="str">
        <f>IFERROR(__xludf.DUMMYFUNCTION("IFERROR(
  TEXTJOIN(CHAR(10),TRUE,FILTER('SUMMARY DATA'!E:E,'SUMMARY DATA'!$A:$A=$A983,'SUMMARY DATA'!$C:$C=$B983,'SUMMARY DATA'!$B:$B=""RWS"")),
  IF(
    OR(
      ISNUMBER(SEARCH(""CDM CASH DEPOSIT"",$C983)),
      ISNUMBER(SEARCH(""CASH DEPOSIT"",$C98"&amp;"3)),
      COUNTIFS('SUMMARY DATA'!$D:$D,$C983,'SUMMARY DATA'!$B:$B,""RWS"")&lt;&gt;1
    ),
    """",
    IFERROR(TEXTJOIN(CHAR(10),TRUE,FILTER('SUMMARY DATA'!E:E,'SUMMARY DATA'!$D:$D=$C983,'SUMMARY DATA'!$B:$B=""RWS"")),"""")
  )
)"),"")</f>
        <v/>
      </c>
      <c r="F983" s="17" t="str">
        <f>IFERROR(__xludf.DUMMYFUNCTION("IFERROR(
  TEXTJOIN(CHAR(10),TRUE,FILTER('SUMMARY DATA'!F:F,'SUMMARY DATA'!$A:$A=$A983,'SUMMARY DATA'!$C:$C=$B983,'SUMMARY DATA'!$B:$B=""RWS"")),
  IF(
    OR(
      ISNUMBER(SEARCH(""CDM CASH DEPOSIT"",$C983)),
      ISNUMBER(SEARCH(""CASH DEPOSIT"",$C98"&amp;"3)),
      COUNTIFS('SUMMARY DATA'!$D:$D,$C983,'SUMMARY DATA'!$B:$B,""RWS"")&lt;&gt;1
    ),
    """",
    IFERROR(TEXTJOIN(CHAR(10),TRUE,FILTER('SUMMARY DATA'!F:F,'SUMMARY DATA'!$D:$D=$C983,'SUMMARY DATA'!$B:$B=""RWS"")),"""")
  )
)"),"")</f>
        <v/>
      </c>
      <c r="G983" s="17" t="str">
        <f>IFERROR(__xludf.DUMMYFUNCTION("IFERROR(
  TEXTJOIN(CHAR(10),TRUE,FILTER('SUMMARY DATA'!G:G,'SUMMARY DATA'!$A:$A=$A983,'SUMMARY DATA'!$C:$C=$B983,'SUMMARY DATA'!$B:$B=""RWS"")),
  IF(
    OR(
      ISNUMBER(SEARCH(""CDM CASH DEPOSIT"",$C983)),
      ISNUMBER(SEARCH(""CASH DEPOSIT"",$C98"&amp;"3)),
      COUNTIFS('SUMMARY DATA'!$D:$D,$C983,'SUMMARY DATA'!$B:$B,""RWS"")&lt;&gt;1
    ),
    """",
    IFERROR(TEXTJOIN(CHAR(10),TRUE,FILTER('SUMMARY DATA'!G:G,'SUMMARY DATA'!$D:$D=$C983,'SUMMARY DATA'!$B:$B=""RWS"")),"""")
  )
)"),"")</f>
        <v/>
      </c>
      <c r="H983" s="18" t="str">
        <f>IFERROR(__xludf.DUMMYFUNCTION("IFERROR(
  TEXTJOIN(CHAR(10),TRUE,FILTER('SUMMARY DATA'!H:H,'SUMMARY DATA'!$A:$A=$A983,'SUMMARY DATA'!$C:$C=$B983,'SUMMARY DATA'!$B:$B=""RWS"",'SUMMARY DATA'!$H:$H=$D983)),
  IF(
    OR(
      ISNUMBER(SEARCH(""CDM CASH DEPOSIT"",$C983)),
      ISNUMBER(S"&amp;"EARCH(""CASH DEPOSIT"",$C983))
    ),
    """",
    IFERROR(TEXTJOIN(CHAR(10),TRUE,FILTER('SUMMARY DATA'!H:H,'SUMMARY DATA'!$D:$D=$C983,'SUMMARY DATA'!$B:$B=""RWS"",'SUMMARY DATA'!$H:$H=$D983)),"""")
  )
)"),"")</f>
        <v/>
      </c>
      <c r="I983" s="18" t="str">
        <f>IFERROR(__xludf.DUMMYFUNCTION("IF(H983="""","""",
SUM(ARRAYFORMULA(VALUE(SPLIT(H983,CHAR(10)))))
)"),"")</f>
        <v/>
      </c>
      <c r="J983" s="17" t="str">
        <f>IFERROR(__xludf.DUMMYFUNCTION("IFERROR(
  TEXTJOIN(CHAR(10),TRUE,FILTER('SUMMARY DATA'!I:I,'SUMMARY DATA'!$A:$A=$A983,'SUMMARY DATA'!$C:$C=$B983,'SUMMARY DATA'!$B:$B=""RWS"")),
  IF(
    OR(
      ISNUMBER(SEARCH(""CDM CASH DEPOSIT"",$C983)),
      ISNUMBER(SEARCH(""CASH DEPOSIT"",$C98"&amp;"3)),
      COUNTIFS('SUMMARY DATA'!$D:$D,$C983,'SUMMARY DATA'!$B:$B,""RWS"")&lt;&gt;1
    ),
    """",
    IFERROR(TEXTJOIN(CHAR(10),TRUE,FILTER('SUMMARY DATA'!I:I,'SUMMARY DATA'!$D:$D=$C983,'SUMMARY DATA'!$B:$B=""RWS"")),"""")
  )
)"),"")</f>
        <v/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Height="1" spans="1:27">
      <c r="A984" s="2"/>
      <c r="B984" s="15"/>
      <c r="C984" s="2"/>
      <c r="D984" s="3"/>
      <c r="E984" s="16" t="str">
        <f>IFERROR(__xludf.DUMMYFUNCTION("IFERROR(
  TEXTJOIN(CHAR(10),TRUE,FILTER('SUMMARY DATA'!E:E,'SUMMARY DATA'!$A:$A=$A984,'SUMMARY DATA'!$C:$C=$B984,'SUMMARY DATA'!$B:$B=""RWS"")),
  IF(
    OR(
      ISNUMBER(SEARCH(""CDM CASH DEPOSIT"",$C984)),
      ISNUMBER(SEARCH(""CASH DEPOSIT"",$C98"&amp;"4)),
      COUNTIFS('SUMMARY DATA'!$D:$D,$C984,'SUMMARY DATA'!$B:$B,""RWS"")&lt;&gt;1
    ),
    """",
    IFERROR(TEXTJOIN(CHAR(10),TRUE,FILTER('SUMMARY DATA'!E:E,'SUMMARY DATA'!$D:$D=$C984,'SUMMARY DATA'!$B:$B=""RWS"")),"""")
  )
)"),"")</f>
        <v/>
      </c>
      <c r="F984" s="17" t="str">
        <f>IFERROR(__xludf.DUMMYFUNCTION("IFERROR(
  TEXTJOIN(CHAR(10),TRUE,FILTER('SUMMARY DATA'!F:F,'SUMMARY DATA'!$A:$A=$A984,'SUMMARY DATA'!$C:$C=$B984,'SUMMARY DATA'!$B:$B=""RWS"")),
  IF(
    OR(
      ISNUMBER(SEARCH(""CDM CASH DEPOSIT"",$C984)),
      ISNUMBER(SEARCH(""CASH DEPOSIT"",$C98"&amp;"4)),
      COUNTIFS('SUMMARY DATA'!$D:$D,$C984,'SUMMARY DATA'!$B:$B,""RWS"")&lt;&gt;1
    ),
    """",
    IFERROR(TEXTJOIN(CHAR(10),TRUE,FILTER('SUMMARY DATA'!F:F,'SUMMARY DATA'!$D:$D=$C984,'SUMMARY DATA'!$B:$B=""RWS"")),"""")
  )
)"),"")</f>
        <v/>
      </c>
      <c r="G984" s="17" t="str">
        <f>IFERROR(__xludf.DUMMYFUNCTION("IFERROR(
  TEXTJOIN(CHAR(10),TRUE,FILTER('SUMMARY DATA'!G:G,'SUMMARY DATA'!$A:$A=$A984,'SUMMARY DATA'!$C:$C=$B984,'SUMMARY DATA'!$B:$B=""RWS"")),
  IF(
    OR(
      ISNUMBER(SEARCH(""CDM CASH DEPOSIT"",$C984)),
      ISNUMBER(SEARCH(""CASH DEPOSIT"",$C98"&amp;"4)),
      COUNTIFS('SUMMARY DATA'!$D:$D,$C984,'SUMMARY DATA'!$B:$B,""RWS"")&lt;&gt;1
    ),
    """",
    IFERROR(TEXTJOIN(CHAR(10),TRUE,FILTER('SUMMARY DATA'!G:G,'SUMMARY DATA'!$D:$D=$C984,'SUMMARY DATA'!$B:$B=""RWS"")),"""")
  )
)"),"")</f>
        <v/>
      </c>
      <c r="H984" s="18" t="str">
        <f>IFERROR(__xludf.DUMMYFUNCTION("IFERROR(
  TEXTJOIN(CHAR(10),TRUE,FILTER('SUMMARY DATA'!H:H,'SUMMARY DATA'!$A:$A=$A984,'SUMMARY DATA'!$C:$C=$B984,'SUMMARY DATA'!$B:$B=""RWS"",'SUMMARY DATA'!$H:$H=$D984)),
  IF(
    OR(
      ISNUMBER(SEARCH(""CDM CASH DEPOSIT"",$C984)),
      ISNUMBER(S"&amp;"EARCH(""CASH DEPOSIT"",$C984))
    ),
    """",
    IFERROR(TEXTJOIN(CHAR(10),TRUE,FILTER('SUMMARY DATA'!H:H,'SUMMARY DATA'!$D:$D=$C984,'SUMMARY DATA'!$B:$B=""RWS"",'SUMMARY DATA'!$H:$H=$D984)),"""")
  )
)"),"")</f>
        <v/>
      </c>
      <c r="I984" s="18" t="str">
        <f>IFERROR(__xludf.DUMMYFUNCTION("IF(H984="""","""",
SUM(ARRAYFORMULA(VALUE(SPLIT(H984,CHAR(10)))))
)"),"")</f>
        <v/>
      </c>
      <c r="J984" s="17" t="str">
        <f>IFERROR(__xludf.DUMMYFUNCTION("IFERROR(
  TEXTJOIN(CHAR(10),TRUE,FILTER('SUMMARY DATA'!I:I,'SUMMARY DATA'!$A:$A=$A984,'SUMMARY DATA'!$C:$C=$B984,'SUMMARY DATA'!$B:$B=""RWS"")),
  IF(
    OR(
      ISNUMBER(SEARCH(""CDM CASH DEPOSIT"",$C984)),
      ISNUMBER(SEARCH(""CASH DEPOSIT"",$C98"&amp;"4)),
      COUNTIFS('SUMMARY DATA'!$D:$D,$C984,'SUMMARY DATA'!$B:$B,""RWS"")&lt;&gt;1
    ),
    """",
    IFERROR(TEXTJOIN(CHAR(10),TRUE,FILTER('SUMMARY DATA'!I:I,'SUMMARY DATA'!$D:$D=$C984,'SUMMARY DATA'!$B:$B=""RWS"")),"""")
  )
)"),"")</f>
        <v/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Height="1" spans="1:27">
      <c r="A985" s="2"/>
      <c r="B985" s="15"/>
      <c r="C985" s="2"/>
      <c r="D985" s="3"/>
      <c r="E985" s="16" t="str">
        <f>IFERROR(__xludf.DUMMYFUNCTION("IFERROR(
  TEXTJOIN(CHAR(10),TRUE,FILTER('SUMMARY DATA'!E:E,'SUMMARY DATA'!$A:$A=$A985,'SUMMARY DATA'!$C:$C=$B985,'SUMMARY DATA'!$B:$B=""RWS"")),
  IF(
    OR(
      ISNUMBER(SEARCH(""CDM CASH DEPOSIT"",$C985)),
      ISNUMBER(SEARCH(""CASH DEPOSIT"",$C98"&amp;"5)),
      COUNTIFS('SUMMARY DATA'!$D:$D,$C985,'SUMMARY DATA'!$B:$B,""RWS"")&lt;&gt;1
    ),
    """",
    IFERROR(TEXTJOIN(CHAR(10),TRUE,FILTER('SUMMARY DATA'!E:E,'SUMMARY DATA'!$D:$D=$C985,'SUMMARY DATA'!$B:$B=""RWS"")),"""")
  )
)"),"")</f>
        <v/>
      </c>
      <c r="F985" s="17" t="str">
        <f>IFERROR(__xludf.DUMMYFUNCTION("IFERROR(
  TEXTJOIN(CHAR(10),TRUE,FILTER('SUMMARY DATA'!F:F,'SUMMARY DATA'!$A:$A=$A985,'SUMMARY DATA'!$C:$C=$B985,'SUMMARY DATA'!$B:$B=""RWS"")),
  IF(
    OR(
      ISNUMBER(SEARCH(""CDM CASH DEPOSIT"",$C985)),
      ISNUMBER(SEARCH(""CASH DEPOSIT"",$C98"&amp;"5)),
      COUNTIFS('SUMMARY DATA'!$D:$D,$C985,'SUMMARY DATA'!$B:$B,""RWS"")&lt;&gt;1
    ),
    """",
    IFERROR(TEXTJOIN(CHAR(10),TRUE,FILTER('SUMMARY DATA'!F:F,'SUMMARY DATA'!$D:$D=$C985,'SUMMARY DATA'!$B:$B=""RWS"")),"""")
  )
)"),"")</f>
        <v/>
      </c>
      <c r="G985" s="17" t="str">
        <f>IFERROR(__xludf.DUMMYFUNCTION("IFERROR(
  TEXTJOIN(CHAR(10),TRUE,FILTER('SUMMARY DATA'!G:G,'SUMMARY DATA'!$A:$A=$A985,'SUMMARY DATA'!$C:$C=$B985,'SUMMARY DATA'!$B:$B=""RWS"")),
  IF(
    OR(
      ISNUMBER(SEARCH(""CDM CASH DEPOSIT"",$C985)),
      ISNUMBER(SEARCH(""CASH DEPOSIT"",$C98"&amp;"5)),
      COUNTIFS('SUMMARY DATA'!$D:$D,$C985,'SUMMARY DATA'!$B:$B,""RWS"")&lt;&gt;1
    ),
    """",
    IFERROR(TEXTJOIN(CHAR(10),TRUE,FILTER('SUMMARY DATA'!G:G,'SUMMARY DATA'!$D:$D=$C985,'SUMMARY DATA'!$B:$B=""RWS"")),"""")
  )
)"),"")</f>
        <v/>
      </c>
      <c r="H985" s="18" t="str">
        <f>IFERROR(__xludf.DUMMYFUNCTION("IFERROR(
  TEXTJOIN(CHAR(10),TRUE,FILTER('SUMMARY DATA'!H:H,'SUMMARY DATA'!$A:$A=$A985,'SUMMARY DATA'!$C:$C=$B985,'SUMMARY DATA'!$B:$B=""RWS"",'SUMMARY DATA'!$H:$H=$D985)),
  IF(
    OR(
      ISNUMBER(SEARCH(""CDM CASH DEPOSIT"",$C985)),
      ISNUMBER(S"&amp;"EARCH(""CASH DEPOSIT"",$C985))
    ),
    """",
    IFERROR(TEXTJOIN(CHAR(10),TRUE,FILTER('SUMMARY DATA'!H:H,'SUMMARY DATA'!$D:$D=$C985,'SUMMARY DATA'!$B:$B=""RWS"",'SUMMARY DATA'!$H:$H=$D985)),"""")
  )
)"),"")</f>
        <v/>
      </c>
      <c r="I985" s="18" t="str">
        <f>IFERROR(__xludf.DUMMYFUNCTION("IF(H985="""","""",
SUM(ARRAYFORMULA(VALUE(SPLIT(H985,CHAR(10)))))
)"),"")</f>
        <v/>
      </c>
      <c r="J985" s="17" t="str">
        <f>IFERROR(__xludf.DUMMYFUNCTION("IFERROR(
  TEXTJOIN(CHAR(10),TRUE,FILTER('SUMMARY DATA'!I:I,'SUMMARY DATA'!$A:$A=$A985,'SUMMARY DATA'!$C:$C=$B985,'SUMMARY DATA'!$B:$B=""RWS"")),
  IF(
    OR(
      ISNUMBER(SEARCH(""CDM CASH DEPOSIT"",$C985)),
      ISNUMBER(SEARCH(""CASH DEPOSIT"",$C98"&amp;"5)),
      COUNTIFS('SUMMARY DATA'!$D:$D,$C985,'SUMMARY DATA'!$B:$B,""RWS"")&lt;&gt;1
    ),
    """",
    IFERROR(TEXTJOIN(CHAR(10),TRUE,FILTER('SUMMARY DATA'!I:I,'SUMMARY DATA'!$D:$D=$C985,'SUMMARY DATA'!$B:$B=""RWS"")),"""")
  )
)"),"")</f>
        <v/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Height="1" spans="1:27">
      <c r="A986" s="2"/>
      <c r="B986" s="15"/>
      <c r="C986" s="2"/>
      <c r="D986" s="3"/>
      <c r="E986" s="16" t="str">
        <f>IFERROR(__xludf.DUMMYFUNCTION("IFERROR(
  TEXTJOIN(CHAR(10),TRUE,FILTER('SUMMARY DATA'!E:E,'SUMMARY DATA'!$A:$A=$A986,'SUMMARY DATA'!$C:$C=$B986,'SUMMARY DATA'!$B:$B=""RWS"")),
  IF(
    OR(
      ISNUMBER(SEARCH(""CDM CASH DEPOSIT"",$C986)),
      ISNUMBER(SEARCH(""CASH DEPOSIT"",$C98"&amp;"6)),
      COUNTIFS('SUMMARY DATA'!$D:$D,$C986,'SUMMARY DATA'!$B:$B,""RWS"")&lt;&gt;1
    ),
    """",
    IFERROR(TEXTJOIN(CHAR(10),TRUE,FILTER('SUMMARY DATA'!E:E,'SUMMARY DATA'!$D:$D=$C986,'SUMMARY DATA'!$B:$B=""RWS"")),"""")
  )
)"),"")</f>
        <v/>
      </c>
      <c r="F986" s="17" t="str">
        <f>IFERROR(__xludf.DUMMYFUNCTION("IFERROR(
  TEXTJOIN(CHAR(10),TRUE,FILTER('SUMMARY DATA'!F:F,'SUMMARY DATA'!$A:$A=$A986,'SUMMARY DATA'!$C:$C=$B986,'SUMMARY DATA'!$B:$B=""RWS"")),
  IF(
    OR(
      ISNUMBER(SEARCH(""CDM CASH DEPOSIT"",$C986)),
      ISNUMBER(SEARCH(""CASH DEPOSIT"",$C98"&amp;"6)),
      COUNTIFS('SUMMARY DATA'!$D:$D,$C986,'SUMMARY DATA'!$B:$B,""RWS"")&lt;&gt;1
    ),
    """",
    IFERROR(TEXTJOIN(CHAR(10),TRUE,FILTER('SUMMARY DATA'!F:F,'SUMMARY DATA'!$D:$D=$C986,'SUMMARY DATA'!$B:$B=""RWS"")),"""")
  )
)"),"")</f>
        <v/>
      </c>
      <c r="G986" s="17" t="str">
        <f>IFERROR(__xludf.DUMMYFUNCTION("IFERROR(
  TEXTJOIN(CHAR(10),TRUE,FILTER('SUMMARY DATA'!G:G,'SUMMARY DATA'!$A:$A=$A986,'SUMMARY DATA'!$C:$C=$B986,'SUMMARY DATA'!$B:$B=""RWS"")),
  IF(
    OR(
      ISNUMBER(SEARCH(""CDM CASH DEPOSIT"",$C986)),
      ISNUMBER(SEARCH(""CASH DEPOSIT"",$C98"&amp;"6)),
      COUNTIFS('SUMMARY DATA'!$D:$D,$C986,'SUMMARY DATA'!$B:$B,""RWS"")&lt;&gt;1
    ),
    """",
    IFERROR(TEXTJOIN(CHAR(10),TRUE,FILTER('SUMMARY DATA'!G:G,'SUMMARY DATA'!$D:$D=$C986,'SUMMARY DATA'!$B:$B=""RWS"")),"""")
  )
)"),"")</f>
        <v/>
      </c>
      <c r="H986" s="18" t="str">
        <f>IFERROR(__xludf.DUMMYFUNCTION("IFERROR(
  TEXTJOIN(CHAR(10),TRUE,FILTER('SUMMARY DATA'!H:H,'SUMMARY DATA'!$A:$A=$A986,'SUMMARY DATA'!$C:$C=$B986,'SUMMARY DATA'!$B:$B=""RWS"",'SUMMARY DATA'!$H:$H=$D986)),
  IF(
    OR(
      ISNUMBER(SEARCH(""CDM CASH DEPOSIT"",$C986)),
      ISNUMBER(S"&amp;"EARCH(""CASH DEPOSIT"",$C986))
    ),
    """",
    IFERROR(TEXTJOIN(CHAR(10),TRUE,FILTER('SUMMARY DATA'!H:H,'SUMMARY DATA'!$D:$D=$C986,'SUMMARY DATA'!$B:$B=""RWS"",'SUMMARY DATA'!$H:$H=$D986)),"""")
  )
)"),"")</f>
        <v/>
      </c>
      <c r="I986" s="18" t="str">
        <f>IFERROR(__xludf.DUMMYFUNCTION("IF(H986="""","""",
SUM(ARRAYFORMULA(VALUE(SPLIT(H986,CHAR(10)))))
)"),"")</f>
        <v/>
      </c>
      <c r="J986" s="17" t="str">
        <f>IFERROR(__xludf.DUMMYFUNCTION("IFERROR(
  TEXTJOIN(CHAR(10),TRUE,FILTER('SUMMARY DATA'!I:I,'SUMMARY DATA'!$A:$A=$A986,'SUMMARY DATA'!$C:$C=$B986,'SUMMARY DATA'!$B:$B=""RWS"")),
  IF(
    OR(
      ISNUMBER(SEARCH(""CDM CASH DEPOSIT"",$C986)),
      ISNUMBER(SEARCH(""CASH DEPOSIT"",$C98"&amp;"6)),
      COUNTIFS('SUMMARY DATA'!$D:$D,$C986,'SUMMARY DATA'!$B:$B,""RWS"")&lt;&gt;1
    ),
    """",
    IFERROR(TEXTJOIN(CHAR(10),TRUE,FILTER('SUMMARY DATA'!I:I,'SUMMARY DATA'!$D:$D=$C986,'SUMMARY DATA'!$B:$B=""RWS"")),"""")
  )
)"),"")</f>
        <v/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Height="1" spans="1:27">
      <c r="A987" s="2"/>
      <c r="B987" s="15"/>
      <c r="C987" s="2"/>
      <c r="D987" s="3"/>
      <c r="E987" s="16" t="str">
        <f>IFERROR(__xludf.DUMMYFUNCTION("IFERROR(
  TEXTJOIN(CHAR(10),TRUE,FILTER('SUMMARY DATA'!E:E,'SUMMARY DATA'!$A:$A=$A987,'SUMMARY DATA'!$C:$C=$B987,'SUMMARY DATA'!$B:$B=""RWS"")),
  IF(
    OR(
      ISNUMBER(SEARCH(""CDM CASH DEPOSIT"",$C987)),
      ISNUMBER(SEARCH(""CASH DEPOSIT"",$C98"&amp;"7)),
      COUNTIFS('SUMMARY DATA'!$D:$D,$C987,'SUMMARY DATA'!$B:$B,""RWS"")&lt;&gt;1
    ),
    """",
    IFERROR(TEXTJOIN(CHAR(10),TRUE,FILTER('SUMMARY DATA'!E:E,'SUMMARY DATA'!$D:$D=$C987,'SUMMARY DATA'!$B:$B=""RWS"")),"""")
  )
)"),"")</f>
        <v/>
      </c>
      <c r="F987" s="17" t="str">
        <f>IFERROR(__xludf.DUMMYFUNCTION("IFERROR(
  TEXTJOIN(CHAR(10),TRUE,FILTER('SUMMARY DATA'!F:F,'SUMMARY DATA'!$A:$A=$A987,'SUMMARY DATA'!$C:$C=$B987,'SUMMARY DATA'!$B:$B=""RWS"")),
  IF(
    OR(
      ISNUMBER(SEARCH(""CDM CASH DEPOSIT"",$C987)),
      ISNUMBER(SEARCH(""CASH DEPOSIT"",$C98"&amp;"7)),
      COUNTIFS('SUMMARY DATA'!$D:$D,$C987,'SUMMARY DATA'!$B:$B,""RWS"")&lt;&gt;1
    ),
    """",
    IFERROR(TEXTJOIN(CHAR(10),TRUE,FILTER('SUMMARY DATA'!F:F,'SUMMARY DATA'!$D:$D=$C987,'SUMMARY DATA'!$B:$B=""RWS"")),"""")
  )
)"),"")</f>
        <v/>
      </c>
      <c r="G987" s="17" t="str">
        <f>IFERROR(__xludf.DUMMYFUNCTION("IFERROR(
  TEXTJOIN(CHAR(10),TRUE,FILTER('SUMMARY DATA'!G:G,'SUMMARY DATA'!$A:$A=$A987,'SUMMARY DATA'!$C:$C=$B987,'SUMMARY DATA'!$B:$B=""RWS"")),
  IF(
    OR(
      ISNUMBER(SEARCH(""CDM CASH DEPOSIT"",$C987)),
      ISNUMBER(SEARCH(""CASH DEPOSIT"",$C98"&amp;"7)),
      COUNTIFS('SUMMARY DATA'!$D:$D,$C987,'SUMMARY DATA'!$B:$B,""RWS"")&lt;&gt;1
    ),
    """",
    IFERROR(TEXTJOIN(CHAR(10),TRUE,FILTER('SUMMARY DATA'!G:G,'SUMMARY DATA'!$D:$D=$C987,'SUMMARY DATA'!$B:$B=""RWS"")),"""")
  )
)"),"")</f>
        <v/>
      </c>
      <c r="H987" s="18" t="str">
        <f>IFERROR(__xludf.DUMMYFUNCTION("IFERROR(
  TEXTJOIN(CHAR(10),TRUE,FILTER('SUMMARY DATA'!H:H,'SUMMARY DATA'!$A:$A=$A987,'SUMMARY DATA'!$C:$C=$B987,'SUMMARY DATA'!$B:$B=""RWS"",'SUMMARY DATA'!$H:$H=$D987)),
  IF(
    OR(
      ISNUMBER(SEARCH(""CDM CASH DEPOSIT"",$C987)),
      ISNUMBER(S"&amp;"EARCH(""CASH DEPOSIT"",$C987))
    ),
    """",
    IFERROR(TEXTJOIN(CHAR(10),TRUE,FILTER('SUMMARY DATA'!H:H,'SUMMARY DATA'!$D:$D=$C987,'SUMMARY DATA'!$B:$B=""RWS"",'SUMMARY DATA'!$H:$H=$D987)),"""")
  )
)"),"")</f>
        <v/>
      </c>
      <c r="I987" s="18" t="str">
        <f>IFERROR(__xludf.DUMMYFUNCTION("IF(H987="""","""",
SUM(ARRAYFORMULA(VALUE(SPLIT(H987,CHAR(10)))))
)"),"")</f>
        <v/>
      </c>
      <c r="J987" s="17" t="str">
        <f>IFERROR(__xludf.DUMMYFUNCTION("IFERROR(
  TEXTJOIN(CHAR(10),TRUE,FILTER('SUMMARY DATA'!I:I,'SUMMARY DATA'!$A:$A=$A987,'SUMMARY DATA'!$C:$C=$B987,'SUMMARY DATA'!$B:$B=""RWS"")),
  IF(
    OR(
      ISNUMBER(SEARCH(""CDM CASH DEPOSIT"",$C987)),
      ISNUMBER(SEARCH(""CASH DEPOSIT"",$C98"&amp;"7)),
      COUNTIFS('SUMMARY DATA'!$D:$D,$C987,'SUMMARY DATA'!$B:$B,""RWS"")&lt;&gt;1
    ),
    """",
    IFERROR(TEXTJOIN(CHAR(10),TRUE,FILTER('SUMMARY DATA'!I:I,'SUMMARY DATA'!$D:$D=$C987,'SUMMARY DATA'!$B:$B=""RWS"")),"""")
  )
)"),"")</f>
        <v/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Height="1" spans="1:27">
      <c r="A988" s="2"/>
      <c r="B988" s="15"/>
      <c r="C988" s="2"/>
      <c r="D988" s="3"/>
      <c r="E988" s="16" t="str">
        <f>IFERROR(__xludf.DUMMYFUNCTION("IFERROR(
  TEXTJOIN(CHAR(10),TRUE,FILTER('SUMMARY DATA'!E:E,'SUMMARY DATA'!$A:$A=$A988,'SUMMARY DATA'!$C:$C=$B988,'SUMMARY DATA'!$B:$B=""RWS"")),
  IF(
    OR(
      ISNUMBER(SEARCH(""CDM CASH DEPOSIT"",$C988)),
      ISNUMBER(SEARCH(""CASH DEPOSIT"",$C98"&amp;"8)),
      COUNTIFS('SUMMARY DATA'!$D:$D,$C988,'SUMMARY DATA'!$B:$B,""RWS"")&lt;&gt;1
    ),
    """",
    IFERROR(TEXTJOIN(CHAR(10),TRUE,FILTER('SUMMARY DATA'!E:E,'SUMMARY DATA'!$D:$D=$C988,'SUMMARY DATA'!$B:$B=""RWS"")),"""")
  )
)"),"")</f>
        <v/>
      </c>
      <c r="F988" s="17" t="str">
        <f>IFERROR(__xludf.DUMMYFUNCTION("IFERROR(
  TEXTJOIN(CHAR(10),TRUE,FILTER('SUMMARY DATA'!F:F,'SUMMARY DATA'!$A:$A=$A988,'SUMMARY DATA'!$C:$C=$B988,'SUMMARY DATA'!$B:$B=""RWS"")),
  IF(
    OR(
      ISNUMBER(SEARCH(""CDM CASH DEPOSIT"",$C988)),
      ISNUMBER(SEARCH(""CASH DEPOSIT"",$C98"&amp;"8)),
      COUNTIFS('SUMMARY DATA'!$D:$D,$C988,'SUMMARY DATA'!$B:$B,""RWS"")&lt;&gt;1
    ),
    """",
    IFERROR(TEXTJOIN(CHAR(10),TRUE,FILTER('SUMMARY DATA'!F:F,'SUMMARY DATA'!$D:$D=$C988,'SUMMARY DATA'!$B:$B=""RWS"")),"""")
  )
)"),"")</f>
        <v/>
      </c>
      <c r="G988" s="17" t="str">
        <f>IFERROR(__xludf.DUMMYFUNCTION("IFERROR(
  TEXTJOIN(CHAR(10),TRUE,FILTER('SUMMARY DATA'!G:G,'SUMMARY DATA'!$A:$A=$A988,'SUMMARY DATA'!$C:$C=$B988,'SUMMARY DATA'!$B:$B=""RWS"")),
  IF(
    OR(
      ISNUMBER(SEARCH(""CDM CASH DEPOSIT"",$C988)),
      ISNUMBER(SEARCH(""CASH DEPOSIT"",$C98"&amp;"8)),
      COUNTIFS('SUMMARY DATA'!$D:$D,$C988,'SUMMARY DATA'!$B:$B,""RWS"")&lt;&gt;1
    ),
    """",
    IFERROR(TEXTJOIN(CHAR(10),TRUE,FILTER('SUMMARY DATA'!G:G,'SUMMARY DATA'!$D:$D=$C988,'SUMMARY DATA'!$B:$B=""RWS"")),"""")
  )
)"),"")</f>
        <v/>
      </c>
      <c r="H988" s="18" t="str">
        <f>IFERROR(__xludf.DUMMYFUNCTION("IFERROR(
  TEXTJOIN(CHAR(10),TRUE,FILTER('SUMMARY DATA'!H:H,'SUMMARY DATA'!$A:$A=$A988,'SUMMARY DATA'!$C:$C=$B988,'SUMMARY DATA'!$B:$B=""RWS"",'SUMMARY DATA'!$H:$H=$D988)),
  IF(
    OR(
      ISNUMBER(SEARCH(""CDM CASH DEPOSIT"",$C988)),
      ISNUMBER(S"&amp;"EARCH(""CASH DEPOSIT"",$C988))
    ),
    """",
    IFERROR(TEXTJOIN(CHAR(10),TRUE,FILTER('SUMMARY DATA'!H:H,'SUMMARY DATA'!$D:$D=$C988,'SUMMARY DATA'!$B:$B=""RWS"",'SUMMARY DATA'!$H:$H=$D988)),"""")
  )
)"),"")</f>
        <v/>
      </c>
      <c r="I988" s="18" t="str">
        <f>IFERROR(__xludf.DUMMYFUNCTION("IF(H988="""","""",
SUM(ARRAYFORMULA(VALUE(SPLIT(H988,CHAR(10)))))
)"),"")</f>
        <v/>
      </c>
      <c r="J988" s="17" t="str">
        <f>IFERROR(__xludf.DUMMYFUNCTION("IFERROR(
  TEXTJOIN(CHAR(10),TRUE,FILTER('SUMMARY DATA'!I:I,'SUMMARY DATA'!$A:$A=$A988,'SUMMARY DATA'!$C:$C=$B988,'SUMMARY DATA'!$B:$B=""RWS"")),
  IF(
    OR(
      ISNUMBER(SEARCH(""CDM CASH DEPOSIT"",$C988)),
      ISNUMBER(SEARCH(""CASH DEPOSIT"",$C98"&amp;"8)),
      COUNTIFS('SUMMARY DATA'!$D:$D,$C988,'SUMMARY DATA'!$B:$B,""RWS"")&lt;&gt;1
    ),
    """",
    IFERROR(TEXTJOIN(CHAR(10),TRUE,FILTER('SUMMARY DATA'!I:I,'SUMMARY DATA'!$D:$D=$C988,'SUMMARY DATA'!$B:$B=""RWS"")),"""")
  )
)"),"")</f>
        <v/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Height="1" spans="1:27">
      <c r="A989" s="2"/>
      <c r="B989" s="15"/>
      <c r="C989" s="2"/>
      <c r="D989" s="3"/>
      <c r="E989" s="16" t="str">
        <f>IFERROR(__xludf.DUMMYFUNCTION("IFERROR(
  TEXTJOIN(CHAR(10),TRUE,FILTER('SUMMARY DATA'!E:E,'SUMMARY DATA'!$A:$A=$A989,'SUMMARY DATA'!$C:$C=$B989,'SUMMARY DATA'!$B:$B=""RWS"")),
  IF(
    OR(
      ISNUMBER(SEARCH(""CDM CASH DEPOSIT"",$C989)),
      ISNUMBER(SEARCH(""CASH DEPOSIT"",$C98"&amp;"9)),
      COUNTIFS('SUMMARY DATA'!$D:$D,$C989,'SUMMARY DATA'!$B:$B,""RWS"")&lt;&gt;1
    ),
    """",
    IFERROR(TEXTJOIN(CHAR(10),TRUE,FILTER('SUMMARY DATA'!E:E,'SUMMARY DATA'!$D:$D=$C989,'SUMMARY DATA'!$B:$B=""RWS"")),"""")
  )
)"),"")</f>
        <v/>
      </c>
      <c r="F989" s="17" t="str">
        <f>IFERROR(__xludf.DUMMYFUNCTION("IFERROR(
  TEXTJOIN(CHAR(10),TRUE,FILTER('SUMMARY DATA'!F:F,'SUMMARY DATA'!$A:$A=$A989,'SUMMARY DATA'!$C:$C=$B989,'SUMMARY DATA'!$B:$B=""RWS"")),
  IF(
    OR(
      ISNUMBER(SEARCH(""CDM CASH DEPOSIT"",$C989)),
      ISNUMBER(SEARCH(""CASH DEPOSIT"",$C98"&amp;"9)),
      COUNTIFS('SUMMARY DATA'!$D:$D,$C989,'SUMMARY DATA'!$B:$B,""RWS"")&lt;&gt;1
    ),
    """",
    IFERROR(TEXTJOIN(CHAR(10),TRUE,FILTER('SUMMARY DATA'!F:F,'SUMMARY DATA'!$D:$D=$C989,'SUMMARY DATA'!$B:$B=""RWS"")),"""")
  )
)"),"")</f>
        <v/>
      </c>
      <c r="G989" s="17" t="str">
        <f>IFERROR(__xludf.DUMMYFUNCTION("IFERROR(
  TEXTJOIN(CHAR(10),TRUE,FILTER('SUMMARY DATA'!G:G,'SUMMARY DATA'!$A:$A=$A989,'SUMMARY DATA'!$C:$C=$B989,'SUMMARY DATA'!$B:$B=""RWS"")),
  IF(
    OR(
      ISNUMBER(SEARCH(""CDM CASH DEPOSIT"",$C989)),
      ISNUMBER(SEARCH(""CASH DEPOSIT"",$C98"&amp;"9)),
      COUNTIFS('SUMMARY DATA'!$D:$D,$C989,'SUMMARY DATA'!$B:$B,""RWS"")&lt;&gt;1
    ),
    """",
    IFERROR(TEXTJOIN(CHAR(10),TRUE,FILTER('SUMMARY DATA'!G:G,'SUMMARY DATA'!$D:$D=$C989,'SUMMARY DATA'!$B:$B=""RWS"")),"""")
  )
)"),"")</f>
        <v/>
      </c>
      <c r="H989" s="18" t="str">
        <f>IFERROR(__xludf.DUMMYFUNCTION("IFERROR(
  TEXTJOIN(CHAR(10),TRUE,FILTER('SUMMARY DATA'!H:H,'SUMMARY DATA'!$A:$A=$A989,'SUMMARY DATA'!$C:$C=$B989,'SUMMARY DATA'!$B:$B=""RWS"",'SUMMARY DATA'!$H:$H=$D989)),
  IF(
    OR(
      ISNUMBER(SEARCH(""CDM CASH DEPOSIT"",$C989)),
      ISNUMBER(S"&amp;"EARCH(""CASH DEPOSIT"",$C989))
    ),
    """",
    IFERROR(TEXTJOIN(CHAR(10),TRUE,FILTER('SUMMARY DATA'!H:H,'SUMMARY DATA'!$D:$D=$C989,'SUMMARY DATA'!$B:$B=""RWS"",'SUMMARY DATA'!$H:$H=$D989)),"""")
  )
)"),"")</f>
        <v/>
      </c>
      <c r="I989" s="18" t="str">
        <f>IFERROR(__xludf.DUMMYFUNCTION("IF(H989="""","""",
SUM(ARRAYFORMULA(VALUE(SPLIT(H989,CHAR(10)))))
)"),"")</f>
        <v/>
      </c>
      <c r="J989" s="17" t="str">
        <f>IFERROR(__xludf.DUMMYFUNCTION("IFERROR(
  TEXTJOIN(CHAR(10),TRUE,FILTER('SUMMARY DATA'!I:I,'SUMMARY DATA'!$A:$A=$A989,'SUMMARY DATA'!$C:$C=$B989,'SUMMARY DATA'!$B:$B=""RWS"")),
  IF(
    OR(
      ISNUMBER(SEARCH(""CDM CASH DEPOSIT"",$C989)),
      ISNUMBER(SEARCH(""CASH DEPOSIT"",$C98"&amp;"9)),
      COUNTIFS('SUMMARY DATA'!$D:$D,$C989,'SUMMARY DATA'!$B:$B,""RWS"")&lt;&gt;1
    ),
    """",
    IFERROR(TEXTJOIN(CHAR(10),TRUE,FILTER('SUMMARY DATA'!I:I,'SUMMARY DATA'!$D:$D=$C989,'SUMMARY DATA'!$B:$B=""RWS"")),"""")
  )
)"),"")</f>
        <v/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Height="1" spans="1:27">
      <c r="A990" s="2"/>
      <c r="B990" s="15"/>
      <c r="C990" s="2"/>
      <c r="D990" s="3"/>
      <c r="E990" s="16" t="str">
        <f>IFERROR(__xludf.DUMMYFUNCTION("IFERROR(
  TEXTJOIN(CHAR(10),TRUE,FILTER('SUMMARY DATA'!E:E,'SUMMARY DATA'!$A:$A=$A990,'SUMMARY DATA'!$C:$C=$B990,'SUMMARY DATA'!$B:$B=""RWS"")),
  IF(
    OR(
      ISNUMBER(SEARCH(""CDM CASH DEPOSIT"",$C990)),
      ISNUMBER(SEARCH(""CASH DEPOSIT"",$C99"&amp;"0)),
      COUNTIFS('SUMMARY DATA'!$D:$D,$C990,'SUMMARY DATA'!$B:$B,""RWS"")&lt;&gt;1
    ),
    """",
    IFERROR(TEXTJOIN(CHAR(10),TRUE,FILTER('SUMMARY DATA'!E:E,'SUMMARY DATA'!$D:$D=$C990,'SUMMARY DATA'!$B:$B=""RWS"")),"""")
  )
)"),"")</f>
        <v/>
      </c>
      <c r="F990" s="17" t="str">
        <f>IFERROR(__xludf.DUMMYFUNCTION("IFERROR(
  TEXTJOIN(CHAR(10),TRUE,FILTER('SUMMARY DATA'!F:F,'SUMMARY DATA'!$A:$A=$A990,'SUMMARY DATA'!$C:$C=$B990,'SUMMARY DATA'!$B:$B=""RWS"")),
  IF(
    OR(
      ISNUMBER(SEARCH(""CDM CASH DEPOSIT"",$C990)),
      ISNUMBER(SEARCH(""CASH DEPOSIT"",$C99"&amp;"0)),
      COUNTIFS('SUMMARY DATA'!$D:$D,$C990,'SUMMARY DATA'!$B:$B,""RWS"")&lt;&gt;1
    ),
    """",
    IFERROR(TEXTJOIN(CHAR(10),TRUE,FILTER('SUMMARY DATA'!F:F,'SUMMARY DATA'!$D:$D=$C990,'SUMMARY DATA'!$B:$B=""RWS"")),"""")
  )
)"),"")</f>
        <v/>
      </c>
      <c r="G990" s="17" t="str">
        <f>IFERROR(__xludf.DUMMYFUNCTION("IFERROR(
  TEXTJOIN(CHAR(10),TRUE,FILTER('SUMMARY DATA'!G:G,'SUMMARY DATA'!$A:$A=$A990,'SUMMARY DATA'!$C:$C=$B990,'SUMMARY DATA'!$B:$B=""RWS"")),
  IF(
    OR(
      ISNUMBER(SEARCH(""CDM CASH DEPOSIT"",$C990)),
      ISNUMBER(SEARCH(""CASH DEPOSIT"",$C99"&amp;"0)),
      COUNTIFS('SUMMARY DATA'!$D:$D,$C990,'SUMMARY DATA'!$B:$B,""RWS"")&lt;&gt;1
    ),
    """",
    IFERROR(TEXTJOIN(CHAR(10),TRUE,FILTER('SUMMARY DATA'!G:G,'SUMMARY DATA'!$D:$D=$C990,'SUMMARY DATA'!$B:$B=""RWS"")),"""")
  )
)"),"")</f>
        <v/>
      </c>
      <c r="H990" s="18" t="str">
        <f>IFERROR(__xludf.DUMMYFUNCTION("IFERROR(
  TEXTJOIN(CHAR(10),TRUE,FILTER('SUMMARY DATA'!H:H,'SUMMARY DATA'!$A:$A=$A990,'SUMMARY DATA'!$C:$C=$B990,'SUMMARY DATA'!$B:$B=""RWS"",'SUMMARY DATA'!$H:$H=$D990)),
  IF(
    OR(
      ISNUMBER(SEARCH(""CDM CASH DEPOSIT"",$C990)),
      ISNUMBER(S"&amp;"EARCH(""CASH DEPOSIT"",$C990))
    ),
    """",
    IFERROR(TEXTJOIN(CHAR(10),TRUE,FILTER('SUMMARY DATA'!H:H,'SUMMARY DATA'!$D:$D=$C990,'SUMMARY DATA'!$B:$B=""RWS"",'SUMMARY DATA'!$H:$H=$D990)),"""")
  )
)"),"")</f>
        <v/>
      </c>
      <c r="I990" s="18" t="str">
        <f>IFERROR(__xludf.DUMMYFUNCTION("IF(H990="""","""",
SUM(ARRAYFORMULA(VALUE(SPLIT(H990,CHAR(10)))))
)"),"")</f>
        <v/>
      </c>
      <c r="J990" s="17" t="str">
        <f>IFERROR(__xludf.DUMMYFUNCTION("IFERROR(
  TEXTJOIN(CHAR(10),TRUE,FILTER('SUMMARY DATA'!I:I,'SUMMARY DATA'!$A:$A=$A990,'SUMMARY DATA'!$C:$C=$B990,'SUMMARY DATA'!$B:$B=""RWS"")),
  IF(
    OR(
      ISNUMBER(SEARCH(""CDM CASH DEPOSIT"",$C990)),
      ISNUMBER(SEARCH(""CASH DEPOSIT"",$C99"&amp;"0)),
      COUNTIFS('SUMMARY DATA'!$D:$D,$C990,'SUMMARY DATA'!$B:$B,""RWS"")&lt;&gt;1
    ),
    """",
    IFERROR(TEXTJOIN(CHAR(10),TRUE,FILTER('SUMMARY DATA'!I:I,'SUMMARY DATA'!$D:$D=$C990,'SUMMARY DATA'!$B:$B=""RWS"")),"""")
  )
)"),"")</f>
        <v/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Height="1" spans="1:27">
      <c r="A991" s="2"/>
      <c r="B991" s="15"/>
      <c r="C991" s="2"/>
      <c r="D991" s="3"/>
      <c r="E991" s="16" t="str">
        <f>IFERROR(__xludf.DUMMYFUNCTION("IFERROR(
  TEXTJOIN(CHAR(10),TRUE,FILTER('SUMMARY DATA'!E:E,'SUMMARY DATA'!$A:$A=$A991,'SUMMARY DATA'!$C:$C=$B991,'SUMMARY DATA'!$B:$B=""RWS"")),
  IF(
    OR(
      ISNUMBER(SEARCH(""CDM CASH DEPOSIT"",$C991)),
      ISNUMBER(SEARCH(""CASH DEPOSIT"",$C99"&amp;"1)),
      COUNTIFS('SUMMARY DATA'!$D:$D,$C991,'SUMMARY DATA'!$B:$B,""RWS"")&lt;&gt;1
    ),
    """",
    IFERROR(TEXTJOIN(CHAR(10),TRUE,FILTER('SUMMARY DATA'!E:E,'SUMMARY DATA'!$D:$D=$C991,'SUMMARY DATA'!$B:$B=""RWS"")),"""")
  )
)"),"")</f>
        <v/>
      </c>
      <c r="F991" s="17" t="str">
        <f>IFERROR(__xludf.DUMMYFUNCTION("IFERROR(
  TEXTJOIN(CHAR(10),TRUE,FILTER('SUMMARY DATA'!F:F,'SUMMARY DATA'!$A:$A=$A991,'SUMMARY DATA'!$C:$C=$B991,'SUMMARY DATA'!$B:$B=""RWS"")),
  IF(
    OR(
      ISNUMBER(SEARCH(""CDM CASH DEPOSIT"",$C991)),
      ISNUMBER(SEARCH(""CASH DEPOSIT"",$C99"&amp;"1)),
      COUNTIFS('SUMMARY DATA'!$D:$D,$C991,'SUMMARY DATA'!$B:$B,""RWS"")&lt;&gt;1
    ),
    """",
    IFERROR(TEXTJOIN(CHAR(10),TRUE,FILTER('SUMMARY DATA'!F:F,'SUMMARY DATA'!$D:$D=$C991,'SUMMARY DATA'!$B:$B=""RWS"")),"""")
  )
)"),"")</f>
        <v/>
      </c>
      <c r="G991" s="17" t="str">
        <f>IFERROR(__xludf.DUMMYFUNCTION("IFERROR(
  TEXTJOIN(CHAR(10),TRUE,FILTER('SUMMARY DATA'!G:G,'SUMMARY DATA'!$A:$A=$A991,'SUMMARY DATA'!$C:$C=$B991,'SUMMARY DATA'!$B:$B=""RWS"")),
  IF(
    OR(
      ISNUMBER(SEARCH(""CDM CASH DEPOSIT"",$C991)),
      ISNUMBER(SEARCH(""CASH DEPOSIT"",$C99"&amp;"1)),
      COUNTIFS('SUMMARY DATA'!$D:$D,$C991,'SUMMARY DATA'!$B:$B,""RWS"")&lt;&gt;1
    ),
    """",
    IFERROR(TEXTJOIN(CHAR(10),TRUE,FILTER('SUMMARY DATA'!G:G,'SUMMARY DATA'!$D:$D=$C991,'SUMMARY DATA'!$B:$B=""RWS"")),"""")
  )
)"),"")</f>
        <v/>
      </c>
      <c r="H991" s="18" t="str">
        <f>IFERROR(__xludf.DUMMYFUNCTION("IFERROR(
  TEXTJOIN(CHAR(10),TRUE,FILTER('SUMMARY DATA'!H:H,'SUMMARY DATA'!$A:$A=$A991,'SUMMARY DATA'!$C:$C=$B991,'SUMMARY DATA'!$B:$B=""RWS"",'SUMMARY DATA'!$H:$H=$D991)),
  IF(
    OR(
      ISNUMBER(SEARCH(""CDM CASH DEPOSIT"",$C991)),
      ISNUMBER(S"&amp;"EARCH(""CASH DEPOSIT"",$C991))
    ),
    """",
    IFERROR(TEXTJOIN(CHAR(10),TRUE,FILTER('SUMMARY DATA'!H:H,'SUMMARY DATA'!$D:$D=$C991,'SUMMARY DATA'!$B:$B=""RWS"",'SUMMARY DATA'!$H:$H=$D991)),"""")
  )
)"),"")</f>
        <v/>
      </c>
      <c r="I991" s="18" t="str">
        <f>IFERROR(__xludf.DUMMYFUNCTION("IF(H991="""","""",
SUM(ARRAYFORMULA(VALUE(SPLIT(H991,CHAR(10)))))
)"),"")</f>
        <v/>
      </c>
      <c r="J991" s="17" t="str">
        <f>IFERROR(__xludf.DUMMYFUNCTION("IFERROR(
  TEXTJOIN(CHAR(10),TRUE,FILTER('SUMMARY DATA'!I:I,'SUMMARY DATA'!$A:$A=$A991,'SUMMARY DATA'!$C:$C=$B991,'SUMMARY DATA'!$B:$B=""RWS"")),
  IF(
    OR(
      ISNUMBER(SEARCH(""CDM CASH DEPOSIT"",$C991)),
      ISNUMBER(SEARCH(""CASH DEPOSIT"",$C99"&amp;"1)),
      COUNTIFS('SUMMARY DATA'!$D:$D,$C991,'SUMMARY DATA'!$B:$B,""RWS"")&lt;&gt;1
    ),
    """",
    IFERROR(TEXTJOIN(CHAR(10),TRUE,FILTER('SUMMARY DATA'!I:I,'SUMMARY DATA'!$D:$D=$C991,'SUMMARY DATA'!$B:$B=""RWS"")),"""")
  )
)"),"")</f>
        <v/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Height="1" spans="1:27">
      <c r="A992" s="2"/>
      <c r="B992" s="15"/>
      <c r="C992" s="2"/>
      <c r="D992" s="3"/>
      <c r="E992" s="16" t="str">
        <f>IFERROR(__xludf.DUMMYFUNCTION("IFERROR(
  TEXTJOIN(CHAR(10),TRUE,FILTER('SUMMARY DATA'!E:E,'SUMMARY DATA'!$A:$A=$A992,'SUMMARY DATA'!$C:$C=$B992,'SUMMARY DATA'!$B:$B=""RWS"")),
  IF(
    OR(
      ISNUMBER(SEARCH(""CDM CASH DEPOSIT"",$C992)),
      ISNUMBER(SEARCH(""CASH DEPOSIT"",$C99"&amp;"2)),
      COUNTIFS('SUMMARY DATA'!$D:$D,$C992,'SUMMARY DATA'!$B:$B,""RWS"")&lt;&gt;1
    ),
    """",
    IFERROR(TEXTJOIN(CHAR(10),TRUE,FILTER('SUMMARY DATA'!E:E,'SUMMARY DATA'!$D:$D=$C992,'SUMMARY DATA'!$B:$B=""RWS"")),"""")
  )
)"),"")</f>
        <v/>
      </c>
      <c r="F992" s="17" t="str">
        <f>IFERROR(__xludf.DUMMYFUNCTION("IFERROR(
  TEXTJOIN(CHAR(10),TRUE,FILTER('SUMMARY DATA'!F:F,'SUMMARY DATA'!$A:$A=$A992,'SUMMARY DATA'!$C:$C=$B992,'SUMMARY DATA'!$B:$B=""RWS"")),
  IF(
    OR(
      ISNUMBER(SEARCH(""CDM CASH DEPOSIT"",$C992)),
      ISNUMBER(SEARCH(""CASH DEPOSIT"",$C99"&amp;"2)),
      COUNTIFS('SUMMARY DATA'!$D:$D,$C992,'SUMMARY DATA'!$B:$B,""RWS"")&lt;&gt;1
    ),
    """",
    IFERROR(TEXTJOIN(CHAR(10),TRUE,FILTER('SUMMARY DATA'!F:F,'SUMMARY DATA'!$D:$D=$C992,'SUMMARY DATA'!$B:$B=""RWS"")),"""")
  )
)"),"")</f>
        <v/>
      </c>
      <c r="G992" s="17" t="str">
        <f>IFERROR(__xludf.DUMMYFUNCTION("IFERROR(
  TEXTJOIN(CHAR(10),TRUE,FILTER('SUMMARY DATA'!G:G,'SUMMARY DATA'!$A:$A=$A992,'SUMMARY DATA'!$C:$C=$B992,'SUMMARY DATA'!$B:$B=""RWS"")),
  IF(
    OR(
      ISNUMBER(SEARCH(""CDM CASH DEPOSIT"",$C992)),
      ISNUMBER(SEARCH(""CASH DEPOSIT"",$C99"&amp;"2)),
      COUNTIFS('SUMMARY DATA'!$D:$D,$C992,'SUMMARY DATA'!$B:$B,""RWS"")&lt;&gt;1
    ),
    """",
    IFERROR(TEXTJOIN(CHAR(10),TRUE,FILTER('SUMMARY DATA'!G:G,'SUMMARY DATA'!$D:$D=$C992,'SUMMARY DATA'!$B:$B=""RWS"")),"""")
  )
)"),"")</f>
        <v/>
      </c>
      <c r="H992" s="18" t="str">
        <f>IFERROR(__xludf.DUMMYFUNCTION("IFERROR(
  TEXTJOIN(CHAR(10),TRUE,FILTER('SUMMARY DATA'!H:H,'SUMMARY DATA'!$A:$A=$A992,'SUMMARY DATA'!$C:$C=$B992,'SUMMARY DATA'!$B:$B=""RWS"",'SUMMARY DATA'!$H:$H=$D992)),
  IF(
    OR(
      ISNUMBER(SEARCH(""CDM CASH DEPOSIT"",$C992)),
      ISNUMBER(S"&amp;"EARCH(""CASH DEPOSIT"",$C992))
    ),
    """",
    IFERROR(TEXTJOIN(CHAR(10),TRUE,FILTER('SUMMARY DATA'!H:H,'SUMMARY DATA'!$D:$D=$C992,'SUMMARY DATA'!$B:$B=""RWS"",'SUMMARY DATA'!$H:$H=$D992)),"""")
  )
)"),"")</f>
        <v/>
      </c>
      <c r="I992" s="18" t="str">
        <f>IFERROR(__xludf.DUMMYFUNCTION("IF(H992="""","""",
SUM(ARRAYFORMULA(VALUE(SPLIT(H992,CHAR(10)))))
)"),"")</f>
        <v/>
      </c>
      <c r="J992" s="17" t="str">
        <f>IFERROR(__xludf.DUMMYFUNCTION("IFERROR(
  TEXTJOIN(CHAR(10),TRUE,FILTER('SUMMARY DATA'!I:I,'SUMMARY DATA'!$A:$A=$A992,'SUMMARY DATA'!$C:$C=$B992,'SUMMARY DATA'!$B:$B=""RWS"")),
  IF(
    OR(
      ISNUMBER(SEARCH(""CDM CASH DEPOSIT"",$C992)),
      ISNUMBER(SEARCH(""CASH DEPOSIT"",$C99"&amp;"2)),
      COUNTIFS('SUMMARY DATA'!$D:$D,$C992,'SUMMARY DATA'!$B:$B,""RWS"")&lt;&gt;1
    ),
    """",
    IFERROR(TEXTJOIN(CHAR(10),TRUE,FILTER('SUMMARY DATA'!I:I,'SUMMARY DATA'!$D:$D=$C992,'SUMMARY DATA'!$B:$B=""RWS"")),"""")
  )
)"),"")</f>
        <v/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Height="1" spans="1:27">
      <c r="A993" s="2"/>
      <c r="B993" s="15"/>
      <c r="C993" s="2"/>
      <c r="D993" s="3"/>
      <c r="E993" s="16" t="str">
        <f>IFERROR(__xludf.DUMMYFUNCTION("IFERROR(
  TEXTJOIN(CHAR(10),TRUE,FILTER('SUMMARY DATA'!E:E,'SUMMARY DATA'!$A:$A=$A993,'SUMMARY DATA'!$C:$C=$B993,'SUMMARY DATA'!$B:$B=""RWS"")),
  IF(
    OR(
      ISNUMBER(SEARCH(""CDM CASH DEPOSIT"",$C993)),
      ISNUMBER(SEARCH(""CASH DEPOSIT"",$C99"&amp;"3)),
      COUNTIFS('SUMMARY DATA'!$D:$D,$C993,'SUMMARY DATA'!$B:$B,""RWS"")&lt;&gt;1
    ),
    """",
    IFERROR(TEXTJOIN(CHAR(10),TRUE,FILTER('SUMMARY DATA'!E:E,'SUMMARY DATA'!$D:$D=$C993,'SUMMARY DATA'!$B:$B=""RWS"")),"""")
  )
)"),"")</f>
        <v/>
      </c>
      <c r="F993" s="17" t="str">
        <f>IFERROR(__xludf.DUMMYFUNCTION("IFERROR(
  TEXTJOIN(CHAR(10),TRUE,FILTER('SUMMARY DATA'!F:F,'SUMMARY DATA'!$A:$A=$A993,'SUMMARY DATA'!$C:$C=$B993,'SUMMARY DATA'!$B:$B=""RWS"")),
  IF(
    OR(
      ISNUMBER(SEARCH(""CDM CASH DEPOSIT"",$C993)),
      ISNUMBER(SEARCH(""CASH DEPOSIT"",$C99"&amp;"3)),
      COUNTIFS('SUMMARY DATA'!$D:$D,$C993,'SUMMARY DATA'!$B:$B,""RWS"")&lt;&gt;1
    ),
    """",
    IFERROR(TEXTJOIN(CHAR(10),TRUE,FILTER('SUMMARY DATA'!F:F,'SUMMARY DATA'!$D:$D=$C993,'SUMMARY DATA'!$B:$B=""RWS"")),"""")
  )
)"),"")</f>
        <v/>
      </c>
      <c r="G993" s="17" t="str">
        <f>IFERROR(__xludf.DUMMYFUNCTION("IFERROR(
  TEXTJOIN(CHAR(10),TRUE,FILTER('SUMMARY DATA'!G:G,'SUMMARY DATA'!$A:$A=$A993,'SUMMARY DATA'!$C:$C=$B993,'SUMMARY DATA'!$B:$B=""RWS"")),
  IF(
    OR(
      ISNUMBER(SEARCH(""CDM CASH DEPOSIT"",$C993)),
      ISNUMBER(SEARCH(""CASH DEPOSIT"",$C99"&amp;"3)),
      COUNTIFS('SUMMARY DATA'!$D:$D,$C993,'SUMMARY DATA'!$B:$B,""RWS"")&lt;&gt;1
    ),
    """",
    IFERROR(TEXTJOIN(CHAR(10),TRUE,FILTER('SUMMARY DATA'!G:G,'SUMMARY DATA'!$D:$D=$C993,'SUMMARY DATA'!$B:$B=""RWS"")),"""")
  )
)"),"")</f>
        <v/>
      </c>
      <c r="H993" s="18" t="str">
        <f>IFERROR(__xludf.DUMMYFUNCTION("IFERROR(
  TEXTJOIN(CHAR(10),TRUE,FILTER('SUMMARY DATA'!H:H,'SUMMARY DATA'!$A:$A=$A993,'SUMMARY DATA'!$C:$C=$B993,'SUMMARY DATA'!$B:$B=""RWS"",'SUMMARY DATA'!$H:$H=$D993)),
  IF(
    OR(
      ISNUMBER(SEARCH(""CDM CASH DEPOSIT"",$C993)),
      ISNUMBER(S"&amp;"EARCH(""CASH DEPOSIT"",$C993))
    ),
    """",
    IFERROR(TEXTJOIN(CHAR(10),TRUE,FILTER('SUMMARY DATA'!H:H,'SUMMARY DATA'!$D:$D=$C993,'SUMMARY DATA'!$B:$B=""RWS"",'SUMMARY DATA'!$H:$H=$D993)),"""")
  )
)"),"")</f>
        <v/>
      </c>
      <c r="I993" s="18" t="str">
        <f>IFERROR(__xludf.DUMMYFUNCTION("IF(H993="""","""",
SUM(ARRAYFORMULA(VALUE(SPLIT(H993,CHAR(10)))))
)"),"")</f>
        <v/>
      </c>
      <c r="J993" s="17" t="str">
        <f>IFERROR(__xludf.DUMMYFUNCTION("IFERROR(
  TEXTJOIN(CHAR(10),TRUE,FILTER('SUMMARY DATA'!I:I,'SUMMARY DATA'!$A:$A=$A993,'SUMMARY DATA'!$C:$C=$B993,'SUMMARY DATA'!$B:$B=""RWS"")),
  IF(
    OR(
      ISNUMBER(SEARCH(""CDM CASH DEPOSIT"",$C993)),
      ISNUMBER(SEARCH(""CASH DEPOSIT"",$C99"&amp;"3)),
      COUNTIFS('SUMMARY DATA'!$D:$D,$C993,'SUMMARY DATA'!$B:$B,""RWS"")&lt;&gt;1
    ),
    """",
    IFERROR(TEXTJOIN(CHAR(10),TRUE,FILTER('SUMMARY DATA'!I:I,'SUMMARY DATA'!$D:$D=$C993,'SUMMARY DATA'!$B:$B=""RWS"")),"""")
  )
)"),"")</f>
        <v/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Height="1" spans="1:27">
      <c r="A994" s="2"/>
      <c r="B994" s="15"/>
      <c r="C994" s="2"/>
      <c r="D994" s="3"/>
      <c r="E994" s="16" t="str">
        <f>IFERROR(__xludf.DUMMYFUNCTION("IFERROR(
  TEXTJOIN(CHAR(10),TRUE,FILTER('SUMMARY DATA'!E:E,'SUMMARY DATA'!$A:$A=$A994,'SUMMARY DATA'!$C:$C=$B994,'SUMMARY DATA'!$B:$B=""RWS"")),
  IF(
    OR(
      ISNUMBER(SEARCH(""CDM CASH DEPOSIT"",$C994)),
      ISNUMBER(SEARCH(""CASH DEPOSIT"",$C99"&amp;"4)),
      COUNTIFS('SUMMARY DATA'!$D:$D,$C994,'SUMMARY DATA'!$B:$B,""RWS"")&lt;&gt;1
    ),
    """",
    IFERROR(TEXTJOIN(CHAR(10),TRUE,FILTER('SUMMARY DATA'!E:E,'SUMMARY DATA'!$D:$D=$C994,'SUMMARY DATA'!$B:$B=""RWS"")),"""")
  )
)"),"")</f>
        <v/>
      </c>
      <c r="F994" s="17" t="str">
        <f>IFERROR(__xludf.DUMMYFUNCTION("IFERROR(
  TEXTJOIN(CHAR(10),TRUE,FILTER('SUMMARY DATA'!F:F,'SUMMARY DATA'!$A:$A=$A994,'SUMMARY DATA'!$C:$C=$B994,'SUMMARY DATA'!$B:$B=""RWS"")),
  IF(
    OR(
      ISNUMBER(SEARCH(""CDM CASH DEPOSIT"",$C994)),
      ISNUMBER(SEARCH(""CASH DEPOSIT"",$C99"&amp;"4)),
      COUNTIFS('SUMMARY DATA'!$D:$D,$C994,'SUMMARY DATA'!$B:$B,""RWS"")&lt;&gt;1
    ),
    """",
    IFERROR(TEXTJOIN(CHAR(10),TRUE,FILTER('SUMMARY DATA'!F:F,'SUMMARY DATA'!$D:$D=$C994,'SUMMARY DATA'!$B:$B=""RWS"")),"""")
  )
)"),"")</f>
        <v/>
      </c>
      <c r="G994" s="17" t="str">
        <f>IFERROR(__xludf.DUMMYFUNCTION("IFERROR(
  TEXTJOIN(CHAR(10),TRUE,FILTER('SUMMARY DATA'!G:G,'SUMMARY DATA'!$A:$A=$A994,'SUMMARY DATA'!$C:$C=$B994,'SUMMARY DATA'!$B:$B=""RWS"")),
  IF(
    OR(
      ISNUMBER(SEARCH(""CDM CASH DEPOSIT"",$C994)),
      ISNUMBER(SEARCH(""CASH DEPOSIT"",$C99"&amp;"4)),
      COUNTIFS('SUMMARY DATA'!$D:$D,$C994,'SUMMARY DATA'!$B:$B,""RWS"")&lt;&gt;1
    ),
    """",
    IFERROR(TEXTJOIN(CHAR(10),TRUE,FILTER('SUMMARY DATA'!G:G,'SUMMARY DATA'!$D:$D=$C994,'SUMMARY DATA'!$B:$B=""RWS"")),"""")
  )
)"),"")</f>
        <v/>
      </c>
      <c r="H994" s="18" t="str">
        <f>IFERROR(__xludf.DUMMYFUNCTION("IFERROR(
  TEXTJOIN(CHAR(10),TRUE,FILTER('SUMMARY DATA'!H:H,'SUMMARY DATA'!$A:$A=$A994,'SUMMARY DATA'!$C:$C=$B994,'SUMMARY DATA'!$B:$B=""RWS"",'SUMMARY DATA'!$H:$H=$D994)),
  IF(
    OR(
      ISNUMBER(SEARCH(""CDM CASH DEPOSIT"",$C994)),
      ISNUMBER(S"&amp;"EARCH(""CASH DEPOSIT"",$C994))
    ),
    """",
    IFERROR(TEXTJOIN(CHAR(10),TRUE,FILTER('SUMMARY DATA'!H:H,'SUMMARY DATA'!$D:$D=$C994,'SUMMARY DATA'!$B:$B=""RWS"",'SUMMARY DATA'!$H:$H=$D994)),"""")
  )
)"),"")</f>
        <v/>
      </c>
      <c r="I994" s="18" t="str">
        <f>IFERROR(__xludf.DUMMYFUNCTION("IF(H994="""","""",
SUM(ARRAYFORMULA(VALUE(SPLIT(H994,CHAR(10)))))
)"),"")</f>
        <v/>
      </c>
      <c r="J994" s="17" t="str">
        <f>IFERROR(__xludf.DUMMYFUNCTION("IFERROR(
  TEXTJOIN(CHAR(10),TRUE,FILTER('SUMMARY DATA'!I:I,'SUMMARY DATA'!$A:$A=$A994,'SUMMARY DATA'!$C:$C=$B994,'SUMMARY DATA'!$B:$B=""RWS"")),
  IF(
    OR(
      ISNUMBER(SEARCH(""CDM CASH DEPOSIT"",$C994)),
      ISNUMBER(SEARCH(""CASH DEPOSIT"",$C99"&amp;"4)),
      COUNTIFS('SUMMARY DATA'!$D:$D,$C994,'SUMMARY DATA'!$B:$B,""RWS"")&lt;&gt;1
    ),
    """",
    IFERROR(TEXTJOIN(CHAR(10),TRUE,FILTER('SUMMARY DATA'!I:I,'SUMMARY DATA'!$D:$D=$C994,'SUMMARY DATA'!$B:$B=""RWS"")),"""")
  )
)"),"")</f>
        <v/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Height="1" spans="1:27">
      <c r="A995" s="2"/>
      <c r="B995" s="15"/>
      <c r="C995" s="2"/>
      <c r="D995" s="3"/>
      <c r="E995" s="16" t="str">
        <f>IFERROR(__xludf.DUMMYFUNCTION("IFERROR(
  TEXTJOIN(CHAR(10),TRUE,FILTER('SUMMARY DATA'!E:E,'SUMMARY DATA'!$A:$A=$A995,'SUMMARY DATA'!$C:$C=$B995,'SUMMARY DATA'!$B:$B=""RWS"")),
  IF(
    OR(
      ISNUMBER(SEARCH(""CDM CASH DEPOSIT"",$C995)),
      ISNUMBER(SEARCH(""CASH DEPOSIT"",$C99"&amp;"5)),
      COUNTIFS('SUMMARY DATA'!$D:$D,$C995,'SUMMARY DATA'!$B:$B,""RWS"")&lt;&gt;1
    ),
    """",
    IFERROR(TEXTJOIN(CHAR(10),TRUE,FILTER('SUMMARY DATA'!E:E,'SUMMARY DATA'!$D:$D=$C995,'SUMMARY DATA'!$B:$B=""RWS"")),"""")
  )
)"),"")</f>
        <v/>
      </c>
      <c r="F995" s="17" t="str">
        <f>IFERROR(__xludf.DUMMYFUNCTION("IFERROR(
  TEXTJOIN(CHAR(10),TRUE,FILTER('SUMMARY DATA'!F:F,'SUMMARY DATA'!$A:$A=$A995,'SUMMARY DATA'!$C:$C=$B995,'SUMMARY DATA'!$B:$B=""RWS"")),
  IF(
    OR(
      ISNUMBER(SEARCH(""CDM CASH DEPOSIT"",$C995)),
      ISNUMBER(SEARCH(""CASH DEPOSIT"",$C99"&amp;"5)),
      COUNTIFS('SUMMARY DATA'!$D:$D,$C995,'SUMMARY DATA'!$B:$B,""RWS"")&lt;&gt;1
    ),
    """",
    IFERROR(TEXTJOIN(CHAR(10),TRUE,FILTER('SUMMARY DATA'!F:F,'SUMMARY DATA'!$D:$D=$C995,'SUMMARY DATA'!$B:$B=""RWS"")),"""")
  )
)"),"")</f>
        <v/>
      </c>
      <c r="G995" s="17" t="str">
        <f>IFERROR(__xludf.DUMMYFUNCTION("IFERROR(
  TEXTJOIN(CHAR(10),TRUE,FILTER('SUMMARY DATA'!G:G,'SUMMARY DATA'!$A:$A=$A995,'SUMMARY DATA'!$C:$C=$B995,'SUMMARY DATA'!$B:$B=""RWS"")),
  IF(
    OR(
      ISNUMBER(SEARCH(""CDM CASH DEPOSIT"",$C995)),
      ISNUMBER(SEARCH(""CASH DEPOSIT"",$C99"&amp;"5)),
      COUNTIFS('SUMMARY DATA'!$D:$D,$C995,'SUMMARY DATA'!$B:$B,""RWS"")&lt;&gt;1
    ),
    """",
    IFERROR(TEXTJOIN(CHAR(10),TRUE,FILTER('SUMMARY DATA'!G:G,'SUMMARY DATA'!$D:$D=$C995,'SUMMARY DATA'!$B:$B=""RWS"")),"""")
  )
)"),"")</f>
        <v/>
      </c>
      <c r="H995" s="18" t="str">
        <f>IFERROR(__xludf.DUMMYFUNCTION("IFERROR(
  TEXTJOIN(CHAR(10),TRUE,FILTER('SUMMARY DATA'!H:H,'SUMMARY DATA'!$A:$A=$A995,'SUMMARY DATA'!$C:$C=$B995,'SUMMARY DATA'!$B:$B=""RWS"",'SUMMARY DATA'!$H:$H=$D995)),
  IF(
    OR(
      ISNUMBER(SEARCH(""CDM CASH DEPOSIT"",$C995)),
      ISNUMBER(S"&amp;"EARCH(""CASH DEPOSIT"",$C995))
    ),
    """",
    IFERROR(TEXTJOIN(CHAR(10),TRUE,FILTER('SUMMARY DATA'!H:H,'SUMMARY DATA'!$D:$D=$C995,'SUMMARY DATA'!$B:$B=""RWS"",'SUMMARY DATA'!$H:$H=$D995)),"""")
  )
)"),"")</f>
        <v/>
      </c>
      <c r="I995" s="18" t="str">
        <f>IFERROR(__xludf.DUMMYFUNCTION("IF(H995="""","""",
SUM(ARRAYFORMULA(VALUE(SPLIT(H995,CHAR(10)))))
)"),"")</f>
        <v/>
      </c>
      <c r="J995" s="17" t="str">
        <f>IFERROR(__xludf.DUMMYFUNCTION("IFERROR(
  TEXTJOIN(CHAR(10),TRUE,FILTER('SUMMARY DATA'!I:I,'SUMMARY DATA'!$A:$A=$A995,'SUMMARY DATA'!$C:$C=$B995,'SUMMARY DATA'!$B:$B=""RWS"")),
  IF(
    OR(
      ISNUMBER(SEARCH(""CDM CASH DEPOSIT"",$C995)),
      ISNUMBER(SEARCH(""CASH DEPOSIT"",$C99"&amp;"5)),
      COUNTIFS('SUMMARY DATA'!$D:$D,$C995,'SUMMARY DATA'!$B:$B,""RWS"")&lt;&gt;1
    ),
    """",
    IFERROR(TEXTJOIN(CHAR(10),TRUE,FILTER('SUMMARY DATA'!I:I,'SUMMARY DATA'!$D:$D=$C995,'SUMMARY DATA'!$B:$B=""RWS"")),"""")
  )
)"),"")</f>
        <v/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Height="1" spans="1:27">
      <c r="A996" s="2"/>
      <c r="B996" s="15"/>
      <c r="C996" s="2"/>
      <c r="D996" s="3"/>
      <c r="E996" s="16" t="str">
        <f>IFERROR(__xludf.DUMMYFUNCTION("IFERROR(
  TEXTJOIN(CHAR(10),TRUE,FILTER('SUMMARY DATA'!E:E,'SUMMARY DATA'!$A:$A=$A996,'SUMMARY DATA'!$C:$C=$B996,'SUMMARY DATA'!$B:$B=""RWS"")),
  IF(
    OR(
      ISNUMBER(SEARCH(""CDM CASH DEPOSIT"",$C996)),
      ISNUMBER(SEARCH(""CASH DEPOSIT"",$C99"&amp;"6)),
      COUNTIFS('SUMMARY DATA'!$D:$D,$C996,'SUMMARY DATA'!$B:$B,""RWS"")&lt;&gt;1
    ),
    """",
    IFERROR(TEXTJOIN(CHAR(10),TRUE,FILTER('SUMMARY DATA'!E:E,'SUMMARY DATA'!$D:$D=$C996,'SUMMARY DATA'!$B:$B=""RWS"")),"""")
  )
)"),"")</f>
        <v/>
      </c>
      <c r="F996" s="17" t="str">
        <f>IFERROR(__xludf.DUMMYFUNCTION("IFERROR(
  TEXTJOIN(CHAR(10),TRUE,FILTER('SUMMARY DATA'!F:F,'SUMMARY DATA'!$A:$A=$A996,'SUMMARY DATA'!$C:$C=$B996,'SUMMARY DATA'!$B:$B=""RWS"")),
  IF(
    OR(
      ISNUMBER(SEARCH(""CDM CASH DEPOSIT"",$C996)),
      ISNUMBER(SEARCH(""CASH DEPOSIT"",$C99"&amp;"6)),
      COUNTIFS('SUMMARY DATA'!$D:$D,$C996,'SUMMARY DATA'!$B:$B,""RWS"")&lt;&gt;1
    ),
    """",
    IFERROR(TEXTJOIN(CHAR(10),TRUE,FILTER('SUMMARY DATA'!F:F,'SUMMARY DATA'!$D:$D=$C996,'SUMMARY DATA'!$B:$B=""RWS"")),"""")
  )
)"),"")</f>
        <v/>
      </c>
      <c r="G996" s="17" t="str">
        <f>IFERROR(__xludf.DUMMYFUNCTION("IFERROR(
  TEXTJOIN(CHAR(10),TRUE,FILTER('SUMMARY DATA'!G:G,'SUMMARY DATA'!$A:$A=$A996,'SUMMARY DATA'!$C:$C=$B996,'SUMMARY DATA'!$B:$B=""RWS"")),
  IF(
    OR(
      ISNUMBER(SEARCH(""CDM CASH DEPOSIT"",$C996)),
      ISNUMBER(SEARCH(""CASH DEPOSIT"",$C99"&amp;"6)),
      COUNTIFS('SUMMARY DATA'!$D:$D,$C996,'SUMMARY DATA'!$B:$B,""RWS"")&lt;&gt;1
    ),
    """",
    IFERROR(TEXTJOIN(CHAR(10),TRUE,FILTER('SUMMARY DATA'!G:G,'SUMMARY DATA'!$D:$D=$C996,'SUMMARY DATA'!$B:$B=""RWS"")),"""")
  )
)"),"")</f>
        <v/>
      </c>
      <c r="H996" s="18" t="str">
        <f>IFERROR(__xludf.DUMMYFUNCTION("IFERROR(
  TEXTJOIN(CHAR(10),TRUE,FILTER('SUMMARY DATA'!H:H,'SUMMARY DATA'!$A:$A=$A996,'SUMMARY DATA'!$C:$C=$B996,'SUMMARY DATA'!$B:$B=""RWS"",'SUMMARY DATA'!$H:$H=$D996)),
  IF(
    OR(
      ISNUMBER(SEARCH(""CDM CASH DEPOSIT"",$C996)),
      ISNUMBER(S"&amp;"EARCH(""CASH DEPOSIT"",$C996))
    ),
    """",
    IFERROR(TEXTJOIN(CHAR(10),TRUE,FILTER('SUMMARY DATA'!H:H,'SUMMARY DATA'!$D:$D=$C996,'SUMMARY DATA'!$B:$B=""RWS"",'SUMMARY DATA'!$H:$H=$D996)),"""")
  )
)"),"")</f>
        <v/>
      </c>
      <c r="I996" s="18" t="str">
        <f>IFERROR(__xludf.DUMMYFUNCTION("IF(H996="""","""",
SUM(ARRAYFORMULA(VALUE(SPLIT(H996,CHAR(10)))))
)"),"")</f>
        <v/>
      </c>
      <c r="J996" s="17" t="str">
        <f>IFERROR(__xludf.DUMMYFUNCTION("IFERROR(
  TEXTJOIN(CHAR(10),TRUE,FILTER('SUMMARY DATA'!I:I,'SUMMARY DATA'!$A:$A=$A996,'SUMMARY DATA'!$C:$C=$B996,'SUMMARY DATA'!$B:$B=""RWS"")),
  IF(
    OR(
      ISNUMBER(SEARCH(""CDM CASH DEPOSIT"",$C996)),
      ISNUMBER(SEARCH(""CASH DEPOSIT"",$C99"&amp;"6)),
      COUNTIFS('SUMMARY DATA'!$D:$D,$C996,'SUMMARY DATA'!$B:$B,""RWS"")&lt;&gt;1
    ),
    """",
    IFERROR(TEXTJOIN(CHAR(10),TRUE,FILTER('SUMMARY DATA'!I:I,'SUMMARY DATA'!$D:$D=$C996,'SUMMARY DATA'!$B:$B=""RWS"")),"""")
  )
)"),"")</f>
        <v/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Height="1" spans="1:27">
      <c r="A997" s="2"/>
      <c r="B997" s="15"/>
      <c r="C997" s="2"/>
      <c r="D997" s="3"/>
      <c r="E997" s="16" t="str">
        <f>IFERROR(__xludf.DUMMYFUNCTION("IFERROR(
  TEXTJOIN(CHAR(10),TRUE,FILTER('SUMMARY DATA'!E:E,'SUMMARY DATA'!$A:$A=$A997,'SUMMARY DATA'!$C:$C=$B997,'SUMMARY DATA'!$B:$B=""RWS"")),
  IF(
    OR(
      ISNUMBER(SEARCH(""CDM CASH DEPOSIT"",$C997)),
      ISNUMBER(SEARCH(""CASH DEPOSIT"",$C99"&amp;"7)),
      COUNTIFS('SUMMARY DATA'!$D:$D,$C997,'SUMMARY DATA'!$B:$B,""RWS"")&lt;&gt;1
    ),
    """",
    IFERROR(TEXTJOIN(CHAR(10),TRUE,FILTER('SUMMARY DATA'!E:E,'SUMMARY DATA'!$D:$D=$C997,'SUMMARY DATA'!$B:$B=""RWS"")),"""")
  )
)"),"")</f>
        <v/>
      </c>
      <c r="F997" s="17" t="str">
        <f>IFERROR(__xludf.DUMMYFUNCTION("IFERROR(
  TEXTJOIN(CHAR(10),TRUE,FILTER('SUMMARY DATA'!F:F,'SUMMARY DATA'!$A:$A=$A997,'SUMMARY DATA'!$C:$C=$B997,'SUMMARY DATA'!$B:$B=""RWS"")),
  IF(
    OR(
      ISNUMBER(SEARCH(""CDM CASH DEPOSIT"",$C997)),
      ISNUMBER(SEARCH(""CASH DEPOSIT"",$C99"&amp;"7)),
      COUNTIFS('SUMMARY DATA'!$D:$D,$C997,'SUMMARY DATA'!$B:$B,""RWS"")&lt;&gt;1
    ),
    """",
    IFERROR(TEXTJOIN(CHAR(10),TRUE,FILTER('SUMMARY DATA'!F:F,'SUMMARY DATA'!$D:$D=$C997,'SUMMARY DATA'!$B:$B=""RWS"")),"""")
  )
)"),"")</f>
        <v/>
      </c>
      <c r="G997" s="17" t="str">
        <f>IFERROR(__xludf.DUMMYFUNCTION("IFERROR(
  TEXTJOIN(CHAR(10),TRUE,FILTER('SUMMARY DATA'!G:G,'SUMMARY DATA'!$A:$A=$A997,'SUMMARY DATA'!$C:$C=$B997,'SUMMARY DATA'!$B:$B=""RWS"")),
  IF(
    OR(
      ISNUMBER(SEARCH(""CDM CASH DEPOSIT"",$C997)),
      ISNUMBER(SEARCH(""CASH DEPOSIT"",$C99"&amp;"7)),
      COUNTIFS('SUMMARY DATA'!$D:$D,$C997,'SUMMARY DATA'!$B:$B,""RWS"")&lt;&gt;1
    ),
    """",
    IFERROR(TEXTJOIN(CHAR(10),TRUE,FILTER('SUMMARY DATA'!G:G,'SUMMARY DATA'!$D:$D=$C997,'SUMMARY DATA'!$B:$B=""RWS"")),"""")
  )
)"),"")</f>
        <v/>
      </c>
      <c r="H997" s="18" t="str">
        <f>IFERROR(__xludf.DUMMYFUNCTION("IFERROR(
  TEXTJOIN(CHAR(10),TRUE,FILTER('SUMMARY DATA'!H:H,'SUMMARY DATA'!$A:$A=$A997,'SUMMARY DATA'!$C:$C=$B997,'SUMMARY DATA'!$B:$B=""RWS"",'SUMMARY DATA'!$H:$H=$D997)),
  IF(
    OR(
      ISNUMBER(SEARCH(""CDM CASH DEPOSIT"",$C997)),
      ISNUMBER(S"&amp;"EARCH(""CASH DEPOSIT"",$C997))
    ),
    """",
    IFERROR(TEXTJOIN(CHAR(10),TRUE,FILTER('SUMMARY DATA'!H:H,'SUMMARY DATA'!$D:$D=$C997,'SUMMARY DATA'!$B:$B=""RWS"",'SUMMARY DATA'!$H:$H=$D997)),"""")
  )
)"),"")</f>
        <v/>
      </c>
      <c r="I997" s="18" t="str">
        <f>IFERROR(__xludf.DUMMYFUNCTION("IF(H997="""","""",
SUM(ARRAYFORMULA(VALUE(SPLIT(H997,CHAR(10)))))
)"),"")</f>
        <v/>
      </c>
      <c r="J997" s="17" t="str">
        <f>IFERROR(__xludf.DUMMYFUNCTION("IFERROR(
  TEXTJOIN(CHAR(10),TRUE,FILTER('SUMMARY DATA'!I:I,'SUMMARY DATA'!$A:$A=$A997,'SUMMARY DATA'!$C:$C=$B997,'SUMMARY DATA'!$B:$B=""RWS"")),
  IF(
    OR(
      ISNUMBER(SEARCH(""CDM CASH DEPOSIT"",$C997)),
      ISNUMBER(SEARCH(""CASH DEPOSIT"",$C99"&amp;"7)),
      COUNTIFS('SUMMARY DATA'!$D:$D,$C997,'SUMMARY DATA'!$B:$B,""RWS"")&lt;&gt;1
    ),
    """",
    IFERROR(TEXTJOIN(CHAR(10),TRUE,FILTER('SUMMARY DATA'!I:I,'SUMMARY DATA'!$D:$D=$C997,'SUMMARY DATA'!$B:$B=""RWS"")),"""")
  )
)"),"")</f>
        <v/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Height="1" spans="1:27">
      <c r="A998" s="2"/>
      <c r="B998" s="15"/>
      <c r="C998" s="2"/>
      <c r="D998" s="3"/>
      <c r="E998" s="16" t="str">
        <f>IFERROR(__xludf.DUMMYFUNCTION("IFERROR(
  TEXTJOIN(CHAR(10),TRUE,FILTER('SUMMARY DATA'!E:E,'SUMMARY DATA'!$A:$A=$A998,'SUMMARY DATA'!$C:$C=$B998,'SUMMARY DATA'!$B:$B=""RWS"")),
  IF(
    OR(
      ISNUMBER(SEARCH(""CDM CASH DEPOSIT"",$C998)),
      ISNUMBER(SEARCH(""CASH DEPOSIT"",$C99"&amp;"8)),
      COUNTIFS('SUMMARY DATA'!$D:$D,$C998,'SUMMARY DATA'!$B:$B,""RWS"")&lt;&gt;1
    ),
    """",
    IFERROR(TEXTJOIN(CHAR(10),TRUE,FILTER('SUMMARY DATA'!E:E,'SUMMARY DATA'!$D:$D=$C998,'SUMMARY DATA'!$B:$B=""RWS"")),"""")
  )
)"),"")</f>
        <v/>
      </c>
      <c r="F998" s="17" t="str">
        <f>IFERROR(__xludf.DUMMYFUNCTION("IFERROR(
  TEXTJOIN(CHAR(10),TRUE,FILTER('SUMMARY DATA'!F:F,'SUMMARY DATA'!$A:$A=$A998,'SUMMARY DATA'!$C:$C=$B998,'SUMMARY DATA'!$B:$B=""RWS"")),
  IF(
    OR(
      ISNUMBER(SEARCH(""CDM CASH DEPOSIT"",$C998)),
      ISNUMBER(SEARCH(""CASH DEPOSIT"",$C99"&amp;"8)),
      COUNTIFS('SUMMARY DATA'!$D:$D,$C998,'SUMMARY DATA'!$B:$B,""RWS"")&lt;&gt;1
    ),
    """",
    IFERROR(TEXTJOIN(CHAR(10),TRUE,FILTER('SUMMARY DATA'!F:F,'SUMMARY DATA'!$D:$D=$C998,'SUMMARY DATA'!$B:$B=""RWS"")),"""")
  )
)"),"")</f>
        <v/>
      </c>
      <c r="G998" s="17" t="str">
        <f>IFERROR(__xludf.DUMMYFUNCTION("IFERROR(
  TEXTJOIN(CHAR(10),TRUE,FILTER('SUMMARY DATA'!G:G,'SUMMARY DATA'!$A:$A=$A998,'SUMMARY DATA'!$C:$C=$B998,'SUMMARY DATA'!$B:$B=""RWS"")),
  IF(
    OR(
      ISNUMBER(SEARCH(""CDM CASH DEPOSIT"",$C998)),
      ISNUMBER(SEARCH(""CASH DEPOSIT"",$C99"&amp;"8)),
      COUNTIFS('SUMMARY DATA'!$D:$D,$C998,'SUMMARY DATA'!$B:$B,""RWS"")&lt;&gt;1
    ),
    """",
    IFERROR(TEXTJOIN(CHAR(10),TRUE,FILTER('SUMMARY DATA'!G:G,'SUMMARY DATA'!$D:$D=$C998,'SUMMARY DATA'!$B:$B=""RWS"")),"""")
  )
)"),"")</f>
        <v/>
      </c>
      <c r="H998" s="18" t="str">
        <f>IFERROR(__xludf.DUMMYFUNCTION("IFERROR(
  TEXTJOIN(CHAR(10),TRUE,FILTER('SUMMARY DATA'!H:H,'SUMMARY DATA'!$A:$A=$A998,'SUMMARY DATA'!$C:$C=$B998,'SUMMARY DATA'!$B:$B=""RWS"",'SUMMARY DATA'!$H:$H=$D998)),
  IF(
    OR(
      ISNUMBER(SEARCH(""CDM CASH DEPOSIT"",$C998)),
      ISNUMBER(S"&amp;"EARCH(""CASH DEPOSIT"",$C998))
    ),
    """",
    IFERROR(TEXTJOIN(CHAR(10),TRUE,FILTER('SUMMARY DATA'!H:H,'SUMMARY DATA'!$D:$D=$C998,'SUMMARY DATA'!$B:$B=""RWS"",'SUMMARY DATA'!$H:$H=$D998)),"""")
  )
)"),"")</f>
        <v/>
      </c>
      <c r="I998" s="18" t="str">
        <f>IFERROR(__xludf.DUMMYFUNCTION("IF(H998="""","""",
SUM(ARRAYFORMULA(VALUE(SPLIT(H998,CHAR(10)))))
)"),"")</f>
        <v/>
      </c>
      <c r="J998" s="17" t="str">
        <f>IFERROR(__xludf.DUMMYFUNCTION("IFERROR(
  TEXTJOIN(CHAR(10),TRUE,FILTER('SUMMARY DATA'!I:I,'SUMMARY DATA'!$A:$A=$A998,'SUMMARY DATA'!$C:$C=$B998,'SUMMARY DATA'!$B:$B=""RWS"")),
  IF(
    OR(
      ISNUMBER(SEARCH(""CDM CASH DEPOSIT"",$C998)),
      ISNUMBER(SEARCH(""CASH DEPOSIT"",$C99"&amp;"8)),
      COUNTIFS('SUMMARY DATA'!$D:$D,$C998,'SUMMARY DATA'!$B:$B,""RWS"")&lt;&gt;1
    ),
    """",
    IFERROR(TEXTJOIN(CHAR(10),TRUE,FILTER('SUMMARY DATA'!I:I,'SUMMARY DATA'!$D:$D=$C998,'SUMMARY DATA'!$B:$B=""RWS"")),"""")
  )
)"),"")</f>
        <v/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Height="1" spans="1:27">
      <c r="A999" s="2"/>
      <c r="B999" s="15"/>
      <c r="C999" s="2"/>
      <c r="D999" s="3"/>
      <c r="E999" s="16" t="str">
        <f>IFERROR(__xludf.DUMMYFUNCTION("IFERROR(
  TEXTJOIN(CHAR(10),TRUE,FILTER('SUMMARY DATA'!E:E,'SUMMARY DATA'!$A:$A=$A999,'SUMMARY DATA'!$C:$C=$B999,'SUMMARY DATA'!$B:$B=""RWS"")),
  IF(
    OR(
      ISNUMBER(SEARCH(""CDM CASH DEPOSIT"",$C999)),
      ISNUMBER(SEARCH(""CASH DEPOSIT"",$C99"&amp;"9)),
      COUNTIFS('SUMMARY DATA'!$D:$D,$C999,'SUMMARY DATA'!$B:$B,""RWS"")&lt;&gt;1
    ),
    """",
    IFERROR(TEXTJOIN(CHAR(10),TRUE,FILTER('SUMMARY DATA'!E:E,'SUMMARY DATA'!$D:$D=$C999,'SUMMARY DATA'!$B:$B=""RWS"")),"""")
  )
)"),"")</f>
        <v/>
      </c>
      <c r="F999" s="17" t="str">
        <f>IFERROR(__xludf.DUMMYFUNCTION("IFERROR(
  TEXTJOIN(CHAR(10),TRUE,FILTER('SUMMARY DATA'!F:F,'SUMMARY DATA'!$A:$A=$A999,'SUMMARY DATA'!$C:$C=$B999,'SUMMARY DATA'!$B:$B=""RWS"")),
  IF(
    OR(
      ISNUMBER(SEARCH(""CDM CASH DEPOSIT"",$C999)),
      ISNUMBER(SEARCH(""CASH DEPOSIT"",$C99"&amp;"9)),
      COUNTIFS('SUMMARY DATA'!$D:$D,$C999,'SUMMARY DATA'!$B:$B,""RWS"")&lt;&gt;1
    ),
    """",
    IFERROR(TEXTJOIN(CHAR(10),TRUE,FILTER('SUMMARY DATA'!F:F,'SUMMARY DATA'!$D:$D=$C999,'SUMMARY DATA'!$B:$B=""RWS"")),"""")
  )
)"),"")</f>
        <v/>
      </c>
      <c r="G999" s="17" t="str">
        <f>IFERROR(__xludf.DUMMYFUNCTION("IFERROR(
  TEXTJOIN(CHAR(10),TRUE,FILTER('SUMMARY DATA'!G:G,'SUMMARY DATA'!$A:$A=$A999,'SUMMARY DATA'!$C:$C=$B999,'SUMMARY DATA'!$B:$B=""RWS"")),
  IF(
    OR(
      ISNUMBER(SEARCH(""CDM CASH DEPOSIT"",$C999)),
      ISNUMBER(SEARCH(""CASH DEPOSIT"",$C99"&amp;"9)),
      COUNTIFS('SUMMARY DATA'!$D:$D,$C999,'SUMMARY DATA'!$B:$B,""RWS"")&lt;&gt;1
    ),
    """",
    IFERROR(TEXTJOIN(CHAR(10),TRUE,FILTER('SUMMARY DATA'!G:G,'SUMMARY DATA'!$D:$D=$C999,'SUMMARY DATA'!$B:$B=""RWS"")),"""")
  )
)"),"")</f>
        <v/>
      </c>
      <c r="H999" s="18" t="str">
        <f>IFERROR(__xludf.DUMMYFUNCTION("IFERROR(
  TEXTJOIN(CHAR(10),TRUE,FILTER('SUMMARY DATA'!H:H,'SUMMARY DATA'!$A:$A=$A999,'SUMMARY DATA'!$C:$C=$B999,'SUMMARY DATA'!$B:$B=""RWS"",'SUMMARY DATA'!$H:$H=$D999)),
  IF(
    OR(
      ISNUMBER(SEARCH(""CDM CASH DEPOSIT"",$C999)),
      ISNUMBER(S"&amp;"EARCH(""CASH DEPOSIT"",$C999))
    ),
    """",
    IFERROR(TEXTJOIN(CHAR(10),TRUE,FILTER('SUMMARY DATA'!H:H,'SUMMARY DATA'!$D:$D=$C999,'SUMMARY DATA'!$B:$B=""RWS"",'SUMMARY DATA'!$H:$H=$D999)),"""")
  )
)"),"")</f>
        <v/>
      </c>
      <c r="I999" s="18" t="str">
        <f>IFERROR(__xludf.DUMMYFUNCTION("IF(H999="""","""",
SUM(ARRAYFORMULA(VALUE(SPLIT(H999,CHAR(10)))))
)"),"")</f>
        <v/>
      </c>
      <c r="J999" s="17" t="str">
        <f>IFERROR(__xludf.DUMMYFUNCTION("IFERROR(
  TEXTJOIN(CHAR(10),TRUE,FILTER('SUMMARY DATA'!I:I,'SUMMARY DATA'!$A:$A=$A999,'SUMMARY DATA'!$C:$C=$B999,'SUMMARY DATA'!$B:$B=""RWS"")),
  IF(
    OR(
      ISNUMBER(SEARCH(""CDM CASH DEPOSIT"",$C999)),
      ISNUMBER(SEARCH(""CASH DEPOSIT"",$C99"&amp;"9)),
      COUNTIFS('SUMMARY DATA'!$D:$D,$C999,'SUMMARY DATA'!$B:$B,""RWS"")&lt;&gt;1
    ),
    """",
    IFERROR(TEXTJOIN(CHAR(10),TRUE,FILTER('SUMMARY DATA'!I:I,'SUMMARY DATA'!$D:$D=$C999,'SUMMARY DATA'!$B:$B=""RWS"")),"""")
  )
)"),"")</f>
        <v/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Height="1" spans="1:27">
      <c r="A1000" s="2"/>
      <c r="B1000" s="15"/>
      <c r="C1000" s="2"/>
      <c r="D1000" s="3"/>
      <c r="E1000" s="16" t="str">
        <f>IFERROR(__xludf.DUMMYFUNCTION("IFERROR(
  TEXTJOIN(CHAR(10),TRUE,FILTER('SUMMARY DATA'!E:E,'SUMMARY DATA'!$A:$A=$A1000,'SUMMARY DATA'!$C:$C=$B1000,'SUMMARY DATA'!$B:$B=""RWS"")),
  IF(
    OR(
      ISNUMBER(SEARCH(""CDM CASH DEPOSIT"",$C1000)),
      ISNUMBER(SEARCH(""CASH DEPOSIT"",$"&amp;"C1000)),
      COUNTIFS('SUMMARY DATA'!$D:$D,$C1000,'SUMMARY DATA'!$B:$B,""RWS"")&lt;&gt;1
    ),
    """",
    IFERROR(TEXTJOIN(CHAR(10),TRUE,FILTER('SUMMARY DATA'!E:E,'SUMMARY DATA'!$D:$D=$C1000,'SUMMARY DATA'!$B:$B=""RWS"")),"""")
  )
)"),"")</f>
        <v/>
      </c>
      <c r="F1000" s="17" t="str">
        <f>IFERROR(__xludf.DUMMYFUNCTION("IFERROR(
  TEXTJOIN(CHAR(10),TRUE,FILTER('SUMMARY DATA'!F:F,'SUMMARY DATA'!$A:$A=$A1000,'SUMMARY DATA'!$C:$C=$B1000,'SUMMARY DATA'!$B:$B=""RWS"")),
  IF(
    OR(
      ISNUMBER(SEARCH(""CDM CASH DEPOSIT"",$C1000)),
      ISNUMBER(SEARCH(""CASH DEPOSIT"",$"&amp;"C1000)),
      COUNTIFS('SUMMARY DATA'!$D:$D,$C1000,'SUMMARY DATA'!$B:$B,""RWS"")&lt;&gt;1
    ),
    """",
    IFERROR(TEXTJOIN(CHAR(10),TRUE,FILTER('SUMMARY DATA'!F:F,'SUMMARY DATA'!$D:$D=$C1000,'SUMMARY DATA'!$B:$B=""RWS"")),"""")
  )
)"),"")</f>
        <v/>
      </c>
      <c r="G1000" s="17" t="str">
        <f>IFERROR(__xludf.DUMMYFUNCTION("IFERROR(
  TEXTJOIN(CHAR(10),TRUE,FILTER('SUMMARY DATA'!G:G,'SUMMARY DATA'!$A:$A=$A1000,'SUMMARY DATA'!$C:$C=$B1000,'SUMMARY DATA'!$B:$B=""RWS"")),
  IF(
    OR(
      ISNUMBER(SEARCH(""CDM CASH DEPOSIT"",$C1000)),
      ISNUMBER(SEARCH(""CASH DEPOSIT"",$"&amp;"C1000)),
      COUNTIFS('SUMMARY DATA'!$D:$D,$C1000,'SUMMARY DATA'!$B:$B,""RWS"")&lt;&gt;1
    ),
    """",
    IFERROR(TEXTJOIN(CHAR(10),TRUE,FILTER('SUMMARY DATA'!G:G,'SUMMARY DATA'!$D:$D=$C1000,'SUMMARY DATA'!$B:$B=""RWS"")),"""")
  )
)"),"")</f>
        <v/>
      </c>
      <c r="H1000" s="18" t="str">
        <f>IFERROR(__xludf.DUMMYFUNCTION("IFERROR(
  TEXTJOIN(CHAR(10),TRUE,FILTER('SUMMARY DATA'!H:H,'SUMMARY DATA'!$A:$A=$A1000,'SUMMARY DATA'!$C:$C=$B1000,'SUMMARY DATA'!$B:$B=""RWS"",'SUMMARY DATA'!$H:$H=$D1000)),
  IF(
    OR(
      ISNUMBER(SEARCH(""CDM CASH DEPOSIT"",$C1000)),
      ISNUMB"&amp;"ER(SEARCH(""CASH DEPOSIT"",$C1000))
    ),
    """",
    IFERROR(TEXTJOIN(CHAR(10),TRUE,FILTER('SUMMARY DATA'!H:H,'SUMMARY DATA'!$D:$D=$C1000,'SUMMARY DATA'!$B:$B=""RWS"",'SUMMARY DATA'!$H:$H=$D1000)),"""")
  )
)"),"")</f>
        <v/>
      </c>
      <c r="I1000" s="18" t="str">
        <f>IFERROR(__xludf.DUMMYFUNCTION("IF(H1000="""","""",
SUM(ARRAYFORMULA(VALUE(SPLIT(H1000,CHAR(10)))))
)"),"")</f>
        <v/>
      </c>
      <c r="J1000" s="17" t="str">
        <f>IFERROR(__xludf.DUMMYFUNCTION("IFERROR(
  TEXTJOIN(CHAR(10),TRUE,FILTER('SUMMARY DATA'!I:I,'SUMMARY DATA'!$A:$A=$A1000,'SUMMARY DATA'!$C:$C=$B1000,'SUMMARY DATA'!$B:$B=""RWS"")),
  IF(
    OR(
      ISNUMBER(SEARCH(""CDM CASH DEPOSIT"",$C1000)),
      ISNUMBER(SEARCH(""CASH DEPOSIT"",$"&amp;"C1000)),
      COUNTIFS('SUMMARY DATA'!$D:$D,$C1000,'SUMMARY DATA'!$B:$B,""RWS"")&lt;&gt;1
    ),
    """",
    IFERROR(TEXTJOIN(CHAR(10),TRUE,FILTER('SUMMARY DATA'!I:I,'SUMMARY DATA'!$D:$D=$C1000,'SUMMARY DATA'!$B:$B=""RWS"")),"""")
  )
)"),"")</f>
        <v/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customHeight="1" spans="1:27">
      <c r="A1001" s="2"/>
      <c r="B1001" s="15"/>
      <c r="C1001" s="2"/>
      <c r="D1001" s="3"/>
      <c r="E1001" s="16" t="str">
        <f>IFERROR(__xludf.DUMMYFUNCTION("IFERROR(
  TEXTJOIN(CHAR(10),TRUE,FILTER('SUMMARY DATA'!E:E,'SUMMARY DATA'!$A:$A=$A1001,'SUMMARY DATA'!$C:$C=$B1001,'SUMMARY DATA'!$B:$B=""RWS"")),
  IF(
    OR(
      ISNUMBER(SEARCH(""CDM CASH DEPOSIT"",$C1001)),
      ISNUMBER(SEARCH(""CASH DEPOSIT"",$"&amp;"C1001)),
      COUNTIFS('SUMMARY DATA'!$D:$D,$C1001,'SUMMARY DATA'!$B:$B,""RWS"")&lt;&gt;1
    ),
    """",
    IFERROR(TEXTJOIN(CHAR(10),TRUE,FILTER('SUMMARY DATA'!E:E,'SUMMARY DATA'!$D:$D=$C1001,'SUMMARY DATA'!$B:$B=""RWS"")),"""")
  )
)"),"")</f>
        <v/>
      </c>
      <c r="F1001" s="17" t="str">
        <f>IFERROR(__xludf.DUMMYFUNCTION("IFERROR(
  TEXTJOIN(CHAR(10),TRUE,FILTER('SUMMARY DATA'!F:F,'SUMMARY DATA'!$A:$A=$A1001,'SUMMARY DATA'!$C:$C=$B1001,'SUMMARY DATA'!$B:$B=""RWS"")),
  IF(
    OR(
      ISNUMBER(SEARCH(""CDM CASH DEPOSIT"",$C1001)),
      ISNUMBER(SEARCH(""CASH DEPOSIT"",$"&amp;"C1001)),
      COUNTIFS('SUMMARY DATA'!$D:$D,$C1001,'SUMMARY DATA'!$B:$B,""RWS"")&lt;&gt;1
    ),
    """",
    IFERROR(TEXTJOIN(CHAR(10),TRUE,FILTER('SUMMARY DATA'!F:F,'SUMMARY DATA'!$D:$D=$C1001,'SUMMARY DATA'!$B:$B=""RWS"")),"""")
  )
)"),"")</f>
        <v/>
      </c>
      <c r="G1001" s="17" t="str">
        <f>IFERROR(__xludf.DUMMYFUNCTION("IFERROR(
  TEXTJOIN(CHAR(10),TRUE,FILTER('SUMMARY DATA'!G:G,'SUMMARY DATA'!$A:$A=$A1001,'SUMMARY DATA'!$C:$C=$B1001,'SUMMARY DATA'!$B:$B=""RWS"")),
  IF(
    OR(
      ISNUMBER(SEARCH(""CDM CASH DEPOSIT"",$C1001)),
      ISNUMBER(SEARCH(""CASH DEPOSIT"",$"&amp;"C1001)),
      COUNTIFS('SUMMARY DATA'!$D:$D,$C1001,'SUMMARY DATA'!$B:$B,""RWS"")&lt;&gt;1
    ),
    """",
    IFERROR(TEXTJOIN(CHAR(10),TRUE,FILTER('SUMMARY DATA'!G:G,'SUMMARY DATA'!$D:$D=$C1001,'SUMMARY DATA'!$B:$B=""RWS"")),"""")
  )
)"),"")</f>
        <v/>
      </c>
      <c r="H1001" s="18" t="str">
        <f>IFERROR(__xludf.DUMMYFUNCTION("IFERROR(
  TEXTJOIN(CHAR(10),TRUE,FILTER('SUMMARY DATA'!H:H,'SUMMARY DATA'!$A:$A=$A1001,'SUMMARY DATA'!$C:$C=$B1001,'SUMMARY DATA'!$B:$B=""RWS"",'SUMMARY DATA'!$H:$H=$D1001)),
  IF(
    OR(
      ISNUMBER(SEARCH(""CDM CASH DEPOSIT"",$C1001)),
      ISNUMB"&amp;"ER(SEARCH(""CASH DEPOSIT"",$C1001))
    ),
    """",
    IFERROR(TEXTJOIN(CHAR(10),TRUE,FILTER('SUMMARY DATA'!H:H,'SUMMARY DATA'!$D:$D=$C1001,'SUMMARY DATA'!$B:$B=""RWS"",'SUMMARY DATA'!$H:$H=$D1001)),"""")
  )
)"),"")</f>
        <v/>
      </c>
      <c r="I1001" s="18" t="str">
        <f>IFERROR(__xludf.DUMMYFUNCTION("IF(H1001="""","""",
SUM(ARRAYFORMULA(VALUE(SPLIT(H1001,CHAR(10)))))
)"),"")</f>
        <v/>
      </c>
      <c r="J1001" s="17" t="str">
        <f>IFERROR(__xludf.DUMMYFUNCTION("IFERROR(
  TEXTJOIN(CHAR(10),TRUE,FILTER('SUMMARY DATA'!I:I,'SUMMARY DATA'!$A:$A=$A1001,'SUMMARY DATA'!$C:$C=$B1001,'SUMMARY DATA'!$B:$B=""RWS"")),
  IF(
    OR(
      ISNUMBER(SEARCH(""CDM CASH DEPOSIT"",$C1001)),
      ISNUMBER(SEARCH(""CASH DEPOSIT"",$"&amp;"C1001)),
      COUNTIFS('SUMMARY DATA'!$D:$D,$C1001,'SUMMARY DATA'!$B:$B,""RWS"")&lt;&gt;1
    ),
    """",
    IFERROR(TEXTJOIN(CHAR(10),TRUE,FILTER('SUMMARY DATA'!I:I,'SUMMARY DATA'!$D:$D=$C1001,'SUMMARY DATA'!$B:$B=""RWS"")),"""")
  )
)"),"")</f>
        <v/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customHeight="1" spans="1:27">
      <c r="A1002" s="2"/>
      <c r="B1002" s="15"/>
      <c r="C1002" s="2"/>
      <c r="D1002" s="3"/>
      <c r="E1002" s="16" t="str">
        <f>IFERROR(__xludf.DUMMYFUNCTION("IFERROR(
  TEXTJOIN(CHAR(10),TRUE,FILTER('SUMMARY DATA'!E:E,'SUMMARY DATA'!$A:$A=$A1002,'SUMMARY DATA'!$C:$C=$B1002,'SUMMARY DATA'!$B:$B=""RWS"")),
  IF(
    OR(
      ISNUMBER(SEARCH(""CDM CASH DEPOSIT"",$C1002)),
      ISNUMBER(SEARCH(""CASH DEPOSIT"",$"&amp;"C1002)),
      COUNTIFS('SUMMARY DATA'!$D:$D,$C1002,'SUMMARY DATA'!$B:$B,""RWS"")&lt;&gt;1
    ),
    """",
    IFERROR(TEXTJOIN(CHAR(10),TRUE,FILTER('SUMMARY DATA'!E:E,'SUMMARY DATA'!$D:$D=$C1002,'SUMMARY DATA'!$B:$B=""RWS"")),"""")
  )
)"),"")</f>
        <v/>
      </c>
      <c r="F1002" s="17" t="str">
        <f>IFERROR(__xludf.DUMMYFUNCTION("IFERROR(
  TEXTJOIN(CHAR(10),TRUE,FILTER('SUMMARY DATA'!F:F,'SUMMARY DATA'!$A:$A=$A1002,'SUMMARY DATA'!$C:$C=$B1002,'SUMMARY DATA'!$B:$B=""RWS"")),
  IF(
    OR(
      ISNUMBER(SEARCH(""CDM CASH DEPOSIT"",$C1002)),
      ISNUMBER(SEARCH(""CASH DEPOSIT"",$"&amp;"C1002)),
      COUNTIFS('SUMMARY DATA'!$D:$D,$C1002,'SUMMARY DATA'!$B:$B,""RWS"")&lt;&gt;1
    ),
    """",
    IFERROR(TEXTJOIN(CHAR(10),TRUE,FILTER('SUMMARY DATA'!F:F,'SUMMARY DATA'!$D:$D=$C1002,'SUMMARY DATA'!$B:$B=""RWS"")),"""")
  )
)"),"")</f>
        <v/>
      </c>
      <c r="G1002" s="17" t="str">
        <f>IFERROR(__xludf.DUMMYFUNCTION("IFERROR(
  TEXTJOIN(CHAR(10),TRUE,FILTER('SUMMARY DATA'!G:G,'SUMMARY DATA'!$A:$A=$A1002,'SUMMARY DATA'!$C:$C=$B1002,'SUMMARY DATA'!$B:$B=""RWS"")),
  IF(
    OR(
      ISNUMBER(SEARCH(""CDM CASH DEPOSIT"",$C1002)),
      ISNUMBER(SEARCH(""CASH DEPOSIT"",$"&amp;"C1002)),
      COUNTIFS('SUMMARY DATA'!$D:$D,$C1002,'SUMMARY DATA'!$B:$B,""RWS"")&lt;&gt;1
    ),
    """",
    IFERROR(TEXTJOIN(CHAR(10),TRUE,FILTER('SUMMARY DATA'!G:G,'SUMMARY DATA'!$D:$D=$C1002,'SUMMARY DATA'!$B:$B=""RWS"")),"""")
  )
)"),"")</f>
        <v/>
      </c>
      <c r="H1002" s="18" t="str">
        <f>IFERROR(__xludf.DUMMYFUNCTION("IFERROR(
  TEXTJOIN(CHAR(10),TRUE,FILTER('SUMMARY DATA'!H:H,'SUMMARY DATA'!$A:$A=$A1002,'SUMMARY DATA'!$C:$C=$B1002,'SUMMARY DATA'!$B:$B=""RWS"",'SUMMARY DATA'!$H:$H=$D1002)),
  IF(
    OR(
      ISNUMBER(SEARCH(""CDM CASH DEPOSIT"",$C1002)),
      ISNUMB"&amp;"ER(SEARCH(""CASH DEPOSIT"",$C1002))
    ),
    """",
    IFERROR(TEXTJOIN(CHAR(10),TRUE,FILTER('SUMMARY DATA'!H:H,'SUMMARY DATA'!$D:$D=$C1002,'SUMMARY DATA'!$B:$B=""RWS"",'SUMMARY DATA'!$H:$H=$D1002)),"""")
  )
)"),"")</f>
        <v/>
      </c>
      <c r="I1002" s="18" t="str">
        <f>IFERROR(__xludf.DUMMYFUNCTION("IF(H1002="""","""",
SUM(ARRAYFORMULA(VALUE(SPLIT(H1002,CHAR(10)))))
)"),"")</f>
        <v/>
      </c>
      <c r="J1002" s="17" t="str">
        <f>IFERROR(__xludf.DUMMYFUNCTION("IFERROR(
  TEXTJOIN(CHAR(10),TRUE,FILTER('SUMMARY DATA'!I:I,'SUMMARY DATA'!$A:$A=$A1002,'SUMMARY DATA'!$C:$C=$B1002,'SUMMARY DATA'!$B:$B=""RWS"")),
  IF(
    OR(
      ISNUMBER(SEARCH(""CDM CASH DEPOSIT"",$C1002)),
      ISNUMBER(SEARCH(""CASH DEPOSIT"",$"&amp;"C1002)),
      COUNTIFS('SUMMARY DATA'!$D:$D,$C1002,'SUMMARY DATA'!$B:$B,""RWS"")&lt;&gt;1
    ),
    """",
    IFERROR(TEXTJOIN(CHAR(10),TRUE,FILTER('SUMMARY DATA'!I:I,'SUMMARY DATA'!$D:$D=$C1002,'SUMMARY DATA'!$B:$B=""RWS"")),"""")
  )
)"),"")</f>
        <v/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customHeight="1" spans="1:27">
      <c r="A1003" s="2"/>
      <c r="B1003" s="15"/>
      <c r="C1003" s="2"/>
      <c r="D1003" s="3"/>
      <c r="E1003" s="16" t="str">
        <f>IFERROR(__xludf.DUMMYFUNCTION("IFERROR(
  TEXTJOIN(CHAR(10),TRUE,FILTER('SUMMARY DATA'!E:E,'SUMMARY DATA'!$A:$A=$A1003,'SUMMARY DATA'!$C:$C=$B1003,'SUMMARY DATA'!$B:$B=""RWS"")),
  IF(
    OR(
      ISNUMBER(SEARCH(""CDM CASH DEPOSIT"",$C1003)),
      ISNUMBER(SEARCH(""CASH DEPOSIT"",$"&amp;"C1003)),
      COUNTIFS('SUMMARY DATA'!$D:$D,$C1003,'SUMMARY DATA'!$B:$B,""RWS"")&lt;&gt;1
    ),
    """",
    IFERROR(TEXTJOIN(CHAR(10),TRUE,FILTER('SUMMARY DATA'!E:E,'SUMMARY DATA'!$D:$D=$C1003,'SUMMARY DATA'!$B:$B=""RWS"")),"""")
  )
)"),"")</f>
        <v/>
      </c>
      <c r="F1003" s="17" t="str">
        <f>IFERROR(__xludf.DUMMYFUNCTION("IFERROR(
  TEXTJOIN(CHAR(10),TRUE,FILTER('SUMMARY DATA'!F:F,'SUMMARY DATA'!$A:$A=$A1003,'SUMMARY DATA'!$C:$C=$B1003,'SUMMARY DATA'!$B:$B=""RWS"")),
  IF(
    OR(
      ISNUMBER(SEARCH(""CDM CASH DEPOSIT"",$C1003)),
      ISNUMBER(SEARCH(""CASH DEPOSIT"",$"&amp;"C1003)),
      COUNTIFS('SUMMARY DATA'!$D:$D,$C1003,'SUMMARY DATA'!$B:$B,""RWS"")&lt;&gt;1
    ),
    """",
    IFERROR(TEXTJOIN(CHAR(10),TRUE,FILTER('SUMMARY DATA'!F:F,'SUMMARY DATA'!$D:$D=$C1003,'SUMMARY DATA'!$B:$B=""RWS"")),"""")
  )
)"),"")</f>
        <v/>
      </c>
      <c r="G1003" s="17" t="str">
        <f>IFERROR(__xludf.DUMMYFUNCTION("IFERROR(
  TEXTJOIN(CHAR(10),TRUE,FILTER('SUMMARY DATA'!G:G,'SUMMARY DATA'!$A:$A=$A1003,'SUMMARY DATA'!$C:$C=$B1003,'SUMMARY DATA'!$B:$B=""RWS"")),
  IF(
    OR(
      ISNUMBER(SEARCH(""CDM CASH DEPOSIT"",$C1003)),
      ISNUMBER(SEARCH(""CASH DEPOSIT"",$"&amp;"C1003)),
      COUNTIFS('SUMMARY DATA'!$D:$D,$C1003,'SUMMARY DATA'!$B:$B,""RWS"")&lt;&gt;1
    ),
    """",
    IFERROR(TEXTJOIN(CHAR(10),TRUE,FILTER('SUMMARY DATA'!G:G,'SUMMARY DATA'!$D:$D=$C1003,'SUMMARY DATA'!$B:$B=""RWS"")),"""")
  )
)"),"")</f>
        <v/>
      </c>
      <c r="H1003" s="18" t="str">
        <f>IFERROR(__xludf.DUMMYFUNCTION("IFERROR(
  TEXTJOIN(CHAR(10),TRUE,FILTER('SUMMARY DATA'!H:H,'SUMMARY DATA'!$A:$A=$A1003,'SUMMARY DATA'!$C:$C=$B1003,'SUMMARY DATA'!$B:$B=""RWS"",'SUMMARY DATA'!$H:$H=$D1003)),
  IF(
    OR(
      ISNUMBER(SEARCH(""CDM CASH DEPOSIT"",$C1003)),
      ISNUMB"&amp;"ER(SEARCH(""CASH DEPOSIT"",$C1003))
    ),
    """",
    IFERROR(TEXTJOIN(CHAR(10),TRUE,FILTER('SUMMARY DATA'!H:H,'SUMMARY DATA'!$D:$D=$C1003,'SUMMARY DATA'!$B:$B=""RWS"",'SUMMARY DATA'!$H:$H=$D1003)),"""")
  )
)"),"")</f>
        <v/>
      </c>
      <c r="I1003" s="18" t="str">
        <f>IFERROR(__xludf.DUMMYFUNCTION("IF(H1003="""","""",
SUM(ARRAYFORMULA(VALUE(SPLIT(H1003,CHAR(10)))))
)"),"")</f>
        <v/>
      </c>
      <c r="J1003" s="17" t="str">
        <f>IFERROR(__xludf.DUMMYFUNCTION("IFERROR(
  TEXTJOIN(CHAR(10),TRUE,FILTER('SUMMARY DATA'!I:I,'SUMMARY DATA'!$A:$A=$A1003,'SUMMARY DATA'!$C:$C=$B1003,'SUMMARY DATA'!$B:$B=""RWS"")),
  IF(
    OR(
      ISNUMBER(SEARCH(""CDM CASH DEPOSIT"",$C1003)),
      ISNUMBER(SEARCH(""CASH DEPOSIT"",$"&amp;"C1003)),
      COUNTIFS('SUMMARY DATA'!$D:$D,$C1003,'SUMMARY DATA'!$B:$B,""RWS"")&lt;&gt;1
    ),
    """",
    IFERROR(TEXTJOIN(CHAR(10),TRUE,FILTER('SUMMARY DATA'!I:I,'SUMMARY DATA'!$D:$D=$C1003,'SUMMARY DATA'!$B:$B=""RWS"")),"""")
  )
)"),"")</f>
        <v/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customHeight="1" spans="1:27">
      <c r="A1004" s="2"/>
      <c r="B1004" s="15"/>
      <c r="C1004" s="2"/>
      <c r="D1004" s="3"/>
      <c r="E1004" s="16" t="str">
        <f>IFERROR(__xludf.DUMMYFUNCTION("IFERROR(
  TEXTJOIN(CHAR(10),TRUE,FILTER('SUMMARY DATA'!E:E,'SUMMARY DATA'!$A:$A=$A1004,'SUMMARY DATA'!$C:$C=$B1004,'SUMMARY DATA'!$B:$B=""RWS"")),
  IF(
    OR(
      ISNUMBER(SEARCH(""CDM CASH DEPOSIT"",$C1004)),
      ISNUMBER(SEARCH(""CASH DEPOSIT"",$"&amp;"C1004)),
      COUNTIFS('SUMMARY DATA'!$D:$D,$C1004,'SUMMARY DATA'!$B:$B,""RWS"")&lt;&gt;1
    ),
    """",
    IFERROR(TEXTJOIN(CHAR(10),TRUE,FILTER('SUMMARY DATA'!E:E,'SUMMARY DATA'!$D:$D=$C1004,'SUMMARY DATA'!$B:$B=""RWS"")),"""")
  )
)"),"")</f>
        <v/>
      </c>
      <c r="F1004" s="17" t="str">
        <f>IFERROR(__xludf.DUMMYFUNCTION("IFERROR(
  TEXTJOIN(CHAR(10),TRUE,FILTER('SUMMARY DATA'!F:F,'SUMMARY DATA'!$A:$A=$A1004,'SUMMARY DATA'!$C:$C=$B1004,'SUMMARY DATA'!$B:$B=""RWS"")),
  IF(
    OR(
      ISNUMBER(SEARCH(""CDM CASH DEPOSIT"",$C1004)),
      ISNUMBER(SEARCH(""CASH DEPOSIT"",$"&amp;"C1004)),
      COUNTIFS('SUMMARY DATA'!$D:$D,$C1004,'SUMMARY DATA'!$B:$B,""RWS"")&lt;&gt;1
    ),
    """",
    IFERROR(TEXTJOIN(CHAR(10),TRUE,FILTER('SUMMARY DATA'!F:F,'SUMMARY DATA'!$D:$D=$C1004,'SUMMARY DATA'!$B:$B=""RWS"")),"""")
  )
)"),"")</f>
        <v/>
      </c>
      <c r="G1004" s="17" t="str">
        <f>IFERROR(__xludf.DUMMYFUNCTION("IFERROR(
  TEXTJOIN(CHAR(10),TRUE,FILTER('SUMMARY DATA'!G:G,'SUMMARY DATA'!$A:$A=$A1004,'SUMMARY DATA'!$C:$C=$B1004,'SUMMARY DATA'!$B:$B=""RWS"")),
  IF(
    OR(
      ISNUMBER(SEARCH(""CDM CASH DEPOSIT"",$C1004)),
      ISNUMBER(SEARCH(""CASH DEPOSIT"",$"&amp;"C1004)),
      COUNTIFS('SUMMARY DATA'!$D:$D,$C1004,'SUMMARY DATA'!$B:$B,""RWS"")&lt;&gt;1
    ),
    """",
    IFERROR(TEXTJOIN(CHAR(10),TRUE,FILTER('SUMMARY DATA'!G:G,'SUMMARY DATA'!$D:$D=$C1004,'SUMMARY DATA'!$B:$B=""RWS"")),"""")
  )
)"),"")</f>
        <v/>
      </c>
      <c r="H1004" s="18" t="str">
        <f>IFERROR(__xludf.DUMMYFUNCTION("IFERROR(
  TEXTJOIN(CHAR(10),TRUE,FILTER('SUMMARY DATA'!H:H,'SUMMARY DATA'!$A:$A=$A1004,'SUMMARY DATA'!$C:$C=$B1004,'SUMMARY DATA'!$B:$B=""RWS"",'SUMMARY DATA'!$H:$H=$D1004)),
  IF(
    OR(
      ISNUMBER(SEARCH(""CDM CASH DEPOSIT"",$C1004)),
      ISNUMB"&amp;"ER(SEARCH(""CASH DEPOSIT"",$C1004))
    ),
    """",
    IFERROR(TEXTJOIN(CHAR(10),TRUE,FILTER('SUMMARY DATA'!H:H,'SUMMARY DATA'!$D:$D=$C1004,'SUMMARY DATA'!$B:$B=""RWS"",'SUMMARY DATA'!$H:$H=$D1004)),"""")
  )
)"),"")</f>
        <v/>
      </c>
      <c r="I1004" s="18" t="str">
        <f>IFERROR(__xludf.DUMMYFUNCTION("IF(H1004="""","""",
SUM(ARRAYFORMULA(VALUE(SPLIT(H1004,CHAR(10)))))
)"),"")</f>
        <v/>
      </c>
      <c r="J1004" s="17" t="str">
        <f>IFERROR(__xludf.DUMMYFUNCTION("IFERROR(
  TEXTJOIN(CHAR(10),TRUE,FILTER('SUMMARY DATA'!I:I,'SUMMARY DATA'!$A:$A=$A1004,'SUMMARY DATA'!$C:$C=$B1004,'SUMMARY DATA'!$B:$B=""RWS"")),
  IF(
    OR(
      ISNUMBER(SEARCH(""CDM CASH DEPOSIT"",$C1004)),
      ISNUMBER(SEARCH(""CASH DEPOSIT"",$"&amp;"C1004)),
      COUNTIFS('SUMMARY DATA'!$D:$D,$C1004,'SUMMARY DATA'!$B:$B,""RWS"")&lt;&gt;1
    ),
    """",
    IFERROR(TEXTJOIN(CHAR(10),TRUE,FILTER('SUMMARY DATA'!I:I,'SUMMARY DATA'!$D:$D=$C1004,'SUMMARY DATA'!$B:$B=""RWS"")),"""")
  )
)"),"")</f>
        <v/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customHeight="1" spans="1:27">
      <c r="A1005" s="2"/>
      <c r="B1005" s="15"/>
      <c r="C1005" s="2"/>
      <c r="D1005" s="3"/>
      <c r="E1005" s="16" t="str">
        <f>IFERROR(__xludf.DUMMYFUNCTION("IFERROR(
  TEXTJOIN(CHAR(10),TRUE,FILTER('SUMMARY DATA'!E:E,'SUMMARY DATA'!$A:$A=$A1005,'SUMMARY DATA'!$C:$C=$B1005,'SUMMARY DATA'!$B:$B=""RWS"")),
  IF(
    OR(
      ISNUMBER(SEARCH(""CDM CASH DEPOSIT"",$C1005)),
      ISNUMBER(SEARCH(""CASH DEPOSIT"",$"&amp;"C1005)),
      COUNTIFS('SUMMARY DATA'!$D:$D,$C1005,'SUMMARY DATA'!$B:$B,""RWS"")&lt;&gt;1
    ),
    """",
    IFERROR(TEXTJOIN(CHAR(10),TRUE,FILTER('SUMMARY DATA'!E:E,'SUMMARY DATA'!$D:$D=$C1005,'SUMMARY DATA'!$B:$B=""RWS"")),"""")
  )
)"),"")</f>
        <v/>
      </c>
      <c r="F1005" s="17" t="str">
        <f>IFERROR(__xludf.DUMMYFUNCTION("IFERROR(
  TEXTJOIN(CHAR(10),TRUE,FILTER('SUMMARY DATA'!F:F,'SUMMARY DATA'!$A:$A=$A1005,'SUMMARY DATA'!$C:$C=$B1005,'SUMMARY DATA'!$B:$B=""RWS"")),
  IF(
    OR(
      ISNUMBER(SEARCH(""CDM CASH DEPOSIT"",$C1005)),
      ISNUMBER(SEARCH(""CASH DEPOSIT"",$"&amp;"C1005)),
      COUNTIFS('SUMMARY DATA'!$D:$D,$C1005,'SUMMARY DATA'!$B:$B,""RWS"")&lt;&gt;1
    ),
    """",
    IFERROR(TEXTJOIN(CHAR(10),TRUE,FILTER('SUMMARY DATA'!F:F,'SUMMARY DATA'!$D:$D=$C1005,'SUMMARY DATA'!$B:$B=""RWS"")),"""")
  )
)"),"")</f>
        <v/>
      </c>
      <c r="G1005" s="17" t="str">
        <f>IFERROR(__xludf.DUMMYFUNCTION("IFERROR(
  TEXTJOIN(CHAR(10),TRUE,FILTER('SUMMARY DATA'!G:G,'SUMMARY DATA'!$A:$A=$A1005,'SUMMARY DATA'!$C:$C=$B1005,'SUMMARY DATA'!$B:$B=""RWS"")),
  IF(
    OR(
      ISNUMBER(SEARCH(""CDM CASH DEPOSIT"",$C1005)),
      ISNUMBER(SEARCH(""CASH DEPOSIT"",$"&amp;"C1005)),
      COUNTIFS('SUMMARY DATA'!$D:$D,$C1005,'SUMMARY DATA'!$B:$B,""RWS"")&lt;&gt;1
    ),
    """",
    IFERROR(TEXTJOIN(CHAR(10),TRUE,FILTER('SUMMARY DATA'!G:G,'SUMMARY DATA'!$D:$D=$C1005,'SUMMARY DATA'!$B:$B=""RWS"")),"""")
  )
)"),"")</f>
        <v/>
      </c>
      <c r="H1005" s="18" t="str">
        <f>IFERROR(__xludf.DUMMYFUNCTION("IFERROR(
  TEXTJOIN(CHAR(10),TRUE,FILTER('SUMMARY DATA'!H:H,'SUMMARY DATA'!$A:$A=$A1005,'SUMMARY DATA'!$C:$C=$B1005,'SUMMARY DATA'!$B:$B=""RWS"",'SUMMARY DATA'!$H:$H=$D1005)),
  IF(
    OR(
      ISNUMBER(SEARCH(""CDM CASH DEPOSIT"",$C1005)),
      ISNUMB"&amp;"ER(SEARCH(""CASH DEPOSIT"",$C1005))
    ),
    """",
    IFERROR(TEXTJOIN(CHAR(10),TRUE,FILTER('SUMMARY DATA'!H:H,'SUMMARY DATA'!$D:$D=$C1005,'SUMMARY DATA'!$B:$B=""RWS"",'SUMMARY DATA'!$H:$H=$D1005)),"""")
  )
)"),"")</f>
        <v/>
      </c>
      <c r="I1005" s="18" t="str">
        <f>IFERROR(__xludf.DUMMYFUNCTION("IF(H1005="""","""",
SUM(ARRAYFORMULA(VALUE(SPLIT(H1005,CHAR(10)))))
)"),"")</f>
        <v/>
      </c>
      <c r="J1005" s="17" t="str">
        <f>IFERROR(__xludf.DUMMYFUNCTION("IFERROR(
  TEXTJOIN(CHAR(10),TRUE,FILTER('SUMMARY DATA'!I:I,'SUMMARY DATA'!$A:$A=$A1005,'SUMMARY DATA'!$C:$C=$B1005,'SUMMARY DATA'!$B:$B=""RWS"")),
  IF(
    OR(
      ISNUMBER(SEARCH(""CDM CASH DEPOSIT"",$C1005)),
      ISNUMBER(SEARCH(""CASH DEPOSIT"",$"&amp;"C1005)),
      COUNTIFS('SUMMARY DATA'!$D:$D,$C1005,'SUMMARY DATA'!$B:$B,""RWS"")&lt;&gt;1
    ),
    """",
    IFERROR(TEXTJOIN(CHAR(10),TRUE,FILTER('SUMMARY DATA'!I:I,'SUMMARY DATA'!$D:$D=$C1005,'SUMMARY DATA'!$B:$B=""RWS"")),"""")
  )
)"),"")</f>
        <v/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customHeight="1" spans="1:27">
      <c r="A1006" s="2"/>
      <c r="B1006" s="15"/>
      <c r="C1006" s="2"/>
      <c r="D1006" s="3"/>
      <c r="E1006" s="16" t="str">
        <f>IFERROR(__xludf.DUMMYFUNCTION("IFERROR(
  TEXTJOIN(CHAR(10),TRUE,FILTER('SUMMARY DATA'!E:E,'SUMMARY DATA'!$A:$A=$A1006,'SUMMARY DATA'!$C:$C=$B1006,'SUMMARY DATA'!$B:$B=""RWS"")),
  IF(
    OR(
      ISNUMBER(SEARCH(""CDM CASH DEPOSIT"",$C1006)),
      ISNUMBER(SEARCH(""CASH DEPOSIT"",$"&amp;"C1006)),
      COUNTIFS('SUMMARY DATA'!$D:$D,$C1006,'SUMMARY DATA'!$B:$B,""RWS"")&lt;&gt;1
    ),
    """",
    IFERROR(TEXTJOIN(CHAR(10),TRUE,FILTER('SUMMARY DATA'!E:E,'SUMMARY DATA'!$D:$D=$C1006,'SUMMARY DATA'!$B:$B=""RWS"")),"""")
  )
)"),"")</f>
        <v/>
      </c>
      <c r="F1006" s="17" t="str">
        <f>IFERROR(__xludf.DUMMYFUNCTION("IFERROR(
  TEXTJOIN(CHAR(10),TRUE,FILTER('SUMMARY DATA'!F:F,'SUMMARY DATA'!$A:$A=$A1006,'SUMMARY DATA'!$C:$C=$B1006,'SUMMARY DATA'!$B:$B=""RWS"")),
  IF(
    OR(
      ISNUMBER(SEARCH(""CDM CASH DEPOSIT"",$C1006)),
      ISNUMBER(SEARCH(""CASH DEPOSIT"",$"&amp;"C1006)),
      COUNTIFS('SUMMARY DATA'!$D:$D,$C1006,'SUMMARY DATA'!$B:$B,""RWS"")&lt;&gt;1
    ),
    """",
    IFERROR(TEXTJOIN(CHAR(10),TRUE,FILTER('SUMMARY DATA'!F:F,'SUMMARY DATA'!$D:$D=$C1006,'SUMMARY DATA'!$B:$B=""RWS"")),"""")
  )
)"),"")</f>
        <v/>
      </c>
      <c r="G1006" s="17" t="str">
        <f>IFERROR(__xludf.DUMMYFUNCTION("IFERROR(
  TEXTJOIN(CHAR(10),TRUE,FILTER('SUMMARY DATA'!G:G,'SUMMARY DATA'!$A:$A=$A1006,'SUMMARY DATA'!$C:$C=$B1006,'SUMMARY DATA'!$B:$B=""RWS"")),
  IF(
    OR(
      ISNUMBER(SEARCH(""CDM CASH DEPOSIT"",$C1006)),
      ISNUMBER(SEARCH(""CASH DEPOSIT"",$"&amp;"C1006)),
      COUNTIFS('SUMMARY DATA'!$D:$D,$C1006,'SUMMARY DATA'!$B:$B,""RWS"")&lt;&gt;1
    ),
    """",
    IFERROR(TEXTJOIN(CHAR(10),TRUE,FILTER('SUMMARY DATA'!G:G,'SUMMARY DATA'!$D:$D=$C1006,'SUMMARY DATA'!$B:$B=""RWS"")),"""")
  )
)"),"")</f>
        <v/>
      </c>
      <c r="H1006" s="18" t="str">
        <f>IFERROR(__xludf.DUMMYFUNCTION("IFERROR(
  TEXTJOIN(CHAR(10),TRUE,FILTER('SUMMARY DATA'!H:H,'SUMMARY DATA'!$A:$A=$A1006,'SUMMARY DATA'!$C:$C=$B1006,'SUMMARY DATA'!$B:$B=""RWS"",'SUMMARY DATA'!$H:$H=$D1006)),
  IF(
    OR(
      ISNUMBER(SEARCH(""CDM CASH DEPOSIT"",$C1006)),
      ISNUMB"&amp;"ER(SEARCH(""CASH DEPOSIT"",$C1006))
    ),
    """",
    IFERROR(TEXTJOIN(CHAR(10),TRUE,FILTER('SUMMARY DATA'!H:H,'SUMMARY DATA'!$D:$D=$C1006,'SUMMARY DATA'!$B:$B=""RWS"",'SUMMARY DATA'!$H:$H=$D1006)),"""")
  )
)"),"")</f>
        <v/>
      </c>
      <c r="I1006" s="18" t="str">
        <f>IFERROR(__xludf.DUMMYFUNCTION("IF(H1006="""","""",
SUM(ARRAYFORMULA(VALUE(SPLIT(H1006,CHAR(10)))))
)"),"")</f>
        <v/>
      </c>
      <c r="J1006" s="17" t="str">
        <f>IFERROR(__xludf.DUMMYFUNCTION("IFERROR(
  TEXTJOIN(CHAR(10),TRUE,FILTER('SUMMARY DATA'!I:I,'SUMMARY DATA'!$A:$A=$A1006,'SUMMARY DATA'!$C:$C=$B1006,'SUMMARY DATA'!$B:$B=""RWS"")),
  IF(
    OR(
      ISNUMBER(SEARCH(""CDM CASH DEPOSIT"",$C1006)),
      ISNUMBER(SEARCH(""CASH DEPOSIT"",$"&amp;"C1006)),
      COUNTIFS('SUMMARY DATA'!$D:$D,$C1006,'SUMMARY DATA'!$B:$B,""RWS"")&lt;&gt;1
    ),
    """",
    IFERROR(TEXTJOIN(CHAR(10),TRUE,FILTER('SUMMARY DATA'!I:I,'SUMMARY DATA'!$D:$D=$C1006,'SUMMARY DATA'!$B:$B=""RWS"")),"""")
  )
)"),"")</f>
        <v/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customHeight="1" spans="1:27">
      <c r="A1007" s="2"/>
      <c r="B1007" s="15"/>
      <c r="C1007" s="2"/>
      <c r="D1007" s="3"/>
      <c r="E1007" s="16" t="str">
        <f>IFERROR(__xludf.DUMMYFUNCTION("IFERROR(
  TEXTJOIN(CHAR(10),TRUE,FILTER('SUMMARY DATA'!E:E,'SUMMARY DATA'!$A:$A=$A1007,'SUMMARY DATA'!$C:$C=$B1007,'SUMMARY DATA'!$B:$B=""RWS"")),
  IF(
    OR(
      ISNUMBER(SEARCH(""CDM CASH DEPOSIT"",$C1007)),
      ISNUMBER(SEARCH(""CASH DEPOSIT"",$"&amp;"C1007)),
      COUNTIFS('SUMMARY DATA'!$D:$D,$C1007,'SUMMARY DATA'!$B:$B,""RWS"")&lt;&gt;1
    ),
    """",
    IFERROR(TEXTJOIN(CHAR(10),TRUE,FILTER('SUMMARY DATA'!E:E,'SUMMARY DATA'!$D:$D=$C1007,'SUMMARY DATA'!$B:$B=""RWS"")),"""")
  )
)"),"")</f>
        <v/>
      </c>
      <c r="F1007" s="17" t="str">
        <f>IFERROR(__xludf.DUMMYFUNCTION("IFERROR(
  TEXTJOIN(CHAR(10),TRUE,FILTER('SUMMARY DATA'!F:F,'SUMMARY DATA'!$A:$A=$A1007,'SUMMARY DATA'!$C:$C=$B1007,'SUMMARY DATA'!$B:$B=""RWS"")),
  IF(
    OR(
      ISNUMBER(SEARCH(""CDM CASH DEPOSIT"",$C1007)),
      ISNUMBER(SEARCH(""CASH DEPOSIT"",$"&amp;"C1007)),
      COUNTIFS('SUMMARY DATA'!$D:$D,$C1007,'SUMMARY DATA'!$B:$B,""RWS"")&lt;&gt;1
    ),
    """",
    IFERROR(TEXTJOIN(CHAR(10),TRUE,FILTER('SUMMARY DATA'!F:F,'SUMMARY DATA'!$D:$D=$C1007,'SUMMARY DATA'!$B:$B=""RWS"")),"""")
  )
)"),"")</f>
        <v/>
      </c>
      <c r="G1007" s="17" t="str">
        <f>IFERROR(__xludf.DUMMYFUNCTION("IFERROR(
  TEXTJOIN(CHAR(10),TRUE,FILTER('SUMMARY DATA'!G:G,'SUMMARY DATA'!$A:$A=$A1007,'SUMMARY DATA'!$C:$C=$B1007,'SUMMARY DATA'!$B:$B=""RWS"")),
  IF(
    OR(
      ISNUMBER(SEARCH(""CDM CASH DEPOSIT"",$C1007)),
      ISNUMBER(SEARCH(""CASH DEPOSIT"",$"&amp;"C1007)),
      COUNTIFS('SUMMARY DATA'!$D:$D,$C1007,'SUMMARY DATA'!$B:$B,""RWS"")&lt;&gt;1
    ),
    """",
    IFERROR(TEXTJOIN(CHAR(10),TRUE,FILTER('SUMMARY DATA'!G:G,'SUMMARY DATA'!$D:$D=$C1007,'SUMMARY DATA'!$B:$B=""RWS"")),"""")
  )
)"),"")</f>
        <v/>
      </c>
      <c r="H1007" s="18" t="str">
        <f>IFERROR(__xludf.DUMMYFUNCTION("IFERROR(
  TEXTJOIN(CHAR(10),TRUE,FILTER('SUMMARY DATA'!H:H,'SUMMARY DATA'!$A:$A=$A1007,'SUMMARY DATA'!$C:$C=$B1007,'SUMMARY DATA'!$B:$B=""RWS"",'SUMMARY DATA'!$H:$H=$D1007)),
  IF(
    OR(
      ISNUMBER(SEARCH(""CDM CASH DEPOSIT"",$C1007)),
      ISNUMB"&amp;"ER(SEARCH(""CASH DEPOSIT"",$C1007))
    ),
    """",
    IFERROR(TEXTJOIN(CHAR(10),TRUE,FILTER('SUMMARY DATA'!H:H,'SUMMARY DATA'!$D:$D=$C1007,'SUMMARY DATA'!$B:$B=""RWS"",'SUMMARY DATA'!$H:$H=$D1007)),"""")
  )
)"),"")</f>
        <v/>
      </c>
      <c r="I1007" s="18" t="str">
        <f>IFERROR(__xludf.DUMMYFUNCTION("IF(H1007="""","""",
SUM(ARRAYFORMULA(VALUE(SPLIT(H1007,CHAR(10)))))
)"),"")</f>
        <v/>
      </c>
      <c r="J1007" s="17" t="str">
        <f>IFERROR(__xludf.DUMMYFUNCTION("IFERROR(
  TEXTJOIN(CHAR(10),TRUE,FILTER('SUMMARY DATA'!I:I,'SUMMARY DATA'!$A:$A=$A1007,'SUMMARY DATA'!$C:$C=$B1007,'SUMMARY DATA'!$B:$B=""RWS"")),
  IF(
    OR(
      ISNUMBER(SEARCH(""CDM CASH DEPOSIT"",$C1007)),
      ISNUMBER(SEARCH(""CASH DEPOSIT"",$"&amp;"C1007)),
      COUNTIFS('SUMMARY DATA'!$D:$D,$C1007,'SUMMARY DATA'!$B:$B,""RWS"")&lt;&gt;1
    ),
    """",
    IFERROR(TEXTJOIN(CHAR(10),TRUE,FILTER('SUMMARY DATA'!I:I,'SUMMARY DATA'!$D:$D=$C1007,'SUMMARY DATA'!$B:$B=""RWS"")),"""")
  )
)"),"")</f>
        <v/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customHeight="1" spans="1:27">
      <c r="A1008" s="2"/>
      <c r="B1008" s="15"/>
      <c r="C1008" s="2"/>
      <c r="D1008" s="3"/>
      <c r="E1008" s="16" t="str">
        <f>IFERROR(__xludf.DUMMYFUNCTION("IFERROR(
  TEXTJOIN(CHAR(10),TRUE,FILTER('SUMMARY DATA'!E:E,'SUMMARY DATA'!$A:$A=$A1008,'SUMMARY DATA'!$C:$C=$B1008,'SUMMARY DATA'!$B:$B=""RWS"")),
  IF(
    OR(
      ISNUMBER(SEARCH(""CDM CASH DEPOSIT"",$C1008)),
      ISNUMBER(SEARCH(""CASH DEPOSIT"",$"&amp;"C1008)),
      COUNTIFS('SUMMARY DATA'!$D:$D,$C1008,'SUMMARY DATA'!$B:$B,""RWS"")&lt;&gt;1
    ),
    """",
    IFERROR(TEXTJOIN(CHAR(10),TRUE,FILTER('SUMMARY DATA'!E:E,'SUMMARY DATA'!$D:$D=$C1008,'SUMMARY DATA'!$B:$B=""RWS"")),"""")
  )
)"),"")</f>
        <v/>
      </c>
      <c r="F1008" s="17" t="str">
        <f>IFERROR(__xludf.DUMMYFUNCTION("IFERROR(
  TEXTJOIN(CHAR(10),TRUE,FILTER('SUMMARY DATA'!F:F,'SUMMARY DATA'!$A:$A=$A1008,'SUMMARY DATA'!$C:$C=$B1008,'SUMMARY DATA'!$B:$B=""RWS"")),
  IF(
    OR(
      ISNUMBER(SEARCH(""CDM CASH DEPOSIT"",$C1008)),
      ISNUMBER(SEARCH(""CASH DEPOSIT"",$"&amp;"C1008)),
      COUNTIFS('SUMMARY DATA'!$D:$D,$C1008,'SUMMARY DATA'!$B:$B,""RWS"")&lt;&gt;1
    ),
    """",
    IFERROR(TEXTJOIN(CHAR(10),TRUE,FILTER('SUMMARY DATA'!F:F,'SUMMARY DATA'!$D:$D=$C1008,'SUMMARY DATA'!$B:$B=""RWS"")),"""")
  )
)"),"")</f>
        <v/>
      </c>
      <c r="G1008" s="17" t="str">
        <f>IFERROR(__xludf.DUMMYFUNCTION("IFERROR(
  TEXTJOIN(CHAR(10),TRUE,FILTER('SUMMARY DATA'!G:G,'SUMMARY DATA'!$A:$A=$A1008,'SUMMARY DATA'!$C:$C=$B1008,'SUMMARY DATA'!$B:$B=""RWS"")),
  IF(
    OR(
      ISNUMBER(SEARCH(""CDM CASH DEPOSIT"",$C1008)),
      ISNUMBER(SEARCH(""CASH DEPOSIT"",$"&amp;"C1008)),
      COUNTIFS('SUMMARY DATA'!$D:$D,$C1008,'SUMMARY DATA'!$B:$B,""RWS"")&lt;&gt;1
    ),
    """",
    IFERROR(TEXTJOIN(CHAR(10),TRUE,FILTER('SUMMARY DATA'!G:G,'SUMMARY DATA'!$D:$D=$C1008,'SUMMARY DATA'!$B:$B=""RWS"")),"""")
  )
)"),"")</f>
        <v/>
      </c>
      <c r="H1008" s="18" t="str">
        <f>IFERROR(__xludf.DUMMYFUNCTION("IFERROR(
  TEXTJOIN(CHAR(10),TRUE,FILTER('SUMMARY DATA'!H:H,'SUMMARY DATA'!$A:$A=$A1008,'SUMMARY DATA'!$C:$C=$B1008,'SUMMARY DATA'!$B:$B=""RWS"",'SUMMARY DATA'!$H:$H=$D1008)),
  IF(
    OR(
      ISNUMBER(SEARCH(""CDM CASH DEPOSIT"",$C1008)),
      ISNUMB"&amp;"ER(SEARCH(""CASH DEPOSIT"",$C1008))
    ),
    """",
    IFERROR(TEXTJOIN(CHAR(10),TRUE,FILTER('SUMMARY DATA'!H:H,'SUMMARY DATA'!$D:$D=$C1008,'SUMMARY DATA'!$B:$B=""RWS"",'SUMMARY DATA'!$H:$H=$D1008)),"""")
  )
)"),"")</f>
        <v/>
      </c>
      <c r="I1008" s="18" t="str">
        <f>IFERROR(__xludf.DUMMYFUNCTION("IF(H1008="""","""",
SUM(ARRAYFORMULA(VALUE(SPLIT(H1008,CHAR(10)))))
)"),"")</f>
        <v/>
      </c>
      <c r="J1008" s="17" t="str">
        <f>IFERROR(__xludf.DUMMYFUNCTION("IFERROR(
  TEXTJOIN(CHAR(10),TRUE,FILTER('SUMMARY DATA'!I:I,'SUMMARY DATA'!$A:$A=$A1008,'SUMMARY DATA'!$C:$C=$B1008,'SUMMARY DATA'!$B:$B=""RWS"")),
  IF(
    OR(
      ISNUMBER(SEARCH(""CDM CASH DEPOSIT"",$C1008)),
      ISNUMBER(SEARCH(""CASH DEPOSIT"",$"&amp;"C1008)),
      COUNTIFS('SUMMARY DATA'!$D:$D,$C1008,'SUMMARY DATA'!$B:$B,""RWS"")&lt;&gt;1
    ),
    """",
    IFERROR(TEXTJOIN(CHAR(10),TRUE,FILTER('SUMMARY DATA'!I:I,'SUMMARY DATA'!$D:$D=$C1008,'SUMMARY DATA'!$B:$B=""RWS"")),"""")
  )
)"),"")</f>
        <v/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customHeight="1" spans="1:27">
      <c r="A1009" s="2"/>
      <c r="B1009" s="15"/>
      <c r="C1009" s="2"/>
      <c r="D1009" s="3"/>
      <c r="E1009" s="16" t="str">
        <f>IFERROR(__xludf.DUMMYFUNCTION("IFERROR(
  TEXTJOIN(CHAR(10),TRUE,FILTER('SUMMARY DATA'!E:E,'SUMMARY DATA'!$A:$A=$A1009,'SUMMARY DATA'!$C:$C=$B1009,'SUMMARY DATA'!$B:$B=""RWS"")),
  IF(
    OR(
      ISNUMBER(SEARCH(""CDM CASH DEPOSIT"",$C1009)),
      ISNUMBER(SEARCH(""CASH DEPOSIT"",$"&amp;"C1009)),
      COUNTIFS('SUMMARY DATA'!$D:$D,$C1009,'SUMMARY DATA'!$B:$B,""RWS"")&lt;&gt;1
    ),
    """",
    IFERROR(TEXTJOIN(CHAR(10),TRUE,FILTER('SUMMARY DATA'!E:E,'SUMMARY DATA'!$D:$D=$C1009,'SUMMARY DATA'!$B:$B=""RWS"")),"""")
  )
)"),"")</f>
        <v/>
      </c>
      <c r="F1009" s="17" t="str">
        <f>IFERROR(__xludf.DUMMYFUNCTION("IFERROR(
  TEXTJOIN(CHAR(10),TRUE,FILTER('SUMMARY DATA'!F:F,'SUMMARY DATA'!$A:$A=$A1009,'SUMMARY DATA'!$C:$C=$B1009,'SUMMARY DATA'!$B:$B=""RWS"")),
  IF(
    OR(
      ISNUMBER(SEARCH(""CDM CASH DEPOSIT"",$C1009)),
      ISNUMBER(SEARCH(""CASH DEPOSIT"",$"&amp;"C1009)),
      COUNTIFS('SUMMARY DATA'!$D:$D,$C1009,'SUMMARY DATA'!$B:$B,""RWS"")&lt;&gt;1
    ),
    """",
    IFERROR(TEXTJOIN(CHAR(10),TRUE,FILTER('SUMMARY DATA'!F:F,'SUMMARY DATA'!$D:$D=$C1009,'SUMMARY DATA'!$B:$B=""RWS"")),"""")
  )
)"),"")</f>
        <v/>
      </c>
      <c r="G1009" s="17" t="str">
        <f>IFERROR(__xludf.DUMMYFUNCTION("IFERROR(
  TEXTJOIN(CHAR(10),TRUE,FILTER('SUMMARY DATA'!G:G,'SUMMARY DATA'!$A:$A=$A1009,'SUMMARY DATA'!$C:$C=$B1009,'SUMMARY DATA'!$B:$B=""RWS"")),
  IF(
    OR(
      ISNUMBER(SEARCH(""CDM CASH DEPOSIT"",$C1009)),
      ISNUMBER(SEARCH(""CASH DEPOSIT"",$"&amp;"C1009)),
      COUNTIFS('SUMMARY DATA'!$D:$D,$C1009,'SUMMARY DATA'!$B:$B,""RWS"")&lt;&gt;1
    ),
    """",
    IFERROR(TEXTJOIN(CHAR(10),TRUE,FILTER('SUMMARY DATA'!G:G,'SUMMARY DATA'!$D:$D=$C1009,'SUMMARY DATA'!$B:$B=""RWS"")),"""")
  )
)"),"")</f>
        <v/>
      </c>
      <c r="H1009" s="18" t="str">
        <f>IFERROR(__xludf.DUMMYFUNCTION("IFERROR(
  TEXTJOIN(CHAR(10),TRUE,FILTER('SUMMARY DATA'!H:H,'SUMMARY DATA'!$A:$A=$A1009,'SUMMARY DATA'!$C:$C=$B1009,'SUMMARY DATA'!$B:$B=""RWS"",'SUMMARY DATA'!$H:$H=$D1009)),
  IF(
    OR(
      ISNUMBER(SEARCH(""CDM CASH DEPOSIT"",$C1009)),
      ISNUMB"&amp;"ER(SEARCH(""CASH DEPOSIT"",$C1009))
    ),
    """",
    IFERROR(TEXTJOIN(CHAR(10),TRUE,FILTER('SUMMARY DATA'!H:H,'SUMMARY DATA'!$D:$D=$C1009,'SUMMARY DATA'!$B:$B=""RWS"",'SUMMARY DATA'!$H:$H=$D1009)),"""")
  )
)"),"")</f>
        <v/>
      </c>
      <c r="I1009" s="18" t="str">
        <f>IFERROR(__xludf.DUMMYFUNCTION("IF(H1009="""","""",
SUM(ARRAYFORMULA(VALUE(SPLIT(H1009,CHAR(10)))))
)"),"")</f>
        <v/>
      </c>
      <c r="J1009" s="17" t="str">
        <f>IFERROR(__xludf.DUMMYFUNCTION("IFERROR(
  TEXTJOIN(CHAR(10),TRUE,FILTER('SUMMARY DATA'!I:I,'SUMMARY DATA'!$A:$A=$A1009,'SUMMARY DATA'!$C:$C=$B1009,'SUMMARY DATA'!$B:$B=""RWS"")),
  IF(
    OR(
      ISNUMBER(SEARCH(""CDM CASH DEPOSIT"",$C1009)),
      ISNUMBER(SEARCH(""CASH DEPOSIT"",$"&amp;"C1009)),
      COUNTIFS('SUMMARY DATA'!$D:$D,$C1009,'SUMMARY DATA'!$B:$B,""RWS"")&lt;&gt;1
    ),
    """",
    IFERROR(TEXTJOIN(CHAR(10),TRUE,FILTER('SUMMARY DATA'!I:I,'SUMMARY DATA'!$D:$D=$C1009,'SUMMARY DATA'!$B:$B=""RWS"")),"""")
  )
)"),"")</f>
        <v/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customHeight="1" spans="1:27">
      <c r="A1010" s="2"/>
      <c r="B1010" s="15"/>
      <c r="C1010" s="2"/>
      <c r="D1010" s="3"/>
      <c r="E1010" s="16" t="str">
        <f>IFERROR(__xludf.DUMMYFUNCTION("IFERROR(
  TEXTJOIN(CHAR(10),TRUE,FILTER('SUMMARY DATA'!E:E,'SUMMARY DATA'!$A:$A=$A1010,'SUMMARY DATA'!$C:$C=$B1010,'SUMMARY DATA'!$B:$B=""RWS"")),
  IF(
    OR(
      ISNUMBER(SEARCH(""CDM CASH DEPOSIT"",$C1010)),
      ISNUMBER(SEARCH(""CASH DEPOSIT"",$"&amp;"C1010)),
      COUNTIFS('SUMMARY DATA'!$D:$D,$C1010,'SUMMARY DATA'!$B:$B,""RWS"")&lt;&gt;1
    ),
    """",
    IFERROR(TEXTJOIN(CHAR(10),TRUE,FILTER('SUMMARY DATA'!E:E,'SUMMARY DATA'!$D:$D=$C1010,'SUMMARY DATA'!$B:$B=""RWS"")),"""")
  )
)"),"")</f>
        <v/>
      </c>
      <c r="F1010" s="17" t="str">
        <f>IFERROR(__xludf.DUMMYFUNCTION("IFERROR(
  TEXTJOIN(CHAR(10),TRUE,FILTER('SUMMARY DATA'!F:F,'SUMMARY DATA'!$A:$A=$A1010,'SUMMARY DATA'!$C:$C=$B1010,'SUMMARY DATA'!$B:$B=""RWS"")),
  IF(
    OR(
      ISNUMBER(SEARCH(""CDM CASH DEPOSIT"",$C1010)),
      ISNUMBER(SEARCH(""CASH DEPOSIT"",$"&amp;"C1010)),
      COUNTIFS('SUMMARY DATA'!$D:$D,$C1010,'SUMMARY DATA'!$B:$B,""RWS"")&lt;&gt;1
    ),
    """",
    IFERROR(TEXTJOIN(CHAR(10),TRUE,FILTER('SUMMARY DATA'!F:F,'SUMMARY DATA'!$D:$D=$C1010,'SUMMARY DATA'!$B:$B=""RWS"")),"""")
  )
)"),"")</f>
        <v/>
      </c>
      <c r="G1010" s="17" t="str">
        <f>IFERROR(__xludf.DUMMYFUNCTION("IFERROR(
  TEXTJOIN(CHAR(10),TRUE,FILTER('SUMMARY DATA'!G:G,'SUMMARY DATA'!$A:$A=$A1010,'SUMMARY DATA'!$C:$C=$B1010,'SUMMARY DATA'!$B:$B=""RWS"")),
  IF(
    OR(
      ISNUMBER(SEARCH(""CDM CASH DEPOSIT"",$C1010)),
      ISNUMBER(SEARCH(""CASH DEPOSIT"",$"&amp;"C1010)),
      COUNTIFS('SUMMARY DATA'!$D:$D,$C1010,'SUMMARY DATA'!$B:$B,""RWS"")&lt;&gt;1
    ),
    """",
    IFERROR(TEXTJOIN(CHAR(10),TRUE,FILTER('SUMMARY DATA'!G:G,'SUMMARY DATA'!$D:$D=$C1010,'SUMMARY DATA'!$B:$B=""RWS"")),"""")
  )
)"),"")</f>
        <v/>
      </c>
      <c r="H1010" s="18" t="str">
        <f>IFERROR(__xludf.DUMMYFUNCTION("IFERROR(
  TEXTJOIN(CHAR(10),TRUE,FILTER('SUMMARY DATA'!H:H,'SUMMARY DATA'!$A:$A=$A1010,'SUMMARY DATA'!$C:$C=$B1010,'SUMMARY DATA'!$B:$B=""RWS"",'SUMMARY DATA'!$H:$H=$D1010)),
  IF(
    OR(
      ISNUMBER(SEARCH(""CDM CASH DEPOSIT"",$C1010)),
      ISNUMB"&amp;"ER(SEARCH(""CASH DEPOSIT"",$C1010))
    ),
    """",
    IFERROR(TEXTJOIN(CHAR(10),TRUE,FILTER('SUMMARY DATA'!H:H,'SUMMARY DATA'!$D:$D=$C1010,'SUMMARY DATA'!$B:$B=""RWS"",'SUMMARY DATA'!$H:$H=$D1010)),"""")
  )
)"),"")</f>
        <v/>
      </c>
      <c r="I1010" s="18" t="str">
        <f>IFERROR(__xludf.DUMMYFUNCTION("IF(H1010="""","""",
SUM(ARRAYFORMULA(VALUE(SPLIT(H1010,CHAR(10)))))
)"),"")</f>
        <v/>
      </c>
      <c r="J1010" s="17" t="str">
        <f>IFERROR(__xludf.DUMMYFUNCTION("IFERROR(
  TEXTJOIN(CHAR(10),TRUE,FILTER('SUMMARY DATA'!I:I,'SUMMARY DATA'!$A:$A=$A1010,'SUMMARY DATA'!$C:$C=$B1010,'SUMMARY DATA'!$B:$B=""RWS"")),
  IF(
    OR(
      ISNUMBER(SEARCH(""CDM CASH DEPOSIT"",$C1010)),
      ISNUMBER(SEARCH(""CASH DEPOSIT"",$"&amp;"C1010)),
      COUNTIFS('SUMMARY DATA'!$D:$D,$C1010,'SUMMARY DATA'!$B:$B,""RWS"")&lt;&gt;1
    ),
    """",
    IFERROR(TEXTJOIN(CHAR(10),TRUE,FILTER('SUMMARY DATA'!I:I,'SUMMARY DATA'!$D:$D=$C1010,'SUMMARY DATA'!$B:$B=""RWS"")),"""")
  )
)"),"")</f>
        <v/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customHeight="1" spans="1:27">
      <c r="A1011" s="2"/>
      <c r="B1011" s="15"/>
      <c r="C1011" s="2"/>
      <c r="D1011" s="3"/>
      <c r="E1011" s="16" t="str">
        <f>IFERROR(__xludf.DUMMYFUNCTION("IFERROR(
  TEXTJOIN(CHAR(10),TRUE,FILTER('SUMMARY DATA'!E:E,'SUMMARY DATA'!$A:$A=$A1011,'SUMMARY DATA'!$C:$C=$B1011,'SUMMARY DATA'!$B:$B=""RWS"")),
  IF(
    OR(
      ISNUMBER(SEARCH(""CDM CASH DEPOSIT"",$C1011)),
      ISNUMBER(SEARCH(""CASH DEPOSIT"",$"&amp;"C1011)),
      COUNTIFS('SUMMARY DATA'!$D:$D,$C1011,'SUMMARY DATA'!$B:$B,""RWS"")&lt;&gt;1
    ),
    """",
    IFERROR(TEXTJOIN(CHAR(10),TRUE,FILTER('SUMMARY DATA'!E:E,'SUMMARY DATA'!$D:$D=$C1011,'SUMMARY DATA'!$B:$B=""RWS"")),"""")
  )
)"),"")</f>
        <v/>
      </c>
      <c r="F1011" s="17" t="str">
        <f>IFERROR(__xludf.DUMMYFUNCTION("IFERROR(
  TEXTJOIN(CHAR(10),TRUE,FILTER('SUMMARY DATA'!F:F,'SUMMARY DATA'!$A:$A=$A1011,'SUMMARY DATA'!$C:$C=$B1011,'SUMMARY DATA'!$B:$B=""RWS"")),
  IF(
    OR(
      ISNUMBER(SEARCH(""CDM CASH DEPOSIT"",$C1011)),
      ISNUMBER(SEARCH(""CASH DEPOSIT"",$"&amp;"C1011)),
      COUNTIFS('SUMMARY DATA'!$D:$D,$C1011,'SUMMARY DATA'!$B:$B,""RWS"")&lt;&gt;1
    ),
    """",
    IFERROR(TEXTJOIN(CHAR(10),TRUE,FILTER('SUMMARY DATA'!F:F,'SUMMARY DATA'!$D:$D=$C1011,'SUMMARY DATA'!$B:$B=""RWS"")),"""")
  )
)"),"")</f>
        <v/>
      </c>
      <c r="G1011" s="17" t="str">
        <f>IFERROR(__xludf.DUMMYFUNCTION("IFERROR(
  TEXTJOIN(CHAR(10),TRUE,FILTER('SUMMARY DATA'!G:G,'SUMMARY DATA'!$A:$A=$A1011,'SUMMARY DATA'!$C:$C=$B1011,'SUMMARY DATA'!$B:$B=""RWS"")),
  IF(
    OR(
      ISNUMBER(SEARCH(""CDM CASH DEPOSIT"",$C1011)),
      ISNUMBER(SEARCH(""CASH DEPOSIT"",$"&amp;"C1011)),
      COUNTIFS('SUMMARY DATA'!$D:$D,$C1011,'SUMMARY DATA'!$B:$B,""RWS"")&lt;&gt;1
    ),
    """",
    IFERROR(TEXTJOIN(CHAR(10),TRUE,FILTER('SUMMARY DATA'!G:G,'SUMMARY DATA'!$D:$D=$C1011,'SUMMARY DATA'!$B:$B=""RWS"")),"""")
  )
)"),"")</f>
        <v/>
      </c>
      <c r="H1011" s="18" t="str">
        <f>IFERROR(__xludf.DUMMYFUNCTION("IFERROR(
  TEXTJOIN(CHAR(10),TRUE,FILTER('SUMMARY DATA'!H:H,'SUMMARY DATA'!$A:$A=$A1011,'SUMMARY DATA'!$C:$C=$B1011,'SUMMARY DATA'!$B:$B=""RWS"",'SUMMARY DATA'!$H:$H=$D1011)),
  IF(
    OR(
      ISNUMBER(SEARCH(""CDM CASH DEPOSIT"",$C1011)),
      ISNUMB"&amp;"ER(SEARCH(""CASH DEPOSIT"",$C1011))
    ),
    """",
    IFERROR(TEXTJOIN(CHAR(10),TRUE,FILTER('SUMMARY DATA'!H:H,'SUMMARY DATA'!$D:$D=$C1011,'SUMMARY DATA'!$B:$B=""RWS"",'SUMMARY DATA'!$H:$H=$D1011)),"""")
  )
)"),"")</f>
        <v/>
      </c>
      <c r="I1011" s="18" t="str">
        <f>IFERROR(__xludf.DUMMYFUNCTION("IF(H1011="""","""",
SUM(ARRAYFORMULA(VALUE(SPLIT(H1011,CHAR(10)))))
)"),"")</f>
        <v/>
      </c>
      <c r="J1011" s="17" t="str">
        <f>IFERROR(__xludf.DUMMYFUNCTION("IFERROR(
  TEXTJOIN(CHAR(10),TRUE,FILTER('SUMMARY DATA'!I:I,'SUMMARY DATA'!$A:$A=$A1011,'SUMMARY DATA'!$C:$C=$B1011,'SUMMARY DATA'!$B:$B=""RWS"")),
  IF(
    OR(
      ISNUMBER(SEARCH(""CDM CASH DEPOSIT"",$C1011)),
      ISNUMBER(SEARCH(""CASH DEPOSIT"",$"&amp;"C1011)),
      COUNTIFS('SUMMARY DATA'!$D:$D,$C1011,'SUMMARY DATA'!$B:$B,""RWS"")&lt;&gt;1
    ),
    """",
    IFERROR(TEXTJOIN(CHAR(10),TRUE,FILTER('SUMMARY DATA'!I:I,'SUMMARY DATA'!$D:$D=$C1011,'SUMMARY DATA'!$B:$B=""RWS"")),"""")
  )
)"),"")</f>
        <v/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customHeight="1" spans="1:27">
      <c r="A1012" s="2"/>
      <c r="B1012" s="15"/>
      <c r="C1012" s="2"/>
      <c r="D1012" s="3"/>
      <c r="E1012" s="16" t="str">
        <f>IFERROR(__xludf.DUMMYFUNCTION("IFERROR(
  TEXTJOIN(CHAR(10),TRUE,FILTER('SUMMARY DATA'!E:E,'SUMMARY DATA'!$A:$A=$A1012,'SUMMARY DATA'!$C:$C=$B1012,'SUMMARY DATA'!$B:$B=""RWS"")),
  IF(
    OR(
      ISNUMBER(SEARCH(""CDM CASH DEPOSIT"",$C1012)),
      ISNUMBER(SEARCH(""CASH DEPOSIT"",$"&amp;"C1012)),
      COUNTIFS('SUMMARY DATA'!$D:$D,$C1012,'SUMMARY DATA'!$B:$B,""RWS"")&lt;&gt;1
    ),
    """",
    IFERROR(TEXTJOIN(CHAR(10),TRUE,FILTER('SUMMARY DATA'!E:E,'SUMMARY DATA'!$D:$D=$C1012,'SUMMARY DATA'!$B:$B=""RWS"")),"""")
  )
)"),"")</f>
        <v/>
      </c>
      <c r="F1012" s="17" t="str">
        <f>IFERROR(__xludf.DUMMYFUNCTION("IFERROR(
  TEXTJOIN(CHAR(10),TRUE,FILTER('SUMMARY DATA'!F:F,'SUMMARY DATA'!$A:$A=$A1012,'SUMMARY DATA'!$C:$C=$B1012,'SUMMARY DATA'!$B:$B=""RWS"")),
  IF(
    OR(
      ISNUMBER(SEARCH(""CDM CASH DEPOSIT"",$C1012)),
      ISNUMBER(SEARCH(""CASH DEPOSIT"",$"&amp;"C1012)),
      COUNTIFS('SUMMARY DATA'!$D:$D,$C1012,'SUMMARY DATA'!$B:$B,""RWS"")&lt;&gt;1
    ),
    """",
    IFERROR(TEXTJOIN(CHAR(10),TRUE,FILTER('SUMMARY DATA'!F:F,'SUMMARY DATA'!$D:$D=$C1012,'SUMMARY DATA'!$B:$B=""RWS"")),"""")
  )
)"),"")</f>
        <v/>
      </c>
      <c r="G1012" s="17" t="str">
        <f>IFERROR(__xludf.DUMMYFUNCTION("IFERROR(
  TEXTJOIN(CHAR(10),TRUE,FILTER('SUMMARY DATA'!G:G,'SUMMARY DATA'!$A:$A=$A1012,'SUMMARY DATA'!$C:$C=$B1012,'SUMMARY DATA'!$B:$B=""RWS"")),
  IF(
    OR(
      ISNUMBER(SEARCH(""CDM CASH DEPOSIT"",$C1012)),
      ISNUMBER(SEARCH(""CASH DEPOSIT"",$"&amp;"C1012)),
      COUNTIFS('SUMMARY DATA'!$D:$D,$C1012,'SUMMARY DATA'!$B:$B,""RWS"")&lt;&gt;1
    ),
    """",
    IFERROR(TEXTJOIN(CHAR(10),TRUE,FILTER('SUMMARY DATA'!G:G,'SUMMARY DATA'!$D:$D=$C1012,'SUMMARY DATA'!$B:$B=""RWS"")),"""")
  )
)"),"")</f>
        <v/>
      </c>
      <c r="H1012" s="18" t="str">
        <f>IFERROR(__xludf.DUMMYFUNCTION("IFERROR(
  TEXTJOIN(CHAR(10),TRUE,FILTER('SUMMARY DATA'!H:H,'SUMMARY DATA'!$A:$A=$A1012,'SUMMARY DATA'!$C:$C=$B1012,'SUMMARY DATA'!$B:$B=""RWS"",'SUMMARY DATA'!$H:$H=$D1012)),
  IF(
    OR(
      ISNUMBER(SEARCH(""CDM CASH DEPOSIT"",$C1012)),
      ISNUMB"&amp;"ER(SEARCH(""CASH DEPOSIT"",$C1012))
    ),
    """",
    IFERROR(TEXTJOIN(CHAR(10),TRUE,FILTER('SUMMARY DATA'!H:H,'SUMMARY DATA'!$D:$D=$C1012,'SUMMARY DATA'!$B:$B=""RWS"",'SUMMARY DATA'!$H:$H=$D1012)),"""")
  )
)"),"")</f>
        <v/>
      </c>
      <c r="I1012" s="18" t="str">
        <f>IFERROR(__xludf.DUMMYFUNCTION("IF(H1012="""","""",
SUM(ARRAYFORMULA(VALUE(SPLIT(H1012,CHAR(10)))))
)"),"")</f>
        <v/>
      </c>
      <c r="J1012" s="17" t="str">
        <f>IFERROR(__xludf.DUMMYFUNCTION("IFERROR(
  TEXTJOIN(CHAR(10),TRUE,FILTER('SUMMARY DATA'!I:I,'SUMMARY DATA'!$A:$A=$A1012,'SUMMARY DATA'!$C:$C=$B1012,'SUMMARY DATA'!$B:$B=""RWS"")),
  IF(
    OR(
      ISNUMBER(SEARCH(""CDM CASH DEPOSIT"",$C1012)),
      ISNUMBER(SEARCH(""CASH DEPOSIT"",$"&amp;"C1012)),
      COUNTIFS('SUMMARY DATA'!$D:$D,$C1012,'SUMMARY DATA'!$B:$B,""RWS"")&lt;&gt;1
    ),
    """",
    IFERROR(TEXTJOIN(CHAR(10),TRUE,FILTER('SUMMARY DATA'!I:I,'SUMMARY DATA'!$D:$D=$C1012,'SUMMARY DATA'!$B:$B=""RWS"")),"""")
  )
)"),"")</f>
        <v/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customHeight="1" spans="1:27">
      <c r="A1013" s="2"/>
      <c r="B1013" s="15"/>
      <c r="C1013" s="2"/>
      <c r="D1013" s="3"/>
      <c r="E1013" s="16" t="str">
        <f>IFERROR(__xludf.DUMMYFUNCTION("IFERROR(
  TEXTJOIN(CHAR(10),TRUE,FILTER('SUMMARY DATA'!E:E,'SUMMARY DATA'!$A:$A=$A1013,'SUMMARY DATA'!$C:$C=$B1013,'SUMMARY DATA'!$B:$B=""RWS"")),
  IF(
    OR(
      ISNUMBER(SEARCH(""CDM CASH DEPOSIT"",$C1013)),
      ISNUMBER(SEARCH(""CASH DEPOSIT"",$"&amp;"C1013)),
      COUNTIFS('SUMMARY DATA'!$D:$D,$C1013,'SUMMARY DATA'!$B:$B,""RWS"")&lt;&gt;1
    ),
    """",
    IFERROR(TEXTJOIN(CHAR(10),TRUE,FILTER('SUMMARY DATA'!E:E,'SUMMARY DATA'!$D:$D=$C1013,'SUMMARY DATA'!$B:$B=""RWS"")),"""")
  )
)"),"")</f>
        <v/>
      </c>
      <c r="F1013" s="17" t="str">
        <f>IFERROR(__xludf.DUMMYFUNCTION("IFERROR(
  TEXTJOIN(CHAR(10),TRUE,FILTER('SUMMARY DATA'!F:F,'SUMMARY DATA'!$A:$A=$A1013,'SUMMARY DATA'!$C:$C=$B1013,'SUMMARY DATA'!$B:$B=""RWS"")),
  IF(
    OR(
      ISNUMBER(SEARCH(""CDM CASH DEPOSIT"",$C1013)),
      ISNUMBER(SEARCH(""CASH DEPOSIT"",$"&amp;"C1013)),
      COUNTIFS('SUMMARY DATA'!$D:$D,$C1013,'SUMMARY DATA'!$B:$B,""RWS"")&lt;&gt;1
    ),
    """",
    IFERROR(TEXTJOIN(CHAR(10),TRUE,FILTER('SUMMARY DATA'!F:F,'SUMMARY DATA'!$D:$D=$C1013,'SUMMARY DATA'!$B:$B=""RWS"")),"""")
  )
)"),"")</f>
        <v/>
      </c>
      <c r="G1013" s="17" t="str">
        <f>IFERROR(__xludf.DUMMYFUNCTION("IFERROR(
  TEXTJOIN(CHAR(10),TRUE,FILTER('SUMMARY DATA'!G:G,'SUMMARY DATA'!$A:$A=$A1013,'SUMMARY DATA'!$C:$C=$B1013,'SUMMARY DATA'!$B:$B=""RWS"")),
  IF(
    OR(
      ISNUMBER(SEARCH(""CDM CASH DEPOSIT"",$C1013)),
      ISNUMBER(SEARCH(""CASH DEPOSIT"",$"&amp;"C1013)),
      COUNTIFS('SUMMARY DATA'!$D:$D,$C1013,'SUMMARY DATA'!$B:$B,""RWS"")&lt;&gt;1
    ),
    """",
    IFERROR(TEXTJOIN(CHAR(10),TRUE,FILTER('SUMMARY DATA'!G:G,'SUMMARY DATA'!$D:$D=$C1013,'SUMMARY DATA'!$B:$B=""RWS"")),"""")
  )
)"),"")</f>
        <v/>
      </c>
      <c r="H1013" s="18" t="str">
        <f>IFERROR(__xludf.DUMMYFUNCTION("IFERROR(
  TEXTJOIN(CHAR(10),TRUE,FILTER('SUMMARY DATA'!H:H,'SUMMARY DATA'!$A:$A=$A1013,'SUMMARY DATA'!$C:$C=$B1013,'SUMMARY DATA'!$B:$B=""RWS"",'SUMMARY DATA'!$H:$H=$D1013)),
  IF(
    OR(
      ISNUMBER(SEARCH(""CDM CASH DEPOSIT"",$C1013)),
      ISNUMB"&amp;"ER(SEARCH(""CASH DEPOSIT"",$C1013))
    ),
    """",
    IFERROR(TEXTJOIN(CHAR(10),TRUE,FILTER('SUMMARY DATA'!H:H,'SUMMARY DATA'!$D:$D=$C1013,'SUMMARY DATA'!$B:$B=""RWS"",'SUMMARY DATA'!$H:$H=$D1013)),"""")
  )
)"),"")</f>
        <v/>
      </c>
      <c r="I1013" s="18" t="str">
        <f>IFERROR(__xludf.DUMMYFUNCTION("IF(H1013="""","""",
SUM(ARRAYFORMULA(VALUE(SPLIT(H1013,CHAR(10)))))
)"),"")</f>
        <v/>
      </c>
      <c r="J1013" s="17" t="str">
        <f>IFERROR(__xludf.DUMMYFUNCTION("IFERROR(
  TEXTJOIN(CHAR(10),TRUE,FILTER('SUMMARY DATA'!I:I,'SUMMARY DATA'!$A:$A=$A1013,'SUMMARY DATA'!$C:$C=$B1013,'SUMMARY DATA'!$B:$B=""RWS"")),
  IF(
    OR(
      ISNUMBER(SEARCH(""CDM CASH DEPOSIT"",$C1013)),
      ISNUMBER(SEARCH(""CASH DEPOSIT"",$"&amp;"C1013)),
      COUNTIFS('SUMMARY DATA'!$D:$D,$C1013,'SUMMARY DATA'!$B:$B,""RWS"")&lt;&gt;1
    ),
    """",
    IFERROR(TEXTJOIN(CHAR(10),TRUE,FILTER('SUMMARY DATA'!I:I,'SUMMARY DATA'!$D:$D=$C1013,'SUMMARY DATA'!$B:$B=""RWS"")),"""")
  )
)"),"")</f>
        <v/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customHeight="1" spans="1:27">
      <c r="A1014" s="2"/>
      <c r="B1014" s="15"/>
      <c r="C1014" s="2"/>
      <c r="D1014" s="3"/>
      <c r="E1014" s="16" t="str">
        <f>IFERROR(__xludf.DUMMYFUNCTION("IFERROR(
  TEXTJOIN(CHAR(10),TRUE,FILTER('SUMMARY DATA'!E:E,'SUMMARY DATA'!$A:$A=$A1014,'SUMMARY DATA'!$C:$C=$B1014,'SUMMARY DATA'!$B:$B=""RWS"")),
  IF(
    OR(
      ISNUMBER(SEARCH(""CDM CASH DEPOSIT"",$C1014)),
      ISNUMBER(SEARCH(""CASH DEPOSIT"",$"&amp;"C1014)),
      COUNTIFS('SUMMARY DATA'!$D:$D,$C1014,'SUMMARY DATA'!$B:$B,""RWS"")&lt;&gt;1
    ),
    """",
    IFERROR(TEXTJOIN(CHAR(10),TRUE,FILTER('SUMMARY DATA'!E:E,'SUMMARY DATA'!$D:$D=$C1014,'SUMMARY DATA'!$B:$B=""RWS"")),"""")
  )
)"),"")</f>
        <v/>
      </c>
      <c r="F1014" s="17" t="str">
        <f>IFERROR(__xludf.DUMMYFUNCTION("IFERROR(
  TEXTJOIN(CHAR(10),TRUE,FILTER('SUMMARY DATA'!F:F,'SUMMARY DATA'!$A:$A=$A1014,'SUMMARY DATA'!$C:$C=$B1014,'SUMMARY DATA'!$B:$B=""RWS"")),
  IF(
    OR(
      ISNUMBER(SEARCH(""CDM CASH DEPOSIT"",$C1014)),
      ISNUMBER(SEARCH(""CASH DEPOSIT"",$"&amp;"C1014)),
      COUNTIFS('SUMMARY DATA'!$D:$D,$C1014,'SUMMARY DATA'!$B:$B,""RWS"")&lt;&gt;1
    ),
    """",
    IFERROR(TEXTJOIN(CHAR(10),TRUE,FILTER('SUMMARY DATA'!F:F,'SUMMARY DATA'!$D:$D=$C1014,'SUMMARY DATA'!$B:$B=""RWS"")),"""")
  )
)"),"")</f>
        <v/>
      </c>
      <c r="G1014" s="17" t="str">
        <f>IFERROR(__xludf.DUMMYFUNCTION("IFERROR(
  TEXTJOIN(CHAR(10),TRUE,FILTER('SUMMARY DATA'!G:G,'SUMMARY DATA'!$A:$A=$A1014,'SUMMARY DATA'!$C:$C=$B1014,'SUMMARY DATA'!$B:$B=""RWS"")),
  IF(
    OR(
      ISNUMBER(SEARCH(""CDM CASH DEPOSIT"",$C1014)),
      ISNUMBER(SEARCH(""CASH DEPOSIT"",$"&amp;"C1014)),
      COUNTIFS('SUMMARY DATA'!$D:$D,$C1014,'SUMMARY DATA'!$B:$B,""RWS"")&lt;&gt;1
    ),
    """",
    IFERROR(TEXTJOIN(CHAR(10),TRUE,FILTER('SUMMARY DATA'!G:G,'SUMMARY DATA'!$D:$D=$C1014,'SUMMARY DATA'!$B:$B=""RWS"")),"""")
  )
)"),"")</f>
        <v/>
      </c>
      <c r="H1014" s="18" t="str">
        <f>IFERROR(__xludf.DUMMYFUNCTION("IFERROR(
  TEXTJOIN(CHAR(10),TRUE,FILTER('SUMMARY DATA'!H:H,'SUMMARY DATA'!$A:$A=$A1014,'SUMMARY DATA'!$C:$C=$B1014,'SUMMARY DATA'!$B:$B=""RWS"",'SUMMARY DATA'!$H:$H=$D1014)),
  IF(
    OR(
      ISNUMBER(SEARCH(""CDM CASH DEPOSIT"",$C1014)),
      ISNUMB"&amp;"ER(SEARCH(""CASH DEPOSIT"",$C1014))
    ),
    """",
    IFERROR(TEXTJOIN(CHAR(10),TRUE,FILTER('SUMMARY DATA'!H:H,'SUMMARY DATA'!$D:$D=$C1014,'SUMMARY DATA'!$B:$B=""RWS"",'SUMMARY DATA'!$H:$H=$D1014)),"""")
  )
)"),"")</f>
        <v/>
      </c>
      <c r="I1014" s="18" t="str">
        <f>IFERROR(__xludf.DUMMYFUNCTION("IF(H1014="""","""",
SUM(ARRAYFORMULA(VALUE(SPLIT(H1014,CHAR(10)))))
)"),"")</f>
        <v/>
      </c>
      <c r="J1014" s="17" t="str">
        <f>IFERROR(__xludf.DUMMYFUNCTION("IFERROR(
  TEXTJOIN(CHAR(10),TRUE,FILTER('SUMMARY DATA'!I:I,'SUMMARY DATA'!$A:$A=$A1014,'SUMMARY DATA'!$C:$C=$B1014,'SUMMARY DATA'!$B:$B=""RWS"")),
  IF(
    OR(
      ISNUMBER(SEARCH(""CDM CASH DEPOSIT"",$C1014)),
      ISNUMBER(SEARCH(""CASH DEPOSIT"",$"&amp;"C1014)),
      COUNTIFS('SUMMARY DATA'!$D:$D,$C1014,'SUMMARY DATA'!$B:$B,""RWS"")&lt;&gt;1
    ),
    """",
    IFERROR(TEXTJOIN(CHAR(10),TRUE,FILTER('SUMMARY DATA'!I:I,'SUMMARY DATA'!$D:$D=$C1014,'SUMMARY DATA'!$B:$B=""RWS"")),"""")
  )
)"),"")</f>
        <v/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customHeight="1" spans="1:27">
      <c r="A1015" s="2"/>
      <c r="B1015" s="15"/>
      <c r="C1015" s="2"/>
      <c r="D1015" s="3"/>
      <c r="E1015" s="16" t="str">
        <f>IFERROR(__xludf.DUMMYFUNCTION("IFERROR(
  TEXTJOIN(CHAR(10),TRUE,FILTER('SUMMARY DATA'!E:E,'SUMMARY DATA'!$A:$A=$A1015,'SUMMARY DATA'!$C:$C=$B1015,'SUMMARY DATA'!$B:$B=""RWS"")),
  IF(
    OR(
      ISNUMBER(SEARCH(""CDM CASH DEPOSIT"",$C1015)),
      ISNUMBER(SEARCH(""CASH DEPOSIT"",$"&amp;"C1015)),
      COUNTIFS('SUMMARY DATA'!$D:$D,$C1015,'SUMMARY DATA'!$B:$B,""RWS"")&lt;&gt;1
    ),
    """",
    IFERROR(TEXTJOIN(CHAR(10),TRUE,FILTER('SUMMARY DATA'!E:E,'SUMMARY DATA'!$D:$D=$C1015,'SUMMARY DATA'!$B:$B=""RWS"")),"""")
  )
)"),"")</f>
        <v/>
      </c>
      <c r="F1015" s="17" t="str">
        <f>IFERROR(__xludf.DUMMYFUNCTION("IFERROR(
  TEXTJOIN(CHAR(10),TRUE,FILTER('SUMMARY DATA'!F:F,'SUMMARY DATA'!$A:$A=$A1015,'SUMMARY DATA'!$C:$C=$B1015,'SUMMARY DATA'!$B:$B=""RWS"")),
  IF(
    OR(
      ISNUMBER(SEARCH(""CDM CASH DEPOSIT"",$C1015)),
      ISNUMBER(SEARCH(""CASH DEPOSIT"",$"&amp;"C1015)),
      COUNTIFS('SUMMARY DATA'!$D:$D,$C1015,'SUMMARY DATA'!$B:$B,""RWS"")&lt;&gt;1
    ),
    """",
    IFERROR(TEXTJOIN(CHAR(10),TRUE,FILTER('SUMMARY DATA'!F:F,'SUMMARY DATA'!$D:$D=$C1015,'SUMMARY DATA'!$B:$B=""RWS"")),"""")
  )
)"),"")</f>
        <v/>
      </c>
      <c r="G1015" s="17" t="str">
        <f>IFERROR(__xludf.DUMMYFUNCTION("IFERROR(
  TEXTJOIN(CHAR(10),TRUE,FILTER('SUMMARY DATA'!G:G,'SUMMARY DATA'!$A:$A=$A1015,'SUMMARY DATA'!$C:$C=$B1015,'SUMMARY DATA'!$B:$B=""RWS"")),
  IF(
    OR(
      ISNUMBER(SEARCH(""CDM CASH DEPOSIT"",$C1015)),
      ISNUMBER(SEARCH(""CASH DEPOSIT"",$"&amp;"C1015)),
      COUNTIFS('SUMMARY DATA'!$D:$D,$C1015,'SUMMARY DATA'!$B:$B,""RWS"")&lt;&gt;1
    ),
    """",
    IFERROR(TEXTJOIN(CHAR(10),TRUE,FILTER('SUMMARY DATA'!G:G,'SUMMARY DATA'!$D:$D=$C1015,'SUMMARY DATA'!$B:$B=""RWS"")),"""")
  )
)"),"")</f>
        <v/>
      </c>
      <c r="H1015" s="18" t="str">
        <f>IFERROR(__xludf.DUMMYFUNCTION("IFERROR(
  TEXTJOIN(CHAR(10),TRUE,FILTER('SUMMARY DATA'!H:H,'SUMMARY DATA'!$A:$A=$A1015,'SUMMARY DATA'!$C:$C=$B1015,'SUMMARY DATA'!$B:$B=""RWS"",'SUMMARY DATA'!$H:$H=$D1015)),
  IF(
    OR(
      ISNUMBER(SEARCH(""CDM CASH DEPOSIT"",$C1015)),
      ISNUMB"&amp;"ER(SEARCH(""CASH DEPOSIT"",$C1015))
    ),
    """",
    IFERROR(TEXTJOIN(CHAR(10),TRUE,FILTER('SUMMARY DATA'!H:H,'SUMMARY DATA'!$D:$D=$C1015,'SUMMARY DATA'!$B:$B=""RWS"",'SUMMARY DATA'!$H:$H=$D1015)),"""")
  )
)"),"")</f>
        <v/>
      </c>
      <c r="I1015" s="18" t="str">
        <f>IFERROR(__xludf.DUMMYFUNCTION("IF(H1015="""","""",
SUM(ARRAYFORMULA(VALUE(SPLIT(H1015,CHAR(10)))))
)"),"")</f>
        <v/>
      </c>
      <c r="J1015" s="17" t="str">
        <f>IFERROR(__xludf.DUMMYFUNCTION("IFERROR(
  TEXTJOIN(CHAR(10),TRUE,FILTER('SUMMARY DATA'!I:I,'SUMMARY DATA'!$A:$A=$A1015,'SUMMARY DATA'!$C:$C=$B1015,'SUMMARY DATA'!$B:$B=""RWS"")),
  IF(
    OR(
      ISNUMBER(SEARCH(""CDM CASH DEPOSIT"",$C1015)),
      ISNUMBER(SEARCH(""CASH DEPOSIT"",$"&amp;"C1015)),
      COUNTIFS('SUMMARY DATA'!$D:$D,$C1015,'SUMMARY DATA'!$B:$B,""RWS"")&lt;&gt;1
    ),
    """",
    IFERROR(TEXTJOIN(CHAR(10),TRUE,FILTER('SUMMARY DATA'!I:I,'SUMMARY DATA'!$D:$D=$C1015,'SUMMARY DATA'!$B:$B=""RWS"")),"""")
  )
)"),"")</f>
        <v/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customHeight="1" spans="1:27">
      <c r="A1016" s="2"/>
      <c r="B1016" s="15"/>
      <c r="C1016" s="2"/>
      <c r="D1016" s="3"/>
      <c r="E1016" s="16" t="str">
        <f>IFERROR(__xludf.DUMMYFUNCTION("IFERROR(
  TEXTJOIN(CHAR(10),TRUE,FILTER('SUMMARY DATA'!E:E,'SUMMARY DATA'!$A:$A=$A1016,'SUMMARY DATA'!$C:$C=$B1016,'SUMMARY DATA'!$B:$B=""RWS"")),
  IF(
    OR(
      ISNUMBER(SEARCH(""CDM CASH DEPOSIT"",$C1016)),
      ISNUMBER(SEARCH(""CASH DEPOSIT"",$"&amp;"C1016)),
      COUNTIFS('SUMMARY DATA'!$D:$D,$C1016,'SUMMARY DATA'!$B:$B,""RWS"")&lt;&gt;1
    ),
    """",
    IFERROR(TEXTJOIN(CHAR(10),TRUE,FILTER('SUMMARY DATA'!E:E,'SUMMARY DATA'!$D:$D=$C1016,'SUMMARY DATA'!$B:$B=""RWS"")),"""")
  )
)"),"")</f>
        <v/>
      </c>
      <c r="F1016" s="17" t="str">
        <f>IFERROR(__xludf.DUMMYFUNCTION("IFERROR(
  TEXTJOIN(CHAR(10),TRUE,FILTER('SUMMARY DATA'!F:F,'SUMMARY DATA'!$A:$A=$A1016,'SUMMARY DATA'!$C:$C=$B1016,'SUMMARY DATA'!$B:$B=""RWS"")),
  IF(
    OR(
      ISNUMBER(SEARCH(""CDM CASH DEPOSIT"",$C1016)),
      ISNUMBER(SEARCH(""CASH DEPOSIT"",$"&amp;"C1016)),
      COUNTIFS('SUMMARY DATA'!$D:$D,$C1016,'SUMMARY DATA'!$B:$B,""RWS"")&lt;&gt;1
    ),
    """",
    IFERROR(TEXTJOIN(CHAR(10),TRUE,FILTER('SUMMARY DATA'!F:F,'SUMMARY DATA'!$D:$D=$C1016,'SUMMARY DATA'!$B:$B=""RWS"")),"""")
  )
)"),"")</f>
        <v/>
      </c>
      <c r="G1016" s="17" t="str">
        <f>IFERROR(__xludf.DUMMYFUNCTION("IFERROR(
  TEXTJOIN(CHAR(10),TRUE,FILTER('SUMMARY DATA'!G:G,'SUMMARY DATA'!$A:$A=$A1016,'SUMMARY DATA'!$C:$C=$B1016,'SUMMARY DATA'!$B:$B=""RWS"")),
  IF(
    OR(
      ISNUMBER(SEARCH(""CDM CASH DEPOSIT"",$C1016)),
      ISNUMBER(SEARCH(""CASH DEPOSIT"",$"&amp;"C1016)),
      COUNTIFS('SUMMARY DATA'!$D:$D,$C1016,'SUMMARY DATA'!$B:$B,""RWS"")&lt;&gt;1
    ),
    """",
    IFERROR(TEXTJOIN(CHAR(10),TRUE,FILTER('SUMMARY DATA'!G:G,'SUMMARY DATA'!$D:$D=$C1016,'SUMMARY DATA'!$B:$B=""RWS"")),"""")
  )
)"),"")</f>
        <v/>
      </c>
      <c r="H1016" s="18" t="str">
        <f>IFERROR(__xludf.DUMMYFUNCTION("IFERROR(
  TEXTJOIN(CHAR(10),TRUE,FILTER('SUMMARY DATA'!H:H,'SUMMARY DATA'!$A:$A=$A1016,'SUMMARY DATA'!$C:$C=$B1016,'SUMMARY DATA'!$B:$B=""RWS"",'SUMMARY DATA'!$H:$H=$D1016)),
  IF(
    OR(
      ISNUMBER(SEARCH(""CDM CASH DEPOSIT"",$C1016)),
      ISNUMB"&amp;"ER(SEARCH(""CASH DEPOSIT"",$C1016))
    ),
    """",
    IFERROR(TEXTJOIN(CHAR(10),TRUE,FILTER('SUMMARY DATA'!H:H,'SUMMARY DATA'!$D:$D=$C1016,'SUMMARY DATA'!$B:$B=""RWS"",'SUMMARY DATA'!$H:$H=$D1016)),"""")
  )
)"),"")</f>
        <v/>
      </c>
      <c r="I1016" s="18" t="str">
        <f>IFERROR(__xludf.DUMMYFUNCTION("IF(H1016="""","""",
SUM(ARRAYFORMULA(VALUE(SPLIT(H1016,CHAR(10)))))
)"),"")</f>
        <v/>
      </c>
      <c r="J1016" s="17" t="str">
        <f>IFERROR(__xludf.DUMMYFUNCTION("IFERROR(
  TEXTJOIN(CHAR(10),TRUE,FILTER('SUMMARY DATA'!I:I,'SUMMARY DATA'!$A:$A=$A1016,'SUMMARY DATA'!$C:$C=$B1016,'SUMMARY DATA'!$B:$B=""RWS"")),
  IF(
    OR(
      ISNUMBER(SEARCH(""CDM CASH DEPOSIT"",$C1016)),
      ISNUMBER(SEARCH(""CASH DEPOSIT"",$"&amp;"C1016)),
      COUNTIFS('SUMMARY DATA'!$D:$D,$C1016,'SUMMARY DATA'!$B:$B,""RWS"")&lt;&gt;1
    ),
    """",
    IFERROR(TEXTJOIN(CHAR(10),TRUE,FILTER('SUMMARY DATA'!I:I,'SUMMARY DATA'!$D:$D=$C1016,'SUMMARY DATA'!$B:$B=""RWS"")),"""")
  )
)"),"")</f>
        <v/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customHeight="1" spans="1:27">
      <c r="A1017" s="2"/>
      <c r="B1017" s="15"/>
      <c r="C1017" s="2"/>
      <c r="D1017" s="3"/>
      <c r="E1017" s="16" t="str">
        <f>IFERROR(__xludf.DUMMYFUNCTION("IFERROR(
  TEXTJOIN(CHAR(10),TRUE,FILTER('SUMMARY DATA'!E:E,'SUMMARY DATA'!$A:$A=$A1017,'SUMMARY DATA'!$C:$C=$B1017,'SUMMARY DATA'!$B:$B=""RWS"")),
  IF(
    OR(
      ISNUMBER(SEARCH(""CDM CASH DEPOSIT"",$C1017)),
      ISNUMBER(SEARCH(""CASH DEPOSIT"",$"&amp;"C1017)),
      COUNTIFS('SUMMARY DATA'!$D:$D,$C1017,'SUMMARY DATA'!$B:$B,""RWS"")&lt;&gt;1
    ),
    """",
    IFERROR(TEXTJOIN(CHAR(10),TRUE,FILTER('SUMMARY DATA'!E:E,'SUMMARY DATA'!$D:$D=$C1017,'SUMMARY DATA'!$B:$B=""RWS"")),"""")
  )
)"),"")</f>
        <v/>
      </c>
      <c r="F1017" s="17" t="str">
        <f>IFERROR(__xludf.DUMMYFUNCTION("IFERROR(
  TEXTJOIN(CHAR(10),TRUE,FILTER('SUMMARY DATA'!F:F,'SUMMARY DATA'!$A:$A=$A1017,'SUMMARY DATA'!$C:$C=$B1017,'SUMMARY DATA'!$B:$B=""RWS"")),
  IF(
    OR(
      ISNUMBER(SEARCH(""CDM CASH DEPOSIT"",$C1017)),
      ISNUMBER(SEARCH(""CASH DEPOSIT"",$"&amp;"C1017)),
      COUNTIFS('SUMMARY DATA'!$D:$D,$C1017,'SUMMARY DATA'!$B:$B,""RWS"")&lt;&gt;1
    ),
    """",
    IFERROR(TEXTJOIN(CHAR(10),TRUE,FILTER('SUMMARY DATA'!F:F,'SUMMARY DATA'!$D:$D=$C1017,'SUMMARY DATA'!$B:$B=""RWS"")),"""")
  )
)"),"")</f>
        <v/>
      </c>
      <c r="G1017" s="17" t="str">
        <f>IFERROR(__xludf.DUMMYFUNCTION("IFERROR(
  TEXTJOIN(CHAR(10),TRUE,FILTER('SUMMARY DATA'!G:G,'SUMMARY DATA'!$A:$A=$A1017,'SUMMARY DATA'!$C:$C=$B1017,'SUMMARY DATA'!$B:$B=""RWS"")),
  IF(
    OR(
      ISNUMBER(SEARCH(""CDM CASH DEPOSIT"",$C1017)),
      ISNUMBER(SEARCH(""CASH DEPOSIT"",$"&amp;"C1017)),
      COUNTIFS('SUMMARY DATA'!$D:$D,$C1017,'SUMMARY DATA'!$B:$B,""RWS"")&lt;&gt;1
    ),
    """",
    IFERROR(TEXTJOIN(CHAR(10),TRUE,FILTER('SUMMARY DATA'!G:G,'SUMMARY DATA'!$D:$D=$C1017,'SUMMARY DATA'!$B:$B=""RWS"")),"""")
  )
)"),"")</f>
        <v/>
      </c>
      <c r="H1017" s="18" t="str">
        <f>IFERROR(__xludf.DUMMYFUNCTION("IFERROR(
  TEXTJOIN(CHAR(10),TRUE,FILTER('SUMMARY DATA'!H:H,'SUMMARY DATA'!$A:$A=$A1017,'SUMMARY DATA'!$C:$C=$B1017,'SUMMARY DATA'!$B:$B=""RWS"",'SUMMARY DATA'!$H:$H=$D1017)),
  IF(
    OR(
      ISNUMBER(SEARCH(""CDM CASH DEPOSIT"",$C1017)),
      ISNUMB"&amp;"ER(SEARCH(""CASH DEPOSIT"",$C1017))
    ),
    """",
    IFERROR(TEXTJOIN(CHAR(10),TRUE,FILTER('SUMMARY DATA'!H:H,'SUMMARY DATA'!$D:$D=$C1017,'SUMMARY DATA'!$B:$B=""RWS"",'SUMMARY DATA'!$H:$H=$D1017)),"""")
  )
)"),"")</f>
        <v/>
      </c>
      <c r="I1017" s="18" t="str">
        <f>IFERROR(__xludf.DUMMYFUNCTION("IF(H1017="""","""",
SUM(ARRAYFORMULA(VALUE(SPLIT(H1017,CHAR(10)))))
)"),"")</f>
        <v/>
      </c>
      <c r="J1017" s="17" t="str">
        <f>IFERROR(__xludf.DUMMYFUNCTION("IFERROR(
  TEXTJOIN(CHAR(10),TRUE,FILTER('SUMMARY DATA'!I:I,'SUMMARY DATA'!$A:$A=$A1017,'SUMMARY DATA'!$C:$C=$B1017,'SUMMARY DATA'!$B:$B=""RWS"")),
  IF(
    OR(
      ISNUMBER(SEARCH(""CDM CASH DEPOSIT"",$C1017)),
      ISNUMBER(SEARCH(""CASH DEPOSIT"",$"&amp;"C1017)),
      COUNTIFS('SUMMARY DATA'!$D:$D,$C1017,'SUMMARY DATA'!$B:$B,""RWS"")&lt;&gt;1
    ),
    """",
    IFERROR(TEXTJOIN(CHAR(10),TRUE,FILTER('SUMMARY DATA'!I:I,'SUMMARY DATA'!$D:$D=$C1017,'SUMMARY DATA'!$B:$B=""RWS"")),"""")
  )
)"),"")</f>
        <v/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customHeight="1" spans="1:27">
      <c r="A1018" s="2"/>
      <c r="B1018" s="15"/>
      <c r="C1018" s="2"/>
      <c r="D1018" s="3"/>
      <c r="E1018" s="16" t="str">
        <f>IFERROR(__xludf.DUMMYFUNCTION("IFERROR(
  TEXTJOIN(CHAR(10),TRUE,FILTER('SUMMARY DATA'!E:E,'SUMMARY DATA'!$A:$A=$A1018,'SUMMARY DATA'!$C:$C=$B1018,'SUMMARY DATA'!$B:$B=""RWS"")),
  IF(
    OR(
      ISNUMBER(SEARCH(""CDM CASH DEPOSIT"",$C1018)),
      ISNUMBER(SEARCH(""CASH DEPOSIT"",$"&amp;"C1018)),
      COUNTIFS('SUMMARY DATA'!$D:$D,$C1018,'SUMMARY DATA'!$B:$B,""RWS"")&lt;&gt;1
    ),
    """",
    IFERROR(TEXTJOIN(CHAR(10),TRUE,FILTER('SUMMARY DATA'!E:E,'SUMMARY DATA'!$D:$D=$C1018,'SUMMARY DATA'!$B:$B=""RWS"")),"""")
  )
)"),"")</f>
        <v/>
      </c>
      <c r="F1018" s="17" t="str">
        <f>IFERROR(__xludf.DUMMYFUNCTION("IFERROR(
  TEXTJOIN(CHAR(10),TRUE,FILTER('SUMMARY DATA'!F:F,'SUMMARY DATA'!$A:$A=$A1018,'SUMMARY DATA'!$C:$C=$B1018,'SUMMARY DATA'!$B:$B=""RWS"")),
  IF(
    OR(
      ISNUMBER(SEARCH(""CDM CASH DEPOSIT"",$C1018)),
      ISNUMBER(SEARCH(""CASH DEPOSIT"",$"&amp;"C1018)),
      COUNTIFS('SUMMARY DATA'!$D:$D,$C1018,'SUMMARY DATA'!$B:$B,""RWS"")&lt;&gt;1
    ),
    """",
    IFERROR(TEXTJOIN(CHAR(10),TRUE,FILTER('SUMMARY DATA'!F:F,'SUMMARY DATA'!$D:$D=$C1018,'SUMMARY DATA'!$B:$B=""RWS"")),"""")
  )
)"),"")</f>
        <v/>
      </c>
      <c r="G1018" s="17" t="str">
        <f>IFERROR(__xludf.DUMMYFUNCTION("IFERROR(
  TEXTJOIN(CHAR(10),TRUE,FILTER('SUMMARY DATA'!G:G,'SUMMARY DATA'!$A:$A=$A1018,'SUMMARY DATA'!$C:$C=$B1018,'SUMMARY DATA'!$B:$B=""RWS"")),
  IF(
    OR(
      ISNUMBER(SEARCH(""CDM CASH DEPOSIT"",$C1018)),
      ISNUMBER(SEARCH(""CASH DEPOSIT"",$"&amp;"C1018)),
      COUNTIFS('SUMMARY DATA'!$D:$D,$C1018,'SUMMARY DATA'!$B:$B,""RWS"")&lt;&gt;1
    ),
    """",
    IFERROR(TEXTJOIN(CHAR(10),TRUE,FILTER('SUMMARY DATA'!G:G,'SUMMARY DATA'!$D:$D=$C1018,'SUMMARY DATA'!$B:$B=""RWS"")),"""")
  )
)"),"")</f>
        <v/>
      </c>
      <c r="H1018" s="18" t="str">
        <f>IFERROR(__xludf.DUMMYFUNCTION("IFERROR(
  TEXTJOIN(CHAR(10),TRUE,FILTER('SUMMARY DATA'!H:H,'SUMMARY DATA'!$A:$A=$A1018,'SUMMARY DATA'!$C:$C=$B1018,'SUMMARY DATA'!$B:$B=""RWS"",'SUMMARY DATA'!$H:$H=$D1018)),
  IF(
    OR(
      ISNUMBER(SEARCH(""CDM CASH DEPOSIT"",$C1018)),
      ISNUMB"&amp;"ER(SEARCH(""CASH DEPOSIT"",$C1018))
    ),
    """",
    IFERROR(TEXTJOIN(CHAR(10),TRUE,FILTER('SUMMARY DATA'!H:H,'SUMMARY DATA'!$D:$D=$C1018,'SUMMARY DATA'!$B:$B=""RWS"",'SUMMARY DATA'!$H:$H=$D1018)),"""")
  )
)"),"")</f>
        <v/>
      </c>
      <c r="I1018" s="18" t="str">
        <f>IFERROR(__xludf.DUMMYFUNCTION("IF(H1018="""","""",
SUM(ARRAYFORMULA(VALUE(SPLIT(H1018,CHAR(10)))))
)"),"")</f>
        <v/>
      </c>
      <c r="J1018" s="17" t="str">
        <f>IFERROR(__xludf.DUMMYFUNCTION("IFERROR(
  TEXTJOIN(CHAR(10),TRUE,FILTER('SUMMARY DATA'!I:I,'SUMMARY DATA'!$A:$A=$A1018,'SUMMARY DATA'!$C:$C=$B1018,'SUMMARY DATA'!$B:$B=""RWS"")),
  IF(
    OR(
      ISNUMBER(SEARCH(""CDM CASH DEPOSIT"",$C1018)),
      ISNUMBER(SEARCH(""CASH DEPOSIT"",$"&amp;"C1018)),
      COUNTIFS('SUMMARY DATA'!$D:$D,$C1018,'SUMMARY DATA'!$B:$B,""RWS"")&lt;&gt;1
    ),
    """",
    IFERROR(TEXTJOIN(CHAR(10),TRUE,FILTER('SUMMARY DATA'!I:I,'SUMMARY DATA'!$D:$D=$C1018,'SUMMARY DATA'!$B:$B=""RWS"")),"""")
  )
)"),"")</f>
        <v/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customHeight="1" spans="1:27">
      <c r="A1019" s="2"/>
      <c r="B1019" s="15"/>
      <c r="C1019" s="2"/>
      <c r="D1019" s="3"/>
      <c r="E1019" s="16" t="str">
        <f>IFERROR(__xludf.DUMMYFUNCTION("IFERROR(
  TEXTJOIN(CHAR(10),TRUE,FILTER('SUMMARY DATA'!E:E,'SUMMARY DATA'!$A:$A=$A1019,'SUMMARY DATA'!$C:$C=$B1019,'SUMMARY DATA'!$B:$B=""RWS"")),
  IF(
    OR(
      ISNUMBER(SEARCH(""CDM CASH DEPOSIT"",$C1019)),
      ISNUMBER(SEARCH(""CASH DEPOSIT"",$"&amp;"C1019)),
      COUNTIFS('SUMMARY DATA'!$D:$D,$C1019,'SUMMARY DATA'!$B:$B,""RWS"")&lt;&gt;1
    ),
    """",
    IFERROR(TEXTJOIN(CHAR(10),TRUE,FILTER('SUMMARY DATA'!E:E,'SUMMARY DATA'!$D:$D=$C1019,'SUMMARY DATA'!$B:$B=""RWS"")),"""")
  )
)"),"")</f>
        <v/>
      </c>
      <c r="F1019" s="17" t="str">
        <f>IFERROR(__xludf.DUMMYFUNCTION("IFERROR(
  TEXTJOIN(CHAR(10),TRUE,FILTER('SUMMARY DATA'!F:F,'SUMMARY DATA'!$A:$A=$A1019,'SUMMARY DATA'!$C:$C=$B1019,'SUMMARY DATA'!$B:$B=""RWS"")),
  IF(
    OR(
      ISNUMBER(SEARCH(""CDM CASH DEPOSIT"",$C1019)),
      ISNUMBER(SEARCH(""CASH DEPOSIT"",$"&amp;"C1019)),
      COUNTIFS('SUMMARY DATA'!$D:$D,$C1019,'SUMMARY DATA'!$B:$B,""RWS"")&lt;&gt;1
    ),
    """",
    IFERROR(TEXTJOIN(CHAR(10),TRUE,FILTER('SUMMARY DATA'!F:F,'SUMMARY DATA'!$D:$D=$C1019,'SUMMARY DATA'!$B:$B=""RWS"")),"""")
  )
)"),"")</f>
        <v/>
      </c>
      <c r="G1019" s="17" t="str">
        <f>IFERROR(__xludf.DUMMYFUNCTION("IFERROR(
  TEXTJOIN(CHAR(10),TRUE,FILTER('SUMMARY DATA'!G:G,'SUMMARY DATA'!$A:$A=$A1019,'SUMMARY DATA'!$C:$C=$B1019,'SUMMARY DATA'!$B:$B=""RWS"")),
  IF(
    OR(
      ISNUMBER(SEARCH(""CDM CASH DEPOSIT"",$C1019)),
      ISNUMBER(SEARCH(""CASH DEPOSIT"",$"&amp;"C1019)),
      COUNTIFS('SUMMARY DATA'!$D:$D,$C1019,'SUMMARY DATA'!$B:$B,""RWS"")&lt;&gt;1
    ),
    """",
    IFERROR(TEXTJOIN(CHAR(10),TRUE,FILTER('SUMMARY DATA'!G:G,'SUMMARY DATA'!$D:$D=$C1019,'SUMMARY DATA'!$B:$B=""RWS"")),"""")
  )
)"),"")</f>
        <v/>
      </c>
      <c r="H1019" s="18" t="str">
        <f>IFERROR(__xludf.DUMMYFUNCTION("IFERROR(
  TEXTJOIN(CHAR(10),TRUE,FILTER('SUMMARY DATA'!H:H,'SUMMARY DATA'!$A:$A=$A1019,'SUMMARY DATA'!$C:$C=$B1019,'SUMMARY DATA'!$B:$B=""RWS"",'SUMMARY DATA'!$H:$H=$D1019)),
  IF(
    OR(
      ISNUMBER(SEARCH(""CDM CASH DEPOSIT"",$C1019)),
      ISNUMB"&amp;"ER(SEARCH(""CASH DEPOSIT"",$C1019))
    ),
    """",
    IFERROR(TEXTJOIN(CHAR(10),TRUE,FILTER('SUMMARY DATA'!H:H,'SUMMARY DATA'!$D:$D=$C1019,'SUMMARY DATA'!$B:$B=""RWS"",'SUMMARY DATA'!$H:$H=$D1019)),"""")
  )
)"),"")</f>
        <v/>
      </c>
      <c r="I1019" s="18" t="str">
        <f>IFERROR(__xludf.DUMMYFUNCTION("IF(H1019="""","""",
SUM(ARRAYFORMULA(VALUE(SPLIT(H1019,CHAR(10)))))
)"),"")</f>
        <v/>
      </c>
      <c r="J1019" s="17" t="str">
        <f>IFERROR(__xludf.DUMMYFUNCTION("IFERROR(
  TEXTJOIN(CHAR(10),TRUE,FILTER('SUMMARY DATA'!I:I,'SUMMARY DATA'!$A:$A=$A1019,'SUMMARY DATA'!$C:$C=$B1019,'SUMMARY DATA'!$B:$B=""RWS"")),
  IF(
    OR(
      ISNUMBER(SEARCH(""CDM CASH DEPOSIT"",$C1019)),
      ISNUMBER(SEARCH(""CASH DEPOSIT"",$"&amp;"C1019)),
      COUNTIFS('SUMMARY DATA'!$D:$D,$C1019,'SUMMARY DATA'!$B:$B,""RWS"")&lt;&gt;1
    ),
    """",
    IFERROR(TEXTJOIN(CHAR(10),TRUE,FILTER('SUMMARY DATA'!I:I,'SUMMARY DATA'!$D:$D=$C1019,'SUMMARY DATA'!$B:$B=""RWS"")),"""")
  )
)"),"")</f>
        <v/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customHeight="1" spans="1:27">
      <c r="A1020" s="2"/>
      <c r="B1020" s="15"/>
      <c r="C1020" s="2"/>
      <c r="D1020" s="3"/>
      <c r="E1020" s="16" t="str">
        <f>IFERROR(__xludf.DUMMYFUNCTION("IFERROR(
  TEXTJOIN(CHAR(10),TRUE,FILTER('SUMMARY DATA'!E:E,'SUMMARY DATA'!$A:$A=$A1020,'SUMMARY DATA'!$C:$C=$B1020,'SUMMARY DATA'!$B:$B=""RWS"")),
  IF(
    OR(
      ISNUMBER(SEARCH(""CDM CASH DEPOSIT"",$C1020)),
      ISNUMBER(SEARCH(""CASH DEPOSIT"",$"&amp;"C1020)),
      COUNTIFS('SUMMARY DATA'!$D:$D,$C1020,'SUMMARY DATA'!$B:$B,""RWS"")&lt;&gt;1
    ),
    """",
    IFERROR(TEXTJOIN(CHAR(10),TRUE,FILTER('SUMMARY DATA'!E:E,'SUMMARY DATA'!$D:$D=$C1020,'SUMMARY DATA'!$B:$B=""RWS"")),"""")
  )
)"),"")</f>
        <v/>
      </c>
      <c r="F1020" s="17" t="str">
        <f>IFERROR(__xludf.DUMMYFUNCTION("IFERROR(
  TEXTJOIN(CHAR(10),TRUE,FILTER('SUMMARY DATA'!F:F,'SUMMARY DATA'!$A:$A=$A1020,'SUMMARY DATA'!$C:$C=$B1020,'SUMMARY DATA'!$B:$B=""RWS"")),
  IF(
    OR(
      ISNUMBER(SEARCH(""CDM CASH DEPOSIT"",$C1020)),
      ISNUMBER(SEARCH(""CASH DEPOSIT"",$"&amp;"C1020)),
      COUNTIFS('SUMMARY DATA'!$D:$D,$C1020,'SUMMARY DATA'!$B:$B,""RWS"")&lt;&gt;1
    ),
    """",
    IFERROR(TEXTJOIN(CHAR(10),TRUE,FILTER('SUMMARY DATA'!F:F,'SUMMARY DATA'!$D:$D=$C1020,'SUMMARY DATA'!$B:$B=""RWS"")),"""")
  )
)"),"")</f>
        <v/>
      </c>
      <c r="G1020" s="17" t="str">
        <f>IFERROR(__xludf.DUMMYFUNCTION("IFERROR(
  TEXTJOIN(CHAR(10),TRUE,FILTER('SUMMARY DATA'!G:G,'SUMMARY DATA'!$A:$A=$A1020,'SUMMARY DATA'!$C:$C=$B1020,'SUMMARY DATA'!$B:$B=""RWS"")),
  IF(
    OR(
      ISNUMBER(SEARCH(""CDM CASH DEPOSIT"",$C1020)),
      ISNUMBER(SEARCH(""CASH DEPOSIT"",$"&amp;"C1020)),
      COUNTIFS('SUMMARY DATA'!$D:$D,$C1020,'SUMMARY DATA'!$B:$B,""RWS"")&lt;&gt;1
    ),
    """",
    IFERROR(TEXTJOIN(CHAR(10),TRUE,FILTER('SUMMARY DATA'!G:G,'SUMMARY DATA'!$D:$D=$C1020,'SUMMARY DATA'!$B:$B=""RWS"")),"""")
  )
)"),"")</f>
        <v/>
      </c>
      <c r="H1020" s="18" t="str">
        <f>IFERROR(__xludf.DUMMYFUNCTION("IFERROR(
  TEXTJOIN(CHAR(10),TRUE,FILTER('SUMMARY DATA'!H:H,'SUMMARY DATA'!$A:$A=$A1020,'SUMMARY DATA'!$C:$C=$B1020,'SUMMARY DATA'!$B:$B=""RWS"",'SUMMARY DATA'!$H:$H=$D1020)),
  IF(
    OR(
      ISNUMBER(SEARCH(""CDM CASH DEPOSIT"",$C1020)),
      ISNUMB"&amp;"ER(SEARCH(""CASH DEPOSIT"",$C1020))
    ),
    """",
    IFERROR(TEXTJOIN(CHAR(10),TRUE,FILTER('SUMMARY DATA'!H:H,'SUMMARY DATA'!$D:$D=$C1020,'SUMMARY DATA'!$B:$B=""RWS"",'SUMMARY DATA'!$H:$H=$D1020)),"""")
  )
)"),"")</f>
        <v/>
      </c>
      <c r="I1020" s="18" t="str">
        <f>IFERROR(__xludf.DUMMYFUNCTION("IF(H1020="""","""",
SUM(ARRAYFORMULA(VALUE(SPLIT(H1020,CHAR(10)))))
)"),"")</f>
        <v/>
      </c>
      <c r="J1020" s="17" t="str">
        <f>IFERROR(__xludf.DUMMYFUNCTION("IFERROR(
  TEXTJOIN(CHAR(10),TRUE,FILTER('SUMMARY DATA'!I:I,'SUMMARY DATA'!$A:$A=$A1020,'SUMMARY DATA'!$C:$C=$B1020,'SUMMARY DATA'!$B:$B=""RWS"")),
  IF(
    OR(
      ISNUMBER(SEARCH(""CDM CASH DEPOSIT"",$C1020)),
      ISNUMBER(SEARCH(""CASH DEPOSIT"",$"&amp;"C1020)),
      COUNTIFS('SUMMARY DATA'!$D:$D,$C1020,'SUMMARY DATA'!$B:$B,""RWS"")&lt;&gt;1
    ),
    """",
    IFERROR(TEXTJOIN(CHAR(10),TRUE,FILTER('SUMMARY DATA'!I:I,'SUMMARY DATA'!$D:$D=$C1020,'SUMMARY DATA'!$B:$B=""RWS"")),"""")
  )
)"),"")</f>
        <v/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customHeight="1" spans="1:27">
      <c r="A1021" s="2"/>
      <c r="B1021" s="15"/>
      <c r="C1021" s="2"/>
      <c r="D1021" s="3"/>
      <c r="E1021" s="16" t="str">
        <f>IFERROR(__xludf.DUMMYFUNCTION("IFERROR(
  TEXTJOIN(CHAR(10),TRUE,FILTER('SUMMARY DATA'!E:E,'SUMMARY DATA'!$A:$A=$A1021,'SUMMARY DATA'!$C:$C=$B1021,'SUMMARY DATA'!$B:$B=""RWS"")),
  IF(
    OR(
      ISNUMBER(SEARCH(""CDM CASH DEPOSIT"",$C1021)),
      ISNUMBER(SEARCH(""CASH DEPOSIT"",$"&amp;"C1021)),
      COUNTIFS('SUMMARY DATA'!$D:$D,$C1021,'SUMMARY DATA'!$B:$B,""RWS"")&lt;&gt;1
    ),
    """",
    IFERROR(TEXTJOIN(CHAR(10),TRUE,FILTER('SUMMARY DATA'!E:E,'SUMMARY DATA'!$D:$D=$C1021,'SUMMARY DATA'!$B:$B=""RWS"")),"""")
  )
)"),"")</f>
        <v/>
      </c>
      <c r="F1021" s="17" t="str">
        <f>IFERROR(__xludf.DUMMYFUNCTION("IFERROR(
  TEXTJOIN(CHAR(10),TRUE,FILTER('SUMMARY DATA'!F:F,'SUMMARY DATA'!$A:$A=$A1021,'SUMMARY DATA'!$C:$C=$B1021,'SUMMARY DATA'!$B:$B=""RWS"")),
  IF(
    OR(
      ISNUMBER(SEARCH(""CDM CASH DEPOSIT"",$C1021)),
      ISNUMBER(SEARCH(""CASH DEPOSIT"",$"&amp;"C1021)),
      COUNTIFS('SUMMARY DATA'!$D:$D,$C1021,'SUMMARY DATA'!$B:$B,""RWS"")&lt;&gt;1
    ),
    """",
    IFERROR(TEXTJOIN(CHAR(10),TRUE,FILTER('SUMMARY DATA'!F:F,'SUMMARY DATA'!$D:$D=$C1021,'SUMMARY DATA'!$B:$B=""RWS"")),"""")
  )
)"),"")</f>
        <v/>
      </c>
      <c r="G1021" s="17" t="str">
        <f>IFERROR(__xludf.DUMMYFUNCTION("IFERROR(
  TEXTJOIN(CHAR(10),TRUE,FILTER('SUMMARY DATA'!G:G,'SUMMARY DATA'!$A:$A=$A1021,'SUMMARY DATA'!$C:$C=$B1021,'SUMMARY DATA'!$B:$B=""RWS"")),
  IF(
    OR(
      ISNUMBER(SEARCH(""CDM CASH DEPOSIT"",$C1021)),
      ISNUMBER(SEARCH(""CASH DEPOSIT"",$"&amp;"C1021)),
      COUNTIFS('SUMMARY DATA'!$D:$D,$C1021,'SUMMARY DATA'!$B:$B,""RWS"")&lt;&gt;1
    ),
    """",
    IFERROR(TEXTJOIN(CHAR(10),TRUE,FILTER('SUMMARY DATA'!G:G,'SUMMARY DATA'!$D:$D=$C1021,'SUMMARY DATA'!$B:$B=""RWS"")),"""")
  )
)"),"")</f>
        <v/>
      </c>
      <c r="H1021" s="18" t="str">
        <f>IFERROR(__xludf.DUMMYFUNCTION("IFERROR(
  TEXTJOIN(CHAR(10),TRUE,FILTER('SUMMARY DATA'!H:H,'SUMMARY DATA'!$A:$A=$A1021,'SUMMARY DATA'!$C:$C=$B1021,'SUMMARY DATA'!$B:$B=""RWS"",'SUMMARY DATA'!$H:$H=$D1021)),
  IF(
    OR(
      ISNUMBER(SEARCH(""CDM CASH DEPOSIT"",$C1021)),
      ISNUMB"&amp;"ER(SEARCH(""CASH DEPOSIT"",$C1021))
    ),
    """",
    IFERROR(TEXTJOIN(CHAR(10),TRUE,FILTER('SUMMARY DATA'!H:H,'SUMMARY DATA'!$D:$D=$C1021,'SUMMARY DATA'!$B:$B=""RWS"",'SUMMARY DATA'!$H:$H=$D1021)),"""")
  )
)"),"")</f>
        <v/>
      </c>
      <c r="I1021" s="18" t="str">
        <f>IFERROR(__xludf.DUMMYFUNCTION("IF(H1021="""","""",
SUM(ARRAYFORMULA(VALUE(SPLIT(H1021,CHAR(10)))))
)"),"")</f>
        <v/>
      </c>
      <c r="J1021" s="17" t="str">
        <f>IFERROR(__xludf.DUMMYFUNCTION("IFERROR(
  TEXTJOIN(CHAR(10),TRUE,FILTER('SUMMARY DATA'!I:I,'SUMMARY DATA'!$A:$A=$A1021,'SUMMARY DATA'!$C:$C=$B1021,'SUMMARY DATA'!$B:$B=""RWS"")),
  IF(
    OR(
      ISNUMBER(SEARCH(""CDM CASH DEPOSIT"",$C1021)),
      ISNUMBER(SEARCH(""CASH DEPOSIT"",$"&amp;"C1021)),
      COUNTIFS('SUMMARY DATA'!$D:$D,$C1021,'SUMMARY DATA'!$B:$B,""RWS"")&lt;&gt;1
    ),
    """",
    IFERROR(TEXTJOIN(CHAR(10),TRUE,FILTER('SUMMARY DATA'!I:I,'SUMMARY DATA'!$D:$D=$C1021,'SUMMARY DATA'!$B:$B=""RWS"")),"""")
  )
)"),"")</f>
        <v/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customHeight="1" spans="1:27">
      <c r="A1022" s="2"/>
      <c r="B1022" s="15"/>
      <c r="C1022" s="2"/>
      <c r="D1022" s="3"/>
      <c r="E1022" s="16" t="str">
        <f>IFERROR(__xludf.DUMMYFUNCTION("IFERROR(
  TEXTJOIN(CHAR(10),TRUE,FILTER('SUMMARY DATA'!E:E,'SUMMARY DATA'!$A:$A=$A1022,'SUMMARY DATA'!$C:$C=$B1022,'SUMMARY DATA'!$B:$B=""RWS"")),
  IF(
    OR(
      ISNUMBER(SEARCH(""CDM CASH DEPOSIT"",$C1022)),
      ISNUMBER(SEARCH(""CASH DEPOSIT"",$"&amp;"C1022)),
      COUNTIFS('SUMMARY DATA'!$D:$D,$C1022,'SUMMARY DATA'!$B:$B,""RWS"")&lt;&gt;1
    ),
    """",
    IFERROR(TEXTJOIN(CHAR(10),TRUE,FILTER('SUMMARY DATA'!E:E,'SUMMARY DATA'!$D:$D=$C1022,'SUMMARY DATA'!$B:$B=""RWS"")),"""")
  )
)"),"")</f>
        <v/>
      </c>
      <c r="F1022" s="17" t="str">
        <f>IFERROR(__xludf.DUMMYFUNCTION("IFERROR(
  TEXTJOIN(CHAR(10),TRUE,FILTER('SUMMARY DATA'!F:F,'SUMMARY DATA'!$A:$A=$A1022,'SUMMARY DATA'!$C:$C=$B1022,'SUMMARY DATA'!$B:$B=""RWS"")),
  IF(
    OR(
      ISNUMBER(SEARCH(""CDM CASH DEPOSIT"",$C1022)),
      ISNUMBER(SEARCH(""CASH DEPOSIT"",$"&amp;"C1022)),
      COUNTIFS('SUMMARY DATA'!$D:$D,$C1022,'SUMMARY DATA'!$B:$B,""RWS"")&lt;&gt;1
    ),
    """",
    IFERROR(TEXTJOIN(CHAR(10),TRUE,FILTER('SUMMARY DATA'!F:F,'SUMMARY DATA'!$D:$D=$C1022,'SUMMARY DATA'!$B:$B=""RWS"")),"""")
  )
)"),"")</f>
        <v/>
      </c>
      <c r="G1022" s="17" t="str">
        <f>IFERROR(__xludf.DUMMYFUNCTION("IFERROR(
  TEXTJOIN(CHAR(10),TRUE,FILTER('SUMMARY DATA'!G:G,'SUMMARY DATA'!$A:$A=$A1022,'SUMMARY DATA'!$C:$C=$B1022,'SUMMARY DATA'!$B:$B=""RWS"")),
  IF(
    OR(
      ISNUMBER(SEARCH(""CDM CASH DEPOSIT"",$C1022)),
      ISNUMBER(SEARCH(""CASH DEPOSIT"",$"&amp;"C1022)),
      COUNTIFS('SUMMARY DATA'!$D:$D,$C1022,'SUMMARY DATA'!$B:$B,""RWS"")&lt;&gt;1
    ),
    """",
    IFERROR(TEXTJOIN(CHAR(10),TRUE,FILTER('SUMMARY DATA'!G:G,'SUMMARY DATA'!$D:$D=$C1022,'SUMMARY DATA'!$B:$B=""RWS"")),"""")
  )
)"),"")</f>
        <v/>
      </c>
      <c r="H1022" s="18" t="str">
        <f>IFERROR(__xludf.DUMMYFUNCTION("IFERROR(
  TEXTJOIN(CHAR(10),TRUE,FILTER('SUMMARY DATA'!H:H,'SUMMARY DATA'!$A:$A=$A1022,'SUMMARY DATA'!$C:$C=$B1022,'SUMMARY DATA'!$B:$B=""RWS"",'SUMMARY DATA'!$H:$H=$D1022)),
  IF(
    OR(
      ISNUMBER(SEARCH(""CDM CASH DEPOSIT"",$C1022)),
      ISNUMB"&amp;"ER(SEARCH(""CASH DEPOSIT"",$C1022))
    ),
    """",
    IFERROR(TEXTJOIN(CHAR(10),TRUE,FILTER('SUMMARY DATA'!H:H,'SUMMARY DATA'!$D:$D=$C1022,'SUMMARY DATA'!$B:$B=""RWS"",'SUMMARY DATA'!$H:$H=$D1022)),"""")
  )
)"),"")</f>
        <v/>
      </c>
      <c r="I1022" s="18" t="str">
        <f>IFERROR(__xludf.DUMMYFUNCTION("IF(H1022="""","""",
SUM(ARRAYFORMULA(VALUE(SPLIT(H1022,CHAR(10)))))
)"),"")</f>
        <v/>
      </c>
      <c r="J1022" s="17" t="str">
        <f>IFERROR(__xludf.DUMMYFUNCTION("IFERROR(
  TEXTJOIN(CHAR(10),TRUE,FILTER('SUMMARY DATA'!I:I,'SUMMARY DATA'!$A:$A=$A1022,'SUMMARY DATA'!$C:$C=$B1022,'SUMMARY DATA'!$B:$B=""RWS"")),
  IF(
    OR(
      ISNUMBER(SEARCH(""CDM CASH DEPOSIT"",$C1022)),
      ISNUMBER(SEARCH(""CASH DEPOSIT"",$"&amp;"C1022)),
      COUNTIFS('SUMMARY DATA'!$D:$D,$C1022,'SUMMARY DATA'!$B:$B,""RWS"")&lt;&gt;1
    ),
    """",
    IFERROR(TEXTJOIN(CHAR(10),TRUE,FILTER('SUMMARY DATA'!I:I,'SUMMARY DATA'!$D:$D=$C1022,'SUMMARY DATA'!$B:$B=""RWS"")),"""")
  )
)"),"")</f>
        <v/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customHeight="1" spans="1:27">
      <c r="A1023" s="2"/>
      <c r="B1023" s="15"/>
      <c r="C1023" s="2"/>
      <c r="D1023" s="3"/>
      <c r="E1023" s="16" t="str">
        <f>IFERROR(__xludf.DUMMYFUNCTION("IFERROR(
  TEXTJOIN(CHAR(10),TRUE,FILTER('SUMMARY DATA'!E:E,'SUMMARY DATA'!$A:$A=$A1023,'SUMMARY DATA'!$C:$C=$B1023,'SUMMARY DATA'!$B:$B=""RWS"")),
  IF(
    OR(
      ISNUMBER(SEARCH(""CDM CASH DEPOSIT"",$C1023)),
      ISNUMBER(SEARCH(""CASH DEPOSIT"",$"&amp;"C1023)),
      COUNTIFS('SUMMARY DATA'!$D:$D,$C1023,'SUMMARY DATA'!$B:$B,""RWS"")&lt;&gt;1
    ),
    """",
    IFERROR(TEXTJOIN(CHAR(10),TRUE,FILTER('SUMMARY DATA'!E:E,'SUMMARY DATA'!$D:$D=$C1023,'SUMMARY DATA'!$B:$B=""RWS"")),"""")
  )
)"),"")</f>
        <v/>
      </c>
      <c r="F1023" s="17" t="str">
        <f>IFERROR(__xludf.DUMMYFUNCTION("IFERROR(
  TEXTJOIN(CHAR(10),TRUE,FILTER('SUMMARY DATA'!F:F,'SUMMARY DATA'!$A:$A=$A1023,'SUMMARY DATA'!$C:$C=$B1023,'SUMMARY DATA'!$B:$B=""RWS"")),
  IF(
    OR(
      ISNUMBER(SEARCH(""CDM CASH DEPOSIT"",$C1023)),
      ISNUMBER(SEARCH(""CASH DEPOSIT"",$"&amp;"C1023)),
      COUNTIFS('SUMMARY DATA'!$D:$D,$C1023,'SUMMARY DATA'!$B:$B,""RWS"")&lt;&gt;1
    ),
    """",
    IFERROR(TEXTJOIN(CHAR(10),TRUE,FILTER('SUMMARY DATA'!F:F,'SUMMARY DATA'!$D:$D=$C1023,'SUMMARY DATA'!$B:$B=""RWS"")),"""")
  )
)"),"")</f>
        <v/>
      </c>
      <c r="G1023" s="17" t="str">
        <f>IFERROR(__xludf.DUMMYFUNCTION("IFERROR(
  TEXTJOIN(CHAR(10),TRUE,FILTER('SUMMARY DATA'!G:G,'SUMMARY DATA'!$A:$A=$A1023,'SUMMARY DATA'!$C:$C=$B1023,'SUMMARY DATA'!$B:$B=""RWS"")),
  IF(
    OR(
      ISNUMBER(SEARCH(""CDM CASH DEPOSIT"",$C1023)),
      ISNUMBER(SEARCH(""CASH DEPOSIT"",$"&amp;"C1023)),
      COUNTIFS('SUMMARY DATA'!$D:$D,$C1023,'SUMMARY DATA'!$B:$B,""RWS"")&lt;&gt;1
    ),
    """",
    IFERROR(TEXTJOIN(CHAR(10),TRUE,FILTER('SUMMARY DATA'!G:G,'SUMMARY DATA'!$D:$D=$C1023,'SUMMARY DATA'!$B:$B=""RWS"")),"""")
  )
)"),"")</f>
        <v/>
      </c>
      <c r="H1023" s="18" t="str">
        <f>IFERROR(__xludf.DUMMYFUNCTION("IFERROR(
  TEXTJOIN(CHAR(10),TRUE,FILTER('SUMMARY DATA'!H:H,'SUMMARY DATA'!$A:$A=$A1023,'SUMMARY DATA'!$C:$C=$B1023,'SUMMARY DATA'!$B:$B=""RWS"",'SUMMARY DATA'!$H:$H=$D1023)),
  IF(
    OR(
      ISNUMBER(SEARCH(""CDM CASH DEPOSIT"",$C1023)),
      ISNUMB"&amp;"ER(SEARCH(""CASH DEPOSIT"",$C1023))
    ),
    """",
    IFERROR(TEXTJOIN(CHAR(10),TRUE,FILTER('SUMMARY DATA'!H:H,'SUMMARY DATA'!$D:$D=$C1023,'SUMMARY DATA'!$B:$B=""RWS"",'SUMMARY DATA'!$H:$H=$D1023)),"""")
  )
)"),"")</f>
        <v/>
      </c>
      <c r="I1023" s="18" t="str">
        <f>IFERROR(__xludf.DUMMYFUNCTION("IF(H1023="""","""",
SUM(ARRAYFORMULA(VALUE(SPLIT(H1023,CHAR(10)))))
)"),"")</f>
        <v/>
      </c>
      <c r="J1023" s="17" t="str">
        <f>IFERROR(__xludf.DUMMYFUNCTION("IFERROR(
  TEXTJOIN(CHAR(10),TRUE,FILTER('SUMMARY DATA'!I:I,'SUMMARY DATA'!$A:$A=$A1023,'SUMMARY DATA'!$C:$C=$B1023,'SUMMARY DATA'!$B:$B=""RWS"")),
  IF(
    OR(
      ISNUMBER(SEARCH(""CDM CASH DEPOSIT"",$C1023)),
      ISNUMBER(SEARCH(""CASH DEPOSIT"",$"&amp;"C1023)),
      COUNTIFS('SUMMARY DATA'!$D:$D,$C1023,'SUMMARY DATA'!$B:$B,""RWS"")&lt;&gt;1
    ),
    """",
    IFERROR(TEXTJOIN(CHAR(10),TRUE,FILTER('SUMMARY DATA'!I:I,'SUMMARY DATA'!$D:$D=$C1023,'SUMMARY DATA'!$B:$B=""RWS"")),"""")
  )
)"),"")</f>
        <v/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customHeight="1" spans="1:27">
      <c r="A1024" s="2"/>
      <c r="B1024" s="15"/>
      <c r="C1024" s="2"/>
      <c r="D1024" s="3"/>
      <c r="E1024" s="16" t="str">
        <f>IFERROR(__xludf.DUMMYFUNCTION("IFERROR(
  TEXTJOIN(CHAR(10),TRUE,FILTER('SUMMARY DATA'!E:E,'SUMMARY DATA'!$A:$A=$A1024,'SUMMARY DATA'!$C:$C=$B1024,'SUMMARY DATA'!$B:$B=""RWS"")),
  IF(
    OR(
      ISNUMBER(SEARCH(""CDM CASH DEPOSIT"",$C1024)),
      ISNUMBER(SEARCH(""CASH DEPOSIT"",$"&amp;"C1024)),
      COUNTIFS('SUMMARY DATA'!$D:$D,$C1024,'SUMMARY DATA'!$B:$B,""RWS"")&lt;&gt;1
    ),
    """",
    IFERROR(TEXTJOIN(CHAR(10),TRUE,FILTER('SUMMARY DATA'!E:E,'SUMMARY DATA'!$D:$D=$C1024,'SUMMARY DATA'!$B:$B=""RWS"")),"""")
  )
)"),"")</f>
        <v/>
      </c>
      <c r="F1024" s="17" t="str">
        <f>IFERROR(__xludf.DUMMYFUNCTION("IFERROR(
  TEXTJOIN(CHAR(10),TRUE,FILTER('SUMMARY DATA'!F:F,'SUMMARY DATA'!$A:$A=$A1024,'SUMMARY DATA'!$C:$C=$B1024,'SUMMARY DATA'!$B:$B=""RWS"")),
  IF(
    OR(
      ISNUMBER(SEARCH(""CDM CASH DEPOSIT"",$C1024)),
      ISNUMBER(SEARCH(""CASH DEPOSIT"",$"&amp;"C1024)),
      COUNTIFS('SUMMARY DATA'!$D:$D,$C1024,'SUMMARY DATA'!$B:$B,""RWS"")&lt;&gt;1
    ),
    """",
    IFERROR(TEXTJOIN(CHAR(10),TRUE,FILTER('SUMMARY DATA'!F:F,'SUMMARY DATA'!$D:$D=$C1024,'SUMMARY DATA'!$B:$B=""RWS"")),"""")
  )
)"),"")</f>
        <v/>
      </c>
      <c r="G1024" s="17" t="str">
        <f>IFERROR(__xludf.DUMMYFUNCTION("IFERROR(
  TEXTJOIN(CHAR(10),TRUE,FILTER('SUMMARY DATA'!G:G,'SUMMARY DATA'!$A:$A=$A1024,'SUMMARY DATA'!$C:$C=$B1024,'SUMMARY DATA'!$B:$B=""RWS"")),
  IF(
    OR(
      ISNUMBER(SEARCH(""CDM CASH DEPOSIT"",$C1024)),
      ISNUMBER(SEARCH(""CASH DEPOSIT"",$"&amp;"C1024)),
      COUNTIFS('SUMMARY DATA'!$D:$D,$C1024,'SUMMARY DATA'!$B:$B,""RWS"")&lt;&gt;1
    ),
    """",
    IFERROR(TEXTJOIN(CHAR(10),TRUE,FILTER('SUMMARY DATA'!G:G,'SUMMARY DATA'!$D:$D=$C1024,'SUMMARY DATA'!$B:$B=""RWS"")),"""")
  )
)"),"")</f>
        <v/>
      </c>
      <c r="H1024" s="18" t="str">
        <f>IFERROR(__xludf.DUMMYFUNCTION("IFERROR(
  TEXTJOIN(CHAR(10),TRUE,FILTER('SUMMARY DATA'!H:H,'SUMMARY DATA'!$A:$A=$A1024,'SUMMARY DATA'!$C:$C=$B1024,'SUMMARY DATA'!$B:$B=""RWS"",'SUMMARY DATA'!$H:$H=$D1024)),
  IF(
    OR(
      ISNUMBER(SEARCH(""CDM CASH DEPOSIT"",$C1024)),
      ISNUMB"&amp;"ER(SEARCH(""CASH DEPOSIT"",$C1024))
    ),
    """",
    IFERROR(TEXTJOIN(CHAR(10),TRUE,FILTER('SUMMARY DATA'!H:H,'SUMMARY DATA'!$D:$D=$C1024,'SUMMARY DATA'!$B:$B=""RWS"",'SUMMARY DATA'!$H:$H=$D1024)),"""")
  )
)"),"")</f>
        <v/>
      </c>
      <c r="I1024" s="18" t="str">
        <f>IFERROR(__xludf.DUMMYFUNCTION("IF(H1024="""","""",
SUM(ARRAYFORMULA(VALUE(SPLIT(H1024,CHAR(10)))))
)"),"")</f>
        <v/>
      </c>
      <c r="J1024" s="17" t="str">
        <f>IFERROR(__xludf.DUMMYFUNCTION("IFERROR(
  TEXTJOIN(CHAR(10),TRUE,FILTER('SUMMARY DATA'!I:I,'SUMMARY DATA'!$A:$A=$A1024,'SUMMARY DATA'!$C:$C=$B1024,'SUMMARY DATA'!$B:$B=""RWS"")),
  IF(
    OR(
      ISNUMBER(SEARCH(""CDM CASH DEPOSIT"",$C1024)),
      ISNUMBER(SEARCH(""CASH DEPOSIT"",$"&amp;"C1024)),
      COUNTIFS('SUMMARY DATA'!$D:$D,$C1024,'SUMMARY DATA'!$B:$B,""RWS"")&lt;&gt;1
    ),
    """",
    IFERROR(TEXTJOIN(CHAR(10),TRUE,FILTER('SUMMARY DATA'!I:I,'SUMMARY DATA'!$D:$D=$C1024,'SUMMARY DATA'!$B:$B=""RWS"")),"""")
  )
)"),"")</f>
        <v/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customHeight="1" spans="1:27">
      <c r="A1025" s="2"/>
      <c r="B1025" s="15"/>
      <c r="C1025" s="2"/>
      <c r="D1025" s="3"/>
      <c r="E1025" s="16" t="str">
        <f>IFERROR(__xludf.DUMMYFUNCTION("IFERROR(
  TEXTJOIN(CHAR(10),TRUE,FILTER('SUMMARY DATA'!E:E,'SUMMARY DATA'!$A:$A=$A1025,'SUMMARY DATA'!$C:$C=$B1025,'SUMMARY DATA'!$B:$B=""RWS"")),
  IF(
    OR(
      ISNUMBER(SEARCH(""CDM CASH DEPOSIT"",$C1025)),
      ISNUMBER(SEARCH(""CASH DEPOSIT"",$"&amp;"C1025)),
      COUNTIFS('SUMMARY DATA'!$D:$D,$C1025,'SUMMARY DATA'!$B:$B,""RWS"")&lt;&gt;1
    ),
    """",
    IFERROR(TEXTJOIN(CHAR(10),TRUE,FILTER('SUMMARY DATA'!E:E,'SUMMARY DATA'!$D:$D=$C1025,'SUMMARY DATA'!$B:$B=""RWS"")),"""")
  )
)"),"")</f>
        <v/>
      </c>
      <c r="F1025" s="17" t="str">
        <f>IFERROR(__xludf.DUMMYFUNCTION("IFERROR(
  TEXTJOIN(CHAR(10),TRUE,FILTER('SUMMARY DATA'!F:F,'SUMMARY DATA'!$A:$A=$A1025,'SUMMARY DATA'!$C:$C=$B1025,'SUMMARY DATA'!$B:$B=""RWS"")),
  IF(
    OR(
      ISNUMBER(SEARCH(""CDM CASH DEPOSIT"",$C1025)),
      ISNUMBER(SEARCH(""CASH DEPOSIT"",$"&amp;"C1025)),
      COUNTIFS('SUMMARY DATA'!$D:$D,$C1025,'SUMMARY DATA'!$B:$B,""RWS"")&lt;&gt;1
    ),
    """",
    IFERROR(TEXTJOIN(CHAR(10),TRUE,FILTER('SUMMARY DATA'!F:F,'SUMMARY DATA'!$D:$D=$C1025,'SUMMARY DATA'!$B:$B=""RWS"")),"""")
  )
)"),"")</f>
        <v/>
      </c>
      <c r="G1025" s="17" t="str">
        <f>IFERROR(__xludf.DUMMYFUNCTION("IFERROR(
  TEXTJOIN(CHAR(10),TRUE,FILTER('SUMMARY DATA'!G:G,'SUMMARY DATA'!$A:$A=$A1025,'SUMMARY DATA'!$C:$C=$B1025,'SUMMARY DATA'!$B:$B=""RWS"")),
  IF(
    OR(
      ISNUMBER(SEARCH(""CDM CASH DEPOSIT"",$C1025)),
      ISNUMBER(SEARCH(""CASH DEPOSIT"",$"&amp;"C1025)),
      COUNTIFS('SUMMARY DATA'!$D:$D,$C1025,'SUMMARY DATA'!$B:$B,""RWS"")&lt;&gt;1
    ),
    """",
    IFERROR(TEXTJOIN(CHAR(10),TRUE,FILTER('SUMMARY DATA'!G:G,'SUMMARY DATA'!$D:$D=$C1025,'SUMMARY DATA'!$B:$B=""RWS"")),"""")
  )
)"),"")</f>
        <v/>
      </c>
      <c r="H1025" s="18" t="str">
        <f>IFERROR(__xludf.DUMMYFUNCTION("IFERROR(
  TEXTJOIN(CHAR(10),TRUE,FILTER('SUMMARY DATA'!H:H,'SUMMARY DATA'!$A:$A=$A1025,'SUMMARY DATA'!$C:$C=$B1025,'SUMMARY DATA'!$B:$B=""RWS"",'SUMMARY DATA'!$H:$H=$D1025)),
  IF(
    OR(
      ISNUMBER(SEARCH(""CDM CASH DEPOSIT"",$C1025)),
      ISNUMB"&amp;"ER(SEARCH(""CASH DEPOSIT"",$C1025))
    ),
    """",
    IFERROR(TEXTJOIN(CHAR(10),TRUE,FILTER('SUMMARY DATA'!H:H,'SUMMARY DATA'!$D:$D=$C1025,'SUMMARY DATA'!$B:$B=""RWS"",'SUMMARY DATA'!$H:$H=$D1025)),"""")
  )
)"),"")</f>
        <v/>
      </c>
      <c r="I1025" s="18" t="str">
        <f>IFERROR(__xludf.DUMMYFUNCTION("IF(H1025="""","""",
SUM(ARRAYFORMULA(VALUE(SPLIT(H1025,CHAR(10)))))
)"),"")</f>
        <v/>
      </c>
      <c r="J1025" s="17" t="str">
        <f>IFERROR(__xludf.DUMMYFUNCTION("IFERROR(
  TEXTJOIN(CHAR(10),TRUE,FILTER('SUMMARY DATA'!I:I,'SUMMARY DATA'!$A:$A=$A1025,'SUMMARY DATA'!$C:$C=$B1025,'SUMMARY DATA'!$B:$B=""RWS"")),
  IF(
    OR(
      ISNUMBER(SEARCH(""CDM CASH DEPOSIT"",$C1025)),
      ISNUMBER(SEARCH(""CASH DEPOSIT"",$"&amp;"C1025)),
      COUNTIFS('SUMMARY DATA'!$D:$D,$C1025,'SUMMARY DATA'!$B:$B,""RWS"")&lt;&gt;1
    ),
    """",
    IFERROR(TEXTJOIN(CHAR(10),TRUE,FILTER('SUMMARY DATA'!I:I,'SUMMARY DATA'!$D:$D=$C1025,'SUMMARY DATA'!$B:$B=""RWS"")),"""")
  )
)"),"")</f>
        <v/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customHeight="1" spans="1:27">
      <c r="A1026" s="2"/>
      <c r="B1026" s="15"/>
      <c r="C1026" s="2"/>
      <c r="D1026" s="3"/>
      <c r="E1026" s="16" t="str">
        <f>IFERROR(__xludf.DUMMYFUNCTION("IFERROR(
  TEXTJOIN(CHAR(10),TRUE,FILTER('SUMMARY DATA'!E:E,'SUMMARY DATA'!$A:$A=$A1026,'SUMMARY DATA'!$C:$C=$B1026,'SUMMARY DATA'!$B:$B=""RWS"")),
  IF(
    OR(
      ISNUMBER(SEARCH(""CDM CASH DEPOSIT"",$C1026)),
      ISNUMBER(SEARCH(""CASH DEPOSIT"",$"&amp;"C1026)),
      COUNTIFS('SUMMARY DATA'!$D:$D,$C1026,'SUMMARY DATA'!$B:$B,""RWS"")&lt;&gt;1
    ),
    """",
    IFERROR(TEXTJOIN(CHAR(10),TRUE,FILTER('SUMMARY DATA'!E:E,'SUMMARY DATA'!$D:$D=$C1026,'SUMMARY DATA'!$B:$B=""RWS"")),"""")
  )
)"),"")</f>
        <v/>
      </c>
      <c r="F1026" s="17" t="str">
        <f>IFERROR(__xludf.DUMMYFUNCTION("IFERROR(
  TEXTJOIN(CHAR(10),TRUE,FILTER('SUMMARY DATA'!F:F,'SUMMARY DATA'!$A:$A=$A1026,'SUMMARY DATA'!$C:$C=$B1026,'SUMMARY DATA'!$B:$B=""RWS"")),
  IF(
    OR(
      ISNUMBER(SEARCH(""CDM CASH DEPOSIT"",$C1026)),
      ISNUMBER(SEARCH(""CASH DEPOSIT"",$"&amp;"C1026)),
      COUNTIFS('SUMMARY DATA'!$D:$D,$C1026,'SUMMARY DATA'!$B:$B,""RWS"")&lt;&gt;1
    ),
    """",
    IFERROR(TEXTJOIN(CHAR(10),TRUE,FILTER('SUMMARY DATA'!F:F,'SUMMARY DATA'!$D:$D=$C1026,'SUMMARY DATA'!$B:$B=""RWS"")),"""")
  )
)"),"")</f>
        <v/>
      </c>
      <c r="G1026" s="17" t="str">
        <f>IFERROR(__xludf.DUMMYFUNCTION("IFERROR(
  TEXTJOIN(CHAR(10),TRUE,FILTER('SUMMARY DATA'!G:G,'SUMMARY DATA'!$A:$A=$A1026,'SUMMARY DATA'!$C:$C=$B1026,'SUMMARY DATA'!$B:$B=""RWS"")),
  IF(
    OR(
      ISNUMBER(SEARCH(""CDM CASH DEPOSIT"",$C1026)),
      ISNUMBER(SEARCH(""CASH DEPOSIT"",$"&amp;"C1026)),
      COUNTIFS('SUMMARY DATA'!$D:$D,$C1026,'SUMMARY DATA'!$B:$B,""RWS"")&lt;&gt;1
    ),
    """",
    IFERROR(TEXTJOIN(CHAR(10),TRUE,FILTER('SUMMARY DATA'!G:G,'SUMMARY DATA'!$D:$D=$C1026,'SUMMARY DATA'!$B:$B=""RWS"")),"""")
  )
)"),"")</f>
        <v/>
      </c>
      <c r="H1026" s="18" t="str">
        <f>IFERROR(__xludf.DUMMYFUNCTION("IFERROR(
  TEXTJOIN(CHAR(10),TRUE,FILTER('SUMMARY DATA'!H:H,'SUMMARY DATA'!$A:$A=$A1026,'SUMMARY DATA'!$C:$C=$B1026,'SUMMARY DATA'!$B:$B=""RWS"",'SUMMARY DATA'!$H:$H=$D1026)),
  IF(
    OR(
      ISNUMBER(SEARCH(""CDM CASH DEPOSIT"",$C1026)),
      ISNUMB"&amp;"ER(SEARCH(""CASH DEPOSIT"",$C1026))
    ),
    """",
    IFERROR(TEXTJOIN(CHAR(10),TRUE,FILTER('SUMMARY DATA'!H:H,'SUMMARY DATA'!$D:$D=$C1026,'SUMMARY DATA'!$B:$B=""RWS"",'SUMMARY DATA'!$H:$H=$D1026)),"""")
  )
)"),"")</f>
        <v/>
      </c>
      <c r="I1026" s="18" t="str">
        <f>IFERROR(__xludf.DUMMYFUNCTION("IF(H1026="""","""",
SUM(ARRAYFORMULA(VALUE(SPLIT(H1026,CHAR(10)))))
)"),"")</f>
        <v/>
      </c>
      <c r="J1026" s="17" t="str">
        <f>IFERROR(__xludf.DUMMYFUNCTION("IFERROR(
  TEXTJOIN(CHAR(10),TRUE,FILTER('SUMMARY DATA'!I:I,'SUMMARY DATA'!$A:$A=$A1026,'SUMMARY DATA'!$C:$C=$B1026,'SUMMARY DATA'!$B:$B=""RWS"")),
  IF(
    OR(
      ISNUMBER(SEARCH(""CDM CASH DEPOSIT"",$C1026)),
      ISNUMBER(SEARCH(""CASH DEPOSIT"",$"&amp;"C1026)),
      COUNTIFS('SUMMARY DATA'!$D:$D,$C1026,'SUMMARY DATA'!$B:$B,""RWS"")&lt;&gt;1
    ),
    """",
    IFERROR(TEXTJOIN(CHAR(10),TRUE,FILTER('SUMMARY DATA'!I:I,'SUMMARY DATA'!$D:$D=$C1026,'SUMMARY DATA'!$B:$B=""RWS"")),"""")
  )
)"),"")</f>
        <v/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customHeight="1" spans="1:27">
      <c r="A1027" s="2"/>
      <c r="B1027" s="15"/>
      <c r="C1027" s="2"/>
      <c r="D1027" s="3"/>
      <c r="E1027" s="16" t="str">
        <f>IFERROR(__xludf.DUMMYFUNCTION("IFERROR(
  TEXTJOIN(CHAR(10),TRUE,FILTER('SUMMARY DATA'!E:E,'SUMMARY DATA'!$A:$A=$A1027,'SUMMARY DATA'!$C:$C=$B1027,'SUMMARY DATA'!$B:$B=""RWS"")),
  IF(
    OR(
      ISNUMBER(SEARCH(""CDM CASH DEPOSIT"",$C1027)),
      ISNUMBER(SEARCH(""CASH DEPOSIT"",$"&amp;"C1027)),
      COUNTIFS('SUMMARY DATA'!$D:$D,$C1027,'SUMMARY DATA'!$B:$B,""RWS"")&lt;&gt;1
    ),
    """",
    IFERROR(TEXTJOIN(CHAR(10),TRUE,FILTER('SUMMARY DATA'!E:E,'SUMMARY DATA'!$D:$D=$C1027,'SUMMARY DATA'!$B:$B=""RWS"")),"""")
  )
)"),"")</f>
        <v/>
      </c>
      <c r="F1027" s="17" t="str">
        <f>IFERROR(__xludf.DUMMYFUNCTION("IFERROR(
  TEXTJOIN(CHAR(10),TRUE,FILTER('SUMMARY DATA'!F:F,'SUMMARY DATA'!$A:$A=$A1027,'SUMMARY DATA'!$C:$C=$B1027,'SUMMARY DATA'!$B:$B=""RWS"")),
  IF(
    OR(
      ISNUMBER(SEARCH(""CDM CASH DEPOSIT"",$C1027)),
      ISNUMBER(SEARCH(""CASH DEPOSIT"",$"&amp;"C1027)),
      COUNTIFS('SUMMARY DATA'!$D:$D,$C1027,'SUMMARY DATA'!$B:$B,""RWS"")&lt;&gt;1
    ),
    """",
    IFERROR(TEXTJOIN(CHAR(10),TRUE,FILTER('SUMMARY DATA'!F:F,'SUMMARY DATA'!$D:$D=$C1027,'SUMMARY DATA'!$B:$B=""RWS"")),"""")
  )
)"),"")</f>
        <v/>
      </c>
      <c r="G1027" s="17" t="str">
        <f>IFERROR(__xludf.DUMMYFUNCTION("IFERROR(
  TEXTJOIN(CHAR(10),TRUE,FILTER('SUMMARY DATA'!G:G,'SUMMARY DATA'!$A:$A=$A1027,'SUMMARY DATA'!$C:$C=$B1027,'SUMMARY DATA'!$B:$B=""RWS"")),
  IF(
    OR(
      ISNUMBER(SEARCH(""CDM CASH DEPOSIT"",$C1027)),
      ISNUMBER(SEARCH(""CASH DEPOSIT"",$"&amp;"C1027)),
      COUNTIFS('SUMMARY DATA'!$D:$D,$C1027,'SUMMARY DATA'!$B:$B,""RWS"")&lt;&gt;1
    ),
    """",
    IFERROR(TEXTJOIN(CHAR(10),TRUE,FILTER('SUMMARY DATA'!G:G,'SUMMARY DATA'!$D:$D=$C1027,'SUMMARY DATA'!$B:$B=""RWS"")),"""")
  )
)"),"")</f>
        <v/>
      </c>
      <c r="H1027" s="18" t="str">
        <f>IFERROR(__xludf.DUMMYFUNCTION("IFERROR(
  TEXTJOIN(CHAR(10),TRUE,FILTER('SUMMARY DATA'!H:H,'SUMMARY DATA'!$A:$A=$A1027,'SUMMARY DATA'!$C:$C=$B1027,'SUMMARY DATA'!$B:$B=""RWS"",'SUMMARY DATA'!$H:$H=$D1027)),
  IF(
    OR(
      ISNUMBER(SEARCH(""CDM CASH DEPOSIT"",$C1027)),
      ISNUMB"&amp;"ER(SEARCH(""CASH DEPOSIT"",$C1027))
    ),
    """",
    IFERROR(TEXTJOIN(CHAR(10),TRUE,FILTER('SUMMARY DATA'!H:H,'SUMMARY DATA'!$D:$D=$C1027,'SUMMARY DATA'!$B:$B=""RWS"",'SUMMARY DATA'!$H:$H=$D1027)),"""")
  )
)"),"")</f>
        <v/>
      </c>
      <c r="I1027" s="18" t="str">
        <f>IFERROR(__xludf.DUMMYFUNCTION("IF(H1027="""","""",
SUM(ARRAYFORMULA(VALUE(SPLIT(H1027,CHAR(10)))))
)"),"")</f>
        <v/>
      </c>
      <c r="J1027" s="17" t="str">
        <f>IFERROR(__xludf.DUMMYFUNCTION("IFERROR(
  TEXTJOIN(CHAR(10),TRUE,FILTER('SUMMARY DATA'!I:I,'SUMMARY DATA'!$A:$A=$A1027,'SUMMARY DATA'!$C:$C=$B1027,'SUMMARY DATA'!$B:$B=""RWS"")),
  IF(
    OR(
      ISNUMBER(SEARCH(""CDM CASH DEPOSIT"",$C1027)),
      ISNUMBER(SEARCH(""CASH DEPOSIT"",$"&amp;"C1027)),
      COUNTIFS('SUMMARY DATA'!$D:$D,$C1027,'SUMMARY DATA'!$B:$B,""RWS"")&lt;&gt;1
    ),
    """",
    IFERROR(TEXTJOIN(CHAR(10),TRUE,FILTER('SUMMARY DATA'!I:I,'SUMMARY DATA'!$D:$D=$C1027,'SUMMARY DATA'!$B:$B=""RWS"")),"""")
  )
)"),"")</f>
        <v/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customHeight="1" spans="1:27">
      <c r="A1028" s="2"/>
      <c r="B1028" s="15"/>
      <c r="C1028" s="2"/>
      <c r="D1028" s="3"/>
      <c r="E1028" s="16" t="str">
        <f>IFERROR(__xludf.DUMMYFUNCTION("IFERROR(
  TEXTJOIN(CHAR(10),TRUE,FILTER('SUMMARY DATA'!E:E,'SUMMARY DATA'!$A:$A=$A1028,'SUMMARY DATA'!$C:$C=$B1028,'SUMMARY DATA'!$B:$B=""RWS"")),
  IF(
    OR(
      ISNUMBER(SEARCH(""CDM CASH DEPOSIT"",$C1028)),
      ISNUMBER(SEARCH(""CASH DEPOSIT"",$"&amp;"C1028)),
      COUNTIFS('SUMMARY DATA'!$D:$D,$C1028,'SUMMARY DATA'!$B:$B,""RWS"")&lt;&gt;1
    ),
    """",
    IFERROR(TEXTJOIN(CHAR(10),TRUE,FILTER('SUMMARY DATA'!E:E,'SUMMARY DATA'!$D:$D=$C1028,'SUMMARY DATA'!$B:$B=""RWS"")),"""")
  )
)"),"")</f>
        <v/>
      </c>
      <c r="F1028" s="17" t="str">
        <f>IFERROR(__xludf.DUMMYFUNCTION("IFERROR(
  TEXTJOIN(CHAR(10),TRUE,FILTER('SUMMARY DATA'!F:F,'SUMMARY DATA'!$A:$A=$A1028,'SUMMARY DATA'!$C:$C=$B1028,'SUMMARY DATA'!$B:$B=""RWS"")),
  IF(
    OR(
      ISNUMBER(SEARCH(""CDM CASH DEPOSIT"",$C1028)),
      ISNUMBER(SEARCH(""CASH DEPOSIT"",$"&amp;"C1028)),
      COUNTIFS('SUMMARY DATA'!$D:$D,$C1028,'SUMMARY DATA'!$B:$B,""RWS"")&lt;&gt;1
    ),
    """",
    IFERROR(TEXTJOIN(CHAR(10),TRUE,FILTER('SUMMARY DATA'!F:F,'SUMMARY DATA'!$D:$D=$C1028,'SUMMARY DATA'!$B:$B=""RWS"")),"""")
  )
)"),"")</f>
        <v/>
      </c>
      <c r="G1028" s="17" t="str">
        <f>IFERROR(__xludf.DUMMYFUNCTION("IFERROR(
  TEXTJOIN(CHAR(10),TRUE,FILTER('SUMMARY DATA'!G:G,'SUMMARY DATA'!$A:$A=$A1028,'SUMMARY DATA'!$C:$C=$B1028,'SUMMARY DATA'!$B:$B=""RWS"")),
  IF(
    OR(
      ISNUMBER(SEARCH(""CDM CASH DEPOSIT"",$C1028)),
      ISNUMBER(SEARCH(""CASH DEPOSIT"",$"&amp;"C1028)),
      COUNTIFS('SUMMARY DATA'!$D:$D,$C1028,'SUMMARY DATA'!$B:$B,""RWS"")&lt;&gt;1
    ),
    """",
    IFERROR(TEXTJOIN(CHAR(10),TRUE,FILTER('SUMMARY DATA'!G:G,'SUMMARY DATA'!$D:$D=$C1028,'SUMMARY DATA'!$B:$B=""RWS"")),"""")
  )
)"),"")</f>
        <v/>
      </c>
      <c r="H1028" s="18" t="str">
        <f>IFERROR(__xludf.DUMMYFUNCTION("IFERROR(
  TEXTJOIN(CHAR(10),TRUE,FILTER('SUMMARY DATA'!H:H,'SUMMARY DATA'!$A:$A=$A1028,'SUMMARY DATA'!$C:$C=$B1028,'SUMMARY DATA'!$B:$B=""RWS"",'SUMMARY DATA'!$H:$H=$D1028)),
  IF(
    OR(
      ISNUMBER(SEARCH(""CDM CASH DEPOSIT"",$C1028)),
      ISNUMB"&amp;"ER(SEARCH(""CASH DEPOSIT"",$C1028))
    ),
    """",
    IFERROR(TEXTJOIN(CHAR(10),TRUE,FILTER('SUMMARY DATA'!H:H,'SUMMARY DATA'!$D:$D=$C1028,'SUMMARY DATA'!$B:$B=""RWS"",'SUMMARY DATA'!$H:$H=$D1028)),"""")
  )
)"),"")</f>
        <v/>
      </c>
      <c r="I1028" s="18" t="str">
        <f>IFERROR(__xludf.DUMMYFUNCTION("IF(H1028="""","""",
SUM(ARRAYFORMULA(VALUE(SPLIT(H1028,CHAR(10)))))
)"),"")</f>
        <v/>
      </c>
      <c r="J1028" s="17" t="str">
        <f>IFERROR(__xludf.DUMMYFUNCTION("IFERROR(
  TEXTJOIN(CHAR(10),TRUE,FILTER('SUMMARY DATA'!I:I,'SUMMARY DATA'!$A:$A=$A1028,'SUMMARY DATA'!$C:$C=$B1028,'SUMMARY DATA'!$B:$B=""RWS"")),
  IF(
    OR(
      ISNUMBER(SEARCH(""CDM CASH DEPOSIT"",$C1028)),
      ISNUMBER(SEARCH(""CASH DEPOSIT"",$"&amp;"C1028)),
      COUNTIFS('SUMMARY DATA'!$D:$D,$C1028,'SUMMARY DATA'!$B:$B,""RWS"")&lt;&gt;1
    ),
    """",
    IFERROR(TEXTJOIN(CHAR(10),TRUE,FILTER('SUMMARY DATA'!I:I,'SUMMARY DATA'!$D:$D=$C1028,'SUMMARY DATA'!$B:$B=""RWS"")),"""")
  )
)"),"")</f>
        <v/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customHeight="1" spans="1:27">
      <c r="A1029" s="2"/>
      <c r="B1029" s="15"/>
      <c r="C1029" s="2"/>
      <c r="D1029" s="3"/>
      <c r="E1029" s="16" t="str">
        <f>IFERROR(__xludf.DUMMYFUNCTION("IFERROR(
  TEXTJOIN(CHAR(10),TRUE,FILTER('SUMMARY DATA'!E:E,'SUMMARY DATA'!$A:$A=$A1029,'SUMMARY DATA'!$C:$C=$B1029,'SUMMARY DATA'!$B:$B=""RWS"")),
  IF(
    OR(
      ISNUMBER(SEARCH(""CDM CASH DEPOSIT"",$C1029)),
      ISNUMBER(SEARCH(""CASH DEPOSIT"",$"&amp;"C1029)),
      COUNTIFS('SUMMARY DATA'!$D:$D,$C1029,'SUMMARY DATA'!$B:$B,""RWS"")&lt;&gt;1
    ),
    """",
    IFERROR(TEXTJOIN(CHAR(10),TRUE,FILTER('SUMMARY DATA'!E:E,'SUMMARY DATA'!$D:$D=$C1029,'SUMMARY DATA'!$B:$B=""RWS"")),"""")
  )
)"),"")</f>
        <v/>
      </c>
      <c r="F1029" s="17" t="str">
        <f>IFERROR(__xludf.DUMMYFUNCTION("IFERROR(
  TEXTJOIN(CHAR(10),TRUE,FILTER('SUMMARY DATA'!F:F,'SUMMARY DATA'!$A:$A=$A1029,'SUMMARY DATA'!$C:$C=$B1029,'SUMMARY DATA'!$B:$B=""RWS"")),
  IF(
    OR(
      ISNUMBER(SEARCH(""CDM CASH DEPOSIT"",$C1029)),
      ISNUMBER(SEARCH(""CASH DEPOSIT"",$"&amp;"C1029)),
      COUNTIFS('SUMMARY DATA'!$D:$D,$C1029,'SUMMARY DATA'!$B:$B,""RWS"")&lt;&gt;1
    ),
    """",
    IFERROR(TEXTJOIN(CHAR(10),TRUE,FILTER('SUMMARY DATA'!F:F,'SUMMARY DATA'!$D:$D=$C1029,'SUMMARY DATA'!$B:$B=""RWS"")),"""")
  )
)"),"")</f>
        <v/>
      </c>
      <c r="G1029" s="17" t="str">
        <f>IFERROR(__xludf.DUMMYFUNCTION("IFERROR(
  TEXTJOIN(CHAR(10),TRUE,FILTER('SUMMARY DATA'!G:G,'SUMMARY DATA'!$A:$A=$A1029,'SUMMARY DATA'!$C:$C=$B1029,'SUMMARY DATA'!$B:$B=""RWS"")),
  IF(
    OR(
      ISNUMBER(SEARCH(""CDM CASH DEPOSIT"",$C1029)),
      ISNUMBER(SEARCH(""CASH DEPOSIT"",$"&amp;"C1029)),
      COUNTIFS('SUMMARY DATA'!$D:$D,$C1029,'SUMMARY DATA'!$B:$B,""RWS"")&lt;&gt;1
    ),
    """",
    IFERROR(TEXTJOIN(CHAR(10),TRUE,FILTER('SUMMARY DATA'!G:G,'SUMMARY DATA'!$D:$D=$C1029,'SUMMARY DATA'!$B:$B=""RWS"")),"""")
  )
)"),"")</f>
        <v/>
      </c>
      <c r="H1029" s="18" t="str">
        <f>IFERROR(__xludf.DUMMYFUNCTION("IFERROR(
  TEXTJOIN(CHAR(10),TRUE,FILTER('SUMMARY DATA'!H:H,'SUMMARY DATA'!$A:$A=$A1029,'SUMMARY DATA'!$C:$C=$B1029,'SUMMARY DATA'!$B:$B=""RWS"",'SUMMARY DATA'!$H:$H=$D1029)),
  IF(
    OR(
      ISNUMBER(SEARCH(""CDM CASH DEPOSIT"",$C1029)),
      ISNUMB"&amp;"ER(SEARCH(""CASH DEPOSIT"",$C1029))
    ),
    """",
    IFERROR(TEXTJOIN(CHAR(10),TRUE,FILTER('SUMMARY DATA'!H:H,'SUMMARY DATA'!$D:$D=$C1029,'SUMMARY DATA'!$B:$B=""RWS"",'SUMMARY DATA'!$H:$H=$D1029)),"""")
  )
)"),"")</f>
        <v/>
      </c>
      <c r="I1029" s="18" t="str">
        <f>IFERROR(__xludf.DUMMYFUNCTION("IF(H1029="""","""",
SUM(ARRAYFORMULA(VALUE(SPLIT(H1029,CHAR(10)))))
)"),"")</f>
        <v/>
      </c>
      <c r="J1029" s="17" t="str">
        <f>IFERROR(__xludf.DUMMYFUNCTION("IFERROR(
  TEXTJOIN(CHAR(10),TRUE,FILTER('SUMMARY DATA'!I:I,'SUMMARY DATA'!$A:$A=$A1029,'SUMMARY DATA'!$C:$C=$B1029,'SUMMARY DATA'!$B:$B=""RWS"")),
  IF(
    OR(
      ISNUMBER(SEARCH(""CDM CASH DEPOSIT"",$C1029)),
      ISNUMBER(SEARCH(""CASH DEPOSIT"",$"&amp;"C1029)),
      COUNTIFS('SUMMARY DATA'!$D:$D,$C1029,'SUMMARY DATA'!$B:$B,""RWS"")&lt;&gt;1
    ),
    """",
    IFERROR(TEXTJOIN(CHAR(10),TRUE,FILTER('SUMMARY DATA'!I:I,'SUMMARY DATA'!$D:$D=$C1029,'SUMMARY DATA'!$B:$B=""RWS"")),"""")
  )
)"),"")</f>
        <v/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customHeight="1" spans="1:27">
      <c r="A1030" s="2"/>
      <c r="B1030" s="15"/>
      <c r="C1030" s="2"/>
      <c r="D1030" s="3"/>
      <c r="E1030" s="16" t="str">
        <f>IFERROR(__xludf.DUMMYFUNCTION("IFERROR(
  TEXTJOIN(CHAR(10),TRUE,FILTER('SUMMARY DATA'!E:E,'SUMMARY DATA'!$A:$A=$A1030,'SUMMARY DATA'!$C:$C=$B1030,'SUMMARY DATA'!$B:$B=""RWS"")),
  IF(
    OR(
      ISNUMBER(SEARCH(""CDM CASH DEPOSIT"",$C1030)),
      ISNUMBER(SEARCH(""CASH DEPOSIT"",$"&amp;"C1030)),
      COUNTIFS('SUMMARY DATA'!$D:$D,$C1030,'SUMMARY DATA'!$B:$B,""RWS"")&lt;&gt;1
    ),
    """",
    IFERROR(TEXTJOIN(CHAR(10),TRUE,FILTER('SUMMARY DATA'!E:E,'SUMMARY DATA'!$D:$D=$C1030,'SUMMARY DATA'!$B:$B=""RWS"")),"""")
  )
)"),"")</f>
        <v/>
      </c>
      <c r="F1030" s="17" t="str">
        <f>IFERROR(__xludf.DUMMYFUNCTION("IFERROR(
  TEXTJOIN(CHAR(10),TRUE,FILTER('SUMMARY DATA'!F:F,'SUMMARY DATA'!$A:$A=$A1030,'SUMMARY DATA'!$C:$C=$B1030,'SUMMARY DATA'!$B:$B=""RWS"")),
  IF(
    OR(
      ISNUMBER(SEARCH(""CDM CASH DEPOSIT"",$C1030)),
      ISNUMBER(SEARCH(""CASH DEPOSIT"",$"&amp;"C1030)),
      COUNTIFS('SUMMARY DATA'!$D:$D,$C1030,'SUMMARY DATA'!$B:$B,""RWS"")&lt;&gt;1
    ),
    """",
    IFERROR(TEXTJOIN(CHAR(10),TRUE,FILTER('SUMMARY DATA'!F:F,'SUMMARY DATA'!$D:$D=$C1030,'SUMMARY DATA'!$B:$B=""RWS"")),"""")
  )
)"),"")</f>
        <v/>
      </c>
      <c r="G1030" s="17" t="str">
        <f>IFERROR(__xludf.DUMMYFUNCTION("IFERROR(
  TEXTJOIN(CHAR(10),TRUE,FILTER('SUMMARY DATA'!G:G,'SUMMARY DATA'!$A:$A=$A1030,'SUMMARY DATA'!$C:$C=$B1030,'SUMMARY DATA'!$B:$B=""RWS"")),
  IF(
    OR(
      ISNUMBER(SEARCH(""CDM CASH DEPOSIT"",$C1030)),
      ISNUMBER(SEARCH(""CASH DEPOSIT"",$"&amp;"C1030)),
      COUNTIFS('SUMMARY DATA'!$D:$D,$C1030,'SUMMARY DATA'!$B:$B,""RWS"")&lt;&gt;1
    ),
    """",
    IFERROR(TEXTJOIN(CHAR(10),TRUE,FILTER('SUMMARY DATA'!G:G,'SUMMARY DATA'!$D:$D=$C1030,'SUMMARY DATA'!$B:$B=""RWS"")),"""")
  )
)"),"")</f>
        <v/>
      </c>
      <c r="H1030" s="18" t="str">
        <f>IFERROR(__xludf.DUMMYFUNCTION("IFERROR(
  TEXTJOIN(CHAR(10),TRUE,FILTER('SUMMARY DATA'!H:H,'SUMMARY DATA'!$A:$A=$A1030,'SUMMARY DATA'!$C:$C=$B1030,'SUMMARY DATA'!$B:$B=""RWS"",'SUMMARY DATA'!$H:$H=$D1030)),
  IF(
    OR(
      ISNUMBER(SEARCH(""CDM CASH DEPOSIT"",$C1030)),
      ISNUMB"&amp;"ER(SEARCH(""CASH DEPOSIT"",$C1030))
    ),
    """",
    IFERROR(TEXTJOIN(CHAR(10),TRUE,FILTER('SUMMARY DATA'!H:H,'SUMMARY DATA'!$D:$D=$C1030,'SUMMARY DATA'!$B:$B=""RWS"",'SUMMARY DATA'!$H:$H=$D1030)),"""")
  )
)"),"")</f>
        <v/>
      </c>
      <c r="I1030" s="18" t="str">
        <f>IFERROR(__xludf.DUMMYFUNCTION("IF(H1030="""","""",
SUM(ARRAYFORMULA(VALUE(SPLIT(H1030,CHAR(10)))))
)"),"")</f>
        <v/>
      </c>
      <c r="J1030" s="17" t="str">
        <f>IFERROR(__xludf.DUMMYFUNCTION("IFERROR(
  TEXTJOIN(CHAR(10),TRUE,FILTER('SUMMARY DATA'!I:I,'SUMMARY DATA'!$A:$A=$A1030,'SUMMARY DATA'!$C:$C=$B1030,'SUMMARY DATA'!$B:$B=""RWS"")),
  IF(
    OR(
      ISNUMBER(SEARCH(""CDM CASH DEPOSIT"",$C1030)),
      ISNUMBER(SEARCH(""CASH DEPOSIT"",$"&amp;"C1030)),
      COUNTIFS('SUMMARY DATA'!$D:$D,$C1030,'SUMMARY DATA'!$B:$B,""RWS"")&lt;&gt;1
    ),
    """",
    IFERROR(TEXTJOIN(CHAR(10),TRUE,FILTER('SUMMARY DATA'!I:I,'SUMMARY DATA'!$D:$D=$C1030,'SUMMARY DATA'!$B:$B=""RWS"")),"""")
  )
)"),"")</f>
        <v/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customHeight="1" spans="1:27">
      <c r="A1031" s="2"/>
      <c r="B1031" s="15"/>
      <c r="C1031" s="2"/>
      <c r="D1031" s="3"/>
      <c r="E1031" s="16" t="str">
        <f>IFERROR(__xludf.DUMMYFUNCTION("IFERROR(
  TEXTJOIN(CHAR(10),TRUE,FILTER('SUMMARY DATA'!E:E,'SUMMARY DATA'!$A:$A=$A1031,'SUMMARY DATA'!$C:$C=$B1031,'SUMMARY DATA'!$B:$B=""RWS"")),
  IF(
    OR(
      ISNUMBER(SEARCH(""CDM CASH DEPOSIT"",$C1031)),
      ISNUMBER(SEARCH(""CASH DEPOSIT"",$"&amp;"C1031)),
      COUNTIFS('SUMMARY DATA'!$D:$D,$C1031,'SUMMARY DATA'!$B:$B,""RWS"")&lt;&gt;1
    ),
    """",
    IFERROR(TEXTJOIN(CHAR(10),TRUE,FILTER('SUMMARY DATA'!E:E,'SUMMARY DATA'!$D:$D=$C1031,'SUMMARY DATA'!$B:$B=""RWS"")),"""")
  )
)"),"")</f>
        <v/>
      </c>
      <c r="F1031" s="17" t="str">
        <f>IFERROR(__xludf.DUMMYFUNCTION("IFERROR(
  TEXTJOIN(CHAR(10),TRUE,FILTER('SUMMARY DATA'!F:F,'SUMMARY DATA'!$A:$A=$A1031,'SUMMARY DATA'!$C:$C=$B1031,'SUMMARY DATA'!$B:$B=""RWS"")),
  IF(
    OR(
      ISNUMBER(SEARCH(""CDM CASH DEPOSIT"",$C1031)),
      ISNUMBER(SEARCH(""CASH DEPOSIT"",$"&amp;"C1031)),
      COUNTIFS('SUMMARY DATA'!$D:$D,$C1031,'SUMMARY DATA'!$B:$B,""RWS"")&lt;&gt;1
    ),
    """",
    IFERROR(TEXTJOIN(CHAR(10),TRUE,FILTER('SUMMARY DATA'!F:F,'SUMMARY DATA'!$D:$D=$C1031,'SUMMARY DATA'!$B:$B=""RWS"")),"""")
  )
)"),"")</f>
        <v/>
      </c>
      <c r="G1031" s="17" t="str">
        <f>IFERROR(__xludf.DUMMYFUNCTION("IFERROR(
  TEXTJOIN(CHAR(10),TRUE,FILTER('SUMMARY DATA'!G:G,'SUMMARY DATA'!$A:$A=$A1031,'SUMMARY DATA'!$C:$C=$B1031,'SUMMARY DATA'!$B:$B=""RWS"")),
  IF(
    OR(
      ISNUMBER(SEARCH(""CDM CASH DEPOSIT"",$C1031)),
      ISNUMBER(SEARCH(""CASH DEPOSIT"",$"&amp;"C1031)),
      COUNTIFS('SUMMARY DATA'!$D:$D,$C1031,'SUMMARY DATA'!$B:$B,""RWS"")&lt;&gt;1
    ),
    """",
    IFERROR(TEXTJOIN(CHAR(10),TRUE,FILTER('SUMMARY DATA'!G:G,'SUMMARY DATA'!$D:$D=$C1031,'SUMMARY DATA'!$B:$B=""RWS"")),"""")
  )
)"),"")</f>
        <v/>
      </c>
      <c r="H1031" s="18" t="str">
        <f>IFERROR(__xludf.DUMMYFUNCTION("IFERROR(
  TEXTJOIN(CHAR(10),TRUE,FILTER('SUMMARY DATA'!H:H,'SUMMARY DATA'!$A:$A=$A1031,'SUMMARY DATA'!$C:$C=$B1031,'SUMMARY DATA'!$B:$B=""RWS"",'SUMMARY DATA'!$H:$H=$D1031)),
  IF(
    OR(
      ISNUMBER(SEARCH(""CDM CASH DEPOSIT"",$C1031)),
      ISNUMB"&amp;"ER(SEARCH(""CASH DEPOSIT"",$C1031))
    ),
    """",
    IFERROR(TEXTJOIN(CHAR(10),TRUE,FILTER('SUMMARY DATA'!H:H,'SUMMARY DATA'!$D:$D=$C1031,'SUMMARY DATA'!$B:$B=""RWS"",'SUMMARY DATA'!$H:$H=$D1031)),"""")
  )
)"),"")</f>
        <v/>
      </c>
      <c r="I1031" s="18" t="str">
        <f>IFERROR(__xludf.DUMMYFUNCTION("IF(H1031="""","""",
SUM(ARRAYFORMULA(VALUE(SPLIT(H1031,CHAR(10)))))
)"),"")</f>
        <v/>
      </c>
      <c r="J1031" s="17" t="str">
        <f>IFERROR(__xludf.DUMMYFUNCTION("IFERROR(
  TEXTJOIN(CHAR(10),TRUE,FILTER('SUMMARY DATA'!I:I,'SUMMARY DATA'!$A:$A=$A1031,'SUMMARY DATA'!$C:$C=$B1031,'SUMMARY DATA'!$B:$B=""RWS"")),
  IF(
    OR(
      ISNUMBER(SEARCH(""CDM CASH DEPOSIT"",$C1031)),
      ISNUMBER(SEARCH(""CASH DEPOSIT"",$"&amp;"C1031)),
      COUNTIFS('SUMMARY DATA'!$D:$D,$C1031,'SUMMARY DATA'!$B:$B,""RWS"")&lt;&gt;1
    ),
    """",
    IFERROR(TEXTJOIN(CHAR(10),TRUE,FILTER('SUMMARY DATA'!I:I,'SUMMARY DATA'!$D:$D=$C1031,'SUMMARY DATA'!$B:$B=""RWS"")),"""")
  )
)"),"")</f>
        <v/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customHeight="1" spans="1:27">
      <c r="A1032" s="2"/>
      <c r="B1032" s="15"/>
      <c r="C1032" s="2"/>
      <c r="D1032" s="3"/>
      <c r="E1032" s="16" t="str">
        <f>IFERROR(__xludf.DUMMYFUNCTION("IFERROR(
  TEXTJOIN(CHAR(10),TRUE,FILTER('SUMMARY DATA'!E:E,'SUMMARY DATA'!$A:$A=$A1032,'SUMMARY DATA'!$C:$C=$B1032,'SUMMARY DATA'!$B:$B=""RWS"")),
  IF(
    OR(
      ISNUMBER(SEARCH(""CDM CASH DEPOSIT"",$C1032)),
      ISNUMBER(SEARCH(""CASH DEPOSIT"",$"&amp;"C1032)),
      COUNTIFS('SUMMARY DATA'!$D:$D,$C1032,'SUMMARY DATA'!$B:$B,""RWS"")&lt;&gt;1
    ),
    """",
    IFERROR(TEXTJOIN(CHAR(10),TRUE,FILTER('SUMMARY DATA'!E:E,'SUMMARY DATA'!$D:$D=$C1032,'SUMMARY DATA'!$B:$B=""RWS"")),"""")
  )
)"),"")</f>
        <v/>
      </c>
      <c r="F1032" s="17" t="str">
        <f>IFERROR(__xludf.DUMMYFUNCTION("IFERROR(
  TEXTJOIN(CHAR(10),TRUE,FILTER('SUMMARY DATA'!F:F,'SUMMARY DATA'!$A:$A=$A1032,'SUMMARY DATA'!$C:$C=$B1032,'SUMMARY DATA'!$B:$B=""RWS"")),
  IF(
    OR(
      ISNUMBER(SEARCH(""CDM CASH DEPOSIT"",$C1032)),
      ISNUMBER(SEARCH(""CASH DEPOSIT"",$"&amp;"C1032)),
      COUNTIFS('SUMMARY DATA'!$D:$D,$C1032,'SUMMARY DATA'!$B:$B,""RWS"")&lt;&gt;1
    ),
    """",
    IFERROR(TEXTJOIN(CHAR(10),TRUE,FILTER('SUMMARY DATA'!F:F,'SUMMARY DATA'!$D:$D=$C1032,'SUMMARY DATA'!$B:$B=""RWS"")),"""")
  )
)"),"")</f>
        <v/>
      </c>
      <c r="G1032" s="17" t="str">
        <f>IFERROR(__xludf.DUMMYFUNCTION("IFERROR(
  TEXTJOIN(CHAR(10),TRUE,FILTER('SUMMARY DATA'!G:G,'SUMMARY DATA'!$A:$A=$A1032,'SUMMARY DATA'!$C:$C=$B1032,'SUMMARY DATA'!$B:$B=""RWS"")),
  IF(
    OR(
      ISNUMBER(SEARCH(""CDM CASH DEPOSIT"",$C1032)),
      ISNUMBER(SEARCH(""CASH DEPOSIT"",$"&amp;"C1032)),
      COUNTIFS('SUMMARY DATA'!$D:$D,$C1032,'SUMMARY DATA'!$B:$B,""RWS"")&lt;&gt;1
    ),
    """",
    IFERROR(TEXTJOIN(CHAR(10),TRUE,FILTER('SUMMARY DATA'!G:G,'SUMMARY DATA'!$D:$D=$C1032,'SUMMARY DATA'!$B:$B=""RWS"")),"""")
  )
)"),"")</f>
        <v/>
      </c>
      <c r="H1032" s="18" t="str">
        <f>IFERROR(__xludf.DUMMYFUNCTION("IFERROR(
  TEXTJOIN(CHAR(10),TRUE,FILTER('SUMMARY DATA'!H:H,'SUMMARY DATA'!$A:$A=$A1032,'SUMMARY DATA'!$C:$C=$B1032,'SUMMARY DATA'!$B:$B=""RWS"",'SUMMARY DATA'!$H:$H=$D1032)),
  IF(
    OR(
      ISNUMBER(SEARCH(""CDM CASH DEPOSIT"",$C1032)),
      ISNUMB"&amp;"ER(SEARCH(""CASH DEPOSIT"",$C1032))
    ),
    """",
    IFERROR(TEXTJOIN(CHAR(10),TRUE,FILTER('SUMMARY DATA'!H:H,'SUMMARY DATA'!$D:$D=$C1032,'SUMMARY DATA'!$B:$B=""RWS"",'SUMMARY DATA'!$H:$H=$D1032)),"""")
  )
)"),"")</f>
        <v/>
      </c>
      <c r="I1032" s="18" t="str">
        <f>IFERROR(__xludf.DUMMYFUNCTION("IF(H1032="""","""",
SUM(ARRAYFORMULA(VALUE(SPLIT(H1032,CHAR(10)))))
)"),"")</f>
        <v/>
      </c>
      <c r="J1032" s="17" t="str">
        <f>IFERROR(__xludf.DUMMYFUNCTION("IFERROR(
  TEXTJOIN(CHAR(10),TRUE,FILTER('SUMMARY DATA'!I:I,'SUMMARY DATA'!$A:$A=$A1032,'SUMMARY DATA'!$C:$C=$B1032,'SUMMARY DATA'!$B:$B=""RWS"")),
  IF(
    OR(
      ISNUMBER(SEARCH(""CDM CASH DEPOSIT"",$C1032)),
      ISNUMBER(SEARCH(""CASH DEPOSIT"",$"&amp;"C1032)),
      COUNTIFS('SUMMARY DATA'!$D:$D,$C1032,'SUMMARY DATA'!$B:$B,""RWS"")&lt;&gt;1
    ),
    """",
    IFERROR(TEXTJOIN(CHAR(10),TRUE,FILTER('SUMMARY DATA'!I:I,'SUMMARY DATA'!$D:$D=$C1032,'SUMMARY DATA'!$B:$B=""RWS"")),"""")
  )
)"),"")</f>
        <v/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customHeight="1" spans="1:27">
      <c r="A1033" s="2"/>
      <c r="B1033" s="15"/>
      <c r="C1033" s="2"/>
      <c r="D1033" s="3"/>
      <c r="E1033" s="16" t="str">
        <f>IFERROR(__xludf.DUMMYFUNCTION("IFERROR(
  TEXTJOIN(CHAR(10),TRUE,FILTER('SUMMARY DATA'!E:E,'SUMMARY DATA'!$A:$A=$A1033,'SUMMARY DATA'!$C:$C=$B1033,'SUMMARY DATA'!$B:$B=""RWS"")),
  IF(
    OR(
      ISNUMBER(SEARCH(""CDM CASH DEPOSIT"",$C1033)),
      ISNUMBER(SEARCH(""CASH DEPOSIT"",$"&amp;"C1033)),
      COUNTIFS('SUMMARY DATA'!$D:$D,$C1033,'SUMMARY DATA'!$B:$B,""RWS"")&lt;&gt;1
    ),
    """",
    IFERROR(TEXTJOIN(CHAR(10),TRUE,FILTER('SUMMARY DATA'!E:E,'SUMMARY DATA'!$D:$D=$C1033,'SUMMARY DATA'!$B:$B=""RWS"")),"""")
  )
)"),"")</f>
        <v/>
      </c>
      <c r="F1033" s="17" t="str">
        <f>IFERROR(__xludf.DUMMYFUNCTION("IFERROR(
  TEXTJOIN(CHAR(10),TRUE,FILTER('SUMMARY DATA'!F:F,'SUMMARY DATA'!$A:$A=$A1033,'SUMMARY DATA'!$C:$C=$B1033,'SUMMARY DATA'!$B:$B=""RWS"")),
  IF(
    OR(
      ISNUMBER(SEARCH(""CDM CASH DEPOSIT"",$C1033)),
      ISNUMBER(SEARCH(""CASH DEPOSIT"",$"&amp;"C1033)),
      COUNTIFS('SUMMARY DATA'!$D:$D,$C1033,'SUMMARY DATA'!$B:$B,""RWS"")&lt;&gt;1
    ),
    """",
    IFERROR(TEXTJOIN(CHAR(10),TRUE,FILTER('SUMMARY DATA'!F:F,'SUMMARY DATA'!$D:$D=$C1033,'SUMMARY DATA'!$B:$B=""RWS"")),"""")
  )
)"),"")</f>
        <v/>
      </c>
      <c r="G1033" s="17" t="str">
        <f>IFERROR(__xludf.DUMMYFUNCTION("IFERROR(
  TEXTJOIN(CHAR(10),TRUE,FILTER('SUMMARY DATA'!G:G,'SUMMARY DATA'!$A:$A=$A1033,'SUMMARY DATA'!$C:$C=$B1033,'SUMMARY DATA'!$B:$B=""RWS"")),
  IF(
    OR(
      ISNUMBER(SEARCH(""CDM CASH DEPOSIT"",$C1033)),
      ISNUMBER(SEARCH(""CASH DEPOSIT"",$"&amp;"C1033)),
      COUNTIFS('SUMMARY DATA'!$D:$D,$C1033,'SUMMARY DATA'!$B:$B,""RWS"")&lt;&gt;1
    ),
    """",
    IFERROR(TEXTJOIN(CHAR(10),TRUE,FILTER('SUMMARY DATA'!G:G,'SUMMARY DATA'!$D:$D=$C1033,'SUMMARY DATA'!$B:$B=""RWS"")),"""")
  )
)"),"")</f>
        <v/>
      </c>
      <c r="H1033" s="18" t="str">
        <f>IFERROR(__xludf.DUMMYFUNCTION("IFERROR(
  TEXTJOIN(CHAR(10),TRUE,FILTER('SUMMARY DATA'!H:H,'SUMMARY DATA'!$A:$A=$A1033,'SUMMARY DATA'!$C:$C=$B1033,'SUMMARY DATA'!$B:$B=""RWS"",'SUMMARY DATA'!$H:$H=$D1033)),
  IF(
    OR(
      ISNUMBER(SEARCH(""CDM CASH DEPOSIT"",$C1033)),
      ISNUMB"&amp;"ER(SEARCH(""CASH DEPOSIT"",$C1033))
    ),
    """",
    IFERROR(TEXTJOIN(CHAR(10),TRUE,FILTER('SUMMARY DATA'!H:H,'SUMMARY DATA'!$D:$D=$C1033,'SUMMARY DATA'!$B:$B=""RWS"",'SUMMARY DATA'!$H:$H=$D1033)),"""")
  )
)"),"")</f>
        <v/>
      </c>
      <c r="I1033" s="18" t="str">
        <f>IFERROR(__xludf.DUMMYFUNCTION("IF(H1033="""","""",
SUM(ARRAYFORMULA(VALUE(SPLIT(H1033,CHAR(10)))))
)"),"")</f>
        <v/>
      </c>
      <c r="J1033" s="17" t="str">
        <f>IFERROR(__xludf.DUMMYFUNCTION("IFERROR(
  TEXTJOIN(CHAR(10),TRUE,FILTER('SUMMARY DATA'!I:I,'SUMMARY DATA'!$A:$A=$A1033,'SUMMARY DATA'!$C:$C=$B1033,'SUMMARY DATA'!$B:$B=""RWS"")),
  IF(
    OR(
      ISNUMBER(SEARCH(""CDM CASH DEPOSIT"",$C1033)),
      ISNUMBER(SEARCH(""CASH DEPOSIT"",$"&amp;"C1033)),
      COUNTIFS('SUMMARY DATA'!$D:$D,$C1033,'SUMMARY DATA'!$B:$B,""RWS"")&lt;&gt;1
    ),
    """",
    IFERROR(TEXTJOIN(CHAR(10),TRUE,FILTER('SUMMARY DATA'!I:I,'SUMMARY DATA'!$D:$D=$C1033,'SUMMARY DATA'!$B:$B=""RWS"")),"""")
  )
)"),"")</f>
        <v/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customHeight="1" spans="1:27">
      <c r="A1034" s="2"/>
      <c r="B1034" s="15"/>
      <c r="C1034" s="2"/>
      <c r="D1034" s="3"/>
      <c r="E1034" s="16" t="str">
        <f>IFERROR(__xludf.DUMMYFUNCTION("IFERROR(
  TEXTJOIN(CHAR(10),TRUE,FILTER('SUMMARY DATA'!E:E,'SUMMARY DATA'!$A:$A=$A1034,'SUMMARY DATA'!$C:$C=$B1034,'SUMMARY DATA'!$B:$B=""RWS"")),
  IF(
    OR(
      ISNUMBER(SEARCH(""CDM CASH DEPOSIT"",$C1034)),
      ISNUMBER(SEARCH(""CASH DEPOSIT"",$"&amp;"C1034)),
      COUNTIFS('SUMMARY DATA'!$D:$D,$C1034,'SUMMARY DATA'!$B:$B,""RWS"")&lt;&gt;1
    ),
    """",
    IFERROR(TEXTJOIN(CHAR(10),TRUE,FILTER('SUMMARY DATA'!E:E,'SUMMARY DATA'!$D:$D=$C1034,'SUMMARY DATA'!$B:$B=""RWS"")),"""")
  )
)"),"")</f>
        <v/>
      </c>
      <c r="F1034" s="17" t="str">
        <f>IFERROR(__xludf.DUMMYFUNCTION("IFERROR(
  TEXTJOIN(CHAR(10),TRUE,FILTER('SUMMARY DATA'!F:F,'SUMMARY DATA'!$A:$A=$A1034,'SUMMARY DATA'!$C:$C=$B1034,'SUMMARY DATA'!$B:$B=""RWS"")),
  IF(
    OR(
      ISNUMBER(SEARCH(""CDM CASH DEPOSIT"",$C1034)),
      ISNUMBER(SEARCH(""CASH DEPOSIT"",$"&amp;"C1034)),
      COUNTIFS('SUMMARY DATA'!$D:$D,$C1034,'SUMMARY DATA'!$B:$B,""RWS"")&lt;&gt;1
    ),
    """",
    IFERROR(TEXTJOIN(CHAR(10),TRUE,FILTER('SUMMARY DATA'!F:F,'SUMMARY DATA'!$D:$D=$C1034,'SUMMARY DATA'!$B:$B=""RWS"")),"""")
  )
)"),"")</f>
        <v/>
      </c>
      <c r="G1034" s="17" t="str">
        <f>IFERROR(__xludf.DUMMYFUNCTION("IFERROR(
  TEXTJOIN(CHAR(10),TRUE,FILTER('SUMMARY DATA'!G:G,'SUMMARY DATA'!$A:$A=$A1034,'SUMMARY DATA'!$C:$C=$B1034,'SUMMARY DATA'!$B:$B=""RWS"")),
  IF(
    OR(
      ISNUMBER(SEARCH(""CDM CASH DEPOSIT"",$C1034)),
      ISNUMBER(SEARCH(""CASH DEPOSIT"",$"&amp;"C1034)),
      COUNTIFS('SUMMARY DATA'!$D:$D,$C1034,'SUMMARY DATA'!$B:$B,""RWS"")&lt;&gt;1
    ),
    """",
    IFERROR(TEXTJOIN(CHAR(10),TRUE,FILTER('SUMMARY DATA'!G:G,'SUMMARY DATA'!$D:$D=$C1034,'SUMMARY DATA'!$B:$B=""RWS"")),"""")
  )
)"),"")</f>
        <v/>
      </c>
      <c r="H1034" s="18" t="str">
        <f>IFERROR(__xludf.DUMMYFUNCTION("IFERROR(
  TEXTJOIN(CHAR(10),TRUE,FILTER('SUMMARY DATA'!H:H,'SUMMARY DATA'!$A:$A=$A1034,'SUMMARY DATA'!$C:$C=$B1034,'SUMMARY DATA'!$B:$B=""RWS"",'SUMMARY DATA'!$H:$H=$D1034)),
  IF(
    OR(
      ISNUMBER(SEARCH(""CDM CASH DEPOSIT"",$C1034)),
      ISNUMB"&amp;"ER(SEARCH(""CASH DEPOSIT"",$C1034))
    ),
    """",
    IFERROR(TEXTJOIN(CHAR(10),TRUE,FILTER('SUMMARY DATA'!H:H,'SUMMARY DATA'!$D:$D=$C1034,'SUMMARY DATA'!$B:$B=""RWS"",'SUMMARY DATA'!$H:$H=$D1034)),"""")
  )
)"),"")</f>
        <v/>
      </c>
      <c r="I1034" s="18" t="str">
        <f>IFERROR(__xludf.DUMMYFUNCTION("IF(H1034="""","""",
SUM(ARRAYFORMULA(VALUE(SPLIT(H1034,CHAR(10)))))
)"),"")</f>
        <v/>
      </c>
      <c r="J1034" s="17" t="str">
        <f>IFERROR(__xludf.DUMMYFUNCTION("IFERROR(
  TEXTJOIN(CHAR(10),TRUE,FILTER('SUMMARY DATA'!I:I,'SUMMARY DATA'!$A:$A=$A1034,'SUMMARY DATA'!$C:$C=$B1034,'SUMMARY DATA'!$B:$B=""RWS"")),
  IF(
    OR(
      ISNUMBER(SEARCH(""CDM CASH DEPOSIT"",$C1034)),
      ISNUMBER(SEARCH(""CASH DEPOSIT"",$"&amp;"C1034)),
      COUNTIFS('SUMMARY DATA'!$D:$D,$C1034,'SUMMARY DATA'!$B:$B,""RWS"")&lt;&gt;1
    ),
    """",
    IFERROR(TEXTJOIN(CHAR(10),TRUE,FILTER('SUMMARY DATA'!I:I,'SUMMARY DATA'!$D:$D=$C1034,'SUMMARY DATA'!$B:$B=""RWS"")),"""")
  )
)"),"")</f>
        <v/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customHeight="1" spans="1:27">
      <c r="A1035" s="2"/>
      <c r="B1035" s="15"/>
      <c r="C1035" s="2"/>
      <c r="D1035" s="3"/>
      <c r="E1035" s="16" t="str">
        <f>IFERROR(__xludf.DUMMYFUNCTION("IFERROR(
  TEXTJOIN(CHAR(10),TRUE,FILTER('SUMMARY DATA'!E:E,'SUMMARY DATA'!$A:$A=$A1035,'SUMMARY DATA'!$C:$C=$B1035,'SUMMARY DATA'!$B:$B=""RWS"")),
  IF(
    OR(
      ISNUMBER(SEARCH(""CDM CASH DEPOSIT"",$C1035)),
      ISNUMBER(SEARCH(""CASH DEPOSIT"",$"&amp;"C1035)),
      COUNTIFS('SUMMARY DATA'!$D:$D,$C1035,'SUMMARY DATA'!$B:$B,""RWS"")&lt;&gt;1
    ),
    """",
    IFERROR(TEXTJOIN(CHAR(10),TRUE,FILTER('SUMMARY DATA'!E:E,'SUMMARY DATA'!$D:$D=$C1035,'SUMMARY DATA'!$B:$B=""RWS"")),"""")
  )
)"),"")</f>
        <v/>
      </c>
      <c r="F1035" s="17" t="str">
        <f>IFERROR(__xludf.DUMMYFUNCTION("IFERROR(
  TEXTJOIN(CHAR(10),TRUE,FILTER('SUMMARY DATA'!F:F,'SUMMARY DATA'!$A:$A=$A1035,'SUMMARY DATA'!$C:$C=$B1035,'SUMMARY DATA'!$B:$B=""RWS"")),
  IF(
    OR(
      ISNUMBER(SEARCH(""CDM CASH DEPOSIT"",$C1035)),
      ISNUMBER(SEARCH(""CASH DEPOSIT"",$"&amp;"C1035)),
      COUNTIFS('SUMMARY DATA'!$D:$D,$C1035,'SUMMARY DATA'!$B:$B,""RWS"")&lt;&gt;1
    ),
    """",
    IFERROR(TEXTJOIN(CHAR(10),TRUE,FILTER('SUMMARY DATA'!F:F,'SUMMARY DATA'!$D:$D=$C1035,'SUMMARY DATA'!$B:$B=""RWS"")),"""")
  )
)"),"")</f>
        <v/>
      </c>
      <c r="G1035" s="17" t="str">
        <f>IFERROR(__xludf.DUMMYFUNCTION("IFERROR(
  TEXTJOIN(CHAR(10),TRUE,FILTER('SUMMARY DATA'!G:G,'SUMMARY DATA'!$A:$A=$A1035,'SUMMARY DATA'!$C:$C=$B1035,'SUMMARY DATA'!$B:$B=""RWS"")),
  IF(
    OR(
      ISNUMBER(SEARCH(""CDM CASH DEPOSIT"",$C1035)),
      ISNUMBER(SEARCH(""CASH DEPOSIT"",$"&amp;"C1035)),
      COUNTIFS('SUMMARY DATA'!$D:$D,$C1035,'SUMMARY DATA'!$B:$B,""RWS"")&lt;&gt;1
    ),
    """",
    IFERROR(TEXTJOIN(CHAR(10),TRUE,FILTER('SUMMARY DATA'!G:G,'SUMMARY DATA'!$D:$D=$C1035,'SUMMARY DATA'!$B:$B=""RWS"")),"""")
  )
)"),"")</f>
        <v/>
      </c>
      <c r="H1035" s="18" t="str">
        <f>IFERROR(__xludf.DUMMYFUNCTION("IFERROR(
  TEXTJOIN(CHAR(10),TRUE,FILTER('SUMMARY DATA'!H:H,'SUMMARY DATA'!$A:$A=$A1035,'SUMMARY DATA'!$C:$C=$B1035,'SUMMARY DATA'!$B:$B=""RWS"",'SUMMARY DATA'!$H:$H=$D1035)),
  IF(
    OR(
      ISNUMBER(SEARCH(""CDM CASH DEPOSIT"",$C1035)),
      ISNUMB"&amp;"ER(SEARCH(""CASH DEPOSIT"",$C1035))
    ),
    """",
    IFERROR(TEXTJOIN(CHAR(10),TRUE,FILTER('SUMMARY DATA'!H:H,'SUMMARY DATA'!$D:$D=$C1035,'SUMMARY DATA'!$B:$B=""RWS"",'SUMMARY DATA'!$H:$H=$D1035)),"""")
  )
)"),"")</f>
        <v/>
      </c>
      <c r="I1035" s="18" t="str">
        <f>IFERROR(__xludf.DUMMYFUNCTION("IF(H1035="""","""",
SUM(ARRAYFORMULA(VALUE(SPLIT(H1035,CHAR(10)))))
)"),"")</f>
        <v/>
      </c>
      <c r="J1035" s="17" t="str">
        <f>IFERROR(__xludf.DUMMYFUNCTION("IFERROR(
  TEXTJOIN(CHAR(10),TRUE,FILTER('SUMMARY DATA'!I:I,'SUMMARY DATA'!$A:$A=$A1035,'SUMMARY DATA'!$C:$C=$B1035,'SUMMARY DATA'!$B:$B=""RWS"")),
  IF(
    OR(
      ISNUMBER(SEARCH(""CDM CASH DEPOSIT"",$C1035)),
      ISNUMBER(SEARCH(""CASH DEPOSIT"",$"&amp;"C1035)),
      COUNTIFS('SUMMARY DATA'!$D:$D,$C1035,'SUMMARY DATA'!$B:$B,""RWS"")&lt;&gt;1
    ),
    """",
    IFERROR(TEXTJOIN(CHAR(10),TRUE,FILTER('SUMMARY DATA'!I:I,'SUMMARY DATA'!$D:$D=$C1035,'SUMMARY DATA'!$B:$B=""RWS"")),"""")
  )
)"),"")</f>
        <v/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customHeight="1" spans="1:27">
      <c r="A1036" s="2"/>
      <c r="B1036" s="15"/>
      <c r="C1036" s="2"/>
      <c r="D1036" s="3"/>
      <c r="E1036" s="16" t="str">
        <f>IFERROR(__xludf.DUMMYFUNCTION("IFERROR(
  TEXTJOIN(CHAR(10),TRUE,FILTER('SUMMARY DATA'!E:E,'SUMMARY DATA'!$A:$A=$A1036,'SUMMARY DATA'!$C:$C=$B1036,'SUMMARY DATA'!$B:$B=""RWS"")),
  IF(
    OR(
      ISNUMBER(SEARCH(""CDM CASH DEPOSIT"",$C1036)),
      ISNUMBER(SEARCH(""CASH DEPOSIT"",$"&amp;"C1036)),
      COUNTIFS('SUMMARY DATA'!$D:$D,$C1036,'SUMMARY DATA'!$B:$B,""RWS"")&lt;&gt;1
    ),
    """",
    IFERROR(TEXTJOIN(CHAR(10),TRUE,FILTER('SUMMARY DATA'!E:E,'SUMMARY DATA'!$D:$D=$C1036,'SUMMARY DATA'!$B:$B=""RWS"")),"""")
  )
)"),"")</f>
        <v/>
      </c>
      <c r="F1036" s="17" t="str">
        <f>IFERROR(__xludf.DUMMYFUNCTION("IFERROR(
  TEXTJOIN(CHAR(10),TRUE,FILTER('SUMMARY DATA'!F:F,'SUMMARY DATA'!$A:$A=$A1036,'SUMMARY DATA'!$C:$C=$B1036,'SUMMARY DATA'!$B:$B=""RWS"")),
  IF(
    OR(
      ISNUMBER(SEARCH(""CDM CASH DEPOSIT"",$C1036)),
      ISNUMBER(SEARCH(""CASH DEPOSIT"",$"&amp;"C1036)),
      COUNTIFS('SUMMARY DATA'!$D:$D,$C1036,'SUMMARY DATA'!$B:$B,""RWS"")&lt;&gt;1
    ),
    """",
    IFERROR(TEXTJOIN(CHAR(10),TRUE,FILTER('SUMMARY DATA'!F:F,'SUMMARY DATA'!$D:$D=$C1036,'SUMMARY DATA'!$B:$B=""RWS"")),"""")
  )
)"),"")</f>
        <v/>
      </c>
      <c r="G1036" s="17" t="str">
        <f>IFERROR(__xludf.DUMMYFUNCTION("IFERROR(
  TEXTJOIN(CHAR(10),TRUE,FILTER('SUMMARY DATA'!G:G,'SUMMARY DATA'!$A:$A=$A1036,'SUMMARY DATA'!$C:$C=$B1036,'SUMMARY DATA'!$B:$B=""RWS"")),
  IF(
    OR(
      ISNUMBER(SEARCH(""CDM CASH DEPOSIT"",$C1036)),
      ISNUMBER(SEARCH(""CASH DEPOSIT"",$"&amp;"C1036)),
      COUNTIFS('SUMMARY DATA'!$D:$D,$C1036,'SUMMARY DATA'!$B:$B,""RWS"")&lt;&gt;1
    ),
    """",
    IFERROR(TEXTJOIN(CHAR(10),TRUE,FILTER('SUMMARY DATA'!G:G,'SUMMARY DATA'!$D:$D=$C1036,'SUMMARY DATA'!$B:$B=""RWS"")),"""")
  )
)"),"")</f>
        <v/>
      </c>
      <c r="H1036" s="18" t="str">
        <f>IFERROR(__xludf.DUMMYFUNCTION("IFERROR(
  TEXTJOIN(CHAR(10),TRUE,FILTER('SUMMARY DATA'!H:H,'SUMMARY DATA'!$A:$A=$A1036,'SUMMARY DATA'!$C:$C=$B1036,'SUMMARY DATA'!$B:$B=""RWS"",'SUMMARY DATA'!$H:$H=$D1036)),
  IF(
    OR(
      ISNUMBER(SEARCH(""CDM CASH DEPOSIT"",$C1036)),
      ISNUMB"&amp;"ER(SEARCH(""CASH DEPOSIT"",$C1036))
    ),
    """",
    IFERROR(TEXTJOIN(CHAR(10),TRUE,FILTER('SUMMARY DATA'!H:H,'SUMMARY DATA'!$D:$D=$C1036,'SUMMARY DATA'!$B:$B=""RWS"",'SUMMARY DATA'!$H:$H=$D1036)),"""")
  )
)"),"")</f>
        <v/>
      </c>
      <c r="I1036" s="18" t="str">
        <f>IFERROR(__xludf.DUMMYFUNCTION("IF(H1036="""","""",
SUM(ARRAYFORMULA(VALUE(SPLIT(H1036,CHAR(10)))))
)"),"")</f>
        <v/>
      </c>
      <c r="J1036" s="17" t="str">
        <f>IFERROR(__xludf.DUMMYFUNCTION("IFERROR(
  TEXTJOIN(CHAR(10),TRUE,FILTER('SUMMARY DATA'!I:I,'SUMMARY DATA'!$A:$A=$A1036,'SUMMARY DATA'!$C:$C=$B1036,'SUMMARY DATA'!$B:$B=""RWS"")),
  IF(
    OR(
      ISNUMBER(SEARCH(""CDM CASH DEPOSIT"",$C1036)),
      ISNUMBER(SEARCH(""CASH DEPOSIT"",$"&amp;"C1036)),
      COUNTIFS('SUMMARY DATA'!$D:$D,$C1036,'SUMMARY DATA'!$B:$B,""RWS"")&lt;&gt;1
    ),
    """",
    IFERROR(TEXTJOIN(CHAR(10),TRUE,FILTER('SUMMARY DATA'!I:I,'SUMMARY DATA'!$D:$D=$C1036,'SUMMARY DATA'!$B:$B=""RWS"")),"""")
  )
)"),"")</f>
        <v/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customHeight="1" spans="1:27">
      <c r="A1037" s="2"/>
      <c r="B1037" s="15"/>
      <c r="C1037" s="2"/>
      <c r="D1037" s="3"/>
      <c r="E1037" s="16" t="str">
        <f>IFERROR(__xludf.DUMMYFUNCTION("IFERROR(
  TEXTJOIN(CHAR(10),TRUE,FILTER('SUMMARY DATA'!E:E,'SUMMARY DATA'!$A:$A=$A1037,'SUMMARY DATA'!$C:$C=$B1037,'SUMMARY DATA'!$B:$B=""RWS"")),
  IF(
    OR(
      ISNUMBER(SEARCH(""CDM CASH DEPOSIT"",$C1037)),
      ISNUMBER(SEARCH(""CASH DEPOSIT"",$"&amp;"C1037)),
      COUNTIFS('SUMMARY DATA'!$D:$D,$C1037,'SUMMARY DATA'!$B:$B,""RWS"")&lt;&gt;1
    ),
    """",
    IFERROR(TEXTJOIN(CHAR(10),TRUE,FILTER('SUMMARY DATA'!E:E,'SUMMARY DATA'!$D:$D=$C1037,'SUMMARY DATA'!$B:$B=""RWS"")),"""")
  )
)"),"")</f>
        <v/>
      </c>
      <c r="F1037" s="17" t="str">
        <f>IFERROR(__xludf.DUMMYFUNCTION("IFERROR(
  TEXTJOIN(CHAR(10),TRUE,FILTER('SUMMARY DATA'!F:F,'SUMMARY DATA'!$A:$A=$A1037,'SUMMARY DATA'!$C:$C=$B1037,'SUMMARY DATA'!$B:$B=""RWS"")),
  IF(
    OR(
      ISNUMBER(SEARCH(""CDM CASH DEPOSIT"",$C1037)),
      ISNUMBER(SEARCH(""CASH DEPOSIT"",$"&amp;"C1037)),
      COUNTIFS('SUMMARY DATA'!$D:$D,$C1037,'SUMMARY DATA'!$B:$B,""RWS"")&lt;&gt;1
    ),
    """",
    IFERROR(TEXTJOIN(CHAR(10),TRUE,FILTER('SUMMARY DATA'!F:F,'SUMMARY DATA'!$D:$D=$C1037,'SUMMARY DATA'!$B:$B=""RWS"")),"""")
  )
)"),"")</f>
        <v/>
      </c>
      <c r="G1037" s="17" t="str">
        <f>IFERROR(__xludf.DUMMYFUNCTION("IFERROR(
  TEXTJOIN(CHAR(10),TRUE,FILTER('SUMMARY DATA'!G:G,'SUMMARY DATA'!$A:$A=$A1037,'SUMMARY DATA'!$C:$C=$B1037,'SUMMARY DATA'!$B:$B=""RWS"")),
  IF(
    OR(
      ISNUMBER(SEARCH(""CDM CASH DEPOSIT"",$C1037)),
      ISNUMBER(SEARCH(""CASH DEPOSIT"",$"&amp;"C1037)),
      COUNTIFS('SUMMARY DATA'!$D:$D,$C1037,'SUMMARY DATA'!$B:$B,""RWS"")&lt;&gt;1
    ),
    """",
    IFERROR(TEXTJOIN(CHAR(10),TRUE,FILTER('SUMMARY DATA'!G:G,'SUMMARY DATA'!$D:$D=$C1037,'SUMMARY DATA'!$B:$B=""RWS"")),"""")
  )
)"),"")</f>
        <v/>
      </c>
      <c r="H1037" s="18" t="str">
        <f>IFERROR(__xludf.DUMMYFUNCTION("IFERROR(
  TEXTJOIN(CHAR(10),TRUE,FILTER('SUMMARY DATA'!H:H,'SUMMARY DATA'!$A:$A=$A1037,'SUMMARY DATA'!$C:$C=$B1037,'SUMMARY DATA'!$B:$B=""RWS"",'SUMMARY DATA'!$H:$H=$D1037)),
  IF(
    OR(
      ISNUMBER(SEARCH(""CDM CASH DEPOSIT"",$C1037)),
      ISNUMB"&amp;"ER(SEARCH(""CASH DEPOSIT"",$C1037))
    ),
    """",
    IFERROR(TEXTJOIN(CHAR(10),TRUE,FILTER('SUMMARY DATA'!H:H,'SUMMARY DATA'!$D:$D=$C1037,'SUMMARY DATA'!$B:$B=""RWS"",'SUMMARY DATA'!$H:$H=$D1037)),"""")
  )
)"),"")</f>
        <v/>
      </c>
      <c r="I1037" s="18" t="str">
        <f>IFERROR(__xludf.DUMMYFUNCTION("IF(H1037="""","""",
SUM(ARRAYFORMULA(VALUE(SPLIT(H1037,CHAR(10)))))
)"),"")</f>
        <v/>
      </c>
      <c r="J1037" s="17" t="str">
        <f>IFERROR(__xludf.DUMMYFUNCTION("IFERROR(
  TEXTJOIN(CHAR(10),TRUE,FILTER('SUMMARY DATA'!I:I,'SUMMARY DATA'!$A:$A=$A1037,'SUMMARY DATA'!$C:$C=$B1037,'SUMMARY DATA'!$B:$B=""RWS"")),
  IF(
    OR(
      ISNUMBER(SEARCH(""CDM CASH DEPOSIT"",$C1037)),
      ISNUMBER(SEARCH(""CASH DEPOSIT"",$"&amp;"C1037)),
      COUNTIFS('SUMMARY DATA'!$D:$D,$C1037,'SUMMARY DATA'!$B:$B,""RWS"")&lt;&gt;1
    ),
    """",
    IFERROR(TEXTJOIN(CHAR(10),TRUE,FILTER('SUMMARY DATA'!I:I,'SUMMARY DATA'!$D:$D=$C1037,'SUMMARY DATA'!$B:$B=""RWS"")),"""")
  )
)"),"")</f>
        <v/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customHeight="1" spans="1:27">
      <c r="A1038" s="2"/>
      <c r="B1038" s="15"/>
      <c r="C1038" s="2"/>
      <c r="D1038" s="3"/>
      <c r="E1038" s="16" t="str">
        <f>IFERROR(__xludf.DUMMYFUNCTION("IFERROR(
  TEXTJOIN(CHAR(10),TRUE,FILTER('SUMMARY DATA'!E:E,'SUMMARY DATA'!$A:$A=$A1038,'SUMMARY DATA'!$C:$C=$B1038,'SUMMARY DATA'!$B:$B=""RWS"")),
  IF(
    OR(
      ISNUMBER(SEARCH(""CDM CASH DEPOSIT"",$C1038)),
      ISNUMBER(SEARCH(""CASH DEPOSIT"",$"&amp;"C1038)),
      COUNTIFS('SUMMARY DATA'!$D:$D,$C1038,'SUMMARY DATA'!$B:$B,""RWS"")&lt;&gt;1
    ),
    """",
    IFERROR(TEXTJOIN(CHAR(10),TRUE,FILTER('SUMMARY DATA'!E:E,'SUMMARY DATA'!$D:$D=$C1038,'SUMMARY DATA'!$B:$B=""RWS"")),"""")
  )
)"),"")</f>
        <v/>
      </c>
      <c r="F1038" s="17" t="str">
        <f>IFERROR(__xludf.DUMMYFUNCTION("IFERROR(
  TEXTJOIN(CHAR(10),TRUE,FILTER('SUMMARY DATA'!F:F,'SUMMARY DATA'!$A:$A=$A1038,'SUMMARY DATA'!$C:$C=$B1038,'SUMMARY DATA'!$B:$B=""RWS"")),
  IF(
    OR(
      ISNUMBER(SEARCH(""CDM CASH DEPOSIT"",$C1038)),
      ISNUMBER(SEARCH(""CASH DEPOSIT"",$"&amp;"C1038)),
      COUNTIFS('SUMMARY DATA'!$D:$D,$C1038,'SUMMARY DATA'!$B:$B,""RWS"")&lt;&gt;1
    ),
    """",
    IFERROR(TEXTJOIN(CHAR(10),TRUE,FILTER('SUMMARY DATA'!F:F,'SUMMARY DATA'!$D:$D=$C1038,'SUMMARY DATA'!$B:$B=""RWS"")),"""")
  )
)"),"")</f>
        <v/>
      </c>
      <c r="G1038" s="17" t="str">
        <f>IFERROR(__xludf.DUMMYFUNCTION("IFERROR(
  TEXTJOIN(CHAR(10),TRUE,FILTER('SUMMARY DATA'!G:G,'SUMMARY DATA'!$A:$A=$A1038,'SUMMARY DATA'!$C:$C=$B1038,'SUMMARY DATA'!$B:$B=""RWS"")),
  IF(
    OR(
      ISNUMBER(SEARCH(""CDM CASH DEPOSIT"",$C1038)),
      ISNUMBER(SEARCH(""CASH DEPOSIT"",$"&amp;"C1038)),
      COUNTIFS('SUMMARY DATA'!$D:$D,$C1038,'SUMMARY DATA'!$B:$B,""RWS"")&lt;&gt;1
    ),
    """",
    IFERROR(TEXTJOIN(CHAR(10),TRUE,FILTER('SUMMARY DATA'!G:G,'SUMMARY DATA'!$D:$D=$C1038,'SUMMARY DATA'!$B:$B=""RWS"")),"""")
  )
)"),"")</f>
        <v/>
      </c>
      <c r="H1038" s="18" t="str">
        <f>IFERROR(__xludf.DUMMYFUNCTION("IFERROR(
  TEXTJOIN(CHAR(10),TRUE,FILTER('SUMMARY DATA'!H:H,'SUMMARY DATA'!$A:$A=$A1038,'SUMMARY DATA'!$C:$C=$B1038,'SUMMARY DATA'!$B:$B=""RWS"",'SUMMARY DATA'!$H:$H=$D1038)),
  IF(
    OR(
      ISNUMBER(SEARCH(""CDM CASH DEPOSIT"",$C1038)),
      ISNUMB"&amp;"ER(SEARCH(""CASH DEPOSIT"",$C1038))
    ),
    """",
    IFERROR(TEXTJOIN(CHAR(10),TRUE,FILTER('SUMMARY DATA'!H:H,'SUMMARY DATA'!$D:$D=$C1038,'SUMMARY DATA'!$B:$B=""RWS"",'SUMMARY DATA'!$H:$H=$D1038)),"""")
  )
)"),"")</f>
        <v/>
      </c>
      <c r="I1038" s="18" t="str">
        <f>IFERROR(__xludf.DUMMYFUNCTION("IF(H1038="""","""",
SUM(ARRAYFORMULA(VALUE(SPLIT(H1038,CHAR(10)))))
)"),"")</f>
        <v/>
      </c>
      <c r="J1038" s="17" t="str">
        <f>IFERROR(__xludf.DUMMYFUNCTION("IFERROR(
  TEXTJOIN(CHAR(10),TRUE,FILTER('SUMMARY DATA'!I:I,'SUMMARY DATA'!$A:$A=$A1038,'SUMMARY DATA'!$C:$C=$B1038,'SUMMARY DATA'!$B:$B=""RWS"")),
  IF(
    OR(
      ISNUMBER(SEARCH(""CDM CASH DEPOSIT"",$C1038)),
      ISNUMBER(SEARCH(""CASH DEPOSIT"",$"&amp;"C1038)),
      COUNTIFS('SUMMARY DATA'!$D:$D,$C1038,'SUMMARY DATA'!$B:$B,""RWS"")&lt;&gt;1
    ),
    """",
    IFERROR(TEXTJOIN(CHAR(10),TRUE,FILTER('SUMMARY DATA'!I:I,'SUMMARY DATA'!$D:$D=$C1038,'SUMMARY DATA'!$B:$B=""RWS"")),"""")
  )
)"),"")</f>
        <v/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customHeight="1" spans="1:27">
      <c r="A1039" s="2"/>
      <c r="B1039" s="15"/>
      <c r="C1039" s="2"/>
      <c r="D1039" s="3"/>
      <c r="E1039" s="16" t="str">
        <f>IFERROR(__xludf.DUMMYFUNCTION("IFERROR(
  TEXTJOIN(CHAR(10),TRUE,FILTER('SUMMARY DATA'!E:E,'SUMMARY DATA'!$A:$A=$A1039,'SUMMARY DATA'!$C:$C=$B1039,'SUMMARY DATA'!$B:$B=""RWS"")),
  IF(
    OR(
      ISNUMBER(SEARCH(""CDM CASH DEPOSIT"",$C1039)),
      ISNUMBER(SEARCH(""CASH DEPOSIT"",$"&amp;"C1039)),
      COUNTIFS('SUMMARY DATA'!$D:$D,$C1039,'SUMMARY DATA'!$B:$B,""RWS"")&lt;&gt;1
    ),
    """",
    IFERROR(TEXTJOIN(CHAR(10),TRUE,FILTER('SUMMARY DATA'!E:E,'SUMMARY DATA'!$D:$D=$C1039,'SUMMARY DATA'!$B:$B=""RWS"")),"""")
  )
)"),"")</f>
        <v/>
      </c>
      <c r="F1039" s="17" t="str">
        <f>IFERROR(__xludf.DUMMYFUNCTION("IFERROR(
  TEXTJOIN(CHAR(10),TRUE,FILTER('SUMMARY DATA'!F:F,'SUMMARY DATA'!$A:$A=$A1039,'SUMMARY DATA'!$C:$C=$B1039,'SUMMARY DATA'!$B:$B=""RWS"")),
  IF(
    OR(
      ISNUMBER(SEARCH(""CDM CASH DEPOSIT"",$C1039)),
      ISNUMBER(SEARCH(""CASH DEPOSIT"",$"&amp;"C1039)),
      COUNTIFS('SUMMARY DATA'!$D:$D,$C1039,'SUMMARY DATA'!$B:$B,""RWS"")&lt;&gt;1
    ),
    """",
    IFERROR(TEXTJOIN(CHAR(10),TRUE,FILTER('SUMMARY DATA'!F:F,'SUMMARY DATA'!$D:$D=$C1039,'SUMMARY DATA'!$B:$B=""RWS"")),"""")
  )
)"),"")</f>
        <v/>
      </c>
      <c r="G1039" s="17" t="str">
        <f>IFERROR(__xludf.DUMMYFUNCTION("IFERROR(
  TEXTJOIN(CHAR(10),TRUE,FILTER('SUMMARY DATA'!G:G,'SUMMARY DATA'!$A:$A=$A1039,'SUMMARY DATA'!$C:$C=$B1039,'SUMMARY DATA'!$B:$B=""RWS"")),
  IF(
    OR(
      ISNUMBER(SEARCH(""CDM CASH DEPOSIT"",$C1039)),
      ISNUMBER(SEARCH(""CASH DEPOSIT"",$"&amp;"C1039)),
      COUNTIFS('SUMMARY DATA'!$D:$D,$C1039,'SUMMARY DATA'!$B:$B,""RWS"")&lt;&gt;1
    ),
    """",
    IFERROR(TEXTJOIN(CHAR(10),TRUE,FILTER('SUMMARY DATA'!G:G,'SUMMARY DATA'!$D:$D=$C1039,'SUMMARY DATA'!$B:$B=""RWS"")),"""")
  )
)"),"")</f>
        <v/>
      </c>
      <c r="H1039" s="18" t="str">
        <f>IFERROR(__xludf.DUMMYFUNCTION("IFERROR(
  TEXTJOIN(CHAR(10),TRUE,FILTER('SUMMARY DATA'!H:H,'SUMMARY DATA'!$A:$A=$A1039,'SUMMARY DATA'!$C:$C=$B1039,'SUMMARY DATA'!$B:$B=""RWS"",'SUMMARY DATA'!$H:$H=$D1039)),
  IF(
    OR(
      ISNUMBER(SEARCH(""CDM CASH DEPOSIT"",$C1039)),
      ISNUMB"&amp;"ER(SEARCH(""CASH DEPOSIT"",$C1039))
    ),
    """",
    IFERROR(TEXTJOIN(CHAR(10),TRUE,FILTER('SUMMARY DATA'!H:H,'SUMMARY DATA'!$D:$D=$C1039,'SUMMARY DATA'!$B:$B=""RWS"",'SUMMARY DATA'!$H:$H=$D1039)),"""")
  )
)"),"")</f>
        <v/>
      </c>
      <c r="I1039" s="18" t="str">
        <f>IFERROR(__xludf.DUMMYFUNCTION("IF(H1039="""","""",
SUM(ARRAYFORMULA(VALUE(SPLIT(H1039,CHAR(10)))))
)"),"")</f>
        <v/>
      </c>
      <c r="J1039" s="17" t="str">
        <f>IFERROR(__xludf.DUMMYFUNCTION("IFERROR(
  TEXTJOIN(CHAR(10),TRUE,FILTER('SUMMARY DATA'!I:I,'SUMMARY DATA'!$A:$A=$A1039,'SUMMARY DATA'!$C:$C=$B1039,'SUMMARY DATA'!$B:$B=""RWS"")),
  IF(
    OR(
      ISNUMBER(SEARCH(""CDM CASH DEPOSIT"",$C1039)),
      ISNUMBER(SEARCH(""CASH DEPOSIT"",$"&amp;"C1039)),
      COUNTIFS('SUMMARY DATA'!$D:$D,$C1039,'SUMMARY DATA'!$B:$B,""RWS"")&lt;&gt;1
    ),
    """",
    IFERROR(TEXTJOIN(CHAR(10),TRUE,FILTER('SUMMARY DATA'!I:I,'SUMMARY DATA'!$D:$D=$C1039,'SUMMARY DATA'!$B:$B=""RWS"")),"""")
  )
)"),"")</f>
        <v/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customHeight="1" spans="1:27">
      <c r="A1040" s="2"/>
      <c r="B1040" s="15"/>
      <c r="C1040" s="2"/>
      <c r="D1040" s="3"/>
      <c r="E1040" s="16" t="str">
        <f>IFERROR(__xludf.DUMMYFUNCTION("IFERROR(
  TEXTJOIN(CHAR(10),TRUE,FILTER('SUMMARY DATA'!E:E,'SUMMARY DATA'!$A:$A=$A1040,'SUMMARY DATA'!$C:$C=$B1040,'SUMMARY DATA'!$B:$B=""RWS"")),
  IF(
    OR(
      ISNUMBER(SEARCH(""CDM CASH DEPOSIT"",$C1040)),
      ISNUMBER(SEARCH(""CASH DEPOSIT"",$"&amp;"C1040)),
      COUNTIFS('SUMMARY DATA'!$D:$D,$C1040,'SUMMARY DATA'!$B:$B,""RWS"")&lt;&gt;1
    ),
    """",
    IFERROR(TEXTJOIN(CHAR(10),TRUE,FILTER('SUMMARY DATA'!E:E,'SUMMARY DATA'!$D:$D=$C1040,'SUMMARY DATA'!$B:$B=""RWS"")),"""")
  )
)"),"")</f>
        <v/>
      </c>
      <c r="F1040" s="17" t="str">
        <f>IFERROR(__xludf.DUMMYFUNCTION("IFERROR(
  TEXTJOIN(CHAR(10),TRUE,FILTER('SUMMARY DATA'!F:F,'SUMMARY DATA'!$A:$A=$A1040,'SUMMARY DATA'!$C:$C=$B1040,'SUMMARY DATA'!$B:$B=""RWS"")),
  IF(
    OR(
      ISNUMBER(SEARCH(""CDM CASH DEPOSIT"",$C1040)),
      ISNUMBER(SEARCH(""CASH DEPOSIT"",$"&amp;"C1040)),
      COUNTIFS('SUMMARY DATA'!$D:$D,$C1040,'SUMMARY DATA'!$B:$B,""RWS"")&lt;&gt;1
    ),
    """",
    IFERROR(TEXTJOIN(CHAR(10),TRUE,FILTER('SUMMARY DATA'!F:F,'SUMMARY DATA'!$D:$D=$C1040,'SUMMARY DATA'!$B:$B=""RWS"")),"""")
  )
)"),"")</f>
        <v/>
      </c>
      <c r="G1040" s="17" t="str">
        <f>IFERROR(__xludf.DUMMYFUNCTION("IFERROR(
  TEXTJOIN(CHAR(10),TRUE,FILTER('SUMMARY DATA'!G:G,'SUMMARY DATA'!$A:$A=$A1040,'SUMMARY DATA'!$C:$C=$B1040,'SUMMARY DATA'!$B:$B=""RWS"")),
  IF(
    OR(
      ISNUMBER(SEARCH(""CDM CASH DEPOSIT"",$C1040)),
      ISNUMBER(SEARCH(""CASH DEPOSIT"",$"&amp;"C1040)),
      COUNTIFS('SUMMARY DATA'!$D:$D,$C1040,'SUMMARY DATA'!$B:$B,""RWS"")&lt;&gt;1
    ),
    """",
    IFERROR(TEXTJOIN(CHAR(10),TRUE,FILTER('SUMMARY DATA'!G:G,'SUMMARY DATA'!$D:$D=$C1040,'SUMMARY DATA'!$B:$B=""RWS"")),"""")
  )
)"),"")</f>
        <v/>
      </c>
      <c r="H1040" s="18" t="str">
        <f>IFERROR(__xludf.DUMMYFUNCTION("IFERROR(
  TEXTJOIN(CHAR(10),TRUE,FILTER('SUMMARY DATA'!H:H,'SUMMARY DATA'!$A:$A=$A1040,'SUMMARY DATA'!$C:$C=$B1040,'SUMMARY DATA'!$B:$B=""RWS"",'SUMMARY DATA'!$H:$H=$D1040)),
  IF(
    OR(
      ISNUMBER(SEARCH(""CDM CASH DEPOSIT"",$C1040)),
      ISNUMB"&amp;"ER(SEARCH(""CASH DEPOSIT"",$C1040))
    ),
    """",
    IFERROR(TEXTJOIN(CHAR(10),TRUE,FILTER('SUMMARY DATA'!H:H,'SUMMARY DATA'!$D:$D=$C1040,'SUMMARY DATA'!$B:$B=""RWS"",'SUMMARY DATA'!$H:$H=$D1040)),"""")
  )
)"),"")</f>
        <v/>
      </c>
      <c r="I1040" s="18" t="str">
        <f>IFERROR(__xludf.DUMMYFUNCTION("IF(H1040="""","""",
SUM(ARRAYFORMULA(VALUE(SPLIT(H1040,CHAR(10)))))
)"),"")</f>
        <v/>
      </c>
      <c r="J1040" s="17" t="str">
        <f>IFERROR(__xludf.DUMMYFUNCTION("IFERROR(
  TEXTJOIN(CHAR(10),TRUE,FILTER('SUMMARY DATA'!I:I,'SUMMARY DATA'!$A:$A=$A1040,'SUMMARY DATA'!$C:$C=$B1040,'SUMMARY DATA'!$B:$B=""RWS"")),
  IF(
    OR(
      ISNUMBER(SEARCH(""CDM CASH DEPOSIT"",$C1040)),
      ISNUMBER(SEARCH(""CASH DEPOSIT"",$"&amp;"C1040)),
      COUNTIFS('SUMMARY DATA'!$D:$D,$C1040,'SUMMARY DATA'!$B:$B,""RWS"")&lt;&gt;1
    ),
    """",
    IFERROR(TEXTJOIN(CHAR(10),TRUE,FILTER('SUMMARY DATA'!I:I,'SUMMARY DATA'!$D:$D=$C1040,'SUMMARY DATA'!$B:$B=""RWS"")),"""")
  )
)"),"")</f>
        <v/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customHeight="1" spans="1:27">
      <c r="A1041" s="2"/>
      <c r="B1041" s="15"/>
      <c r="C1041" s="2"/>
      <c r="D1041" s="3"/>
      <c r="E1041" s="16" t="str">
        <f>IFERROR(__xludf.DUMMYFUNCTION("IFERROR(
  TEXTJOIN(CHAR(10),TRUE,FILTER('SUMMARY DATA'!E:E,'SUMMARY DATA'!$A:$A=$A1041,'SUMMARY DATA'!$C:$C=$B1041,'SUMMARY DATA'!$B:$B=""RWS"")),
  IF(
    OR(
      ISNUMBER(SEARCH(""CDM CASH DEPOSIT"",$C1041)),
      ISNUMBER(SEARCH(""CASH DEPOSIT"",$"&amp;"C1041)),
      COUNTIFS('SUMMARY DATA'!$D:$D,$C1041,'SUMMARY DATA'!$B:$B,""RWS"")&lt;&gt;1
    ),
    """",
    IFERROR(TEXTJOIN(CHAR(10),TRUE,FILTER('SUMMARY DATA'!E:E,'SUMMARY DATA'!$D:$D=$C1041,'SUMMARY DATA'!$B:$B=""RWS"")),"""")
  )
)"),"")</f>
        <v/>
      </c>
      <c r="F1041" s="17" t="str">
        <f>IFERROR(__xludf.DUMMYFUNCTION("IFERROR(
  TEXTJOIN(CHAR(10),TRUE,FILTER('SUMMARY DATA'!F:F,'SUMMARY DATA'!$A:$A=$A1041,'SUMMARY DATA'!$C:$C=$B1041,'SUMMARY DATA'!$B:$B=""RWS"")),
  IF(
    OR(
      ISNUMBER(SEARCH(""CDM CASH DEPOSIT"",$C1041)),
      ISNUMBER(SEARCH(""CASH DEPOSIT"",$"&amp;"C1041)),
      COUNTIFS('SUMMARY DATA'!$D:$D,$C1041,'SUMMARY DATA'!$B:$B,""RWS"")&lt;&gt;1
    ),
    """",
    IFERROR(TEXTJOIN(CHAR(10),TRUE,FILTER('SUMMARY DATA'!F:F,'SUMMARY DATA'!$D:$D=$C1041,'SUMMARY DATA'!$B:$B=""RWS"")),"""")
  )
)"),"")</f>
        <v/>
      </c>
      <c r="G1041" s="17" t="str">
        <f>IFERROR(__xludf.DUMMYFUNCTION("IFERROR(
  TEXTJOIN(CHAR(10),TRUE,FILTER('SUMMARY DATA'!G:G,'SUMMARY DATA'!$A:$A=$A1041,'SUMMARY DATA'!$C:$C=$B1041,'SUMMARY DATA'!$B:$B=""RWS"")),
  IF(
    OR(
      ISNUMBER(SEARCH(""CDM CASH DEPOSIT"",$C1041)),
      ISNUMBER(SEARCH(""CASH DEPOSIT"",$"&amp;"C1041)),
      COUNTIFS('SUMMARY DATA'!$D:$D,$C1041,'SUMMARY DATA'!$B:$B,""RWS"")&lt;&gt;1
    ),
    """",
    IFERROR(TEXTJOIN(CHAR(10),TRUE,FILTER('SUMMARY DATA'!G:G,'SUMMARY DATA'!$D:$D=$C1041,'SUMMARY DATA'!$B:$B=""RWS"")),"""")
  )
)"),"")</f>
        <v/>
      </c>
      <c r="H1041" s="18" t="str">
        <f>IFERROR(__xludf.DUMMYFUNCTION("IFERROR(
  TEXTJOIN(CHAR(10),TRUE,FILTER('SUMMARY DATA'!H:H,'SUMMARY DATA'!$A:$A=$A1041,'SUMMARY DATA'!$C:$C=$B1041,'SUMMARY DATA'!$B:$B=""RWS"",'SUMMARY DATA'!$H:$H=$D1041)),
  IF(
    OR(
      ISNUMBER(SEARCH(""CDM CASH DEPOSIT"",$C1041)),
      ISNUMB"&amp;"ER(SEARCH(""CASH DEPOSIT"",$C1041))
    ),
    """",
    IFERROR(TEXTJOIN(CHAR(10),TRUE,FILTER('SUMMARY DATA'!H:H,'SUMMARY DATA'!$D:$D=$C1041,'SUMMARY DATA'!$B:$B=""RWS"",'SUMMARY DATA'!$H:$H=$D1041)),"""")
  )
)"),"")</f>
        <v/>
      </c>
      <c r="I1041" s="18" t="str">
        <f>IFERROR(__xludf.DUMMYFUNCTION("IF(H1041="""","""",
SUM(ARRAYFORMULA(VALUE(SPLIT(H1041,CHAR(10)))))
)"),"")</f>
        <v/>
      </c>
      <c r="J1041" s="17" t="str">
        <f>IFERROR(__xludf.DUMMYFUNCTION("IFERROR(
  TEXTJOIN(CHAR(10),TRUE,FILTER('SUMMARY DATA'!I:I,'SUMMARY DATA'!$A:$A=$A1041,'SUMMARY DATA'!$C:$C=$B1041,'SUMMARY DATA'!$B:$B=""RWS"")),
  IF(
    OR(
      ISNUMBER(SEARCH(""CDM CASH DEPOSIT"",$C1041)),
      ISNUMBER(SEARCH(""CASH DEPOSIT"",$"&amp;"C1041)),
      COUNTIFS('SUMMARY DATA'!$D:$D,$C1041,'SUMMARY DATA'!$B:$B,""RWS"")&lt;&gt;1
    ),
    """",
    IFERROR(TEXTJOIN(CHAR(10),TRUE,FILTER('SUMMARY DATA'!I:I,'SUMMARY DATA'!$D:$D=$C1041,'SUMMARY DATA'!$B:$B=""RWS"")),"""")
  )
)"),"")</f>
        <v/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customHeight="1" spans="1:27">
      <c r="A1042" s="2"/>
      <c r="B1042" s="15"/>
      <c r="C1042" s="2"/>
      <c r="D1042" s="3"/>
      <c r="E1042" s="16" t="str">
        <f>IFERROR(__xludf.DUMMYFUNCTION("IFERROR(
  TEXTJOIN(CHAR(10),TRUE,FILTER('SUMMARY DATA'!E:E,'SUMMARY DATA'!$A:$A=$A1042,'SUMMARY DATA'!$C:$C=$B1042,'SUMMARY DATA'!$B:$B=""RWS"")),
  IF(
    OR(
      ISNUMBER(SEARCH(""CDM CASH DEPOSIT"",$C1042)),
      ISNUMBER(SEARCH(""CASH DEPOSIT"",$"&amp;"C1042)),
      COUNTIFS('SUMMARY DATA'!$D:$D,$C1042,'SUMMARY DATA'!$B:$B,""RWS"")&lt;&gt;1
    ),
    """",
    IFERROR(TEXTJOIN(CHAR(10),TRUE,FILTER('SUMMARY DATA'!E:E,'SUMMARY DATA'!$D:$D=$C1042,'SUMMARY DATA'!$B:$B=""RWS"")),"""")
  )
)"),"")</f>
        <v/>
      </c>
      <c r="F1042" s="17" t="str">
        <f>IFERROR(__xludf.DUMMYFUNCTION("IFERROR(
  TEXTJOIN(CHAR(10),TRUE,FILTER('SUMMARY DATA'!F:F,'SUMMARY DATA'!$A:$A=$A1042,'SUMMARY DATA'!$C:$C=$B1042,'SUMMARY DATA'!$B:$B=""RWS"")),
  IF(
    OR(
      ISNUMBER(SEARCH(""CDM CASH DEPOSIT"",$C1042)),
      ISNUMBER(SEARCH(""CASH DEPOSIT"",$"&amp;"C1042)),
      COUNTIFS('SUMMARY DATA'!$D:$D,$C1042,'SUMMARY DATA'!$B:$B,""RWS"")&lt;&gt;1
    ),
    """",
    IFERROR(TEXTJOIN(CHAR(10),TRUE,FILTER('SUMMARY DATA'!F:F,'SUMMARY DATA'!$D:$D=$C1042,'SUMMARY DATA'!$B:$B=""RWS"")),"""")
  )
)"),"")</f>
        <v/>
      </c>
      <c r="G1042" s="17" t="str">
        <f>IFERROR(__xludf.DUMMYFUNCTION("IFERROR(
  TEXTJOIN(CHAR(10),TRUE,FILTER('SUMMARY DATA'!G:G,'SUMMARY DATA'!$A:$A=$A1042,'SUMMARY DATA'!$C:$C=$B1042,'SUMMARY DATA'!$B:$B=""RWS"")),
  IF(
    OR(
      ISNUMBER(SEARCH(""CDM CASH DEPOSIT"",$C1042)),
      ISNUMBER(SEARCH(""CASH DEPOSIT"",$"&amp;"C1042)),
      COUNTIFS('SUMMARY DATA'!$D:$D,$C1042,'SUMMARY DATA'!$B:$B,""RWS"")&lt;&gt;1
    ),
    """",
    IFERROR(TEXTJOIN(CHAR(10),TRUE,FILTER('SUMMARY DATA'!G:G,'SUMMARY DATA'!$D:$D=$C1042,'SUMMARY DATA'!$B:$B=""RWS"")),"""")
  )
)"),"")</f>
        <v/>
      </c>
      <c r="H1042" s="18" t="str">
        <f>IFERROR(__xludf.DUMMYFUNCTION("IFERROR(
  TEXTJOIN(CHAR(10),TRUE,FILTER('SUMMARY DATA'!H:H,'SUMMARY DATA'!$A:$A=$A1042,'SUMMARY DATA'!$C:$C=$B1042,'SUMMARY DATA'!$B:$B=""RWS"",'SUMMARY DATA'!$H:$H=$D1042)),
  IF(
    OR(
      ISNUMBER(SEARCH(""CDM CASH DEPOSIT"",$C1042)),
      ISNUMB"&amp;"ER(SEARCH(""CASH DEPOSIT"",$C1042))
    ),
    """",
    IFERROR(TEXTJOIN(CHAR(10),TRUE,FILTER('SUMMARY DATA'!H:H,'SUMMARY DATA'!$D:$D=$C1042,'SUMMARY DATA'!$B:$B=""RWS"",'SUMMARY DATA'!$H:$H=$D1042)),"""")
  )
)"),"")</f>
        <v/>
      </c>
      <c r="I1042" s="18" t="str">
        <f>IFERROR(__xludf.DUMMYFUNCTION("IF(H1042="""","""",
SUM(ARRAYFORMULA(VALUE(SPLIT(H1042,CHAR(10)))))
)"),"")</f>
        <v/>
      </c>
      <c r="J1042" s="17" t="str">
        <f>IFERROR(__xludf.DUMMYFUNCTION("IFERROR(
  TEXTJOIN(CHAR(10),TRUE,FILTER('SUMMARY DATA'!I:I,'SUMMARY DATA'!$A:$A=$A1042,'SUMMARY DATA'!$C:$C=$B1042,'SUMMARY DATA'!$B:$B=""RWS"")),
  IF(
    OR(
      ISNUMBER(SEARCH(""CDM CASH DEPOSIT"",$C1042)),
      ISNUMBER(SEARCH(""CASH DEPOSIT"",$"&amp;"C1042)),
      COUNTIFS('SUMMARY DATA'!$D:$D,$C1042,'SUMMARY DATA'!$B:$B,""RWS"")&lt;&gt;1
    ),
    """",
    IFERROR(TEXTJOIN(CHAR(10),TRUE,FILTER('SUMMARY DATA'!I:I,'SUMMARY DATA'!$D:$D=$C1042,'SUMMARY DATA'!$B:$B=""RWS"")),"""")
  )
)"),"")</f>
        <v/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customHeight="1" spans="1:27">
      <c r="A1043" s="2"/>
      <c r="B1043" s="15"/>
      <c r="C1043" s="2"/>
      <c r="D1043" s="3"/>
      <c r="E1043" s="16" t="str">
        <f>IFERROR(__xludf.DUMMYFUNCTION("IFERROR(
  TEXTJOIN(CHAR(10),TRUE,FILTER('SUMMARY DATA'!E:E,'SUMMARY DATA'!$A:$A=$A1043,'SUMMARY DATA'!$C:$C=$B1043,'SUMMARY DATA'!$B:$B=""RWS"")),
  IF(
    OR(
      ISNUMBER(SEARCH(""CDM CASH DEPOSIT"",$C1043)),
      ISNUMBER(SEARCH(""CASH DEPOSIT"",$"&amp;"C1043)),
      COUNTIFS('SUMMARY DATA'!$D:$D,$C1043,'SUMMARY DATA'!$B:$B,""RWS"")&lt;&gt;1
    ),
    """",
    IFERROR(TEXTJOIN(CHAR(10),TRUE,FILTER('SUMMARY DATA'!E:E,'SUMMARY DATA'!$D:$D=$C1043,'SUMMARY DATA'!$B:$B=""RWS"")),"""")
  )
)"),"")</f>
        <v/>
      </c>
      <c r="F1043" s="17" t="str">
        <f>IFERROR(__xludf.DUMMYFUNCTION("IFERROR(
  TEXTJOIN(CHAR(10),TRUE,FILTER('SUMMARY DATA'!F:F,'SUMMARY DATA'!$A:$A=$A1043,'SUMMARY DATA'!$C:$C=$B1043,'SUMMARY DATA'!$B:$B=""RWS"")),
  IF(
    OR(
      ISNUMBER(SEARCH(""CDM CASH DEPOSIT"",$C1043)),
      ISNUMBER(SEARCH(""CASH DEPOSIT"",$"&amp;"C1043)),
      COUNTIFS('SUMMARY DATA'!$D:$D,$C1043,'SUMMARY DATA'!$B:$B,""RWS"")&lt;&gt;1
    ),
    """",
    IFERROR(TEXTJOIN(CHAR(10),TRUE,FILTER('SUMMARY DATA'!F:F,'SUMMARY DATA'!$D:$D=$C1043,'SUMMARY DATA'!$B:$B=""RWS"")),"""")
  )
)"),"")</f>
        <v/>
      </c>
      <c r="G1043" s="17" t="str">
        <f>IFERROR(__xludf.DUMMYFUNCTION("IFERROR(
  TEXTJOIN(CHAR(10),TRUE,FILTER('SUMMARY DATA'!G:G,'SUMMARY DATA'!$A:$A=$A1043,'SUMMARY DATA'!$C:$C=$B1043,'SUMMARY DATA'!$B:$B=""RWS"")),
  IF(
    OR(
      ISNUMBER(SEARCH(""CDM CASH DEPOSIT"",$C1043)),
      ISNUMBER(SEARCH(""CASH DEPOSIT"",$"&amp;"C1043)),
      COUNTIFS('SUMMARY DATA'!$D:$D,$C1043,'SUMMARY DATA'!$B:$B,""RWS"")&lt;&gt;1
    ),
    """",
    IFERROR(TEXTJOIN(CHAR(10),TRUE,FILTER('SUMMARY DATA'!G:G,'SUMMARY DATA'!$D:$D=$C1043,'SUMMARY DATA'!$B:$B=""RWS"")),"""")
  )
)"),"")</f>
        <v/>
      </c>
      <c r="H1043" s="18" t="str">
        <f>IFERROR(__xludf.DUMMYFUNCTION("IFERROR(
  TEXTJOIN(CHAR(10),TRUE,FILTER('SUMMARY DATA'!H:H,'SUMMARY DATA'!$A:$A=$A1043,'SUMMARY DATA'!$C:$C=$B1043,'SUMMARY DATA'!$B:$B=""RWS"",'SUMMARY DATA'!$H:$H=$D1043)),
  IF(
    OR(
      ISNUMBER(SEARCH(""CDM CASH DEPOSIT"",$C1043)),
      ISNUMB"&amp;"ER(SEARCH(""CASH DEPOSIT"",$C1043))
    ),
    """",
    IFERROR(TEXTJOIN(CHAR(10),TRUE,FILTER('SUMMARY DATA'!H:H,'SUMMARY DATA'!$D:$D=$C1043,'SUMMARY DATA'!$B:$B=""RWS"",'SUMMARY DATA'!$H:$H=$D1043)),"""")
  )
)"),"")</f>
        <v/>
      </c>
      <c r="I1043" s="18" t="str">
        <f>IFERROR(__xludf.DUMMYFUNCTION("IF(H1043="""","""",
SUM(ARRAYFORMULA(VALUE(SPLIT(H1043,CHAR(10)))))
)"),"")</f>
        <v/>
      </c>
      <c r="J1043" s="17" t="str">
        <f>IFERROR(__xludf.DUMMYFUNCTION("IFERROR(
  TEXTJOIN(CHAR(10),TRUE,FILTER('SUMMARY DATA'!I:I,'SUMMARY DATA'!$A:$A=$A1043,'SUMMARY DATA'!$C:$C=$B1043,'SUMMARY DATA'!$B:$B=""RWS"")),
  IF(
    OR(
      ISNUMBER(SEARCH(""CDM CASH DEPOSIT"",$C1043)),
      ISNUMBER(SEARCH(""CASH DEPOSIT"",$"&amp;"C1043)),
      COUNTIFS('SUMMARY DATA'!$D:$D,$C1043,'SUMMARY DATA'!$B:$B,""RWS"")&lt;&gt;1
    ),
    """",
    IFERROR(TEXTJOIN(CHAR(10),TRUE,FILTER('SUMMARY DATA'!I:I,'SUMMARY DATA'!$D:$D=$C1043,'SUMMARY DATA'!$B:$B=""RWS"")),"""")
  )
)"),"")</f>
        <v/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customHeight="1" spans="1:27">
      <c r="A1044" s="2"/>
      <c r="B1044" s="15"/>
      <c r="C1044" s="2"/>
      <c r="D1044" s="3"/>
      <c r="E1044" s="16" t="str">
        <f>IFERROR(__xludf.DUMMYFUNCTION("IFERROR(
  TEXTJOIN(CHAR(10),TRUE,FILTER('SUMMARY DATA'!E:E,'SUMMARY DATA'!$A:$A=$A1044,'SUMMARY DATA'!$C:$C=$B1044,'SUMMARY DATA'!$B:$B=""RWS"")),
  IF(
    OR(
      ISNUMBER(SEARCH(""CDM CASH DEPOSIT"",$C1044)),
      ISNUMBER(SEARCH(""CASH DEPOSIT"",$"&amp;"C1044)),
      COUNTIFS('SUMMARY DATA'!$D:$D,$C1044,'SUMMARY DATA'!$B:$B,""RWS"")&lt;&gt;1
    ),
    """",
    IFERROR(TEXTJOIN(CHAR(10),TRUE,FILTER('SUMMARY DATA'!E:E,'SUMMARY DATA'!$D:$D=$C1044,'SUMMARY DATA'!$B:$B=""RWS"")),"""")
  )
)"),"")</f>
        <v/>
      </c>
      <c r="F1044" s="17" t="str">
        <f>IFERROR(__xludf.DUMMYFUNCTION("IFERROR(
  TEXTJOIN(CHAR(10),TRUE,FILTER('SUMMARY DATA'!F:F,'SUMMARY DATA'!$A:$A=$A1044,'SUMMARY DATA'!$C:$C=$B1044,'SUMMARY DATA'!$B:$B=""RWS"")),
  IF(
    OR(
      ISNUMBER(SEARCH(""CDM CASH DEPOSIT"",$C1044)),
      ISNUMBER(SEARCH(""CASH DEPOSIT"",$"&amp;"C1044)),
      COUNTIFS('SUMMARY DATA'!$D:$D,$C1044,'SUMMARY DATA'!$B:$B,""RWS"")&lt;&gt;1
    ),
    """",
    IFERROR(TEXTJOIN(CHAR(10),TRUE,FILTER('SUMMARY DATA'!F:F,'SUMMARY DATA'!$D:$D=$C1044,'SUMMARY DATA'!$B:$B=""RWS"")),"""")
  )
)"),"")</f>
        <v/>
      </c>
      <c r="G1044" s="17" t="str">
        <f>IFERROR(__xludf.DUMMYFUNCTION("IFERROR(
  TEXTJOIN(CHAR(10),TRUE,FILTER('SUMMARY DATA'!G:G,'SUMMARY DATA'!$A:$A=$A1044,'SUMMARY DATA'!$C:$C=$B1044,'SUMMARY DATA'!$B:$B=""RWS"")),
  IF(
    OR(
      ISNUMBER(SEARCH(""CDM CASH DEPOSIT"",$C1044)),
      ISNUMBER(SEARCH(""CASH DEPOSIT"",$"&amp;"C1044)),
      COUNTIFS('SUMMARY DATA'!$D:$D,$C1044,'SUMMARY DATA'!$B:$B,""RWS"")&lt;&gt;1
    ),
    """",
    IFERROR(TEXTJOIN(CHAR(10),TRUE,FILTER('SUMMARY DATA'!G:G,'SUMMARY DATA'!$D:$D=$C1044,'SUMMARY DATA'!$B:$B=""RWS"")),"""")
  )
)"),"")</f>
        <v/>
      </c>
      <c r="H1044" s="18" t="str">
        <f>IFERROR(__xludf.DUMMYFUNCTION("IFERROR(
  TEXTJOIN(CHAR(10),TRUE,FILTER('SUMMARY DATA'!H:H,'SUMMARY DATA'!$A:$A=$A1044,'SUMMARY DATA'!$C:$C=$B1044,'SUMMARY DATA'!$B:$B=""RWS"",'SUMMARY DATA'!$H:$H=$D1044)),
  IF(
    OR(
      ISNUMBER(SEARCH(""CDM CASH DEPOSIT"",$C1044)),
      ISNUMB"&amp;"ER(SEARCH(""CASH DEPOSIT"",$C1044))
    ),
    """",
    IFERROR(TEXTJOIN(CHAR(10),TRUE,FILTER('SUMMARY DATA'!H:H,'SUMMARY DATA'!$D:$D=$C1044,'SUMMARY DATA'!$B:$B=""RWS"",'SUMMARY DATA'!$H:$H=$D1044)),"""")
  )
)"),"")</f>
        <v/>
      </c>
      <c r="I1044" s="18" t="str">
        <f>IFERROR(__xludf.DUMMYFUNCTION("IF(H1044="""","""",
SUM(ARRAYFORMULA(VALUE(SPLIT(H1044,CHAR(10)))))
)"),"")</f>
        <v/>
      </c>
      <c r="J1044" s="17" t="str">
        <f>IFERROR(__xludf.DUMMYFUNCTION("IFERROR(
  TEXTJOIN(CHAR(10),TRUE,FILTER('SUMMARY DATA'!I:I,'SUMMARY DATA'!$A:$A=$A1044,'SUMMARY DATA'!$C:$C=$B1044,'SUMMARY DATA'!$B:$B=""RWS"")),
  IF(
    OR(
      ISNUMBER(SEARCH(""CDM CASH DEPOSIT"",$C1044)),
      ISNUMBER(SEARCH(""CASH DEPOSIT"",$"&amp;"C1044)),
      COUNTIFS('SUMMARY DATA'!$D:$D,$C1044,'SUMMARY DATA'!$B:$B,""RWS"")&lt;&gt;1
    ),
    """",
    IFERROR(TEXTJOIN(CHAR(10),TRUE,FILTER('SUMMARY DATA'!I:I,'SUMMARY DATA'!$D:$D=$C1044,'SUMMARY DATA'!$B:$B=""RWS"")),"""")
  )
)"),"")</f>
        <v/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customHeight="1" spans="1:27">
      <c r="A1045" s="2"/>
      <c r="B1045" s="15"/>
      <c r="C1045" s="2"/>
      <c r="D1045" s="3"/>
      <c r="E1045" s="16" t="str">
        <f>IFERROR(__xludf.DUMMYFUNCTION("IFERROR(
  TEXTJOIN(CHAR(10),TRUE,FILTER('SUMMARY DATA'!E:E,'SUMMARY DATA'!$A:$A=$A1045,'SUMMARY DATA'!$C:$C=$B1045,'SUMMARY DATA'!$B:$B=""RWS"")),
  IF(
    OR(
      ISNUMBER(SEARCH(""CDM CASH DEPOSIT"",$C1045)),
      ISNUMBER(SEARCH(""CASH DEPOSIT"",$"&amp;"C1045)),
      COUNTIFS('SUMMARY DATA'!$D:$D,$C1045,'SUMMARY DATA'!$B:$B,""RWS"")&lt;&gt;1
    ),
    """",
    IFERROR(TEXTJOIN(CHAR(10),TRUE,FILTER('SUMMARY DATA'!E:E,'SUMMARY DATA'!$D:$D=$C1045,'SUMMARY DATA'!$B:$B=""RWS"")),"""")
  )
)"),"")</f>
        <v/>
      </c>
      <c r="F1045" s="17" t="str">
        <f>IFERROR(__xludf.DUMMYFUNCTION("IFERROR(
  TEXTJOIN(CHAR(10),TRUE,FILTER('SUMMARY DATA'!F:F,'SUMMARY DATA'!$A:$A=$A1045,'SUMMARY DATA'!$C:$C=$B1045,'SUMMARY DATA'!$B:$B=""RWS"")),
  IF(
    OR(
      ISNUMBER(SEARCH(""CDM CASH DEPOSIT"",$C1045)),
      ISNUMBER(SEARCH(""CASH DEPOSIT"",$"&amp;"C1045)),
      COUNTIFS('SUMMARY DATA'!$D:$D,$C1045,'SUMMARY DATA'!$B:$B,""RWS"")&lt;&gt;1
    ),
    """",
    IFERROR(TEXTJOIN(CHAR(10),TRUE,FILTER('SUMMARY DATA'!F:F,'SUMMARY DATA'!$D:$D=$C1045,'SUMMARY DATA'!$B:$B=""RWS"")),"""")
  )
)"),"")</f>
        <v/>
      </c>
      <c r="G1045" s="17" t="str">
        <f>IFERROR(__xludf.DUMMYFUNCTION("IFERROR(
  TEXTJOIN(CHAR(10),TRUE,FILTER('SUMMARY DATA'!G:G,'SUMMARY DATA'!$A:$A=$A1045,'SUMMARY DATA'!$C:$C=$B1045,'SUMMARY DATA'!$B:$B=""RWS"")),
  IF(
    OR(
      ISNUMBER(SEARCH(""CDM CASH DEPOSIT"",$C1045)),
      ISNUMBER(SEARCH(""CASH DEPOSIT"",$"&amp;"C1045)),
      COUNTIFS('SUMMARY DATA'!$D:$D,$C1045,'SUMMARY DATA'!$B:$B,""RWS"")&lt;&gt;1
    ),
    """",
    IFERROR(TEXTJOIN(CHAR(10),TRUE,FILTER('SUMMARY DATA'!G:G,'SUMMARY DATA'!$D:$D=$C1045,'SUMMARY DATA'!$B:$B=""RWS"")),"""")
  )
)"),"")</f>
        <v/>
      </c>
      <c r="H1045" s="18" t="str">
        <f>IFERROR(__xludf.DUMMYFUNCTION("IFERROR(
  TEXTJOIN(CHAR(10),TRUE,FILTER('SUMMARY DATA'!H:H,'SUMMARY DATA'!$A:$A=$A1045,'SUMMARY DATA'!$C:$C=$B1045,'SUMMARY DATA'!$B:$B=""RWS"",'SUMMARY DATA'!$H:$H=$D1045)),
  IF(
    OR(
      ISNUMBER(SEARCH(""CDM CASH DEPOSIT"",$C1045)),
      ISNUMB"&amp;"ER(SEARCH(""CASH DEPOSIT"",$C1045))
    ),
    """",
    IFERROR(TEXTJOIN(CHAR(10),TRUE,FILTER('SUMMARY DATA'!H:H,'SUMMARY DATA'!$D:$D=$C1045,'SUMMARY DATA'!$B:$B=""RWS"",'SUMMARY DATA'!$H:$H=$D1045)),"""")
  )
)"),"")</f>
        <v/>
      </c>
      <c r="I1045" s="18" t="str">
        <f>IFERROR(__xludf.DUMMYFUNCTION("IF(H1045="""","""",
SUM(ARRAYFORMULA(VALUE(SPLIT(H1045,CHAR(10)))))
)"),"")</f>
        <v/>
      </c>
      <c r="J1045" s="17" t="str">
        <f>IFERROR(__xludf.DUMMYFUNCTION("IFERROR(
  TEXTJOIN(CHAR(10),TRUE,FILTER('SUMMARY DATA'!I:I,'SUMMARY DATA'!$A:$A=$A1045,'SUMMARY DATA'!$C:$C=$B1045,'SUMMARY DATA'!$B:$B=""RWS"")),
  IF(
    OR(
      ISNUMBER(SEARCH(""CDM CASH DEPOSIT"",$C1045)),
      ISNUMBER(SEARCH(""CASH DEPOSIT"",$"&amp;"C1045)),
      COUNTIFS('SUMMARY DATA'!$D:$D,$C1045,'SUMMARY DATA'!$B:$B,""RWS"")&lt;&gt;1
    ),
    """",
    IFERROR(TEXTJOIN(CHAR(10),TRUE,FILTER('SUMMARY DATA'!I:I,'SUMMARY DATA'!$D:$D=$C1045,'SUMMARY DATA'!$B:$B=""RWS"")),"""")
  )
)"),"")</f>
        <v/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customHeight="1" spans="1:27">
      <c r="A1046" s="2"/>
      <c r="B1046" s="15"/>
      <c r="C1046" s="2"/>
      <c r="D1046" s="3"/>
      <c r="E1046" s="16" t="str">
        <f>IFERROR(__xludf.DUMMYFUNCTION("IFERROR(
  TEXTJOIN(CHAR(10),TRUE,FILTER('SUMMARY DATA'!E:E,'SUMMARY DATA'!$A:$A=$A1046,'SUMMARY DATA'!$C:$C=$B1046,'SUMMARY DATA'!$B:$B=""RWS"")),
  IF(
    OR(
      ISNUMBER(SEARCH(""CDM CASH DEPOSIT"",$C1046)),
      ISNUMBER(SEARCH(""CASH DEPOSIT"",$"&amp;"C1046)),
      COUNTIFS('SUMMARY DATA'!$D:$D,$C1046,'SUMMARY DATA'!$B:$B,""RWS"")&lt;&gt;1
    ),
    """",
    IFERROR(TEXTJOIN(CHAR(10),TRUE,FILTER('SUMMARY DATA'!E:E,'SUMMARY DATA'!$D:$D=$C1046,'SUMMARY DATA'!$B:$B=""RWS"")),"""")
  )
)"),"")</f>
        <v/>
      </c>
      <c r="F1046" s="17" t="str">
        <f>IFERROR(__xludf.DUMMYFUNCTION("IFERROR(
  TEXTJOIN(CHAR(10),TRUE,FILTER('SUMMARY DATA'!F:F,'SUMMARY DATA'!$A:$A=$A1046,'SUMMARY DATA'!$C:$C=$B1046,'SUMMARY DATA'!$B:$B=""RWS"")),
  IF(
    OR(
      ISNUMBER(SEARCH(""CDM CASH DEPOSIT"",$C1046)),
      ISNUMBER(SEARCH(""CASH DEPOSIT"",$"&amp;"C1046)),
      COUNTIFS('SUMMARY DATA'!$D:$D,$C1046,'SUMMARY DATA'!$B:$B,""RWS"")&lt;&gt;1
    ),
    """",
    IFERROR(TEXTJOIN(CHAR(10),TRUE,FILTER('SUMMARY DATA'!F:F,'SUMMARY DATA'!$D:$D=$C1046,'SUMMARY DATA'!$B:$B=""RWS"")),"""")
  )
)"),"")</f>
        <v/>
      </c>
      <c r="G1046" s="17" t="str">
        <f>IFERROR(__xludf.DUMMYFUNCTION("IFERROR(
  TEXTJOIN(CHAR(10),TRUE,FILTER('SUMMARY DATA'!G:G,'SUMMARY DATA'!$A:$A=$A1046,'SUMMARY DATA'!$C:$C=$B1046,'SUMMARY DATA'!$B:$B=""RWS"")),
  IF(
    OR(
      ISNUMBER(SEARCH(""CDM CASH DEPOSIT"",$C1046)),
      ISNUMBER(SEARCH(""CASH DEPOSIT"",$"&amp;"C1046)),
      COUNTIFS('SUMMARY DATA'!$D:$D,$C1046,'SUMMARY DATA'!$B:$B,""RWS"")&lt;&gt;1
    ),
    """",
    IFERROR(TEXTJOIN(CHAR(10),TRUE,FILTER('SUMMARY DATA'!G:G,'SUMMARY DATA'!$D:$D=$C1046,'SUMMARY DATA'!$B:$B=""RWS"")),"""")
  )
)"),"")</f>
        <v/>
      </c>
      <c r="H1046" s="18" t="str">
        <f>IFERROR(__xludf.DUMMYFUNCTION("IFERROR(
  TEXTJOIN(CHAR(10),TRUE,FILTER('SUMMARY DATA'!H:H,'SUMMARY DATA'!$A:$A=$A1046,'SUMMARY DATA'!$C:$C=$B1046,'SUMMARY DATA'!$B:$B=""RWS"",'SUMMARY DATA'!$H:$H=$D1046)),
  IF(
    OR(
      ISNUMBER(SEARCH(""CDM CASH DEPOSIT"",$C1046)),
      ISNUMB"&amp;"ER(SEARCH(""CASH DEPOSIT"",$C1046))
    ),
    """",
    IFERROR(TEXTJOIN(CHAR(10),TRUE,FILTER('SUMMARY DATA'!H:H,'SUMMARY DATA'!$D:$D=$C1046,'SUMMARY DATA'!$B:$B=""RWS"",'SUMMARY DATA'!$H:$H=$D1046)),"""")
  )
)"),"")</f>
        <v/>
      </c>
      <c r="I1046" s="18" t="str">
        <f>IFERROR(__xludf.DUMMYFUNCTION("IF(H1046="""","""",
SUM(ARRAYFORMULA(VALUE(SPLIT(H1046,CHAR(10)))))
)"),"")</f>
        <v/>
      </c>
      <c r="J1046" s="17" t="str">
        <f>IFERROR(__xludf.DUMMYFUNCTION("IFERROR(
  TEXTJOIN(CHAR(10),TRUE,FILTER('SUMMARY DATA'!I:I,'SUMMARY DATA'!$A:$A=$A1046,'SUMMARY DATA'!$C:$C=$B1046,'SUMMARY DATA'!$B:$B=""RWS"")),
  IF(
    OR(
      ISNUMBER(SEARCH(""CDM CASH DEPOSIT"",$C1046)),
      ISNUMBER(SEARCH(""CASH DEPOSIT"",$"&amp;"C1046)),
      COUNTIFS('SUMMARY DATA'!$D:$D,$C1046,'SUMMARY DATA'!$B:$B,""RWS"")&lt;&gt;1
    ),
    """",
    IFERROR(TEXTJOIN(CHAR(10),TRUE,FILTER('SUMMARY DATA'!I:I,'SUMMARY DATA'!$D:$D=$C1046,'SUMMARY DATA'!$B:$B=""RWS"")),"""")
  )
)"),"")</f>
        <v/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customHeight="1" spans="1:27">
      <c r="A1047" s="2"/>
      <c r="B1047" s="15"/>
      <c r="C1047" s="2"/>
      <c r="D1047" s="3"/>
      <c r="E1047" s="16" t="str">
        <f>IFERROR(__xludf.DUMMYFUNCTION("IFERROR(
  TEXTJOIN(CHAR(10),TRUE,FILTER('SUMMARY DATA'!E:E,'SUMMARY DATA'!$A:$A=$A1047,'SUMMARY DATA'!$C:$C=$B1047,'SUMMARY DATA'!$B:$B=""RWS"")),
  IF(
    OR(
      ISNUMBER(SEARCH(""CDM CASH DEPOSIT"",$C1047)),
      ISNUMBER(SEARCH(""CASH DEPOSIT"",$"&amp;"C1047)),
      COUNTIFS('SUMMARY DATA'!$D:$D,$C1047,'SUMMARY DATA'!$B:$B,""RWS"")&lt;&gt;1
    ),
    """",
    IFERROR(TEXTJOIN(CHAR(10),TRUE,FILTER('SUMMARY DATA'!E:E,'SUMMARY DATA'!$D:$D=$C1047,'SUMMARY DATA'!$B:$B=""RWS"")),"""")
  )
)"),"")</f>
        <v/>
      </c>
      <c r="F1047" s="17" t="str">
        <f>IFERROR(__xludf.DUMMYFUNCTION("IFERROR(
  TEXTJOIN(CHAR(10),TRUE,FILTER('SUMMARY DATA'!F:F,'SUMMARY DATA'!$A:$A=$A1047,'SUMMARY DATA'!$C:$C=$B1047,'SUMMARY DATA'!$B:$B=""RWS"")),
  IF(
    OR(
      ISNUMBER(SEARCH(""CDM CASH DEPOSIT"",$C1047)),
      ISNUMBER(SEARCH(""CASH DEPOSIT"",$"&amp;"C1047)),
      COUNTIFS('SUMMARY DATA'!$D:$D,$C1047,'SUMMARY DATA'!$B:$B,""RWS"")&lt;&gt;1
    ),
    """",
    IFERROR(TEXTJOIN(CHAR(10),TRUE,FILTER('SUMMARY DATA'!F:F,'SUMMARY DATA'!$D:$D=$C1047,'SUMMARY DATA'!$B:$B=""RWS"")),"""")
  )
)"),"")</f>
        <v/>
      </c>
      <c r="G1047" s="17" t="str">
        <f>IFERROR(__xludf.DUMMYFUNCTION("IFERROR(
  TEXTJOIN(CHAR(10),TRUE,FILTER('SUMMARY DATA'!G:G,'SUMMARY DATA'!$A:$A=$A1047,'SUMMARY DATA'!$C:$C=$B1047,'SUMMARY DATA'!$B:$B=""RWS"")),
  IF(
    OR(
      ISNUMBER(SEARCH(""CDM CASH DEPOSIT"",$C1047)),
      ISNUMBER(SEARCH(""CASH DEPOSIT"",$"&amp;"C1047)),
      COUNTIFS('SUMMARY DATA'!$D:$D,$C1047,'SUMMARY DATA'!$B:$B,""RWS"")&lt;&gt;1
    ),
    """",
    IFERROR(TEXTJOIN(CHAR(10),TRUE,FILTER('SUMMARY DATA'!G:G,'SUMMARY DATA'!$D:$D=$C1047,'SUMMARY DATA'!$B:$B=""RWS"")),"""")
  )
)"),"")</f>
        <v/>
      </c>
      <c r="H1047" s="18" t="str">
        <f>IFERROR(__xludf.DUMMYFUNCTION("IFERROR(
  TEXTJOIN(CHAR(10),TRUE,FILTER('SUMMARY DATA'!H:H,'SUMMARY DATA'!$A:$A=$A1047,'SUMMARY DATA'!$C:$C=$B1047,'SUMMARY DATA'!$B:$B=""RWS"",'SUMMARY DATA'!$H:$H=$D1047)),
  IF(
    OR(
      ISNUMBER(SEARCH(""CDM CASH DEPOSIT"",$C1047)),
      ISNUMB"&amp;"ER(SEARCH(""CASH DEPOSIT"",$C1047))
    ),
    """",
    IFERROR(TEXTJOIN(CHAR(10),TRUE,FILTER('SUMMARY DATA'!H:H,'SUMMARY DATA'!$D:$D=$C1047,'SUMMARY DATA'!$B:$B=""RWS"",'SUMMARY DATA'!$H:$H=$D1047)),"""")
  )
)"),"")</f>
        <v/>
      </c>
      <c r="I1047" s="18" t="str">
        <f>IFERROR(__xludf.DUMMYFUNCTION("IF(H1047="""","""",
SUM(ARRAYFORMULA(VALUE(SPLIT(H1047,CHAR(10)))))
)"),"")</f>
        <v/>
      </c>
      <c r="J1047" s="17" t="str">
        <f>IFERROR(__xludf.DUMMYFUNCTION("IFERROR(
  TEXTJOIN(CHAR(10),TRUE,FILTER('SUMMARY DATA'!I:I,'SUMMARY DATA'!$A:$A=$A1047,'SUMMARY DATA'!$C:$C=$B1047,'SUMMARY DATA'!$B:$B=""RWS"")),
  IF(
    OR(
      ISNUMBER(SEARCH(""CDM CASH DEPOSIT"",$C1047)),
      ISNUMBER(SEARCH(""CASH DEPOSIT"",$"&amp;"C1047)),
      COUNTIFS('SUMMARY DATA'!$D:$D,$C1047,'SUMMARY DATA'!$B:$B,""RWS"")&lt;&gt;1
    ),
    """",
    IFERROR(TEXTJOIN(CHAR(10),TRUE,FILTER('SUMMARY DATA'!I:I,'SUMMARY DATA'!$D:$D=$C1047,'SUMMARY DATA'!$B:$B=""RWS"")),"""")
  )
)"),"")</f>
        <v/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customHeight="1" spans="1:27">
      <c r="A1048" s="2"/>
      <c r="B1048" s="15"/>
      <c r="C1048" s="2"/>
      <c r="D1048" s="3"/>
      <c r="E1048" s="16" t="str">
        <f>IFERROR(__xludf.DUMMYFUNCTION("IFERROR(
  TEXTJOIN(CHAR(10),TRUE,FILTER('SUMMARY DATA'!E:E,'SUMMARY DATA'!$A:$A=$A1048,'SUMMARY DATA'!$C:$C=$B1048,'SUMMARY DATA'!$B:$B=""RWS"")),
  IF(
    OR(
      ISNUMBER(SEARCH(""CDM CASH DEPOSIT"",$C1048)),
      ISNUMBER(SEARCH(""CASH DEPOSIT"",$"&amp;"C1048)),
      COUNTIFS('SUMMARY DATA'!$D:$D,$C1048,'SUMMARY DATA'!$B:$B,""RWS"")&lt;&gt;1
    ),
    """",
    IFERROR(TEXTJOIN(CHAR(10),TRUE,FILTER('SUMMARY DATA'!E:E,'SUMMARY DATA'!$D:$D=$C1048,'SUMMARY DATA'!$B:$B=""RWS"")),"""")
  )
)"),"")</f>
        <v/>
      </c>
      <c r="F1048" s="17" t="str">
        <f>IFERROR(__xludf.DUMMYFUNCTION("IFERROR(
  TEXTJOIN(CHAR(10),TRUE,FILTER('SUMMARY DATA'!F:F,'SUMMARY DATA'!$A:$A=$A1048,'SUMMARY DATA'!$C:$C=$B1048,'SUMMARY DATA'!$B:$B=""RWS"")),
  IF(
    OR(
      ISNUMBER(SEARCH(""CDM CASH DEPOSIT"",$C1048)),
      ISNUMBER(SEARCH(""CASH DEPOSIT"",$"&amp;"C1048)),
      COUNTIFS('SUMMARY DATA'!$D:$D,$C1048,'SUMMARY DATA'!$B:$B,""RWS"")&lt;&gt;1
    ),
    """",
    IFERROR(TEXTJOIN(CHAR(10),TRUE,FILTER('SUMMARY DATA'!F:F,'SUMMARY DATA'!$D:$D=$C1048,'SUMMARY DATA'!$B:$B=""RWS"")),"""")
  )
)"),"")</f>
        <v/>
      </c>
      <c r="G1048" s="17" t="str">
        <f>IFERROR(__xludf.DUMMYFUNCTION("IFERROR(
  TEXTJOIN(CHAR(10),TRUE,FILTER('SUMMARY DATA'!G:G,'SUMMARY DATA'!$A:$A=$A1048,'SUMMARY DATA'!$C:$C=$B1048,'SUMMARY DATA'!$B:$B=""RWS"")),
  IF(
    OR(
      ISNUMBER(SEARCH(""CDM CASH DEPOSIT"",$C1048)),
      ISNUMBER(SEARCH(""CASH DEPOSIT"",$"&amp;"C1048)),
      COUNTIFS('SUMMARY DATA'!$D:$D,$C1048,'SUMMARY DATA'!$B:$B,""RWS"")&lt;&gt;1
    ),
    """",
    IFERROR(TEXTJOIN(CHAR(10),TRUE,FILTER('SUMMARY DATA'!G:G,'SUMMARY DATA'!$D:$D=$C1048,'SUMMARY DATA'!$B:$B=""RWS"")),"""")
  )
)"),"")</f>
        <v/>
      </c>
      <c r="H1048" s="18" t="str">
        <f>IFERROR(__xludf.DUMMYFUNCTION("IFERROR(
  TEXTJOIN(CHAR(10),TRUE,FILTER('SUMMARY DATA'!H:H,'SUMMARY DATA'!$A:$A=$A1048,'SUMMARY DATA'!$C:$C=$B1048,'SUMMARY DATA'!$B:$B=""RWS"",'SUMMARY DATA'!$H:$H=$D1048)),
  IF(
    OR(
      ISNUMBER(SEARCH(""CDM CASH DEPOSIT"",$C1048)),
      ISNUMB"&amp;"ER(SEARCH(""CASH DEPOSIT"",$C1048))
    ),
    """",
    IFERROR(TEXTJOIN(CHAR(10),TRUE,FILTER('SUMMARY DATA'!H:H,'SUMMARY DATA'!$D:$D=$C1048,'SUMMARY DATA'!$B:$B=""RWS"",'SUMMARY DATA'!$H:$H=$D1048)),"""")
  )
)"),"")</f>
        <v/>
      </c>
      <c r="I1048" s="18" t="str">
        <f>IFERROR(__xludf.DUMMYFUNCTION("IF(H1048="""","""",
SUM(ARRAYFORMULA(VALUE(SPLIT(H1048,CHAR(10)))))
)"),"")</f>
        <v/>
      </c>
      <c r="J1048" s="17" t="str">
        <f>IFERROR(__xludf.DUMMYFUNCTION("IFERROR(
  TEXTJOIN(CHAR(10),TRUE,FILTER('SUMMARY DATA'!I:I,'SUMMARY DATA'!$A:$A=$A1048,'SUMMARY DATA'!$C:$C=$B1048,'SUMMARY DATA'!$B:$B=""RWS"")),
  IF(
    OR(
      ISNUMBER(SEARCH(""CDM CASH DEPOSIT"",$C1048)),
      ISNUMBER(SEARCH(""CASH DEPOSIT"",$"&amp;"C1048)),
      COUNTIFS('SUMMARY DATA'!$D:$D,$C1048,'SUMMARY DATA'!$B:$B,""RWS"")&lt;&gt;1
    ),
    """",
    IFERROR(TEXTJOIN(CHAR(10),TRUE,FILTER('SUMMARY DATA'!I:I,'SUMMARY DATA'!$D:$D=$C1048,'SUMMARY DATA'!$B:$B=""RWS"")),"""")
  )
)"),"")</f>
        <v/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customHeight="1" spans="1:27">
      <c r="A1049" s="2"/>
      <c r="B1049" s="15"/>
      <c r="C1049" s="2"/>
      <c r="D1049" s="3"/>
      <c r="E1049" s="16" t="str">
        <f>IFERROR(__xludf.DUMMYFUNCTION("IFERROR(
  TEXTJOIN(CHAR(10),TRUE,FILTER('SUMMARY DATA'!E:E,'SUMMARY DATA'!$A:$A=$A1049,'SUMMARY DATA'!$C:$C=$B1049,'SUMMARY DATA'!$B:$B=""RWS"")),
  IF(
    OR(
      ISNUMBER(SEARCH(""CDM CASH DEPOSIT"",$C1049)),
      ISNUMBER(SEARCH(""CASH DEPOSIT"",$"&amp;"C1049)),
      COUNTIFS('SUMMARY DATA'!$D:$D,$C1049,'SUMMARY DATA'!$B:$B,""RWS"")&lt;&gt;1
    ),
    """",
    IFERROR(TEXTJOIN(CHAR(10),TRUE,FILTER('SUMMARY DATA'!E:E,'SUMMARY DATA'!$D:$D=$C1049,'SUMMARY DATA'!$B:$B=""RWS"")),"""")
  )
)"),"")</f>
        <v/>
      </c>
      <c r="F1049" s="17" t="str">
        <f>IFERROR(__xludf.DUMMYFUNCTION("IFERROR(
  TEXTJOIN(CHAR(10),TRUE,FILTER('SUMMARY DATA'!F:F,'SUMMARY DATA'!$A:$A=$A1049,'SUMMARY DATA'!$C:$C=$B1049,'SUMMARY DATA'!$B:$B=""RWS"")),
  IF(
    OR(
      ISNUMBER(SEARCH(""CDM CASH DEPOSIT"",$C1049)),
      ISNUMBER(SEARCH(""CASH DEPOSIT"",$"&amp;"C1049)),
      COUNTIFS('SUMMARY DATA'!$D:$D,$C1049,'SUMMARY DATA'!$B:$B,""RWS"")&lt;&gt;1
    ),
    """",
    IFERROR(TEXTJOIN(CHAR(10),TRUE,FILTER('SUMMARY DATA'!F:F,'SUMMARY DATA'!$D:$D=$C1049,'SUMMARY DATA'!$B:$B=""RWS"")),"""")
  )
)"),"")</f>
        <v/>
      </c>
      <c r="G1049" s="17" t="str">
        <f>IFERROR(__xludf.DUMMYFUNCTION("IFERROR(
  TEXTJOIN(CHAR(10),TRUE,FILTER('SUMMARY DATA'!G:G,'SUMMARY DATA'!$A:$A=$A1049,'SUMMARY DATA'!$C:$C=$B1049,'SUMMARY DATA'!$B:$B=""RWS"")),
  IF(
    OR(
      ISNUMBER(SEARCH(""CDM CASH DEPOSIT"",$C1049)),
      ISNUMBER(SEARCH(""CASH DEPOSIT"",$"&amp;"C1049)),
      COUNTIFS('SUMMARY DATA'!$D:$D,$C1049,'SUMMARY DATA'!$B:$B,""RWS"")&lt;&gt;1
    ),
    """",
    IFERROR(TEXTJOIN(CHAR(10),TRUE,FILTER('SUMMARY DATA'!G:G,'SUMMARY DATA'!$D:$D=$C1049,'SUMMARY DATA'!$B:$B=""RWS"")),"""")
  )
)"),"")</f>
        <v/>
      </c>
      <c r="H1049" s="18" t="str">
        <f>IFERROR(__xludf.DUMMYFUNCTION("IFERROR(
  TEXTJOIN(CHAR(10),TRUE,FILTER('SUMMARY DATA'!H:H,'SUMMARY DATA'!$A:$A=$A1049,'SUMMARY DATA'!$C:$C=$B1049,'SUMMARY DATA'!$B:$B=""RWS"",'SUMMARY DATA'!$H:$H=$D1049)),
  IF(
    OR(
      ISNUMBER(SEARCH(""CDM CASH DEPOSIT"",$C1049)),
      ISNUMB"&amp;"ER(SEARCH(""CASH DEPOSIT"",$C1049))
    ),
    """",
    IFERROR(TEXTJOIN(CHAR(10),TRUE,FILTER('SUMMARY DATA'!H:H,'SUMMARY DATA'!$D:$D=$C1049,'SUMMARY DATA'!$B:$B=""RWS"",'SUMMARY DATA'!$H:$H=$D1049)),"""")
  )
)"),"")</f>
        <v/>
      </c>
      <c r="I1049" s="18" t="str">
        <f>IFERROR(__xludf.DUMMYFUNCTION("IF(H1049="""","""",
SUM(ARRAYFORMULA(VALUE(SPLIT(H1049,CHAR(10)))))
)"),"")</f>
        <v/>
      </c>
      <c r="J1049" s="17" t="str">
        <f>IFERROR(__xludf.DUMMYFUNCTION("IFERROR(
  TEXTJOIN(CHAR(10),TRUE,FILTER('SUMMARY DATA'!I:I,'SUMMARY DATA'!$A:$A=$A1049,'SUMMARY DATA'!$C:$C=$B1049,'SUMMARY DATA'!$B:$B=""RWS"")),
  IF(
    OR(
      ISNUMBER(SEARCH(""CDM CASH DEPOSIT"",$C1049)),
      ISNUMBER(SEARCH(""CASH DEPOSIT"",$"&amp;"C1049)),
      COUNTIFS('SUMMARY DATA'!$D:$D,$C1049,'SUMMARY DATA'!$B:$B,""RWS"")&lt;&gt;1
    ),
    """",
    IFERROR(TEXTJOIN(CHAR(10),TRUE,FILTER('SUMMARY DATA'!I:I,'SUMMARY DATA'!$D:$D=$C1049,'SUMMARY DATA'!$B:$B=""RWS"")),"""")
  )
)"),"")</f>
        <v/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customHeight="1" spans="1:27">
      <c r="A1050" s="2"/>
      <c r="B1050" s="15"/>
      <c r="C1050" s="2"/>
      <c r="D1050" s="3"/>
      <c r="E1050" s="16" t="str">
        <f>IFERROR(__xludf.DUMMYFUNCTION("IFERROR(
  TEXTJOIN(CHAR(10),TRUE,FILTER('SUMMARY DATA'!E:E,'SUMMARY DATA'!$A:$A=$A1050,'SUMMARY DATA'!$C:$C=$B1050,'SUMMARY DATA'!$B:$B=""RWS"")),
  IF(
    OR(
      ISNUMBER(SEARCH(""CDM CASH DEPOSIT"",$C1050)),
      ISNUMBER(SEARCH(""CASH DEPOSIT"",$"&amp;"C1050)),
      COUNTIFS('SUMMARY DATA'!$D:$D,$C1050,'SUMMARY DATA'!$B:$B,""RWS"")&lt;&gt;1
    ),
    """",
    IFERROR(TEXTJOIN(CHAR(10),TRUE,FILTER('SUMMARY DATA'!E:E,'SUMMARY DATA'!$D:$D=$C1050,'SUMMARY DATA'!$B:$B=""RWS"")),"""")
  )
)"),"")</f>
        <v/>
      </c>
      <c r="F1050" s="17" t="str">
        <f>IFERROR(__xludf.DUMMYFUNCTION("IFERROR(
  TEXTJOIN(CHAR(10),TRUE,FILTER('SUMMARY DATA'!F:F,'SUMMARY DATA'!$A:$A=$A1050,'SUMMARY DATA'!$C:$C=$B1050,'SUMMARY DATA'!$B:$B=""RWS"")),
  IF(
    OR(
      ISNUMBER(SEARCH(""CDM CASH DEPOSIT"",$C1050)),
      ISNUMBER(SEARCH(""CASH DEPOSIT"",$"&amp;"C1050)),
      COUNTIFS('SUMMARY DATA'!$D:$D,$C1050,'SUMMARY DATA'!$B:$B,""RWS"")&lt;&gt;1
    ),
    """",
    IFERROR(TEXTJOIN(CHAR(10),TRUE,FILTER('SUMMARY DATA'!F:F,'SUMMARY DATA'!$D:$D=$C1050,'SUMMARY DATA'!$B:$B=""RWS"")),"""")
  )
)"),"")</f>
        <v/>
      </c>
      <c r="G1050" s="17" t="str">
        <f>IFERROR(__xludf.DUMMYFUNCTION("IFERROR(
  TEXTJOIN(CHAR(10),TRUE,FILTER('SUMMARY DATA'!G:G,'SUMMARY DATA'!$A:$A=$A1050,'SUMMARY DATA'!$C:$C=$B1050,'SUMMARY DATA'!$B:$B=""RWS"")),
  IF(
    OR(
      ISNUMBER(SEARCH(""CDM CASH DEPOSIT"",$C1050)),
      ISNUMBER(SEARCH(""CASH DEPOSIT"",$"&amp;"C1050)),
      COUNTIFS('SUMMARY DATA'!$D:$D,$C1050,'SUMMARY DATA'!$B:$B,""RWS"")&lt;&gt;1
    ),
    """",
    IFERROR(TEXTJOIN(CHAR(10),TRUE,FILTER('SUMMARY DATA'!G:G,'SUMMARY DATA'!$D:$D=$C1050,'SUMMARY DATA'!$B:$B=""RWS"")),"""")
  )
)"),"")</f>
        <v/>
      </c>
      <c r="H1050" s="18" t="str">
        <f>IFERROR(__xludf.DUMMYFUNCTION("IFERROR(
  TEXTJOIN(CHAR(10),TRUE,FILTER('SUMMARY DATA'!H:H,'SUMMARY DATA'!$A:$A=$A1050,'SUMMARY DATA'!$C:$C=$B1050,'SUMMARY DATA'!$B:$B=""RWS"",'SUMMARY DATA'!$H:$H=$D1050)),
  IF(
    OR(
      ISNUMBER(SEARCH(""CDM CASH DEPOSIT"",$C1050)),
      ISNUMB"&amp;"ER(SEARCH(""CASH DEPOSIT"",$C1050))
    ),
    """",
    IFERROR(TEXTJOIN(CHAR(10),TRUE,FILTER('SUMMARY DATA'!H:H,'SUMMARY DATA'!$D:$D=$C1050,'SUMMARY DATA'!$B:$B=""RWS"",'SUMMARY DATA'!$H:$H=$D1050)),"""")
  )
)"),"")</f>
        <v/>
      </c>
      <c r="I1050" s="18" t="str">
        <f>IFERROR(__xludf.DUMMYFUNCTION("IF(H1050="""","""",
SUM(ARRAYFORMULA(VALUE(SPLIT(H1050,CHAR(10)))))
)"),"")</f>
        <v/>
      </c>
      <c r="J1050" s="17" t="str">
        <f>IFERROR(__xludf.DUMMYFUNCTION("IFERROR(
  TEXTJOIN(CHAR(10),TRUE,FILTER('SUMMARY DATA'!I:I,'SUMMARY DATA'!$A:$A=$A1050,'SUMMARY DATA'!$C:$C=$B1050,'SUMMARY DATA'!$B:$B=""RWS"")),
  IF(
    OR(
      ISNUMBER(SEARCH(""CDM CASH DEPOSIT"",$C1050)),
      ISNUMBER(SEARCH(""CASH DEPOSIT"",$"&amp;"C1050)),
      COUNTIFS('SUMMARY DATA'!$D:$D,$C1050,'SUMMARY DATA'!$B:$B,""RWS"")&lt;&gt;1
    ),
    """",
    IFERROR(TEXTJOIN(CHAR(10),TRUE,FILTER('SUMMARY DATA'!I:I,'SUMMARY DATA'!$D:$D=$C1050,'SUMMARY DATA'!$B:$B=""RWS"")),"""")
  )
)"),"")</f>
        <v/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customHeight="1" spans="1:27">
      <c r="A1051" s="2"/>
      <c r="B1051" s="15"/>
      <c r="C1051" s="2"/>
      <c r="D1051" s="3"/>
      <c r="E1051" s="16" t="str">
        <f>IFERROR(__xludf.DUMMYFUNCTION("IFERROR(
  TEXTJOIN(CHAR(10),TRUE,FILTER('SUMMARY DATA'!E:E,'SUMMARY DATA'!$A:$A=$A1051,'SUMMARY DATA'!$C:$C=$B1051,'SUMMARY DATA'!$B:$B=""RWS"")),
  IF(
    OR(
      ISNUMBER(SEARCH(""CDM CASH DEPOSIT"",$C1051)),
      ISNUMBER(SEARCH(""CASH DEPOSIT"",$"&amp;"C1051)),
      COUNTIFS('SUMMARY DATA'!$D:$D,$C1051,'SUMMARY DATA'!$B:$B,""RWS"")&lt;&gt;1
    ),
    """",
    IFERROR(TEXTJOIN(CHAR(10),TRUE,FILTER('SUMMARY DATA'!E:E,'SUMMARY DATA'!$D:$D=$C1051,'SUMMARY DATA'!$B:$B=""RWS"")),"""")
  )
)"),"")</f>
        <v/>
      </c>
      <c r="F1051" s="17" t="str">
        <f>IFERROR(__xludf.DUMMYFUNCTION("IFERROR(
  TEXTJOIN(CHAR(10),TRUE,FILTER('SUMMARY DATA'!F:F,'SUMMARY DATA'!$A:$A=$A1051,'SUMMARY DATA'!$C:$C=$B1051,'SUMMARY DATA'!$B:$B=""RWS"")),
  IF(
    OR(
      ISNUMBER(SEARCH(""CDM CASH DEPOSIT"",$C1051)),
      ISNUMBER(SEARCH(""CASH DEPOSIT"",$"&amp;"C1051)),
      COUNTIFS('SUMMARY DATA'!$D:$D,$C1051,'SUMMARY DATA'!$B:$B,""RWS"")&lt;&gt;1
    ),
    """",
    IFERROR(TEXTJOIN(CHAR(10),TRUE,FILTER('SUMMARY DATA'!F:F,'SUMMARY DATA'!$D:$D=$C1051,'SUMMARY DATA'!$B:$B=""RWS"")),"""")
  )
)"),"")</f>
        <v/>
      </c>
      <c r="G1051" s="17" t="str">
        <f>IFERROR(__xludf.DUMMYFUNCTION("IFERROR(
  TEXTJOIN(CHAR(10),TRUE,FILTER('SUMMARY DATA'!G:G,'SUMMARY DATA'!$A:$A=$A1051,'SUMMARY DATA'!$C:$C=$B1051,'SUMMARY DATA'!$B:$B=""RWS"")),
  IF(
    OR(
      ISNUMBER(SEARCH(""CDM CASH DEPOSIT"",$C1051)),
      ISNUMBER(SEARCH(""CASH DEPOSIT"",$"&amp;"C1051)),
      COUNTIFS('SUMMARY DATA'!$D:$D,$C1051,'SUMMARY DATA'!$B:$B,""RWS"")&lt;&gt;1
    ),
    """",
    IFERROR(TEXTJOIN(CHAR(10),TRUE,FILTER('SUMMARY DATA'!G:G,'SUMMARY DATA'!$D:$D=$C1051,'SUMMARY DATA'!$B:$B=""RWS"")),"""")
  )
)"),"")</f>
        <v/>
      </c>
      <c r="H1051" s="18" t="str">
        <f>IFERROR(__xludf.DUMMYFUNCTION("IFERROR(
  TEXTJOIN(CHAR(10),TRUE,FILTER('SUMMARY DATA'!H:H,'SUMMARY DATA'!$A:$A=$A1051,'SUMMARY DATA'!$C:$C=$B1051,'SUMMARY DATA'!$B:$B=""RWS"",'SUMMARY DATA'!$H:$H=$D1051)),
  IF(
    OR(
      ISNUMBER(SEARCH(""CDM CASH DEPOSIT"",$C1051)),
      ISNUMB"&amp;"ER(SEARCH(""CASH DEPOSIT"",$C1051))
    ),
    """",
    IFERROR(TEXTJOIN(CHAR(10),TRUE,FILTER('SUMMARY DATA'!H:H,'SUMMARY DATA'!$D:$D=$C1051,'SUMMARY DATA'!$B:$B=""RWS"",'SUMMARY DATA'!$H:$H=$D1051)),"""")
  )
)"),"")</f>
        <v/>
      </c>
      <c r="I1051" s="18" t="str">
        <f>IFERROR(__xludf.DUMMYFUNCTION("IF(H1051="""","""",
SUM(ARRAYFORMULA(VALUE(SPLIT(H1051,CHAR(10)))))
)"),"")</f>
        <v/>
      </c>
      <c r="J1051" s="17" t="str">
        <f>IFERROR(__xludf.DUMMYFUNCTION("IFERROR(
  TEXTJOIN(CHAR(10),TRUE,FILTER('SUMMARY DATA'!I:I,'SUMMARY DATA'!$A:$A=$A1051,'SUMMARY DATA'!$C:$C=$B1051,'SUMMARY DATA'!$B:$B=""RWS"")),
  IF(
    OR(
      ISNUMBER(SEARCH(""CDM CASH DEPOSIT"",$C1051)),
      ISNUMBER(SEARCH(""CASH DEPOSIT"",$"&amp;"C1051)),
      COUNTIFS('SUMMARY DATA'!$D:$D,$C1051,'SUMMARY DATA'!$B:$B,""RWS"")&lt;&gt;1
    ),
    """",
    IFERROR(TEXTJOIN(CHAR(10),TRUE,FILTER('SUMMARY DATA'!I:I,'SUMMARY DATA'!$D:$D=$C1051,'SUMMARY DATA'!$B:$B=""RWS"")),"""")
  )
)"),"")</f>
        <v/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customHeight="1" spans="1:27">
      <c r="A1052" s="2"/>
      <c r="B1052" s="15"/>
      <c r="C1052" s="2"/>
      <c r="D1052" s="3"/>
      <c r="E1052" s="16" t="str">
        <f>IFERROR(__xludf.DUMMYFUNCTION("IFERROR(
  TEXTJOIN(CHAR(10),TRUE,FILTER('SUMMARY DATA'!E:E,'SUMMARY DATA'!$A:$A=$A1052,'SUMMARY DATA'!$C:$C=$B1052,'SUMMARY DATA'!$B:$B=""RWS"")),
  IF(
    OR(
      ISNUMBER(SEARCH(""CDM CASH DEPOSIT"",$C1052)),
      ISNUMBER(SEARCH(""CASH DEPOSIT"",$"&amp;"C1052)),
      COUNTIFS('SUMMARY DATA'!$D:$D,$C1052,'SUMMARY DATA'!$B:$B,""RWS"")&lt;&gt;1
    ),
    """",
    IFERROR(TEXTJOIN(CHAR(10),TRUE,FILTER('SUMMARY DATA'!E:E,'SUMMARY DATA'!$D:$D=$C1052,'SUMMARY DATA'!$B:$B=""RWS"")),"""")
  )
)"),"")</f>
        <v/>
      </c>
      <c r="F1052" s="17" t="str">
        <f>IFERROR(__xludf.DUMMYFUNCTION("IFERROR(
  TEXTJOIN(CHAR(10),TRUE,FILTER('SUMMARY DATA'!F:F,'SUMMARY DATA'!$A:$A=$A1052,'SUMMARY DATA'!$C:$C=$B1052,'SUMMARY DATA'!$B:$B=""RWS"")),
  IF(
    OR(
      ISNUMBER(SEARCH(""CDM CASH DEPOSIT"",$C1052)),
      ISNUMBER(SEARCH(""CASH DEPOSIT"",$"&amp;"C1052)),
      COUNTIFS('SUMMARY DATA'!$D:$D,$C1052,'SUMMARY DATA'!$B:$B,""RWS"")&lt;&gt;1
    ),
    """",
    IFERROR(TEXTJOIN(CHAR(10),TRUE,FILTER('SUMMARY DATA'!F:F,'SUMMARY DATA'!$D:$D=$C1052,'SUMMARY DATA'!$B:$B=""RWS"")),"""")
  )
)"),"")</f>
        <v/>
      </c>
      <c r="G1052" s="17" t="str">
        <f>IFERROR(__xludf.DUMMYFUNCTION("IFERROR(
  TEXTJOIN(CHAR(10),TRUE,FILTER('SUMMARY DATA'!G:G,'SUMMARY DATA'!$A:$A=$A1052,'SUMMARY DATA'!$C:$C=$B1052,'SUMMARY DATA'!$B:$B=""RWS"")),
  IF(
    OR(
      ISNUMBER(SEARCH(""CDM CASH DEPOSIT"",$C1052)),
      ISNUMBER(SEARCH(""CASH DEPOSIT"",$"&amp;"C1052)),
      COUNTIFS('SUMMARY DATA'!$D:$D,$C1052,'SUMMARY DATA'!$B:$B,""RWS"")&lt;&gt;1
    ),
    """",
    IFERROR(TEXTJOIN(CHAR(10),TRUE,FILTER('SUMMARY DATA'!G:G,'SUMMARY DATA'!$D:$D=$C1052,'SUMMARY DATA'!$B:$B=""RWS"")),"""")
  )
)"),"")</f>
        <v/>
      </c>
      <c r="H1052" s="18" t="str">
        <f>IFERROR(__xludf.DUMMYFUNCTION("IFERROR(
  TEXTJOIN(CHAR(10),TRUE,FILTER('SUMMARY DATA'!H:H,'SUMMARY DATA'!$A:$A=$A1052,'SUMMARY DATA'!$C:$C=$B1052,'SUMMARY DATA'!$B:$B=""RWS"",'SUMMARY DATA'!$H:$H=$D1052)),
  IF(
    OR(
      ISNUMBER(SEARCH(""CDM CASH DEPOSIT"",$C1052)),
      ISNUMB"&amp;"ER(SEARCH(""CASH DEPOSIT"",$C1052))
    ),
    """",
    IFERROR(TEXTJOIN(CHAR(10),TRUE,FILTER('SUMMARY DATA'!H:H,'SUMMARY DATA'!$D:$D=$C1052,'SUMMARY DATA'!$B:$B=""RWS"",'SUMMARY DATA'!$H:$H=$D1052)),"""")
  )
)"),"")</f>
        <v/>
      </c>
      <c r="I1052" s="18" t="str">
        <f>IFERROR(__xludf.DUMMYFUNCTION("IF(H1052="""","""",
SUM(ARRAYFORMULA(VALUE(SPLIT(H1052,CHAR(10)))))
)"),"")</f>
        <v/>
      </c>
      <c r="J1052" s="17" t="str">
        <f>IFERROR(__xludf.DUMMYFUNCTION("IFERROR(
  TEXTJOIN(CHAR(10),TRUE,FILTER('SUMMARY DATA'!I:I,'SUMMARY DATA'!$A:$A=$A1052,'SUMMARY DATA'!$C:$C=$B1052,'SUMMARY DATA'!$B:$B=""RWS"")),
  IF(
    OR(
      ISNUMBER(SEARCH(""CDM CASH DEPOSIT"",$C1052)),
      ISNUMBER(SEARCH(""CASH DEPOSIT"",$"&amp;"C1052)),
      COUNTIFS('SUMMARY DATA'!$D:$D,$C1052,'SUMMARY DATA'!$B:$B,""RWS"")&lt;&gt;1
    ),
    """",
    IFERROR(TEXTJOIN(CHAR(10),TRUE,FILTER('SUMMARY DATA'!I:I,'SUMMARY DATA'!$D:$D=$C1052,'SUMMARY DATA'!$B:$B=""RWS"")),"""")
  )
)"),"")</f>
        <v/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customHeight="1" spans="1:27">
      <c r="A1053" s="2"/>
      <c r="B1053" s="15"/>
      <c r="C1053" s="2"/>
      <c r="D1053" s="3"/>
      <c r="E1053" s="16" t="str">
        <f>IFERROR(__xludf.DUMMYFUNCTION("IFERROR(
  TEXTJOIN(CHAR(10),TRUE,FILTER('SUMMARY DATA'!E:E,'SUMMARY DATA'!$A:$A=$A1053,'SUMMARY DATA'!$C:$C=$B1053,'SUMMARY DATA'!$B:$B=""RWS"")),
  IF(
    OR(
      ISNUMBER(SEARCH(""CDM CASH DEPOSIT"",$C1053)),
      ISNUMBER(SEARCH(""CASH DEPOSIT"",$"&amp;"C1053)),
      COUNTIFS('SUMMARY DATA'!$D:$D,$C1053,'SUMMARY DATA'!$B:$B,""RWS"")&lt;&gt;1
    ),
    """",
    IFERROR(TEXTJOIN(CHAR(10),TRUE,FILTER('SUMMARY DATA'!E:E,'SUMMARY DATA'!$D:$D=$C1053,'SUMMARY DATA'!$B:$B=""RWS"")),"""")
  )
)"),"")</f>
        <v/>
      </c>
      <c r="F1053" s="17" t="str">
        <f>IFERROR(__xludf.DUMMYFUNCTION("IFERROR(
  TEXTJOIN(CHAR(10),TRUE,FILTER('SUMMARY DATA'!F:F,'SUMMARY DATA'!$A:$A=$A1053,'SUMMARY DATA'!$C:$C=$B1053,'SUMMARY DATA'!$B:$B=""RWS"")),
  IF(
    OR(
      ISNUMBER(SEARCH(""CDM CASH DEPOSIT"",$C1053)),
      ISNUMBER(SEARCH(""CASH DEPOSIT"",$"&amp;"C1053)),
      COUNTIFS('SUMMARY DATA'!$D:$D,$C1053,'SUMMARY DATA'!$B:$B,""RWS"")&lt;&gt;1
    ),
    """",
    IFERROR(TEXTJOIN(CHAR(10),TRUE,FILTER('SUMMARY DATA'!F:F,'SUMMARY DATA'!$D:$D=$C1053,'SUMMARY DATA'!$B:$B=""RWS"")),"""")
  )
)"),"")</f>
        <v/>
      </c>
      <c r="G1053" s="17" t="str">
        <f>IFERROR(__xludf.DUMMYFUNCTION("IFERROR(
  TEXTJOIN(CHAR(10),TRUE,FILTER('SUMMARY DATA'!G:G,'SUMMARY DATA'!$A:$A=$A1053,'SUMMARY DATA'!$C:$C=$B1053,'SUMMARY DATA'!$B:$B=""RWS"")),
  IF(
    OR(
      ISNUMBER(SEARCH(""CDM CASH DEPOSIT"",$C1053)),
      ISNUMBER(SEARCH(""CASH DEPOSIT"",$"&amp;"C1053)),
      COUNTIFS('SUMMARY DATA'!$D:$D,$C1053,'SUMMARY DATA'!$B:$B,""RWS"")&lt;&gt;1
    ),
    """",
    IFERROR(TEXTJOIN(CHAR(10),TRUE,FILTER('SUMMARY DATA'!G:G,'SUMMARY DATA'!$D:$D=$C1053,'SUMMARY DATA'!$B:$B=""RWS"")),"""")
  )
)"),"")</f>
        <v/>
      </c>
      <c r="H1053" s="18" t="str">
        <f>IFERROR(__xludf.DUMMYFUNCTION("IFERROR(
  TEXTJOIN(CHAR(10),TRUE,FILTER('SUMMARY DATA'!H:H,'SUMMARY DATA'!$A:$A=$A1053,'SUMMARY DATA'!$C:$C=$B1053,'SUMMARY DATA'!$B:$B=""RWS"",'SUMMARY DATA'!$H:$H=$D1053)),
  IF(
    OR(
      ISNUMBER(SEARCH(""CDM CASH DEPOSIT"",$C1053)),
      ISNUMB"&amp;"ER(SEARCH(""CASH DEPOSIT"",$C1053))
    ),
    """",
    IFERROR(TEXTJOIN(CHAR(10),TRUE,FILTER('SUMMARY DATA'!H:H,'SUMMARY DATA'!$D:$D=$C1053,'SUMMARY DATA'!$B:$B=""RWS"",'SUMMARY DATA'!$H:$H=$D1053)),"""")
  )
)"),"")</f>
        <v/>
      </c>
      <c r="I1053" s="18" t="str">
        <f>IFERROR(__xludf.DUMMYFUNCTION("IF(H1053="""","""",
SUM(ARRAYFORMULA(VALUE(SPLIT(H1053,CHAR(10)))))
)"),"")</f>
        <v/>
      </c>
      <c r="J1053" s="17" t="str">
        <f>IFERROR(__xludf.DUMMYFUNCTION("IFERROR(
  TEXTJOIN(CHAR(10),TRUE,FILTER('SUMMARY DATA'!I:I,'SUMMARY DATA'!$A:$A=$A1053,'SUMMARY DATA'!$C:$C=$B1053,'SUMMARY DATA'!$B:$B=""RWS"")),
  IF(
    OR(
      ISNUMBER(SEARCH(""CDM CASH DEPOSIT"",$C1053)),
      ISNUMBER(SEARCH(""CASH DEPOSIT"",$"&amp;"C1053)),
      COUNTIFS('SUMMARY DATA'!$D:$D,$C1053,'SUMMARY DATA'!$B:$B,""RWS"")&lt;&gt;1
    ),
    """",
    IFERROR(TEXTJOIN(CHAR(10),TRUE,FILTER('SUMMARY DATA'!I:I,'SUMMARY DATA'!$D:$D=$C1053,'SUMMARY DATA'!$B:$B=""RWS"")),"""")
  )
)"),"")</f>
        <v/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customHeight="1" spans="1:27">
      <c r="A1054" s="2"/>
      <c r="B1054" s="15"/>
      <c r="C1054" s="2"/>
      <c r="D1054" s="3"/>
      <c r="E1054" s="16" t="str">
        <f>IFERROR(__xludf.DUMMYFUNCTION("IFERROR(
  TEXTJOIN(CHAR(10),TRUE,FILTER('SUMMARY DATA'!E:E,'SUMMARY DATA'!$A:$A=$A1054,'SUMMARY DATA'!$C:$C=$B1054,'SUMMARY DATA'!$B:$B=""RWS"")),
  IF(
    OR(
      ISNUMBER(SEARCH(""CDM CASH DEPOSIT"",$C1054)),
      ISNUMBER(SEARCH(""CASH DEPOSIT"",$"&amp;"C1054)),
      COUNTIFS('SUMMARY DATA'!$D:$D,$C1054,'SUMMARY DATA'!$B:$B,""RWS"")&lt;&gt;1
    ),
    """",
    IFERROR(TEXTJOIN(CHAR(10),TRUE,FILTER('SUMMARY DATA'!E:E,'SUMMARY DATA'!$D:$D=$C1054,'SUMMARY DATA'!$B:$B=""RWS"")),"""")
  )
)"),"")</f>
        <v/>
      </c>
      <c r="F1054" s="17" t="str">
        <f>IFERROR(__xludf.DUMMYFUNCTION("IFERROR(
  TEXTJOIN(CHAR(10),TRUE,FILTER('SUMMARY DATA'!F:F,'SUMMARY DATA'!$A:$A=$A1054,'SUMMARY DATA'!$C:$C=$B1054,'SUMMARY DATA'!$B:$B=""RWS"")),
  IF(
    OR(
      ISNUMBER(SEARCH(""CDM CASH DEPOSIT"",$C1054)),
      ISNUMBER(SEARCH(""CASH DEPOSIT"",$"&amp;"C1054)),
      COUNTIFS('SUMMARY DATA'!$D:$D,$C1054,'SUMMARY DATA'!$B:$B,""RWS"")&lt;&gt;1
    ),
    """",
    IFERROR(TEXTJOIN(CHAR(10),TRUE,FILTER('SUMMARY DATA'!F:F,'SUMMARY DATA'!$D:$D=$C1054,'SUMMARY DATA'!$B:$B=""RWS"")),"""")
  )
)"),"")</f>
        <v/>
      </c>
      <c r="G1054" s="17" t="str">
        <f>IFERROR(__xludf.DUMMYFUNCTION("IFERROR(
  TEXTJOIN(CHAR(10),TRUE,FILTER('SUMMARY DATA'!G:G,'SUMMARY DATA'!$A:$A=$A1054,'SUMMARY DATA'!$C:$C=$B1054,'SUMMARY DATA'!$B:$B=""RWS"")),
  IF(
    OR(
      ISNUMBER(SEARCH(""CDM CASH DEPOSIT"",$C1054)),
      ISNUMBER(SEARCH(""CASH DEPOSIT"",$"&amp;"C1054)),
      COUNTIFS('SUMMARY DATA'!$D:$D,$C1054,'SUMMARY DATA'!$B:$B,""RWS"")&lt;&gt;1
    ),
    """",
    IFERROR(TEXTJOIN(CHAR(10),TRUE,FILTER('SUMMARY DATA'!G:G,'SUMMARY DATA'!$D:$D=$C1054,'SUMMARY DATA'!$B:$B=""RWS"")),"""")
  )
)"),"")</f>
        <v/>
      </c>
      <c r="H1054" s="18" t="str">
        <f>IFERROR(__xludf.DUMMYFUNCTION("IFERROR(
  TEXTJOIN(CHAR(10),TRUE,FILTER('SUMMARY DATA'!H:H,'SUMMARY DATA'!$A:$A=$A1054,'SUMMARY DATA'!$C:$C=$B1054,'SUMMARY DATA'!$B:$B=""RWS"",'SUMMARY DATA'!$H:$H=$D1054)),
  IF(
    OR(
      ISNUMBER(SEARCH(""CDM CASH DEPOSIT"",$C1054)),
      ISNUMB"&amp;"ER(SEARCH(""CASH DEPOSIT"",$C1054))
    ),
    """",
    IFERROR(TEXTJOIN(CHAR(10),TRUE,FILTER('SUMMARY DATA'!H:H,'SUMMARY DATA'!$D:$D=$C1054,'SUMMARY DATA'!$B:$B=""RWS"",'SUMMARY DATA'!$H:$H=$D1054)),"""")
  )
)"),"")</f>
        <v/>
      </c>
      <c r="I1054" s="18" t="str">
        <f>IFERROR(__xludf.DUMMYFUNCTION("IF(H1054="""","""",
SUM(ARRAYFORMULA(VALUE(SPLIT(H1054,CHAR(10)))))
)"),"")</f>
        <v/>
      </c>
      <c r="J1054" s="17" t="str">
        <f>IFERROR(__xludf.DUMMYFUNCTION("IFERROR(
  TEXTJOIN(CHAR(10),TRUE,FILTER('SUMMARY DATA'!I:I,'SUMMARY DATA'!$A:$A=$A1054,'SUMMARY DATA'!$C:$C=$B1054,'SUMMARY DATA'!$B:$B=""RWS"")),
  IF(
    OR(
      ISNUMBER(SEARCH(""CDM CASH DEPOSIT"",$C1054)),
      ISNUMBER(SEARCH(""CASH DEPOSIT"",$"&amp;"C1054)),
      COUNTIFS('SUMMARY DATA'!$D:$D,$C1054,'SUMMARY DATA'!$B:$B,""RWS"")&lt;&gt;1
    ),
    """",
    IFERROR(TEXTJOIN(CHAR(10),TRUE,FILTER('SUMMARY DATA'!I:I,'SUMMARY DATA'!$D:$D=$C1054,'SUMMARY DATA'!$B:$B=""RWS"")),"""")
  )
)"),"")</f>
        <v/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customHeight="1" spans="1:27">
      <c r="A1055" s="2"/>
      <c r="B1055" s="15"/>
      <c r="C1055" s="2"/>
      <c r="D1055" s="3"/>
      <c r="E1055" s="16" t="str">
        <f>IFERROR(__xludf.DUMMYFUNCTION("IFERROR(
  TEXTJOIN(CHAR(10),TRUE,FILTER('SUMMARY DATA'!E:E,'SUMMARY DATA'!$A:$A=$A1055,'SUMMARY DATA'!$C:$C=$B1055,'SUMMARY DATA'!$B:$B=""RWS"")),
  IF(
    OR(
      ISNUMBER(SEARCH(""CDM CASH DEPOSIT"",$C1055)),
      ISNUMBER(SEARCH(""CASH DEPOSIT"",$"&amp;"C1055)),
      COUNTIFS('SUMMARY DATA'!$D:$D,$C1055,'SUMMARY DATA'!$B:$B,""RWS"")&lt;&gt;1
    ),
    """",
    IFERROR(TEXTJOIN(CHAR(10),TRUE,FILTER('SUMMARY DATA'!E:E,'SUMMARY DATA'!$D:$D=$C1055,'SUMMARY DATA'!$B:$B=""RWS"")),"""")
  )
)"),"")</f>
        <v/>
      </c>
      <c r="F1055" s="17" t="str">
        <f>IFERROR(__xludf.DUMMYFUNCTION("IFERROR(
  TEXTJOIN(CHAR(10),TRUE,FILTER('SUMMARY DATA'!F:F,'SUMMARY DATA'!$A:$A=$A1055,'SUMMARY DATA'!$C:$C=$B1055,'SUMMARY DATA'!$B:$B=""RWS"")),
  IF(
    OR(
      ISNUMBER(SEARCH(""CDM CASH DEPOSIT"",$C1055)),
      ISNUMBER(SEARCH(""CASH DEPOSIT"",$"&amp;"C1055)),
      COUNTIFS('SUMMARY DATA'!$D:$D,$C1055,'SUMMARY DATA'!$B:$B,""RWS"")&lt;&gt;1
    ),
    """",
    IFERROR(TEXTJOIN(CHAR(10),TRUE,FILTER('SUMMARY DATA'!F:F,'SUMMARY DATA'!$D:$D=$C1055,'SUMMARY DATA'!$B:$B=""RWS"")),"""")
  )
)"),"")</f>
        <v/>
      </c>
      <c r="G1055" s="17" t="str">
        <f>IFERROR(__xludf.DUMMYFUNCTION("IFERROR(
  TEXTJOIN(CHAR(10),TRUE,FILTER('SUMMARY DATA'!G:G,'SUMMARY DATA'!$A:$A=$A1055,'SUMMARY DATA'!$C:$C=$B1055,'SUMMARY DATA'!$B:$B=""RWS"")),
  IF(
    OR(
      ISNUMBER(SEARCH(""CDM CASH DEPOSIT"",$C1055)),
      ISNUMBER(SEARCH(""CASH DEPOSIT"",$"&amp;"C1055)),
      COUNTIFS('SUMMARY DATA'!$D:$D,$C1055,'SUMMARY DATA'!$B:$B,""RWS"")&lt;&gt;1
    ),
    """",
    IFERROR(TEXTJOIN(CHAR(10),TRUE,FILTER('SUMMARY DATA'!G:G,'SUMMARY DATA'!$D:$D=$C1055,'SUMMARY DATA'!$B:$B=""RWS"")),"""")
  )
)"),"")</f>
        <v/>
      </c>
      <c r="H1055" s="18" t="str">
        <f>IFERROR(__xludf.DUMMYFUNCTION("IFERROR(
  TEXTJOIN(CHAR(10),TRUE,FILTER('SUMMARY DATA'!H:H,'SUMMARY DATA'!$A:$A=$A1055,'SUMMARY DATA'!$C:$C=$B1055,'SUMMARY DATA'!$B:$B=""RWS"",'SUMMARY DATA'!$H:$H=$D1055)),
  IF(
    OR(
      ISNUMBER(SEARCH(""CDM CASH DEPOSIT"",$C1055)),
      ISNUMB"&amp;"ER(SEARCH(""CASH DEPOSIT"",$C1055))
    ),
    """",
    IFERROR(TEXTJOIN(CHAR(10),TRUE,FILTER('SUMMARY DATA'!H:H,'SUMMARY DATA'!$D:$D=$C1055,'SUMMARY DATA'!$B:$B=""RWS"",'SUMMARY DATA'!$H:$H=$D1055)),"""")
  )
)"),"")</f>
        <v/>
      </c>
      <c r="I1055" s="18" t="str">
        <f>IFERROR(__xludf.DUMMYFUNCTION("IF(H1055="""","""",
SUM(ARRAYFORMULA(VALUE(SPLIT(H1055,CHAR(10)))))
)"),"")</f>
        <v/>
      </c>
      <c r="J1055" s="17" t="str">
        <f>IFERROR(__xludf.DUMMYFUNCTION("IFERROR(
  TEXTJOIN(CHAR(10),TRUE,FILTER('SUMMARY DATA'!I:I,'SUMMARY DATA'!$A:$A=$A1055,'SUMMARY DATA'!$C:$C=$B1055,'SUMMARY DATA'!$B:$B=""RWS"")),
  IF(
    OR(
      ISNUMBER(SEARCH(""CDM CASH DEPOSIT"",$C1055)),
      ISNUMBER(SEARCH(""CASH DEPOSIT"",$"&amp;"C1055)),
      COUNTIFS('SUMMARY DATA'!$D:$D,$C1055,'SUMMARY DATA'!$B:$B,""RWS"")&lt;&gt;1
    ),
    """",
    IFERROR(TEXTJOIN(CHAR(10),TRUE,FILTER('SUMMARY DATA'!I:I,'SUMMARY DATA'!$D:$D=$C1055,'SUMMARY DATA'!$B:$B=""RWS"")),"""")
  )
)"),"")</f>
        <v/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customHeight="1" spans="1:27">
      <c r="A1056" s="2"/>
      <c r="B1056" s="15"/>
      <c r="C1056" s="2"/>
      <c r="D1056" s="3"/>
      <c r="E1056" s="16" t="str">
        <f>IFERROR(__xludf.DUMMYFUNCTION("IFERROR(
  TEXTJOIN(CHAR(10),TRUE,FILTER('SUMMARY DATA'!E:E,'SUMMARY DATA'!$A:$A=$A1056,'SUMMARY DATA'!$C:$C=$B1056,'SUMMARY DATA'!$B:$B=""RWS"")),
  IF(
    OR(
      ISNUMBER(SEARCH(""CDM CASH DEPOSIT"",$C1056)),
      ISNUMBER(SEARCH(""CASH DEPOSIT"",$"&amp;"C1056)),
      COUNTIFS('SUMMARY DATA'!$D:$D,$C1056,'SUMMARY DATA'!$B:$B,""RWS"")&lt;&gt;1
    ),
    """",
    IFERROR(TEXTJOIN(CHAR(10),TRUE,FILTER('SUMMARY DATA'!E:E,'SUMMARY DATA'!$D:$D=$C1056,'SUMMARY DATA'!$B:$B=""RWS"")),"""")
  )
)"),"")</f>
        <v/>
      </c>
      <c r="F1056" s="17" t="str">
        <f>IFERROR(__xludf.DUMMYFUNCTION("IFERROR(
  TEXTJOIN(CHAR(10),TRUE,FILTER('SUMMARY DATA'!F:F,'SUMMARY DATA'!$A:$A=$A1056,'SUMMARY DATA'!$C:$C=$B1056,'SUMMARY DATA'!$B:$B=""RWS"")),
  IF(
    OR(
      ISNUMBER(SEARCH(""CDM CASH DEPOSIT"",$C1056)),
      ISNUMBER(SEARCH(""CASH DEPOSIT"",$"&amp;"C1056)),
      COUNTIFS('SUMMARY DATA'!$D:$D,$C1056,'SUMMARY DATA'!$B:$B,""RWS"")&lt;&gt;1
    ),
    """",
    IFERROR(TEXTJOIN(CHAR(10),TRUE,FILTER('SUMMARY DATA'!F:F,'SUMMARY DATA'!$D:$D=$C1056,'SUMMARY DATA'!$B:$B=""RWS"")),"""")
  )
)"),"")</f>
        <v/>
      </c>
      <c r="G1056" s="17" t="str">
        <f>IFERROR(__xludf.DUMMYFUNCTION("IFERROR(
  TEXTJOIN(CHAR(10),TRUE,FILTER('SUMMARY DATA'!G:G,'SUMMARY DATA'!$A:$A=$A1056,'SUMMARY DATA'!$C:$C=$B1056,'SUMMARY DATA'!$B:$B=""RWS"")),
  IF(
    OR(
      ISNUMBER(SEARCH(""CDM CASH DEPOSIT"",$C1056)),
      ISNUMBER(SEARCH(""CASH DEPOSIT"",$"&amp;"C1056)),
      COUNTIFS('SUMMARY DATA'!$D:$D,$C1056,'SUMMARY DATA'!$B:$B,""RWS"")&lt;&gt;1
    ),
    """",
    IFERROR(TEXTJOIN(CHAR(10),TRUE,FILTER('SUMMARY DATA'!G:G,'SUMMARY DATA'!$D:$D=$C1056,'SUMMARY DATA'!$B:$B=""RWS"")),"""")
  )
)"),"")</f>
        <v/>
      </c>
      <c r="H1056" s="18" t="str">
        <f>IFERROR(__xludf.DUMMYFUNCTION("IFERROR(
  TEXTJOIN(CHAR(10),TRUE,FILTER('SUMMARY DATA'!H:H,'SUMMARY DATA'!$A:$A=$A1056,'SUMMARY DATA'!$C:$C=$B1056,'SUMMARY DATA'!$B:$B=""RWS"",'SUMMARY DATA'!$H:$H=$D1056)),
  IF(
    OR(
      ISNUMBER(SEARCH(""CDM CASH DEPOSIT"",$C1056)),
      ISNUMB"&amp;"ER(SEARCH(""CASH DEPOSIT"",$C1056))
    ),
    """",
    IFERROR(TEXTJOIN(CHAR(10),TRUE,FILTER('SUMMARY DATA'!H:H,'SUMMARY DATA'!$D:$D=$C1056,'SUMMARY DATA'!$B:$B=""RWS"",'SUMMARY DATA'!$H:$H=$D1056)),"""")
  )
)"),"")</f>
        <v/>
      </c>
      <c r="I1056" s="18" t="str">
        <f>IFERROR(__xludf.DUMMYFUNCTION("IF(H1056="""","""",
SUM(ARRAYFORMULA(VALUE(SPLIT(H1056,CHAR(10)))))
)"),"")</f>
        <v/>
      </c>
      <c r="J1056" s="17" t="str">
        <f>IFERROR(__xludf.DUMMYFUNCTION("IFERROR(
  TEXTJOIN(CHAR(10),TRUE,FILTER('SUMMARY DATA'!I:I,'SUMMARY DATA'!$A:$A=$A1056,'SUMMARY DATA'!$C:$C=$B1056,'SUMMARY DATA'!$B:$B=""RWS"")),
  IF(
    OR(
      ISNUMBER(SEARCH(""CDM CASH DEPOSIT"",$C1056)),
      ISNUMBER(SEARCH(""CASH DEPOSIT"",$"&amp;"C1056)),
      COUNTIFS('SUMMARY DATA'!$D:$D,$C1056,'SUMMARY DATA'!$B:$B,""RWS"")&lt;&gt;1
    ),
    """",
    IFERROR(TEXTJOIN(CHAR(10),TRUE,FILTER('SUMMARY DATA'!I:I,'SUMMARY DATA'!$D:$D=$C1056,'SUMMARY DATA'!$B:$B=""RWS"")),"""")
  )
)"),"")</f>
        <v/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customHeight="1" spans="1:27">
      <c r="A1057" s="2"/>
      <c r="B1057" s="15"/>
      <c r="C1057" s="2"/>
      <c r="D1057" s="3"/>
      <c r="E1057" s="16" t="str">
        <f>IFERROR(__xludf.DUMMYFUNCTION("IFERROR(
  TEXTJOIN(CHAR(10),TRUE,FILTER('SUMMARY DATA'!E:E,'SUMMARY DATA'!$A:$A=$A1057,'SUMMARY DATA'!$C:$C=$B1057,'SUMMARY DATA'!$B:$B=""RWS"")),
  IF(
    OR(
      ISNUMBER(SEARCH(""CDM CASH DEPOSIT"",$C1057)),
      ISNUMBER(SEARCH(""CASH DEPOSIT"",$"&amp;"C1057)),
      COUNTIFS('SUMMARY DATA'!$D:$D,$C1057,'SUMMARY DATA'!$B:$B,""RWS"")&lt;&gt;1
    ),
    """",
    IFERROR(TEXTJOIN(CHAR(10),TRUE,FILTER('SUMMARY DATA'!E:E,'SUMMARY DATA'!$D:$D=$C1057,'SUMMARY DATA'!$B:$B=""RWS"")),"""")
  )
)"),"")</f>
        <v/>
      </c>
      <c r="F1057" s="17" t="str">
        <f>IFERROR(__xludf.DUMMYFUNCTION("IFERROR(
  TEXTJOIN(CHAR(10),TRUE,FILTER('SUMMARY DATA'!F:F,'SUMMARY DATA'!$A:$A=$A1057,'SUMMARY DATA'!$C:$C=$B1057,'SUMMARY DATA'!$B:$B=""RWS"")),
  IF(
    OR(
      ISNUMBER(SEARCH(""CDM CASH DEPOSIT"",$C1057)),
      ISNUMBER(SEARCH(""CASH DEPOSIT"",$"&amp;"C1057)),
      COUNTIFS('SUMMARY DATA'!$D:$D,$C1057,'SUMMARY DATA'!$B:$B,""RWS"")&lt;&gt;1
    ),
    """",
    IFERROR(TEXTJOIN(CHAR(10),TRUE,FILTER('SUMMARY DATA'!F:F,'SUMMARY DATA'!$D:$D=$C1057,'SUMMARY DATA'!$B:$B=""RWS"")),"""")
  )
)"),"")</f>
        <v/>
      </c>
      <c r="G1057" s="17" t="str">
        <f>IFERROR(__xludf.DUMMYFUNCTION("IFERROR(
  TEXTJOIN(CHAR(10),TRUE,FILTER('SUMMARY DATA'!G:G,'SUMMARY DATA'!$A:$A=$A1057,'SUMMARY DATA'!$C:$C=$B1057,'SUMMARY DATA'!$B:$B=""RWS"")),
  IF(
    OR(
      ISNUMBER(SEARCH(""CDM CASH DEPOSIT"",$C1057)),
      ISNUMBER(SEARCH(""CASH DEPOSIT"",$"&amp;"C1057)),
      COUNTIFS('SUMMARY DATA'!$D:$D,$C1057,'SUMMARY DATA'!$B:$B,""RWS"")&lt;&gt;1
    ),
    """",
    IFERROR(TEXTJOIN(CHAR(10),TRUE,FILTER('SUMMARY DATA'!G:G,'SUMMARY DATA'!$D:$D=$C1057,'SUMMARY DATA'!$B:$B=""RWS"")),"""")
  )
)"),"")</f>
        <v/>
      </c>
      <c r="H1057" s="18" t="str">
        <f>IFERROR(__xludf.DUMMYFUNCTION("IFERROR(
  TEXTJOIN(CHAR(10),TRUE,FILTER('SUMMARY DATA'!H:H,'SUMMARY DATA'!$A:$A=$A1057,'SUMMARY DATA'!$C:$C=$B1057,'SUMMARY DATA'!$B:$B=""RWS"",'SUMMARY DATA'!$H:$H=$D1057)),
  IF(
    OR(
      ISNUMBER(SEARCH(""CDM CASH DEPOSIT"",$C1057)),
      ISNUMB"&amp;"ER(SEARCH(""CASH DEPOSIT"",$C1057))
    ),
    """",
    IFERROR(TEXTJOIN(CHAR(10),TRUE,FILTER('SUMMARY DATA'!H:H,'SUMMARY DATA'!$D:$D=$C1057,'SUMMARY DATA'!$B:$B=""RWS"",'SUMMARY DATA'!$H:$H=$D1057)),"""")
  )
)"),"")</f>
        <v/>
      </c>
      <c r="I1057" s="18" t="str">
        <f>IFERROR(__xludf.DUMMYFUNCTION("IF(H1057="""","""",
SUM(ARRAYFORMULA(VALUE(SPLIT(H1057,CHAR(10)))))
)"),"")</f>
        <v/>
      </c>
      <c r="J1057" s="17" t="str">
        <f>IFERROR(__xludf.DUMMYFUNCTION("IFERROR(
  TEXTJOIN(CHAR(10),TRUE,FILTER('SUMMARY DATA'!I:I,'SUMMARY DATA'!$A:$A=$A1057,'SUMMARY DATA'!$C:$C=$B1057,'SUMMARY DATA'!$B:$B=""RWS"")),
  IF(
    OR(
      ISNUMBER(SEARCH(""CDM CASH DEPOSIT"",$C1057)),
      ISNUMBER(SEARCH(""CASH DEPOSIT"",$"&amp;"C1057)),
      COUNTIFS('SUMMARY DATA'!$D:$D,$C1057,'SUMMARY DATA'!$B:$B,""RWS"")&lt;&gt;1
    ),
    """",
    IFERROR(TEXTJOIN(CHAR(10),TRUE,FILTER('SUMMARY DATA'!I:I,'SUMMARY DATA'!$D:$D=$C1057,'SUMMARY DATA'!$B:$B=""RWS"")),"""")
  )
)"),"")</f>
        <v/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customHeight="1" spans="1:27">
      <c r="A1058" s="2"/>
      <c r="B1058" s="15"/>
      <c r="C1058" s="2"/>
      <c r="D1058" s="3"/>
      <c r="E1058" s="16" t="str">
        <f>IFERROR(__xludf.DUMMYFUNCTION("IFERROR(
  TEXTJOIN(CHAR(10),TRUE,FILTER('SUMMARY DATA'!E:E,'SUMMARY DATA'!$A:$A=$A1058,'SUMMARY DATA'!$C:$C=$B1058,'SUMMARY DATA'!$B:$B=""RWS"")),
  IF(
    OR(
      ISNUMBER(SEARCH(""CDM CASH DEPOSIT"",$C1058)),
      ISNUMBER(SEARCH(""CASH DEPOSIT"",$"&amp;"C1058)),
      COUNTIFS('SUMMARY DATA'!$D:$D,$C1058,'SUMMARY DATA'!$B:$B,""RWS"")&lt;&gt;1
    ),
    """",
    IFERROR(TEXTJOIN(CHAR(10),TRUE,FILTER('SUMMARY DATA'!E:E,'SUMMARY DATA'!$D:$D=$C1058,'SUMMARY DATA'!$B:$B=""RWS"")),"""")
  )
)"),"")</f>
        <v/>
      </c>
      <c r="F1058" s="17" t="str">
        <f>IFERROR(__xludf.DUMMYFUNCTION("IFERROR(
  TEXTJOIN(CHAR(10),TRUE,FILTER('SUMMARY DATA'!F:F,'SUMMARY DATA'!$A:$A=$A1058,'SUMMARY DATA'!$C:$C=$B1058,'SUMMARY DATA'!$B:$B=""RWS"")),
  IF(
    OR(
      ISNUMBER(SEARCH(""CDM CASH DEPOSIT"",$C1058)),
      ISNUMBER(SEARCH(""CASH DEPOSIT"",$"&amp;"C1058)),
      COUNTIFS('SUMMARY DATA'!$D:$D,$C1058,'SUMMARY DATA'!$B:$B,""RWS"")&lt;&gt;1
    ),
    """",
    IFERROR(TEXTJOIN(CHAR(10),TRUE,FILTER('SUMMARY DATA'!F:F,'SUMMARY DATA'!$D:$D=$C1058,'SUMMARY DATA'!$B:$B=""RWS"")),"""")
  )
)"),"")</f>
        <v/>
      </c>
      <c r="G1058" s="17" t="str">
        <f>IFERROR(__xludf.DUMMYFUNCTION("IFERROR(
  TEXTJOIN(CHAR(10),TRUE,FILTER('SUMMARY DATA'!G:G,'SUMMARY DATA'!$A:$A=$A1058,'SUMMARY DATA'!$C:$C=$B1058,'SUMMARY DATA'!$B:$B=""RWS"")),
  IF(
    OR(
      ISNUMBER(SEARCH(""CDM CASH DEPOSIT"",$C1058)),
      ISNUMBER(SEARCH(""CASH DEPOSIT"",$"&amp;"C1058)),
      COUNTIFS('SUMMARY DATA'!$D:$D,$C1058,'SUMMARY DATA'!$B:$B,""RWS"")&lt;&gt;1
    ),
    """",
    IFERROR(TEXTJOIN(CHAR(10),TRUE,FILTER('SUMMARY DATA'!G:G,'SUMMARY DATA'!$D:$D=$C1058,'SUMMARY DATA'!$B:$B=""RWS"")),"""")
  )
)"),"")</f>
        <v/>
      </c>
      <c r="H1058" s="18" t="str">
        <f>IFERROR(__xludf.DUMMYFUNCTION("IFERROR(
  TEXTJOIN(CHAR(10),TRUE,FILTER('SUMMARY DATA'!H:H,'SUMMARY DATA'!$A:$A=$A1058,'SUMMARY DATA'!$C:$C=$B1058,'SUMMARY DATA'!$B:$B=""RWS"",'SUMMARY DATA'!$H:$H=$D1058)),
  IF(
    OR(
      ISNUMBER(SEARCH(""CDM CASH DEPOSIT"",$C1058)),
      ISNUMB"&amp;"ER(SEARCH(""CASH DEPOSIT"",$C1058))
    ),
    """",
    IFERROR(TEXTJOIN(CHAR(10),TRUE,FILTER('SUMMARY DATA'!H:H,'SUMMARY DATA'!$D:$D=$C1058,'SUMMARY DATA'!$B:$B=""RWS"",'SUMMARY DATA'!$H:$H=$D1058)),"""")
  )
)"),"")</f>
        <v/>
      </c>
      <c r="I1058" s="18" t="str">
        <f>IFERROR(__xludf.DUMMYFUNCTION("IF(H1058="""","""",
SUM(ARRAYFORMULA(VALUE(SPLIT(H1058,CHAR(10)))))
)"),"")</f>
        <v/>
      </c>
      <c r="J1058" s="17" t="str">
        <f>IFERROR(__xludf.DUMMYFUNCTION("IFERROR(
  TEXTJOIN(CHAR(10),TRUE,FILTER('SUMMARY DATA'!I:I,'SUMMARY DATA'!$A:$A=$A1058,'SUMMARY DATA'!$C:$C=$B1058,'SUMMARY DATA'!$B:$B=""RWS"")),
  IF(
    OR(
      ISNUMBER(SEARCH(""CDM CASH DEPOSIT"",$C1058)),
      ISNUMBER(SEARCH(""CASH DEPOSIT"",$"&amp;"C1058)),
      COUNTIFS('SUMMARY DATA'!$D:$D,$C1058,'SUMMARY DATA'!$B:$B,""RWS"")&lt;&gt;1
    ),
    """",
    IFERROR(TEXTJOIN(CHAR(10),TRUE,FILTER('SUMMARY DATA'!I:I,'SUMMARY DATA'!$D:$D=$C1058,'SUMMARY DATA'!$B:$B=""RWS"")),"""")
  )
)"),"")</f>
        <v/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customHeight="1" spans="1:27">
      <c r="A1059" s="2"/>
      <c r="B1059" s="15"/>
      <c r="C1059" s="2"/>
      <c r="D1059" s="3"/>
      <c r="E1059" s="16" t="str">
        <f>IFERROR(__xludf.DUMMYFUNCTION("IFERROR(
  TEXTJOIN(CHAR(10),TRUE,FILTER('SUMMARY DATA'!E:E,'SUMMARY DATA'!$A:$A=$A1059,'SUMMARY DATA'!$C:$C=$B1059,'SUMMARY DATA'!$B:$B=""RWS"")),
  IF(
    OR(
      ISNUMBER(SEARCH(""CDM CASH DEPOSIT"",$C1059)),
      ISNUMBER(SEARCH(""CASH DEPOSIT"",$"&amp;"C1059)),
      COUNTIFS('SUMMARY DATA'!$D:$D,$C1059,'SUMMARY DATA'!$B:$B,""RWS"")&lt;&gt;1
    ),
    """",
    IFERROR(TEXTJOIN(CHAR(10),TRUE,FILTER('SUMMARY DATA'!E:E,'SUMMARY DATA'!$D:$D=$C1059,'SUMMARY DATA'!$B:$B=""RWS"")),"""")
  )
)"),"")</f>
        <v/>
      </c>
      <c r="F1059" s="17" t="str">
        <f>IFERROR(__xludf.DUMMYFUNCTION("IFERROR(
  TEXTJOIN(CHAR(10),TRUE,FILTER('SUMMARY DATA'!F:F,'SUMMARY DATA'!$A:$A=$A1059,'SUMMARY DATA'!$C:$C=$B1059,'SUMMARY DATA'!$B:$B=""RWS"")),
  IF(
    OR(
      ISNUMBER(SEARCH(""CDM CASH DEPOSIT"",$C1059)),
      ISNUMBER(SEARCH(""CASH DEPOSIT"",$"&amp;"C1059)),
      COUNTIFS('SUMMARY DATA'!$D:$D,$C1059,'SUMMARY DATA'!$B:$B,""RWS"")&lt;&gt;1
    ),
    """",
    IFERROR(TEXTJOIN(CHAR(10),TRUE,FILTER('SUMMARY DATA'!F:F,'SUMMARY DATA'!$D:$D=$C1059,'SUMMARY DATA'!$B:$B=""RWS"")),"""")
  )
)"),"")</f>
        <v/>
      </c>
      <c r="G1059" s="17" t="str">
        <f>IFERROR(__xludf.DUMMYFUNCTION("IFERROR(
  TEXTJOIN(CHAR(10),TRUE,FILTER('SUMMARY DATA'!G:G,'SUMMARY DATA'!$A:$A=$A1059,'SUMMARY DATA'!$C:$C=$B1059,'SUMMARY DATA'!$B:$B=""RWS"")),
  IF(
    OR(
      ISNUMBER(SEARCH(""CDM CASH DEPOSIT"",$C1059)),
      ISNUMBER(SEARCH(""CASH DEPOSIT"",$"&amp;"C1059)),
      COUNTIFS('SUMMARY DATA'!$D:$D,$C1059,'SUMMARY DATA'!$B:$B,""RWS"")&lt;&gt;1
    ),
    """",
    IFERROR(TEXTJOIN(CHAR(10),TRUE,FILTER('SUMMARY DATA'!G:G,'SUMMARY DATA'!$D:$D=$C1059,'SUMMARY DATA'!$B:$B=""RWS"")),"""")
  )
)"),"")</f>
        <v/>
      </c>
      <c r="H1059" s="18" t="str">
        <f>IFERROR(__xludf.DUMMYFUNCTION("IFERROR(
  TEXTJOIN(CHAR(10),TRUE,FILTER('SUMMARY DATA'!H:H,'SUMMARY DATA'!$A:$A=$A1059,'SUMMARY DATA'!$C:$C=$B1059,'SUMMARY DATA'!$B:$B=""RWS"",'SUMMARY DATA'!$H:$H=$D1059)),
  IF(
    OR(
      ISNUMBER(SEARCH(""CDM CASH DEPOSIT"",$C1059)),
      ISNUMB"&amp;"ER(SEARCH(""CASH DEPOSIT"",$C1059))
    ),
    """",
    IFERROR(TEXTJOIN(CHAR(10),TRUE,FILTER('SUMMARY DATA'!H:H,'SUMMARY DATA'!$D:$D=$C1059,'SUMMARY DATA'!$B:$B=""RWS"",'SUMMARY DATA'!$H:$H=$D1059)),"""")
  )
)"),"")</f>
        <v/>
      </c>
      <c r="I1059" s="18" t="str">
        <f>IFERROR(__xludf.DUMMYFUNCTION("IF(H1059="""","""",
SUM(ARRAYFORMULA(VALUE(SPLIT(H1059,CHAR(10)))))
)"),"")</f>
        <v/>
      </c>
      <c r="J1059" s="17" t="str">
        <f>IFERROR(__xludf.DUMMYFUNCTION("IFERROR(
  TEXTJOIN(CHAR(10),TRUE,FILTER('SUMMARY DATA'!I:I,'SUMMARY DATA'!$A:$A=$A1059,'SUMMARY DATA'!$C:$C=$B1059,'SUMMARY DATA'!$B:$B=""RWS"")),
  IF(
    OR(
      ISNUMBER(SEARCH(""CDM CASH DEPOSIT"",$C1059)),
      ISNUMBER(SEARCH(""CASH DEPOSIT"",$"&amp;"C1059)),
      COUNTIFS('SUMMARY DATA'!$D:$D,$C1059,'SUMMARY DATA'!$B:$B,""RWS"")&lt;&gt;1
    ),
    """",
    IFERROR(TEXTJOIN(CHAR(10),TRUE,FILTER('SUMMARY DATA'!I:I,'SUMMARY DATA'!$D:$D=$C1059,'SUMMARY DATA'!$B:$B=""RWS"")),"""")
  )
)"),"")</f>
        <v/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customHeight="1" spans="1:27">
      <c r="A1060" s="2"/>
      <c r="B1060" s="15"/>
      <c r="C1060" s="2"/>
      <c r="D1060" s="3"/>
      <c r="E1060" s="16" t="str">
        <f>IFERROR(__xludf.DUMMYFUNCTION("IFERROR(
  TEXTJOIN(CHAR(10),TRUE,FILTER('SUMMARY DATA'!E:E,'SUMMARY DATA'!$A:$A=$A1060,'SUMMARY DATA'!$C:$C=$B1060,'SUMMARY DATA'!$B:$B=""RWS"")),
  IF(
    OR(
      ISNUMBER(SEARCH(""CDM CASH DEPOSIT"",$C1060)),
      ISNUMBER(SEARCH(""CASH DEPOSIT"",$"&amp;"C1060)),
      COUNTIFS('SUMMARY DATA'!$D:$D,$C1060,'SUMMARY DATA'!$B:$B,""RWS"")&lt;&gt;1
    ),
    """",
    IFERROR(TEXTJOIN(CHAR(10),TRUE,FILTER('SUMMARY DATA'!E:E,'SUMMARY DATA'!$D:$D=$C1060,'SUMMARY DATA'!$B:$B=""RWS"")),"""")
  )
)"),"")</f>
        <v/>
      </c>
      <c r="F1060" s="17" t="str">
        <f>IFERROR(__xludf.DUMMYFUNCTION("IFERROR(
  TEXTJOIN(CHAR(10),TRUE,FILTER('SUMMARY DATA'!F:F,'SUMMARY DATA'!$A:$A=$A1060,'SUMMARY DATA'!$C:$C=$B1060,'SUMMARY DATA'!$B:$B=""RWS"")),
  IF(
    OR(
      ISNUMBER(SEARCH(""CDM CASH DEPOSIT"",$C1060)),
      ISNUMBER(SEARCH(""CASH DEPOSIT"",$"&amp;"C1060)),
      COUNTIFS('SUMMARY DATA'!$D:$D,$C1060,'SUMMARY DATA'!$B:$B,""RWS"")&lt;&gt;1
    ),
    """",
    IFERROR(TEXTJOIN(CHAR(10),TRUE,FILTER('SUMMARY DATA'!F:F,'SUMMARY DATA'!$D:$D=$C1060,'SUMMARY DATA'!$B:$B=""RWS"")),"""")
  )
)"),"")</f>
        <v/>
      </c>
      <c r="G1060" s="17" t="str">
        <f>IFERROR(__xludf.DUMMYFUNCTION("IFERROR(
  TEXTJOIN(CHAR(10),TRUE,FILTER('SUMMARY DATA'!G:G,'SUMMARY DATA'!$A:$A=$A1060,'SUMMARY DATA'!$C:$C=$B1060,'SUMMARY DATA'!$B:$B=""RWS"")),
  IF(
    OR(
      ISNUMBER(SEARCH(""CDM CASH DEPOSIT"",$C1060)),
      ISNUMBER(SEARCH(""CASH DEPOSIT"",$"&amp;"C1060)),
      COUNTIFS('SUMMARY DATA'!$D:$D,$C1060,'SUMMARY DATA'!$B:$B,""RWS"")&lt;&gt;1
    ),
    """",
    IFERROR(TEXTJOIN(CHAR(10),TRUE,FILTER('SUMMARY DATA'!G:G,'SUMMARY DATA'!$D:$D=$C1060,'SUMMARY DATA'!$B:$B=""RWS"")),"""")
  )
)"),"")</f>
        <v/>
      </c>
      <c r="H1060" s="18" t="str">
        <f>IFERROR(__xludf.DUMMYFUNCTION("IFERROR(
  TEXTJOIN(CHAR(10),TRUE,FILTER('SUMMARY DATA'!H:H,'SUMMARY DATA'!$A:$A=$A1060,'SUMMARY DATA'!$C:$C=$B1060,'SUMMARY DATA'!$B:$B=""RWS"",'SUMMARY DATA'!$H:$H=$D1060)),
  IF(
    OR(
      ISNUMBER(SEARCH(""CDM CASH DEPOSIT"",$C1060)),
      ISNUMB"&amp;"ER(SEARCH(""CASH DEPOSIT"",$C1060))
    ),
    """",
    IFERROR(TEXTJOIN(CHAR(10),TRUE,FILTER('SUMMARY DATA'!H:H,'SUMMARY DATA'!$D:$D=$C1060,'SUMMARY DATA'!$B:$B=""RWS"",'SUMMARY DATA'!$H:$H=$D1060)),"""")
  )
)"),"")</f>
        <v/>
      </c>
      <c r="I1060" s="18" t="str">
        <f>IFERROR(__xludf.DUMMYFUNCTION("IF(H1060="""","""",
SUM(ARRAYFORMULA(VALUE(SPLIT(H1060,CHAR(10)))))
)"),"")</f>
        <v/>
      </c>
      <c r="J1060" s="17" t="str">
        <f>IFERROR(__xludf.DUMMYFUNCTION("IFERROR(
  TEXTJOIN(CHAR(10),TRUE,FILTER('SUMMARY DATA'!I:I,'SUMMARY DATA'!$A:$A=$A1060,'SUMMARY DATA'!$C:$C=$B1060,'SUMMARY DATA'!$B:$B=""RWS"")),
  IF(
    OR(
      ISNUMBER(SEARCH(""CDM CASH DEPOSIT"",$C1060)),
      ISNUMBER(SEARCH(""CASH DEPOSIT"",$"&amp;"C1060)),
      COUNTIFS('SUMMARY DATA'!$D:$D,$C1060,'SUMMARY DATA'!$B:$B,""RWS"")&lt;&gt;1
    ),
    """",
    IFERROR(TEXTJOIN(CHAR(10),TRUE,FILTER('SUMMARY DATA'!I:I,'SUMMARY DATA'!$D:$D=$C1060,'SUMMARY DATA'!$B:$B=""RWS"")),"""")
  )
)"),"")</f>
        <v/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customHeight="1" spans="1:27">
      <c r="A1061" s="2"/>
      <c r="B1061" s="15"/>
      <c r="C1061" s="2"/>
      <c r="D1061" s="3"/>
      <c r="E1061" s="16" t="str">
        <f>IFERROR(__xludf.DUMMYFUNCTION("IFERROR(
  TEXTJOIN(CHAR(10),TRUE,FILTER('SUMMARY DATA'!E:E,'SUMMARY DATA'!$A:$A=$A1061,'SUMMARY DATA'!$C:$C=$B1061,'SUMMARY DATA'!$B:$B=""RWS"")),
  IF(
    OR(
      ISNUMBER(SEARCH(""CDM CASH DEPOSIT"",$C1061)),
      ISNUMBER(SEARCH(""CASH DEPOSIT"",$"&amp;"C1061)),
      COUNTIFS('SUMMARY DATA'!$D:$D,$C1061,'SUMMARY DATA'!$B:$B,""RWS"")&lt;&gt;1
    ),
    """",
    IFERROR(TEXTJOIN(CHAR(10),TRUE,FILTER('SUMMARY DATA'!E:E,'SUMMARY DATA'!$D:$D=$C1061,'SUMMARY DATA'!$B:$B=""RWS"")),"""")
  )
)"),"")</f>
        <v/>
      </c>
      <c r="F1061" s="17" t="str">
        <f>IFERROR(__xludf.DUMMYFUNCTION("IFERROR(
  TEXTJOIN(CHAR(10),TRUE,FILTER('SUMMARY DATA'!F:F,'SUMMARY DATA'!$A:$A=$A1061,'SUMMARY DATA'!$C:$C=$B1061,'SUMMARY DATA'!$B:$B=""RWS"")),
  IF(
    OR(
      ISNUMBER(SEARCH(""CDM CASH DEPOSIT"",$C1061)),
      ISNUMBER(SEARCH(""CASH DEPOSIT"",$"&amp;"C1061)),
      COUNTIFS('SUMMARY DATA'!$D:$D,$C1061,'SUMMARY DATA'!$B:$B,""RWS"")&lt;&gt;1
    ),
    """",
    IFERROR(TEXTJOIN(CHAR(10),TRUE,FILTER('SUMMARY DATA'!F:F,'SUMMARY DATA'!$D:$D=$C1061,'SUMMARY DATA'!$B:$B=""RWS"")),"""")
  )
)"),"")</f>
        <v/>
      </c>
      <c r="G1061" s="17" t="str">
        <f>IFERROR(__xludf.DUMMYFUNCTION("IFERROR(
  TEXTJOIN(CHAR(10),TRUE,FILTER('SUMMARY DATA'!G:G,'SUMMARY DATA'!$A:$A=$A1061,'SUMMARY DATA'!$C:$C=$B1061,'SUMMARY DATA'!$B:$B=""RWS"")),
  IF(
    OR(
      ISNUMBER(SEARCH(""CDM CASH DEPOSIT"",$C1061)),
      ISNUMBER(SEARCH(""CASH DEPOSIT"",$"&amp;"C1061)),
      COUNTIFS('SUMMARY DATA'!$D:$D,$C1061,'SUMMARY DATA'!$B:$B,""RWS"")&lt;&gt;1
    ),
    """",
    IFERROR(TEXTJOIN(CHAR(10),TRUE,FILTER('SUMMARY DATA'!G:G,'SUMMARY DATA'!$D:$D=$C1061,'SUMMARY DATA'!$B:$B=""RWS"")),"""")
  )
)"),"")</f>
        <v/>
      </c>
      <c r="H1061" s="18" t="str">
        <f>IFERROR(__xludf.DUMMYFUNCTION("IFERROR(
  TEXTJOIN(CHAR(10),TRUE,FILTER('SUMMARY DATA'!H:H,'SUMMARY DATA'!$A:$A=$A1061,'SUMMARY DATA'!$C:$C=$B1061,'SUMMARY DATA'!$B:$B=""RWS"",'SUMMARY DATA'!$H:$H=$D1061)),
  IF(
    OR(
      ISNUMBER(SEARCH(""CDM CASH DEPOSIT"",$C1061)),
      ISNUMB"&amp;"ER(SEARCH(""CASH DEPOSIT"",$C1061))
    ),
    """",
    IFERROR(TEXTJOIN(CHAR(10),TRUE,FILTER('SUMMARY DATA'!H:H,'SUMMARY DATA'!$D:$D=$C1061,'SUMMARY DATA'!$B:$B=""RWS"",'SUMMARY DATA'!$H:$H=$D1061)),"""")
  )
)"),"")</f>
        <v/>
      </c>
      <c r="I1061" s="18" t="str">
        <f>IFERROR(__xludf.DUMMYFUNCTION("IF(H1061="""","""",
SUM(ARRAYFORMULA(VALUE(SPLIT(H1061,CHAR(10)))))
)"),"")</f>
        <v/>
      </c>
      <c r="J1061" s="17" t="str">
        <f>IFERROR(__xludf.DUMMYFUNCTION("IFERROR(
  TEXTJOIN(CHAR(10),TRUE,FILTER('SUMMARY DATA'!I:I,'SUMMARY DATA'!$A:$A=$A1061,'SUMMARY DATA'!$C:$C=$B1061,'SUMMARY DATA'!$B:$B=""RWS"")),
  IF(
    OR(
      ISNUMBER(SEARCH(""CDM CASH DEPOSIT"",$C1061)),
      ISNUMBER(SEARCH(""CASH DEPOSIT"",$"&amp;"C1061)),
      COUNTIFS('SUMMARY DATA'!$D:$D,$C1061,'SUMMARY DATA'!$B:$B,""RWS"")&lt;&gt;1
    ),
    """",
    IFERROR(TEXTJOIN(CHAR(10),TRUE,FILTER('SUMMARY DATA'!I:I,'SUMMARY DATA'!$D:$D=$C1061,'SUMMARY DATA'!$B:$B=""RWS"")),"""")
  )
)"),"")</f>
        <v/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customHeight="1" spans="1:27">
      <c r="A1062" s="2"/>
      <c r="B1062" s="15"/>
      <c r="C1062" s="2"/>
      <c r="D1062" s="3"/>
      <c r="E1062" s="16" t="str">
        <f>IFERROR(__xludf.DUMMYFUNCTION("IFERROR(
  TEXTJOIN(CHAR(10),TRUE,FILTER('SUMMARY DATA'!E:E,'SUMMARY DATA'!$A:$A=$A1062,'SUMMARY DATA'!$C:$C=$B1062,'SUMMARY DATA'!$B:$B=""RWS"")),
  IF(
    OR(
      ISNUMBER(SEARCH(""CDM CASH DEPOSIT"",$C1062)),
      ISNUMBER(SEARCH(""CASH DEPOSIT"",$"&amp;"C1062)),
      COUNTIFS('SUMMARY DATA'!$D:$D,$C1062,'SUMMARY DATA'!$B:$B,""RWS"")&lt;&gt;1
    ),
    """",
    IFERROR(TEXTJOIN(CHAR(10),TRUE,FILTER('SUMMARY DATA'!E:E,'SUMMARY DATA'!$D:$D=$C1062,'SUMMARY DATA'!$B:$B=""RWS"")),"""")
  )
)"),"")</f>
        <v/>
      </c>
      <c r="F1062" s="17" t="str">
        <f>IFERROR(__xludf.DUMMYFUNCTION("IFERROR(
  TEXTJOIN(CHAR(10),TRUE,FILTER('SUMMARY DATA'!F:F,'SUMMARY DATA'!$A:$A=$A1062,'SUMMARY DATA'!$C:$C=$B1062,'SUMMARY DATA'!$B:$B=""RWS"")),
  IF(
    OR(
      ISNUMBER(SEARCH(""CDM CASH DEPOSIT"",$C1062)),
      ISNUMBER(SEARCH(""CASH DEPOSIT"",$"&amp;"C1062)),
      COUNTIFS('SUMMARY DATA'!$D:$D,$C1062,'SUMMARY DATA'!$B:$B,""RWS"")&lt;&gt;1
    ),
    """",
    IFERROR(TEXTJOIN(CHAR(10),TRUE,FILTER('SUMMARY DATA'!F:F,'SUMMARY DATA'!$D:$D=$C1062,'SUMMARY DATA'!$B:$B=""RWS"")),"""")
  )
)"),"")</f>
        <v/>
      </c>
      <c r="G1062" s="17" t="str">
        <f>IFERROR(__xludf.DUMMYFUNCTION("IFERROR(
  TEXTJOIN(CHAR(10),TRUE,FILTER('SUMMARY DATA'!G:G,'SUMMARY DATA'!$A:$A=$A1062,'SUMMARY DATA'!$C:$C=$B1062,'SUMMARY DATA'!$B:$B=""RWS"")),
  IF(
    OR(
      ISNUMBER(SEARCH(""CDM CASH DEPOSIT"",$C1062)),
      ISNUMBER(SEARCH(""CASH DEPOSIT"",$"&amp;"C1062)),
      COUNTIFS('SUMMARY DATA'!$D:$D,$C1062,'SUMMARY DATA'!$B:$B,""RWS"")&lt;&gt;1
    ),
    """",
    IFERROR(TEXTJOIN(CHAR(10),TRUE,FILTER('SUMMARY DATA'!G:G,'SUMMARY DATA'!$D:$D=$C1062,'SUMMARY DATA'!$B:$B=""RWS"")),"""")
  )
)"),"")</f>
        <v/>
      </c>
      <c r="H1062" s="18" t="str">
        <f>IFERROR(__xludf.DUMMYFUNCTION("IFERROR(
  TEXTJOIN(CHAR(10),TRUE,FILTER('SUMMARY DATA'!H:H,'SUMMARY DATA'!$A:$A=$A1062,'SUMMARY DATA'!$C:$C=$B1062,'SUMMARY DATA'!$B:$B=""RWS"",'SUMMARY DATA'!$H:$H=$D1062)),
  IF(
    OR(
      ISNUMBER(SEARCH(""CDM CASH DEPOSIT"",$C1062)),
      ISNUMB"&amp;"ER(SEARCH(""CASH DEPOSIT"",$C1062))
    ),
    """",
    IFERROR(TEXTJOIN(CHAR(10),TRUE,FILTER('SUMMARY DATA'!H:H,'SUMMARY DATA'!$D:$D=$C1062,'SUMMARY DATA'!$B:$B=""RWS"",'SUMMARY DATA'!$H:$H=$D1062)),"""")
  )
)"),"")</f>
        <v/>
      </c>
      <c r="I1062" s="18" t="str">
        <f>IFERROR(__xludf.DUMMYFUNCTION("IF(H1062="""","""",
SUM(ARRAYFORMULA(VALUE(SPLIT(H1062,CHAR(10)))))
)"),"")</f>
        <v/>
      </c>
      <c r="J1062" s="17" t="str">
        <f>IFERROR(__xludf.DUMMYFUNCTION("IFERROR(
  TEXTJOIN(CHAR(10),TRUE,FILTER('SUMMARY DATA'!I:I,'SUMMARY DATA'!$A:$A=$A1062,'SUMMARY DATA'!$C:$C=$B1062,'SUMMARY DATA'!$B:$B=""RWS"")),
  IF(
    OR(
      ISNUMBER(SEARCH(""CDM CASH DEPOSIT"",$C1062)),
      ISNUMBER(SEARCH(""CASH DEPOSIT"",$"&amp;"C1062)),
      COUNTIFS('SUMMARY DATA'!$D:$D,$C1062,'SUMMARY DATA'!$B:$B,""RWS"")&lt;&gt;1
    ),
    """",
    IFERROR(TEXTJOIN(CHAR(10),TRUE,FILTER('SUMMARY DATA'!I:I,'SUMMARY DATA'!$D:$D=$C1062,'SUMMARY DATA'!$B:$B=""RWS"")),"""")
  )
)"),"")</f>
        <v/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customHeight="1" spans="1:27">
      <c r="A1063" s="2"/>
      <c r="B1063" s="15"/>
      <c r="C1063" s="2"/>
      <c r="D1063" s="3"/>
      <c r="E1063" s="16" t="str">
        <f>IFERROR(__xludf.DUMMYFUNCTION("IFERROR(
  TEXTJOIN(CHAR(10),TRUE,FILTER('SUMMARY DATA'!E:E,'SUMMARY DATA'!$A:$A=$A1063,'SUMMARY DATA'!$C:$C=$B1063,'SUMMARY DATA'!$B:$B=""RWS"")),
  IF(
    OR(
      ISNUMBER(SEARCH(""CDM CASH DEPOSIT"",$C1063)),
      ISNUMBER(SEARCH(""CASH DEPOSIT"",$"&amp;"C1063)),
      COUNTIFS('SUMMARY DATA'!$D:$D,$C1063,'SUMMARY DATA'!$B:$B,""RWS"")&lt;&gt;1
    ),
    """",
    IFERROR(TEXTJOIN(CHAR(10),TRUE,FILTER('SUMMARY DATA'!E:E,'SUMMARY DATA'!$D:$D=$C1063,'SUMMARY DATA'!$B:$B=""RWS"")),"""")
  )
)"),"")</f>
        <v/>
      </c>
      <c r="F1063" s="17" t="str">
        <f>IFERROR(__xludf.DUMMYFUNCTION("IFERROR(
  TEXTJOIN(CHAR(10),TRUE,FILTER('SUMMARY DATA'!F:F,'SUMMARY DATA'!$A:$A=$A1063,'SUMMARY DATA'!$C:$C=$B1063,'SUMMARY DATA'!$B:$B=""RWS"")),
  IF(
    OR(
      ISNUMBER(SEARCH(""CDM CASH DEPOSIT"",$C1063)),
      ISNUMBER(SEARCH(""CASH DEPOSIT"",$"&amp;"C1063)),
      COUNTIFS('SUMMARY DATA'!$D:$D,$C1063,'SUMMARY DATA'!$B:$B,""RWS"")&lt;&gt;1
    ),
    """",
    IFERROR(TEXTJOIN(CHAR(10),TRUE,FILTER('SUMMARY DATA'!F:F,'SUMMARY DATA'!$D:$D=$C1063,'SUMMARY DATA'!$B:$B=""RWS"")),"""")
  )
)"),"")</f>
        <v/>
      </c>
      <c r="G1063" s="17" t="str">
        <f>IFERROR(__xludf.DUMMYFUNCTION("IFERROR(
  TEXTJOIN(CHAR(10),TRUE,FILTER('SUMMARY DATA'!G:G,'SUMMARY DATA'!$A:$A=$A1063,'SUMMARY DATA'!$C:$C=$B1063,'SUMMARY DATA'!$B:$B=""RWS"")),
  IF(
    OR(
      ISNUMBER(SEARCH(""CDM CASH DEPOSIT"",$C1063)),
      ISNUMBER(SEARCH(""CASH DEPOSIT"",$"&amp;"C1063)),
      COUNTIFS('SUMMARY DATA'!$D:$D,$C1063,'SUMMARY DATA'!$B:$B,""RWS"")&lt;&gt;1
    ),
    """",
    IFERROR(TEXTJOIN(CHAR(10),TRUE,FILTER('SUMMARY DATA'!G:G,'SUMMARY DATA'!$D:$D=$C1063,'SUMMARY DATA'!$B:$B=""RWS"")),"""")
  )
)"),"")</f>
        <v/>
      </c>
      <c r="H1063" s="18" t="str">
        <f>IFERROR(__xludf.DUMMYFUNCTION("IFERROR(
  TEXTJOIN(CHAR(10),TRUE,FILTER('SUMMARY DATA'!H:H,'SUMMARY DATA'!$A:$A=$A1063,'SUMMARY DATA'!$C:$C=$B1063,'SUMMARY DATA'!$B:$B=""RWS"",'SUMMARY DATA'!$H:$H=$D1063)),
  IF(
    OR(
      ISNUMBER(SEARCH(""CDM CASH DEPOSIT"",$C1063)),
      ISNUMB"&amp;"ER(SEARCH(""CASH DEPOSIT"",$C1063))
    ),
    """",
    IFERROR(TEXTJOIN(CHAR(10),TRUE,FILTER('SUMMARY DATA'!H:H,'SUMMARY DATA'!$D:$D=$C1063,'SUMMARY DATA'!$B:$B=""RWS"",'SUMMARY DATA'!$H:$H=$D1063)),"""")
  )
)"),"")</f>
        <v/>
      </c>
      <c r="I1063" s="18" t="str">
        <f>IFERROR(__xludf.DUMMYFUNCTION("IF(H1063="""","""",
SUM(ARRAYFORMULA(VALUE(SPLIT(H1063,CHAR(10)))))
)"),"")</f>
        <v/>
      </c>
      <c r="J1063" s="17" t="str">
        <f>IFERROR(__xludf.DUMMYFUNCTION("IFERROR(
  TEXTJOIN(CHAR(10),TRUE,FILTER('SUMMARY DATA'!I:I,'SUMMARY DATA'!$A:$A=$A1063,'SUMMARY DATA'!$C:$C=$B1063,'SUMMARY DATA'!$B:$B=""RWS"")),
  IF(
    OR(
      ISNUMBER(SEARCH(""CDM CASH DEPOSIT"",$C1063)),
      ISNUMBER(SEARCH(""CASH DEPOSIT"",$"&amp;"C1063)),
      COUNTIFS('SUMMARY DATA'!$D:$D,$C1063,'SUMMARY DATA'!$B:$B,""RWS"")&lt;&gt;1
    ),
    """",
    IFERROR(TEXTJOIN(CHAR(10),TRUE,FILTER('SUMMARY DATA'!I:I,'SUMMARY DATA'!$D:$D=$C1063,'SUMMARY DATA'!$B:$B=""RWS"")),"""")
  )
)"),"")</f>
        <v/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customHeight="1" spans="1:27">
      <c r="A1064" s="2"/>
      <c r="B1064" s="15"/>
      <c r="C1064" s="2"/>
      <c r="D1064" s="3"/>
      <c r="E1064" s="16" t="str">
        <f>IFERROR(__xludf.DUMMYFUNCTION("IFERROR(
  TEXTJOIN(CHAR(10),TRUE,FILTER('SUMMARY DATA'!E:E,'SUMMARY DATA'!$A:$A=$A1064,'SUMMARY DATA'!$C:$C=$B1064,'SUMMARY DATA'!$B:$B=""RWS"")),
  IF(
    OR(
      ISNUMBER(SEARCH(""CDM CASH DEPOSIT"",$C1064)),
      ISNUMBER(SEARCH(""CASH DEPOSIT"",$"&amp;"C1064)),
      COUNTIFS('SUMMARY DATA'!$D:$D,$C1064,'SUMMARY DATA'!$B:$B,""RWS"")&lt;&gt;1
    ),
    """",
    IFERROR(TEXTJOIN(CHAR(10),TRUE,FILTER('SUMMARY DATA'!E:E,'SUMMARY DATA'!$D:$D=$C1064,'SUMMARY DATA'!$B:$B=""RWS"")),"""")
  )
)"),"")</f>
        <v/>
      </c>
      <c r="F1064" s="17" t="str">
        <f>IFERROR(__xludf.DUMMYFUNCTION("IFERROR(
  TEXTJOIN(CHAR(10),TRUE,FILTER('SUMMARY DATA'!F:F,'SUMMARY DATA'!$A:$A=$A1064,'SUMMARY DATA'!$C:$C=$B1064,'SUMMARY DATA'!$B:$B=""RWS"")),
  IF(
    OR(
      ISNUMBER(SEARCH(""CDM CASH DEPOSIT"",$C1064)),
      ISNUMBER(SEARCH(""CASH DEPOSIT"",$"&amp;"C1064)),
      COUNTIFS('SUMMARY DATA'!$D:$D,$C1064,'SUMMARY DATA'!$B:$B,""RWS"")&lt;&gt;1
    ),
    """",
    IFERROR(TEXTJOIN(CHAR(10),TRUE,FILTER('SUMMARY DATA'!F:F,'SUMMARY DATA'!$D:$D=$C1064,'SUMMARY DATA'!$B:$B=""RWS"")),"""")
  )
)"),"")</f>
        <v/>
      </c>
      <c r="G1064" s="17" t="str">
        <f>IFERROR(__xludf.DUMMYFUNCTION("IFERROR(
  TEXTJOIN(CHAR(10),TRUE,FILTER('SUMMARY DATA'!G:G,'SUMMARY DATA'!$A:$A=$A1064,'SUMMARY DATA'!$C:$C=$B1064,'SUMMARY DATA'!$B:$B=""RWS"")),
  IF(
    OR(
      ISNUMBER(SEARCH(""CDM CASH DEPOSIT"",$C1064)),
      ISNUMBER(SEARCH(""CASH DEPOSIT"",$"&amp;"C1064)),
      COUNTIFS('SUMMARY DATA'!$D:$D,$C1064,'SUMMARY DATA'!$B:$B,""RWS"")&lt;&gt;1
    ),
    """",
    IFERROR(TEXTJOIN(CHAR(10),TRUE,FILTER('SUMMARY DATA'!G:G,'SUMMARY DATA'!$D:$D=$C1064,'SUMMARY DATA'!$B:$B=""RWS"")),"""")
  )
)"),"")</f>
        <v/>
      </c>
      <c r="H1064" s="18" t="str">
        <f>IFERROR(__xludf.DUMMYFUNCTION("IFERROR(
  TEXTJOIN(CHAR(10),TRUE,FILTER('SUMMARY DATA'!H:H,'SUMMARY DATA'!$A:$A=$A1064,'SUMMARY DATA'!$C:$C=$B1064,'SUMMARY DATA'!$B:$B=""RWS"",'SUMMARY DATA'!$H:$H=$D1064)),
  IF(
    OR(
      ISNUMBER(SEARCH(""CDM CASH DEPOSIT"",$C1064)),
      ISNUMB"&amp;"ER(SEARCH(""CASH DEPOSIT"",$C1064))
    ),
    """",
    IFERROR(TEXTJOIN(CHAR(10),TRUE,FILTER('SUMMARY DATA'!H:H,'SUMMARY DATA'!$D:$D=$C1064,'SUMMARY DATA'!$B:$B=""RWS"",'SUMMARY DATA'!$H:$H=$D1064)),"""")
  )
)"),"")</f>
        <v/>
      </c>
      <c r="I1064" s="18" t="str">
        <f>IFERROR(__xludf.DUMMYFUNCTION("IF(H1064="""","""",
SUM(ARRAYFORMULA(VALUE(SPLIT(H1064,CHAR(10)))))
)"),"")</f>
        <v/>
      </c>
      <c r="J1064" s="17" t="str">
        <f>IFERROR(__xludf.DUMMYFUNCTION("IFERROR(
  TEXTJOIN(CHAR(10),TRUE,FILTER('SUMMARY DATA'!I:I,'SUMMARY DATA'!$A:$A=$A1064,'SUMMARY DATA'!$C:$C=$B1064,'SUMMARY DATA'!$B:$B=""RWS"")),
  IF(
    OR(
      ISNUMBER(SEARCH(""CDM CASH DEPOSIT"",$C1064)),
      ISNUMBER(SEARCH(""CASH DEPOSIT"",$"&amp;"C1064)),
      COUNTIFS('SUMMARY DATA'!$D:$D,$C1064,'SUMMARY DATA'!$B:$B,""RWS"")&lt;&gt;1
    ),
    """",
    IFERROR(TEXTJOIN(CHAR(10),TRUE,FILTER('SUMMARY DATA'!I:I,'SUMMARY DATA'!$D:$D=$C1064,'SUMMARY DATA'!$B:$B=""RWS"")),"""")
  )
)"),"")</f>
        <v/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customHeight="1" spans="1:27">
      <c r="A1065" s="2"/>
      <c r="B1065" s="15"/>
      <c r="C1065" s="2"/>
      <c r="D1065" s="3"/>
      <c r="E1065" s="16" t="str">
        <f>IFERROR(__xludf.DUMMYFUNCTION("IFERROR(
  TEXTJOIN(CHAR(10),TRUE,FILTER('SUMMARY DATA'!E:E,'SUMMARY DATA'!$A:$A=$A1065,'SUMMARY DATA'!$C:$C=$B1065,'SUMMARY DATA'!$B:$B=""RWS"")),
  IF(
    OR(
      ISNUMBER(SEARCH(""CDM CASH DEPOSIT"",$C1065)),
      ISNUMBER(SEARCH(""CASH DEPOSIT"",$"&amp;"C1065)),
      COUNTIFS('SUMMARY DATA'!$D:$D,$C1065,'SUMMARY DATA'!$B:$B,""RWS"")&lt;&gt;1
    ),
    """",
    IFERROR(TEXTJOIN(CHAR(10),TRUE,FILTER('SUMMARY DATA'!E:E,'SUMMARY DATA'!$D:$D=$C1065,'SUMMARY DATA'!$B:$B=""RWS"")),"""")
  )
)"),"")</f>
        <v/>
      </c>
      <c r="F1065" s="17" t="str">
        <f>IFERROR(__xludf.DUMMYFUNCTION("IFERROR(
  TEXTJOIN(CHAR(10),TRUE,FILTER('SUMMARY DATA'!F:F,'SUMMARY DATA'!$A:$A=$A1065,'SUMMARY DATA'!$C:$C=$B1065,'SUMMARY DATA'!$B:$B=""RWS"")),
  IF(
    OR(
      ISNUMBER(SEARCH(""CDM CASH DEPOSIT"",$C1065)),
      ISNUMBER(SEARCH(""CASH DEPOSIT"",$"&amp;"C1065)),
      COUNTIFS('SUMMARY DATA'!$D:$D,$C1065,'SUMMARY DATA'!$B:$B,""RWS"")&lt;&gt;1
    ),
    """",
    IFERROR(TEXTJOIN(CHAR(10),TRUE,FILTER('SUMMARY DATA'!F:F,'SUMMARY DATA'!$D:$D=$C1065,'SUMMARY DATA'!$B:$B=""RWS"")),"""")
  )
)"),"")</f>
        <v/>
      </c>
      <c r="G1065" s="17" t="str">
        <f>IFERROR(__xludf.DUMMYFUNCTION("IFERROR(
  TEXTJOIN(CHAR(10),TRUE,FILTER('SUMMARY DATA'!G:G,'SUMMARY DATA'!$A:$A=$A1065,'SUMMARY DATA'!$C:$C=$B1065,'SUMMARY DATA'!$B:$B=""RWS"")),
  IF(
    OR(
      ISNUMBER(SEARCH(""CDM CASH DEPOSIT"",$C1065)),
      ISNUMBER(SEARCH(""CASH DEPOSIT"",$"&amp;"C1065)),
      COUNTIFS('SUMMARY DATA'!$D:$D,$C1065,'SUMMARY DATA'!$B:$B,""RWS"")&lt;&gt;1
    ),
    """",
    IFERROR(TEXTJOIN(CHAR(10),TRUE,FILTER('SUMMARY DATA'!G:G,'SUMMARY DATA'!$D:$D=$C1065,'SUMMARY DATA'!$B:$B=""RWS"")),"""")
  )
)"),"")</f>
        <v/>
      </c>
      <c r="H1065" s="18" t="str">
        <f>IFERROR(__xludf.DUMMYFUNCTION("IFERROR(
  TEXTJOIN(CHAR(10),TRUE,FILTER('SUMMARY DATA'!H:H,'SUMMARY DATA'!$A:$A=$A1065,'SUMMARY DATA'!$C:$C=$B1065,'SUMMARY DATA'!$B:$B=""RWS"",'SUMMARY DATA'!$H:$H=$D1065)),
  IF(
    OR(
      ISNUMBER(SEARCH(""CDM CASH DEPOSIT"",$C1065)),
      ISNUMB"&amp;"ER(SEARCH(""CASH DEPOSIT"",$C1065))
    ),
    """",
    IFERROR(TEXTJOIN(CHAR(10),TRUE,FILTER('SUMMARY DATA'!H:H,'SUMMARY DATA'!$D:$D=$C1065,'SUMMARY DATA'!$B:$B=""RWS"",'SUMMARY DATA'!$H:$H=$D1065)),"""")
  )
)"),"")</f>
        <v/>
      </c>
      <c r="I1065" s="18" t="str">
        <f>IFERROR(__xludf.DUMMYFUNCTION("IF(H1065="""","""",
SUM(ARRAYFORMULA(VALUE(SPLIT(H1065,CHAR(10)))))
)"),"")</f>
        <v/>
      </c>
      <c r="J1065" s="17" t="str">
        <f>IFERROR(__xludf.DUMMYFUNCTION("IFERROR(
  TEXTJOIN(CHAR(10),TRUE,FILTER('SUMMARY DATA'!I:I,'SUMMARY DATA'!$A:$A=$A1065,'SUMMARY DATA'!$C:$C=$B1065,'SUMMARY DATA'!$B:$B=""RWS"")),
  IF(
    OR(
      ISNUMBER(SEARCH(""CDM CASH DEPOSIT"",$C1065)),
      ISNUMBER(SEARCH(""CASH DEPOSIT"",$"&amp;"C1065)),
      COUNTIFS('SUMMARY DATA'!$D:$D,$C1065,'SUMMARY DATA'!$B:$B,""RWS"")&lt;&gt;1
    ),
    """",
    IFERROR(TEXTJOIN(CHAR(10),TRUE,FILTER('SUMMARY DATA'!I:I,'SUMMARY DATA'!$D:$D=$C1065,'SUMMARY DATA'!$B:$B=""RWS"")),"""")
  )
)"),"")</f>
        <v/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customHeight="1" spans="1:27">
      <c r="A1066" s="2"/>
      <c r="B1066" s="15"/>
      <c r="C1066" s="2"/>
      <c r="D1066" s="3"/>
      <c r="E1066" s="16" t="str">
        <f>IFERROR(__xludf.DUMMYFUNCTION("IFERROR(
  TEXTJOIN(CHAR(10),TRUE,FILTER('SUMMARY DATA'!E:E,'SUMMARY DATA'!$A:$A=$A1066,'SUMMARY DATA'!$C:$C=$B1066,'SUMMARY DATA'!$B:$B=""RWS"")),
  IF(
    OR(
      ISNUMBER(SEARCH(""CDM CASH DEPOSIT"",$C1066)),
      ISNUMBER(SEARCH(""CASH DEPOSIT"",$"&amp;"C1066)),
      COUNTIFS('SUMMARY DATA'!$D:$D,$C1066,'SUMMARY DATA'!$B:$B,""RWS"")&lt;&gt;1
    ),
    """",
    IFERROR(TEXTJOIN(CHAR(10),TRUE,FILTER('SUMMARY DATA'!E:E,'SUMMARY DATA'!$D:$D=$C1066,'SUMMARY DATA'!$B:$B=""RWS"")),"""")
  )
)"),"")</f>
        <v/>
      </c>
      <c r="F1066" s="17" t="str">
        <f>IFERROR(__xludf.DUMMYFUNCTION("IFERROR(
  TEXTJOIN(CHAR(10),TRUE,FILTER('SUMMARY DATA'!F:F,'SUMMARY DATA'!$A:$A=$A1066,'SUMMARY DATA'!$C:$C=$B1066,'SUMMARY DATA'!$B:$B=""RWS"")),
  IF(
    OR(
      ISNUMBER(SEARCH(""CDM CASH DEPOSIT"",$C1066)),
      ISNUMBER(SEARCH(""CASH DEPOSIT"",$"&amp;"C1066)),
      COUNTIFS('SUMMARY DATA'!$D:$D,$C1066,'SUMMARY DATA'!$B:$B,""RWS"")&lt;&gt;1
    ),
    """",
    IFERROR(TEXTJOIN(CHAR(10),TRUE,FILTER('SUMMARY DATA'!F:F,'SUMMARY DATA'!$D:$D=$C1066,'SUMMARY DATA'!$B:$B=""RWS"")),"""")
  )
)"),"")</f>
        <v/>
      </c>
      <c r="G1066" s="17" t="str">
        <f>IFERROR(__xludf.DUMMYFUNCTION("IFERROR(
  TEXTJOIN(CHAR(10),TRUE,FILTER('SUMMARY DATA'!G:G,'SUMMARY DATA'!$A:$A=$A1066,'SUMMARY DATA'!$C:$C=$B1066,'SUMMARY DATA'!$B:$B=""RWS"")),
  IF(
    OR(
      ISNUMBER(SEARCH(""CDM CASH DEPOSIT"",$C1066)),
      ISNUMBER(SEARCH(""CASH DEPOSIT"",$"&amp;"C1066)),
      COUNTIFS('SUMMARY DATA'!$D:$D,$C1066,'SUMMARY DATA'!$B:$B,""RWS"")&lt;&gt;1
    ),
    """",
    IFERROR(TEXTJOIN(CHAR(10),TRUE,FILTER('SUMMARY DATA'!G:G,'SUMMARY DATA'!$D:$D=$C1066,'SUMMARY DATA'!$B:$B=""RWS"")),"""")
  )
)"),"")</f>
        <v/>
      </c>
      <c r="H1066" s="18" t="str">
        <f>IFERROR(__xludf.DUMMYFUNCTION("IFERROR(
  TEXTJOIN(CHAR(10),TRUE,FILTER('SUMMARY DATA'!H:H,'SUMMARY DATA'!$A:$A=$A1066,'SUMMARY DATA'!$C:$C=$B1066,'SUMMARY DATA'!$B:$B=""RWS"",'SUMMARY DATA'!$H:$H=$D1066)),
  IF(
    OR(
      ISNUMBER(SEARCH(""CDM CASH DEPOSIT"",$C1066)),
      ISNUMB"&amp;"ER(SEARCH(""CASH DEPOSIT"",$C1066))
    ),
    """",
    IFERROR(TEXTJOIN(CHAR(10),TRUE,FILTER('SUMMARY DATA'!H:H,'SUMMARY DATA'!$D:$D=$C1066,'SUMMARY DATA'!$B:$B=""RWS"",'SUMMARY DATA'!$H:$H=$D1066)),"""")
  )
)"),"")</f>
        <v/>
      </c>
      <c r="I1066" s="18" t="str">
        <f>IFERROR(__xludf.DUMMYFUNCTION("IF(H1066="""","""",
SUM(ARRAYFORMULA(VALUE(SPLIT(H1066,CHAR(10)))))
)"),"")</f>
        <v/>
      </c>
      <c r="J1066" s="17" t="str">
        <f>IFERROR(__xludf.DUMMYFUNCTION("IFERROR(
  TEXTJOIN(CHAR(10),TRUE,FILTER('SUMMARY DATA'!I:I,'SUMMARY DATA'!$A:$A=$A1066,'SUMMARY DATA'!$C:$C=$B1066,'SUMMARY DATA'!$B:$B=""RWS"")),
  IF(
    OR(
      ISNUMBER(SEARCH(""CDM CASH DEPOSIT"",$C1066)),
      ISNUMBER(SEARCH(""CASH DEPOSIT"",$"&amp;"C1066)),
      COUNTIFS('SUMMARY DATA'!$D:$D,$C1066,'SUMMARY DATA'!$B:$B,""RWS"")&lt;&gt;1
    ),
    """",
    IFERROR(TEXTJOIN(CHAR(10),TRUE,FILTER('SUMMARY DATA'!I:I,'SUMMARY DATA'!$D:$D=$C1066,'SUMMARY DATA'!$B:$B=""RWS"")),"""")
  )
)"),"")</f>
        <v/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customHeight="1" spans="1:27">
      <c r="A1067" s="2"/>
      <c r="B1067" s="15"/>
      <c r="C1067" s="2"/>
      <c r="D1067" s="3"/>
      <c r="E1067" s="16" t="str">
        <f>IFERROR(__xludf.DUMMYFUNCTION("IFERROR(
  TEXTJOIN(CHAR(10),TRUE,FILTER('SUMMARY DATA'!E:E,'SUMMARY DATA'!$A:$A=$A1067,'SUMMARY DATA'!$C:$C=$B1067,'SUMMARY DATA'!$B:$B=""RWS"")),
  IF(
    OR(
      ISNUMBER(SEARCH(""CDM CASH DEPOSIT"",$C1067)),
      ISNUMBER(SEARCH(""CASH DEPOSIT"",$"&amp;"C1067)),
      COUNTIFS('SUMMARY DATA'!$D:$D,$C1067,'SUMMARY DATA'!$B:$B,""RWS"")&lt;&gt;1
    ),
    """",
    IFERROR(TEXTJOIN(CHAR(10),TRUE,FILTER('SUMMARY DATA'!E:E,'SUMMARY DATA'!$D:$D=$C1067,'SUMMARY DATA'!$B:$B=""RWS"")),"""")
  )
)"),"")</f>
        <v/>
      </c>
      <c r="F1067" s="17" t="str">
        <f>IFERROR(__xludf.DUMMYFUNCTION("IFERROR(
  TEXTJOIN(CHAR(10),TRUE,FILTER('SUMMARY DATA'!F:F,'SUMMARY DATA'!$A:$A=$A1067,'SUMMARY DATA'!$C:$C=$B1067,'SUMMARY DATA'!$B:$B=""RWS"")),
  IF(
    OR(
      ISNUMBER(SEARCH(""CDM CASH DEPOSIT"",$C1067)),
      ISNUMBER(SEARCH(""CASH DEPOSIT"",$"&amp;"C1067)),
      COUNTIFS('SUMMARY DATA'!$D:$D,$C1067,'SUMMARY DATA'!$B:$B,""RWS"")&lt;&gt;1
    ),
    """",
    IFERROR(TEXTJOIN(CHAR(10),TRUE,FILTER('SUMMARY DATA'!F:F,'SUMMARY DATA'!$D:$D=$C1067,'SUMMARY DATA'!$B:$B=""RWS"")),"""")
  )
)"),"")</f>
        <v/>
      </c>
      <c r="G1067" s="17" t="str">
        <f>IFERROR(__xludf.DUMMYFUNCTION("IFERROR(
  TEXTJOIN(CHAR(10),TRUE,FILTER('SUMMARY DATA'!G:G,'SUMMARY DATA'!$A:$A=$A1067,'SUMMARY DATA'!$C:$C=$B1067,'SUMMARY DATA'!$B:$B=""RWS"")),
  IF(
    OR(
      ISNUMBER(SEARCH(""CDM CASH DEPOSIT"",$C1067)),
      ISNUMBER(SEARCH(""CASH DEPOSIT"",$"&amp;"C1067)),
      COUNTIFS('SUMMARY DATA'!$D:$D,$C1067,'SUMMARY DATA'!$B:$B,""RWS"")&lt;&gt;1
    ),
    """",
    IFERROR(TEXTJOIN(CHAR(10),TRUE,FILTER('SUMMARY DATA'!G:G,'SUMMARY DATA'!$D:$D=$C1067,'SUMMARY DATA'!$B:$B=""RWS"")),"""")
  )
)"),"")</f>
        <v/>
      </c>
      <c r="H1067" s="18" t="str">
        <f>IFERROR(__xludf.DUMMYFUNCTION("IFERROR(
  TEXTJOIN(CHAR(10),TRUE,FILTER('SUMMARY DATA'!H:H,'SUMMARY DATA'!$A:$A=$A1067,'SUMMARY DATA'!$C:$C=$B1067,'SUMMARY DATA'!$B:$B=""RWS"",'SUMMARY DATA'!$H:$H=$D1067)),
  IF(
    OR(
      ISNUMBER(SEARCH(""CDM CASH DEPOSIT"",$C1067)),
      ISNUMB"&amp;"ER(SEARCH(""CASH DEPOSIT"",$C1067))
    ),
    """",
    IFERROR(TEXTJOIN(CHAR(10),TRUE,FILTER('SUMMARY DATA'!H:H,'SUMMARY DATA'!$D:$D=$C1067,'SUMMARY DATA'!$B:$B=""RWS"",'SUMMARY DATA'!$H:$H=$D1067)),"""")
  )
)"),"")</f>
        <v/>
      </c>
      <c r="I1067" s="18" t="str">
        <f>IFERROR(__xludf.DUMMYFUNCTION("IF(H1067="""","""",
SUM(ARRAYFORMULA(VALUE(SPLIT(H1067,CHAR(10)))))
)"),"")</f>
        <v/>
      </c>
      <c r="J1067" s="17" t="str">
        <f>IFERROR(__xludf.DUMMYFUNCTION("IFERROR(
  TEXTJOIN(CHAR(10),TRUE,FILTER('SUMMARY DATA'!I:I,'SUMMARY DATA'!$A:$A=$A1067,'SUMMARY DATA'!$C:$C=$B1067,'SUMMARY DATA'!$B:$B=""RWS"")),
  IF(
    OR(
      ISNUMBER(SEARCH(""CDM CASH DEPOSIT"",$C1067)),
      ISNUMBER(SEARCH(""CASH DEPOSIT"",$"&amp;"C1067)),
      COUNTIFS('SUMMARY DATA'!$D:$D,$C1067,'SUMMARY DATA'!$B:$B,""RWS"")&lt;&gt;1
    ),
    """",
    IFERROR(TEXTJOIN(CHAR(10),TRUE,FILTER('SUMMARY DATA'!I:I,'SUMMARY DATA'!$D:$D=$C1067,'SUMMARY DATA'!$B:$B=""RWS"")),"""")
  )
)"),"")</f>
        <v/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customHeight="1" spans="1:27">
      <c r="A1068" s="2"/>
      <c r="B1068" s="15"/>
      <c r="C1068" s="2"/>
      <c r="D1068" s="3"/>
      <c r="E1068" s="16" t="str">
        <f>IFERROR(__xludf.DUMMYFUNCTION("IFERROR(
  TEXTJOIN(CHAR(10),TRUE,FILTER('SUMMARY DATA'!E:E,'SUMMARY DATA'!$A:$A=$A1068,'SUMMARY DATA'!$C:$C=$B1068,'SUMMARY DATA'!$B:$B=""RWS"")),
  IF(
    OR(
      ISNUMBER(SEARCH(""CDM CASH DEPOSIT"",$C1068)),
      ISNUMBER(SEARCH(""CASH DEPOSIT"",$"&amp;"C1068)),
      COUNTIFS('SUMMARY DATA'!$D:$D,$C1068,'SUMMARY DATA'!$B:$B,""RWS"")&lt;&gt;1
    ),
    """",
    IFERROR(TEXTJOIN(CHAR(10),TRUE,FILTER('SUMMARY DATA'!E:E,'SUMMARY DATA'!$D:$D=$C1068,'SUMMARY DATA'!$B:$B=""RWS"")),"""")
  )
)"),"")</f>
        <v/>
      </c>
      <c r="F1068" s="17" t="str">
        <f>IFERROR(__xludf.DUMMYFUNCTION("IFERROR(
  TEXTJOIN(CHAR(10),TRUE,FILTER('SUMMARY DATA'!F:F,'SUMMARY DATA'!$A:$A=$A1068,'SUMMARY DATA'!$C:$C=$B1068,'SUMMARY DATA'!$B:$B=""RWS"")),
  IF(
    OR(
      ISNUMBER(SEARCH(""CDM CASH DEPOSIT"",$C1068)),
      ISNUMBER(SEARCH(""CASH DEPOSIT"",$"&amp;"C1068)),
      COUNTIFS('SUMMARY DATA'!$D:$D,$C1068,'SUMMARY DATA'!$B:$B,""RWS"")&lt;&gt;1
    ),
    """",
    IFERROR(TEXTJOIN(CHAR(10),TRUE,FILTER('SUMMARY DATA'!F:F,'SUMMARY DATA'!$D:$D=$C1068,'SUMMARY DATA'!$B:$B=""RWS"")),"""")
  )
)"),"")</f>
        <v/>
      </c>
      <c r="G1068" s="17" t="str">
        <f>IFERROR(__xludf.DUMMYFUNCTION("IFERROR(
  TEXTJOIN(CHAR(10),TRUE,FILTER('SUMMARY DATA'!G:G,'SUMMARY DATA'!$A:$A=$A1068,'SUMMARY DATA'!$C:$C=$B1068,'SUMMARY DATA'!$B:$B=""RWS"")),
  IF(
    OR(
      ISNUMBER(SEARCH(""CDM CASH DEPOSIT"",$C1068)),
      ISNUMBER(SEARCH(""CASH DEPOSIT"",$"&amp;"C1068)),
      COUNTIFS('SUMMARY DATA'!$D:$D,$C1068,'SUMMARY DATA'!$B:$B,""RWS"")&lt;&gt;1
    ),
    """",
    IFERROR(TEXTJOIN(CHAR(10),TRUE,FILTER('SUMMARY DATA'!G:G,'SUMMARY DATA'!$D:$D=$C1068,'SUMMARY DATA'!$B:$B=""RWS"")),"""")
  )
)"),"")</f>
        <v/>
      </c>
      <c r="H1068" s="18" t="str">
        <f>IFERROR(__xludf.DUMMYFUNCTION("IFERROR(
  TEXTJOIN(CHAR(10),TRUE,FILTER('SUMMARY DATA'!H:H,'SUMMARY DATA'!$A:$A=$A1068,'SUMMARY DATA'!$C:$C=$B1068,'SUMMARY DATA'!$B:$B=""RWS"",'SUMMARY DATA'!$H:$H=$D1068)),
  IF(
    OR(
      ISNUMBER(SEARCH(""CDM CASH DEPOSIT"",$C1068)),
      ISNUMB"&amp;"ER(SEARCH(""CASH DEPOSIT"",$C1068))
    ),
    """",
    IFERROR(TEXTJOIN(CHAR(10),TRUE,FILTER('SUMMARY DATA'!H:H,'SUMMARY DATA'!$D:$D=$C1068,'SUMMARY DATA'!$B:$B=""RWS"",'SUMMARY DATA'!$H:$H=$D1068)),"""")
  )
)"),"")</f>
        <v/>
      </c>
      <c r="I1068" s="18" t="str">
        <f>IFERROR(__xludf.DUMMYFUNCTION("IF(H1068="""","""",
SUM(ARRAYFORMULA(VALUE(SPLIT(H1068,CHAR(10)))))
)"),"")</f>
        <v/>
      </c>
      <c r="J1068" s="17" t="str">
        <f>IFERROR(__xludf.DUMMYFUNCTION("IFERROR(
  TEXTJOIN(CHAR(10),TRUE,FILTER('SUMMARY DATA'!I:I,'SUMMARY DATA'!$A:$A=$A1068,'SUMMARY DATA'!$C:$C=$B1068,'SUMMARY DATA'!$B:$B=""RWS"")),
  IF(
    OR(
      ISNUMBER(SEARCH(""CDM CASH DEPOSIT"",$C1068)),
      ISNUMBER(SEARCH(""CASH DEPOSIT"",$"&amp;"C1068)),
      COUNTIFS('SUMMARY DATA'!$D:$D,$C1068,'SUMMARY DATA'!$B:$B,""RWS"")&lt;&gt;1
    ),
    """",
    IFERROR(TEXTJOIN(CHAR(10),TRUE,FILTER('SUMMARY DATA'!I:I,'SUMMARY DATA'!$D:$D=$C1068,'SUMMARY DATA'!$B:$B=""RWS"")),"""")
  )
)"),"")</f>
        <v/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customHeight="1" spans="1:27">
      <c r="A1069" s="2"/>
      <c r="B1069" s="15"/>
      <c r="C1069" s="2"/>
      <c r="D1069" s="3"/>
      <c r="E1069" s="16" t="str">
        <f>IFERROR(__xludf.DUMMYFUNCTION("IFERROR(
  TEXTJOIN(CHAR(10),TRUE,FILTER('SUMMARY DATA'!E:E,'SUMMARY DATA'!$A:$A=$A1069,'SUMMARY DATA'!$C:$C=$B1069,'SUMMARY DATA'!$B:$B=""RWS"")),
  IF(
    OR(
      ISNUMBER(SEARCH(""CDM CASH DEPOSIT"",$C1069)),
      ISNUMBER(SEARCH(""CASH DEPOSIT"",$"&amp;"C1069)),
      COUNTIFS('SUMMARY DATA'!$D:$D,$C1069,'SUMMARY DATA'!$B:$B,""RWS"")&lt;&gt;1
    ),
    """",
    IFERROR(TEXTJOIN(CHAR(10),TRUE,FILTER('SUMMARY DATA'!E:E,'SUMMARY DATA'!$D:$D=$C1069,'SUMMARY DATA'!$B:$B=""RWS"")),"""")
  )
)"),"")</f>
        <v/>
      </c>
      <c r="F1069" s="17" t="str">
        <f>IFERROR(__xludf.DUMMYFUNCTION("IFERROR(
  TEXTJOIN(CHAR(10),TRUE,FILTER('SUMMARY DATA'!F:F,'SUMMARY DATA'!$A:$A=$A1069,'SUMMARY DATA'!$C:$C=$B1069,'SUMMARY DATA'!$B:$B=""RWS"")),
  IF(
    OR(
      ISNUMBER(SEARCH(""CDM CASH DEPOSIT"",$C1069)),
      ISNUMBER(SEARCH(""CASH DEPOSIT"",$"&amp;"C1069)),
      COUNTIFS('SUMMARY DATA'!$D:$D,$C1069,'SUMMARY DATA'!$B:$B,""RWS"")&lt;&gt;1
    ),
    """",
    IFERROR(TEXTJOIN(CHAR(10),TRUE,FILTER('SUMMARY DATA'!F:F,'SUMMARY DATA'!$D:$D=$C1069,'SUMMARY DATA'!$B:$B=""RWS"")),"""")
  )
)"),"")</f>
        <v/>
      </c>
      <c r="G1069" s="17" t="str">
        <f>IFERROR(__xludf.DUMMYFUNCTION("IFERROR(
  TEXTJOIN(CHAR(10),TRUE,FILTER('SUMMARY DATA'!G:G,'SUMMARY DATA'!$A:$A=$A1069,'SUMMARY DATA'!$C:$C=$B1069,'SUMMARY DATA'!$B:$B=""RWS"")),
  IF(
    OR(
      ISNUMBER(SEARCH(""CDM CASH DEPOSIT"",$C1069)),
      ISNUMBER(SEARCH(""CASH DEPOSIT"",$"&amp;"C1069)),
      COUNTIFS('SUMMARY DATA'!$D:$D,$C1069,'SUMMARY DATA'!$B:$B,""RWS"")&lt;&gt;1
    ),
    """",
    IFERROR(TEXTJOIN(CHAR(10),TRUE,FILTER('SUMMARY DATA'!G:G,'SUMMARY DATA'!$D:$D=$C1069,'SUMMARY DATA'!$B:$B=""RWS"")),"""")
  )
)"),"")</f>
        <v/>
      </c>
      <c r="H1069" s="18" t="str">
        <f>IFERROR(__xludf.DUMMYFUNCTION("IFERROR(
  TEXTJOIN(CHAR(10),TRUE,FILTER('SUMMARY DATA'!H:H,'SUMMARY DATA'!$A:$A=$A1069,'SUMMARY DATA'!$C:$C=$B1069,'SUMMARY DATA'!$B:$B=""RWS"",'SUMMARY DATA'!$H:$H=$D1069)),
  IF(
    OR(
      ISNUMBER(SEARCH(""CDM CASH DEPOSIT"",$C1069)),
      ISNUMB"&amp;"ER(SEARCH(""CASH DEPOSIT"",$C1069))
    ),
    """",
    IFERROR(TEXTJOIN(CHAR(10),TRUE,FILTER('SUMMARY DATA'!H:H,'SUMMARY DATA'!$D:$D=$C1069,'SUMMARY DATA'!$B:$B=""RWS"",'SUMMARY DATA'!$H:$H=$D1069)),"""")
  )
)"),"")</f>
        <v/>
      </c>
      <c r="I1069" s="18" t="str">
        <f>IFERROR(__xludf.DUMMYFUNCTION("IF(H1069="""","""",
SUM(ARRAYFORMULA(VALUE(SPLIT(H1069,CHAR(10)))))
)"),"")</f>
        <v/>
      </c>
      <c r="J1069" s="17" t="str">
        <f>IFERROR(__xludf.DUMMYFUNCTION("IFERROR(
  TEXTJOIN(CHAR(10),TRUE,FILTER('SUMMARY DATA'!I:I,'SUMMARY DATA'!$A:$A=$A1069,'SUMMARY DATA'!$C:$C=$B1069,'SUMMARY DATA'!$B:$B=""RWS"")),
  IF(
    OR(
      ISNUMBER(SEARCH(""CDM CASH DEPOSIT"",$C1069)),
      ISNUMBER(SEARCH(""CASH DEPOSIT"",$"&amp;"C1069)),
      COUNTIFS('SUMMARY DATA'!$D:$D,$C1069,'SUMMARY DATA'!$B:$B,""RWS"")&lt;&gt;1
    ),
    """",
    IFERROR(TEXTJOIN(CHAR(10),TRUE,FILTER('SUMMARY DATA'!I:I,'SUMMARY DATA'!$D:$D=$C1069,'SUMMARY DATA'!$B:$B=""RWS"")),"""")
  )
)"),"")</f>
        <v/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customHeight="1" spans="1:27">
      <c r="A1070" s="2"/>
      <c r="B1070" s="15"/>
      <c r="C1070" s="2"/>
      <c r="D1070" s="3"/>
      <c r="E1070" s="16" t="str">
        <f>IFERROR(__xludf.DUMMYFUNCTION("IFERROR(
  TEXTJOIN(CHAR(10),TRUE,FILTER('SUMMARY DATA'!E:E,'SUMMARY DATA'!$A:$A=$A1070,'SUMMARY DATA'!$C:$C=$B1070,'SUMMARY DATA'!$B:$B=""RWS"")),
  IF(
    OR(
      ISNUMBER(SEARCH(""CDM CASH DEPOSIT"",$C1070)),
      ISNUMBER(SEARCH(""CASH DEPOSIT"",$"&amp;"C1070)),
      COUNTIFS('SUMMARY DATA'!$D:$D,$C1070,'SUMMARY DATA'!$B:$B,""RWS"")&lt;&gt;1
    ),
    """",
    IFERROR(TEXTJOIN(CHAR(10),TRUE,FILTER('SUMMARY DATA'!E:E,'SUMMARY DATA'!$D:$D=$C1070,'SUMMARY DATA'!$B:$B=""RWS"")),"""")
  )
)"),"")</f>
        <v/>
      </c>
      <c r="F1070" s="17" t="str">
        <f>IFERROR(__xludf.DUMMYFUNCTION("IFERROR(
  TEXTJOIN(CHAR(10),TRUE,FILTER('SUMMARY DATA'!F:F,'SUMMARY DATA'!$A:$A=$A1070,'SUMMARY DATA'!$C:$C=$B1070,'SUMMARY DATA'!$B:$B=""RWS"")),
  IF(
    OR(
      ISNUMBER(SEARCH(""CDM CASH DEPOSIT"",$C1070)),
      ISNUMBER(SEARCH(""CASH DEPOSIT"",$"&amp;"C1070)),
      COUNTIFS('SUMMARY DATA'!$D:$D,$C1070,'SUMMARY DATA'!$B:$B,""RWS"")&lt;&gt;1
    ),
    """",
    IFERROR(TEXTJOIN(CHAR(10),TRUE,FILTER('SUMMARY DATA'!F:F,'SUMMARY DATA'!$D:$D=$C1070,'SUMMARY DATA'!$B:$B=""RWS"")),"""")
  )
)"),"")</f>
        <v/>
      </c>
      <c r="G1070" s="17" t="str">
        <f>IFERROR(__xludf.DUMMYFUNCTION("IFERROR(
  TEXTJOIN(CHAR(10),TRUE,FILTER('SUMMARY DATA'!G:G,'SUMMARY DATA'!$A:$A=$A1070,'SUMMARY DATA'!$C:$C=$B1070,'SUMMARY DATA'!$B:$B=""RWS"")),
  IF(
    OR(
      ISNUMBER(SEARCH(""CDM CASH DEPOSIT"",$C1070)),
      ISNUMBER(SEARCH(""CASH DEPOSIT"",$"&amp;"C1070)),
      COUNTIFS('SUMMARY DATA'!$D:$D,$C1070,'SUMMARY DATA'!$B:$B,""RWS"")&lt;&gt;1
    ),
    """",
    IFERROR(TEXTJOIN(CHAR(10),TRUE,FILTER('SUMMARY DATA'!G:G,'SUMMARY DATA'!$D:$D=$C1070,'SUMMARY DATA'!$B:$B=""RWS"")),"""")
  )
)"),"")</f>
        <v/>
      </c>
      <c r="H1070" s="18" t="str">
        <f>IFERROR(__xludf.DUMMYFUNCTION("IFERROR(
  TEXTJOIN(CHAR(10),TRUE,FILTER('SUMMARY DATA'!H:H,'SUMMARY DATA'!$A:$A=$A1070,'SUMMARY DATA'!$C:$C=$B1070,'SUMMARY DATA'!$B:$B=""RWS"",'SUMMARY DATA'!$H:$H=$D1070)),
  IF(
    OR(
      ISNUMBER(SEARCH(""CDM CASH DEPOSIT"",$C1070)),
      ISNUMB"&amp;"ER(SEARCH(""CASH DEPOSIT"",$C1070))
    ),
    """",
    IFERROR(TEXTJOIN(CHAR(10),TRUE,FILTER('SUMMARY DATA'!H:H,'SUMMARY DATA'!$D:$D=$C1070,'SUMMARY DATA'!$B:$B=""RWS"",'SUMMARY DATA'!$H:$H=$D1070)),"""")
  )
)"),"")</f>
        <v/>
      </c>
      <c r="I1070" s="18" t="str">
        <f>IFERROR(__xludf.DUMMYFUNCTION("IF(H1070="""","""",
SUM(ARRAYFORMULA(VALUE(SPLIT(H1070,CHAR(10)))))
)"),"")</f>
        <v/>
      </c>
      <c r="J1070" s="17" t="str">
        <f>IFERROR(__xludf.DUMMYFUNCTION("IFERROR(
  TEXTJOIN(CHAR(10),TRUE,FILTER('SUMMARY DATA'!I:I,'SUMMARY DATA'!$A:$A=$A1070,'SUMMARY DATA'!$C:$C=$B1070,'SUMMARY DATA'!$B:$B=""RWS"")),
  IF(
    OR(
      ISNUMBER(SEARCH(""CDM CASH DEPOSIT"",$C1070)),
      ISNUMBER(SEARCH(""CASH DEPOSIT"",$"&amp;"C1070)),
      COUNTIFS('SUMMARY DATA'!$D:$D,$C1070,'SUMMARY DATA'!$B:$B,""RWS"")&lt;&gt;1
    ),
    """",
    IFERROR(TEXTJOIN(CHAR(10),TRUE,FILTER('SUMMARY DATA'!I:I,'SUMMARY DATA'!$D:$D=$C1070,'SUMMARY DATA'!$B:$B=""RWS"")),"""")
  )
)"),"")</f>
        <v/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customHeight="1" spans="1:27">
      <c r="A1071" s="2"/>
      <c r="B1071" s="15"/>
      <c r="C1071" s="2"/>
      <c r="D1071" s="3"/>
      <c r="E1071" s="16" t="str">
        <f>IFERROR(__xludf.DUMMYFUNCTION("IFERROR(
  TEXTJOIN(CHAR(10),TRUE,FILTER('SUMMARY DATA'!E:E,'SUMMARY DATA'!$A:$A=$A1071,'SUMMARY DATA'!$C:$C=$B1071,'SUMMARY DATA'!$B:$B=""RWS"")),
  IF(
    OR(
      ISNUMBER(SEARCH(""CDM CASH DEPOSIT"",$C1071)),
      ISNUMBER(SEARCH(""CASH DEPOSIT"",$"&amp;"C1071)),
      COUNTIFS('SUMMARY DATA'!$D:$D,$C1071,'SUMMARY DATA'!$B:$B,""RWS"")&lt;&gt;1
    ),
    """",
    IFERROR(TEXTJOIN(CHAR(10),TRUE,FILTER('SUMMARY DATA'!E:E,'SUMMARY DATA'!$D:$D=$C1071,'SUMMARY DATA'!$B:$B=""RWS"")),"""")
  )
)"),"")</f>
        <v/>
      </c>
      <c r="F1071" s="17" t="str">
        <f>IFERROR(__xludf.DUMMYFUNCTION("IFERROR(
  TEXTJOIN(CHAR(10),TRUE,FILTER('SUMMARY DATA'!F:F,'SUMMARY DATA'!$A:$A=$A1071,'SUMMARY DATA'!$C:$C=$B1071,'SUMMARY DATA'!$B:$B=""RWS"")),
  IF(
    OR(
      ISNUMBER(SEARCH(""CDM CASH DEPOSIT"",$C1071)),
      ISNUMBER(SEARCH(""CASH DEPOSIT"",$"&amp;"C1071)),
      COUNTIFS('SUMMARY DATA'!$D:$D,$C1071,'SUMMARY DATA'!$B:$B,""RWS"")&lt;&gt;1
    ),
    """",
    IFERROR(TEXTJOIN(CHAR(10),TRUE,FILTER('SUMMARY DATA'!F:F,'SUMMARY DATA'!$D:$D=$C1071,'SUMMARY DATA'!$B:$B=""RWS"")),"""")
  )
)"),"")</f>
        <v/>
      </c>
      <c r="G1071" s="17" t="str">
        <f>IFERROR(__xludf.DUMMYFUNCTION("IFERROR(
  TEXTJOIN(CHAR(10),TRUE,FILTER('SUMMARY DATA'!G:G,'SUMMARY DATA'!$A:$A=$A1071,'SUMMARY DATA'!$C:$C=$B1071,'SUMMARY DATA'!$B:$B=""RWS"")),
  IF(
    OR(
      ISNUMBER(SEARCH(""CDM CASH DEPOSIT"",$C1071)),
      ISNUMBER(SEARCH(""CASH DEPOSIT"",$"&amp;"C1071)),
      COUNTIFS('SUMMARY DATA'!$D:$D,$C1071,'SUMMARY DATA'!$B:$B,""RWS"")&lt;&gt;1
    ),
    """",
    IFERROR(TEXTJOIN(CHAR(10),TRUE,FILTER('SUMMARY DATA'!G:G,'SUMMARY DATA'!$D:$D=$C1071,'SUMMARY DATA'!$B:$B=""RWS"")),"""")
  )
)"),"")</f>
        <v/>
      </c>
      <c r="H1071" s="18" t="str">
        <f>IFERROR(__xludf.DUMMYFUNCTION("IFERROR(
  TEXTJOIN(CHAR(10),TRUE,FILTER('SUMMARY DATA'!H:H,'SUMMARY DATA'!$A:$A=$A1071,'SUMMARY DATA'!$C:$C=$B1071,'SUMMARY DATA'!$B:$B=""RWS"",'SUMMARY DATA'!$H:$H=$D1071)),
  IF(
    OR(
      ISNUMBER(SEARCH(""CDM CASH DEPOSIT"",$C1071)),
      ISNUMB"&amp;"ER(SEARCH(""CASH DEPOSIT"",$C1071))
    ),
    """",
    IFERROR(TEXTJOIN(CHAR(10),TRUE,FILTER('SUMMARY DATA'!H:H,'SUMMARY DATA'!$D:$D=$C1071,'SUMMARY DATA'!$B:$B=""RWS"",'SUMMARY DATA'!$H:$H=$D1071)),"""")
  )
)"),"")</f>
        <v/>
      </c>
      <c r="I1071" s="18" t="str">
        <f>IFERROR(__xludf.DUMMYFUNCTION("IF(H1071="""","""",
SUM(ARRAYFORMULA(VALUE(SPLIT(H1071,CHAR(10)))))
)"),"")</f>
        <v/>
      </c>
      <c r="J1071" s="17" t="str">
        <f>IFERROR(__xludf.DUMMYFUNCTION("IFERROR(
  TEXTJOIN(CHAR(10),TRUE,FILTER('SUMMARY DATA'!I:I,'SUMMARY DATA'!$A:$A=$A1071,'SUMMARY DATA'!$C:$C=$B1071,'SUMMARY DATA'!$B:$B=""RWS"")),
  IF(
    OR(
      ISNUMBER(SEARCH(""CDM CASH DEPOSIT"",$C1071)),
      ISNUMBER(SEARCH(""CASH DEPOSIT"",$"&amp;"C1071)),
      COUNTIFS('SUMMARY DATA'!$D:$D,$C1071,'SUMMARY DATA'!$B:$B,""RWS"")&lt;&gt;1
    ),
    """",
    IFERROR(TEXTJOIN(CHAR(10),TRUE,FILTER('SUMMARY DATA'!I:I,'SUMMARY DATA'!$D:$D=$C1071,'SUMMARY DATA'!$B:$B=""RWS"")),"""")
  )
)"),"")</f>
        <v/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customHeight="1" spans="1:27">
      <c r="A1072" s="2"/>
      <c r="B1072" s="15"/>
      <c r="C1072" s="2"/>
      <c r="D1072" s="3"/>
      <c r="E1072" s="16" t="str">
        <f>IFERROR(__xludf.DUMMYFUNCTION("IFERROR(
  TEXTJOIN(CHAR(10),TRUE,FILTER('SUMMARY DATA'!E:E,'SUMMARY DATA'!$A:$A=$A1072,'SUMMARY DATA'!$C:$C=$B1072,'SUMMARY DATA'!$B:$B=""RWS"")),
  IF(
    OR(
      ISNUMBER(SEARCH(""CDM CASH DEPOSIT"",$C1072)),
      ISNUMBER(SEARCH(""CASH DEPOSIT"",$"&amp;"C1072)),
      COUNTIFS('SUMMARY DATA'!$D:$D,$C1072,'SUMMARY DATA'!$B:$B,""RWS"")&lt;&gt;1
    ),
    """",
    IFERROR(TEXTJOIN(CHAR(10),TRUE,FILTER('SUMMARY DATA'!E:E,'SUMMARY DATA'!$D:$D=$C1072,'SUMMARY DATA'!$B:$B=""RWS"")),"""")
  )
)"),"")</f>
        <v/>
      </c>
      <c r="F1072" s="17" t="str">
        <f>IFERROR(__xludf.DUMMYFUNCTION("IFERROR(
  TEXTJOIN(CHAR(10),TRUE,FILTER('SUMMARY DATA'!F:F,'SUMMARY DATA'!$A:$A=$A1072,'SUMMARY DATA'!$C:$C=$B1072,'SUMMARY DATA'!$B:$B=""RWS"")),
  IF(
    OR(
      ISNUMBER(SEARCH(""CDM CASH DEPOSIT"",$C1072)),
      ISNUMBER(SEARCH(""CASH DEPOSIT"",$"&amp;"C1072)),
      COUNTIFS('SUMMARY DATA'!$D:$D,$C1072,'SUMMARY DATA'!$B:$B,""RWS"")&lt;&gt;1
    ),
    """",
    IFERROR(TEXTJOIN(CHAR(10),TRUE,FILTER('SUMMARY DATA'!F:F,'SUMMARY DATA'!$D:$D=$C1072,'SUMMARY DATA'!$B:$B=""RWS"")),"""")
  )
)"),"")</f>
        <v/>
      </c>
      <c r="G1072" s="17" t="str">
        <f>IFERROR(__xludf.DUMMYFUNCTION("IFERROR(
  TEXTJOIN(CHAR(10),TRUE,FILTER('SUMMARY DATA'!G:G,'SUMMARY DATA'!$A:$A=$A1072,'SUMMARY DATA'!$C:$C=$B1072,'SUMMARY DATA'!$B:$B=""RWS"")),
  IF(
    OR(
      ISNUMBER(SEARCH(""CDM CASH DEPOSIT"",$C1072)),
      ISNUMBER(SEARCH(""CASH DEPOSIT"",$"&amp;"C1072)),
      COUNTIFS('SUMMARY DATA'!$D:$D,$C1072,'SUMMARY DATA'!$B:$B,""RWS"")&lt;&gt;1
    ),
    """",
    IFERROR(TEXTJOIN(CHAR(10),TRUE,FILTER('SUMMARY DATA'!G:G,'SUMMARY DATA'!$D:$D=$C1072,'SUMMARY DATA'!$B:$B=""RWS"")),"""")
  )
)"),"")</f>
        <v/>
      </c>
      <c r="H1072" s="18" t="str">
        <f>IFERROR(__xludf.DUMMYFUNCTION("IFERROR(
  TEXTJOIN(CHAR(10),TRUE,FILTER('SUMMARY DATA'!H:H,'SUMMARY DATA'!$A:$A=$A1072,'SUMMARY DATA'!$C:$C=$B1072,'SUMMARY DATA'!$B:$B=""RWS"",'SUMMARY DATA'!$H:$H=$D1072)),
  IF(
    OR(
      ISNUMBER(SEARCH(""CDM CASH DEPOSIT"",$C1072)),
      ISNUMB"&amp;"ER(SEARCH(""CASH DEPOSIT"",$C1072))
    ),
    """",
    IFERROR(TEXTJOIN(CHAR(10),TRUE,FILTER('SUMMARY DATA'!H:H,'SUMMARY DATA'!$D:$D=$C1072,'SUMMARY DATA'!$B:$B=""RWS"",'SUMMARY DATA'!$H:$H=$D1072)),"""")
  )
)"),"")</f>
        <v/>
      </c>
      <c r="I1072" s="18" t="str">
        <f>IFERROR(__xludf.DUMMYFUNCTION("IF(H1072="""","""",
SUM(ARRAYFORMULA(VALUE(SPLIT(H1072,CHAR(10)))))
)"),"")</f>
        <v/>
      </c>
      <c r="J1072" s="17" t="str">
        <f>IFERROR(__xludf.DUMMYFUNCTION("IFERROR(
  TEXTJOIN(CHAR(10),TRUE,FILTER('SUMMARY DATA'!I:I,'SUMMARY DATA'!$A:$A=$A1072,'SUMMARY DATA'!$C:$C=$B1072,'SUMMARY DATA'!$B:$B=""RWS"")),
  IF(
    OR(
      ISNUMBER(SEARCH(""CDM CASH DEPOSIT"",$C1072)),
      ISNUMBER(SEARCH(""CASH DEPOSIT"",$"&amp;"C1072)),
      COUNTIFS('SUMMARY DATA'!$D:$D,$C1072,'SUMMARY DATA'!$B:$B,""RWS"")&lt;&gt;1
    ),
    """",
    IFERROR(TEXTJOIN(CHAR(10),TRUE,FILTER('SUMMARY DATA'!I:I,'SUMMARY DATA'!$D:$D=$C1072,'SUMMARY DATA'!$B:$B=""RWS"")),"""")
  )
)"),"")</f>
        <v/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customHeight="1" spans="1:27">
      <c r="A1073" s="2"/>
      <c r="B1073" s="15"/>
      <c r="C1073" s="2"/>
      <c r="D1073" s="3"/>
      <c r="E1073" s="16" t="str">
        <f>IFERROR(__xludf.DUMMYFUNCTION("IFERROR(
  TEXTJOIN(CHAR(10),TRUE,FILTER('SUMMARY DATA'!E:E,'SUMMARY DATA'!$A:$A=$A1073,'SUMMARY DATA'!$C:$C=$B1073,'SUMMARY DATA'!$B:$B=""RWS"")),
  IF(
    OR(
      ISNUMBER(SEARCH(""CDM CASH DEPOSIT"",$C1073)),
      ISNUMBER(SEARCH(""CASH DEPOSIT"",$"&amp;"C1073)),
      COUNTIFS('SUMMARY DATA'!$D:$D,$C1073,'SUMMARY DATA'!$B:$B,""RWS"")&lt;&gt;1
    ),
    """",
    IFERROR(TEXTJOIN(CHAR(10),TRUE,FILTER('SUMMARY DATA'!E:E,'SUMMARY DATA'!$D:$D=$C1073,'SUMMARY DATA'!$B:$B=""RWS"")),"""")
  )
)"),"")</f>
        <v/>
      </c>
      <c r="F1073" s="17" t="str">
        <f>IFERROR(__xludf.DUMMYFUNCTION("IFERROR(
  TEXTJOIN(CHAR(10),TRUE,FILTER('SUMMARY DATA'!F:F,'SUMMARY DATA'!$A:$A=$A1073,'SUMMARY DATA'!$C:$C=$B1073,'SUMMARY DATA'!$B:$B=""RWS"")),
  IF(
    OR(
      ISNUMBER(SEARCH(""CDM CASH DEPOSIT"",$C1073)),
      ISNUMBER(SEARCH(""CASH DEPOSIT"",$"&amp;"C1073)),
      COUNTIFS('SUMMARY DATA'!$D:$D,$C1073,'SUMMARY DATA'!$B:$B,""RWS"")&lt;&gt;1
    ),
    """",
    IFERROR(TEXTJOIN(CHAR(10),TRUE,FILTER('SUMMARY DATA'!F:F,'SUMMARY DATA'!$D:$D=$C1073,'SUMMARY DATA'!$B:$B=""RWS"")),"""")
  )
)"),"")</f>
        <v/>
      </c>
      <c r="G1073" s="17" t="str">
        <f>IFERROR(__xludf.DUMMYFUNCTION("IFERROR(
  TEXTJOIN(CHAR(10),TRUE,FILTER('SUMMARY DATA'!G:G,'SUMMARY DATA'!$A:$A=$A1073,'SUMMARY DATA'!$C:$C=$B1073,'SUMMARY DATA'!$B:$B=""RWS"")),
  IF(
    OR(
      ISNUMBER(SEARCH(""CDM CASH DEPOSIT"",$C1073)),
      ISNUMBER(SEARCH(""CASH DEPOSIT"",$"&amp;"C1073)),
      COUNTIFS('SUMMARY DATA'!$D:$D,$C1073,'SUMMARY DATA'!$B:$B,""RWS"")&lt;&gt;1
    ),
    """",
    IFERROR(TEXTJOIN(CHAR(10),TRUE,FILTER('SUMMARY DATA'!G:G,'SUMMARY DATA'!$D:$D=$C1073,'SUMMARY DATA'!$B:$B=""RWS"")),"""")
  )
)"),"")</f>
        <v/>
      </c>
      <c r="H1073" s="18" t="str">
        <f>IFERROR(__xludf.DUMMYFUNCTION("IFERROR(
  TEXTJOIN(CHAR(10),TRUE,FILTER('SUMMARY DATA'!H:H,'SUMMARY DATA'!$A:$A=$A1073,'SUMMARY DATA'!$C:$C=$B1073,'SUMMARY DATA'!$B:$B=""RWS"",'SUMMARY DATA'!$H:$H=$D1073)),
  IF(
    OR(
      ISNUMBER(SEARCH(""CDM CASH DEPOSIT"",$C1073)),
      ISNUMB"&amp;"ER(SEARCH(""CASH DEPOSIT"",$C1073))
    ),
    """",
    IFERROR(TEXTJOIN(CHAR(10),TRUE,FILTER('SUMMARY DATA'!H:H,'SUMMARY DATA'!$D:$D=$C1073,'SUMMARY DATA'!$B:$B=""RWS"",'SUMMARY DATA'!$H:$H=$D1073)),"""")
  )
)"),"")</f>
        <v/>
      </c>
      <c r="I1073" s="18" t="str">
        <f>IFERROR(__xludf.DUMMYFUNCTION("IF(H1073="""","""",
SUM(ARRAYFORMULA(VALUE(SPLIT(H1073,CHAR(10)))))
)"),"")</f>
        <v/>
      </c>
      <c r="J1073" s="17" t="str">
        <f>IFERROR(__xludf.DUMMYFUNCTION("IFERROR(
  TEXTJOIN(CHAR(10),TRUE,FILTER('SUMMARY DATA'!I:I,'SUMMARY DATA'!$A:$A=$A1073,'SUMMARY DATA'!$C:$C=$B1073,'SUMMARY DATA'!$B:$B=""RWS"")),
  IF(
    OR(
      ISNUMBER(SEARCH(""CDM CASH DEPOSIT"",$C1073)),
      ISNUMBER(SEARCH(""CASH DEPOSIT"",$"&amp;"C1073)),
      COUNTIFS('SUMMARY DATA'!$D:$D,$C1073,'SUMMARY DATA'!$B:$B,""RWS"")&lt;&gt;1
    ),
    """",
    IFERROR(TEXTJOIN(CHAR(10),TRUE,FILTER('SUMMARY DATA'!I:I,'SUMMARY DATA'!$D:$D=$C1073,'SUMMARY DATA'!$B:$B=""RWS"")),"""")
  )
)"),"")</f>
        <v/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customHeight="1" spans="1:27">
      <c r="A1074" s="2"/>
      <c r="B1074" s="15"/>
      <c r="C1074" s="2"/>
      <c r="D1074" s="3"/>
      <c r="E1074" s="16" t="str">
        <f>IFERROR(__xludf.DUMMYFUNCTION("IFERROR(
  TEXTJOIN(CHAR(10),TRUE,FILTER('SUMMARY DATA'!E:E,'SUMMARY DATA'!$A:$A=$A1074,'SUMMARY DATA'!$C:$C=$B1074,'SUMMARY DATA'!$B:$B=""RWS"")),
  IF(
    OR(
      ISNUMBER(SEARCH(""CDM CASH DEPOSIT"",$C1074)),
      ISNUMBER(SEARCH(""CASH DEPOSIT"",$"&amp;"C1074)),
      COUNTIFS('SUMMARY DATA'!$D:$D,$C1074,'SUMMARY DATA'!$B:$B,""RWS"")&lt;&gt;1
    ),
    """",
    IFERROR(TEXTJOIN(CHAR(10),TRUE,FILTER('SUMMARY DATA'!E:E,'SUMMARY DATA'!$D:$D=$C1074,'SUMMARY DATA'!$B:$B=""RWS"")),"""")
  )
)"),"")</f>
        <v/>
      </c>
      <c r="F1074" s="17" t="str">
        <f>IFERROR(__xludf.DUMMYFUNCTION("IFERROR(
  TEXTJOIN(CHAR(10),TRUE,FILTER('SUMMARY DATA'!F:F,'SUMMARY DATA'!$A:$A=$A1074,'SUMMARY DATA'!$C:$C=$B1074,'SUMMARY DATA'!$B:$B=""RWS"")),
  IF(
    OR(
      ISNUMBER(SEARCH(""CDM CASH DEPOSIT"",$C1074)),
      ISNUMBER(SEARCH(""CASH DEPOSIT"",$"&amp;"C1074)),
      COUNTIFS('SUMMARY DATA'!$D:$D,$C1074,'SUMMARY DATA'!$B:$B,""RWS"")&lt;&gt;1
    ),
    """",
    IFERROR(TEXTJOIN(CHAR(10),TRUE,FILTER('SUMMARY DATA'!F:F,'SUMMARY DATA'!$D:$D=$C1074,'SUMMARY DATA'!$B:$B=""RWS"")),"""")
  )
)"),"")</f>
        <v/>
      </c>
      <c r="G1074" s="17" t="str">
        <f>IFERROR(__xludf.DUMMYFUNCTION("IFERROR(
  TEXTJOIN(CHAR(10),TRUE,FILTER('SUMMARY DATA'!G:G,'SUMMARY DATA'!$A:$A=$A1074,'SUMMARY DATA'!$C:$C=$B1074,'SUMMARY DATA'!$B:$B=""RWS"")),
  IF(
    OR(
      ISNUMBER(SEARCH(""CDM CASH DEPOSIT"",$C1074)),
      ISNUMBER(SEARCH(""CASH DEPOSIT"",$"&amp;"C1074)),
      COUNTIFS('SUMMARY DATA'!$D:$D,$C1074,'SUMMARY DATA'!$B:$B,""RWS"")&lt;&gt;1
    ),
    """",
    IFERROR(TEXTJOIN(CHAR(10),TRUE,FILTER('SUMMARY DATA'!G:G,'SUMMARY DATA'!$D:$D=$C1074,'SUMMARY DATA'!$B:$B=""RWS"")),"""")
  )
)"),"")</f>
        <v/>
      </c>
      <c r="H1074" s="18" t="str">
        <f>IFERROR(__xludf.DUMMYFUNCTION("IFERROR(
  TEXTJOIN(CHAR(10),TRUE,FILTER('SUMMARY DATA'!H:H,'SUMMARY DATA'!$A:$A=$A1074,'SUMMARY DATA'!$C:$C=$B1074,'SUMMARY DATA'!$B:$B=""RWS"",'SUMMARY DATA'!$H:$H=$D1074)),
  IF(
    OR(
      ISNUMBER(SEARCH(""CDM CASH DEPOSIT"",$C1074)),
      ISNUMB"&amp;"ER(SEARCH(""CASH DEPOSIT"",$C1074))
    ),
    """",
    IFERROR(TEXTJOIN(CHAR(10),TRUE,FILTER('SUMMARY DATA'!H:H,'SUMMARY DATA'!$D:$D=$C1074,'SUMMARY DATA'!$B:$B=""RWS"",'SUMMARY DATA'!$H:$H=$D1074)),"""")
  )
)"),"")</f>
        <v/>
      </c>
      <c r="I1074" s="18" t="str">
        <f>IFERROR(__xludf.DUMMYFUNCTION("IF(H1074="""","""",
SUM(ARRAYFORMULA(VALUE(SPLIT(H1074,CHAR(10)))))
)"),"")</f>
        <v/>
      </c>
      <c r="J1074" s="17" t="str">
        <f>IFERROR(__xludf.DUMMYFUNCTION("IFERROR(
  TEXTJOIN(CHAR(10),TRUE,FILTER('SUMMARY DATA'!I:I,'SUMMARY DATA'!$A:$A=$A1074,'SUMMARY DATA'!$C:$C=$B1074,'SUMMARY DATA'!$B:$B=""RWS"")),
  IF(
    OR(
      ISNUMBER(SEARCH(""CDM CASH DEPOSIT"",$C1074)),
      ISNUMBER(SEARCH(""CASH DEPOSIT"",$"&amp;"C1074)),
      COUNTIFS('SUMMARY DATA'!$D:$D,$C1074,'SUMMARY DATA'!$B:$B,""RWS"")&lt;&gt;1
    ),
    """",
    IFERROR(TEXTJOIN(CHAR(10),TRUE,FILTER('SUMMARY DATA'!I:I,'SUMMARY DATA'!$D:$D=$C1074,'SUMMARY DATA'!$B:$B=""RWS"")),"""")
  )
)"),"")</f>
        <v/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customHeight="1" spans="1:27">
      <c r="A1075" s="2"/>
      <c r="B1075" s="15"/>
      <c r="C1075" s="2"/>
      <c r="D1075" s="3"/>
      <c r="E1075" s="16" t="str">
        <f>IFERROR(__xludf.DUMMYFUNCTION("IFERROR(
  TEXTJOIN(CHAR(10),TRUE,FILTER('SUMMARY DATA'!E:E,'SUMMARY DATA'!$A:$A=$A1075,'SUMMARY DATA'!$C:$C=$B1075,'SUMMARY DATA'!$B:$B=""RWS"")),
  IF(
    OR(
      ISNUMBER(SEARCH(""CDM CASH DEPOSIT"",$C1075)),
      ISNUMBER(SEARCH(""CASH DEPOSIT"",$"&amp;"C1075)),
      COUNTIFS('SUMMARY DATA'!$D:$D,$C1075,'SUMMARY DATA'!$B:$B,""RWS"")&lt;&gt;1
    ),
    """",
    IFERROR(TEXTJOIN(CHAR(10),TRUE,FILTER('SUMMARY DATA'!E:E,'SUMMARY DATA'!$D:$D=$C1075,'SUMMARY DATA'!$B:$B=""RWS"")),"""")
  )
)"),"")</f>
        <v/>
      </c>
      <c r="F1075" s="17" t="str">
        <f>IFERROR(__xludf.DUMMYFUNCTION("IFERROR(
  TEXTJOIN(CHAR(10),TRUE,FILTER('SUMMARY DATA'!F:F,'SUMMARY DATA'!$A:$A=$A1075,'SUMMARY DATA'!$C:$C=$B1075,'SUMMARY DATA'!$B:$B=""RWS"")),
  IF(
    OR(
      ISNUMBER(SEARCH(""CDM CASH DEPOSIT"",$C1075)),
      ISNUMBER(SEARCH(""CASH DEPOSIT"",$"&amp;"C1075)),
      COUNTIFS('SUMMARY DATA'!$D:$D,$C1075,'SUMMARY DATA'!$B:$B,""RWS"")&lt;&gt;1
    ),
    """",
    IFERROR(TEXTJOIN(CHAR(10),TRUE,FILTER('SUMMARY DATA'!F:F,'SUMMARY DATA'!$D:$D=$C1075,'SUMMARY DATA'!$B:$B=""RWS"")),"""")
  )
)"),"")</f>
        <v/>
      </c>
      <c r="G1075" s="17" t="str">
        <f>IFERROR(__xludf.DUMMYFUNCTION("IFERROR(
  TEXTJOIN(CHAR(10),TRUE,FILTER('SUMMARY DATA'!G:G,'SUMMARY DATA'!$A:$A=$A1075,'SUMMARY DATA'!$C:$C=$B1075,'SUMMARY DATA'!$B:$B=""RWS"")),
  IF(
    OR(
      ISNUMBER(SEARCH(""CDM CASH DEPOSIT"",$C1075)),
      ISNUMBER(SEARCH(""CASH DEPOSIT"",$"&amp;"C1075)),
      COUNTIFS('SUMMARY DATA'!$D:$D,$C1075,'SUMMARY DATA'!$B:$B,""RWS"")&lt;&gt;1
    ),
    """",
    IFERROR(TEXTJOIN(CHAR(10),TRUE,FILTER('SUMMARY DATA'!G:G,'SUMMARY DATA'!$D:$D=$C1075,'SUMMARY DATA'!$B:$B=""RWS"")),"""")
  )
)"),"")</f>
        <v/>
      </c>
      <c r="H1075" s="18" t="str">
        <f>IFERROR(__xludf.DUMMYFUNCTION("IFERROR(
  TEXTJOIN(CHAR(10),TRUE,FILTER('SUMMARY DATA'!H:H,'SUMMARY DATA'!$A:$A=$A1075,'SUMMARY DATA'!$C:$C=$B1075,'SUMMARY DATA'!$B:$B=""RWS"",'SUMMARY DATA'!$H:$H=$D1075)),
  IF(
    OR(
      ISNUMBER(SEARCH(""CDM CASH DEPOSIT"",$C1075)),
      ISNUMB"&amp;"ER(SEARCH(""CASH DEPOSIT"",$C1075))
    ),
    """",
    IFERROR(TEXTJOIN(CHAR(10),TRUE,FILTER('SUMMARY DATA'!H:H,'SUMMARY DATA'!$D:$D=$C1075,'SUMMARY DATA'!$B:$B=""RWS"",'SUMMARY DATA'!$H:$H=$D1075)),"""")
  )
)"),"")</f>
        <v/>
      </c>
      <c r="I1075" s="18" t="str">
        <f>IFERROR(__xludf.DUMMYFUNCTION("IF(H1075="""","""",
SUM(ARRAYFORMULA(VALUE(SPLIT(H1075,CHAR(10)))))
)"),"")</f>
        <v/>
      </c>
      <c r="J1075" s="17" t="str">
        <f>IFERROR(__xludf.DUMMYFUNCTION("IFERROR(
  TEXTJOIN(CHAR(10),TRUE,FILTER('SUMMARY DATA'!I:I,'SUMMARY DATA'!$A:$A=$A1075,'SUMMARY DATA'!$C:$C=$B1075,'SUMMARY DATA'!$B:$B=""RWS"")),
  IF(
    OR(
      ISNUMBER(SEARCH(""CDM CASH DEPOSIT"",$C1075)),
      ISNUMBER(SEARCH(""CASH DEPOSIT"",$"&amp;"C1075)),
      COUNTIFS('SUMMARY DATA'!$D:$D,$C1075,'SUMMARY DATA'!$B:$B,""RWS"")&lt;&gt;1
    ),
    """",
    IFERROR(TEXTJOIN(CHAR(10),TRUE,FILTER('SUMMARY DATA'!I:I,'SUMMARY DATA'!$D:$D=$C1075,'SUMMARY DATA'!$B:$B=""RWS"")),"""")
  )
)"),"")</f>
        <v/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customHeight="1" spans="1:27">
      <c r="A1076" s="2"/>
      <c r="B1076" s="15"/>
      <c r="C1076" s="2"/>
      <c r="D1076" s="3"/>
      <c r="E1076" s="16" t="str">
        <f>IFERROR(__xludf.DUMMYFUNCTION("IFERROR(
  TEXTJOIN(CHAR(10),TRUE,FILTER('SUMMARY DATA'!E:E,'SUMMARY DATA'!$A:$A=$A1076,'SUMMARY DATA'!$C:$C=$B1076,'SUMMARY DATA'!$B:$B=""RWS"")),
  IF(
    OR(
      ISNUMBER(SEARCH(""CDM CASH DEPOSIT"",$C1076)),
      ISNUMBER(SEARCH(""CASH DEPOSIT"",$"&amp;"C1076)),
      COUNTIFS('SUMMARY DATA'!$D:$D,$C1076,'SUMMARY DATA'!$B:$B,""RWS"")&lt;&gt;1
    ),
    """",
    IFERROR(TEXTJOIN(CHAR(10),TRUE,FILTER('SUMMARY DATA'!E:E,'SUMMARY DATA'!$D:$D=$C1076,'SUMMARY DATA'!$B:$B=""RWS"")),"""")
  )
)"),"")</f>
        <v/>
      </c>
      <c r="F1076" s="17" t="str">
        <f>IFERROR(__xludf.DUMMYFUNCTION("IFERROR(
  TEXTJOIN(CHAR(10),TRUE,FILTER('SUMMARY DATA'!F:F,'SUMMARY DATA'!$A:$A=$A1076,'SUMMARY DATA'!$C:$C=$B1076,'SUMMARY DATA'!$B:$B=""RWS"")),
  IF(
    OR(
      ISNUMBER(SEARCH(""CDM CASH DEPOSIT"",$C1076)),
      ISNUMBER(SEARCH(""CASH DEPOSIT"",$"&amp;"C1076)),
      COUNTIFS('SUMMARY DATA'!$D:$D,$C1076,'SUMMARY DATA'!$B:$B,""RWS"")&lt;&gt;1
    ),
    """",
    IFERROR(TEXTJOIN(CHAR(10),TRUE,FILTER('SUMMARY DATA'!F:F,'SUMMARY DATA'!$D:$D=$C1076,'SUMMARY DATA'!$B:$B=""RWS"")),"""")
  )
)"),"")</f>
        <v/>
      </c>
      <c r="G1076" s="17" t="str">
        <f>IFERROR(__xludf.DUMMYFUNCTION("IFERROR(
  TEXTJOIN(CHAR(10),TRUE,FILTER('SUMMARY DATA'!G:G,'SUMMARY DATA'!$A:$A=$A1076,'SUMMARY DATA'!$C:$C=$B1076,'SUMMARY DATA'!$B:$B=""RWS"")),
  IF(
    OR(
      ISNUMBER(SEARCH(""CDM CASH DEPOSIT"",$C1076)),
      ISNUMBER(SEARCH(""CASH DEPOSIT"",$"&amp;"C1076)),
      COUNTIFS('SUMMARY DATA'!$D:$D,$C1076,'SUMMARY DATA'!$B:$B,""RWS"")&lt;&gt;1
    ),
    """",
    IFERROR(TEXTJOIN(CHAR(10),TRUE,FILTER('SUMMARY DATA'!G:G,'SUMMARY DATA'!$D:$D=$C1076,'SUMMARY DATA'!$B:$B=""RWS"")),"""")
  )
)"),"")</f>
        <v/>
      </c>
      <c r="H1076" s="18" t="str">
        <f>IFERROR(__xludf.DUMMYFUNCTION("IFERROR(
  TEXTJOIN(CHAR(10),TRUE,FILTER('SUMMARY DATA'!H:H,'SUMMARY DATA'!$A:$A=$A1076,'SUMMARY DATA'!$C:$C=$B1076,'SUMMARY DATA'!$B:$B=""RWS"",'SUMMARY DATA'!$H:$H=$D1076)),
  IF(
    OR(
      ISNUMBER(SEARCH(""CDM CASH DEPOSIT"",$C1076)),
      ISNUMB"&amp;"ER(SEARCH(""CASH DEPOSIT"",$C1076))
    ),
    """",
    IFERROR(TEXTJOIN(CHAR(10),TRUE,FILTER('SUMMARY DATA'!H:H,'SUMMARY DATA'!$D:$D=$C1076,'SUMMARY DATA'!$B:$B=""RWS"",'SUMMARY DATA'!$H:$H=$D1076)),"""")
  )
)"),"")</f>
        <v/>
      </c>
      <c r="I1076" s="18" t="str">
        <f>IFERROR(__xludf.DUMMYFUNCTION("IF(H1076="""","""",
SUM(ARRAYFORMULA(VALUE(SPLIT(H1076,CHAR(10)))))
)"),"")</f>
        <v/>
      </c>
      <c r="J1076" s="17" t="str">
        <f>IFERROR(__xludf.DUMMYFUNCTION("IFERROR(
  TEXTJOIN(CHAR(10),TRUE,FILTER('SUMMARY DATA'!I:I,'SUMMARY DATA'!$A:$A=$A1076,'SUMMARY DATA'!$C:$C=$B1076,'SUMMARY DATA'!$B:$B=""RWS"")),
  IF(
    OR(
      ISNUMBER(SEARCH(""CDM CASH DEPOSIT"",$C1076)),
      ISNUMBER(SEARCH(""CASH DEPOSIT"",$"&amp;"C1076)),
      COUNTIFS('SUMMARY DATA'!$D:$D,$C1076,'SUMMARY DATA'!$B:$B,""RWS"")&lt;&gt;1
    ),
    """",
    IFERROR(TEXTJOIN(CHAR(10),TRUE,FILTER('SUMMARY DATA'!I:I,'SUMMARY DATA'!$D:$D=$C1076,'SUMMARY DATA'!$B:$B=""RWS"")),"""")
  )
)"),"")</f>
        <v/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customHeight="1" spans="1:27">
      <c r="A1077" s="2"/>
      <c r="B1077" s="15"/>
      <c r="C1077" s="2"/>
      <c r="D1077" s="3"/>
      <c r="E1077" s="16" t="str">
        <f>IFERROR(__xludf.DUMMYFUNCTION("IFERROR(
  TEXTJOIN(CHAR(10),TRUE,FILTER('SUMMARY DATA'!E:E,'SUMMARY DATA'!$A:$A=$A1077,'SUMMARY DATA'!$C:$C=$B1077,'SUMMARY DATA'!$B:$B=""RWS"")),
  IF(
    OR(
      ISNUMBER(SEARCH(""CDM CASH DEPOSIT"",$C1077)),
      ISNUMBER(SEARCH(""CASH DEPOSIT"",$"&amp;"C1077)),
      COUNTIFS('SUMMARY DATA'!$D:$D,$C1077,'SUMMARY DATA'!$B:$B,""RWS"")&lt;&gt;1
    ),
    """",
    IFERROR(TEXTJOIN(CHAR(10),TRUE,FILTER('SUMMARY DATA'!E:E,'SUMMARY DATA'!$D:$D=$C1077,'SUMMARY DATA'!$B:$B=""RWS"")),"""")
  )
)"),"")</f>
        <v/>
      </c>
      <c r="F1077" s="17" t="str">
        <f>IFERROR(__xludf.DUMMYFUNCTION("IFERROR(
  TEXTJOIN(CHAR(10),TRUE,FILTER('SUMMARY DATA'!F:F,'SUMMARY DATA'!$A:$A=$A1077,'SUMMARY DATA'!$C:$C=$B1077,'SUMMARY DATA'!$B:$B=""RWS"")),
  IF(
    OR(
      ISNUMBER(SEARCH(""CDM CASH DEPOSIT"",$C1077)),
      ISNUMBER(SEARCH(""CASH DEPOSIT"",$"&amp;"C1077)),
      COUNTIFS('SUMMARY DATA'!$D:$D,$C1077,'SUMMARY DATA'!$B:$B,""RWS"")&lt;&gt;1
    ),
    """",
    IFERROR(TEXTJOIN(CHAR(10),TRUE,FILTER('SUMMARY DATA'!F:F,'SUMMARY DATA'!$D:$D=$C1077,'SUMMARY DATA'!$B:$B=""RWS"")),"""")
  )
)"),"")</f>
        <v/>
      </c>
      <c r="G1077" s="17" t="str">
        <f>IFERROR(__xludf.DUMMYFUNCTION("IFERROR(
  TEXTJOIN(CHAR(10),TRUE,FILTER('SUMMARY DATA'!G:G,'SUMMARY DATA'!$A:$A=$A1077,'SUMMARY DATA'!$C:$C=$B1077,'SUMMARY DATA'!$B:$B=""RWS"")),
  IF(
    OR(
      ISNUMBER(SEARCH(""CDM CASH DEPOSIT"",$C1077)),
      ISNUMBER(SEARCH(""CASH DEPOSIT"",$"&amp;"C1077)),
      COUNTIFS('SUMMARY DATA'!$D:$D,$C1077,'SUMMARY DATA'!$B:$B,""RWS"")&lt;&gt;1
    ),
    """",
    IFERROR(TEXTJOIN(CHAR(10),TRUE,FILTER('SUMMARY DATA'!G:G,'SUMMARY DATA'!$D:$D=$C1077,'SUMMARY DATA'!$B:$B=""RWS"")),"""")
  )
)"),"")</f>
        <v/>
      </c>
      <c r="H1077" s="18" t="str">
        <f>IFERROR(__xludf.DUMMYFUNCTION("IFERROR(
  TEXTJOIN(CHAR(10),TRUE,FILTER('SUMMARY DATA'!H:H,'SUMMARY DATA'!$A:$A=$A1077,'SUMMARY DATA'!$C:$C=$B1077,'SUMMARY DATA'!$B:$B=""RWS"",'SUMMARY DATA'!$H:$H=$D1077)),
  IF(
    OR(
      ISNUMBER(SEARCH(""CDM CASH DEPOSIT"",$C1077)),
      ISNUMB"&amp;"ER(SEARCH(""CASH DEPOSIT"",$C1077))
    ),
    """",
    IFERROR(TEXTJOIN(CHAR(10),TRUE,FILTER('SUMMARY DATA'!H:H,'SUMMARY DATA'!$D:$D=$C1077,'SUMMARY DATA'!$B:$B=""RWS"",'SUMMARY DATA'!$H:$H=$D1077)),"""")
  )
)"),"")</f>
        <v/>
      </c>
      <c r="I1077" s="18" t="str">
        <f>IFERROR(__xludf.DUMMYFUNCTION("IF(H1077="""","""",
SUM(ARRAYFORMULA(VALUE(SPLIT(H1077,CHAR(10)))))
)"),"")</f>
        <v/>
      </c>
      <c r="J1077" s="17" t="str">
        <f>IFERROR(__xludf.DUMMYFUNCTION("IFERROR(
  TEXTJOIN(CHAR(10),TRUE,FILTER('SUMMARY DATA'!I:I,'SUMMARY DATA'!$A:$A=$A1077,'SUMMARY DATA'!$C:$C=$B1077,'SUMMARY DATA'!$B:$B=""RWS"")),
  IF(
    OR(
      ISNUMBER(SEARCH(""CDM CASH DEPOSIT"",$C1077)),
      ISNUMBER(SEARCH(""CASH DEPOSIT"",$"&amp;"C1077)),
      COUNTIFS('SUMMARY DATA'!$D:$D,$C1077,'SUMMARY DATA'!$B:$B,""RWS"")&lt;&gt;1
    ),
    """",
    IFERROR(TEXTJOIN(CHAR(10),TRUE,FILTER('SUMMARY DATA'!I:I,'SUMMARY DATA'!$D:$D=$C1077,'SUMMARY DATA'!$B:$B=""RWS"")),"""")
  )
)"),"")</f>
        <v/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customHeight="1" spans="1:27">
      <c r="A1078" s="2"/>
      <c r="B1078" s="15"/>
      <c r="C1078" s="2"/>
      <c r="D1078" s="3"/>
      <c r="E1078" s="16" t="str">
        <f>IFERROR(__xludf.DUMMYFUNCTION("IFERROR(
  TEXTJOIN(CHAR(10),TRUE,FILTER('SUMMARY DATA'!E:E,'SUMMARY DATA'!$A:$A=$A1078,'SUMMARY DATA'!$C:$C=$B1078,'SUMMARY DATA'!$B:$B=""RWS"")),
  IF(
    OR(
      ISNUMBER(SEARCH(""CDM CASH DEPOSIT"",$C1078)),
      ISNUMBER(SEARCH(""CASH DEPOSIT"",$"&amp;"C1078)),
      COUNTIFS('SUMMARY DATA'!$D:$D,$C1078,'SUMMARY DATA'!$B:$B,""RWS"")&lt;&gt;1
    ),
    """",
    IFERROR(TEXTJOIN(CHAR(10),TRUE,FILTER('SUMMARY DATA'!E:E,'SUMMARY DATA'!$D:$D=$C1078,'SUMMARY DATA'!$B:$B=""RWS"")),"""")
  )
)"),"")</f>
        <v/>
      </c>
      <c r="F1078" s="17" t="str">
        <f>IFERROR(__xludf.DUMMYFUNCTION("IFERROR(
  TEXTJOIN(CHAR(10),TRUE,FILTER('SUMMARY DATA'!F:F,'SUMMARY DATA'!$A:$A=$A1078,'SUMMARY DATA'!$C:$C=$B1078,'SUMMARY DATA'!$B:$B=""RWS"")),
  IF(
    OR(
      ISNUMBER(SEARCH(""CDM CASH DEPOSIT"",$C1078)),
      ISNUMBER(SEARCH(""CASH DEPOSIT"",$"&amp;"C1078)),
      COUNTIFS('SUMMARY DATA'!$D:$D,$C1078,'SUMMARY DATA'!$B:$B,""RWS"")&lt;&gt;1
    ),
    """",
    IFERROR(TEXTJOIN(CHAR(10),TRUE,FILTER('SUMMARY DATA'!F:F,'SUMMARY DATA'!$D:$D=$C1078,'SUMMARY DATA'!$B:$B=""RWS"")),"""")
  )
)"),"")</f>
        <v/>
      </c>
      <c r="G1078" s="17" t="str">
        <f>IFERROR(__xludf.DUMMYFUNCTION("IFERROR(
  TEXTJOIN(CHAR(10),TRUE,FILTER('SUMMARY DATA'!G:G,'SUMMARY DATA'!$A:$A=$A1078,'SUMMARY DATA'!$C:$C=$B1078,'SUMMARY DATA'!$B:$B=""RWS"")),
  IF(
    OR(
      ISNUMBER(SEARCH(""CDM CASH DEPOSIT"",$C1078)),
      ISNUMBER(SEARCH(""CASH DEPOSIT"",$"&amp;"C1078)),
      COUNTIFS('SUMMARY DATA'!$D:$D,$C1078,'SUMMARY DATA'!$B:$B,""RWS"")&lt;&gt;1
    ),
    """",
    IFERROR(TEXTJOIN(CHAR(10),TRUE,FILTER('SUMMARY DATA'!G:G,'SUMMARY DATA'!$D:$D=$C1078,'SUMMARY DATA'!$B:$B=""RWS"")),"""")
  )
)"),"")</f>
        <v/>
      </c>
      <c r="H1078" s="18" t="str">
        <f>IFERROR(__xludf.DUMMYFUNCTION("IFERROR(
  TEXTJOIN(CHAR(10),TRUE,FILTER('SUMMARY DATA'!H:H,'SUMMARY DATA'!$A:$A=$A1078,'SUMMARY DATA'!$C:$C=$B1078,'SUMMARY DATA'!$B:$B=""RWS"",'SUMMARY DATA'!$H:$H=$D1078)),
  IF(
    OR(
      ISNUMBER(SEARCH(""CDM CASH DEPOSIT"",$C1078)),
      ISNUMB"&amp;"ER(SEARCH(""CASH DEPOSIT"",$C1078))
    ),
    """",
    IFERROR(TEXTJOIN(CHAR(10),TRUE,FILTER('SUMMARY DATA'!H:H,'SUMMARY DATA'!$D:$D=$C1078,'SUMMARY DATA'!$B:$B=""RWS"",'SUMMARY DATA'!$H:$H=$D1078)),"""")
  )
)"),"")</f>
        <v/>
      </c>
      <c r="I1078" s="18" t="str">
        <f>IFERROR(__xludf.DUMMYFUNCTION("IF(H1078="""","""",
SUM(ARRAYFORMULA(VALUE(SPLIT(H1078,CHAR(10)))))
)"),"")</f>
        <v/>
      </c>
      <c r="J1078" s="17" t="str">
        <f>IFERROR(__xludf.DUMMYFUNCTION("IFERROR(
  TEXTJOIN(CHAR(10),TRUE,FILTER('SUMMARY DATA'!I:I,'SUMMARY DATA'!$A:$A=$A1078,'SUMMARY DATA'!$C:$C=$B1078,'SUMMARY DATA'!$B:$B=""RWS"")),
  IF(
    OR(
      ISNUMBER(SEARCH(""CDM CASH DEPOSIT"",$C1078)),
      ISNUMBER(SEARCH(""CASH DEPOSIT"",$"&amp;"C1078)),
      COUNTIFS('SUMMARY DATA'!$D:$D,$C1078,'SUMMARY DATA'!$B:$B,""RWS"")&lt;&gt;1
    ),
    """",
    IFERROR(TEXTJOIN(CHAR(10),TRUE,FILTER('SUMMARY DATA'!I:I,'SUMMARY DATA'!$D:$D=$C1078,'SUMMARY DATA'!$B:$B=""RWS"")),"""")
  )
)"),"")</f>
        <v/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customHeight="1" spans="1:27">
      <c r="A1079" s="2"/>
      <c r="B1079" s="15"/>
      <c r="C1079" s="2"/>
      <c r="D1079" s="3"/>
      <c r="E1079" s="16" t="str">
        <f>IFERROR(__xludf.DUMMYFUNCTION("IFERROR(
  TEXTJOIN(CHAR(10),TRUE,FILTER('SUMMARY DATA'!E:E,'SUMMARY DATA'!$A:$A=$A1079,'SUMMARY DATA'!$C:$C=$B1079,'SUMMARY DATA'!$B:$B=""RWS"")),
  IF(
    OR(
      ISNUMBER(SEARCH(""CDM CASH DEPOSIT"",$C1079)),
      ISNUMBER(SEARCH(""CASH DEPOSIT"",$"&amp;"C1079)),
      COUNTIFS('SUMMARY DATA'!$D:$D,$C1079,'SUMMARY DATA'!$B:$B,""RWS"")&lt;&gt;1
    ),
    """",
    IFERROR(TEXTJOIN(CHAR(10),TRUE,FILTER('SUMMARY DATA'!E:E,'SUMMARY DATA'!$D:$D=$C1079,'SUMMARY DATA'!$B:$B=""RWS"")),"""")
  )
)"),"")</f>
        <v/>
      </c>
      <c r="F1079" s="17" t="str">
        <f>IFERROR(__xludf.DUMMYFUNCTION("IFERROR(
  TEXTJOIN(CHAR(10),TRUE,FILTER('SUMMARY DATA'!F:F,'SUMMARY DATA'!$A:$A=$A1079,'SUMMARY DATA'!$C:$C=$B1079,'SUMMARY DATA'!$B:$B=""RWS"")),
  IF(
    OR(
      ISNUMBER(SEARCH(""CDM CASH DEPOSIT"",$C1079)),
      ISNUMBER(SEARCH(""CASH DEPOSIT"",$"&amp;"C1079)),
      COUNTIFS('SUMMARY DATA'!$D:$D,$C1079,'SUMMARY DATA'!$B:$B,""RWS"")&lt;&gt;1
    ),
    """",
    IFERROR(TEXTJOIN(CHAR(10),TRUE,FILTER('SUMMARY DATA'!F:F,'SUMMARY DATA'!$D:$D=$C1079,'SUMMARY DATA'!$B:$B=""RWS"")),"""")
  )
)"),"")</f>
        <v/>
      </c>
      <c r="G1079" s="17" t="str">
        <f>IFERROR(__xludf.DUMMYFUNCTION("IFERROR(
  TEXTJOIN(CHAR(10),TRUE,FILTER('SUMMARY DATA'!G:G,'SUMMARY DATA'!$A:$A=$A1079,'SUMMARY DATA'!$C:$C=$B1079,'SUMMARY DATA'!$B:$B=""RWS"")),
  IF(
    OR(
      ISNUMBER(SEARCH(""CDM CASH DEPOSIT"",$C1079)),
      ISNUMBER(SEARCH(""CASH DEPOSIT"",$"&amp;"C1079)),
      COUNTIFS('SUMMARY DATA'!$D:$D,$C1079,'SUMMARY DATA'!$B:$B,""RWS"")&lt;&gt;1
    ),
    """",
    IFERROR(TEXTJOIN(CHAR(10),TRUE,FILTER('SUMMARY DATA'!G:G,'SUMMARY DATA'!$D:$D=$C1079,'SUMMARY DATA'!$B:$B=""RWS"")),"""")
  )
)"),"")</f>
        <v/>
      </c>
      <c r="H1079" s="18" t="str">
        <f>IFERROR(__xludf.DUMMYFUNCTION("IFERROR(
  TEXTJOIN(CHAR(10),TRUE,FILTER('SUMMARY DATA'!H:H,'SUMMARY DATA'!$A:$A=$A1079,'SUMMARY DATA'!$C:$C=$B1079,'SUMMARY DATA'!$B:$B=""RWS"",'SUMMARY DATA'!$H:$H=$D1079)),
  IF(
    OR(
      ISNUMBER(SEARCH(""CDM CASH DEPOSIT"",$C1079)),
      ISNUMB"&amp;"ER(SEARCH(""CASH DEPOSIT"",$C1079))
    ),
    """",
    IFERROR(TEXTJOIN(CHAR(10),TRUE,FILTER('SUMMARY DATA'!H:H,'SUMMARY DATA'!$D:$D=$C1079,'SUMMARY DATA'!$B:$B=""RWS"",'SUMMARY DATA'!$H:$H=$D1079)),"""")
  )
)"),"")</f>
        <v/>
      </c>
      <c r="I1079" s="18" t="str">
        <f>IFERROR(__xludf.DUMMYFUNCTION("IF(H1079="""","""",
SUM(ARRAYFORMULA(VALUE(SPLIT(H1079,CHAR(10)))))
)"),"")</f>
        <v/>
      </c>
      <c r="J1079" s="17" t="str">
        <f>IFERROR(__xludf.DUMMYFUNCTION("IFERROR(
  TEXTJOIN(CHAR(10),TRUE,FILTER('SUMMARY DATA'!I:I,'SUMMARY DATA'!$A:$A=$A1079,'SUMMARY DATA'!$C:$C=$B1079,'SUMMARY DATA'!$B:$B=""RWS"")),
  IF(
    OR(
      ISNUMBER(SEARCH(""CDM CASH DEPOSIT"",$C1079)),
      ISNUMBER(SEARCH(""CASH DEPOSIT"",$"&amp;"C1079)),
      COUNTIFS('SUMMARY DATA'!$D:$D,$C1079,'SUMMARY DATA'!$B:$B,""RWS"")&lt;&gt;1
    ),
    """",
    IFERROR(TEXTJOIN(CHAR(10),TRUE,FILTER('SUMMARY DATA'!I:I,'SUMMARY DATA'!$D:$D=$C1079,'SUMMARY DATA'!$B:$B=""RWS"")),"""")
  )
)"),"")</f>
        <v/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customHeight="1" spans="1:27">
      <c r="A1080" s="2"/>
      <c r="B1080" s="15"/>
      <c r="C1080" s="2"/>
      <c r="D1080" s="3"/>
      <c r="E1080" s="16" t="str">
        <f>IFERROR(__xludf.DUMMYFUNCTION("IFERROR(
  TEXTJOIN(CHAR(10),TRUE,FILTER('SUMMARY DATA'!E:E,'SUMMARY DATA'!$A:$A=$A1080,'SUMMARY DATA'!$C:$C=$B1080,'SUMMARY DATA'!$B:$B=""RWS"")),
  IF(
    OR(
      ISNUMBER(SEARCH(""CDM CASH DEPOSIT"",$C1080)),
      ISNUMBER(SEARCH(""CASH DEPOSIT"",$"&amp;"C1080)),
      COUNTIFS('SUMMARY DATA'!$D:$D,$C1080,'SUMMARY DATA'!$B:$B,""RWS"")&lt;&gt;1
    ),
    """",
    IFERROR(TEXTJOIN(CHAR(10),TRUE,FILTER('SUMMARY DATA'!E:E,'SUMMARY DATA'!$D:$D=$C1080,'SUMMARY DATA'!$B:$B=""RWS"")),"""")
  )
)"),"")</f>
        <v/>
      </c>
      <c r="F1080" s="17" t="str">
        <f>IFERROR(__xludf.DUMMYFUNCTION("IFERROR(
  TEXTJOIN(CHAR(10),TRUE,FILTER('SUMMARY DATA'!F:F,'SUMMARY DATA'!$A:$A=$A1080,'SUMMARY DATA'!$C:$C=$B1080,'SUMMARY DATA'!$B:$B=""RWS"")),
  IF(
    OR(
      ISNUMBER(SEARCH(""CDM CASH DEPOSIT"",$C1080)),
      ISNUMBER(SEARCH(""CASH DEPOSIT"",$"&amp;"C1080)),
      COUNTIFS('SUMMARY DATA'!$D:$D,$C1080,'SUMMARY DATA'!$B:$B,""RWS"")&lt;&gt;1
    ),
    """",
    IFERROR(TEXTJOIN(CHAR(10),TRUE,FILTER('SUMMARY DATA'!F:F,'SUMMARY DATA'!$D:$D=$C1080,'SUMMARY DATA'!$B:$B=""RWS"")),"""")
  )
)"),"")</f>
        <v/>
      </c>
      <c r="G1080" s="17" t="str">
        <f>IFERROR(__xludf.DUMMYFUNCTION("IFERROR(
  TEXTJOIN(CHAR(10),TRUE,FILTER('SUMMARY DATA'!G:G,'SUMMARY DATA'!$A:$A=$A1080,'SUMMARY DATA'!$C:$C=$B1080,'SUMMARY DATA'!$B:$B=""RWS"")),
  IF(
    OR(
      ISNUMBER(SEARCH(""CDM CASH DEPOSIT"",$C1080)),
      ISNUMBER(SEARCH(""CASH DEPOSIT"",$"&amp;"C1080)),
      COUNTIFS('SUMMARY DATA'!$D:$D,$C1080,'SUMMARY DATA'!$B:$B,""RWS"")&lt;&gt;1
    ),
    """",
    IFERROR(TEXTJOIN(CHAR(10),TRUE,FILTER('SUMMARY DATA'!G:G,'SUMMARY DATA'!$D:$D=$C1080,'SUMMARY DATA'!$B:$B=""RWS"")),"""")
  )
)"),"")</f>
        <v/>
      </c>
      <c r="H1080" s="18" t="str">
        <f>IFERROR(__xludf.DUMMYFUNCTION("IFERROR(
  TEXTJOIN(CHAR(10),TRUE,FILTER('SUMMARY DATA'!H:H,'SUMMARY DATA'!$A:$A=$A1080,'SUMMARY DATA'!$C:$C=$B1080,'SUMMARY DATA'!$B:$B=""RWS"",'SUMMARY DATA'!$H:$H=$D1080)),
  IF(
    OR(
      ISNUMBER(SEARCH(""CDM CASH DEPOSIT"",$C1080)),
      ISNUMB"&amp;"ER(SEARCH(""CASH DEPOSIT"",$C1080))
    ),
    """",
    IFERROR(TEXTJOIN(CHAR(10),TRUE,FILTER('SUMMARY DATA'!H:H,'SUMMARY DATA'!$D:$D=$C1080,'SUMMARY DATA'!$B:$B=""RWS"",'SUMMARY DATA'!$H:$H=$D1080)),"""")
  )
)"),"")</f>
        <v/>
      </c>
      <c r="I1080" s="18" t="str">
        <f>IFERROR(__xludf.DUMMYFUNCTION("IF(H1080="""","""",
SUM(ARRAYFORMULA(VALUE(SPLIT(H1080,CHAR(10)))))
)"),"")</f>
        <v/>
      </c>
      <c r="J1080" s="17" t="str">
        <f>IFERROR(__xludf.DUMMYFUNCTION("IFERROR(
  TEXTJOIN(CHAR(10),TRUE,FILTER('SUMMARY DATA'!I:I,'SUMMARY DATA'!$A:$A=$A1080,'SUMMARY DATA'!$C:$C=$B1080,'SUMMARY DATA'!$B:$B=""RWS"")),
  IF(
    OR(
      ISNUMBER(SEARCH(""CDM CASH DEPOSIT"",$C1080)),
      ISNUMBER(SEARCH(""CASH DEPOSIT"",$"&amp;"C1080)),
      COUNTIFS('SUMMARY DATA'!$D:$D,$C1080,'SUMMARY DATA'!$B:$B,""RWS"")&lt;&gt;1
    ),
    """",
    IFERROR(TEXTJOIN(CHAR(10),TRUE,FILTER('SUMMARY DATA'!I:I,'SUMMARY DATA'!$D:$D=$C1080,'SUMMARY DATA'!$B:$B=""RWS"")),"""")
  )
)"),"")</f>
        <v/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customHeight="1" spans="1:27">
      <c r="A1081" s="2"/>
      <c r="B1081" s="15"/>
      <c r="C1081" s="2"/>
      <c r="D1081" s="3"/>
      <c r="E1081" s="16" t="str">
        <f>IFERROR(__xludf.DUMMYFUNCTION("IFERROR(
  TEXTJOIN(CHAR(10),TRUE,FILTER('SUMMARY DATA'!E:E,'SUMMARY DATA'!$A:$A=$A1081,'SUMMARY DATA'!$C:$C=$B1081,'SUMMARY DATA'!$B:$B=""RWS"")),
  IF(
    OR(
      ISNUMBER(SEARCH(""CDM CASH DEPOSIT"",$C1081)),
      ISNUMBER(SEARCH(""CASH DEPOSIT"",$"&amp;"C1081)),
      COUNTIFS('SUMMARY DATA'!$D:$D,$C1081,'SUMMARY DATA'!$B:$B,""RWS"")&lt;&gt;1
    ),
    """",
    IFERROR(TEXTJOIN(CHAR(10),TRUE,FILTER('SUMMARY DATA'!E:E,'SUMMARY DATA'!$D:$D=$C1081,'SUMMARY DATA'!$B:$B=""RWS"")),"""")
  )
)"),"")</f>
        <v/>
      </c>
      <c r="F1081" s="17" t="str">
        <f>IFERROR(__xludf.DUMMYFUNCTION("IFERROR(
  TEXTJOIN(CHAR(10),TRUE,FILTER('SUMMARY DATA'!F:F,'SUMMARY DATA'!$A:$A=$A1081,'SUMMARY DATA'!$C:$C=$B1081,'SUMMARY DATA'!$B:$B=""RWS"")),
  IF(
    OR(
      ISNUMBER(SEARCH(""CDM CASH DEPOSIT"",$C1081)),
      ISNUMBER(SEARCH(""CASH DEPOSIT"",$"&amp;"C1081)),
      COUNTIFS('SUMMARY DATA'!$D:$D,$C1081,'SUMMARY DATA'!$B:$B,""RWS"")&lt;&gt;1
    ),
    """",
    IFERROR(TEXTJOIN(CHAR(10),TRUE,FILTER('SUMMARY DATA'!F:F,'SUMMARY DATA'!$D:$D=$C1081,'SUMMARY DATA'!$B:$B=""RWS"")),"""")
  )
)"),"")</f>
        <v/>
      </c>
      <c r="G1081" s="17" t="str">
        <f>IFERROR(__xludf.DUMMYFUNCTION("IFERROR(
  TEXTJOIN(CHAR(10),TRUE,FILTER('SUMMARY DATA'!G:G,'SUMMARY DATA'!$A:$A=$A1081,'SUMMARY DATA'!$C:$C=$B1081,'SUMMARY DATA'!$B:$B=""RWS"")),
  IF(
    OR(
      ISNUMBER(SEARCH(""CDM CASH DEPOSIT"",$C1081)),
      ISNUMBER(SEARCH(""CASH DEPOSIT"",$"&amp;"C1081)),
      COUNTIFS('SUMMARY DATA'!$D:$D,$C1081,'SUMMARY DATA'!$B:$B,""RWS"")&lt;&gt;1
    ),
    """",
    IFERROR(TEXTJOIN(CHAR(10),TRUE,FILTER('SUMMARY DATA'!G:G,'SUMMARY DATA'!$D:$D=$C1081,'SUMMARY DATA'!$B:$B=""RWS"")),"""")
  )
)"),"")</f>
        <v/>
      </c>
      <c r="H1081" s="18" t="str">
        <f>IFERROR(__xludf.DUMMYFUNCTION("IFERROR(
  TEXTJOIN(CHAR(10),TRUE,FILTER('SUMMARY DATA'!H:H,'SUMMARY DATA'!$A:$A=$A1081,'SUMMARY DATA'!$C:$C=$B1081,'SUMMARY DATA'!$B:$B=""RWS"",'SUMMARY DATA'!$H:$H=$D1081)),
  IF(
    OR(
      ISNUMBER(SEARCH(""CDM CASH DEPOSIT"",$C1081)),
      ISNUMB"&amp;"ER(SEARCH(""CASH DEPOSIT"",$C1081))
    ),
    """",
    IFERROR(TEXTJOIN(CHAR(10),TRUE,FILTER('SUMMARY DATA'!H:H,'SUMMARY DATA'!$D:$D=$C1081,'SUMMARY DATA'!$B:$B=""RWS"",'SUMMARY DATA'!$H:$H=$D1081)),"""")
  )
)"),"")</f>
        <v/>
      </c>
      <c r="I1081" s="18" t="str">
        <f>IFERROR(__xludf.DUMMYFUNCTION("IF(H1081="""","""",
SUM(ARRAYFORMULA(VALUE(SPLIT(H1081,CHAR(10)))))
)"),"")</f>
        <v/>
      </c>
      <c r="J1081" s="17" t="str">
        <f>IFERROR(__xludf.DUMMYFUNCTION("IFERROR(
  TEXTJOIN(CHAR(10),TRUE,FILTER('SUMMARY DATA'!I:I,'SUMMARY DATA'!$A:$A=$A1081,'SUMMARY DATA'!$C:$C=$B1081,'SUMMARY DATA'!$B:$B=""RWS"")),
  IF(
    OR(
      ISNUMBER(SEARCH(""CDM CASH DEPOSIT"",$C1081)),
      ISNUMBER(SEARCH(""CASH DEPOSIT"",$"&amp;"C1081)),
      COUNTIFS('SUMMARY DATA'!$D:$D,$C1081,'SUMMARY DATA'!$B:$B,""RWS"")&lt;&gt;1
    ),
    """",
    IFERROR(TEXTJOIN(CHAR(10),TRUE,FILTER('SUMMARY DATA'!I:I,'SUMMARY DATA'!$D:$D=$C1081,'SUMMARY DATA'!$B:$B=""RWS"")),"""")
  )
)"),"")</f>
        <v/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customHeight="1" spans="1:27">
      <c r="A1082" s="2"/>
      <c r="B1082" s="15"/>
      <c r="C1082" s="2"/>
      <c r="D1082" s="3"/>
      <c r="E1082" s="16" t="str">
        <f>IFERROR(__xludf.DUMMYFUNCTION("IFERROR(
  TEXTJOIN(CHAR(10),TRUE,FILTER('SUMMARY DATA'!E:E,'SUMMARY DATA'!$A:$A=$A1082,'SUMMARY DATA'!$C:$C=$B1082,'SUMMARY DATA'!$B:$B=""RWS"")),
  IF(
    OR(
      ISNUMBER(SEARCH(""CDM CASH DEPOSIT"",$C1082)),
      ISNUMBER(SEARCH(""CASH DEPOSIT"",$"&amp;"C1082)),
      COUNTIFS('SUMMARY DATA'!$D:$D,$C1082,'SUMMARY DATA'!$B:$B,""RWS"")&lt;&gt;1
    ),
    """",
    IFERROR(TEXTJOIN(CHAR(10),TRUE,FILTER('SUMMARY DATA'!E:E,'SUMMARY DATA'!$D:$D=$C1082,'SUMMARY DATA'!$B:$B=""RWS"")),"""")
  )
)"),"")</f>
        <v/>
      </c>
      <c r="F1082" s="17" t="str">
        <f>IFERROR(__xludf.DUMMYFUNCTION("IFERROR(
  TEXTJOIN(CHAR(10),TRUE,FILTER('SUMMARY DATA'!F:F,'SUMMARY DATA'!$A:$A=$A1082,'SUMMARY DATA'!$C:$C=$B1082,'SUMMARY DATA'!$B:$B=""RWS"")),
  IF(
    OR(
      ISNUMBER(SEARCH(""CDM CASH DEPOSIT"",$C1082)),
      ISNUMBER(SEARCH(""CASH DEPOSIT"",$"&amp;"C1082)),
      COUNTIFS('SUMMARY DATA'!$D:$D,$C1082,'SUMMARY DATA'!$B:$B,""RWS"")&lt;&gt;1
    ),
    """",
    IFERROR(TEXTJOIN(CHAR(10),TRUE,FILTER('SUMMARY DATA'!F:F,'SUMMARY DATA'!$D:$D=$C1082,'SUMMARY DATA'!$B:$B=""RWS"")),"""")
  )
)"),"")</f>
        <v/>
      </c>
      <c r="G1082" s="17" t="str">
        <f>IFERROR(__xludf.DUMMYFUNCTION("IFERROR(
  TEXTJOIN(CHAR(10),TRUE,FILTER('SUMMARY DATA'!G:G,'SUMMARY DATA'!$A:$A=$A1082,'SUMMARY DATA'!$C:$C=$B1082,'SUMMARY DATA'!$B:$B=""RWS"")),
  IF(
    OR(
      ISNUMBER(SEARCH(""CDM CASH DEPOSIT"",$C1082)),
      ISNUMBER(SEARCH(""CASH DEPOSIT"",$"&amp;"C1082)),
      COUNTIFS('SUMMARY DATA'!$D:$D,$C1082,'SUMMARY DATA'!$B:$B,""RWS"")&lt;&gt;1
    ),
    """",
    IFERROR(TEXTJOIN(CHAR(10),TRUE,FILTER('SUMMARY DATA'!G:G,'SUMMARY DATA'!$D:$D=$C1082,'SUMMARY DATA'!$B:$B=""RWS"")),"""")
  )
)"),"")</f>
        <v/>
      </c>
      <c r="H1082" s="18" t="str">
        <f>IFERROR(__xludf.DUMMYFUNCTION("IFERROR(
  TEXTJOIN(CHAR(10),TRUE,FILTER('SUMMARY DATA'!H:H,'SUMMARY DATA'!$A:$A=$A1082,'SUMMARY DATA'!$C:$C=$B1082,'SUMMARY DATA'!$B:$B=""RWS"",'SUMMARY DATA'!$H:$H=$D1082)),
  IF(
    OR(
      ISNUMBER(SEARCH(""CDM CASH DEPOSIT"",$C1082)),
      ISNUMB"&amp;"ER(SEARCH(""CASH DEPOSIT"",$C1082))
    ),
    """",
    IFERROR(TEXTJOIN(CHAR(10),TRUE,FILTER('SUMMARY DATA'!H:H,'SUMMARY DATA'!$D:$D=$C1082,'SUMMARY DATA'!$B:$B=""RWS"",'SUMMARY DATA'!$H:$H=$D1082)),"""")
  )
)"),"")</f>
        <v/>
      </c>
      <c r="I1082" s="18" t="str">
        <f>IFERROR(__xludf.DUMMYFUNCTION("IF(H1082="""","""",
SUM(ARRAYFORMULA(VALUE(SPLIT(H1082,CHAR(10)))))
)"),"")</f>
        <v/>
      </c>
      <c r="J1082" s="17" t="str">
        <f>IFERROR(__xludf.DUMMYFUNCTION("IFERROR(
  TEXTJOIN(CHAR(10),TRUE,FILTER('SUMMARY DATA'!I:I,'SUMMARY DATA'!$A:$A=$A1082,'SUMMARY DATA'!$C:$C=$B1082,'SUMMARY DATA'!$B:$B=""RWS"")),
  IF(
    OR(
      ISNUMBER(SEARCH(""CDM CASH DEPOSIT"",$C1082)),
      ISNUMBER(SEARCH(""CASH DEPOSIT"",$"&amp;"C1082)),
      COUNTIFS('SUMMARY DATA'!$D:$D,$C1082,'SUMMARY DATA'!$B:$B,""RWS"")&lt;&gt;1
    ),
    """",
    IFERROR(TEXTJOIN(CHAR(10),TRUE,FILTER('SUMMARY DATA'!I:I,'SUMMARY DATA'!$D:$D=$C1082,'SUMMARY DATA'!$B:$B=""RWS"")),"""")
  )
)"),"")</f>
        <v/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customHeight="1" spans="1:27">
      <c r="A1083" s="2"/>
      <c r="B1083" s="15"/>
      <c r="C1083" s="2"/>
      <c r="D1083" s="3"/>
      <c r="E1083" s="16" t="str">
        <f>IFERROR(__xludf.DUMMYFUNCTION("IFERROR(
  TEXTJOIN(CHAR(10),TRUE,FILTER('SUMMARY DATA'!E:E,'SUMMARY DATA'!$A:$A=$A1083,'SUMMARY DATA'!$C:$C=$B1083,'SUMMARY DATA'!$B:$B=""RWS"")),
  IF(
    OR(
      ISNUMBER(SEARCH(""CDM CASH DEPOSIT"",$C1083)),
      ISNUMBER(SEARCH(""CASH DEPOSIT"",$"&amp;"C1083)),
      COUNTIFS('SUMMARY DATA'!$D:$D,$C1083,'SUMMARY DATA'!$B:$B,""RWS"")&lt;&gt;1
    ),
    """",
    IFERROR(TEXTJOIN(CHAR(10),TRUE,FILTER('SUMMARY DATA'!E:E,'SUMMARY DATA'!$D:$D=$C1083,'SUMMARY DATA'!$B:$B=""RWS"")),"""")
  )
)"),"")</f>
        <v/>
      </c>
      <c r="F1083" s="17" t="str">
        <f>IFERROR(__xludf.DUMMYFUNCTION("IFERROR(
  TEXTJOIN(CHAR(10),TRUE,FILTER('SUMMARY DATA'!F:F,'SUMMARY DATA'!$A:$A=$A1083,'SUMMARY DATA'!$C:$C=$B1083,'SUMMARY DATA'!$B:$B=""RWS"")),
  IF(
    OR(
      ISNUMBER(SEARCH(""CDM CASH DEPOSIT"",$C1083)),
      ISNUMBER(SEARCH(""CASH DEPOSIT"",$"&amp;"C1083)),
      COUNTIFS('SUMMARY DATA'!$D:$D,$C1083,'SUMMARY DATA'!$B:$B,""RWS"")&lt;&gt;1
    ),
    """",
    IFERROR(TEXTJOIN(CHAR(10),TRUE,FILTER('SUMMARY DATA'!F:F,'SUMMARY DATA'!$D:$D=$C1083,'SUMMARY DATA'!$B:$B=""RWS"")),"""")
  )
)"),"")</f>
        <v/>
      </c>
      <c r="G1083" s="17" t="str">
        <f>IFERROR(__xludf.DUMMYFUNCTION("IFERROR(
  TEXTJOIN(CHAR(10),TRUE,FILTER('SUMMARY DATA'!G:G,'SUMMARY DATA'!$A:$A=$A1083,'SUMMARY DATA'!$C:$C=$B1083,'SUMMARY DATA'!$B:$B=""RWS"")),
  IF(
    OR(
      ISNUMBER(SEARCH(""CDM CASH DEPOSIT"",$C1083)),
      ISNUMBER(SEARCH(""CASH DEPOSIT"",$"&amp;"C1083)),
      COUNTIFS('SUMMARY DATA'!$D:$D,$C1083,'SUMMARY DATA'!$B:$B,""RWS"")&lt;&gt;1
    ),
    """",
    IFERROR(TEXTJOIN(CHAR(10),TRUE,FILTER('SUMMARY DATA'!G:G,'SUMMARY DATA'!$D:$D=$C1083,'SUMMARY DATA'!$B:$B=""RWS"")),"""")
  )
)"),"")</f>
        <v/>
      </c>
      <c r="H1083" s="18" t="str">
        <f>IFERROR(__xludf.DUMMYFUNCTION("IFERROR(
  TEXTJOIN(CHAR(10),TRUE,FILTER('SUMMARY DATA'!H:H,'SUMMARY DATA'!$A:$A=$A1083,'SUMMARY DATA'!$C:$C=$B1083,'SUMMARY DATA'!$B:$B=""RWS"",'SUMMARY DATA'!$H:$H=$D1083)),
  IF(
    OR(
      ISNUMBER(SEARCH(""CDM CASH DEPOSIT"",$C1083)),
      ISNUMB"&amp;"ER(SEARCH(""CASH DEPOSIT"",$C1083))
    ),
    """",
    IFERROR(TEXTJOIN(CHAR(10),TRUE,FILTER('SUMMARY DATA'!H:H,'SUMMARY DATA'!$D:$D=$C1083,'SUMMARY DATA'!$B:$B=""RWS"",'SUMMARY DATA'!$H:$H=$D1083)),"""")
  )
)"),"")</f>
        <v/>
      </c>
      <c r="I1083" s="18" t="str">
        <f>IFERROR(__xludf.DUMMYFUNCTION("IF(H1083="""","""",
SUM(ARRAYFORMULA(VALUE(SPLIT(H1083,CHAR(10)))))
)"),"")</f>
        <v/>
      </c>
      <c r="J1083" s="17" t="str">
        <f>IFERROR(__xludf.DUMMYFUNCTION("IFERROR(
  TEXTJOIN(CHAR(10),TRUE,FILTER('SUMMARY DATA'!I:I,'SUMMARY DATA'!$A:$A=$A1083,'SUMMARY DATA'!$C:$C=$B1083,'SUMMARY DATA'!$B:$B=""RWS"")),
  IF(
    OR(
      ISNUMBER(SEARCH(""CDM CASH DEPOSIT"",$C1083)),
      ISNUMBER(SEARCH(""CASH DEPOSIT"",$"&amp;"C1083)),
      COUNTIFS('SUMMARY DATA'!$D:$D,$C1083,'SUMMARY DATA'!$B:$B,""RWS"")&lt;&gt;1
    ),
    """",
    IFERROR(TEXTJOIN(CHAR(10),TRUE,FILTER('SUMMARY DATA'!I:I,'SUMMARY DATA'!$D:$D=$C1083,'SUMMARY DATA'!$B:$B=""RWS"")),"""")
  )
)"),"")</f>
        <v/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customHeight="1" spans="1:27">
      <c r="A1084" s="2"/>
      <c r="B1084" s="15"/>
      <c r="C1084" s="2"/>
      <c r="D1084" s="3"/>
      <c r="E1084" s="16" t="str">
        <f>IFERROR(__xludf.DUMMYFUNCTION("IFERROR(
  TEXTJOIN(CHAR(10),TRUE,FILTER('SUMMARY DATA'!E:E,'SUMMARY DATA'!$A:$A=$A1084,'SUMMARY DATA'!$C:$C=$B1084,'SUMMARY DATA'!$B:$B=""RWS"")),
  IF(
    OR(
      ISNUMBER(SEARCH(""CDM CASH DEPOSIT"",$C1084)),
      ISNUMBER(SEARCH(""CASH DEPOSIT"",$"&amp;"C1084)),
      COUNTIFS('SUMMARY DATA'!$D:$D,$C1084,'SUMMARY DATA'!$B:$B,""RWS"")&lt;&gt;1
    ),
    """",
    IFERROR(TEXTJOIN(CHAR(10),TRUE,FILTER('SUMMARY DATA'!E:E,'SUMMARY DATA'!$D:$D=$C1084,'SUMMARY DATA'!$B:$B=""RWS"")),"""")
  )
)"),"")</f>
        <v/>
      </c>
      <c r="F1084" s="17" t="str">
        <f>IFERROR(__xludf.DUMMYFUNCTION("IFERROR(
  TEXTJOIN(CHAR(10),TRUE,FILTER('SUMMARY DATA'!F:F,'SUMMARY DATA'!$A:$A=$A1084,'SUMMARY DATA'!$C:$C=$B1084,'SUMMARY DATA'!$B:$B=""RWS"")),
  IF(
    OR(
      ISNUMBER(SEARCH(""CDM CASH DEPOSIT"",$C1084)),
      ISNUMBER(SEARCH(""CASH DEPOSIT"",$"&amp;"C1084)),
      COUNTIFS('SUMMARY DATA'!$D:$D,$C1084,'SUMMARY DATA'!$B:$B,""RWS"")&lt;&gt;1
    ),
    """",
    IFERROR(TEXTJOIN(CHAR(10),TRUE,FILTER('SUMMARY DATA'!F:F,'SUMMARY DATA'!$D:$D=$C1084,'SUMMARY DATA'!$B:$B=""RWS"")),"""")
  )
)"),"")</f>
        <v/>
      </c>
      <c r="G1084" s="17" t="str">
        <f>IFERROR(__xludf.DUMMYFUNCTION("IFERROR(
  TEXTJOIN(CHAR(10),TRUE,FILTER('SUMMARY DATA'!G:G,'SUMMARY DATA'!$A:$A=$A1084,'SUMMARY DATA'!$C:$C=$B1084,'SUMMARY DATA'!$B:$B=""RWS"")),
  IF(
    OR(
      ISNUMBER(SEARCH(""CDM CASH DEPOSIT"",$C1084)),
      ISNUMBER(SEARCH(""CASH DEPOSIT"",$"&amp;"C1084)),
      COUNTIFS('SUMMARY DATA'!$D:$D,$C1084,'SUMMARY DATA'!$B:$B,""RWS"")&lt;&gt;1
    ),
    """",
    IFERROR(TEXTJOIN(CHAR(10),TRUE,FILTER('SUMMARY DATA'!G:G,'SUMMARY DATA'!$D:$D=$C1084,'SUMMARY DATA'!$B:$B=""RWS"")),"""")
  )
)"),"")</f>
        <v/>
      </c>
      <c r="H1084" s="18" t="str">
        <f>IFERROR(__xludf.DUMMYFUNCTION("IFERROR(
  TEXTJOIN(CHAR(10),TRUE,FILTER('SUMMARY DATA'!H:H,'SUMMARY DATA'!$A:$A=$A1084,'SUMMARY DATA'!$C:$C=$B1084,'SUMMARY DATA'!$B:$B=""RWS"",'SUMMARY DATA'!$H:$H=$D1084)),
  IF(
    OR(
      ISNUMBER(SEARCH(""CDM CASH DEPOSIT"",$C1084)),
      ISNUMB"&amp;"ER(SEARCH(""CASH DEPOSIT"",$C1084))
    ),
    """",
    IFERROR(TEXTJOIN(CHAR(10),TRUE,FILTER('SUMMARY DATA'!H:H,'SUMMARY DATA'!$D:$D=$C1084,'SUMMARY DATA'!$B:$B=""RWS"",'SUMMARY DATA'!$H:$H=$D1084)),"""")
  )
)"),"")</f>
        <v/>
      </c>
      <c r="I1084" s="18" t="str">
        <f>IFERROR(__xludf.DUMMYFUNCTION("IF(H1084="""","""",
SUM(ARRAYFORMULA(VALUE(SPLIT(H1084,CHAR(10)))))
)"),"")</f>
        <v/>
      </c>
      <c r="J1084" s="17" t="str">
        <f>IFERROR(__xludf.DUMMYFUNCTION("IFERROR(
  TEXTJOIN(CHAR(10),TRUE,FILTER('SUMMARY DATA'!I:I,'SUMMARY DATA'!$A:$A=$A1084,'SUMMARY DATA'!$C:$C=$B1084,'SUMMARY DATA'!$B:$B=""RWS"")),
  IF(
    OR(
      ISNUMBER(SEARCH(""CDM CASH DEPOSIT"",$C1084)),
      ISNUMBER(SEARCH(""CASH DEPOSIT"",$"&amp;"C1084)),
      COUNTIFS('SUMMARY DATA'!$D:$D,$C1084,'SUMMARY DATA'!$B:$B,""RWS"")&lt;&gt;1
    ),
    """",
    IFERROR(TEXTJOIN(CHAR(10),TRUE,FILTER('SUMMARY DATA'!I:I,'SUMMARY DATA'!$D:$D=$C1084,'SUMMARY DATA'!$B:$B=""RWS"")),"""")
  )
)"),"")</f>
        <v/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customHeight="1" spans="1:27">
      <c r="A1085" s="2"/>
      <c r="B1085" s="15"/>
      <c r="C1085" s="2"/>
      <c r="D1085" s="3"/>
      <c r="E1085" s="16" t="str">
        <f>IFERROR(__xludf.DUMMYFUNCTION("IFERROR(
  TEXTJOIN(CHAR(10),TRUE,FILTER('SUMMARY DATA'!E:E,'SUMMARY DATA'!$A:$A=$A1085,'SUMMARY DATA'!$C:$C=$B1085,'SUMMARY DATA'!$B:$B=""RWS"")),
  IF(
    OR(
      ISNUMBER(SEARCH(""CDM CASH DEPOSIT"",$C1085)),
      ISNUMBER(SEARCH(""CASH DEPOSIT"",$"&amp;"C1085)),
      COUNTIFS('SUMMARY DATA'!$D:$D,$C1085,'SUMMARY DATA'!$B:$B,""RWS"")&lt;&gt;1
    ),
    """",
    IFERROR(TEXTJOIN(CHAR(10),TRUE,FILTER('SUMMARY DATA'!E:E,'SUMMARY DATA'!$D:$D=$C1085,'SUMMARY DATA'!$B:$B=""RWS"")),"""")
  )
)"),"")</f>
        <v/>
      </c>
      <c r="F1085" s="17" t="str">
        <f>IFERROR(__xludf.DUMMYFUNCTION("IFERROR(
  TEXTJOIN(CHAR(10),TRUE,FILTER('SUMMARY DATA'!F:F,'SUMMARY DATA'!$A:$A=$A1085,'SUMMARY DATA'!$C:$C=$B1085,'SUMMARY DATA'!$B:$B=""RWS"")),
  IF(
    OR(
      ISNUMBER(SEARCH(""CDM CASH DEPOSIT"",$C1085)),
      ISNUMBER(SEARCH(""CASH DEPOSIT"",$"&amp;"C1085)),
      COUNTIFS('SUMMARY DATA'!$D:$D,$C1085,'SUMMARY DATA'!$B:$B,""RWS"")&lt;&gt;1
    ),
    """",
    IFERROR(TEXTJOIN(CHAR(10),TRUE,FILTER('SUMMARY DATA'!F:F,'SUMMARY DATA'!$D:$D=$C1085,'SUMMARY DATA'!$B:$B=""RWS"")),"""")
  )
)"),"")</f>
        <v/>
      </c>
      <c r="G1085" s="17" t="str">
        <f>IFERROR(__xludf.DUMMYFUNCTION("IFERROR(
  TEXTJOIN(CHAR(10),TRUE,FILTER('SUMMARY DATA'!G:G,'SUMMARY DATA'!$A:$A=$A1085,'SUMMARY DATA'!$C:$C=$B1085,'SUMMARY DATA'!$B:$B=""RWS"")),
  IF(
    OR(
      ISNUMBER(SEARCH(""CDM CASH DEPOSIT"",$C1085)),
      ISNUMBER(SEARCH(""CASH DEPOSIT"",$"&amp;"C1085)),
      COUNTIFS('SUMMARY DATA'!$D:$D,$C1085,'SUMMARY DATA'!$B:$B,""RWS"")&lt;&gt;1
    ),
    """",
    IFERROR(TEXTJOIN(CHAR(10),TRUE,FILTER('SUMMARY DATA'!G:G,'SUMMARY DATA'!$D:$D=$C1085,'SUMMARY DATA'!$B:$B=""RWS"")),"""")
  )
)"),"")</f>
        <v/>
      </c>
      <c r="H1085" s="18" t="str">
        <f>IFERROR(__xludf.DUMMYFUNCTION("IFERROR(
  TEXTJOIN(CHAR(10),TRUE,FILTER('SUMMARY DATA'!H:H,'SUMMARY DATA'!$A:$A=$A1085,'SUMMARY DATA'!$C:$C=$B1085,'SUMMARY DATA'!$B:$B=""RWS"",'SUMMARY DATA'!$H:$H=$D1085)),
  IF(
    OR(
      ISNUMBER(SEARCH(""CDM CASH DEPOSIT"",$C1085)),
      ISNUMB"&amp;"ER(SEARCH(""CASH DEPOSIT"",$C1085))
    ),
    """",
    IFERROR(TEXTJOIN(CHAR(10),TRUE,FILTER('SUMMARY DATA'!H:H,'SUMMARY DATA'!$D:$D=$C1085,'SUMMARY DATA'!$B:$B=""RWS"",'SUMMARY DATA'!$H:$H=$D1085)),"""")
  )
)"),"")</f>
        <v/>
      </c>
      <c r="I1085" s="18" t="str">
        <f>IFERROR(__xludf.DUMMYFUNCTION("IF(H1085="""","""",
SUM(ARRAYFORMULA(VALUE(SPLIT(H1085,CHAR(10)))))
)"),"")</f>
        <v/>
      </c>
      <c r="J1085" s="17" t="str">
        <f>IFERROR(__xludf.DUMMYFUNCTION("IFERROR(
  TEXTJOIN(CHAR(10),TRUE,FILTER('SUMMARY DATA'!I:I,'SUMMARY DATA'!$A:$A=$A1085,'SUMMARY DATA'!$C:$C=$B1085,'SUMMARY DATA'!$B:$B=""RWS"")),
  IF(
    OR(
      ISNUMBER(SEARCH(""CDM CASH DEPOSIT"",$C1085)),
      ISNUMBER(SEARCH(""CASH DEPOSIT"",$"&amp;"C1085)),
      COUNTIFS('SUMMARY DATA'!$D:$D,$C1085,'SUMMARY DATA'!$B:$B,""RWS"")&lt;&gt;1
    ),
    """",
    IFERROR(TEXTJOIN(CHAR(10),TRUE,FILTER('SUMMARY DATA'!I:I,'SUMMARY DATA'!$D:$D=$C1085,'SUMMARY DATA'!$B:$B=""RWS"")),"""")
  )
)"),"")</f>
        <v/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customHeight="1" spans="1:27">
      <c r="A1086" s="2"/>
      <c r="B1086" s="15"/>
      <c r="C1086" s="2"/>
      <c r="D1086" s="3"/>
      <c r="E1086" s="16" t="str">
        <f>IFERROR(__xludf.DUMMYFUNCTION("IFERROR(
  TEXTJOIN(CHAR(10),TRUE,FILTER('SUMMARY DATA'!E:E,'SUMMARY DATA'!$A:$A=$A1086,'SUMMARY DATA'!$C:$C=$B1086,'SUMMARY DATA'!$B:$B=""RWS"")),
  IF(
    OR(
      ISNUMBER(SEARCH(""CDM CASH DEPOSIT"",$C1086)),
      ISNUMBER(SEARCH(""CASH DEPOSIT"",$"&amp;"C1086)),
      COUNTIFS('SUMMARY DATA'!$D:$D,$C1086,'SUMMARY DATA'!$B:$B,""RWS"")&lt;&gt;1
    ),
    """",
    IFERROR(TEXTJOIN(CHAR(10),TRUE,FILTER('SUMMARY DATA'!E:E,'SUMMARY DATA'!$D:$D=$C1086,'SUMMARY DATA'!$B:$B=""RWS"")),"""")
  )
)"),"")</f>
        <v/>
      </c>
      <c r="F1086" s="17" t="str">
        <f>IFERROR(__xludf.DUMMYFUNCTION("IFERROR(
  TEXTJOIN(CHAR(10),TRUE,FILTER('SUMMARY DATA'!F:F,'SUMMARY DATA'!$A:$A=$A1086,'SUMMARY DATA'!$C:$C=$B1086,'SUMMARY DATA'!$B:$B=""RWS"")),
  IF(
    OR(
      ISNUMBER(SEARCH(""CDM CASH DEPOSIT"",$C1086)),
      ISNUMBER(SEARCH(""CASH DEPOSIT"",$"&amp;"C1086)),
      COUNTIFS('SUMMARY DATA'!$D:$D,$C1086,'SUMMARY DATA'!$B:$B,""RWS"")&lt;&gt;1
    ),
    """",
    IFERROR(TEXTJOIN(CHAR(10),TRUE,FILTER('SUMMARY DATA'!F:F,'SUMMARY DATA'!$D:$D=$C1086,'SUMMARY DATA'!$B:$B=""RWS"")),"""")
  )
)"),"")</f>
        <v/>
      </c>
      <c r="G1086" s="17" t="str">
        <f>IFERROR(__xludf.DUMMYFUNCTION("IFERROR(
  TEXTJOIN(CHAR(10),TRUE,FILTER('SUMMARY DATA'!G:G,'SUMMARY DATA'!$A:$A=$A1086,'SUMMARY DATA'!$C:$C=$B1086,'SUMMARY DATA'!$B:$B=""RWS"")),
  IF(
    OR(
      ISNUMBER(SEARCH(""CDM CASH DEPOSIT"",$C1086)),
      ISNUMBER(SEARCH(""CASH DEPOSIT"",$"&amp;"C1086)),
      COUNTIFS('SUMMARY DATA'!$D:$D,$C1086,'SUMMARY DATA'!$B:$B,""RWS"")&lt;&gt;1
    ),
    """",
    IFERROR(TEXTJOIN(CHAR(10),TRUE,FILTER('SUMMARY DATA'!G:G,'SUMMARY DATA'!$D:$D=$C1086,'SUMMARY DATA'!$B:$B=""RWS"")),"""")
  )
)"),"")</f>
        <v/>
      </c>
      <c r="H1086" s="18" t="str">
        <f>IFERROR(__xludf.DUMMYFUNCTION("IFERROR(
  TEXTJOIN(CHAR(10),TRUE,FILTER('SUMMARY DATA'!H:H,'SUMMARY DATA'!$A:$A=$A1086,'SUMMARY DATA'!$C:$C=$B1086,'SUMMARY DATA'!$B:$B=""RWS"",'SUMMARY DATA'!$H:$H=$D1086)),
  IF(
    OR(
      ISNUMBER(SEARCH(""CDM CASH DEPOSIT"",$C1086)),
      ISNUMB"&amp;"ER(SEARCH(""CASH DEPOSIT"",$C1086))
    ),
    """",
    IFERROR(TEXTJOIN(CHAR(10),TRUE,FILTER('SUMMARY DATA'!H:H,'SUMMARY DATA'!$D:$D=$C1086,'SUMMARY DATA'!$B:$B=""RWS"",'SUMMARY DATA'!$H:$H=$D1086)),"""")
  )
)"),"")</f>
        <v/>
      </c>
      <c r="I1086" s="18" t="str">
        <f>IFERROR(__xludf.DUMMYFUNCTION("IF(H1086="""","""",
SUM(ARRAYFORMULA(VALUE(SPLIT(H1086,CHAR(10)))))
)"),"")</f>
        <v/>
      </c>
      <c r="J1086" s="17" t="str">
        <f>IFERROR(__xludf.DUMMYFUNCTION("IFERROR(
  TEXTJOIN(CHAR(10),TRUE,FILTER('SUMMARY DATA'!I:I,'SUMMARY DATA'!$A:$A=$A1086,'SUMMARY DATA'!$C:$C=$B1086,'SUMMARY DATA'!$B:$B=""RWS"")),
  IF(
    OR(
      ISNUMBER(SEARCH(""CDM CASH DEPOSIT"",$C1086)),
      ISNUMBER(SEARCH(""CASH DEPOSIT"",$"&amp;"C1086)),
      COUNTIFS('SUMMARY DATA'!$D:$D,$C1086,'SUMMARY DATA'!$B:$B,""RWS"")&lt;&gt;1
    ),
    """",
    IFERROR(TEXTJOIN(CHAR(10),TRUE,FILTER('SUMMARY DATA'!I:I,'SUMMARY DATA'!$D:$D=$C1086,'SUMMARY DATA'!$B:$B=""RWS"")),"""")
  )
)"),"")</f>
        <v/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customHeight="1" spans="1:27">
      <c r="A1087" s="2"/>
      <c r="B1087" s="15"/>
      <c r="C1087" s="2"/>
      <c r="D1087" s="3"/>
      <c r="E1087" s="16" t="str">
        <f>IFERROR(__xludf.DUMMYFUNCTION("IFERROR(
  TEXTJOIN(CHAR(10),TRUE,FILTER('SUMMARY DATA'!E:E,'SUMMARY DATA'!$A:$A=$A1087,'SUMMARY DATA'!$C:$C=$B1087,'SUMMARY DATA'!$B:$B=""RWS"")),
  IF(
    OR(
      ISNUMBER(SEARCH(""CDM CASH DEPOSIT"",$C1087)),
      ISNUMBER(SEARCH(""CASH DEPOSIT"",$"&amp;"C1087)),
      COUNTIFS('SUMMARY DATA'!$D:$D,$C1087,'SUMMARY DATA'!$B:$B,""RWS"")&lt;&gt;1
    ),
    """",
    IFERROR(TEXTJOIN(CHAR(10),TRUE,FILTER('SUMMARY DATA'!E:E,'SUMMARY DATA'!$D:$D=$C1087,'SUMMARY DATA'!$B:$B=""RWS"")),"""")
  )
)"),"")</f>
        <v/>
      </c>
      <c r="F1087" s="17" t="str">
        <f>IFERROR(__xludf.DUMMYFUNCTION("IFERROR(
  TEXTJOIN(CHAR(10),TRUE,FILTER('SUMMARY DATA'!F:F,'SUMMARY DATA'!$A:$A=$A1087,'SUMMARY DATA'!$C:$C=$B1087,'SUMMARY DATA'!$B:$B=""RWS"")),
  IF(
    OR(
      ISNUMBER(SEARCH(""CDM CASH DEPOSIT"",$C1087)),
      ISNUMBER(SEARCH(""CASH DEPOSIT"",$"&amp;"C1087)),
      COUNTIFS('SUMMARY DATA'!$D:$D,$C1087,'SUMMARY DATA'!$B:$B,""RWS"")&lt;&gt;1
    ),
    """",
    IFERROR(TEXTJOIN(CHAR(10),TRUE,FILTER('SUMMARY DATA'!F:F,'SUMMARY DATA'!$D:$D=$C1087,'SUMMARY DATA'!$B:$B=""RWS"")),"""")
  )
)"),"")</f>
        <v/>
      </c>
      <c r="G1087" s="17" t="str">
        <f>IFERROR(__xludf.DUMMYFUNCTION("IFERROR(
  TEXTJOIN(CHAR(10),TRUE,FILTER('SUMMARY DATA'!G:G,'SUMMARY DATA'!$A:$A=$A1087,'SUMMARY DATA'!$C:$C=$B1087,'SUMMARY DATA'!$B:$B=""RWS"")),
  IF(
    OR(
      ISNUMBER(SEARCH(""CDM CASH DEPOSIT"",$C1087)),
      ISNUMBER(SEARCH(""CASH DEPOSIT"",$"&amp;"C1087)),
      COUNTIFS('SUMMARY DATA'!$D:$D,$C1087,'SUMMARY DATA'!$B:$B,""RWS"")&lt;&gt;1
    ),
    """",
    IFERROR(TEXTJOIN(CHAR(10),TRUE,FILTER('SUMMARY DATA'!G:G,'SUMMARY DATA'!$D:$D=$C1087,'SUMMARY DATA'!$B:$B=""RWS"")),"""")
  )
)"),"")</f>
        <v/>
      </c>
      <c r="H1087" s="18" t="str">
        <f>IFERROR(__xludf.DUMMYFUNCTION("IFERROR(
  TEXTJOIN(CHAR(10),TRUE,FILTER('SUMMARY DATA'!H:H,'SUMMARY DATA'!$A:$A=$A1087,'SUMMARY DATA'!$C:$C=$B1087,'SUMMARY DATA'!$B:$B=""RWS"",'SUMMARY DATA'!$H:$H=$D1087)),
  IF(
    OR(
      ISNUMBER(SEARCH(""CDM CASH DEPOSIT"",$C1087)),
      ISNUMB"&amp;"ER(SEARCH(""CASH DEPOSIT"",$C1087))
    ),
    """",
    IFERROR(TEXTJOIN(CHAR(10),TRUE,FILTER('SUMMARY DATA'!H:H,'SUMMARY DATA'!$D:$D=$C1087,'SUMMARY DATA'!$B:$B=""RWS"",'SUMMARY DATA'!$H:$H=$D1087)),"""")
  )
)"),"")</f>
        <v/>
      </c>
      <c r="I1087" s="18" t="str">
        <f>IFERROR(__xludf.DUMMYFUNCTION("IF(H1087="""","""",
SUM(ARRAYFORMULA(VALUE(SPLIT(H1087,CHAR(10)))))
)"),"")</f>
        <v/>
      </c>
      <c r="J1087" s="17" t="str">
        <f>IFERROR(__xludf.DUMMYFUNCTION("IFERROR(
  TEXTJOIN(CHAR(10),TRUE,FILTER('SUMMARY DATA'!I:I,'SUMMARY DATA'!$A:$A=$A1087,'SUMMARY DATA'!$C:$C=$B1087,'SUMMARY DATA'!$B:$B=""RWS"")),
  IF(
    OR(
      ISNUMBER(SEARCH(""CDM CASH DEPOSIT"",$C1087)),
      ISNUMBER(SEARCH(""CASH DEPOSIT"",$"&amp;"C1087)),
      COUNTIFS('SUMMARY DATA'!$D:$D,$C1087,'SUMMARY DATA'!$B:$B,""RWS"")&lt;&gt;1
    ),
    """",
    IFERROR(TEXTJOIN(CHAR(10),TRUE,FILTER('SUMMARY DATA'!I:I,'SUMMARY DATA'!$D:$D=$C1087,'SUMMARY DATA'!$B:$B=""RWS"")),"""")
  )
)"),"")</f>
        <v/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customHeight="1" spans="1:27">
      <c r="A1088" s="2"/>
      <c r="B1088" s="15"/>
      <c r="C1088" s="2"/>
      <c r="D1088" s="3"/>
      <c r="E1088" s="16" t="str">
        <f>IFERROR(__xludf.DUMMYFUNCTION("IFERROR(
  TEXTJOIN(CHAR(10),TRUE,FILTER('SUMMARY DATA'!E:E,'SUMMARY DATA'!$A:$A=$A1088,'SUMMARY DATA'!$C:$C=$B1088,'SUMMARY DATA'!$B:$B=""RWS"")),
  IF(
    OR(
      ISNUMBER(SEARCH(""CDM CASH DEPOSIT"",$C1088)),
      ISNUMBER(SEARCH(""CASH DEPOSIT"",$"&amp;"C1088)),
      COUNTIFS('SUMMARY DATA'!$D:$D,$C1088,'SUMMARY DATA'!$B:$B,""RWS"")&lt;&gt;1
    ),
    """",
    IFERROR(TEXTJOIN(CHAR(10),TRUE,FILTER('SUMMARY DATA'!E:E,'SUMMARY DATA'!$D:$D=$C1088,'SUMMARY DATA'!$B:$B=""RWS"")),"""")
  )
)"),"")</f>
        <v/>
      </c>
      <c r="F1088" s="17" t="str">
        <f>IFERROR(__xludf.DUMMYFUNCTION("IFERROR(
  TEXTJOIN(CHAR(10),TRUE,FILTER('SUMMARY DATA'!F:F,'SUMMARY DATA'!$A:$A=$A1088,'SUMMARY DATA'!$C:$C=$B1088,'SUMMARY DATA'!$B:$B=""RWS"")),
  IF(
    OR(
      ISNUMBER(SEARCH(""CDM CASH DEPOSIT"",$C1088)),
      ISNUMBER(SEARCH(""CASH DEPOSIT"",$"&amp;"C1088)),
      COUNTIFS('SUMMARY DATA'!$D:$D,$C1088,'SUMMARY DATA'!$B:$B,""RWS"")&lt;&gt;1
    ),
    """",
    IFERROR(TEXTJOIN(CHAR(10),TRUE,FILTER('SUMMARY DATA'!F:F,'SUMMARY DATA'!$D:$D=$C1088,'SUMMARY DATA'!$B:$B=""RWS"")),"""")
  )
)"),"")</f>
        <v/>
      </c>
      <c r="G1088" s="17" t="str">
        <f>IFERROR(__xludf.DUMMYFUNCTION("IFERROR(
  TEXTJOIN(CHAR(10),TRUE,FILTER('SUMMARY DATA'!G:G,'SUMMARY DATA'!$A:$A=$A1088,'SUMMARY DATA'!$C:$C=$B1088,'SUMMARY DATA'!$B:$B=""RWS"")),
  IF(
    OR(
      ISNUMBER(SEARCH(""CDM CASH DEPOSIT"",$C1088)),
      ISNUMBER(SEARCH(""CASH DEPOSIT"",$"&amp;"C1088)),
      COUNTIFS('SUMMARY DATA'!$D:$D,$C1088,'SUMMARY DATA'!$B:$B,""RWS"")&lt;&gt;1
    ),
    """",
    IFERROR(TEXTJOIN(CHAR(10),TRUE,FILTER('SUMMARY DATA'!G:G,'SUMMARY DATA'!$D:$D=$C1088,'SUMMARY DATA'!$B:$B=""RWS"")),"""")
  )
)"),"")</f>
        <v/>
      </c>
      <c r="H1088" s="18" t="str">
        <f>IFERROR(__xludf.DUMMYFUNCTION("IFERROR(
  TEXTJOIN(CHAR(10),TRUE,FILTER('SUMMARY DATA'!H:H,'SUMMARY DATA'!$A:$A=$A1088,'SUMMARY DATA'!$C:$C=$B1088,'SUMMARY DATA'!$B:$B=""RWS"",'SUMMARY DATA'!$H:$H=$D1088)),
  IF(
    OR(
      ISNUMBER(SEARCH(""CDM CASH DEPOSIT"",$C1088)),
      ISNUMB"&amp;"ER(SEARCH(""CASH DEPOSIT"",$C1088))
    ),
    """",
    IFERROR(TEXTJOIN(CHAR(10),TRUE,FILTER('SUMMARY DATA'!H:H,'SUMMARY DATA'!$D:$D=$C1088,'SUMMARY DATA'!$B:$B=""RWS"",'SUMMARY DATA'!$H:$H=$D1088)),"""")
  )
)"),"")</f>
        <v/>
      </c>
      <c r="I1088" s="18" t="str">
        <f>IFERROR(__xludf.DUMMYFUNCTION("IF(H1088="""","""",
SUM(ARRAYFORMULA(VALUE(SPLIT(H1088,CHAR(10)))))
)"),"")</f>
        <v/>
      </c>
      <c r="J1088" s="17" t="str">
        <f>IFERROR(__xludf.DUMMYFUNCTION("IFERROR(
  TEXTJOIN(CHAR(10),TRUE,FILTER('SUMMARY DATA'!I:I,'SUMMARY DATA'!$A:$A=$A1088,'SUMMARY DATA'!$C:$C=$B1088,'SUMMARY DATA'!$B:$B=""RWS"")),
  IF(
    OR(
      ISNUMBER(SEARCH(""CDM CASH DEPOSIT"",$C1088)),
      ISNUMBER(SEARCH(""CASH DEPOSIT"",$"&amp;"C1088)),
      COUNTIFS('SUMMARY DATA'!$D:$D,$C1088,'SUMMARY DATA'!$B:$B,""RWS"")&lt;&gt;1
    ),
    """",
    IFERROR(TEXTJOIN(CHAR(10),TRUE,FILTER('SUMMARY DATA'!I:I,'SUMMARY DATA'!$D:$D=$C1088,'SUMMARY DATA'!$B:$B=""RWS"")),"""")
  )
)"),"")</f>
        <v/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customHeight="1" spans="1:27">
      <c r="A1089" s="2"/>
      <c r="B1089" s="15"/>
      <c r="C1089" s="2"/>
      <c r="D1089" s="3"/>
      <c r="E1089" s="16" t="str">
        <f>IFERROR(__xludf.DUMMYFUNCTION("IFERROR(
  TEXTJOIN(CHAR(10),TRUE,FILTER('SUMMARY DATA'!E:E,'SUMMARY DATA'!$A:$A=$A1089,'SUMMARY DATA'!$C:$C=$B1089,'SUMMARY DATA'!$B:$B=""RWS"")),
  IF(
    OR(
      ISNUMBER(SEARCH(""CDM CASH DEPOSIT"",$C1089)),
      ISNUMBER(SEARCH(""CASH DEPOSIT"",$"&amp;"C1089)),
      COUNTIFS('SUMMARY DATA'!$D:$D,$C1089,'SUMMARY DATA'!$B:$B,""RWS"")&lt;&gt;1
    ),
    """",
    IFERROR(TEXTJOIN(CHAR(10),TRUE,FILTER('SUMMARY DATA'!E:E,'SUMMARY DATA'!$D:$D=$C1089,'SUMMARY DATA'!$B:$B=""RWS"")),"""")
  )
)"),"")</f>
        <v/>
      </c>
      <c r="F1089" s="17" t="str">
        <f>IFERROR(__xludf.DUMMYFUNCTION("IFERROR(
  TEXTJOIN(CHAR(10),TRUE,FILTER('SUMMARY DATA'!F:F,'SUMMARY DATA'!$A:$A=$A1089,'SUMMARY DATA'!$C:$C=$B1089,'SUMMARY DATA'!$B:$B=""RWS"")),
  IF(
    OR(
      ISNUMBER(SEARCH(""CDM CASH DEPOSIT"",$C1089)),
      ISNUMBER(SEARCH(""CASH DEPOSIT"",$"&amp;"C1089)),
      COUNTIFS('SUMMARY DATA'!$D:$D,$C1089,'SUMMARY DATA'!$B:$B,""RWS"")&lt;&gt;1
    ),
    """",
    IFERROR(TEXTJOIN(CHAR(10),TRUE,FILTER('SUMMARY DATA'!F:F,'SUMMARY DATA'!$D:$D=$C1089,'SUMMARY DATA'!$B:$B=""RWS"")),"""")
  )
)"),"")</f>
        <v/>
      </c>
      <c r="G1089" s="17" t="str">
        <f>IFERROR(__xludf.DUMMYFUNCTION("IFERROR(
  TEXTJOIN(CHAR(10),TRUE,FILTER('SUMMARY DATA'!G:G,'SUMMARY DATA'!$A:$A=$A1089,'SUMMARY DATA'!$C:$C=$B1089,'SUMMARY DATA'!$B:$B=""RWS"")),
  IF(
    OR(
      ISNUMBER(SEARCH(""CDM CASH DEPOSIT"",$C1089)),
      ISNUMBER(SEARCH(""CASH DEPOSIT"",$"&amp;"C1089)),
      COUNTIFS('SUMMARY DATA'!$D:$D,$C1089,'SUMMARY DATA'!$B:$B,""RWS"")&lt;&gt;1
    ),
    """",
    IFERROR(TEXTJOIN(CHAR(10),TRUE,FILTER('SUMMARY DATA'!G:G,'SUMMARY DATA'!$D:$D=$C1089,'SUMMARY DATA'!$B:$B=""RWS"")),"""")
  )
)"),"")</f>
        <v/>
      </c>
      <c r="H1089" s="18" t="str">
        <f>IFERROR(__xludf.DUMMYFUNCTION("IFERROR(
  TEXTJOIN(CHAR(10),TRUE,FILTER('SUMMARY DATA'!H:H,'SUMMARY DATA'!$A:$A=$A1089,'SUMMARY DATA'!$C:$C=$B1089,'SUMMARY DATA'!$B:$B=""RWS"",'SUMMARY DATA'!$H:$H=$D1089)),
  IF(
    OR(
      ISNUMBER(SEARCH(""CDM CASH DEPOSIT"",$C1089)),
      ISNUMB"&amp;"ER(SEARCH(""CASH DEPOSIT"",$C1089))
    ),
    """",
    IFERROR(TEXTJOIN(CHAR(10),TRUE,FILTER('SUMMARY DATA'!H:H,'SUMMARY DATA'!$D:$D=$C1089,'SUMMARY DATA'!$B:$B=""RWS"",'SUMMARY DATA'!$H:$H=$D1089)),"""")
  )
)"),"")</f>
        <v/>
      </c>
      <c r="I1089" s="18" t="str">
        <f>IFERROR(__xludf.DUMMYFUNCTION("IF(H1089="""","""",
SUM(ARRAYFORMULA(VALUE(SPLIT(H1089,CHAR(10)))))
)"),"")</f>
        <v/>
      </c>
      <c r="J1089" s="17" t="str">
        <f>IFERROR(__xludf.DUMMYFUNCTION("IFERROR(
  TEXTJOIN(CHAR(10),TRUE,FILTER('SUMMARY DATA'!I:I,'SUMMARY DATA'!$A:$A=$A1089,'SUMMARY DATA'!$C:$C=$B1089,'SUMMARY DATA'!$B:$B=""RWS"")),
  IF(
    OR(
      ISNUMBER(SEARCH(""CDM CASH DEPOSIT"",$C1089)),
      ISNUMBER(SEARCH(""CASH DEPOSIT"",$"&amp;"C1089)),
      COUNTIFS('SUMMARY DATA'!$D:$D,$C1089,'SUMMARY DATA'!$B:$B,""RWS"")&lt;&gt;1
    ),
    """",
    IFERROR(TEXTJOIN(CHAR(10),TRUE,FILTER('SUMMARY DATA'!I:I,'SUMMARY DATA'!$D:$D=$C1089,'SUMMARY DATA'!$B:$B=""RWS"")),"""")
  )
)"),"")</f>
        <v/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customHeight="1" spans="1:27">
      <c r="A1090" s="2"/>
      <c r="B1090" s="15"/>
      <c r="C1090" s="2"/>
      <c r="D1090" s="3"/>
      <c r="E1090" s="16" t="str">
        <f>IFERROR(__xludf.DUMMYFUNCTION("IFERROR(
  TEXTJOIN(CHAR(10),TRUE,FILTER('SUMMARY DATA'!E:E,'SUMMARY DATA'!$A:$A=$A1090,'SUMMARY DATA'!$C:$C=$B1090,'SUMMARY DATA'!$B:$B=""RWS"")),
  IF(
    OR(
      ISNUMBER(SEARCH(""CDM CASH DEPOSIT"",$C1090)),
      ISNUMBER(SEARCH(""CASH DEPOSIT"",$"&amp;"C1090)),
      COUNTIFS('SUMMARY DATA'!$D:$D,$C1090,'SUMMARY DATA'!$B:$B,""RWS"")&lt;&gt;1
    ),
    """",
    IFERROR(TEXTJOIN(CHAR(10),TRUE,FILTER('SUMMARY DATA'!E:E,'SUMMARY DATA'!$D:$D=$C1090,'SUMMARY DATA'!$B:$B=""RWS"")),"""")
  )
)"),"")</f>
        <v/>
      </c>
      <c r="F1090" s="17" t="str">
        <f>IFERROR(__xludf.DUMMYFUNCTION("IFERROR(
  TEXTJOIN(CHAR(10),TRUE,FILTER('SUMMARY DATA'!F:F,'SUMMARY DATA'!$A:$A=$A1090,'SUMMARY DATA'!$C:$C=$B1090,'SUMMARY DATA'!$B:$B=""RWS"")),
  IF(
    OR(
      ISNUMBER(SEARCH(""CDM CASH DEPOSIT"",$C1090)),
      ISNUMBER(SEARCH(""CASH DEPOSIT"",$"&amp;"C1090)),
      COUNTIFS('SUMMARY DATA'!$D:$D,$C1090,'SUMMARY DATA'!$B:$B,""RWS"")&lt;&gt;1
    ),
    """",
    IFERROR(TEXTJOIN(CHAR(10),TRUE,FILTER('SUMMARY DATA'!F:F,'SUMMARY DATA'!$D:$D=$C1090,'SUMMARY DATA'!$B:$B=""RWS"")),"""")
  )
)"),"")</f>
        <v/>
      </c>
      <c r="G1090" s="17" t="str">
        <f>IFERROR(__xludf.DUMMYFUNCTION("IFERROR(
  TEXTJOIN(CHAR(10),TRUE,FILTER('SUMMARY DATA'!G:G,'SUMMARY DATA'!$A:$A=$A1090,'SUMMARY DATA'!$C:$C=$B1090,'SUMMARY DATA'!$B:$B=""RWS"")),
  IF(
    OR(
      ISNUMBER(SEARCH(""CDM CASH DEPOSIT"",$C1090)),
      ISNUMBER(SEARCH(""CASH DEPOSIT"",$"&amp;"C1090)),
      COUNTIFS('SUMMARY DATA'!$D:$D,$C1090,'SUMMARY DATA'!$B:$B,""RWS"")&lt;&gt;1
    ),
    """",
    IFERROR(TEXTJOIN(CHAR(10),TRUE,FILTER('SUMMARY DATA'!G:G,'SUMMARY DATA'!$D:$D=$C1090,'SUMMARY DATA'!$B:$B=""RWS"")),"""")
  )
)"),"")</f>
        <v/>
      </c>
      <c r="H1090" s="18" t="str">
        <f>IFERROR(__xludf.DUMMYFUNCTION("IFERROR(
  TEXTJOIN(CHAR(10),TRUE,FILTER('SUMMARY DATA'!H:H,'SUMMARY DATA'!$A:$A=$A1090,'SUMMARY DATA'!$C:$C=$B1090,'SUMMARY DATA'!$B:$B=""RWS"",'SUMMARY DATA'!$H:$H=$D1090)),
  IF(
    OR(
      ISNUMBER(SEARCH(""CDM CASH DEPOSIT"",$C1090)),
      ISNUMB"&amp;"ER(SEARCH(""CASH DEPOSIT"",$C1090))
    ),
    """",
    IFERROR(TEXTJOIN(CHAR(10),TRUE,FILTER('SUMMARY DATA'!H:H,'SUMMARY DATA'!$D:$D=$C1090,'SUMMARY DATA'!$B:$B=""RWS"",'SUMMARY DATA'!$H:$H=$D1090)),"""")
  )
)"),"")</f>
        <v/>
      </c>
      <c r="I1090" s="18" t="str">
        <f>IFERROR(__xludf.DUMMYFUNCTION("IF(H1090="""","""",
SUM(ARRAYFORMULA(VALUE(SPLIT(H1090,CHAR(10)))))
)"),"")</f>
        <v/>
      </c>
      <c r="J1090" s="17" t="str">
        <f>IFERROR(__xludf.DUMMYFUNCTION("IFERROR(
  TEXTJOIN(CHAR(10),TRUE,FILTER('SUMMARY DATA'!I:I,'SUMMARY DATA'!$A:$A=$A1090,'SUMMARY DATA'!$C:$C=$B1090,'SUMMARY DATA'!$B:$B=""RWS"")),
  IF(
    OR(
      ISNUMBER(SEARCH(""CDM CASH DEPOSIT"",$C1090)),
      ISNUMBER(SEARCH(""CASH DEPOSIT"",$"&amp;"C1090)),
      COUNTIFS('SUMMARY DATA'!$D:$D,$C1090,'SUMMARY DATA'!$B:$B,""RWS"")&lt;&gt;1
    ),
    """",
    IFERROR(TEXTJOIN(CHAR(10),TRUE,FILTER('SUMMARY DATA'!I:I,'SUMMARY DATA'!$D:$D=$C1090,'SUMMARY DATA'!$B:$B=""RWS"")),"""")
  )
)"),"")</f>
        <v/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customHeight="1" spans="1:27">
      <c r="A1091" s="2"/>
      <c r="B1091" s="15"/>
      <c r="C1091" s="2"/>
      <c r="D1091" s="3"/>
      <c r="E1091" s="16" t="str">
        <f>IFERROR(__xludf.DUMMYFUNCTION("IFERROR(
  TEXTJOIN(CHAR(10),TRUE,FILTER('SUMMARY DATA'!E:E,'SUMMARY DATA'!$A:$A=$A1091,'SUMMARY DATA'!$C:$C=$B1091,'SUMMARY DATA'!$B:$B=""RWS"")),
  IF(
    OR(
      ISNUMBER(SEARCH(""CDM CASH DEPOSIT"",$C1091)),
      ISNUMBER(SEARCH(""CASH DEPOSIT"",$"&amp;"C1091)),
      COUNTIFS('SUMMARY DATA'!$D:$D,$C1091,'SUMMARY DATA'!$B:$B,""RWS"")&lt;&gt;1
    ),
    """",
    IFERROR(TEXTJOIN(CHAR(10),TRUE,FILTER('SUMMARY DATA'!E:E,'SUMMARY DATA'!$D:$D=$C1091,'SUMMARY DATA'!$B:$B=""RWS"")),"""")
  )
)"),"")</f>
        <v/>
      </c>
      <c r="F1091" s="17" t="str">
        <f>IFERROR(__xludf.DUMMYFUNCTION("IFERROR(
  TEXTJOIN(CHAR(10),TRUE,FILTER('SUMMARY DATA'!F:F,'SUMMARY DATA'!$A:$A=$A1091,'SUMMARY DATA'!$C:$C=$B1091,'SUMMARY DATA'!$B:$B=""RWS"")),
  IF(
    OR(
      ISNUMBER(SEARCH(""CDM CASH DEPOSIT"",$C1091)),
      ISNUMBER(SEARCH(""CASH DEPOSIT"",$"&amp;"C1091)),
      COUNTIFS('SUMMARY DATA'!$D:$D,$C1091,'SUMMARY DATA'!$B:$B,""RWS"")&lt;&gt;1
    ),
    """",
    IFERROR(TEXTJOIN(CHAR(10),TRUE,FILTER('SUMMARY DATA'!F:F,'SUMMARY DATA'!$D:$D=$C1091,'SUMMARY DATA'!$B:$B=""RWS"")),"""")
  )
)"),"")</f>
        <v/>
      </c>
      <c r="G1091" s="17" t="str">
        <f>IFERROR(__xludf.DUMMYFUNCTION("IFERROR(
  TEXTJOIN(CHAR(10),TRUE,FILTER('SUMMARY DATA'!G:G,'SUMMARY DATA'!$A:$A=$A1091,'SUMMARY DATA'!$C:$C=$B1091,'SUMMARY DATA'!$B:$B=""RWS"")),
  IF(
    OR(
      ISNUMBER(SEARCH(""CDM CASH DEPOSIT"",$C1091)),
      ISNUMBER(SEARCH(""CASH DEPOSIT"",$"&amp;"C1091)),
      COUNTIFS('SUMMARY DATA'!$D:$D,$C1091,'SUMMARY DATA'!$B:$B,""RWS"")&lt;&gt;1
    ),
    """",
    IFERROR(TEXTJOIN(CHAR(10),TRUE,FILTER('SUMMARY DATA'!G:G,'SUMMARY DATA'!$D:$D=$C1091,'SUMMARY DATA'!$B:$B=""RWS"")),"""")
  )
)"),"")</f>
        <v/>
      </c>
      <c r="H1091" s="18" t="str">
        <f>IFERROR(__xludf.DUMMYFUNCTION("IFERROR(
  TEXTJOIN(CHAR(10),TRUE,FILTER('SUMMARY DATA'!H:H,'SUMMARY DATA'!$A:$A=$A1091,'SUMMARY DATA'!$C:$C=$B1091,'SUMMARY DATA'!$B:$B=""RWS"",'SUMMARY DATA'!$H:$H=$D1091)),
  IF(
    OR(
      ISNUMBER(SEARCH(""CDM CASH DEPOSIT"",$C1091)),
      ISNUMB"&amp;"ER(SEARCH(""CASH DEPOSIT"",$C1091))
    ),
    """",
    IFERROR(TEXTJOIN(CHAR(10),TRUE,FILTER('SUMMARY DATA'!H:H,'SUMMARY DATA'!$D:$D=$C1091,'SUMMARY DATA'!$B:$B=""RWS"",'SUMMARY DATA'!$H:$H=$D1091)),"""")
  )
)"),"")</f>
        <v/>
      </c>
      <c r="I1091" s="18" t="str">
        <f>IFERROR(__xludf.DUMMYFUNCTION("IF(H1091="""","""",
SUM(ARRAYFORMULA(VALUE(SPLIT(H1091,CHAR(10)))))
)"),"")</f>
        <v/>
      </c>
      <c r="J1091" s="17" t="str">
        <f>IFERROR(__xludf.DUMMYFUNCTION("IFERROR(
  TEXTJOIN(CHAR(10),TRUE,FILTER('SUMMARY DATA'!I:I,'SUMMARY DATA'!$A:$A=$A1091,'SUMMARY DATA'!$C:$C=$B1091,'SUMMARY DATA'!$B:$B=""RWS"")),
  IF(
    OR(
      ISNUMBER(SEARCH(""CDM CASH DEPOSIT"",$C1091)),
      ISNUMBER(SEARCH(""CASH DEPOSIT"",$"&amp;"C1091)),
      COUNTIFS('SUMMARY DATA'!$D:$D,$C1091,'SUMMARY DATA'!$B:$B,""RWS"")&lt;&gt;1
    ),
    """",
    IFERROR(TEXTJOIN(CHAR(10),TRUE,FILTER('SUMMARY DATA'!I:I,'SUMMARY DATA'!$D:$D=$C1091,'SUMMARY DATA'!$B:$B=""RWS"")),"""")
  )
)"),"")</f>
        <v/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customHeight="1" spans="1:27">
      <c r="A1092" s="2"/>
      <c r="B1092" s="15"/>
      <c r="C1092" s="2"/>
      <c r="D1092" s="3"/>
      <c r="E1092" s="16" t="str">
        <f>IFERROR(__xludf.DUMMYFUNCTION("IFERROR(
  TEXTJOIN(CHAR(10),TRUE,FILTER('SUMMARY DATA'!E:E,'SUMMARY DATA'!$A:$A=$A1092,'SUMMARY DATA'!$C:$C=$B1092,'SUMMARY DATA'!$B:$B=""RWS"")),
  IF(
    OR(
      ISNUMBER(SEARCH(""CDM CASH DEPOSIT"",$C1092)),
      ISNUMBER(SEARCH(""CASH DEPOSIT"",$"&amp;"C1092)),
      COUNTIFS('SUMMARY DATA'!$D:$D,$C1092,'SUMMARY DATA'!$B:$B,""RWS"")&lt;&gt;1
    ),
    """",
    IFERROR(TEXTJOIN(CHAR(10),TRUE,FILTER('SUMMARY DATA'!E:E,'SUMMARY DATA'!$D:$D=$C1092,'SUMMARY DATA'!$B:$B=""RWS"")),"""")
  )
)"),"")</f>
        <v/>
      </c>
      <c r="F1092" s="17" t="str">
        <f>IFERROR(__xludf.DUMMYFUNCTION("IFERROR(
  TEXTJOIN(CHAR(10),TRUE,FILTER('SUMMARY DATA'!F:F,'SUMMARY DATA'!$A:$A=$A1092,'SUMMARY DATA'!$C:$C=$B1092,'SUMMARY DATA'!$B:$B=""RWS"")),
  IF(
    OR(
      ISNUMBER(SEARCH(""CDM CASH DEPOSIT"",$C1092)),
      ISNUMBER(SEARCH(""CASH DEPOSIT"",$"&amp;"C1092)),
      COUNTIFS('SUMMARY DATA'!$D:$D,$C1092,'SUMMARY DATA'!$B:$B,""RWS"")&lt;&gt;1
    ),
    """",
    IFERROR(TEXTJOIN(CHAR(10),TRUE,FILTER('SUMMARY DATA'!F:F,'SUMMARY DATA'!$D:$D=$C1092,'SUMMARY DATA'!$B:$B=""RWS"")),"""")
  )
)"),"")</f>
        <v/>
      </c>
      <c r="G1092" s="17" t="str">
        <f>IFERROR(__xludf.DUMMYFUNCTION("IFERROR(
  TEXTJOIN(CHAR(10),TRUE,FILTER('SUMMARY DATA'!G:G,'SUMMARY DATA'!$A:$A=$A1092,'SUMMARY DATA'!$C:$C=$B1092,'SUMMARY DATA'!$B:$B=""RWS"")),
  IF(
    OR(
      ISNUMBER(SEARCH(""CDM CASH DEPOSIT"",$C1092)),
      ISNUMBER(SEARCH(""CASH DEPOSIT"",$"&amp;"C1092)),
      COUNTIFS('SUMMARY DATA'!$D:$D,$C1092,'SUMMARY DATA'!$B:$B,""RWS"")&lt;&gt;1
    ),
    """",
    IFERROR(TEXTJOIN(CHAR(10),TRUE,FILTER('SUMMARY DATA'!G:G,'SUMMARY DATA'!$D:$D=$C1092,'SUMMARY DATA'!$B:$B=""RWS"")),"""")
  )
)"),"")</f>
        <v/>
      </c>
      <c r="H1092" s="18" t="str">
        <f>IFERROR(__xludf.DUMMYFUNCTION("IFERROR(
  TEXTJOIN(CHAR(10),TRUE,FILTER('SUMMARY DATA'!H:H,'SUMMARY DATA'!$A:$A=$A1092,'SUMMARY DATA'!$C:$C=$B1092,'SUMMARY DATA'!$B:$B=""RWS"",'SUMMARY DATA'!$H:$H=$D1092)),
  IF(
    OR(
      ISNUMBER(SEARCH(""CDM CASH DEPOSIT"",$C1092)),
      ISNUMB"&amp;"ER(SEARCH(""CASH DEPOSIT"",$C1092))
    ),
    """",
    IFERROR(TEXTJOIN(CHAR(10),TRUE,FILTER('SUMMARY DATA'!H:H,'SUMMARY DATA'!$D:$D=$C1092,'SUMMARY DATA'!$B:$B=""RWS"",'SUMMARY DATA'!$H:$H=$D1092)),"""")
  )
)"),"")</f>
        <v/>
      </c>
      <c r="I1092" s="18" t="str">
        <f>IFERROR(__xludf.DUMMYFUNCTION("IF(H1092="""","""",
SUM(ARRAYFORMULA(VALUE(SPLIT(H1092,CHAR(10)))))
)"),"")</f>
        <v/>
      </c>
      <c r="J1092" s="17" t="str">
        <f>IFERROR(__xludf.DUMMYFUNCTION("IFERROR(
  TEXTJOIN(CHAR(10),TRUE,FILTER('SUMMARY DATA'!I:I,'SUMMARY DATA'!$A:$A=$A1092,'SUMMARY DATA'!$C:$C=$B1092,'SUMMARY DATA'!$B:$B=""RWS"")),
  IF(
    OR(
      ISNUMBER(SEARCH(""CDM CASH DEPOSIT"",$C1092)),
      ISNUMBER(SEARCH(""CASH DEPOSIT"",$"&amp;"C1092)),
      COUNTIFS('SUMMARY DATA'!$D:$D,$C1092,'SUMMARY DATA'!$B:$B,""RWS"")&lt;&gt;1
    ),
    """",
    IFERROR(TEXTJOIN(CHAR(10),TRUE,FILTER('SUMMARY DATA'!I:I,'SUMMARY DATA'!$D:$D=$C1092,'SUMMARY DATA'!$B:$B=""RWS"")),"""")
  )
)"),"")</f>
        <v/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customHeight="1" spans="1:27">
      <c r="A1093" s="2"/>
      <c r="B1093" s="15"/>
      <c r="C1093" s="2"/>
      <c r="D1093" s="3"/>
      <c r="E1093" s="16" t="str">
        <f>IFERROR(__xludf.DUMMYFUNCTION("IFERROR(
  TEXTJOIN(CHAR(10),TRUE,FILTER('SUMMARY DATA'!E:E,'SUMMARY DATA'!$A:$A=$A1093,'SUMMARY DATA'!$C:$C=$B1093,'SUMMARY DATA'!$B:$B=""RWS"")),
  IF(
    OR(
      ISNUMBER(SEARCH(""CDM CASH DEPOSIT"",$C1093)),
      ISNUMBER(SEARCH(""CASH DEPOSIT"",$"&amp;"C1093)),
      COUNTIFS('SUMMARY DATA'!$D:$D,$C1093,'SUMMARY DATA'!$B:$B,""RWS"")&lt;&gt;1
    ),
    """",
    IFERROR(TEXTJOIN(CHAR(10),TRUE,FILTER('SUMMARY DATA'!E:E,'SUMMARY DATA'!$D:$D=$C1093,'SUMMARY DATA'!$B:$B=""RWS"")),"""")
  )
)"),"")</f>
        <v/>
      </c>
      <c r="F1093" s="17" t="str">
        <f>IFERROR(__xludf.DUMMYFUNCTION("IFERROR(
  TEXTJOIN(CHAR(10),TRUE,FILTER('SUMMARY DATA'!F:F,'SUMMARY DATA'!$A:$A=$A1093,'SUMMARY DATA'!$C:$C=$B1093,'SUMMARY DATA'!$B:$B=""RWS"")),
  IF(
    OR(
      ISNUMBER(SEARCH(""CDM CASH DEPOSIT"",$C1093)),
      ISNUMBER(SEARCH(""CASH DEPOSIT"",$"&amp;"C1093)),
      COUNTIFS('SUMMARY DATA'!$D:$D,$C1093,'SUMMARY DATA'!$B:$B,""RWS"")&lt;&gt;1
    ),
    """",
    IFERROR(TEXTJOIN(CHAR(10),TRUE,FILTER('SUMMARY DATA'!F:F,'SUMMARY DATA'!$D:$D=$C1093,'SUMMARY DATA'!$B:$B=""RWS"")),"""")
  )
)"),"")</f>
        <v/>
      </c>
      <c r="G1093" s="17" t="str">
        <f>IFERROR(__xludf.DUMMYFUNCTION("IFERROR(
  TEXTJOIN(CHAR(10),TRUE,FILTER('SUMMARY DATA'!G:G,'SUMMARY DATA'!$A:$A=$A1093,'SUMMARY DATA'!$C:$C=$B1093,'SUMMARY DATA'!$B:$B=""RWS"")),
  IF(
    OR(
      ISNUMBER(SEARCH(""CDM CASH DEPOSIT"",$C1093)),
      ISNUMBER(SEARCH(""CASH DEPOSIT"",$"&amp;"C1093)),
      COUNTIFS('SUMMARY DATA'!$D:$D,$C1093,'SUMMARY DATA'!$B:$B,""RWS"")&lt;&gt;1
    ),
    """",
    IFERROR(TEXTJOIN(CHAR(10),TRUE,FILTER('SUMMARY DATA'!G:G,'SUMMARY DATA'!$D:$D=$C1093,'SUMMARY DATA'!$B:$B=""RWS"")),"""")
  )
)"),"")</f>
        <v/>
      </c>
      <c r="H1093" s="18" t="str">
        <f>IFERROR(__xludf.DUMMYFUNCTION("IFERROR(
  TEXTJOIN(CHAR(10),TRUE,FILTER('SUMMARY DATA'!H:H,'SUMMARY DATA'!$A:$A=$A1093,'SUMMARY DATA'!$C:$C=$B1093,'SUMMARY DATA'!$B:$B=""RWS"",'SUMMARY DATA'!$H:$H=$D1093)),
  IF(
    OR(
      ISNUMBER(SEARCH(""CDM CASH DEPOSIT"",$C1093)),
      ISNUMB"&amp;"ER(SEARCH(""CASH DEPOSIT"",$C1093))
    ),
    """",
    IFERROR(TEXTJOIN(CHAR(10),TRUE,FILTER('SUMMARY DATA'!H:H,'SUMMARY DATA'!$D:$D=$C1093,'SUMMARY DATA'!$B:$B=""RWS"",'SUMMARY DATA'!$H:$H=$D1093)),"""")
  )
)"),"")</f>
        <v/>
      </c>
      <c r="I1093" s="18" t="str">
        <f>IFERROR(__xludf.DUMMYFUNCTION("IF(H1093="""","""",
SUM(ARRAYFORMULA(VALUE(SPLIT(H1093,CHAR(10)))))
)"),"")</f>
        <v/>
      </c>
      <c r="J1093" s="17" t="str">
        <f>IFERROR(__xludf.DUMMYFUNCTION("IFERROR(
  TEXTJOIN(CHAR(10),TRUE,FILTER('SUMMARY DATA'!I:I,'SUMMARY DATA'!$A:$A=$A1093,'SUMMARY DATA'!$C:$C=$B1093,'SUMMARY DATA'!$B:$B=""RWS"")),
  IF(
    OR(
      ISNUMBER(SEARCH(""CDM CASH DEPOSIT"",$C1093)),
      ISNUMBER(SEARCH(""CASH DEPOSIT"",$"&amp;"C1093)),
      COUNTIFS('SUMMARY DATA'!$D:$D,$C1093,'SUMMARY DATA'!$B:$B,""RWS"")&lt;&gt;1
    ),
    """",
    IFERROR(TEXTJOIN(CHAR(10),TRUE,FILTER('SUMMARY DATA'!I:I,'SUMMARY DATA'!$D:$D=$C1093,'SUMMARY DATA'!$B:$B=""RWS"")),"""")
  )
)"),"")</f>
        <v/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customHeight="1" spans="1:27">
      <c r="A1094" s="2"/>
      <c r="B1094" s="15"/>
      <c r="C1094" s="2"/>
      <c r="D1094" s="3"/>
      <c r="E1094" s="16" t="str">
        <f>IFERROR(__xludf.DUMMYFUNCTION("IFERROR(
  TEXTJOIN(CHAR(10),TRUE,FILTER('SUMMARY DATA'!E:E,'SUMMARY DATA'!$A:$A=$A1094,'SUMMARY DATA'!$C:$C=$B1094,'SUMMARY DATA'!$B:$B=""RWS"")),
  IF(
    OR(
      ISNUMBER(SEARCH(""CDM CASH DEPOSIT"",$C1094)),
      ISNUMBER(SEARCH(""CASH DEPOSIT"",$"&amp;"C1094)),
      COUNTIFS('SUMMARY DATA'!$D:$D,$C1094,'SUMMARY DATA'!$B:$B,""RWS"")&lt;&gt;1
    ),
    """",
    IFERROR(TEXTJOIN(CHAR(10),TRUE,FILTER('SUMMARY DATA'!E:E,'SUMMARY DATA'!$D:$D=$C1094,'SUMMARY DATA'!$B:$B=""RWS"")),"""")
  )
)"),"")</f>
        <v/>
      </c>
      <c r="F1094" s="17" t="str">
        <f>IFERROR(__xludf.DUMMYFUNCTION("IFERROR(
  TEXTJOIN(CHAR(10),TRUE,FILTER('SUMMARY DATA'!F:F,'SUMMARY DATA'!$A:$A=$A1094,'SUMMARY DATA'!$C:$C=$B1094,'SUMMARY DATA'!$B:$B=""RWS"")),
  IF(
    OR(
      ISNUMBER(SEARCH(""CDM CASH DEPOSIT"",$C1094)),
      ISNUMBER(SEARCH(""CASH DEPOSIT"",$"&amp;"C1094)),
      COUNTIFS('SUMMARY DATA'!$D:$D,$C1094,'SUMMARY DATA'!$B:$B,""RWS"")&lt;&gt;1
    ),
    """",
    IFERROR(TEXTJOIN(CHAR(10),TRUE,FILTER('SUMMARY DATA'!F:F,'SUMMARY DATA'!$D:$D=$C1094,'SUMMARY DATA'!$B:$B=""RWS"")),"""")
  )
)"),"")</f>
        <v/>
      </c>
      <c r="G1094" s="17" t="str">
        <f>IFERROR(__xludf.DUMMYFUNCTION("IFERROR(
  TEXTJOIN(CHAR(10),TRUE,FILTER('SUMMARY DATA'!G:G,'SUMMARY DATA'!$A:$A=$A1094,'SUMMARY DATA'!$C:$C=$B1094,'SUMMARY DATA'!$B:$B=""RWS"")),
  IF(
    OR(
      ISNUMBER(SEARCH(""CDM CASH DEPOSIT"",$C1094)),
      ISNUMBER(SEARCH(""CASH DEPOSIT"",$"&amp;"C1094)),
      COUNTIFS('SUMMARY DATA'!$D:$D,$C1094,'SUMMARY DATA'!$B:$B,""RWS"")&lt;&gt;1
    ),
    """",
    IFERROR(TEXTJOIN(CHAR(10),TRUE,FILTER('SUMMARY DATA'!G:G,'SUMMARY DATA'!$D:$D=$C1094,'SUMMARY DATA'!$B:$B=""RWS"")),"""")
  )
)"),"")</f>
        <v/>
      </c>
      <c r="H1094" s="18" t="str">
        <f>IFERROR(__xludf.DUMMYFUNCTION("IFERROR(
  TEXTJOIN(CHAR(10),TRUE,FILTER('SUMMARY DATA'!H:H,'SUMMARY DATA'!$A:$A=$A1094,'SUMMARY DATA'!$C:$C=$B1094,'SUMMARY DATA'!$B:$B=""RWS"",'SUMMARY DATA'!$H:$H=$D1094)),
  IF(
    OR(
      ISNUMBER(SEARCH(""CDM CASH DEPOSIT"",$C1094)),
      ISNUMB"&amp;"ER(SEARCH(""CASH DEPOSIT"",$C1094))
    ),
    """",
    IFERROR(TEXTJOIN(CHAR(10),TRUE,FILTER('SUMMARY DATA'!H:H,'SUMMARY DATA'!$D:$D=$C1094,'SUMMARY DATA'!$B:$B=""RWS"",'SUMMARY DATA'!$H:$H=$D1094)),"""")
  )
)"),"")</f>
        <v/>
      </c>
      <c r="I1094" s="18" t="str">
        <f>IFERROR(__xludf.DUMMYFUNCTION("IF(H1094="""","""",
SUM(ARRAYFORMULA(VALUE(SPLIT(H1094,CHAR(10)))))
)"),"")</f>
        <v/>
      </c>
      <c r="J1094" s="17" t="str">
        <f>IFERROR(__xludf.DUMMYFUNCTION("IFERROR(
  TEXTJOIN(CHAR(10),TRUE,FILTER('SUMMARY DATA'!I:I,'SUMMARY DATA'!$A:$A=$A1094,'SUMMARY DATA'!$C:$C=$B1094,'SUMMARY DATA'!$B:$B=""RWS"")),
  IF(
    OR(
      ISNUMBER(SEARCH(""CDM CASH DEPOSIT"",$C1094)),
      ISNUMBER(SEARCH(""CASH DEPOSIT"",$"&amp;"C1094)),
      COUNTIFS('SUMMARY DATA'!$D:$D,$C1094,'SUMMARY DATA'!$B:$B,""RWS"")&lt;&gt;1
    ),
    """",
    IFERROR(TEXTJOIN(CHAR(10),TRUE,FILTER('SUMMARY DATA'!I:I,'SUMMARY DATA'!$D:$D=$C1094,'SUMMARY DATA'!$B:$B=""RWS"")),"""")
  )
)"),"")</f>
        <v/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customHeight="1" spans="1:27">
      <c r="A1095" s="2"/>
      <c r="B1095" s="15"/>
      <c r="C1095" s="2"/>
      <c r="D1095" s="3"/>
      <c r="E1095" s="16" t="str">
        <f>IFERROR(__xludf.DUMMYFUNCTION("IFERROR(
  TEXTJOIN(CHAR(10),TRUE,FILTER('SUMMARY DATA'!E:E,'SUMMARY DATA'!$A:$A=$A1095,'SUMMARY DATA'!$C:$C=$B1095,'SUMMARY DATA'!$B:$B=""RWS"")),
  IF(
    OR(
      ISNUMBER(SEARCH(""CDM CASH DEPOSIT"",$C1095)),
      ISNUMBER(SEARCH(""CASH DEPOSIT"",$"&amp;"C1095)),
      COUNTIFS('SUMMARY DATA'!$D:$D,$C1095,'SUMMARY DATA'!$B:$B,""RWS"")&lt;&gt;1
    ),
    """",
    IFERROR(TEXTJOIN(CHAR(10),TRUE,FILTER('SUMMARY DATA'!E:E,'SUMMARY DATA'!$D:$D=$C1095,'SUMMARY DATA'!$B:$B=""RWS"")),"""")
  )
)"),"")</f>
        <v/>
      </c>
      <c r="F1095" s="17" t="str">
        <f>IFERROR(__xludf.DUMMYFUNCTION("IFERROR(
  TEXTJOIN(CHAR(10),TRUE,FILTER('SUMMARY DATA'!F:F,'SUMMARY DATA'!$A:$A=$A1095,'SUMMARY DATA'!$C:$C=$B1095,'SUMMARY DATA'!$B:$B=""RWS"")),
  IF(
    OR(
      ISNUMBER(SEARCH(""CDM CASH DEPOSIT"",$C1095)),
      ISNUMBER(SEARCH(""CASH DEPOSIT"",$"&amp;"C1095)),
      COUNTIFS('SUMMARY DATA'!$D:$D,$C1095,'SUMMARY DATA'!$B:$B,""RWS"")&lt;&gt;1
    ),
    """",
    IFERROR(TEXTJOIN(CHAR(10),TRUE,FILTER('SUMMARY DATA'!F:F,'SUMMARY DATA'!$D:$D=$C1095,'SUMMARY DATA'!$B:$B=""RWS"")),"""")
  )
)"),"")</f>
        <v/>
      </c>
      <c r="G1095" s="17" t="str">
        <f>IFERROR(__xludf.DUMMYFUNCTION("IFERROR(
  TEXTJOIN(CHAR(10),TRUE,FILTER('SUMMARY DATA'!G:G,'SUMMARY DATA'!$A:$A=$A1095,'SUMMARY DATA'!$C:$C=$B1095,'SUMMARY DATA'!$B:$B=""RWS"")),
  IF(
    OR(
      ISNUMBER(SEARCH(""CDM CASH DEPOSIT"",$C1095)),
      ISNUMBER(SEARCH(""CASH DEPOSIT"",$"&amp;"C1095)),
      COUNTIFS('SUMMARY DATA'!$D:$D,$C1095,'SUMMARY DATA'!$B:$B,""RWS"")&lt;&gt;1
    ),
    """",
    IFERROR(TEXTJOIN(CHAR(10),TRUE,FILTER('SUMMARY DATA'!G:G,'SUMMARY DATA'!$D:$D=$C1095,'SUMMARY DATA'!$B:$B=""RWS"")),"""")
  )
)"),"")</f>
        <v/>
      </c>
      <c r="H1095" s="18" t="str">
        <f>IFERROR(__xludf.DUMMYFUNCTION("IFERROR(
  TEXTJOIN(CHAR(10),TRUE,FILTER('SUMMARY DATA'!H:H,'SUMMARY DATA'!$A:$A=$A1095,'SUMMARY DATA'!$C:$C=$B1095,'SUMMARY DATA'!$B:$B=""RWS"",'SUMMARY DATA'!$H:$H=$D1095)),
  IF(
    OR(
      ISNUMBER(SEARCH(""CDM CASH DEPOSIT"",$C1095)),
      ISNUMB"&amp;"ER(SEARCH(""CASH DEPOSIT"",$C1095))
    ),
    """",
    IFERROR(TEXTJOIN(CHAR(10),TRUE,FILTER('SUMMARY DATA'!H:H,'SUMMARY DATA'!$D:$D=$C1095,'SUMMARY DATA'!$B:$B=""RWS"",'SUMMARY DATA'!$H:$H=$D1095)),"""")
  )
)"),"")</f>
        <v/>
      </c>
      <c r="I1095" s="18" t="str">
        <f>IFERROR(__xludf.DUMMYFUNCTION("IF(H1095="""","""",
SUM(ARRAYFORMULA(VALUE(SPLIT(H1095,CHAR(10)))))
)"),"")</f>
        <v/>
      </c>
      <c r="J1095" s="17" t="str">
        <f>IFERROR(__xludf.DUMMYFUNCTION("IFERROR(
  TEXTJOIN(CHAR(10),TRUE,FILTER('SUMMARY DATA'!I:I,'SUMMARY DATA'!$A:$A=$A1095,'SUMMARY DATA'!$C:$C=$B1095,'SUMMARY DATA'!$B:$B=""RWS"")),
  IF(
    OR(
      ISNUMBER(SEARCH(""CDM CASH DEPOSIT"",$C1095)),
      ISNUMBER(SEARCH(""CASH DEPOSIT"",$"&amp;"C1095)),
      COUNTIFS('SUMMARY DATA'!$D:$D,$C1095,'SUMMARY DATA'!$B:$B,""RWS"")&lt;&gt;1
    ),
    """",
    IFERROR(TEXTJOIN(CHAR(10),TRUE,FILTER('SUMMARY DATA'!I:I,'SUMMARY DATA'!$D:$D=$C1095,'SUMMARY DATA'!$B:$B=""RWS"")),"""")
  )
)"),"")</f>
        <v/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customHeight="1" spans="1:27">
      <c r="A1096" s="2"/>
      <c r="B1096" s="15"/>
      <c r="C1096" s="2"/>
      <c r="D1096" s="3"/>
      <c r="E1096" s="16" t="str">
        <f>IFERROR(__xludf.DUMMYFUNCTION("IFERROR(
  TEXTJOIN(CHAR(10),TRUE,FILTER('SUMMARY DATA'!E:E,'SUMMARY DATA'!$A:$A=$A1096,'SUMMARY DATA'!$C:$C=$B1096,'SUMMARY DATA'!$B:$B=""RWS"")),
  IF(
    OR(
      ISNUMBER(SEARCH(""CDM CASH DEPOSIT"",$C1096)),
      ISNUMBER(SEARCH(""CASH DEPOSIT"",$"&amp;"C1096)),
      COUNTIFS('SUMMARY DATA'!$D:$D,$C1096,'SUMMARY DATA'!$B:$B,""RWS"")&lt;&gt;1
    ),
    """",
    IFERROR(TEXTJOIN(CHAR(10),TRUE,FILTER('SUMMARY DATA'!E:E,'SUMMARY DATA'!$D:$D=$C1096,'SUMMARY DATA'!$B:$B=""RWS"")),"""")
  )
)"),"")</f>
        <v/>
      </c>
      <c r="F1096" s="17" t="str">
        <f>IFERROR(__xludf.DUMMYFUNCTION("IFERROR(
  TEXTJOIN(CHAR(10),TRUE,FILTER('SUMMARY DATA'!F:F,'SUMMARY DATA'!$A:$A=$A1096,'SUMMARY DATA'!$C:$C=$B1096,'SUMMARY DATA'!$B:$B=""RWS"")),
  IF(
    OR(
      ISNUMBER(SEARCH(""CDM CASH DEPOSIT"",$C1096)),
      ISNUMBER(SEARCH(""CASH DEPOSIT"",$"&amp;"C1096)),
      COUNTIFS('SUMMARY DATA'!$D:$D,$C1096,'SUMMARY DATA'!$B:$B,""RWS"")&lt;&gt;1
    ),
    """",
    IFERROR(TEXTJOIN(CHAR(10),TRUE,FILTER('SUMMARY DATA'!F:F,'SUMMARY DATA'!$D:$D=$C1096,'SUMMARY DATA'!$B:$B=""RWS"")),"""")
  )
)"),"")</f>
        <v/>
      </c>
      <c r="G1096" s="17" t="str">
        <f>IFERROR(__xludf.DUMMYFUNCTION("IFERROR(
  TEXTJOIN(CHAR(10),TRUE,FILTER('SUMMARY DATA'!G:G,'SUMMARY DATA'!$A:$A=$A1096,'SUMMARY DATA'!$C:$C=$B1096,'SUMMARY DATA'!$B:$B=""RWS"")),
  IF(
    OR(
      ISNUMBER(SEARCH(""CDM CASH DEPOSIT"",$C1096)),
      ISNUMBER(SEARCH(""CASH DEPOSIT"",$"&amp;"C1096)),
      COUNTIFS('SUMMARY DATA'!$D:$D,$C1096,'SUMMARY DATA'!$B:$B,""RWS"")&lt;&gt;1
    ),
    """",
    IFERROR(TEXTJOIN(CHAR(10),TRUE,FILTER('SUMMARY DATA'!G:G,'SUMMARY DATA'!$D:$D=$C1096,'SUMMARY DATA'!$B:$B=""RWS"")),"""")
  )
)"),"")</f>
        <v/>
      </c>
      <c r="H1096" s="18" t="str">
        <f>IFERROR(__xludf.DUMMYFUNCTION("IFERROR(
  TEXTJOIN(CHAR(10),TRUE,FILTER('SUMMARY DATA'!H:H,'SUMMARY DATA'!$A:$A=$A1096,'SUMMARY DATA'!$C:$C=$B1096,'SUMMARY DATA'!$B:$B=""RWS"",'SUMMARY DATA'!$H:$H=$D1096)),
  IF(
    OR(
      ISNUMBER(SEARCH(""CDM CASH DEPOSIT"",$C1096)),
      ISNUMB"&amp;"ER(SEARCH(""CASH DEPOSIT"",$C1096))
    ),
    """",
    IFERROR(TEXTJOIN(CHAR(10),TRUE,FILTER('SUMMARY DATA'!H:H,'SUMMARY DATA'!$D:$D=$C1096,'SUMMARY DATA'!$B:$B=""RWS"",'SUMMARY DATA'!$H:$H=$D1096)),"""")
  )
)"),"")</f>
        <v/>
      </c>
      <c r="I1096" s="18" t="str">
        <f>IFERROR(__xludf.DUMMYFUNCTION("IF(H1096="""","""",
SUM(ARRAYFORMULA(VALUE(SPLIT(H1096,CHAR(10)))))
)"),"")</f>
        <v/>
      </c>
      <c r="J1096" s="17" t="str">
        <f>IFERROR(__xludf.DUMMYFUNCTION("IFERROR(
  TEXTJOIN(CHAR(10),TRUE,FILTER('SUMMARY DATA'!I:I,'SUMMARY DATA'!$A:$A=$A1096,'SUMMARY DATA'!$C:$C=$B1096,'SUMMARY DATA'!$B:$B=""RWS"")),
  IF(
    OR(
      ISNUMBER(SEARCH(""CDM CASH DEPOSIT"",$C1096)),
      ISNUMBER(SEARCH(""CASH DEPOSIT"",$"&amp;"C1096)),
      COUNTIFS('SUMMARY DATA'!$D:$D,$C1096,'SUMMARY DATA'!$B:$B,""RWS"")&lt;&gt;1
    ),
    """",
    IFERROR(TEXTJOIN(CHAR(10),TRUE,FILTER('SUMMARY DATA'!I:I,'SUMMARY DATA'!$D:$D=$C1096,'SUMMARY DATA'!$B:$B=""RWS"")),"""")
  )
)"),"")</f>
        <v/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customHeight="1" spans="1:27">
      <c r="A1097" s="2"/>
      <c r="B1097" s="15"/>
      <c r="C1097" s="2"/>
      <c r="D1097" s="3"/>
      <c r="E1097" s="16" t="str">
        <f>IFERROR(__xludf.DUMMYFUNCTION("IFERROR(
  TEXTJOIN(CHAR(10),TRUE,FILTER('SUMMARY DATA'!E:E,'SUMMARY DATA'!$A:$A=$A1097,'SUMMARY DATA'!$C:$C=$B1097,'SUMMARY DATA'!$B:$B=""RWS"")),
  IF(
    OR(
      ISNUMBER(SEARCH(""CDM CASH DEPOSIT"",$C1097)),
      ISNUMBER(SEARCH(""CASH DEPOSIT"",$"&amp;"C1097)),
      COUNTIFS('SUMMARY DATA'!$D:$D,$C1097,'SUMMARY DATA'!$B:$B,""RWS"")&lt;&gt;1
    ),
    """",
    IFERROR(TEXTJOIN(CHAR(10),TRUE,FILTER('SUMMARY DATA'!E:E,'SUMMARY DATA'!$D:$D=$C1097,'SUMMARY DATA'!$B:$B=""RWS"")),"""")
  )
)"),"")</f>
        <v/>
      </c>
      <c r="F1097" s="17" t="str">
        <f>IFERROR(__xludf.DUMMYFUNCTION("IFERROR(
  TEXTJOIN(CHAR(10),TRUE,FILTER('SUMMARY DATA'!F:F,'SUMMARY DATA'!$A:$A=$A1097,'SUMMARY DATA'!$C:$C=$B1097,'SUMMARY DATA'!$B:$B=""RWS"")),
  IF(
    OR(
      ISNUMBER(SEARCH(""CDM CASH DEPOSIT"",$C1097)),
      ISNUMBER(SEARCH(""CASH DEPOSIT"",$"&amp;"C1097)),
      COUNTIFS('SUMMARY DATA'!$D:$D,$C1097,'SUMMARY DATA'!$B:$B,""RWS"")&lt;&gt;1
    ),
    """",
    IFERROR(TEXTJOIN(CHAR(10),TRUE,FILTER('SUMMARY DATA'!F:F,'SUMMARY DATA'!$D:$D=$C1097,'SUMMARY DATA'!$B:$B=""RWS"")),"""")
  )
)"),"")</f>
        <v/>
      </c>
      <c r="G1097" s="17" t="str">
        <f>IFERROR(__xludf.DUMMYFUNCTION("IFERROR(
  TEXTJOIN(CHAR(10),TRUE,FILTER('SUMMARY DATA'!G:G,'SUMMARY DATA'!$A:$A=$A1097,'SUMMARY DATA'!$C:$C=$B1097,'SUMMARY DATA'!$B:$B=""RWS"")),
  IF(
    OR(
      ISNUMBER(SEARCH(""CDM CASH DEPOSIT"",$C1097)),
      ISNUMBER(SEARCH(""CASH DEPOSIT"",$"&amp;"C1097)),
      COUNTIFS('SUMMARY DATA'!$D:$D,$C1097,'SUMMARY DATA'!$B:$B,""RWS"")&lt;&gt;1
    ),
    """",
    IFERROR(TEXTJOIN(CHAR(10),TRUE,FILTER('SUMMARY DATA'!G:G,'SUMMARY DATA'!$D:$D=$C1097,'SUMMARY DATA'!$B:$B=""RWS"")),"""")
  )
)"),"")</f>
        <v/>
      </c>
      <c r="H1097" s="18" t="str">
        <f>IFERROR(__xludf.DUMMYFUNCTION("IFERROR(
  TEXTJOIN(CHAR(10),TRUE,FILTER('SUMMARY DATA'!H:H,'SUMMARY DATA'!$A:$A=$A1097,'SUMMARY DATA'!$C:$C=$B1097,'SUMMARY DATA'!$B:$B=""RWS"",'SUMMARY DATA'!$H:$H=$D1097)),
  IF(
    OR(
      ISNUMBER(SEARCH(""CDM CASH DEPOSIT"",$C1097)),
      ISNUMB"&amp;"ER(SEARCH(""CASH DEPOSIT"",$C1097))
    ),
    """",
    IFERROR(TEXTJOIN(CHAR(10),TRUE,FILTER('SUMMARY DATA'!H:H,'SUMMARY DATA'!$D:$D=$C1097,'SUMMARY DATA'!$B:$B=""RWS"",'SUMMARY DATA'!$H:$H=$D1097)),"""")
  )
)"),"")</f>
        <v/>
      </c>
      <c r="I1097" s="18" t="str">
        <f>IFERROR(__xludf.DUMMYFUNCTION("IF(H1097="""","""",
SUM(ARRAYFORMULA(VALUE(SPLIT(H1097,CHAR(10)))))
)"),"")</f>
        <v/>
      </c>
      <c r="J1097" s="17" t="str">
        <f>IFERROR(__xludf.DUMMYFUNCTION("IFERROR(
  TEXTJOIN(CHAR(10),TRUE,FILTER('SUMMARY DATA'!I:I,'SUMMARY DATA'!$A:$A=$A1097,'SUMMARY DATA'!$C:$C=$B1097,'SUMMARY DATA'!$B:$B=""RWS"")),
  IF(
    OR(
      ISNUMBER(SEARCH(""CDM CASH DEPOSIT"",$C1097)),
      ISNUMBER(SEARCH(""CASH DEPOSIT"",$"&amp;"C1097)),
      COUNTIFS('SUMMARY DATA'!$D:$D,$C1097,'SUMMARY DATA'!$B:$B,""RWS"")&lt;&gt;1
    ),
    """",
    IFERROR(TEXTJOIN(CHAR(10),TRUE,FILTER('SUMMARY DATA'!I:I,'SUMMARY DATA'!$D:$D=$C1097,'SUMMARY DATA'!$B:$B=""RWS"")),"""")
  )
)"),"")</f>
        <v/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customHeight="1" spans="1:27">
      <c r="A1098" s="2"/>
      <c r="B1098" s="15"/>
      <c r="C1098" s="2"/>
      <c r="D1098" s="3"/>
      <c r="E1098" s="16" t="str">
        <f>IFERROR(__xludf.DUMMYFUNCTION("IFERROR(
  TEXTJOIN(CHAR(10),TRUE,FILTER('SUMMARY DATA'!E:E,'SUMMARY DATA'!$A:$A=$A1098,'SUMMARY DATA'!$C:$C=$B1098,'SUMMARY DATA'!$B:$B=""RWS"")),
  IF(
    OR(
      ISNUMBER(SEARCH(""CDM CASH DEPOSIT"",$C1098)),
      ISNUMBER(SEARCH(""CASH DEPOSIT"",$"&amp;"C1098)),
      COUNTIFS('SUMMARY DATA'!$D:$D,$C1098,'SUMMARY DATA'!$B:$B,""RWS"")&lt;&gt;1
    ),
    """",
    IFERROR(TEXTJOIN(CHAR(10),TRUE,FILTER('SUMMARY DATA'!E:E,'SUMMARY DATA'!$D:$D=$C1098,'SUMMARY DATA'!$B:$B=""RWS"")),"""")
  )
)"),"")</f>
        <v/>
      </c>
      <c r="F1098" s="17" t="str">
        <f>IFERROR(__xludf.DUMMYFUNCTION("IFERROR(
  TEXTJOIN(CHAR(10),TRUE,FILTER('SUMMARY DATA'!F:F,'SUMMARY DATA'!$A:$A=$A1098,'SUMMARY DATA'!$C:$C=$B1098,'SUMMARY DATA'!$B:$B=""RWS"")),
  IF(
    OR(
      ISNUMBER(SEARCH(""CDM CASH DEPOSIT"",$C1098)),
      ISNUMBER(SEARCH(""CASH DEPOSIT"",$"&amp;"C1098)),
      COUNTIFS('SUMMARY DATA'!$D:$D,$C1098,'SUMMARY DATA'!$B:$B,""RWS"")&lt;&gt;1
    ),
    """",
    IFERROR(TEXTJOIN(CHAR(10),TRUE,FILTER('SUMMARY DATA'!F:F,'SUMMARY DATA'!$D:$D=$C1098,'SUMMARY DATA'!$B:$B=""RWS"")),"""")
  )
)"),"")</f>
        <v/>
      </c>
      <c r="G1098" s="17" t="str">
        <f>IFERROR(__xludf.DUMMYFUNCTION("IFERROR(
  TEXTJOIN(CHAR(10),TRUE,FILTER('SUMMARY DATA'!G:G,'SUMMARY DATA'!$A:$A=$A1098,'SUMMARY DATA'!$C:$C=$B1098,'SUMMARY DATA'!$B:$B=""RWS"")),
  IF(
    OR(
      ISNUMBER(SEARCH(""CDM CASH DEPOSIT"",$C1098)),
      ISNUMBER(SEARCH(""CASH DEPOSIT"",$"&amp;"C1098)),
      COUNTIFS('SUMMARY DATA'!$D:$D,$C1098,'SUMMARY DATA'!$B:$B,""RWS"")&lt;&gt;1
    ),
    """",
    IFERROR(TEXTJOIN(CHAR(10),TRUE,FILTER('SUMMARY DATA'!G:G,'SUMMARY DATA'!$D:$D=$C1098,'SUMMARY DATA'!$B:$B=""RWS"")),"""")
  )
)"),"")</f>
        <v/>
      </c>
      <c r="H1098" s="18" t="str">
        <f>IFERROR(__xludf.DUMMYFUNCTION("IFERROR(
  TEXTJOIN(CHAR(10),TRUE,FILTER('SUMMARY DATA'!H:H,'SUMMARY DATA'!$A:$A=$A1098,'SUMMARY DATA'!$C:$C=$B1098,'SUMMARY DATA'!$B:$B=""RWS"",'SUMMARY DATA'!$H:$H=$D1098)),
  IF(
    OR(
      ISNUMBER(SEARCH(""CDM CASH DEPOSIT"",$C1098)),
      ISNUMB"&amp;"ER(SEARCH(""CASH DEPOSIT"",$C1098))
    ),
    """",
    IFERROR(TEXTJOIN(CHAR(10),TRUE,FILTER('SUMMARY DATA'!H:H,'SUMMARY DATA'!$D:$D=$C1098,'SUMMARY DATA'!$B:$B=""RWS"",'SUMMARY DATA'!$H:$H=$D1098)),"""")
  )
)"),"")</f>
        <v/>
      </c>
      <c r="I1098" s="18" t="str">
        <f>IFERROR(__xludf.DUMMYFUNCTION("IF(H1098="""","""",
SUM(ARRAYFORMULA(VALUE(SPLIT(H1098,CHAR(10)))))
)"),"")</f>
        <v/>
      </c>
      <c r="J1098" s="17" t="str">
        <f>IFERROR(__xludf.DUMMYFUNCTION("IFERROR(
  TEXTJOIN(CHAR(10),TRUE,FILTER('SUMMARY DATA'!I:I,'SUMMARY DATA'!$A:$A=$A1098,'SUMMARY DATA'!$C:$C=$B1098,'SUMMARY DATA'!$B:$B=""RWS"")),
  IF(
    OR(
      ISNUMBER(SEARCH(""CDM CASH DEPOSIT"",$C1098)),
      ISNUMBER(SEARCH(""CASH DEPOSIT"",$"&amp;"C1098)),
      COUNTIFS('SUMMARY DATA'!$D:$D,$C1098,'SUMMARY DATA'!$B:$B,""RWS"")&lt;&gt;1
    ),
    """",
    IFERROR(TEXTJOIN(CHAR(10),TRUE,FILTER('SUMMARY DATA'!I:I,'SUMMARY DATA'!$D:$D=$C1098,'SUMMARY DATA'!$B:$B=""RWS"")),"""")
  )
)"),"")</f>
        <v/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customHeight="1" spans="1:27">
      <c r="A1099" s="2"/>
      <c r="B1099" s="15"/>
      <c r="C1099" s="2"/>
      <c r="D1099" s="3"/>
      <c r="E1099" s="16" t="str">
        <f>IFERROR(__xludf.DUMMYFUNCTION("IFERROR(
  TEXTJOIN(CHAR(10),TRUE,FILTER('SUMMARY DATA'!E:E,'SUMMARY DATA'!$A:$A=$A1099,'SUMMARY DATA'!$C:$C=$B1099,'SUMMARY DATA'!$B:$B=""RWS"")),
  IF(
    OR(
      ISNUMBER(SEARCH(""CDM CASH DEPOSIT"",$C1099)),
      ISNUMBER(SEARCH(""CASH DEPOSIT"",$"&amp;"C1099)),
      COUNTIFS('SUMMARY DATA'!$D:$D,$C1099,'SUMMARY DATA'!$B:$B,""RWS"")&lt;&gt;1
    ),
    """",
    IFERROR(TEXTJOIN(CHAR(10),TRUE,FILTER('SUMMARY DATA'!E:E,'SUMMARY DATA'!$D:$D=$C1099,'SUMMARY DATA'!$B:$B=""RWS"")),"""")
  )
)"),"")</f>
        <v/>
      </c>
      <c r="F1099" s="17" t="str">
        <f>IFERROR(__xludf.DUMMYFUNCTION("IFERROR(
  TEXTJOIN(CHAR(10),TRUE,FILTER('SUMMARY DATA'!F:F,'SUMMARY DATA'!$A:$A=$A1099,'SUMMARY DATA'!$C:$C=$B1099,'SUMMARY DATA'!$B:$B=""RWS"")),
  IF(
    OR(
      ISNUMBER(SEARCH(""CDM CASH DEPOSIT"",$C1099)),
      ISNUMBER(SEARCH(""CASH DEPOSIT"",$"&amp;"C1099)),
      COUNTIFS('SUMMARY DATA'!$D:$D,$C1099,'SUMMARY DATA'!$B:$B,""RWS"")&lt;&gt;1
    ),
    """",
    IFERROR(TEXTJOIN(CHAR(10),TRUE,FILTER('SUMMARY DATA'!F:F,'SUMMARY DATA'!$D:$D=$C1099,'SUMMARY DATA'!$B:$B=""RWS"")),"""")
  )
)"),"")</f>
        <v/>
      </c>
      <c r="G1099" s="17" t="str">
        <f>IFERROR(__xludf.DUMMYFUNCTION("IFERROR(
  TEXTJOIN(CHAR(10),TRUE,FILTER('SUMMARY DATA'!G:G,'SUMMARY DATA'!$A:$A=$A1099,'SUMMARY DATA'!$C:$C=$B1099,'SUMMARY DATA'!$B:$B=""RWS"")),
  IF(
    OR(
      ISNUMBER(SEARCH(""CDM CASH DEPOSIT"",$C1099)),
      ISNUMBER(SEARCH(""CASH DEPOSIT"",$"&amp;"C1099)),
      COUNTIFS('SUMMARY DATA'!$D:$D,$C1099,'SUMMARY DATA'!$B:$B,""RWS"")&lt;&gt;1
    ),
    """",
    IFERROR(TEXTJOIN(CHAR(10),TRUE,FILTER('SUMMARY DATA'!G:G,'SUMMARY DATA'!$D:$D=$C1099,'SUMMARY DATA'!$B:$B=""RWS"")),"""")
  )
)"),"")</f>
        <v/>
      </c>
      <c r="H1099" s="18" t="str">
        <f>IFERROR(__xludf.DUMMYFUNCTION("IFERROR(
  TEXTJOIN(CHAR(10),TRUE,FILTER('SUMMARY DATA'!H:H,'SUMMARY DATA'!$A:$A=$A1099,'SUMMARY DATA'!$C:$C=$B1099,'SUMMARY DATA'!$B:$B=""RWS"",'SUMMARY DATA'!$H:$H=$D1099)),
  IF(
    OR(
      ISNUMBER(SEARCH(""CDM CASH DEPOSIT"",$C1099)),
      ISNUMB"&amp;"ER(SEARCH(""CASH DEPOSIT"",$C1099))
    ),
    """",
    IFERROR(TEXTJOIN(CHAR(10),TRUE,FILTER('SUMMARY DATA'!H:H,'SUMMARY DATA'!$D:$D=$C1099,'SUMMARY DATA'!$B:$B=""RWS"",'SUMMARY DATA'!$H:$H=$D1099)),"""")
  )
)"),"")</f>
        <v/>
      </c>
      <c r="I1099" s="18" t="str">
        <f>IFERROR(__xludf.DUMMYFUNCTION("IF(H1099="""","""",
SUM(ARRAYFORMULA(VALUE(SPLIT(H1099,CHAR(10)))))
)"),"")</f>
        <v/>
      </c>
      <c r="J1099" s="17" t="str">
        <f>IFERROR(__xludf.DUMMYFUNCTION("IFERROR(
  TEXTJOIN(CHAR(10),TRUE,FILTER('SUMMARY DATA'!I:I,'SUMMARY DATA'!$A:$A=$A1099,'SUMMARY DATA'!$C:$C=$B1099,'SUMMARY DATA'!$B:$B=""RWS"")),
  IF(
    OR(
      ISNUMBER(SEARCH(""CDM CASH DEPOSIT"",$C1099)),
      ISNUMBER(SEARCH(""CASH DEPOSIT"",$"&amp;"C1099)),
      COUNTIFS('SUMMARY DATA'!$D:$D,$C1099,'SUMMARY DATA'!$B:$B,""RWS"")&lt;&gt;1
    ),
    """",
    IFERROR(TEXTJOIN(CHAR(10),TRUE,FILTER('SUMMARY DATA'!I:I,'SUMMARY DATA'!$D:$D=$C1099,'SUMMARY DATA'!$B:$B=""RWS"")),"""")
  )
)"),"")</f>
        <v/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customHeight="1" spans="1:27">
      <c r="A1100" s="2"/>
      <c r="B1100" s="15"/>
      <c r="C1100" s="2"/>
      <c r="D1100" s="3"/>
      <c r="E1100" s="16" t="str">
        <f>IFERROR(__xludf.DUMMYFUNCTION("IFERROR(
  TEXTJOIN(CHAR(10),TRUE,FILTER('SUMMARY DATA'!E:E,'SUMMARY DATA'!$A:$A=$A1100,'SUMMARY DATA'!$C:$C=$B1100,'SUMMARY DATA'!$B:$B=""RWS"")),
  IF(
    OR(
      ISNUMBER(SEARCH(""CDM CASH DEPOSIT"",$C1100)),
      ISNUMBER(SEARCH(""CASH DEPOSIT"",$"&amp;"C1100)),
      COUNTIFS('SUMMARY DATA'!$D:$D,$C1100,'SUMMARY DATA'!$B:$B,""RWS"")&lt;&gt;1
    ),
    """",
    IFERROR(TEXTJOIN(CHAR(10),TRUE,FILTER('SUMMARY DATA'!E:E,'SUMMARY DATA'!$D:$D=$C1100,'SUMMARY DATA'!$B:$B=""RWS"")),"""")
  )
)"),"")</f>
        <v/>
      </c>
      <c r="F1100" s="17" t="str">
        <f>IFERROR(__xludf.DUMMYFUNCTION("IFERROR(
  TEXTJOIN(CHAR(10),TRUE,FILTER('SUMMARY DATA'!F:F,'SUMMARY DATA'!$A:$A=$A1100,'SUMMARY DATA'!$C:$C=$B1100,'SUMMARY DATA'!$B:$B=""RWS"")),
  IF(
    OR(
      ISNUMBER(SEARCH(""CDM CASH DEPOSIT"",$C1100)),
      ISNUMBER(SEARCH(""CASH DEPOSIT"",$"&amp;"C1100)),
      COUNTIFS('SUMMARY DATA'!$D:$D,$C1100,'SUMMARY DATA'!$B:$B,""RWS"")&lt;&gt;1
    ),
    """",
    IFERROR(TEXTJOIN(CHAR(10),TRUE,FILTER('SUMMARY DATA'!F:F,'SUMMARY DATA'!$D:$D=$C1100,'SUMMARY DATA'!$B:$B=""RWS"")),"""")
  )
)"),"")</f>
        <v/>
      </c>
      <c r="G1100" s="17" t="str">
        <f>IFERROR(__xludf.DUMMYFUNCTION("IFERROR(
  TEXTJOIN(CHAR(10),TRUE,FILTER('SUMMARY DATA'!G:G,'SUMMARY DATA'!$A:$A=$A1100,'SUMMARY DATA'!$C:$C=$B1100,'SUMMARY DATA'!$B:$B=""RWS"")),
  IF(
    OR(
      ISNUMBER(SEARCH(""CDM CASH DEPOSIT"",$C1100)),
      ISNUMBER(SEARCH(""CASH DEPOSIT"",$"&amp;"C1100)),
      COUNTIFS('SUMMARY DATA'!$D:$D,$C1100,'SUMMARY DATA'!$B:$B,""RWS"")&lt;&gt;1
    ),
    """",
    IFERROR(TEXTJOIN(CHAR(10),TRUE,FILTER('SUMMARY DATA'!G:G,'SUMMARY DATA'!$D:$D=$C1100,'SUMMARY DATA'!$B:$B=""RWS"")),"""")
  )
)"),"")</f>
        <v/>
      </c>
      <c r="H1100" s="18" t="str">
        <f>IFERROR(__xludf.DUMMYFUNCTION("IFERROR(
  TEXTJOIN(CHAR(10),TRUE,FILTER('SUMMARY DATA'!H:H,'SUMMARY DATA'!$A:$A=$A1100,'SUMMARY DATA'!$C:$C=$B1100,'SUMMARY DATA'!$B:$B=""RWS"",'SUMMARY DATA'!$H:$H=$D1100)),
  IF(
    OR(
      ISNUMBER(SEARCH(""CDM CASH DEPOSIT"",$C1100)),
      ISNUMB"&amp;"ER(SEARCH(""CASH DEPOSIT"",$C1100))
    ),
    """",
    IFERROR(TEXTJOIN(CHAR(10),TRUE,FILTER('SUMMARY DATA'!H:H,'SUMMARY DATA'!$D:$D=$C1100,'SUMMARY DATA'!$B:$B=""RWS"",'SUMMARY DATA'!$H:$H=$D1100)),"""")
  )
)"),"")</f>
        <v/>
      </c>
      <c r="I1100" s="18" t="str">
        <f>IFERROR(__xludf.DUMMYFUNCTION("IF(H1100="""","""",
SUM(ARRAYFORMULA(VALUE(SPLIT(H1100,CHAR(10)))))
)"),"")</f>
        <v/>
      </c>
      <c r="J1100" s="17" t="str">
        <f>IFERROR(__xludf.DUMMYFUNCTION("IFERROR(
  TEXTJOIN(CHAR(10),TRUE,FILTER('SUMMARY DATA'!I:I,'SUMMARY DATA'!$A:$A=$A1100,'SUMMARY DATA'!$C:$C=$B1100,'SUMMARY DATA'!$B:$B=""RWS"")),
  IF(
    OR(
      ISNUMBER(SEARCH(""CDM CASH DEPOSIT"",$C1100)),
      ISNUMBER(SEARCH(""CASH DEPOSIT"",$"&amp;"C1100)),
      COUNTIFS('SUMMARY DATA'!$D:$D,$C1100,'SUMMARY DATA'!$B:$B,""RWS"")&lt;&gt;1
    ),
    """",
    IFERROR(TEXTJOIN(CHAR(10),TRUE,FILTER('SUMMARY DATA'!I:I,'SUMMARY DATA'!$D:$D=$C1100,'SUMMARY DATA'!$B:$B=""RWS"")),"""")
  )
)"),"")</f>
        <v/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customHeight="1" spans="1:27">
      <c r="A1101" s="2"/>
      <c r="B1101" s="15"/>
      <c r="C1101" s="2"/>
      <c r="D1101" s="3"/>
      <c r="E1101" s="16" t="str">
        <f>IFERROR(__xludf.DUMMYFUNCTION("IFERROR(
  TEXTJOIN(CHAR(10),TRUE,FILTER('SUMMARY DATA'!E:E,'SUMMARY DATA'!$A:$A=$A1101,'SUMMARY DATA'!$C:$C=$B1101,'SUMMARY DATA'!$B:$B=""RWS"")),
  IF(
    OR(
      ISNUMBER(SEARCH(""CDM CASH DEPOSIT"",$C1101)),
      ISNUMBER(SEARCH(""CASH DEPOSIT"",$"&amp;"C1101)),
      COUNTIFS('SUMMARY DATA'!$D:$D,$C1101,'SUMMARY DATA'!$B:$B,""RWS"")&lt;&gt;1
    ),
    """",
    IFERROR(TEXTJOIN(CHAR(10),TRUE,FILTER('SUMMARY DATA'!E:E,'SUMMARY DATA'!$D:$D=$C1101,'SUMMARY DATA'!$B:$B=""RWS"")),"""")
  )
)"),"")</f>
        <v/>
      </c>
      <c r="F1101" s="17" t="str">
        <f>IFERROR(__xludf.DUMMYFUNCTION("IFERROR(
  TEXTJOIN(CHAR(10),TRUE,FILTER('SUMMARY DATA'!F:F,'SUMMARY DATA'!$A:$A=$A1101,'SUMMARY DATA'!$C:$C=$B1101,'SUMMARY DATA'!$B:$B=""RWS"")),
  IF(
    OR(
      ISNUMBER(SEARCH(""CDM CASH DEPOSIT"",$C1101)),
      ISNUMBER(SEARCH(""CASH DEPOSIT"",$"&amp;"C1101)),
      COUNTIFS('SUMMARY DATA'!$D:$D,$C1101,'SUMMARY DATA'!$B:$B,""RWS"")&lt;&gt;1
    ),
    """",
    IFERROR(TEXTJOIN(CHAR(10),TRUE,FILTER('SUMMARY DATA'!F:F,'SUMMARY DATA'!$D:$D=$C1101,'SUMMARY DATA'!$B:$B=""RWS"")),"""")
  )
)"),"")</f>
        <v/>
      </c>
      <c r="G1101" s="17" t="str">
        <f>IFERROR(__xludf.DUMMYFUNCTION("IFERROR(
  TEXTJOIN(CHAR(10),TRUE,FILTER('SUMMARY DATA'!G:G,'SUMMARY DATA'!$A:$A=$A1101,'SUMMARY DATA'!$C:$C=$B1101,'SUMMARY DATA'!$B:$B=""RWS"")),
  IF(
    OR(
      ISNUMBER(SEARCH(""CDM CASH DEPOSIT"",$C1101)),
      ISNUMBER(SEARCH(""CASH DEPOSIT"",$"&amp;"C1101)),
      COUNTIFS('SUMMARY DATA'!$D:$D,$C1101,'SUMMARY DATA'!$B:$B,""RWS"")&lt;&gt;1
    ),
    """",
    IFERROR(TEXTJOIN(CHAR(10),TRUE,FILTER('SUMMARY DATA'!G:G,'SUMMARY DATA'!$D:$D=$C1101,'SUMMARY DATA'!$B:$B=""RWS"")),"""")
  )
)"),"")</f>
        <v/>
      </c>
      <c r="H1101" s="18" t="str">
        <f>IFERROR(__xludf.DUMMYFUNCTION("IFERROR(
  TEXTJOIN(CHAR(10),TRUE,FILTER('SUMMARY DATA'!H:H,'SUMMARY DATA'!$A:$A=$A1101,'SUMMARY DATA'!$C:$C=$B1101,'SUMMARY DATA'!$B:$B=""RWS"",'SUMMARY DATA'!$H:$H=$D1101)),
  IF(
    OR(
      ISNUMBER(SEARCH(""CDM CASH DEPOSIT"",$C1101)),
      ISNUMB"&amp;"ER(SEARCH(""CASH DEPOSIT"",$C1101))
    ),
    """",
    IFERROR(TEXTJOIN(CHAR(10),TRUE,FILTER('SUMMARY DATA'!H:H,'SUMMARY DATA'!$D:$D=$C1101,'SUMMARY DATA'!$B:$B=""RWS"",'SUMMARY DATA'!$H:$H=$D1101)),"""")
  )
)"),"")</f>
        <v/>
      </c>
      <c r="I1101" s="18" t="str">
        <f>IFERROR(__xludf.DUMMYFUNCTION("IF(H1101="""","""",
SUM(ARRAYFORMULA(VALUE(SPLIT(H1101,CHAR(10)))))
)"),"")</f>
        <v/>
      </c>
      <c r="J1101" s="17" t="str">
        <f>IFERROR(__xludf.DUMMYFUNCTION("IFERROR(
  TEXTJOIN(CHAR(10),TRUE,FILTER('SUMMARY DATA'!I:I,'SUMMARY DATA'!$A:$A=$A1101,'SUMMARY DATA'!$C:$C=$B1101,'SUMMARY DATA'!$B:$B=""RWS"")),
  IF(
    OR(
      ISNUMBER(SEARCH(""CDM CASH DEPOSIT"",$C1101)),
      ISNUMBER(SEARCH(""CASH DEPOSIT"",$"&amp;"C1101)),
      COUNTIFS('SUMMARY DATA'!$D:$D,$C1101,'SUMMARY DATA'!$B:$B,""RWS"")&lt;&gt;1
    ),
    """",
    IFERROR(TEXTJOIN(CHAR(10),TRUE,FILTER('SUMMARY DATA'!I:I,'SUMMARY DATA'!$D:$D=$C1101,'SUMMARY DATA'!$B:$B=""RWS"")),"""")
  )
)"),"")</f>
        <v/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customHeight="1" spans="1:27">
      <c r="A1102" s="2"/>
      <c r="B1102" s="15"/>
      <c r="C1102" s="2"/>
      <c r="D1102" s="3"/>
      <c r="E1102" s="16" t="str">
        <f>IFERROR(__xludf.DUMMYFUNCTION("IFERROR(
  TEXTJOIN(CHAR(10),TRUE,FILTER('SUMMARY DATA'!E:E,'SUMMARY DATA'!$A:$A=$A1102,'SUMMARY DATA'!$C:$C=$B1102,'SUMMARY DATA'!$B:$B=""RWS"")),
  IF(
    OR(
      ISNUMBER(SEARCH(""CDM CASH DEPOSIT"",$C1102)),
      ISNUMBER(SEARCH(""CASH DEPOSIT"",$"&amp;"C1102)),
      COUNTIFS('SUMMARY DATA'!$D:$D,$C1102,'SUMMARY DATA'!$B:$B,""RWS"")&lt;&gt;1
    ),
    """",
    IFERROR(TEXTJOIN(CHAR(10),TRUE,FILTER('SUMMARY DATA'!E:E,'SUMMARY DATA'!$D:$D=$C1102,'SUMMARY DATA'!$B:$B=""RWS"")),"""")
  )
)"),"")</f>
        <v/>
      </c>
      <c r="F1102" s="17" t="str">
        <f>IFERROR(__xludf.DUMMYFUNCTION("IFERROR(
  TEXTJOIN(CHAR(10),TRUE,FILTER('SUMMARY DATA'!F:F,'SUMMARY DATA'!$A:$A=$A1102,'SUMMARY DATA'!$C:$C=$B1102,'SUMMARY DATA'!$B:$B=""RWS"")),
  IF(
    OR(
      ISNUMBER(SEARCH(""CDM CASH DEPOSIT"",$C1102)),
      ISNUMBER(SEARCH(""CASH DEPOSIT"",$"&amp;"C1102)),
      COUNTIFS('SUMMARY DATA'!$D:$D,$C1102,'SUMMARY DATA'!$B:$B,""RWS"")&lt;&gt;1
    ),
    """",
    IFERROR(TEXTJOIN(CHAR(10),TRUE,FILTER('SUMMARY DATA'!F:F,'SUMMARY DATA'!$D:$D=$C1102,'SUMMARY DATA'!$B:$B=""RWS"")),"""")
  )
)"),"")</f>
        <v/>
      </c>
      <c r="G1102" s="17" t="str">
        <f>IFERROR(__xludf.DUMMYFUNCTION("IFERROR(
  TEXTJOIN(CHAR(10),TRUE,FILTER('SUMMARY DATA'!G:G,'SUMMARY DATA'!$A:$A=$A1102,'SUMMARY DATA'!$C:$C=$B1102,'SUMMARY DATA'!$B:$B=""RWS"")),
  IF(
    OR(
      ISNUMBER(SEARCH(""CDM CASH DEPOSIT"",$C1102)),
      ISNUMBER(SEARCH(""CASH DEPOSIT"",$"&amp;"C1102)),
      COUNTIFS('SUMMARY DATA'!$D:$D,$C1102,'SUMMARY DATA'!$B:$B,""RWS"")&lt;&gt;1
    ),
    """",
    IFERROR(TEXTJOIN(CHAR(10),TRUE,FILTER('SUMMARY DATA'!G:G,'SUMMARY DATA'!$D:$D=$C1102,'SUMMARY DATA'!$B:$B=""RWS"")),"""")
  )
)"),"")</f>
        <v/>
      </c>
      <c r="H1102" s="18" t="str">
        <f>IFERROR(__xludf.DUMMYFUNCTION("IFERROR(
  TEXTJOIN(CHAR(10),TRUE,FILTER('SUMMARY DATA'!H:H,'SUMMARY DATA'!$A:$A=$A1102,'SUMMARY DATA'!$C:$C=$B1102,'SUMMARY DATA'!$B:$B=""RWS"",'SUMMARY DATA'!$H:$H=$D1102)),
  IF(
    OR(
      ISNUMBER(SEARCH(""CDM CASH DEPOSIT"",$C1102)),
      ISNUMB"&amp;"ER(SEARCH(""CASH DEPOSIT"",$C1102))
    ),
    """",
    IFERROR(TEXTJOIN(CHAR(10),TRUE,FILTER('SUMMARY DATA'!H:H,'SUMMARY DATA'!$D:$D=$C1102,'SUMMARY DATA'!$B:$B=""RWS"",'SUMMARY DATA'!$H:$H=$D1102)),"""")
  )
)"),"")</f>
        <v/>
      </c>
      <c r="I1102" s="18" t="str">
        <f>IFERROR(__xludf.DUMMYFUNCTION("IF(H1102="""","""",
SUM(ARRAYFORMULA(VALUE(SPLIT(H1102,CHAR(10)))))
)"),"")</f>
        <v/>
      </c>
      <c r="J1102" s="17" t="str">
        <f>IFERROR(__xludf.DUMMYFUNCTION("IFERROR(
  TEXTJOIN(CHAR(10),TRUE,FILTER('SUMMARY DATA'!I:I,'SUMMARY DATA'!$A:$A=$A1102,'SUMMARY DATA'!$C:$C=$B1102,'SUMMARY DATA'!$B:$B=""RWS"")),
  IF(
    OR(
      ISNUMBER(SEARCH(""CDM CASH DEPOSIT"",$C1102)),
      ISNUMBER(SEARCH(""CASH DEPOSIT"",$"&amp;"C1102)),
      COUNTIFS('SUMMARY DATA'!$D:$D,$C1102,'SUMMARY DATA'!$B:$B,""RWS"")&lt;&gt;1
    ),
    """",
    IFERROR(TEXTJOIN(CHAR(10),TRUE,FILTER('SUMMARY DATA'!I:I,'SUMMARY DATA'!$D:$D=$C1102,'SUMMARY DATA'!$B:$B=""RWS"")),"""")
  )
)"),"")</f>
        <v/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customHeight="1" spans="1:27">
      <c r="A1103" s="2"/>
      <c r="B1103" s="15"/>
      <c r="C1103" s="2"/>
      <c r="D1103" s="3"/>
      <c r="E1103" s="16" t="str">
        <f>IFERROR(__xludf.DUMMYFUNCTION("IFERROR(
  TEXTJOIN(CHAR(10),TRUE,FILTER('SUMMARY DATA'!E:E,'SUMMARY DATA'!$A:$A=$A1103,'SUMMARY DATA'!$C:$C=$B1103,'SUMMARY DATA'!$B:$B=""RWS"")),
  IF(
    OR(
      ISNUMBER(SEARCH(""CDM CASH DEPOSIT"",$C1103)),
      ISNUMBER(SEARCH(""CASH DEPOSIT"",$"&amp;"C1103)),
      COUNTIFS('SUMMARY DATA'!$D:$D,$C1103,'SUMMARY DATA'!$B:$B,""RWS"")&lt;&gt;1
    ),
    """",
    IFERROR(TEXTJOIN(CHAR(10),TRUE,FILTER('SUMMARY DATA'!E:E,'SUMMARY DATA'!$D:$D=$C1103,'SUMMARY DATA'!$B:$B=""RWS"")),"""")
  )
)"),"")</f>
        <v/>
      </c>
      <c r="F1103" s="17" t="str">
        <f>IFERROR(__xludf.DUMMYFUNCTION("IFERROR(
  TEXTJOIN(CHAR(10),TRUE,FILTER('SUMMARY DATA'!F:F,'SUMMARY DATA'!$A:$A=$A1103,'SUMMARY DATA'!$C:$C=$B1103,'SUMMARY DATA'!$B:$B=""RWS"")),
  IF(
    OR(
      ISNUMBER(SEARCH(""CDM CASH DEPOSIT"",$C1103)),
      ISNUMBER(SEARCH(""CASH DEPOSIT"",$"&amp;"C1103)),
      COUNTIFS('SUMMARY DATA'!$D:$D,$C1103,'SUMMARY DATA'!$B:$B,""RWS"")&lt;&gt;1
    ),
    """",
    IFERROR(TEXTJOIN(CHAR(10),TRUE,FILTER('SUMMARY DATA'!F:F,'SUMMARY DATA'!$D:$D=$C1103,'SUMMARY DATA'!$B:$B=""RWS"")),"""")
  )
)"),"")</f>
        <v/>
      </c>
      <c r="G1103" s="17" t="str">
        <f>IFERROR(__xludf.DUMMYFUNCTION("IFERROR(
  TEXTJOIN(CHAR(10),TRUE,FILTER('SUMMARY DATA'!G:G,'SUMMARY DATA'!$A:$A=$A1103,'SUMMARY DATA'!$C:$C=$B1103,'SUMMARY DATA'!$B:$B=""RWS"")),
  IF(
    OR(
      ISNUMBER(SEARCH(""CDM CASH DEPOSIT"",$C1103)),
      ISNUMBER(SEARCH(""CASH DEPOSIT"",$"&amp;"C1103)),
      COUNTIFS('SUMMARY DATA'!$D:$D,$C1103,'SUMMARY DATA'!$B:$B,""RWS"")&lt;&gt;1
    ),
    """",
    IFERROR(TEXTJOIN(CHAR(10),TRUE,FILTER('SUMMARY DATA'!G:G,'SUMMARY DATA'!$D:$D=$C1103,'SUMMARY DATA'!$B:$B=""RWS"")),"""")
  )
)"),"")</f>
        <v/>
      </c>
      <c r="H1103" s="18" t="str">
        <f>IFERROR(__xludf.DUMMYFUNCTION("IFERROR(
  TEXTJOIN(CHAR(10),TRUE,FILTER('SUMMARY DATA'!H:H,'SUMMARY DATA'!$A:$A=$A1103,'SUMMARY DATA'!$C:$C=$B1103,'SUMMARY DATA'!$B:$B=""RWS"",'SUMMARY DATA'!$H:$H=$D1103)),
  IF(
    OR(
      ISNUMBER(SEARCH(""CDM CASH DEPOSIT"",$C1103)),
      ISNUMB"&amp;"ER(SEARCH(""CASH DEPOSIT"",$C1103))
    ),
    """",
    IFERROR(TEXTJOIN(CHAR(10),TRUE,FILTER('SUMMARY DATA'!H:H,'SUMMARY DATA'!$D:$D=$C1103,'SUMMARY DATA'!$B:$B=""RWS"",'SUMMARY DATA'!$H:$H=$D1103)),"""")
  )
)"),"")</f>
        <v/>
      </c>
      <c r="I1103" s="18" t="str">
        <f>IFERROR(__xludf.DUMMYFUNCTION("IF(H1103="""","""",
SUM(ARRAYFORMULA(VALUE(SPLIT(H1103,CHAR(10)))))
)"),"")</f>
        <v/>
      </c>
      <c r="J1103" s="17" t="str">
        <f>IFERROR(__xludf.DUMMYFUNCTION("IFERROR(
  TEXTJOIN(CHAR(10),TRUE,FILTER('SUMMARY DATA'!I:I,'SUMMARY DATA'!$A:$A=$A1103,'SUMMARY DATA'!$C:$C=$B1103,'SUMMARY DATA'!$B:$B=""RWS"")),
  IF(
    OR(
      ISNUMBER(SEARCH(""CDM CASH DEPOSIT"",$C1103)),
      ISNUMBER(SEARCH(""CASH DEPOSIT"",$"&amp;"C1103)),
      COUNTIFS('SUMMARY DATA'!$D:$D,$C1103,'SUMMARY DATA'!$B:$B,""RWS"")&lt;&gt;1
    ),
    """",
    IFERROR(TEXTJOIN(CHAR(10),TRUE,FILTER('SUMMARY DATA'!I:I,'SUMMARY DATA'!$D:$D=$C1103,'SUMMARY DATA'!$B:$B=""RWS"")),"""")
  )
)"),"")</f>
        <v/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customHeight="1" spans="1:27">
      <c r="A1104" s="2"/>
      <c r="B1104" s="15"/>
      <c r="C1104" s="2"/>
      <c r="D1104" s="3"/>
      <c r="E1104" s="16" t="str">
        <f>IFERROR(__xludf.DUMMYFUNCTION("IFERROR(
  TEXTJOIN(CHAR(10),TRUE,FILTER('SUMMARY DATA'!E:E,'SUMMARY DATA'!$A:$A=$A1104,'SUMMARY DATA'!$C:$C=$B1104,'SUMMARY DATA'!$B:$B=""RWS"")),
  IF(
    OR(
      ISNUMBER(SEARCH(""CDM CASH DEPOSIT"",$C1104)),
      ISNUMBER(SEARCH(""CASH DEPOSIT"",$"&amp;"C1104)),
      COUNTIFS('SUMMARY DATA'!$D:$D,$C1104,'SUMMARY DATA'!$B:$B,""RWS"")&lt;&gt;1
    ),
    """",
    IFERROR(TEXTJOIN(CHAR(10),TRUE,FILTER('SUMMARY DATA'!E:E,'SUMMARY DATA'!$D:$D=$C1104,'SUMMARY DATA'!$B:$B=""RWS"")),"""")
  )
)"),"")</f>
        <v/>
      </c>
      <c r="F1104" s="17" t="str">
        <f>IFERROR(__xludf.DUMMYFUNCTION("IFERROR(
  TEXTJOIN(CHAR(10),TRUE,FILTER('SUMMARY DATA'!F:F,'SUMMARY DATA'!$A:$A=$A1104,'SUMMARY DATA'!$C:$C=$B1104,'SUMMARY DATA'!$B:$B=""RWS"")),
  IF(
    OR(
      ISNUMBER(SEARCH(""CDM CASH DEPOSIT"",$C1104)),
      ISNUMBER(SEARCH(""CASH DEPOSIT"",$"&amp;"C1104)),
      COUNTIFS('SUMMARY DATA'!$D:$D,$C1104,'SUMMARY DATA'!$B:$B,""RWS"")&lt;&gt;1
    ),
    """",
    IFERROR(TEXTJOIN(CHAR(10),TRUE,FILTER('SUMMARY DATA'!F:F,'SUMMARY DATA'!$D:$D=$C1104,'SUMMARY DATA'!$B:$B=""RWS"")),"""")
  )
)"),"")</f>
        <v/>
      </c>
      <c r="G1104" s="17" t="str">
        <f>IFERROR(__xludf.DUMMYFUNCTION("IFERROR(
  TEXTJOIN(CHAR(10),TRUE,FILTER('SUMMARY DATA'!G:G,'SUMMARY DATA'!$A:$A=$A1104,'SUMMARY DATA'!$C:$C=$B1104,'SUMMARY DATA'!$B:$B=""RWS"")),
  IF(
    OR(
      ISNUMBER(SEARCH(""CDM CASH DEPOSIT"",$C1104)),
      ISNUMBER(SEARCH(""CASH DEPOSIT"",$"&amp;"C1104)),
      COUNTIFS('SUMMARY DATA'!$D:$D,$C1104,'SUMMARY DATA'!$B:$B,""RWS"")&lt;&gt;1
    ),
    """",
    IFERROR(TEXTJOIN(CHAR(10),TRUE,FILTER('SUMMARY DATA'!G:G,'SUMMARY DATA'!$D:$D=$C1104,'SUMMARY DATA'!$B:$B=""RWS"")),"""")
  )
)"),"")</f>
        <v/>
      </c>
      <c r="H1104" s="18" t="str">
        <f>IFERROR(__xludf.DUMMYFUNCTION("IFERROR(
  TEXTJOIN(CHAR(10),TRUE,FILTER('SUMMARY DATA'!H:H,'SUMMARY DATA'!$A:$A=$A1104,'SUMMARY DATA'!$C:$C=$B1104,'SUMMARY DATA'!$B:$B=""RWS"",'SUMMARY DATA'!$H:$H=$D1104)),
  IF(
    OR(
      ISNUMBER(SEARCH(""CDM CASH DEPOSIT"",$C1104)),
      ISNUMB"&amp;"ER(SEARCH(""CASH DEPOSIT"",$C1104))
    ),
    """",
    IFERROR(TEXTJOIN(CHAR(10),TRUE,FILTER('SUMMARY DATA'!H:H,'SUMMARY DATA'!$D:$D=$C1104,'SUMMARY DATA'!$B:$B=""RWS"",'SUMMARY DATA'!$H:$H=$D1104)),"""")
  )
)"),"")</f>
        <v/>
      </c>
      <c r="I1104" s="18" t="str">
        <f>IFERROR(__xludf.DUMMYFUNCTION("IF(H1104="""","""",
SUM(ARRAYFORMULA(VALUE(SPLIT(H1104,CHAR(10)))))
)"),"")</f>
        <v/>
      </c>
      <c r="J1104" s="17" t="str">
        <f>IFERROR(__xludf.DUMMYFUNCTION("IFERROR(
  TEXTJOIN(CHAR(10),TRUE,FILTER('SUMMARY DATA'!I:I,'SUMMARY DATA'!$A:$A=$A1104,'SUMMARY DATA'!$C:$C=$B1104,'SUMMARY DATA'!$B:$B=""RWS"")),
  IF(
    OR(
      ISNUMBER(SEARCH(""CDM CASH DEPOSIT"",$C1104)),
      ISNUMBER(SEARCH(""CASH DEPOSIT"",$"&amp;"C1104)),
      COUNTIFS('SUMMARY DATA'!$D:$D,$C1104,'SUMMARY DATA'!$B:$B,""RWS"")&lt;&gt;1
    ),
    """",
    IFERROR(TEXTJOIN(CHAR(10),TRUE,FILTER('SUMMARY DATA'!I:I,'SUMMARY DATA'!$D:$D=$C1104,'SUMMARY DATA'!$B:$B=""RWS"")),"""")
  )
)"),"")</f>
        <v/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customHeight="1" spans="1:27">
      <c r="A1105" s="2"/>
      <c r="B1105" s="15"/>
      <c r="C1105" s="2"/>
      <c r="D1105" s="3"/>
      <c r="E1105" s="16" t="str">
        <f>IFERROR(__xludf.DUMMYFUNCTION("IFERROR(
  TEXTJOIN(CHAR(10),TRUE,FILTER('SUMMARY DATA'!E:E,'SUMMARY DATA'!$A:$A=$A1105,'SUMMARY DATA'!$C:$C=$B1105,'SUMMARY DATA'!$B:$B=""RWS"")),
  IF(
    OR(
      ISNUMBER(SEARCH(""CDM CASH DEPOSIT"",$C1105)),
      ISNUMBER(SEARCH(""CASH DEPOSIT"",$"&amp;"C1105)),
      COUNTIFS('SUMMARY DATA'!$D:$D,$C1105,'SUMMARY DATA'!$B:$B,""RWS"")&lt;&gt;1
    ),
    """",
    IFERROR(TEXTJOIN(CHAR(10),TRUE,FILTER('SUMMARY DATA'!E:E,'SUMMARY DATA'!$D:$D=$C1105,'SUMMARY DATA'!$B:$B=""RWS"")),"""")
  )
)"),"")</f>
        <v/>
      </c>
      <c r="F1105" s="17" t="str">
        <f>IFERROR(__xludf.DUMMYFUNCTION("IFERROR(
  TEXTJOIN(CHAR(10),TRUE,FILTER('SUMMARY DATA'!F:F,'SUMMARY DATA'!$A:$A=$A1105,'SUMMARY DATA'!$C:$C=$B1105,'SUMMARY DATA'!$B:$B=""RWS"")),
  IF(
    OR(
      ISNUMBER(SEARCH(""CDM CASH DEPOSIT"",$C1105)),
      ISNUMBER(SEARCH(""CASH DEPOSIT"",$"&amp;"C1105)),
      COUNTIFS('SUMMARY DATA'!$D:$D,$C1105,'SUMMARY DATA'!$B:$B,""RWS"")&lt;&gt;1
    ),
    """",
    IFERROR(TEXTJOIN(CHAR(10),TRUE,FILTER('SUMMARY DATA'!F:F,'SUMMARY DATA'!$D:$D=$C1105,'SUMMARY DATA'!$B:$B=""RWS"")),"""")
  )
)"),"")</f>
        <v/>
      </c>
      <c r="G1105" s="17" t="str">
        <f>IFERROR(__xludf.DUMMYFUNCTION("IFERROR(
  TEXTJOIN(CHAR(10),TRUE,FILTER('SUMMARY DATA'!G:G,'SUMMARY DATA'!$A:$A=$A1105,'SUMMARY DATA'!$C:$C=$B1105,'SUMMARY DATA'!$B:$B=""RWS"")),
  IF(
    OR(
      ISNUMBER(SEARCH(""CDM CASH DEPOSIT"",$C1105)),
      ISNUMBER(SEARCH(""CASH DEPOSIT"",$"&amp;"C1105)),
      COUNTIFS('SUMMARY DATA'!$D:$D,$C1105,'SUMMARY DATA'!$B:$B,""RWS"")&lt;&gt;1
    ),
    """",
    IFERROR(TEXTJOIN(CHAR(10),TRUE,FILTER('SUMMARY DATA'!G:G,'SUMMARY DATA'!$D:$D=$C1105,'SUMMARY DATA'!$B:$B=""RWS"")),"""")
  )
)"),"")</f>
        <v/>
      </c>
      <c r="H1105" s="18" t="str">
        <f>IFERROR(__xludf.DUMMYFUNCTION("IFERROR(
  TEXTJOIN(CHAR(10),TRUE,FILTER('SUMMARY DATA'!H:H,'SUMMARY DATA'!$A:$A=$A1105,'SUMMARY DATA'!$C:$C=$B1105,'SUMMARY DATA'!$B:$B=""RWS"",'SUMMARY DATA'!$H:$H=$D1105)),
  IF(
    OR(
      ISNUMBER(SEARCH(""CDM CASH DEPOSIT"",$C1105)),
      ISNUMB"&amp;"ER(SEARCH(""CASH DEPOSIT"",$C1105))
    ),
    """",
    IFERROR(TEXTJOIN(CHAR(10),TRUE,FILTER('SUMMARY DATA'!H:H,'SUMMARY DATA'!$D:$D=$C1105,'SUMMARY DATA'!$B:$B=""RWS"",'SUMMARY DATA'!$H:$H=$D1105)),"""")
  )
)"),"")</f>
        <v/>
      </c>
      <c r="I1105" s="18" t="str">
        <f>IFERROR(__xludf.DUMMYFUNCTION("IF(H1105="""","""",
SUM(ARRAYFORMULA(VALUE(SPLIT(H1105,CHAR(10)))))
)"),"")</f>
        <v/>
      </c>
      <c r="J1105" s="17" t="str">
        <f>IFERROR(__xludf.DUMMYFUNCTION("IFERROR(
  TEXTJOIN(CHAR(10),TRUE,FILTER('SUMMARY DATA'!I:I,'SUMMARY DATA'!$A:$A=$A1105,'SUMMARY DATA'!$C:$C=$B1105,'SUMMARY DATA'!$B:$B=""RWS"")),
  IF(
    OR(
      ISNUMBER(SEARCH(""CDM CASH DEPOSIT"",$C1105)),
      ISNUMBER(SEARCH(""CASH DEPOSIT"",$"&amp;"C1105)),
      COUNTIFS('SUMMARY DATA'!$D:$D,$C1105,'SUMMARY DATA'!$B:$B,""RWS"")&lt;&gt;1
    ),
    """",
    IFERROR(TEXTJOIN(CHAR(10),TRUE,FILTER('SUMMARY DATA'!I:I,'SUMMARY DATA'!$D:$D=$C1105,'SUMMARY DATA'!$B:$B=""RWS"")),"""")
  )
)"),"")</f>
        <v/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customHeight="1" spans="1:27">
      <c r="A1106" s="2"/>
      <c r="B1106" s="15"/>
      <c r="C1106" s="2"/>
      <c r="D1106" s="3"/>
      <c r="E1106" s="16" t="str">
        <f>IFERROR(__xludf.DUMMYFUNCTION("IFERROR(
  TEXTJOIN(CHAR(10),TRUE,FILTER('SUMMARY DATA'!E:E,'SUMMARY DATA'!$A:$A=$A1106,'SUMMARY DATA'!$C:$C=$B1106,'SUMMARY DATA'!$B:$B=""RWS"")),
  IF(
    OR(
      ISNUMBER(SEARCH(""CDM CASH DEPOSIT"",$C1106)),
      ISNUMBER(SEARCH(""CASH DEPOSIT"",$"&amp;"C1106)),
      COUNTIFS('SUMMARY DATA'!$D:$D,$C1106,'SUMMARY DATA'!$B:$B,""RWS"")&lt;&gt;1
    ),
    """",
    IFERROR(TEXTJOIN(CHAR(10),TRUE,FILTER('SUMMARY DATA'!E:E,'SUMMARY DATA'!$D:$D=$C1106,'SUMMARY DATA'!$B:$B=""RWS"")),"""")
  )
)"),"")</f>
        <v/>
      </c>
      <c r="F1106" s="17" t="str">
        <f>IFERROR(__xludf.DUMMYFUNCTION("IFERROR(
  TEXTJOIN(CHAR(10),TRUE,FILTER('SUMMARY DATA'!F:F,'SUMMARY DATA'!$A:$A=$A1106,'SUMMARY DATA'!$C:$C=$B1106,'SUMMARY DATA'!$B:$B=""RWS"")),
  IF(
    OR(
      ISNUMBER(SEARCH(""CDM CASH DEPOSIT"",$C1106)),
      ISNUMBER(SEARCH(""CASH DEPOSIT"",$"&amp;"C1106)),
      COUNTIFS('SUMMARY DATA'!$D:$D,$C1106,'SUMMARY DATA'!$B:$B,""RWS"")&lt;&gt;1
    ),
    """",
    IFERROR(TEXTJOIN(CHAR(10),TRUE,FILTER('SUMMARY DATA'!F:F,'SUMMARY DATA'!$D:$D=$C1106,'SUMMARY DATA'!$B:$B=""RWS"")),"""")
  )
)"),"")</f>
        <v/>
      </c>
      <c r="G1106" s="17" t="str">
        <f>IFERROR(__xludf.DUMMYFUNCTION("IFERROR(
  TEXTJOIN(CHAR(10),TRUE,FILTER('SUMMARY DATA'!G:G,'SUMMARY DATA'!$A:$A=$A1106,'SUMMARY DATA'!$C:$C=$B1106,'SUMMARY DATA'!$B:$B=""RWS"")),
  IF(
    OR(
      ISNUMBER(SEARCH(""CDM CASH DEPOSIT"",$C1106)),
      ISNUMBER(SEARCH(""CASH DEPOSIT"",$"&amp;"C1106)),
      COUNTIFS('SUMMARY DATA'!$D:$D,$C1106,'SUMMARY DATA'!$B:$B,""RWS"")&lt;&gt;1
    ),
    """",
    IFERROR(TEXTJOIN(CHAR(10),TRUE,FILTER('SUMMARY DATA'!G:G,'SUMMARY DATA'!$D:$D=$C1106,'SUMMARY DATA'!$B:$B=""RWS"")),"""")
  )
)"),"")</f>
        <v/>
      </c>
      <c r="H1106" s="18" t="str">
        <f>IFERROR(__xludf.DUMMYFUNCTION("IFERROR(
  TEXTJOIN(CHAR(10),TRUE,FILTER('SUMMARY DATA'!H:H,'SUMMARY DATA'!$A:$A=$A1106,'SUMMARY DATA'!$C:$C=$B1106,'SUMMARY DATA'!$B:$B=""RWS"",'SUMMARY DATA'!$H:$H=$D1106)),
  IF(
    OR(
      ISNUMBER(SEARCH(""CDM CASH DEPOSIT"",$C1106)),
      ISNUMB"&amp;"ER(SEARCH(""CASH DEPOSIT"",$C1106))
    ),
    """",
    IFERROR(TEXTJOIN(CHAR(10),TRUE,FILTER('SUMMARY DATA'!H:H,'SUMMARY DATA'!$D:$D=$C1106,'SUMMARY DATA'!$B:$B=""RWS"",'SUMMARY DATA'!$H:$H=$D1106)),"""")
  )
)"),"")</f>
        <v/>
      </c>
      <c r="I1106" s="18" t="str">
        <f>IFERROR(__xludf.DUMMYFUNCTION("IF(H1106="""","""",
SUM(ARRAYFORMULA(VALUE(SPLIT(H1106,CHAR(10)))))
)"),"")</f>
        <v/>
      </c>
      <c r="J1106" s="17" t="str">
        <f>IFERROR(__xludf.DUMMYFUNCTION("IFERROR(
  TEXTJOIN(CHAR(10),TRUE,FILTER('SUMMARY DATA'!I:I,'SUMMARY DATA'!$A:$A=$A1106,'SUMMARY DATA'!$C:$C=$B1106,'SUMMARY DATA'!$B:$B=""RWS"")),
  IF(
    OR(
      ISNUMBER(SEARCH(""CDM CASH DEPOSIT"",$C1106)),
      ISNUMBER(SEARCH(""CASH DEPOSIT"",$"&amp;"C1106)),
      COUNTIFS('SUMMARY DATA'!$D:$D,$C1106,'SUMMARY DATA'!$B:$B,""RWS"")&lt;&gt;1
    ),
    """",
    IFERROR(TEXTJOIN(CHAR(10),TRUE,FILTER('SUMMARY DATA'!I:I,'SUMMARY DATA'!$D:$D=$C1106,'SUMMARY DATA'!$B:$B=""RWS"")),"""")
  )
)"),"")</f>
        <v/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customHeight="1" spans="1:27">
      <c r="A1107" s="2"/>
      <c r="B1107" s="15"/>
      <c r="C1107" s="2"/>
      <c r="D1107" s="3"/>
      <c r="E1107" s="16" t="str">
        <f>IFERROR(__xludf.DUMMYFUNCTION("IFERROR(
  TEXTJOIN(CHAR(10),TRUE,FILTER('SUMMARY DATA'!E:E,'SUMMARY DATA'!$A:$A=$A1107,'SUMMARY DATA'!$C:$C=$B1107,'SUMMARY DATA'!$B:$B=""RWS"")),
  IF(
    OR(
      ISNUMBER(SEARCH(""CDM CASH DEPOSIT"",$C1107)),
      ISNUMBER(SEARCH(""CASH DEPOSIT"",$"&amp;"C1107)),
      COUNTIFS('SUMMARY DATA'!$D:$D,$C1107,'SUMMARY DATA'!$B:$B,""RWS"")&lt;&gt;1
    ),
    """",
    IFERROR(TEXTJOIN(CHAR(10),TRUE,FILTER('SUMMARY DATA'!E:E,'SUMMARY DATA'!$D:$D=$C1107,'SUMMARY DATA'!$B:$B=""RWS"")),"""")
  )
)"),"")</f>
        <v/>
      </c>
      <c r="F1107" s="17" t="str">
        <f>IFERROR(__xludf.DUMMYFUNCTION("IFERROR(
  TEXTJOIN(CHAR(10),TRUE,FILTER('SUMMARY DATA'!F:F,'SUMMARY DATA'!$A:$A=$A1107,'SUMMARY DATA'!$C:$C=$B1107,'SUMMARY DATA'!$B:$B=""RWS"")),
  IF(
    OR(
      ISNUMBER(SEARCH(""CDM CASH DEPOSIT"",$C1107)),
      ISNUMBER(SEARCH(""CASH DEPOSIT"",$"&amp;"C1107)),
      COUNTIFS('SUMMARY DATA'!$D:$D,$C1107,'SUMMARY DATA'!$B:$B,""RWS"")&lt;&gt;1
    ),
    """",
    IFERROR(TEXTJOIN(CHAR(10),TRUE,FILTER('SUMMARY DATA'!F:F,'SUMMARY DATA'!$D:$D=$C1107,'SUMMARY DATA'!$B:$B=""RWS"")),"""")
  )
)"),"")</f>
        <v/>
      </c>
      <c r="G1107" s="17" t="str">
        <f>IFERROR(__xludf.DUMMYFUNCTION("IFERROR(
  TEXTJOIN(CHAR(10),TRUE,FILTER('SUMMARY DATA'!G:G,'SUMMARY DATA'!$A:$A=$A1107,'SUMMARY DATA'!$C:$C=$B1107,'SUMMARY DATA'!$B:$B=""RWS"")),
  IF(
    OR(
      ISNUMBER(SEARCH(""CDM CASH DEPOSIT"",$C1107)),
      ISNUMBER(SEARCH(""CASH DEPOSIT"",$"&amp;"C1107)),
      COUNTIFS('SUMMARY DATA'!$D:$D,$C1107,'SUMMARY DATA'!$B:$B,""RWS"")&lt;&gt;1
    ),
    """",
    IFERROR(TEXTJOIN(CHAR(10),TRUE,FILTER('SUMMARY DATA'!G:G,'SUMMARY DATA'!$D:$D=$C1107,'SUMMARY DATA'!$B:$B=""RWS"")),"""")
  )
)"),"")</f>
        <v/>
      </c>
      <c r="H1107" s="18" t="str">
        <f>IFERROR(__xludf.DUMMYFUNCTION("IFERROR(
  TEXTJOIN(CHAR(10),TRUE,FILTER('SUMMARY DATA'!H:H,'SUMMARY DATA'!$A:$A=$A1107,'SUMMARY DATA'!$C:$C=$B1107,'SUMMARY DATA'!$B:$B=""RWS"",'SUMMARY DATA'!$H:$H=$D1107)),
  IF(
    OR(
      ISNUMBER(SEARCH(""CDM CASH DEPOSIT"",$C1107)),
      ISNUMB"&amp;"ER(SEARCH(""CASH DEPOSIT"",$C1107))
    ),
    """",
    IFERROR(TEXTJOIN(CHAR(10),TRUE,FILTER('SUMMARY DATA'!H:H,'SUMMARY DATA'!$D:$D=$C1107,'SUMMARY DATA'!$B:$B=""RWS"",'SUMMARY DATA'!$H:$H=$D1107)),"""")
  )
)"),"")</f>
        <v/>
      </c>
      <c r="I1107" s="18" t="str">
        <f>IFERROR(__xludf.DUMMYFUNCTION("IF(H1107="""","""",
SUM(ARRAYFORMULA(VALUE(SPLIT(H1107,CHAR(10)))))
)"),"")</f>
        <v/>
      </c>
      <c r="J1107" s="17" t="str">
        <f>IFERROR(__xludf.DUMMYFUNCTION("IFERROR(
  TEXTJOIN(CHAR(10),TRUE,FILTER('SUMMARY DATA'!I:I,'SUMMARY DATA'!$A:$A=$A1107,'SUMMARY DATA'!$C:$C=$B1107,'SUMMARY DATA'!$B:$B=""RWS"")),
  IF(
    OR(
      ISNUMBER(SEARCH(""CDM CASH DEPOSIT"",$C1107)),
      ISNUMBER(SEARCH(""CASH DEPOSIT"",$"&amp;"C1107)),
      COUNTIFS('SUMMARY DATA'!$D:$D,$C1107,'SUMMARY DATA'!$B:$B,""RWS"")&lt;&gt;1
    ),
    """",
    IFERROR(TEXTJOIN(CHAR(10),TRUE,FILTER('SUMMARY DATA'!I:I,'SUMMARY DATA'!$D:$D=$C1107,'SUMMARY DATA'!$B:$B=""RWS"")),"""")
  )
)"),"")</f>
        <v/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customHeight="1" spans="1:27">
      <c r="A1108" s="2"/>
      <c r="B1108" s="15"/>
      <c r="C1108" s="2"/>
      <c r="D1108" s="3"/>
      <c r="E1108" s="16" t="str">
        <f>IFERROR(__xludf.DUMMYFUNCTION("IFERROR(
  TEXTJOIN(CHAR(10),TRUE,FILTER('SUMMARY DATA'!E:E,'SUMMARY DATA'!$A:$A=$A1108,'SUMMARY DATA'!$C:$C=$B1108,'SUMMARY DATA'!$B:$B=""RWS"")),
  IF(
    OR(
      ISNUMBER(SEARCH(""CDM CASH DEPOSIT"",$C1108)),
      ISNUMBER(SEARCH(""CASH DEPOSIT"",$"&amp;"C1108)),
      COUNTIFS('SUMMARY DATA'!$D:$D,$C1108,'SUMMARY DATA'!$B:$B,""RWS"")&lt;&gt;1
    ),
    """",
    IFERROR(TEXTJOIN(CHAR(10),TRUE,FILTER('SUMMARY DATA'!E:E,'SUMMARY DATA'!$D:$D=$C1108,'SUMMARY DATA'!$B:$B=""RWS"")),"""")
  )
)"),"")</f>
        <v/>
      </c>
      <c r="F1108" s="17" t="str">
        <f>IFERROR(__xludf.DUMMYFUNCTION("IFERROR(
  TEXTJOIN(CHAR(10),TRUE,FILTER('SUMMARY DATA'!F:F,'SUMMARY DATA'!$A:$A=$A1108,'SUMMARY DATA'!$C:$C=$B1108,'SUMMARY DATA'!$B:$B=""RWS"")),
  IF(
    OR(
      ISNUMBER(SEARCH(""CDM CASH DEPOSIT"",$C1108)),
      ISNUMBER(SEARCH(""CASH DEPOSIT"",$"&amp;"C1108)),
      COUNTIFS('SUMMARY DATA'!$D:$D,$C1108,'SUMMARY DATA'!$B:$B,""RWS"")&lt;&gt;1
    ),
    """",
    IFERROR(TEXTJOIN(CHAR(10),TRUE,FILTER('SUMMARY DATA'!F:F,'SUMMARY DATA'!$D:$D=$C1108,'SUMMARY DATA'!$B:$B=""RWS"")),"""")
  )
)"),"")</f>
        <v/>
      </c>
      <c r="G1108" s="17" t="str">
        <f>IFERROR(__xludf.DUMMYFUNCTION("IFERROR(
  TEXTJOIN(CHAR(10),TRUE,FILTER('SUMMARY DATA'!G:G,'SUMMARY DATA'!$A:$A=$A1108,'SUMMARY DATA'!$C:$C=$B1108,'SUMMARY DATA'!$B:$B=""RWS"")),
  IF(
    OR(
      ISNUMBER(SEARCH(""CDM CASH DEPOSIT"",$C1108)),
      ISNUMBER(SEARCH(""CASH DEPOSIT"",$"&amp;"C1108)),
      COUNTIFS('SUMMARY DATA'!$D:$D,$C1108,'SUMMARY DATA'!$B:$B,""RWS"")&lt;&gt;1
    ),
    """",
    IFERROR(TEXTJOIN(CHAR(10),TRUE,FILTER('SUMMARY DATA'!G:G,'SUMMARY DATA'!$D:$D=$C1108,'SUMMARY DATA'!$B:$B=""RWS"")),"""")
  )
)"),"")</f>
        <v/>
      </c>
      <c r="H1108" s="18" t="str">
        <f>IFERROR(__xludf.DUMMYFUNCTION("IFERROR(
  TEXTJOIN(CHAR(10),TRUE,FILTER('SUMMARY DATA'!H:H,'SUMMARY DATA'!$A:$A=$A1108,'SUMMARY DATA'!$C:$C=$B1108,'SUMMARY DATA'!$B:$B=""RWS"",'SUMMARY DATA'!$H:$H=$D1108)),
  IF(
    OR(
      ISNUMBER(SEARCH(""CDM CASH DEPOSIT"",$C1108)),
      ISNUMB"&amp;"ER(SEARCH(""CASH DEPOSIT"",$C1108))
    ),
    """",
    IFERROR(TEXTJOIN(CHAR(10),TRUE,FILTER('SUMMARY DATA'!H:H,'SUMMARY DATA'!$D:$D=$C1108,'SUMMARY DATA'!$B:$B=""RWS"",'SUMMARY DATA'!$H:$H=$D1108)),"""")
  )
)"),"")</f>
        <v/>
      </c>
      <c r="I1108" s="18" t="str">
        <f>IFERROR(__xludf.DUMMYFUNCTION("IF(H1108="""","""",
SUM(ARRAYFORMULA(VALUE(SPLIT(H1108,CHAR(10)))))
)"),"")</f>
        <v/>
      </c>
      <c r="J1108" s="17" t="str">
        <f>IFERROR(__xludf.DUMMYFUNCTION("IFERROR(
  TEXTJOIN(CHAR(10),TRUE,FILTER('SUMMARY DATA'!I:I,'SUMMARY DATA'!$A:$A=$A1108,'SUMMARY DATA'!$C:$C=$B1108,'SUMMARY DATA'!$B:$B=""RWS"")),
  IF(
    OR(
      ISNUMBER(SEARCH(""CDM CASH DEPOSIT"",$C1108)),
      ISNUMBER(SEARCH(""CASH DEPOSIT"",$"&amp;"C1108)),
      COUNTIFS('SUMMARY DATA'!$D:$D,$C1108,'SUMMARY DATA'!$B:$B,""RWS"")&lt;&gt;1
    ),
    """",
    IFERROR(TEXTJOIN(CHAR(10),TRUE,FILTER('SUMMARY DATA'!I:I,'SUMMARY DATA'!$D:$D=$C1108,'SUMMARY DATA'!$B:$B=""RWS"")),"""")
  )
)"),"")</f>
        <v/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customHeight="1" spans="1:27">
      <c r="A1109" s="2"/>
      <c r="B1109" s="15"/>
      <c r="C1109" s="2"/>
      <c r="D1109" s="3"/>
      <c r="E1109" s="16" t="str">
        <f>IFERROR(__xludf.DUMMYFUNCTION("IFERROR(
  TEXTJOIN(CHAR(10),TRUE,FILTER('SUMMARY DATA'!E:E,'SUMMARY DATA'!$A:$A=$A1109,'SUMMARY DATA'!$C:$C=$B1109,'SUMMARY DATA'!$B:$B=""RWS"")),
  IF(
    OR(
      ISNUMBER(SEARCH(""CDM CASH DEPOSIT"",$C1109)),
      ISNUMBER(SEARCH(""CASH DEPOSIT"",$"&amp;"C1109)),
      COUNTIFS('SUMMARY DATA'!$D:$D,$C1109,'SUMMARY DATA'!$B:$B,""RWS"")&lt;&gt;1
    ),
    """",
    IFERROR(TEXTJOIN(CHAR(10),TRUE,FILTER('SUMMARY DATA'!E:E,'SUMMARY DATA'!$D:$D=$C1109,'SUMMARY DATA'!$B:$B=""RWS"")),"""")
  )
)"),"")</f>
        <v/>
      </c>
      <c r="F1109" s="17" t="str">
        <f>IFERROR(__xludf.DUMMYFUNCTION("IFERROR(
  TEXTJOIN(CHAR(10),TRUE,FILTER('SUMMARY DATA'!F:F,'SUMMARY DATA'!$A:$A=$A1109,'SUMMARY DATA'!$C:$C=$B1109,'SUMMARY DATA'!$B:$B=""RWS"")),
  IF(
    OR(
      ISNUMBER(SEARCH(""CDM CASH DEPOSIT"",$C1109)),
      ISNUMBER(SEARCH(""CASH DEPOSIT"",$"&amp;"C1109)),
      COUNTIFS('SUMMARY DATA'!$D:$D,$C1109,'SUMMARY DATA'!$B:$B,""RWS"")&lt;&gt;1
    ),
    """",
    IFERROR(TEXTJOIN(CHAR(10),TRUE,FILTER('SUMMARY DATA'!F:F,'SUMMARY DATA'!$D:$D=$C1109,'SUMMARY DATA'!$B:$B=""RWS"")),"""")
  )
)"),"")</f>
        <v/>
      </c>
      <c r="G1109" s="17" t="str">
        <f>IFERROR(__xludf.DUMMYFUNCTION("IFERROR(
  TEXTJOIN(CHAR(10),TRUE,FILTER('SUMMARY DATA'!G:G,'SUMMARY DATA'!$A:$A=$A1109,'SUMMARY DATA'!$C:$C=$B1109,'SUMMARY DATA'!$B:$B=""RWS"")),
  IF(
    OR(
      ISNUMBER(SEARCH(""CDM CASH DEPOSIT"",$C1109)),
      ISNUMBER(SEARCH(""CASH DEPOSIT"",$"&amp;"C1109)),
      COUNTIFS('SUMMARY DATA'!$D:$D,$C1109,'SUMMARY DATA'!$B:$B,""RWS"")&lt;&gt;1
    ),
    """",
    IFERROR(TEXTJOIN(CHAR(10),TRUE,FILTER('SUMMARY DATA'!G:G,'SUMMARY DATA'!$D:$D=$C1109,'SUMMARY DATA'!$B:$B=""RWS"")),"""")
  )
)"),"")</f>
        <v/>
      </c>
      <c r="H1109" s="18" t="str">
        <f>IFERROR(__xludf.DUMMYFUNCTION("IFERROR(
  TEXTJOIN(CHAR(10),TRUE,FILTER('SUMMARY DATA'!H:H,'SUMMARY DATA'!$A:$A=$A1109,'SUMMARY DATA'!$C:$C=$B1109,'SUMMARY DATA'!$B:$B=""RWS"",'SUMMARY DATA'!$H:$H=$D1109)),
  IF(
    OR(
      ISNUMBER(SEARCH(""CDM CASH DEPOSIT"",$C1109)),
      ISNUMB"&amp;"ER(SEARCH(""CASH DEPOSIT"",$C1109))
    ),
    """",
    IFERROR(TEXTJOIN(CHAR(10),TRUE,FILTER('SUMMARY DATA'!H:H,'SUMMARY DATA'!$D:$D=$C1109,'SUMMARY DATA'!$B:$B=""RWS"",'SUMMARY DATA'!$H:$H=$D1109)),"""")
  )
)"),"")</f>
        <v/>
      </c>
      <c r="I1109" s="18" t="str">
        <f>IFERROR(__xludf.DUMMYFUNCTION("IF(H1109="""","""",
SUM(ARRAYFORMULA(VALUE(SPLIT(H1109,CHAR(10)))))
)"),"")</f>
        <v/>
      </c>
      <c r="J1109" s="17" t="str">
        <f>IFERROR(__xludf.DUMMYFUNCTION("IFERROR(
  TEXTJOIN(CHAR(10),TRUE,FILTER('SUMMARY DATA'!I:I,'SUMMARY DATA'!$A:$A=$A1109,'SUMMARY DATA'!$C:$C=$B1109,'SUMMARY DATA'!$B:$B=""RWS"")),
  IF(
    OR(
      ISNUMBER(SEARCH(""CDM CASH DEPOSIT"",$C1109)),
      ISNUMBER(SEARCH(""CASH DEPOSIT"",$"&amp;"C1109)),
      COUNTIFS('SUMMARY DATA'!$D:$D,$C1109,'SUMMARY DATA'!$B:$B,""RWS"")&lt;&gt;1
    ),
    """",
    IFERROR(TEXTJOIN(CHAR(10),TRUE,FILTER('SUMMARY DATA'!I:I,'SUMMARY DATA'!$D:$D=$C1109,'SUMMARY DATA'!$B:$B=""RWS"")),"""")
  )
)"),"")</f>
        <v/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customHeight="1" spans="1:27">
      <c r="A1110" s="2"/>
      <c r="B1110" s="15"/>
      <c r="C1110" s="2"/>
      <c r="D1110" s="3"/>
      <c r="E1110" s="16" t="str">
        <f>IFERROR(__xludf.DUMMYFUNCTION("IFERROR(
  TEXTJOIN(CHAR(10),TRUE,FILTER('SUMMARY DATA'!E:E,'SUMMARY DATA'!$A:$A=$A1110,'SUMMARY DATA'!$C:$C=$B1110,'SUMMARY DATA'!$B:$B=""RWS"")),
  IF(
    OR(
      ISNUMBER(SEARCH(""CDM CASH DEPOSIT"",$C1110)),
      ISNUMBER(SEARCH(""CASH DEPOSIT"",$"&amp;"C1110)),
      COUNTIFS('SUMMARY DATA'!$D:$D,$C1110,'SUMMARY DATA'!$B:$B,""RWS"")&lt;&gt;1
    ),
    """",
    IFERROR(TEXTJOIN(CHAR(10),TRUE,FILTER('SUMMARY DATA'!E:E,'SUMMARY DATA'!$D:$D=$C1110,'SUMMARY DATA'!$B:$B=""RWS"")),"""")
  )
)"),"")</f>
        <v/>
      </c>
      <c r="F1110" s="17" t="str">
        <f>IFERROR(__xludf.DUMMYFUNCTION("IFERROR(
  TEXTJOIN(CHAR(10),TRUE,FILTER('SUMMARY DATA'!F:F,'SUMMARY DATA'!$A:$A=$A1110,'SUMMARY DATA'!$C:$C=$B1110,'SUMMARY DATA'!$B:$B=""RWS"")),
  IF(
    OR(
      ISNUMBER(SEARCH(""CDM CASH DEPOSIT"",$C1110)),
      ISNUMBER(SEARCH(""CASH DEPOSIT"",$"&amp;"C1110)),
      COUNTIFS('SUMMARY DATA'!$D:$D,$C1110,'SUMMARY DATA'!$B:$B,""RWS"")&lt;&gt;1
    ),
    """",
    IFERROR(TEXTJOIN(CHAR(10),TRUE,FILTER('SUMMARY DATA'!F:F,'SUMMARY DATA'!$D:$D=$C1110,'SUMMARY DATA'!$B:$B=""RWS"")),"""")
  )
)"),"")</f>
        <v/>
      </c>
      <c r="G1110" s="17" t="str">
        <f>IFERROR(__xludf.DUMMYFUNCTION("IFERROR(
  TEXTJOIN(CHAR(10),TRUE,FILTER('SUMMARY DATA'!G:G,'SUMMARY DATA'!$A:$A=$A1110,'SUMMARY DATA'!$C:$C=$B1110,'SUMMARY DATA'!$B:$B=""RWS"")),
  IF(
    OR(
      ISNUMBER(SEARCH(""CDM CASH DEPOSIT"",$C1110)),
      ISNUMBER(SEARCH(""CASH DEPOSIT"",$"&amp;"C1110)),
      COUNTIFS('SUMMARY DATA'!$D:$D,$C1110,'SUMMARY DATA'!$B:$B,""RWS"")&lt;&gt;1
    ),
    """",
    IFERROR(TEXTJOIN(CHAR(10),TRUE,FILTER('SUMMARY DATA'!G:G,'SUMMARY DATA'!$D:$D=$C1110,'SUMMARY DATA'!$B:$B=""RWS"")),"""")
  )
)"),"")</f>
        <v/>
      </c>
      <c r="H1110" s="18" t="str">
        <f>IFERROR(__xludf.DUMMYFUNCTION("IFERROR(
  TEXTJOIN(CHAR(10),TRUE,FILTER('SUMMARY DATA'!H:H,'SUMMARY DATA'!$A:$A=$A1110,'SUMMARY DATA'!$C:$C=$B1110,'SUMMARY DATA'!$B:$B=""RWS"",'SUMMARY DATA'!$H:$H=$D1110)),
  IF(
    OR(
      ISNUMBER(SEARCH(""CDM CASH DEPOSIT"",$C1110)),
      ISNUMB"&amp;"ER(SEARCH(""CASH DEPOSIT"",$C1110))
    ),
    """",
    IFERROR(TEXTJOIN(CHAR(10),TRUE,FILTER('SUMMARY DATA'!H:H,'SUMMARY DATA'!$D:$D=$C1110,'SUMMARY DATA'!$B:$B=""RWS"",'SUMMARY DATA'!$H:$H=$D1110)),"""")
  )
)"),"")</f>
        <v/>
      </c>
      <c r="I1110" s="18" t="str">
        <f>IFERROR(__xludf.DUMMYFUNCTION("IF(H1110="""","""",
SUM(ARRAYFORMULA(VALUE(SPLIT(H1110,CHAR(10)))))
)"),"")</f>
        <v/>
      </c>
      <c r="J1110" s="17" t="str">
        <f>IFERROR(__xludf.DUMMYFUNCTION("IFERROR(
  TEXTJOIN(CHAR(10),TRUE,FILTER('SUMMARY DATA'!I:I,'SUMMARY DATA'!$A:$A=$A1110,'SUMMARY DATA'!$C:$C=$B1110,'SUMMARY DATA'!$B:$B=""RWS"")),
  IF(
    OR(
      ISNUMBER(SEARCH(""CDM CASH DEPOSIT"",$C1110)),
      ISNUMBER(SEARCH(""CASH DEPOSIT"",$"&amp;"C1110)),
      COUNTIFS('SUMMARY DATA'!$D:$D,$C1110,'SUMMARY DATA'!$B:$B,""RWS"")&lt;&gt;1
    ),
    """",
    IFERROR(TEXTJOIN(CHAR(10),TRUE,FILTER('SUMMARY DATA'!I:I,'SUMMARY DATA'!$D:$D=$C1110,'SUMMARY DATA'!$B:$B=""RWS"")),"""")
  )
)"),"")</f>
        <v/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customHeight="1" spans="1:27">
      <c r="A1111" s="2"/>
      <c r="B1111" s="15"/>
      <c r="C1111" s="2"/>
      <c r="D1111" s="3"/>
      <c r="E1111" s="16" t="str">
        <f>IFERROR(__xludf.DUMMYFUNCTION("IFERROR(
  TEXTJOIN(CHAR(10),TRUE,FILTER('SUMMARY DATA'!E:E,'SUMMARY DATA'!$A:$A=$A1111,'SUMMARY DATA'!$C:$C=$B1111,'SUMMARY DATA'!$B:$B=""RWS"")),
  IF(
    OR(
      ISNUMBER(SEARCH(""CDM CASH DEPOSIT"",$C1111)),
      ISNUMBER(SEARCH(""CASH DEPOSIT"",$"&amp;"C1111)),
      COUNTIFS('SUMMARY DATA'!$D:$D,$C1111,'SUMMARY DATA'!$B:$B,""RWS"")&lt;&gt;1
    ),
    """",
    IFERROR(TEXTJOIN(CHAR(10),TRUE,FILTER('SUMMARY DATA'!E:E,'SUMMARY DATA'!$D:$D=$C1111,'SUMMARY DATA'!$B:$B=""RWS"")),"""")
  )
)"),"")</f>
        <v/>
      </c>
      <c r="F1111" s="17" t="str">
        <f>IFERROR(__xludf.DUMMYFUNCTION("IFERROR(
  TEXTJOIN(CHAR(10),TRUE,FILTER('SUMMARY DATA'!F:F,'SUMMARY DATA'!$A:$A=$A1111,'SUMMARY DATA'!$C:$C=$B1111,'SUMMARY DATA'!$B:$B=""RWS"")),
  IF(
    OR(
      ISNUMBER(SEARCH(""CDM CASH DEPOSIT"",$C1111)),
      ISNUMBER(SEARCH(""CASH DEPOSIT"",$"&amp;"C1111)),
      COUNTIFS('SUMMARY DATA'!$D:$D,$C1111,'SUMMARY DATA'!$B:$B,""RWS"")&lt;&gt;1
    ),
    """",
    IFERROR(TEXTJOIN(CHAR(10),TRUE,FILTER('SUMMARY DATA'!F:F,'SUMMARY DATA'!$D:$D=$C1111,'SUMMARY DATA'!$B:$B=""RWS"")),"""")
  )
)"),"")</f>
        <v/>
      </c>
      <c r="G1111" s="17" t="str">
        <f>IFERROR(__xludf.DUMMYFUNCTION("IFERROR(
  TEXTJOIN(CHAR(10),TRUE,FILTER('SUMMARY DATA'!G:G,'SUMMARY DATA'!$A:$A=$A1111,'SUMMARY DATA'!$C:$C=$B1111,'SUMMARY DATA'!$B:$B=""RWS"")),
  IF(
    OR(
      ISNUMBER(SEARCH(""CDM CASH DEPOSIT"",$C1111)),
      ISNUMBER(SEARCH(""CASH DEPOSIT"",$"&amp;"C1111)),
      COUNTIFS('SUMMARY DATA'!$D:$D,$C1111,'SUMMARY DATA'!$B:$B,""RWS"")&lt;&gt;1
    ),
    """",
    IFERROR(TEXTJOIN(CHAR(10),TRUE,FILTER('SUMMARY DATA'!G:G,'SUMMARY DATA'!$D:$D=$C1111,'SUMMARY DATA'!$B:$B=""RWS"")),"""")
  )
)"),"")</f>
        <v/>
      </c>
      <c r="H1111" s="18" t="str">
        <f>IFERROR(__xludf.DUMMYFUNCTION("IFERROR(
  TEXTJOIN(CHAR(10),TRUE,FILTER('SUMMARY DATA'!H:H,'SUMMARY DATA'!$A:$A=$A1111,'SUMMARY DATA'!$C:$C=$B1111,'SUMMARY DATA'!$B:$B=""RWS"",'SUMMARY DATA'!$H:$H=$D1111)),
  IF(
    OR(
      ISNUMBER(SEARCH(""CDM CASH DEPOSIT"",$C1111)),
      ISNUMB"&amp;"ER(SEARCH(""CASH DEPOSIT"",$C1111))
    ),
    """",
    IFERROR(TEXTJOIN(CHAR(10),TRUE,FILTER('SUMMARY DATA'!H:H,'SUMMARY DATA'!$D:$D=$C1111,'SUMMARY DATA'!$B:$B=""RWS"",'SUMMARY DATA'!$H:$H=$D1111)),"""")
  )
)"),"")</f>
        <v/>
      </c>
      <c r="I1111" s="18" t="str">
        <f>IFERROR(__xludf.DUMMYFUNCTION("IF(H1111="""","""",
SUM(ARRAYFORMULA(VALUE(SPLIT(H1111,CHAR(10)))))
)"),"")</f>
        <v/>
      </c>
      <c r="J1111" s="17" t="str">
        <f>IFERROR(__xludf.DUMMYFUNCTION("IFERROR(
  TEXTJOIN(CHAR(10),TRUE,FILTER('SUMMARY DATA'!I:I,'SUMMARY DATA'!$A:$A=$A1111,'SUMMARY DATA'!$C:$C=$B1111,'SUMMARY DATA'!$B:$B=""RWS"")),
  IF(
    OR(
      ISNUMBER(SEARCH(""CDM CASH DEPOSIT"",$C1111)),
      ISNUMBER(SEARCH(""CASH DEPOSIT"",$"&amp;"C1111)),
      COUNTIFS('SUMMARY DATA'!$D:$D,$C1111,'SUMMARY DATA'!$B:$B,""RWS"")&lt;&gt;1
    ),
    """",
    IFERROR(TEXTJOIN(CHAR(10),TRUE,FILTER('SUMMARY DATA'!I:I,'SUMMARY DATA'!$D:$D=$C1111,'SUMMARY DATA'!$B:$B=""RWS"")),"""")
  )
)"),"")</f>
        <v/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customHeight="1" spans="1:27">
      <c r="A1112" s="2"/>
      <c r="B1112" s="15"/>
      <c r="C1112" s="2"/>
      <c r="D1112" s="3"/>
      <c r="E1112" s="16" t="str">
        <f>IFERROR(__xludf.DUMMYFUNCTION("IFERROR(
  TEXTJOIN(CHAR(10),TRUE,FILTER('SUMMARY DATA'!E:E,'SUMMARY DATA'!$A:$A=$A1112,'SUMMARY DATA'!$C:$C=$B1112,'SUMMARY DATA'!$B:$B=""RWS"")),
  IF(
    OR(
      ISNUMBER(SEARCH(""CDM CASH DEPOSIT"",$C1112)),
      ISNUMBER(SEARCH(""CASH DEPOSIT"",$"&amp;"C1112)),
      COUNTIFS('SUMMARY DATA'!$D:$D,$C1112,'SUMMARY DATA'!$B:$B,""RWS"")&lt;&gt;1
    ),
    """",
    IFERROR(TEXTJOIN(CHAR(10),TRUE,FILTER('SUMMARY DATA'!E:E,'SUMMARY DATA'!$D:$D=$C1112,'SUMMARY DATA'!$B:$B=""RWS"")),"""")
  )
)"),"")</f>
        <v/>
      </c>
      <c r="F1112" s="17" t="str">
        <f>IFERROR(__xludf.DUMMYFUNCTION("IFERROR(
  TEXTJOIN(CHAR(10),TRUE,FILTER('SUMMARY DATA'!F:F,'SUMMARY DATA'!$A:$A=$A1112,'SUMMARY DATA'!$C:$C=$B1112,'SUMMARY DATA'!$B:$B=""RWS"")),
  IF(
    OR(
      ISNUMBER(SEARCH(""CDM CASH DEPOSIT"",$C1112)),
      ISNUMBER(SEARCH(""CASH DEPOSIT"",$"&amp;"C1112)),
      COUNTIFS('SUMMARY DATA'!$D:$D,$C1112,'SUMMARY DATA'!$B:$B,""RWS"")&lt;&gt;1
    ),
    """",
    IFERROR(TEXTJOIN(CHAR(10),TRUE,FILTER('SUMMARY DATA'!F:F,'SUMMARY DATA'!$D:$D=$C1112,'SUMMARY DATA'!$B:$B=""RWS"")),"""")
  )
)"),"")</f>
        <v/>
      </c>
      <c r="G1112" s="17" t="str">
        <f>IFERROR(__xludf.DUMMYFUNCTION("IFERROR(
  TEXTJOIN(CHAR(10),TRUE,FILTER('SUMMARY DATA'!G:G,'SUMMARY DATA'!$A:$A=$A1112,'SUMMARY DATA'!$C:$C=$B1112,'SUMMARY DATA'!$B:$B=""RWS"")),
  IF(
    OR(
      ISNUMBER(SEARCH(""CDM CASH DEPOSIT"",$C1112)),
      ISNUMBER(SEARCH(""CASH DEPOSIT"",$"&amp;"C1112)),
      COUNTIFS('SUMMARY DATA'!$D:$D,$C1112,'SUMMARY DATA'!$B:$B,""RWS"")&lt;&gt;1
    ),
    """",
    IFERROR(TEXTJOIN(CHAR(10),TRUE,FILTER('SUMMARY DATA'!G:G,'SUMMARY DATA'!$D:$D=$C1112,'SUMMARY DATA'!$B:$B=""RWS"")),"""")
  )
)"),"")</f>
        <v/>
      </c>
      <c r="H1112" s="18" t="str">
        <f>IFERROR(__xludf.DUMMYFUNCTION("IFERROR(
  TEXTJOIN(CHAR(10),TRUE,FILTER('SUMMARY DATA'!H:H,'SUMMARY DATA'!$A:$A=$A1112,'SUMMARY DATA'!$C:$C=$B1112,'SUMMARY DATA'!$B:$B=""RWS"",'SUMMARY DATA'!$H:$H=$D1112)),
  IF(
    OR(
      ISNUMBER(SEARCH(""CDM CASH DEPOSIT"",$C1112)),
      ISNUMB"&amp;"ER(SEARCH(""CASH DEPOSIT"",$C1112))
    ),
    """",
    IFERROR(TEXTJOIN(CHAR(10),TRUE,FILTER('SUMMARY DATA'!H:H,'SUMMARY DATA'!$D:$D=$C1112,'SUMMARY DATA'!$B:$B=""RWS"",'SUMMARY DATA'!$H:$H=$D1112)),"""")
  )
)"),"")</f>
        <v/>
      </c>
      <c r="I1112" s="18" t="str">
        <f>IFERROR(__xludf.DUMMYFUNCTION("IF(H1112="""","""",
SUM(ARRAYFORMULA(VALUE(SPLIT(H1112,CHAR(10)))))
)"),"")</f>
        <v/>
      </c>
      <c r="J1112" s="17" t="str">
        <f>IFERROR(__xludf.DUMMYFUNCTION("IFERROR(
  TEXTJOIN(CHAR(10),TRUE,FILTER('SUMMARY DATA'!I:I,'SUMMARY DATA'!$A:$A=$A1112,'SUMMARY DATA'!$C:$C=$B1112,'SUMMARY DATA'!$B:$B=""RWS"")),
  IF(
    OR(
      ISNUMBER(SEARCH(""CDM CASH DEPOSIT"",$C1112)),
      ISNUMBER(SEARCH(""CASH DEPOSIT"",$"&amp;"C1112)),
      COUNTIFS('SUMMARY DATA'!$D:$D,$C1112,'SUMMARY DATA'!$B:$B,""RWS"")&lt;&gt;1
    ),
    """",
    IFERROR(TEXTJOIN(CHAR(10),TRUE,FILTER('SUMMARY DATA'!I:I,'SUMMARY DATA'!$D:$D=$C1112,'SUMMARY DATA'!$B:$B=""RWS"")),"""")
  )
)"),"")</f>
        <v/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customHeight="1" spans="1:27">
      <c r="A1113" s="2"/>
      <c r="B1113" s="15"/>
      <c r="C1113" s="2"/>
      <c r="D1113" s="3"/>
      <c r="E1113" s="16" t="str">
        <f>IFERROR(__xludf.DUMMYFUNCTION("IFERROR(
  TEXTJOIN(CHAR(10),TRUE,FILTER('SUMMARY DATA'!E:E,'SUMMARY DATA'!$A:$A=$A1113,'SUMMARY DATA'!$C:$C=$B1113,'SUMMARY DATA'!$B:$B=""RWS"")),
  IF(
    OR(
      ISNUMBER(SEARCH(""CDM CASH DEPOSIT"",$C1113)),
      ISNUMBER(SEARCH(""CASH DEPOSIT"",$"&amp;"C1113)),
      COUNTIFS('SUMMARY DATA'!$D:$D,$C1113,'SUMMARY DATA'!$B:$B,""RWS"")&lt;&gt;1
    ),
    """",
    IFERROR(TEXTJOIN(CHAR(10),TRUE,FILTER('SUMMARY DATA'!E:E,'SUMMARY DATA'!$D:$D=$C1113,'SUMMARY DATA'!$B:$B=""RWS"")),"""")
  )
)"),"")</f>
        <v/>
      </c>
      <c r="F1113" s="17" t="str">
        <f>IFERROR(__xludf.DUMMYFUNCTION("IFERROR(
  TEXTJOIN(CHAR(10),TRUE,FILTER('SUMMARY DATA'!F:F,'SUMMARY DATA'!$A:$A=$A1113,'SUMMARY DATA'!$C:$C=$B1113,'SUMMARY DATA'!$B:$B=""RWS"")),
  IF(
    OR(
      ISNUMBER(SEARCH(""CDM CASH DEPOSIT"",$C1113)),
      ISNUMBER(SEARCH(""CASH DEPOSIT"",$"&amp;"C1113)),
      COUNTIFS('SUMMARY DATA'!$D:$D,$C1113,'SUMMARY DATA'!$B:$B,""RWS"")&lt;&gt;1
    ),
    """",
    IFERROR(TEXTJOIN(CHAR(10),TRUE,FILTER('SUMMARY DATA'!F:F,'SUMMARY DATA'!$D:$D=$C1113,'SUMMARY DATA'!$B:$B=""RWS"")),"""")
  )
)"),"")</f>
        <v/>
      </c>
      <c r="G1113" s="17" t="str">
        <f>IFERROR(__xludf.DUMMYFUNCTION("IFERROR(
  TEXTJOIN(CHAR(10),TRUE,FILTER('SUMMARY DATA'!G:G,'SUMMARY DATA'!$A:$A=$A1113,'SUMMARY DATA'!$C:$C=$B1113,'SUMMARY DATA'!$B:$B=""RWS"")),
  IF(
    OR(
      ISNUMBER(SEARCH(""CDM CASH DEPOSIT"",$C1113)),
      ISNUMBER(SEARCH(""CASH DEPOSIT"",$"&amp;"C1113)),
      COUNTIFS('SUMMARY DATA'!$D:$D,$C1113,'SUMMARY DATA'!$B:$B,""RWS"")&lt;&gt;1
    ),
    """",
    IFERROR(TEXTJOIN(CHAR(10),TRUE,FILTER('SUMMARY DATA'!G:G,'SUMMARY DATA'!$D:$D=$C1113,'SUMMARY DATA'!$B:$B=""RWS"")),"""")
  )
)"),"")</f>
        <v/>
      </c>
      <c r="H1113" s="18" t="str">
        <f>IFERROR(__xludf.DUMMYFUNCTION("IFERROR(
  TEXTJOIN(CHAR(10),TRUE,FILTER('SUMMARY DATA'!H:H,'SUMMARY DATA'!$A:$A=$A1113,'SUMMARY DATA'!$C:$C=$B1113,'SUMMARY DATA'!$B:$B=""RWS"",'SUMMARY DATA'!$H:$H=$D1113)),
  IF(
    OR(
      ISNUMBER(SEARCH(""CDM CASH DEPOSIT"",$C1113)),
      ISNUMB"&amp;"ER(SEARCH(""CASH DEPOSIT"",$C1113))
    ),
    """",
    IFERROR(TEXTJOIN(CHAR(10),TRUE,FILTER('SUMMARY DATA'!H:H,'SUMMARY DATA'!$D:$D=$C1113,'SUMMARY DATA'!$B:$B=""RWS"",'SUMMARY DATA'!$H:$H=$D1113)),"""")
  )
)"),"")</f>
        <v/>
      </c>
      <c r="I1113" s="18" t="str">
        <f>IFERROR(__xludf.DUMMYFUNCTION("IF(H1113="""","""",
SUM(ARRAYFORMULA(VALUE(SPLIT(H1113,CHAR(10)))))
)"),"")</f>
        <v/>
      </c>
      <c r="J1113" s="17" t="str">
        <f>IFERROR(__xludf.DUMMYFUNCTION("IFERROR(
  TEXTJOIN(CHAR(10),TRUE,FILTER('SUMMARY DATA'!I:I,'SUMMARY DATA'!$A:$A=$A1113,'SUMMARY DATA'!$C:$C=$B1113,'SUMMARY DATA'!$B:$B=""RWS"")),
  IF(
    OR(
      ISNUMBER(SEARCH(""CDM CASH DEPOSIT"",$C1113)),
      ISNUMBER(SEARCH(""CASH DEPOSIT"",$"&amp;"C1113)),
      COUNTIFS('SUMMARY DATA'!$D:$D,$C1113,'SUMMARY DATA'!$B:$B,""RWS"")&lt;&gt;1
    ),
    """",
    IFERROR(TEXTJOIN(CHAR(10),TRUE,FILTER('SUMMARY DATA'!I:I,'SUMMARY DATA'!$D:$D=$C1113,'SUMMARY DATA'!$B:$B=""RWS"")),"""")
  )
)"),"")</f>
        <v/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customHeight="1" spans="1:27">
      <c r="A1114" s="2"/>
      <c r="B1114" s="15"/>
      <c r="C1114" s="2"/>
      <c r="D1114" s="3"/>
      <c r="E1114" s="16" t="str">
        <f>IFERROR(__xludf.DUMMYFUNCTION("IFERROR(
  TEXTJOIN(CHAR(10),TRUE,FILTER('SUMMARY DATA'!E:E,'SUMMARY DATA'!$A:$A=$A1114,'SUMMARY DATA'!$C:$C=$B1114,'SUMMARY DATA'!$B:$B=""RWS"")),
  IF(
    OR(
      ISNUMBER(SEARCH(""CDM CASH DEPOSIT"",$C1114)),
      ISNUMBER(SEARCH(""CASH DEPOSIT"",$"&amp;"C1114)),
      COUNTIFS('SUMMARY DATA'!$D:$D,$C1114,'SUMMARY DATA'!$B:$B,""RWS"")&lt;&gt;1
    ),
    """",
    IFERROR(TEXTJOIN(CHAR(10),TRUE,FILTER('SUMMARY DATA'!E:E,'SUMMARY DATA'!$D:$D=$C1114,'SUMMARY DATA'!$B:$B=""RWS"")),"""")
  )
)"),"")</f>
        <v/>
      </c>
      <c r="F1114" s="17" t="str">
        <f>IFERROR(__xludf.DUMMYFUNCTION("IFERROR(
  TEXTJOIN(CHAR(10),TRUE,FILTER('SUMMARY DATA'!F:F,'SUMMARY DATA'!$A:$A=$A1114,'SUMMARY DATA'!$C:$C=$B1114,'SUMMARY DATA'!$B:$B=""RWS"")),
  IF(
    OR(
      ISNUMBER(SEARCH(""CDM CASH DEPOSIT"",$C1114)),
      ISNUMBER(SEARCH(""CASH DEPOSIT"",$"&amp;"C1114)),
      COUNTIFS('SUMMARY DATA'!$D:$D,$C1114,'SUMMARY DATA'!$B:$B,""RWS"")&lt;&gt;1
    ),
    """",
    IFERROR(TEXTJOIN(CHAR(10),TRUE,FILTER('SUMMARY DATA'!F:F,'SUMMARY DATA'!$D:$D=$C1114,'SUMMARY DATA'!$B:$B=""RWS"")),"""")
  )
)"),"")</f>
        <v/>
      </c>
      <c r="G1114" s="17" t="str">
        <f>IFERROR(__xludf.DUMMYFUNCTION("IFERROR(
  TEXTJOIN(CHAR(10),TRUE,FILTER('SUMMARY DATA'!G:G,'SUMMARY DATA'!$A:$A=$A1114,'SUMMARY DATA'!$C:$C=$B1114,'SUMMARY DATA'!$B:$B=""RWS"")),
  IF(
    OR(
      ISNUMBER(SEARCH(""CDM CASH DEPOSIT"",$C1114)),
      ISNUMBER(SEARCH(""CASH DEPOSIT"",$"&amp;"C1114)),
      COUNTIFS('SUMMARY DATA'!$D:$D,$C1114,'SUMMARY DATA'!$B:$B,""RWS"")&lt;&gt;1
    ),
    """",
    IFERROR(TEXTJOIN(CHAR(10),TRUE,FILTER('SUMMARY DATA'!G:G,'SUMMARY DATA'!$D:$D=$C1114,'SUMMARY DATA'!$B:$B=""RWS"")),"""")
  )
)"),"")</f>
        <v/>
      </c>
      <c r="H1114" s="18" t="str">
        <f>IFERROR(__xludf.DUMMYFUNCTION("IFERROR(
  TEXTJOIN(CHAR(10),TRUE,FILTER('SUMMARY DATA'!H:H,'SUMMARY DATA'!$A:$A=$A1114,'SUMMARY DATA'!$C:$C=$B1114,'SUMMARY DATA'!$B:$B=""RWS"",'SUMMARY DATA'!$H:$H=$D1114)),
  IF(
    OR(
      ISNUMBER(SEARCH(""CDM CASH DEPOSIT"",$C1114)),
      ISNUMB"&amp;"ER(SEARCH(""CASH DEPOSIT"",$C1114))
    ),
    """",
    IFERROR(TEXTJOIN(CHAR(10),TRUE,FILTER('SUMMARY DATA'!H:H,'SUMMARY DATA'!$D:$D=$C1114,'SUMMARY DATA'!$B:$B=""RWS"",'SUMMARY DATA'!$H:$H=$D1114)),"""")
  )
)"),"")</f>
        <v/>
      </c>
      <c r="I1114" s="18" t="str">
        <f>IFERROR(__xludf.DUMMYFUNCTION("IF(H1114="""","""",
SUM(ARRAYFORMULA(VALUE(SPLIT(H1114,CHAR(10)))))
)"),"")</f>
        <v/>
      </c>
      <c r="J1114" s="17" t="str">
        <f>IFERROR(__xludf.DUMMYFUNCTION("IFERROR(
  TEXTJOIN(CHAR(10),TRUE,FILTER('SUMMARY DATA'!I:I,'SUMMARY DATA'!$A:$A=$A1114,'SUMMARY DATA'!$C:$C=$B1114,'SUMMARY DATA'!$B:$B=""RWS"")),
  IF(
    OR(
      ISNUMBER(SEARCH(""CDM CASH DEPOSIT"",$C1114)),
      ISNUMBER(SEARCH(""CASH DEPOSIT"",$"&amp;"C1114)),
      COUNTIFS('SUMMARY DATA'!$D:$D,$C1114,'SUMMARY DATA'!$B:$B,""RWS"")&lt;&gt;1
    ),
    """",
    IFERROR(TEXTJOIN(CHAR(10),TRUE,FILTER('SUMMARY DATA'!I:I,'SUMMARY DATA'!$D:$D=$C1114,'SUMMARY DATA'!$B:$B=""RWS"")),"""")
  )
)"),"")</f>
        <v/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customHeight="1" spans="1:27">
      <c r="A1115" s="2"/>
      <c r="B1115" s="15"/>
      <c r="C1115" s="2"/>
      <c r="D1115" s="3"/>
      <c r="E1115" s="16" t="str">
        <f>IFERROR(__xludf.DUMMYFUNCTION("IFERROR(
  TEXTJOIN(CHAR(10),TRUE,FILTER('SUMMARY DATA'!E:E,'SUMMARY DATA'!$A:$A=$A1115,'SUMMARY DATA'!$C:$C=$B1115,'SUMMARY DATA'!$B:$B=""RWS"")),
  IF(
    OR(
      ISNUMBER(SEARCH(""CDM CASH DEPOSIT"",$C1115)),
      ISNUMBER(SEARCH(""CASH DEPOSIT"",$"&amp;"C1115)),
      COUNTIFS('SUMMARY DATA'!$D:$D,$C1115,'SUMMARY DATA'!$B:$B,""RWS"")&lt;&gt;1
    ),
    """",
    IFERROR(TEXTJOIN(CHAR(10),TRUE,FILTER('SUMMARY DATA'!E:E,'SUMMARY DATA'!$D:$D=$C1115,'SUMMARY DATA'!$B:$B=""RWS"")),"""")
  )
)"),"")</f>
        <v/>
      </c>
      <c r="F1115" s="17" t="str">
        <f>IFERROR(__xludf.DUMMYFUNCTION("IFERROR(
  TEXTJOIN(CHAR(10),TRUE,FILTER('SUMMARY DATA'!F:F,'SUMMARY DATA'!$A:$A=$A1115,'SUMMARY DATA'!$C:$C=$B1115,'SUMMARY DATA'!$B:$B=""RWS"")),
  IF(
    OR(
      ISNUMBER(SEARCH(""CDM CASH DEPOSIT"",$C1115)),
      ISNUMBER(SEARCH(""CASH DEPOSIT"",$"&amp;"C1115)),
      COUNTIFS('SUMMARY DATA'!$D:$D,$C1115,'SUMMARY DATA'!$B:$B,""RWS"")&lt;&gt;1
    ),
    """",
    IFERROR(TEXTJOIN(CHAR(10),TRUE,FILTER('SUMMARY DATA'!F:F,'SUMMARY DATA'!$D:$D=$C1115,'SUMMARY DATA'!$B:$B=""RWS"")),"""")
  )
)"),"")</f>
        <v/>
      </c>
      <c r="G1115" s="17" t="str">
        <f>IFERROR(__xludf.DUMMYFUNCTION("IFERROR(
  TEXTJOIN(CHAR(10),TRUE,FILTER('SUMMARY DATA'!G:G,'SUMMARY DATA'!$A:$A=$A1115,'SUMMARY DATA'!$C:$C=$B1115,'SUMMARY DATA'!$B:$B=""RWS"")),
  IF(
    OR(
      ISNUMBER(SEARCH(""CDM CASH DEPOSIT"",$C1115)),
      ISNUMBER(SEARCH(""CASH DEPOSIT"",$"&amp;"C1115)),
      COUNTIFS('SUMMARY DATA'!$D:$D,$C1115,'SUMMARY DATA'!$B:$B,""RWS"")&lt;&gt;1
    ),
    """",
    IFERROR(TEXTJOIN(CHAR(10),TRUE,FILTER('SUMMARY DATA'!G:G,'SUMMARY DATA'!$D:$D=$C1115,'SUMMARY DATA'!$B:$B=""RWS"")),"""")
  )
)"),"")</f>
        <v/>
      </c>
      <c r="H1115" s="18" t="str">
        <f>IFERROR(__xludf.DUMMYFUNCTION("IFERROR(
  TEXTJOIN(CHAR(10),TRUE,FILTER('SUMMARY DATA'!H:H,'SUMMARY DATA'!$A:$A=$A1115,'SUMMARY DATA'!$C:$C=$B1115,'SUMMARY DATA'!$B:$B=""RWS"",'SUMMARY DATA'!$H:$H=$D1115)),
  IF(
    OR(
      ISNUMBER(SEARCH(""CDM CASH DEPOSIT"",$C1115)),
      ISNUMB"&amp;"ER(SEARCH(""CASH DEPOSIT"",$C1115))
    ),
    """",
    IFERROR(TEXTJOIN(CHAR(10),TRUE,FILTER('SUMMARY DATA'!H:H,'SUMMARY DATA'!$D:$D=$C1115,'SUMMARY DATA'!$B:$B=""RWS"",'SUMMARY DATA'!$H:$H=$D1115)),"""")
  )
)"),"")</f>
        <v/>
      </c>
      <c r="I1115" s="18" t="str">
        <f>IFERROR(__xludf.DUMMYFUNCTION("IF(H1115="""","""",
SUM(ARRAYFORMULA(VALUE(SPLIT(H1115,CHAR(10)))))
)"),"")</f>
        <v/>
      </c>
      <c r="J1115" s="17" t="str">
        <f>IFERROR(__xludf.DUMMYFUNCTION("IFERROR(
  TEXTJOIN(CHAR(10),TRUE,FILTER('SUMMARY DATA'!I:I,'SUMMARY DATA'!$A:$A=$A1115,'SUMMARY DATA'!$C:$C=$B1115,'SUMMARY DATA'!$B:$B=""RWS"")),
  IF(
    OR(
      ISNUMBER(SEARCH(""CDM CASH DEPOSIT"",$C1115)),
      ISNUMBER(SEARCH(""CASH DEPOSIT"",$"&amp;"C1115)),
      COUNTIFS('SUMMARY DATA'!$D:$D,$C1115,'SUMMARY DATA'!$B:$B,""RWS"")&lt;&gt;1
    ),
    """",
    IFERROR(TEXTJOIN(CHAR(10),TRUE,FILTER('SUMMARY DATA'!I:I,'SUMMARY DATA'!$D:$D=$C1115,'SUMMARY DATA'!$B:$B=""RWS"")),"""")
  )
)"),"")</f>
        <v/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customHeight="1" spans="1:27">
      <c r="A1116" s="2"/>
      <c r="B1116" s="15"/>
      <c r="C1116" s="2"/>
      <c r="D1116" s="3"/>
      <c r="E1116" s="16" t="str">
        <f>IFERROR(__xludf.DUMMYFUNCTION("IFERROR(
  TEXTJOIN(CHAR(10),TRUE,FILTER('SUMMARY DATA'!E:E,'SUMMARY DATA'!$A:$A=$A1116,'SUMMARY DATA'!$C:$C=$B1116,'SUMMARY DATA'!$B:$B=""RWS"")),
  IF(
    OR(
      ISNUMBER(SEARCH(""CDM CASH DEPOSIT"",$C1116)),
      ISNUMBER(SEARCH(""CASH DEPOSIT"",$"&amp;"C1116)),
      COUNTIFS('SUMMARY DATA'!$D:$D,$C1116,'SUMMARY DATA'!$B:$B,""RWS"")&lt;&gt;1
    ),
    """",
    IFERROR(TEXTJOIN(CHAR(10),TRUE,FILTER('SUMMARY DATA'!E:E,'SUMMARY DATA'!$D:$D=$C1116,'SUMMARY DATA'!$B:$B=""RWS"")),"""")
  )
)"),"")</f>
        <v/>
      </c>
      <c r="F1116" s="17" t="str">
        <f>IFERROR(__xludf.DUMMYFUNCTION("IFERROR(
  TEXTJOIN(CHAR(10),TRUE,FILTER('SUMMARY DATA'!F:F,'SUMMARY DATA'!$A:$A=$A1116,'SUMMARY DATA'!$C:$C=$B1116,'SUMMARY DATA'!$B:$B=""RWS"")),
  IF(
    OR(
      ISNUMBER(SEARCH(""CDM CASH DEPOSIT"",$C1116)),
      ISNUMBER(SEARCH(""CASH DEPOSIT"",$"&amp;"C1116)),
      COUNTIFS('SUMMARY DATA'!$D:$D,$C1116,'SUMMARY DATA'!$B:$B,""RWS"")&lt;&gt;1
    ),
    """",
    IFERROR(TEXTJOIN(CHAR(10),TRUE,FILTER('SUMMARY DATA'!F:F,'SUMMARY DATA'!$D:$D=$C1116,'SUMMARY DATA'!$B:$B=""RWS"")),"""")
  )
)"),"")</f>
        <v/>
      </c>
      <c r="G1116" s="17" t="str">
        <f>IFERROR(__xludf.DUMMYFUNCTION("IFERROR(
  TEXTJOIN(CHAR(10),TRUE,FILTER('SUMMARY DATA'!G:G,'SUMMARY DATA'!$A:$A=$A1116,'SUMMARY DATA'!$C:$C=$B1116,'SUMMARY DATA'!$B:$B=""RWS"")),
  IF(
    OR(
      ISNUMBER(SEARCH(""CDM CASH DEPOSIT"",$C1116)),
      ISNUMBER(SEARCH(""CASH DEPOSIT"",$"&amp;"C1116)),
      COUNTIFS('SUMMARY DATA'!$D:$D,$C1116,'SUMMARY DATA'!$B:$B,""RWS"")&lt;&gt;1
    ),
    """",
    IFERROR(TEXTJOIN(CHAR(10),TRUE,FILTER('SUMMARY DATA'!G:G,'SUMMARY DATA'!$D:$D=$C1116,'SUMMARY DATA'!$B:$B=""RWS"")),"""")
  )
)"),"")</f>
        <v/>
      </c>
      <c r="H1116" s="18" t="str">
        <f>IFERROR(__xludf.DUMMYFUNCTION("IFERROR(
  TEXTJOIN(CHAR(10),TRUE,FILTER('SUMMARY DATA'!H:H,'SUMMARY DATA'!$A:$A=$A1116,'SUMMARY DATA'!$C:$C=$B1116,'SUMMARY DATA'!$B:$B=""RWS"",'SUMMARY DATA'!$H:$H=$D1116)),
  IF(
    OR(
      ISNUMBER(SEARCH(""CDM CASH DEPOSIT"",$C1116)),
      ISNUMB"&amp;"ER(SEARCH(""CASH DEPOSIT"",$C1116))
    ),
    """",
    IFERROR(TEXTJOIN(CHAR(10),TRUE,FILTER('SUMMARY DATA'!H:H,'SUMMARY DATA'!$D:$D=$C1116,'SUMMARY DATA'!$B:$B=""RWS"",'SUMMARY DATA'!$H:$H=$D1116)),"""")
  )
)"),"")</f>
        <v/>
      </c>
      <c r="I1116" s="18" t="str">
        <f>IFERROR(__xludf.DUMMYFUNCTION("IF(H1116="""","""",
SUM(ARRAYFORMULA(VALUE(SPLIT(H1116,CHAR(10)))))
)"),"")</f>
        <v/>
      </c>
      <c r="J1116" s="17" t="str">
        <f>IFERROR(__xludf.DUMMYFUNCTION("IFERROR(
  TEXTJOIN(CHAR(10),TRUE,FILTER('SUMMARY DATA'!I:I,'SUMMARY DATA'!$A:$A=$A1116,'SUMMARY DATA'!$C:$C=$B1116,'SUMMARY DATA'!$B:$B=""RWS"")),
  IF(
    OR(
      ISNUMBER(SEARCH(""CDM CASH DEPOSIT"",$C1116)),
      ISNUMBER(SEARCH(""CASH DEPOSIT"",$"&amp;"C1116)),
      COUNTIFS('SUMMARY DATA'!$D:$D,$C1116,'SUMMARY DATA'!$B:$B,""RWS"")&lt;&gt;1
    ),
    """",
    IFERROR(TEXTJOIN(CHAR(10),TRUE,FILTER('SUMMARY DATA'!I:I,'SUMMARY DATA'!$D:$D=$C1116,'SUMMARY DATA'!$B:$B=""RWS"")),"""")
  )
)"),"")</f>
        <v/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customHeight="1" spans="1:27">
      <c r="A1117" s="2"/>
      <c r="B1117" s="15"/>
      <c r="C1117" s="2"/>
      <c r="D1117" s="3"/>
      <c r="E1117" s="16" t="str">
        <f>IFERROR(__xludf.DUMMYFUNCTION("IFERROR(
  TEXTJOIN(CHAR(10),TRUE,FILTER('SUMMARY DATA'!E:E,'SUMMARY DATA'!$A:$A=$A1117,'SUMMARY DATA'!$C:$C=$B1117,'SUMMARY DATA'!$B:$B=""RWS"")),
  IF(
    OR(
      ISNUMBER(SEARCH(""CDM CASH DEPOSIT"",$C1117)),
      ISNUMBER(SEARCH(""CASH DEPOSIT"",$"&amp;"C1117)),
      COUNTIFS('SUMMARY DATA'!$D:$D,$C1117,'SUMMARY DATA'!$B:$B,""RWS"")&lt;&gt;1
    ),
    """",
    IFERROR(TEXTJOIN(CHAR(10),TRUE,FILTER('SUMMARY DATA'!E:E,'SUMMARY DATA'!$D:$D=$C1117,'SUMMARY DATA'!$B:$B=""RWS"")),"""")
  )
)"),"")</f>
        <v/>
      </c>
      <c r="F1117" s="17" t="str">
        <f>IFERROR(__xludf.DUMMYFUNCTION("IFERROR(
  TEXTJOIN(CHAR(10),TRUE,FILTER('SUMMARY DATA'!F:F,'SUMMARY DATA'!$A:$A=$A1117,'SUMMARY DATA'!$C:$C=$B1117,'SUMMARY DATA'!$B:$B=""RWS"")),
  IF(
    OR(
      ISNUMBER(SEARCH(""CDM CASH DEPOSIT"",$C1117)),
      ISNUMBER(SEARCH(""CASH DEPOSIT"",$"&amp;"C1117)),
      COUNTIFS('SUMMARY DATA'!$D:$D,$C1117,'SUMMARY DATA'!$B:$B,""RWS"")&lt;&gt;1
    ),
    """",
    IFERROR(TEXTJOIN(CHAR(10),TRUE,FILTER('SUMMARY DATA'!F:F,'SUMMARY DATA'!$D:$D=$C1117,'SUMMARY DATA'!$B:$B=""RWS"")),"""")
  )
)"),"")</f>
        <v/>
      </c>
      <c r="G1117" s="17" t="str">
        <f>IFERROR(__xludf.DUMMYFUNCTION("IFERROR(
  TEXTJOIN(CHAR(10),TRUE,FILTER('SUMMARY DATA'!G:G,'SUMMARY DATA'!$A:$A=$A1117,'SUMMARY DATA'!$C:$C=$B1117,'SUMMARY DATA'!$B:$B=""RWS"")),
  IF(
    OR(
      ISNUMBER(SEARCH(""CDM CASH DEPOSIT"",$C1117)),
      ISNUMBER(SEARCH(""CASH DEPOSIT"",$"&amp;"C1117)),
      COUNTIFS('SUMMARY DATA'!$D:$D,$C1117,'SUMMARY DATA'!$B:$B,""RWS"")&lt;&gt;1
    ),
    """",
    IFERROR(TEXTJOIN(CHAR(10),TRUE,FILTER('SUMMARY DATA'!G:G,'SUMMARY DATA'!$D:$D=$C1117,'SUMMARY DATA'!$B:$B=""RWS"")),"""")
  )
)"),"")</f>
        <v/>
      </c>
      <c r="H1117" s="18" t="str">
        <f>IFERROR(__xludf.DUMMYFUNCTION("IFERROR(
  TEXTJOIN(CHAR(10),TRUE,FILTER('SUMMARY DATA'!H:H,'SUMMARY DATA'!$A:$A=$A1117,'SUMMARY DATA'!$C:$C=$B1117,'SUMMARY DATA'!$B:$B=""RWS"",'SUMMARY DATA'!$H:$H=$D1117)),
  IF(
    OR(
      ISNUMBER(SEARCH(""CDM CASH DEPOSIT"",$C1117)),
      ISNUMB"&amp;"ER(SEARCH(""CASH DEPOSIT"",$C1117))
    ),
    """",
    IFERROR(TEXTJOIN(CHAR(10),TRUE,FILTER('SUMMARY DATA'!H:H,'SUMMARY DATA'!$D:$D=$C1117,'SUMMARY DATA'!$B:$B=""RWS"",'SUMMARY DATA'!$H:$H=$D1117)),"""")
  )
)"),"")</f>
        <v/>
      </c>
      <c r="I1117" s="18" t="str">
        <f>IFERROR(__xludf.DUMMYFUNCTION("IF(H1117="""","""",
SUM(ARRAYFORMULA(VALUE(SPLIT(H1117,CHAR(10)))))
)"),"")</f>
        <v/>
      </c>
      <c r="J1117" s="17" t="str">
        <f>IFERROR(__xludf.DUMMYFUNCTION("IFERROR(
  TEXTJOIN(CHAR(10),TRUE,FILTER('SUMMARY DATA'!I:I,'SUMMARY DATA'!$A:$A=$A1117,'SUMMARY DATA'!$C:$C=$B1117,'SUMMARY DATA'!$B:$B=""RWS"")),
  IF(
    OR(
      ISNUMBER(SEARCH(""CDM CASH DEPOSIT"",$C1117)),
      ISNUMBER(SEARCH(""CASH DEPOSIT"",$"&amp;"C1117)),
      COUNTIFS('SUMMARY DATA'!$D:$D,$C1117,'SUMMARY DATA'!$B:$B,""RWS"")&lt;&gt;1
    ),
    """",
    IFERROR(TEXTJOIN(CHAR(10),TRUE,FILTER('SUMMARY DATA'!I:I,'SUMMARY DATA'!$D:$D=$C1117,'SUMMARY DATA'!$B:$B=""RWS"")),"""")
  )
)"),"")</f>
        <v/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customHeight="1" spans="1:27">
      <c r="A1118" s="2"/>
      <c r="B1118" s="15"/>
      <c r="C1118" s="2"/>
      <c r="D1118" s="3"/>
      <c r="E1118" s="16" t="str">
        <f>IFERROR(__xludf.DUMMYFUNCTION("IFERROR(
  TEXTJOIN(CHAR(10),TRUE,FILTER('SUMMARY DATA'!E:E,'SUMMARY DATA'!$A:$A=$A1118,'SUMMARY DATA'!$C:$C=$B1118,'SUMMARY DATA'!$B:$B=""RWS"")),
  IF(
    OR(
      ISNUMBER(SEARCH(""CDM CASH DEPOSIT"",$C1118)),
      ISNUMBER(SEARCH(""CASH DEPOSIT"",$"&amp;"C1118)),
      COUNTIFS('SUMMARY DATA'!$D:$D,$C1118,'SUMMARY DATA'!$B:$B,""RWS"")&lt;&gt;1
    ),
    """",
    IFERROR(TEXTJOIN(CHAR(10),TRUE,FILTER('SUMMARY DATA'!E:E,'SUMMARY DATA'!$D:$D=$C1118,'SUMMARY DATA'!$B:$B=""RWS"")),"""")
  )
)"),"")</f>
        <v/>
      </c>
      <c r="F1118" s="17" t="str">
        <f>IFERROR(__xludf.DUMMYFUNCTION("IFERROR(
  TEXTJOIN(CHAR(10),TRUE,FILTER('SUMMARY DATA'!F:F,'SUMMARY DATA'!$A:$A=$A1118,'SUMMARY DATA'!$C:$C=$B1118,'SUMMARY DATA'!$B:$B=""RWS"")),
  IF(
    OR(
      ISNUMBER(SEARCH(""CDM CASH DEPOSIT"",$C1118)),
      ISNUMBER(SEARCH(""CASH DEPOSIT"",$"&amp;"C1118)),
      COUNTIFS('SUMMARY DATA'!$D:$D,$C1118,'SUMMARY DATA'!$B:$B,""RWS"")&lt;&gt;1
    ),
    """",
    IFERROR(TEXTJOIN(CHAR(10),TRUE,FILTER('SUMMARY DATA'!F:F,'SUMMARY DATA'!$D:$D=$C1118,'SUMMARY DATA'!$B:$B=""RWS"")),"""")
  )
)"),"")</f>
        <v/>
      </c>
      <c r="G1118" s="17" t="str">
        <f>IFERROR(__xludf.DUMMYFUNCTION("IFERROR(
  TEXTJOIN(CHAR(10),TRUE,FILTER('SUMMARY DATA'!G:G,'SUMMARY DATA'!$A:$A=$A1118,'SUMMARY DATA'!$C:$C=$B1118,'SUMMARY DATA'!$B:$B=""RWS"")),
  IF(
    OR(
      ISNUMBER(SEARCH(""CDM CASH DEPOSIT"",$C1118)),
      ISNUMBER(SEARCH(""CASH DEPOSIT"",$"&amp;"C1118)),
      COUNTIFS('SUMMARY DATA'!$D:$D,$C1118,'SUMMARY DATA'!$B:$B,""RWS"")&lt;&gt;1
    ),
    """",
    IFERROR(TEXTJOIN(CHAR(10),TRUE,FILTER('SUMMARY DATA'!G:G,'SUMMARY DATA'!$D:$D=$C1118,'SUMMARY DATA'!$B:$B=""RWS"")),"""")
  )
)"),"")</f>
        <v/>
      </c>
      <c r="H1118" s="18" t="str">
        <f>IFERROR(__xludf.DUMMYFUNCTION("IFERROR(
  TEXTJOIN(CHAR(10),TRUE,FILTER('SUMMARY DATA'!H:H,'SUMMARY DATA'!$A:$A=$A1118,'SUMMARY DATA'!$C:$C=$B1118,'SUMMARY DATA'!$B:$B=""RWS"",'SUMMARY DATA'!$H:$H=$D1118)),
  IF(
    OR(
      ISNUMBER(SEARCH(""CDM CASH DEPOSIT"",$C1118)),
      ISNUMB"&amp;"ER(SEARCH(""CASH DEPOSIT"",$C1118))
    ),
    """",
    IFERROR(TEXTJOIN(CHAR(10),TRUE,FILTER('SUMMARY DATA'!H:H,'SUMMARY DATA'!$D:$D=$C1118,'SUMMARY DATA'!$B:$B=""RWS"",'SUMMARY DATA'!$H:$H=$D1118)),"""")
  )
)"),"")</f>
        <v/>
      </c>
      <c r="I1118" s="18" t="str">
        <f>IFERROR(__xludf.DUMMYFUNCTION("IF(H1118="""","""",
SUM(ARRAYFORMULA(VALUE(SPLIT(H1118,CHAR(10)))))
)"),"")</f>
        <v/>
      </c>
      <c r="J1118" s="17" t="str">
        <f>IFERROR(__xludf.DUMMYFUNCTION("IFERROR(
  TEXTJOIN(CHAR(10),TRUE,FILTER('SUMMARY DATA'!I:I,'SUMMARY DATA'!$A:$A=$A1118,'SUMMARY DATA'!$C:$C=$B1118,'SUMMARY DATA'!$B:$B=""RWS"")),
  IF(
    OR(
      ISNUMBER(SEARCH(""CDM CASH DEPOSIT"",$C1118)),
      ISNUMBER(SEARCH(""CASH DEPOSIT"",$"&amp;"C1118)),
      COUNTIFS('SUMMARY DATA'!$D:$D,$C1118,'SUMMARY DATA'!$B:$B,""RWS"")&lt;&gt;1
    ),
    """",
    IFERROR(TEXTJOIN(CHAR(10),TRUE,FILTER('SUMMARY DATA'!I:I,'SUMMARY DATA'!$D:$D=$C1118,'SUMMARY DATA'!$B:$B=""RWS"")),"""")
  )
)"),"")</f>
        <v/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customHeight="1" spans="1:27">
      <c r="A1119" s="2"/>
      <c r="B1119" s="15"/>
      <c r="C1119" s="2"/>
      <c r="D1119" s="3"/>
      <c r="E1119" s="16" t="str">
        <f>IFERROR(__xludf.DUMMYFUNCTION("IFERROR(
  TEXTJOIN(CHAR(10),TRUE,FILTER('SUMMARY DATA'!E:E,'SUMMARY DATA'!$A:$A=$A1119,'SUMMARY DATA'!$C:$C=$B1119,'SUMMARY DATA'!$B:$B=""RWS"")),
  IF(
    OR(
      ISNUMBER(SEARCH(""CDM CASH DEPOSIT"",$C1119)),
      ISNUMBER(SEARCH(""CASH DEPOSIT"",$"&amp;"C1119)),
      COUNTIFS('SUMMARY DATA'!$D:$D,$C1119,'SUMMARY DATA'!$B:$B,""RWS"")&lt;&gt;1
    ),
    """",
    IFERROR(TEXTJOIN(CHAR(10),TRUE,FILTER('SUMMARY DATA'!E:E,'SUMMARY DATA'!$D:$D=$C1119,'SUMMARY DATA'!$B:$B=""RWS"")),"""")
  )
)"),"")</f>
        <v/>
      </c>
      <c r="F1119" s="17" t="str">
        <f>IFERROR(__xludf.DUMMYFUNCTION("IFERROR(
  TEXTJOIN(CHAR(10),TRUE,FILTER('SUMMARY DATA'!F:F,'SUMMARY DATA'!$A:$A=$A1119,'SUMMARY DATA'!$C:$C=$B1119,'SUMMARY DATA'!$B:$B=""RWS"")),
  IF(
    OR(
      ISNUMBER(SEARCH(""CDM CASH DEPOSIT"",$C1119)),
      ISNUMBER(SEARCH(""CASH DEPOSIT"",$"&amp;"C1119)),
      COUNTIFS('SUMMARY DATA'!$D:$D,$C1119,'SUMMARY DATA'!$B:$B,""RWS"")&lt;&gt;1
    ),
    """",
    IFERROR(TEXTJOIN(CHAR(10),TRUE,FILTER('SUMMARY DATA'!F:F,'SUMMARY DATA'!$D:$D=$C1119,'SUMMARY DATA'!$B:$B=""RWS"")),"""")
  )
)"),"")</f>
        <v/>
      </c>
      <c r="G1119" s="17" t="str">
        <f>IFERROR(__xludf.DUMMYFUNCTION("IFERROR(
  TEXTJOIN(CHAR(10),TRUE,FILTER('SUMMARY DATA'!G:G,'SUMMARY DATA'!$A:$A=$A1119,'SUMMARY DATA'!$C:$C=$B1119,'SUMMARY DATA'!$B:$B=""RWS"")),
  IF(
    OR(
      ISNUMBER(SEARCH(""CDM CASH DEPOSIT"",$C1119)),
      ISNUMBER(SEARCH(""CASH DEPOSIT"",$"&amp;"C1119)),
      COUNTIFS('SUMMARY DATA'!$D:$D,$C1119,'SUMMARY DATA'!$B:$B,""RWS"")&lt;&gt;1
    ),
    """",
    IFERROR(TEXTJOIN(CHAR(10),TRUE,FILTER('SUMMARY DATA'!G:G,'SUMMARY DATA'!$D:$D=$C1119,'SUMMARY DATA'!$B:$B=""RWS"")),"""")
  )
)"),"")</f>
        <v/>
      </c>
      <c r="H1119" s="18" t="str">
        <f>IFERROR(__xludf.DUMMYFUNCTION("IFERROR(
  TEXTJOIN(CHAR(10),TRUE,FILTER('SUMMARY DATA'!H:H,'SUMMARY DATA'!$A:$A=$A1119,'SUMMARY DATA'!$C:$C=$B1119,'SUMMARY DATA'!$B:$B=""RWS"",'SUMMARY DATA'!$H:$H=$D1119)),
  IF(
    OR(
      ISNUMBER(SEARCH(""CDM CASH DEPOSIT"",$C1119)),
      ISNUMB"&amp;"ER(SEARCH(""CASH DEPOSIT"",$C1119))
    ),
    """",
    IFERROR(TEXTJOIN(CHAR(10),TRUE,FILTER('SUMMARY DATA'!H:H,'SUMMARY DATA'!$D:$D=$C1119,'SUMMARY DATA'!$B:$B=""RWS"",'SUMMARY DATA'!$H:$H=$D1119)),"""")
  )
)"),"")</f>
        <v/>
      </c>
      <c r="I1119" s="18" t="str">
        <f>IFERROR(__xludf.DUMMYFUNCTION("IF(H1119="""","""",
SUM(ARRAYFORMULA(VALUE(SPLIT(H1119,CHAR(10)))))
)"),"")</f>
        <v/>
      </c>
      <c r="J1119" s="17" t="str">
        <f>IFERROR(__xludf.DUMMYFUNCTION("IFERROR(
  TEXTJOIN(CHAR(10),TRUE,FILTER('SUMMARY DATA'!I:I,'SUMMARY DATA'!$A:$A=$A1119,'SUMMARY DATA'!$C:$C=$B1119,'SUMMARY DATA'!$B:$B=""RWS"")),
  IF(
    OR(
      ISNUMBER(SEARCH(""CDM CASH DEPOSIT"",$C1119)),
      ISNUMBER(SEARCH(""CASH DEPOSIT"",$"&amp;"C1119)),
      COUNTIFS('SUMMARY DATA'!$D:$D,$C1119,'SUMMARY DATA'!$B:$B,""RWS"")&lt;&gt;1
    ),
    """",
    IFERROR(TEXTJOIN(CHAR(10),TRUE,FILTER('SUMMARY DATA'!I:I,'SUMMARY DATA'!$D:$D=$C1119,'SUMMARY DATA'!$B:$B=""RWS"")),"""")
  )
)"),"")</f>
        <v/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customHeight="1" spans="1:27">
      <c r="A1120" s="2"/>
      <c r="B1120" s="15"/>
      <c r="C1120" s="2"/>
      <c r="D1120" s="3"/>
      <c r="E1120" s="16" t="str">
        <f>IFERROR(__xludf.DUMMYFUNCTION("IFERROR(
  TEXTJOIN(CHAR(10),TRUE,FILTER('SUMMARY DATA'!E:E,'SUMMARY DATA'!$A:$A=$A1120,'SUMMARY DATA'!$C:$C=$B1120,'SUMMARY DATA'!$B:$B=""RWS"")),
  IF(
    OR(
      ISNUMBER(SEARCH(""CDM CASH DEPOSIT"",$C1120)),
      ISNUMBER(SEARCH(""CASH DEPOSIT"",$"&amp;"C1120)),
      COUNTIFS('SUMMARY DATA'!$D:$D,$C1120,'SUMMARY DATA'!$B:$B,""RWS"")&lt;&gt;1
    ),
    """",
    IFERROR(TEXTJOIN(CHAR(10),TRUE,FILTER('SUMMARY DATA'!E:E,'SUMMARY DATA'!$D:$D=$C1120,'SUMMARY DATA'!$B:$B=""RWS"")),"""")
  )
)"),"")</f>
        <v/>
      </c>
      <c r="F1120" s="17" t="str">
        <f>IFERROR(__xludf.DUMMYFUNCTION("IFERROR(
  TEXTJOIN(CHAR(10),TRUE,FILTER('SUMMARY DATA'!F:F,'SUMMARY DATA'!$A:$A=$A1120,'SUMMARY DATA'!$C:$C=$B1120,'SUMMARY DATA'!$B:$B=""RWS"")),
  IF(
    OR(
      ISNUMBER(SEARCH(""CDM CASH DEPOSIT"",$C1120)),
      ISNUMBER(SEARCH(""CASH DEPOSIT"",$"&amp;"C1120)),
      COUNTIFS('SUMMARY DATA'!$D:$D,$C1120,'SUMMARY DATA'!$B:$B,""RWS"")&lt;&gt;1
    ),
    """",
    IFERROR(TEXTJOIN(CHAR(10),TRUE,FILTER('SUMMARY DATA'!F:F,'SUMMARY DATA'!$D:$D=$C1120,'SUMMARY DATA'!$B:$B=""RWS"")),"""")
  )
)"),"")</f>
        <v/>
      </c>
      <c r="G1120" s="17" t="str">
        <f>IFERROR(__xludf.DUMMYFUNCTION("IFERROR(
  TEXTJOIN(CHAR(10),TRUE,FILTER('SUMMARY DATA'!G:G,'SUMMARY DATA'!$A:$A=$A1120,'SUMMARY DATA'!$C:$C=$B1120,'SUMMARY DATA'!$B:$B=""RWS"")),
  IF(
    OR(
      ISNUMBER(SEARCH(""CDM CASH DEPOSIT"",$C1120)),
      ISNUMBER(SEARCH(""CASH DEPOSIT"",$"&amp;"C1120)),
      COUNTIFS('SUMMARY DATA'!$D:$D,$C1120,'SUMMARY DATA'!$B:$B,""RWS"")&lt;&gt;1
    ),
    """",
    IFERROR(TEXTJOIN(CHAR(10),TRUE,FILTER('SUMMARY DATA'!G:G,'SUMMARY DATA'!$D:$D=$C1120,'SUMMARY DATA'!$B:$B=""RWS"")),"""")
  )
)"),"")</f>
        <v/>
      </c>
      <c r="H1120" s="18" t="str">
        <f>IFERROR(__xludf.DUMMYFUNCTION("IFERROR(
  TEXTJOIN(CHAR(10),TRUE,FILTER('SUMMARY DATA'!H:H,'SUMMARY DATA'!$A:$A=$A1120,'SUMMARY DATA'!$C:$C=$B1120,'SUMMARY DATA'!$B:$B=""RWS"",'SUMMARY DATA'!$H:$H=$D1120)),
  IF(
    OR(
      ISNUMBER(SEARCH(""CDM CASH DEPOSIT"",$C1120)),
      ISNUMB"&amp;"ER(SEARCH(""CASH DEPOSIT"",$C1120))
    ),
    """",
    IFERROR(TEXTJOIN(CHAR(10),TRUE,FILTER('SUMMARY DATA'!H:H,'SUMMARY DATA'!$D:$D=$C1120,'SUMMARY DATA'!$B:$B=""RWS"",'SUMMARY DATA'!$H:$H=$D1120)),"""")
  )
)"),"")</f>
        <v/>
      </c>
      <c r="I1120" s="18" t="str">
        <f>IFERROR(__xludf.DUMMYFUNCTION("IF(H1120="""","""",
SUM(ARRAYFORMULA(VALUE(SPLIT(H1120,CHAR(10)))))
)"),"")</f>
        <v/>
      </c>
      <c r="J1120" s="17" t="str">
        <f>IFERROR(__xludf.DUMMYFUNCTION("IFERROR(
  TEXTJOIN(CHAR(10),TRUE,FILTER('SUMMARY DATA'!I:I,'SUMMARY DATA'!$A:$A=$A1120,'SUMMARY DATA'!$C:$C=$B1120,'SUMMARY DATA'!$B:$B=""RWS"")),
  IF(
    OR(
      ISNUMBER(SEARCH(""CDM CASH DEPOSIT"",$C1120)),
      ISNUMBER(SEARCH(""CASH DEPOSIT"",$"&amp;"C1120)),
      COUNTIFS('SUMMARY DATA'!$D:$D,$C1120,'SUMMARY DATA'!$B:$B,""RWS"")&lt;&gt;1
    ),
    """",
    IFERROR(TEXTJOIN(CHAR(10),TRUE,FILTER('SUMMARY DATA'!I:I,'SUMMARY DATA'!$D:$D=$C1120,'SUMMARY DATA'!$B:$B=""RWS"")),"""")
  )
)"),"")</f>
        <v/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customHeight="1" spans="1:27">
      <c r="A1121" s="2"/>
      <c r="B1121" s="15"/>
      <c r="C1121" s="2"/>
      <c r="D1121" s="3"/>
      <c r="E1121" s="16" t="str">
        <f>IFERROR(__xludf.DUMMYFUNCTION("IFERROR(
  TEXTJOIN(CHAR(10),TRUE,FILTER('SUMMARY DATA'!E:E,'SUMMARY DATA'!$A:$A=$A1121,'SUMMARY DATA'!$C:$C=$B1121,'SUMMARY DATA'!$B:$B=""RWS"")),
  IF(
    OR(
      ISNUMBER(SEARCH(""CDM CASH DEPOSIT"",$C1121)),
      ISNUMBER(SEARCH(""CASH DEPOSIT"",$"&amp;"C1121)),
      COUNTIFS('SUMMARY DATA'!$D:$D,$C1121,'SUMMARY DATA'!$B:$B,""RWS"")&lt;&gt;1
    ),
    """",
    IFERROR(TEXTJOIN(CHAR(10),TRUE,FILTER('SUMMARY DATA'!E:E,'SUMMARY DATA'!$D:$D=$C1121,'SUMMARY DATA'!$B:$B=""RWS"")),"""")
  )
)"),"")</f>
        <v/>
      </c>
      <c r="F1121" s="17" t="str">
        <f>IFERROR(__xludf.DUMMYFUNCTION("IFERROR(
  TEXTJOIN(CHAR(10),TRUE,FILTER('SUMMARY DATA'!F:F,'SUMMARY DATA'!$A:$A=$A1121,'SUMMARY DATA'!$C:$C=$B1121,'SUMMARY DATA'!$B:$B=""RWS"")),
  IF(
    OR(
      ISNUMBER(SEARCH(""CDM CASH DEPOSIT"",$C1121)),
      ISNUMBER(SEARCH(""CASH DEPOSIT"",$"&amp;"C1121)),
      COUNTIFS('SUMMARY DATA'!$D:$D,$C1121,'SUMMARY DATA'!$B:$B,""RWS"")&lt;&gt;1
    ),
    """",
    IFERROR(TEXTJOIN(CHAR(10),TRUE,FILTER('SUMMARY DATA'!F:F,'SUMMARY DATA'!$D:$D=$C1121,'SUMMARY DATA'!$B:$B=""RWS"")),"""")
  )
)"),"")</f>
        <v/>
      </c>
      <c r="G1121" s="17" t="str">
        <f>IFERROR(__xludf.DUMMYFUNCTION("IFERROR(
  TEXTJOIN(CHAR(10),TRUE,FILTER('SUMMARY DATA'!G:G,'SUMMARY DATA'!$A:$A=$A1121,'SUMMARY DATA'!$C:$C=$B1121,'SUMMARY DATA'!$B:$B=""RWS"")),
  IF(
    OR(
      ISNUMBER(SEARCH(""CDM CASH DEPOSIT"",$C1121)),
      ISNUMBER(SEARCH(""CASH DEPOSIT"",$"&amp;"C1121)),
      COUNTIFS('SUMMARY DATA'!$D:$D,$C1121,'SUMMARY DATA'!$B:$B,""RWS"")&lt;&gt;1
    ),
    """",
    IFERROR(TEXTJOIN(CHAR(10),TRUE,FILTER('SUMMARY DATA'!G:G,'SUMMARY DATA'!$D:$D=$C1121,'SUMMARY DATA'!$B:$B=""RWS"")),"""")
  )
)"),"")</f>
        <v/>
      </c>
      <c r="H1121" s="18" t="str">
        <f>IFERROR(__xludf.DUMMYFUNCTION("IFERROR(
  TEXTJOIN(CHAR(10),TRUE,FILTER('SUMMARY DATA'!H:H,'SUMMARY DATA'!$A:$A=$A1121,'SUMMARY DATA'!$C:$C=$B1121,'SUMMARY DATA'!$B:$B=""RWS"",'SUMMARY DATA'!$H:$H=$D1121)),
  IF(
    OR(
      ISNUMBER(SEARCH(""CDM CASH DEPOSIT"",$C1121)),
      ISNUMB"&amp;"ER(SEARCH(""CASH DEPOSIT"",$C1121))
    ),
    """",
    IFERROR(TEXTJOIN(CHAR(10),TRUE,FILTER('SUMMARY DATA'!H:H,'SUMMARY DATA'!$D:$D=$C1121,'SUMMARY DATA'!$B:$B=""RWS"",'SUMMARY DATA'!$H:$H=$D1121)),"""")
  )
)"),"")</f>
        <v/>
      </c>
      <c r="I1121" s="18" t="str">
        <f>IFERROR(__xludf.DUMMYFUNCTION("IF(H1121="""","""",
SUM(ARRAYFORMULA(VALUE(SPLIT(H1121,CHAR(10)))))
)"),"")</f>
        <v/>
      </c>
      <c r="J1121" s="17" t="str">
        <f>IFERROR(__xludf.DUMMYFUNCTION("IFERROR(
  TEXTJOIN(CHAR(10),TRUE,FILTER('SUMMARY DATA'!I:I,'SUMMARY DATA'!$A:$A=$A1121,'SUMMARY DATA'!$C:$C=$B1121,'SUMMARY DATA'!$B:$B=""RWS"")),
  IF(
    OR(
      ISNUMBER(SEARCH(""CDM CASH DEPOSIT"",$C1121)),
      ISNUMBER(SEARCH(""CASH DEPOSIT"",$"&amp;"C1121)),
      COUNTIFS('SUMMARY DATA'!$D:$D,$C1121,'SUMMARY DATA'!$B:$B,""RWS"")&lt;&gt;1
    ),
    """",
    IFERROR(TEXTJOIN(CHAR(10),TRUE,FILTER('SUMMARY DATA'!I:I,'SUMMARY DATA'!$D:$D=$C1121,'SUMMARY DATA'!$B:$B=""RWS"")),"""")
  )
)"),"")</f>
        <v/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customHeight="1" spans="1:27">
      <c r="A1122" s="2"/>
      <c r="B1122" s="15"/>
      <c r="C1122" s="2"/>
      <c r="D1122" s="3"/>
      <c r="E1122" s="16" t="str">
        <f>IFERROR(__xludf.DUMMYFUNCTION("IFERROR(
  TEXTJOIN(CHAR(10),TRUE,FILTER('SUMMARY DATA'!E:E,'SUMMARY DATA'!$A:$A=$A1122,'SUMMARY DATA'!$C:$C=$B1122,'SUMMARY DATA'!$B:$B=""RWS"")),
  IF(
    OR(
      ISNUMBER(SEARCH(""CDM CASH DEPOSIT"",$C1122)),
      ISNUMBER(SEARCH(""CASH DEPOSIT"",$"&amp;"C1122)),
      COUNTIFS('SUMMARY DATA'!$D:$D,$C1122,'SUMMARY DATA'!$B:$B,""RWS"")&lt;&gt;1
    ),
    """",
    IFERROR(TEXTJOIN(CHAR(10),TRUE,FILTER('SUMMARY DATA'!E:E,'SUMMARY DATA'!$D:$D=$C1122,'SUMMARY DATA'!$B:$B=""RWS"")),"""")
  )
)"),"")</f>
        <v/>
      </c>
      <c r="F1122" s="17" t="str">
        <f>IFERROR(__xludf.DUMMYFUNCTION("IFERROR(
  TEXTJOIN(CHAR(10),TRUE,FILTER('SUMMARY DATA'!F:F,'SUMMARY DATA'!$A:$A=$A1122,'SUMMARY DATA'!$C:$C=$B1122,'SUMMARY DATA'!$B:$B=""RWS"")),
  IF(
    OR(
      ISNUMBER(SEARCH(""CDM CASH DEPOSIT"",$C1122)),
      ISNUMBER(SEARCH(""CASH DEPOSIT"",$"&amp;"C1122)),
      COUNTIFS('SUMMARY DATA'!$D:$D,$C1122,'SUMMARY DATA'!$B:$B,""RWS"")&lt;&gt;1
    ),
    """",
    IFERROR(TEXTJOIN(CHAR(10),TRUE,FILTER('SUMMARY DATA'!F:F,'SUMMARY DATA'!$D:$D=$C1122,'SUMMARY DATA'!$B:$B=""RWS"")),"""")
  )
)"),"")</f>
        <v/>
      </c>
      <c r="G1122" s="17" t="str">
        <f>IFERROR(__xludf.DUMMYFUNCTION("IFERROR(
  TEXTJOIN(CHAR(10),TRUE,FILTER('SUMMARY DATA'!G:G,'SUMMARY DATA'!$A:$A=$A1122,'SUMMARY DATA'!$C:$C=$B1122,'SUMMARY DATA'!$B:$B=""RWS"")),
  IF(
    OR(
      ISNUMBER(SEARCH(""CDM CASH DEPOSIT"",$C1122)),
      ISNUMBER(SEARCH(""CASH DEPOSIT"",$"&amp;"C1122)),
      COUNTIFS('SUMMARY DATA'!$D:$D,$C1122,'SUMMARY DATA'!$B:$B,""RWS"")&lt;&gt;1
    ),
    """",
    IFERROR(TEXTJOIN(CHAR(10),TRUE,FILTER('SUMMARY DATA'!G:G,'SUMMARY DATA'!$D:$D=$C1122,'SUMMARY DATA'!$B:$B=""RWS"")),"""")
  )
)"),"")</f>
        <v/>
      </c>
      <c r="H1122" s="18" t="str">
        <f>IFERROR(__xludf.DUMMYFUNCTION("IFERROR(
  TEXTJOIN(CHAR(10),TRUE,FILTER('SUMMARY DATA'!H:H,'SUMMARY DATA'!$A:$A=$A1122,'SUMMARY DATA'!$C:$C=$B1122,'SUMMARY DATA'!$B:$B=""RWS"",'SUMMARY DATA'!$H:$H=$D1122)),
  IF(
    OR(
      ISNUMBER(SEARCH(""CDM CASH DEPOSIT"",$C1122)),
      ISNUMB"&amp;"ER(SEARCH(""CASH DEPOSIT"",$C1122))
    ),
    """",
    IFERROR(TEXTJOIN(CHAR(10),TRUE,FILTER('SUMMARY DATA'!H:H,'SUMMARY DATA'!$D:$D=$C1122,'SUMMARY DATA'!$B:$B=""RWS"",'SUMMARY DATA'!$H:$H=$D1122)),"""")
  )
)"),"")</f>
        <v/>
      </c>
      <c r="I1122" s="18" t="str">
        <f>IFERROR(__xludf.DUMMYFUNCTION("IF(H1122="""","""",
SUM(ARRAYFORMULA(VALUE(SPLIT(H1122,CHAR(10)))))
)"),"")</f>
        <v/>
      </c>
      <c r="J1122" s="17" t="str">
        <f>IFERROR(__xludf.DUMMYFUNCTION("IFERROR(
  TEXTJOIN(CHAR(10),TRUE,FILTER('SUMMARY DATA'!I:I,'SUMMARY DATA'!$A:$A=$A1122,'SUMMARY DATA'!$C:$C=$B1122,'SUMMARY DATA'!$B:$B=""RWS"")),
  IF(
    OR(
      ISNUMBER(SEARCH(""CDM CASH DEPOSIT"",$C1122)),
      ISNUMBER(SEARCH(""CASH DEPOSIT"",$"&amp;"C1122)),
      COUNTIFS('SUMMARY DATA'!$D:$D,$C1122,'SUMMARY DATA'!$B:$B,""RWS"")&lt;&gt;1
    ),
    """",
    IFERROR(TEXTJOIN(CHAR(10),TRUE,FILTER('SUMMARY DATA'!I:I,'SUMMARY DATA'!$D:$D=$C1122,'SUMMARY DATA'!$B:$B=""RWS"")),"""")
  )
)"),"")</f>
        <v/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customHeight="1" spans="1:27">
      <c r="A1123" s="2"/>
      <c r="B1123" s="15"/>
      <c r="C1123" s="2"/>
      <c r="D1123" s="3"/>
      <c r="E1123" s="16" t="str">
        <f>IFERROR(__xludf.DUMMYFUNCTION("IFERROR(
  TEXTJOIN(CHAR(10),TRUE,FILTER('SUMMARY DATA'!E:E,'SUMMARY DATA'!$A:$A=$A1123,'SUMMARY DATA'!$C:$C=$B1123,'SUMMARY DATA'!$B:$B=""RWS"")),
  IF(
    OR(
      ISNUMBER(SEARCH(""CDM CASH DEPOSIT"",$C1123)),
      ISNUMBER(SEARCH(""CASH DEPOSIT"",$"&amp;"C1123)),
      COUNTIFS('SUMMARY DATA'!$D:$D,$C1123,'SUMMARY DATA'!$B:$B,""RWS"")&lt;&gt;1
    ),
    """",
    IFERROR(TEXTJOIN(CHAR(10),TRUE,FILTER('SUMMARY DATA'!E:E,'SUMMARY DATA'!$D:$D=$C1123,'SUMMARY DATA'!$B:$B=""RWS"")),"""")
  )
)"),"")</f>
        <v/>
      </c>
      <c r="F1123" s="17" t="str">
        <f>IFERROR(__xludf.DUMMYFUNCTION("IFERROR(
  TEXTJOIN(CHAR(10),TRUE,FILTER('SUMMARY DATA'!F:F,'SUMMARY DATA'!$A:$A=$A1123,'SUMMARY DATA'!$C:$C=$B1123,'SUMMARY DATA'!$B:$B=""RWS"")),
  IF(
    OR(
      ISNUMBER(SEARCH(""CDM CASH DEPOSIT"",$C1123)),
      ISNUMBER(SEARCH(""CASH DEPOSIT"",$"&amp;"C1123)),
      COUNTIFS('SUMMARY DATA'!$D:$D,$C1123,'SUMMARY DATA'!$B:$B,""RWS"")&lt;&gt;1
    ),
    """",
    IFERROR(TEXTJOIN(CHAR(10),TRUE,FILTER('SUMMARY DATA'!F:F,'SUMMARY DATA'!$D:$D=$C1123,'SUMMARY DATA'!$B:$B=""RWS"")),"""")
  )
)"),"")</f>
        <v/>
      </c>
      <c r="G1123" s="17" t="str">
        <f>IFERROR(__xludf.DUMMYFUNCTION("IFERROR(
  TEXTJOIN(CHAR(10),TRUE,FILTER('SUMMARY DATA'!G:G,'SUMMARY DATA'!$A:$A=$A1123,'SUMMARY DATA'!$C:$C=$B1123,'SUMMARY DATA'!$B:$B=""RWS"")),
  IF(
    OR(
      ISNUMBER(SEARCH(""CDM CASH DEPOSIT"",$C1123)),
      ISNUMBER(SEARCH(""CASH DEPOSIT"",$"&amp;"C1123)),
      COUNTIFS('SUMMARY DATA'!$D:$D,$C1123,'SUMMARY DATA'!$B:$B,""RWS"")&lt;&gt;1
    ),
    """",
    IFERROR(TEXTJOIN(CHAR(10),TRUE,FILTER('SUMMARY DATA'!G:G,'SUMMARY DATA'!$D:$D=$C1123,'SUMMARY DATA'!$B:$B=""RWS"")),"""")
  )
)"),"")</f>
        <v/>
      </c>
      <c r="H1123" s="18" t="str">
        <f>IFERROR(__xludf.DUMMYFUNCTION("IFERROR(
  TEXTJOIN(CHAR(10),TRUE,FILTER('SUMMARY DATA'!H:H,'SUMMARY DATA'!$A:$A=$A1123,'SUMMARY DATA'!$C:$C=$B1123,'SUMMARY DATA'!$B:$B=""RWS"",'SUMMARY DATA'!$H:$H=$D1123)),
  IF(
    OR(
      ISNUMBER(SEARCH(""CDM CASH DEPOSIT"",$C1123)),
      ISNUMB"&amp;"ER(SEARCH(""CASH DEPOSIT"",$C1123))
    ),
    """",
    IFERROR(TEXTJOIN(CHAR(10),TRUE,FILTER('SUMMARY DATA'!H:H,'SUMMARY DATA'!$D:$D=$C1123,'SUMMARY DATA'!$B:$B=""RWS"",'SUMMARY DATA'!$H:$H=$D1123)),"""")
  )
)"),"")</f>
        <v/>
      </c>
      <c r="I1123" s="18" t="str">
        <f>IFERROR(__xludf.DUMMYFUNCTION("IF(H1123="""","""",
SUM(ARRAYFORMULA(VALUE(SPLIT(H1123,CHAR(10)))))
)"),"")</f>
        <v/>
      </c>
      <c r="J1123" s="17" t="str">
        <f>IFERROR(__xludf.DUMMYFUNCTION("IFERROR(
  TEXTJOIN(CHAR(10),TRUE,FILTER('SUMMARY DATA'!I:I,'SUMMARY DATA'!$A:$A=$A1123,'SUMMARY DATA'!$C:$C=$B1123,'SUMMARY DATA'!$B:$B=""RWS"")),
  IF(
    OR(
      ISNUMBER(SEARCH(""CDM CASH DEPOSIT"",$C1123)),
      ISNUMBER(SEARCH(""CASH DEPOSIT"",$"&amp;"C1123)),
      COUNTIFS('SUMMARY DATA'!$D:$D,$C1123,'SUMMARY DATA'!$B:$B,""RWS"")&lt;&gt;1
    ),
    """",
    IFERROR(TEXTJOIN(CHAR(10),TRUE,FILTER('SUMMARY DATA'!I:I,'SUMMARY DATA'!$D:$D=$C1123,'SUMMARY DATA'!$B:$B=""RWS"")),"""")
  )
)"),"")</f>
        <v/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customHeight="1" spans="1:27">
      <c r="A1124" s="2"/>
      <c r="B1124" s="15"/>
      <c r="C1124" s="2"/>
      <c r="D1124" s="3"/>
      <c r="E1124" s="16" t="str">
        <f>IFERROR(__xludf.DUMMYFUNCTION("IFERROR(
  TEXTJOIN(CHAR(10),TRUE,FILTER('SUMMARY DATA'!E:E,'SUMMARY DATA'!$A:$A=$A1124,'SUMMARY DATA'!$C:$C=$B1124,'SUMMARY DATA'!$B:$B=""RWS"")),
  IF(
    OR(
      ISNUMBER(SEARCH(""CDM CASH DEPOSIT"",$C1124)),
      ISNUMBER(SEARCH(""CASH DEPOSIT"",$"&amp;"C1124)),
      COUNTIFS('SUMMARY DATA'!$D:$D,$C1124,'SUMMARY DATA'!$B:$B,""RWS"")&lt;&gt;1
    ),
    """",
    IFERROR(TEXTJOIN(CHAR(10),TRUE,FILTER('SUMMARY DATA'!E:E,'SUMMARY DATA'!$D:$D=$C1124,'SUMMARY DATA'!$B:$B=""RWS"")),"""")
  )
)"),"")</f>
        <v/>
      </c>
      <c r="F1124" s="17" t="str">
        <f>IFERROR(__xludf.DUMMYFUNCTION("IFERROR(
  TEXTJOIN(CHAR(10),TRUE,FILTER('SUMMARY DATA'!F:F,'SUMMARY DATA'!$A:$A=$A1124,'SUMMARY DATA'!$C:$C=$B1124,'SUMMARY DATA'!$B:$B=""RWS"")),
  IF(
    OR(
      ISNUMBER(SEARCH(""CDM CASH DEPOSIT"",$C1124)),
      ISNUMBER(SEARCH(""CASH DEPOSIT"",$"&amp;"C1124)),
      COUNTIFS('SUMMARY DATA'!$D:$D,$C1124,'SUMMARY DATA'!$B:$B,""RWS"")&lt;&gt;1
    ),
    """",
    IFERROR(TEXTJOIN(CHAR(10),TRUE,FILTER('SUMMARY DATA'!F:F,'SUMMARY DATA'!$D:$D=$C1124,'SUMMARY DATA'!$B:$B=""RWS"")),"""")
  )
)"),"")</f>
        <v/>
      </c>
      <c r="G1124" s="17" t="str">
        <f>IFERROR(__xludf.DUMMYFUNCTION("IFERROR(
  TEXTJOIN(CHAR(10),TRUE,FILTER('SUMMARY DATA'!G:G,'SUMMARY DATA'!$A:$A=$A1124,'SUMMARY DATA'!$C:$C=$B1124,'SUMMARY DATA'!$B:$B=""RWS"")),
  IF(
    OR(
      ISNUMBER(SEARCH(""CDM CASH DEPOSIT"",$C1124)),
      ISNUMBER(SEARCH(""CASH DEPOSIT"",$"&amp;"C1124)),
      COUNTIFS('SUMMARY DATA'!$D:$D,$C1124,'SUMMARY DATA'!$B:$B,""RWS"")&lt;&gt;1
    ),
    """",
    IFERROR(TEXTJOIN(CHAR(10),TRUE,FILTER('SUMMARY DATA'!G:G,'SUMMARY DATA'!$D:$D=$C1124,'SUMMARY DATA'!$B:$B=""RWS"")),"""")
  )
)"),"")</f>
        <v/>
      </c>
      <c r="H1124" s="18" t="str">
        <f>IFERROR(__xludf.DUMMYFUNCTION("IFERROR(
  TEXTJOIN(CHAR(10),TRUE,FILTER('SUMMARY DATA'!H:H,'SUMMARY DATA'!$A:$A=$A1124,'SUMMARY DATA'!$C:$C=$B1124,'SUMMARY DATA'!$B:$B=""RWS"",'SUMMARY DATA'!$H:$H=$D1124)),
  IF(
    OR(
      ISNUMBER(SEARCH(""CDM CASH DEPOSIT"",$C1124)),
      ISNUMB"&amp;"ER(SEARCH(""CASH DEPOSIT"",$C1124))
    ),
    """",
    IFERROR(TEXTJOIN(CHAR(10),TRUE,FILTER('SUMMARY DATA'!H:H,'SUMMARY DATA'!$D:$D=$C1124,'SUMMARY DATA'!$B:$B=""RWS"",'SUMMARY DATA'!$H:$H=$D1124)),"""")
  )
)"),"")</f>
        <v/>
      </c>
      <c r="I1124" s="18" t="str">
        <f>IFERROR(__xludf.DUMMYFUNCTION("IF(H1124="""","""",
SUM(ARRAYFORMULA(VALUE(SPLIT(H1124,CHAR(10)))))
)"),"")</f>
        <v/>
      </c>
      <c r="J1124" s="17" t="str">
        <f>IFERROR(__xludf.DUMMYFUNCTION("IFERROR(
  TEXTJOIN(CHAR(10),TRUE,FILTER('SUMMARY DATA'!I:I,'SUMMARY DATA'!$A:$A=$A1124,'SUMMARY DATA'!$C:$C=$B1124,'SUMMARY DATA'!$B:$B=""RWS"")),
  IF(
    OR(
      ISNUMBER(SEARCH(""CDM CASH DEPOSIT"",$C1124)),
      ISNUMBER(SEARCH(""CASH DEPOSIT"",$"&amp;"C1124)),
      COUNTIFS('SUMMARY DATA'!$D:$D,$C1124,'SUMMARY DATA'!$B:$B,""RWS"")&lt;&gt;1
    ),
    """",
    IFERROR(TEXTJOIN(CHAR(10),TRUE,FILTER('SUMMARY DATA'!I:I,'SUMMARY DATA'!$D:$D=$C1124,'SUMMARY DATA'!$B:$B=""RWS"")),"""")
  )
)"),"")</f>
        <v/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customHeight="1" spans="1:27">
      <c r="A1125" s="2"/>
      <c r="B1125" s="15"/>
      <c r="C1125" s="2"/>
      <c r="D1125" s="3"/>
      <c r="E1125" s="16" t="str">
        <f>IFERROR(__xludf.DUMMYFUNCTION("IFERROR(
  TEXTJOIN(CHAR(10),TRUE,FILTER('SUMMARY DATA'!E:E,'SUMMARY DATA'!$A:$A=$A1125,'SUMMARY DATA'!$C:$C=$B1125,'SUMMARY DATA'!$B:$B=""RWS"")),
  IF(
    OR(
      ISNUMBER(SEARCH(""CDM CASH DEPOSIT"",$C1125)),
      ISNUMBER(SEARCH(""CASH DEPOSIT"",$"&amp;"C1125)),
      COUNTIFS('SUMMARY DATA'!$D:$D,$C1125,'SUMMARY DATA'!$B:$B,""RWS"")&lt;&gt;1
    ),
    """",
    IFERROR(TEXTJOIN(CHAR(10),TRUE,FILTER('SUMMARY DATA'!E:E,'SUMMARY DATA'!$D:$D=$C1125,'SUMMARY DATA'!$B:$B=""RWS"")),"""")
  )
)"),"")</f>
        <v/>
      </c>
      <c r="F1125" s="17" t="str">
        <f>IFERROR(__xludf.DUMMYFUNCTION("IFERROR(
  TEXTJOIN(CHAR(10),TRUE,FILTER('SUMMARY DATA'!F:F,'SUMMARY DATA'!$A:$A=$A1125,'SUMMARY DATA'!$C:$C=$B1125,'SUMMARY DATA'!$B:$B=""RWS"")),
  IF(
    OR(
      ISNUMBER(SEARCH(""CDM CASH DEPOSIT"",$C1125)),
      ISNUMBER(SEARCH(""CASH DEPOSIT"",$"&amp;"C1125)),
      COUNTIFS('SUMMARY DATA'!$D:$D,$C1125,'SUMMARY DATA'!$B:$B,""RWS"")&lt;&gt;1
    ),
    """",
    IFERROR(TEXTJOIN(CHAR(10),TRUE,FILTER('SUMMARY DATA'!F:F,'SUMMARY DATA'!$D:$D=$C1125,'SUMMARY DATA'!$B:$B=""RWS"")),"""")
  )
)"),"")</f>
        <v/>
      </c>
      <c r="G1125" s="17" t="str">
        <f>IFERROR(__xludf.DUMMYFUNCTION("IFERROR(
  TEXTJOIN(CHAR(10),TRUE,FILTER('SUMMARY DATA'!G:G,'SUMMARY DATA'!$A:$A=$A1125,'SUMMARY DATA'!$C:$C=$B1125,'SUMMARY DATA'!$B:$B=""RWS"")),
  IF(
    OR(
      ISNUMBER(SEARCH(""CDM CASH DEPOSIT"",$C1125)),
      ISNUMBER(SEARCH(""CASH DEPOSIT"",$"&amp;"C1125)),
      COUNTIFS('SUMMARY DATA'!$D:$D,$C1125,'SUMMARY DATA'!$B:$B,""RWS"")&lt;&gt;1
    ),
    """",
    IFERROR(TEXTJOIN(CHAR(10),TRUE,FILTER('SUMMARY DATA'!G:G,'SUMMARY DATA'!$D:$D=$C1125,'SUMMARY DATA'!$B:$B=""RWS"")),"""")
  )
)"),"")</f>
        <v/>
      </c>
      <c r="H1125" s="18" t="str">
        <f>IFERROR(__xludf.DUMMYFUNCTION("IFERROR(
  TEXTJOIN(CHAR(10),TRUE,FILTER('SUMMARY DATA'!H:H,'SUMMARY DATA'!$A:$A=$A1125,'SUMMARY DATA'!$C:$C=$B1125,'SUMMARY DATA'!$B:$B=""RWS"",'SUMMARY DATA'!$H:$H=$D1125)),
  IF(
    OR(
      ISNUMBER(SEARCH(""CDM CASH DEPOSIT"",$C1125)),
      ISNUMB"&amp;"ER(SEARCH(""CASH DEPOSIT"",$C1125))
    ),
    """",
    IFERROR(TEXTJOIN(CHAR(10),TRUE,FILTER('SUMMARY DATA'!H:H,'SUMMARY DATA'!$D:$D=$C1125,'SUMMARY DATA'!$B:$B=""RWS"",'SUMMARY DATA'!$H:$H=$D1125)),"""")
  )
)"),"")</f>
        <v/>
      </c>
      <c r="I1125" s="18" t="str">
        <f>IFERROR(__xludf.DUMMYFUNCTION("IF(H1125="""","""",
SUM(ARRAYFORMULA(VALUE(SPLIT(H1125,CHAR(10)))))
)"),"")</f>
        <v/>
      </c>
      <c r="J1125" s="17" t="str">
        <f>IFERROR(__xludf.DUMMYFUNCTION("IFERROR(
  TEXTJOIN(CHAR(10),TRUE,FILTER('SUMMARY DATA'!I:I,'SUMMARY DATA'!$A:$A=$A1125,'SUMMARY DATA'!$C:$C=$B1125,'SUMMARY DATA'!$B:$B=""RWS"")),
  IF(
    OR(
      ISNUMBER(SEARCH(""CDM CASH DEPOSIT"",$C1125)),
      ISNUMBER(SEARCH(""CASH DEPOSIT"",$"&amp;"C1125)),
      COUNTIFS('SUMMARY DATA'!$D:$D,$C1125,'SUMMARY DATA'!$B:$B,""RWS"")&lt;&gt;1
    ),
    """",
    IFERROR(TEXTJOIN(CHAR(10),TRUE,FILTER('SUMMARY DATA'!I:I,'SUMMARY DATA'!$D:$D=$C1125,'SUMMARY DATA'!$B:$B=""RWS"")),"""")
  )
)"),"")</f>
        <v/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customHeight="1" spans="1:27">
      <c r="A1126" s="2"/>
      <c r="B1126" s="15"/>
      <c r="C1126" s="2"/>
      <c r="D1126" s="3"/>
      <c r="E1126" s="16" t="str">
        <f>IFERROR(__xludf.DUMMYFUNCTION("IFERROR(
  TEXTJOIN(CHAR(10),TRUE,FILTER('SUMMARY DATA'!E:E,'SUMMARY DATA'!$A:$A=$A1126,'SUMMARY DATA'!$C:$C=$B1126,'SUMMARY DATA'!$B:$B=""RWS"")),
  IF(
    OR(
      ISNUMBER(SEARCH(""CDM CASH DEPOSIT"",$C1126)),
      ISNUMBER(SEARCH(""CASH DEPOSIT"",$"&amp;"C1126)),
      COUNTIFS('SUMMARY DATA'!$D:$D,$C1126,'SUMMARY DATA'!$B:$B,""RWS"")&lt;&gt;1
    ),
    """",
    IFERROR(TEXTJOIN(CHAR(10),TRUE,FILTER('SUMMARY DATA'!E:E,'SUMMARY DATA'!$D:$D=$C1126,'SUMMARY DATA'!$B:$B=""RWS"")),"""")
  )
)"),"")</f>
        <v/>
      </c>
      <c r="F1126" s="17" t="str">
        <f>IFERROR(__xludf.DUMMYFUNCTION("IFERROR(
  TEXTJOIN(CHAR(10),TRUE,FILTER('SUMMARY DATA'!F:F,'SUMMARY DATA'!$A:$A=$A1126,'SUMMARY DATA'!$C:$C=$B1126,'SUMMARY DATA'!$B:$B=""RWS"")),
  IF(
    OR(
      ISNUMBER(SEARCH(""CDM CASH DEPOSIT"",$C1126)),
      ISNUMBER(SEARCH(""CASH DEPOSIT"",$"&amp;"C1126)),
      COUNTIFS('SUMMARY DATA'!$D:$D,$C1126,'SUMMARY DATA'!$B:$B,""RWS"")&lt;&gt;1
    ),
    """",
    IFERROR(TEXTJOIN(CHAR(10),TRUE,FILTER('SUMMARY DATA'!F:F,'SUMMARY DATA'!$D:$D=$C1126,'SUMMARY DATA'!$B:$B=""RWS"")),"""")
  )
)"),"")</f>
        <v/>
      </c>
      <c r="G1126" s="17" t="str">
        <f>IFERROR(__xludf.DUMMYFUNCTION("IFERROR(
  TEXTJOIN(CHAR(10),TRUE,FILTER('SUMMARY DATA'!G:G,'SUMMARY DATA'!$A:$A=$A1126,'SUMMARY DATA'!$C:$C=$B1126,'SUMMARY DATA'!$B:$B=""RWS"")),
  IF(
    OR(
      ISNUMBER(SEARCH(""CDM CASH DEPOSIT"",$C1126)),
      ISNUMBER(SEARCH(""CASH DEPOSIT"",$"&amp;"C1126)),
      COUNTIFS('SUMMARY DATA'!$D:$D,$C1126,'SUMMARY DATA'!$B:$B,""RWS"")&lt;&gt;1
    ),
    """",
    IFERROR(TEXTJOIN(CHAR(10),TRUE,FILTER('SUMMARY DATA'!G:G,'SUMMARY DATA'!$D:$D=$C1126,'SUMMARY DATA'!$B:$B=""RWS"")),"""")
  )
)"),"")</f>
        <v/>
      </c>
      <c r="H1126" s="18" t="str">
        <f>IFERROR(__xludf.DUMMYFUNCTION("IFERROR(
  TEXTJOIN(CHAR(10),TRUE,FILTER('SUMMARY DATA'!H:H,'SUMMARY DATA'!$A:$A=$A1126,'SUMMARY DATA'!$C:$C=$B1126,'SUMMARY DATA'!$B:$B=""RWS"",'SUMMARY DATA'!$H:$H=$D1126)),
  IF(
    OR(
      ISNUMBER(SEARCH(""CDM CASH DEPOSIT"",$C1126)),
      ISNUMB"&amp;"ER(SEARCH(""CASH DEPOSIT"",$C1126))
    ),
    """",
    IFERROR(TEXTJOIN(CHAR(10),TRUE,FILTER('SUMMARY DATA'!H:H,'SUMMARY DATA'!$D:$D=$C1126,'SUMMARY DATA'!$B:$B=""RWS"",'SUMMARY DATA'!$H:$H=$D1126)),"""")
  )
)"),"")</f>
        <v/>
      </c>
      <c r="I1126" s="18" t="str">
        <f>IFERROR(__xludf.DUMMYFUNCTION("IF(H1126="""","""",
SUM(ARRAYFORMULA(VALUE(SPLIT(H1126,CHAR(10)))))
)"),"")</f>
        <v/>
      </c>
      <c r="J1126" s="17" t="str">
        <f>IFERROR(__xludf.DUMMYFUNCTION("IFERROR(
  TEXTJOIN(CHAR(10),TRUE,FILTER('SUMMARY DATA'!I:I,'SUMMARY DATA'!$A:$A=$A1126,'SUMMARY DATA'!$C:$C=$B1126,'SUMMARY DATA'!$B:$B=""RWS"")),
  IF(
    OR(
      ISNUMBER(SEARCH(""CDM CASH DEPOSIT"",$C1126)),
      ISNUMBER(SEARCH(""CASH DEPOSIT"",$"&amp;"C1126)),
      COUNTIFS('SUMMARY DATA'!$D:$D,$C1126,'SUMMARY DATA'!$B:$B,""RWS"")&lt;&gt;1
    ),
    """",
    IFERROR(TEXTJOIN(CHAR(10),TRUE,FILTER('SUMMARY DATA'!I:I,'SUMMARY DATA'!$D:$D=$C1126,'SUMMARY DATA'!$B:$B=""RWS"")),"""")
  )
)"),"")</f>
        <v/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customHeight="1" spans="1:27">
      <c r="A1127" s="2"/>
      <c r="B1127" s="15"/>
      <c r="C1127" s="2"/>
      <c r="D1127" s="3"/>
      <c r="E1127" s="16" t="str">
        <f>IFERROR(__xludf.DUMMYFUNCTION("IFERROR(
  TEXTJOIN(CHAR(10),TRUE,FILTER('SUMMARY DATA'!E:E,'SUMMARY DATA'!$A:$A=$A1127,'SUMMARY DATA'!$C:$C=$B1127,'SUMMARY DATA'!$B:$B=""RWS"")),
  IF(
    OR(
      ISNUMBER(SEARCH(""CDM CASH DEPOSIT"",$C1127)),
      ISNUMBER(SEARCH(""CASH DEPOSIT"",$"&amp;"C1127)),
      COUNTIFS('SUMMARY DATA'!$D:$D,$C1127,'SUMMARY DATA'!$B:$B,""RWS"")&lt;&gt;1
    ),
    """",
    IFERROR(TEXTJOIN(CHAR(10),TRUE,FILTER('SUMMARY DATA'!E:E,'SUMMARY DATA'!$D:$D=$C1127,'SUMMARY DATA'!$B:$B=""RWS"")),"""")
  )
)"),"")</f>
        <v/>
      </c>
      <c r="F1127" s="17" t="str">
        <f>IFERROR(__xludf.DUMMYFUNCTION("IFERROR(
  TEXTJOIN(CHAR(10),TRUE,FILTER('SUMMARY DATA'!F:F,'SUMMARY DATA'!$A:$A=$A1127,'SUMMARY DATA'!$C:$C=$B1127,'SUMMARY DATA'!$B:$B=""RWS"")),
  IF(
    OR(
      ISNUMBER(SEARCH(""CDM CASH DEPOSIT"",$C1127)),
      ISNUMBER(SEARCH(""CASH DEPOSIT"",$"&amp;"C1127)),
      COUNTIFS('SUMMARY DATA'!$D:$D,$C1127,'SUMMARY DATA'!$B:$B,""RWS"")&lt;&gt;1
    ),
    """",
    IFERROR(TEXTJOIN(CHAR(10),TRUE,FILTER('SUMMARY DATA'!F:F,'SUMMARY DATA'!$D:$D=$C1127,'SUMMARY DATA'!$B:$B=""RWS"")),"""")
  )
)"),"")</f>
        <v/>
      </c>
      <c r="G1127" s="17" t="str">
        <f>IFERROR(__xludf.DUMMYFUNCTION("IFERROR(
  TEXTJOIN(CHAR(10),TRUE,FILTER('SUMMARY DATA'!G:G,'SUMMARY DATA'!$A:$A=$A1127,'SUMMARY DATA'!$C:$C=$B1127,'SUMMARY DATA'!$B:$B=""RWS"")),
  IF(
    OR(
      ISNUMBER(SEARCH(""CDM CASH DEPOSIT"",$C1127)),
      ISNUMBER(SEARCH(""CASH DEPOSIT"",$"&amp;"C1127)),
      COUNTIFS('SUMMARY DATA'!$D:$D,$C1127,'SUMMARY DATA'!$B:$B,""RWS"")&lt;&gt;1
    ),
    """",
    IFERROR(TEXTJOIN(CHAR(10),TRUE,FILTER('SUMMARY DATA'!G:G,'SUMMARY DATA'!$D:$D=$C1127,'SUMMARY DATA'!$B:$B=""RWS"")),"""")
  )
)"),"")</f>
        <v/>
      </c>
      <c r="H1127" s="18" t="str">
        <f>IFERROR(__xludf.DUMMYFUNCTION("IFERROR(
  TEXTJOIN(CHAR(10),TRUE,FILTER('SUMMARY DATA'!H:H,'SUMMARY DATA'!$A:$A=$A1127,'SUMMARY DATA'!$C:$C=$B1127,'SUMMARY DATA'!$B:$B=""RWS"",'SUMMARY DATA'!$H:$H=$D1127)),
  IF(
    OR(
      ISNUMBER(SEARCH(""CDM CASH DEPOSIT"",$C1127)),
      ISNUMB"&amp;"ER(SEARCH(""CASH DEPOSIT"",$C1127))
    ),
    """",
    IFERROR(TEXTJOIN(CHAR(10),TRUE,FILTER('SUMMARY DATA'!H:H,'SUMMARY DATA'!$D:$D=$C1127,'SUMMARY DATA'!$B:$B=""RWS"",'SUMMARY DATA'!$H:$H=$D1127)),"""")
  )
)"),"")</f>
        <v/>
      </c>
      <c r="I1127" s="18" t="str">
        <f>IFERROR(__xludf.DUMMYFUNCTION("IF(H1127="""","""",
SUM(ARRAYFORMULA(VALUE(SPLIT(H1127,CHAR(10)))))
)"),"")</f>
        <v/>
      </c>
      <c r="J1127" s="17" t="str">
        <f>IFERROR(__xludf.DUMMYFUNCTION("IFERROR(
  TEXTJOIN(CHAR(10),TRUE,FILTER('SUMMARY DATA'!I:I,'SUMMARY DATA'!$A:$A=$A1127,'SUMMARY DATA'!$C:$C=$B1127,'SUMMARY DATA'!$B:$B=""RWS"")),
  IF(
    OR(
      ISNUMBER(SEARCH(""CDM CASH DEPOSIT"",$C1127)),
      ISNUMBER(SEARCH(""CASH DEPOSIT"",$"&amp;"C1127)),
      COUNTIFS('SUMMARY DATA'!$D:$D,$C1127,'SUMMARY DATA'!$B:$B,""RWS"")&lt;&gt;1
    ),
    """",
    IFERROR(TEXTJOIN(CHAR(10),TRUE,FILTER('SUMMARY DATA'!I:I,'SUMMARY DATA'!$D:$D=$C1127,'SUMMARY DATA'!$B:$B=""RWS"")),"""")
  )
)"),"")</f>
        <v/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customHeight="1" spans="1:27">
      <c r="A1128" s="2"/>
      <c r="B1128" s="15"/>
      <c r="C1128" s="2"/>
      <c r="D1128" s="3"/>
      <c r="E1128" s="16" t="str">
        <f>IFERROR(__xludf.DUMMYFUNCTION("IFERROR(
  TEXTJOIN(CHAR(10),TRUE,FILTER('SUMMARY DATA'!E:E,'SUMMARY DATA'!$A:$A=$A1128,'SUMMARY DATA'!$C:$C=$B1128,'SUMMARY DATA'!$B:$B=""RWS"")),
  IF(
    OR(
      ISNUMBER(SEARCH(""CDM CASH DEPOSIT"",$C1128)),
      ISNUMBER(SEARCH(""CASH DEPOSIT"",$"&amp;"C1128)),
      COUNTIFS('SUMMARY DATA'!$D:$D,$C1128,'SUMMARY DATA'!$B:$B,""RWS"")&lt;&gt;1
    ),
    """",
    IFERROR(TEXTJOIN(CHAR(10),TRUE,FILTER('SUMMARY DATA'!E:E,'SUMMARY DATA'!$D:$D=$C1128,'SUMMARY DATA'!$B:$B=""RWS"")),"""")
  )
)"),"")</f>
        <v/>
      </c>
      <c r="F1128" s="17" t="str">
        <f>IFERROR(__xludf.DUMMYFUNCTION("IFERROR(
  TEXTJOIN(CHAR(10),TRUE,FILTER('SUMMARY DATA'!F:F,'SUMMARY DATA'!$A:$A=$A1128,'SUMMARY DATA'!$C:$C=$B1128,'SUMMARY DATA'!$B:$B=""RWS"")),
  IF(
    OR(
      ISNUMBER(SEARCH(""CDM CASH DEPOSIT"",$C1128)),
      ISNUMBER(SEARCH(""CASH DEPOSIT"",$"&amp;"C1128)),
      COUNTIFS('SUMMARY DATA'!$D:$D,$C1128,'SUMMARY DATA'!$B:$B,""RWS"")&lt;&gt;1
    ),
    """",
    IFERROR(TEXTJOIN(CHAR(10),TRUE,FILTER('SUMMARY DATA'!F:F,'SUMMARY DATA'!$D:$D=$C1128,'SUMMARY DATA'!$B:$B=""RWS"")),"""")
  )
)"),"")</f>
        <v/>
      </c>
      <c r="G1128" s="17" t="str">
        <f>IFERROR(__xludf.DUMMYFUNCTION("IFERROR(
  TEXTJOIN(CHAR(10),TRUE,FILTER('SUMMARY DATA'!G:G,'SUMMARY DATA'!$A:$A=$A1128,'SUMMARY DATA'!$C:$C=$B1128,'SUMMARY DATA'!$B:$B=""RWS"")),
  IF(
    OR(
      ISNUMBER(SEARCH(""CDM CASH DEPOSIT"",$C1128)),
      ISNUMBER(SEARCH(""CASH DEPOSIT"",$"&amp;"C1128)),
      COUNTIFS('SUMMARY DATA'!$D:$D,$C1128,'SUMMARY DATA'!$B:$B,""RWS"")&lt;&gt;1
    ),
    """",
    IFERROR(TEXTJOIN(CHAR(10),TRUE,FILTER('SUMMARY DATA'!G:G,'SUMMARY DATA'!$D:$D=$C1128,'SUMMARY DATA'!$B:$B=""RWS"")),"""")
  )
)"),"")</f>
        <v/>
      </c>
      <c r="H1128" s="18" t="str">
        <f>IFERROR(__xludf.DUMMYFUNCTION("IFERROR(
  TEXTJOIN(CHAR(10),TRUE,FILTER('SUMMARY DATA'!H:H,'SUMMARY DATA'!$A:$A=$A1128,'SUMMARY DATA'!$C:$C=$B1128,'SUMMARY DATA'!$B:$B=""RWS"",'SUMMARY DATA'!$H:$H=$D1128)),
  IF(
    OR(
      ISNUMBER(SEARCH(""CDM CASH DEPOSIT"",$C1128)),
      ISNUMB"&amp;"ER(SEARCH(""CASH DEPOSIT"",$C1128))
    ),
    """",
    IFERROR(TEXTJOIN(CHAR(10),TRUE,FILTER('SUMMARY DATA'!H:H,'SUMMARY DATA'!$D:$D=$C1128,'SUMMARY DATA'!$B:$B=""RWS"",'SUMMARY DATA'!$H:$H=$D1128)),"""")
  )
)"),"")</f>
        <v/>
      </c>
      <c r="I1128" s="18" t="str">
        <f>IFERROR(__xludf.DUMMYFUNCTION("IF(H1128="""","""",
SUM(ARRAYFORMULA(VALUE(SPLIT(H1128,CHAR(10)))))
)"),"")</f>
        <v/>
      </c>
      <c r="J1128" s="17" t="str">
        <f>IFERROR(__xludf.DUMMYFUNCTION("IFERROR(
  TEXTJOIN(CHAR(10),TRUE,FILTER('SUMMARY DATA'!I:I,'SUMMARY DATA'!$A:$A=$A1128,'SUMMARY DATA'!$C:$C=$B1128,'SUMMARY DATA'!$B:$B=""RWS"")),
  IF(
    OR(
      ISNUMBER(SEARCH(""CDM CASH DEPOSIT"",$C1128)),
      ISNUMBER(SEARCH(""CASH DEPOSIT"",$"&amp;"C1128)),
      COUNTIFS('SUMMARY DATA'!$D:$D,$C1128,'SUMMARY DATA'!$B:$B,""RWS"")&lt;&gt;1
    ),
    """",
    IFERROR(TEXTJOIN(CHAR(10),TRUE,FILTER('SUMMARY DATA'!I:I,'SUMMARY DATA'!$D:$D=$C1128,'SUMMARY DATA'!$B:$B=""RWS"")),"""")
  )
)"),"")</f>
        <v/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customHeight="1" spans="1:27">
      <c r="A1129" s="2"/>
      <c r="B1129" s="15"/>
      <c r="C1129" s="2"/>
      <c r="D1129" s="3"/>
      <c r="E1129" s="16" t="str">
        <f>IFERROR(__xludf.DUMMYFUNCTION("IFERROR(
  TEXTJOIN(CHAR(10),TRUE,FILTER('SUMMARY DATA'!E:E,'SUMMARY DATA'!$A:$A=$A1129,'SUMMARY DATA'!$C:$C=$B1129,'SUMMARY DATA'!$B:$B=""RWS"")),
  IF(
    OR(
      ISNUMBER(SEARCH(""CDM CASH DEPOSIT"",$C1129)),
      ISNUMBER(SEARCH(""CASH DEPOSIT"",$"&amp;"C1129)),
      COUNTIFS('SUMMARY DATA'!$D:$D,$C1129,'SUMMARY DATA'!$B:$B,""RWS"")&lt;&gt;1
    ),
    """",
    IFERROR(TEXTJOIN(CHAR(10),TRUE,FILTER('SUMMARY DATA'!E:E,'SUMMARY DATA'!$D:$D=$C1129,'SUMMARY DATA'!$B:$B=""RWS"")),"""")
  )
)"),"")</f>
        <v/>
      </c>
      <c r="F1129" s="17" t="str">
        <f>IFERROR(__xludf.DUMMYFUNCTION("IFERROR(
  TEXTJOIN(CHAR(10),TRUE,FILTER('SUMMARY DATA'!F:F,'SUMMARY DATA'!$A:$A=$A1129,'SUMMARY DATA'!$C:$C=$B1129,'SUMMARY DATA'!$B:$B=""RWS"")),
  IF(
    OR(
      ISNUMBER(SEARCH(""CDM CASH DEPOSIT"",$C1129)),
      ISNUMBER(SEARCH(""CASH DEPOSIT"",$"&amp;"C1129)),
      COUNTIFS('SUMMARY DATA'!$D:$D,$C1129,'SUMMARY DATA'!$B:$B,""RWS"")&lt;&gt;1
    ),
    """",
    IFERROR(TEXTJOIN(CHAR(10),TRUE,FILTER('SUMMARY DATA'!F:F,'SUMMARY DATA'!$D:$D=$C1129,'SUMMARY DATA'!$B:$B=""RWS"")),"""")
  )
)"),"")</f>
        <v/>
      </c>
      <c r="G1129" s="17" t="str">
        <f>IFERROR(__xludf.DUMMYFUNCTION("IFERROR(
  TEXTJOIN(CHAR(10),TRUE,FILTER('SUMMARY DATA'!G:G,'SUMMARY DATA'!$A:$A=$A1129,'SUMMARY DATA'!$C:$C=$B1129,'SUMMARY DATA'!$B:$B=""RWS"")),
  IF(
    OR(
      ISNUMBER(SEARCH(""CDM CASH DEPOSIT"",$C1129)),
      ISNUMBER(SEARCH(""CASH DEPOSIT"",$"&amp;"C1129)),
      COUNTIFS('SUMMARY DATA'!$D:$D,$C1129,'SUMMARY DATA'!$B:$B,""RWS"")&lt;&gt;1
    ),
    """",
    IFERROR(TEXTJOIN(CHAR(10),TRUE,FILTER('SUMMARY DATA'!G:G,'SUMMARY DATA'!$D:$D=$C1129,'SUMMARY DATA'!$B:$B=""RWS"")),"""")
  )
)"),"")</f>
        <v/>
      </c>
      <c r="H1129" s="18" t="str">
        <f>IFERROR(__xludf.DUMMYFUNCTION("IFERROR(
  TEXTJOIN(CHAR(10),TRUE,FILTER('SUMMARY DATA'!H:H,'SUMMARY DATA'!$A:$A=$A1129,'SUMMARY DATA'!$C:$C=$B1129,'SUMMARY DATA'!$B:$B=""RWS"",'SUMMARY DATA'!$H:$H=$D1129)),
  IF(
    OR(
      ISNUMBER(SEARCH(""CDM CASH DEPOSIT"",$C1129)),
      ISNUMB"&amp;"ER(SEARCH(""CASH DEPOSIT"",$C1129))
    ),
    """",
    IFERROR(TEXTJOIN(CHAR(10),TRUE,FILTER('SUMMARY DATA'!H:H,'SUMMARY DATA'!$D:$D=$C1129,'SUMMARY DATA'!$B:$B=""RWS"",'SUMMARY DATA'!$H:$H=$D1129)),"""")
  )
)"),"")</f>
        <v/>
      </c>
      <c r="I1129" s="18" t="str">
        <f>IFERROR(__xludf.DUMMYFUNCTION("IF(H1129="""","""",
SUM(ARRAYFORMULA(VALUE(SPLIT(H1129,CHAR(10)))))
)"),"")</f>
        <v/>
      </c>
      <c r="J1129" s="17" t="str">
        <f>IFERROR(__xludf.DUMMYFUNCTION("IFERROR(
  TEXTJOIN(CHAR(10),TRUE,FILTER('SUMMARY DATA'!I:I,'SUMMARY DATA'!$A:$A=$A1129,'SUMMARY DATA'!$C:$C=$B1129,'SUMMARY DATA'!$B:$B=""RWS"")),
  IF(
    OR(
      ISNUMBER(SEARCH(""CDM CASH DEPOSIT"",$C1129)),
      ISNUMBER(SEARCH(""CASH DEPOSIT"",$"&amp;"C1129)),
      COUNTIFS('SUMMARY DATA'!$D:$D,$C1129,'SUMMARY DATA'!$B:$B,""RWS"")&lt;&gt;1
    ),
    """",
    IFERROR(TEXTJOIN(CHAR(10),TRUE,FILTER('SUMMARY DATA'!I:I,'SUMMARY DATA'!$D:$D=$C1129,'SUMMARY DATA'!$B:$B=""RWS"")),"""")
  )
)"),"")</f>
        <v/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customHeight="1" spans="1:27">
      <c r="A1130" s="2"/>
      <c r="B1130" s="15"/>
      <c r="C1130" s="2"/>
      <c r="D1130" s="3"/>
      <c r="E1130" s="16" t="str">
        <f>IFERROR(__xludf.DUMMYFUNCTION("IFERROR(
  TEXTJOIN(CHAR(10),TRUE,FILTER('SUMMARY DATA'!E:E,'SUMMARY DATA'!$A:$A=$A1130,'SUMMARY DATA'!$C:$C=$B1130,'SUMMARY DATA'!$B:$B=""RWS"")),
  IF(
    OR(
      ISNUMBER(SEARCH(""CDM CASH DEPOSIT"",$C1130)),
      ISNUMBER(SEARCH(""CASH DEPOSIT"",$"&amp;"C1130)),
      COUNTIFS('SUMMARY DATA'!$D:$D,$C1130,'SUMMARY DATA'!$B:$B,""RWS"")&lt;&gt;1
    ),
    """",
    IFERROR(TEXTJOIN(CHAR(10),TRUE,FILTER('SUMMARY DATA'!E:E,'SUMMARY DATA'!$D:$D=$C1130,'SUMMARY DATA'!$B:$B=""RWS"")),"""")
  )
)"),"")</f>
        <v/>
      </c>
      <c r="F1130" s="17" t="str">
        <f>IFERROR(__xludf.DUMMYFUNCTION("IFERROR(
  TEXTJOIN(CHAR(10),TRUE,FILTER('SUMMARY DATA'!F:F,'SUMMARY DATA'!$A:$A=$A1130,'SUMMARY DATA'!$C:$C=$B1130,'SUMMARY DATA'!$B:$B=""RWS"")),
  IF(
    OR(
      ISNUMBER(SEARCH(""CDM CASH DEPOSIT"",$C1130)),
      ISNUMBER(SEARCH(""CASH DEPOSIT"",$"&amp;"C1130)),
      COUNTIFS('SUMMARY DATA'!$D:$D,$C1130,'SUMMARY DATA'!$B:$B,""RWS"")&lt;&gt;1
    ),
    """",
    IFERROR(TEXTJOIN(CHAR(10),TRUE,FILTER('SUMMARY DATA'!F:F,'SUMMARY DATA'!$D:$D=$C1130,'SUMMARY DATA'!$B:$B=""RWS"")),"""")
  )
)"),"")</f>
        <v/>
      </c>
      <c r="G1130" s="17" t="str">
        <f>IFERROR(__xludf.DUMMYFUNCTION("IFERROR(
  TEXTJOIN(CHAR(10),TRUE,FILTER('SUMMARY DATA'!G:G,'SUMMARY DATA'!$A:$A=$A1130,'SUMMARY DATA'!$C:$C=$B1130,'SUMMARY DATA'!$B:$B=""RWS"")),
  IF(
    OR(
      ISNUMBER(SEARCH(""CDM CASH DEPOSIT"",$C1130)),
      ISNUMBER(SEARCH(""CASH DEPOSIT"",$"&amp;"C1130)),
      COUNTIFS('SUMMARY DATA'!$D:$D,$C1130,'SUMMARY DATA'!$B:$B,""RWS"")&lt;&gt;1
    ),
    """",
    IFERROR(TEXTJOIN(CHAR(10),TRUE,FILTER('SUMMARY DATA'!G:G,'SUMMARY DATA'!$D:$D=$C1130,'SUMMARY DATA'!$B:$B=""RWS"")),"""")
  )
)"),"")</f>
        <v/>
      </c>
      <c r="H1130" s="18" t="str">
        <f>IFERROR(__xludf.DUMMYFUNCTION("IFERROR(
  TEXTJOIN(CHAR(10),TRUE,FILTER('SUMMARY DATA'!H:H,'SUMMARY DATA'!$A:$A=$A1130,'SUMMARY DATA'!$C:$C=$B1130,'SUMMARY DATA'!$B:$B=""RWS"",'SUMMARY DATA'!$H:$H=$D1130)),
  IF(
    OR(
      ISNUMBER(SEARCH(""CDM CASH DEPOSIT"",$C1130)),
      ISNUMB"&amp;"ER(SEARCH(""CASH DEPOSIT"",$C1130))
    ),
    """",
    IFERROR(TEXTJOIN(CHAR(10),TRUE,FILTER('SUMMARY DATA'!H:H,'SUMMARY DATA'!$D:$D=$C1130,'SUMMARY DATA'!$B:$B=""RWS"",'SUMMARY DATA'!$H:$H=$D1130)),"""")
  )
)"),"")</f>
        <v/>
      </c>
      <c r="I1130" s="18" t="str">
        <f>IFERROR(__xludf.DUMMYFUNCTION("IF(H1130="""","""",
SUM(ARRAYFORMULA(VALUE(SPLIT(H1130,CHAR(10)))))
)"),"")</f>
        <v/>
      </c>
      <c r="J1130" s="17" t="str">
        <f>IFERROR(__xludf.DUMMYFUNCTION("IFERROR(
  TEXTJOIN(CHAR(10),TRUE,FILTER('SUMMARY DATA'!I:I,'SUMMARY DATA'!$A:$A=$A1130,'SUMMARY DATA'!$C:$C=$B1130,'SUMMARY DATA'!$B:$B=""RWS"")),
  IF(
    OR(
      ISNUMBER(SEARCH(""CDM CASH DEPOSIT"",$C1130)),
      ISNUMBER(SEARCH(""CASH DEPOSIT"",$"&amp;"C1130)),
      COUNTIFS('SUMMARY DATA'!$D:$D,$C1130,'SUMMARY DATA'!$B:$B,""RWS"")&lt;&gt;1
    ),
    """",
    IFERROR(TEXTJOIN(CHAR(10),TRUE,FILTER('SUMMARY DATA'!I:I,'SUMMARY DATA'!$D:$D=$C1130,'SUMMARY DATA'!$B:$B=""RWS"")),"""")
  )
)"),"")</f>
        <v/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customHeight="1" spans="1:27">
      <c r="A1131" s="2"/>
      <c r="B1131" s="15"/>
      <c r="C1131" s="2"/>
      <c r="D1131" s="3"/>
      <c r="E1131" s="16" t="str">
        <f>IFERROR(__xludf.DUMMYFUNCTION("IFERROR(
  TEXTJOIN(CHAR(10),TRUE,FILTER('SUMMARY DATA'!E:E,'SUMMARY DATA'!$A:$A=$A1131,'SUMMARY DATA'!$C:$C=$B1131,'SUMMARY DATA'!$B:$B=""RWS"")),
  IF(
    OR(
      ISNUMBER(SEARCH(""CDM CASH DEPOSIT"",$C1131)),
      ISNUMBER(SEARCH(""CASH DEPOSIT"",$"&amp;"C1131)),
      COUNTIFS('SUMMARY DATA'!$D:$D,$C1131,'SUMMARY DATA'!$B:$B,""RWS"")&lt;&gt;1
    ),
    """",
    IFERROR(TEXTJOIN(CHAR(10),TRUE,FILTER('SUMMARY DATA'!E:E,'SUMMARY DATA'!$D:$D=$C1131,'SUMMARY DATA'!$B:$B=""RWS"")),"""")
  )
)"),"")</f>
        <v/>
      </c>
      <c r="F1131" s="17" t="str">
        <f>IFERROR(__xludf.DUMMYFUNCTION("IFERROR(
  TEXTJOIN(CHAR(10),TRUE,FILTER('SUMMARY DATA'!F:F,'SUMMARY DATA'!$A:$A=$A1131,'SUMMARY DATA'!$C:$C=$B1131,'SUMMARY DATA'!$B:$B=""RWS"")),
  IF(
    OR(
      ISNUMBER(SEARCH(""CDM CASH DEPOSIT"",$C1131)),
      ISNUMBER(SEARCH(""CASH DEPOSIT"",$"&amp;"C1131)),
      COUNTIFS('SUMMARY DATA'!$D:$D,$C1131,'SUMMARY DATA'!$B:$B,""RWS"")&lt;&gt;1
    ),
    """",
    IFERROR(TEXTJOIN(CHAR(10),TRUE,FILTER('SUMMARY DATA'!F:F,'SUMMARY DATA'!$D:$D=$C1131,'SUMMARY DATA'!$B:$B=""RWS"")),"""")
  )
)"),"")</f>
        <v/>
      </c>
      <c r="G1131" s="17" t="str">
        <f>IFERROR(__xludf.DUMMYFUNCTION("IFERROR(
  TEXTJOIN(CHAR(10),TRUE,FILTER('SUMMARY DATA'!G:G,'SUMMARY DATA'!$A:$A=$A1131,'SUMMARY DATA'!$C:$C=$B1131,'SUMMARY DATA'!$B:$B=""RWS"")),
  IF(
    OR(
      ISNUMBER(SEARCH(""CDM CASH DEPOSIT"",$C1131)),
      ISNUMBER(SEARCH(""CASH DEPOSIT"",$"&amp;"C1131)),
      COUNTIFS('SUMMARY DATA'!$D:$D,$C1131,'SUMMARY DATA'!$B:$B,""RWS"")&lt;&gt;1
    ),
    """",
    IFERROR(TEXTJOIN(CHAR(10),TRUE,FILTER('SUMMARY DATA'!G:G,'SUMMARY DATA'!$D:$D=$C1131,'SUMMARY DATA'!$B:$B=""RWS"")),"""")
  )
)"),"")</f>
        <v/>
      </c>
      <c r="H1131" s="18" t="str">
        <f>IFERROR(__xludf.DUMMYFUNCTION("IFERROR(
  TEXTJOIN(CHAR(10),TRUE,FILTER('SUMMARY DATA'!H:H,'SUMMARY DATA'!$A:$A=$A1131,'SUMMARY DATA'!$C:$C=$B1131,'SUMMARY DATA'!$B:$B=""RWS"",'SUMMARY DATA'!$H:$H=$D1131)),
  IF(
    OR(
      ISNUMBER(SEARCH(""CDM CASH DEPOSIT"",$C1131)),
      ISNUMB"&amp;"ER(SEARCH(""CASH DEPOSIT"",$C1131))
    ),
    """",
    IFERROR(TEXTJOIN(CHAR(10),TRUE,FILTER('SUMMARY DATA'!H:H,'SUMMARY DATA'!$D:$D=$C1131,'SUMMARY DATA'!$B:$B=""RWS"",'SUMMARY DATA'!$H:$H=$D1131)),"""")
  )
)"),"")</f>
        <v/>
      </c>
      <c r="I1131" s="18" t="str">
        <f>IFERROR(__xludf.DUMMYFUNCTION("IF(H1131="""","""",
SUM(ARRAYFORMULA(VALUE(SPLIT(H1131,CHAR(10)))))
)"),"")</f>
        <v/>
      </c>
      <c r="J1131" s="17" t="str">
        <f>IFERROR(__xludf.DUMMYFUNCTION("IFERROR(
  TEXTJOIN(CHAR(10),TRUE,FILTER('SUMMARY DATA'!I:I,'SUMMARY DATA'!$A:$A=$A1131,'SUMMARY DATA'!$C:$C=$B1131,'SUMMARY DATA'!$B:$B=""RWS"")),
  IF(
    OR(
      ISNUMBER(SEARCH(""CDM CASH DEPOSIT"",$C1131)),
      ISNUMBER(SEARCH(""CASH DEPOSIT"",$"&amp;"C1131)),
      COUNTIFS('SUMMARY DATA'!$D:$D,$C1131,'SUMMARY DATA'!$B:$B,""RWS"")&lt;&gt;1
    ),
    """",
    IFERROR(TEXTJOIN(CHAR(10),TRUE,FILTER('SUMMARY DATA'!I:I,'SUMMARY DATA'!$D:$D=$C1131,'SUMMARY DATA'!$B:$B=""RWS"")),"""")
  )
)"),"")</f>
        <v/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customHeight="1" spans="1:27">
      <c r="A1132" s="2"/>
      <c r="B1132" s="15"/>
      <c r="C1132" s="2"/>
      <c r="D1132" s="3"/>
      <c r="E1132" s="16" t="str">
        <f>IFERROR(__xludf.DUMMYFUNCTION("IFERROR(
  TEXTJOIN(CHAR(10),TRUE,FILTER('SUMMARY DATA'!E:E,'SUMMARY DATA'!$A:$A=$A1132,'SUMMARY DATA'!$C:$C=$B1132,'SUMMARY DATA'!$B:$B=""RWS"")),
  IF(
    OR(
      ISNUMBER(SEARCH(""CDM CASH DEPOSIT"",$C1132)),
      ISNUMBER(SEARCH(""CASH DEPOSIT"",$"&amp;"C1132)),
      COUNTIFS('SUMMARY DATA'!$D:$D,$C1132,'SUMMARY DATA'!$B:$B,""RWS"")&lt;&gt;1
    ),
    """",
    IFERROR(TEXTJOIN(CHAR(10),TRUE,FILTER('SUMMARY DATA'!E:E,'SUMMARY DATA'!$D:$D=$C1132,'SUMMARY DATA'!$B:$B=""RWS"")),"""")
  )
)"),"")</f>
        <v/>
      </c>
      <c r="F1132" s="17" t="str">
        <f>IFERROR(__xludf.DUMMYFUNCTION("IFERROR(
  TEXTJOIN(CHAR(10),TRUE,FILTER('SUMMARY DATA'!F:F,'SUMMARY DATA'!$A:$A=$A1132,'SUMMARY DATA'!$C:$C=$B1132,'SUMMARY DATA'!$B:$B=""RWS"")),
  IF(
    OR(
      ISNUMBER(SEARCH(""CDM CASH DEPOSIT"",$C1132)),
      ISNUMBER(SEARCH(""CASH DEPOSIT"",$"&amp;"C1132)),
      COUNTIFS('SUMMARY DATA'!$D:$D,$C1132,'SUMMARY DATA'!$B:$B,""RWS"")&lt;&gt;1
    ),
    """",
    IFERROR(TEXTJOIN(CHAR(10),TRUE,FILTER('SUMMARY DATA'!F:F,'SUMMARY DATA'!$D:$D=$C1132,'SUMMARY DATA'!$B:$B=""RWS"")),"""")
  )
)"),"")</f>
        <v/>
      </c>
      <c r="G1132" s="17" t="str">
        <f>IFERROR(__xludf.DUMMYFUNCTION("IFERROR(
  TEXTJOIN(CHAR(10),TRUE,FILTER('SUMMARY DATA'!G:G,'SUMMARY DATA'!$A:$A=$A1132,'SUMMARY DATA'!$C:$C=$B1132,'SUMMARY DATA'!$B:$B=""RWS"")),
  IF(
    OR(
      ISNUMBER(SEARCH(""CDM CASH DEPOSIT"",$C1132)),
      ISNUMBER(SEARCH(""CASH DEPOSIT"",$"&amp;"C1132)),
      COUNTIFS('SUMMARY DATA'!$D:$D,$C1132,'SUMMARY DATA'!$B:$B,""RWS"")&lt;&gt;1
    ),
    """",
    IFERROR(TEXTJOIN(CHAR(10),TRUE,FILTER('SUMMARY DATA'!G:G,'SUMMARY DATA'!$D:$D=$C1132,'SUMMARY DATA'!$B:$B=""RWS"")),"""")
  )
)"),"")</f>
        <v/>
      </c>
      <c r="H1132" s="18" t="str">
        <f>IFERROR(__xludf.DUMMYFUNCTION("IFERROR(
  TEXTJOIN(CHAR(10),TRUE,FILTER('SUMMARY DATA'!H:H,'SUMMARY DATA'!$A:$A=$A1132,'SUMMARY DATA'!$C:$C=$B1132,'SUMMARY DATA'!$B:$B=""RWS"",'SUMMARY DATA'!$H:$H=$D1132)),
  IF(
    OR(
      ISNUMBER(SEARCH(""CDM CASH DEPOSIT"",$C1132)),
      ISNUMB"&amp;"ER(SEARCH(""CASH DEPOSIT"",$C1132))
    ),
    """",
    IFERROR(TEXTJOIN(CHAR(10),TRUE,FILTER('SUMMARY DATA'!H:H,'SUMMARY DATA'!$D:$D=$C1132,'SUMMARY DATA'!$B:$B=""RWS"",'SUMMARY DATA'!$H:$H=$D1132)),"""")
  )
)"),"")</f>
        <v/>
      </c>
      <c r="I1132" s="18" t="str">
        <f>IFERROR(__xludf.DUMMYFUNCTION("IF(H1132="""","""",
SUM(ARRAYFORMULA(VALUE(SPLIT(H1132,CHAR(10)))))
)"),"")</f>
        <v/>
      </c>
      <c r="J1132" s="17" t="str">
        <f>IFERROR(__xludf.DUMMYFUNCTION("IFERROR(
  TEXTJOIN(CHAR(10),TRUE,FILTER('SUMMARY DATA'!I:I,'SUMMARY DATA'!$A:$A=$A1132,'SUMMARY DATA'!$C:$C=$B1132,'SUMMARY DATA'!$B:$B=""RWS"")),
  IF(
    OR(
      ISNUMBER(SEARCH(""CDM CASH DEPOSIT"",$C1132)),
      ISNUMBER(SEARCH(""CASH DEPOSIT"",$"&amp;"C1132)),
      COUNTIFS('SUMMARY DATA'!$D:$D,$C1132,'SUMMARY DATA'!$B:$B,""RWS"")&lt;&gt;1
    ),
    """",
    IFERROR(TEXTJOIN(CHAR(10),TRUE,FILTER('SUMMARY DATA'!I:I,'SUMMARY DATA'!$D:$D=$C1132,'SUMMARY DATA'!$B:$B=""RWS"")),"""")
  )
)"),"")</f>
        <v/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customHeight="1" spans="1:27">
      <c r="A1133" s="2"/>
      <c r="B1133" s="15"/>
      <c r="C1133" s="2"/>
      <c r="D1133" s="3"/>
      <c r="E1133" s="16" t="str">
        <f>IFERROR(__xludf.DUMMYFUNCTION("IFERROR(
  TEXTJOIN(CHAR(10),TRUE,FILTER('SUMMARY DATA'!E:E,'SUMMARY DATA'!$A:$A=$A1133,'SUMMARY DATA'!$C:$C=$B1133,'SUMMARY DATA'!$B:$B=""RWS"")),
  IF(
    OR(
      ISNUMBER(SEARCH(""CDM CASH DEPOSIT"",$C1133)),
      ISNUMBER(SEARCH(""CASH DEPOSIT"",$"&amp;"C1133)),
      COUNTIFS('SUMMARY DATA'!$D:$D,$C1133,'SUMMARY DATA'!$B:$B,""RWS"")&lt;&gt;1
    ),
    """",
    IFERROR(TEXTJOIN(CHAR(10),TRUE,FILTER('SUMMARY DATA'!E:E,'SUMMARY DATA'!$D:$D=$C1133,'SUMMARY DATA'!$B:$B=""RWS"")),"""")
  )
)"),"")</f>
        <v/>
      </c>
      <c r="F1133" s="17" t="str">
        <f>IFERROR(__xludf.DUMMYFUNCTION("IFERROR(
  TEXTJOIN(CHAR(10),TRUE,FILTER('SUMMARY DATA'!F:F,'SUMMARY DATA'!$A:$A=$A1133,'SUMMARY DATA'!$C:$C=$B1133,'SUMMARY DATA'!$B:$B=""RWS"")),
  IF(
    OR(
      ISNUMBER(SEARCH(""CDM CASH DEPOSIT"",$C1133)),
      ISNUMBER(SEARCH(""CASH DEPOSIT"",$"&amp;"C1133)),
      COUNTIFS('SUMMARY DATA'!$D:$D,$C1133,'SUMMARY DATA'!$B:$B,""RWS"")&lt;&gt;1
    ),
    """",
    IFERROR(TEXTJOIN(CHAR(10),TRUE,FILTER('SUMMARY DATA'!F:F,'SUMMARY DATA'!$D:$D=$C1133,'SUMMARY DATA'!$B:$B=""RWS"")),"""")
  )
)"),"")</f>
        <v/>
      </c>
      <c r="G1133" s="17" t="str">
        <f>IFERROR(__xludf.DUMMYFUNCTION("IFERROR(
  TEXTJOIN(CHAR(10),TRUE,FILTER('SUMMARY DATA'!G:G,'SUMMARY DATA'!$A:$A=$A1133,'SUMMARY DATA'!$C:$C=$B1133,'SUMMARY DATA'!$B:$B=""RWS"")),
  IF(
    OR(
      ISNUMBER(SEARCH(""CDM CASH DEPOSIT"",$C1133)),
      ISNUMBER(SEARCH(""CASH DEPOSIT"",$"&amp;"C1133)),
      COUNTIFS('SUMMARY DATA'!$D:$D,$C1133,'SUMMARY DATA'!$B:$B,""RWS"")&lt;&gt;1
    ),
    """",
    IFERROR(TEXTJOIN(CHAR(10),TRUE,FILTER('SUMMARY DATA'!G:G,'SUMMARY DATA'!$D:$D=$C1133,'SUMMARY DATA'!$B:$B=""RWS"")),"""")
  )
)"),"")</f>
        <v/>
      </c>
      <c r="H1133" s="18" t="str">
        <f>IFERROR(__xludf.DUMMYFUNCTION("IFERROR(
  TEXTJOIN(CHAR(10),TRUE,FILTER('SUMMARY DATA'!H:H,'SUMMARY DATA'!$A:$A=$A1133,'SUMMARY DATA'!$C:$C=$B1133,'SUMMARY DATA'!$B:$B=""RWS"",'SUMMARY DATA'!$H:$H=$D1133)),
  IF(
    OR(
      ISNUMBER(SEARCH(""CDM CASH DEPOSIT"",$C1133)),
      ISNUMB"&amp;"ER(SEARCH(""CASH DEPOSIT"",$C1133))
    ),
    """",
    IFERROR(TEXTJOIN(CHAR(10),TRUE,FILTER('SUMMARY DATA'!H:H,'SUMMARY DATA'!$D:$D=$C1133,'SUMMARY DATA'!$B:$B=""RWS"",'SUMMARY DATA'!$H:$H=$D1133)),"""")
  )
)"),"")</f>
        <v/>
      </c>
      <c r="I1133" s="18" t="str">
        <f>IFERROR(__xludf.DUMMYFUNCTION("IF(H1133="""","""",
SUM(ARRAYFORMULA(VALUE(SPLIT(H1133,CHAR(10)))))
)"),"")</f>
        <v/>
      </c>
      <c r="J1133" s="17" t="str">
        <f>IFERROR(__xludf.DUMMYFUNCTION("IFERROR(
  TEXTJOIN(CHAR(10),TRUE,FILTER('SUMMARY DATA'!I:I,'SUMMARY DATA'!$A:$A=$A1133,'SUMMARY DATA'!$C:$C=$B1133,'SUMMARY DATA'!$B:$B=""RWS"")),
  IF(
    OR(
      ISNUMBER(SEARCH(""CDM CASH DEPOSIT"",$C1133)),
      ISNUMBER(SEARCH(""CASH DEPOSIT"",$"&amp;"C1133)),
      COUNTIFS('SUMMARY DATA'!$D:$D,$C1133,'SUMMARY DATA'!$B:$B,""RWS"")&lt;&gt;1
    ),
    """",
    IFERROR(TEXTJOIN(CHAR(10),TRUE,FILTER('SUMMARY DATA'!I:I,'SUMMARY DATA'!$D:$D=$C1133,'SUMMARY DATA'!$B:$B=""RWS"")),"""")
  )
)"),"")</f>
        <v/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customHeight="1" spans="1:27">
      <c r="A1134" s="2"/>
      <c r="B1134" s="15"/>
      <c r="C1134" s="2"/>
      <c r="D1134" s="3"/>
      <c r="E1134" s="16" t="str">
        <f>IFERROR(__xludf.DUMMYFUNCTION("IFERROR(
  TEXTJOIN(CHAR(10),TRUE,FILTER('SUMMARY DATA'!E:E,'SUMMARY DATA'!$A:$A=$A1134,'SUMMARY DATA'!$C:$C=$B1134,'SUMMARY DATA'!$B:$B=""RWS"")),
  IF(
    OR(
      ISNUMBER(SEARCH(""CDM CASH DEPOSIT"",$C1134)),
      ISNUMBER(SEARCH(""CASH DEPOSIT"",$"&amp;"C1134)),
      COUNTIFS('SUMMARY DATA'!$D:$D,$C1134,'SUMMARY DATA'!$B:$B,""RWS"")&lt;&gt;1
    ),
    """",
    IFERROR(TEXTJOIN(CHAR(10),TRUE,FILTER('SUMMARY DATA'!E:E,'SUMMARY DATA'!$D:$D=$C1134,'SUMMARY DATA'!$B:$B=""RWS"")),"""")
  )
)"),"")</f>
        <v/>
      </c>
      <c r="F1134" s="17" t="str">
        <f>IFERROR(__xludf.DUMMYFUNCTION("IFERROR(
  TEXTJOIN(CHAR(10),TRUE,FILTER('SUMMARY DATA'!F:F,'SUMMARY DATA'!$A:$A=$A1134,'SUMMARY DATA'!$C:$C=$B1134,'SUMMARY DATA'!$B:$B=""RWS"")),
  IF(
    OR(
      ISNUMBER(SEARCH(""CDM CASH DEPOSIT"",$C1134)),
      ISNUMBER(SEARCH(""CASH DEPOSIT"",$"&amp;"C1134)),
      COUNTIFS('SUMMARY DATA'!$D:$D,$C1134,'SUMMARY DATA'!$B:$B,""RWS"")&lt;&gt;1
    ),
    """",
    IFERROR(TEXTJOIN(CHAR(10),TRUE,FILTER('SUMMARY DATA'!F:F,'SUMMARY DATA'!$D:$D=$C1134,'SUMMARY DATA'!$B:$B=""RWS"")),"""")
  )
)"),"")</f>
        <v/>
      </c>
      <c r="G1134" s="17" t="str">
        <f>IFERROR(__xludf.DUMMYFUNCTION("IFERROR(
  TEXTJOIN(CHAR(10),TRUE,FILTER('SUMMARY DATA'!G:G,'SUMMARY DATA'!$A:$A=$A1134,'SUMMARY DATA'!$C:$C=$B1134,'SUMMARY DATA'!$B:$B=""RWS"")),
  IF(
    OR(
      ISNUMBER(SEARCH(""CDM CASH DEPOSIT"",$C1134)),
      ISNUMBER(SEARCH(""CASH DEPOSIT"",$"&amp;"C1134)),
      COUNTIFS('SUMMARY DATA'!$D:$D,$C1134,'SUMMARY DATA'!$B:$B,""RWS"")&lt;&gt;1
    ),
    """",
    IFERROR(TEXTJOIN(CHAR(10),TRUE,FILTER('SUMMARY DATA'!G:G,'SUMMARY DATA'!$D:$D=$C1134,'SUMMARY DATA'!$B:$B=""RWS"")),"""")
  )
)"),"")</f>
        <v/>
      </c>
      <c r="H1134" s="18" t="str">
        <f>IFERROR(__xludf.DUMMYFUNCTION("IFERROR(
  TEXTJOIN(CHAR(10),TRUE,FILTER('SUMMARY DATA'!H:H,'SUMMARY DATA'!$A:$A=$A1134,'SUMMARY DATA'!$C:$C=$B1134,'SUMMARY DATA'!$B:$B=""RWS"",'SUMMARY DATA'!$H:$H=$D1134)),
  IF(
    OR(
      ISNUMBER(SEARCH(""CDM CASH DEPOSIT"",$C1134)),
      ISNUMB"&amp;"ER(SEARCH(""CASH DEPOSIT"",$C1134))
    ),
    """",
    IFERROR(TEXTJOIN(CHAR(10),TRUE,FILTER('SUMMARY DATA'!H:H,'SUMMARY DATA'!$D:$D=$C1134,'SUMMARY DATA'!$B:$B=""RWS"",'SUMMARY DATA'!$H:$H=$D1134)),"""")
  )
)"),"")</f>
        <v/>
      </c>
      <c r="I1134" s="18" t="str">
        <f>IFERROR(__xludf.DUMMYFUNCTION("IF(H1134="""","""",
SUM(ARRAYFORMULA(VALUE(SPLIT(H1134,CHAR(10)))))
)"),"")</f>
        <v/>
      </c>
      <c r="J1134" s="17" t="str">
        <f>IFERROR(__xludf.DUMMYFUNCTION("IFERROR(
  TEXTJOIN(CHAR(10),TRUE,FILTER('SUMMARY DATA'!I:I,'SUMMARY DATA'!$A:$A=$A1134,'SUMMARY DATA'!$C:$C=$B1134,'SUMMARY DATA'!$B:$B=""RWS"")),
  IF(
    OR(
      ISNUMBER(SEARCH(""CDM CASH DEPOSIT"",$C1134)),
      ISNUMBER(SEARCH(""CASH DEPOSIT"",$"&amp;"C1134)),
      COUNTIFS('SUMMARY DATA'!$D:$D,$C1134,'SUMMARY DATA'!$B:$B,""RWS"")&lt;&gt;1
    ),
    """",
    IFERROR(TEXTJOIN(CHAR(10),TRUE,FILTER('SUMMARY DATA'!I:I,'SUMMARY DATA'!$D:$D=$C1134,'SUMMARY DATA'!$B:$B=""RWS"")),"""")
  )
)"),"")</f>
        <v/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customHeight="1" spans="1:27">
      <c r="A1135" s="2"/>
      <c r="B1135" s="15"/>
      <c r="C1135" s="2"/>
      <c r="D1135" s="3"/>
      <c r="E1135" s="16" t="str">
        <f>IFERROR(__xludf.DUMMYFUNCTION("IFERROR(
  TEXTJOIN(CHAR(10),TRUE,FILTER('SUMMARY DATA'!E:E,'SUMMARY DATA'!$A:$A=$A1135,'SUMMARY DATA'!$C:$C=$B1135,'SUMMARY DATA'!$B:$B=""RWS"")),
  IF(
    OR(
      ISNUMBER(SEARCH(""CDM CASH DEPOSIT"",$C1135)),
      ISNUMBER(SEARCH(""CASH DEPOSIT"",$"&amp;"C1135)),
      COUNTIFS('SUMMARY DATA'!$D:$D,$C1135,'SUMMARY DATA'!$B:$B,""RWS"")&lt;&gt;1
    ),
    """",
    IFERROR(TEXTJOIN(CHAR(10),TRUE,FILTER('SUMMARY DATA'!E:E,'SUMMARY DATA'!$D:$D=$C1135,'SUMMARY DATA'!$B:$B=""RWS"")),"""")
  )
)"),"")</f>
        <v/>
      </c>
      <c r="F1135" s="17" t="str">
        <f>IFERROR(__xludf.DUMMYFUNCTION("IFERROR(
  TEXTJOIN(CHAR(10),TRUE,FILTER('SUMMARY DATA'!F:F,'SUMMARY DATA'!$A:$A=$A1135,'SUMMARY DATA'!$C:$C=$B1135,'SUMMARY DATA'!$B:$B=""RWS"")),
  IF(
    OR(
      ISNUMBER(SEARCH(""CDM CASH DEPOSIT"",$C1135)),
      ISNUMBER(SEARCH(""CASH DEPOSIT"",$"&amp;"C1135)),
      COUNTIFS('SUMMARY DATA'!$D:$D,$C1135,'SUMMARY DATA'!$B:$B,""RWS"")&lt;&gt;1
    ),
    """",
    IFERROR(TEXTJOIN(CHAR(10),TRUE,FILTER('SUMMARY DATA'!F:F,'SUMMARY DATA'!$D:$D=$C1135,'SUMMARY DATA'!$B:$B=""RWS"")),"""")
  )
)"),"")</f>
        <v/>
      </c>
      <c r="G1135" s="17" t="str">
        <f>IFERROR(__xludf.DUMMYFUNCTION("IFERROR(
  TEXTJOIN(CHAR(10),TRUE,FILTER('SUMMARY DATA'!G:G,'SUMMARY DATA'!$A:$A=$A1135,'SUMMARY DATA'!$C:$C=$B1135,'SUMMARY DATA'!$B:$B=""RWS"")),
  IF(
    OR(
      ISNUMBER(SEARCH(""CDM CASH DEPOSIT"",$C1135)),
      ISNUMBER(SEARCH(""CASH DEPOSIT"",$"&amp;"C1135)),
      COUNTIFS('SUMMARY DATA'!$D:$D,$C1135,'SUMMARY DATA'!$B:$B,""RWS"")&lt;&gt;1
    ),
    """",
    IFERROR(TEXTJOIN(CHAR(10),TRUE,FILTER('SUMMARY DATA'!G:G,'SUMMARY DATA'!$D:$D=$C1135,'SUMMARY DATA'!$B:$B=""RWS"")),"""")
  )
)"),"")</f>
        <v/>
      </c>
      <c r="H1135" s="18" t="str">
        <f>IFERROR(__xludf.DUMMYFUNCTION("IFERROR(
  TEXTJOIN(CHAR(10),TRUE,FILTER('SUMMARY DATA'!H:H,'SUMMARY DATA'!$A:$A=$A1135,'SUMMARY DATA'!$C:$C=$B1135,'SUMMARY DATA'!$B:$B=""RWS"",'SUMMARY DATA'!$H:$H=$D1135)),
  IF(
    OR(
      ISNUMBER(SEARCH(""CDM CASH DEPOSIT"",$C1135)),
      ISNUMB"&amp;"ER(SEARCH(""CASH DEPOSIT"",$C1135))
    ),
    """",
    IFERROR(TEXTJOIN(CHAR(10),TRUE,FILTER('SUMMARY DATA'!H:H,'SUMMARY DATA'!$D:$D=$C1135,'SUMMARY DATA'!$B:$B=""RWS"",'SUMMARY DATA'!$H:$H=$D1135)),"""")
  )
)"),"")</f>
        <v/>
      </c>
      <c r="I1135" s="18" t="str">
        <f>IFERROR(__xludf.DUMMYFUNCTION("IF(H1135="""","""",
SUM(ARRAYFORMULA(VALUE(SPLIT(H1135,CHAR(10)))))
)"),"")</f>
        <v/>
      </c>
      <c r="J1135" s="17" t="str">
        <f>IFERROR(__xludf.DUMMYFUNCTION("IFERROR(
  TEXTJOIN(CHAR(10),TRUE,FILTER('SUMMARY DATA'!I:I,'SUMMARY DATA'!$A:$A=$A1135,'SUMMARY DATA'!$C:$C=$B1135,'SUMMARY DATA'!$B:$B=""RWS"")),
  IF(
    OR(
      ISNUMBER(SEARCH(""CDM CASH DEPOSIT"",$C1135)),
      ISNUMBER(SEARCH(""CASH DEPOSIT"",$"&amp;"C1135)),
      COUNTIFS('SUMMARY DATA'!$D:$D,$C1135,'SUMMARY DATA'!$B:$B,""RWS"")&lt;&gt;1
    ),
    """",
    IFERROR(TEXTJOIN(CHAR(10),TRUE,FILTER('SUMMARY DATA'!I:I,'SUMMARY DATA'!$D:$D=$C1135,'SUMMARY DATA'!$B:$B=""RWS"")),"""")
  )
)"),"")</f>
        <v/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customHeight="1" spans="1:27">
      <c r="A1136" s="2"/>
      <c r="B1136" s="15"/>
      <c r="C1136" s="2"/>
      <c r="D1136" s="3"/>
      <c r="E1136" s="16" t="str">
        <f>IFERROR(__xludf.DUMMYFUNCTION("IFERROR(
  TEXTJOIN(CHAR(10),TRUE,FILTER('SUMMARY DATA'!E:E,'SUMMARY DATA'!$A:$A=$A1136,'SUMMARY DATA'!$C:$C=$B1136,'SUMMARY DATA'!$B:$B=""RWS"")),
  IF(
    OR(
      ISNUMBER(SEARCH(""CDM CASH DEPOSIT"",$C1136)),
      ISNUMBER(SEARCH(""CASH DEPOSIT"",$"&amp;"C1136)),
      COUNTIFS('SUMMARY DATA'!$D:$D,$C1136,'SUMMARY DATA'!$B:$B,""RWS"")&lt;&gt;1
    ),
    """",
    IFERROR(TEXTJOIN(CHAR(10),TRUE,FILTER('SUMMARY DATA'!E:E,'SUMMARY DATA'!$D:$D=$C1136,'SUMMARY DATA'!$B:$B=""RWS"")),"""")
  )
)"),"")</f>
        <v/>
      </c>
      <c r="F1136" s="17" t="str">
        <f>IFERROR(__xludf.DUMMYFUNCTION("IFERROR(
  TEXTJOIN(CHAR(10),TRUE,FILTER('SUMMARY DATA'!F:F,'SUMMARY DATA'!$A:$A=$A1136,'SUMMARY DATA'!$C:$C=$B1136,'SUMMARY DATA'!$B:$B=""RWS"")),
  IF(
    OR(
      ISNUMBER(SEARCH(""CDM CASH DEPOSIT"",$C1136)),
      ISNUMBER(SEARCH(""CASH DEPOSIT"",$"&amp;"C1136)),
      COUNTIFS('SUMMARY DATA'!$D:$D,$C1136,'SUMMARY DATA'!$B:$B,""RWS"")&lt;&gt;1
    ),
    """",
    IFERROR(TEXTJOIN(CHAR(10),TRUE,FILTER('SUMMARY DATA'!F:F,'SUMMARY DATA'!$D:$D=$C1136,'SUMMARY DATA'!$B:$B=""RWS"")),"""")
  )
)"),"")</f>
        <v/>
      </c>
      <c r="G1136" s="17" t="str">
        <f>IFERROR(__xludf.DUMMYFUNCTION("IFERROR(
  TEXTJOIN(CHAR(10),TRUE,FILTER('SUMMARY DATA'!G:G,'SUMMARY DATA'!$A:$A=$A1136,'SUMMARY DATA'!$C:$C=$B1136,'SUMMARY DATA'!$B:$B=""RWS"")),
  IF(
    OR(
      ISNUMBER(SEARCH(""CDM CASH DEPOSIT"",$C1136)),
      ISNUMBER(SEARCH(""CASH DEPOSIT"",$"&amp;"C1136)),
      COUNTIFS('SUMMARY DATA'!$D:$D,$C1136,'SUMMARY DATA'!$B:$B,""RWS"")&lt;&gt;1
    ),
    """",
    IFERROR(TEXTJOIN(CHAR(10),TRUE,FILTER('SUMMARY DATA'!G:G,'SUMMARY DATA'!$D:$D=$C1136,'SUMMARY DATA'!$B:$B=""RWS"")),"""")
  )
)"),"")</f>
        <v/>
      </c>
      <c r="H1136" s="18" t="str">
        <f>IFERROR(__xludf.DUMMYFUNCTION("IFERROR(
  TEXTJOIN(CHAR(10),TRUE,FILTER('SUMMARY DATA'!H:H,'SUMMARY DATA'!$A:$A=$A1136,'SUMMARY DATA'!$C:$C=$B1136,'SUMMARY DATA'!$B:$B=""RWS"",'SUMMARY DATA'!$H:$H=$D1136)),
  IF(
    OR(
      ISNUMBER(SEARCH(""CDM CASH DEPOSIT"",$C1136)),
      ISNUMB"&amp;"ER(SEARCH(""CASH DEPOSIT"",$C1136))
    ),
    """",
    IFERROR(TEXTJOIN(CHAR(10),TRUE,FILTER('SUMMARY DATA'!H:H,'SUMMARY DATA'!$D:$D=$C1136,'SUMMARY DATA'!$B:$B=""RWS"",'SUMMARY DATA'!$H:$H=$D1136)),"""")
  )
)"),"")</f>
        <v/>
      </c>
      <c r="I1136" s="18" t="str">
        <f>IFERROR(__xludf.DUMMYFUNCTION("IF(H1136="""","""",
SUM(ARRAYFORMULA(VALUE(SPLIT(H1136,CHAR(10)))))
)"),"")</f>
        <v/>
      </c>
      <c r="J1136" s="17" t="str">
        <f>IFERROR(__xludf.DUMMYFUNCTION("IFERROR(
  TEXTJOIN(CHAR(10),TRUE,FILTER('SUMMARY DATA'!I:I,'SUMMARY DATA'!$A:$A=$A1136,'SUMMARY DATA'!$C:$C=$B1136,'SUMMARY DATA'!$B:$B=""RWS"")),
  IF(
    OR(
      ISNUMBER(SEARCH(""CDM CASH DEPOSIT"",$C1136)),
      ISNUMBER(SEARCH(""CASH DEPOSIT"",$"&amp;"C1136)),
      COUNTIFS('SUMMARY DATA'!$D:$D,$C1136,'SUMMARY DATA'!$B:$B,""RWS"")&lt;&gt;1
    ),
    """",
    IFERROR(TEXTJOIN(CHAR(10),TRUE,FILTER('SUMMARY DATA'!I:I,'SUMMARY DATA'!$D:$D=$C1136,'SUMMARY DATA'!$B:$B=""RWS"")),"""")
  )
)"),"")</f>
        <v/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customHeight="1" spans="1:27">
      <c r="A1137" s="2"/>
      <c r="B1137" s="15"/>
      <c r="C1137" s="2"/>
      <c r="D1137" s="3"/>
      <c r="E1137" s="16" t="str">
        <f>IFERROR(__xludf.DUMMYFUNCTION("IFERROR(
  TEXTJOIN(CHAR(10),TRUE,FILTER('SUMMARY DATA'!E:E,'SUMMARY DATA'!$A:$A=$A1137,'SUMMARY DATA'!$C:$C=$B1137,'SUMMARY DATA'!$B:$B=""RWS"")),
  IF(
    OR(
      ISNUMBER(SEARCH(""CDM CASH DEPOSIT"",$C1137)),
      ISNUMBER(SEARCH(""CASH DEPOSIT"",$"&amp;"C1137)),
      COUNTIFS('SUMMARY DATA'!$D:$D,$C1137,'SUMMARY DATA'!$B:$B,""RWS"")&lt;&gt;1
    ),
    """",
    IFERROR(TEXTJOIN(CHAR(10),TRUE,FILTER('SUMMARY DATA'!E:E,'SUMMARY DATA'!$D:$D=$C1137,'SUMMARY DATA'!$B:$B=""RWS"")),"""")
  )
)"),"")</f>
        <v/>
      </c>
      <c r="F1137" s="17" t="str">
        <f>IFERROR(__xludf.DUMMYFUNCTION("IFERROR(
  TEXTJOIN(CHAR(10),TRUE,FILTER('SUMMARY DATA'!F:F,'SUMMARY DATA'!$A:$A=$A1137,'SUMMARY DATA'!$C:$C=$B1137,'SUMMARY DATA'!$B:$B=""RWS"")),
  IF(
    OR(
      ISNUMBER(SEARCH(""CDM CASH DEPOSIT"",$C1137)),
      ISNUMBER(SEARCH(""CASH DEPOSIT"",$"&amp;"C1137)),
      COUNTIFS('SUMMARY DATA'!$D:$D,$C1137,'SUMMARY DATA'!$B:$B,""RWS"")&lt;&gt;1
    ),
    """",
    IFERROR(TEXTJOIN(CHAR(10),TRUE,FILTER('SUMMARY DATA'!F:F,'SUMMARY DATA'!$D:$D=$C1137,'SUMMARY DATA'!$B:$B=""RWS"")),"""")
  )
)"),"")</f>
        <v/>
      </c>
      <c r="G1137" s="17" t="str">
        <f>IFERROR(__xludf.DUMMYFUNCTION("IFERROR(
  TEXTJOIN(CHAR(10),TRUE,FILTER('SUMMARY DATA'!G:G,'SUMMARY DATA'!$A:$A=$A1137,'SUMMARY DATA'!$C:$C=$B1137,'SUMMARY DATA'!$B:$B=""RWS"")),
  IF(
    OR(
      ISNUMBER(SEARCH(""CDM CASH DEPOSIT"",$C1137)),
      ISNUMBER(SEARCH(""CASH DEPOSIT"",$"&amp;"C1137)),
      COUNTIFS('SUMMARY DATA'!$D:$D,$C1137,'SUMMARY DATA'!$B:$B,""RWS"")&lt;&gt;1
    ),
    """",
    IFERROR(TEXTJOIN(CHAR(10),TRUE,FILTER('SUMMARY DATA'!G:G,'SUMMARY DATA'!$D:$D=$C1137,'SUMMARY DATA'!$B:$B=""RWS"")),"""")
  )
)"),"")</f>
        <v/>
      </c>
      <c r="H1137" s="18" t="str">
        <f>IFERROR(__xludf.DUMMYFUNCTION("IFERROR(
  TEXTJOIN(CHAR(10),TRUE,FILTER('SUMMARY DATA'!H:H,'SUMMARY DATA'!$A:$A=$A1137,'SUMMARY DATA'!$C:$C=$B1137,'SUMMARY DATA'!$B:$B=""RWS"",'SUMMARY DATA'!$H:$H=$D1137)),
  IF(
    OR(
      ISNUMBER(SEARCH(""CDM CASH DEPOSIT"",$C1137)),
      ISNUMB"&amp;"ER(SEARCH(""CASH DEPOSIT"",$C1137))
    ),
    """",
    IFERROR(TEXTJOIN(CHAR(10),TRUE,FILTER('SUMMARY DATA'!H:H,'SUMMARY DATA'!$D:$D=$C1137,'SUMMARY DATA'!$B:$B=""RWS"",'SUMMARY DATA'!$H:$H=$D1137)),"""")
  )
)"),"")</f>
        <v/>
      </c>
      <c r="I1137" s="18" t="str">
        <f>IFERROR(__xludf.DUMMYFUNCTION("IF(H1137="""","""",
SUM(ARRAYFORMULA(VALUE(SPLIT(H1137,CHAR(10)))))
)"),"")</f>
        <v/>
      </c>
      <c r="J1137" s="17" t="str">
        <f>IFERROR(__xludf.DUMMYFUNCTION("IFERROR(
  TEXTJOIN(CHAR(10),TRUE,FILTER('SUMMARY DATA'!I:I,'SUMMARY DATA'!$A:$A=$A1137,'SUMMARY DATA'!$C:$C=$B1137,'SUMMARY DATA'!$B:$B=""RWS"")),
  IF(
    OR(
      ISNUMBER(SEARCH(""CDM CASH DEPOSIT"",$C1137)),
      ISNUMBER(SEARCH(""CASH DEPOSIT"",$"&amp;"C1137)),
      COUNTIFS('SUMMARY DATA'!$D:$D,$C1137,'SUMMARY DATA'!$B:$B,""RWS"")&lt;&gt;1
    ),
    """",
    IFERROR(TEXTJOIN(CHAR(10),TRUE,FILTER('SUMMARY DATA'!I:I,'SUMMARY DATA'!$D:$D=$C1137,'SUMMARY DATA'!$B:$B=""RWS"")),"""")
  )
)"),"")</f>
        <v/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customHeight="1" spans="1:27">
      <c r="A1138" s="2"/>
      <c r="B1138" s="15"/>
      <c r="C1138" s="2"/>
      <c r="D1138" s="3"/>
      <c r="E1138" s="16" t="str">
        <f>IFERROR(__xludf.DUMMYFUNCTION("IFERROR(
  TEXTJOIN(CHAR(10),TRUE,FILTER('SUMMARY DATA'!E:E,'SUMMARY DATA'!$A:$A=$A1138,'SUMMARY DATA'!$C:$C=$B1138,'SUMMARY DATA'!$B:$B=""RWS"")),
  IF(
    OR(
      ISNUMBER(SEARCH(""CDM CASH DEPOSIT"",$C1138)),
      ISNUMBER(SEARCH(""CASH DEPOSIT"",$"&amp;"C1138)),
      COUNTIFS('SUMMARY DATA'!$D:$D,$C1138,'SUMMARY DATA'!$B:$B,""RWS"")&lt;&gt;1
    ),
    """",
    IFERROR(TEXTJOIN(CHAR(10),TRUE,FILTER('SUMMARY DATA'!E:E,'SUMMARY DATA'!$D:$D=$C1138,'SUMMARY DATA'!$B:$B=""RWS"")),"""")
  )
)"),"")</f>
        <v/>
      </c>
      <c r="F1138" s="17" t="str">
        <f>IFERROR(__xludf.DUMMYFUNCTION("IFERROR(
  TEXTJOIN(CHAR(10),TRUE,FILTER('SUMMARY DATA'!F:F,'SUMMARY DATA'!$A:$A=$A1138,'SUMMARY DATA'!$C:$C=$B1138,'SUMMARY DATA'!$B:$B=""RWS"")),
  IF(
    OR(
      ISNUMBER(SEARCH(""CDM CASH DEPOSIT"",$C1138)),
      ISNUMBER(SEARCH(""CASH DEPOSIT"",$"&amp;"C1138)),
      COUNTIFS('SUMMARY DATA'!$D:$D,$C1138,'SUMMARY DATA'!$B:$B,""RWS"")&lt;&gt;1
    ),
    """",
    IFERROR(TEXTJOIN(CHAR(10),TRUE,FILTER('SUMMARY DATA'!F:F,'SUMMARY DATA'!$D:$D=$C1138,'SUMMARY DATA'!$B:$B=""RWS"")),"""")
  )
)"),"")</f>
        <v/>
      </c>
      <c r="G1138" s="17" t="str">
        <f>IFERROR(__xludf.DUMMYFUNCTION("IFERROR(
  TEXTJOIN(CHAR(10),TRUE,FILTER('SUMMARY DATA'!G:G,'SUMMARY DATA'!$A:$A=$A1138,'SUMMARY DATA'!$C:$C=$B1138,'SUMMARY DATA'!$B:$B=""RWS"")),
  IF(
    OR(
      ISNUMBER(SEARCH(""CDM CASH DEPOSIT"",$C1138)),
      ISNUMBER(SEARCH(""CASH DEPOSIT"",$"&amp;"C1138)),
      COUNTIFS('SUMMARY DATA'!$D:$D,$C1138,'SUMMARY DATA'!$B:$B,""RWS"")&lt;&gt;1
    ),
    """",
    IFERROR(TEXTJOIN(CHAR(10),TRUE,FILTER('SUMMARY DATA'!G:G,'SUMMARY DATA'!$D:$D=$C1138,'SUMMARY DATA'!$B:$B=""RWS"")),"""")
  )
)"),"")</f>
        <v/>
      </c>
      <c r="H1138" s="18" t="str">
        <f>IFERROR(__xludf.DUMMYFUNCTION("IFERROR(
  TEXTJOIN(CHAR(10),TRUE,FILTER('SUMMARY DATA'!H:H,'SUMMARY DATA'!$A:$A=$A1138,'SUMMARY DATA'!$C:$C=$B1138,'SUMMARY DATA'!$B:$B=""RWS"",'SUMMARY DATA'!$H:$H=$D1138)),
  IF(
    OR(
      ISNUMBER(SEARCH(""CDM CASH DEPOSIT"",$C1138)),
      ISNUMB"&amp;"ER(SEARCH(""CASH DEPOSIT"",$C1138))
    ),
    """",
    IFERROR(TEXTJOIN(CHAR(10),TRUE,FILTER('SUMMARY DATA'!H:H,'SUMMARY DATA'!$D:$D=$C1138,'SUMMARY DATA'!$B:$B=""RWS"",'SUMMARY DATA'!$H:$H=$D1138)),"""")
  )
)"),"")</f>
        <v/>
      </c>
      <c r="I1138" s="18" t="str">
        <f>IFERROR(__xludf.DUMMYFUNCTION("IF(H1138="""","""",
SUM(ARRAYFORMULA(VALUE(SPLIT(H1138,CHAR(10)))))
)"),"")</f>
        <v/>
      </c>
      <c r="J1138" s="17" t="str">
        <f>IFERROR(__xludf.DUMMYFUNCTION("IFERROR(
  TEXTJOIN(CHAR(10),TRUE,FILTER('SUMMARY DATA'!I:I,'SUMMARY DATA'!$A:$A=$A1138,'SUMMARY DATA'!$C:$C=$B1138,'SUMMARY DATA'!$B:$B=""RWS"")),
  IF(
    OR(
      ISNUMBER(SEARCH(""CDM CASH DEPOSIT"",$C1138)),
      ISNUMBER(SEARCH(""CASH DEPOSIT"",$"&amp;"C1138)),
      COUNTIFS('SUMMARY DATA'!$D:$D,$C1138,'SUMMARY DATA'!$B:$B,""RWS"")&lt;&gt;1
    ),
    """",
    IFERROR(TEXTJOIN(CHAR(10),TRUE,FILTER('SUMMARY DATA'!I:I,'SUMMARY DATA'!$D:$D=$C1138,'SUMMARY DATA'!$B:$B=""RWS"")),"""")
  )
)"),"")</f>
        <v/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customHeight="1" spans="1:27">
      <c r="A1139" s="2"/>
      <c r="B1139" s="15"/>
      <c r="C1139" s="2"/>
      <c r="D1139" s="3"/>
      <c r="E1139" s="16" t="str">
        <f>IFERROR(__xludf.DUMMYFUNCTION("IFERROR(
  TEXTJOIN(CHAR(10),TRUE,FILTER('SUMMARY DATA'!E:E,'SUMMARY DATA'!$A:$A=$A1139,'SUMMARY DATA'!$C:$C=$B1139,'SUMMARY DATA'!$B:$B=""RWS"")),
  IF(
    OR(
      ISNUMBER(SEARCH(""CDM CASH DEPOSIT"",$C1139)),
      ISNUMBER(SEARCH(""CASH DEPOSIT"",$"&amp;"C1139)),
      COUNTIFS('SUMMARY DATA'!$D:$D,$C1139,'SUMMARY DATA'!$B:$B,""RWS"")&lt;&gt;1
    ),
    """",
    IFERROR(TEXTJOIN(CHAR(10),TRUE,FILTER('SUMMARY DATA'!E:E,'SUMMARY DATA'!$D:$D=$C1139,'SUMMARY DATA'!$B:$B=""RWS"")),"""")
  )
)"),"")</f>
        <v/>
      </c>
      <c r="F1139" s="17" t="str">
        <f>IFERROR(__xludf.DUMMYFUNCTION("IFERROR(
  TEXTJOIN(CHAR(10),TRUE,FILTER('SUMMARY DATA'!F:F,'SUMMARY DATA'!$A:$A=$A1139,'SUMMARY DATA'!$C:$C=$B1139,'SUMMARY DATA'!$B:$B=""RWS"")),
  IF(
    OR(
      ISNUMBER(SEARCH(""CDM CASH DEPOSIT"",$C1139)),
      ISNUMBER(SEARCH(""CASH DEPOSIT"",$"&amp;"C1139)),
      COUNTIFS('SUMMARY DATA'!$D:$D,$C1139,'SUMMARY DATA'!$B:$B,""RWS"")&lt;&gt;1
    ),
    """",
    IFERROR(TEXTJOIN(CHAR(10),TRUE,FILTER('SUMMARY DATA'!F:F,'SUMMARY DATA'!$D:$D=$C1139,'SUMMARY DATA'!$B:$B=""RWS"")),"""")
  )
)"),"")</f>
        <v/>
      </c>
      <c r="G1139" s="17" t="str">
        <f>IFERROR(__xludf.DUMMYFUNCTION("IFERROR(
  TEXTJOIN(CHAR(10),TRUE,FILTER('SUMMARY DATA'!G:G,'SUMMARY DATA'!$A:$A=$A1139,'SUMMARY DATA'!$C:$C=$B1139,'SUMMARY DATA'!$B:$B=""RWS"")),
  IF(
    OR(
      ISNUMBER(SEARCH(""CDM CASH DEPOSIT"",$C1139)),
      ISNUMBER(SEARCH(""CASH DEPOSIT"",$"&amp;"C1139)),
      COUNTIFS('SUMMARY DATA'!$D:$D,$C1139,'SUMMARY DATA'!$B:$B,""RWS"")&lt;&gt;1
    ),
    """",
    IFERROR(TEXTJOIN(CHAR(10),TRUE,FILTER('SUMMARY DATA'!G:G,'SUMMARY DATA'!$D:$D=$C1139,'SUMMARY DATA'!$B:$B=""RWS"")),"""")
  )
)"),"")</f>
        <v/>
      </c>
      <c r="H1139" s="18" t="str">
        <f>IFERROR(__xludf.DUMMYFUNCTION("IFERROR(
  TEXTJOIN(CHAR(10),TRUE,FILTER('SUMMARY DATA'!H:H,'SUMMARY DATA'!$A:$A=$A1139,'SUMMARY DATA'!$C:$C=$B1139,'SUMMARY DATA'!$B:$B=""RWS"",'SUMMARY DATA'!$H:$H=$D1139)),
  IF(
    OR(
      ISNUMBER(SEARCH(""CDM CASH DEPOSIT"",$C1139)),
      ISNUMB"&amp;"ER(SEARCH(""CASH DEPOSIT"",$C1139))
    ),
    """",
    IFERROR(TEXTJOIN(CHAR(10),TRUE,FILTER('SUMMARY DATA'!H:H,'SUMMARY DATA'!$D:$D=$C1139,'SUMMARY DATA'!$B:$B=""RWS"",'SUMMARY DATA'!$H:$H=$D1139)),"""")
  )
)"),"")</f>
        <v/>
      </c>
      <c r="I1139" s="18" t="str">
        <f>IFERROR(__xludf.DUMMYFUNCTION("IF(H1139="""","""",
SUM(ARRAYFORMULA(VALUE(SPLIT(H1139,CHAR(10)))))
)"),"")</f>
        <v/>
      </c>
      <c r="J1139" s="17" t="str">
        <f>IFERROR(__xludf.DUMMYFUNCTION("IFERROR(
  TEXTJOIN(CHAR(10),TRUE,FILTER('SUMMARY DATA'!I:I,'SUMMARY DATA'!$A:$A=$A1139,'SUMMARY DATA'!$C:$C=$B1139,'SUMMARY DATA'!$B:$B=""RWS"")),
  IF(
    OR(
      ISNUMBER(SEARCH(""CDM CASH DEPOSIT"",$C1139)),
      ISNUMBER(SEARCH(""CASH DEPOSIT"",$"&amp;"C1139)),
      COUNTIFS('SUMMARY DATA'!$D:$D,$C1139,'SUMMARY DATA'!$B:$B,""RWS"")&lt;&gt;1
    ),
    """",
    IFERROR(TEXTJOIN(CHAR(10),TRUE,FILTER('SUMMARY DATA'!I:I,'SUMMARY DATA'!$D:$D=$C1139,'SUMMARY DATA'!$B:$B=""RWS"")),"""")
  )
)"),"")</f>
        <v/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customHeight="1" spans="1:27">
      <c r="A1140" s="2"/>
      <c r="B1140" s="15"/>
      <c r="C1140" s="2"/>
      <c r="D1140" s="3"/>
      <c r="E1140" s="16" t="str">
        <f>IFERROR(__xludf.DUMMYFUNCTION("IFERROR(
  TEXTJOIN(CHAR(10),TRUE,FILTER('SUMMARY DATA'!E:E,'SUMMARY DATA'!$A:$A=$A1140,'SUMMARY DATA'!$C:$C=$B1140,'SUMMARY DATA'!$B:$B=""RWS"")),
  IF(
    OR(
      ISNUMBER(SEARCH(""CDM CASH DEPOSIT"",$C1140)),
      ISNUMBER(SEARCH(""CASH DEPOSIT"",$"&amp;"C1140)),
      COUNTIFS('SUMMARY DATA'!$D:$D,$C1140,'SUMMARY DATA'!$B:$B,""RWS"")&lt;&gt;1
    ),
    """",
    IFERROR(TEXTJOIN(CHAR(10),TRUE,FILTER('SUMMARY DATA'!E:E,'SUMMARY DATA'!$D:$D=$C1140,'SUMMARY DATA'!$B:$B=""RWS"")),"""")
  )
)"),"")</f>
        <v/>
      </c>
      <c r="F1140" s="17" t="str">
        <f>IFERROR(__xludf.DUMMYFUNCTION("IFERROR(
  TEXTJOIN(CHAR(10),TRUE,FILTER('SUMMARY DATA'!F:F,'SUMMARY DATA'!$A:$A=$A1140,'SUMMARY DATA'!$C:$C=$B1140,'SUMMARY DATA'!$B:$B=""RWS"")),
  IF(
    OR(
      ISNUMBER(SEARCH(""CDM CASH DEPOSIT"",$C1140)),
      ISNUMBER(SEARCH(""CASH DEPOSIT"",$"&amp;"C1140)),
      COUNTIFS('SUMMARY DATA'!$D:$D,$C1140,'SUMMARY DATA'!$B:$B,""RWS"")&lt;&gt;1
    ),
    """",
    IFERROR(TEXTJOIN(CHAR(10),TRUE,FILTER('SUMMARY DATA'!F:F,'SUMMARY DATA'!$D:$D=$C1140,'SUMMARY DATA'!$B:$B=""RWS"")),"""")
  )
)"),"")</f>
        <v/>
      </c>
      <c r="G1140" s="17" t="str">
        <f>IFERROR(__xludf.DUMMYFUNCTION("IFERROR(
  TEXTJOIN(CHAR(10),TRUE,FILTER('SUMMARY DATA'!G:G,'SUMMARY DATA'!$A:$A=$A1140,'SUMMARY DATA'!$C:$C=$B1140,'SUMMARY DATA'!$B:$B=""RWS"")),
  IF(
    OR(
      ISNUMBER(SEARCH(""CDM CASH DEPOSIT"",$C1140)),
      ISNUMBER(SEARCH(""CASH DEPOSIT"",$"&amp;"C1140)),
      COUNTIFS('SUMMARY DATA'!$D:$D,$C1140,'SUMMARY DATA'!$B:$B,""RWS"")&lt;&gt;1
    ),
    """",
    IFERROR(TEXTJOIN(CHAR(10),TRUE,FILTER('SUMMARY DATA'!G:G,'SUMMARY DATA'!$D:$D=$C1140,'SUMMARY DATA'!$B:$B=""RWS"")),"""")
  )
)"),"")</f>
        <v/>
      </c>
      <c r="H1140" s="18" t="str">
        <f>IFERROR(__xludf.DUMMYFUNCTION("IFERROR(
  TEXTJOIN(CHAR(10),TRUE,FILTER('SUMMARY DATA'!H:H,'SUMMARY DATA'!$A:$A=$A1140,'SUMMARY DATA'!$C:$C=$B1140,'SUMMARY DATA'!$B:$B=""RWS"",'SUMMARY DATA'!$H:$H=$D1140)),
  IF(
    OR(
      ISNUMBER(SEARCH(""CDM CASH DEPOSIT"",$C1140)),
      ISNUMB"&amp;"ER(SEARCH(""CASH DEPOSIT"",$C1140))
    ),
    """",
    IFERROR(TEXTJOIN(CHAR(10),TRUE,FILTER('SUMMARY DATA'!H:H,'SUMMARY DATA'!$D:$D=$C1140,'SUMMARY DATA'!$B:$B=""RWS"",'SUMMARY DATA'!$H:$H=$D1140)),"""")
  )
)"),"")</f>
        <v/>
      </c>
      <c r="I1140" s="18" t="str">
        <f>IFERROR(__xludf.DUMMYFUNCTION("IF(H1140="""","""",
SUM(ARRAYFORMULA(VALUE(SPLIT(H1140,CHAR(10)))))
)"),"")</f>
        <v/>
      </c>
      <c r="J1140" s="17" t="str">
        <f>IFERROR(__xludf.DUMMYFUNCTION("IFERROR(
  TEXTJOIN(CHAR(10),TRUE,FILTER('SUMMARY DATA'!I:I,'SUMMARY DATA'!$A:$A=$A1140,'SUMMARY DATA'!$C:$C=$B1140,'SUMMARY DATA'!$B:$B=""RWS"")),
  IF(
    OR(
      ISNUMBER(SEARCH(""CDM CASH DEPOSIT"",$C1140)),
      ISNUMBER(SEARCH(""CASH DEPOSIT"",$"&amp;"C1140)),
      COUNTIFS('SUMMARY DATA'!$D:$D,$C1140,'SUMMARY DATA'!$B:$B,""RWS"")&lt;&gt;1
    ),
    """",
    IFERROR(TEXTJOIN(CHAR(10),TRUE,FILTER('SUMMARY DATA'!I:I,'SUMMARY DATA'!$D:$D=$C1140,'SUMMARY DATA'!$B:$B=""RWS"")),"""")
  )
)"),"")</f>
        <v/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customHeight="1" spans="1:27">
      <c r="A1141" s="2"/>
      <c r="B1141" s="15"/>
      <c r="C1141" s="2"/>
      <c r="D1141" s="3"/>
      <c r="E1141" s="16" t="str">
        <f>IFERROR(__xludf.DUMMYFUNCTION("IFERROR(
  TEXTJOIN(CHAR(10),TRUE,FILTER('SUMMARY DATA'!E:E,'SUMMARY DATA'!$A:$A=$A1141,'SUMMARY DATA'!$C:$C=$B1141,'SUMMARY DATA'!$B:$B=""RWS"")),
  IF(
    OR(
      ISNUMBER(SEARCH(""CDM CASH DEPOSIT"",$C1141)),
      ISNUMBER(SEARCH(""CASH DEPOSIT"",$"&amp;"C1141)),
      COUNTIFS('SUMMARY DATA'!$D:$D,$C1141,'SUMMARY DATA'!$B:$B,""RWS"")&lt;&gt;1
    ),
    """",
    IFERROR(TEXTJOIN(CHAR(10),TRUE,FILTER('SUMMARY DATA'!E:E,'SUMMARY DATA'!$D:$D=$C1141,'SUMMARY DATA'!$B:$B=""RWS"")),"""")
  )
)"),"")</f>
        <v/>
      </c>
      <c r="F1141" s="17" t="str">
        <f>IFERROR(__xludf.DUMMYFUNCTION("IFERROR(
  TEXTJOIN(CHAR(10),TRUE,FILTER('SUMMARY DATA'!F:F,'SUMMARY DATA'!$A:$A=$A1141,'SUMMARY DATA'!$C:$C=$B1141,'SUMMARY DATA'!$B:$B=""RWS"")),
  IF(
    OR(
      ISNUMBER(SEARCH(""CDM CASH DEPOSIT"",$C1141)),
      ISNUMBER(SEARCH(""CASH DEPOSIT"",$"&amp;"C1141)),
      COUNTIFS('SUMMARY DATA'!$D:$D,$C1141,'SUMMARY DATA'!$B:$B,""RWS"")&lt;&gt;1
    ),
    """",
    IFERROR(TEXTJOIN(CHAR(10),TRUE,FILTER('SUMMARY DATA'!F:F,'SUMMARY DATA'!$D:$D=$C1141,'SUMMARY DATA'!$B:$B=""RWS"")),"""")
  )
)"),"")</f>
        <v/>
      </c>
      <c r="G1141" s="17" t="str">
        <f>IFERROR(__xludf.DUMMYFUNCTION("IFERROR(
  TEXTJOIN(CHAR(10),TRUE,FILTER('SUMMARY DATA'!G:G,'SUMMARY DATA'!$A:$A=$A1141,'SUMMARY DATA'!$C:$C=$B1141,'SUMMARY DATA'!$B:$B=""RWS"")),
  IF(
    OR(
      ISNUMBER(SEARCH(""CDM CASH DEPOSIT"",$C1141)),
      ISNUMBER(SEARCH(""CASH DEPOSIT"",$"&amp;"C1141)),
      COUNTIFS('SUMMARY DATA'!$D:$D,$C1141,'SUMMARY DATA'!$B:$B,""RWS"")&lt;&gt;1
    ),
    """",
    IFERROR(TEXTJOIN(CHAR(10),TRUE,FILTER('SUMMARY DATA'!G:G,'SUMMARY DATA'!$D:$D=$C1141,'SUMMARY DATA'!$B:$B=""RWS"")),"""")
  )
)"),"")</f>
        <v/>
      </c>
      <c r="H1141" s="18" t="str">
        <f>IFERROR(__xludf.DUMMYFUNCTION("IFERROR(
  TEXTJOIN(CHAR(10),TRUE,FILTER('SUMMARY DATA'!H:H,'SUMMARY DATA'!$A:$A=$A1141,'SUMMARY DATA'!$C:$C=$B1141,'SUMMARY DATA'!$B:$B=""RWS"",'SUMMARY DATA'!$H:$H=$D1141)),
  IF(
    OR(
      ISNUMBER(SEARCH(""CDM CASH DEPOSIT"",$C1141)),
      ISNUMB"&amp;"ER(SEARCH(""CASH DEPOSIT"",$C1141))
    ),
    """",
    IFERROR(TEXTJOIN(CHAR(10),TRUE,FILTER('SUMMARY DATA'!H:H,'SUMMARY DATA'!$D:$D=$C1141,'SUMMARY DATA'!$B:$B=""RWS"",'SUMMARY DATA'!$H:$H=$D1141)),"""")
  )
)"),"")</f>
        <v/>
      </c>
      <c r="I1141" s="18" t="str">
        <f>IFERROR(__xludf.DUMMYFUNCTION("IF(H1141="""","""",
SUM(ARRAYFORMULA(VALUE(SPLIT(H1141,CHAR(10)))))
)"),"")</f>
        <v/>
      </c>
      <c r="J1141" s="17" t="str">
        <f>IFERROR(__xludf.DUMMYFUNCTION("IFERROR(
  TEXTJOIN(CHAR(10),TRUE,FILTER('SUMMARY DATA'!I:I,'SUMMARY DATA'!$A:$A=$A1141,'SUMMARY DATA'!$C:$C=$B1141,'SUMMARY DATA'!$B:$B=""RWS"")),
  IF(
    OR(
      ISNUMBER(SEARCH(""CDM CASH DEPOSIT"",$C1141)),
      ISNUMBER(SEARCH(""CASH DEPOSIT"",$"&amp;"C1141)),
      COUNTIFS('SUMMARY DATA'!$D:$D,$C1141,'SUMMARY DATA'!$B:$B,""RWS"")&lt;&gt;1
    ),
    """",
    IFERROR(TEXTJOIN(CHAR(10),TRUE,FILTER('SUMMARY DATA'!I:I,'SUMMARY DATA'!$D:$D=$C1141,'SUMMARY DATA'!$B:$B=""RWS"")),"""")
  )
)"),"")</f>
        <v/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customHeight="1" spans="1:27">
      <c r="A1142" s="2"/>
      <c r="B1142" s="15"/>
      <c r="C1142" s="2"/>
      <c r="D1142" s="3"/>
      <c r="E1142" s="16" t="str">
        <f>IFERROR(__xludf.DUMMYFUNCTION("IFERROR(
  TEXTJOIN(CHAR(10),TRUE,FILTER('SUMMARY DATA'!E:E,'SUMMARY DATA'!$A:$A=$A1142,'SUMMARY DATA'!$C:$C=$B1142,'SUMMARY DATA'!$B:$B=""RWS"")),
  IF(
    OR(
      ISNUMBER(SEARCH(""CDM CASH DEPOSIT"",$C1142)),
      ISNUMBER(SEARCH(""CASH DEPOSIT"",$"&amp;"C1142)),
      COUNTIFS('SUMMARY DATA'!$D:$D,$C1142,'SUMMARY DATA'!$B:$B,""RWS"")&lt;&gt;1
    ),
    """",
    IFERROR(TEXTJOIN(CHAR(10),TRUE,FILTER('SUMMARY DATA'!E:E,'SUMMARY DATA'!$D:$D=$C1142,'SUMMARY DATA'!$B:$B=""RWS"")),"""")
  )
)"),"")</f>
        <v/>
      </c>
      <c r="F1142" s="17" t="str">
        <f>IFERROR(__xludf.DUMMYFUNCTION("IFERROR(
  TEXTJOIN(CHAR(10),TRUE,FILTER('SUMMARY DATA'!F:F,'SUMMARY DATA'!$A:$A=$A1142,'SUMMARY DATA'!$C:$C=$B1142,'SUMMARY DATA'!$B:$B=""RWS"")),
  IF(
    OR(
      ISNUMBER(SEARCH(""CDM CASH DEPOSIT"",$C1142)),
      ISNUMBER(SEARCH(""CASH DEPOSIT"",$"&amp;"C1142)),
      COUNTIFS('SUMMARY DATA'!$D:$D,$C1142,'SUMMARY DATA'!$B:$B,""RWS"")&lt;&gt;1
    ),
    """",
    IFERROR(TEXTJOIN(CHAR(10),TRUE,FILTER('SUMMARY DATA'!F:F,'SUMMARY DATA'!$D:$D=$C1142,'SUMMARY DATA'!$B:$B=""RWS"")),"""")
  )
)"),"")</f>
        <v/>
      </c>
      <c r="G1142" s="17" t="str">
        <f>IFERROR(__xludf.DUMMYFUNCTION("IFERROR(
  TEXTJOIN(CHAR(10),TRUE,FILTER('SUMMARY DATA'!G:G,'SUMMARY DATA'!$A:$A=$A1142,'SUMMARY DATA'!$C:$C=$B1142,'SUMMARY DATA'!$B:$B=""RWS"")),
  IF(
    OR(
      ISNUMBER(SEARCH(""CDM CASH DEPOSIT"",$C1142)),
      ISNUMBER(SEARCH(""CASH DEPOSIT"",$"&amp;"C1142)),
      COUNTIFS('SUMMARY DATA'!$D:$D,$C1142,'SUMMARY DATA'!$B:$B,""RWS"")&lt;&gt;1
    ),
    """",
    IFERROR(TEXTJOIN(CHAR(10),TRUE,FILTER('SUMMARY DATA'!G:G,'SUMMARY DATA'!$D:$D=$C1142,'SUMMARY DATA'!$B:$B=""RWS"")),"""")
  )
)"),"")</f>
        <v/>
      </c>
      <c r="H1142" s="18" t="str">
        <f>IFERROR(__xludf.DUMMYFUNCTION("IFERROR(
  TEXTJOIN(CHAR(10),TRUE,FILTER('SUMMARY DATA'!H:H,'SUMMARY DATA'!$A:$A=$A1142,'SUMMARY DATA'!$C:$C=$B1142,'SUMMARY DATA'!$B:$B=""RWS"",'SUMMARY DATA'!$H:$H=$D1142)),
  IF(
    OR(
      ISNUMBER(SEARCH(""CDM CASH DEPOSIT"",$C1142)),
      ISNUMB"&amp;"ER(SEARCH(""CASH DEPOSIT"",$C1142))
    ),
    """",
    IFERROR(TEXTJOIN(CHAR(10),TRUE,FILTER('SUMMARY DATA'!H:H,'SUMMARY DATA'!$D:$D=$C1142,'SUMMARY DATA'!$B:$B=""RWS"",'SUMMARY DATA'!$H:$H=$D1142)),"""")
  )
)"),"")</f>
        <v/>
      </c>
      <c r="I1142" s="18" t="str">
        <f>IFERROR(__xludf.DUMMYFUNCTION("IF(H1142="""","""",
SUM(ARRAYFORMULA(VALUE(SPLIT(H1142,CHAR(10)))))
)"),"")</f>
        <v/>
      </c>
      <c r="J1142" s="17" t="str">
        <f>IFERROR(__xludf.DUMMYFUNCTION("IFERROR(
  TEXTJOIN(CHAR(10),TRUE,FILTER('SUMMARY DATA'!I:I,'SUMMARY DATA'!$A:$A=$A1142,'SUMMARY DATA'!$C:$C=$B1142,'SUMMARY DATA'!$B:$B=""RWS"")),
  IF(
    OR(
      ISNUMBER(SEARCH(""CDM CASH DEPOSIT"",$C1142)),
      ISNUMBER(SEARCH(""CASH DEPOSIT"",$"&amp;"C1142)),
      COUNTIFS('SUMMARY DATA'!$D:$D,$C1142,'SUMMARY DATA'!$B:$B,""RWS"")&lt;&gt;1
    ),
    """",
    IFERROR(TEXTJOIN(CHAR(10),TRUE,FILTER('SUMMARY DATA'!I:I,'SUMMARY DATA'!$D:$D=$C1142,'SUMMARY DATA'!$B:$B=""RWS"")),"""")
  )
)"),"")</f>
        <v/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customHeight="1" spans="1:27">
      <c r="A1143" s="2"/>
      <c r="B1143" s="15"/>
      <c r="C1143" s="2"/>
      <c r="D1143" s="3"/>
      <c r="E1143" s="16" t="str">
        <f>IFERROR(__xludf.DUMMYFUNCTION("IFERROR(
  TEXTJOIN(CHAR(10),TRUE,FILTER('SUMMARY DATA'!E:E,'SUMMARY DATA'!$A:$A=$A1143,'SUMMARY DATA'!$C:$C=$B1143,'SUMMARY DATA'!$B:$B=""RWS"")),
  IF(
    OR(
      ISNUMBER(SEARCH(""CDM CASH DEPOSIT"",$C1143)),
      ISNUMBER(SEARCH(""CASH DEPOSIT"",$"&amp;"C1143)),
      COUNTIFS('SUMMARY DATA'!$D:$D,$C1143,'SUMMARY DATA'!$B:$B,""RWS"")&lt;&gt;1
    ),
    """",
    IFERROR(TEXTJOIN(CHAR(10),TRUE,FILTER('SUMMARY DATA'!E:E,'SUMMARY DATA'!$D:$D=$C1143,'SUMMARY DATA'!$B:$B=""RWS"")),"""")
  )
)"),"")</f>
        <v/>
      </c>
      <c r="F1143" s="17" t="str">
        <f>IFERROR(__xludf.DUMMYFUNCTION("IFERROR(
  TEXTJOIN(CHAR(10),TRUE,FILTER('SUMMARY DATA'!F:F,'SUMMARY DATA'!$A:$A=$A1143,'SUMMARY DATA'!$C:$C=$B1143,'SUMMARY DATA'!$B:$B=""RWS"")),
  IF(
    OR(
      ISNUMBER(SEARCH(""CDM CASH DEPOSIT"",$C1143)),
      ISNUMBER(SEARCH(""CASH DEPOSIT"",$"&amp;"C1143)),
      COUNTIFS('SUMMARY DATA'!$D:$D,$C1143,'SUMMARY DATA'!$B:$B,""RWS"")&lt;&gt;1
    ),
    """",
    IFERROR(TEXTJOIN(CHAR(10),TRUE,FILTER('SUMMARY DATA'!F:F,'SUMMARY DATA'!$D:$D=$C1143,'SUMMARY DATA'!$B:$B=""RWS"")),"""")
  )
)"),"")</f>
        <v/>
      </c>
      <c r="G1143" s="17" t="str">
        <f>IFERROR(__xludf.DUMMYFUNCTION("IFERROR(
  TEXTJOIN(CHAR(10),TRUE,FILTER('SUMMARY DATA'!G:G,'SUMMARY DATA'!$A:$A=$A1143,'SUMMARY DATA'!$C:$C=$B1143,'SUMMARY DATA'!$B:$B=""RWS"")),
  IF(
    OR(
      ISNUMBER(SEARCH(""CDM CASH DEPOSIT"",$C1143)),
      ISNUMBER(SEARCH(""CASH DEPOSIT"",$"&amp;"C1143)),
      COUNTIFS('SUMMARY DATA'!$D:$D,$C1143,'SUMMARY DATA'!$B:$B,""RWS"")&lt;&gt;1
    ),
    """",
    IFERROR(TEXTJOIN(CHAR(10),TRUE,FILTER('SUMMARY DATA'!G:G,'SUMMARY DATA'!$D:$D=$C1143,'SUMMARY DATA'!$B:$B=""RWS"")),"""")
  )
)"),"")</f>
        <v/>
      </c>
      <c r="H1143" s="18" t="str">
        <f>IFERROR(__xludf.DUMMYFUNCTION("IFERROR(
  TEXTJOIN(CHAR(10),TRUE,FILTER('SUMMARY DATA'!H:H,'SUMMARY DATA'!$A:$A=$A1143,'SUMMARY DATA'!$C:$C=$B1143,'SUMMARY DATA'!$B:$B=""RWS"",'SUMMARY DATA'!$H:$H=$D1143)),
  IF(
    OR(
      ISNUMBER(SEARCH(""CDM CASH DEPOSIT"",$C1143)),
      ISNUMB"&amp;"ER(SEARCH(""CASH DEPOSIT"",$C1143))
    ),
    """",
    IFERROR(TEXTJOIN(CHAR(10),TRUE,FILTER('SUMMARY DATA'!H:H,'SUMMARY DATA'!$D:$D=$C1143,'SUMMARY DATA'!$B:$B=""RWS"",'SUMMARY DATA'!$H:$H=$D1143)),"""")
  )
)"),"")</f>
        <v/>
      </c>
      <c r="I1143" s="18" t="str">
        <f>IFERROR(__xludf.DUMMYFUNCTION("IF(H1143="""","""",
SUM(ARRAYFORMULA(VALUE(SPLIT(H1143,CHAR(10)))))
)"),"")</f>
        <v/>
      </c>
      <c r="J1143" s="17" t="str">
        <f>IFERROR(__xludf.DUMMYFUNCTION("IFERROR(
  TEXTJOIN(CHAR(10),TRUE,FILTER('SUMMARY DATA'!I:I,'SUMMARY DATA'!$A:$A=$A1143,'SUMMARY DATA'!$C:$C=$B1143,'SUMMARY DATA'!$B:$B=""RWS"")),
  IF(
    OR(
      ISNUMBER(SEARCH(""CDM CASH DEPOSIT"",$C1143)),
      ISNUMBER(SEARCH(""CASH DEPOSIT"",$"&amp;"C1143)),
      COUNTIFS('SUMMARY DATA'!$D:$D,$C1143,'SUMMARY DATA'!$B:$B,""RWS"")&lt;&gt;1
    ),
    """",
    IFERROR(TEXTJOIN(CHAR(10),TRUE,FILTER('SUMMARY DATA'!I:I,'SUMMARY DATA'!$D:$D=$C1143,'SUMMARY DATA'!$B:$B=""RWS"")),"""")
  )
)"),"")</f>
        <v/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customHeight="1" spans="1:27">
      <c r="A1144" s="2"/>
      <c r="B1144" s="15"/>
      <c r="C1144" s="2"/>
      <c r="D1144" s="3"/>
      <c r="E1144" s="16" t="str">
        <f>IFERROR(__xludf.DUMMYFUNCTION("IFERROR(
  TEXTJOIN(CHAR(10),TRUE,FILTER('SUMMARY DATA'!E:E,'SUMMARY DATA'!$A:$A=$A1144,'SUMMARY DATA'!$C:$C=$B1144,'SUMMARY DATA'!$B:$B=""RWS"")),
  IF(
    OR(
      ISNUMBER(SEARCH(""CDM CASH DEPOSIT"",$C1144)),
      ISNUMBER(SEARCH(""CASH DEPOSIT"",$"&amp;"C1144)),
      COUNTIFS('SUMMARY DATA'!$D:$D,$C1144,'SUMMARY DATA'!$B:$B,""RWS"")&lt;&gt;1
    ),
    """",
    IFERROR(TEXTJOIN(CHAR(10),TRUE,FILTER('SUMMARY DATA'!E:E,'SUMMARY DATA'!$D:$D=$C1144,'SUMMARY DATA'!$B:$B=""RWS"")),"""")
  )
)"),"")</f>
        <v/>
      </c>
      <c r="F1144" s="17" t="str">
        <f>IFERROR(__xludf.DUMMYFUNCTION("IFERROR(
  TEXTJOIN(CHAR(10),TRUE,FILTER('SUMMARY DATA'!F:F,'SUMMARY DATA'!$A:$A=$A1144,'SUMMARY DATA'!$C:$C=$B1144,'SUMMARY DATA'!$B:$B=""RWS"")),
  IF(
    OR(
      ISNUMBER(SEARCH(""CDM CASH DEPOSIT"",$C1144)),
      ISNUMBER(SEARCH(""CASH DEPOSIT"",$"&amp;"C1144)),
      COUNTIFS('SUMMARY DATA'!$D:$D,$C1144,'SUMMARY DATA'!$B:$B,""RWS"")&lt;&gt;1
    ),
    """",
    IFERROR(TEXTJOIN(CHAR(10),TRUE,FILTER('SUMMARY DATA'!F:F,'SUMMARY DATA'!$D:$D=$C1144,'SUMMARY DATA'!$B:$B=""RWS"")),"""")
  )
)"),"")</f>
        <v/>
      </c>
      <c r="G1144" s="17" t="str">
        <f>IFERROR(__xludf.DUMMYFUNCTION("IFERROR(
  TEXTJOIN(CHAR(10),TRUE,FILTER('SUMMARY DATA'!G:G,'SUMMARY DATA'!$A:$A=$A1144,'SUMMARY DATA'!$C:$C=$B1144,'SUMMARY DATA'!$B:$B=""RWS"")),
  IF(
    OR(
      ISNUMBER(SEARCH(""CDM CASH DEPOSIT"",$C1144)),
      ISNUMBER(SEARCH(""CASH DEPOSIT"",$"&amp;"C1144)),
      COUNTIFS('SUMMARY DATA'!$D:$D,$C1144,'SUMMARY DATA'!$B:$B,""RWS"")&lt;&gt;1
    ),
    """",
    IFERROR(TEXTJOIN(CHAR(10),TRUE,FILTER('SUMMARY DATA'!G:G,'SUMMARY DATA'!$D:$D=$C1144,'SUMMARY DATA'!$B:$B=""RWS"")),"""")
  )
)"),"")</f>
        <v/>
      </c>
      <c r="H1144" s="18" t="str">
        <f>IFERROR(__xludf.DUMMYFUNCTION("IFERROR(
  TEXTJOIN(CHAR(10),TRUE,FILTER('SUMMARY DATA'!H:H,'SUMMARY DATA'!$A:$A=$A1144,'SUMMARY DATA'!$C:$C=$B1144,'SUMMARY DATA'!$B:$B=""RWS"",'SUMMARY DATA'!$H:$H=$D1144)),
  IF(
    OR(
      ISNUMBER(SEARCH(""CDM CASH DEPOSIT"",$C1144)),
      ISNUMB"&amp;"ER(SEARCH(""CASH DEPOSIT"",$C1144))
    ),
    """",
    IFERROR(TEXTJOIN(CHAR(10),TRUE,FILTER('SUMMARY DATA'!H:H,'SUMMARY DATA'!$D:$D=$C1144,'SUMMARY DATA'!$B:$B=""RWS"",'SUMMARY DATA'!$H:$H=$D1144)),"""")
  )
)"),"")</f>
        <v/>
      </c>
      <c r="I1144" s="18" t="str">
        <f>IFERROR(__xludf.DUMMYFUNCTION("IF(H1144="""","""",
SUM(ARRAYFORMULA(VALUE(SPLIT(H1144,CHAR(10)))))
)"),"")</f>
        <v/>
      </c>
      <c r="J1144" s="17" t="str">
        <f>IFERROR(__xludf.DUMMYFUNCTION("IFERROR(
  TEXTJOIN(CHAR(10),TRUE,FILTER('SUMMARY DATA'!I:I,'SUMMARY DATA'!$A:$A=$A1144,'SUMMARY DATA'!$C:$C=$B1144,'SUMMARY DATA'!$B:$B=""RWS"")),
  IF(
    OR(
      ISNUMBER(SEARCH(""CDM CASH DEPOSIT"",$C1144)),
      ISNUMBER(SEARCH(""CASH DEPOSIT"",$"&amp;"C1144)),
      COUNTIFS('SUMMARY DATA'!$D:$D,$C1144,'SUMMARY DATA'!$B:$B,""RWS"")&lt;&gt;1
    ),
    """",
    IFERROR(TEXTJOIN(CHAR(10),TRUE,FILTER('SUMMARY DATA'!I:I,'SUMMARY DATA'!$D:$D=$C1144,'SUMMARY DATA'!$B:$B=""RWS"")),"""")
  )
)"),"")</f>
        <v/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customHeight="1" spans="1:27">
      <c r="A1145" s="2"/>
      <c r="B1145" s="15"/>
      <c r="C1145" s="2"/>
      <c r="D1145" s="3"/>
      <c r="E1145" s="16" t="str">
        <f>IFERROR(__xludf.DUMMYFUNCTION("IFERROR(
  TEXTJOIN(CHAR(10),TRUE,FILTER('SUMMARY DATA'!E:E,'SUMMARY DATA'!$A:$A=$A1145,'SUMMARY DATA'!$C:$C=$B1145,'SUMMARY DATA'!$B:$B=""RWS"")),
  IF(
    OR(
      ISNUMBER(SEARCH(""CDM CASH DEPOSIT"",$C1145)),
      ISNUMBER(SEARCH(""CASH DEPOSIT"",$"&amp;"C1145)),
      COUNTIFS('SUMMARY DATA'!$D:$D,$C1145,'SUMMARY DATA'!$B:$B,""RWS"")&lt;&gt;1
    ),
    """",
    IFERROR(TEXTJOIN(CHAR(10),TRUE,FILTER('SUMMARY DATA'!E:E,'SUMMARY DATA'!$D:$D=$C1145,'SUMMARY DATA'!$B:$B=""RWS"")),"""")
  )
)"),"")</f>
        <v/>
      </c>
      <c r="F1145" s="17" t="str">
        <f>IFERROR(__xludf.DUMMYFUNCTION("IFERROR(
  TEXTJOIN(CHAR(10),TRUE,FILTER('SUMMARY DATA'!F:F,'SUMMARY DATA'!$A:$A=$A1145,'SUMMARY DATA'!$C:$C=$B1145,'SUMMARY DATA'!$B:$B=""RWS"")),
  IF(
    OR(
      ISNUMBER(SEARCH(""CDM CASH DEPOSIT"",$C1145)),
      ISNUMBER(SEARCH(""CASH DEPOSIT"",$"&amp;"C1145)),
      COUNTIFS('SUMMARY DATA'!$D:$D,$C1145,'SUMMARY DATA'!$B:$B,""RWS"")&lt;&gt;1
    ),
    """",
    IFERROR(TEXTJOIN(CHAR(10),TRUE,FILTER('SUMMARY DATA'!F:F,'SUMMARY DATA'!$D:$D=$C1145,'SUMMARY DATA'!$B:$B=""RWS"")),"""")
  )
)"),"")</f>
        <v/>
      </c>
      <c r="G1145" s="17" t="str">
        <f>IFERROR(__xludf.DUMMYFUNCTION("IFERROR(
  TEXTJOIN(CHAR(10),TRUE,FILTER('SUMMARY DATA'!G:G,'SUMMARY DATA'!$A:$A=$A1145,'SUMMARY DATA'!$C:$C=$B1145,'SUMMARY DATA'!$B:$B=""RWS"")),
  IF(
    OR(
      ISNUMBER(SEARCH(""CDM CASH DEPOSIT"",$C1145)),
      ISNUMBER(SEARCH(""CASH DEPOSIT"",$"&amp;"C1145)),
      COUNTIFS('SUMMARY DATA'!$D:$D,$C1145,'SUMMARY DATA'!$B:$B,""RWS"")&lt;&gt;1
    ),
    """",
    IFERROR(TEXTJOIN(CHAR(10),TRUE,FILTER('SUMMARY DATA'!G:G,'SUMMARY DATA'!$D:$D=$C1145,'SUMMARY DATA'!$B:$B=""RWS"")),"""")
  )
)"),"")</f>
        <v/>
      </c>
      <c r="H1145" s="18" t="str">
        <f>IFERROR(__xludf.DUMMYFUNCTION("IFERROR(
  TEXTJOIN(CHAR(10),TRUE,FILTER('SUMMARY DATA'!H:H,'SUMMARY DATA'!$A:$A=$A1145,'SUMMARY DATA'!$C:$C=$B1145,'SUMMARY DATA'!$B:$B=""RWS"",'SUMMARY DATA'!$H:$H=$D1145)),
  IF(
    OR(
      ISNUMBER(SEARCH(""CDM CASH DEPOSIT"",$C1145)),
      ISNUMB"&amp;"ER(SEARCH(""CASH DEPOSIT"",$C1145))
    ),
    """",
    IFERROR(TEXTJOIN(CHAR(10),TRUE,FILTER('SUMMARY DATA'!H:H,'SUMMARY DATA'!$D:$D=$C1145,'SUMMARY DATA'!$B:$B=""RWS"",'SUMMARY DATA'!$H:$H=$D1145)),"""")
  )
)"),"")</f>
        <v/>
      </c>
      <c r="I1145" s="18" t="str">
        <f>IFERROR(__xludf.DUMMYFUNCTION("IF(H1145="""","""",
SUM(ARRAYFORMULA(VALUE(SPLIT(H1145,CHAR(10)))))
)"),"")</f>
        <v/>
      </c>
      <c r="J1145" s="17" t="str">
        <f>IFERROR(__xludf.DUMMYFUNCTION("IFERROR(
  TEXTJOIN(CHAR(10),TRUE,FILTER('SUMMARY DATA'!I:I,'SUMMARY DATA'!$A:$A=$A1145,'SUMMARY DATA'!$C:$C=$B1145,'SUMMARY DATA'!$B:$B=""RWS"")),
  IF(
    OR(
      ISNUMBER(SEARCH(""CDM CASH DEPOSIT"",$C1145)),
      ISNUMBER(SEARCH(""CASH DEPOSIT"",$"&amp;"C1145)),
      COUNTIFS('SUMMARY DATA'!$D:$D,$C1145,'SUMMARY DATA'!$B:$B,""RWS"")&lt;&gt;1
    ),
    """",
    IFERROR(TEXTJOIN(CHAR(10),TRUE,FILTER('SUMMARY DATA'!I:I,'SUMMARY DATA'!$D:$D=$C1145,'SUMMARY DATA'!$B:$B=""RWS"")),"""")
  )
)"),"")</f>
        <v/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customHeight="1" spans="1:27">
      <c r="A1146" s="2"/>
      <c r="B1146" s="15"/>
      <c r="C1146" s="2"/>
      <c r="D1146" s="3"/>
      <c r="E1146" s="16" t="str">
        <f>IFERROR(__xludf.DUMMYFUNCTION("IFERROR(
  TEXTJOIN(CHAR(10),TRUE,FILTER('SUMMARY DATA'!E:E,'SUMMARY DATA'!$A:$A=$A1146,'SUMMARY DATA'!$C:$C=$B1146,'SUMMARY DATA'!$B:$B=""RWS"")),
  IF(
    OR(
      ISNUMBER(SEARCH(""CDM CASH DEPOSIT"",$C1146)),
      ISNUMBER(SEARCH(""CASH DEPOSIT"",$"&amp;"C1146)),
      COUNTIFS('SUMMARY DATA'!$D:$D,$C1146,'SUMMARY DATA'!$B:$B,""RWS"")&lt;&gt;1
    ),
    """",
    IFERROR(TEXTJOIN(CHAR(10),TRUE,FILTER('SUMMARY DATA'!E:E,'SUMMARY DATA'!$D:$D=$C1146,'SUMMARY DATA'!$B:$B=""RWS"")),"""")
  )
)"),"")</f>
        <v/>
      </c>
      <c r="F1146" s="17" t="str">
        <f>IFERROR(__xludf.DUMMYFUNCTION("IFERROR(
  TEXTJOIN(CHAR(10),TRUE,FILTER('SUMMARY DATA'!F:F,'SUMMARY DATA'!$A:$A=$A1146,'SUMMARY DATA'!$C:$C=$B1146,'SUMMARY DATA'!$B:$B=""RWS"")),
  IF(
    OR(
      ISNUMBER(SEARCH(""CDM CASH DEPOSIT"",$C1146)),
      ISNUMBER(SEARCH(""CASH DEPOSIT"",$"&amp;"C1146)),
      COUNTIFS('SUMMARY DATA'!$D:$D,$C1146,'SUMMARY DATA'!$B:$B,""RWS"")&lt;&gt;1
    ),
    """",
    IFERROR(TEXTJOIN(CHAR(10),TRUE,FILTER('SUMMARY DATA'!F:F,'SUMMARY DATA'!$D:$D=$C1146,'SUMMARY DATA'!$B:$B=""RWS"")),"""")
  )
)"),"")</f>
        <v/>
      </c>
      <c r="G1146" s="17" t="str">
        <f>IFERROR(__xludf.DUMMYFUNCTION("IFERROR(
  TEXTJOIN(CHAR(10),TRUE,FILTER('SUMMARY DATA'!G:G,'SUMMARY DATA'!$A:$A=$A1146,'SUMMARY DATA'!$C:$C=$B1146,'SUMMARY DATA'!$B:$B=""RWS"")),
  IF(
    OR(
      ISNUMBER(SEARCH(""CDM CASH DEPOSIT"",$C1146)),
      ISNUMBER(SEARCH(""CASH DEPOSIT"",$"&amp;"C1146)),
      COUNTIFS('SUMMARY DATA'!$D:$D,$C1146,'SUMMARY DATA'!$B:$B,""RWS"")&lt;&gt;1
    ),
    """",
    IFERROR(TEXTJOIN(CHAR(10),TRUE,FILTER('SUMMARY DATA'!G:G,'SUMMARY DATA'!$D:$D=$C1146,'SUMMARY DATA'!$B:$B=""RWS"")),"""")
  )
)"),"")</f>
        <v/>
      </c>
      <c r="H1146" s="18" t="str">
        <f>IFERROR(__xludf.DUMMYFUNCTION("IFERROR(
  TEXTJOIN(CHAR(10),TRUE,FILTER('SUMMARY DATA'!H:H,'SUMMARY DATA'!$A:$A=$A1146,'SUMMARY DATA'!$C:$C=$B1146,'SUMMARY DATA'!$B:$B=""RWS"",'SUMMARY DATA'!$H:$H=$D1146)),
  IF(
    OR(
      ISNUMBER(SEARCH(""CDM CASH DEPOSIT"",$C1146)),
      ISNUMB"&amp;"ER(SEARCH(""CASH DEPOSIT"",$C1146))
    ),
    """",
    IFERROR(TEXTJOIN(CHAR(10),TRUE,FILTER('SUMMARY DATA'!H:H,'SUMMARY DATA'!$D:$D=$C1146,'SUMMARY DATA'!$B:$B=""RWS"",'SUMMARY DATA'!$H:$H=$D1146)),"""")
  )
)"),"")</f>
        <v/>
      </c>
      <c r="I1146" s="18" t="str">
        <f>IFERROR(__xludf.DUMMYFUNCTION("IF(H1146="""","""",
SUM(ARRAYFORMULA(VALUE(SPLIT(H1146,CHAR(10)))))
)"),"")</f>
        <v/>
      </c>
      <c r="J1146" s="17" t="str">
        <f>IFERROR(__xludf.DUMMYFUNCTION("IFERROR(
  TEXTJOIN(CHAR(10),TRUE,FILTER('SUMMARY DATA'!I:I,'SUMMARY DATA'!$A:$A=$A1146,'SUMMARY DATA'!$C:$C=$B1146,'SUMMARY DATA'!$B:$B=""RWS"")),
  IF(
    OR(
      ISNUMBER(SEARCH(""CDM CASH DEPOSIT"",$C1146)),
      ISNUMBER(SEARCH(""CASH DEPOSIT"",$"&amp;"C1146)),
      COUNTIFS('SUMMARY DATA'!$D:$D,$C1146,'SUMMARY DATA'!$B:$B,""RWS"")&lt;&gt;1
    ),
    """",
    IFERROR(TEXTJOIN(CHAR(10),TRUE,FILTER('SUMMARY DATA'!I:I,'SUMMARY DATA'!$D:$D=$C1146,'SUMMARY DATA'!$B:$B=""RWS"")),"""")
  )
)"),"")</f>
        <v/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customHeight="1" spans="1:27">
      <c r="A1147" s="2"/>
      <c r="B1147" s="15"/>
      <c r="C1147" s="2"/>
      <c r="D1147" s="3"/>
      <c r="E1147" s="16" t="str">
        <f>IFERROR(__xludf.DUMMYFUNCTION("IFERROR(
  TEXTJOIN(CHAR(10),TRUE,FILTER('SUMMARY DATA'!E:E,'SUMMARY DATA'!$A:$A=$A1147,'SUMMARY DATA'!$C:$C=$B1147,'SUMMARY DATA'!$B:$B=""RWS"")),
  IF(
    OR(
      ISNUMBER(SEARCH(""CDM CASH DEPOSIT"",$C1147)),
      ISNUMBER(SEARCH(""CASH DEPOSIT"",$"&amp;"C1147)),
      COUNTIFS('SUMMARY DATA'!$D:$D,$C1147,'SUMMARY DATA'!$B:$B,""RWS"")&lt;&gt;1
    ),
    """",
    IFERROR(TEXTJOIN(CHAR(10),TRUE,FILTER('SUMMARY DATA'!E:E,'SUMMARY DATA'!$D:$D=$C1147,'SUMMARY DATA'!$B:$B=""RWS"")),"""")
  )
)"),"")</f>
        <v/>
      </c>
      <c r="F1147" s="17" t="str">
        <f>IFERROR(__xludf.DUMMYFUNCTION("IFERROR(
  TEXTJOIN(CHAR(10),TRUE,FILTER('SUMMARY DATA'!F:F,'SUMMARY DATA'!$A:$A=$A1147,'SUMMARY DATA'!$C:$C=$B1147,'SUMMARY DATA'!$B:$B=""RWS"")),
  IF(
    OR(
      ISNUMBER(SEARCH(""CDM CASH DEPOSIT"",$C1147)),
      ISNUMBER(SEARCH(""CASH DEPOSIT"",$"&amp;"C1147)),
      COUNTIFS('SUMMARY DATA'!$D:$D,$C1147,'SUMMARY DATA'!$B:$B,""RWS"")&lt;&gt;1
    ),
    """",
    IFERROR(TEXTJOIN(CHAR(10),TRUE,FILTER('SUMMARY DATA'!F:F,'SUMMARY DATA'!$D:$D=$C1147,'SUMMARY DATA'!$B:$B=""RWS"")),"""")
  )
)"),"")</f>
        <v/>
      </c>
      <c r="G1147" s="17" t="str">
        <f>IFERROR(__xludf.DUMMYFUNCTION("IFERROR(
  TEXTJOIN(CHAR(10),TRUE,FILTER('SUMMARY DATA'!G:G,'SUMMARY DATA'!$A:$A=$A1147,'SUMMARY DATA'!$C:$C=$B1147,'SUMMARY DATA'!$B:$B=""RWS"")),
  IF(
    OR(
      ISNUMBER(SEARCH(""CDM CASH DEPOSIT"",$C1147)),
      ISNUMBER(SEARCH(""CASH DEPOSIT"",$"&amp;"C1147)),
      COUNTIFS('SUMMARY DATA'!$D:$D,$C1147,'SUMMARY DATA'!$B:$B,""RWS"")&lt;&gt;1
    ),
    """",
    IFERROR(TEXTJOIN(CHAR(10),TRUE,FILTER('SUMMARY DATA'!G:G,'SUMMARY DATA'!$D:$D=$C1147,'SUMMARY DATA'!$B:$B=""RWS"")),"""")
  )
)"),"")</f>
        <v/>
      </c>
      <c r="H1147" s="18" t="str">
        <f>IFERROR(__xludf.DUMMYFUNCTION("IFERROR(
  TEXTJOIN(CHAR(10),TRUE,FILTER('SUMMARY DATA'!H:H,'SUMMARY DATA'!$A:$A=$A1147,'SUMMARY DATA'!$C:$C=$B1147,'SUMMARY DATA'!$B:$B=""RWS"",'SUMMARY DATA'!$H:$H=$D1147)),
  IF(
    OR(
      ISNUMBER(SEARCH(""CDM CASH DEPOSIT"",$C1147)),
      ISNUMB"&amp;"ER(SEARCH(""CASH DEPOSIT"",$C1147))
    ),
    """",
    IFERROR(TEXTJOIN(CHAR(10),TRUE,FILTER('SUMMARY DATA'!H:H,'SUMMARY DATA'!$D:$D=$C1147,'SUMMARY DATA'!$B:$B=""RWS"",'SUMMARY DATA'!$H:$H=$D1147)),"""")
  )
)"),"")</f>
        <v/>
      </c>
      <c r="I1147" s="18" t="str">
        <f>IFERROR(__xludf.DUMMYFUNCTION("IF(H1147="""","""",
SUM(ARRAYFORMULA(VALUE(SPLIT(H1147,CHAR(10)))))
)"),"")</f>
        <v/>
      </c>
      <c r="J1147" s="17" t="str">
        <f>IFERROR(__xludf.DUMMYFUNCTION("IFERROR(
  TEXTJOIN(CHAR(10),TRUE,FILTER('SUMMARY DATA'!I:I,'SUMMARY DATA'!$A:$A=$A1147,'SUMMARY DATA'!$C:$C=$B1147,'SUMMARY DATA'!$B:$B=""RWS"")),
  IF(
    OR(
      ISNUMBER(SEARCH(""CDM CASH DEPOSIT"",$C1147)),
      ISNUMBER(SEARCH(""CASH DEPOSIT"",$"&amp;"C1147)),
      COUNTIFS('SUMMARY DATA'!$D:$D,$C1147,'SUMMARY DATA'!$B:$B,""RWS"")&lt;&gt;1
    ),
    """",
    IFERROR(TEXTJOIN(CHAR(10),TRUE,FILTER('SUMMARY DATA'!I:I,'SUMMARY DATA'!$D:$D=$C1147,'SUMMARY DATA'!$B:$B=""RWS"")),"""")
  )
)"),"")</f>
        <v/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customHeight="1" spans="1:27">
      <c r="A1148" s="2"/>
      <c r="B1148" s="15"/>
      <c r="C1148" s="2"/>
      <c r="D1148" s="3"/>
      <c r="E1148" s="16" t="str">
        <f>IFERROR(__xludf.DUMMYFUNCTION("IFERROR(
  TEXTJOIN(CHAR(10),TRUE,FILTER('SUMMARY DATA'!E:E,'SUMMARY DATA'!$A:$A=$A1148,'SUMMARY DATA'!$C:$C=$B1148,'SUMMARY DATA'!$B:$B=""RWS"")),
  IF(
    OR(
      ISNUMBER(SEARCH(""CDM CASH DEPOSIT"",$C1148)),
      ISNUMBER(SEARCH(""CASH DEPOSIT"",$"&amp;"C1148)),
      COUNTIFS('SUMMARY DATA'!$D:$D,$C1148,'SUMMARY DATA'!$B:$B,""RWS"")&lt;&gt;1
    ),
    """",
    IFERROR(TEXTJOIN(CHAR(10),TRUE,FILTER('SUMMARY DATA'!E:E,'SUMMARY DATA'!$D:$D=$C1148,'SUMMARY DATA'!$B:$B=""RWS"")),"""")
  )
)"),"")</f>
        <v/>
      </c>
      <c r="F1148" s="17" t="str">
        <f>IFERROR(__xludf.DUMMYFUNCTION("IFERROR(
  TEXTJOIN(CHAR(10),TRUE,FILTER('SUMMARY DATA'!F:F,'SUMMARY DATA'!$A:$A=$A1148,'SUMMARY DATA'!$C:$C=$B1148,'SUMMARY DATA'!$B:$B=""RWS"")),
  IF(
    OR(
      ISNUMBER(SEARCH(""CDM CASH DEPOSIT"",$C1148)),
      ISNUMBER(SEARCH(""CASH DEPOSIT"",$"&amp;"C1148)),
      COUNTIFS('SUMMARY DATA'!$D:$D,$C1148,'SUMMARY DATA'!$B:$B,""RWS"")&lt;&gt;1
    ),
    """",
    IFERROR(TEXTJOIN(CHAR(10),TRUE,FILTER('SUMMARY DATA'!F:F,'SUMMARY DATA'!$D:$D=$C1148,'SUMMARY DATA'!$B:$B=""RWS"")),"""")
  )
)"),"")</f>
        <v/>
      </c>
      <c r="G1148" s="17" t="str">
        <f>IFERROR(__xludf.DUMMYFUNCTION("IFERROR(
  TEXTJOIN(CHAR(10),TRUE,FILTER('SUMMARY DATA'!G:G,'SUMMARY DATA'!$A:$A=$A1148,'SUMMARY DATA'!$C:$C=$B1148,'SUMMARY DATA'!$B:$B=""RWS"")),
  IF(
    OR(
      ISNUMBER(SEARCH(""CDM CASH DEPOSIT"",$C1148)),
      ISNUMBER(SEARCH(""CASH DEPOSIT"",$"&amp;"C1148)),
      COUNTIFS('SUMMARY DATA'!$D:$D,$C1148,'SUMMARY DATA'!$B:$B,""RWS"")&lt;&gt;1
    ),
    """",
    IFERROR(TEXTJOIN(CHAR(10),TRUE,FILTER('SUMMARY DATA'!G:G,'SUMMARY DATA'!$D:$D=$C1148,'SUMMARY DATA'!$B:$B=""RWS"")),"""")
  )
)"),"")</f>
        <v/>
      </c>
      <c r="H1148" s="18" t="str">
        <f>IFERROR(__xludf.DUMMYFUNCTION("IFERROR(
  TEXTJOIN(CHAR(10),TRUE,FILTER('SUMMARY DATA'!H:H,'SUMMARY DATA'!$A:$A=$A1148,'SUMMARY DATA'!$C:$C=$B1148,'SUMMARY DATA'!$B:$B=""RWS"",'SUMMARY DATA'!$H:$H=$D1148)),
  IF(
    OR(
      ISNUMBER(SEARCH(""CDM CASH DEPOSIT"",$C1148)),
      ISNUMB"&amp;"ER(SEARCH(""CASH DEPOSIT"",$C1148))
    ),
    """",
    IFERROR(TEXTJOIN(CHAR(10),TRUE,FILTER('SUMMARY DATA'!H:H,'SUMMARY DATA'!$D:$D=$C1148,'SUMMARY DATA'!$B:$B=""RWS"",'SUMMARY DATA'!$H:$H=$D1148)),"""")
  )
)"),"")</f>
        <v/>
      </c>
      <c r="I1148" s="18" t="str">
        <f>IFERROR(__xludf.DUMMYFUNCTION("IF(H1148="""","""",
SUM(ARRAYFORMULA(VALUE(SPLIT(H1148,CHAR(10)))))
)"),"")</f>
        <v/>
      </c>
      <c r="J1148" s="17" t="str">
        <f>IFERROR(__xludf.DUMMYFUNCTION("IFERROR(
  TEXTJOIN(CHAR(10),TRUE,FILTER('SUMMARY DATA'!I:I,'SUMMARY DATA'!$A:$A=$A1148,'SUMMARY DATA'!$C:$C=$B1148,'SUMMARY DATA'!$B:$B=""RWS"")),
  IF(
    OR(
      ISNUMBER(SEARCH(""CDM CASH DEPOSIT"",$C1148)),
      ISNUMBER(SEARCH(""CASH DEPOSIT"",$"&amp;"C1148)),
      COUNTIFS('SUMMARY DATA'!$D:$D,$C1148,'SUMMARY DATA'!$B:$B,""RWS"")&lt;&gt;1
    ),
    """",
    IFERROR(TEXTJOIN(CHAR(10),TRUE,FILTER('SUMMARY DATA'!I:I,'SUMMARY DATA'!$D:$D=$C1148,'SUMMARY DATA'!$B:$B=""RWS"")),"""")
  )
)"),"")</f>
        <v/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customHeight="1" spans="1:27">
      <c r="A1149" s="2"/>
      <c r="B1149" s="15"/>
      <c r="C1149" s="2"/>
      <c r="D1149" s="3"/>
      <c r="E1149" s="16" t="str">
        <f>IFERROR(__xludf.DUMMYFUNCTION("IFERROR(
  TEXTJOIN(CHAR(10),TRUE,FILTER('SUMMARY DATA'!E:E,'SUMMARY DATA'!$A:$A=$A1149,'SUMMARY DATA'!$C:$C=$B1149,'SUMMARY DATA'!$B:$B=""RWS"")),
  IF(
    OR(
      ISNUMBER(SEARCH(""CDM CASH DEPOSIT"",$C1149)),
      ISNUMBER(SEARCH(""CASH DEPOSIT"",$"&amp;"C1149)),
      COUNTIFS('SUMMARY DATA'!$D:$D,$C1149,'SUMMARY DATA'!$B:$B,""RWS"")&lt;&gt;1
    ),
    """",
    IFERROR(TEXTJOIN(CHAR(10),TRUE,FILTER('SUMMARY DATA'!E:E,'SUMMARY DATA'!$D:$D=$C1149,'SUMMARY DATA'!$B:$B=""RWS"")),"""")
  )
)"),"")</f>
        <v/>
      </c>
      <c r="F1149" s="17" t="str">
        <f>IFERROR(__xludf.DUMMYFUNCTION("IFERROR(
  TEXTJOIN(CHAR(10),TRUE,FILTER('SUMMARY DATA'!F:F,'SUMMARY DATA'!$A:$A=$A1149,'SUMMARY DATA'!$C:$C=$B1149,'SUMMARY DATA'!$B:$B=""RWS"")),
  IF(
    OR(
      ISNUMBER(SEARCH(""CDM CASH DEPOSIT"",$C1149)),
      ISNUMBER(SEARCH(""CASH DEPOSIT"",$"&amp;"C1149)),
      COUNTIFS('SUMMARY DATA'!$D:$D,$C1149,'SUMMARY DATA'!$B:$B,""RWS"")&lt;&gt;1
    ),
    """",
    IFERROR(TEXTJOIN(CHAR(10),TRUE,FILTER('SUMMARY DATA'!F:F,'SUMMARY DATA'!$D:$D=$C1149,'SUMMARY DATA'!$B:$B=""RWS"")),"""")
  )
)"),"")</f>
        <v/>
      </c>
      <c r="G1149" s="17" t="str">
        <f>IFERROR(__xludf.DUMMYFUNCTION("IFERROR(
  TEXTJOIN(CHAR(10),TRUE,FILTER('SUMMARY DATA'!G:G,'SUMMARY DATA'!$A:$A=$A1149,'SUMMARY DATA'!$C:$C=$B1149,'SUMMARY DATA'!$B:$B=""RWS"")),
  IF(
    OR(
      ISNUMBER(SEARCH(""CDM CASH DEPOSIT"",$C1149)),
      ISNUMBER(SEARCH(""CASH DEPOSIT"",$"&amp;"C1149)),
      COUNTIFS('SUMMARY DATA'!$D:$D,$C1149,'SUMMARY DATA'!$B:$B,""RWS"")&lt;&gt;1
    ),
    """",
    IFERROR(TEXTJOIN(CHAR(10),TRUE,FILTER('SUMMARY DATA'!G:G,'SUMMARY DATA'!$D:$D=$C1149,'SUMMARY DATA'!$B:$B=""RWS"")),"""")
  )
)"),"")</f>
        <v/>
      </c>
      <c r="H1149" s="18" t="str">
        <f>IFERROR(__xludf.DUMMYFUNCTION("IFERROR(
  TEXTJOIN(CHAR(10),TRUE,FILTER('SUMMARY DATA'!H:H,'SUMMARY DATA'!$A:$A=$A1149,'SUMMARY DATA'!$C:$C=$B1149,'SUMMARY DATA'!$B:$B=""RWS"",'SUMMARY DATA'!$H:$H=$D1149)),
  IF(
    OR(
      ISNUMBER(SEARCH(""CDM CASH DEPOSIT"",$C1149)),
      ISNUMB"&amp;"ER(SEARCH(""CASH DEPOSIT"",$C1149))
    ),
    """",
    IFERROR(TEXTJOIN(CHAR(10),TRUE,FILTER('SUMMARY DATA'!H:H,'SUMMARY DATA'!$D:$D=$C1149,'SUMMARY DATA'!$B:$B=""RWS"",'SUMMARY DATA'!$H:$H=$D1149)),"""")
  )
)"),"")</f>
        <v/>
      </c>
      <c r="I1149" s="18" t="str">
        <f>IFERROR(__xludf.DUMMYFUNCTION("IF(H1149="""","""",
SUM(ARRAYFORMULA(VALUE(SPLIT(H1149,CHAR(10)))))
)"),"")</f>
        <v/>
      </c>
      <c r="J1149" s="17" t="str">
        <f>IFERROR(__xludf.DUMMYFUNCTION("IFERROR(
  TEXTJOIN(CHAR(10),TRUE,FILTER('SUMMARY DATA'!I:I,'SUMMARY DATA'!$A:$A=$A1149,'SUMMARY DATA'!$C:$C=$B1149,'SUMMARY DATA'!$B:$B=""RWS"")),
  IF(
    OR(
      ISNUMBER(SEARCH(""CDM CASH DEPOSIT"",$C1149)),
      ISNUMBER(SEARCH(""CASH DEPOSIT"",$"&amp;"C1149)),
      COUNTIFS('SUMMARY DATA'!$D:$D,$C1149,'SUMMARY DATA'!$B:$B,""RWS"")&lt;&gt;1
    ),
    """",
    IFERROR(TEXTJOIN(CHAR(10),TRUE,FILTER('SUMMARY DATA'!I:I,'SUMMARY DATA'!$D:$D=$C1149,'SUMMARY DATA'!$B:$B=""RWS"")),"""")
  )
)"),"")</f>
        <v/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customHeight="1" spans="1:27">
      <c r="A1150" s="2"/>
      <c r="B1150" s="15"/>
      <c r="C1150" s="2"/>
      <c r="D1150" s="3"/>
      <c r="E1150" s="16" t="str">
        <f>IFERROR(__xludf.DUMMYFUNCTION("IFERROR(
  TEXTJOIN(CHAR(10),TRUE,FILTER('SUMMARY DATA'!E:E,'SUMMARY DATA'!$A:$A=$A1150,'SUMMARY DATA'!$C:$C=$B1150,'SUMMARY DATA'!$B:$B=""RWS"")),
  IF(
    OR(
      ISNUMBER(SEARCH(""CDM CASH DEPOSIT"",$C1150)),
      ISNUMBER(SEARCH(""CASH DEPOSIT"",$"&amp;"C1150)),
      COUNTIFS('SUMMARY DATA'!$D:$D,$C1150,'SUMMARY DATA'!$B:$B,""RWS"")&lt;&gt;1
    ),
    """",
    IFERROR(TEXTJOIN(CHAR(10),TRUE,FILTER('SUMMARY DATA'!E:E,'SUMMARY DATA'!$D:$D=$C1150,'SUMMARY DATA'!$B:$B=""RWS"")),"""")
  )
)"),"")</f>
        <v/>
      </c>
      <c r="F1150" s="17" t="str">
        <f>IFERROR(__xludf.DUMMYFUNCTION("IFERROR(
  TEXTJOIN(CHAR(10),TRUE,FILTER('SUMMARY DATA'!F:F,'SUMMARY DATA'!$A:$A=$A1150,'SUMMARY DATA'!$C:$C=$B1150,'SUMMARY DATA'!$B:$B=""RWS"")),
  IF(
    OR(
      ISNUMBER(SEARCH(""CDM CASH DEPOSIT"",$C1150)),
      ISNUMBER(SEARCH(""CASH DEPOSIT"",$"&amp;"C1150)),
      COUNTIFS('SUMMARY DATA'!$D:$D,$C1150,'SUMMARY DATA'!$B:$B,""RWS"")&lt;&gt;1
    ),
    """",
    IFERROR(TEXTJOIN(CHAR(10),TRUE,FILTER('SUMMARY DATA'!F:F,'SUMMARY DATA'!$D:$D=$C1150,'SUMMARY DATA'!$B:$B=""RWS"")),"""")
  )
)"),"")</f>
        <v/>
      </c>
      <c r="G1150" s="17" t="str">
        <f>IFERROR(__xludf.DUMMYFUNCTION("IFERROR(
  TEXTJOIN(CHAR(10),TRUE,FILTER('SUMMARY DATA'!G:G,'SUMMARY DATA'!$A:$A=$A1150,'SUMMARY DATA'!$C:$C=$B1150,'SUMMARY DATA'!$B:$B=""RWS"")),
  IF(
    OR(
      ISNUMBER(SEARCH(""CDM CASH DEPOSIT"",$C1150)),
      ISNUMBER(SEARCH(""CASH DEPOSIT"",$"&amp;"C1150)),
      COUNTIFS('SUMMARY DATA'!$D:$D,$C1150,'SUMMARY DATA'!$B:$B,""RWS"")&lt;&gt;1
    ),
    """",
    IFERROR(TEXTJOIN(CHAR(10),TRUE,FILTER('SUMMARY DATA'!G:G,'SUMMARY DATA'!$D:$D=$C1150,'SUMMARY DATA'!$B:$B=""RWS"")),"""")
  )
)"),"")</f>
        <v/>
      </c>
      <c r="H1150" s="18" t="str">
        <f>IFERROR(__xludf.DUMMYFUNCTION("IFERROR(
  TEXTJOIN(CHAR(10),TRUE,FILTER('SUMMARY DATA'!H:H,'SUMMARY DATA'!$A:$A=$A1150,'SUMMARY DATA'!$C:$C=$B1150,'SUMMARY DATA'!$B:$B=""RWS"",'SUMMARY DATA'!$H:$H=$D1150)),
  IF(
    OR(
      ISNUMBER(SEARCH(""CDM CASH DEPOSIT"",$C1150)),
      ISNUMB"&amp;"ER(SEARCH(""CASH DEPOSIT"",$C1150))
    ),
    """",
    IFERROR(TEXTJOIN(CHAR(10),TRUE,FILTER('SUMMARY DATA'!H:H,'SUMMARY DATA'!$D:$D=$C1150,'SUMMARY DATA'!$B:$B=""RWS"",'SUMMARY DATA'!$H:$H=$D1150)),"""")
  )
)"),"")</f>
        <v/>
      </c>
      <c r="I1150" s="18" t="str">
        <f>IFERROR(__xludf.DUMMYFUNCTION("IF(H1150="""","""",
SUM(ARRAYFORMULA(VALUE(SPLIT(H1150,CHAR(10)))))
)"),"")</f>
        <v/>
      </c>
      <c r="J1150" s="17" t="str">
        <f>IFERROR(__xludf.DUMMYFUNCTION("IFERROR(
  TEXTJOIN(CHAR(10),TRUE,FILTER('SUMMARY DATA'!I:I,'SUMMARY DATA'!$A:$A=$A1150,'SUMMARY DATA'!$C:$C=$B1150,'SUMMARY DATA'!$B:$B=""RWS"")),
  IF(
    OR(
      ISNUMBER(SEARCH(""CDM CASH DEPOSIT"",$C1150)),
      ISNUMBER(SEARCH(""CASH DEPOSIT"",$"&amp;"C1150)),
      COUNTIFS('SUMMARY DATA'!$D:$D,$C1150,'SUMMARY DATA'!$B:$B,""RWS"")&lt;&gt;1
    ),
    """",
    IFERROR(TEXTJOIN(CHAR(10),TRUE,FILTER('SUMMARY DATA'!I:I,'SUMMARY DATA'!$D:$D=$C1150,'SUMMARY DATA'!$B:$B=""RWS"")),"""")
  )
)"),"")</f>
        <v/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customHeight="1" spans="1:27">
      <c r="A1151" s="2"/>
      <c r="B1151" s="15"/>
      <c r="C1151" s="2"/>
      <c r="D1151" s="3"/>
      <c r="E1151" s="16" t="str">
        <f>IFERROR(__xludf.DUMMYFUNCTION("IFERROR(
  TEXTJOIN(CHAR(10),TRUE,FILTER('SUMMARY DATA'!E:E,'SUMMARY DATA'!$A:$A=$A1151,'SUMMARY DATA'!$C:$C=$B1151,'SUMMARY DATA'!$B:$B=""RWS"")),
  IF(
    OR(
      ISNUMBER(SEARCH(""CDM CASH DEPOSIT"",$C1151)),
      ISNUMBER(SEARCH(""CASH DEPOSIT"",$"&amp;"C1151)),
      COUNTIFS('SUMMARY DATA'!$D:$D,$C1151,'SUMMARY DATA'!$B:$B,""RWS"")&lt;&gt;1
    ),
    """",
    IFERROR(TEXTJOIN(CHAR(10),TRUE,FILTER('SUMMARY DATA'!E:E,'SUMMARY DATA'!$D:$D=$C1151,'SUMMARY DATA'!$B:$B=""RWS"")),"""")
  )
)"),"")</f>
        <v/>
      </c>
      <c r="F1151" s="17" t="str">
        <f>IFERROR(__xludf.DUMMYFUNCTION("IFERROR(
  TEXTJOIN(CHAR(10),TRUE,FILTER('SUMMARY DATA'!F:F,'SUMMARY DATA'!$A:$A=$A1151,'SUMMARY DATA'!$C:$C=$B1151,'SUMMARY DATA'!$B:$B=""RWS"")),
  IF(
    OR(
      ISNUMBER(SEARCH(""CDM CASH DEPOSIT"",$C1151)),
      ISNUMBER(SEARCH(""CASH DEPOSIT"",$"&amp;"C1151)),
      COUNTIFS('SUMMARY DATA'!$D:$D,$C1151,'SUMMARY DATA'!$B:$B,""RWS"")&lt;&gt;1
    ),
    """",
    IFERROR(TEXTJOIN(CHAR(10),TRUE,FILTER('SUMMARY DATA'!F:F,'SUMMARY DATA'!$D:$D=$C1151,'SUMMARY DATA'!$B:$B=""RWS"")),"""")
  )
)"),"")</f>
        <v/>
      </c>
      <c r="G1151" s="17" t="str">
        <f>IFERROR(__xludf.DUMMYFUNCTION("IFERROR(
  TEXTJOIN(CHAR(10),TRUE,FILTER('SUMMARY DATA'!G:G,'SUMMARY DATA'!$A:$A=$A1151,'SUMMARY DATA'!$C:$C=$B1151,'SUMMARY DATA'!$B:$B=""RWS"")),
  IF(
    OR(
      ISNUMBER(SEARCH(""CDM CASH DEPOSIT"",$C1151)),
      ISNUMBER(SEARCH(""CASH DEPOSIT"",$"&amp;"C1151)),
      COUNTIFS('SUMMARY DATA'!$D:$D,$C1151,'SUMMARY DATA'!$B:$B,""RWS"")&lt;&gt;1
    ),
    """",
    IFERROR(TEXTJOIN(CHAR(10),TRUE,FILTER('SUMMARY DATA'!G:G,'SUMMARY DATA'!$D:$D=$C1151,'SUMMARY DATA'!$B:$B=""RWS"")),"""")
  )
)"),"")</f>
        <v/>
      </c>
      <c r="H1151" s="18" t="str">
        <f>IFERROR(__xludf.DUMMYFUNCTION("IFERROR(
  TEXTJOIN(CHAR(10),TRUE,FILTER('SUMMARY DATA'!H:H,'SUMMARY DATA'!$A:$A=$A1151,'SUMMARY DATA'!$C:$C=$B1151,'SUMMARY DATA'!$B:$B=""RWS"",'SUMMARY DATA'!$H:$H=$D1151)),
  IF(
    OR(
      ISNUMBER(SEARCH(""CDM CASH DEPOSIT"",$C1151)),
      ISNUMB"&amp;"ER(SEARCH(""CASH DEPOSIT"",$C1151))
    ),
    """",
    IFERROR(TEXTJOIN(CHAR(10),TRUE,FILTER('SUMMARY DATA'!H:H,'SUMMARY DATA'!$D:$D=$C1151,'SUMMARY DATA'!$B:$B=""RWS"",'SUMMARY DATA'!$H:$H=$D1151)),"""")
  )
)"),"")</f>
        <v/>
      </c>
      <c r="I1151" s="18" t="str">
        <f>IFERROR(__xludf.DUMMYFUNCTION("IF(H1151="""","""",
SUM(ARRAYFORMULA(VALUE(SPLIT(H1151,CHAR(10)))))
)"),"")</f>
        <v/>
      </c>
      <c r="J1151" s="17" t="str">
        <f>IFERROR(__xludf.DUMMYFUNCTION("IFERROR(
  TEXTJOIN(CHAR(10),TRUE,FILTER('SUMMARY DATA'!I:I,'SUMMARY DATA'!$A:$A=$A1151,'SUMMARY DATA'!$C:$C=$B1151,'SUMMARY DATA'!$B:$B=""RWS"")),
  IF(
    OR(
      ISNUMBER(SEARCH(""CDM CASH DEPOSIT"",$C1151)),
      ISNUMBER(SEARCH(""CASH DEPOSIT"",$"&amp;"C1151)),
      COUNTIFS('SUMMARY DATA'!$D:$D,$C1151,'SUMMARY DATA'!$B:$B,""RWS"")&lt;&gt;1
    ),
    """",
    IFERROR(TEXTJOIN(CHAR(10),TRUE,FILTER('SUMMARY DATA'!I:I,'SUMMARY DATA'!$D:$D=$C1151,'SUMMARY DATA'!$B:$B=""RWS"")),"""")
  )
)"),"")</f>
        <v/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customHeight="1" spans="1:27">
      <c r="A1152" s="2"/>
      <c r="B1152" s="15"/>
      <c r="C1152" s="2"/>
      <c r="D1152" s="3"/>
      <c r="E1152" s="16" t="str">
        <f>IFERROR(__xludf.DUMMYFUNCTION("IFERROR(
  TEXTJOIN(CHAR(10),TRUE,FILTER('SUMMARY DATA'!E:E,'SUMMARY DATA'!$A:$A=$A1152,'SUMMARY DATA'!$C:$C=$B1152,'SUMMARY DATA'!$B:$B=""RWS"")),
  IF(
    OR(
      ISNUMBER(SEARCH(""CDM CASH DEPOSIT"",$C1152)),
      ISNUMBER(SEARCH(""CASH DEPOSIT"",$"&amp;"C1152)),
      COUNTIFS('SUMMARY DATA'!$D:$D,$C1152,'SUMMARY DATA'!$B:$B,""RWS"")&lt;&gt;1
    ),
    """",
    IFERROR(TEXTJOIN(CHAR(10),TRUE,FILTER('SUMMARY DATA'!E:E,'SUMMARY DATA'!$D:$D=$C1152,'SUMMARY DATA'!$B:$B=""RWS"")),"""")
  )
)"),"")</f>
        <v/>
      </c>
      <c r="F1152" s="17" t="str">
        <f>IFERROR(__xludf.DUMMYFUNCTION("IFERROR(
  TEXTJOIN(CHAR(10),TRUE,FILTER('SUMMARY DATA'!F:F,'SUMMARY DATA'!$A:$A=$A1152,'SUMMARY DATA'!$C:$C=$B1152,'SUMMARY DATA'!$B:$B=""RWS"")),
  IF(
    OR(
      ISNUMBER(SEARCH(""CDM CASH DEPOSIT"",$C1152)),
      ISNUMBER(SEARCH(""CASH DEPOSIT"",$"&amp;"C1152)),
      COUNTIFS('SUMMARY DATA'!$D:$D,$C1152,'SUMMARY DATA'!$B:$B,""RWS"")&lt;&gt;1
    ),
    """",
    IFERROR(TEXTJOIN(CHAR(10),TRUE,FILTER('SUMMARY DATA'!F:F,'SUMMARY DATA'!$D:$D=$C1152,'SUMMARY DATA'!$B:$B=""RWS"")),"""")
  )
)"),"")</f>
        <v/>
      </c>
      <c r="G1152" s="17" t="str">
        <f>IFERROR(__xludf.DUMMYFUNCTION("IFERROR(
  TEXTJOIN(CHAR(10),TRUE,FILTER('SUMMARY DATA'!G:G,'SUMMARY DATA'!$A:$A=$A1152,'SUMMARY DATA'!$C:$C=$B1152,'SUMMARY DATA'!$B:$B=""RWS"")),
  IF(
    OR(
      ISNUMBER(SEARCH(""CDM CASH DEPOSIT"",$C1152)),
      ISNUMBER(SEARCH(""CASH DEPOSIT"",$"&amp;"C1152)),
      COUNTIFS('SUMMARY DATA'!$D:$D,$C1152,'SUMMARY DATA'!$B:$B,""RWS"")&lt;&gt;1
    ),
    """",
    IFERROR(TEXTJOIN(CHAR(10),TRUE,FILTER('SUMMARY DATA'!G:G,'SUMMARY DATA'!$D:$D=$C1152,'SUMMARY DATA'!$B:$B=""RWS"")),"""")
  )
)"),"")</f>
        <v/>
      </c>
      <c r="H1152" s="18" t="str">
        <f>IFERROR(__xludf.DUMMYFUNCTION("IFERROR(
  TEXTJOIN(CHAR(10),TRUE,FILTER('SUMMARY DATA'!H:H,'SUMMARY DATA'!$A:$A=$A1152,'SUMMARY DATA'!$C:$C=$B1152,'SUMMARY DATA'!$B:$B=""RWS"",'SUMMARY DATA'!$H:$H=$D1152)),
  IF(
    OR(
      ISNUMBER(SEARCH(""CDM CASH DEPOSIT"",$C1152)),
      ISNUMB"&amp;"ER(SEARCH(""CASH DEPOSIT"",$C1152))
    ),
    """",
    IFERROR(TEXTJOIN(CHAR(10),TRUE,FILTER('SUMMARY DATA'!H:H,'SUMMARY DATA'!$D:$D=$C1152,'SUMMARY DATA'!$B:$B=""RWS"",'SUMMARY DATA'!$H:$H=$D1152)),"""")
  )
)"),"")</f>
        <v/>
      </c>
      <c r="I1152" s="18" t="str">
        <f>IFERROR(__xludf.DUMMYFUNCTION("IF(H1152="""","""",
SUM(ARRAYFORMULA(VALUE(SPLIT(H1152,CHAR(10)))))
)"),"")</f>
        <v/>
      </c>
      <c r="J1152" s="17" t="str">
        <f>IFERROR(__xludf.DUMMYFUNCTION("IFERROR(
  TEXTJOIN(CHAR(10),TRUE,FILTER('SUMMARY DATA'!I:I,'SUMMARY DATA'!$A:$A=$A1152,'SUMMARY DATA'!$C:$C=$B1152,'SUMMARY DATA'!$B:$B=""RWS"")),
  IF(
    OR(
      ISNUMBER(SEARCH(""CDM CASH DEPOSIT"",$C1152)),
      ISNUMBER(SEARCH(""CASH DEPOSIT"",$"&amp;"C1152)),
      COUNTIFS('SUMMARY DATA'!$D:$D,$C1152,'SUMMARY DATA'!$B:$B,""RWS"")&lt;&gt;1
    ),
    """",
    IFERROR(TEXTJOIN(CHAR(10),TRUE,FILTER('SUMMARY DATA'!I:I,'SUMMARY DATA'!$D:$D=$C1152,'SUMMARY DATA'!$B:$B=""RWS"")),"""")
  )
)"),"")</f>
        <v/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customHeight="1" spans="1:27">
      <c r="A1153" s="2"/>
      <c r="B1153" s="15"/>
      <c r="C1153" s="2"/>
      <c r="D1153" s="3"/>
      <c r="E1153" s="16" t="str">
        <f>IFERROR(__xludf.DUMMYFUNCTION("IFERROR(
  TEXTJOIN(CHAR(10),TRUE,FILTER('SUMMARY DATA'!E:E,'SUMMARY DATA'!$A:$A=$A1153,'SUMMARY DATA'!$C:$C=$B1153,'SUMMARY DATA'!$B:$B=""RWS"")),
  IF(
    OR(
      ISNUMBER(SEARCH(""CDM CASH DEPOSIT"",$C1153)),
      ISNUMBER(SEARCH(""CASH DEPOSIT"",$"&amp;"C1153)),
      COUNTIFS('SUMMARY DATA'!$D:$D,$C1153,'SUMMARY DATA'!$B:$B,""RWS"")&lt;&gt;1
    ),
    """",
    IFERROR(TEXTJOIN(CHAR(10),TRUE,FILTER('SUMMARY DATA'!E:E,'SUMMARY DATA'!$D:$D=$C1153,'SUMMARY DATA'!$B:$B=""RWS"")),"""")
  )
)"),"")</f>
        <v/>
      </c>
      <c r="F1153" s="17" t="str">
        <f>IFERROR(__xludf.DUMMYFUNCTION("IFERROR(
  TEXTJOIN(CHAR(10),TRUE,FILTER('SUMMARY DATA'!F:F,'SUMMARY DATA'!$A:$A=$A1153,'SUMMARY DATA'!$C:$C=$B1153,'SUMMARY DATA'!$B:$B=""RWS"")),
  IF(
    OR(
      ISNUMBER(SEARCH(""CDM CASH DEPOSIT"",$C1153)),
      ISNUMBER(SEARCH(""CASH DEPOSIT"",$"&amp;"C1153)),
      COUNTIFS('SUMMARY DATA'!$D:$D,$C1153,'SUMMARY DATA'!$B:$B,""RWS"")&lt;&gt;1
    ),
    """",
    IFERROR(TEXTJOIN(CHAR(10),TRUE,FILTER('SUMMARY DATA'!F:F,'SUMMARY DATA'!$D:$D=$C1153,'SUMMARY DATA'!$B:$B=""RWS"")),"""")
  )
)"),"")</f>
        <v/>
      </c>
      <c r="G1153" s="17" t="str">
        <f>IFERROR(__xludf.DUMMYFUNCTION("IFERROR(
  TEXTJOIN(CHAR(10),TRUE,FILTER('SUMMARY DATA'!G:G,'SUMMARY DATA'!$A:$A=$A1153,'SUMMARY DATA'!$C:$C=$B1153,'SUMMARY DATA'!$B:$B=""RWS"")),
  IF(
    OR(
      ISNUMBER(SEARCH(""CDM CASH DEPOSIT"",$C1153)),
      ISNUMBER(SEARCH(""CASH DEPOSIT"",$"&amp;"C1153)),
      COUNTIFS('SUMMARY DATA'!$D:$D,$C1153,'SUMMARY DATA'!$B:$B,""RWS"")&lt;&gt;1
    ),
    """",
    IFERROR(TEXTJOIN(CHAR(10),TRUE,FILTER('SUMMARY DATA'!G:G,'SUMMARY DATA'!$D:$D=$C1153,'SUMMARY DATA'!$B:$B=""RWS"")),"""")
  )
)"),"")</f>
        <v/>
      </c>
      <c r="H1153" s="18" t="str">
        <f>IFERROR(__xludf.DUMMYFUNCTION("IFERROR(
  TEXTJOIN(CHAR(10),TRUE,FILTER('SUMMARY DATA'!H:H,'SUMMARY DATA'!$A:$A=$A1153,'SUMMARY DATA'!$C:$C=$B1153,'SUMMARY DATA'!$B:$B=""RWS"",'SUMMARY DATA'!$H:$H=$D1153)),
  IF(
    OR(
      ISNUMBER(SEARCH(""CDM CASH DEPOSIT"",$C1153)),
      ISNUMB"&amp;"ER(SEARCH(""CASH DEPOSIT"",$C1153))
    ),
    """",
    IFERROR(TEXTJOIN(CHAR(10),TRUE,FILTER('SUMMARY DATA'!H:H,'SUMMARY DATA'!$D:$D=$C1153,'SUMMARY DATA'!$B:$B=""RWS"",'SUMMARY DATA'!$H:$H=$D1153)),"""")
  )
)"),"")</f>
        <v/>
      </c>
      <c r="I1153" s="18" t="str">
        <f>IFERROR(__xludf.DUMMYFUNCTION("IF(H1153="""","""",
SUM(ARRAYFORMULA(VALUE(SPLIT(H1153,CHAR(10)))))
)"),"")</f>
        <v/>
      </c>
      <c r="J1153" s="17" t="str">
        <f>IFERROR(__xludf.DUMMYFUNCTION("IFERROR(
  TEXTJOIN(CHAR(10),TRUE,FILTER('SUMMARY DATA'!I:I,'SUMMARY DATA'!$A:$A=$A1153,'SUMMARY DATA'!$C:$C=$B1153,'SUMMARY DATA'!$B:$B=""RWS"")),
  IF(
    OR(
      ISNUMBER(SEARCH(""CDM CASH DEPOSIT"",$C1153)),
      ISNUMBER(SEARCH(""CASH DEPOSIT"",$"&amp;"C1153)),
      COUNTIFS('SUMMARY DATA'!$D:$D,$C1153,'SUMMARY DATA'!$B:$B,""RWS"")&lt;&gt;1
    ),
    """",
    IFERROR(TEXTJOIN(CHAR(10),TRUE,FILTER('SUMMARY DATA'!I:I,'SUMMARY DATA'!$D:$D=$C1153,'SUMMARY DATA'!$B:$B=""RWS"")),"""")
  )
)"),"")</f>
        <v/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 customHeight="1" spans="1:27">
      <c r="A1154" s="2"/>
      <c r="B1154" s="15"/>
      <c r="C1154" s="2"/>
      <c r="D1154" s="3"/>
      <c r="E1154" s="16" t="str">
        <f>IFERROR(__xludf.DUMMYFUNCTION("IFERROR(
  TEXTJOIN(CHAR(10),TRUE,FILTER('SUMMARY DATA'!E:E,'SUMMARY DATA'!$A:$A=$A1154,'SUMMARY DATA'!$C:$C=$B1154,'SUMMARY DATA'!$B:$B=""RWS"")),
  IF(
    OR(
      ISNUMBER(SEARCH(""CDM CASH DEPOSIT"",$C1154)),
      ISNUMBER(SEARCH(""CASH DEPOSIT"",$"&amp;"C1154)),
      COUNTIFS('SUMMARY DATA'!$D:$D,$C1154,'SUMMARY DATA'!$B:$B,""RWS"")&lt;&gt;1
    ),
    """",
    IFERROR(TEXTJOIN(CHAR(10),TRUE,FILTER('SUMMARY DATA'!E:E,'SUMMARY DATA'!$D:$D=$C1154,'SUMMARY DATA'!$B:$B=""RWS"")),"""")
  )
)"),"")</f>
        <v/>
      </c>
      <c r="F1154" s="17" t="str">
        <f>IFERROR(__xludf.DUMMYFUNCTION("IFERROR(
  TEXTJOIN(CHAR(10),TRUE,FILTER('SUMMARY DATA'!F:F,'SUMMARY DATA'!$A:$A=$A1154,'SUMMARY DATA'!$C:$C=$B1154,'SUMMARY DATA'!$B:$B=""RWS"")),
  IF(
    OR(
      ISNUMBER(SEARCH(""CDM CASH DEPOSIT"",$C1154)),
      ISNUMBER(SEARCH(""CASH DEPOSIT"",$"&amp;"C1154)),
      COUNTIFS('SUMMARY DATA'!$D:$D,$C1154,'SUMMARY DATA'!$B:$B,""RWS"")&lt;&gt;1
    ),
    """",
    IFERROR(TEXTJOIN(CHAR(10),TRUE,FILTER('SUMMARY DATA'!F:F,'SUMMARY DATA'!$D:$D=$C1154,'SUMMARY DATA'!$B:$B=""RWS"")),"""")
  )
)"),"")</f>
        <v/>
      </c>
      <c r="G1154" s="17" t="str">
        <f>IFERROR(__xludf.DUMMYFUNCTION("IFERROR(
  TEXTJOIN(CHAR(10),TRUE,FILTER('SUMMARY DATA'!G:G,'SUMMARY DATA'!$A:$A=$A1154,'SUMMARY DATA'!$C:$C=$B1154,'SUMMARY DATA'!$B:$B=""RWS"")),
  IF(
    OR(
      ISNUMBER(SEARCH(""CDM CASH DEPOSIT"",$C1154)),
      ISNUMBER(SEARCH(""CASH DEPOSIT"",$"&amp;"C1154)),
      COUNTIFS('SUMMARY DATA'!$D:$D,$C1154,'SUMMARY DATA'!$B:$B,""RWS"")&lt;&gt;1
    ),
    """",
    IFERROR(TEXTJOIN(CHAR(10),TRUE,FILTER('SUMMARY DATA'!G:G,'SUMMARY DATA'!$D:$D=$C1154,'SUMMARY DATA'!$B:$B=""RWS"")),"""")
  )
)"),"")</f>
        <v/>
      </c>
      <c r="H1154" s="18" t="str">
        <f>IFERROR(__xludf.DUMMYFUNCTION("IFERROR(
  TEXTJOIN(CHAR(10),TRUE,FILTER('SUMMARY DATA'!H:H,'SUMMARY DATA'!$A:$A=$A1154,'SUMMARY DATA'!$C:$C=$B1154,'SUMMARY DATA'!$B:$B=""RWS"",'SUMMARY DATA'!$H:$H=$D1154)),
  IF(
    OR(
      ISNUMBER(SEARCH(""CDM CASH DEPOSIT"",$C1154)),
      ISNUMB"&amp;"ER(SEARCH(""CASH DEPOSIT"",$C1154))
    ),
    """",
    IFERROR(TEXTJOIN(CHAR(10),TRUE,FILTER('SUMMARY DATA'!H:H,'SUMMARY DATA'!$D:$D=$C1154,'SUMMARY DATA'!$B:$B=""RWS"",'SUMMARY DATA'!$H:$H=$D1154)),"""")
  )
)"),"")</f>
        <v/>
      </c>
      <c r="I1154" s="18" t="str">
        <f>IFERROR(__xludf.DUMMYFUNCTION("IF(H1154="""","""",
SUM(ARRAYFORMULA(VALUE(SPLIT(H1154,CHAR(10)))))
)"),"")</f>
        <v/>
      </c>
      <c r="J1154" s="17" t="str">
        <f>IFERROR(__xludf.DUMMYFUNCTION("IFERROR(
  TEXTJOIN(CHAR(10),TRUE,FILTER('SUMMARY DATA'!I:I,'SUMMARY DATA'!$A:$A=$A1154,'SUMMARY DATA'!$C:$C=$B1154,'SUMMARY DATA'!$B:$B=""RWS"")),
  IF(
    OR(
      ISNUMBER(SEARCH(""CDM CASH DEPOSIT"",$C1154)),
      ISNUMBER(SEARCH(""CASH DEPOSIT"",$"&amp;"C1154)),
      COUNTIFS('SUMMARY DATA'!$D:$D,$C1154,'SUMMARY DATA'!$B:$B,""RWS"")&lt;&gt;1
    ),
    """",
    IFERROR(TEXTJOIN(CHAR(10),TRUE,FILTER('SUMMARY DATA'!I:I,'SUMMARY DATA'!$D:$D=$C1154,'SUMMARY DATA'!$B:$B=""RWS"")),"""")
  )
)"),"")</f>
        <v/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customHeight="1" spans="1:27">
      <c r="A1155" s="2"/>
      <c r="B1155" s="15"/>
      <c r="C1155" s="2"/>
      <c r="D1155" s="3"/>
      <c r="E1155" s="16" t="str">
        <f>IFERROR(__xludf.DUMMYFUNCTION("IFERROR(
  TEXTJOIN(CHAR(10),TRUE,FILTER('SUMMARY DATA'!E:E,'SUMMARY DATA'!$A:$A=$A1155,'SUMMARY DATA'!$C:$C=$B1155,'SUMMARY DATA'!$B:$B=""RWS"")),
  IF(
    OR(
      ISNUMBER(SEARCH(""CDM CASH DEPOSIT"",$C1155)),
      ISNUMBER(SEARCH(""CASH DEPOSIT"",$"&amp;"C1155)),
      COUNTIFS('SUMMARY DATA'!$D:$D,$C1155,'SUMMARY DATA'!$B:$B,""RWS"")&lt;&gt;1
    ),
    """",
    IFERROR(TEXTJOIN(CHAR(10),TRUE,FILTER('SUMMARY DATA'!E:E,'SUMMARY DATA'!$D:$D=$C1155,'SUMMARY DATA'!$B:$B=""RWS"")),"""")
  )
)"),"")</f>
        <v/>
      </c>
      <c r="F1155" s="17" t="str">
        <f>IFERROR(__xludf.DUMMYFUNCTION("IFERROR(
  TEXTJOIN(CHAR(10),TRUE,FILTER('SUMMARY DATA'!F:F,'SUMMARY DATA'!$A:$A=$A1155,'SUMMARY DATA'!$C:$C=$B1155,'SUMMARY DATA'!$B:$B=""RWS"")),
  IF(
    OR(
      ISNUMBER(SEARCH(""CDM CASH DEPOSIT"",$C1155)),
      ISNUMBER(SEARCH(""CASH DEPOSIT"",$"&amp;"C1155)),
      COUNTIFS('SUMMARY DATA'!$D:$D,$C1155,'SUMMARY DATA'!$B:$B,""RWS"")&lt;&gt;1
    ),
    """",
    IFERROR(TEXTJOIN(CHAR(10),TRUE,FILTER('SUMMARY DATA'!F:F,'SUMMARY DATA'!$D:$D=$C1155,'SUMMARY DATA'!$B:$B=""RWS"")),"""")
  )
)"),"")</f>
        <v/>
      </c>
      <c r="G1155" s="17" t="str">
        <f>IFERROR(__xludf.DUMMYFUNCTION("IFERROR(
  TEXTJOIN(CHAR(10),TRUE,FILTER('SUMMARY DATA'!G:G,'SUMMARY DATA'!$A:$A=$A1155,'SUMMARY DATA'!$C:$C=$B1155,'SUMMARY DATA'!$B:$B=""RWS"")),
  IF(
    OR(
      ISNUMBER(SEARCH(""CDM CASH DEPOSIT"",$C1155)),
      ISNUMBER(SEARCH(""CASH DEPOSIT"",$"&amp;"C1155)),
      COUNTIFS('SUMMARY DATA'!$D:$D,$C1155,'SUMMARY DATA'!$B:$B,""RWS"")&lt;&gt;1
    ),
    """",
    IFERROR(TEXTJOIN(CHAR(10),TRUE,FILTER('SUMMARY DATA'!G:G,'SUMMARY DATA'!$D:$D=$C1155,'SUMMARY DATA'!$B:$B=""RWS"")),"""")
  )
)"),"")</f>
        <v/>
      </c>
      <c r="H1155" s="18" t="str">
        <f>IFERROR(__xludf.DUMMYFUNCTION("IFERROR(
  TEXTJOIN(CHAR(10),TRUE,FILTER('SUMMARY DATA'!H:H,'SUMMARY DATA'!$A:$A=$A1155,'SUMMARY DATA'!$C:$C=$B1155,'SUMMARY DATA'!$B:$B=""RWS"",'SUMMARY DATA'!$H:$H=$D1155)),
  IF(
    OR(
      ISNUMBER(SEARCH(""CDM CASH DEPOSIT"",$C1155)),
      ISNUMB"&amp;"ER(SEARCH(""CASH DEPOSIT"",$C1155))
    ),
    """",
    IFERROR(TEXTJOIN(CHAR(10),TRUE,FILTER('SUMMARY DATA'!H:H,'SUMMARY DATA'!$D:$D=$C1155,'SUMMARY DATA'!$B:$B=""RWS"",'SUMMARY DATA'!$H:$H=$D1155)),"""")
  )
)"),"")</f>
        <v/>
      </c>
      <c r="I1155" s="18" t="str">
        <f>IFERROR(__xludf.DUMMYFUNCTION("IF(H1155="""","""",
SUM(ARRAYFORMULA(VALUE(SPLIT(H1155,CHAR(10)))))
)"),"")</f>
        <v/>
      </c>
      <c r="J1155" s="17" t="str">
        <f>IFERROR(__xludf.DUMMYFUNCTION("IFERROR(
  TEXTJOIN(CHAR(10),TRUE,FILTER('SUMMARY DATA'!I:I,'SUMMARY DATA'!$A:$A=$A1155,'SUMMARY DATA'!$C:$C=$B1155,'SUMMARY DATA'!$B:$B=""RWS"")),
  IF(
    OR(
      ISNUMBER(SEARCH(""CDM CASH DEPOSIT"",$C1155)),
      ISNUMBER(SEARCH(""CASH DEPOSIT"",$"&amp;"C1155)),
      COUNTIFS('SUMMARY DATA'!$D:$D,$C1155,'SUMMARY DATA'!$B:$B,""RWS"")&lt;&gt;1
    ),
    """",
    IFERROR(TEXTJOIN(CHAR(10),TRUE,FILTER('SUMMARY DATA'!I:I,'SUMMARY DATA'!$D:$D=$C1155,'SUMMARY DATA'!$B:$B=""RWS"")),"""")
  )
)"),"")</f>
        <v/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customHeight="1" spans="1:27">
      <c r="A1156" s="2"/>
      <c r="B1156" s="15"/>
      <c r="C1156" s="2"/>
      <c r="D1156" s="3"/>
      <c r="E1156" s="16" t="str">
        <f>IFERROR(__xludf.DUMMYFUNCTION("IFERROR(
  TEXTJOIN(CHAR(10),TRUE,FILTER('SUMMARY DATA'!E:E,'SUMMARY DATA'!$A:$A=$A1156,'SUMMARY DATA'!$C:$C=$B1156,'SUMMARY DATA'!$B:$B=""RWS"")),
  IF(
    OR(
      ISNUMBER(SEARCH(""CDM CASH DEPOSIT"",$C1156)),
      ISNUMBER(SEARCH(""CASH DEPOSIT"",$"&amp;"C1156)),
      COUNTIFS('SUMMARY DATA'!$D:$D,$C1156,'SUMMARY DATA'!$B:$B,""RWS"")&lt;&gt;1
    ),
    """",
    IFERROR(TEXTJOIN(CHAR(10),TRUE,FILTER('SUMMARY DATA'!E:E,'SUMMARY DATA'!$D:$D=$C1156,'SUMMARY DATA'!$B:$B=""RWS"")),"""")
  )
)"),"")</f>
        <v/>
      </c>
      <c r="F1156" s="17" t="str">
        <f>IFERROR(__xludf.DUMMYFUNCTION("IFERROR(
  TEXTJOIN(CHAR(10),TRUE,FILTER('SUMMARY DATA'!F:F,'SUMMARY DATA'!$A:$A=$A1156,'SUMMARY DATA'!$C:$C=$B1156,'SUMMARY DATA'!$B:$B=""RWS"")),
  IF(
    OR(
      ISNUMBER(SEARCH(""CDM CASH DEPOSIT"",$C1156)),
      ISNUMBER(SEARCH(""CASH DEPOSIT"",$"&amp;"C1156)),
      COUNTIFS('SUMMARY DATA'!$D:$D,$C1156,'SUMMARY DATA'!$B:$B,""RWS"")&lt;&gt;1
    ),
    """",
    IFERROR(TEXTJOIN(CHAR(10),TRUE,FILTER('SUMMARY DATA'!F:F,'SUMMARY DATA'!$D:$D=$C1156,'SUMMARY DATA'!$B:$B=""RWS"")),"""")
  )
)"),"")</f>
        <v/>
      </c>
      <c r="G1156" s="17" t="str">
        <f>IFERROR(__xludf.DUMMYFUNCTION("IFERROR(
  TEXTJOIN(CHAR(10),TRUE,FILTER('SUMMARY DATA'!G:G,'SUMMARY DATA'!$A:$A=$A1156,'SUMMARY DATA'!$C:$C=$B1156,'SUMMARY DATA'!$B:$B=""RWS"")),
  IF(
    OR(
      ISNUMBER(SEARCH(""CDM CASH DEPOSIT"",$C1156)),
      ISNUMBER(SEARCH(""CASH DEPOSIT"",$"&amp;"C1156)),
      COUNTIFS('SUMMARY DATA'!$D:$D,$C1156,'SUMMARY DATA'!$B:$B,""RWS"")&lt;&gt;1
    ),
    """",
    IFERROR(TEXTJOIN(CHAR(10),TRUE,FILTER('SUMMARY DATA'!G:G,'SUMMARY DATA'!$D:$D=$C1156,'SUMMARY DATA'!$B:$B=""RWS"")),"""")
  )
)"),"")</f>
        <v/>
      </c>
      <c r="H1156" s="18" t="str">
        <f>IFERROR(__xludf.DUMMYFUNCTION("IFERROR(
  TEXTJOIN(CHAR(10),TRUE,FILTER('SUMMARY DATA'!H:H,'SUMMARY DATA'!$A:$A=$A1156,'SUMMARY DATA'!$C:$C=$B1156,'SUMMARY DATA'!$B:$B=""RWS"",'SUMMARY DATA'!$H:$H=$D1156)),
  IF(
    OR(
      ISNUMBER(SEARCH(""CDM CASH DEPOSIT"",$C1156)),
      ISNUMB"&amp;"ER(SEARCH(""CASH DEPOSIT"",$C1156))
    ),
    """",
    IFERROR(TEXTJOIN(CHAR(10),TRUE,FILTER('SUMMARY DATA'!H:H,'SUMMARY DATA'!$D:$D=$C1156,'SUMMARY DATA'!$B:$B=""RWS"",'SUMMARY DATA'!$H:$H=$D1156)),"""")
  )
)"),"")</f>
        <v/>
      </c>
      <c r="I1156" s="18" t="str">
        <f>IFERROR(__xludf.DUMMYFUNCTION("IF(H1156="""","""",
SUM(ARRAYFORMULA(VALUE(SPLIT(H1156,CHAR(10)))))
)"),"")</f>
        <v/>
      </c>
      <c r="J1156" s="17" t="str">
        <f>IFERROR(__xludf.DUMMYFUNCTION("IFERROR(
  TEXTJOIN(CHAR(10),TRUE,FILTER('SUMMARY DATA'!I:I,'SUMMARY DATA'!$A:$A=$A1156,'SUMMARY DATA'!$C:$C=$B1156,'SUMMARY DATA'!$B:$B=""RWS"")),
  IF(
    OR(
      ISNUMBER(SEARCH(""CDM CASH DEPOSIT"",$C1156)),
      ISNUMBER(SEARCH(""CASH DEPOSIT"",$"&amp;"C1156)),
      COUNTIFS('SUMMARY DATA'!$D:$D,$C1156,'SUMMARY DATA'!$B:$B,""RWS"")&lt;&gt;1
    ),
    """",
    IFERROR(TEXTJOIN(CHAR(10),TRUE,FILTER('SUMMARY DATA'!I:I,'SUMMARY DATA'!$D:$D=$C1156,'SUMMARY DATA'!$B:$B=""RWS"")),"""")
  )
)"),"")</f>
        <v/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 customHeight="1" spans="1:27">
      <c r="A1157" s="2"/>
      <c r="B1157" s="15"/>
      <c r="C1157" s="2"/>
      <c r="D1157" s="3"/>
      <c r="E1157" s="16" t="str">
        <f>IFERROR(__xludf.DUMMYFUNCTION("IFERROR(
  TEXTJOIN(CHAR(10),TRUE,FILTER('SUMMARY DATA'!E:E,'SUMMARY DATA'!$A:$A=$A1157,'SUMMARY DATA'!$C:$C=$B1157,'SUMMARY DATA'!$B:$B=""RWS"")),
  IF(
    OR(
      ISNUMBER(SEARCH(""CDM CASH DEPOSIT"",$C1157)),
      ISNUMBER(SEARCH(""CASH DEPOSIT"",$"&amp;"C1157)),
      COUNTIFS('SUMMARY DATA'!$D:$D,$C1157,'SUMMARY DATA'!$B:$B,""RWS"")&lt;&gt;1
    ),
    """",
    IFERROR(TEXTJOIN(CHAR(10),TRUE,FILTER('SUMMARY DATA'!E:E,'SUMMARY DATA'!$D:$D=$C1157,'SUMMARY DATA'!$B:$B=""RWS"")),"""")
  )
)"),"")</f>
        <v/>
      </c>
      <c r="F1157" s="17" t="str">
        <f>IFERROR(__xludf.DUMMYFUNCTION("IFERROR(
  TEXTJOIN(CHAR(10),TRUE,FILTER('SUMMARY DATA'!F:F,'SUMMARY DATA'!$A:$A=$A1157,'SUMMARY DATA'!$C:$C=$B1157,'SUMMARY DATA'!$B:$B=""RWS"")),
  IF(
    OR(
      ISNUMBER(SEARCH(""CDM CASH DEPOSIT"",$C1157)),
      ISNUMBER(SEARCH(""CASH DEPOSIT"",$"&amp;"C1157)),
      COUNTIFS('SUMMARY DATA'!$D:$D,$C1157,'SUMMARY DATA'!$B:$B,""RWS"")&lt;&gt;1
    ),
    """",
    IFERROR(TEXTJOIN(CHAR(10),TRUE,FILTER('SUMMARY DATA'!F:F,'SUMMARY DATA'!$D:$D=$C1157,'SUMMARY DATA'!$B:$B=""RWS"")),"""")
  )
)"),"")</f>
        <v/>
      </c>
      <c r="G1157" s="17" t="str">
        <f>IFERROR(__xludf.DUMMYFUNCTION("IFERROR(
  TEXTJOIN(CHAR(10),TRUE,FILTER('SUMMARY DATA'!G:G,'SUMMARY DATA'!$A:$A=$A1157,'SUMMARY DATA'!$C:$C=$B1157,'SUMMARY DATA'!$B:$B=""RWS"")),
  IF(
    OR(
      ISNUMBER(SEARCH(""CDM CASH DEPOSIT"",$C1157)),
      ISNUMBER(SEARCH(""CASH DEPOSIT"",$"&amp;"C1157)),
      COUNTIFS('SUMMARY DATA'!$D:$D,$C1157,'SUMMARY DATA'!$B:$B,""RWS"")&lt;&gt;1
    ),
    """",
    IFERROR(TEXTJOIN(CHAR(10),TRUE,FILTER('SUMMARY DATA'!G:G,'SUMMARY DATA'!$D:$D=$C1157,'SUMMARY DATA'!$B:$B=""RWS"")),"""")
  )
)"),"")</f>
        <v/>
      </c>
      <c r="H1157" s="18" t="str">
        <f>IFERROR(__xludf.DUMMYFUNCTION("IFERROR(
  TEXTJOIN(CHAR(10),TRUE,FILTER('SUMMARY DATA'!H:H,'SUMMARY DATA'!$A:$A=$A1157,'SUMMARY DATA'!$C:$C=$B1157,'SUMMARY DATA'!$B:$B=""RWS"",'SUMMARY DATA'!$H:$H=$D1157)),
  IF(
    OR(
      ISNUMBER(SEARCH(""CDM CASH DEPOSIT"",$C1157)),
      ISNUMB"&amp;"ER(SEARCH(""CASH DEPOSIT"",$C1157))
    ),
    """",
    IFERROR(TEXTJOIN(CHAR(10),TRUE,FILTER('SUMMARY DATA'!H:H,'SUMMARY DATA'!$D:$D=$C1157,'SUMMARY DATA'!$B:$B=""RWS"",'SUMMARY DATA'!$H:$H=$D1157)),"""")
  )
)"),"")</f>
        <v/>
      </c>
      <c r="I1157" s="18" t="str">
        <f>IFERROR(__xludf.DUMMYFUNCTION("IF(H1157="""","""",
SUM(ARRAYFORMULA(VALUE(SPLIT(H1157,CHAR(10)))))
)"),"")</f>
        <v/>
      </c>
      <c r="J1157" s="17" t="str">
        <f>IFERROR(__xludf.DUMMYFUNCTION("IFERROR(
  TEXTJOIN(CHAR(10),TRUE,FILTER('SUMMARY DATA'!I:I,'SUMMARY DATA'!$A:$A=$A1157,'SUMMARY DATA'!$C:$C=$B1157,'SUMMARY DATA'!$B:$B=""RWS"")),
  IF(
    OR(
      ISNUMBER(SEARCH(""CDM CASH DEPOSIT"",$C1157)),
      ISNUMBER(SEARCH(""CASH DEPOSIT"",$"&amp;"C1157)),
      COUNTIFS('SUMMARY DATA'!$D:$D,$C1157,'SUMMARY DATA'!$B:$B,""RWS"")&lt;&gt;1
    ),
    """",
    IFERROR(TEXTJOIN(CHAR(10),TRUE,FILTER('SUMMARY DATA'!I:I,'SUMMARY DATA'!$D:$D=$C1157,'SUMMARY DATA'!$B:$B=""RWS"")),"""")
  )
)"),"")</f>
        <v/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customHeight="1" spans="1:27">
      <c r="A1158" s="2"/>
      <c r="B1158" s="15"/>
      <c r="C1158" s="2"/>
      <c r="D1158" s="3"/>
      <c r="E1158" s="16" t="str">
        <f>IFERROR(__xludf.DUMMYFUNCTION("IFERROR(
  TEXTJOIN(CHAR(10),TRUE,FILTER('SUMMARY DATA'!E:E,'SUMMARY DATA'!$A:$A=$A1158,'SUMMARY DATA'!$C:$C=$B1158,'SUMMARY DATA'!$B:$B=""RWS"")),
  IF(
    OR(
      ISNUMBER(SEARCH(""CDM CASH DEPOSIT"",$C1158)),
      ISNUMBER(SEARCH(""CASH DEPOSIT"",$"&amp;"C1158)),
      COUNTIFS('SUMMARY DATA'!$D:$D,$C1158,'SUMMARY DATA'!$B:$B,""RWS"")&lt;&gt;1
    ),
    """",
    IFERROR(TEXTJOIN(CHAR(10),TRUE,FILTER('SUMMARY DATA'!E:E,'SUMMARY DATA'!$D:$D=$C1158,'SUMMARY DATA'!$B:$B=""RWS"")),"""")
  )
)"),"")</f>
        <v/>
      </c>
      <c r="F1158" s="17" t="str">
        <f>IFERROR(__xludf.DUMMYFUNCTION("IFERROR(
  TEXTJOIN(CHAR(10),TRUE,FILTER('SUMMARY DATA'!F:F,'SUMMARY DATA'!$A:$A=$A1158,'SUMMARY DATA'!$C:$C=$B1158,'SUMMARY DATA'!$B:$B=""RWS"")),
  IF(
    OR(
      ISNUMBER(SEARCH(""CDM CASH DEPOSIT"",$C1158)),
      ISNUMBER(SEARCH(""CASH DEPOSIT"",$"&amp;"C1158)),
      COUNTIFS('SUMMARY DATA'!$D:$D,$C1158,'SUMMARY DATA'!$B:$B,""RWS"")&lt;&gt;1
    ),
    """",
    IFERROR(TEXTJOIN(CHAR(10),TRUE,FILTER('SUMMARY DATA'!F:F,'SUMMARY DATA'!$D:$D=$C1158,'SUMMARY DATA'!$B:$B=""RWS"")),"""")
  )
)"),"")</f>
        <v/>
      </c>
      <c r="G1158" s="17" t="str">
        <f>IFERROR(__xludf.DUMMYFUNCTION("IFERROR(
  TEXTJOIN(CHAR(10),TRUE,FILTER('SUMMARY DATA'!G:G,'SUMMARY DATA'!$A:$A=$A1158,'SUMMARY DATA'!$C:$C=$B1158,'SUMMARY DATA'!$B:$B=""RWS"")),
  IF(
    OR(
      ISNUMBER(SEARCH(""CDM CASH DEPOSIT"",$C1158)),
      ISNUMBER(SEARCH(""CASH DEPOSIT"",$"&amp;"C1158)),
      COUNTIFS('SUMMARY DATA'!$D:$D,$C1158,'SUMMARY DATA'!$B:$B,""RWS"")&lt;&gt;1
    ),
    """",
    IFERROR(TEXTJOIN(CHAR(10),TRUE,FILTER('SUMMARY DATA'!G:G,'SUMMARY DATA'!$D:$D=$C1158,'SUMMARY DATA'!$B:$B=""RWS"")),"""")
  )
)"),"")</f>
        <v/>
      </c>
      <c r="H1158" s="18" t="str">
        <f>IFERROR(__xludf.DUMMYFUNCTION("IFERROR(
  TEXTJOIN(CHAR(10),TRUE,FILTER('SUMMARY DATA'!H:H,'SUMMARY DATA'!$A:$A=$A1158,'SUMMARY DATA'!$C:$C=$B1158,'SUMMARY DATA'!$B:$B=""RWS"",'SUMMARY DATA'!$H:$H=$D1158)),
  IF(
    OR(
      ISNUMBER(SEARCH(""CDM CASH DEPOSIT"",$C1158)),
      ISNUMB"&amp;"ER(SEARCH(""CASH DEPOSIT"",$C1158))
    ),
    """",
    IFERROR(TEXTJOIN(CHAR(10),TRUE,FILTER('SUMMARY DATA'!H:H,'SUMMARY DATA'!$D:$D=$C1158,'SUMMARY DATA'!$B:$B=""RWS"",'SUMMARY DATA'!$H:$H=$D1158)),"""")
  )
)"),"")</f>
        <v/>
      </c>
      <c r="I1158" s="18" t="str">
        <f>IFERROR(__xludf.DUMMYFUNCTION("IF(H1158="""","""",
SUM(ARRAYFORMULA(VALUE(SPLIT(H1158,CHAR(10)))))
)"),"")</f>
        <v/>
      </c>
      <c r="J1158" s="17" t="str">
        <f>IFERROR(__xludf.DUMMYFUNCTION("IFERROR(
  TEXTJOIN(CHAR(10),TRUE,FILTER('SUMMARY DATA'!I:I,'SUMMARY DATA'!$A:$A=$A1158,'SUMMARY DATA'!$C:$C=$B1158,'SUMMARY DATA'!$B:$B=""RWS"")),
  IF(
    OR(
      ISNUMBER(SEARCH(""CDM CASH DEPOSIT"",$C1158)),
      ISNUMBER(SEARCH(""CASH DEPOSIT"",$"&amp;"C1158)),
      COUNTIFS('SUMMARY DATA'!$D:$D,$C1158,'SUMMARY DATA'!$B:$B,""RWS"")&lt;&gt;1
    ),
    """",
    IFERROR(TEXTJOIN(CHAR(10),TRUE,FILTER('SUMMARY DATA'!I:I,'SUMMARY DATA'!$D:$D=$C1158,'SUMMARY DATA'!$B:$B=""RWS"")),"""")
  )
)"),"")</f>
        <v/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customHeight="1" spans="1:27">
      <c r="A1159" s="2"/>
      <c r="B1159" s="15"/>
      <c r="C1159" s="2"/>
      <c r="D1159" s="3"/>
      <c r="E1159" s="16" t="str">
        <f>IFERROR(__xludf.DUMMYFUNCTION("IFERROR(
  TEXTJOIN(CHAR(10),TRUE,FILTER('SUMMARY DATA'!E:E,'SUMMARY DATA'!$A:$A=$A1159,'SUMMARY DATA'!$C:$C=$B1159,'SUMMARY DATA'!$B:$B=""RWS"")),
  IF(
    OR(
      ISNUMBER(SEARCH(""CDM CASH DEPOSIT"",$C1159)),
      ISNUMBER(SEARCH(""CASH DEPOSIT"",$"&amp;"C1159)),
      COUNTIFS('SUMMARY DATA'!$D:$D,$C1159,'SUMMARY DATA'!$B:$B,""RWS"")&lt;&gt;1
    ),
    """",
    IFERROR(TEXTJOIN(CHAR(10),TRUE,FILTER('SUMMARY DATA'!E:E,'SUMMARY DATA'!$D:$D=$C1159,'SUMMARY DATA'!$B:$B=""RWS"")),"""")
  )
)"),"")</f>
        <v/>
      </c>
      <c r="F1159" s="17" t="str">
        <f>IFERROR(__xludf.DUMMYFUNCTION("IFERROR(
  TEXTJOIN(CHAR(10),TRUE,FILTER('SUMMARY DATA'!F:F,'SUMMARY DATA'!$A:$A=$A1159,'SUMMARY DATA'!$C:$C=$B1159,'SUMMARY DATA'!$B:$B=""RWS"")),
  IF(
    OR(
      ISNUMBER(SEARCH(""CDM CASH DEPOSIT"",$C1159)),
      ISNUMBER(SEARCH(""CASH DEPOSIT"",$"&amp;"C1159)),
      COUNTIFS('SUMMARY DATA'!$D:$D,$C1159,'SUMMARY DATA'!$B:$B,""RWS"")&lt;&gt;1
    ),
    """",
    IFERROR(TEXTJOIN(CHAR(10),TRUE,FILTER('SUMMARY DATA'!F:F,'SUMMARY DATA'!$D:$D=$C1159,'SUMMARY DATA'!$B:$B=""RWS"")),"""")
  )
)"),"")</f>
        <v/>
      </c>
      <c r="G1159" s="17" t="str">
        <f>IFERROR(__xludf.DUMMYFUNCTION("IFERROR(
  TEXTJOIN(CHAR(10),TRUE,FILTER('SUMMARY DATA'!G:G,'SUMMARY DATA'!$A:$A=$A1159,'SUMMARY DATA'!$C:$C=$B1159,'SUMMARY DATA'!$B:$B=""RWS"")),
  IF(
    OR(
      ISNUMBER(SEARCH(""CDM CASH DEPOSIT"",$C1159)),
      ISNUMBER(SEARCH(""CASH DEPOSIT"",$"&amp;"C1159)),
      COUNTIFS('SUMMARY DATA'!$D:$D,$C1159,'SUMMARY DATA'!$B:$B,""RWS"")&lt;&gt;1
    ),
    """",
    IFERROR(TEXTJOIN(CHAR(10),TRUE,FILTER('SUMMARY DATA'!G:G,'SUMMARY DATA'!$D:$D=$C1159,'SUMMARY DATA'!$B:$B=""RWS"")),"""")
  )
)"),"")</f>
        <v/>
      </c>
      <c r="H1159" s="18" t="str">
        <f>IFERROR(__xludf.DUMMYFUNCTION("IFERROR(
  TEXTJOIN(CHAR(10),TRUE,FILTER('SUMMARY DATA'!H:H,'SUMMARY DATA'!$A:$A=$A1159,'SUMMARY DATA'!$C:$C=$B1159,'SUMMARY DATA'!$B:$B=""RWS"",'SUMMARY DATA'!$H:$H=$D1159)),
  IF(
    OR(
      ISNUMBER(SEARCH(""CDM CASH DEPOSIT"",$C1159)),
      ISNUMB"&amp;"ER(SEARCH(""CASH DEPOSIT"",$C1159))
    ),
    """",
    IFERROR(TEXTJOIN(CHAR(10),TRUE,FILTER('SUMMARY DATA'!H:H,'SUMMARY DATA'!$D:$D=$C1159,'SUMMARY DATA'!$B:$B=""RWS"",'SUMMARY DATA'!$H:$H=$D1159)),"""")
  )
)"),"")</f>
        <v/>
      </c>
      <c r="I1159" s="18" t="str">
        <f>IFERROR(__xludf.DUMMYFUNCTION("IF(H1159="""","""",
SUM(ARRAYFORMULA(VALUE(SPLIT(H1159,CHAR(10)))))
)"),"")</f>
        <v/>
      </c>
      <c r="J1159" s="17" t="str">
        <f>IFERROR(__xludf.DUMMYFUNCTION("IFERROR(
  TEXTJOIN(CHAR(10),TRUE,FILTER('SUMMARY DATA'!I:I,'SUMMARY DATA'!$A:$A=$A1159,'SUMMARY DATA'!$C:$C=$B1159,'SUMMARY DATA'!$B:$B=""RWS"")),
  IF(
    OR(
      ISNUMBER(SEARCH(""CDM CASH DEPOSIT"",$C1159)),
      ISNUMBER(SEARCH(""CASH DEPOSIT"",$"&amp;"C1159)),
      COUNTIFS('SUMMARY DATA'!$D:$D,$C1159,'SUMMARY DATA'!$B:$B,""RWS"")&lt;&gt;1
    ),
    """",
    IFERROR(TEXTJOIN(CHAR(10),TRUE,FILTER('SUMMARY DATA'!I:I,'SUMMARY DATA'!$D:$D=$C1159,'SUMMARY DATA'!$B:$B=""RWS"")),"""")
  )
)"),"")</f>
        <v/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customHeight="1" spans="1:27">
      <c r="A1160" s="2"/>
      <c r="B1160" s="15"/>
      <c r="C1160" s="2"/>
      <c r="D1160" s="3"/>
      <c r="E1160" s="16" t="str">
        <f>IFERROR(__xludf.DUMMYFUNCTION("IFERROR(
  TEXTJOIN(CHAR(10),TRUE,FILTER('SUMMARY DATA'!E:E,'SUMMARY DATA'!$A:$A=$A1160,'SUMMARY DATA'!$C:$C=$B1160,'SUMMARY DATA'!$B:$B=""RWS"")),
  IF(
    OR(
      ISNUMBER(SEARCH(""CDM CASH DEPOSIT"",$C1160)),
      ISNUMBER(SEARCH(""CASH DEPOSIT"",$"&amp;"C1160)),
      COUNTIFS('SUMMARY DATA'!$D:$D,$C1160,'SUMMARY DATA'!$B:$B,""RWS"")&lt;&gt;1
    ),
    """",
    IFERROR(TEXTJOIN(CHAR(10),TRUE,FILTER('SUMMARY DATA'!E:E,'SUMMARY DATA'!$D:$D=$C1160,'SUMMARY DATA'!$B:$B=""RWS"")),"""")
  )
)"),"")</f>
        <v/>
      </c>
      <c r="F1160" s="17" t="str">
        <f>IFERROR(__xludf.DUMMYFUNCTION("IFERROR(
  TEXTJOIN(CHAR(10),TRUE,FILTER('SUMMARY DATA'!F:F,'SUMMARY DATA'!$A:$A=$A1160,'SUMMARY DATA'!$C:$C=$B1160,'SUMMARY DATA'!$B:$B=""RWS"")),
  IF(
    OR(
      ISNUMBER(SEARCH(""CDM CASH DEPOSIT"",$C1160)),
      ISNUMBER(SEARCH(""CASH DEPOSIT"",$"&amp;"C1160)),
      COUNTIFS('SUMMARY DATA'!$D:$D,$C1160,'SUMMARY DATA'!$B:$B,""RWS"")&lt;&gt;1
    ),
    """",
    IFERROR(TEXTJOIN(CHAR(10),TRUE,FILTER('SUMMARY DATA'!F:F,'SUMMARY DATA'!$D:$D=$C1160,'SUMMARY DATA'!$B:$B=""RWS"")),"""")
  )
)"),"")</f>
        <v/>
      </c>
      <c r="G1160" s="17" t="str">
        <f>IFERROR(__xludf.DUMMYFUNCTION("IFERROR(
  TEXTJOIN(CHAR(10),TRUE,FILTER('SUMMARY DATA'!G:G,'SUMMARY DATA'!$A:$A=$A1160,'SUMMARY DATA'!$C:$C=$B1160,'SUMMARY DATA'!$B:$B=""RWS"")),
  IF(
    OR(
      ISNUMBER(SEARCH(""CDM CASH DEPOSIT"",$C1160)),
      ISNUMBER(SEARCH(""CASH DEPOSIT"",$"&amp;"C1160)),
      COUNTIFS('SUMMARY DATA'!$D:$D,$C1160,'SUMMARY DATA'!$B:$B,""RWS"")&lt;&gt;1
    ),
    """",
    IFERROR(TEXTJOIN(CHAR(10),TRUE,FILTER('SUMMARY DATA'!G:G,'SUMMARY DATA'!$D:$D=$C1160,'SUMMARY DATA'!$B:$B=""RWS"")),"""")
  )
)"),"")</f>
        <v/>
      </c>
      <c r="H1160" s="18" t="str">
        <f>IFERROR(__xludf.DUMMYFUNCTION("IFERROR(
  TEXTJOIN(CHAR(10),TRUE,FILTER('SUMMARY DATA'!H:H,'SUMMARY DATA'!$A:$A=$A1160,'SUMMARY DATA'!$C:$C=$B1160,'SUMMARY DATA'!$B:$B=""RWS"",'SUMMARY DATA'!$H:$H=$D1160)),
  IF(
    OR(
      ISNUMBER(SEARCH(""CDM CASH DEPOSIT"",$C1160)),
      ISNUMB"&amp;"ER(SEARCH(""CASH DEPOSIT"",$C1160))
    ),
    """",
    IFERROR(TEXTJOIN(CHAR(10),TRUE,FILTER('SUMMARY DATA'!H:H,'SUMMARY DATA'!$D:$D=$C1160,'SUMMARY DATA'!$B:$B=""RWS"",'SUMMARY DATA'!$H:$H=$D1160)),"""")
  )
)"),"")</f>
        <v/>
      </c>
      <c r="I1160" s="18" t="str">
        <f>IFERROR(__xludf.DUMMYFUNCTION("IF(H1160="""","""",
SUM(ARRAYFORMULA(VALUE(SPLIT(H1160,CHAR(10)))))
)"),"")</f>
        <v/>
      </c>
      <c r="J1160" s="17" t="str">
        <f>IFERROR(__xludf.DUMMYFUNCTION("IFERROR(
  TEXTJOIN(CHAR(10),TRUE,FILTER('SUMMARY DATA'!I:I,'SUMMARY DATA'!$A:$A=$A1160,'SUMMARY DATA'!$C:$C=$B1160,'SUMMARY DATA'!$B:$B=""RWS"")),
  IF(
    OR(
      ISNUMBER(SEARCH(""CDM CASH DEPOSIT"",$C1160)),
      ISNUMBER(SEARCH(""CASH DEPOSIT"",$"&amp;"C1160)),
      COUNTIFS('SUMMARY DATA'!$D:$D,$C1160,'SUMMARY DATA'!$B:$B,""RWS"")&lt;&gt;1
    ),
    """",
    IFERROR(TEXTJOIN(CHAR(10),TRUE,FILTER('SUMMARY DATA'!I:I,'SUMMARY DATA'!$D:$D=$C1160,'SUMMARY DATA'!$B:$B=""RWS"")),"""")
  )
)"),"")</f>
        <v/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customHeight="1" spans="1:27">
      <c r="A1161" s="2"/>
      <c r="B1161" s="15"/>
      <c r="C1161" s="2"/>
      <c r="D1161" s="3"/>
      <c r="E1161" s="16" t="str">
        <f>IFERROR(__xludf.DUMMYFUNCTION("IFERROR(
  TEXTJOIN(CHAR(10),TRUE,FILTER('SUMMARY DATA'!E:E,'SUMMARY DATA'!$A:$A=$A1161,'SUMMARY DATA'!$C:$C=$B1161,'SUMMARY DATA'!$B:$B=""RWS"")),
  IF(
    OR(
      ISNUMBER(SEARCH(""CDM CASH DEPOSIT"",$C1161)),
      ISNUMBER(SEARCH(""CASH DEPOSIT"",$"&amp;"C1161)),
      COUNTIFS('SUMMARY DATA'!$D:$D,$C1161,'SUMMARY DATA'!$B:$B,""RWS"")&lt;&gt;1
    ),
    """",
    IFERROR(TEXTJOIN(CHAR(10),TRUE,FILTER('SUMMARY DATA'!E:E,'SUMMARY DATA'!$D:$D=$C1161,'SUMMARY DATA'!$B:$B=""RWS"")),"""")
  )
)"),"")</f>
        <v/>
      </c>
      <c r="F1161" s="17" t="str">
        <f>IFERROR(__xludf.DUMMYFUNCTION("IFERROR(
  TEXTJOIN(CHAR(10),TRUE,FILTER('SUMMARY DATA'!F:F,'SUMMARY DATA'!$A:$A=$A1161,'SUMMARY DATA'!$C:$C=$B1161,'SUMMARY DATA'!$B:$B=""RWS"")),
  IF(
    OR(
      ISNUMBER(SEARCH(""CDM CASH DEPOSIT"",$C1161)),
      ISNUMBER(SEARCH(""CASH DEPOSIT"",$"&amp;"C1161)),
      COUNTIFS('SUMMARY DATA'!$D:$D,$C1161,'SUMMARY DATA'!$B:$B,""RWS"")&lt;&gt;1
    ),
    """",
    IFERROR(TEXTJOIN(CHAR(10),TRUE,FILTER('SUMMARY DATA'!F:F,'SUMMARY DATA'!$D:$D=$C1161,'SUMMARY DATA'!$B:$B=""RWS"")),"""")
  )
)"),"")</f>
        <v/>
      </c>
      <c r="G1161" s="17" t="str">
        <f>IFERROR(__xludf.DUMMYFUNCTION("IFERROR(
  TEXTJOIN(CHAR(10),TRUE,FILTER('SUMMARY DATA'!G:G,'SUMMARY DATA'!$A:$A=$A1161,'SUMMARY DATA'!$C:$C=$B1161,'SUMMARY DATA'!$B:$B=""RWS"")),
  IF(
    OR(
      ISNUMBER(SEARCH(""CDM CASH DEPOSIT"",$C1161)),
      ISNUMBER(SEARCH(""CASH DEPOSIT"",$"&amp;"C1161)),
      COUNTIFS('SUMMARY DATA'!$D:$D,$C1161,'SUMMARY DATA'!$B:$B,""RWS"")&lt;&gt;1
    ),
    """",
    IFERROR(TEXTJOIN(CHAR(10),TRUE,FILTER('SUMMARY DATA'!G:G,'SUMMARY DATA'!$D:$D=$C1161,'SUMMARY DATA'!$B:$B=""RWS"")),"""")
  )
)"),"")</f>
        <v/>
      </c>
      <c r="H1161" s="18" t="str">
        <f>IFERROR(__xludf.DUMMYFUNCTION("IFERROR(
  TEXTJOIN(CHAR(10),TRUE,FILTER('SUMMARY DATA'!H:H,'SUMMARY DATA'!$A:$A=$A1161,'SUMMARY DATA'!$C:$C=$B1161,'SUMMARY DATA'!$B:$B=""RWS"",'SUMMARY DATA'!$H:$H=$D1161)),
  IF(
    OR(
      ISNUMBER(SEARCH(""CDM CASH DEPOSIT"",$C1161)),
      ISNUMB"&amp;"ER(SEARCH(""CASH DEPOSIT"",$C1161))
    ),
    """",
    IFERROR(TEXTJOIN(CHAR(10),TRUE,FILTER('SUMMARY DATA'!H:H,'SUMMARY DATA'!$D:$D=$C1161,'SUMMARY DATA'!$B:$B=""RWS"",'SUMMARY DATA'!$H:$H=$D1161)),"""")
  )
)"),"")</f>
        <v/>
      </c>
      <c r="I1161" s="18" t="str">
        <f>IFERROR(__xludf.DUMMYFUNCTION("IF(H1161="""","""",
SUM(ARRAYFORMULA(VALUE(SPLIT(H1161,CHAR(10)))))
)"),"")</f>
        <v/>
      </c>
      <c r="J1161" s="17" t="str">
        <f>IFERROR(__xludf.DUMMYFUNCTION("IFERROR(
  TEXTJOIN(CHAR(10),TRUE,FILTER('SUMMARY DATA'!I:I,'SUMMARY DATA'!$A:$A=$A1161,'SUMMARY DATA'!$C:$C=$B1161,'SUMMARY DATA'!$B:$B=""RWS"")),
  IF(
    OR(
      ISNUMBER(SEARCH(""CDM CASH DEPOSIT"",$C1161)),
      ISNUMBER(SEARCH(""CASH DEPOSIT"",$"&amp;"C1161)),
      COUNTIFS('SUMMARY DATA'!$D:$D,$C1161,'SUMMARY DATA'!$B:$B,""RWS"")&lt;&gt;1
    ),
    """",
    IFERROR(TEXTJOIN(CHAR(10),TRUE,FILTER('SUMMARY DATA'!I:I,'SUMMARY DATA'!$D:$D=$C1161,'SUMMARY DATA'!$B:$B=""RWS"")),"""")
  )
)"),"")</f>
        <v/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customHeight="1" spans="1:27">
      <c r="A1162" s="2"/>
      <c r="B1162" s="15"/>
      <c r="C1162" s="2"/>
      <c r="D1162" s="3"/>
      <c r="E1162" s="16" t="str">
        <f>IFERROR(__xludf.DUMMYFUNCTION("IFERROR(
  TEXTJOIN(CHAR(10),TRUE,FILTER('SUMMARY DATA'!E:E,'SUMMARY DATA'!$A:$A=$A1162,'SUMMARY DATA'!$C:$C=$B1162,'SUMMARY DATA'!$B:$B=""RWS"")),
  IF(
    OR(
      ISNUMBER(SEARCH(""CDM CASH DEPOSIT"",$C1162)),
      ISNUMBER(SEARCH(""CASH DEPOSIT"",$"&amp;"C1162)),
      COUNTIFS('SUMMARY DATA'!$D:$D,$C1162,'SUMMARY DATA'!$B:$B,""RWS"")&lt;&gt;1
    ),
    """",
    IFERROR(TEXTJOIN(CHAR(10),TRUE,FILTER('SUMMARY DATA'!E:E,'SUMMARY DATA'!$D:$D=$C1162,'SUMMARY DATA'!$B:$B=""RWS"")),"""")
  )
)"),"")</f>
        <v/>
      </c>
      <c r="F1162" s="17" t="str">
        <f>IFERROR(__xludf.DUMMYFUNCTION("IFERROR(
  TEXTJOIN(CHAR(10),TRUE,FILTER('SUMMARY DATA'!F:F,'SUMMARY DATA'!$A:$A=$A1162,'SUMMARY DATA'!$C:$C=$B1162,'SUMMARY DATA'!$B:$B=""RWS"")),
  IF(
    OR(
      ISNUMBER(SEARCH(""CDM CASH DEPOSIT"",$C1162)),
      ISNUMBER(SEARCH(""CASH DEPOSIT"",$"&amp;"C1162)),
      COUNTIFS('SUMMARY DATA'!$D:$D,$C1162,'SUMMARY DATA'!$B:$B,""RWS"")&lt;&gt;1
    ),
    """",
    IFERROR(TEXTJOIN(CHAR(10),TRUE,FILTER('SUMMARY DATA'!F:F,'SUMMARY DATA'!$D:$D=$C1162,'SUMMARY DATA'!$B:$B=""RWS"")),"""")
  )
)"),"")</f>
        <v/>
      </c>
      <c r="G1162" s="17" t="str">
        <f>IFERROR(__xludf.DUMMYFUNCTION("IFERROR(
  TEXTJOIN(CHAR(10),TRUE,FILTER('SUMMARY DATA'!G:G,'SUMMARY DATA'!$A:$A=$A1162,'SUMMARY DATA'!$C:$C=$B1162,'SUMMARY DATA'!$B:$B=""RWS"")),
  IF(
    OR(
      ISNUMBER(SEARCH(""CDM CASH DEPOSIT"",$C1162)),
      ISNUMBER(SEARCH(""CASH DEPOSIT"",$"&amp;"C1162)),
      COUNTIFS('SUMMARY DATA'!$D:$D,$C1162,'SUMMARY DATA'!$B:$B,""RWS"")&lt;&gt;1
    ),
    """",
    IFERROR(TEXTJOIN(CHAR(10),TRUE,FILTER('SUMMARY DATA'!G:G,'SUMMARY DATA'!$D:$D=$C1162,'SUMMARY DATA'!$B:$B=""RWS"")),"""")
  )
)"),"")</f>
        <v/>
      </c>
      <c r="H1162" s="18" t="str">
        <f>IFERROR(__xludf.DUMMYFUNCTION("IFERROR(
  TEXTJOIN(CHAR(10),TRUE,FILTER('SUMMARY DATA'!H:H,'SUMMARY DATA'!$A:$A=$A1162,'SUMMARY DATA'!$C:$C=$B1162,'SUMMARY DATA'!$B:$B=""RWS"",'SUMMARY DATA'!$H:$H=$D1162)),
  IF(
    OR(
      ISNUMBER(SEARCH(""CDM CASH DEPOSIT"",$C1162)),
      ISNUMB"&amp;"ER(SEARCH(""CASH DEPOSIT"",$C1162))
    ),
    """",
    IFERROR(TEXTJOIN(CHAR(10),TRUE,FILTER('SUMMARY DATA'!H:H,'SUMMARY DATA'!$D:$D=$C1162,'SUMMARY DATA'!$B:$B=""RWS"",'SUMMARY DATA'!$H:$H=$D1162)),"""")
  )
)"),"")</f>
        <v/>
      </c>
      <c r="I1162" s="18" t="str">
        <f>IFERROR(__xludf.DUMMYFUNCTION("IF(H1162="""","""",
SUM(ARRAYFORMULA(VALUE(SPLIT(H1162,CHAR(10)))))
)"),"")</f>
        <v/>
      </c>
      <c r="J1162" s="17" t="str">
        <f>IFERROR(__xludf.DUMMYFUNCTION("IFERROR(
  TEXTJOIN(CHAR(10),TRUE,FILTER('SUMMARY DATA'!I:I,'SUMMARY DATA'!$A:$A=$A1162,'SUMMARY DATA'!$C:$C=$B1162,'SUMMARY DATA'!$B:$B=""RWS"")),
  IF(
    OR(
      ISNUMBER(SEARCH(""CDM CASH DEPOSIT"",$C1162)),
      ISNUMBER(SEARCH(""CASH DEPOSIT"",$"&amp;"C1162)),
      COUNTIFS('SUMMARY DATA'!$D:$D,$C1162,'SUMMARY DATA'!$B:$B,""RWS"")&lt;&gt;1
    ),
    """",
    IFERROR(TEXTJOIN(CHAR(10),TRUE,FILTER('SUMMARY DATA'!I:I,'SUMMARY DATA'!$D:$D=$C1162,'SUMMARY DATA'!$B:$B=""RWS"")),"""")
  )
)"),"")</f>
        <v/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customHeight="1" spans="1:27">
      <c r="A1163" s="2"/>
      <c r="B1163" s="15"/>
      <c r="C1163" s="2"/>
      <c r="D1163" s="3"/>
      <c r="E1163" s="16" t="str">
        <f>IFERROR(__xludf.DUMMYFUNCTION("IFERROR(
  TEXTJOIN(CHAR(10),TRUE,FILTER('SUMMARY DATA'!E:E,'SUMMARY DATA'!$A:$A=$A1163,'SUMMARY DATA'!$C:$C=$B1163,'SUMMARY DATA'!$B:$B=""RWS"")),
  IF(
    OR(
      ISNUMBER(SEARCH(""CDM CASH DEPOSIT"",$C1163)),
      ISNUMBER(SEARCH(""CASH DEPOSIT"",$"&amp;"C1163)),
      COUNTIFS('SUMMARY DATA'!$D:$D,$C1163,'SUMMARY DATA'!$B:$B,""RWS"")&lt;&gt;1
    ),
    """",
    IFERROR(TEXTJOIN(CHAR(10),TRUE,FILTER('SUMMARY DATA'!E:E,'SUMMARY DATA'!$D:$D=$C1163,'SUMMARY DATA'!$B:$B=""RWS"")),"""")
  )
)"),"")</f>
        <v/>
      </c>
      <c r="F1163" s="17" t="str">
        <f>IFERROR(__xludf.DUMMYFUNCTION("IFERROR(
  TEXTJOIN(CHAR(10),TRUE,FILTER('SUMMARY DATA'!F:F,'SUMMARY DATA'!$A:$A=$A1163,'SUMMARY DATA'!$C:$C=$B1163,'SUMMARY DATA'!$B:$B=""RWS"")),
  IF(
    OR(
      ISNUMBER(SEARCH(""CDM CASH DEPOSIT"",$C1163)),
      ISNUMBER(SEARCH(""CASH DEPOSIT"",$"&amp;"C1163)),
      COUNTIFS('SUMMARY DATA'!$D:$D,$C1163,'SUMMARY DATA'!$B:$B,""RWS"")&lt;&gt;1
    ),
    """",
    IFERROR(TEXTJOIN(CHAR(10),TRUE,FILTER('SUMMARY DATA'!F:F,'SUMMARY DATA'!$D:$D=$C1163,'SUMMARY DATA'!$B:$B=""RWS"")),"""")
  )
)"),"")</f>
        <v/>
      </c>
      <c r="G1163" s="17" t="str">
        <f>IFERROR(__xludf.DUMMYFUNCTION("IFERROR(
  TEXTJOIN(CHAR(10),TRUE,FILTER('SUMMARY DATA'!G:G,'SUMMARY DATA'!$A:$A=$A1163,'SUMMARY DATA'!$C:$C=$B1163,'SUMMARY DATA'!$B:$B=""RWS"")),
  IF(
    OR(
      ISNUMBER(SEARCH(""CDM CASH DEPOSIT"",$C1163)),
      ISNUMBER(SEARCH(""CASH DEPOSIT"",$"&amp;"C1163)),
      COUNTIFS('SUMMARY DATA'!$D:$D,$C1163,'SUMMARY DATA'!$B:$B,""RWS"")&lt;&gt;1
    ),
    """",
    IFERROR(TEXTJOIN(CHAR(10),TRUE,FILTER('SUMMARY DATA'!G:G,'SUMMARY DATA'!$D:$D=$C1163,'SUMMARY DATA'!$B:$B=""RWS"")),"""")
  )
)"),"")</f>
        <v/>
      </c>
      <c r="H1163" s="18" t="str">
        <f>IFERROR(__xludf.DUMMYFUNCTION("IFERROR(
  TEXTJOIN(CHAR(10),TRUE,FILTER('SUMMARY DATA'!H:H,'SUMMARY DATA'!$A:$A=$A1163,'SUMMARY DATA'!$C:$C=$B1163,'SUMMARY DATA'!$B:$B=""RWS"",'SUMMARY DATA'!$H:$H=$D1163)),
  IF(
    OR(
      ISNUMBER(SEARCH(""CDM CASH DEPOSIT"",$C1163)),
      ISNUMB"&amp;"ER(SEARCH(""CASH DEPOSIT"",$C1163))
    ),
    """",
    IFERROR(TEXTJOIN(CHAR(10),TRUE,FILTER('SUMMARY DATA'!H:H,'SUMMARY DATA'!$D:$D=$C1163,'SUMMARY DATA'!$B:$B=""RWS"",'SUMMARY DATA'!$H:$H=$D1163)),"""")
  )
)"),"")</f>
        <v/>
      </c>
      <c r="I1163" s="18" t="str">
        <f>IFERROR(__xludf.DUMMYFUNCTION("IF(H1163="""","""",
SUM(ARRAYFORMULA(VALUE(SPLIT(H1163,CHAR(10)))))
)"),"")</f>
        <v/>
      </c>
      <c r="J1163" s="17" t="str">
        <f>IFERROR(__xludf.DUMMYFUNCTION("IFERROR(
  TEXTJOIN(CHAR(10),TRUE,FILTER('SUMMARY DATA'!I:I,'SUMMARY DATA'!$A:$A=$A1163,'SUMMARY DATA'!$C:$C=$B1163,'SUMMARY DATA'!$B:$B=""RWS"")),
  IF(
    OR(
      ISNUMBER(SEARCH(""CDM CASH DEPOSIT"",$C1163)),
      ISNUMBER(SEARCH(""CASH DEPOSIT"",$"&amp;"C1163)),
      COUNTIFS('SUMMARY DATA'!$D:$D,$C1163,'SUMMARY DATA'!$B:$B,""RWS"")&lt;&gt;1
    ),
    """",
    IFERROR(TEXTJOIN(CHAR(10),TRUE,FILTER('SUMMARY DATA'!I:I,'SUMMARY DATA'!$D:$D=$C1163,'SUMMARY DATA'!$B:$B=""RWS"")),"""")
  )
)"),"")</f>
        <v/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customHeight="1" spans="1:27">
      <c r="A1164" s="2"/>
      <c r="B1164" s="15"/>
      <c r="C1164" s="2"/>
      <c r="D1164" s="3"/>
      <c r="E1164" s="16" t="str">
        <f>IFERROR(__xludf.DUMMYFUNCTION("IFERROR(
  TEXTJOIN(CHAR(10),TRUE,FILTER('SUMMARY DATA'!E:E,'SUMMARY DATA'!$A:$A=$A1164,'SUMMARY DATA'!$C:$C=$B1164,'SUMMARY DATA'!$B:$B=""RWS"")),
  IF(
    OR(
      ISNUMBER(SEARCH(""CDM CASH DEPOSIT"",$C1164)),
      ISNUMBER(SEARCH(""CASH DEPOSIT"",$"&amp;"C1164)),
      COUNTIFS('SUMMARY DATA'!$D:$D,$C1164,'SUMMARY DATA'!$B:$B,""RWS"")&lt;&gt;1
    ),
    """",
    IFERROR(TEXTJOIN(CHAR(10),TRUE,FILTER('SUMMARY DATA'!E:E,'SUMMARY DATA'!$D:$D=$C1164,'SUMMARY DATA'!$B:$B=""RWS"")),"""")
  )
)"),"")</f>
        <v/>
      </c>
      <c r="F1164" s="17" t="str">
        <f>IFERROR(__xludf.DUMMYFUNCTION("IFERROR(
  TEXTJOIN(CHAR(10),TRUE,FILTER('SUMMARY DATA'!F:F,'SUMMARY DATA'!$A:$A=$A1164,'SUMMARY DATA'!$C:$C=$B1164,'SUMMARY DATA'!$B:$B=""RWS"")),
  IF(
    OR(
      ISNUMBER(SEARCH(""CDM CASH DEPOSIT"",$C1164)),
      ISNUMBER(SEARCH(""CASH DEPOSIT"",$"&amp;"C1164)),
      COUNTIFS('SUMMARY DATA'!$D:$D,$C1164,'SUMMARY DATA'!$B:$B,""RWS"")&lt;&gt;1
    ),
    """",
    IFERROR(TEXTJOIN(CHAR(10),TRUE,FILTER('SUMMARY DATA'!F:F,'SUMMARY DATA'!$D:$D=$C1164,'SUMMARY DATA'!$B:$B=""RWS"")),"""")
  )
)"),"")</f>
        <v/>
      </c>
      <c r="G1164" s="17" t="str">
        <f>IFERROR(__xludf.DUMMYFUNCTION("IFERROR(
  TEXTJOIN(CHAR(10),TRUE,FILTER('SUMMARY DATA'!G:G,'SUMMARY DATA'!$A:$A=$A1164,'SUMMARY DATA'!$C:$C=$B1164,'SUMMARY DATA'!$B:$B=""RWS"")),
  IF(
    OR(
      ISNUMBER(SEARCH(""CDM CASH DEPOSIT"",$C1164)),
      ISNUMBER(SEARCH(""CASH DEPOSIT"",$"&amp;"C1164)),
      COUNTIFS('SUMMARY DATA'!$D:$D,$C1164,'SUMMARY DATA'!$B:$B,""RWS"")&lt;&gt;1
    ),
    """",
    IFERROR(TEXTJOIN(CHAR(10),TRUE,FILTER('SUMMARY DATA'!G:G,'SUMMARY DATA'!$D:$D=$C1164,'SUMMARY DATA'!$B:$B=""RWS"")),"""")
  )
)"),"")</f>
        <v/>
      </c>
      <c r="H1164" s="18" t="str">
        <f>IFERROR(__xludf.DUMMYFUNCTION("IFERROR(
  TEXTJOIN(CHAR(10),TRUE,FILTER('SUMMARY DATA'!H:H,'SUMMARY DATA'!$A:$A=$A1164,'SUMMARY DATA'!$C:$C=$B1164,'SUMMARY DATA'!$B:$B=""RWS"",'SUMMARY DATA'!$H:$H=$D1164)),
  IF(
    OR(
      ISNUMBER(SEARCH(""CDM CASH DEPOSIT"",$C1164)),
      ISNUMB"&amp;"ER(SEARCH(""CASH DEPOSIT"",$C1164))
    ),
    """",
    IFERROR(TEXTJOIN(CHAR(10),TRUE,FILTER('SUMMARY DATA'!H:H,'SUMMARY DATA'!$D:$D=$C1164,'SUMMARY DATA'!$B:$B=""RWS"",'SUMMARY DATA'!$H:$H=$D1164)),"""")
  )
)"),"")</f>
        <v/>
      </c>
      <c r="I1164" s="18" t="str">
        <f>IFERROR(__xludf.DUMMYFUNCTION("IF(H1164="""","""",
SUM(ARRAYFORMULA(VALUE(SPLIT(H1164,CHAR(10)))))
)"),"")</f>
        <v/>
      </c>
      <c r="J1164" s="17" t="str">
        <f>IFERROR(__xludf.DUMMYFUNCTION("IFERROR(
  TEXTJOIN(CHAR(10),TRUE,FILTER('SUMMARY DATA'!I:I,'SUMMARY DATA'!$A:$A=$A1164,'SUMMARY DATA'!$C:$C=$B1164,'SUMMARY DATA'!$B:$B=""RWS"")),
  IF(
    OR(
      ISNUMBER(SEARCH(""CDM CASH DEPOSIT"",$C1164)),
      ISNUMBER(SEARCH(""CASH DEPOSIT"",$"&amp;"C1164)),
      COUNTIFS('SUMMARY DATA'!$D:$D,$C1164,'SUMMARY DATA'!$B:$B,""RWS"")&lt;&gt;1
    ),
    """",
    IFERROR(TEXTJOIN(CHAR(10),TRUE,FILTER('SUMMARY DATA'!I:I,'SUMMARY DATA'!$D:$D=$C1164,'SUMMARY DATA'!$B:$B=""RWS"")),"""")
  )
)"),"")</f>
        <v/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customHeight="1" spans="1:27">
      <c r="A1165" s="2"/>
      <c r="B1165" s="15"/>
      <c r="C1165" s="2"/>
      <c r="D1165" s="3"/>
      <c r="E1165" s="16" t="str">
        <f>IFERROR(__xludf.DUMMYFUNCTION("IFERROR(
  TEXTJOIN(CHAR(10),TRUE,FILTER('SUMMARY DATA'!E:E,'SUMMARY DATA'!$A:$A=$A1165,'SUMMARY DATA'!$C:$C=$B1165,'SUMMARY DATA'!$B:$B=""RWS"")),
  IF(
    OR(
      ISNUMBER(SEARCH(""CDM CASH DEPOSIT"",$C1165)),
      ISNUMBER(SEARCH(""CASH DEPOSIT"",$"&amp;"C1165)),
      COUNTIFS('SUMMARY DATA'!$D:$D,$C1165,'SUMMARY DATA'!$B:$B,""RWS"")&lt;&gt;1
    ),
    """",
    IFERROR(TEXTJOIN(CHAR(10),TRUE,FILTER('SUMMARY DATA'!E:E,'SUMMARY DATA'!$D:$D=$C1165,'SUMMARY DATA'!$B:$B=""RWS"")),"""")
  )
)"),"")</f>
        <v/>
      </c>
      <c r="F1165" s="17" t="str">
        <f>IFERROR(__xludf.DUMMYFUNCTION("IFERROR(
  TEXTJOIN(CHAR(10),TRUE,FILTER('SUMMARY DATA'!F:F,'SUMMARY DATA'!$A:$A=$A1165,'SUMMARY DATA'!$C:$C=$B1165,'SUMMARY DATA'!$B:$B=""RWS"")),
  IF(
    OR(
      ISNUMBER(SEARCH(""CDM CASH DEPOSIT"",$C1165)),
      ISNUMBER(SEARCH(""CASH DEPOSIT"",$"&amp;"C1165)),
      COUNTIFS('SUMMARY DATA'!$D:$D,$C1165,'SUMMARY DATA'!$B:$B,""RWS"")&lt;&gt;1
    ),
    """",
    IFERROR(TEXTJOIN(CHAR(10),TRUE,FILTER('SUMMARY DATA'!F:F,'SUMMARY DATA'!$D:$D=$C1165,'SUMMARY DATA'!$B:$B=""RWS"")),"""")
  )
)"),"")</f>
        <v/>
      </c>
      <c r="G1165" s="17" t="str">
        <f>IFERROR(__xludf.DUMMYFUNCTION("IFERROR(
  TEXTJOIN(CHAR(10),TRUE,FILTER('SUMMARY DATA'!G:G,'SUMMARY DATA'!$A:$A=$A1165,'SUMMARY DATA'!$C:$C=$B1165,'SUMMARY DATA'!$B:$B=""RWS"")),
  IF(
    OR(
      ISNUMBER(SEARCH(""CDM CASH DEPOSIT"",$C1165)),
      ISNUMBER(SEARCH(""CASH DEPOSIT"",$"&amp;"C1165)),
      COUNTIFS('SUMMARY DATA'!$D:$D,$C1165,'SUMMARY DATA'!$B:$B,""RWS"")&lt;&gt;1
    ),
    """",
    IFERROR(TEXTJOIN(CHAR(10),TRUE,FILTER('SUMMARY DATA'!G:G,'SUMMARY DATA'!$D:$D=$C1165,'SUMMARY DATA'!$B:$B=""RWS"")),"""")
  )
)"),"")</f>
        <v/>
      </c>
      <c r="H1165" s="18" t="str">
        <f>IFERROR(__xludf.DUMMYFUNCTION("IFERROR(
  TEXTJOIN(CHAR(10),TRUE,FILTER('SUMMARY DATA'!H:H,'SUMMARY DATA'!$A:$A=$A1165,'SUMMARY DATA'!$C:$C=$B1165,'SUMMARY DATA'!$B:$B=""RWS"",'SUMMARY DATA'!$H:$H=$D1165)),
  IF(
    OR(
      ISNUMBER(SEARCH(""CDM CASH DEPOSIT"",$C1165)),
      ISNUMB"&amp;"ER(SEARCH(""CASH DEPOSIT"",$C1165))
    ),
    """",
    IFERROR(TEXTJOIN(CHAR(10),TRUE,FILTER('SUMMARY DATA'!H:H,'SUMMARY DATA'!$D:$D=$C1165,'SUMMARY DATA'!$B:$B=""RWS"",'SUMMARY DATA'!$H:$H=$D1165)),"""")
  )
)"),"")</f>
        <v/>
      </c>
      <c r="I1165" s="18" t="str">
        <f>IFERROR(__xludf.DUMMYFUNCTION("IF(H1165="""","""",
SUM(ARRAYFORMULA(VALUE(SPLIT(H1165,CHAR(10)))))
)"),"")</f>
        <v/>
      </c>
      <c r="J1165" s="17" t="str">
        <f>IFERROR(__xludf.DUMMYFUNCTION("IFERROR(
  TEXTJOIN(CHAR(10),TRUE,FILTER('SUMMARY DATA'!I:I,'SUMMARY DATA'!$A:$A=$A1165,'SUMMARY DATA'!$C:$C=$B1165,'SUMMARY DATA'!$B:$B=""RWS"")),
  IF(
    OR(
      ISNUMBER(SEARCH(""CDM CASH DEPOSIT"",$C1165)),
      ISNUMBER(SEARCH(""CASH DEPOSIT"",$"&amp;"C1165)),
      COUNTIFS('SUMMARY DATA'!$D:$D,$C1165,'SUMMARY DATA'!$B:$B,""RWS"")&lt;&gt;1
    ),
    """",
    IFERROR(TEXTJOIN(CHAR(10),TRUE,FILTER('SUMMARY DATA'!I:I,'SUMMARY DATA'!$D:$D=$C1165,'SUMMARY DATA'!$B:$B=""RWS"")),"""")
  )
)"),"")</f>
        <v/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customHeight="1" spans="1:27">
      <c r="A1166" s="2"/>
      <c r="B1166" s="15"/>
      <c r="C1166" s="2"/>
      <c r="D1166" s="3"/>
      <c r="E1166" s="16" t="str">
        <f>IFERROR(__xludf.DUMMYFUNCTION("IFERROR(
  TEXTJOIN(CHAR(10),TRUE,FILTER('SUMMARY DATA'!E:E,'SUMMARY DATA'!$A:$A=$A1166,'SUMMARY DATA'!$C:$C=$B1166,'SUMMARY DATA'!$B:$B=""RWS"")),
  IF(
    OR(
      ISNUMBER(SEARCH(""CDM CASH DEPOSIT"",$C1166)),
      ISNUMBER(SEARCH(""CASH DEPOSIT"",$"&amp;"C1166)),
      COUNTIFS('SUMMARY DATA'!$D:$D,$C1166,'SUMMARY DATA'!$B:$B,""RWS"")&lt;&gt;1
    ),
    """",
    IFERROR(TEXTJOIN(CHAR(10),TRUE,FILTER('SUMMARY DATA'!E:E,'SUMMARY DATA'!$D:$D=$C1166,'SUMMARY DATA'!$B:$B=""RWS"")),"""")
  )
)"),"")</f>
        <v/>
      </c>
      <c r="F1166" s="17" t="str">
        <f>IFERROR(__xludf.DUMMYFUNCTION("IFERROR(
  TEXTJOIN(CHAR(10),TRUE,FILTER('SUMMARY DATA'!F:F,'SUMMARY DATA'!$A:$A=$A1166,'SUMMARY DATA'!$C:$C=$B1166,'SUMMARY DATA'!$B:$B=""RWS"")),
  IF(
    OR(
      ISNUMBER(SEARCH(""CDM CASH DEPOSIT"",$C1166)),
      ISNUMBER(SEARCH(""CASH DEPOSIT"",$"&amp;"C1166)),
      COUNTIFS('SUMMARY DATA'!$D:$D,$C1166,'SUMMARY DATA'!$B:$B,""RWS"")&lt;&gt;1
    ),
    """",
    IFERROR(TEXTJOIN(CHAR(10),TRUE,FILTER('SUMMARY DATA'!F:F,'SUMMARY DATA'!$D:$D=$C1166,'SUMMARY DATA'!$B:$B=""RWS"")),"""")
  )
)"),"")</f>
        <v/>
      </c>
      <c r="G1166" s="17" t="str">
        <f>IFERROR(__xludf.DUMMYFUNCTION("IFERROR(
  TEXTJOIN(CHAR(10),TRUE,FILTER('SUMMARY DATA'!G:G,'SUMMARY DATA'!$A:$A=$A1166,'SUMMARY DATA'!$C:$C=$B1166,'SUMMARY DATA'!$B:$B=""RWS"")),
  IF(
    OR(
      ISNUMBER(SEARCH(""CDM CASH DEPOSIT"",$C1166)),
      ISNUMBER(SEARCH(""CASH DEPOSIT"",$"&amp;"C1166)),
      COUNTIFS('SUMMARY DATA'!$D:$D,$C1166,'SUMMARY DATA'!$B:$B,""RWS"")&lt;&gt;1
    ),
    """",
    IFERROR(TEXTJOIN(CHAR(10),TRUE,FILTER('SUMMARY DATA'!G:G,'SUMMARY DATA'!$D:$D=$C1166,'SUMMARY DATA'!$B:$B=""RWS"")),"""")
  )
)"),"")</f>
        <v/>
      </c>
      <c r="H1166" s="18" t="str">
        <f>IFERROR(__xludf.DUMMYFUNCTION("IFERROR(
  TEXTJOIN(CHAR(10),TRUE,FILTER('SUMMARY DATA'!H:H,'SUMMARY DATA'!$A:$A=$A1166,'SUMMARY DATA'!$C:$C=$B1166,'SUMMARY DATA'!$B:$B=""RWS"",'SUMMARY DATA'!$H:$H=$D1166)),
  IF(
    OR(
      ISNUMBER(SEARCH(""CDM CASH DEPOSIT"",$C1166)),
      ISNUMB"&amp;"ER(SEARCH(""CASH DEPOSIT"",$C1166))
    ),
    """",
    IFERROR(TEXTJOIN(CHAR(10),TRUE,FILTER('SUMMARY DATA'!H:H,'SUMMARY DATA'!$D:$D=$C1166,'SUMMARY DATA'!$B:$B=""RWS"",'SUMMARY DATA'!$H:$H=$D1166)),"""")
  )
)"),"")</f>
        <v/>
      </c>
      <c r="I1166" s="18" t="str">
        <f>IFERROR(__xludf.DUMMYFUNCTION("IF(H1166="""","""",
SUM(ARRAYFORMULA(VALUE(SPLIT(H1166,CHAR(10)))))
)"),"")</f>
        <v/>
      </c>
      <c r="J1166" s="17" t="str">
        <f>IFERROR(__xludf.DUMMYFUNCTION("IFERROR(
  TEXTJOIN(CHAR(10),TRUE,FILTER('SUMMARY DATA'!I:I,'SUMMARY DATA'!$A:$A=$A1166,'SUMMARY DATA'!$C:$C=$B1166,'SUMMARY DATA'!$B:$B=""RWS"")),
  IF(
    OR(
      ISNUMBER(SEARCH(""CDM CASH DEPOSIT"",$C1166)),
      ISNUMBER(SEARCH(""CASH DEPOSIT"",$"&amp;"C1166)),
      COUNTIFS('SUMMARY DATA'!$D:$D,$C1166,'SUMMARY DATA'!$B:$B,""RWS"")&lt;&gt;1
    ),
    """",
    IFERROR(TEXTJOIN(CHAR(10),TRUE,FILTER('SUMMARY DATA'!I:I,'SUMMARY DATA'!$D:$D=$C1166,'SUMMARY DATA'!$B:$B=""RWS"")),"""")
  )
)"),"")</f>
        <v/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customHeight="1" spans="1:27">
      <c r="A1167" s="2"/>
      <c r="B1167" s="15"/>
      <c r="C1167" s="2"/>
      <c r="D1167" s="3"/>
      <c r="E1167" s="16" t="str">
        <f>IFERROR(__xludf.DUMMYFUNCTION("IFERROR(
  TEXTJOIN(CHAR(10),TRUE,FILTER('SUMMARY DATA'!E:E,'SUMMARY DATA'!$A:$A=$A1167,'SUMMARY DATA'!$C:$C=$B1167,'SUMMARY DATA'!$B:$B=""RWS"")),
  IF(
    OR(
      ISNUMBER(SEARCH(""CDM CASH DEPOSIT"",$C1167)),
      ISNUMBER(SEARCH(""CASH DEPOSIT"",$"&amp;"C1167)),
      COUNTIFS('SUMMARY DATA'!$D:$D,$C1167,'SUMMARY DATA'!$B:$B,""RWS"")&lt;&gt;1
    ),
    """",
    IFERROR(TEXTJOIN(CHAR(10),TRUE,FILTER('SUMMARY DATA'!E:E,'SUMMARY DATA'!$D:$D=$C1167,'SUMMARY DATA'!$B:$B=""RWS"")),"""")
  )
)"),"")</f>
        <v/>
      </c>
      <c r="F1167" s="17" t="str">
        <f>IFERROR(__xludf.DUMMYFUNCTION("IFERROR(
  TEXTJOIN(CHAR(10),TRUE,FILTER('SUMMARY DATA'!F:F,'SUMMARY DATA'!$A:$A=$A1167,'SUMMARY DATA'!$C:$C=$B1167,'SUMMARY DATA'!$B:$B=""RWS"")),
  IF(
    OR(
      ISNUMBER(SEARCH(""CDM CASH DEPOSIT"",$C1167)),
      ISNUMBER(SEARCH(""CASH DEPOSIT"",$"&amp;"C1167)),
      COUNTIFS('SUMMARY DATA'!$D:$D,$C1167,'SUMMARY DATA'!$B:$B,""RWS"")&lt;&gt;1
    ),
    """",
    IFERROR(TEXTJOIN(CHAR(10),TRUE,FILTER('SUMMARY DATA'!F:F,'SUMMARY DATA'!$D:$D=$C1167,'SUMMARY DATA'!$B:$B=""RWS"")),"""")
  )
)"),"")</f>
        <v/>
      </c>
      <c r="G1167" s="17" t="str">
        <f>IFERROR(__xludf.DUMMYFUNCTION("IFERROR(
  TEXTJOIN(CHAR(10),TRUE,FILTER('SUMMARY DATA'!G:G,'SUMMARY DATA'!$A:$A=$A1167,'SUMMARY DATA'!$C:$C=$B1167,'SUMMARY DATA'!$B:$B=""RWS"")),
  IF(
    OR(
      ISNUMBER(SEARCH(""CDM CASH DEPOSIT"",$C1167)),
      ISNUMBER(SEARCH(""CASH DEPOSIT"",$"&amp;"C1167)),
      COUNTIFS('SUMMARY DATA'!$D:$D,$C1167,'SUMMARY DATA'!$B:$B,""RWS"")&lt;&gt;1
    ),
    """",
    IFERROR(TEXTJOIN(CHAR(10),TRUE,FILTER('SUMMARY DATA'!G:G,'SUMMARY DATA'!$D:$D=$C1167,'SUMMARY DATA'!$B:$B=""RWS"")),"""")
  )
)"),"")</f>
        <v/>
      </c>
      <c r="H1167" s="18" t="str">
        <f>IFERROR(__xludf.DUMMYFUNCTION("IFERROR(
  TEXTJOIN(CHAR(10),TRUE,FILTER('SUMMARY DATA'!H:H,'SUMMARY DATA'!$A:$A=$A1167,'SUMMARY DATA'!$C:$C=$B1167,'SUMMARY DATA'!$B:$B=""RWS"",'SUMMARY DATA'!$H:$H=$D1167)),
  IF(
    OR(
      ISNUMBER(SEARCH(""CDM CASH DEPOSIT"",$C1167)),
      ISNUMB"&amp;"ER(SEARCH(""CASH DEPOSIT"",$C1167))
    ),
    """",
    IFERROR(TEXTJOIN(CHAR(10),TRUE,FILTER('SUMMARY DATA'!H:H,'SUMMARY DATA'!$D:$D=$C1167,'SUMMARY DATA'!$B:$B=""RWS"",'SUMMARY DATA'!$H:$H=$D1167)),"""")
  )
)"),"")</f>
        <v/>
      </c>
      <c r="I1167" s="18" t="str">
        <f>IFERROR(__xludf.DUMMYFUNCTION("IF(H1167="""","""",
SUM(ARRAYFORMULA(VALUE(SPLIT(H1167,CHAR(10)))))
)"),"")</f>
        <v/>
      </c>
      <c r="J1167" s="17" t="str">
        <f>IFERROR(__xludf.DUMMYFUNCTION("IFERROR(
  TEXTJOIN(CHAR(10),TRUE,FILTER('SUMMARY DATA'!I:I,'SUMMARY DATA'!$A:$A=$A1167,'SUMMARY DATA'!$C:$C=$B1167,'SUMMARY DATA'!$B:$B=""RWS"")),
  IF(
    OR(
      ISNUMBER(SEARCH(""CDM CASH DEPOSIT"",$C1167)),
      ISNUMBER(SEARCH(""CASH DEPOSIT"",$"&amp;"C1167)),
      COUNTIFS('SUMMARY DATA'!$D:$D,$C1167,'SUMMARY DATA'!$B:$B,""RWS"")&lt;&gt;1
    ),
    """",
    IFERROR(TEXTJOIN(CHAR(10),TRUE,FILTER('SUMMARY DATA'!I:I,'SUMMARY DATA'!$D:$D=$C1167,'SUMMARY DATA'!$B:$B=""RWS"")),"""")
  )
)"),"")</f>
        <v/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customHeight="1" spans="1:27">
      <c r="A1168" s="2"/>
      <c r="B1168" s="15"/>
      <c r="C1168" s="2"/>
      <c r="D1168" s="3"/>
      <c r="E1168" s="16" t="str">
        <f>IFERROR(__xludf.DUMMYFUNCTION("IFERROR(
  TEXTJOIN(CHAR(10),TRUE,FILTER('SUMMARY DATA'!E:E,'SUMMARY DATA'!$A:$A=$A1168,'SUMMARY DATA'!$C:$C=$B1168,'SUMMARY DATA'!$B:$B=""RWS"")),
  IF(
    OR(
      ISNUMBER(SEARCH(""CDM CASH DEPOSIT"",$C1168)),
      ISNUMBER(SEARCH(""CASH DEPOSIT"",$"&amp;"C1168)),
      COUNTIFS('SUMMARY DATA'!$D:$D,$C1168,'SUMMARY DATA'!$B:$B,""RWS"")&lt;&gt;1
    ),
    """",
    IFERROR(TEXTJOIN(CHAR(10),TRUE,FILTER('SUMMARY DATA'!E:E,'SUMMARY DATA'!$D:$D=$C1168,'SUMMARY DATA'!$B:$B=""RWS"")),"""")
  )
)"),"")</f>
        <v/>
      </c>
      <c r="F1168" s="17" t="str">
        <f>IFERROR(__xludf.DUMMYFUNCTION("IFERROR(
  TEXTJOIN(CHAR(10),TRUE,FILTER('SUMMARY DATA'!F:F,'SUMMARY DATA'!$A:$A=$A1168,'SUMMARY DATA'!$C:$C=$B1168,'SUMMARY DATA'!$B:$B=""RWS"")),
  IF(
    OR(
      ISNUMBER(SEARCH(""CDM CASH DEPOSIT"",$C1168)),
      ISNUMBER(SEARCH(""CASH DEPOSIT"",$"&amp;"C1168)),
      COUNTIFS('SUMMARY DATA'!$D:$D,$C1168,'SUMMARY DATA'!$B:$B,""RWS"")&lt;&gt;1
    ),
    """",
    IFERROR(TEXTJOIN(CHAR(10),TRUE,FILTER('SUMMARY DATA'!F:F,'SUMMARY DATA'!$D:$D=$C1168,'SUMMARY DATA'!$B:$B=""RWS"")),"""")
  )
)"),"")</f>
        <v/>
      </c>
      <c r="G1168" s="17" t="str">
        <f>IFERROR(__xludf.DUMMYFUNCTION("IFERROR(
  TEXTJOIN(CHAR(10),TRUE,FILTER('SUMMARY DATA'!G:G,'SUMMARY DATA'!$A:$A=$A1168,'SUMMARY DATA'!$C:$C=$B1168,'SUMMARY DATA'!$B:$B=""RWS"")),
  IF(
    OR(
      ISNUMBER(SEARCH(""CDM CASH DEPOSIT"",$C1168)),
      ISNUMBER(SEARCH(""CASH DEPOSIT"",$"&amp;"C1168)),
      COUNTIFS('SUMMARY DATA'!$D:$D,$C1168,'SUMMARY DATA'!$B:$B,""RWS"")&lt;&gt;1
    ),
    """",
    IFERROR(TEXTJOIN(CHAR(10),TRUE,FILTER('SUMMARY DATA'!G:G,'SUMMARY DATA'!$D:$D=$C1168,'SUMMARY DATA'!$B:$B=""RWS"")),"""")
  )
)"),"")</f>
        <v/>
      </c>
      <c r="H1168" s="18" t="str">
        <f>IFERROR(__xludf.DUMMYFUNCTION("IFERROR(
  TEXTJOIN(CHAR(10),TRUE,FILTER('SUMMARY DATA'!H:H,'SUMMARY DATA'!$A:$A=$A1168,'SUMMARY DATA'!$C:$C=$B1168,'SUMMARY DATA'!$B:$B=""RWS"",'SUMMARY DATA'!$H:$H=$D1168)),
  IF(
    OR(
      ISNUMBER(SEARCH(""CDM CASH DEPOSIT"",$C1168)),
      ISNUMB"&amp;"ER(SEARCH(""CASH DEPOSIT"",$C1168))
    ),
    """",
    IFERROR(TEXTJOIN(CHAR(10),TRUE,FILTER('SUMMARY DATA'!H:H,'SUMMARY DATA'!$D:$D=$C1168,'SUMMARY DATA'!$B:$B=""RWS"",'SUMMARY DATA'!$H:$H=$D1168)),"""")
  )
)"),"")</f>
        <v/>
      </c>
      <c r="I1168" s="18" t="str">
        <f>IFERROR(__xludf.DUMMYFUNCTION("IF(H1168="""","""",
SUM(ARRAYFORMULA(VALUE(SPLIT(H1168,CHAR(10)))))
)"),"")</f>
        <v/>
      </c>
      <c r="J1168" s="17" t="str">
        <f>IFERROR(__xludf.DUMMYFUNCTION("IFERROR(
  TEXTJOIN(CHAR(10),TRUE,FILTER('SUMMARY DATA'!I:I,'SUMMARY DATA'!$A:$A=$A1168,'SUMMARY DATA'!$C:$C=$B1168,'SUMMARY DATA'!$B:$B=""RWS"")),
  IF(
    OR(
      ISNUMBER(SEARCH(""CDM CASH DEPOSIT"",$C1168)),
      ISNUMBER(SEARCH(""CASH DEPOSIT"",$"&amp;"C1168)),
      COUNTIFS('SUMMARY DATA'!$D:$D,$C1168,'SUMMARY DATA'!$B:$B,""RWS"")&lt;&gt;1
    ),
    """",
    IFERROR(TEXTJOIN(CHAR(10),TRUE,FILTER('SUMMARY DATA'!I:I,'SUMMARY DATA'!$D:$D=$C1168,'SUMMARY DATA'!$B:$B=""RWS"")),"""")
  )
)"),"")</f>
        <v/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customHeight="1" spans="1:27">
      <c r="A1169" s="2"/>
      <c r="B1169" s="15"/>
      <c r="C1169" s="2"/>
      <c r="D1169" s="3"/>
      <c r="E1169" s="16" t="str">
        <f>IFERROR(__xludf.DUMMYFUNCTION("IFERROR(
  TEXTJOIN(CHAR(10),TRUE,FILTER('SUMMARY DATA'!E:E,'SUMMARY DATA'!$A:$A=$A1169,'SUMMARY DATA'!$C:$C=$B1169,'SUMMARY DATA'!$B:$B=""RWS"")),
  IF(
    OR(
      ISNUMBER(SEARCH(""CDM CASH DEPOSIT"",$C1169)),
      ISNUMBER(SEARCH(""CASH DEPOSIT"",$"&amp;"C1169)),
      COUNTIFS('SUMMARY DATA'!$D:$D,$C1169,'SUMMARY DATA'!$B:$B,""RWS"")&lt;&gt;1
    ),
    """",
    IFERROR(TEXTJOIN(CHAR(10),TRUE,FILTER('SUMMARY DATA'!E:E,'SUMMARY DATA'!$D:$D=$C1169,'SUMMARY DATA'!$B:$B=""RWS"")),"""")
  )
)"),"")</f>
        <v/>
      </c>
      <c r="F1169" s="17" t="str">
        <f>IFERROR(__xludf.DUMMYFUNCTION("IFERROR(
  TEXTJOIN(CHAR(10),TRUE,FILTER('SUMMARY DATA'!F:F,'SUMMARY DATA'!$A:$A=$A1169,'SUMMARY DATA'!$C:$C=$B1169,'SUMMARY DATA'!$B:$B=""RWS"")),
  IF(
    OR(
      ISNUMBER(SEARCH(""CDM CASH DEPOSIT"",$C1169)),
      ISNUMBER(SEARCH(""CASH DEPOSIT"",$"&amp;"C1169)),
      COUNTIFS('SUMMARY DATA'!$D:$D,$C1169,'SUMMARY DATA'!$B:$B,""RWS"")&lt;&gt;1
    ),
    """",
    IFERROR(TEXTJOIN(CHAR(10),TRUE,FILTER('SUMMARY DATA'!F:F,'SUMMARY DATA'!$D:$D=$C1169,'SUMMARY DATA'!$B:$B=""RWS"")),"""")
  )
)"),"")</f>
        <v/>
      </c>
      <c r="G1169" s="17" t="str">
        <f>IFERROR(__xludf.DUMMYFUNCTION("IFERROR(
  TEXTJOIN(CHAR(10),TRUE,FILTER('SUMMARY DATA'!G:G,'SUMMARY DATA'!$A:$A=$A1169,'SUMMARY DATA'!$C:$C=$B1169,'SUMMARY DATA'!$B:$B=""RWS"")),
  IF(
    OR(
      ISNUMBER(SEARCH(""CDM CASH DEPOSIT"",$C1169)),
      ISNUMBER(SEARCH(""CASH DEPOSIT"",$"&amp;"C1169)),
      COUNTIFS('SUMMARY DATA'!$D:$D,$C1169,'SUMMARY DATA'!$B:$B,""RWS"")&lt;&gt;1
    ),
    """",
    IFERROR(TEXTJOIN(CHAR(10),TRUE,FILTER('SUMMARY DATA'!G:G,'SUMMARY DATA'!$D:$D=$C1169,'SUMMARY DATA'!$B:$B=""RWS"")),"""")
  )
)"),"")</f>
        <v/>
      </c>
      <c r="H1169" s="18" t="str">
        <f>IFERROR(__xludf.DUMMYFUNCTION("IFERROR(
  TEXTJOIN(CHAR(10),TRUE,FILTER('SUMMARY DATA'!H:H,'SUMMARY DATA'!$A:$A=$A1169,'SUMMARY DATA'!$C:$C=$B1169,'SUMMARY DATA'!$B:$B=""RWS"",'SUMMARY DATA'!$H:$H=$D1169)),
  IF(
    OR(
      ISNUMBER(SEARCH(""CDM CASH DEPOSIT"",$C1169)),
      ISNUMB"&amp;"ER(SEARCH(""CASH DEPOSIT"",$C1169))
    ),
    """",
    IFERROR(TEXTJOIN(CHAR(10),TRUE,FILTER('SUMMARY DATA'!H:H,'SUMMARY DATA'!$D:$D=$C1169,'SUMMARY DATA'!$B:$B=""RWS"",'SUMMARY DATA'!$H:$H=$D1169)),"""")
  )
)"),"")</f>
        <v/>
      </c>
      <c r="I1169" s="18" t="str">
        <f>IFERROR(__xludf.DUMMYFUNCTION("IF(H1169="""","""",
SUM(ARRAYFORMULA(VALUE(SPLIT(H1169,CHAR(10)))))
)"),"")</f>
        <v/>
      </c>
      <c r="J1169" s="17" t="str">
        <f>IFERROR(__xludf.DUMMYFUNCTION("IFERROR(
  TEXTJOIN(CHAR(10),TRUE,FILTER('SUMMARY DATA'!I:I,'SUMMARY DATA'!$A:$A=$A1169,'SUMMARY DATA'!$C:$C=$B1169,'SUMMARY DATA'!$B:$B=""RWS"")),
  IF(
    OR(
      ISNUMBER(SEARCH(""CDM CASH DEPOSIT"",$C1169)),
      ISNUMBER(SEARCH(""CASH DEPOSIT"",$"&amp;"C1169)),
      COUNTIFS('SUMMARY DATA'!$D:$D,$C1169,'SUMMARY DATA'!$B:$B,""RWS"")&lt;&gt;1
    ),
    """",
    IFERROR(TEXTJOIN(CHAR(10),TRUE,FILTER('SUMMARY DATA'!I:I,'SUMMARY DATA'!$D:$D=$C1169,'SUMMARY DATA'!$B:$B=""RWS"")),"""")
  )
)"),"")</f>
        <v/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customHeight="1" spans="1:27">
      <c r="A1170" s="2"/>
      <c r="B1170" s="15"/>
      <c r="C1170" s="2"/>
      <c r="D1170" s="3"/>
      <c r="E1170" s="16" t="str">
        <f>IFERROR(__xludf.DUMMYFUNCTION("IFERROR(
  TEXTJOIN(CHAR(10),TRUE,FILTER('SUMMARY DATA'!E:E,'SUMMARY DATA'!$A:$A=$A1170,'SUMMARY DATA'!$C:$C=$B1170,'SUMMARY DATA'!$B:$B=""RWS"")),
  IF(
    OR(
      ISNUMBER(SEARCH(""CDM CASH DEPOSIT"",$C1170)),
      ISNUMBER(SEARCH(""CASH DEPOSIT"",$"&amp;"C1170)),
      COUNTIFS('SUMMARY DATA'!$D:$D,$C1170,'SUMMARY DATA'!$B:$B,""RWS"")&lt;&gt;1
    ),
    """",
    IFERROR(TEXTJOIN(CHAR(10),TRUE,FILTER('SUMMARY DATA'!E:E,'SUMMARY DATA'!$D:$D=$C1170,'SUMMARY DATA'!$B:$B=""RWS"")),"""")
  )
)"),"")</f>
        <v/>
      </c>
      <c r="F1170" s="17" t="str">
        <f>IFERROR(__xludf.DUMMYFUNCTION("IFERROR(
  TEXTJOIN(CHAR(10),TRUE,FILTER('SUMMARY DATA'!F:F,'SUMMARY DATA'!$A:$A=$A1170,'SUMMARY DATA'!$C:$C=$B1170,'SUMMARY DATA'!$B:$B=""RWS"")),
  IF(
    OR(
      ISNUMBER(SEARCH(""CDM CASH DEPOSIT"",$C1170)),
      ISNUMBER(SEARCH(""CASH DEPOSIT"",$"&amp;"C1170)),
      COUNTIFS('SUMMARY DATA'!$D:$D,$C1170,'SUMMARY DATA'!$B:$B,""RWS"")&lt;&gt;1
    ),
    """",
    IFERROR(TEXTJOIN(CHAR(10),TRUE,FILTER('SUMMARY DATA'!F:F,'SUMMARY DATA'!$D:$D=$C1170,'SUMMARY DATA'!$B:$B=""RWS"")),"""")
  )
)"),"")</f>
        <v/>
      </c>
      <c r="G1170" s="17" t="str">
        <f>IFERROR(__xludf.DUMMYFUNCTION("IFERROR(
  TEXTJOIN(CHAR(10),TRUE,FILTER('SUMMARY DATA'!G:G,'SUMMARY DATA'!$A:$A=$A1170,'SUMMARY DATA'!$C:$C=$B1170,'SUMMARY DATA'!$B:$B=""RWS"")),
  IF(
    OR(
      ISNUMBER(SEARCH(""CDM CASH DEPOSIT"",$C1170)),
      ISNUMBER(SEARCH(""CASH DEPOSIT"",$"&amp;"C1170)),
      COUNTIFS('SUMMARY DATA'!$D:$D,$C1170,'SUMMARY DATA'!$B:$B,""RWS"")&lt;&gt;1
    ),
    """",
    IFERROR(TEXTJOIN(CHAR(10),TRUE,FILTER('SUMMARY DATA'!G:G,'SUMMARY DATA'!$D:$D=$C1170,'SUMMARY DATA'!$B:$B=""RWS"")),"""")
  )
)"),"")</f>
        <v/>
      </c>
      <c r="H1170" s="18" t="str">
        <f>IFERROR(__xludf.DUMMYFUNCTION("IFERROR(
  TEXTJOIN(CHAR(10),TRUE,FILTER('SUMMARY DATA'!H:H,'SUMMARY DATA'!$A:$A=$A1170,'SUMMARY DATA'!$C:$C=$B1170,'SUMMARY DATA'!$B:$B=""RWS"",'SUMMARY DATA'!$H:$H=$D1170)),
  IF(
    OR(
      ISNUMBER(SEARCH(""CDM CASH DEPOSIT"",$C1170)),
      ISNUMB"&amp;"ER(SEARCH(""CASH DEPOSIT"",$C1170))
    ),
    """",
    IFERROR(TEXTJOIN(CHAR(10),TRUE,FILTER('SUMMARY DATA'!H:H,'SUMMARY DATA'!$D:$D=$C1170,'SUMMARY DATA'!$B:$B=""RWS"",'SUMMARY DATA'!$H:$H=$D1170)),"""")
  )
)"),"")</f>
        <v/>
      </c>
      <c r="I1170" s="18" t="str">
        <f>IFERROR(__xludf.DUMMYFUNCTION("IF(H1170="""","""",
SUM(ARRAYFORMULA(VALUE(SPLIT(H1170,CHAR(10)))))
)"),"")</f>
        <v/>
      </c>
      <c r="J1170" s="17" t="str">
        <f>IFERROR(__xludf.DUMMYFUNCTION("IFERROR(
  TEXTJOIN(CHAR(10),TRUE,FILTER('SUMMARY DATA'!I:I,'SUMMARY DATA'!$A:$A=$A1170,'SUMMARY DATA'!$C:$C=$B1170,'SUMMARY DATA'!$B:$B=""RWS"")),
  IF(
    OR(
      ISNUMBER(SEARCH(""CDM CASH DEPOSIT"",$C1170)),
      ISNUMBER(SEARCH(""CASH DEPOSIT"",$"&amp;"C1170)),
      COUNTIFS('SUMMARY DATA'!$D:$D,$C1170,'SUMMARY DATA'!$B:$B,""RWS"")&lt;&gt;1
    ),
    """",
    IFERROR(TEXTJOIN(CHAR(10),TRUE,FILTER('SUMMARY DATA'!I:I,'SUMMARY DATA'!$D:$D=$C1170,'SUMMARY DATA'!$B:$B=""RWS"")),"""")
  )
)"),"")</f>
        <v/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customHeight="1" spans="1:27">
      <c r="A1171" s="2"/>
      <c r="B1171" s="15"/>
      <c r="C1171" s="2"/>
      <c r="D1171" s="3"/>
      <c r="E1171" s="16" t="str">
        <f>IFERROR(__xludf.DUMMYFUNCTION("IFERROR(
  TEXTJOIN(CHAR(10),TRUE,FILTER('SUMMARY DATA'!E:E,'SUMMARY DATA'!$A:$A=$A1171,'SUMMARY DATA'!$C:$C=$B1171,'SUMMARY DATA'!$B:$B=""RWS"")),
  IF(
    OR(
      ISNUMBER(SEARCH(""CDM CASH DEPOSIT"",$C1171)),
      ISNUMBER(SEARCH(""CASH DEPOSIT"",$"&amp;"C1171)),
      COUNTIFS('SUMMARY DATA'!$D:$D,$C1171,'SUMMARY DATA'!$B:$B,""RWS"")&lt;&gt;1
    ),
    """",
    IFERROR(TEXTJOIN(CHAR(10),TRUE,FILTER('SUMMARY DATA'!E:E,'SUMMARY DATA'!$D:$D=$C1171,'SUMMARY DATA'!$B:$B=""RWS"")),"""")
  )
)"),"")</f>
        <v/>
      </c>
      <c r="F1171" s="17" t="str">
        <f>IFERROR(__xludf.DUMMYFUNCTION("IFERROR(
  TEXTJOIN(CHAR(10),TRUE,FILTER('SUMMARY DATA'!F:F,'SUMMARY DATA'!$A:$A=$A1171,'SUMMARY DATA'!$C:$C=$B1171,'SUMMARY DATA'!$B:$B=""RWS"")),
  IF(
    OR(
      ISNUMBER(SEARCH(""CDM CASH DEPOSIT"",$C1171)),
      ISNUMBER(SEARCH(""CASH DEPOSIT"",$"&amp;"C1171)),
      COUNTIFS('SUMMARY DATA'!$D:$D,$C1171,'SUMMARY DATA'!$B:$B,""RWS"")&lt;&gt;1
    ),
    """",
    IFERROR(TEXTJOIN(CHAR(10),TRUE,FILTER('SUMMARY DATA'!F:F,'SUMMARY DATA'!$D:$D=$C1171,'SUMMARY DATA'!$B:$B=""RWS"")),"""")
  )
)"),"")</f>
        <v/>
      </c>
      <c r="G1171" s="17" t="str">
        <f>IFERROR(__xludf.DUMMYFUNCTION("IFERROR(
  TEXTJOIN(CHAR(10),TRUE,FILTER('SUMMARY DATA'!G:G,'SUMMARY DATA'!$A:$A=$A1171,'SUMMARY DATA'!$C:$C=$B1171,'SUMMARY DATA'!$B:$B=""RWS"")),
  IF(
    OR(
      ISNUMBER(SEARCH(""CDM CASH DEPOSIT"",$C1171)),
      ISNUMBER(SEARCH(""CASH DEPOSIT"",$"&amp;"C1171)),
      COUNTIFS('SUMMARY DATA'!$D:$D,$C1171,'SUMMARY DATA'!$B:$B,""RWS"")&lt;&gt;1
    ),
    """",
    IFERROR(TEXTJOIN(CHAR(10),TRUE,FILTER('SUMMARY DATA'!G:G,'SUMMARY DATA'!$D:$D=$C1171,'SUMMARY DATA'!$B:$B=""RWS"")),"""")
  )
)"),"")</f>
        <v/>
      </c>
      <c r="H1171" s="18" t="str">
        <f>IFERROR(__xludf.DUMMYFUNCTION("IFERROR(
  TEXTJOIN(CHAR(10),TRUE,FILTER('SUMMARY DATA'!H:H,'SUMMARY DATA'!$A:$A=$A1171,'SUMMARY DATA'!$C:$C=$B1171,'SUMMARY DATA'!$B:$B=""RWS"",'SUMMARY DATA'!$H:$H=$D1171)),
  IF(
    OR(
      ISNUMBER(SEARCH(""CDM CASH DEPOSIT"",$C1171)),
      ISNUMB"&amp;"ER(SEARCH(""CASH DEPOSIT"",$C1171))
    ),
    """",
    IFERROR(TEXTJOIN(CHAR(10),TRUE,FILTER('SUMMARY DATA'!H:H,'SUMMARY DATA'!$D:$D=$C1171,'SUMMARY DATA'!$B:$B=""RWS"",'SUMMARY DATA'!$H:$H=$D1171)),"""")
  )
)"),"")</f>
        <v/>
      </c>
      <c r="I1171" s="18" t="str">
        <f>IFERROR(__xludf.DUMMYFUNCTION("IF(H1171="""","""",
SUM(ARRAYFORMULA(VALUE(SPLIT(H1171,CHAR(10)))))
)"),"")</f>
        <v/>
      </c>
      <c r="J1171" s="17" t="str">
        <f>IFERROR(__xludf.DUMMYFUNCTION("IFERROR(
  TEXTJOIN(CHAR(10),TRUE,FILTER('SUMMARY DATA'!I:I,'SUMMARY DATA'!$A:$A=$A1171,'SUMMARY DATA'!$C:$C=$B1171,'SUMMARY DATA'!$B:$B=""RWS"")),
  IF(
    OR(
      ISNUMBER(SEARCH(""CDM CASH DEPOSIT"",$C1171)),
      ISNUMBER(SEARCH(""CASH DEPOSIT"",$"&amp;"C1171)),
      COUNTIFS('SUMMARY DATA'!$D:$D,$C1171,'SUMMARY DATA'!$B:$B,""RWS"")&lt;&gt;1
    ),
    """",
    IFERROR(TEXTJOIN(CHAR(10),TRUE,FILTER('SUMMARY DATA'!I:I,'SUMMARY DATA'!$D:$D=$C1171,'SUMMARY DATA'!$B:$B=""RWS"")),"""")
  )
)"),"")</f>
        <v/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customHeight="1" spans="1:27">
      <c r="A1172" s="2"/>
      <c r="B1172" s="15"/>
      <c r="C1172" s="2"/>
      <c r="D1172" s="3"/>
      <c r="E1172" s="16" t="str">
        <f>IFERROR(__xludf.DUMMYFUNCTION("IFERROR(
  TEXTJOIN(CHAR(10),TRUE,FILTER('SUMMARY DATA'!E:E,'SUMMARY DATA'!$A:$A=$A1172,'SUMMARY DATA'!$C:$C=$B1172,'SUMMARY DATA'!$B:$B=""RWS"")),
  IF(
    OR(
      ISNUMBER(SEARCH(""CDM CASH DEPOSIT"",$C1172)),
      ISNUMBER(SEARCH(""CASH DEPOSIT"",$"&amp;"C1172)),
      COUNTIFS('SUMMARY DATA'!$D:$D,$C1172,'SUMMARY DATA'!$B:$B,""RWS"")&lt;&gt;1
    ),
    """",
    IFERROR(TEXTJOIN(CHAR(10),TRUE,FILTER('SUMMARY DATA'!E:E,'SUMMARY DATA'!$D:$D=$C1172,'SUMMARY DATA'!$B:$B=""RWS"")),"""")
  )
)"),"")</f>
        <v/>
      </c>
      <c r="F1172" s="17" t="str">
        <f>IFERROR(__xludf.DUMMYFUNCTION("IFERROR(
  TEXTJOIN(CHAR(10),TRUE,FILTER('SUMMARY DATA'!F:F,'SUMMARY DATA'!$A:$A=$A1172,'SUMMARY DATA'!$C:$C=$B1172,'SUMMARY DATA'!$B:$B=""RWS"")),
  IF(
    OR(
      ISNUMBER(SEARCH(""CDM CASH DEPOSIT"",$C1172)),
      ISNUMBER(SEARCH(""CASH DEPOSIT"",$"&amp;"C1172)),
      COUNTIFS('SUMMARY DATA'!$D:$D,$C1172,'SUMMARY DATA'!$B:$B,""RWS"")&lt;&gt;1
    ),
    """",
    IFERROR(TEXTJOIN(CHAR(10),TRUE,FILTER('SUMMARY DATA'!F:F,'SUMMARY DATA'!$D:$D=$C1172,'SUMMARY DATA'!$B:$B=""RWS"")),"""")
  )
)"),"")</f>
        <v/>
      </c>
      <c r="G1172" s="17" t="str">
        <f>IFERROR(__xludf.DUMMYFUNCTION("IFERROR(
  TEXTJOIN(CHAR(10),TRUE,FILTER('SUMMARY DATA'!G:G,'SUMMARY DATA'!$A:$A=$A1172,'SUMMARY DATA'!$C:$C=$B1172,'SUMMARY DATA'!$B:$B=""RWS"")),
  IF(
    OR(
      ISNUMBER(SEARCH(""CDM CASH DEPOSIT"",$C1172)),
      ISNUMBER(SEARCH(""CASH DEPOSIT"",$"&amp;"C1172)),
      COUNTIFS('SUMMARY DATA'!$D:$D,$C1172,'SUMMARY DATA'!$B:$B,""RWS"")&lt;&gt;1
    ),
    """",
    IFERROR(TEXTJOIN(CHAR(10),TRUE,FILTER('SUMMARY DATA'!G:G,'SUMMARY DATA'!$D:$D=$C1172,'SUMMARY DATA'!$B:$B=""RWS"")),"""")
  )
)"),"")</f>
        <v/>
      </c>
      <c r="H1172" s="18" t="str">
        <f>IFERROR(__xludf.DUMMYFUNCTION("IFERROR(
  TEXTJOIN(CHAR(10),TRUE,FILTER('SUMMARY DATA'!H:H,'SUMMARY DATA'!$A:$A=$A1172,'SUMMARY DATA'!$C:$C=$B1172,'SUMMARY DATA'!$B:$B=""RWS"",'SUMMARY DATA'!$H:$H=$D1172)),
  IF(
    OR(
      ISNUMBER(SEARCH(""CDM CASH DEPOSIT"",$C1172)),
      ISNUMB"&amp;"ER(SEARCH(""CASH DEPOSIT"",$C1172))
    ),
    """",
    IFERROR(TEXTJOIN(CHAR(10),TRUE,FILTER('SUMMARY DATA'!H:H,'SUMMARY DATA'!$D:$D=$C1172,'SUMMARY DATA'!$B:$B=""RWS"",'SUMMARY DATA'!$H:$H=$D1172)),"""")
  )
)"),"")</f>
        <v/>
      </c>
      <c r="I1172" s="18" t="str">
        <f>IFERROR(__xludf.DUMMYFUNCTION("IF(H1172="""","""",
SUM(ARRAYFORMULA(VALUE(SPLIT(H1172,CHAR(10)))))
)"),"")</f>
        <v/>
      </c>
      <c r="J1172" s="17" t="str">
        <f>IFERROR(__xludf.DUMMYFUNCTION("IFERROR(
  TEXTJOIN(CHAR(10),TRUE,FILTER('SUMMARY DATA'!I:I,'SUMMARY DATA'!$A:$A=$A1172,'SUMMARY DATA'!$C:$C=$B1172,'SUMMARY DATA'!$B:$B=""RWS"")),
  IF(
    OR(
      ISNUMBER(SEARCH(""CDM CASH DEPOSIT"",$C1172)),
      ISNUMBER(SEARCH(""CASH DEPOSIT"",$"&amp;"C1172)),
      COUNTIFS('SUMMARY DATA'!$D:$D,$C1172,'SUMMARY DATA'!$B:$B,""RWS"")&lt;&gt;1
    ),
    """",
    IFERROR(TEXTJOIN(CHAR(10),TRUE,FILTER('SUMMARY DATA'!I:I,'SUMMARY DATA'!$D:$D=$C1172,'SUMMARY DATA'!$B:$B=""RWS"")),"""")
  )
)"),"")</f>
        <v/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customHeight="1" spans="1:27">
      <c r="A1173" s="2"/>
      <c r="B1173" s="15"/>
      <c r="C1173" s="2"/>
      <c r="D1173" s="3"/>
      <c r="E1173" s="16" t="str">
        <f>IFERROR(__xludf.DUMMYFUNCTION("IFERROR(
  TEXTJOIN(CHAR(10),TRUE,FILTER('SUMMARY DATA'!E:E,'SUMMARY DATA'!$A:$A=$A1173,'SUMMARY DATA'!$C:$C=$B1173,'SUMMARY DATA'!$B:$B=""RWS"")),
  IF(
    OR(
      ISNUMBER(SEARCH(""CDM CASH DEPOSIT"",$C1173)),
      ISNUMBER(SEARCH(""CASH DEPOSIT"",$"&amp;"C1173)),
      COUNTIFS('SUMMARY DATA'!$D:$D,$C1173,'SUMMARY DATA'!$B:$B,""RWS"")&lt;&gt;1
    ),
    """",
    IFERROR(TEXTJOIN(CHAR(10),TRUE,FILTER('SUMMARY DATA'!E:E,'SUMMARY DATA'!$D:$D=$C1173,'SUMMARY DATA'!$B:$B=""RWS"")),"""")
  )
)"),"")</f>
        <v/>
      </c>
      <c r="F1173" s="17" t="str">
        <f>IFERROR(__xludf.DUMMYFUNCTION("IFERROR(
  TEXTJOIN(CHAR(10),TRUE,FILTER('SUMMARY DATA'!F:F,'SUMMARY DATA'!$A:$A=$A1173,'SUMMARY DATA'!$C:$C=$B1173,'SUMMARY DATA'!$B:$B=""RWS"")),
  IF(
    OR(
      ISNUMBER(SEARCH(""CDM CASH DEPOSIT"",$C1173)),
      ISNUMBER(SEARCH(""CASH DEPOSIT"",$"&amp;"C1173)),
      COUNTIFS('SUMMARY DATA'!$D:$D,$C1173,'SUMMARY DATA'!$B:$B,""RWS"")&lt;&gt;1
    ),
    """",
    IFERROR(TEXTJOIN(CHAR(10),TRUE,FILTER('SUMMARY DATA'!F:F,'SUMMARY DATA'!$D:$D=$C1173,'SUMMARY DATA'!$B:$B=""RWS"")),"""")
  )
)"),"")</f>
        <v/>
      </c>
      <c r="G1173" s="17" t="str">
        <f>IFERROR(__xludf.DUMMYFUNCTION("IFERROR(
  TEXTJOIN(CHAR(10),TRUE,FILTER('SUMMARY DATA'!G:G,'SUMMARY DATA'!$A:$A=$A1173,'SUMMARY DATA'!$C:$C=$B1173,'SUMMARY DATA'!$B:$B=""RWS"")),
  IF(
    OR(
      ISNUMBER(SEARCH(""CDM CASH DEPOSIT"",$C1173)),
      ISNUMBER(SEARCH(""CASH DEPOSIT"",$"&amp;"C1173)),
      COUNTIFS('SUMMARY DATA'!$D:$D,$C1173,'SUMMARY DATA'!$B:$B,""RWS"")&lt;&gt;1
    ),
    """",
    IFERROR(TEXTJOIN(CHAR(10),TRUE,FILTER('SUMMARY DATA'!G:G,'SUMMARY DATA'!$D:$D=$C1173,'SUMMARY DATA'!$B:$B=""RWS"")),"""")
  )
)"),"")</f>
        <v/>
      </c>
      <c r="H1173" s="18" t="str">
        <f>IFERROR(__xludf.DUMMYFUNCTION("IFERROR(
  TEXTJOIN(CHAR(10),TRUE,FILTER('SUMMARY DATA'!H:H,'SUMMARY DATA'!$A:$A=$A1173,'SUMMARY DATA'!$C:$C=$B1173,'SUMMARY DATA'!$B:$B=""RWS"",'SUMMARY DATA'!$H:$H=$D1173)),
  IF(
    OR(
      ISNUMBER(SEARCH(""CDM CASH DEPOSIT"",$C1173)),
      ISNUMB"&amp;"ER(SEARCH(""CASH DEPOSIT"",$C1173))
    ),
    """",
    IFERROR(TEXTJOIN(CHAR(10),TRUE,FILTER('SUMMARY DATA'!H:H,'SUMMARY DATA'!$D:$D=$C1173,'SUMMARY DATA'!$B:$B=""RWS"",'SUMMARY DATA'!$H:$H=$D1173)),"""")
  )
)"),"")</f>
        <v/>
      </c>
      <c r="I1173" s="18" t="str">
        <f>IFERROR(__xludf.DUMMYFUNCTION("IF(H1173="""","""",
SUM(ARRAYFORMULA(VALUE(SPLIT(H1173,CHAR(10)))))
)"),"")</f>
        <v/>
      </c>
      <c r="J1173" s="17" t="str">
        <f>IFERROR(__xludf.DUMMYFUNCTION("IFERROR(
  TEXTJOIN(CHAR(10),TRUE,FILTER('SUMMARY DATA'!I:I,'SUMMARY DATA'!$A:$A=$A1173,'SUMMARY DATA'!$C:$C=$B1173,'SUMMARY DATA'!$B:$B=""RWS"")),
  IF(
    OR(
      ISNUMBER(SEARCH(""CDM CASH DEPOSIT"",$C1173)),
      ISNUMBER(SEARCH(""CASH DEPOSIT"",$"&amp;"C1173)),
      COUNTIFS('SUMMARY DATA'!$D:$D,$C1173,'SUMMARY DATA'!$B:$B,""RWS"")&lt;&gt;1
    ),
    """",
    IFERROR(TEXTJOIN(CHAR(10),TRUE,FILTER('SUMMARY DATA'!I:I,'SUMMARY DATA'!$D:$D=$C1173,'SUMMARY DATA'!$B:$B=""RWS"")),"""")
  )
)"),"")</f>
        <v/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customHeight="1" spans="1:27">
      <c r="A1174" s="2"/>
      <c r="B1174" s="15"/>
      <c r="C1174" s="2"/>
      <c r="D1174" s="3"/>
      <c r="E1174" s="16" t="str">
        <f>IFERROR(__xludf.DUMMYFUNCTION("IFERROR(
  TEXTJOIN(CHAR(10),TRUE,FILTER('SUMMARY DATA'!E:E,'SUMMARY DATA'!$A:$A=$A1174,'SUMMARY DATA'!$C:$C=$B1174,'SUMMARY DATA'!$B:$B=""RWS"")),
  IF(
    OR(
      ISNUMBER(SEARCH(""CDM CASH DEPOSIT"",$C1174)),
      ISNUMBER(SEARCH(""CASH DEPOSIT"",$"&amp;"C1174)),
      COUNTIFS('SUMMARY DATA'!$D:$D,$C1174,'SUMMARY DATA'!$B:$B,""RWS"")&lt;&gt;1
    ),
    """",
    IFERROR(TEXTJOIN(CHAR(10),TRUE,FILTER('SUMMARY DATA'!E:E,'SUMMARY DATA'!$D:$D=$C1174,'SUMMARY DATA'!$B:$B=""RWS"")),"""")
  )
)"),"")</f>
        <v/>
      </c>
      <c r="F1174" s="17" t="str">
        <f>IFERROR(__xludf.DUMMYFUNCTION("IFERROR(
  TEXTJOIN(CHAR(10),TRUE,FILTER('SUMMARY DATA'!F:F,'SUMMARY DATA'!$A:$A=$A1174,'SUMMARY DATA'!$C:$C=$B1174,'SUMMARY DATA'!$B:$B=""RWS"")),
  IF(
    OR(
      ISNUMBER(SEARCH(""CDM CASH DEPOSIT"",$C1174)),
      ISNUMBER(SEARCH(""CASH DEPOSIT"",$"&amp;"C1174)),
      COUNTIFS('SUMMARY DATA'!$D:$D,$C1174,'SUMMARY DATA'!$B:$B,""RWS"")&lt;&gt;1
    ),
    """",
    IFERROR(TEXTJOIN(CHAR(10),TRUE,FILTER('SUMMARY DATA'!F:F,'SUMMARY DATA'!$D:$D=$C1174,'SUMMARY DATA'!$B:$B=""RWS"")),"""")
  )
)"),"")</f>
        <v/>
      </c>
      <c r="G1174" s="17" t="str">
        <f>IFERROR(__xludf.DUMMYFUNCTION("IFERROR(
  TEXTJOIN(CHAR(10),TRUE,FILTER('SUMMARY DATA'!G:G,'SUMMARY DATA'!$A:$A=$A1174,'SUMMARY DATA'!$C:$C=$B1174,'SUMMARY DATA'!$B:$B=""RWS"")),
  IF(
    OR(
      ISNUMBER(SEARCH(""CDM CASH DEPOSIT"",$C1174)),
      ISNUMBER(SEARCH(""CASH DEPOSIT"",$"&amp;"C1174)),
      COUNTIFS('SUMMARY DATA'!$D:$D,$C1174,'SUMMARY DATA'!$B:$B,""RWS"")&lt;&gt;1
    ),
    """",
    IFERROR(TEXTJOIN(CHAR(10),TRUE,FILTER('SUMMARY DATA'!G:G,'SUMMARY DATA'!$D:$D=$C1174,'SUMMARY DATA'!$B:$B=""RWS"")),"""")
  )
)"),"")</f>
        <v/>
      </c>
      <c r="H1174" s="18" t="str">
        <f>IFERROR(__xludf.DUMMYFUNCTION("IFERROR(
  TEXTJOIN(CHAR(10),TRUE,FILTER('SUMMARY DATA'!H:H,'SUMMARY DATA'!$A:$A=$A1174,'SUMMARY DATA'!$C:$C=$B1174,'SUMMARY DATA'!$B:$B=""RWS"",'SUMMARY DATA'!$H:$H=$D1174)),
  IF(
    OR(
      ISNUMBER(SEARCH(""CDM CASH DEPOSIT"",$C1174)),
      ISNUMB"&amp;"ER(SEARCH(""CASH DEPOSIT"",$C1174))
    ),
    """",
    IFERROR(TEXTJOIN(CHAR(10),TRUE,FILTER('SUMMARY DATA'!H:H,'SUMMARY DATA'!$D:$D=$C1174,'SUMMARY DATA'!$B:$B=""RWS"",'SUMMARY DATA'!$H:$H=$D1174)),"""")
  )
)"),"")</f>
        <v/>
      </c>
      <c r="I1174" s="18" t="str">
        <f>IFERROR(__xludf.DUMMYFUNCTION("IF(H1174="""","""",
SUM(ARRAYFORMULA(VALUE(SPLIT(H1174,CHAR(10)))))
)"),"")</f>
        <v/>
      </c>
      <c r="J1174" s="17" t="str">
        <f>IFERROR(__xludf.DUMMYFUNCTION("IFERROR(
  TEXTJOIN(CHAR(10),TRUE,FILTER('SUMMARY DATA'!I:I,'SUMMARY DATA'!$A:$A=$A1174,'SUMMARY DATA'!$C:$C=$B1174,'SUMMARY DATA'!$B:$B=""RWS"")),
  IF(
    OR(
      ISNUMBER(SEARCH(""CDM CASH DEPOSIT"",$C1174)),
      ISNUMBER(SEARCH(""CASH DEPOSIT"",$"&amp;"C1174)),
      COUNTIFS('SUMMARY DATA'!$D:$D,$C1174,'SUMMARY DATA'!$B:$B,""RWS"")&lt;&gt;1
    ),
    """",
    IFERROR(TEXTJOIN(CHAR(10),TRUE,FILTER('SUMMARY DATA'!I:I,'SUMMARY DATA'!$D:$D=$C1174,'SUMMARY DATA'!$B:$B=""RWS"")),"""")
  )
)"),"")</f>
        <v/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customHeight="1" spans="1:27">
      <c r="A1175" s="2"/>
      <c r="B1175" s="15"/>
      <c r="C1175" s="2"/>
      <c r="D1175" s="3"/>
      <c r="E1175" s="16" t="str">
        <f>IFERROR(__xludf.DUMMYFUNCTION("IFERROR(
  TEXTJOIN(CHAR(10),TRUE,FILTER('SUMMARY DATA'!E:E,'SUMMARY DATA'!$A:$A=$A1175,'SUMMARY DATA'!$C:$C=$B1175,'SUMMARY DATA'!$B:$B=""RWS"")),
  IF(
    OR(
      ISNUMBER(SEARCH(""CDM CASH DEPOSIT"",$C1175)),
      ISNUMBER(SEARCH(""CASH DEPOSIT"",$"&amp;"C1175)),
      COUNTIFS('SUMMARY DATA'!$D:$D,$C1175,'SUMMARY DATA'!$B:$B,""RWS"")&lt;&gt;1
    ),
    """",
    IFERROR(TEXTJOIN(CHAR(10),TRUE,FILTER('SUMMARY DATA'!E:E,'SUMMARY DATA'!$D:$D=$C1175,'SUMMARY DATA'!$B:$B=""RWS"")),"""")
  )
)"),"")</f>
        <v/>
      </c>
      <c r="F1175" s="17" t="str">
        <f>IFERROR(__xludf.DUMMYFUNCTION("IFERROR(
  TEXTJOIN(CHAR(10),TRUE,FILTER('SUMMARY DATA'!F:F,'SUMMARY DATA'!$A:$A=$A1175,'SUMMARY DATA'!$C:$C=$B1175,'SUMMARY DATA'!$B:$B=""RWS"")),
  IF(
    OR(
      ISNUMBER(SEARCH(""CDM CASH DEPOSIT"",$C1175)),
      ISNUMBER(SEARCH(""CASH DEPOSIT"",$"&amp;"C1175)),
      COUNTIFS('SUMMARY DATA'!$D:$D,$C1175,'SUMMARY DATA'!$B:$B,""RWS"")&lt;&gt;1
    ),
    """",
    IFERROR(TEXTJOIN(CHAR(10),TRUE,FILTER('SUMMARY DATA'!F:F,'SUMMARY DATA'!$D:$D=$C1175,'SUMMARY DATA'!$B:$B=""RWS"")),"""")
  )
)"),"")</f>
        <v/>
      </c>
      <c r="G1175" s="17" t="str">
        <f>IFERROR(__xludf.DUMMYFUNCTION("IFERROR(
  TEXTJOIN(CHAR(10),TRUE,FILTER('SUMMARY DATA'!G:G,'SUMMARY DATA'!$A:$A=$A1175,'SUMMARY DATA'!$C:$C=$B1175,'SUMMARY DATA'!$B:$B=""RWS"")),
  IF(
    OR(
      ISNUMBER(SEARCH(""CDM CASH DEPOSIT"",$C1175)),
      ISNUMBER(SEARCH(""CASH DEPOSIT"",$"&amp;"C1175)),
      COUNTIFS('SUMMARY DATA'!$D:$D,$C1175,'SUMMARY DATA'!$B:$B,""RWS"")&lt;&gt;1
    ),
    """",
    IFERROR(TEXTJOIN(CHAR(10),TRUE,FILTER('SUMMARY DATA'!G:G,'SUMMARY DATA'!$D:$D=$C1175,'SUMMARY DATA'!$B:$B=""RWS"")),"""")
  )
)"),"")</f>
        <v/>
      </c>
      <c r="H1175" s="18" t="str">
        <f>IFERROR(__xludf.DUMMYFUNCTION("IFERROR(
  TEXTJOIN(CHAR(10),TRUE,FILTER('SUMMARY DATA'!H:H,'SUMMARY DATA'!$A:$A=$A1175,'SUMMARY DATA'!$C:$C=$B1175,'SUMMARY DATA'!$B:$B=""RWS"",'SUMMARY DATA'!$H:$H=$D1175)),
  IF(
    OR(
      ISNUMBER(SEARCH(""CDM CASH DEPOSIT"",$C1175)),
      ISNUMB"&amp;"ER(SEARCH(""CASH DEPOSIT"",$C1175))
    ),
    """",
    IFERROR(TEXTJOIN(CHAR(10),TRUE,FILTER('SUMMARY DATA'!H:H,'SUMMARY DATA'!$D:$D=$C1175,'SUMMARY DATA'!$B:$B=""RWS"",'SUMMARY DATA'!$H:$H=$D1175)),"""")
  )
)"),"")</f>
        <v/>
      </c>
      <c r="I1175" s="18" t="str">
        <f>IFERROR(__xludf.DUMMYFUNCTION("IF(H1175="""","""",
SUM(ARRAYFORMULA(VALUE(SPLIT(H1175,CHAR(10)))))
)"),"")</f>
        <v/>
      </c>
      <c r="J1175" s="17" t="str">
        <f>IFERROR(__xludf.DUMMYFUNCTION("IFERROR(
  TEXTJOIN(CHAR(10),TRUE,FILTER('SUMMARY DATA'!I:I,'SUMMARY DATA'!$A:$A=$A1175,'SUMMARY DATA'!$C:$C=$B1175,'SUMMARY DATA'!$B:$B=""RWS"")),
  IF(
    OR(
      ISNUMBER(SEARCH(""CDM CASH DEPOSIT"",$C1175)),
      ISNUMBER(SEARCH(""CASH DEPOSIT"",$"&amp;"C1175)),
      COUNTIFS('SUMMARY DATA'!$D:$D,$C1175,'SUMMARY DATA'!$B:$B,""RWS"")&lt;&gt;1
    ),
    """",
    IFERROR(TEXTJOIN(CHAR(10),TRUE,FILTER('SUMMARY DATA'!I:I,'SUMMARY DATA'!$D:$D=$C1175,'SUMMARY DATA'!$B:$B=""RWS"")),"""")
  )
)"),"")</f>
        <v/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customHeight="1" spans="1:27">
      <c r="A1176" s="2"/>
      <c r="B1176" s="15"/>
      <c r="C1176" s="2"/>
      <c r="D1176" s="3"/>
      <c r="E1176" s="16" t="str">
        <f>IFERROR(__xludf.DUMMYFUNCTION("IFERROR(
  TEXTJOIN(CHAR(10),TRUE,FILTER('SUMMARY DATA'!E:E,'SUMMARY DATA'!$A:$A=$A1176,'SUMMARY DATA'!$C:$C=$B1176,'SUMMARY DATA'!$B:$B=""RWS"")),
  IF(
    OR(
      ISNUMBER(SEARCH(""CDM CASH DEPOSIT"",$C1176)),
      ISNUMBER(SEARCH(""CASH DEPOSIT"",$"&amp;"C1176)),
      COUNTIFS('SUMMARY DATA'!$D:$D,$C1176,'SUMMARY DATA'!$B:$B,""RWS"")&lt;&gt;1
    ),
    """",
    IFERROR(TEXTJOIN(CHAR(10),TRUE,FILTER('SUMMARY DATA'!E:E,'SUMMARY DATA'!$D:$D=$C1176,'SUMMARY DATA'!$B:$B=""RWS"")),"""")
  )
)"),"")</f>
        <v/>
      </c>
      <c r="F1176" s="17" t="str">
        <f>IFERROR(__xludf.DUMMYFUNCTION("IFERROR(
  TEXTJOIN(CHAR(10),TRUE,FILTER('SUMMARY DATA'!F:F,'SUMMARY DATA'!$A:$A=$A1176,'SUMMARY DATA'!$C:$C=$B1176,'SUMMARY DATA'!$B:$B=""RWS"")),
  IF(
    OR(
      ISNUMBER(SEARCH(""CDM CASH DEPOSIT"",$C1176)),
      ISNUMBER(SEARCH(""CASH DEPOSIT"",$"&amp;"C1176)),
      COUNTIFS('SUMMARY DATA'!$D:$D,$C1176,'SUMMARY DATA'!$B:$B,""RWS"")&lt;&gt;1
    ),
    """",
    IFERROR(TEXTJOIN(CHAR(10),TRUE,FILTER('SUMMARY DATA'!F:F,'SUMMARY DATA'!$D:$D=$C1176,'SUMMARY DATA'!$B:$B=""RWS"")),"""")
  )
)"),"")</f>
        <v/>
      </c>
      <c r="G1176" s="17" t="str">
        <f>IFERROR(__xludf.DUMMYFUNCTION("IFERROR(
  TEXTJOIN(CHAR(10),TRUE,FILTER('SUMMARY DATA'!G:G,'SUMMARY DATA'!$A:$A=$A1176,'SUMMARY DATA'!$C:$C=$B1176,'SUMMARY DATA'!$B:$B=""RWS"")),
  IF(
    OR(
      ISNUMBER(SEARCH(""CDM CASH DEPOSIT"",$C1176)),
      ISNUMBER(SEARCH(""CASH DEPOSIT"",$"&amp;"C1176)),
      COUNTIFS('SUMMARY DATA'!$D:$D,$C1176,'SUMMARY DATA'!$B:$B,""RWS"")&lt;&gt;1
    ),
    """",
    IFERROR(TEXTJOIN(CHAR(10),TRUE,FILTER('SUMMARY DATA'!G:G,'SUMMARY DATA'!$D:$D=$C1176,'SUMMARY DATA'!$B:$B=""RWS"")),"""")
  )
)"),"")</f>
        <v/>
      </c>
      <c r="H1176" s="18" t="str">
        <f>IFERROR(__xludf.DUMMYFUNCTION("IFERROR(
  TEXTJOIN(CHAR(10),TRUE,FILTER('SUMMARY DATA'!H:H,'SUMMARY DATA'!$A:$A=$A1176,'SUMMARY DATA'!$C:$C=$B1176,'SUMMARY DATA'!$B:$B=""RWS"",'SUMMARY DATA'!$H:$H=$D1176)),
  IF(
    OR(
      ISNUMBER(SEARCH(""CDM CASH DEPOSIT"",$C1176)),
      ISNUMB"&amp;"ER(SEARCH(""CASH DEPOSIT"",$C1176))
    ),
    """",
    IFERROR(TEXTJOIN(CHAR(10),TRUE,FILTER('SUMMARY DATA'!H:H,'SUMMARY DATA'!$D:$D=$C1176,'SUMMARY DATA'!$B:$B=""RWS"",'SUMMARY DATA'!$H:$H=$D1176)),"""")
  )
)"),"")</f>
        <v/>
      </c>
      <c r="I1176" s="18" t="str">
        <f>IFERROR(__xludf.DUMMYFUNCTION("IF(H1176="""","""",
SUM(ARRAYFORMULA(VALUE(SPLIT(H1176,CHAR(10)))))
)"),"")</f>
        <v/>
      </c>
      <c r="J1176" s="17" t="str">
        <f>IFERROR(__xludf.DUMMYFUNCTION("IFERROR(
  TEXTJOIN(CHAR(10),TRUE,FILTER('SUMMARY DATA'!I:I,'SUMMARY DATA'!$A:$A=$A1176,'SUMMARY DATA'!$C:$C=$B1176,'SUMMARY DATA'!$B:$B=""RWS"")),
  IF(
    OR(
      ISNUMBER(SEARCH(""CDM CASH DEPOSIT"",$C1176)),
      ISNUMBER(SEARCH(""CASH DEPOSIT"",$"&amp;"C1176)),
      COUNTIFS('SUMMARY DATA'!$D:$D,$C1176,'SUMMARY DATA'!$B:$B,""RWS"")&lt;&gt;1
    ),
    """",
    IFERROR(TEXTJOIN(CHAR(10),TRUE,FILTER('SUMMARY DATA'!I:I,'SUMMARY DATA'!$D:$D=$C1176,'SUMMARY DATA'!$B:$B=""RWS"")),"""")
  )
)"),"")</f>
        <v/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customHeight="1" spans="1:27">
      <c r="A1177" s="2"/>
      <c r="B1177" s="15"/>
      <c r="C1177" s="2"/>
      <c r="D1177" s="3"/>
      <c r="E1177" s="16" t="str">
        <f>IFERROR(__xludf.DUMMYFUNCTION("IFERROR(
  TEXTJOIN(CHAR(10),TRUE,FILTER('SUMMARY DATA'!E:E,'SUMMARY DATA'!$A:$A=$A1177,'SUMMARY DATA'!$C:$C=$B1177,'SUMMARY DATA'!$B:$B=""RWS"")),
  IF(
    OR(
      ISNUMBER(SEARCH(""CDM CASH DEPOSIT"",$C1177)),
      ISNUMBER(SEARCH(""CASH DEPOSIT"",$"&amp;"C1177)),
      COUNTIFS('SUMMARY DATA'!$D:$D,$C1177,'SUMMARY DATA'!$B:$B,""RWS"")&lt;&gt;1
    ),
    """",
    IFERROR(TEXTJOIN(CHAR(10),TRUE,FILTER('SUMMARY DATA'!E:E,'SUMMARY DATA'!$D:$D=$C1177,'SUMMARY DATA'!$B:$B=""RWS"")),"""")
  )
)"),"")</f>
        <v/>
      </c>
      <c r="F1177" s="17" t="str">
        <f>IFERROR(__xludf.DUMMYFUNCTION("IFERROR(
  TEXTJOIN(CHAR(10),TRUE,FILTER('SUMMARY DATA'!F:F,'SUMMARY DATA'!$A:$A=$A1177,'SUMMARY DATA'!$C:$C=$B1177,'SUMMARY DATA'!$B:$B=""RWS"")),
  IF(
    OR(
      ISNUMBER(SEARCH(""CDM CASH DEPOSIT"",$C1177)),
      ISNUMBER(SEARCH(""CASH DEPOSIT"",$"&amp;"C1177)),
      COUNTIFS('SUMMARY DATA'!$D:$D,$C1177,'SUMMARY DATA'!$B:$B,""RWS"")&lt;&gt;1
    ),
    """",
    IFERROR(TEXTJOIN(CHAR(10),TRUE,FILTER('SUMMARY DATA'!F:F,'SUMMARY DATA'!$D:$D=$C1177,'SUMMARY DATA'!$B:$B=""RWS"")),"""")
  )
)"),"")</f>
        <v/>
      </c>
      <c r="G1177" s="17" t="str">
        <f>IFERROR(__xludf.DUMMYFUNCTION("IFERROR(
  TEXTJOIN(CHAR(10),TRUE,FILTER('SUMMARY DATA'!G:G,'SUMMARY DATA'!$A:$A=$A1177,'SUMMARY DATA'!$C:$C=$B1177,'SUMMARY DATA'!$B:$B=""RWS"")),
  IF(
    OR(
      ISNUMBER(SEARCH(""CDM CASH DEPOSIT"",$C1177)),
      ISNUMBER(SEARCH(""CASH DEPOSIT"",$"&amp;"C1177)),
      COUNTIFS('SUMMARY DATA'!$D:$D,$C1177,'SUMMARY DATA'!$B:$B,""RWS"")&lt;&gt;1
    ),
    """",
    IFERROR(TEXTJOIN(CHAR(10),TRUE,FILTER('SUMMARY DATA'!G:G,'SUMMARY DATA'!$D:$D=$C1177,'SUMMARY DATA'!$B:$B=""RWS"")),"""")
  )
)"),"")</f>
        <v/>
      </c>
      <c r="H1177" s="18" t="str">
        <f>IFERROR(__xludf.DUMMYFUNCTION("IFERROR(
  TEXTJOIN(CHAR(10),TRUE,FILTER('SUMMARY DATA'!H:H,'SUMMARY DATA'!$A:$A=$A1177,'SUMMARY DATA'!$C:$C=$B1177,'SUMMARY DATA'!$B:$B=""RWS"",'SUMMARY DATA'!$H:$H=$D1177)),
  IF(
    OR(
      ISNUMBER(SEARCH(""CDM CASH DEPOSIT"",$C1177)),
      ISNUMB"&amp;"ER(SEARCH(""CASH DEPOSIT"",$C1177))
    ),
    """",
    IFERROR(TEXTJOIN(CHAR(10),TRUE,FILTER('SUMMARY DATA'!H:H,'SUMMARY DATA'!$D:$D=$C1177,'SUMMARY DATA'!$B:$B=""RWS"",'SUMMARY DATA'!$H:$H=$D1177)),"""")
  )
)"),"")</f>
        <v/>
      </c>
      <c r="I1177" s="18" t="str">
        <f>IFERROR(__xludf.DUMMYFUNCTION("IF(H1177="""","""",
SUM(ARRAYFORMULA(VALUE(SPLIT(H1177,CHAR(10)))))
)"),"")</f>
        <v/>
      </c>
      <c r="J1177" s="17" t="str">
        <f>IFERROR(__xludf.DUMMYFUNCTION("IFERROR(
  TEXTJOIN(CHAR(10),TRUE,FILTER('SUMMARY DATA'!I:I,'SUMMARY DATA'!$A:$A=$A1177,'SUMMARY DATA'!$C:$C=$B1177,'SUMMARY DATA'!$B:$B=""RWS"")),
  IF(
    OR(
      ISNUMBER(SEARCH(""CDM CASH DEPOSIT"",$C1177)),
      ISNUMBER(SEARCH(""CASH DEPOSIT"",$"&amp;"C1177)),
      COUNTIFS('SUMMARY DATA'!$D:$D,$C1177,'SUMMARY DATA'!$B:$B,""RWS"")&lt;&gt;1
    ),
    """",
    IFERROR(TEXTJOIN(CHAR(10),TRUE,FILTER('SUMMARY DATA'!I:I,'SUMMARY DATA'!$D:$D=$C1177,'SUMMARY DATA'!$B:$B=""RWS"")),"""")
  )
)"),"")</f>
        <v/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customHeight="1" spans="1:27">
      <c r="A1178" s="2"/>
      <c r="B1178" s="15"/>
      <c r="C1178" s="2"/>
      <c r="D1178" s="3"/>
      <c r="E1178" s="16" t="str">
        <f>IFERROR(__xludf.DUMMYFUNCTION("IFERROR(
  TEXTJOIN(CHAR(10),TRUE,FILTER('SUMMARY DATA'!E:E,'SUMMARY DATA'!$A:$A=$A1178,'SUMMARY DATA'!$C:$C=$B1178,'SUMMARY DATA'!$B:$B=""RWS"")),
  IF(
    OR(
      ISNUMBER(SEARCH(""CDM CASH DEPOSIT"",$C1178)),
      ISNUMBER(SEARCH(""CASH DEPOSIT"",$"&amp;"C1178)),
      COUNTIFS('SUMMARY DATA'!$D:$D,$C1178,'SUMMARY DATA'!$B:$B,""RWS"")&lt;&gt;1
    ),
    """",
    IFERROR(TEXTJOIN(CHAR(10),TRUE,FILTER('SUMMARY DATA'!E:E,'SUMMARY DATA'!$D:$D=$C1178,'SUMMARY DATA'!$B:$B=""RWS"")),"""")
  )
)"),"")</f>
        <v/>
      </c>
      <c r="F1178" s="17" t="str">
        <f>IFERROR(__xludf.DUMMYFUNCTION("IFERROR(
  TEXTJOIN(CHAR(10),TRUE,FILTER('SUMMARY DATA'!F:F,'SUMMARY DATA'!$A:$A=$A1178,'SUMMARY DATA'!$C:$C=$B1178,'SUMMARY DATA'!$B:$B=""RWS"")),
  IF(
    OR(
      ISNUMBER(SEARCH(""CDM CASH DEPOSIT"",$C1178)),
      ISNUMBER(SEARCH(""CASH DEPOSIT"",$"&amp;"C1178)),
      COUNTIFS('SUMMARY DATA'!$D:$D,$C1178,'SUMMARY DATA'!$B:$B,""RWS"")&lt;&gt;1
    ),
    """",
    IFERROR(TEXTJOIN(CHAR(10),TRUE,FILTER('SUMMARY DATA'!F:F,'SUMMARY DATA'!$D:$D=$C1178,'SUMMARY DATA'!$B:$B=""RWS"")),"""")
  )
)"),"")</f>
        <v/>
      </c>
      <c r="G1178" s="17" t="str">
        <f>IFERROR(__xludf.DUMMYFUNCTION("IFERROR(
  TEXTJOIN(CHAR(10),TRUE,FILTER('SUMMARY DATA'!G:G,'SUMMARY DATA'!$A:$A=$A1178,'SUMMARY DATA'!$C:$C=$B1178,'SUMMARY DATA'!$B:$B=""RWS"")),
  IF(
    OR(
      ISNUMBER(SEARCH(""CDM CASH DEPOSIT"",$C1178)),
      ISNUMBER(SEARCH(""CASH DEPOSIT"",$"&amp;"C1178)),
      COUNTIFS('SUMMARY DATA'!$D:$D,$C1178,'SUMMARY DATA'!$B:$B,""RWS"")&lt;&gt;1
    ),
    """",
    IFERROR(TEXTJOIN(CHAR(10),TRUE,FILTER('SUMMARY DATA'!G:G,'SUMMARY DATA'!$D:$D=$C1178,'SUMMARY DATA'!$B:$B=""RWS"")),"""")
  )
)"),"")</f>
        <v/>
      </c>
      <c r="H1178" s="18" t="str">
        <f>IFERROR(__xludf.DUMMYFUNCTION("IFERROR(
  TEXTJOIN(CHAR(10),TRUE,FILTER('SUMMARY DATA'!H:H,'SUMMARY DATA'!$A:$A=$A1178,'SUMMARY DATA'!$C:$C=$B1178,'SUMMARY DATA'!$B:$B=""RWS"",'SUMMARY DATA'!$H:$H=$D1178)),
  IF(
    OR(
      ISNUMBER(SEARCH(""CDM CASH DEPOSIT"",$C1178)),
      ISNUMB"&amp;"ER(SEARCH(""CASH DEPOSIT"",$C1178))
    ),
    """",
    IFERROR(TEXTJOIN(CHAR(10),TRUE,FILTER('SUMMARY DATA'!H:H,'SUMMARY DATA'!$D:$D=$C1178,'SUMMARY DATA'!$B:$B=""RWS"",'SUMMARY DATA'!$H:$H=$D1178)),"""")
  )
)"),"")</f>
        <v/>
      </c>
      <c r="I1178" s="18" t="str">
        <f>IFERROR(__xludf.DUMMYFUNCTION("IF(H1178="""","""",
SUM(ARRAYFORMULA(VALUE(SPLIT(H1178,CHAR(10)))))
)"),"")</f>
        <v/>
      </c>
      <c r="J1178" s="17" t="str">
        <f>IFERROR(__xludf.DUMMYFUNCTION("IFERROR(
  TEXTJOIN(CHAR(10),TRUE,FILTER('SUMMARY DATA'!I:I,'SUMMARY DATA'!$A:$A=$A1178,'SUMMARY DATA'!$C:$C=$B1178,'SUMMARY DATA'!$B:$B=""RWS"")),
  IF(
    OR(
      ISNUMBER(SEARCH(""CDM CASH DEPOSIT"",$C1178)),
      ISNUMBER(SEARCH(""CASH DEPOSIT"",$"&amp;"C1178)),
      COUNTIFS('SUMMARY DATA'!$D:$D,$C1178,'SUMMARY DATA'!$B:$B,""RWS"")&lt;&gt;1
    ),
    """",
    IFERROR(TEXTJOIN(CHAR(10),TRUE,FILTER('SUMMARY DATA'!I:I,'SUMMARY DATA'!$D:$D=$C1178,'SUMMARY DATA'!$B:$B=""RWS"")),"""")
  )
)"),"")</f>
        <v/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customHeight="1" spans="1:27">
      <c r="A1179" s="2"/>
      <c r="B1179" s="15"/>
      <c r="C1179" s="2"/>
      <c r="D1179" s="3"/>
      <c r="E1179" s="16" t="str">
        <f>IFERROR(__xludf.DUMMYFUNCTION("IFERROR(
  TEXTJOIN(CHAR(10),TRUE,FILTER('SUMMARY DATA'!E:E,'SUMMARY DATA'!$A:$A=$A1179,'SUMMARY DATA'!$C:$C=$B1179,'SUMMARY DATA'!$B:$B=""RWS"")),
  IF(
    OR(
      ISNUMBER(SEARCH(""CDM CASH DEPOSIT"",$C1179)),
      ISNUMBER(SEARCH(""CASH DEPOSIT"",$"&amp;"C1179)),
      COUNTIFS('SUMMARY DATA'!$D:$D,$C1179,'SUMMARY DATA'!$B:$B,""RWS"")&lt;&gt;1
    ),
    """",
    IFERROR(TEXTJOIN(CHAR(10),TRUE,FILTER('SUMMARY DATA'!E:E,'SUMMARY DATA'!$D:$D=$C1179,'SUMMARY DATA'!$B:$B=""RWS"")),"""")
  )
)"),"")</f>
        <v/>
      </c>
      <c r="F1179" s="17" t="str">
        <f>IFERROR(__xludf.DUMMYFUNCTION("IFERROR(
  TEXTJOIN(CHAR(10),TRUE,FILTER('SUMMARY DATA'!F:F,'SUMMARY DATA'!$A:$A=$A1179,'SUMMARY DATA'!$C:$C=$B1179,'SUMMARY DATA'!$B:$B=""RWS"")),
  IF(
    OR(
      ISNUMBER(SEARCH(""CDM CASH DEPOSIT"",$C1179)),
      ISNUMBER(SEARCH(""CASH DEPOSIT"",$"&amp;"C1179)),
      COUNTIFS('SUMMARY DATA'!$D:$D,$C1179,'SUMMARY DATA'!$B:$B,""RWS"")&lt;&gt;1
    ),
    """",
    IFERROR(TEXTJOIN(CHAR(10),TRUE,FILTER('SUMMARY DATA'!F:F,'SUMMARY DATA'!$D:$D=$C1179,'SUMMARY DATA'!$B:$B=""RWS"")),"""")
  )
)"),"")</f>
        <v/>
      </c>
      <c r="G1179" s="17" t="str">
        <f>IFERROR(__xludf.DUMMYFUNCTION("IFERROR(
  TEXTJOIN(CHAR(10),TRUE,FILTER('SUMMARY DATA'!G:G,'SUMMARY DATA'!$A:$A=$A1179,'SUMMARY DATA'!$C:$C=$B1179,'SUMMARY DATA'!$B:$B=""RWS"")),
  IF(
    OR(
      ISNUMBER(SEARCH(""CDM CASH DEPOSIT"",$C1179)),
      ISNUMBER(SEARCH(""CASH DEPOSIT"",$"&amp;"C1179)),
      COUNTIFS('SUMMARY DATA'!$D:$D,$C1179,'SUMMARY DATA'!$B:$B,""RWS"")&lt;&gt;1
    ),
    """",
    IFERROR(TEXTJOIN(CHAR(10),TRUE,FILTER('SUMMARY DATA'!G:G,'SUMMARY DATA'!$D:$D=$C1179,'SUMMARY DATA'!$B:$B=""RWS"")),"""")
  )
)"),"")</f>
        <v/>
      </c>
      <c r="H1179" s="18" t="str">
        <f>IFERROR(__xludf.DUMMYFUNCTION("IFERROR(
  TEXTJOIN(CHAR(10),TRUE,FILTER('SUMMARY DATA'!H:H,'SUMMARY DATA'!$A:$A=$A1179,'SUMMARY DATA'!$C:$C=$B1179,'SUMMARY DATA'!$B:$B=""RWS"",'SUMMARY DATA'!$H:$H=$D1179)),
  IF(
    OR(
      ISNUMBER(SEARCH(""CDM CASH DEPOSIT"",$C1179)),
      ISNUMB"&amp;"ER(SEARCH(""CASH DEPOSIT"",$C1179))
    ),
    """",
    IFERROR(TEXTJOIN(CHAR(10),TRUE,FILTER('SUMMARY DATA'!H:H,'SUMMARY DATA'!$D:$D=$C1179,'SUMMARY DATA'!$B:$B=""RWS"",'SUMMARY DATA'!$H:$H=$D1179)),"""")
  )
)"),"")</f>
        <v/>
      </c>
      <c r="I1179" s="18" t="str">
        <f>IFERROR(__xludf.DUMMYFUNCTION("IF(H1179="""","""",
SUM(ARRAYFORMULA(VALUE(SPLIT(H1179,CHAR(10)))))
)"),"")</f>
        <v/>
      </c>
      <c r="J1179" s="17" t="str">
        <f>IFERROR(__xludf.DUMMYFUNCTION("IFERROR(
  TEXTJOIN(CHAR(10),TRUE,FILTER('SUMMARY DATA'!I:I,'SUMMARY DATA'!$A:$A=$A1179,'SUMMARY DATA'!$C:$C=$B1179,'SUMMARY DATA'!$B:$B=""RWS"")),
  IF(
    OR(
      ISNUMBER(SEARCH(""CDM CASH DEPOSIT"",$C1179)),
      ISNUMBER(SEARCH(""CASH DEPOSIT"",$"&amp;"C1179)),
      COUNTIFS('SUMMARY DATA'!$D:$D,$C1179,'SUMMARY DATA'!$B:$B,""RWS"")&lt;&gt;1
    ),
    """",
    IFERROR(TEXTJOIN(CHAR(10),TRUE,FILTER('SUMMARY DATA'!I:I,'SUMMARY DATA'!$D:$D=$C1179,'SUMMARY DATA'!$B:$B=""RWS"")),"""")
  )
)"),"")</f>
        <v/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customHeight="1" spans="1:27">
      <c r="A1180" s="2"/>
      <c r="B1180" s="15"/>
      <c r="C1180" s="2"/>
      <c r="D1180" s="3"/>
      <c r="E1180" s="16" t="str">
        <f>IFERROR(__xludf.DUMMYFUNCTION("IFERROR(
  TEXTJOIN(CHAR(10),TRUE,FILTER('SUMMARY DATA'!E:E,'SUMMARY DATA'!$A:$A=$A1180,'SUMMARY DATA'!$C:$C=$B1180,'SUMMARY DATA'!$B:$B=""RWS"")),
  IF(
    OR(
      ISNUMBER(SEARCH(""CDM CASH DEPOSIT"",$C1180)),
      ISNUMBER(SEARCH(""CASH DEPOSIT"",$"&amp;"C1180)),
      COUNTIFS('SUMMARY DATA'!$D:$D,$C1180,'SUMMARY DATA'!$B:$B,""RWS"")&lt;&gt;1
    ),
    """",
    IFERROR(TEXTJOIN(CHAR(10),TRUE,FILTER('SUMMARY DATA'!E:E,'SUMMARY DATA'!$D:$D=$C1180,'SUMMARY DATA'!$B:$B=""RWS"")),"""")
  )
)"),"")</f>
        <v/>
      </c>
      <c r="F1180" s="17" t="str">
        <f>IFERROR(__xludf.DUMMYFUNCTION("IFERROR(
  TEXTJOIN(CHAR(10),TRUE,FILTER('SUMMARY DATA'!F:F,'SUMMARY DATA'!$A:$A=$A1180,'SUMMARY DATA'!$C:$C=$B1180,'SUMMARY DATA'!$B:$B=""RWS"")),
  IF(
    OR(
      ISNUMBER(SEARCH(""CDM CASH DEPOSIT"",$C1180)),
      ISNUMBER(SEARCH(""CASH DEPOSIT"",$"&amp;"C1180)),
      COUNTIFS('SUMMARY DATA'!$D:$D,$C1180,'SUMMARY DATA'!$B:$B,""RWS"")&lt;&gt;1
    ),
    """",
    IFERROR(TEXTJOIN(CHAR(10),TRUE,FILTER('SUMMARY DATA'!F:F,'SUMMARY DATA'!$D:$D=$C1180,'SUMMARY DATA'!$B:$B=""RWS"")),"""")
  )
)"),"")</f>
        <v/>
      </c>
      <c r="G1180" s="17" t="str">
        <f>IFERROR(__xludf.DUMMYFUNCTION("IFERROR(
  TEXTJOIN(CHAR(10),TRUE,FILTER('SUMMARY DATA'!G:G,'SUMMARY DATA'!$A:$A=$A1180,'SUMMARY DATA'!$C:$C=$B1180,'SUMMARY DATA'!$B:$B=""RWS"")),
  IF(
    OR(
      ISNUMBER(SEARCH(""CDM CASH DEPOSIT"",$C1180)),
      ISNUMBER(SEARCH(""CASH DEPOSIT"",$"&amp;"C1180)),
      COUNTIFS('SUMMARY DATA'!$D:$D,$C1180,'SUMMARY DATA'!$B:$B,""RWS"")&lt;&gt;1
    ),
    """",
    IFERROR(TEXTJOIN(CHAR(10),TRUE,FILTER('SUMMARY DATA'!G:G,'SUMMARY DATA'!$D:$D=$C1180,'SUMMARY DATA'!$B:$B=""RWS"")),"""")
  )
)"),"")</f>
        <v/>
      </c>
      <c r="H1180" s="18" t="str">
        <f>IFERROR(__xludf.DUMMYFUNCTION("IFERROR(
  TEXTJOIN(CHAR(10),TRUE,FILTER('SUMMARY DATA'!H:H,'SUMMARY DATA'!$A:$A=$A1180,'SUMMARY DATA'!$C:$C=$B1180,'SUMMARY DATA'!$B:$B=""RWS"",'SUMMARY DATA'!$H:$H=$D1180)),
  IF(
    OR(
      ISNUMBER(SEARCH(""CDM CASH DEPOSIT"",$C1180)),
      ISNUMB"&amp;"ER(SEARCH(""CASH DEPOSIT"",$C1180))
    ),
    """",
    IFERROR(TEXTJOIN(CHAR(10),TRUE,FILTER('SUMMARY DATA'!H:H,'SUMMARY DATA'!$D:$D=$C1180,'SUMMARY DATA'!$B:$B=""RWS"",'SUMMARY DATA'!$H:$H=$D1180)),"""")
  )
)"),"")</f>
        <v/>
      </c>
      <c r="I1180" s="18" t="str">
        <f>IFERROR(__xludf.DUMMYFUNCTION("IF(H1180="""","""",
SUM(ARRAYFORMULA(VALUE(SPLIT(H1180,CHAR(10)))))
)"),"")</f>
        <v/>
      </c>
      <c r="J1180" s="17" t="str">
        <f>IFERROR(__xludf.DUMMYFUNCTION("IFERROR(
  TEXTJOIN(CHAR(10),TRUE,FILTER('SUMMARY DATA'!I:I,'SUMMARY DATA'!$A:$A=$A1180,'SUMMARY DATA'!$C:$C=$B1180,'SUMMARY DATA'!$B:$B=""RWS"")),
  IF(
    OR(
      ISNUMBER(SEARCH(""CDM CASH DEPOSIT"",$C1180)),
      ISNUMBER(SEARCH(""CASH DEPOSIT"",$"&amp;"C1180)),
      COUNTIFS('SUMMARY DATA'!$D:$D,$C1180,'SUMMARY DATA'!$B:$B,""RWS"")&lt;&gt;1
    ),
    """",
    IFERROR(TEXTJOIN(CHAR(10),TRUE,FILTER('SUMMARY DATA'!I:I,'SUMMARY DATA'!$D:$D=$C1180,'SUMMARY DATA'!$B:$B=""RWS"")),"""")
  )
)"),"")</f>
        <v/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customHeight="1" spans="1:27">
      <c r="A1181" s="2"/>
      <c r="B1181" s="15"/>
      <c r="C1181" s="2"/>
      <c r="D1181" s="3"/>
      <c r="E1181" s="16" t="str">
        <f>IFERROR(__xludf.DUMMYFUNCTION("IFERROR(
  TEXTJOIN(CHAR(10),TRUE,FILTER('SUMMARY DATA'!E:E,'SUMMARY DATA'!$A:$A=$A1181,'SUMMARY DATA'!$C:$C=$B1181,'SUMMARY DATA'!$B:$B=""RWS"")),
  IF(
    OR(
      ISNUMBER(SEARCH(""CDM CASH DEPOSIT"",$C1181)),
      ISNUMBER(SEARCH(""CASH DEPOSIT"",$"&amp;"C1181)),
      COUNTIFS('SUMMARY DATA'!$D:$D,$C1181,'SUMMARY DATA'!$B:$B,""RWS"")&lt;&gt;1
    ),
    """",
    IFERROR(TEXTJOIN(CHAR(10),TRUE,FILTER('SUMMARY DATA'!E:E,'SUMMARY DATA'!$D:$D=$C1181,'SUMMARY DATA'!$B:$B=""RWS"")),"""")
  )
)"),"")</f>
        <v/>
      </c>
      <c r="F1181" s="17" t="str">
        <f>IFERROR(__xludf.DUMMYFUNCTION("IFERROR(
  TEXTJOIN(CHAR(10),TRUE,FILTER('SUMMARY DATA'!F:F,'SUMMARY DATA'!$A:$A=$A1181,'SUMMARY DATA'!$C:$C=$B1181,'SUMMARY DATA'!$B:$B=""RWS"")),
  IF(
    OR(
      ISNUMBER(SEARCH(""CDM CASH DEPOSIT"",$C1181)),
      ISNUMBER(SEARCH(""CASH DEPOSIT"",$"&amp;"C1181)),
      COUNTIFS('SUMMARY DATA'!$D:$D,$C1181,'SUMMARY DATA'!$B:$B,""RWS"")&lt;&gt;1
    ),
    """",
    IFERROR(TEXTJOIN(CHAR(10),TRUE,FILTER('SUMMARY DATA'!F:F,'SUMMARY DATA'!$D:$D=$C1181,'SUMMARY DATA'!$B:$B=""RWS"")),"""")
  )
)"),"")</f>
        <v/>
      </c>
      <c r="G1181" s="17" t="str">
        <f>IFERROR(__xludf.DUMMYFUNCTION("IFERROR(
  TEXTJOIN(CHAR(10),TRUE,FILTER('SUMMARY DATA'!G:G,'SUMMARY DATA'!$A:$A=$A1181,'SUMMARY DATA'!$C:$C=$B1181,'SUMMARY DATA'!$B:$B=""RWS"")),
  IF(
    OR(
      ISNUMBER(SEARCH(""CDM CASH DEPOSIT"",$C1181)),
      ISNUMBER(SEARCH(""CASH DEPOSIT"",$"&amp;"C1181)),
      COUNTIFS('SUMMARY DATA'!$D:$D,$C1181,'SUMMARY DATA'!$B:$B,""RWS"")&lt;&gt;1
    ),
    """",
    IFERROR(TEXTJOIN(CHAR(10),TRUE,FILTER('SUMMARY DATA'!G:G,'SUMMARY DATA'!$D:$D=$C1181,'SUMMARY DATA'!$B:$B=""RWS"")),"""")
  )
)"),"")</f>
        <v/>
      </c>
      <c r="H1181" s="18" t="str">
        <f>IFERROR(__xludf.DUMMYFUNCTION("IFERROR(
  TEXTJOIN(CHAR(10),TRUE,FILTER('SUMMARY DATA'!H:H,'SUMMARY DATA'!$A:$A=$A1181,'SUMMARY DATA'!$C:$C=$B1181,'SUMMARY DATA'!$B:$B=""RWS"",'SUMMARY DATA'!$H:$H=$D1181)),
  IF(
    OR(
      ISNUMBER(SEARCH(""CDM CASH DEPOSIT"",$C1181)),
      ISNUMB"&amp;"ER(SEARCH(""CASH DEPOSIT"",$C1181))
    ),
    """",
    IFERROR(TEXTJOIN(CHAR(10),TRUE,FILTER('SUMMARY DATA'!H:H,'SUMMARY DATA'!$D:$D=$C1181,'SUMMARY DATA'!$B:$B=""RWS"",'SUMMARY DATA'!$H:$H=$D1181)),"""")
  )
)"),"")</f>
        <v/>
      </c>
      <c r="I1181" s="18" t="str">
        <f>IFERROR(__xludf.DUMMYFUNCTION("IF(H1181="""","""",
SUM(ARRAYFORMULA(VALUE(SPLIT(H1181,CHAR(10)))))
)"),"")</f>
        <v/>
      </c>
      <c r="J1181" s="17" t="str">
        <f>IFERROR(__xludf.DUMMYFUNCTION("IFERROR(
  TEXTJOIN(CHAR(10),TRUE,FILTER('SUMMARY DATA'!I:I,'SUMMARY DATA'!$A:$A=$A1181,'SUMMARY DATA'!$C:$C=$B1181,'SUMMARY DATA'!$B:$B=""RWS"")),
  IF(
    OR(
      ISNUMBER(SEARCH(""CDM CASH DEPOSIT"",$C1181)),
      ISNUMBER(SEARCH(""CASH DEPOSIT"",$"&amp;"C1181)),
      COUNTIFS('SUMMARY DATA'!$D:$D,$C1181,'SUMMARY DATA'!$B:$B,""RWS"")&lt;&gt;1
    ),
    """",
    IFERROR(TEXTJOIN(CHAR(10),TRUE,FILTER('SUMMARY DATA'!I:I,'SUMMARY DATA'!$D:$D=$C1181,'SUMMARY DATA'!$B:$B=""RWS"")),"""")
  )
)"),"")</f>
        <v/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customHeight="1" spans="1:27">
      <c r="A1182" s="2"/>
      <c r="B1182" s="15"/>
      <c r="C1182" s="2"/>
      <c r="D1182" s="3"/>
      <c r="E1182" s="16" t="str">
        <f>IFERROR(__xludf.DUMMYFUNCTION("IFERROR(
  TEXTJOIN(CHAR(10),TRUE,FILTER('SUMMARY DATA'!E:E,'SUMMARY DATA'!$A:$A=$A1182,'SUMMARY DATA'!$C:$C=$B1182,'SUMMARY DATA'!$B:$B=""RWS"")),
  IF(
    OR(
      ISNUMBER(SEARCH(""CDM CASH DEPOSIT"",$C1182)),
      ISNUMBER(SEARCH(""CASH DEPOSIT"",$"&amp;"C1182)),
      COUNTIFS('SUMMARY DATA'!$D:$D,$C1182,'SUMMARY DATA'!$B:$B,""RWS"")&lt;&gt;1
    ),
    """",
    IFERROR(TEXTJOIN(CHAR(10),TRUE,FILTER('SUMMARY DATA'!E:E,'SUMMARY DATA'!$D:$D=$C1182,'SUMMARY DATA'!$B:$B=""RWS"")),"""")
  )
)"),"")</f>
        <v/>
      </c>
      <c r="F1182" s="17" t="str">
        <f>IFERROR(__xludf.DUMMYFUNCTION("IFERROR(
  TEXTJOIN(CHAR(10),TRUE,FILTER('SUMMARY DATA'!F:F,'SUMMARY DATA'!$A:$A=$A1182,'SUMMARY DATA'!$C:$C=$B1182,'SUMMARY DATA'!$B:$B=""RWS"")),
  IF(
    OR(
      ISNUMBER(SEARCH(""CDM CASH DEPOSIT"",$C1182)),
      ISNUMBER(SEARCH(""CASH DEPOSIT"",$"&amp;"C1182)),
      COUNTIFS('SUMMARY DATA'!$D:$D,$C1182,'SUMMARY DATA'!$B:$B,""RWS"")&lt;&gt;1
    ),
    """",
    IFERROR(TEXTJOIN(CHAR(10),TRUE,FILTER('SUMMARY DATA'!F:F,'SUMMARY DATA'!$D:$D=$C1182,'SUMMARY DATA'!$B:$B=""RWS"")),"""")
  )
)"),"")</f>
        <v/>
      </c>
      <c r="G1182" s="17" t="str">
        <f>IFERROR(__xludf.DUMMYFUNCTION("IFERROR(
  TEXTJOIN(CHAR(10),TRUE,FILTER('SUMMARY DATA'!G:G,'SUMMARY DATA'!$A:$A=$A1182,'SUMMARY DATA'!$C:$C=$B1182,'SUMMARY DATA'!$B:$B=""RWS"")),
  IF(
    OR(
      ISNUMBER(SEARCH(""CDM CASH DEPOSIT"",$C1182)),
      ISNUMBER(SEARCH(""CASH DEPOSIT"",$"&amp;"C1182)),
      COUNTIFS('SUMMARY DATA'!$D:$D,$C1182,'SUMMARY DATA'!$B:$B,""RWS"")&lt;&gt;1
    ),
    """",
    IFERROR(TEXTJOIN(CHAR(10),TRUE,FILTER('SUMMARY DATA'!G:G,'SUMMARY DATA'!$D:$D=$C1182,'SUMMARY DATA'!$B:$B=""RWS"")),"""")
  )
)"),"")</f>
        <v/>
      </c>
      <c r="H1182" s="18" t="str">
        <f>IFERROR(__xludf.DUMMYFUNCTION("IFERROR(
  TEXTJOIN(CHAR(10),TRUE,FILTER('SUMMARY DATA'!H:H,'SUMMARY DATA'!$A:$A=$A1182,'SUMMARY DATA'!$C:$C=$B1182,'SUMMARY DATA'!$B:$B=""RWS"",'SUMMARY DATA'!$H:$H=$D1182)),
  IF(
    OR(
      ISNUMBER(SEARCH(""CDM CASH DEPOSIT"",$C1182)),
      ISNUMB"&amp;"ER(SEARCH(""CASH DEPOSIT"",$C1182))
    ),
    """",
    IFERROR(TEXTJOIN(CHAR(10),TRUE,FILTER('SUMMARY DATA'!H:H,'SUMMARY DATA'!$D:$D=$C1182,'SUMMARY DATA'!$B:$B=""RWS"",'SUMMARY DATA'!$H:$H=$D1182)),"""")
  )
)"),"")</f>
        <v/>
      </c>
      <c r="I1182" s="18" t="str">
        <f>IFERROR(__xludf.DUMMYFUNCTION("IF(H1182="""","""",
SUM(ARRAYFORMULA(VALUE(SPLIT(H1182,CHAR(10)))))
)"),"")</f>
        <v/>
      </c>
      <c r="J1182" s="17" t="str">
        <f>IFERROR(__xludf.DUMMYFUNCTION("IFERROR(
  TEXTJOIN(CHAR(10),TRUE,FILTER('SUMMARY DATA'!I:I,'SUMMARY DATA'!$A:$A=$A1182,'SUMMARY DATA'!$C:$C=$B1182,'SUMMARY DATA'!$B:$B=""RWS"")),
  IF(
    OR(
      ISNUMBER(SEARCH(""CDM CASH DEPOSIT"",$C1182)),
      ISNUMBER(SEARCH(""CASH DEPOSIT"",$"&amp;"C1182)),
      COUNTIFS('SUMMARY DATA'!$D:$D,$C1182,'SUMMARY DATA'!$B:$B,""RWS"")&lt;&gt;1
    ),
    """",
    IFERROR(TEXTJOIN(CHAR(10),TRUE,FILTER('SUMMARY DATA'!I:I,'SUMMARY DATA'!$D:$D=$C1182,'SUMMARY DATA'!$B:$B=""RWS"")),"""")
  )
)"),"")</f>
        <v/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customHeight="1" spans="1:27">
      <c r="A1183" s="2"/>
      <c r="B1183" s="15"/>
      <c r="C1183" s="2"/>
      <c r="D1183" s="3"/>
      <c r="E1183" s="16" t="str">
        <f>IFERROR(__xludf.DUMMYFUNCTION("IFERROR(
  TEXTJOIN(CHAR(10),TRUE,FILTER('SUMMARY DATA'!E:E,'SUMMARY DATA'!$A:$A=$A1183,'SUMMARY DATA'!$C:$C=$B1183,'SUMMARY DATA'!$B:$B=""RWS"")),
  IF(
    OR(
      ISNUMBER(SEARCH(""CDM CASH DEPOSIT"",$C1183)),
      ISNUMBER(SEARCH(""CASH DEPOSIT"",$"&amp;"C1183)),
      COUNTIFS('SUMMARY DATA'!$D:$D,$C1183,'SUMMARY DATA'!$B:$B,""RWS"")&lt;&gt;1
    ),
    """",
    IFERROR(TEXTJOIN(CHAR(10),TRUE,FILTER('SUMMARY DATA'!E:E,'SUMMARY DATA'!$D:$D=$C1183,'SUMMARY DATA'!$B:$B=""RWS"")),"""")
  )
)"),"")</f>
        <v/>
      </c>
      <c r="F1183" s="17" t="str">
        <f>IFERROR(__xludf.DUMMYFUNCTION("IFERROR(
  TEXTJOIN(CHAR(10),TRUE,FILTER('SUMMARY DATA'!F:F,'SUMMARY DATA'!$A:$A=$A1183,'SUMMARY DATA'!$C:$C=$B1183,'SUMMARY DATA'!$B:$B=""RWS"")),
  IF(
    OR(
      ISNUMBER(SEARCH(""CDM CASH DEPOSIT"",$C1183)),
      ISNUMBER(SEARCH(""CASH DEPOSIT"",$"&amp;"C1183)),
      COUNTIFS('SUMMARY DATA'!$D:$D,$C1183,'SUMMARY DATA'!$B:$B,""RWS"")&lt;&gt;1
    ),
    """",
    IFERROR(TEXTJOIN(CHAR(10),TRUE,FILTER('SUMMARY DATA'!F:F,'SUMMARY DATA'!$D:$D=$C1183,'SUMMARY DATA'!$B:$B=""RWS"")),"""")
  )
)"),"")</f>
        <v/>
      </c>
      <c r="G1183" s="17" t="str">
        <f>IFERROR(__xludf.DUMMYFUNCTION("IFERROR(
  TEXTJOIN(CHAR(10),TRUE,FILTER('SUMMARY DATA'!G:G,'SUMMARY DATA'!$A:$A=$A1183,'SUMMARY DATA'!$C:$C=$B1183,'SUMMARY DATA'!$B:$B=""RWS"")),
  IF(
    OR(
      ISNUMBER(SEARCH(""CDM CASH DEPOSIT"",$C1183)),
      ISNUMBER(SEARCH(""CASH DEPOSIT"",$"&amp;"C1183)),
      COUNTIFS('SUMMARY DATA'!$D:$D,$C1183,'SUMMARY DATA'!$B:$B,""RWS"")&lt;&gt;1
    ),
    """",
    IFERROR(TEXTJOIN(CHAR(10),TRUE,FILTER('SUMMARY DATA'!G:G,'SUMMARY DATA'!$D:$D=$C1183,'SUMMARY DATA'!$B:$B=""RWS"")),"""")
  )
)"),"")</f>
        <v/>
      </c>
      <c r="H1183" s="18" t="str">
        <f>IFERROR(__xludf.DUMMYFUNCTION("IFERROR(
  TEXTJOIN(CHAR(10),TRUE,FILTER('SUMMARY DATA'!H:H,'SUMMARY DATA'!$A:$A=$A1183,'SUMMARY DATA'!$C:$C=$B1183,'SUMMARY DATA'!$B:$B=""RWS"",'SUMMARY DATA'!$H:$H=$D1183)),
  IF(
    OR(
      ISNUMBER(SEARCH(""CDM CASH DEPOSIT"",$C1183)),
      ISNUMB"&amp;"ER(SEARCH(""CASH DEPOSIT"",$C1183))
    ),
    """",
    IFERROR(TEXTJOIN(CHAR(10),TRUE,FILTER('SUMMARY DATA'!H:H,'SUMMARY DATA'!$D:$D=$C1183,'SUMMARY DATA'!$B:$B=""RWS"",'SUMMARY DATA'!$H:$H=$D1183)),"""")
  )
)"),"")</f>
        <v/>
      </c>
      <c r="I1183" s="18" t="str">
        <f>IFERROR(__xludf.DUMMYFUNCTION("IF(H1183="""","""",
SUM(ARRAYFORMULA(VALUE(SPLIT(H1183,CHAR(10)))))
)"),"")</f>
        <v/>
      </c>
      <c r="J1183" s="17" t="str">
        <f>IFERROR(__xludf.DUMMYFUNCTION("IFERROR(
  TEXTJOIN(CHAR(10),TRUE,FILTER('SUMMARY DATA'!I:I,'SUMMARY DATA'!$A:$A=$A1183,'SUMMARY DATA'!$C:$C=$B1183,'SUMMARY DATA'!$B:$B=""RWS"")),
  IF(
    OR(
      ISNUMBER(SEARCH(""CDM CASH DEPOSIT"",$C1183)),
      ISNUMBER(SEARCH(""CASH DEPOSIT"",$"&amp;"C1183)),
      COUNTIFS('SUMMARY DATA'!$D:$D,$C1183,'SUMMARY DATA'!$B:$B,""RWS"")&lt;&gt;1
    ),
    """",
    IFERROR(TEXTJOIN(CHAR(10),TRUE,FILTER('SUMMARY DATA'!I:I,'SUMMARY DATA'!$D:$D=$C1183,'SUMMARY DATA'!$B:$B=""RWS"")),"""")
  )
)"),"")</f>
        <v/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customHeight="1" spans="1:27">
      <c r="A1184" s="2"/>
      <c r="B1184" s="15"/>
      <c r="C1184" s="2"/>
      <c r="D1184" s="3"/>
      <c r="E1184" s="16" t="str">
        <f>IFERROR(__xludf.DUMMYFUNCTION("IFERROR(
  TEXTJOIN(CHAR(10),TRUE,FILTER('SUMMARY DATA'!E:E,'SUMMARY DATA'!$A:$A=$A1184,'SUMMARY DATA'!$C:$C=$B1184,'SUMMARY DATA'!$B:$B=""RWS"")),
  IF(
    OR(
      ISNUMBER(SEARCH(""CDM CASH DEPOSIT"",$C1184)),
      ISNUMBER(SEARCH(""CASH DEPOSIT"",$"&amp;"C1184)),
      COUNTIFS('SUMMARY DATA'!$D:$D,$C1184,'SUMMARY DATA'!$B:$B,""RWS"")&lt;&gt;1
    ),
    """",
    IFERROR(TEXTJOIN(CHAR(10),TRUE,FILTER('SUMMARY DATA'!E:E,'SUMMARY DATA'!$D:$D=$C1184,'SUMMARY DATA'!$B:$B=""RWS"")),"""")
  )
)"),"")</f>
        <v/>
      </c>
      <c r="F1184" s="17" t="str">
        <f>IFERROR(__xludf.DUMMYFUNCTION("IFERROR(
  TEXTJOIN(CHAR(10),TRUE,FILTER('SUMMARY DATA'!F:F,'SUMMARY DATA'!$A:$A=$A1184,'SUMMARY DATA'!$C:$C=$B1184,'SUMMARY DATA'!$B:$B=""RWS"")),
  IF(
    OR(
      ISNUMBER(SEARCH(""CDM CASH DEPOSIT"",$C1184)),
      ISNUMBER(SEARCH(""CASH DEPOSIT"",$"&amp;"C1184)),
      COUNTIFS('SUMMARY DATA'!$D:$D,$C1184,'SUMMARY DATA'!$B:$B,""RWS"")&lt;&gt;1
    ),
    """",
    IFERROR(TEXTJOIN(CHAR(10),TRUE,FILTER('SUMMARY DATA'!F:F,'SUMMARY DATA'!$D:$D=$C1184,'SUMMARY DATA'!$B:$B=""RWS"")),"""")
  )
)"),"")</f>
        <v/>
      </c>
      <c r="G1184" s="17" t="str">
        <f>IFERROR(__xludf.DUMMYFUNCTION("IFERROR(
  TEXTJOIN(CHAR(10),TRUE,FILTER('SUMMARY DATA'!G:G,'SUMMARY DATA'!$A:$A=$A1184,'SUMMARY DATA'!$C:$C=$B1184,'SUMMARY DATA'!$B:$B=""RWS"")),
  IF(
    OR(
      ISNUMBER(SEARCH(""CDM CASH DEPOSIT"",$C1184)),
      ISNUMBER(SEARCH(""CASH DEPOSIT"",$"&amp;"C1184)),
      COUNTIFS('SUMMARY DATA'!$D:$D,$C1184,'SUMMARY DATA'!$B:$B,""RWS"")&lt;&gt;1
    ),
    """",
    IFERROR(TEXTJOIN(CHAR(10),TRUE,FILTER('SUMMARY DATA'!G:G,'SUMMARY DATA'!$D:$D=$C1184,'SUMMARY DATA'!$B:$B=""RWS"")),"""")
  )
)"),"")</f>
        <v/>
      </c>
      <c r="H1184" s="18" t="str">
        <f>IFERROR(__xludf.DUMMYFUNCTION("IFERROR(
  TEXTJOIN(CHAR(10),TRUE,FILTER('SUMMARY DATA'!H:H,'SUMMARY DATA'!$A:$A=$A1184,'SUMMARY DATA'!$C:$C=$B1184,'SUMMARY DATA'!$B:$B=""RWS"",'SUMMARY DATA'!$H:$H=$D1184)),
  IF(
    OR(
      ISNUMBER(SEARCH(""CDM CASH DEPOSIT"",$C1184)),
      ISNUMB"&amp;"ER(SEARCH(""CASH DEPOSIT"",$C1184))
    ),
    """",
    IFERROR(TEXTJOIN(CHAR(10),TRUE,FILTER('SUMMARY DATA'!H:H,'SUMMARY DATA'!$D:$D=$C1184,'SUMMARY DATA'!$B:$B=""RWS"",'SUMMARY DATA'!$H:$H=$D1184)),"""")
  )
)"),"")</f>
        <v/>
      </c>
      <c r="I1184" s="18" t="str">
        <f>IFERROR(__xludf.DUMMYFUNCTION("IF(H1184="""","""",
SUM(ARRAYFORMULA(VALUE(SPLIT(H1184,CHAR(10)))))
)"),"")</f>
        <v/>
      </c>
      <c r="J1184" s="17" t="str">
        <f>IFERROR(__xludf.DUMMYFUNCTION("IFERROR(
  TEXTJOIN(CHAR(10),TRUE,FILTER('SUMMARY DATA'!I:I,'SUMMARY DATA'!$A:$A=$A1184,'SUMMARY DATA'!$C:$C=$B1184,'SUMMARY DATA'!$B:$B=""RWS"")),
  IF(
    OR(
      ISNUMBER(SEARCH(""CDM CASH DEPOSIT"",$C1184)),
      ISNUMBER(SEARCH(""CASH DEPOSIT"",$"&amp;"C1184)),
      COUNTIFS('SUMMARY DATA'!$D:$D,$C1184,'SUMMARY DATA'!$B:$B,""RWS"")&lt;&gt;1
    ),
    """",
    IFERROR(TEXTJOIN(CHAR(10),TRUE,FILTER('SUMMARY DATA'!I:I,'SUMMARY DATA'!$D:$D=$C1184,'SUMMARY DATA'!$B:$B=""RWS"")),"""")
  )
)"),"")</f>
        <v/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customHeight="1" spans="1:27">
      <c r="A1185" s="2"/>
      <c r="B1185" s="15"/>
      <c r="C1185" s="2"/>
      <c r="D1185" s="3"/>
      <c r="E1185" s="16" t="str">
        <f>IFERROR(__xludf.DUMMYFUNCTION("IFERROR(
  TEXTJOIN(CHAR(10),TRUE,FILTER('SUMMARY DATA'!E:E,'SUMMARY DATA'!$A:$A=$A1185,'SUMMARY DATA'!$C:$C=$B1185,'SUMMARY DATA'!$B:$B=""RWS"")),
  IF(
    OR(
      ISNUMBER(SEARCH(""CDM CASH DEPOSIT"",$C1185)),
      ISNUMBER(SEARCH(""CASH DEPOSIT"",$"&amp;"C1185)),
      COUNTIFS('SUMMARY DATA'!$D:$D,$C1185,'SUMMARY DATA'!$B:$B,""RWS"")&lt;&gt;1
    ),
    """",
    IFERROR(TEXTJOIN(CHAR(10),TRUE,FILTER('SUMMARY DATA'!E:E,'SUMMARY DATA'!$D:$D=$C1185,'SUMMARY DATA'!$B:$B=""RWS"")),"""")
  )
)"),"")</f>
        <v/>
      </c>
      <c r="F1185" s="17" t="str">
        <f>IFERROR(__xludf.DUMMYFUNCTION("IFERROR(
  TEXTJOIN(CHAR(10),TRUE,FILTER('SUMMARY DATA'!F:F,'SUMMARY DATA'!$A:$A=$A1185,'SUMMARY DATA'!$C:$C=$B1185,'SUMMARY DATA'!$B:$B=""RWS"")),
  IF(
    OR(
      ISNUMBER(SEARCH(""CDM CASH DEPOSIT"",$C1185)),
      ISNUMBER(SEARCH(""CASH DEPOSIT"",$"&amp;"C1185)),
      COUNTIFS('SUMMARY DATA'!$D:$D,$C1185,'SUMMARY DATA'!$B:$B,""RWS"")&lt;&gt;1
    ),
    """",
    IFERROR(TEXTJOIN(CHAR(10),TRUE,FILTER('SUMMARY DATA'!F:F,'SUMMARY DATA'!$D:$D=$C1185,'SUMMARY DATA'!$B:$B=""RWS"")),"""")
  )
)"),"")</f>
        <v/>
      </c>
      <c r="G1185" s="17" t="str">
        <f>IFERROR(__xludf.DUMMYFUNCTION("IFERROR(
  TEXTJOIN(CHAR(10),TRUE,FILTER('SUMMARY DATA'!G:G,'SUMMARY DATA'!$A:$A=$A1185,'SUMMARY DATA'!$C:$C=$B1185,'SUMMARY DATA'!$B:$B=""RWS"")),
  IF(
    OR(
      ISNUMBER(SEARCH(""CDM CASH DEPOSIT"",$C1185)),
      ISNUMBER(SEARCH(""CASH DEPOSIT"",$"&amp;"C1185)),
      COUNTIFS('SUMMARY DATA'!$D:$D,$C1185,'SUMMARY DATA'!$B:$B,""RWS"")&lt;&gt;1
    ),
    """",
    IFERROR(TEXTJOIN(CHAR(10),TRUE,FILTER('SUMMARY DATA'!G:G,'SUMMARY DATA'!$D:$D=$C1185,'SUMMARY DATA'!$B:$B=""RWS"")),"""")
  )
)"),"")</f>
        <v/>
      </c>
      <c r="H1185" s="18" t="str">
        <f>IFERROR(__xludf.DUMMYFUNCTION("IFERROR(
  TEXTJOIN(CHAR(10),TRUE,FILTER('SUMMARY DATA'!H:H,'SUMMARY DATA'!$A:$A=$A1185,'SUMMARY DATA'!$C:$C=$B1185,'SUMMARY DATA'!$B:$B=""RWS"",'SUMMARY DATA'!$H:$H=$D1185)),
  IF(
    OR(
      ISNUMBER(SEARCH(""CDM CASH DEPOSIT"",$C1185)),
      ISNUMB"&amp;"ER(SEARCH(""CASH DEPOSIT"",$C1185))
    ),
    """",
    IFERROR(TEXTJOIN(CHAR(10),TRUE,FILTER('SUMMARY DATA'!H:H,'SUMMARY DATA'!$D:$D=$C1185,'SUMMARY DATA'!$B:$B=""RWS"",'SUMMARY DATA'!$H:$H=$D1185)),"""")
  )
)"),"")</f>
        <v/>
      </c>
      <c r="I1185" s="18" t="str">
        <f>IFERROR(__xludf.DUMMYFUNCTION("IF(H1185="""","""",
SUM(ARRAYFORMULA(VALUE(SPLIT(H1185,CHAR(10)))))
)"),"")</f>
        <v/>
      </c>
      <c r="J1185" s="17" t="str">
        <f>IFERROR(__xludf.DUMMYFUNCTION("IFERROR(
  TEXTJOIN(CHAR(10),TRUE,FILTER('SUMMARY DATA'!I:I,'SUMMARY DATA'!$A:$A=$A1185,'SUMMARY DATA'!$C:$C=$B1185,'SUMMARY DATA'!$B:$B=""RWS"")),
  IF(
    OR(
      ISNUMBER(SEARCH(""CDM CASH DEPOSIT"",$C1185)),
      ISNUMBER(SEARCH(""CASH DEPOSIT"",$"&amp;"C1185)),
      COUNTIFS('SUMMARY DATA'!$D:$D,$C1185,'SUMMARY DATA'!$B:$B,""RWS"")&lt;&gt;1
    ),
    """",
    IFERROR(TEXTJOIN(CHAR(10),TRUE,FILTER('SUMMARY DATA'!I:I,'SUMMARY DATA'!$D:$D=$C1185,'SUMMARY DATA'!$B:$B=""RWS"")),"""")
  )
)"),"")</f>
        <v/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customHeight="1" spans="1:27">
      <c r="A1186" s="2"/>
      <c r="B1186" s="15"/>
      <c r="C1186" s="2"/>
      <c r="D1186" s="3"/>
      <c r="E1186" s="16" t="str">
        <f>IFERROR(__xludf.DUMMYFUNCTION("IFERROR(
  TEXTJOIN(CHAR(10),TRUE,FILTER('SUMMARY DATA'!E:E,'SUMMARY DATA'!$A:$A=$A1186,'SUMMARY DATA'!$C:$C=$B1186,'SUMMARY DATA'!$B:$B=""RWS"")),
  IF(
    OR(
      ISNUMBER(SEARCH(""CDM CASH DEPOSIT"",$C1186)),
      ISNUMBER(SEARCH(""CASH DEPOSIT"",$"&amp;"C1186)),
      COUNTIFS('SUMMARY DATA'!$D:$D,$C1186,'SUMMARY DATA'!$B:$B,""RWS"")&lt;&gt;1
    ),
    """",
    IFERROR(TEXTJOIN(CHAR(10),TRUE,FILTER('SUMMARY DATA'!E:E,'SUMMARY DATA'!$D:$D=$C1186,'SUMMARY DATA'!$B:$B=""RWS"")),"""")
  )
)"),"")</f>
        <v/>
      </c>
      <c r="F1186" s="17" t="str">
        <f>IFERROR(__xludf.DUMMYFUNCTION("IFERROR(
  TEXTJOIN(CHAR(10),TRUE,FILTER('SUMMARY DATA'!F:F,'SUMMARY DATA'!$A:$A=$A1186,'SUMMARY DATA'!$C:$C=$B1186,'SUMMARY DATA'!$B:$B=""RWS"")),
  IF(
    OR(
      ISNUMBER(SEARCH(""CDM CASH DEPOSIT"",$C1186)),
      ISNUMBER(SEARCH(""CASH DEPOSIT"",$"&amp;"C1186)),
      COUNTIFS('SUMMARY DATA'!$D:$D,$C1186,'SUMMARY DATA'!$B:$B,""RWS"")&lt;&gt;1
    ),
    """",
    IFERROR(TEXTJOIN(CHAR(10),TRUE,FILTER('SUMMARY DATA'!F:F,'SUMMARY DATA'!$D:$D=$C1186,'SUMMARY DATA'!$B:$B=""RWS"")),"""")
  )
)"),"")</f>
        <v/>
      </c>
      <c r="G1186" s="17" t="str">
        <f>IFERROR(__xludf.DUMMYFUNCTION("IFERROR(
  TEXTJOIN(CHAR(10),TRUE,FILTER('SUMMARY DATA'!G:G,'SUMMARY DATA'!$A:$A=$A1186,'SUMMARY DATA'!$C:$C=$B1186,'SUMMARY DATA'!$B:$B=""RWS"")),
  IF(
    OR(
      ISNUMBER(SEARCH(""CDM CASH DEPOSIT"",$C1186)),
      ISNUMBER(SEARCH(""CASH DEPOSIT"",$"&amp;"C1186)),
      COUNTIFS('SUMMARY DATA'!$D:$D,$C1186,'SUMMARY DATA'!$B:$B,""RWS"")&lt;&gt;1
    ),
    """",
    IFERROR(TEXTJOIN(CHAR(10),TRUE,FILTER('SUMMARY DATA'!G:G,'SUMMARY DATA'!$D:$D=$C1186,'SUMMARY DATA'!$B:$B=""RWS"")),"""")
  )
)"),"")</f>
        <v/>
      </c>
      <c r="H1186" s="18" t="str">
        <f>IFERROR(__xludf.DUMMYFUNCTION("IFERROR(
  TEXTJOIN(CHAR(10),TRUE,FILTER('SUMMARY DATA'!H:H,'SUMMARY DATA'!$A:$A=$A1186,'SUMMARY DATA'!$C:$C=$B1186,'SUMMARY DATA'!$B:$B=""RWS"",'SUMMARY DATA'!$H:$H=$D1186)),
  IF(
    OR(
      ISNUMBER(SEARCH(""CDM CASH DEPOSIT"",$C1186)),
      ISNUMB"&amp;"ER(SEARCH(""CASH DEPOSIT"",$C1186))
    ),
    """",
    IFERROR(TEXTJOIN(CHAR(10),TRUE,FILTER('SUMMARY DATA'!H:H,'SUMMARY DATA'!$D:$D=$C1186,'SUMMARY DATA'!$B:$B=""RWS"",'SUMMARY DATA'!$H:$H=$D1186)),"""")
  )
)"),"")</f>
        <v/>
      </c>
      <c r="I1186" s="18" t="str">
        <f>IFERROR(__xludf.DUMMYFUNCTION("IF(H1186="""","""",
SUM(ARRAYFORMULA(VALUE(SPLIT(H1186,CHAR(10)))))
)"),"")</f>
        <v/>
      </c>
      <c r="J1186" s="17" t="str">
        <f>IFERROR(__xludf.DUMMYFUNCTION("IFERROR(
  TEXTJOIN(CHAR(10),TRUE,FILTER('SUMMARY DATA'!I:I,'SUMMARY DATA'!$A:$A=$A1186,'SUMMARY DATA'!$C:$C=$B1186,'SUMMARY DATA'!$B:$B=""RWS"")),
  IF(
    OR(
      ISNUMBER(SEARCH(""CDM CASH DEPOSIT"",$C1186)),
      ISNUMBER(SEARCH(""CASH DEPOSIT"",$"&amp;"C1186)),
      COUNTIFS('SUMMARY DATA'!$D:$D,$C1186,'SUMMARY DATA'!$B:$B,""RWS"")&lt;&gt;1
    ),
    """",
    IFERROR(TEXTJOIN(CHAR(10),TRUE,FILTER('SUMMARY DATA'!I:I,'SUMMARY DATA'!$D:$D=$C1186,'SUMMARY DATA'!$B:$B=""RWS"")),"""")
  )
)"),"")</f>
        <v/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customHeight="1" spans="1:27">
      <c r="A1187" s="2"/>
      <c r="B1187" s="15"/>
      <c r="C1187" s="2"/>
      <c r="D1187" s="3"/>
      <c r="E1187" s="16" t="str">
        <f>IFERROR(__xludf.DUMMYFUNCTION("IFERROR(
  TEXTJOIN(CHAR(10),TRUE,FILTER('SUMMARY DATA'!E:E,'SUMMARY DATA'!$A:$A=$A1187,'SUMMARY DATA'!$C:$C=$B1187,'SUMMARY DATA'!$B:$B=""RWS"")),
  IF(
    OR(
      ISNUMBER(SEARCH(""CDM CASH DEPOSIT"",$C1187)),
      ISNUMBER(SEARCH(""CASH DEPOSIT"",$"&amp;"C1187)),
      COUNTIFS('SUMMARY DATA'!$D:$D,$C1187,'SUMMARY DATA'!$B:$B,""RWS"")&lt;&gt;1
    ),
    """",
    IFERROR(TEXTJOIN(CHAR(10),TRUE,FILTER('SUMMARY DATA'!E:E,'SUMMARY DATA'!$D:$D=$C1187,'SUMMARY DATA'!$B:$B=""RWS"")),"""")
  )
)"),"")</f>
        <v/>
      </c>
      <c r="F1187" s="17" t="str">
        <f>IFERROR(__xludf.DUMMYFUNCTION("IFERROR(
  TEXTJOIN(CHAR(10),TRUE,FILTER('SUMMARY DATA'!F:F,'SUMMARY DATA'!$A:$A=$A1187,'SUMMARY DATA'!$C:$C=$B1187,'SUMMARY DATA'!$B:$B=""RWS"")),
  IF(
    OR(
      ISNUMBER(SEARCH(""CDM CASH DEPOSIT"",$C1187)),
      ISNUMBER(SEARCH(""CASH DEPOSIT"",$"&amp;"C1187)),
      COUNTIFS('SUMMARY DATA'!$D:$D,$C1187,'SUMMARY DATA'!$B:$B,""RWS"")&lt;&gt;1
    ),
    """",
    IFERROR(TEXTJOIN(CHAR(10),TRUE,FILTER('SUMMARY DATA'!F:F,'SUMMARY DATA'!$D:$D=$C1187,'SUMMARY DATA'!$B:$B=""RWS"")),"""")
  )
)"),"")</f>
        <v/>
      </c>
      <c r="G1187" s="17" t="str">
        <f>IFERROR(__xludf.DUMMYFUNCTION("IFERROR(
  TEXTJOIN(CHAR(10),TRUE,FILTER('SUMMARY DATA'!G:G,'SUMMARY DATA'!$A:$A=$A1187,'SUMMARY DATA'!$C:$C=$B1187,'SUMMARY DATA'!$B:$B=""RWS"")),
  IF(
    OR(
      ISNUMBER(SEARCH(""CDM CASH DEPOSIT"",$C1187)),
      ISNUMBER(SEARCH(""CASH DEPOSIT"",$"&amp;"C1187)),
      COUNTIFS('SUMMARY DATA'!$D:$D,$C1187,'SUMMARY DATA'!$B:$B,""RWS"")&lt;&gt;1
    ),
    """",
    IFERROR(TEXTJOIN(CHAR(10),TRUE,FILTER('SUMMARY DATA'!G:G,'SUMMARY DATA'!$D:$D=$C1187,'SUMMARY DATA'!$B:$B=""RWS"")),"""")
  )
)"),"")</f>
        <v/>
      </c>
      <c r="H1187" s="18" t="str">
        <f>IFERROR(__xludf.DUMMYFUNCTION("IFERROR(
  TEXTJOIN(CHAR(10),TRUE,FILTER('SUMMARY DATA'!H:H,'SUMMARY DATA'!$A:$A=$A1187,'SUMMARY DATA'!$C:$C=$B1187,'SUMMARY DATA'!$B:$B=""RWS"",'SUMMARY DATA'!$H:$H=$D1187)),
  IF(
    OR(
      ISNUMBER(SEARCH(""CDM CASH DEPOSIT"",$C1187)),
      ISNUMB"&amp;"ER(SEARCH(""CASH DEPOSIT"",$C1187))
    ),
    """",
    IFERROR(TEXTJOIN(CHAR(10),TRUE,FILTER('SUMMARY DATA'!H:H,'SUMMARY DATA'!$D:$D=$C1187,'SUMMARY DATA'!$B:$B=""RWS"",'SUMMARY DATA'!$H:$H=$D1187)),"""")
  )
)"),"")</f>
        <v/>
      </c>
      <c r="I1187" s="18" t="str">
        <f>IFERROR(__xludf.DUMMYFUNCTION("IF(H1187="""","""",
SUM(ARRAYFORMULA(VALUE(SPLIT(H1187,CHAR(10)))))
)"),"")</f>
        <v/>
      </c>
      <c r="J1187" s="17" t="str">
        <f>IFERROR(__xludf.DUMMYFUNCTION("IFERROR(
  TEXTJOIN(CHAR(10),TRUE,FILTER('SUMMARY DATA'!I:I,'SUMMARY DATA'!$A:$A=$A1187,'SUMMARY DATA'!$C:$C=$B1187,'SUMMARY DATA'!$B:$B=""RWS"")),
  IF(
    OR(
      ISNUMBER(SEARCH(""CDM CASH DEPOSIT"",$C1187)),
      ISNUMBER(SEARCH(""CASH DEPOSIT"",$"&amp;"C1187)),
      COUNTIFS('SUMMARY DATA'!$D:$D,$C1187,'SUMMARY DATA'!$B:$B,""RWS"")&lt;&gt;1
    ),
    """",
    IFERROR(TEXTJOIN(CHAR(10),TRUE,FILTER('SUMMARY DATA'!I:I,'SUMMARY DATA'!$D:$D=$C1187,'SUMMARY DATA'!$B:$B=""RWS"")),"""")
  )
)"),"")</f>
        <v/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customHeight="1" spans="1:27">
      <c r="A1188" s="2"/>
      <c r="B1188" s="15"/>
      <c r="C1188" s="2"/>
      <c r="D1188" s="3"/>
      <c r="E1188" s="16" t="str">
        <f>IFERROR(__xludf.DUMMYFUNCTION("IFERROR(
  TEXTJOIN(CHAR(10),TRUE,FILTER('SUMMARY DATA'!E:E,'SUMMARY DATA'!$A:$A=$A1188,'SUMMARY DATA'!$C:$C=$B1188,'SUMMARY DATA'!$B:$B=""RWS"")),
  IF(
    OR(
      ISNUMBER(SEARCH(""CDM CASH DEPOSIT"",$C1188)),
      ISNUMBER(SEARCH(""CASH DEPOSIT"",$"&amp;"C1188)),
      COUNTIFS('SUMMARY DATA'!$D:$D,$C1188,'SUMMARY DATA'!$B:$B,""RWS"")&lt;&gt;1
    ),
    """",
    IFERROR(TEXTJOIN(CHAR(10),TRUE,FILTER('SUMMARY DATA'!E:E,'SUMMARY DATA'!$D:$D=$C1188,'SUMMARY DATA'!$B:$B=""RWS"")),"""")
  )
)"),"")</f>
        <v/>
      </c>
      <c r="F1188" s="17" t="str">
        <f>IFERROR(__xludf.DUMMYFUNCTION("IFERROR(
  TEXTJOIN(CHAR(10),TRUE,FILTER('SUMMARY DATA'!F:F,'SUMMARY DATA'!$A:$A=$A1188,'SUMMARY DATA'!$C:$C=$B1188,'SUMMARY DATA'!$B:$B=""RWS"")),
  IF(
    OR(
      ISNUMBER(SEARCH(""CDM CASH DEPOSIT"",$C1188)),
      ISNUMBER(SEARCH(""CASH DEPOSIT"",$"&amp;"C1188)),
      COUNTIFS('SUMMARY DATA'!$D:$D,$C1188,'SUMMARY DATA'!$B:$B,""RWS"")&lt;&gt;1
    ),
    """",
    IFERROR(TEXTJOIN(CHAR(10),TRUE,FILTER('SUMMARY DATA'!F:F,'SUMMARY DATA'!$D:$D=$C1188,'SUMMARY DATA'!$B:$B=""RWS"")),"""")
  )
)"),"")</f>
        <v/>
      </c>
      <c r="G1188" s="17" t="str">
        <f>IFERROR(__xludf.DUMMYFUNCTION("IFERROR(
  TEXTJOIN(CHAR(10),TRUE,FILTER('SUMMARY DATA'!G:G,'SUMMARY DATA'!$A:$A=$A1188,'SUMMARY DATA'!$C:$C=$B1188,'SUMMARY DATA'!$B:$B=""RWS"")),
  IF(
    OR(
      ISNUMBER(SEARCH(""CDM CASH DEPOSIT"",$C1188)),
      ISNUMBER(SEARCH(""CASH DEPOSIT"",$"&amp;"C1188)),
      COUNTIFS('SUMMARY DATA'!$D:$D,$C1188,'SUMMARY DATA'!$B:$B,""RWS"")&lt;&gt;1
    ),
    """",
    IFERROR(TEXTJOIN(CHAR(10),TRUE,FILTER('SUMMARY DATA'!G:G,'SUMMARY DATA'!$D:$D=$C1188,'SUMMARY DATA'!$B:$B=""RWS"")),"""")
  )
)"),"")</f>
        <v/>
      </c>
      <c r="H1188" s="18" t="str">
        <f>IFERROR(__xludf.DUMMYFUNCTION("IFERROR(
  TEXTJOIN(CHAR(10),TRUE,FILTER('SUMMARY DATA'!H:H,'SUMMARY DATA'!$A:$A=$A1188,'SUMMARY DATA'!$C:$C=$B1188,'SUMMARY DATA'!$B:$B=""RWS"",'SUMMARY DATA'!$H:$H=$D1188)),
  IF(
    OR(
      ISNUMBER(SEARCH(""CDM CASH DEPOSIT"",$C1188)),
      ISNUMB"&amp;"ER(SEARCH(""CASH DEPOSIT"",$C1188))
    ),
    """",
    IFERROR(TEXTJOIN(CHAR(10),TRUE,FILTER('SUMMARY DATA'!H:H,'SUMMARY DATA'!$D:$D=$C1188,'SUMMARY DATA'!$B:$B=""RWS"",'SUMMARY DATA'!$H:$H=$D1188)),"""")
  )
)"),"")</f>
        <v/>
      </c>
      <c r="I1188" s="18" t="str">
        <f>IFERROR(__xludf.DUMMYFUNCTION("IF(H1188="""","""",
SUM(ARRAYFORMULA(VALUE(SPLIT(H1188,CHAR(10)))))
)"),"")</f>
        <v/>
      </c>
      <c r="J1188" s="17" t="str">
        <f>IFERROR(__xludf.DUMMYFUNCTION("IFERROR(
  TEXTJOIN(CHAR(10),TRUE,FILTER('SUMMARY DATA'!I:I,'SUMMARY DATA'!$A:$A=$A1188,'SUMMARY DATA'!$C:$C=$B1188,'SUMMARY DATA'!$B:$B=""RWS"")),
  IF(
    OR(
      ISNUMBER(SEARCH(""CDM CASH DEPOSIT"",$C1188)),
      ISNUMBER(SEARCH(""CASH DEPOSIT"",$"&amp;"C1188)),
      COUNTIFS('SUMMARY DATA'!$D:$D,$C1188,'SUMMARY DATA'!$B:$B,""RWS"")&lt;&gt;1
    ),
    """",
    IFERROR(TEXTJOIN(CHAR(10),TRUE,FILTER('SUMMARY DATA'!I:I,'SUMMARY DATA'!$D:$D=$C1188,'SUMMARY DATA'!$B:$B=""RWS"")),"""")
  )
)"),"")</f>
        <v/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customHeight="1" spans="1:27">
      <c r="A1189" s="2"/>
      <c r="B1189" s="15"/>
      <c r="C1189" s="2"/>
      <c r="D1189" s="3"/>
      <c r="E1189" s="16" t="str">
        <f>IFERROR(__xludf.DUMMYFUNCTION("IFERROR(
  TEXTJOIN(CHAR(10),TRUE,FILTER('SUMMARY DATA'!E:E,'SUMMARY DATA'!$A:$A=$A1189,'SUMMARY DATA'!$C:$C=$B1189,'SUMMARY DATA'!$B:$B=""RWS"")),
  IF(
    OR(
      ISNUMBER(SEARCH(""CDM CASH DEPOSIT"",$C1189)),
      ISNUMBER(SEARCH(""CASH DEPOSIT"",$"&amp;"C1189)),
      COUNTIFS('SUMMARY DATA'!$D:$D,$C1189,'SUMMARY DATA'!$B:$B,""RWS"")&lt;&gt;1
    ),
    """",
    IFERROR(TEXTJOIN(CHAR(10),TRUE,FILTER('SUMMARY DATA'!E:E,'SUMMARY DATA'!$D:$D=$C1189,'SUMMARY DATA'!$B:$B=""RWS"")),"""")
  )
)"),"")</f>
        <v/>
      </c>
      <c r="F1189" s="17" t="str">
        <f>IFERROR(__xludf.DUMMYFUNCTION("IFERROR(
  TEXTJOIN(CHAR(10),TRUE,FILTER('SUMMARY DATA'!F:F,'SUMMARY DATA'!$A:$A=$A1189,'SUMMARY DATA'!$C:$C=$B1189,'SUMMARY DATA'!$B:$B=""RWS"")),
  IF(
    OR(
      ISNUMBER(SEARCH(""CDM CASH DEPOSIT"",$C1189)),
      ISNUMBER(SEARCH(""CASH DEPOSIT"",$"&amp;"C1189)),
      COUNTIFS('SUMMARY DATA'!$D:$D,$C1189,'SUMMARY DATA'!$B:$B,""RWS"")&lt;&gt;1
    ),
    """",
    IFERROR(TEXTJOIN(CHAR(10),TRUE,FILTER('SUMMARY DATA'!F:F,'SUMMARY DATA'!$D:$D=$C1189,'SUMMARY DATA'!$B:$B=""RWS"")),"""")
  )
)"),"")</f>
        <v/>
      </c>
      <c r="G1189" s="17" t="str">
        <f>IFERROR(__xludf.DUMMYFUNCTION("IFERROR(
  TEXTJOIN(CHAR(10),TRUE,FILTER('SUMMARY DATA'!G:G,'SUMMARY DATA'!$A:$A=$A1189,'SUMMARY DATA'!$C:$C=$B1189,'SUMMARY DATA'!$B:$B=""RWS"")),
  IF(
    OR(
      ISNUMBER(SEARCH(""CDM CASH DEPOSIT"",$C1189)),
      ISNUMBER(SEARCH(""CASH DEPOSIT"",$"&amp;"C1189)),
      COUNTIFS('SUMMARY DATA'!$D:$D,$C1189,'SUMMARY DATA'!$B:$B,""RWS"")&lt;&gt;1
    ),
    """",
    IFERROR(TEXTJOIN(CHAR(10),TRUE,FILTER('SUMMARY DATA'!G:G,'SUMMARY DATA'!$D:$D=$C1189,'SUMMARY DATA'!$B:$B=""RWS"")),"""")
  )
)"),"")</f>
        <v/>
      </c>
      <c r="H1189" s="18" t="str">
        <f>IFERROR(__xludf.DUMMYFUNCTION("IFERROR(
  TEXTJOIN(CHAR(10),TRUE,FILTER('SUMMARY DATA'!H:H,'SUMMARY DATA'!$A:$A=$A1189,'SUMMARY DATA'!$C:$C=$B1189,'SUMMARY DATA'!$B:$B=""RWS"",'SUMMARY DATA'!$H:$H=$D1189)),
  IF(
    OR(
      ISNUMBER(SEARCH(""CDM CASH DEPOSIT"",$C1189)),
      ISNUMB"&amp;"ER(SEARCH(""CASH DEPOSIT"",$C1189))
    ),
    """",
    IFERROR(TEXTJOIN(CHAR(10),TRUE,FILTER('SUMMARY DATA'!H:H,'SUMMARY DATA'!$D:$D=$C1189,'SUMMARY DATA'!$B:$B=""RWS"",'SUMMARY DATA'!$H:$H=$D1189)),"""")
  )
)"),"")</f>
        <v/>
      </c>
      <c r="I1189" s="18" t="str">
        <f>IFERROR(__xludf.DUMMYFUNCTION("IF(H1189="""","""",
SUM(ARRAYFORMULA(VALUE(SPLIT(H1189,CHAR(10)))))
)"),"")</f>
        <v/>
      </c>
      <c r="J1189" s="17" t="str">
        <f>IFERROR(__xludf.DUMMYFUNCTION("IFERROR(
  TEXTJOIN(CHAR(10),TRUE,FILTER('SUMMARY DATA'!I:I,'SUMMARY DATA'!$A:$A=$A1189,'SUMMARY DATA'!$C:$C=$B1189,'SUMMARY DATA'!$B:$B=""RWS"")),
  IF(
    OR(
      ISNUMBER(SEARCH(""CDM CASH DEPOSIT"",$C1189)),
      ISNUMBER(SEARCH(""CASH DEPOSIT"",$"&amp;"C1189)),
      COUNTIFS('SUMMARY DATA'!$D:$D,$C1189,'SUMMARY DATA'!$B:$B,""RWS"")&lt;&gt;1
    ),
    """",
    IFERROR(TEXTJOIN(CHAR(10),TRUE,FILTER('SUMMARY DATA'!I:I,'SUMMARY DATA'!$D:$D=$C1189,'SUMMARY DATA'!$B:$B=""RWS"")),"""")
  )
)"),"")</f>
        <v/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customHeight="1" spans="1:27">
      <c r="A1190" s="2"/>
      <c r="B1190" s="15"/>
      <c r="C1190" s="2"/>
      <c r="D1190" s="3"/>
      <c r="E1190" s="16" t="str">
        <f>IFERROR(__xludf.DUMMYFUNCTION("IFERROR(
  TEXTJOIN(CHAR(10),TRUE,FILTER('SUMMARY DATA'!E:E,'SUMMARY DATA'!$A:$A=$A1190,'SUMMARY DATA'!$C:$C=$B1190,'SUMMARY DATA'!$B:$B=""RWS"")),
  IF(
    OR(
      ISNUMBER(SEARCH(""CDM CASH DEPOSIT"",$C1190)),
      ISNUMBER(SEARCH(""CASH DEPOSIT"",$"&amp;"C1190)),
      COUNTIFS('SUMMARY DATA'!$D:$D,$C1190,'SUMMARY DATA'!$B:$B,""RWS"")&lt;&gt;1
    ),
    """",
    IFERROR(TEXTJOIN(CHAR(10),TRUE,FILTER('SUMMARY DATA'!E:E,'SUMMARY DATA'!$D:$D=$C1190,'SUMMARY DATA'!$B:$B=""RWS"")),"""")
  )
)"),"")</f>
        <v/>
      </c>
      <c r="F1190" s="17" t="str">
        <f>IFERROR(__xludf.DUMMYFUNCTION("IFERROR(
  TEXTJOIN(CHAR(10),TRUE,FILTER('SUMMARY DATA'!F:F,'SUMMARY DATA'!$A:$A=$A1190,'SUMMARY DATA'!$C:$C=$B1190,'SUMMARY DATA'!$B:$B=""RWS"")),
  IF(
    OR(
      ISNUMBER(SEARCH(""CDM CASH DEPOSIT"",$C1190)),
      ISNUMBER(SEARCH(""CASH DEPOSIT"",$"&amp;"C1190)),
      COUNTIFS('SUMMARY DATA'!$D:$D,$C1190,'SUMMARY DATA'!$B:$B,""RWS"")&lt;&gt;1
    ),
    """",
    IFERROR(TEXTJOIN(CHAR(10),TRUE,FILTER('SUMMARY DATA'!F:F,'SUMMARY DATA'!$D:$D=$C1190,'SUMMARY DATA'!$B:$B=""RWS"")),"""")
  )
)"),"")</f>
        <v/>
      </c>
      <c r="G1190" s="17" t="str">
        <f>IFERROR(__xludf.DUMMYFUNCTION("IFERROR(
  TEXTJOIN(CHAR(10),TRUE,FILTER('SUMMARY DATA'!G:G,'SUMMARY DATA'!$A:$A=$A1190,'SUMMARY DATA'!$C:$C=$B1190,'SUMMARY DATA'!$B:$B=""RWS"")),
  IF(
    OR(
      ISNUMBER(SEARCH(""CDM CASH DEPOSIT"",$C1190)),
      ISNUMBER(SEARCH(""CASH DEPOSIT"",$"&amp;"C1190)),
      COUNTIFS('SUMMARY DATA'!$D:$D,$C1190,'SUMMARY DATA'!$B:$B,""RWS"")&lt;&gt;1
    ),
    """",
    IFERROR(TEXTJOIN(CHAR(10),TRUE,FILTER('SUMMARY DATA'!G:G,'SUMMARY DATA'!$D:$D=$C1190,'SUMMARY DATA'!$B:$B=""RWS"")),"""")
  )
)"),"")</f>
        <v/>
      </c>
      <c r="H1190" s="18" t="str">
        <f>IFERROR(__xludf.DUMMYFUNCTION("IFERROR(
  TEXTJOIN(CHAR(10),TRUE,FILTER('SUMMARY DATA'!H:H,'SUMMARY DATA'!$A:$A=$A1190,'SUMMARY DATA'!$C:$C=$B1190,'SUMMARY DATA'!$B:$B=""RWS"",'SUMMARY DATA'!$H:$H=$D1190)),
  IF(
    OR(
      ISNUMBER(SEARCH(""CDM CASH DEPOSIT"",$C1190)),
      ISNUMB"&amp;"ER(SEARCH(""CASH DEPOSIT"",$C1190))
    ),
    """",
    IFERROR(TEXTJOIN(CHAR(10),TRUE,FILTER('SUMMARY DATA'!H:H,'SUMMARY DATA'!$D:$D=$C1190,'SUMMARY DATA'!$B:$B=""RWS"",'SUMMARY DATA'!$H:$H=$D1190)),"""")
  )
)"),"")</f>
        <v/>
      </c>
      <c r="I1190" s="18" t="str">
        <f>IFERROR(__xludf.DUMMYFUNCTION("IF(H1190="""","""",
SUM(ARRAYFORMULA(VALUE(SPLIT(H1190,CHAR(10)))))
)"),"")</f>
        <v/>
      </c>
      <c r="J1190" s="17" t="str">
        <f>IFERROR(__xludf.DUMMYFUNCTION("IFERROR(
  TEXTJOIN(CHAR(10),TRUE,FILTER('SUMMARY DATA'!I:I,'SUMMARY DATA'!$A:$A=$A1190,'SUMMARY DATA'!$C:$C=$B1190,'SUMMARY DATA'!$B:$B=""RWS"")),
  IF(
    OR(
      ISNUMBER(SEARCH(""CDM CASH DEPOSIT"",$C1190)),
      ISNUMBER(SEARCH(""CASH DEPOSIT"",$"&amp;"C1190)),
      COUNTIFS('SUMMARY DATA'!$D:$D,$C1190,'SUMMARY DATA'!$B:$B,""RWS"")&lt;&gt;1
    ),
    """",
    IFERROR(TEXTJOIN(CHAR(10),TRUE,FILTER('SUMMARY DATA'!I:I,'SUMMARY DATA'!$D:$D=$C1190,'SUMMARY DATA'!$B:$B=""RWS"")),"""")
  )
)"),"")</f>
        <v/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customHeight="1" spans="1:27">
      <c r="A1191" s="2"/>
      <c r="B1191" s="15"/>
      <c r="C1191" s="2"/>
      <c r="D1191" s="3"/>
      <c r="E1191" s="16" t="str">
        <f>IFERROR(__xludf.DUMMYFUNCTION("IFERROR(
  TEXTJOIN(CHAR(10),TRUE,FILTER('SUMMARY DATA'!E:E,'SUMMARY DATA'!$A:$A=$A1191,'SUMMARY DATA'!$C:$C=$B1191,'SUMMARY DATA'!$B:$B=""RWS"")),
  IF(
    OR(
      ISNUMBER(SEARCH(""CDM CASH DEPOSIT"",$C1191)),
      ISNUMBER(SEARCH(""CASH DEPOSIT"",$"&amp;"C1191)),
      COUNTIFS('SUMMARY DATA'!$D:$D,$C1191,'SUMMARY DATA'!$B:$B,""RWS"")&lt;&gt;1
    ),
    """",
    IFERROR(TEXTJOIN(CHAR(10),TRUE,FILTER('SUMMARY DATA'!E:E,'SUMMARY DATA'!$D:$D=$C1191,'SUMMARY DATA'!$B:$B=""RWS"")),"""")
  )
)"),"")</f>
        <v/>
      </c>
      <c r="F1191" s="17" t="str">
        <f>IFERROR(__xludf.DUMMYFUNCTION("IFERROR(
  TEXTJOIN(CHAR(10),TRUE,FILTER('SUMMARY DATA'!F:F,'SUMMARY DATA'!$A:$A=$A1191,'SUMMARY DATA'!$C:$C=$B1191,'SUMMARY DATA'!$B:$B=""RWS"")),
  IF(
    OR(
      ISNUMBER(SEARCH(""CDM CASH DEPOSIT"",$C1191)),
      ISNUMBER(SEARCH(""CASH DEPOSIT"",$"&amp;"C1191)),
      COUNTIFS('SUMMARY DATA'!$D:$D,$C1191,'SUMMARY DATA'!$B:$B,""RWS"")&lt;&gt;1
    ),
    """",
    IFERROR(TEXTJOIN(CHAR(10),TRUE,FILTER('SUMMARY DATA'!F:F,'SUMMARY DATA'!$D:$D=$C1191,'SUMMARY DATA'!$B:$B=""RWS"")),"""")
  )
)"),"")</f>
        <v/>
      </c>
      <c r="G1191" s="17" t="str">
        <f>IFERROR(__xludf.DUMMYFUNCTION("IFERROR(
  TEXTJOIN(CHAR(10),TRUE,FILTER('SUMMARY DATA'!G:G,'SUMMARY DATA'!$A:$A=$A1191,'SUMMARY DATA'!$C:$C=$B1191,'SUMMARY DATA'!$B:$B=""RWS"")),
  IF(
    OR(
      ISNUMBER(SEARCH(""CDM CASH DEPOSIT"",$C1191)),
      ISNUMBER(SEARCH(""CASH DEPOSIT"",$"&amp;"C1191)),
      COUNTIFS('SUMMARY DATA'!$D:$D,$C1191,'SUMMARY DATA'!$B:$B,""RWS"")&lt;&gt;1
    ),
    """",
    IFERROR(TEXTJOIN(CHAR(10),TRUE,FILTER('SUMMARY DATA'!G:G,'SUMMARY DATA'!$D:$D=$C1191,'SUMMARY DATA'!$B:$B=""RWS"")),"""")
  )
)"),"")</f>
        <v/>
      </c>
      <c r="H1191" s="18" t="str">
        <f>IFERROR(__xludf.DUMMYFUNCTION("IFERROR(
  TEXTJOIN(CHAR(10),TRUE,FILTER('SUMMARY DATA'!H:H,'SUMMARY DATA'!$A:$A=$A1191,'SUMMARY DATA'!$C:$C=$B1191,'SUMMARY DATA'!$B:$B=""RWS"",'SUMMARY DATA'!$H:$H=$D1191)),
  IF(
    OR(
      ISNUMBER(SEARCH(""CDM CASH DEPOSIT"",$C1191)),
      ISNUMB"&amp;"ER(SEARCH(""CASH DEPOSIT"",$C1191))
    ),
    """",
    IFERROR(TEXTJOIN(CHAR(10),TRUE,FILTER('SUMMARY DATA'!H:H,'SUMMARY DATA'!$D:$D=$C1191,'SUMMARY DATA'!$B:$B=""RWS"",'SUMMARY DATA'!$H:$H=$D1191)),"""")
  )
)"),"")</f>
        <v/>
      </c>
      <c r="I1191" s="18" t="str">
        <f>IFERROR(__xludf.DUMMYFUNCTION("IF(H1191="""","""",
SUM(ARRAYFORMULA(VALUE(SPLIT(H1191,CHAR(10)))))
)"),"")</f>
        <v/>
      </c>
      <c r="J1191" s="17" t="str">
        <f>IFERROR(__xludf.DUMMYFUNCTION("IFERROR(
  TEXTJOIN(CHAR(10),TRUE,FILTER('SUMMARY DATA'!I:I,'SUMMARY DATA'!$A:$A=$A1191,'SUMMARY DATA'!$C:$C=$B1191,'SUMMARY DATA'!$B:$B=""RWS"")),
  IF(
    OR(
      ISNUMBER(SEARCH(""CDM CASH DEPOSIT"",$C1191)),
      ISNUMBER(SEARCH(""CASH DEPOSIT"",$"&amp;"C1191)),
      COUNTIFS('SUMMARY DATA'!$D:$D,$C1191,'SUMMARY DATA'!$B:$B,""RWS"")&lt;&gt;1
    ),
    """",
    IFERROR(TEXTJOIN(CHAR(10),TRUE,FILTER('SUMMARY DATA'!I:I,'SUMMARY DATA'!$D:$D=$C1191,'SUMMARY DATA'!$B:$B=""RWS"")),"""")
  )
)"),"")</f>
        <v/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customHeight="1" spans="1:27">
      <c r="A1192" s="2"/>
      <c r="B1192" s="15"/>
      <c r="C1192" s="2"/>
      <c r="D1192" s="3"/>
      <c r="E1192" s="16" t="str">
        <f>IFERROR(__xludf.DUMMYFUNCTION("IFERROR(
  TEXTJOIN(CHAR(10),TRUE,FILTER('SUMMARY DATA'!E:E,'SUMMARY DATA'!$A:$A=$A1192,'SUMMARY DATA'!$C:$C=$B1192,'SUMMARY DATA'!$B:$B=""RWS"")),
  IF(
    OR(
      ISNUMBER(SEARCH(""CDM CASH DEPOSIT"",$C1192)),
      ISNUMBER(SEARCH(""CASH DEPOSIT"",$"&amp;"C1192)),
      COUNTIFS('SUMMARY DATA'!$D:$D,$C1192,'SUMMARY DATA'!$B:$B,""RWS"")&lt;&gt;1
    ),
    """",
    IFERROR(TEXTJOIN(CHAR(10),TRUE,FILTER('SUMMARY DATA'!E:E,'SUMMARY DATA'!$D:$D=$C1192,'SUMMARY DATA'!$B:$B=""RWS"")),"""")
  )
)"),"")</f>
        <v/>
      </c>
      <c r="F1192" s="17" t="str">
        <f>IFERROR(__xludf.DUMMYFUNCTION("IFERROR(
  TEXTJOIN(CHAR(10),TRUE,FILTER('SUMMARY DATA'!F:F,'SUMMARY DATA'!$A:$A=$A1192,'SUMMARY DATA'!$C:$C=$B1192,'SUMMARY DATA'!$B:$B=""RWS"")),
  IF(
    OR(
      ISNUMBER(SEARCH(""CDM CASH DEPOSIT"",$C1192)),
      ISNUMBER(SEARCH(""CASH DEPOSIT"",$"&amp;"C1192)),
      COUNTIFS('SUMMARY DATA'!$D:$D,$C1192,'SUMMARY DATA'!$B:$B,""RWS"")&lt;&gt;1
    ),
    """",
    IFERROR(TEXTJOIN(CHAR(10),TRUE,FILTER('SUMMARY DATA'!F:F,'SUMMARY DATA'!$D:$D=$C1192,'SUMMARY DATA'!$B:$B=""RWS"")),"""")
  )
)"),"")</f>
        <v/>
      </c>
      <c r="G1192" s="17" t="str">
        <f>IFERROR(__xludf.DUMMYFUNCTION("IFERROR(
  TEXTJOIN(CHAR(10),TRUE,FILTER('SUMMARY DATA'!G:G,'SUMMARY DATA'!$A:$A=$A1192,'SUMMARY DATA'!$C:$C=$B1192,'SUMMARY DATA'!$B:$B=""RWS"")),
  IF(
    OR(
      ISNUMBER(SEARCH(""CDM CASH DEPOSIT"",$C1192)),
      ISNUMBER(SEARCH(""CASH DEPOSIT"",$"&amp;"C1192)),
      COUNTIFS('SUMMARY DATA'!$D:$D,$C1192,'SUMMARY DATA'!$B:$B,""RWS"")&lt;&gt;1
    ),
    """",
    IFERROR(TEXTJOIN(CHAR(10),TRUE,FILTER('SUMMARY DATA'!G:G,'SUMMARY DATA'!$D:$D=$C1192,'SUMMARY DATA'!$B:$B=""RWS"")),"""")
  )
)"),"")</f>
        <v/>
      </c>
      <c r="H1192" s="18" t="str">
        <f>IFERROR(__xludf.DUMMYFUNCTION("IFERROR(
  TEXTJOIN(CHAR(10),TRUE,FILTER('SUMMARY DATA'!H:H,'SUMMARY DATA'!$A:$A=$A1192,'SUMMARY DATA'!$C:$C=$B1192,'SUMMARY DATA'!$B:$B=""RWS"",'SUMMARY DATA'!$H:$H=$D1192)),
  IF(
    OR(
      ISNUMBER(SEARCH(""CDM CASH DEPOSIT"",$C1192)),
      ISNUMB"&amp;"ER(SEARCH(""CASH DEPOSIT"",$C1192))
    ),
    """",
    IFERROR(TEXTJOIN(CHAR(10),TRUE,FILTER('SUMMARY DATA'!H:H,'SUMMARY DATA'!$D:$D=$C1192,'SUMMARY DATA'!$B:$B=""RWS"",'SUMMARY DATA'!$H:$H=$D1192)),"""")
  )
)"),"")</f>
        <v/>
      </c>
      <c r="I1192" s="18" t="str">
        <f>IFERROR(__xludf.DUMMYFUNCTION("IF(H1192="""","""",
SUM(ARRAYFORMULA(VALUE(SPLIT(H1192,CHAR(10)))))
)"),"")</f>
        <v/>
      </c>
      <c r="J1192" s="17" t="str">
        <f>IFERROR(__xludf.DUMMYFUNCTION("IFERROR(
  TEXTJOIN(CHAR(10),TRUE,FILTER('SUMMARY DATA'!I:I,'SUMMARY DATA'!$A:$A=$A1192,'SUMMARY DATA'!$C:$C=$B1192,'SUMMARY DATA'!$B:$B=""RWS"")),
  IF(
    OR(
      ISNUMBER(SEARCH(""CDM CASH DEPOSIT"",$C1192)),
      ISNUMBER(SEARCH(""CASH DEPOSIT"",$"&amp;"C1192)),
      COUNTIFS('SUMMARY DATA'!$D:$D,$C1192,'SUMMARY DATA'!$B:$B,""RWS"")&lt;&gt;1
    ),
    """",
    IFERROR(TEXTJOIN(CHAR(10),TRUE,FILTER('SUMMARY DATA'!I:I,'SUMMARY DATA'!$D:$D=$C1192,'SUMMARY DATA'!$B:$B=""RWS"")),"""")
  )
)"),"")</f>
        <v/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customHeight="1" spans="1:27">
      <c r="A1193" s="2"/>
      <c r="B1193" s="15"/>
      <c r="C1193" s="2"/>
      <c r="D1193" s="3"/>
      <c r="E1193" s="16" t="str">
        <f>IFERROR(__xludf.DUMMYFUNCTION("IFERROR(
  TEXTJOIN(CHAR(10),TRUE,FILTER('SUMMARY DATA'!E:E,'SUMMARY DATA'!$A:$A=$A1193,'SUMMARY DATA'!$C:$C=$B1193,'SUMMARY DATA'!$B:$B=""RWS"")),
  IF(
    OR(
      ISNUMBER(SEARCH(""CDM CASH DEPOSIT"",$C1193)),
      ISNUMBER(SEARCH(""CASH DEPOSIT"",$"&amp;"C1193)),
      COUNTIFS('SUMMARY DATA'!$D:$D,$C1193,'SUMMARY DATA'!$B:$B,""RWS"")&lt;&gt;1
    ),
    """",
    IFERROR(TEXTJOIN(CHAR(10),TRUE,FILTER('SUMMARY DATA'!E:E,'SUMMARY DATA'!$D:$D=$C1193,'SUMMARY DATA'!$B:$B=""RWS"")),"""")
  )
)"),"")</f>
        <v/>
      </c>
      <c r="F1193" s="17" t="str">
        <f>IFERROR(__xludf.DUMMYFUNCTION("IFERROR(
  TEXTJOIN(CHAR(10),TRUE,FILTER('SUMMARY DATA'!F:F,'SUMMARY DATA'!$A:$A=$A1193,'SUMMARY DATA'!$C:$C=$B1193,'SUMMARY DATA'!$B:$B=""RWS"")),
  IF(
    OR(
      ISNUMBER(SEARCH(""CDM CASH DEPOSIT"",$C1193)),
      ISNUMBER(SEARCH(""CASH DEPOSIT"",$"&amp;"C1193)),
      COUNTIFS('SUMMARY DATA'!$D:$D,$C1193,'SUMMARY DATA'!$B:$B,""RWS"")&lt;&gt;1
    ),
    """",
    IFERROR(TEXTJOIN(CHAR(10),TRUE,FILTER('SUMMARY DATA'!F:F,'SUMMARY DATA'!$D:$D=$C1193,'SUMMARY DATA'!$B:$B=""RWS"")),"""")
  )
)"),"")</f>
        <v/>
      </c>
      <c r="G1193" s="17" t="str">
        <f>IFERROR(__xludf.DUMMYFUNCTION("IFERROR(
  TEXTJOIN(CHAR(10),TRUE,FILTER('SUMMARY DATA'!G:G,'SUMMARY DATA'!$A:$A=$A1193,'SUMMARY DATA'!$C:$C=$B1193,'SUMMARY DATA'!$B:$B=""RWS"")),
  IF(
    OR(
      ISNUMBER(SEARCH(""CDM CASH DEPOSIT"",$C1193)),
      ISNUMBER(SEARCH(""CASH DEPOSIT"",$"&amp;"C1193)),
      COUNTIFS('SUMMARY DATA'!$D:$D,$C1193,'SUMMARY DATA'!$B:$B,""RWS"")&lt;&gt;1
    ),
    """",
    IFERROR(TEXTJOIN(CHAR(10),TRUE,FILTER('SUMMARY DATA'!G:G,'SUMMARY DATA'!$D:$D=$C1193,'SUMMARY DATA'!$B:$B=""RWS"")),"""")
  )
)"),"")</f>
        <v/>
      </c>
      <c r="H1193" s="18" t="str">
        <f>IFERROR(__xludf.DUMMYFUNCTION("IFERROR(
  TEXTJOIN(CHAR(10),TRUE,FILTER('SUMMARY DATA'!H:H,'SUMMARY DATA'!$A:$A=$A1193,'SUMMARY DATA'!$C:$C=$B1193,'SUMMARY DATA'!$B:$B=""RWS"",'SUMMARY DATA'!$H:$H=$D1193)),
  IF(
    OR(
      ISNUMBER(SEARCH(""CDM CASH DEPOSIT"",$C1193)),
      ISNUMB"&amp;"ER(SEARCH(""CASH DEPOSIT"",$C1193))
    ),
    """",
    IFERROR(TEXTJOIN(CHAR(10),TRUE,FILTER('SUMMARY DATA'!H:H,'SUMMARY DATA'!$D:$D=$C1193,'SUMMARY DATA'!$B:$B=""RWS"",'SUMMARY DATA'!$H:$H=$D1193)),"""")
  )
)"),"")</f>
        <v/>
      </c>
      <c r="I1193" s="18" t="str">
        <f>IFERROR(__xludf.DUMMYFUNCTION("IF(H1193="""","""",
SUM(ARRAYFORMULA(VALUE(SPLIT(H1193,CHAR(10)))))
)"),"")</f>
        <v/>
      </c>
      <c r="J1193" s="17" t="str">
        <f>IFERROR(__xludf.DUMMYFUNCTION("IFERROR(
  TEXTJOIN(CHAR(10),TRUE,FILTER('SUMMARY DATA'!I:I,'SUMMARY DATA'!$A:$A=$A1193,'SUMMARY DATA'!$C:$C=$B1193,'SUMMARY DATA'!$B:$B=""RWS"")),
  IF(
    OR(
      ISNUMBER(SEARCH(""CDM CASH DEPOSIT"",$C1193)),
      ISNUMBER(SEARCH(""CASH DEPOSIT"",$"&amp;"C1193)),
      COUNTIFS('SUMMARY DATA'!$D:$D,$C1193,'SUMMARY DATA'!$B:$B,""RWS"")&lt;&gt;1
    ),
    """",
    IFERROR(TEXTJOIN(CHAR(10),TRUE,FILTER('SUMMARY DATA'!I:I,'SUMMARY DATA'!$D:$D=$C1193,'SUMMARY DATA'!$B:$B=""RWS"")),"""")
  )
)"),"")</f>
        <v/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customHeight="1" spans="1:27">
      <c r="A1194" s="2"/>
      <c r="B1194" s="15"/>
      <c r="C1194" s="2"/>
      <c r="D1194" s="3"/>
      <c r="E1194" s="16" t="str">
        <f>IFERROR(__xludf.DUMMYFUNCTION("IFERROR(
  TEXTJOIN(CHAR(10),TRUE,FILTER('SUMMARY DATA'!E:E,'SUMMARY DATA'!$A:$A=$A1194,'SUMMARY DATA'!$C:$C=$B1194,'SUMMARY DATA'!$B:$B=""RWS"")),
  IF(
    OR(
      ISNUMBER(SEARCH(""CDM CASH DEPOSIT"",$C1194)),
      ISNUMBER(SEARCH(""CASH DEPOSIT"",$"&amp;"C1194)),
      COUNTIFS('SUMMARY DATA'!$D:$D,$C1194,'SUMMARY DATA'!$B:$B,""RWS"")&lt;&gt;1
    ),
    """",
    IFERROR(TEXTJOIN(CHAR(10),TRUE,FILTER('SUMMARY DATA'!E:E,'SUMMARY DATA'!$D:$D=$C1194,'SUMMARY DATA'!$B:$B=""RWS"")),"""")
  )
)"),"")</f>
        <v/>
      </c>
      <c r="F1194" s="17" t="str">
        <f>IFERROR(__xludf.DUMMYFUNCTION("IFERROR(
  TEXTJOIN(CHAR(10),TRUE,FILTER('SUMMARY DATA'!F:F,'SUMMARY DATA'!$A:$A=$A1194,'SUMMARY DATA'!$C:$C=$B1194,'SUMMARY DATA'!$B:$B=""RWS"")),
  IF(
    OR(
      ISNUMBER(SEARCH(""CDM CASH DEPOSIT"",$C1194)),
      ISNUMBER(SEARCH(""CASH DEPOSIT"",$"&amp;"C1194)),
      COUNTIFS('SUMMARY DATA'!$D:$D,$C1194,'SUMMARY DATA'!$B:$B,""RWS"")&lt;&gt;1
    ),
    """",
    IFERROR(TEXTJOIN(CHAR(10),TRUE,FILTER('SUMMARY DATA'!F:F,'SUMMARY DATA'!$D:$D=$C1194,'SUMMARY DATA'!$B:$B=""RWS"")),"""")
  )
)"),"")</f>
        <v/>
      </c>
      <c r="G1194" s="17" t="str">
        <f>IFERROR(__xludf.DUMMYFUNCTION("IFERROR(
  TEXTJOIN(CHAR(10),TRUE,FILTER('SUMMARY DATA'!G:G,'SUMMARY DATA'!$A:$A=$A1194,'SUMMARY DATA'!$C:$C=$B1194,'SUMMARY DATA'!$B:$B=""RWS"")),
  IF(
    OR(
      ISNUMBER(SEARCH(""CDM CASH DEPOSIT"",$C1194)),
      ISNUMBER(SEARCH(""CASH DEPOSIT"",$"&amp;"C1194)),
      COUNTIFS('SUMMARY DATA'!$D:$D,$C1194,'SUMMARY DATA'!$B:$B,""RWS"")&lt;&gt;1
    ),
    """",
    IFERROR(TEXTJOIN(CHAR(10),TRUE,FILTER('SUMMARY DATA'!G:G,'SUMMARY DATA'!$D:$D=$C1194,'SUMMARY DATA'!$B:$B=""RWS"")),"""")
  )
)"),"")</f>
        <v/>
      </c>
      <c r="H1194" s="18" t="str">
        <f>IFERROR(__xludf.DUMMYFUNCTION("IFERROR(
  TEXTJOIN(CHAR(10),TRUE,FILTER('SUMMARY DATA'!H:H,'SUMMARY DATA'!$A:$A=$A1194,'SUMMARY DATA'!$C:$C=$B1194,'SUMMARY DATA'!$B:$B=""RWS"",'SUMMARY DATA'!$H:$H=$D1194)),
  IF(
    OR(
      ISNUMBER(SEARCH(""CDM CASH DEPOSIT"",$C1194)),
      ISNUMB"&amp;"ER(SEARCH(""CASH DEPOSIT"",$C1194))
    ),
    """",
    IFERROR(TEXTJOIN(CHAR(10),TRUE,FILTER('SUMMARY DATA'!H:H,'SUMMARY DATA'!$D:$D=$C1194,'SUMMARY DATA'!$B:$B=""RWS"",'SUMMARY DATA'!$H:$H=$D1194)),"""")
  )
)"),"")</f>
        <v/>
      </c>
      <c r="I1194" s="18" t="str">
        <f>IFERROR(__xludf.DUMMYFUNCTION("IF(H1194="""","""",
SUM(ARRAYFORMULA(VALUE(SPLIT(H1194,CHAR(10)))))
)"),"")</f>
        <v/>
      </c>
      <c r="J1194" s="17" t="str">
        <f>IFERROR(__xludf.DUMMYFUNCTION("IFERROR(
  TEXTJOIN(CHAR(10),TRUE,FILTER('SUMMARY DATA'!I:I,'SUMMARY DATA'!$A:$A=$A1194,'SUMMARY DATA'!$C:$C=$B1194,'SUMMARY DATA'!$B:$B=""RWS"")),
  IF(
    OR(
      ISNUMBER(SEARCH(""CDM CASH DEPOSIT"",$C1194)),
      ISNUMBER(SEARCH(""CASH DEPOSIT"",$"&amp;"C1194)),
      COUNTIFS('SUMMARY DATA'!$D:$D,$C1194,'SUMMARY DATA'!$B:$B,""RWS"")&lt;&gt;1
    ),
    """",
    IFERROR(TEXTJOIN(CHAR(10),TRUE,FILTER('SUMMARY DATA'!I:I,'SUMMARY DATA'!$D:$D=$C1194,'SUMMARY DATA'!$B:$B=""RWS"")),"""")
  )
)"),"")</f>
        <v/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customHeight="1" spans="1:27">
      <c r="A1195" s="2"/>
      <c r="B1195" s="15"/>
      <c r="C1195" s="2"/>
      <c r="D1195" s="3"/>
      <c r="E1195" s="16" t="str">
        <f>IFERROR(__xludf.DUMMYFUNCTION("IFERROR(
  TEXTJOIN(CHAR(10),TRUE,FILTER('SUMMARY DATA'!E:E,'SUMMARY DATA'!$A:$A=$A1195,'SUMMARY DATA'!$C:$C=$B1195,'SUMMARY DATA'!$B:$B=""RWS"")),
  IF(
    OR(
      ISNUMBER(SEARCH(""CDM CASH DEPOSIT"",$C1195)),
      ISNUMBER(SEARCH(""CASH DEPOSIT"",$"&amp;"C1195)),
      COUNTIFS('SUMMARY DATA'!$D:$D,$C1195,'SUMMARY DATA'!$B:$B,""RWS"")&lt;&gt;1
    ),
    """",
    IFERROR(TEXTJOIN(CHAR(10),TRUE,FILTER('SUMMARY DATA'!E:E,'SUMMARY DATA'!$D:$D=$C1195,'SUMMARY DATA'!$B:$B=""RWS"")),"""")
  )
)"),"")</f>
        <v/>
      </c>
      <c r="F1195" s="17" t="str">
        <f>IFERROR(__xludf.DUMMYFUNCTION("IFERROR(
  TEXTJOIN(CHAR(10),TRUE,FILTER('SUMMARY DATA'!F:F,'SUMMARY DATA'!$A:$A=$A1195,'SUMMARY DATA'!$C:$C=$B1195,'SUMMARY DATA'!$B:$B=""RWS"")),
  IF(
    OR(
      ISNUMBER(SEARCH(""CDM CASH DEPOSIT"",$C1195)),
      ISNUMBER(SEARCH(""CASH DEPOSIT"",$"&amp;"C1195)),
      COUNTIFS('SUMMARY DATA'!$D:$D,$C1195,'SUMMARY DATA'!$B:$B,""RWS"")&lt;&gt;1
    ),
    """",
    IFERROR(TEXTJOIN(CHAR(10),TRUE,FILTER('SUMMARY DATA'!F:F,'SUMMARY DATA'!$D:$D=$C1195,'SUMMARY DATA'!$B:$B=""RWS"")),"""")
  )
)"),"")</f>
        <v/>
      </c>
      <c r="G1195" s="17" t="str">
        <f>IFERROR(__xludf.DUMMYFUNCTION("IFERROR(
  TEXTJOIN(CHAR(10),TRUE,FILTER('SUMMARY DATA'!G:G,'SUMMARY DATA'!$A:$A=$A1195,'SUMMARY DATA'!$C:$C=$B1195,'SUMMARY DATA'!$B:$B=""RWS"")),
  IF(
    OR(
      ISNUMBER(SEARCH(""CDM CASH DEPOSIT"",$C1195)),
      ISNUMBER(SEARCH(""CASH DEPOSIT"",$"&amp;"C1195)),
      COUNTIFS('SUMMARY DATA'!$D:$D,$C1195,'SUMMARY DATA'!$B:$B,""RWS"")&lt;&gt;1
    ),
    """",
    IFERROR(TEXTJOIN(CHAR(10),TRUE,FILTER('SUMMARY DATA'!G:G,'SUMMARY DATA'!$D:$D=$C1195,'SUMMARY DATA'!$B:$B=""RWS"")),"""")
  )
)"),"")</f>
        <v/>
      </c>
      <c r="H1195" s="18" t="str">
        <f>IFERROR(__xludf.DUMMYFUNCTION("IFERROR(
  TEXTJOIN(CHAR(10),TRUE,FILTER('SUMMARY DATA'!H:H,'SUMMARY DATA'!$A:$A=$A1195,'SUMMARY DATA'!$C:$C=$B1195,'SUMMARY DATA'!$B:$B=""RWS"",'SUMMARY DATA'!$H:$H=$D1195)),
  IF(
    OR(
      ISNUMBER(SEARCH(""CDM CASH DEPOSIT"",$C1195)),
      ISNUMB"&amp;"ER(SEARCH(""CASH DEPOSIT"",$C1195))
    ),
    """",
    IFERROR(TEXTJOIN(CHAR(10),TRUE,FILTER('SUMMARY DATA'!H:H,'SUMMARY DATA'!$D:$D=$C1195,'SUMMARY DATA'!$B:$B=""RWS"",'SUMMARY DATA'!$H:$H=$D1195)),"""")
  )
)"),"")</f>
        <v/>
      </c>
      <c r="I1195" s="18" t="str">
        <f>IFERROR(__xludf.DUMMYFUNCTION("IF(H1195="""","""",
SUM(ARRAYFORMULA(VALUE(SPLIT(H1195,CHAR(10)))))
)"),"")</f>
        <v/>
      </c>
      <c r="J1195" s="17" t="str">
        <f>IFERROR(__xludf.DUMMYFUNCTION("IFERROR(
  TEXTJOIN(CHAR(10),TRUE,FILTER('SUMMARY DATA'!I:I,'SUMMARY DATA'!$A:$A=$A1195,'SUMMARY DATA'!$C:$C=$B1195,'SUMMARY DATA'!$B:$B=""RWS"")),
  IF(
    OR(
      ISNUMBER(SEARCH(""CDM CASH DEPOSIT"",$C1195)),
      ISNUMBER(SEARCH(""CASH DEPOSIT"",$"&amp;"C1195)),
      COUNTIFS('SUMMARY DATA'!$D:$D,$C1195,'SUMMARY DATA'!$B:$B,""RWS"")&lt;&gt;1
    ),
    """",
    IFERROR(TEXTJOIN(CHAR(10),TRUE,FILTER('SUMMARY DATA'!I:I,'SUMMARY DATA'!$D:$D=$C1195,'SUMMARY DATA'!$B:$B=""RWS"")),"""")
  )
)"),"")</f>
        <v/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customHeight="1" spans="1:27">
      <c r="A1196" s="2"/>
      <c r="B1196" s="15"/>
      <c r="C1196" s="2"/>
      <c r="D1196" s="3"/>
      <c r="E1196" s="16" t="str">
        <f>IFERROR(__xludf.DUMMYFUNCTION("IFERROR(
  TEXTJOIN(CHAR(10),TRUE,FILTER('SUMMARY DATA'!E:E,'SUMMARY DATA'!$A:$A=$A1196,'SUMMARY DATA'!$C:$C=$B1196,'SUMMARY DATA'!$B:$B=""RWS"")),
  IF(
    OR(
      ISNUMBER(SEARCH(""CDM CASH DEPOSIT"",$C1196)),
      ISNUMBER(SEARCH(""CASH DEPOSIT"",$"&amp;"C1196)),
      COUNTIFS('SUMMARY DATA'!$D:$D,$C1196,'SUMMARY DATA'!$B:$B,""RWS"")&lt;&gt;1
    ),
    """",
    IFERROR(TEXTJOIN(CHAR(10),TRUE,FILTER('SUMMARY DATA'!E:E,'SUMMARY DATA'!$D:$D=$C1196,'SUMMARY DATA'!$B:$B=""RWS"")),"""")
  )
)"),"")</f>
        <v/>
      </c>
      <c r="F1196" s="17" t="str">
        <f>IFERROR(__xludf.DUMMYFUNCTION("IFERROR(
  TEXTJOIN(CHAR(10),TRUE,FILTER('SUMMARY DATA'!F:F,'SUMMARY DATA'!$A:$A=$A1196,'SUMMARY DATA'!$C:$C=$B1196,'SUMMARY DATA'!$B:$B=""RWS"")),
  IF(
    OR(
      ISNUMBER(SEARCH(""CDM CASH DEPOSIT"",$C1196)),
      ISNUMBER(SEARCH(""CASH DEPOSIT"",$"&amp;"C1196)),
      COUNTIFS('SUMMARY DATA'!$D:$D,$C1196,'SUMMARY DATA'!$B:$B,""RWS"")&lt;&gt;1
    ),
    """",
    IFERROR(TEXTJOIN(CHAR(10),TRUE,FILTER('SUMMARY DATA'!F:F,'SUMMARY DATA'!$D:$D=$C1196,'SUMMARY DATA'!$B:$B=""RWS"")),"""")
  )
)"),"")</f>
        <v/>
      </c>
      <c r="G1196" s="17" t="str">
        <f>IFERROR(__xludf.DUMMYFUNCTION("IFERROR(
  TEXTJOIN(CHAR(10),TRUE,FILTER('SUMMARY DATA'!G:G,'SUMMARY DATA'!$A:$A=$A1196,'SUMMARY DATA'!$C:$C=$B1196,'SUMMARY DATA'!$B:$B=""RWS"")),
  IF(
    OR(
      ISNUMBER(SEARCH(""CDM CASH DEPOSIT"",$C1196)),
      ISNUMBER(SEARCH(""CASH DEPOSIT"",$"&amp;"C1196)),
      COUNTIFS('SUMMARY DATA'!$D:$D,$C1196,'SUMMARY DATA'!$B:$B,""RWS"")&lt;&gt;1
    ),
    """",
    IFERROR(TEXTJOIN(CHAR(10),TRUE,FILTER('SUMMARY DATA'!G:G,'SUMMARY DATA'!$D:$D=$C1196,'SUMMARY DATA'!$B:$B=""RWS"")),"""")
  )
)"),"")</f>
        <v/>
      </c>
      <c r="H1196" s="18" t="str">
        <f>IFERROR(__xludf.DUMMYFUNCTION("IFERROR(
  TEXTJOIN(CHAR(10),TRUE,FILTER('SUMMARY DATA'!H:H,'SUMMARY DATA'!$A:$A=$A1196,'SUMMARY DATA'!$C:$C=$B1196,'SUMMARY DATA'!$B:$B=""RWS"",'SUMMARY DATA'!$H:$H=$D1196)),
  IF(
    OR(
      ISNUMBER(SEARCH(""CDM CASH DEPOSIT"",$C1196)),
      ISNUMB"&amp;"ER(SEARCH(""CASH DEPOSIT"",$C1196))
    ),
    """",
    IFERROR(TEXTJOIN(CHAR(10),TRUE,FILTER('SUMMARY DATA'!H:H,'SUMMARY DATA'!$D:$D=$C1196,'SUMMARY DATA'!$B:$B=""RWS"",'SUMMARY DATA'!$H:$H=$D1196)),"""")
  )
)"),"")</f>
        <v/>
      </c>
      <c r="I1196" s="18" t="str">
        <f>IFERROR(__xludf.DUMMYFUNCTION("IF(H1196="""","""",
SUM(ARRAYFORMULA(VALUE(SPLIT(H1196,CHAR(10)))))
)"),"")</f>
        <v/>
      </c>
      <c r="J1196" s="17" t="str">
        <f>IFERROR(__xludf.DUMMYFUNCTION("IFERROR(
  TEXTJOIN(CHAR(10),TRUE,FILTER('SUMMARY DATA'!I:I,'SUMMARY DATA'!$A:$A=$A1196,'SUMMARY DATA'!$C:$C=$B1196,'SUMMARY DATA'!$B:$B=""RWS"")),
  IF(
    OR(
      ISNUMBER(SEARCH(""CDM CASH DEPOSIT"",$C1196)),
      ISNUMBER(SEARCH(""CASH DEPOSIT"",$"&amp;"C1196)),
      COUNTIFS('SUMMARY DATA'!$D:$D,$C1196,'SUMMARY DATA'!$B:$B,""RWS"")&lt;&gt;1
    ),
    """",
    IFERROR(TEXTJOIN(CHAR(10),TRUE,FILTER('SUMMARY DATA'!I:I,'SUMMARY DATA'!$D:$D=$C1196,'SUMMARY DATA'!$B:$B=""RWS"")),"""")
  )
)"),"")</f>
        <v/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 customHeight="1" spans="1:27">
      <c r="A1197" s="2"/>
      <c r="B1197" s="15"/>
      <c r="C1197" s="2"/>
      <c r="D1197" s="3"/>
      <c r="E1197" s="16" t="str">
        <f>IFERROR(__xludf.DUMMYFUNCTION("IFERROR(
  TEXTJOIN(CHAR(10),TRUE,FILTER('SUMMARY DATA'!E:E,'SUMMARY DATA'!$A:$A=$A1197,'SUMMARY DATA'!$C:$C=$B1197,'SUMMARY DATA'!$B:$B=""RWS"")),
  IF(
    OR(
      ISNUMBER(SEARCH(""CDM CASH DEPOSIT"",$C1197)),
      ISNUMBER(SEARCH(""CASH DEPOSIT"",$"&amp;"C1197)),
      COUNTIFS('SUMMARY DATA'!$D:$D,$C1197,'SUMMARY DATA'!$B:$B,""RWS"")&lt;&gt;1
    ),
    """",
    IFERROR(TEXTJOIN(CHAR(10),TRUE,FILTER('SUMMARY DATA'!E:E,'SUMMARY DATA'!$D:$D=$C1197,'SUMMARY DATA'!$B:$B=""RWS"")),"""")
  )
)"),"")</f>
        <v/>
      </c>
      <c r="F1197" s="17" t="str">
        <f>IFERROR(__xludf.DUMMYFUNCTION("IFERROR(
  TEXTJOIN(CHAR(10),TRUE,FILTER('SUMMARY DATA'!F:F,'SUMMARY DATA'!$A:$A=$A1197,'SUMMARY DATA'!$C:$C=$B1197,'SUMMARY DATA'!$B:$B=""RWS"")),
  IF(
    OR(
      ISNUMBER(SEARCH(""CDM CASH DEPOSIT"",$C1197)),
      ISNUMBER(SEARCH(""CASH DEPOSIT"",$"&amp;"C1197)),
      COUNTIFS('SUMMARY DATA'!$D:$D,$C1197,'SUMMARY DATA'!$B:$B,""RWS"")&lt;&gt;1
    ),
    """",
    IFERROR(TEXTJOIN(CHAR(10),TRUE,FILTER('SUMMARY DATA'!F:F,'SUMMARY DATA'!$D:$D=$C1197,'SUMMARY DATA'!$B:$B=""RWS"")),"""")
  )
)"),"")</f>
        <v/>
      </c>
      <c r="G1197" s="17" t="str">
        <f>IFERROR(__xludf.DUMMYFUNCTION("IFERROR(
  TEXTJOIN(CHAR(10),TRUE,FILTER('SUMMARY DATA'!G:G,'SUMMARY DATA'!$A:$A=$A1197,'SUMMARY DATA'!$C:$C=$B1197,'SUMMARY DATA'!$B:$B=""RWS"")),
  IF(
    OR(
      ISNUMBER(SEARCH(""CDM CASH DEPOSIT"",$C1197)),
      ISNUMBER(SEARCH(""CASH DEPOSIT"",$"&amp;"C1197)),
      COUNTIFS('SUMMARY DATA'!$D:$D,$C1197,'SUMMARY DATA'!$B:$B,""RWS"")&lt;&gt;1
    ),
    """",
    IFERROR(TEXTJOIN(CHAR(10),TRUE,FILTER('SUMMARY DATA'!G:G,'SUMMARY DATA'!$D:$D=$C1197,'SUMMARY DATA'!$B:$B=""RWS"")),"""")
  )
)"),"")</f>
        <v/>
      </c>
      <c r="H1197" s="18" t="str">
        <f>IFERROR(__xludf.DUMMYFUNCTION("IFERROR(
  TEXTJOIN(CHAR(10),TRUE,FILTER('SUMMARY DATA'!H:H,'SUMMARY DATA'!$A:$A=$A1197,'SUMMARY DATA'!$C:$C=$B1197,'SUMMARY DATA'!$B:$B=""RWS"",'SUMMARY DATA'!$H:$H=$D1197)),
  IF(
    OR(
      ISNUMBER(SEARCH(""CDM CASH DEPOSIT"",$C1197)),
      ISNUMB"&amp;"ER(SEARCH(""CASH DEPOSIT"",$C1197))
    ),
    """",
    IFERROR(TEXTJOIN(CHAR(10),TRUE,FILTER('SUMMARY DATA'!H:H,'SUMMARY DATA'!$D:$D=$C1197,'SUMMARY DATA'!$B:$B=""RWS"",'SUMMARY DATA'!$H:$H=$D1197)),"""")
  )
)"),"")</f>
        <v/>
      </c>
      <c r="I1197" s="18" t="str">
        <f>IFERROR(__xludf.DUMMYFUNCTION("IF(H1197="""","""",
SUM(ARRAYFORMULA(VALUE(SPLIT(H1197,CHAR(10)))))
)"),"")</f>
        <v/>
      </c>
      <c r="J1197" s="17" t="str">
        <f>IFERROR(__xludf.DUMMYFUNCTION("IFERROR(
  TEXTJOIN(CHAR(10),TRUE,FILTER('SUMMARY DATA'!I:I,'SUMMARY DATA'!$A:$A=$A1197,'SUMMARY DATA'!$C:$C=$B1197,'SUMMARY DATA'!$B:$B=""RWS"")),
  IF(
    OR(
      ISNUMBER(SEARCH(""CDM CASH DEPOSIT"",$C1197)),
      ISNUMBER(SEARCH(""CASH DEPOSIT"",$"&amp;"C1197)),
      COUNTIFS('SUMMARY DATA'!$D:$D,$C1197,'SUMMARY DATA'!$B:$B,""RWS"")&lt;&gt;1
    ),
    """",
    IFERROR(TEXTJOIN(CHAR(10),TRUE,FILTER('SUMMARY DATA'!I:I,'SUMMARY DATA'!$D:$D=$C1197,'SUMMARY DATA'!$B:$B=""RWS"")),"""")
  )
)"),"")</f>
        <v/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customHeight="1" spans="1:27">
      <c r="A1198" s="2"/>
      <c r="B1198" s="15"/>
      <c r="C1198" s="2"/>
      <c r="D1198" s="3"/>
      <c r="E1198" s="16" t="str">
        <f>IFERROR(__xludf.DUMMYFUNCTION("IFERROR(
  TEXTJOIN(CHAR(10),TRUE,FILTER('SUMMARY DATA'!E:E,'SUMMARY DATA'!$A:$A=$A1198,'SUMMARY DATA'!$C:$C=$B1198,'SUMMARY DATA'!$B:$B=""RWS"")),
  IF(
    OR(
      ISNUMBER(SEARCH(""CDM CASH DEPOSIT"",$C1198)),
      ISNUMBER(SEARCH(""CASH DEPOSIT"",$"&amp;"C1198)),
      COUNTIFS('SUMMARY DATA'!$D:$D,$C1198,'SUMMARY DATA'!$B:$B,""RWS"")&lt;&gt;1
    ),
    """",
    IFERROR(TEXTJOIN(CHAR(10),TRUE,FILTER('SUMMARY DATA'!E:E,'SUMMARY DATA'!$D:$D=$C1198,'SUMMARY DATA'!$B:$B=""RWS"")),"""")
  )
)"),"")</f>
        <v/>
      </c>
      <c r="F1198" s="17" t="str">
        <f>IFERROR(__xludf.DUMMYFUNCTION("IFERROR(
  TEXTJOIN(CHAR(10),TRUE,FILTER('SUMMARY DATA'!F:F,'SUMMARY DATA'!$A:$A=$A1198,'SUMMARY DATA'!$C:$C=$B1198,'SUMMARY DATA'!$B:$B=""RWS"")),
  IF(
    OR(
      ISNUMBER(SEARCH(""CDM CASH DEPOSIT"",$C1198)),
      ISNUMBER(SEARCH(""CASH DEPOSIT"",$"&amp;"C1198)),
      COUNTIFS('SUMMARY DATA'!$D:$D,$C1198,'SUMMARY DATA'!$B:$B,""RWS"")&lt;&gt;1
    ),
    """",
    IFERROR(TEXTJOIN(CHAR(10),TRUE,FILTER('SUMMARY DATA'!F:F,'SUMMARY DATA'!$D:$D=$C1198,'SUMMARY DATA'!$B:$B=""RWS"")),"""")
  )
)"),"")</f>
        <v/>
      </c>
      <c r="G1198" s="17" t="str">
        <f>IFERROR(__xludf.DUMMYFUNCTION("IFERROR(
  TEXTJOIN(CHAR(10),TRUE,FILTER('SUMMARY DATA'!G:G,'SUMMARY DATA'!$A:$A=$A1198,'SUMMARY DATA'!$C:$C=$B1198,'SUMMARY DATA'!$B:$B=""RWS"")),
  IF(
    OR(
      ISNUMBER(SEARCH(""CDM CASH DEPOSIT"",$C1198)),
      ISNUMBER(SEARCH(""CASH DEPOSIT"",$"&amp;"C1198)),
      COUNTIFS('SUMMARY DATA'!$D:$D,$C1198,'SUMMARY DATA'!$B:$B,""RWS"")&lt;&gt;1
    ),
    """",
    IFERROR(TEXTJOIN(CHAR(10),TRUE,FILTER('SUMMARY DATA'!G:G,'SUMMARY DATA'!$D:$D=$C1198,'SUMMARY DATA'!$B:$B=""RWS"")),"""")
  )
)"),"")</f>
        <v/>
      </c>
      <c r="H1198" s="18" t="str">
        <f>IFERROR(__xludf.DUMMYFUNCTION("IFERROR(
  TEXTJOIN(CHAR(10),TRUE,FILTER('SUMMARY DATA'!H:H,'SUMMARY DATA'!$A:$A=$A1198,'SUMMARY DATA'!$C:$C=$B1198,'SUMMARY DATA'!$B:$B=""RWS"",'SUMMARY DATA'!$H:$H=$D1198)),
  IF(
    OR(
      ISNUMBER(SEARCH(""CDM CASH DEPOSIT"",$C1198)),
      ISNUMB"&amp;"ER(SEARCH(""CASH DEPOSIT"",$C1198))
    ),
    """",
    IFERROR(TEXTJOIN(CHAR(10),TRUE,FILTER('SUMMARY DATA'!H:H,'SUMMARY DATA'!$D:$D=$C1198,'SUMMARY DATA'!$B:$B=""RWS"",'SUMMARY DATA'!$H:$H=$D1198)),"""")
  )
)"),"")</f>
        <v/>
      </c>
      <c r="I1198" s="18" t="str">
        <f>IFERROR(__xludf.DUMMYFUNCTION("IF(H1198="""","""",
SUM(ARRAYFORMULA(VALUE(SPLIT(H1198,CHAR(10)))))
)"),"")</f>
        <v/>
      </c>
      <c r="J1198" s="17" t="str">
        <f>IFERROR(__xludf.DUMMYFUNCTION("IFERROR(
  TEXTJOIN(CHAR(10),TRUE,FILTER('SUMMARY DATA'!I:I,'SUMMARY DATA'!$A:$A=$A1198,'SUMMARY DATA'!$C:$C=$B1198,'SUMMARY DATA'!$B:$B=""RWS"")),
  IF(
    OR(
      ISNUMBER(SEARCH(""CDM CASH DEPOSIT"",$C1198)),
      ISNUMBER(SEARCH(""CASH DEPOSIT"",$"&amp;"C1198)),
      COUNTIFS('SUMMARY DATA'!$D:$D,$C1198,'SUMMARY DATA'!$B:$B,""RWS"")&lt;&gt;1
    ),
    """",
    IFERROR(TEXTJOIN(CHAR(10),TRUE,FILTER('SUMMARY DATA'!I:I,'SUMMARY DATA'!$D:$D=$C1198,'SUMMARY DATA'!$B:$B=""RWS"")),"""")
  )
)"),"")</f>
        <v/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customHeight="1" spans="1:27">
      <c r="A1199" s="2"/>
      <c r="B1199" s="15"/>
      <c r="C1199" s="2"/>
      <c r="D1199" s="3"/>
      <c r="E1199" s="16" t="str">
        <f>IFERROR(__xludf.DUMMYFUNCTION("IFERROR(
  TEXTJOIN(CHAR(10),TRUE,FILTER('SUMMARY DATA'!E:E,'SUMMARY DATA'!$A:$A=$A1199,'SUMMARY DATA'!$C:$C=$B1199,'SUMMARY DATA'!$B:$B=""RWS"")),
  IF(
    OR(
      ISNUMBER(SEARCH(""CDM CASH DEPOSIT"",$C1199)),
      ISNUMBER(SEARCH(""CASH DEPOSIT"",$"&amp;"C1199)),
      COUNTIFS('SUMMARY DATA'!$D:$D,$C1199,'SUMMARY DATA'!$B:$B,""RWS"")&lt;&gt;1
    ),
    """",
    IFERROR(TEXTJOIN(CHAR(10),TRUE,FILTER('SUMMARY DATA'!E:E,'SUMMARY DATA'!$D:$D=$C1199,'SUMMARY DATA'!$B:$B=""RWS"")),"""")
  )
)"),"")</f>
        <v/>
      </c>
      <c r="F1199" s="17" t="str">
        <f>IFERROR(__xludf.DUMMYFUNCTION("IFERROR(
  TEXTJOIN(CHAR(10),TRUE,FILTER('SUMMARY DATA'!F:F,'SUMMARY DATA'!$A:$A=$A1199,'SUMMARY DATA'!$C:$C=$B1199,'SUMMARY DATA'!$B:$B=""RWS"")),
  IF(
    OR(
      ISNUMBER(SEARCH(""CDM CASH DEPOSIT"",$C1199)),
      ISNUMBER(SEARCH(""CASH DEPOSIT"",$"&amp;"C1199)),
      COUNTIFS('SUMMARY DATA'!$D:$D,$C1199,'SUMMARY DATA'!$B:$B,""RWS"")&lt;&gt;1
    ),
    """",
    IFERROR(TEXTJOIN(CHAR(10),TRUE,FILTER('SUMMARY DATA'!F:F,'SUMMARY DATA'!$D:$D=$C1199,'SUMMARY DATA'!$B:$B=""RWS"")),"""")
  )
)"),"")</f>
        <v/>
      </c>
      <c r="G1199" s="17" t="str">
        <f>IFERROR(__xludf.DUMMYFUNCTION("IFERROR(
  TEXTJOIN(CHAR(10),TRUE,FILTER('SUMMARY DATA'!G:G,'SUMMARY DATA'!$A:$A=$A1199,'SUMMARY DATA'!$C:$C=$B1199,'SUMMARY DATA'!$B:$B=""RWS"")),
  IF(
    OR(
      ISNUMBER(SEARCH(""CDM CASH DEPOSIT"",$C1199)),
      ISNUMBER(SEARCH(""CASH DEPOSIT"",$"&amp;"C1199)),
      COUNTIFS('SUMMARY DATA'!$D:$D,$C1199,'SUMMARY DATA'!$B:$B,""RWS"")&lt;&gt;1
    ),
    """",
    IFERROR(TEXTJOIN(CHAR(10),TRUE,FILTER('SUMMARY DATA'!G:G,'SUMMARY DATA'!$D:$D=$C1199,'SUMMARY DATA'!$B:$B=""RWS"")),"""")
  )
)"),"")</f>
        <v/>
      </c>
      <c r="H1199" s="18" t="str">
        <f>IFERROR(__xludf.DUMMYFUNCTION("IFERROR(
  TEXTJOIN(CHAR(10),TRUE,FILTER('SUMMARY DATA'!H:H,'SUMMARY DATA'!$A:$A=$A1199,'SUMMARY DATA'!$C:$C=$B1199,'SUMMARY DATA'!$B:$B=""RWS"",'SUMMARY DATA'!$H:$H=$D1199)),
  IF(
    OR(
      ISNUMBER(SEARCH(""CDM CASH DEPOSIT"",$C1199)),
      ISNUMB"&amp;"ER(SEARCH(""CASH DEPOSIT"",$C1199))
    ),
    """",
    IFERROR(TEXTJOIN(CHAR(10),TRUE,FILTER('SUMMARY DATA'!H:H,'SUMMARY DATA'!$D:$D=$C1199,'SUMMARY DATA'!$B:$B=""RWS"",'SUMMARY DATA'!$H:$H=$D1199)),"""")
  )
)"),"")</f>
        <v/>
      </c>
      <c r="I1199" s="18" t="str">
        <f>IFERROR(__xludf.DUMMYFUNCTION("IF(H1199="""","""",
SUM(ARRAYFORMULA(VALUE(SPLIT(H1199,CHAR(10)))))
)"),"")</f>
        <v/>
      </c>
      <c r="J1199" s="17" t="str">
        <f>IFERROR(__xludf.DUMMYFUNCTION("IFERROR(
  TEXTJOIN(CHAR(10),TRUE,FILTER('SUMMARY DATA'!I:I,'SUMMARY DATA'!$A:$A=$A1199,'SUMMARY DATA'!$C:$C=$B1199,'SUMMARY DATA'!$B:$B=""RWS"")),
  IF(
    OR(
      ISNUMBER(SEARCH(""CDM CASH DEPOSIT"",$C1199)),
      ISNUMBER(SEARCH(""CASH DEPOSIT"",$"&amp;"C1199)),
      COUNTIFS('SUMMARY DATA'!$D:$D,$C1199,'SUMMARY DATA'!$B:$B,""RWS"")&lt;&gt;1
    ),
    """",
    IFERROR(TEXTJOIN(CHAR(10),TRUE,FILTER('SUMMARY DATA'!I:I,'SUMMARY DATA'!$D:$D=$C1199,'SUMMARY DATA'!$B:$B=""RWS"")),"""")
  )
)"),"")</f>
        <v/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customHeight="1" spans="1:27">
      <c r="A1200" s="2"/>
      <c r="B1200" s="15"/>
      <c r="C1200" s="2"/>
      <c r="D1200" s="3"/>
      <c r="E1200" s="16" t="str">
        <f>IFERROR(__xludf.DUMMYFUNCTION("IFERROR(
  TEXTJOIN(CHAR(10),TRUE,FILTER('SUMMARY DATA'!E:E,'SUMMARY DATA'!$A:$A=$A1200,'SUMMARY DATA'!$C:$C=$B1200,'SUMMARY DATA'!$B:$B=""RWS"")),
  IF(
    OR(
      ISNUMBER(SEARCH(""CDM CASH DEPOSIT"",$C1200)),
      ISNUMBER(SEARCH(""CASH DEPOSIT"",$"&amp;"C1200)),
      COUNTIFS('SUMMARY DATA'!$D:$D,$C1200,'SUMMARY DATA'!$B:$B,""RWS"")&lt;&gt;1
    ),
    """",
    IFERROR(TEXTJOIN(CHAR(10),TRUE,FILTER('SUMMARY DATA'!E:E,'SUMMARY DATA'!$D:$D=$C1200,'SUMMARY DATA'!$B:$B=""RWS"")),"""")
  )
)"),"")</f>
        <v/>
      </c>
      <c r="F1200" s="17" t="str">
        <f>IFERROR(__xludf.DUMMYFUNCTION("IFERROR(
  TEXTJOIN(CHAR(10),TRUE,FILTER('SUMMARY DATA'!F:F,'SUMMARY DATA'!$A:$A=$A1200,'SUMMARY DATA'!$C:$C=$B1200,'SUMMARY DATA'!$B:$B=""RWS"")),
  IF(
    OR(
      ISNUMBER(SEARCH(""CDM CASH DEPOSIT"",$C1200)),
      ISNUMBER(SEARCH(""CASH DEPOSIT"",$"&amp;"C1200)),
      COUNTIFS('SUMMARY DATA'!$D:$D,$C1200,'SUMMARY DATA'!$B:$B,""RWS"")&lt;&gt;1
    ),
    """",
    IFERROR(TEXTJOIN(CHAR(10),TRUE,FILTER('SUMMARY DATA'!F:F,'SUMMARY DATA'!$D:$D=$C1200,'SUMMARY DATA'!$B:$B=""RWS"")),"""")
  )
)"),"")</f>
        <v/>
      </c>
      <c r="G1200" s="17" t="str">
        <f>IFERROR(__xludf.DUMMYFUNCTION("IFERROR(
  TEXTJOIN(CHAR(10),TRUE,FILTER('SUMMARY DATA'!G:G,'SUMMARY DATA'!$A:$A=$A1200,'SUMMARY DATA'!$C:$C=$B1200,'SUMMARY DATA'!$B:$B=""RWS"")),
  IF(
    OR(
      ISNUMBER(SEARCH(""CDM CASH DEPOSIT"",$C1200)),
      ISNUMBER(SEARCH(""CASH DEPOSIT"",$"&amp;"C1200)),
      COUNTIFS('SUMMARY DATA'!$D:$D,$C1200,'SUMMARY DATA'!$B:$B,""RWS"")&lt;&gt;1
    ),
    """",
    IFERROR(TEXTJOIN(CHAR(10),TRUE,FILTER('SUMMARY DATA'!G:G,'SUMMARY DATA'!$D:$D=$C1200,'SUMMARY DATA'!$B:$B=""RWS"")),"""")
  )
)"),"")</f>
        <v/>
      </c>
      <c r="H1200" s="18" t="str">
        <f>IFERROR(__xludf.DUMMYFUNCTION("IFERROR(
  TEXTJOIN(CHAR(10),TRUE,FILTER('SUMMARY DATA'!H:H,'SUMMARY DATA'!$A:$A=$A1200,'SUMMARY DATA'!$C:$C=$B1200,'SUMMARY DATA'!$B:$B=""RWS"",'SUMMARY DATA'!$H:$H=$D1200)),
  IF(
    OR(
      ISNUMBER(SEARCH(""CDM CASH DEPOSIT"",$C1200)),
      ISNUMB"&amp;"ER(SEARCH(""CASH DEPOSIT"",$C1200))
    ),
    """",
    IFERROR(TEXTJOIN(CHAR(10),TRUE,FILTER('SUMMARY DATA'!H:H,'SUMMARY DATA'!$D:$D=$C1200,'SUMMARY DATA'!$B:$B=""RWS"",'SUMMARY DATA'!$H:$H=$D1200)),"""")
  )
)"),"")</f>
        <v/>
      </c>
      <c r="I1200" s="18" t="str">
        <f>IFERROR(__xludf.DUMMYFUNCTION("IF(H1200="""","""",
SUM(ARRAYFORMULA(VALUE(SPLIT(H1200,CHAR(10)))))
)"),"")</f>
        <v/>
      </c>
      <c r="J1200" s="17" t="str">
        <f>IFERROR(__xludf.DUMMYFUNCTION("IFERROR(
  TEXTJOIN(CHAR(10),TRUE,FILTER('SUMMARY DATA'!I:I,'SUMMARY DATA'!$A:$A=$A1200,'SUMMARY DATA'!$C:$C=$B1200,'SUMMARY DATA'!$B:$B=""RWS"")),
  IF(
    OR(
      ISNUMBER(SEARCH(""CDM CASH DEPOSIT"",$C1200)),
      ISNUMBER(SEARCH(""CASH DEPOSIT"",$"&amp;"C1200)),
      COUNTIFS('SUMMARY DATA'!$D:$D,$C1200,'SUMMARY DATA'!$B:$B,""RWS"")&lt;&gt;1
    ),
    """",
    IFERROR(TEXTJOIN(CHAR(10),TRUE,FILTER('SUMMARY DATA'!I:I,'SUMMARY DATA'!$D:$D=$C1200,'SUMMARY DATA'!$B:$B=""RWS"")),"""")
  )
)"),"")</f>
        <v/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customHeight="1" spans="1:27">
      <c r="A1201" s="2"/>
      <c r="B1201" s="15"/>
      <c r="C1201" s="2"/>
      <c r="D1201" s="3"/>
      <c r="E1201" s="16" t="str">
        <f>IFERROR(__xludf.DUMMYFUNCTION("IFERROR(
  TEXTJOIN(CHAR(10),TRUE,FILTER('SUMMARY DATA'!E:E,'SUMMARY DATA'!$A:$A=$A1201,'SUMMARY DATA'!$C:$C=$B1201,'SUMMARY DATA'!$B:$B=""RWS"")),
  IF(
    OR(
      ISNUMBER(SEARCH(""CDM CASH DEPOSIT"",$C1201)),
      ISNUMBER(SEARCH(""CASH DEPOSIT"",$"&amp;"C1201)),
      COUNTIFS('SUMMARY DATA'!$D:$D,$C1201,'SUMMARY DATA'!$B:$B,""RWS"")&lt;&gt;1
    ),
    """",
    IFERROR(TEXTJOIN(CHAR(10),TRUE,FILTER('SUMMARY DATA'!E:E,'SUMMARY DATA'!$D:$D=$C1201,'SUMMARY DATA'!$B:$B=""RWS"")),"""")
  )
)"),"")</f>
        <v/>
      </c>
      <c r="F1201" s="17" t="str">
        <f>IFERROR(__xludf.DUMMYFUNCTION("IFERROR(
  TEXTJOIN(CHAR(10),TRUE,FILTER('SUMMARY DATA'!F:F,'SUMMARY DATA'!$A:$A=$A1201,'SUMMARY DATA'!$C:$C=$B1201,'SUMMARY DATA'!$B:$B=""RWS"")),
  IF(
    OR(
      ISNUMBER(SEARCH(""CDM CASH DEPOSIT"",$C1201)),
      ISNUMBER(SEARCH(""CASH DEPOSIT"",$"&amp;"C1201)),
      COUNTIFS('SUMMARY DATA'!$D:$D,$C1201,'SUMMARY DATA'!$B:$B,""RWS"")&lt;&gt;1
    ),
    """",
    IFERROR(TEXTJOIN(CHAR(10),TRUE,FILTER('SUMMARY DATA'!F:F,'SUMMARY DATA'!$D:$D=$C1201,'SUMMARY DATA'!$B:$B=""RWS"")),"""")
  )
)"),"")</f>
        <v/>
      </c>
      <c r="G1201" s="17" t="str">
        <f>IFERROR(__xludf.DUMMYFUNCTION("IFERROR(
  TEXTJOIN(CHAR(10),TRUE,FILTER('SUMMARY DATA'!G:G,'SUMMARY DATA'!$A:$A=$A1201,'SUMMARY DATA'!$C:$C=$B1201,'SUMMARY DATA'!$B:$B=""RWS"")),
  IF(
    OR(
      ISNUMBER(SEARCH(""CDM CASH DEPOSIT"",$C1201)),
      ISNUMBER(SEARCH(""CASH DEPOSIT"",$"&amp;"C1201)),
      COUNTIFS('SUMMARY DATA'!$D:$D,$C1201,'SUMMARY DATA'!$B:$B,""RWS"")&lt;&gt;1
    ),
    """",
    IFERROR(TEXTJOIN(CHAR(10),TRUE,FILTER('SUMMARY DATA'!G:G,'SUMMARY DATA'!$D:$D=$C1201,'SUMMARY DATA'!$B:$B=""RWS"")),"""")
  )
)"),"")</f>
        <v/>
      </c>
      <c r="H1201" s="18" t="str">
        <f>IFERROR(__xludf.DUMMYFUNCTION("IFERROR(
  TEXTJOIN(CHAR(10),TRUE,FILTER('SUMMARY DATA'!H:H,'SUMMARY DATA'!$A:$A=$A1201,'SUMMARY DATA'!$C:$C=$B1201,'SUMMARY DATA'!$B:$B=""RWS"",'SUMMARY DATA'!$H:$H=$D1201)),
  IF(
    OR(
      ISNUMBER(SEARCH(""CDM CASH DEPOSIT"",$C1201)),
      ISNUMB"&amp;"ER(SEARCH(""CASH DEPOSIT"",$C1201))
    ),
    """",
    IFERROR(TEXTJOIN(CHAR(10),TRUE,FILTER('SUMMARY DATA'!H:H,'SUMMARY DATA'!$D:$D=$C1201,'SUMMARY DATA'!$B:$B=""RWS"",'SUMMARY DATA'!$H:$H=$D1201)),"""")
  )
)"),"")</f>
        <v/>
      </c>
      <c r="I1201" s="18" t="str">
        <f>IFERROR(__xludf.DUMMYFUNCTION("IF(H1201="""","""",
SUM(ARRAYFORMULA(VALUE(SPLIT(H1201,CHAR(10)))))
)"),"")</f>
        <v/>
      </c>
      <c r="J1201" s="17" t="str">
        <f>IFERROR(__xludf.DUMMYFUNCTION("IFERROR(
  TEXTJOIN(CHAR(10),TRUE,FILTER('SUMMARY DATA'!I:I,'SUMMARY DATA'!$A:$A=$A1201,'SUMMARY DATA'!$C:$C=$B1201,'SUMMARY DATA'!$B:$B=""RWS"")),
  IF(
    OR(
      ISNUMBER(SEARCH(""CDM CASH DEPOSIT"",$C1201)),
      ISNUMBER(SEARCH(""CASH DEPOSIT"",$"&amp;"C1201)),
      COUNTIFS('SUMMARY DATA'!$D:$D,$C1201,'SUMMARY DATA'!$B:$B,""RWS"")&lt;&gt;1
    ),
    """",
    IFERROR(TEXTJOIN(CHAR(10),TRUE,FILTER('SUMMARY DATA'!I:I,'SUMMARY DATA'!$D:$D=$C1201,'SUMMARY DATA'!$B:$B=""RWS"")),"""")
  )
)"),"")</f>
        <v/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customHeight="1" spans="1:27">
      <c r="A1202" s="2"/>
      <c r="B1202" s="15"/>
      <c r="C1202" s="2"/>
      <c r="D1202" s="3"/>
      <c r="E1202" s="16" t="str">
        <f>IFERROR(__xludf.DUMMYFUNCTION("IFERROR(
  TEXTJOIN(CHAR(10),TRUE,FILTER('SUMMARY DATA'!E:E,'SUMMARY DATA'!$A:$A=$A1202,'SUMMARY DATA'!$C:$C=$B1202,'SUMMARY DATA'!$B:$B=""RWS"")),
  IF(
    OR(
      ISNUMBER(SEARCH(""CDM CASH DEPOSIT"",$C1202)),
      ISNUMBER(SEARCH(""CASH DEPOSIT"",$"&amp;"C1202)),
      COUNTIFS('SUMMARY DATA'!$D:$D,$C1202,'SUMMARY DATA'!$B:$B,""RWS"")&lt;&gt;1
    ),
    """",
    IFERROR(TEXTJOIN(CHAR(10),TRUE,FILTER('SUMMARY DATA'!E:E,'SUMMARY DATA'!$D:$D=$C1202,'SUMMARY DATA'!$B:$B=""RWS"")),"""")
  )
)"),"")</f>
        <v/>
      </c>
      <c r="F1202" s="17" t="str">
        <f>IFERROR(__xludf.DUMMYFUNCTION("IFERROR(
  TEXTJOIN(CHAR(10),TRUE,FILTER('SUMMARY DATA'!F:F,'SUMMARY DATA'!$A:$A=$A1202,'SUMMARY DATA'!$C:$C=$B1202,'SUMMARY DATA'!$B:$B=""RWS"")),
  IF(
    OR(
      ISNUMBER(SEARCH(""CDM CASH DEPOSIT"",$C1202)),
      ISNUMBER(SEARCH(""CASH DEPOSIT"",$"&amp;"C1202)),
      COUNTIFS('SUMMARY DATA'!$D:$D,$C1202,'SUMMARY DATA'!$B:$B,""RWS"")&lt;&gt;1
    ),
    """",
    IFERROR(TEXTJOIN(CHAR(10),TRUE,FILTER('SUMMARY DATA'!F:F,'SUMMARY DATA'!$D:$D=$C1202,'SUMMARY DATA'!$B:$B=""RWS"")),"""")
  )
)"),"")</f>
        <v/>
      </c>
      <c r="G1202" s="17" t="str">
        <f>IFERROR(__xludf.DUMMYFUNCTION("IFERROR(
  TEXTJOIN(CHAR(10),TRUE,FILTER('SUMMARY DATA'!G:G,'SUMMARY DATA'!$A:$A=$A1202,'SUMMARY DATA'!$C:$C=$B1202,'SUMMARY DATA'!$B:$B=""RWS"")),
  IF(
    OR(
      ISNUMBER(SEARCH(""CDM CASH DEPOSIT"",$C1202)),
      ISNUMBER(SEARCH(""CASH DEPOSIT"",$"&amp;"C1202)),
      COUNTIFS('SUMMARY DATA'!$D:$D,$C1202,'SUMMARY DATA'!$B:$B,""RWS"")&lt;&gt;1
    ),
    """",
    IFERROR(TEXTJOIN(CHAR(10),TRUE,FILTER('SUMMARY DATA'!G:G,'SUMMARY DATA'!$D:$D=$C1202,'SUMMARY DATA'!$B:$B=""RWS"")),"""")
  )
)"),"")</f>
        <v/>
      </c>
      <c r="H1202" s="18" t="str">
        <f>IFERROR(__xludf.DUMMYFUNCTION("IFERROR(
  TEXTJOIN(CHAR(10),TRUE,FILTER('SUMMARY DATA'!H:H,'SUMMARY DATA'!$A:$A=$A1202,'SUMMARY DATA'!$C:$C=$B1202,'SUMMARY DATA'!$B:$B=""RWS"",'SUMMARY DATA'!$H:$H=$D1202)),
  IF(
    OR(
      ISNUMBER(SEARCH(""CDM CASH DEPOSIT"",$C1202)),
      ISNUMB"&amp;"ER(SEARCH(""CASH DEPOSIT"",$C1202))
    ),
    """",
    IFERROR(TEXTJOIN(CHAR(10),TRUE,FILTER('SUMMARY DATA'!H:H,'SUMMARY DATA'!$D:$D=$C1202,'SUMMARY DATA'!$B:$B=""RWS"",'SUMMARY DATA'!$H:$H=$D1202)),"""")
  )
)"),"")</f>
        <v/>
      </c>
      <c r="I1202" s="18" t="str">
        <f>IFERROR(__xludf.DUMMYFUNCTION("IF(H1202="""","""",
SUM(ARRAYFORMULA(VALUE(SPLIT(H1202,CHAR(10)))))
)"),"")</f>
        <v/>
      </c>
      <c r="J1202" s="17" t="str">
        <f>IFERROR(__xludf.DUMMYFUNCTION("IFERROR(
  TEXTJOIN(CHAR(10),TRUE,FILTER('SUMMARY DATA'!I:I,'SUMMARY DATA'!$A:$A=$A1202,'SUMMARY DATA'!$C:$C=$B1202,'SUMMARY DATA'!$B:$B=""RWS"")),
  IF(
    OR(
      ISNUMBER(SEARCH(""CDM CASH DEPOSIT"",$C1202)),
      ISNUMBER(SEARCH(""CASH DEPOSIT"",$"&amp;"C1202)),
      COUNTIFS('SUMMARY DATA'!$D:$D,$C1202,'SUMMARY DATA'!$B:$B,""RWS"")&lt;&gt;1
    ),
    """",
    IFERROR(TEXTJOIN(CHAR(10),TRUE,FILTER('SUMMARY DATA'!I:I,'SUMMARY DATA'!$D:$D=$C1202,'SUMMARY DATA'!$B:$B=""RWS"")),"""")
  )
)"),"")</f>
        <v/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customHeight="1" spans="1:27">
      <c r="A1203" s="2"/>
      <c r="B1203" s="15"/>
      <c r="C1203" s="2"/>
      <c r="D1203" s="3"/>
      <c r="E1203" s="16" t="str">
        <f>IFERROR(__xludf.DUMMYFUNCTION("IFERROR(
  TEXTJOIN(CHAR(10),TRUE,FILTER('SUMMARY DATA'!E:E,'SUMMARY DATA'!$A:$A=$A1203,'SUMMARY DATA'!$C:$C=$B1203,'SUMMARY DATA'!$B:$B=""RWS"")),
  IF(
    OR(
      ISNUMBER(SEARCH(""CDM CASH DEPOSIT"",$C1203)),
      ISNUMBER(SEARCH(""CASH DEPOSIT"",$"&amp;"C1203)),
      COUNTIFS('SUMMARY DATA'!$D:$D,$C1203,'SUMMARY DATA'!$B:$B,""RWS"")&lt;&gt;1
    ),
    """",
    IFERROR(TEXTJOIN(CHAR(10),TRUE,FILTER('SUMMARY DATA'!E:E,'SUMMARY DATA'!$D:$D=$C1203,'SUMMARY DATA'!$B:$B=""RWS"")),"""")
  )
)"),"")</f>
        <v/>
      </c>
      <c r="F1203" s="17" t="str">
        <f>IFERROR(__xludf.DUMMYFUNCTION("IFERROR(
  TEXTJOIN(CHAR(10),TRUE,FILTER('SUMMARY DATA'!F:F,'SUMMARY DATA'!$A:$A=$A1203,'SUMMARY DATA'!$C:$C=$B1203,'SUMMARY DATA'!$B:$B=""RWS"")),
  IF(
    OR(
      ISNUMBER(SEARCH(""CDM CASH DEPOSIT"",$C1203)),
      ISNUMBER(SEARCH(""CASH DEPOSIT"",$"&amp;"C1203)),
      COUNTIFS('SUMMARY DATA'!$D:$D,$C1203,'SUMMARY DATA'!$B:$B,""RWS"")&lt;&gt;1
    ),
    """",
    IFERROR(TEXTJOIN(CHAR(10),TRUE,FILTER('SUMMARY DATA'!F:F,'SUMMARY DATA'!$D:$D=$C1203,'SUMMARY DATA'!$B:$B=""RWS"")),"""")
  )
)"),"")</f>
        <v/>
      </c>
      <c r="G1203" s="17" t="str">
        <f>IFERROR(__xludf.DUMMYFUNCTION("IFERROR(
  TEXTJOIN(CHAR(10),TRUE,FILTER('SUMMARY DATA'!G:G,'SUMMARY DATA'!$A:$A=$A1203,'SUMMARY DATA'!$C:$C=$B1203,'SUMMARY DATA'!$B:$B=""RWS"")),
  IF(
    OR(
      ISNUMBER(SEARCH(""CDM CASH DEPOSIT"",$C1203)),
      ISNUMBER(SEARCH(""CASH DEPOSIT"",$"&amp;"C1203)),
      COUNTIFS('SUMMARY DATA'!$D:$D,$C1203,'SUMMARY DATA'!$B:$B,""RWS"")&lt;&gt;1
    ),
    """",
    IFERROR(TEXTJOIN(CHAR(10),TRUE,FILTER('SUMMARY DATA'!G:G,'SUMMARY DATA'!$D:$D=$C1203,'SUMMARY DATA'!$B:$B=""RWS"")),"""")
  )
)"),"")</f>
        <v/>
      </c>
      <c r="H1203" s="18" t="str">
        <f>IFERROR(__xludf.DUMMYFUNCTION("IFERROR(
  TEXTJOIN(CHAR(10),TRUE,FILTER('SUMMARY DATA'!H:H,'SUMMARY DATA'!$A:$A=$A1203,'SUMMARY DATA'!$C:$C=$B1203,'SUMMARY DATA'!$B:$B=""RWS"",'SUMMARY DATA'!$H:$H=$D1203)),
  IF(
    OR(
      ISNUMBER(SEARCH(""CDM CASH DEPOSIT"",$C1203)),
      ISNUMB"&amp;"ER(SEARCH(""CASH DEPOSIT"",$C1203))
    ),
    """",
    IFERROR(TEXTJOIN(CHAR(10),TRUE,FILTER('SUMMARY DATA'!H:H,'SUMMARY DATA'!$D:$D=$C1203,'SUMMARY DATA'!$B:$B=""RWS"",'SUMMARY DATA'!$H:$H=$D1203)),"""")
  )
)"),"")</f>
        <v/>
      </c>
      <c r="I1203" s="18" t="str">
        <f>IFERROR(__xludf.DUMMYFUNCTION("IF(H1203="""","""",
SUM(ARRAYFORMULA(VALUE(SPLIT(H1203,CHAR(10)))))
)"),"")</f>
        <v/>
      </c>
      <c r="J1203" s="17" t="str">
        <f>IFERROR(__xludf.DUMMYFUNCTION("IFERROR(
  TEXTJOIN(CHAR(10),TRUE,FILTER('SUMMARY DATA'!I:I,'SUMMARY DATA'!$A:$A=$A1203,'SUMMARY DATA'!$C:$C=$B1203,'SUMMARY DATA'!$B:$B=""RWS"")),
  IF(
    OR(
      ISNUMBER(SEARCH(""CDM CASH DEPOSIT"",$C1203)),
      ISNUMBER(SEARCH(""CASH DEPOSIT"",$"&amp;"C1203)),
      COUNTIFS('SUMMARY DATA'!$D:$D,$C1203,'SUMMARY DATA'!$B:$B,""RWS"")&lt;&gt;1
    ),
    """",
    IFERROR(TEXTJOIN(CHAR(10),TRUE,FILTER('SUMMARY DATA'!I:I,'SUMMARY DATA'!$D:$D=$C1203,'SUMMARY DATA'!$B:$B=""RWS"")),"""")
  )
)"),"")</f>
        <v/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customHeight="1" spans="1:27">
      <c r="A1204" s="2"/>
      <c r="B1204" s="15"/>
      <c r="C1204" s="2"/>
      <c r="D1204" s="3"/>
      <c r="E1204" s="16" t="str">
        <f>IFERROR(__xludf.DUMMYFUNCTION("IFERROR(
  TEXTJOIN(CHAR(10),TRUE,FILTER('SUMMARY DATA'!E:E,'SUMMARY DATA'!$A:$A=$A1204,'SUMMARY DATA'!$C:$C=$B1204,'SUMMARY DATA'!$B:$B=""RWS"")),
  IF(
    OR(
      ISNUMBER(SEARCH(""CDM CASH DEPOSIT"",$C1204)),
      ISNUMBER(SEARCH(""CASH DEPOSIT"",$"&amp;"C1204)),
      COUNTIFS('SUMMARY DATA'!$D:$D,$C1204,'SUMMARY DATA'!$B:$B,""RWS"")&lt;&gt;1
    ),
    """",
    IFERROR(TEXTJOIN(CHAR(10),TRUE,FILTER('SUMMARY DATA'!E:E,'SUMMARY DATA'!$D:$D=$C1204,'SUMMARY DATA'!$B:$B=""RWS"")),"""")
  )
)"),"")</f>
        <v/>
      </c>
      <c r="F1204" s="17" t="str">
        <f>IFERROR(__xludf.DUMMYFUNCTION("IFERROR(
  TEXTJOIN(CHAR(10),TRUE,FILTER('SUMMARY DATA'!F:F,'SUMMARY DATA'!$A:$A=$A1204,'SUMMARY DATA'!$C:$C=$B1204,'SUMMARY DATA'!$B:$B=""RWS"")),
  IF(
    OR(
      ISNUMBER(SEARCH(""CDM CASH DEPOSIT"",$C1204)),
      ISNUMBER(SEARCH(""CASH DEPOSIT"",$"&amp;"C1204)),
      COUNTIFS('SUMMARY DATA'!$D:$D,$C1204,'SUMMARY DATA'!$B:$B,""RWS"")&lt;&gt;1
    ),
    """",
    IFERROR(TEXTJOIN(CHAR(10),TRUE,FILTER('SUMMARY DATA'!F:F,'SUMMARY DATA'!$D:$D=$C1204,'SUMMARY DATA'!$B:$B=""RWS"")),"""")
  )
)"),"")</f>
        <v/>
      </c>
      <c r="G1204" s="17" t="str">
        <f>IFERROR(__xludf.DUMMYFUNCTION("IFERROR(
  TEXTJOIN(CHAR(10),TRUE,FILTER('SUMMARY DATA'!G:G,'SUMMARY DATA'!$A:$A=$A1204,'SUMMARY DATA'!$C:$C=$B1204,'SUMMARY DATA'!$B:$B=""RWS"")),
  IF(
    OR(
      ISNUMBER(SEARCH(""CDM CASH DEPOSIT"",$C1204)),
      ISNUMBER(SEARCH(""CASH DEPOSIT"",$"&amp;"C1204)),
      COUNTIFS('SUMMARY DATA'!$D:$D,$C1204,'SUMMARY DATA'!$B:$B,""RWS"")&lt;&gt;1
    ),
    """",
    IFERROR(TEXTJOIN(CHAR(10),TRUE,FILTER('SUMMARY DATA'!G:G,'SUMMARY DATA'!$D:$D=$C1204,'SUMMARY DATA'!$B:$B=""RWS"")),"""")
  )
)"),"")</f>
        <v/>
      </c>
      <c r="H1204" s="18" t="str">
        <f>IFERROR(__xludf.DUMMYFUNCTION("IFERROR(
  TEXTJOIN(CHAR(10),TRUE,FILTER('SUMMARY DATA'!H:H,'SUMMARY DATA'!$A:$A=$A1204,'SUMMARY DATA'!$C:$C=$B1204,'SUMMARY DATA'!$B:$B=""RWS"",'SUMMARY DATA'!$H:$H=$D1204)),
  IF(
    OR(
      ISNUMBER(SEARCH(""CDM CASH DEPOSIT"",$C1204)),
      ISNUMB"&amp;"ER(SEARCH(""CASH DEPOSIT"",$C1204))
    ),
    """",
    IFERROR(TEXTJOIN(CHAR(10),TRUE,FILTER('SUMMARY DATA'!H:H,'SUMMARY DATA'!$D:$D=$C1204,'SUMMARY DATA'!$B:$B=""RWS"",'SUMMARY DATA'!$H:$H=$D1204)),"""")
  )
)"),"")</f>
        <v/>
      </c>
      <c r="I1204" s="18" t="str">
        <f>IFERROR(__xludf.DUMMYFUNCTION("IF(H1204="""","""",
SUM(ARRAYFORMULA(VALUE(SPLIT(H1204,CHAR(10)))))
)"),"")</f>
        <v/>
      </c>
      <c r="J1204" s="17" t="str">
        <f>IFERROR(__xludf.DUMMYFUNCTION("IFERROR(
  TEXTJOIN(CHAR(10),TRUE,FILTER('SUMMARY DATA'!I:I,'SUMMARY DATA'!$A:$A=$A1204,'SUMMARY DATA'!$C:$C=$B1204,'SUMMARY DATA'!$B:$B=""RWS"")),
  IF(
    OR(
      ISNUMBER(SEARCH(""CDM CASH DEPOSIT"",$C1204)),
      ISNUMBER(SEARCH(""CASH DEPOSIT"",$"&amp;"C1204)),
      COUNTIFS('SUMMARY DATA'!$D:$D,$C1204,'SUMMARY DATA'!$B:$B,""RWS"")&lt;&gt;1
    ),
    """",
    IFERROR(TEXTJOIN(CHAR(10),TRUE,FILTER('SUMMARY DATA'!I:I,'SUMMARY DATA'!$D:$D=$C1204,'SUMMARY DATA'!$B:$B=""RWS"")),"""")
  )
)"),"")</f>
        <v/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customHeight="1" spans="1:27">
      <c r="A1205" s="2"/>
      <c r="B1205" s="15"/>
      <c r="C1205" s="2"/>
      <c r="D1205" s="3"/>
      <c r="E1205" s="16" t="str">
        <f>IFERROR(__xludf.DUMMYFUNCTION("IFERROR(
  TEXTJOIN(CHAR(10),TRUE,FILTER('SUMMARY DATA'!E:E,'SUMMARY DATA'!$A:$A=$A1205,'SUMMARY DATA'!$C:$C=$B1205,'SUMMARY DATA'!$B:$B=""RWS"")),
  IF(
    OR(
      ISNUMBER(SEARCH(""CDM CASH DEPOSIT"",$C1205)),
      ISNUMBER(SEARCH(""CASH DEPOSIT"",$"&amp;"C1205)),
      COUNTIFS('SUMMARY DATA'!$D:$D,$C1205,'SUMMARY DATA'!$B:$B,""RWS"")&lt;&gt;1
    ),
    """",
    IFERROR(TEXTJOIN(CHAR(10),TRUE,FILTER('SUMMARY DATA'!E:E,'SUMMARY DATA'!$D:$D=$C1205,'SUMMARY DATA'!$B:$B=""RWS"")),"""")
  )
)"),"")</f>
        <v/>
      </c>
      <c r="F1205" s="17" t="str">
        <f>IFERROR(__xludf.DUMMYFUNCTION("IFERROR(
  TEXTJOIN(CHAR(10),TRUE,FILTER('SUMMARY DATA'!F:F,'SUMMARY DATA'!$A:$A=$A1205,'SUMMARY DATA'!$C:$C=$B1205,'SUMMARY DATA'!$B:$B=""RWS"")),
  IF(
    OR(
      ISNUMBER(SEARCH(""CDM CASH DEPOSIT"",$C1205)),
      ISNUMBER(SEARCH(""CASH DEPOSIT"",$"&amp;"C1205)),
      COUNTIFS('SUMMARY DATA'!$D:$D,$C1205,'SUMMARY DATA'!$B:$B,""RWS"")&lt;&gt;1
    ),
    """",
    IFERROR(TEXTJOIN(CHAR(10),TRUE,FILTER('SUMMARY DATA'!F:F,'SUMMARY DATA'!$D:$D=$C1205,'SUMMARY DATA'!$B:$B=""RWS"")),"""")
  )
)"),"")</f>
        <v/>
      </c>
      <c r="G1205" s="17" t="str">
        <f>IFERROR(__xludf.DUMMYFUNCTION("IFERROR(
  TEXTJOIN(CHAR(10),TRUE,FILTER('SUMMARY DATA'!G:G,'SUMMARY DATA'!$A:$A=$A1205,'SUMMARY DATA'!$C:$C=$B1205,'SUMMARY DATA'!$B:$B=""RWS"")),
  IF(
    OR(
      ISNUMBER(SEARCH(""CDM CASH DEPOSIT"",$C1205)),
      ISNUMBER(SEARCH(""CASH DEPOSIT"",$"&amp;"C1205)),
      COUNTIFS('SUMMARY DATA'!$D:$D,$C1205,'SUMMARY DATA'!$B:$B,""RWS"")&lt;&gt;1
    ),
    """",
    IFERROR(TEXTJOIN(CHAR(10),TRUE,FILTER('SUMMARY DATA'!G:G,'SUMMARY DATA'!$D:$D=$C1205,'SUMMARY DATA'!$B:$B=""RWS"")),"""")
  )
)"),"")</f>
        <v/>
      </c>
      <c r="H1205" s="18" t="str">
        <f>IFERROR(__xludf.DUMMYFUNCTION("IFERROR(
  TEXTJOIN(CHAR(10),TRUE,FILTER('SUMMARY DATA'!H:H,'SUMMARY DATA'!$A:$A=$A1205,'SUMMARY DATA'!$C:$C=$B1205,'SUMMARY DATA'!$B:$B=""RWS"",'SUMMARY DATA'!$H:$H=$D1205)),
  IF(
    OR(
      ISNUMBER(SEARCH(""CDM CASH DEPOSIT"",$C1205)),
      ISNUMB"&amp;"ER(SEARCH(""CASH DEPOSIT"",$C1205))
    ),
    """",
    IFERROR(TEXTJOIN(CHAR(10),TRUE,FILTER('SUMMARY DATA'!H:H,'SUMMARY DATA'!$D:$D=$C1205,'SUMMARY DATA'!$B:$B=""RWS"",'SUMMARY DATA'!$H:$H=$D1205)),"""")
  )
)"),"")</f>
        <v/>
      </c>
      <c r="I1205" s="18" t="str">
        <f>IFERROR(__xludf.DUMMYFUNCTION("IF(H1205="""","""",
SUM(ARRAYFORMULA(VALUE(SPLIT(H1205,CHAR(10)))))
)"),"")</f>
        <v/>
      </c>
      <c r="J1205" s="17" t="str">
        <f>IFERROR(__xludf.DUMMYFUNCTION("IFERROR(
  TEXTJOIN(CHAR(10),TRUE,FILTER('SUMMARY DATA'!I:I,'SUMMARY DATA'!$A:$A=$A1205,'SUMMARY DATA'!$C:$C=$B1205,'SUMMARY DATA'!$B:$B=""RWS"")),
  IF(
    OR(
      ISNUMBER(SEARCH(""CDM CASH DEPOSIT"",$C1205)),
      ISNUMBER(SEARCH(""CASH DEPOSIT"",$"&amp;"C1205)),
      COUNTIFS('SUMMARY DATA'!$D:$D,$C1205,'SUMMARY DATA'!$B:$B,""RWS"")&lt;&gt;1
    ),
    """",
    IFERROR(TEXTJOIN(CHAR(10),TRUE,FILTER('SUMMARY DATA'!I:I,'SUMMARY DATA'!$D:$D=$C1205,'SUMMARY DATA'!$B:$B=""RWS"")),"""")
  )
)"),"")</f>
        <v/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customHeight="1" spans="1:27">
      <c r="A1206" s="2"/>
      <c r="B1206" s="15"/>
      <c r="C1206" s="2"/>
      <c r="D1206" s="3"/>
      <c r="E1206" s="16" t="str">
        <f>IFERROR(__xludf.DUMMYFUNCTION("IFERROR(
  TEXTJOIN(CHAR(10),TRUE,FILTER('SUMMARY DATA'!E:E,'SUMMARY DATA'!$A:$A=$A1206,'SUMMARY DATA'!$C:$C=$B1206,'SUMMARY DATA'!$B:$B=""RWS"")),
  IF(
    OR(
      ISNUMBER(SEARCH(""CDM CASH DEPOSIT"",$C1206)),
      ISNUMBER(SEARCH(""CASH DEPOSIT"",$"&amp;"C1206)),
      COUNTIFS('SUMMARY DATA'!$D:$D,$C1206,'SUMMARY DATA'!$B:$B,""RWS"")&lt;&gt;1
    ),
    """",
    IFERROR(TEXTJOIN(CHAR(10),TRUE,FILTER('SUMMARY DATA'!E:E,'SUMMARY DATA'!$D:$D=$C1206,'SUMMARY DATA'!$B:$B=""RWS"")),"""")
  )
)"),"")</f>
        <v/>
      </c>
      <c r="F1206" s="17" t="str">
        <f>IFERROR(__xludf.DUMMYFUNCTION("IFERROR(
  TEXTJOIN(CHAR(10),TRUE,FILTER('SUMMARY DATA'!F:F,'SUMMARY DATA'!$A:$A=$A1206,'SUMMARY DATA'!$C:$C=$B1206,'SUMMARY DATA'!$B:$B=""RWS"")),
  IF(
    OR(
      ISNUMBER(SEARCH(""CDM CASH DEPOSIT"",$C1206)),
      ISNUMBER(SEARCH(""CASH DEPOSIT"",$"&amp;"C1206)),
      COUNTIFS('SUMMARY DATA'!$D:$D,$C1206,'SUMMARY DATA'!$B:$B,""RWS"")&lt;&gt;1
    ),
    """",
    IFERROR(TEXTJOIN(CHAR(10),TRUE,FILTER('SUMMARY DATA'!F:F,'SUMMARY DATA'!$D:$D=$C1206,'SUMMARY DATA'!$B:$B=""RWS"")),"""")
  )
)"),"")</f>
        <v/>
      </c>
      <c r="G1206" s="17" t="str">
        <f>IFERROR(__xludf.DUMMYFUNCTION("IFERROR(
  TEXTJOIN(CHAR(10),TRUE,FILTER('SUMMARY DATA'!G:G,'SUMMARY DATA'!$A:$A=$A1206,'SUMMARY DATA'!$C:$C=$B1206,'SUMMARY DATA'!$B:$B=""RWS"")),
  IF(
    OR(
      ISNUMBER(SEARCH(""CDM CASH DEPOSIT"",$C1206)),
      ISNUMBER(SEARCH(""CASH DEPOSIT"",$"&amp;"C1206)),
      COUNTIFS('SUMMARY DATA'!$D:$D,$C1206,'SUMMARY DATA'!$B:$B,""RWS"")&lt;&gt;1
    ),
    """",
    IFERROR(TEXTJOIN(CHAR(10),TRUE,FILTER('SUMMARY DATA'!G:G,'SUMMARY DATA'!$D:$D=$C1206,'SUMMARY DATA'!$B:$B=""RWS"")),"""")
  )
)"),"")</f>
        <v/>
      </c>
      <c r="H1206" s="18" t="str">
        <f>IFERROR(__xludf.DUMMYFUNCTION("IFERROR(
  TEXTJOIN(CHAR(10),TRUE,FILTER('SUMMARY DATA'!H:H,'SUMMARY DATA'!$A:$A=$A1206,'SUMMARY DATA'!$C:$C=$B1206,'SUMMARY DATA'!$B:$B=""RWS"",'SUMMARY DATA'!$H:$H=$D1206)),
  IF(
    OR(
      ISNUMBER(SEARCH(""CDM CASH DEPOSIT"",$C1206)),
      ISNUMB"&amp;"ER(SEARCH(""CASH DEPOSIT"",$C1206))
    ),
    """",
    IFERROR(TEXTJOIN(CHAR(10),TRUE,FILTER('SUMMARY DATA'!H:H,'SUMMARY DATA'!$D:$D=$C1206,'SUMMARY DATA'!$B:$B=""RWS"",'SUMMARY DATA'!$H:$H=$D1206)),"""")
  )
)"),"")</f>
        <v/>
      </c>
      <c r="I1206" s="18" t="str">
        <f>IFERROR(__xludf.DUMMYFUNCTION("IF(H1206="""","""",
SUM(ARRAYFORMULA(VALUE(SPLIT(H1206,CHAR(10)))))
)"),"")</f>
        <v/>
      </c>
      <c r="J1206" s="17" t="str">
        <f>IFERROR(__xludf.DUMMYFUNCTION("IFERROR(
  TEXTJOIN(CHAR(10),TRUE,FILTER('SUMMARY DATA'!I:I,'SUMMARY DATA'!$A:$A=$A1206,'SUMMARY DATA'!$C:$C=$B1206,'SUMMARY DATA'!$B:$B=""RWS"")),
  IF(
    OR(
      ISNUMBER(SEARCH(""CDM CASH DEPOSIT"",$C1206)),
      ISNUMBER(SEARCH(""CASH DEPOSIT"",$"&amp;"C1206)),
      COUNTIFS('SUMMARY DATA'!$D:$D,$C1206,'SUMMARY DATA'!$B:$B,""RWS"")&lt;&gt;1
    ),
    """",
    IFERROR(TEXTJOIN(CHAR(10),TRUE,FILTER('SUMMARY DATA'!I:I,'SUMMARY DATA'!$D:$D=$C1206,'SUMMARY DATA'!$B:$B=""RWS"")),"""")
  )
)"),"")</f>
        <v/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customHeight="1" spans="1:27">
      <c r="A1207" s="2"/>
      <c r="B1207" s="15"/>
      <c r="C1207" s="2"/>
      <c r="D1207" s="3"/>
      <c r="E1207" s="16" t="str">
        <f>IFERROR(__xludf.DUMMYFUNCTION("IFERROR(
  TEXTJOIN(CHAR(10),TRUE,FILTER('SUMMARY DATA'!E:E,'SUMMARY DATA'!$A:$A=$A1207,'SUMMARY DATA'!$C:$C=$B1207,'SUMMARY DATA'!$B:$B=""RWS"")),
  IF(
    OR(
      ISNUMBER(SEARCH(""CDM CASH DEPOSIT"",$C1207)),
      ISNUMBER(SEARCH(""CASH DEPOSIT"",$"&amp;"C1207)),
      COUNTIFS('SUMMARY DATA'!$D:$D,$C1207,'SUMMARY DATA'!$B:$B,""RWS"")&lt;&gt;1
    ),
    """",
    IFERROR(TEXTJOIN(CHAR(10),TRUE,FILTER('SUMMARY DATA'!E:E,'SUMMARY DATA'!$D:$D=$C1207,'SUMMARY DATA'!$B:$B=""RWS"")),"""")
  )
)"),"")</f>
        <v/>
      </c>
      <c r="F1207" s="17" t="str">
        <f>IFERROR(__xludf.DUMMYFUNCTION("IFERROR(
  TEXTJOIN(CHAR(10),TRUE,FILTER('SUMMARY DATA'!F:F,'SUMMARY DATA'!$A:$A=$A1207,'SUMMARY DATA'!$C:$C=$B1207,'SUMMARY DATA'!$B:$B=""RWS"")),
  IF(
    OR(
      ISNUMBER(SEARCH(""CDM CASH DEPOSIT"",$C1207)),
      ISNUMBER(SEARCH(""CASH DEPOSIT"",$"&amp;"C1207)),
      COUNTIFS('SUMMARY DATA'!$D:$D,$C1207,'SUMMARY DATA'!$B:$B,""RWS"")&lt;&gt;1
    ),
    """",
    IFERROR(TEXTJOIN(CHAR(10),TRUE,FILTER('SUMMARY DATA'!F:F,'SUMMARY DATA'!$D:$D=$C1207,'SUMMARY DATA'!$B:$B=""RWS"")),"""")
  )
)"),"")</f>
        <v/>
      </c>
      <c r="G1207" s="17" t="str">
        <f>IFERROR(__xludf.DUMMYFUNCTION("IFERROR(
  TEXTJOIN(CHAR(10),TRUE,FILTER('SUMMARY DATA'!G:G,'SUMMARY DATA'!$A:$A=$A1207,'SUMMARY DATA'!$C:$C=$B1207,'SUMMARY DATA'!$B:$B=""RWS"")),
  IF(
    OR(
      ISNUMBER(SEARCH(""CDM CASH DEPOSIT"",$C1207)),
      ISNUMBER(SEARCH(""CASH DEPOSIT"",$"&amp;"C1207)),
      COUNTIFS('SUMMARY DATA'!$D:$D,$C1207,'SUMMARY DATA'!$B:$B,""RWS"")&lt;&gt;1
    ),
    """",
    IFERROR(TEXTJOIN(CHAR(10),TRUE,FILTER('SUMMARY DATA'!G:G,'SUMMARY DATA'!$D:$D=$C1207,'SUMMARY DATA'!$B:$B=""RWS"")),"""")
  )
)"),"")</f>
        <v/>
      </c>
      <c r="H1207" s="18" t="str">
        <f>IFERROR(__xludf.DUMMYFUNCTION("IFERROR(
  TEXTJOIN(CHAR(10),TRUE,FILTER('SUMMARY DATA'!H:H,'SUMMARY DATA'!$A:$A=$A1207,'SUMMARY DATA'!$C:$C=$B1207,'SUMMARY DATA'!$B:$B=""RWS"",'SUMMARY DATA'!$H:$H=$D1207)),
  IF(
    OR(
      ISNUMBER(SEARCH(""CDM CASH DEPOSIT"",$C1207)),
      ISNUMB"&amp;"ER(SEARCH(""CASH DEPOSIT"",$C1207))
    ),
    """",
    IFERROR(TEXTJOIN(CHAR(10),TRUE,FILTER('SUMMARY DATA'!H:H,'SUMMARY DATA'!$D:$D=$C1207,'SUMMARY DATA'!$B:$B=""RWS"",'SUMMARY DATA'!$H:$H=$D1207)),"""")
  )
)"),"")</f>
        <v/>
      </c>
      <c r="I1207" s="18" t="str">
        <f>IFERROR(__xludf.DUMMYFUNCTION("IF(H1207="""","""",
SUM(ARRAYFORMULA(VALUE(SPLIT(H1207,CHAR(10)))))
)"),"")</f>
        <v/>
      </c>
      <c r="J1207" s="17" t="str">
        <f>IFERROR(__xludf.DUMMYFUNCTION("IFERROR(
  TEXTJOIN(CHAR(10),TRUE,FILTER('SUMMARY DATA'!I:I,'SUMMARY DATA'!$A:$A=$A1207,'SUMMARY DATA'!$C:$C=$B1207,'SUMMARY DATA'!$B:$B=""RWS"")),
  IF(
    OR(
      ISNUMBER(SEARCH(""CDM CASH DEPOSIT"",$C1207)),
      ISNUMBER(SEARCH(""CASH DEPOSIT"",$"&amp;"C1207)),
      COUNTIFS('SUMMARY DATA'!$D:$D,$C1207,'SUMMARY DATA'!$B:$B,""RWS"")&lt;&gt;1
    ),
    """",
    IFERROR(TEXTJOIN(CHAR(10),TRUE,FILTER('SUMMARY DATA'!I:I,'SUMMARY DATA'!$D:$D=$C1207,'SUMMARY DATA'!$B:$B=""RWS"")),"""")
  )
)"),"")</f>
        <v/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customHeight="1" spans="1:27">
      <c r="A1208" s="2"/>
      <c r="B1208" s="15"/>
      <c r="C1208" s="2"/>
      <c r="D1208" s="3"/>
      <c r="E1208" s="16" t="str">
        <f>IFERROR(__xludf.DUMMYFUNCTION("IFERROR(
  TEXTJOIN(CHAR(10),TRUE,FILTER('SUMMARY DATA'!E:E,'SUMMARY DATA'!$A:$A=$A1208,'SUMMARY DATA'!$C:$C=$B1208,'SUMMARY DATA'!$B:$B=""RWS"")),
  IF(
    OR(
      ISNUMBER(SEARCH(""CDM CASH DEPOSIT"",$C1208)),
      ISNUMBER(SEARCH(""CASH DEPOSIT"",$"&amp;"C1208)),
      COUNTIFS('SUMMARY DATA'!$D:$D,$C1208,'SUMMARY DATA'!$B:$B,""RWS"")&lt;&gt;1
    ),
    """",
    IFERROR(TEXTJOIN(CHAR(10),TRUE,FILTER('SUMMARY DATA'!E:E,'SUMMARY DATA'!$D:$D=$C1208,'SUMMARY DATA'!$B:$B=""RWS"")),"""")
  )
)"),"")</f>
        <v/>
      </c>
      <c r="F1208" s="17" t="str">
        <f>IFERROR(__xludf.DUMMYFUNCTION("IFERROR(
  TEXTJOIN(CHAR(10),TRUE,FILTER('SUMMARY DATA'!F:F,'SUMMARY DATA'!$A:$A=$A1208,'SUMMARY DATA'!$C:$C=$B1208,'SUMMARY DATA'!$B:$B=""RWS"")),
  IF(
    OR(
      ISNUMBER(SEARCH(""CDM CASH DEPOSIT"",$C1208)),
      ISNUMBER(SEARCH(""CASH DEPOSIT"",$"&amp;"C1208)),
      COUNTIFS('SUMMARY DATA'!$D:$D,$C1208,'SUMMARY DATA'!$B:$B,""RWS"")&lt;&gt;1
    ),
    """",
    IFERROR(TEXTJOIN(CHAR(10),TRUE,FILTER('SUMMARY DATA'!F:F,'SUMMARY DATA'!$D:$D=$C1208,'SUMMARY DATA'!$B:$B=""RWS"")),"""")
  )
)"),"")</f>
        <v/>
      </c>
      <c r="G1208" s="17" t="str">
        <f>IFERROR(__xludf.DUMMYFUNCTION("IFERROR(
  TEXTJOIN(CHAR(10),TRUE,FILTER('SUMMARY DATA'!G:G,'SUMMARY DATA'!$A:$A=$A1208,'SUMMARY DATA'!$C:$C=$B1208,'SUMMARY DATA'!$B:$B=""RWS"")),
  IF(
    OR(
      ISNUMBER(SEARCH(""CDM CASH DEPOSIT"",$C1208)),
      ISNUMBER(SEARCH(""CASH DEPOSIT"",$"&amp;"C1208)),
      COUNTIFS('SUMMARY DATA'!$D:$D,$C1208,'SUMMARY DATA'!$B:$B,""RWS"")&lt;&gt;1
    ),
    """",
    IFERROR(TEXTJOIN(CHAR(10),TRUE,FILTER('SUMMARY DATA'!G:G,'SUMMARY DATA'!$D:$D=$C1208,'SUMMARY DATA'!$B:$B=""RWS"")),"""")
  )
)"),"")</f>
        <v/>
      </c>
      <c r="H1208" s="18" t="str">
        <f>IFERROR(__xludf.DUMMYFUNCTION("IFERROR(
  TEXTJOIN(CHAR(10),TRUE,FILTER('SUMMARY DATA'!H:H,'SUMMARY DATA'!$A:$A=$A1208,'SUMMARY DATA'!$C:$C=$B1208,'SUMMARY DATA'!$B:$B=""RWS"",'SUMMARY DATA'!$H:$H=$D1208)),
  IF(
    OR(
      ISNUMBER(SEARCH(""CDM CASH DEPOSIT"",$C1208)),
      ISNUMB"&amp;"ER(SEARCH(""CASH DEPOSIT"",$C1208))
    ),
    """",
    IFERROR(TEXTJOIN(CHAR(10),TRUE,FILTER('SUMMARY DATA'!H:H,'SUMMARY DATA'!$D:$D=$C1208,'SUMMARY DATA'!$B:$B=""RWS"",'SUMMARY DATA'!$H:$H=$D1208)),"""")
  )
)"),"")</f>
        <v/>
      </c>
      <c r="I1208" s="18" t="str">
        <f>IFERROR(__xludf.DUMMYFUNCTION("IF(H1208="""","""",
SUM(ARRAYFORMULA(VALUE(SPLIT(H1208,CHAR(10)))))
)"),"")</f>
        <v/>
      </c>
      <c r="J1208" s="17" t="str">
        <f>IFERROR(__xludf.DUMMYFUNCTION("IFERROR(
  TEXTJOIN(CHAR(10),TRUE,FILTER('SUMMARY DATA'!I:I,'SUMMARY DATA'!$A:$A=$A1208,'SUMMARY DATA'!$C:$C=$B1208,'SUMMARY DATA'!$B:$B=""RWS"")),
  IF(
    OR(
      ISNUMBER(SEARCH(""CDM CASH DEPOSIT"",$C1208)),
      ISNUMBER(SEARCH(""CASH DEPOSIT"",$"&amp;"C1208)),
      COUNTIFS('SUMMARY DATA'!$D:$D,$C1208,'SUMMARY DATA'!$B:$B,""RWS"")&lt;&gt;1
    ),
    """",
    IFERROR(TEXTJOIN(CHAR(10),TRUE,FILTER('SUMMARY DATA'!I:I,'SUMMARY DATA'!$D:$D=$C1208,'SUMMARY DATA'!$B:$B=""RWS"")),"""")
  )
)"),"")</f>
        <v/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customHeight="1" spans="1:27">
      <c r="A1209" s="2"/>
      <c r="B1209" s="15"/>
      <c r="C1209" s="2"/>
      <c r="D1209" s="3"/>
      <c r="E1209" s="16" t="str">
        <f>IFERROR(__xludf.DUMMYFUNCTION("IFERROR(
  TEXTJOIN(CHAR(10),TRUE,FILTER('SUMMARY DATA'!E:E,'SUMMARY DATA'!$A:$A=$A1209,'SUMMARY DATA'!$C:$C=$B1209,'SUMMARY DATA'!$B:$B=""RWS"")),
  IF(
    OR(
      ISNUMBER(SEARCH(""CDM CASH DEPOSIT"",$C1209)),
      ISNUMBER(SEARCH(""CASH DEPOSIT"",$"&amp;"C1209)),
      COUNTIFS('SUMMARY DATA'!$D:$D,$C1209,'SUMMARY DATA'!$B:$B,""RWS"")&lt;&gt;1
    ),
    """",
    IFERROR(TEXTJOIN(CHAR(10),TRUE,FILTER('SUMMARY DATA'!E:E,'SUMMARY DATA'!$D:$D=$C1209,'SUMMARY DATA'!$B:$B=""RWS"")),"""")
  )
)"),"")</f>
        <v/>
      </c>
      <c r="F1209" s="17" t="str">
        <f>IFERROR(__xludf.DUMMYFUNCTION("IFERROR(
  TEXTJOIN(CHAR(10),TRUE,FILTER('SUMMARY DATA'!F:F,'SUMMARY DATA'!$A:$A=$A1209,'SUMMARY DATA'!$C:$C=$B1209,'SUMMARY DATA'!$B:$B=""RWS"")),
  IF(
    OR(
      ISNUMBER(SEARCH(""CDM CASH DEPOSIT"",$C1209)),
      ISNUMBER(SEARCH(""CASH DEPOSIT"",$"&amp;"C1209)),
      COUNTIFS('SUMMARY DATA'!$D:$D,$C1209,'SUMMARY DATA'!$B:$B,""RWS"")&lt;&gt;1
    ),
    """",
    IFERROR(TEXTJOIN(CHAR(10),TRUE,FILTER('SUMMARY DATA'!F:F,'SUMMARY DATA'!$D:$D=$C1209,'SUMMARY DATA'!$B:$B=""RWS"")),"""")
  )
)"),"")</f>
        <v/>
      </c>
      <c r="G1209" s="17" t="str">
        <f>IFERROR(__xludf.DUMMYFUNCTION("IFERROR(
  TEXTJOIN(CHAR(10),TRUE,FILTER('SUMMARY DATA'!G:G,'SUMMARY DATA'!$A:$A=$A1209,'SUMMARY DATA'!$C:$C=$B1209,'SUMMARY DATA'!$B:$B=""RWS"")),
  IF(
    OR(
      ISNUMBER(SEARCH(""CDM CASH DEPOSIT"",$C1209)),
      ISNUMBER(SEARCH(""CASH DEPOSIT"",$"&amp;"C1209)),
      COUNTIFS('SUMMARY DATA'!$D:$D,$C1209,'SUMMARY DATA'!$B:$B,""RWS"")&lt;&gt;1
    ),
    """",
    IFERROR(TEXTJOIN(CHAR(10),TRUE,FILTER('SUMMARY DATA'!G:G,'SUMMARY DATA'!$D:$D=$C1209,'SUMMARY DATA'!$B:$B=""RWS"")),"""")
  )
)"),"")</f>
        <v/>
      </c>
      <c r="H1209" s="18" t="str">
        <f>IFERROR(__xludf.DUMMYFUNCTION("IFERROR(
  TEXTJOIN(CHAR(10),TRUE,FILTER('SUMMARY DATA'!H:H,'SUMMARY DATA'!$A:$A=$A1209,'SUMMARY DATA'!$C:$C=$B1209,'SUMMARY DATA'!$B:$B=""RWS"",'SUMMARY DATA'!$H:$H=$D1209)),
  IF(
    OR(
      ISNUMBER(SEARCH(""CDM CASH DEPOSIT"",$C1209)),
      ISNUMB"&amp;"ER(SEARCH(""CASH DEPOSIT"",$C1209))
    ),
    """",
    IFERROR(TEXTJOIN(CHAR(10),TRUE,FILTER('SUMMARY DATA'!H:H,'SUMMARY DATA'!$D:$D=$C1209,'SUMMARY DATA'!$B:$B=""RWS"",'SUMMARY DATA'!$H:$H=$D1209)),"""")
  )
)"),"")</f>
        <v/>
      </c>
      <c r="I1209" s="18" t="str">
        <f>IFERROR(__xludf.DUMMYFUNCTION("IF(H1209="""","""",
SUM(ARRAYFORMULA(VALUE(SPLIT(H1209,CHAR(10)))))
)"),"")</f>
        <v/>
      </c>
      <c r="J1209" s="17" t="str">
        <f>IFERROR(__xludf.DUMMYFUNCTION("IFERROR(
  TEXTJOIN(CHAR(10),TRUE,FILTER('SUMMARY DATA'!I:I,'SUMMARY DATA'!$A:$A=$A1209,'SUMMARY DATA'!$C:$C=$B1209,'SUMMARY DATA'!$B:$B=""RWS"")),
  IF(
    OR(
      ISNUMBER(SEARCH(""CDM CASH DEPOSIT"",$C1209)),
      ISNUMBER(SEARCH(""CASH DEPOSIT"",$"&amp;"C1209)),
      COUNTIFS('SUMMARY DATA'!$D:$D,$C1209,'SUMMARY DATA'!$B:$B,""RWS"")&lt;&gt;1
    ),
    """",
    IFERROR(TEXTJOIN(CHAR(10),TRUE,FILTER('SUMMARY DATA'!I:I,'SUMMARY DATA'!$D:$D=$C1209,'SUMMARY DATA'!$B:$B=""RWS"")),"""")
  )
)"),"")</f>
        <v/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customHeight="1" spans="1:27">
      <c r="A1210" s="2"/>
      <c r="B1210" s="15"/>
      <c r="C1210" s="2"/>
      <c r="D1210" s="3"/>
      <c r="E1210" s="16" t="str">
        <f>IFERROR(__xludf.DUMMYFUNCTION("IFERROR(
  TEXTJOIN(CHAR(10),TRUE,FILTER('SUMMARY DATA'!E:E,'SUMMARY DATA'!$A:$A=$A1210,'SUMMARY DATA'!$C:$C=$B1210,'SUMMARY DATA'!$B:$B=""RWS"")),
  IF(
    OR(
      ISNUMBER(SEARCH(""CDM CASH DEPOSIT"",$C1210)),
      ISNUMBER(SEARCH(""CASH DEPOSIT"",$"&amp;"C1210)),
      COUNTIFS('SUMMARY DATA'!$D:$D,$C1210,'SUMMARY DATA'!$B:$B,""RWS"")&lt;&gt;1
    ),
    """",
    IFERROR(TEXTJOIN(CHAR(10),TRUE,FILTER('SUMMARY DATA'!E:E,'SUMMARY DATA'!$D:$D=$C1210,'SUMMARY DATA'!$B:$B=""RWS"")),"""")
  )
)"),"")</f>
        <v/>
      </c>
      <c r="F1210" s="17" t="str">
        <f>IFERROR(__xludf.DUMMYFUNCTION("IFERROR(
  TEXTJOIN(CHAR(10),TRUE,FILTER('SUMMARY DATA'!F:F,'SUMMARY DATA'!$A:$A=$A1210,'SUMMARY DATA'!$C:$C=$B1210,'SUMMARY DATA'!$B:$B=""RWS"")),
  IF(
    OR(
      ISNUMBER(SEARCH(""CDM CASH DEPOSIT"",$C1210)),
      ISNUMBER(SEARCH(""CASH DEPOSIT"",$"&amp;"C1210)),
      COUNTIFS('SUMMARY DATA'!$D:$D,$C1210,'SUMMARY DATA'!$B:$B,""RWS"")&lt;&gt;1
    ),
    """",
    IFERROR(TEXTJOIN(CHAR(10),TRUE,FILTER('SUMMARY DATA'!F:F,'SUMMARY DATA'!$D:$D=$C1210,'SUMMARY DATA'!$B:$B=""RWS"")),"""")
  )
)"),"")</f>
        <v/>
      </c>
      <c r="G1210" s="17" t="str">
        <f>IFERROR(__xludf.DUMMYFUNCTION("IFERROR(
  TEXTJOIN(CHAR(10),TRUE,FILTER('SUMMARY DATA'!G:G,'SUMMARY DATA'!$A:$A=$A1210,'SUMMARY DATA'!$C:$C=$B1210,'SUMMARY DATA'!$B:$B=""RWS"")),
  IF(
    OR(
      ISNUMBER(SEARCH(""CDM CASH DEPOSIT"",$C1210)),
      ISNUMBER(SEARCH(""CASH DEPOSIT"",$"&amp;"C1210)),
      COUNTIFS('SUMMARY DATA'!$D:$D,$C1210,'SUMMARY DATA'!$B:$B,""RWS"")&lt;&gt;1
    ),
    """",
    IFERROR(TEXTJOIN(CHAR(10),TRUE,FILTER('SUMMARY DATA'!G:G,'SUMMARY DATA'!$D:$D=$C1210,'SUMMARY DATA'!$B:$B=""RWS"")),"""")
  )
)"),"")</f>
        <v/>
      </c>
      <c r="H1210" s="18" t="str">
        <f>IFERROR(__xludf.DUMMYFUNCTION("IFERROR(
  TEXTJOIN(CHAR(10),TRUE,FILTER('SUMMARY DATA'!H:H,'SUMMARY DATA'!$A:$A=$A1210,'SUMMARY DATA'!$C:$C=$B1210,'SUMMARY DATA'!$B:$B=""RWS"",'SUMMARY DATA'!$H:$H=$D1210)),
  IF(
    OR(
      ISNUMBER(SEARCH(""CDM CASH DEPOSIT"",$C1210)),
      ISNUMB"&amp;"ER(SEARCH(""CASH DEPOSIT"",$C1210))
    ),
    """",
    IFERROR(TEXTJOIN(CHAR(10),TRUE,FILTER('SUMMARY DATA'!H:H,'SUMMARY DATA'!$D:$D=$C1210,'SUMMARY DATA'!$B:$B=""RWS"",'SUMMARY DATA'!$H:$H=$D1210)),"""")
  )
)"),"")</f>
        <v/>
      </c>
      <c r="I1210" s="18" t="str">
        <f>IFERROR(__xludf.DUMMYFUNCTION("IF(H1210="""","""",
SUM(ARRAYFORMULA(VALUE(SPLIT(H1210,CHAR(10)))))
)"),"")</f>
        <v/>
      </c>
      <c r="J1210" s="17" t="str">
        <f>IFERROR(__xludf.DUMMYFUNCTION("IFERROR(
  TEXTJOIN(CHAR(10),TRUE,FILTER('SUMMARY DATA'!I:I,'SUMMARY DATA'!$A:$A=$A1210,'SUMMARY DATA'!$C:$C=$B1210,'SUMMARY DATA'!$B:$B=""RWS"")),
  IF(
    OR(
      ISNUMBER(SEARCH(""CDM CASH DEPOSIT"",$C1210)),
      ISNUMBER(SEARCH(""CASH DEPOSIT"",$"&amp;"C1210)),
      COUNTIFS('SUMMARY DATA'!$D:$D,$C1210,'SUMMARY DATA'!$B:$B,""RWS"")&lt;&gt;1
    ),
    """",
    IFERROR(TEXTJOIN(CHAR(10),TRUE,FILTER('SUMMARY DATA'!I:I,'SUMMARY DATA'!$D:$D=$C1210,'SUMMARY DATA'!$B:$B=""RWS"")),"""")
  )
)"),"")</f>
        <v/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 customHeight="1" spans="1:27">
      <c r="A1211" s="2"/>
      <c r="B1211" s="15"/>
      <c r="C1211" s="2"/>
      <c r="D1211" s="3"/>
      <c r="E1211" s="16" t="str">
        <f>IFERROR(__xludf.DUMMYFUNCTION("IFERROR(
  TEXTJOIN(CHAR(10),TRUE,FILTER('SUMMARY DATA'!E:E,'SUMMARY DATA'!$A:$A=$A1211,'SUMMARY DATA'!$C:$C=$B1211,'SUMMARY DATA'!$B:$B=""RWS"")),
  IF(
    OR(
      ISNUMBER(SEARCH(""CDM CASH DEPOSIT"",$C1211)),
      ISNUMBER(SEARCH(""CASH DEPOSIT"",$"&amp;"C1211)),
      COUNTIFS('SUMMARY DATA'!$D:$D,$C1211,'SUMMARY DATA'!$B:$B,""RWS"")&lt;&gt;1
    ),
    """",
    IFERROR(TEXTJOIN(CHAR(10),TRUE,FILTER('SUMMARY DATA'!E:E,'SUMMARY DATA'!$D:$D=$C1211,'SUMMARY DATA'!$B:$B=""RWS"")),"""")
  )
)"),"")</f>
        <v/>
      </c>
      <c r="F1211" s="17" t="str">
        <f>IFERROR(__xludf.DUMMYFUNCTION("IFERROR(
  TEXTJOIN(CHAR(10),TRUE,FILTER('SUMMARY DATA'!F:F,'SUMMARY DATA'!$A:$A=$A1211,'SUMMARY DATA'!$C:$C=$B1211,'SUMMARY DATA'!$B:$B=""RWS"")),
  IF(
    OR(
      ISNUMBER(SEARCH(""CDM CASH DEPOSIT"",$C1211)),
      ISNUMBER(SEARCH(""CASH DEPOSIT"",$"&amp;"C1211)),
      COUNTIFS('SUMMARY DATA'!$D:$D,$C1211,'SUMMARY DATA'!$B:$B,""RWS"")&lt;&gt;1
    ),
    """",
    IFERROR(TEXTJOIN(CHAR(10),TRUE,FILTER('SUMMARY DATA'!F:F,'SUMMARY DATA'!$D:$D=$C1211,'SUMMARY DATA'!$B:$B=""RWS"")),"""")
  )
)"),"")</f>
        <v/>
      </c>
      <c r="G1211" s="17" t="str">
        <f>IFERROR(__xludf.DUMMYFUNCTION("IFERROR(
  TEXTJOIN(CHAR(10),TRUE,FILTER('SUMMARY DATA'!G:G,'SUMMARY DATA'!$A:$A=$A1211,'SUMMARY DATA'!$C:$C=$B1211,'SUMMARY DATA'!$B:$B=""RWS"")),
  IF(
    OR(
      ISNUMBER(SEARCH(""CDM CASH DEPOSIT"",$C1211)),
      ISNUMBER(SEARCH(""CASH DEPOSIT"",$"&amp;"C1211)),
      COUNTIFS('SUMMARY DATA'!$D:$D,$C1211,'SUMMARY DATA'!$B:$B,""RWS"")&lt;&gt;1
    ),
    """",
    IFERROR(TEXTJOIN(CHAR(10),TRUE,FILTER('SUMMARY DATA'!G:G,'SUMMARY DATA'!$D:$D=$C1211,'SUMMARY DATA'!$B:$B=""RWS"")),"""")
  )
)"),"")</f>
        <v/>
      </c>
      <c r="H1211" s="18" t="str">
        <f>IFERROR(__xludf.DUMMYFUNCTION("IFERROR(
  TEXTJOIN(CHAR(10),TRUE,FILTER('SUMMARY DATA'!H:H,'SUMMARY DATA'!$A:$A=$A1211,'SUMMARY DATA'!$C:$C=$B1211,'SUMMARY DATA'!$B:$B=""RWS"",'SUMMARY DATA'!$H:$H=$D1211)),
  IF(
    OR(
      ISNUMBER(SEARCH(""CDM CASH DEPOSIT"",$C1211)),
      ISNUMB"&amp;"ER(SEARCH(""CASH DEPOSIT"",$C1211))
    ),
    """",
    IFERROR(TEXTJOIN(CHAR(10),TRUE,FILTER('SUMMARY DATA'!H:H,'SUMMARY DATA'!$D:$D=$C1211,'SUMMARY DATA'!$B:$B=""RWS"",'SUMMARY DATA'!$H:$H=$D1211)),"""")
  )
)"),"")</f>
        <v/>
      </c>
      <c r="I1211" s="18" t="str">
        <f>IFERROR(__xludf.DUMMYFUNCTION("IF(H1211="""","""",
SUM(ARRAYFORMULA(VALUE(SPLIT(H1211,CHAR(10)))))
)"),"")</f>
        <v/>
      </c>
      <c r="J1211" s="17" t="str">
        <f>IFERROR(__xludf.DUMMYFUNCTION("IFERROR(
  TEXTJOIN(CHAR(10),TRUE,FILTER('SUMMARY DATA'!I:I,'SUMMARY DATA'!$A:$A=$A1211,'SUMMARY DATA'!$C:$C=$B1211,'SUMMARY DATA'!$B:$B=""RWS"")),
  IF(
    OR(
      ISNUMBER(SEARCH(""CDM CASH DEPOSIT"",$C1211)),
      ISNUMBER(SEARCH(""CASH DEPOSIT"",$"&amp;"C1211)),
      COUNTIFS('SUMMARY DATA'!$D:$D,$C1211,'SUMMARY DATA'!$B:$B,""RWS"")&lt;&gt;1
    ),
    """",
    IFERROR(TEXTJOIN(CHAR(10),TRUE,FILTER('SUMMARY DATA'!I:I,'SUMMARY DATA'!$D:$D=$C1211,'SUMMARY DATA'!$B:$B=""RWS"")),"""")
  )
)"),"")</f>
        <v/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customHeight="1" spans="1:27">
      <c r="A1212" s="2"/>
      <c r="B1212" s="15"/>
      <c r="C1212" s="2"/>
      <c r="D1212" s="3"/>
      <c r="E1212" s="16" t="str">
        <f>IFERROR(__xludf.DUMMYFUNCTION("IFERROR(
  TEXTJOIN(CHAR(10),TRUE,FILTER('SUMMARY DATA'!E:E,'SUMMARY DATA'!$A:$A=$A1212,'SUMMARY DATA'!$C:$C=$B1212,'SUMMARY DATA'!$B:$B=""RWS"")),
  IF(
    OR(
      ISNUMBER(SEARCH(""CDM CASH DEPOSIT"",$C1212)),
      ISNUMBER(SEARCH(""CASH DEPOSIT"",$"&amp;"C1212)),
      COUNTIFS('SUMMARY DATA'!$D:$D,$C1212,'SUMMARY DATA'!$B:$B,""RWS"")&lt;&gt;1
    ),
    """",
    IFERROR(TEXTJOIN(CHAR(10),TRUE,FILTER('SUMMARY DATA'!E:E,'SUMMARY DATA'!$D:$D=$C1212,'SUMMARY DATA'!$B:$B=""RWS"")),"""")
  )
)"),"")</f>
        <v/>
      </c>
      <c r="F1212" s="17" t="str">
        <f>IFERROR(__xludf.DUMMYFUNCTION("IFERROR(
  TEXTJOIN(CHAR(10),TRUE,FILTER('SUMMARY DATA'!F:F,'SUMMARY DATA'!$A:$A=$A1212,'SUMMARY DATA'!$C:$C=$B1212,'SUMMARY DATA'!$B:$B=""RWS"")),
  IF(
    OR(
      ISNUMBER(SEARCH(""CDM CASH DEPOSIT"",$C1212)),
      ISNUMBER(SEARCH(""CASH DEPOSIT"",$"&amp;"C1212)),
      COUNTIFS('SUMMARY DATA'!$D:$D,$C1212,'SUMMARY DATA'!$B:$B,""RWS"")&lt;&gt;1
    ),
    """",
    IFERROR(TEXTJOIN(CHAR(10),TRUE,FILTER('SUMMARY DATA'!F:F,'SUMMARY DATA'!$D:$D=$C1212,'SUMMARY DATA'!$B:$B=""RWS"")),"""")
  )
)"),"")</f>
        <v/>
      </c>
      <c r="G1212" s="17" t="str">
        <f>IFERROR(__xludf.DUMMYFUNCTION("IFERROR(
  TEXTJOIN(CHAR(10),TRUE,FILTER('SUMMARY DATA'!G:G,'SUMMARY DATA'!$A:$A=$A1212,'SUMMARY DATA'!$C:$C=$B1212,'SUMMARY DATA'!$B:$B=""RWS"")),
  IF(
    OR(
      ISNUMBER(SEARCH(""CDM CASH DEPOSIT"",$C1212)),
      ISNUMBER(SEARCH(""CASH DEPOSIT"",$"&amp;"C1212)),
      COUNTIFS('SUMMARY DATA'!$D:$D,$C1212,'SUMMARY DATA'!$B:$B,""RWS"")&lt;&gt;1
    ),
    """",
    IFERROR(TEXTJOIN(CHAR(10),TRUE,FILTER('SUMMARY DATA'!G:G,'SUMMARY DATA'!$D:$D=$C1212,'SUMMARY DATA'!$B:$B=""RWS"")),"""")
  )
)"),"")</f>
        <v/>
      </c>
      <c r="H1212" s="18" t="str">
        <f>IFERROR(__xludf.DUMMYFUNCTION("IFERROR(
  TEXTJOIN(CHAR(10),TRUE,FILTER('SUMMARY DATA'!H:H,'SUMMARY DATA'!$A:$A=$A1212,'SUMMARY DATA'!$C:$C=$B1212,'SUMMARY DATA'!$B:$B=""RWS"",'SUMMARY DATA'!$H:$H=$D1212)),
  IF(
    OR(
      ISNUMBER(SEARCH(""CDM CASH DEPOSIT"",$C1212)),
      ISNUMB"&amp;"ER(SEARCH(""CASH DEPOSIT"",$C1212))
    ),
    """",
    IFERROR(TEXTJOIN(CHAR(10),TRUE,FILTER('SUMMARY DATA'!H:H,'SUMMARY DATA'!$D:$D=$C1212,'SUMMARY DATA'!$B:$B=""RWS"",'SUMMARY DATA'!$H:$H=$D1212)),"""")
  )
)"),"")</f>
        <v/>
      </c>
      <c r="I1212" s="18" t="str">
        <f>IFERROR(__xludf.DUMMYFUNCTION("IF(H1212="""","""",
SUM(ARRAYFORMULA(VALUE(SPLIT(H1212,CHAR(10)))))
)"),"")</f>
        <v/>
      </c>
      <c r="J1212" s="17" t="str">
        <f>IFERROR(__xludf.DUMMYFUNCTION("IFERROR(
  TEXTJOIN(CHAR(10),TRUE,FILTER('SUMMARY DATA'!I:I,'SUMMARY DATA'!$A:$A=$A1212,'SUMMARY DATA'!$C:$C=$B1212,'SUMMARY DATA'!$B:$B=""RWS"")),
  IF(
    OR(
      ISNUMBER(SEARCH(""CDM CASH DEPOSIT"",$C1212)),
      ISNUMBER(SEARCH(""CASH DEPOSIT"",$"&amp;"C1212)),
      COUNTIFS('SUMMARY DATA'!$D:$D,$C1212,'SUMMARY DATA'!$B:$B,""RWS"")&lt;&gt;1
    ),
    """",
    IFERROR(TEXTJOIN(CHAR(10),TRUE,FILTER('SUMMARY DATA'!I:I,'SUMMARY DATA'!$D:$D=$C1212,'SUMMARY DATA'!$B:$B=""RWS"")),"""")
  )
)"),"")</f>
        <v/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customHeight="1" spans="1:27">
      <c r="A1213" s="2"/>
      <c r="B1213" s="15"/>
      <c r="C1213" s="2"/>
      <c r="D1213" s="3"/>
      <c r="E1213" s="16" t="str">
        <f>IFERROR(__xludf.DUMMYFUNCTION("IFERROR(
  TEXTJOIN(CHAR(10),TRUE,FILTER('SUMMARY DATA'!E:E,'SUMMARY DATA'!$A:$A=$A1213,'SUMMARY DATA'!$C:$C=$B1213,'SUMMARY DATA'!$B:$B=""RWS"")),
  IF(
    OR(
      ISNUMBER(SEARCH(""CDM CASH DEPOSIT"",$C1213)),
      ISNUMBER(SEARCH(""CASH DEPOSIT"",$"&amp;"C1213)),
      COUNTIFS('SUMMARY DATA'!$D:$D,$C1213,'SUMMARY DATA'!$B:$B,""RWS"")&lt;&gt;1
    ),
    """",
    IFERROR(TEXTJOIN(CHAR(10),TRUE,FILTER('SUMMARY DATA'!E:E,'SUMMARY DATA'!$D:$D=$C1213,'SUMMARY DATA'!$B:$B=""RWS"")),"""")
  )
)"),"")</f>
        <v/>
      </c>
      <c r="F1213" s="17" t="str">
        <f>IFERROR(__xludf.DUMMYFUNCTION("IFERROR(
  TEXTJOIN(CHAR(10),TRUE,FILTER('SUMMARY DATA'!F:F,'SUMMARY DATA'!$A:$A=$A1213,'SUMMARY DATA'!$C:$C=$B1213,'SUMMARY DATA'!$B:$B=""RWS"")),
  IF(
    OR(
      ISNUMBER(SEARCH(""CDM CASH DEPOSIT"",$C1213)),
      ISNUMBER(SEARCH(""CASH DEPOSIT"",$"&amp;"C1213)),
      COUNTIFS('SUMMARY DATA'!$D:$D,$C1213,'SUMMARY DATA'!$B:$B,""RWS"")&lt;&gt;1
    ),
    """",
    IFERROR(TEXTJOIN(CHAR(10),TRUE,FILTER('SUMMARY DATA'!F:F,'SUMMARY DATA'!$D:$D=$C1213,'SUMMARY DATA'!$B:$B=""RWS"")),"""")
  )
)"),"")</f>
        <v/>
      </c>
      <c r="G1213" s="17" t="str">
        <f>IFERROR(__xludf.DUMMYFUNCTION("IFERROR(
  TEXTJOIN(CHAR(10),TRUE,FILTER('SUMMARY DATA'!G:G,'SUMMARY DATA'!$A:$A=$A1213,'SUMMARY DATA'!$C:$C=$B1213,'SUMMARY DATA'!$B:$B=""RWS"")),
  IF(
    OR(
      ISNUMBER(SEARCH(""CDM CASH DEPOSIT"",$C1213)),
      ISNUMBER(SEARCH(""CASH DEPOSIT"",$"&amp;"C1213)),
      COUNTIFS('SUMMARY DATA'!$D:$D,$C1213,'SUMMARY DATA'!$B:$B,""RWS"")&lt;&gt;1
    ),
    """",
    IFERROR(TEXTJOIN(CHAR(10),TRUE,FILTER('SUMMARY DATA'!G:G,'SUMMARY DATA'!$D:$D=$C1213,'SUMMARY DATA'!$B:$B=""RWS"")),"""")
  )
)"),"")</f>
        <v/>
      </c>
      <c r="H1213" s="18" t="str">
        <f>IFERROR(__xludf.DUMMYFUNCTION("IFERROR(
  TEXTJOIN(CHAR(10),TRUE,FILTER('SUMMARY DATA'!H:H,'SUMMARY DATA'!$A:$A=$A1213,'SUMMARY DATA'!$C:$C=$B1213,'SUMMARY DATA'!$B:$B=""RWS"",'SUMMARY DATA'!$H:$H=$D1213)),
  IF(
    OR(
      ISNUMBER(SEARCH(""CDM CASH DEPOSIT"",$C1213)),
      ISNUMB"&amp;"ER(SEARCH(""CASH DEPOSIT"",$C1213))
    ),
    """",
    IFERROR(TEXTJOIN(CHAR(10),TRUE,FILTER('SUMMARY DATA'!H:H,'SUMMARY DATA'!$D:$D=$C1213,'SUMMARY DATA'!$B:$B=""RWS"",'SUMMARY DATA'!$H:$H=$D1213)),"""")
  )
)"),"")</f>
        <v/>
      </c>
      <c r="I1213" s="18" t="str">
        <f>IFERROR(__xludf.DUMMYFUNCTION("IF(H1213="""","""",
SUM(ARRAYFORMULA(VALUE(SPLIT(H1213,CHAR(10)))))
)"),"")</f>
        <v/>
      </c>
      <c r="J1213" s="17" t="str">
        <f>IFERROR(__xludf.DUMMYFUNCTION("IFERROR(
  TEXTJOIN(CHAR(10),TRUE,FILTER('SUMMARY DATA'!I:I,'SUMMARY DATA'!$A:$A=$A1213,'SUMMARY DATA'!$C:$C=$B1213,'SUMMARY DATA'!$B:$B=""RWS"")),
  IF(
    OR(
      ISNUMBER(SEARCH(""CDM CASH DEPOSIT"",$C1213)),
      ISNUMBER(SEARCH(""CASH DEPOSIT"",$"&amp;"C1213)),
      COUNTIFS('SUMMARY DATA'!$D:$D,$C1213,'SUMMARY DATA'!$B:$B,""RWS"")&lt;&gt;1
    ),
    """",
    IFERROR(TEXTJOIN(CHAR(10),TRUE,FILTER('SUMMARY DATA'!I:I,'SUMMARY DATA'!$D:$D=$C1213,'SUMMARY DATA'!$B:$B=""RWS"")),"""")
  )
)"),"")</f>
        <v/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customHeight="1" spans="1:27">
      <c r="A1214" s="2"/>
      <c r="B1214" s="15"/>
      <c r="C1214" s="2"/>
      <c r="D1214" s="3"/>
      <c r="E1214" s="16" t="str">
        <f>IFERROR(__xludf.DUMMYFUNCTION("IFERROR(
  TEXTJOIN(CHAR(10),TRUE,FILTER('SUMMARY DATA'!E:E,'SUMMARY DATA'!$A:$A=$A1214,'SUMMARY DATA'!$C:$C=$B1214,'SUMMARY DATA'!$B:$B=""RWS"")),
  IF(
    OR(
      ISNUMBER(SEARCH(""CDM CASH DEPOSIT"",$C1214)),
      ISNUMBER(SEARCH(""CASH DEPOSIT"",$"&amp;"C1214)),
      COUNTIFS('SUMMARY DATA'!$D:$D,$C1214,'SUMMARY DATA'!$B:$B,""RWS"")&lt;&gt;1
    ),
    """",
    IFERROR(TEXTJOIN(CHAR(10),TRUE,FILTER('SUMMARY DATA'!E:E,'SUMMARY DATA'!$D:$D=$C1214,'SUMMARY DATA'!$B:$B=""RWS"")),"""")
  )
)"),"")</f>
        <v/>
      </c>
      <c r="F1214" s="17" t="str">
        <f>IFERROR(__xludf.DUMMYFUNCTION("IFERROR(
  TEXTJOIN(CHAR(10),TRUE,FILTER('SUMMARY DATA'!F:F,'SUMMARY DATA'!$A:$A=$A1214,'SUMMARY DATA'!$C:$C=$B1214,'SUMMARY DATA'!$B:$B=""RWS"")),
  IF(
    OR(
      ISNUMBER(SEARCH(""CDM CASH DEPOSIT"",$C1214)),
      ISNUMBER(SEARCH(""CASH DEPOSIT"",$"&amp;"C1214)),
      COUNTIFS('SUMMARY DATA'!$D:$D,$C1214,'SUMMARY DATA'!$B:$B,""RWS"")&lt;&gt;1
    ),
    """",
    IFERROR(TEXTJOIN(CHAR(10),TRUE,FILTER('SUMMARY DATA'!F:F,'SUMMARY DATA'!$D:$D=$C1214,'SUMMARY DATA'!$B:$B=""RWS"")),"""")
  )
)"),"")</f>
        <v/>
      </c>
      <c r="G1214" s="17" t="str">
        <f>IFERROR(__xludf.DUMMYFUNCTION("IFERROR(
  TEXTJOIN(CHAR(10),TRUE,FILTER('SUMMARY DATA'!G:G,'SUMMARY DATA'!$A:$A=$A1214,'SUMMARY DATA'!$C:$C=$B1214,'SUMMARY DATA'!$B:$B=""RWS"")),
  IF(
    OR(
      ISNUMBER(SEARCH(""CDM CASH DEPOSIT"",$C1214)),
      ISNUMBER(SEARCH(""CASH DEPOSIT"",$"&amp;"C1214)),
      COUNTIFS('SUMMARY DATA'!$D:$D,$C1214,'SUMMARY DATA'!$B:$B,""RWS"")&lt;&gt;1
    ),
    """",
    IFERROR(TEXTJOIN(CHAR(10),TRUE,FILTER('SUMMARY DATA'!G:G,'SUMMARY DATA'!$D:$D=$C1214,'SUMMARY DATA'!$B:$B=""RWS"")),"""")
  )
)"),"")</f>
        <v/>
      </c>
      <c r="H1214" s="18" t="str">
        <f>IFERROR(__xludf.DUMMYFUNCTION("IFERROR(
  TEXTJOIN(CHAR(10),TRUE,FILTER('SUMMARY DATA'!H:H,'SUMMARY DATA'!$A:$A=$A1214,'SUMMARY DATA'!$C:$C=$B1214,'SUMMARY DATA'!$B:$B=""RWS"",'SUMMARY DATA'!$H:$H=$D1214)),
  IF(
    OR(
      ISNUMBER(SEARCH(""CDM CASH DEPOSIT"",$C1214)),
      ISNUMB"&amp;"ER(SEARCH(""CASH DEPOSIT"",$C1214))
    ),
    """",
    IFERROR(TEXTJOIN(CHAR(10),TRUE,FILTER('SUMMARY DATA'!H:H,'SUMMARY DATA'!$D:$D=$C1214,'SUMMARY DATA'!$B:$B=""RWS"",'SUMMARY DATA'!$H:$H=$D1214)),"""")
  )
)"),"")</f>
        <v/>
      </c>
      <c r="I1214" s="18" t="str">
        <f>IFERROR(__xludf.DUMMYFUNCTION("IF(H1214="""","""",
SUM(ARRAYFORMULA(VALUE(SPLIT(H1214,CHAR(10)))))
)"),"")</f>
        <v/>
      </c>
      <c r="J1214" s="17" t="str">
        <f>IFERROR(__xludf.DUMMYFUNCTION("IFERROR(
  TEXTJOIN(CHAR(10),TRUE,FILTER('SUMMARY DATA'!I:I,'SUMMARY DATA'!$A:$A=$A1214,'SUMMARY DATA'!$C:$C=$B1214,'SUMMARY DATA'!$B:$B=""RWS"")),
  IF(
    OR(
      ISNUMBER(SEARCH(""CDM CASH DEPOSIT"",$C1214)),
      ISNUMBER(SEARCH(""CASH DEPOSIT"",$"&amp;"C1214)),
      COUNTIFS('SUMMARY DATA'!$D:$D,$C1214,'SUMMARY DATA'!$B:$B,""RWS"")&lt;&gt;1
    ),
    """",
    IFERROR(TEXTJOIN(CHAR(10),TRUE,FILTER('SUMMARY DATA'!I:I,'SUMMARY DATA'!$D:$D=$C1214,'SUMMARY DATA'!$B:$B=""RWS"")),"""")
  )
)"),"")</f>
        <v/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customHeight="1" spans="1:27">
      <c r="A1215" s="2"/>
      <c r="B1215" s="15"/>
      <c r="C1215" s="2"/>
      <c r="D1215" s="3"/>
      <c r="E1215" s="16" t="str">
        <f>IFERROR(__xludf.DUMMYFUNCTION("IFERROR(
  TEXTJOIN(CHAR(10),TRUE,FILTER('SUMMARY DATA'!E:E,'SUMMARY DATA'!$A:$A=$A1215,'SUMMARY DATA'!$C:$C=$B1215,'SUMMARY DATA'!$B:$B=""RWS"")),
  IF(
    OR(
      ISNUMBER(SEARCH(""CDM CASH DEPOSIT"",$C1215)),
      ISNUMBER(SEARCH(""CASH DEPOSIT"",$"&amp;"C1215)),
      COUNTIFS('SUMMARY DATA'!$D:$D,$C1215,'SUMMARY DATA'!$B:$B,""RWS"")&lt;&gt;1
    ),
    """",
    IFERROR(TEXTJOIN(CHAR(10),TRUE,FILTER('SUMMARY DATA'!E:E,'SUMMARY DATA'!$D:$D=$C1215,'SUMMARY DATA'!$B:$B=""RWS"")),"""")
  )
)"),"")</f>
        <v/>
      </c>
      <c r="F1215" s="17" t="str">
        <f>IFERROR(__xludf.DUMMYFUNCTION("IFERROR(
  TEXTJOIN(CHAR(10),TRUE,FILTER('SUMMARY DATA'!F:F,'SUMMARY DATA'!$A:$A=$A1215,'SUMMARY DATA'!$C:$C=$B1215,'SUMMARY DATA'!$B:$B=""RWS"")),
  IF(
    OR(
      ISNUMBER(SEARCH(""CDM CASH DEPOSIT"",$C1215)),
      ISNUMBER(SEARCH(""CASH DEPOSIT"",$"&amp;"C1215)),
      COUNTIFS('SUMMARY DATA'!$D:$D,$C1215,'SUMMARY DATA'!$B:$B,""RWS"")&lt;&gt;1
    ),
    """",
    IFERROR(TEXTJOIN(CHAR(10),TRUE,FILTER('SUMMARY DATA'!F:F,'SUMMARY DATA'!$D:$D=$C1215,'SUMMARY DATA'!$B:$B=""RWS"")),"""")
  )
)"),"")</f>
        <v/>
      </c>
      <c r="G1215" s="17" t="str">
        <f>IFERROR(__xludf.DUMMYFUNCTION("IFERROR(
  TEXTJOIN(CHAR(10),TRUE,FILTER('SUMMARY DATA'!G:G,'SUMMARY DATA'!$A:$A=$A1215,'SUMMARY DATA'!$C:$C=$B1215,'SUMMARY DATA'!$B:$B=""RWS"")),
  IF(
    OR(
      ISNUMBER(SEARCH(""CDM CASH DEPOSIT"",$C1215)),
      ISNUMBER(SEARCH(""CASH DEPOSIT"",$"&amp;"C1215)),
      COUNTIFS('SUMMARY DATA'!$D:$D,$C1215,'SUMMARY DATA'!$B:$B,""RWS"")&lt;&gt;1
    ),
    """",
    IFERROR(TEXTJOIN(CHAR(10),TRUE,FILTER('SUMMARY DATA'!G:G,'SUMMARY DATA'!$D:$D=$C1215,'SUMMARY DATA'!$B:$B=""RWS"")),"""")
  )
)"),"")</f>
        <v/>
      </c>
      <c r="H1215" s="18" t="str">
        <f>IFERROR(__xludf.DUMMYFUNCTION("IFERROR(
  TEXTJOIN(CHAR(10),TRUE,FILTER('SUMMARY DATA'!H:H,'SUMMARY DATA'!$A:$A=$A1215,'SUMMARY DATA'!$C:$C=$B1215,'SUMMARY DATA'!$B:$B=""RWS"",'SUMMARY DATA'!$H:$H=$D1215)),
  IF(
    OR(
      ISNUMBER(SEARCH(""CDM CASH DEPOSIT"",$C1215)),
      ISNUMB"&amp;"ER(SEARCH(""CASH DEPOSIT"",$C1215))
    ),
    """",
    IFERROR(TEXTJOIN(CHAR(10),TRUE,FILTER('SUMMARY DATA'!H:H,'SUMMARY DATA'!$D:$D=$C1215,'SUMMARY DATA'!$B:$B=""RWS"",'SUMMARY DATA'!$H:$H=$D1215)),"""")
  )
)"),"")</f>
        <v/>
      </c>
      <c r="I1215" s="18" t="str">
        <f>IFERROR(__xludf.DUMMYFUNCTION("IF(H1215="""","""",
SUM(ARRAYFORMULA(VALUE(SPLIT(H1215,CHAR(10)))))
)"),"")</f>
        <v/>
      </c>
      <c r="J1215" s="17" t="str">
        <f>IFERROR(__xludf.DUMMYFUNCTION("IFERROR(
  TEXTJOIN(CHAR(10),TRUE,FILTER('SUMMARY DATA'!I:I,'SUMMARY DATA'!$A:$A=$A1215,'SUMMARY DATA'!$C:$C=$B1215,'SUMMARY DATA'!$B:$B=""RWS"")),
  IF(
    OR(
      ISNUMBER(SEARCH(""CDM CASH DEPOSIT"",$C1215)),
      ISNUMBER(SEARCH(""CASH DEPOSIT"",$"&amp;"C1215)),
      COUNTIFS('SUMMARY DATA'!$D:$D,$C1215,'SUMMARY DATA'!$B:$B,""RWS"")&lt;&gt;1
    ),
    """",
    IFERROR(TEXTJOIN(CHAR(10),TRUE,FILTER('SUMMARY DATA'!I:I,'SUMMARY DATA'!$D:$D=$C1215,'SUMMARY DATA'!$B:$B=""RWS"")),"""")
  )
)"),"")</f>
        <v/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customHeight="1" spans="1:27">
      <c r="A1216" s="2"/>
      <c r="B1216" s="15"/>
      <c r="C1216" s="2"/>
      <c r="D1216" s="3"/>
      <c r="E1216" s="16" t="str">
        <f>IFERROR(__xludf.DUMMYFUNCTION("IFERROR(
  TEXTJOIN(CHAR(10),TRUE,FILTER('SUMMARY DATA'!E:E,'SUMMARY DATA'!$A:$A=$A1216,'SUMMARY DATA'!$C:$C=$B1216,'SUMMARY DATA'!$B:$B=""RWS"")),
  IF(
    OR(
      ISNUMBER(SEARCH(""CDM CASH DEPOSIT"",$C1216)),
      ISNUMBER(SEARCH(""CASH DEPOSIT"",$"&amp;"C1216)),
      COUNTIFS('SUMMARY DATA'!$D:$D,$C1216,'SUMMARY DATA'!$B:$B,""RWS"")&lt;&gt;1
    ),
    """",
    IFERROR(TEXTJOIN(CHAR(10),TRUE,FILTER('SUMMARY DATA'!E:E,'SUMMARY DATA'!$D:$D=$C1216,'SUMMARY DATA'!$B:$B=""RWS"")),"""")
  )
)"),"")</f>
        <v/>
      </c>
      <c r="F1216" s="17" t="str">
        <f>IFERROR(__xludf.DUMMYFUNCTION("IFERROR(
  TEXTJOIN(CHAR(10),TRUE,FILTER('SUMMARY DATA'!F:F,'SUMMARY DATA'!$A:$A=$A1216,'SUMMARY DATA'!$C:$C=$B1216,'SUMMARY DATA'!$B:$B=""RWS"")),
  IF(
    OR(
      ISNUMBER(SEARCH(""CDM CASH DEPOSIT"",$C1216)),
      ISNUMBER(SEARCH(""CASH DEPOSIT"",$"&amp;"C1216)),
      COUNTIFS('SUMMARY DATA'!$D:$D,$C1216,'SUMMARY DATA'!$B:$B,""RWS"")&lt;&gt;1
    ),
    """",
    IFERROR(TEXTJOIN(CHAR(10),TRUE,FILTER('SUMMARY DATA'!F:F,'SUMMARY DATA'!$D:$D=$C1216,'SUMMARY DATA'!$B:$B=""RWS"")),"""")
  )
)"),"")</f>
        <v/>
      </c>
      <c r="G1216" s="17" t="str">
        <f>IFERROR(__xludf.DUMMYFUNCTION("IFERROR(
  TEXTJOIN(CHAR(10),TRUE,FILTER('SUMMARY DATA'!G:G,'SUMMARY DATA'!$A:$A=$A1216,'SUMMARY DATA'!$C:$C=$B1216,'SUMMARY DATA'!$B:$B=""RWS"")),
  IF(
    OR(
      ISNUMBER(SEARCH(""CDM CASH DEPOSIT"",$C1216)),
      ISNUMBER(SEARCH(""CASH DEPOSIT"",$"&amp;"C1216)),
      COUNTIFS('SUMMARY DATA'!$D:$D,$C1216,'SUMMARY DATA'!$B:$B,""RWS"")&lt;&gt;1
    ),
    """",
    IFERROR(TEXTJOIN(CHAR(10),TRUE,FILTER('SUMMARY DATA'!G:G,'SUMMARY DATA'!$D:$D=$C1216,'SUMMARY DATA'!$B:$B=""RWS"")),"""")
  )
)"),"")</f>
        <v/>
      </c>
      <c r="H1216" s="18" t="str">
        <f>IFERROR(__xludf.DUMMYFUNCTION("IFERROR(
  TEXTJOIN(CHAR(10),TRUE,FILTER('SUMMARY DATA'!H:H,'SUMMARY DATA'!$A:$A=$A1216,'SUMMARY DATA'!$C:$C=$B1216,'SUMMARY DATA'!$B:$B=""RWS"",'SUMMARY DATA'!$H:$H=$D1216)),
  IF(
    OR(
      ISNUMBER(SEARCH(""CDM CASH DEPOSIT"",$C1216)),
      ISNUMB"&amp;"ER(SEARCH(""CASH DEPOSIT"",$C1216))
    ),
    """",
    IFERROR(TEXTJOIN(CHAR(10),TRUE,FILTER('SUMMARY DATA'!H:H,'SUMMARY DATA'!$D:$D=$C1216,'SUMMARY DATA'!$B:$B=""RWS"",'SUMMARY DATA'!$H:$H=$D1216)),"""")
  )
)"),"")</f>
        <v/>
      </c>
      <c r="I1216" s="18" t="str">
        <f>IFERROR(__xludf.DUMMYFUNCTION("IF(H1216="""","""",
SUM(ARRAYFORMULA(VALUE(SPLIT(H1216,CHAR(10)))))
)"),"")</f>
        <v/>
      </c>
      <c r="J1216" s="17" t="str">
        <f>IFERROR(__xludf.DUMMYFUNCTION("IFERROR(
  TEXTJOIN(CHAR(10),TRUE,FILTER('SUMMARY DATA'!I:I,'SUMMARY DATA'!$A:$A=$A1216,'SUMMARY DATA'!$C:$C=$B1216,'SUMMARY DATA'!$B:$B=""RWS"")),
  IF(
    OR(
      ISNUMBER(SEARCH(""CDM CASH DEPOSIT"",$C1216)),
      ISNUMBER(SEARCH(""CASH DEPOSIT"",$"&amp;"C1216)),
      COUNTIFS('SUMMARY DATA'!$D:$D,$C1216,'SUMMARY DATA'!$B:$B,""RWS"")&lt;&gt;1
    ),
    """",
    IFERROR(TEXTJOIN(CHAR(10),TRUE,FILTER('SUMMARY DATA'!I:I,'SUMMARY DATA'!$D:$D=$C1216,'SUMMARY DATA'!$B:$B=""RWS"")),"""")
  )
)"),"")</f>
        <v/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customHeight="1" spans="1:27">
      <c r="A1217" s="2"/>
      <c r="B1217" s="15"/>
      <c r="C1217" s="2"/>
      <c r="D1217" s="3"/>
      <c r="E1217" s="16" t="str">
        <f>IFERROR(__xludf.DUMMYFUNCTION("IFERROR(
  TEXTJOIN(CHAR(10),TRUE,FILTER('SUMMARY DATA'!E:E,'SUMMARY DATA'!$A:$A=$A1217,'SUMMARY DATA'!$C:$C=$B1217,'SUMMARY DATA'!$B:$B=""RWS"")),
  IF(
    OR(
      ISNUMBER(SEARCH(""CDM CASH DEPOSIT"",$C1217)),
      ISNUMBER(SEARCH(""CASH DEPOSIT"",$"&amp;"C1217)),
      COUNTIFS('SUMMARY DATA'!$D:$D,$C1217,'SUMMARY DATA'!$B:$B,""RWS"")&lt;&gt;1
    ),
    """",
    IFERROR(TEXTJOIN(CHAR(10),TRUE,FILTER('SUMMARY DATA'!E:E,'SUMMARY DATA'!$D:$D=$C1217,'SUMMARY DATA'!$B:$B=""RWS"")),"""")
  )
)"),"")</f>
        <v/>
      </c>
      <c r="F1217" s="17" t="str">
        <f>IFERROR(__xludf.DUMMYFUNCTION("IFERROR(
  TEXTJOIN(CHAR(10),TRUE,FILTER('SUMMARY DATA'!F:F,'SUMMARY DATA'!$A:$A=$A1217,'SUMMARY DATA'!$C:$C=$B1217,'SUMMARY DATA'!$B:$B=""RWS"")),
  IF(
    OR(
      ISNUMBER(SEARCH(""CDM CASH DEPOSIT"",$C1217)),
      ISNUMBER(SEARCH(""CASH DEPOSIT"",$"&amp;"C1217)),
      COUNTIFS('SUMMARY DATA'!$D:$D,$C1217,'SUMMARY DATA'!$B:$B,""RWS"")&lt;&gt;1
    ),
    """",
    IFERROR(TEXTJOIN(CHAR(10),TRUE,FILTER('SUMMARY DATA'!F:F,'SUMMARY DATA'!$D:$D=$C1217,'SUMMARY DATA'!$B:$B=""RWS"")),"""")
  )
)"),"")</f>
        <v/>
      </c>
      <c r="G1217" s="17" t="str">
        <f>IFERROR(__xludf.DUMMYFUNCTION("IFERROR(
  TEXTJOIN(CHAR(10),TRUE,FILTER('SUMMARY DATA'!G:G,'SUMMARY DATA'!$A:$A=$A1217,'SUMMARY DATA'!$C:$C=$B1217,'SUMMARY DATA'!$B:$B=""RWS"")),
  IF(
    OR(
      ISNUMBER(SEARCH(""CDM CASH DEPOSIT"",$C1217)),
      ISNUMBER(SEARCH(""CASH DEPOSIT"",$"&amp;"C1217)),
      COUNTIFS('SUMMARY DATA'!$D:$D,$C1217,'SUMMARY DATA'!$B:$B,""RWS"")&lt;&gt;1
    ),
    """",
    IFERROR(TEXTJOIN(CHAR(10),TRUE,FILTER('SUMMARY DATA'!G:G,'SUMMARY DATA'!$D:$D=$C1217,'SUMMARY DATA'!$B:$B=""RWS"")),"""")
  )
)"),"")</f>
        <v/>
      </c>
      <c r="H1217" s="18" t="str">
        <f>IFERROR(__xludf.DUMMYFUNCTION("IFERROR(
  TEXTJOIN(CHAR(10),TRUE,FILTER('SUMMARY DATA'!H:H,'SUMMARY DATA'!$A:$A=$A1217,'SUMMARY DATA'!$C:$C=$B1217,'SUMMARY DATA'!$B:$B=""RWS"",'SUMMARY DATA'!$H:$H=$D1217)),
  IF(
    OR(
      ISNUMBER(SEARCH(""CDM CASH DEPOSIT"",$C1217)),
      ISNUMB"&amp;"ER(SEARCH(""CASH DEPOSIT"",$C1217))
    ),
    """",
    IFERROR(TEXTJOIN(CHAR(10),TRUE,FILTER('SUMMARY DATA'!H:H,'SUMMARY DATA'!$D:$D=$C1217,'SUMMARY DATA'!$B:$B=""RWS"",'SUMMARY DATA'!$H:$H=$D1217)),"""")
  )
)"),"")</f>
        <v/>
      </c>
      <c r="I1217" s="18" t="str">
        <f>IFERROR(__xludf.DUMMYFUNCTION("IF(H1217="""","""",
SUM(ARRAYFORMULA(VALUE(SPLIT(H1217,CHAR(10)))))
)"),"")</f>
        <v/>
      </c>
      <c r="J1217" s="17" t="str">
        <f>IFERROR(__xludf.DUMMYFUNCTION("IFERROR(
  TEXTJOIN(CHAR(10),TRUE,FILTER('SUMMARY DATA'!I:I,'SUMMARY DATA'!$A:$A=$A1217,'SUMMARY DATA'!$C:$C=$B1217,'SUMMARY DATA'!$B:$B=""RWS"")),
  IF(
    OR(
      ISNUMBER(SEARCH(""CDM CASH DEPOSIT"",$C1217)),
      ISNUMBER(SEARCH(""CASH DEPOSIT"",$"&amp;"C1217)),
      COUNTIFS('SUMMARY DATA'!$D:$D,$C1217,'SUMMARY DATA'!$B:$B,""RWS"")&lt;&gt;1
    ),
    """",
    IFERROR(TEXTJOIN(CHAR(10),TRUE,FILTER('SUMMARY DATA'!I:I,'SUMMARY DATA'!$D:$D=$C1217,'SUMMARY DATA'!$B:$B=""RWS"")),"""")
  )
)"),"")</f>
        <v/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 customHeight="1" spans="1:27">
      <c r="A1218" s="2"/>
      <c r="B1218" s="15"/>
      <c r="C1218" s="2"/>
      <c r="D1218" s="3"/>
      <c r="E1218" s="16" t="str">
        <f>IFERROR(__xludf.DUMMYFUNCTION("IFERROR(
  TEXTJOIN(CHAR(10),TRUE,FILTER('SUMMARY DATA'!E:E,'SUMMARY DATA'!$A:$A=$A1218,'SUMMARY DATA'!$C:$C=$B1218,'SUMMARY DATA'!$B:$B=""RWS"")),
  IF(
    OR(
      ISNUMBER(SEARCH(""CDM CASH DEPOSIT"",$C1218)),
      ISNUMBER(SEARCH(""CASH DEPOSIT"",$"&amp;"C1218)),
      COUNTIFS('SUMMARY DATA'!$D:$D,$C1218,'SUMMARY DATA'!$B:$B,""RWS"")&lt;&gt;1
    ),
    """",
    IFERROR(TEXTJOIN(CHAR(10),TRUE,FILTER('SUMMARY DATA'!E:E,'SUMMARY DATA'!$D:$D=$C1218,'SUMMARY DATA'!$B:$B=""RWS"")),"""")
  )
)"),"")</f>
        <v/>
      </c>
      <c r="F1218" s="17" t="str">
        <f>IFERROR(__xludf.DUMMYFUNCTION("IFERROR(
  TEXTJOIN(CHAR(10),TRUE,FILTER('SUMMARY DATA'!F:F,'SUMMARY DATA'!$A:$A=$A1218,'SUMMARY DATA'!$C:$C=$B1218,'SUMMARY DATA'!$B:$B=""RWS"")),
  IF(
    OR(
      ISNUMBER(SEARCH(""CDM CASH DEPOSIT"",$C1218)),
      ISNUMBER(SEARCH(""CASH DEPOSIT"",$"&amp;"C1218)),
      COUNTIFS('SUMMARY DATA'!$D:$D,$C1218,'SUMMARY DATA'!$B:$B,""RWS"")&lt;&gt;1
    ),
    """",
    IFERROR(TEXTJOIN(CHAR(10),TRUE,FILTER('SUMMARY DATA'!F:F,'SUMMARY DATA'!$D:$D=$C1218,'SUMMARY DATA'!$B:$B=""RWS"")),"""")
  )
)"),"")</f>
        <v/>
      </c>
      <c r="G1218" s="17" t="str">
        <f>IFERROR(__xludf.DUMMYFUNCTION("IFERROR(
  TEXTJOIN(CHAR(10),TRUE,FILTER('SUMMARY DATA'!G:G,'SUMMARY DATA'!$A:$A=$A1218,'SUMMARY DATA'!$C:$C=$B1218,'SUMMARY DATA'!$B:$B=""RWS"")),
  IF(
    OR(
      ISNUMBER(SEARCH(""CDM CASH DEPOSIT"",$C1218)),
      ISNUMBER(SEARCH(""CASH DEPOSIT"",$"&amp;"C1218)),
      COUNTIFS('SUMMARY DATA'!$D:$D,$C1218,'SUMMARY DATA'!$B:$B,""RWS"")&lt;&gt;1
    ),
    """",
    IFERROR(TEXTJOIN(CHAR(10),TRUE,FILTER('SUMMARY DATA'!G:G,'SUMMARY DATA'!$D:$D=$C1218,'SUMMARY DATA'!$B:$B=""RWS"")),"""")
  )
)"),"")</f>
        <v/>
      </c>
      <c r="H1218" s="18" t="str">
        <f>IFERROR(__xludf.DUMMYFUNCTION("IFERROR(
  TEXTJOIN(CHAR(10),TRUE,FILTER('SUMMARY DATA'!H:H,'SUMMARY DATA'!$A:$A=$A1218,'SUMMARY DATA'!$C:$C=$B1218,'SUMMARY DATA'!$B:$B=""RWS"",'SUMMARY DATA'!$H:$H=$D1218)),
  IF(
    OR(
      ISNUMBER(SEARCH(""CDM CASH DEPOSIT"",$C1218)),
      ISNUMB"&amp;"ER(SEARCH(""CASH DEPOSIT"",$C1218))
    ),
    """",
    IFERROR(TEXTJOIN(CHAR(10),TRUE,FILTER('SUMMARY DATA'!H:H,'SUMMARY DATA'!$D:$D=$C1218,'SUMMARY DATA'!$B:$B=""RWS"",'SUMMARY DATA'!$H:$H=$D1218)),"""")
  )
)"),"")</f>
        <v/>
      </c>
      <c r="I1218" s="18" t="str">
        <f>IFERROR(__xludf.DUMMYFUNCTION("IF(H1218="""","""",
SUM(ARRAYFORMULA(VALUE(SPLIT(H1218,CHAR(10)))))
)"),"")</f>
        <v/>
      </c>
      <c r="J1218" s="17" t="str">
        <f>IFERROR(__xludf.DUMMYFUNCTION("IFERROR(
  TEXTJOIN(CHAR(10),TRUE,FILTER('SUMMARY DATA'!I:I,'SUMMARY DATA'!$A:$A=$A1218,'SUMMARY DATA'!$C:$C=$B1218,'SUMMARY DATA'!$B:$B=""RWS"")),
  IF(
    OR(
      ISNUMBER(SEARCH(""CDM CASH DEPOSIT"",$C1218)),
      ISNUMBER(SEARCH(""CASH DEPOSIT"",$"&amp;"C1218)),
      COUNTIFS('SUMMARY DATA'!$D:$D,$C1218,'SUMMARY DATA'!$B:$B,""RWS"")&lt;&gt;1
    ),
    """",
    IFERROR(TEXTJOIN(CHAR(10),TRUE,FILTER('SUMMARY DATA'!I:I,'SUMMARY DATA'!$D:$D=$C1218,'SUMMARY DATA'!$B:$B=""RWS"")),"""")
  )
)"),"")</f>
        <v/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customHeight="1" spans="1:27">
      <c r="A1219" s="2"/>
      <c r="B1219" s="15"/>
      <c r="C1219" s="2"/>
      <c r="D1219" s="3"/>
      <c r="E1219" s="16" t="str">
        <f>IFERROR(__xludf.DUMMYFUNCTION("IFERROR(
  TEXTJOIN(CHAR(10),TRUE,FILTER('SUMMARY DATA'!E:E,'SUMMARY DATA'!$A:$A=$A1219,'SUMMARY DATA'!$C:$C=$B1219,'SUMMARY DATA'!$B:$B=""RWS"")),
  IF(
    OR(
      ISNUMBER(SEARCH(""CDM CASH DEPOSIT"",$C1219)),
      ISNUMBER(SEARCH(""CASH DEPOSIT"",$"&amp;"C1219)),
      COUNTIFS('SUMMARY DATA'!$D:$D,$C1219,'SUMMARY DATA'!$B:$B,""RWS"")&lt;&gt;1
    ),
    """",
    IFERROR(TEXTJOIN(CHAR(10),TRUE,FILTER('SUMMARY DATA'!E:E,'SUMMARY DATA'!$D:$D=$C1219,'SUMMARY DATA'!$B:$B=""RWS"")),"""")
  )
)"),"")</f>
        <v/>
      </c>
      <c r="F1219" s="17" t="str">
        <f>IFERROR(__xludf.DUMMYFUNCTION("IFERROR(
  TEXTJOIN(CHAR(10),TRUE,FILTER('SUMMARY DATA'!F:F,'SUMMARY DATA'!$A:$A=$A1219,'SUMMARY DATA'!$C:$C=$B1219,'SUMMARY DATA'!$B:$B=""RWS"")),
  IF(
    OR(
      ISNUMBER(SEARCH(""CDM CASH DEPOSIT"",$C1219)),
      ISNUMBER(SEARCH(""CASH DEPOSIT"",$"&amp;"C1219)),
      COUNTIFS('SUMMARY DATA'!$D:$D,$C1219,'SUMMARY DATA'!$B:$B,""RWS"")&lt;&gt;1
    ),
    """",
    IFERROR(TEXTJOIN(CHAR(10),TRUE,FILTER('SUMMARY DATA'!F:F,'SUMMARY DATA'!$D:$D=$C1219,'SUMMARY DATA'!$B:$B=""RWS"")),"""")
  )
)"),"")</f>
        <v/>
      </c>
      <c r="G1219" s="17" t="str">
        <f>IFERROR(__xludf.DUMMYFUNCTION("IFERROR(
  TEXTJOIN(CHAR(10),TRUE,FILTER('SUMMARY DATA'!G:G,'SUMMARY DATA'!$A:$A=$A1219,'SUMMARY DATA'!$C:$C=$B1219,'SUMMARY DATA'!$B:$B=""RWS"")),
  IF(
    OR(
      ISNUMBER(SEARCH(""CDM CASH DEPOSIT"",$C1219)),
      ISNUMBER(SEARCH(""CASH DEPOSIT"",$"&amp;"C1219)),
      COUNTIFS('SUMMARY DATA'!$D:$D,$C1219,'SUMMARY DATA'!$B:$B,""RWS"")&lt;&gt;1
    ),
    """",
    IFERROR(TEXTJOIN(CHAR(10),TRUE,FILTER('SUMMARY DATA'!G:G,'SUMMARY DATA'!$D:$D=$C1219,'SUMMARY DATA'!$B:$B=""RWS"")),"""")
  )
)"),"")</f>
        <v/>
      </c>
      <c r="H1219" s="18" t="str">
        <f>IFERROR(__xludf.DUMMYFUNCTION("IFERROR(
  TEXTJOIN(CHAR(10),TRUE,FILTER('SUMMARY DATA'!H:H,'SUMMARY DATA'!$A:$A=$A1219,'SUMMARY DATA'!$C:$C=$B1219,'SUMMARY DATA'!$B:$B=""RWS"",'SUMMARY DATA'!$H:$H=$D1219)),
  IF(
    OR(
      ISNUMBER(SEARCH(""CDM CASH DEPOSIT"",$C1219)),
      ISNUMB"&amp;"ER(SEARCH(""CASH DEPOSIT"",$C1219))
    ),
    """",
    IFERROR(TEXTJOIN(CHAR(10),TRUE,FILTER('SUMMARY DATA'!H:H,'SUMMARY DATA'!$D:$D=$C1219,'SUMMARY DATA'!$B:$B=""RWS"",'SUMMARY DATA'!$H:$H=$D1219)),"""")
  )
)"),"")</f>
        <v/>
      </c>
      <c r="I1219" s="18" t="str">
        <f>IFERROR(__xludf.DUMMYFUNCTION("IF(H1219="""","""",
SUM(ARRAYFORMULA(VALUE(SPLIT(H1219,CHAR(10)))))
)"),"")</f>
        <v/>
      </c>
      <c r="J1219" s="17" t="str">
        <f>IFERROR(__xludf.DUMMYFUNCTION("IFERROR(
  TEXTJOIN(CHAR(10),TRUE,FILTER('SUMMARY DATA'!I:I,'SUMMARY DATA'!$A:$A=$A1219,'SUMMARY DATA'!$C:$C=$B1219,'SUMMARY DATA'!$B:$B=""RWS"")),
  IF(
    OR(
      ISNUMBER(SEARCH(""CDM CASH DEPOSIT"",$C1219)),
      ISNUMBER(SEARCH(""CASH DEPOSIT"",$"&amp;"C1219)),
      COUNTIFS('SUMMARY DATA'!$D:$D,$C1219,'SUMMARY DATA'!$B:$B,""RWS"")&lt;&gt;1
    ),
    """",
    IFERROR(TEXTJOIN(CHAR(10),TRUE,FILTER('SUMMARY DATA'!I:I,'SUMMARY DATA'!$D:$D=$C1219,'SUMMARY DATA'!$B:$B=""RWS"")),"""")
  )
)"),"")</f>
        <v/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 customHeight="1" spans="1:27">
      <c r="A1220" s="2"/>
      <c r="B1220" s="15"/>
      <c r="C1220" s="2"/>
      <c r="D1220" s="3"/>
      <c r="E1220" s="16" t="str">
        <f>IFERROR(__xludf.DUMMYFUNCTION("IFERROR(
  TEXTJOIN(CHAR(10),TRUE,FILTER('SUMMARY DATA'!E:E,'SUMMARY DATA'!$A:$A=$A1220,'SUMMARY DATA'!$C:$C=$B1220,'SUMMARY DATA'!$B:$B=""RWS"")),
  IF(
    OR(
      ISNUMBER(SEARCH(""CDM CASH DEPOSIT"",$C1220)),
      ISNUMBER(SEARCH(""CASH DEPOSIT"",$"&amp;"C1220)),
      COUNTIFS('SUMMARY DATA'!$D:$D,$C1220,'SUMMARY DATA'!$B:$B,""RWS"")&lt;&gt;1
    ),
    """",
    IFERROR(TEXTJOIN(CHAR(10),TRUE,FILTER('SUMMARY DATA'!E:E,'SUMMARY DATA'!$D:$D=$C1220,'SUMMARY DATA'!$B:$B=""RWS"")),"""")
  )
)"),"")</f>
        <v/>
      </c>
      <c r="F1220" s="17" t="str">
        <f>IFERROR(__xludf.DUMMYFUNCTION("IFERROR(
  TEXTJOIN(CHAR(10),TRUE,FILTER('SUMMARY DATA'!F:F,'SUMMARY DATA'!$A:$A=$A1220,'SUMMARY DATA'!$C:$C=$B1220,'SUMMARY DATA'!$B:$B=""RWS"")),
  IF(
    OR(
      ISNUMBER(SEARCH(""CDM CASH DEPOSIT"",$C1220)),
      ISNUMBER(SEARCH(""CASH DEPOSIT"",$"&amp;"C1220)),
      COUNTIFS('SUMMARY DATA'!$D:$D,$C1220,'SUMMARY DATA'!$B:$B,""RWS"")&lt;&gt;1
    ),
    """",
    IFERROR(TEXTJOIN(CHAR(10),TRUE,FILTER('SUMMARY DATA'!F:F,'SUMMARY DATA'!$D:$D=$C1220,'SUMMARY DATA'!$B:$B=""RWS"")),"""")
  )
)"),"")</f>
        <v/>
      </c>
      <c r="G1220" s="17" t="str">
        <f>IFERROR(__xludf.DUMMYFUNCTION("IFERROR(
  TEXTJOIN(CHAR(10),TRUE,FILTER('SUMMARY DATA'!G:G,'SUMMARY DATA'!$A:$A=$A1220,'SUMMARY DATA'!$C:$C=$B1220,'SUMMARY DATA'!$B:$B=""RWS"")),
  IF(
    OR(
      ISNUMBER(SEARCH(""CDM CASH DEPOSIT"",$C1220)),
      ISNUMBER(SEARCH(""CASH DEPOSIT"",$"&amp;"C1220)),
      COUNTIFS('SUMMARY DATA'!$D:$D,$C1220,'SUMMARY DATA'!$B:$B,""RWS"")&lt;&gt;1
    ),
    """",
    IFERROR(TEXTJOIN(CHAR(10),TRUE,FILTER('SUMMARY DATA'!G:G,'SUMMARY DATA'!$D:$D=$C1220,'SUMMARY DATA'!$B:$B=""RWS"")),"""")
  )
)"),"")</f>
        <v/>
      </c>
      <c r="H1220" s="18" t="str">
        <f>IFERROR(__xludf.DUMMYFUNCTION("IFERROR(
  TEXTJOIN(CHAR(10),TRUE,FILTER('SUMMARY DATA'!H:H,'SUMMARY DATA'!$A:$A=$A1220,'SUMMARY DATA'!$C:$C=$B1220,'SUMMARY DATA'!$B:$B=""RWS"",'SUMMARY DATA'!$H:$H=$D1220)),
  IF(
    OR(
      ISNUMBER(SEARCH(""CDM CASH DEPOSIT"",$C1220)),
      ISNUMB"&amp;"ER(SEARCH(""CASH DEPOSIT"",$C1220))
    ),
    """",
    IFERROR(TEXTJOIN(CHAR(10),TRUE,FILTER('SUMMARY DATA'!H:H,'SUMMARY DATA'!$D:$D=$C1220,'SUMMARY DATA'!$B:$B=""RWS"",'SUMMARY DATA'!$H:$H=$D1220)),"""")
  )
)"),"")</f>
        <v/>
      </c>
      <c r="I1220" s="18" t="str">
        <f>IFERROR(__xludf.DUMMYFUNCTION("IF(H1220="""","""",
SUM(ARRAYFORMULA(VALUE(SPLIT(H1220,CHAR(10)))))
)"),"")</f>
        <v/>
      </c>
      <c r="J1220" s="17" t="str">
        <f>IFERROR(__xludf.DUMMYFUNCTION("IFERROR(
  TEXTJOIN(CHAR(10),TRUE,FILTER('SUMMARY DATA'!I:I,'SUMMARY DATA'!$A:$A=$A1220,'SUMMARY DATA'!$C:$C=$B1220,'SUMMARY DATA'!$B:$B=""RWS"")),
  IF(
    OR(
      ISNUMBER(SEARCH(""CDM CASH DEPOSIT"",$C1220)),
      ISNUMBER(SEARCH(""CASH DEPOSIT"",$"&amp;"C1220)),
      COUNTIFS('SUMMARY DATA'!$D:$D,$C1220,'SUMMARY DATA'!$B:$B,""RWS"")&lt;&gt;1
    ),
    """",
    IFERROR(TEXTJOIN(CHAR(10),TRUE,FILTER('SUMMARY DATA'!I:I,'SUMMARY DATA'!$D:$D=$C1220,'SUMMARY DATA'!$B:$B=""RWS"")),"""")
  )
)"),"")</f>
        <v/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customHeight="1" spans="1:27">
      <c r="A1221" s="2"/>
      <c r="B1221" s="15"/>
      <c r="C1221" s="2"/>
      <c r="D1221" s="3"/>
      <c r="E1221" s="16" t="str">
        <f>IFERROR(__xludf.DUMMYFUNCTION("IFERROR(
  TEXTJOIN(CHAR(10),TRUE,FILTER('SUMMARY DATA'!E:E,'SUMMARY DATA'!$A:$A=$A1221,'SUMMARY DATA'!$C:$C=$B1221,'SUMMARY DATA'!$B:$B=""RWS"")),
  IF(
    OR(
      ISNUMBER(SEARCH(""CDM CASH DEPOSIT"",$C1221)),
      ISNUMBER(SEARCH(""CASH DEPOSIT"",$"&amp;"C1221)),
      COUNTIFS('SUMMARY DATA'!$D:$D,$C1221,'SUMMARY DATA'!$B:$B,""RWS"")&lt;&gt;1
    ),
    """",
    IFERROR(TEXTJOIN(CHAR(10),TRUE,FILTER('SUMMARY DATA'!E:E,'SUMMARY DATA'!$D:$D=$C1221,'SUMMARY DATA'!$B:$B=""RWS"")),"""")
  )
)"),"")</f>
        <v/>
      </c>
      <c r="F1221" s="17" t="str">
        <f>IFERROR(__xludf.DUMMYFUNCTION("IFERROR(
  TEXTJOIN(CHAR(10),TRUE,FILTER('SUMMARY DATA'!F:F,'SUMMARY DATA'!$A:$A=$A1221,'SUMMARY DATA'!$C:$C=$B1221,'SUMMARY DATA'!$B:$B=""RWS"")),
  IF(
    OR(
      ISNUMBER(SEARCH(""CDM CASH DEPOSIT"",$C1221)),
      ISNUMBER(SEARCH(""CASH DEPOSIT"",$"&amp;"C1221)),
      COUNTIFS('SUMMARY DATA'!$D:$D,$C1221,'SUMMARY DATA'!$B:$B,""RWS"")&lt;&gt;1
    ),
    """",
    IFERROR(TEXTJOIN(CHAR(10),TRUE,FILTER('SUMMARY DATA'!F:F,'SUMMARY DATA'!$D:$D=$C1221,'SUMMARY DATA'!$B:$B=""RWS"")),"""")
  )
)"),"")</f>
        <v/>
      </c>
      <c r="G1221" s="17" t="str">
        <f>IFERROR(__xludf.DUMMYFUNCTION("IFERROR(
  TEXTJOIN(CHAR(10),TRUE,FILTER('SUMMARY DATA'!G:G,'SUMMARY DATA'!$A:$A=$A1221,'SUMMARY DATA'!$C:$C=$B1221,'SUMMARY DATA'!$B:$B=""RWS"")),
  IF(
    OR(
      ISNUMBER(SEARCH(""CDM CASH DEPOSIT"",$C1221)),
      ISNUMBER(SEARCH(""CASH DEPOSIT"",$"&amp;"C1221)),
      COUNTIFS('SUMMARY DATA'!$D:$D,$C1221,'SUMMARY DATA'!$B:$B,""RWS"")&lt;&gt;1
    ),
    """",
    IFERROR(TEXTJOIN(CHAR(10),TRUE,FILTER('SUMMARY DATA'!G:G,'SUMMARY DATA'!$D:$D=$C1221,'SUMMARY DATA'!$B:$B=""RWS"")),"""")
  )
)"),"")</f>
        <v/>
      </c>
      <c r="H1221" s="18" t="str">
        <f>IFERROR(__xludf.DUMMYFUNCTION("IFERROR(
  TEXTJOIN(CHAR(10),TRUE,FILTER('SUMMARY DATA'!H:H,'SUMMARY DATA'!$A:$A=$A1221,'SUMMARY DATA'!$C:$C=$B1221,'SUMMARY DATA'!$B:$B=""RWS"",'SUMMARY DATA'!$H:$H=$D1221)),
  IF(
    OR(
      ISNUMBER(SEARCH(""CDM CASH DEPOSIT"",$C1221)),
      ISNUMB"&amp;"ER(SEARCH(""CASH DEPOSIT"",$C1221))
    ),
    """",
    IFERROR(TEXTJOIN(CHAR(10),TRUE,FILTER('SUMMARY DATA'!H:H,'SUMMARY DATA'!$D:$D=$C1221,'SUMMARY DATA'!$B:$B=""RWS"",'SUMMARY DATA'!$H:$H=$D1221)),"""")
  )
)"),"")</f>
        <v/>
      </c>
      <c r="I1221" s="18" t="str">
        <f>IFERROR(__xludf.DUMMYFUNCTION("IF(H1221="""","""",
SUM(ARRAYFORMULA(VALUE(SPLIT(H1221,CHAR(10)))))
)"),"")</f>
        <v/>
      </c>
      <c r="J1221" s="17" t="str">
        <f>IFERROR(__xludf.DUMMYFUNCTION("IFERROR(
  TEXTJOIN(CHAR(10),TRUE,FILTER('SUMMARY DATA'!I:I,'SUMMARY DATA'!$A:$A=$A1221,'SUMMARY DATA'!$C:$C=$B1221,'SUMMARY DATA'!$B:$B=""RWS"")),
  IF(
    OR(
      ISNUMBER(SEARCH(""CDM CASH DEPOSIT"",$C1221)),
      ISNUMBER(SEARCH(""CASH DEPOSIT"",$"&amp;"C1221)),
      COUNTIFS('SUMMARY DATA'!$D:$D,$C1221,'SUMMARY DATA'!$B:$B,""RWS"")&lt;&gt;1
    ),
    """",
    IFERROR(TEXTJOIN(CHAR(10),TRUE,FILTER('SUMMARY DATA'!I:I,'SUMMARY DATA'!$D:$D=$C1221,'SUMMARY DATA'!$B:$B=""RWS"")),"""")
  )
)"),"")</f>
        <v/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customHeight="1" spans="1:27">
      <c r="A1222" s="2"/>
      <c r="B1222" s="15"/>
      <c r="C1222" s="2"/>
      <c r="D1222" s="3"/>
      <c r="E1222" s="16" t="str">
        <f>IFERROR(__xludf.DUMMYFUNCTION("IFERROR(
  TEXTJOIN(CHAR(10),TRUE,FILTER('SUMMARY DATA'!E:E,'SUMMARY DATA'!$A:$A=$A1222,'SUMMARY DATA'!$C:$C=$B1222,'SUMMARY DATA'!$B:$B=""RWS"")),
  IF(
    OR(
      ISNUMBER(SEARCH(""CDM CASH DEPOSIT"",$C1222)),
      ISNUMBER(SEARCH(""CASH DEPOSIT"",$"&amp;"C1222)),
      COUNTIFS('SUMMARY DATA'!$D:$D,$C1222,'SUMMARY DATA'!$B:$B,""RWS"")&lt;&gt;1
    ),
    """",
    IFERROR(TEXTJOIN(CHAR(10),TRUE,FILTER('SUMMARY DATA'!E:E,'SUMMARY DATA'!$D:$D=$C1222,'SUMMARY DATA'!$B:$B=""RWS"")),"""")
  )
)"),"")</f>
        <v/>
      </c>
      <c r="F1222" s="17" t="str">
        <f>IFERROR(__xludf.DUMMYFUNCTION("IFERROR(
  TEXTJOIN(CHAR(10),TRUE,FILTER('SUMMARY DATA'!F:F,'SUMMARY DATA'!$A:$A=$A1222,'SUMMARY DATA'!$C:$C=$B1222,'SUMMARY DATA'!$B:$B=""RWS"")),
  IF(
    OR(
      ISNUMBER(SEARCH(""CDM CASH DEPOSIT"",$C1222)),
      ISNUMBER(SEARCH(""CASH DEPOSIT"",$"&amp;"C1222)),
      COUNTIFS('SUMMARY DATA'!$D:$D,$C1222,'SUMMARY DATA'!$B:$B,""RWS"")&lt;&gt;1
    ),
    """",
    IFERROR(TEXTJOIN(CHAR(10),TRUE,FILTER('SUMMARY DATA'!F:F,'SUMMARY DATA'!$D:$D=$C1222,'SUMMARY DATA'!$B:$B=""RWS"")),"""")
  )
)"),"")</f>
        <v/>
      </c>
      <c r="G1222" s="17" t="str">
        <f>IFERROR(__xludf.DUMMYFUNCTION("IFERROR(
  TEXTJOIN(CHAR(10),TRUE,FILTER('SUMMARY DATA'!G:G,'SUMMARY DATA'!$A:$A=$A1222,'SUMMARY DATA'!$C:$C=$B1222,'SUMMARY DATA'!$B:$B=""RWS"")),
  IF(
    OR(
      ISNUMBER(SEARCH(""CDM CASH DEPOSIT"",$C1222)),
      ISNUMBER(SEARCH(""CASH DEPOSIT"",$"&amp;"C1222)),
      COUNTIFS('SUMMARY DATA'!$D:$D,$C1222,'SUMMARY DATA'!$B:$B,""RWS"")&lt;&gt;1
    ),
    """",
    IFERROR(TEXTJOIN(CHAR(10),TRUE,FILTER('SUMMARY DATA'!G:G,'SUMMARY DATA'!$D:$D=$C1222,'SUMMARY DATA'!$B:$B=""RWS"")),"""")
  )
)"),"")</f>
        <v/>
      </c>
      <c r="H1222" s="18" t="str">
        <f>IFERROR(__xludf.DUMMYFUNCTION("IFERROR(
  TEXTJOIN(CHAR(10),TRUE,FILTER('SUMMARY DATA'!H:H,'SUMMARY DATA'!$A:$A=$A1222,'SUMMARY DATA'!$C:$C=$B1222,'SUMMARY DATA'!$B:$B=""RWS"",'SUMMARY DATA'!$H:$H=$D1222)),
  IF(
    OR(
      ISNUMBER(SEARCH(""CDM CASH DEPOSIT"",$C1222)),
      ISNUMB"&amp;"ER(SEARCH(""CASH DEPOSIT"",$C1222))
    ),
    """",
    IFERROR(TEXTJOIN(CHAR(10),TRUE,FILTER('SUMMARY DATA'!H:H,'SUMMARY DATA'!$D:$D=$C1222,'SUMMARY DATA'!$B:$B=""RWS"",'SUMMARY DATA'!$H:$H=$D1222)),"""")
  )
)"),"")</f>
        <v/>
      </c>
      <c r="I1222" s="18" t="str">
        <f>IFERROR(__xludf.DUMMYFUNCTION("IF(H1222="""","""",
SUM(ARRAYFORMULA(VALUE(SPLIT(H1222,CHAR(10)))))
)"),"")</f>
        <v/>
      </c>
      <c r="J1222" s="17" t="str">
        <f>IFERROR(__xludf.DUMMYFUNCTION("IFERROR(
  TEXTJOIN(CHAR(10),TRUE,FILTER('SUMMARY DATA'!I:I,'SUMMARY DATA'!$A:$A=$A1222,'SUMMARY DATA'!$C:$C=$B1222,'SUMMARY DATA'!$B:$B=""RWS"")),
  IF(
    OR(
      ISNUMBER(SEARCH(""CDM CASH DEPOSIT"",$C1222)),
      ISNUMBER(SEARCH(""CASH DEPOSIT"",$"&amp;"C1222)),
      COUNTIFS('SUMMARY DATA'!$D:$D,$C1222,'SUMMARY DATA'!$B:$B,""RWS"")&lt;&gt;1
    ),
    """",
    IFERROR(TEXTJOIN(CHAR(10),TRUE,FILTER('SUMMARY DATA'!I:I,'SUMMARY DATA'!$D:$D=$C1222,'SUMMARY DATA'!$B:$B=""RWS"")),"""")
  )
)"),"")</f>
        <v/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customHeight="1" spans="1:27">
      <c r="A1223" s="2"/>
      <c r="B1223" s="15"/>
      <c r="C1223" s="2"/>
      <c r="D1223" s="3"/>
      <c r="E1223" s="16" t="str">
        <f>IFERROR(__xludf.DUMMYFUNCTION("IFERROR(
  TEXTJOIN(CHAR(10),TRUE,FILTER('SUMMARY DATA'!E:E,'SUMMARY DATA'!$A:$A=$A1223,'SUMMARY DATA'!$C:$C=$B1223,'SUMMARY DATA'!$B:$B=""RWS"")),
  IF(
    OR(
      ISNUMBER(SEARCH(""CDM CASH DEPOSIT"",$C1223)),
      ISNUMBER(SEARCH(""CASH DEPOSIT"",$"&amp;"C1223)),
      COUNTIFS('SUMMARY DATA'!$D:$D,$C1223,'SUMMARY DATA'!$B:$B,""RWS"")&lt;&gt;1
    ),
    """",
    IFERROR(TEXTJOIN(CHAR(10),TRUE,FILTER('SUMMARY DATA'!E:E,'SUMMARY DATA'!$D:$D=$C1223,'SUMMARY DATA'!$B:$B=""RWS"")),"""")
  )
)"),"")</f>
        <v/>
      </c>
      <c r="F1223" s="17" t="str">
        <f>IFERROR(__xludf.DUMMYFUNCTION("IFERROR(
  TEXTJOIN(CHAR(10),TRUE,FILTER('SUMMARY DATA'!F:F,'SUMMARY DATA'!$A:$A=$A1223,'SUMMARY DATA'!$C:$C=$B1223,'SUMMARY DATA'!$B:$B=""RWS"")),
  IF(
    OR(
      ISNUMBER(SEARCH(""CDM CASH DEPOSIT"",$C1223)),
      ISNUMBER(SEARCH(""CASH DEPOSIT"",$"&amp;"C1223)),
      COUNTIFS('SUMMARY DATA'!$D:$D,$C1223,'SUMMARY DATA'!$B:$B,""RWS"")&lt;&gt;1
    ),
    """",
    IFERROR(TEXTJOIN(CHAR(10),TRUE,FILTER('SUMMARY DATA'!F:F,'SUMMARY DATA'!$D:$D=$C1223,'SUMMARY DATA'!$B:$B=""RWS"")),"""")
  )
)"),"")</f>
        <v/>
      </c>
      <c r="G1223" s="17" t="str">
        <f>IFERROR(__xludf.DUMMYFUNCTION("IFERROR(
  TEXTJOIN(CHAR(10),TRUE,FILTER('SUMMARY DATA'!G:G,'SUMMARY DATA'!$A:$A=$A1223,'SUMMARY DATA'!$C:$C=$B1223,'SUMMARY DATA'!$B:$B=""RWS"")),
  IF(
    OR(
      ISNUMBER(SEARCH(""CDM CASH DEPOSIT"",$C1223)),
      ISNUMBER(SEARCH(""CASH DEPOSIT"",$"&amp;"C1223)),
      COUNTIFS('SUMMARY DATA'!$D:$D,$C1223,'SUMMARY DATA'!$B:$B,""RWS"")&lt;&gt;1
    ),
    """",
    IFERROR(TEXTJOIN(CHAR(10),TRUE,FILTER('SUMMARY DATA'!G:G,'SUMMARY DATA'!$D:$D=$C1223,'SUMMARY DATA'!$B:$B=""RWS"")),"""")
  )
)"),"")</f>
        <v/>
      </c>
      <c r="H1223" s="18" t="str">
        <f>IFERROR(__xludf.DUMMYFUNCTION("IFERROR(
  TEXTJOIN(CHAR(10),TRUE,FILTER('SUMMARY DATA'!H:H,'SUMMARY DATA'!$A:$A=$A1223,'SUMMARY DATA'!$C:$C=$B1223,'SUMMARY DATA'!$B:$B=""RWS"",'SUMMARY DATA'!$H:$H=$D1223)),
  IF(
    OR(
      ISNUMBER(SEARCH(""CDM CASH DEPOSIT"",$C1223)),
      ISNUMB"&amp;"ER(SEARCH(""CASH DEPOSIT"",$C1223))
    ),
    """",
    IFERROR(TEXTJOIN(CHAR(10),TRUE,FILTER('SUMMARY DATA'!H:H,'SUMMARY DATA'!$D:$D=$C1223,'SUMMARY DATA'!$B:$B=""RWS"",'SUMMARY DATA'!$H:$H=$D1223)),"""")
  )
)"),"")</f>
        <v/>
      </c>
      <c r="I1223" s="18" t="str">
        <f>IFERROR(__xludf.DUMMYFUNCTION("IF(H1223="""","""",
SUM(ARRAYFORMULA(VALUE(SPLIT(H1223,CHAR(10)))))
)"),"")</f>
        <v/>
      </c>
      <c r="J1223" s="17" t="str">
        <f>IFERROR(__xludf.DUMMYFUNCTION("IFERROR(
  TEXTJOIN(CHAR(10),TRUE,FILTER('SUMMARY DATA'!I:I,'SUMMARY DATA'!$A:$A=$A1223,'SUMMARY DATA'!$C:$C=$B1223,'SUMMARY DATA'!$B:$B=""RWS"")),
  IF(
    OR(
      ISNUMBER(SEARCH(""CDM CASH DEPOSIT"",$C1223)),
      ISNUMBER(SEARCH(""CASH DEPOSIT"",$"&amp;"C1223)),
      COUNTIFS('SUMMARY DATA'!$D:$D,$C1223,'SUMMARY DATA'!$B:$B,""RWS"")&lt;&gt;1
    ),
    """",
    IFERROR(TEXTJOIN(CHAR(10),TRUE,FILTER('SUMMARY DATA'!I:I,'SUMMARY DATA'!$D:$D=$C1223,'SUMMARY DATA'!$B:$B=""RWS"")),"""")
  )
)"),"")</f>
        <v/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customHeight="1" spans="1:27">
      <c r="A1224" s="2"/>
      <c r="B1224" s="15"/>
      <c r="C1224" s="2"/>
      <c r="D1224" s="3"/>
      <c r="E1224" s="16" t="str">
        <f>IFERROR(__xludf.DUMMYFUNCTION("IFERROR(
  TEXTJOIN(CHAR(10),TRUE,FILTER('SUMMARY DATA'!E:E,'SUMMARY DATA'!$A:$A=$A1224,'SUMMARY DATA'!$C:$C=$B1224,'SUMMARY DATA'!$B:$B=""RWS"")),
  IF(
    OR(
      ISNUMBER(SEARCH(""CDM CASH DEPOSIT"",$C1224)),
      ISNUMBER(SEARCH(""CASH DEPOSIT"",$"&amp;"C1224)),
      COUNTIFS('SUMMARY DATA'!$D:$D,$C1224,'SUMMARY DATA'!$B:$B,""RWS"")&lt;&gt;1
    ),
    """",
    IFERROR(TEXTJOIN(CHAR(10),TRUE,FILTER('SUMMARY DATA'!E:E,'SUMMARY DATA'!$D:$D=$C1224,'SUMMARY DATA'!$B:$B=""RWS"")),"""")
  )
)"),"")</f>
        <v/>
      </c>
      <c r="F1224" s="17" t="str">
        <f>IFERROR(__xludf.DUMMYFUNCTION("IFERROR(
  TEXTJOIN(CHAR(10),TRUE,FILTER('SUMMARY DATA'!F:F,'SUMMARY DATA'!$A:$A=$A1224,'SUMMARY DATA'!$C:$C=$B1224,'SUMMARY DATA'!$B:$B=""RWS"")),
  IF(
    OR(
      ISNUMBER(SEARCH(""CDM CASH DEPOSIT"",$C1224)),
      ISNUMBER(SEARCH(""CASH DEPOSIT"",$"&amp;"C1224)),
      COUNTIFS('SUMMARY DATA'!$D:$D,$C1224,'SUMMARY DATA'!$B:$B,""RWS"")&lt;&gt;1
    ),
    """",
    IFERROR(TEXTJOIN(CHAR(10),TRUE,FILTER('SUMMARY DATA'!F:F,'SUMMARY DATA'!$D:$D=$C1224,'SUMMARY DATA'!$B:$B=""RWS"")),"""")
  )
)"),"")</f>
        <v/>
      </c>
      <c r="G1224" s="17" t="str">
        <f>IFERROR(__xludf.DUMMYFUNCTION("IFERROR(
  TEXTJOIN(CHAR(10),TRUE,FILTER('SUMMARY DATA'!G:G,'SUMMARY DATA'!$A:$A=$A1224,'SUMMARY DATA'!$C:$C=$B1224,'SUMMARY DATA'!$B:$B=""RWS"")),
  IF(
    OR(
      ISNUMBER(SEARCH(""CDM CASH DEPOSIT"",$C1224)),
      ISNUMBER(SEARCH(""CASH DEPOSIT"",$"&amp;"C1224)),
      COUNTIFS('SUMMARY DATA'!$D:$D,$C1224,'SUMMARY DATA'!$B:$B,""RWS"")&lt;&gt;1
    ),
    """",
    IFERROR(TEXTJOIN(CHAR(10),TRUE,FILTER('SUMMARY DATA'!G:G,'SUMMARY DATA'!$D:$D=$C1224,'SUMMARY DATA'!$B:$B=""RWS"")),"""")
  )
)"),"")</f>
        <v/>
      </c>
      <c r="H1224" s="18" t="str">
        <f>IFERROR(__xludf.DUMMYFUNCTION("IFERROR(
  TEXTJOIN(CHAR(10),TRUE,FILTER('SUMMARY DATA'!H:H,'SUMMARY DATA'!$A:$A=$A1224,'SUMMARY DATA'!$C:$C=$B1224,'SUMMARY DATA'!$B:$B=""RWS"",'SUMMARY DATA'!$H:$H=$D1224)),
  IF(
    OR(
      ISNUMBER(SEARCH(""CDM CASH DEPOSIT"",$C1224)),
      ISNUMB"&amp;"ER(SEARCH(""CASH DEPOSIT"",$C1224))
    ),
    """",
    IFERROR(TEXTJOIN(CHAR(10),TRUE,FILTER('SUMMARY DATA'!H:H,'SUMMARY DATA'!$D:$D=$C1224,'SUMMARY DATA'!$B:$B=""RWS"",'SUMMARY DATA'!$H:$H=$D1224)),"""")
  )
)"),"")</f>
        <v/>
      </c>
      <c r="I1224" s="18" t="str">
        <f>IFERROR(__xludf.DUMMYFUNCTION("IF(H1224="""","""",
SUM(ARRAYFORMULA(VALUE(SPLIT(H1224,CHAR(10)))))
)"),"")</f>
        <v/>
      </c>
      <c r="J1224" s="17" t="str">
        <f>IFERROR(__xludf.DUMMYFUNCTION("IFERROR(
  TEXTJOIN(CHAR(10),TRUE,FILTER('SUMMARY DATA'!I:I,'SUMMARY DATA'!$A:$A=$A1224,'SUMMARY DATA'!$C:$C=$B1224,'SUMMARY DATA'!$B:$B=""RWS"")),
  IF(
    OR(
      ISNUMBER(SEARCH(""CDM CASH DEPOSIT"",$C1224)),
      ISNUMBER(SEARCH(""CASH DEPOSIT"",$"&amp;"C1224)),
      COUNTIFS('SUMMARY DATA'!$D:$D,$C1224,'SUMMARY DATA'!$B:$B,""RWS"")&lt;&gt;1
    ),
    """",
    IFERROR(TEXTJOIN(CHAR(10),TRUE,FILTER('SUMMARY DATA'!I:I,'SUMMARY DATA'!$D:$D=$C1224,'SUMMARY DATA'!$B:$B=""RWS"")),"""")
  )
)"),"")</f>
        <v/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 customHeight="1" spans="1:27">
      <c r="A1225" s="2"/>
      <c r="B1225" s="15"/>
      <c r="C1225" s="2"/>
      <c r="D1225" s="3"/>
      <c r="E1225" s="16" t="str">
        <f>IFERROR(__xludf.DUMMYFUNCTION("IFERROR(
  TEXTJOIN(CHAR(10),TRUE,FILTER('SUMMARY DATA'!E:E,'SUMMARY DATA'!$A:$A=$A1225,'SUMMARY DATA'!$C:$C=$B1225,'SUMMARY DATA'!$B:$B=""RWS"")),
  IF(
    OR(
      ISNUMBER(SEARCH(""CDM CASH DEPOSIT"",$C1225)),
      ISNUMBER(SEARCH(""CASH DEPOSIT"",$"&amp;"C1225)),
      COUNTIFS('SUMMARY DATA'!$D:$D,$C1225,'SUMMARY DATA'!$B:$B,""RWS"")&lt;&gt;1
    ),
    """",
    IFERROR(TEXTJOIN(CHAR(10),TRUE,FILTER('SUMMARY DATA'!E:E,'SUMMARY DATA'!$D:$D=$C1225,'SUMMARY DATA'!$B:$B=""RWS"")),"""")
  )
)"),"")</f>
        <v/>
      </c>
      <c r="F1225" s="17" t="str">
        <f>IFERROR(__xludf.DUMMYFUNCTION("IFERROR(
  TEXTJOIN(CHAR(10),TRUE,FILTER('SUMMARY DATA'!F:F,'SUMMARY DATA'!$A:$A=$A1225,'SUMMARY DATA'!$C:$C=$B1225,'SUMMARY DATA'!$B:$B=""RWS"")),
  IF(
    OR(
      ISNUMBER(SEARCH(""CDM CASH DEPOSIT"",$C1225)),
      ISNUMBER(SEARCH(""CASH DEPOSIT"",$"&amp;"C1225)),
      COUNTIFS('SUMMARY DATA'!$D:$D,$C1225,'SUMMARY DATA'!$B:$B,""RWS"")&lt;&gt;1
    ),
    """",
    IFERROR(TEXTJOIN(CHAR(10),TRUE,FILTER('SUMMARY DATA'!F:F,'SUMMARY DATA'!$D:$D=$C1225,'SUMMARY DATA'!$B:$B=""RWS"")),"""")
  )
)"),"")</f>
        <v/>
      </c>
      <c r="G1225" s="17" t="str">
        <f>IFERROR(__xludf.DUMMYFUNCTION("IFERROR(
  TEXTJOIN(CHAR(10),TRUE,FILTER('SUMMARY DATA'!G:G,'SUMMARY DATA'!$A:$A=$A1225,'SUMMARY DATA'!$C:$C=$B1225,'SUMMARY DATA'!$B:$B=""RWS"")),
  IF(
    OR(
      ISNUMBER(SEARCH(""CDM CASH DEPOSIT"",$C1225)),
      ISNUMBER(SEARCH(""CASH DEPOSIT"",$"&amp;"C1225)),
      COUNTIFS('SUMMARY DATA'!$D:$D,$C1225,'SUMMARY DATA'!$B:$B,""RWS"")&lt;&gt;1
    ),
    """",
    IFERROR(TEXTJOIN(CHAR(10),TRUE,FILTER('SUMMARY DATA'!G:G,'SUMMARY DATA'!$D:$D=$C1225,'SUMMARY DATA'!$B:$B=""RWS"")),"""")
  )
)"),"")</f>
        <v/>
      </c>
      <c r="H1225" s="18" t="str">
        <f>IFERROR(__xludf.DUMMYFUNCTION("IFERROR(
  TEXTJOIN(CHAR(10),TRUE,FILTER('SUMMARY DATA'!H:H,'SUMMARY DATA'!$A:$A=$A1225,'SUMMARY DATA'!$C:$C=$B1225,'SUMMARY DATA'!$B:$B=""RWS"",'SUMMARY DATA'!$H:$H=$D1225)),
  IF(
    OR(
      ISNUMBER(SEARCH(""CDM CASH DEPOSIT"",$C1225)),
      ISNUMB"&amp;"ER(SEARCH(""CASH DEPOSIT"",$C1225))
    ),
    """",
    IFERROR(TEXTJOIN(CHAR(10),TRUE,FILTER('SUMMARY DATA'!H:H,'SUMMARY DATA'!$D:$D=$C1225,'SUMMARY DATA'!$B:$B=""RWS"",'SUMMARY DATA'!$H:$H=$D1225)),"""")
  )
)"),"")</f>
        <v/>
      </c>
      <c r="I1225" s="18" t="str">
        <f>IFERROR(__xludf.DUMMYFUNCTION("IF(H1225="""","""",
SUM(ARRAYFORMULA(VALUE(SPLIT(H1225,CHAR(10)))))
)"),"")</f>
        <v/>
      </c>
      <c r="J1225" s="17" t="str">
        <f>IFERROR(__xludf.DUMMYFUNCTION("IFERROR(
  TEXTJOIN(CHAR(10),TRUE,FILTER('SUMMARY DATA'!I:I,'SUMMARY DATA'!$A:$A=$A1225,'SUMMARY DATA'!$C:$C=$B1225,'SUMMARY DATA'!$B:$B=""RWS"")),
  IF(
    OR(
      ISNUMBER(SEARCH(""CDM CASH DEPOSIT"",$C1225)),
      ISNUMBER(SEARCH(""CASH DEPOSIT"",$"&amp;"C1225)),
      COUNTIFS('SUMMARY DATA'!$D:$D,$C1225,'SUMMARY DATA'!$B:$B,""RWS"")&lt;&gt;1
    ),
    """",
    IFERROR(TEXTJOIN(CHAR(10),TRUE,FILTER('SUMMARY DATA'!I:I,'SUMMARY DATA'!$D:$D=$C1225,'SUMMARY DATA'!$B:$B=""RWS"")),"""")
  )
)"),"")</f>
        <v/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customHeight="1" spans="1:27">
      <c r="A1226" s="2"/>
      <c r="B1226" s="15"/>
      <c r="C1226" s="2"/>
      <c r="D1226" s="3"/>
      <c r="E1226" s="16" t="str">
        <f>IFERROR(__xludf.DUMMYFUNCTION("IFERROR(
  TEXTJOIN(CHAR(10),TRUE,FILTER('SUMMARY DATA'!E:E,'SUMMARY DATA'!$A:$A=$A1226,'SUMMARY DATA'!$C:$C=$B1226,'SUMMARY DATA'!$B:$B=""RWS"")),
  IF(
    OR(
      ISNUMBER(SEARCH(""CDM CASH DEPOSIT"",$C1226)),
      ISNUMBER(SEARCH(""CASH DEPOSIT"",$"&amp;"C1226)),
      COUNTIFS('SUMMARY DATA'!$D:$D,$C1226,'SUMMARY DATA'!$B:$B,""RWS"")&lt;&gt;1
    ),
    """",
    IFERROR(TEXTJOIN(CHAR(10),TRUE,FILTER('SUMMARY DATA'!E:E,'SUMMARY DATA'!$D:$D=$C1226,'SUMMARY DATA'!$B:$B=""RWS"")),"""")
  )
)"),"")</f>
        <v/>
      </c>
      <c r="F1226" s="17" t="str">
        <f>IFERROR(__xludf.DUMMYFUNCTION("IFERROR(
  TEXTJOIN(CHAR(10),TRUE,FILTER('SUMMARY DATA'!F:F,'SUMMARY DATA'!$A:$A=$A1226,'SUMMARY DATA'!$C:$C=$B1226,'SUMMARY DATA'!$B:$B=""RWS"")),
  IF(
    OR(
      ISNUMBER(SEARCH(""CDM CASH DEPOSIT"",$C1226)),
      ISNUMBER(SEARCH(""CASH DEPOSIT"",$"&amp;"C1226)),
      COUNTIFS('SUMMARY DATA'!$D:$D,$C1226,'SUMMARY DATA'!$B:$B,""RWS"")&lt;&gt;1
    ),
    """",
    IFERROR(TEXTJOIN(CHAR(10),TRUE,FILTER('SUMMARY DATA'!F:F,'SUMMARY DATA'!$D:$D=$C1226,'SUMMARY DATA'!$B:$B=""RWS"")),"""")
  )
)"),"")</f>
        <v/>
      </c>
      <c r="G1226" s="17" t="str">
        <f>IFERROR(__xludf.DUMMYFUNCTION("IFERROR(
  TEXTJOIN(CHAR(10),TRUE,FILTER('SUMMARY DATA'!G:G,'SUMMARY DATA'!$A:$A=$A1226,'SUMMARY DATA'!$C:$C=$B1226,'SUMMARY DATA'!$B:$B=""RWS"")),
  IF(
    OR(
      ISNUMBER(SEARCH(""CDM CASH DEPOSIT"",$C1226)),
      ISNUMBER(SEARCH(""CASH DEPOSIT"",$"&amp;"C1226)),
      COUNTIFS('SUMMARY DATA'!$D:$D,$C1226,'SUMMARY DATA'!$B:$B,""RWS"")&lt;&gt;1
    ),
    """",
    IFERROR(TEXTJOIN(CHAR(10),TRUE,FILTER('SUMMARY DATA'!G:G,'SUMMARY DATA'!$D:$D=$C1226,'SUMMARY DATA'!$B:$B=""RWS"")),"""")
  )
)"),"")</f>
        <v/>
      </c>
      <c r="H1226" s="18" t="str">
        <f>IFERROR(__xludf.DUMMYFUNCTION("IFERROR(
  TEXTJOIN(CHAR(10),TRUE,FILTER('SUMMARY DATA'!H:H,'SUMMARY DATA'!$A:$A=$A1226,'SUMMARY DATA'!$C:$C=$B1226,'SUMMARY DATA'!$B:$B=""RWS"",'SUMMARY DATA'!$H:$H=$D1226)),
  IF(
    OR(
      ISNUMBER(SEARCH(""CDM CASH DEPOSIT"",$C1226)),
      ISNUMB"&amp;"ER(SEARCH(""CASH DEPOSIT"",$C1226))
    ),
    """",
    IFERROR(TEXTJOIN(CHAR(10),TRUE,FILTER('SUMMARY DATA'!H:H,'SUMMARY DATA'!$D:$D=$C1226,'SUMMARY DATA'!$B:$B=""RWS"",'SUMMARY DATA'!$H:$H=$D1226)),"""")
  )
)"),"")</f>
        <v/>
      </c>
      <c r="I1226" s="18" t="str">
        <f>IFERROR(__xludf.DUMMYFUNCTION("IF(H1226="""","""",
SUM(ARRAYFORMULA(VALUE(SPLIT(H1226,CHAR(10)))))
)"),"")</f>
        <v/>
      </c>
      <c r="J1226" s="17" t="str">
        <f>IFERROR(__xludf.DUMMYFUNCTION("IFERROR(
  TEXTJOIN(CHAR(10),TRUE,FILTER('SUMMARY DATA'!I:I,'SUMMARY DATA'!$A:$A=$A1226,'SUMMARY DATA'!$C:$C=$B1226,'SUMMARY DATA'!$B:$B=""RWS"")),
  IF(
    OR(
      ISNUMBER(SEARCH(""CDM CASH DEPOSIT"",$C1226)),
      ISNUMBER(SEARCH(""CASH DEPOSIT"",$"&amp;"C1226)),
      COUNTIFS('SUMMARY DATA'!$D:$D,$C1226,'SUMMARY DATA'!$B:$B,""RWS"")&lt;&gt;1
    ),
    """",
    IFERROR(TEXTJOIN(CHAR(10),TRUE,FILTER('SUMMARY DATA'!I:I,'SUMMARY DATA'!$D:$D=$C1226,'SUMMARY DATA'!$B:$B=""RWS"")),"""")
  )
)"),"")</f>
        <v/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customHeight="1" spans="1:27">
      <c r="A1227" s="2"/>
      <c r="B1227" s="15"/>
      <c r="C1227" s="2"/>
      <c r="D1227" s="3"/>
      <c r="E1227" s="16" t="str">
        <f>IFERROR(__xludf.DUMMYFUNCTION("IFERROR(
  TEXTJOIN(CHAR(10),TRUE,FILTER('SUMMARY DATA'!E:E,'SUMMARY DATA'!$A:$A=$A1227,'SUMMARY DATA'!$C:$C=$B1227,'SUMMARY DATA'!$B:$B=""RWS"")),
  IF(
    OR(
      ISNUMBER(SEARCH(""CDM CASH DEPOSIT"",$C1227)),
      ISNUMBER(SEARCH(""CASH DEPOSIT"",$"&amp;"C1227)),
      COUNTIFS('SUMMARY DATA'!$D:$D,$C1227,'SUMMARY DATA'!$B:$B,""RWS"")&lt;&gt;1
    ),
    """",
    IFERROR(TEXTJOIN(CHAR(10),TRUE,FILTER('SUMMARY DATA'!E:E,'SUMMARY DATA'!$D:$D=$C1227,'SUMMARY DATA'!$B:$B=""RWS"")),"""")
  )
)"),"")</f>
        <v/>
      </c>
      <c r="F1227" s="17" t="str">
        <f>IFERROR(__xludf.DUMMYFUNCTION("IFERROR(
  TEXTJOIN(CHAR(10),TRUE,FILTER('SUMMARY DATA'!F:F,'SUMMARY DATA'!$A:$A=$A1227,'SUMMARY DATA'!$C:$C=$B1227,'SUMMARY DATA'!$B:$B=""RWS"")),
  IF(
    OR(
      ISNUMBER(SEARCH(""CDM CASH DEPOSIT"",$C1227)),
      ISNUMBER(SEARCH(""CASH DEPOSIT"",$"&amp;"C1227)),
      COUNTIFS('SUMMARY DATA'!$D:$D,$C1227,'SUMMARY DATA'!$B:$B,""RWS"")&lt;&gt;1
    ),
    """",
    IFERROR(TEXTJOIN(CHAR(10),TRUE,FILTER('SUMMARY DATA'!F:F,'SUMMARY DATA'!$D:$D=$C1227,'SUMMARY DATA'!$B:$B=""RWS"")),"""")
  )
)"),"")</f>
        <v/>
      </c>
      <c r="G1227" s="17" t="str">
        <f>IFERROR(__xludf.DUMMYFUNCTION("IFERROR(
  TEXTJOIN(CHAR(10),TRUE,FILTER('SUMMARY DATA'!G:G,'SUMMARY DATA'!$A:$A=$A1227,'SUMMARY DATA'!$C:$C=$B1227,'SUMMARY DATA'!$B:$B=""RWS"")),
  IF(
    OR(
      ISNUMBER(SEARCH(""CDM CASH DEPOSIT"",$C1227)),
      ISNUMBER(SEARCH(""CASH DEPOSIT"",$"&amp;"C1227)),
      COUNTIFS('SUMMARY DATA'!$D:$D,$C1227,'SUMMARY DATA'!$B:$B,""RWS"")&lt;&gt;1
    ),
    """",
    IFERROR(TEXTJOIN(CHAR(10),TRUE,FILTER('SUMMARY DATA'!G:G,'SUMMARY DATA'!$D:$D=$C1227,'SUMMARY DATA'!$B:$B=""RWS"")),"""")
  )
)"),"")</f>
        <v/>
      </c>
      <c r="H1227" s="18" t="str">
        <f>IFERROR(__xludf.DUMMYFUNCTION("IFERROR(
  TEXTJOIN(CHAR(10),TRUE,FILTER('SUMMARY DATA'!H:H,'SUMMARY DATA'!$A:$A=$A1227,'SUMMARY DATA'!$C:$C=$B1227,'SUMMARY DATA'!$B:$B=""RWS"",'SUMMARY DATA'!$H:$H=$D1227)),
  IF(
    OR(
      ISNUMBER(SEARCH(""CDM CASH DEPOSIT"",$C1227)),
      ISNUMB"&amp;"ER(SEARCH(""CASH DEPOSIT"",$C1227))
    ),
    """",
    IFERROR(TEXTJOIN(CHAR(10),TRUE,FILTER('SUMMARY DATA'!H:H,'SUMMARY DATA'!$D:$D=$C1227,'SUMMARY DATA'!$B:$B=""RWS"",'SUMMARY DATA'!$H:$H=$D1227)),"""")
  )
)"),"")</f>
        <v/>
      </c>
      <c r="I1227" s="18" t="str">
        <f>IFERROR(__xludf.DUMMYFUNCTION("IF(H1227="""","""",
SUM(ARRAYFORMULA(VALUE(SPLIT(H1227,CHAR(10)))))
)"),"")</f>
        <v/>
      </c>
      <c r="J1227" s="17" t="str">
        <f>IFERROR(__xludf.DUMMYFUNCTION("IFERROR(
  TEXTJOIN(CHAR(10),TRUE,FILTER('SUMMARY DATA'!I:I,'SUMMARY DATA'!$A:$A=$A1227,'SUMMARY DATA'!$C:$C=$B1227,'SUMMARY DATA'!$B:$B=""RWS"")),
  IF(
    OR(
      ISNUMBER(SEARCH(""CDM CASH DEPOSIT"",$C1227)),
      ISNUMBER(SEARCH(""CASH DEPOSIT"",$"&amp;"C1227)),
      COUNTIFS('SUMMARY DATA'!$D:$D,$C1227,'SUMMARY DATA'!$B:$B,""RWS"")&lt;&gt;1
    ),
    """",
    IFERROR(TEXTJOIN(CHAR(10),TRUE,FILTER('SUMMARY DATA'!I:I,'SUMMARY DATA'!$D:$D=$C1227,'SUMMARY DATA'!$B:$B=""RWS"")),"""")
  )
)"),"")</f>
        <v/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customHeight="1" spans="1:27">
      <c r="A1228" s="2"/>
      <c r="B1228" s="15"/>
      <c r="C1228" s="2"/>
      <c r="D1228" s="3"/>
      <c r="E1228" s="16" t="str">
        <f>IFERROR(__xludf.DUMMYFUNCTION("IFERROR(
  TEXTJOIN(CHAR(10),TRUE,FILTER('SUMMARY DATA'!E:E,'SUMMARY DATA'!$A:$A=$A1228,'SUMMARY DATA'!$C:$C=$B1228,'SUMMARY DATA'!$B:$B=""RWS"")),
  IF(
    OR(
      ISNUMBER(SEARCH(""CDM CASH DEPOSIT"",$C1228)),
      ISNUMBER(SEARCH(""CASH DEPOSIT"",$"&amp;"C1228)),
      COUNTIFS('SUMMARY DATA'!$D:$D,$C1228,'SUMMARY DATA'!$B:$B,""RWS"")&lt;&gt;1
    ),
    """",
    IFERROR(TEXTJOIN(CHAR(10),TRUE,FILTER('SUMMARY DATA'!E:E,'SUMMARY DATA'!$D:$D=$C1228,'SUMMARY DATA'!$B:$B=""RWS"")),"""")
  )
)"),"")</f>
        <v/>
      </c>
      <c r="F1228" s="17" t="str">
        <f>IFERROR(__xludf.DUMMYFUNCTION("IFERROR(
  TEXTJOIN(CHAR(10),TRUE,FILTER('SUMMARY DATA'!F:F,'SUMMARY DATA'!$A:$A=$A1228,'SUMMARY DATA'!$C:$C=$B1228,'SUMMARY DATA'!$B:$B=""RWS"")),
  IF(
    OR(
      ISNUMBER(SEARCH(""CDM CASH DEPOSIT"",$C1228)),
      ISNUMBER(SEARCH(""CASH DEPOSIT"",$"&amp;"C1228)),
      COUNTIFS('SUMMARY DATA'!$D:$D,$C1228,'SUMMARY DATA'!$B:$B,""RWS"")&lt;&gt;1
    ),
    """",
    IFERROR(TEXTJOIN(CHAR(10),TRUE,FILTER('SUMMARY DATA'!F:F,'SUMMARY DATA'!$D:$D=$C1228,'SUMMARY DATA'!$B:$B=""RWS"")),"""")
  )
)"),"")</f>
        <v/>
      </c>
      <c r="G1228" s="17" t="str">
        <f>IFERROR(__xludf.DUMMYFUNCTION("IFERROR(
  TEXTJOIN(CHAR(10),TRUE,FILTER('SUMMARY DATA'!G:G,'SUMMARY DATA'!$A:$A=$A1228,'SUMMARY DATA'!$C:$C=$B1228,'SUMMARY DATA'!$B:$B=""RWS"")),
  IF(
    OR(
      ISNUMBER(SEARCH(""CDM CASH DEPOSIT"",$C1228)),
      ISNUMBER(SEARCH(""CASH DEPOSIT"",$"&amp;"C1228)),
      COUNTIFS('SUMMARY DATA'!$D:$D,$C1228,'SUMMARY DATA'!$B:$B,""RWS"")&lt;&gt;1
    ),
    """",
    IFERROR(TEXTJOIN(CHAR(10),TRUE,FILTER('SUMMARY DATA'!G:G,'SUMMARY DATA'!$D:$D=$C1228,'SUMMARY DATA'!$B:$B=""RWS"")),"""")
  )
)"),"")</f>
        <v/>
      </c>
      <c r="H1228" s="18" t="str">
        <f>IFERROR(__xludf.DUMMYFUNCTION("IFERROR(
  TEXTJOIN(CHAR(10),TRUE,FILTER('SUMMARY DATA'!H:H,'SUMMARY DATA'!$A:$A=$A1228,'SUMMARY DATA'!$C:$C=$B1228,'SUMMARY DATA'!$B:$B=""RWS"",'SUMMARY DATA'!$H:$H=$D1228)),
  IF(
    OR(
      ISNUMBER(SEARCH(""CDM CASH DEPOSIT"",$C1228)),
      ISNUMB"&amp;"ER(SEARCH(""CASH DEPOSIT"",$C1228))
    ),
    """",
    IFERROR(TEXTJOIN(CHAR(10),TRUE,FILTER('SUMMARY DATA'!H:H,'SUMMARY DATA'!$D:$D=$C1228,'SUMMARY DATA'!$B:$B=""RWS"",'SUMMARY DATA'!$H:$H=$D1228)),"""")
  )
)"),"")</f>
        <v/>
      </c>
      <c r="I1228" s="18" t="str">
        <f>IFERROR(__xludf.DUMMYFUNCTION("IF(H1228="""","""",
SUM(ARRAYFORMULA(VALUE(SPLIT(H1228,CHAR(10)))))
)"),"")</f>
        <v/>
      </c>
      <c r="J1228" s="17" t="str">
        <f>IFERROR(__xludf.DUMMYFUNCTION("IFERROR(
  TEXTJOIN(CHAR(10),TRUE,FILTER('SUMMARY DATA'!I:I,'SUMMARY DATA'!$A:$A=$A1228,'SUMMARY DATA'!$C:$C=$B1228,'SUMMARY DATA'!$B:$B=""RWS"")),
  IF(
    OR(
      ISNUMBER(SEARCH(""CDM CASH DEPOSIT"",$C1228)),
      ISNUMBER(SEARCH(""CASH DEPOSIT"",$"&amp;"C1228)),
      COUNTIFS('SUMMARY DATA'!$D:$D,$C1228,'SUMMARY DATA'!$B:$B,""RWS"")&lt;&gt;1
    ),
    """",
    IFERROR(TEXTJOIN(CHAR(10),TRUE,FILTER('SUMMARY DATA'!I:I,'SUMMARY DATA'!$D:$D=$C1228,'SUMMARY DATA'!$B:$B=""RWS"")),"""")
  )
)"),"")</f>
        <v/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customHeight="1" spans="1:27">
      <c r="A1229" s="2"/>
      <c r="B1229" s="15"/>
      <c r="C1229" s="2"/>
      <c r="D1229" s="3"/>
      <c r="E1229" s="16" t="str">
        <f>IFERROR(__xludf.DUMMYFUNCTION("IFERROR(
  TEXTJOIN(CHAR(10),TRUE,FILTER('SUMMARY DATA'!E:E,'SUMMARY DATA'!$A:$A=$A1229,'SUMMARY DATA'!$C:$C=$B1229,'SUMMARY DATA'!$B:$B=""RWS"")),
  IF(
    OR(
      ISNUMBER(SEARCH(""CDM CASH DEPOSIT"",$C1229)),
      ISNUMBER(SEARCH(""CASH DEPOSIT"",$"&amp;"C1229)),
      COUNTIFS('SUMMARY DATA'!$D:$D,$C1229,'SUMMARY DATA'!$B:$B,""RWS"")&lt;&gt;1
    ),
    """",
    IFERROR(TEXTJOIN(CHAR(10),TRUE,FILTER('SUMMARY DATA'!E:E,'SUMMARY DATA'!$D:$D=$C1229,'SUMMARY DATA'!$B:$B=""RWS"")),"""")
  )
)"),"")</f>
        <v/>
      </c>
      <c r="F1229" s="17" t="str">
        <f>IFERROR(__xludf.DUMMYFUNCTION("IFERROR(
  TEXTJOIN(CHAR(10),TRUE,FILTER('SUMMARY DATA'!F:F,'SUMMARY DATA'!$A:$A=$A1229,'SUMMARY DATA'!$C:$C=$B1229,'SUMMARY DATA'!$B:$B=""RWS"")),
  IF(
    OR(
      ISNUMBER(SEARCH(""CDM CASH DEPOSIT"",$C1229)),
      ISNUMBER(SEARCH(""CASH DEPOSIT"",$"&amp;"C1229)),
      COUNTIFS('SUMMARY DATA'!$D:$D,$C1229,'SUMMARY DATA'!$B:$B,""RWS"")&lt;&gt;1
    ),
    """",
    IFERROR(TEXTJOIN(CHAR(10),TRUE,FILTER('SUMMARY DATA'!F:F,'SUMMARY DATA'!$D:$D=$C1229,'SUMMARY DATA'!$B:$B=""RWS"")),"""")
  )
)"),"")</f>
        <v/>
      </c>
      <c r="G1229" s="17" t="str">
        <f>IFERROR(__xludf.DUMMYFUNCTION("IFERROR(
  TEXTJOIN(CHAR(10),TRUE,FILTER('SUMMARY DATA'!G:G,'SUMMARY DATA'!$A:$A=$A1229,'SUMMARY DATA'!$C:$C=$B1229,'SUMMARY DATA'!$B:$B=""RWS"")),
  IF(
    OR(
      ISNUMBER(SEARCH(""CDM CASH DEPOSIT"",$C1229)),
      ISNUMBER(SEARCH(""CASH DEPOSIT"",$"&amp;"C1229)),
      COUNTIFS('SUMMARY DATA'!$D:$D,$C1229,'SUMMARY DATA'!$B:$B,""RWS"")&lt;&gt;1
    ),
    """",
    IFERROR(TEXTJOIN(CHAR(10),TRUE,FILTER('SUMMARY DATA'!G:G,'SUMMARY DATA'!$D:$D=$C1229,'SUMMARY DATA'!$B:$B=""RWS"")),"""")
  )
)"),"")</f>
        <v/>
      </c>
      <c r="H1229" s="18" t="str">
        <f>IFERROR(__xludf.DUMMYFUNCTION("IFERROR(
  TEXTJOIN(CHAR(10),TRUE,FILTER('SUMMARY DATA'!H:H,'SUMMARY DATA'!$A:$A=$A1229,'SUMMARY DATA'!$C:$C=$B1229,'SUMMARY DATA'!$B:$B=""RWS"",'SUMMARY DATA'!$H:$H=$D1229)),
  IF(
    OR(
      ISNUMBER(SEARCH(""CDM CASH DEPOSIT"",$C1229)),
      ISNUMB"&amp;"ER(SEARCH(""CASH DEPOSIT"",$C1229))
    ),
    """",
    IFERROR(TEXTJOIN(CHAR(10),TRUE,FILTER('SUMMARY DATA'!H:H,'SUMMARY DATA'!$D:$D=$C1229,'SUMMARY DATA'!$B:$B=""RWS"",'SUMMARY DATA'!$H:$H=$D1229)),"""")
  )
)"),"")</f>
        <v/>
      </c>
      <c r="I1229" s="18" t="str">
        <f>IFERROR(__xludf.DUMMYFUNCTION("IF(H1229="""","""",
SUM(ARRAYFORMULA(VALUE(SPLIT(H1229,CHAR(10)))))
)"),"")</f>
        <v/>
      </c>
      <c r="J1229" s="17" t="str">
        <f>IFERROR(__xludf.DUMMYFUNCTION("IFERROR(
  TEXTJOIN(CHAR(10),TRUE,FILTER('SUMMARY DATA'!I:I,'SUMMARY DATA'!$A:$A=$A1229,'SUMMARY DATA'!$C:$C=$B1229,'SUMMARY DATA'!$B:$B=""RWS"")),
  IF(
    OR(
      ISNUMBER(SEARCH(""CDM CASH DEPOSIT"",$C1229)),
      ISNUMBER(SEARCH(""CASH DEPOSIT"",$"&amp;"C1229)),
      COUNTIFS('SUMMARY DATA'!$D:$D,$C1229,'SUMMARY DATA'!$B:$B,""RWS"")&lt;&gt;1
    ),
    """",
    IFERROR(TEXTJOIN(CHAR(10),TRUE,FILTER('SUMMARY DATA'!I:I,'SUMMARY DATA'!$D:$D=$C1229,'SUMMARY DATA'!$B:$B=""RWS"")),"""")
  )
)"),"")</f>
        <v/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customHeight="1" spans="1:27">
      <c r="A1230" s="2"/>
      <c r="B1230" s="15"/>
      <c r="C1230" s="2"/>
      <c r="D1230" s="3"/>
      <c r="E1230" s="16" t="str">
        <f>IFERROR(__xludf.DUMMYFUNCTION("IFERROR(
  TEXTJOIN(CHAR(10),TRUE,FILTER('SUMMARY DATA'!E:E,'SUMMARY DATA'!$A:$A=$A1230,'SUMMARY DATA'!$C:$C=$B1230,'SUMMARY DATA'!$B:$B=""RWS"")),
  IF(
    OR(
      ISNUMBER(SEARCH(""CDM CASH DEPOSIT"",$C1230)),
      ISNUMBER(SEARCH(""CASH DEPOSIT"",$"&amp;"C1230)),
      COUNTIFS('SUMMARY DATA'!$D:$D,$C1230,'SUMMARY DATA'!$B:$B,""RWS"")&lt;&gt;1
    ),
    """",
    IFERROR(TEXTJOIN(CHAR(10),TRUE,FILTER('SUMMARY DATA'!E:E,'SUMMARY DATA'!$D:$D=$C1230,'SUMMARY DATA'!$B:$B=""RWS"")),"""")
  )
)"),"")</f>
        <v/>
      </c>
      <c r="F1230" s="17" t="str">
        <f>IFERROR(__xludf.DUMMYFUNCTION("IFERROR(
  TEXTJOIN(CHAR(10),TRUE,FILTER('SUMMARY DATA'!F:F,'SUMMARY DATA'!$A:$A=$A1230,'SUMMARY DATA'!$C:$C=$B1230,'SUMMARY DATA'!$B:$B=""RWS"")),
  IF(
    OR(
      ISNUMBER(SEARCH(""CDM CASH DEPOSIT"",$C1230)),
      ISNUMBER(SEARCH(""CASH DEPOSIT"",$"&amp;"C1230)),
      COUNTIFS('SUMMARY DATA'!$D:$D,$C1230,'SUMMARY DATA'!$B:$B,""RWS"")&lt;&gt;1
    ),
    """",
    IFERROR(TEXTJOIN(CHAR(10),TRUE,FILTER('SUMMARY DATA'!F:F,'SUMMARY DATA'!$D:$D=$C1230,'SUMMARY DATA'!$B:$B=""RWS"")),"""")
  )
)"),"")</f>
        <v/>
      </c>
      <c r="G1230" s="17" t="str">
        <f>IFERROR(__xludf.DUMMYFUNCTION("IFERROR(
  TEXTJOIN(CHAR(10),TRUE,FILTER('SUMMARY DATA'!G:G,'SUMMARY DATA'!$A:$A=$A1230,'SUMMARY DATA'!$C:$C=$B1230,'SUMMARY DATA'!$B:$B=""RWS"")),
  IF(
    OR(
      ISNUMBER(SEARCH(""CDM CASH DEPOSIT"",$C1230)),
      ISNUMBER(SEARCH(""CASH DEPOSIT"",$"&amp;"C1230)),
      COUNTIFS('SUMMARY DATA'!$D:$D,$C1230,'SUMMARY DATA'!$B:$B,""RWS"")&lt;&gt;1
    ),
    """",
    IFERROR(TEXTJOIN(CHAR(10),TRUE,FILTER('SUMMARY DATA'!G:G,'SUMMARY DATA'!$D:$D=$C1230,'SUMMARY DATA'!$B:$B=""RWS"")),"""")
  )
)"),"")</f>
        <v/>
      </c>
      <c r="H1230" s="18" t="str">
        <f>IFERROR(__xludf.DUMMYFUNCTION("IFERROR(
  TEXTJOIN(CHAR(10),TRUE,FILTER('SUMMARY DATA'!H:H,'SUMMARY DATA'!$A:$A=$A1230,'SUMMARY DATA'!$C:$C=$B1230,'SUMMARY DATA'!$B:$B=""RWS"",'SUMMARY DATA'!$H:$H=$D1230)),
  IF(
    OR(
      ISNUMBER(SEARCH(""CDM CASH DEPOSIT"",$C1230)),
      ISNUMB"&amp;"ER(SEARCH(""CASH DEPOSIT"",$C1230))
    ),
    """",
    IFERROR(TEXTJOIN(CHAR(10),TRUE,FILTER('SUMMARY DATA'!H:H,'SUMMARY DATA'!$D:$D=$C1230,'SUMMARY DATA'!$B:$B=""RWS"",'SUMMARY DATA'!$H:$H=$D1230)),"""")
  )
)"),"")</f>
        <v/>
      </c>
      <c r="I1230" s="18" t="str">
        <f>IFERROR(__xludf.DUMMYFUNCTION("IF(H1230="""","""",
SUM(ARRAYFORMULA(VALUE(SPLIT(H1230,CHAR(10)))))
)"),"")</f>
        <v/>
      </c>
      <c r="J1230" s="17" t="str">
        <f>IFERROR(__xludf.DUMMYFUNCTION("IFERROR(
  TEXTJOIN(CHAR(10),TRUE,FILTER('SUMMARY DATA'!I:I,'SUMMARY DATA'!$A:$A=$A1230,'SUMMARY DATA'!$C:$C=$B1230,'SUMMARY DATA'!$B:$B=""RWS"")),
  IF(
    OR(
      ISNUMBER(SEARCH(""CDM CASH DEPOSIT"",$C1230)),
      ISNUMBER(SEARCH(""CASH DEPOSIT"",$"&amp;"C1230)),
      COUNTIFS('SUMMARY DATA'!$D:$D,$C1230,'SUMMARY DATA'!$B:$B,""RWS"")&lt;&gt;1
    ),
    """",
    IFERROR(TEXTJOIN(CHAR(10),TRUE,FILTER('SUMMARY DATA'!I:I,'SUMMARY DATA'!$D:$D=$C1230,'SUMMARY DATA'!$B:$B=""RWS"")),"""")
  )
)"),"")</f>
        <v/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customHeight="1" spans="1:27">
      <c r="A1231" s="2"/>
      <c r="B1231" s="15"/>
      <c r="C1231" s="2"/>
      <c r="D1231" s="3"/>
      <c r="E1231" s="16" t="str">
        <f>IFERROR(__xludf.DUMMYFUNCTION("IFERROR(
  TEXTJOIN(CHAR(10),TRUE,FILTER('SUMMARY DATA'!E:E,'SUMMARY DATA'!$A:$A=$A1231,'SUMMARY DATA'!$C:$C=$B1231,'SUMMARY DATA'!$B:$B=""RWS"")),
  IF(
    OR(
      ISNUMBER(SEARCH(""CDM CASH DEPOSIT"",$C1231)),
      ISNUMBER(SEARCH(""CASH DEPOSIT"",$"&amp;"C1231)),
      COUNTIFS('SUMMARY DATA'!$D:$D,$C1231,'SUMMARY DATA'!$B:$B,""RWS"")&lt;&gt;1
    ),
    """",
    IFERROR(TEXTJOIN(CHAR(10),TRUE,FILTER('SUMMARY DATA'!E:E,'SUMMARY DATA'!$D:$D=$C1231,'SUMMARY DATA'!$B:$B=""RWS"")),"""")
  )
)"),"")</f>
        <v/>
      </c>
      <c r="F1231" s="17" t="str">
        <f>IFERROR(__xludf.DUMMYFUNCTION("IFERROR(
  TEXTJOIN(CHAR(10),TRUE,FILTER('SUMMARY DATA'!F:F,'SUMMARY DATA'!$A:$A=$A1231,'SUMMARY DATA'!$C:$C=$B1231,'SUMMARY DATA'!$B:$B=""RWS"")),
  IF(
    OR(
      ISNUMBER(SEARCH(""CDM CASH DEPOSIT"",$C1231)),
      ISNUMBER(SEARCH(""CASH DEPOSIT"",$"&amp;"C1231)),
      COUNTIFS('SUMMARY DATA'!$D:$D,$C1231,'SUMMARY DATA'!$B:$B,""RWS"")&lt;&gt;1
    ),
    """",
    IFERROR(TEXTJOIN(CHAR(10),TRUE,FILTER('SUMMARY DATA'!F:F,'SUMMARY DATA'!$D:$D=$C1231,'SUMMARY DATA'!$B:$B=""RWS"")),"""")
  )
)"),"")</f>
        <v/>
      </c>
      <c r="G1231" s="17" t="str">
        <f>IFERROR(__xludf.DUMMYFUNCTION("IFERROR(
  TEXTJOIN(CHAR(10),TRUE,FILTER('SUMMARY DATA'!G:G,'SUMMARY DATA'!$A:$A=$A1231,'SUMMARY DATA'!$C:$C=$B1231,'SUMMARY DATA'!$B:$B=""RWS"")),
  IF(
    OR(
      ISNUMBER(SEARCH(""CDM CASH DEPOSIT"",$C1231)),
      ISNUMBER(SEARCH(""CASH DEPOSIT"",$"&amp;"C1231)),
      COUNTIFS('SUMMARY DATA'!$D:$D,$C1231,'SUMMARY DATA'!$B:$B,""RWS"")&lt;&gt;1
    ),
    """",
    IFERROR(TEXTJOIN(CHAR(10),TRUE,FILTER('SUMMARY DATA'!G:G,'SUMMARY DATA'!$D:$D=$C1231,'SUMMARY DATA'!$B:$B=""RWS"")),"""")
  )
)"),"")</f>
        <v/>
      </c>
      <c r="H1231" s="18" t="str">
        <f>IFERROR(__xludf.DUMMYFUNCTION("IFERROR(
  TEXTJOIN(CHAR(10),TRUE,FILTER('SUMMARY DATA'!H:H,'SUMMARY DATA'!$A:$A=$A1231,'SUMMARY DATA'!$C:$C=$B1231,'SUMMARY DATA'!$B:$B=""RWS"",'SUMMARY DATA'!$H:$H=$D1231)),
  IF(
    OR(
      ISNUMBER(SEARCH(""CDM CASH DEPOSIT"",$C1231)),
      ISNUMB"&amp;"ER(SEARCH(""CASH DEPOSIT"",$C1231))
    ),
    """",
    IFERROR(TEXTJOIN(CHAR(10),TRUE,FILTER('SUMMARY DATA'!H:H,'SUMMARY DATA'!$D:$D=$C1231,'SUMMARY DATA'!$B:$B=""RWS"",'SUMMARY DATA'!$H:$H=$D1231)),"""")
  )
)"),"")</f>
        <v/>
      </c>
      <c r="I1231" s="18" t="str">
        <f>IFERROR(__xludf.DUMMYFUNCTION("IF(H1231="""","""",
SUM(ARRAYFORMULA(VALUE(SPLIT(H1231,CHAR(10)))))
)"),"")</f>
        <v/>
      </c>
      <c r="J1231" s="17" t="str">
        <f>IFERROR(__xludf.DUMMYFUNCTION("IFERROR(
  TEXTJOIN(CHAR(10),TRUE,FILTER('SUMMARY DATA'!I:I,'SUMMARY DATA'!$A:$A=$A1231,'SUMMARY DATA'!$C:$C=$B1231,'SUMMARY DATA'!$B:$B=""RWS"")),
  IF(
    OR(
      ISNUMBER(SEARCH(""CDM CASH DEPOSIT"",$C1231)),
      ISNUMBER(SEARCH(""CASH DEPOSIT"",$"&amp;"C1231)),
      COUNTIFS('SUMMARY DATA'!$D:$D,$C1231,'SUMMARY DATA'!$B:$B,""RWS"")&lt;&gt;1
    ),
    """",
    IFERROR(TEXTJOIN(CHAR(10),TRUE,FILTER('SUMMARY DATA'!I:I,'SUMMARY DATA'!$D:$D=$C1231,'SUMMARY DATA'!$B:$B=""RWS"")),"""")
  )
)"),"")</f>
        <v/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customHeight="1" spans="1:27">
      <c r="A1232" s="2"/>
      <c r="B1232" s="15"/>
      <c r="C1232" s="2"/>
      <c r="D1232" s="3"/>
      <c r="E1232" s="16" t="str">
        <f>IFERROR(__xludf.DUMMYFUNCTION("IFERROR(
  TEXTJOIN(CHAR(10),TRUE,FILTER('SUMMARY DATA'!E:E,'SUMMARY DATA'!$A:$A=$A1232,'SUMMARY DATA'!$C:$C=$B1232,'SUMMARY DATA'!$B:$B=""RWS"")),
  IF(
    OR(
      ISNUMBER(SEARCH(""CDM CASH DEPOSIT"",$C1232)),
      ISNUMBER(SEARCH(""CASH DEPOSIT"",$"&amp;"C1232)),
      COUNTIFS('SUMMARY DATA'!$D:$D,$C1232,'SUMMARY DATA'!$B:$B,""RWS"")&lt;&gt;1
    ),
    """",
    IFERROR(TEXTJOIN(CHAR(10),TRUE,FILTER('SUMMARY DATA'!E:E,'SUMMARY DATA'!$D:$D=$C1232,'SUMMARY DATA'!$B:$B=""RWS"")),"""")
  )
)"),"")</f>
        <v/>
      </c>
      <c r="F1232" s="17" t="str">
        <f>IFERROR(__xludf.DUMMYFUNCTION("IFERROR(
  TEXTJOIN(CHAR(10),TRUE,FILTER('SUMMARY DATA'!F:F,'SUMMARY DATA'!$A:$A=$A1232,'SUMMARY DATA'!$C:$C=$B1232,'SUMMARY DATA'!$B:$B=""RWS"")),
  IF(
    OR(
      ISNUMBER(SEARCH(""CDM CASH DEPOSIT"",$C1232)),
      ISNUMBER(SEARCH(""CASH DEPOSIT"",$"&amp;"C1232)),
      COUNTIFS('SUMMARY DATA'!$D:$D,$C1232,'SUMMARY DATA'!$B:$B,""RWS"")&lt;&gt;1
    ),
    """",
    IFERROR(TEXTJOIN(CHAR(10),TRUE,FILTER('SUMMARY DATA'!F:F,'SUMMARY DATA'!$D:$D=$C1232,'SUMMARY DATA'!$B:$B=""RWS"")),"""")
  )
)"),"")</f>
        <v/>
      </c>
      <c r="G1232" s="17" t="str">
        <f>IFERROR(__xludf.DUMMYFUNCTION("IFERROR(
  TEXTJOIN(CHAR(10),TRUE,FILTER('SUMMARY DATA'!G:G,'SUMMARY DATA'!$A:$A=$A1232,'SUMMARY DATA'!$C:$C=$B1232,'SUMMARY DATA'!$B:$B=""RWS"")),
  IF(
    OR(
      ISNUMBER(SEARCH(""CDM CASH DEPOSIT"",$C1232)),
      ISNUMBER(SEARCH(""CASH DEPOSIT"",$"&amp;"C1232)),
      COUNTIFS('SUMMARY DATA'!$D:$D,$C1232,'SUMMARY DATA'!$B:$B,""RWS"")&lt;&gt;1
    ),
    """",
    IFERROR(TEXTJOIN(CHAR(10),TRUE,FILTER('SUMMARY DATA'!G:G,'SUMMARY DATA'!$D:$D=$C1232,'SUMMARY DATA'!$B:$B=""RWS"")),"""")
  )
)"),"")</f>
        <v/>
      </c>
      <c r="H1232" s="18" t="str">
        <f>IFERROR(__xludf.DUMMYFUNCTION("IFERROR(
  TEXTJOIN(CHAR(10),TRUE,FILTER('SUMMARY DATA'!H:H,'SUMMARY DATA'!$A:$A=$A1232,'SUMMARY DATA'!$C:$C=$B1232,'SUMMARY DATA'!$B:$B=""RWS"",'SUMMARY DATA'!$H:$H=$D1232)),
  IF(
    OR(
      ISNUMBER(SEARCH(""CDM CASH DEPOSIT"",$C1232)),
      ISNUMB"&amp;"ER(SEARCH(""CASH DEPOSIT"",$C1232))
    ),
    """",
    IFERROR(TEXTJOIN(CHAR(10),TRUE,FILTER('SUMMARY DATA'!H:H,'SUMMARY DATA'!$D:$D=$C1232,'SUMMARY DATA'!$B:$B=""RWS"",'SUMMARY DATA'!$H:$H=$D1232)),"""")
  )
)"),"")</f>
        <v/>
      </c>
      <c r="I1232" s="18" t="str">
        <f>IFERROR(__xludf.DUMMYFUNCTION("IF(H1232="""","""",
SUM(ARRAYFORMULA(VALUE(SPLIT(H1232,CHAR(10)))))
)"),"")</f>
        <v/>
      </c>
      <c r="J1232" s="17" t="str">
        <f>IFERROR(__xludf.DUMMYFUNCTION("IFERROR(
  TEXTJOIN(CHAR(10),TRUE,FILTER('SUMMARY DATA'!I:I,'SUMMARY DATA'!$A:$A=$A1232,'SUMMARY DATA'!$C:$C=$B1232,'SUMMARY DATA'!$B:$B=""RWS"")),
  IF(
    OR(
      ISNUMBER(SEARCH(""CDM CASH DEPOSIT"",$C1232)),
      ISNUMBER(SEARCH(""CASH DEPOSIT"",$"&amp;"C1232)),
      COUNTIFS('SUMMARY DATA'!$D:$D,$C1232,'SUMMARY DATA'!$B:$B,""RWS"")&lt;&gt;1
    ),
    """",
    IFERROR(TEXTJOIN(CHAR(10),TRUE,FILTER('SUMMARY DATA'!I:I,'SUMMARY DATA'!$D:$D=$C1232,'SUMMARY DATA'!$B:$B=""RWS"")),"""")
  )
)"),"")</f>
        <v/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customHeight="1" spans="1:27">
      <c r="A1233" s="2"/>
      <c r="B1233" s="15"/>
      <c r="C1233" s="2"/>
      <c r="D1233" s="3"/>
      <c r="E1233" s="16" t="str">
        <f>IFERROR(__xludf.DUMMYFUNCTION("IFERROR(
  TEXTJOIN(CHAR(10),TRUE,FILTER('SUMMARY DATA'!E:E,'SUMMARY DATA'!$A:$A=$A1233,'SUMMARY DATA'!$C:$C=$B1233,'SUMMARY DATA'!$B:$B=""RWS"")),
  IF(
    OR(
      ISNUMBER(SEARCH(""CDM CASH DEPOSIT"",$C1233)),
      ISNUMBER(SEARCH(""CASH DEPOSIT"",$"&amp;"C1233)),
      COUNTIFS('SUMMARY DATA'!$D:$D,$C1233,'SUMMARY DATA'!$B:$B,""RWS"")&lt;&gt;1
    ),
    """",
    IFERROR(TEXTJOIN(CHAR(10),TRUE,FILTER('SUMMARY DATA'!E:E,'SUMMARY DATA'!$D:$D=$C1233,'SUMMARY DATA'!$B:$B=""RWS"")),"""")
  )
)"),"")</f>
        <v/>
      </c>
      <c r="F1233" s="17" t="str">
        <f>IFERROR(__xludf.DUMMYFUNCTION("IFERROR(
  TEXTJOIN(CHAR(10),TRUE,FILTER('SUMMARY DATA'!F:F,'SUMMARY DATA'!$A:$A=$A1233,'SUMMARY DATA'!$C:$C=$B1233,'SUMMARY DATA'!$B:$B=""RWS"")),
  IF(
    OR(
      ISNUMBER(SEARCH(""CDM CASH DEPOSIT"",$C1233)),
      ISNUMBER(SEARCH(""CASH DEPOSIT"",$"&amp;"C1233)),
      COUNTIFS('SUMMARY DATA'!$D:$D,$C1233,'SUMMARY DATA'!$B:$B,""RWS"")&lt;&gt;1
    ),
    """",
    IFERROR(TEXTJOIN(CHAR(10),TRUE,FILTER('SUMMARY DATA'!F:F,'SUMMARY DATA'!$D:$D=$C1233,'SUMMARY DATA'!$B:$B=""RWS"")),"""")
  )
)"),"")</f>
        <v/>
      </c>
      <c r="G1233" s="17" t="str">
        <f>IFERROR(__xludf.DUMMYFUNCTION("IFERROR(
  TEXTJOIN(CHAR(10),TRUE,FILTER('SUMMARY DATA'!G:G,'SUMMARY DATA'!$A:$A=$A1233,'SUMMARY DATA'!$C:$C=$B1233,'SUMMARY DATA'!$B:$B=""RWS"")),
  IF(
    OR(
      ISNUMBER(SEARCH(""CDM CASH DEPOSIT"",$C1233)),
      ISNUMBER(SEARCH(""CASH DEPOSIT"",$"&amp;"C1233)),
      COUNTIFS('SUMMARY DATA'!$D:$D,$C1233,'SUMMARY DATA'!$B:$B,""RWS"")&lt;&gt;1
    ),
    """",
    IFERROR(TEXTJOIN(CHAR(10),TRUE,FILTER('SUMMARY DATA'!G:G,'SUMMARY DATA'!$D:$D=$C1233,'SUMMARY DATA'!$B:$B=""RWS"")),"""")
  )
)"),"")</f>
        <v/>
      </c>
      <c r="H1233" s="18" t="str">
        <f>IFERROR(__xludf.DUMMYFUNCTION("IFERROR(
  TEXTJOIN(CHAR(10),TRUE,FILTER('SUMMARY DATA'!H:H,'SUMMARY DATA'!$A:$A=$A1233,'SUMMARY DATA'!$C:$C=$B1233,'SUMMARY DATA'!$B:$B=""RWS"",'SUMMARY DATA'!$H:$H=$D1233)),
  IF(
    OR(
      ISNUMBER(SEARCH(""CDM CASH DEPOSIT"",$C1233)),
      ISNUMB"&amp;"ER(SEARCH(""CASH DEPOSIT"",$C1233))
    ),
    """",
    IFERROR(TEXTJOIN(CHAR(10),TRUE,FILTER('SUMMARY DATA'!H:H,'SUMMARY DATA'!$D:$D=$C1233,'SUMMARY DATA'!$B:$B=""RWS"",'SUMMARY DATA'!$H:$H=$D1233)),"""")
  )
)"),"")</f>
        <v/>
      </c>
      <c r="I1233" s="18" t="str">
        <f>IFERROR(__xludf.DUMMYFUNCTION("IF(H1233="""","""",
SUM(ARRAYFORMULA(VALUE(SPLIT(H1233,CHAR(10)))))
)"),"")</f>
        <v/>
      </c>
      <c r="J1233" s="17" t="str">
        <f>IFERROR(__xludf.DUMMYFUNCTION("IFERROR(
  TEXTJOIN(CHAR(10),TRUE,FILTER('SUMMARY DATA'!I:I,'SUMMARY DATA'!$A:$A=$A1233,'SUMMARY DATA'!$C:$C=$B1233,'SUMMARY DATA'!$B:$B=""RWS"")),
  IF(
    OR(
      ISNUMBER(SEARCH(""CDM CASH DEPOSIT"",$C1233)),
      ISNUMBER(SEARCH(""CASH DEPOSIT"",$"&amp;"C1233)),
      COUNTIFS('SUMMARY DATA'!$D:$D,$C1233,'SUMMARY DATA'!$B:$B,""RWS"")&lt;&gt;1
    ),
    """",
    IFERROR(TEXTJOIN(CHAR(10),TRUE,FILTER('SUMMARY DATA'!I:I,'SUMMARY DATA'!$D:$D=$C1233,'SUMMARY DATA'!$B:$B=""RWS"")),"""")
  )
)"),"")</f>
        <v/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customHeight="1" spans="1:27">
      <c r="A1234" s="2"/>
      <c r="B1234" s="15"/>
      <c r="C1234" s="2"/>
      <c r="D1234" s="3"/>
      <c r="E1234" s="16" t="str">
        <f>IFERROR(__xludf.DUMMYFUNCTION("IFERROR(
  TEXTJOIN(CHAR(10),TRUE,FILTER('SUMMARY DATA'!E:E,'SUMMARY DATA'!$A:$A=$A1234,'SUMMARY DATA'!$C:$C=$B1234,'SUMMARY DATA'!$B:$B=""RWS"")),
  IF(
    OR(
      ISNUMBER(SEARCH(""CDM CASH DEPOSIT"",$C1234)),
      ISNUMBER(SEARCH(""CASH DEPOSIT"",$"&amp;"C1234)),
      COUNTIFS('SUMMARY DATA'!$D:$D,$C1234,'SUMMARY DATA'!$B:$B,""RWS"")&lt;&gt;1
    ),
    """",
    IFERROR(TEXTJOIN(CHAR(10),TRUE,FILTER('SUMMARY DATA'!E:E,'SUMMARY DATA'!$D:$D=$C1234,'SUMMARY DATA'!$B:$B=""RWS"")),"""")
  )
)"),"")</f>
        <v/>
      </c>
      <c r="F1234" s="17" t="str">
        <f>IFERROR(__xludf.DUMMYFUNCTION("IFERROR(
  TEXTJOIN(CHAR(10),TRUE,FILTER('SUMMARY DATA'!F:F,'SUMMARY DATA'!$A:$A=$A1234,'SUMMARY DATA'!$C:$C=$B1234,'SUMMARY DATA'!$B:$B=""RWS"")),
  IF(
    OR(
      ISNUMBER(SEARCH(""CDM CASH DEPOSIT"",$C1234)),
      ISNUMBER(SEARCH(""CASH DEPOSIT"",$"&amp;"C1234)),
      COUNTIFS('SUMMARY DATA'!$D:$D,$C1234,'SUMMARY DATA'!$B:$B,""RWS"")&lt;&gt;1
    ),
    """",
    IFERROR(TEXTJOIN(CHAR(10),TRUE,FILTER('SUMMARY DATA'!F:F,'SUMMARY DATA'!$D:$D=$C1234,'SUMMARY DATA'!$B:$B=""RWS"")),"""")
  )
)"),"")</f>
        <v/>
      </c>
      <c r="G1234" s="17" t="str">
        <f>IFERROR(__xludf.DUMMYFUNCTION("IFERROR(
  TEXTJOIN(CHAR(10),TRUE,FILTER('SUMMARY DATA'!G:G,'SUMMARY DATA'!$A:$A=$A1234,'SUMMARY DATA'!$C:$C=$B1234,'SUMMARY DATA'!$B:$B=""RWS"")),
  IF(
    OR(
      ISNUMBER(SEARCH(""CDM CASH DEPOSIT"",$C1234)),
      ISNUMBER(SEARCH(""CASH DEPOSIT"",$"&amp;"C1234)),
      COUNTIFS('SUMMARY DATA'!$D:$D,$C1234,'SUMMARY DATA'!$B:$B,""RWS"")&lt;&gt;1
    ),
    """",
    IFERROR(TEXTJOIN(CHAR(10),TRUE,FILTER('SUMMARY DATA'!G:G,'SUMMARY DATA'!$D:$D=$C1234,'SUMMARY DATA'!$B:$B=""RWS"")),"""")
  )
)"),"")</f>
        <v/>
      </c>
      <c r="H1234" s="18" t="str">
        <f>IFERROR(__xludf.DUMMYFUNCTION("IFERROR(
  TEXTJOIN(CHAR(10),TRUE,FILTER('SUMMARY DATA'!H:H,'SUMMARY DATA'!$A:$A=$A1234,'SUMMARY DATA'!$C:$C=$B1234,'SUMMARY DATA'!$B:$B=""RWS"",'SUMMARY DATA'!$H:$H=$D1234)),
  IF(
    OR(
      ISNUMBER(SEARCH(""CDM CASH DEPOSIT"",$C1234)),
      ISNUMB"&amp;"ER(SEARCH(""CASH DEPOSIT"",$C1234))
    ),
    """",
    IFERROR(TEXTJOIN(CHAR(10),TRUE,FILTER('SUMMARY DATA'!H:H,'SUMMARY DATA'!$D:$D=$C1234,'SUMMARY DATA'!$B:$B=""RWS"",'SUMMARY DATA'!$H:$H=$D1234)),"""")
  )
)"),"")</f>
        <v/>
      </c>
      <c r="I1234" s="18" t="str">
        <f>IFERROR(__xludf.DUMMYFUNCTION("IF(H1234="""","""",
SUM(ARRAYFORMULA(VALUE(SPLIT(H1234,CHAR(10)))))
)"),"")</f>
        <v/>
      </c>
      <c r="J1234" s="17" t="str">
        <f>IFERROR(__xludf.DUMMYFUNCTION("IFERROR(
  TEXTJOIN(CHAR(10),TRUE,FILTER('SUMMARY DATA'!I:I,'SUMMARY DATA'!$A:$A=$A1234,'SUMMARY DATA'!$C:$C=$B1234,'SUMMARY DATA'!$B:$B=""RWS"")),
  IF(
    OR(
      ISNUMBER(SEARCH(""CDM CASH DEPOSIT"",$C1234)),
      ISNUMBER(SEARCH(""CASH DEPOSIT"",$"&amp;"C1234)),
      COUNTIFS('SUMMARY DATA'!$D:$D,$C1234,'SUMMARY DATA'!$B:$B,""RWS"")&lt;&gt;1
    ),
    """",
    IFERROR(TEXTJOIN(CHAR(10),TRUE,FILTER('SUMMARY DATA'!I:I,'SUMMARY DATA'!$D:$D=$C1234,'SUMMARY DATA'!$B:$B=""RWS"")),"""")
  )
)"),"")</f>
        <v/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customHeight="1" spans="1:27">
      <c r="A1235" s="2"/>
      <c r="B1235" s="15"/>
      <c r="C1235" s="2"/>
      <c r="D1235" s="3"/>
      <c r="E1235" s="16" t="str">
        <f>IFERROR(__xludf.DUMMYFUNCTION("IFERROR(
  TEXTJOIN(CHAR(10),TRUE,FILTER('SUMMARY DATA'!E:E,'SUMMARY DATA'!$A:$A=$A1235,'SUMMARY DATA'!$C:$C=$B1235,'SUMMARY DATA'!$B:$B=""RWS"")),
  IF(
    OR(
      ISNUMBER(SEARCH(""CDM CASH DEPOSIT"",$C1235)),
      ISNUMBER(SEARCH(""CASH DEPOSIT"",$"&amp;"C1235)),
      COUNTIFS('SUMMARY DATA'!$D:$D,$C1235,'SUMMARY DATA'!$B:$B,""RWS"")&lt;&gt;1
    ),
    """",
    IFERROR(TEXTJOIN(CHAR(10),TRUE,FILTER('SUMMARY DATA'!E:E,'SUMMARY DATA'!$D:$D=$C1235,'SUMMARY DATA'!$B:$B=""RWS"")),"""")
  )
)"),"")</f>
        <v/>
      </c>
      <c r="F1235" s="17" t="str">
        <f>IFERROR(__xludf.DUMMYFUNCTION("IFERROR(
  TEXTJOIN(CHAR(10),TRUE,FILTER('SUMMARY DATA'!F:F,'SUMMARY DATA'!$A:$A=$A1235,'SUMMARY DATA'!$C:$C=$B1235,'SUMMARY DATA'!$B:$B=""RWS"")),
  IF(
    OR(
      ISNUMBER(SEARCH(""CDM CASH DEPOSIT"",$C1235)),
      ISNUMBER(SEARCH(""CASH DEPOSIT"",$"&amp;"C1235)),
      COUNTIFS('SUMMARY DATA'!$D:$D,$C1235,'SUMMARY DATA'!$B:$B,""RWS"")&lt;&gt;1
    ),
    """",
    IFERROR(TEXTJOIN(CHAR(10),TRUE,FILTER('SUMMARY DATA'!F:F,'SUMMARY DATA'!$D:$D=$C1235,'SUMMARY DATA'!$B:$B=""RWS"")),"""")
  )
)"),"")</f>
        <v/>
      </c>
      <c r="G1235" s="17" t="str">
        <f>IFERROR(__xludf.DUMMYFUNCTION("IFERROR(
  TEXTJOIN(CHAR(10),TRUE,FILTER('SUMMARY DATA'!G:G,'SUMMARY DATA'!$A:$A=$A1235,'SUMMARY DATA'!$C:$C=$B1235,'SUMMARY DATA'!$B:$B=""RWS"")),
  IF(
    OR(
      ISNUMBER(SEARCH(""CDM CASH DEPOSIT"",$C1235)),
      ISNUMBER(SEARCH(""CASH DEPOSIT"",$"&amp;"C1235)),
      COUNTIFS('SUMMARY DATA'!$D:$D,$C1235,'SUMMARY DATA'!$B:$B,""RWS"")&lt;&gt;1
    ),
    """",
    IFERROR(TEXTJOIN(CHAR(10),TRUE,FILTER('SUMMARY DATA'!G:G,'SUMMARY DATA'!$D:$D=$C1235,'SUMMARY DATA'!$B:$B=""RWS"")),"""")
  )
)"),"")</f>
        <v/>
      </c>
      <c r="H1235" s="18" t="str">
        <f>IFERROR(__xludf.DUMMYFUNCTION("IFERROR(
  TEXTJOIN(CHAR(10),TRUE,FILTER('SUMMARY DATA'!H:H,'SUMMARY DATA'!$A:$A=$A1235,'SUMMARY DATA'!$C:$C=$B1235,'SUMMARY DATA'!$B:$B=""RWS"",'SUMMARY DATA'!$H:$H=$D1235)),
  IF(
    OR(
      ISNUMBER(SEARCH(""CDM CASH DEPOSIT"",$C1235)),
      ISNUMB"&amp;"ER(SEARCH(""CASH DEPOSIT"",$C1235))
    ),
    """",
    IFERROR(TEXTJOIN(CHAR(10),TRUE,FILTER('SUMMARY DATA'!H:H,'SUMMARY DATA'!$D:$D=$C1235,'SUMMARY DATA'!$B:$B=""RWS"",'SUMMARY DATA'!$H:$H=$D1235)),"""")
  )
)"),"")</f>
        <v/>
      </c>
      <c r="I1235" s="18" t="str">
        <f>IFERROR(__xludf.DUMMYFUNCTION("IF(H1235="""","""",
SUM(ARRAYFORMULA(VALUE(SPLIT(H1235,CHAR(10)))))
)"),"")</f>
        <v/>
      </c>
      <c r="J1235" s="17" t="str">
        <f>IFERROR(__xludf.DUMMYFUNCTION("IFERROR(
  TEXTJOIN(CHAR(10),TRUE,FILTER('SUMMARY DATA'!I:I,'SUMMARY DATA'!$A:$A=$A1235,'SUMMARY DATA'!$C:$C=$B1235,'SUMMARY DATA'!$B:$B=""RWS"")),
  IF(
    OR(
      ISNUMBER(SEARCH(""CDM CASH DEPOSIT"",$C1235)),
      ISNUMBER(SEARCH(""CASH DEPOSIT"",$"&amp;"C1235)),
      COUNTIFS('SUMMARY DATA'!$D:$D,$C1235,'SUMMARY DATA'!$B:$B,""RWS"")&lt;&gt;1
    ),
    """",
    IFERROR(TEXTJOIN(CHAR(10),TRUE,FILTER('SUMMARY DATA'!I:I,'SUMMARY DATA'!$D:$D=$C1235,'SUMMARY DATA'!$B:$B=""RWS"")),"""")
  )
)"),"")</f>
        <v/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customHeight="1" spans="1:27">
      <c r="A1236" s="2"/>
      <c r="B1236" s="15"/>
      <c r="C1236" s="2"/>
      <c r="D1236" s="3"/>
      <c r="E1236" s="16" t="str">
        <f>IFERROR(__xludf.DUMMYFUNCTION("IFERROR(
  TEXTJOIN(CHAR(10),TRUE,FILTER('SUMMARY DATA'!E:E,'SUMMARY DATA'!$A:$A=$A1236,'SUMMARY DATA'!$C:$C=$B1236,'SUMMARY DATA'!$B:$B=""RWS"")),
  IF(
    OR(
      ISNUMBER(SEARCH(""CDM CASH DEPOSIT"",$C1236)),
      ISNUMBER(SEARCH(""CASH DEPOSIT"",$"&amp;"C1236)),
      COUNTIFS('SUMMARY DATA'!$D:$D,$C1236,'SUMMARY DATA'!$B:$B,""RWS"")&lt;&gt;1
    ),
    """",
    IFERROR(TEXTJOIN(CHAR(10),TRUE,FILTER('SUMMARY DATA'!E:E,'SUMMARY DATA'!$D:$D=$C1236,'SUMMARY DATA'!$B:$B=""RWS"")),"""")
  )
)"),"")</f>
        <v/>
      </c>
      <c r="F1236" s="17" t="str">
        <f>IFERROR(__xludf.DUMMYFUNCTION("IFERROR(
  TEXTJOIN(CHAR(10),TRUE,FILTER('SUMMARY DATA'!F:F,'SUMMARY DATA'!$A:$A=$A1236,'SUMMARY DATA'!$C:$C=$B1236,'SUMMARY DATA'!$B:$B=""RWS"")),
  IF(
    OR(
      ISNUMBER(SEARCH(""CDM CASH DEPOSIT"",$C1236)),
      ISNUMBER(SEARCH(""CASH DEPOSIT"",$"&amp;"C1236)),
      COUNTIFS('SUMMARY DATA'!$D:$D,$C1236,'SUMMARY DATA'!$B:$B,""RWS"")&lt;&gt;1
    ),
    """",
    IFERROR(TEXTJOIN(CHAR(10),TRUE,FILTER('SUMMARY DATA'!F:F,'SUMMARY DATA'!$D:$D=$C1236,'SUMMARY DATA'!$B:$B=""RWS"")),"""")
  )
)"),"")</f>
        <v/>
      </c>
      <c r="G1236" s="17" t="str">
        <f>IFERROR(__xludf.DUMMYFUNCTION("IFERROR(
  TEXTJOIN(CHAR(10),TRUE,FILTER('SUMMARY DATA'!G:G,'SUMMARY DATA'!$A:$A=$A1236,'SUMMARY DATA'!$C:$C=$B1236,'SUMMARY DATA'!$B:$B=""RWS"")),
  IF(
    OR(
      ISNUMBER(SEARCH(""CDM CASH DEPOSIT"",$C1236)),
      ISNUMBER(SEARCH(""CASH DEPOSIT"",$"&amp;"C1236)),
      COUNTIFS('SUMMARY DATA'!$D:$D,$C1236,'SUMMARY DATA'!$B:$B,""RWS"")&lt;&gt;1
    ),
    """",
    IFERROR(TEXTJOIN(CHAR(10),TRUE,FILTER('SUMMARY DATA'!G:G,'SUMMARY DATA'!$D:$D=$C1236,'SUMMARY DATA'!$B:$B=""RWS"")),"""")
  )
)"),"")</f>
        <v/>
      </c>
      <c r="H1236" s="18" t="str">
        <f>IFERROR(__xludf.DUMMYFUNCTION("IFERROR(
  TEXTJOIN(CHAR(10),TRUE,FILTER('SUMMARY DATA'!H:H,'SUMMARY DATA'!$A:$A=$A1236,'SUMMARY DATA'!$C:$C=$B1236,'SUMMARY DATA'!$B:$B=""RWS"",'SUMMARY DATA'!$H:$H=$D1236)),
  IF(
    OR(
      ISNUMBER(SEARCH(""CDM CASH DEPOSIT"",$C1236)),
      ISNUMB"&amp;"ER(SEARCH(""CASH DEPOSIT"",$C1236))
    ),
    """",
    IFERROR(TEXTJOIN(CHAR(10),TRUE,FILTER('SUMMARY DATA'!H:H,'SUMMARY DATA'!$D:$D=$C1236,'SUMMARY DATA'!$B:$B=""RWS"",'SUMMARY DATA'!$H:$H=$D1236)),"""")
  )
)"),"")</f>
        <v/>
      </c>
      <c r="I1236" s="18" t="str">
        <f>IFERROR(__xludf.DUMMYFUNCTION("IF(H1236="""","""",
SUM(ARRAYFORMULA(VALUE(SPLIT(H1236,CHAR(10)))))
)"),"")</f>
        <v/>
      </c>
      <c r="J1236" s="17" t="str">
        <f>IFERROR(__xludf.DUMMYFUNCTION("IFERROR(
  TEXTJOIN(CHAR(10),TRUE,FILTER('SUMMARY DATA'!I:I,'SUMMARY DATA'!$A:$A=$A1236,'SUMMARY DATA'!$C:$C=$B1236,'SUMMARY DATA'!$B:$B=""RWS"")),
  IF(
    OR(
      ISNUMBER(SEARCH(""CDM CASH DEPOSIT"",$C1236)),
      ISNUMBER(SEARCH(""CASH DEPOSIT"",$"&amp;"C1236)),
      COUNTIFS('SUMMARY DATA'!$D:$D,$C1236,'SUMMARY DATA'!$B:$B,""RWS"")&lt;&gt;1
    ),
    """",
    IFERROR(TEXTJOIN(CHAR(10),TRUE,FILTER('SUMMARY DATA'!I:I,'SUMMARY DATA'!$D:$D=$C1236,'SUMMARY DATA'!$B:$B=""RWS"")),"""")
  )
)"),"")</f>
        <v/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customHeight="1" spans="1:27">
      <c r="A1237" s="2"/>
      <c r="B1237" s="15"/>
      <c r="C1237" s="2"/>
      <c r="D1237" s="3"/>
      <c r="E1237" s="16" t="str">
        <f>IFERROR(__xludf.DUMMYFUNCTION("IFERROR(
  TEXTJOIN(CHAR(10),TRUE,FILTER('SUMMARY DATA'!E:E,'SUMMARY DATA'!$A:$A=$A1237,'SUMMARY DATA'!$C:$C=$B1237,'SUMMARY DATA'!$B:$B=""RWS"")),
  IF(
    OR(
      ISNUMBER(SEARCH(""CDM CASH DEPOSIT"",$C1237)),
      ISNUMBER(SEARCH(""CASH DEPOSIT"",$"&amp;"C1237)),
      COUNTIFS('SUMMARY DATA'!$D:$D,$C1237,'SUMMARY DATA'!$B:$B,""RWS"")&lt;&gt;1
    ),
    """",
    IFERROR(TEXTJOIN(CHAR(10),TRUE,FILTER('SUMMARY DATA'!E:E,'SUMMARY DATA'!$D:$D=$C1237,'SUMMARY DATA'!$B:$B=""RWS"")),"""")
  )
)"),"")</f>
        <v/>
      </c>
      <c r="F1237" s="17" t="str">
        <f>IFERROR(__xludf.DUMMYFUNCTION("IFERROR(
  TEXTJOIN(CHAR(10),TRUE,FILTER('SUMMARY DATA'!F:F,'SUMMARY DATA'!$A:$A=$A1237,'SUMMARY DATA'!$C:$C=$B1237,'SUMMARY DATA'!$B:$B=""RWS"")),
  IF(
    OR(
      ISNUMBER(SEARCH(""CDM CASH DEPOSIT"",$C1237)),
      ISNUMBER(SEARCH(""CASH DEPOSIT"",$"&amp;"C1237)),
      COUNTIFS('SUMMARY DATA'!$D:$D,$C1237,'SUMMARY DATA'!$B:$B,""RWS"")&lt;&gt;1
    ),
    """",
    IFERROR(TEXTJOIN(CHAR(10),TRUE,FILTER('SUMMARY DATA'!F:F,'SUMMARY DATA'!$D:$D=$C1237,'SUMMARY DATA'!$B:$B=""RWS"")),"""")
  )
)"),"")</f>
        <v/>
      </c>
      <c r="G1237" s="17" t="str">
        <f>IFERROR(__xludf.DUMMYFUNCTION("IFERROR(
  TEXTJOIN(CHAR(10),TRUE,FILTER('SUMMARY DATA'!G:G,'SUMMARY DATA'!$A:$A=$A1237,'SUMMARY DATA'!$C:$C=$B1237,'SUMMARY DATA'!$B:$B=""RWS"")),
  IF(
    OR(
      ISNUMBER(SEARCH(""CDM CASH DEPOSIT"",$C1237)),
      ISNUMBER(SEARCH(""CASH DEPOSIT"",$"&amp;"C1237)),
      COUNTIFS('SUMMARY DATA'!$D:$D,$C1237,'SUMMARY DATA'!$B:$B,""RWS"")&lt;&gt;1
    ),
    """",
    IFERROR(TEXTJOIN(CHAR(10),TRUE,FILTER('SUMMARY DATA'!G:G,'SUMMARY DATA'!$D:$D=$C1237,'SUMMARY DATA'!$B:$B=""RWS"")),"""")
  )
)"),"")</f>
        <v/>
      </c>
      <c r="H1237" s="18" t="str">
        <f>IFERROR(__xludf.DUMMYFUNCTION("IFERROR(
  TEXTJOIN(CHAR(10),TRUE,FILTER('SUMMARY DATA'!H:H,'SUMMARY DATA'!$A:$A=$A1237,'SUMMARY DATA'!$C:$C=$B1237,'SUMMARY DATA'!$B:$B=""RWS"",'SUMMARY DATA'!$H:$H=$D1237)),
  IF(
    OR(
      ISNUMBER(SEARCH(""CDM CASH DEPOSIT"",$C1237)),
      ISNUMB"&amp;"ER(SEARCH(""CASH DEPOSIT"",$C1237))
    ),
    """",
    IFERROR(TEXTJOIN(CHAR(10),TRUE,FILTER('SUMMARY DATA'!H:H,'SUMMARY DATA'!$D:$D=$C1237,'SUMMARY DATA'!$B:$B=""RWS"",'SUMMARY DATA'!$H:$H=$D1237)),"""")
  )
)"),"")</f>
        <v/>
      </c>
      <c r="I1237" s="18" t="str">
        <f>IFERROR(__xludf.DUMMYFUNCTION("IF(H1237="""","""",
SUM(ARRAYFORMULA(VALUE(SPLIT(H1237,CHAR(10)))))
)"),"")</f>
        <v/>
      </c>
      <c r="J1237" s="17" t="str">
        <f>IFERROR(__xludf.DUMMYFUNCTION("IFERROR(
  TEXTJOIN(CHAR(10),TRUE,FILTER('SUMMARY DATA'!I:I,'SUMMARY DATA'!$A:$A=$A1237,'SUMMARY DATA'!$C:$C=$B1237,'SUMMARY DATA'!$B:$B=""RWS"")),
  IF(
    OR(
      ISNUMBER(SEARCH(""CDM CASH DEPOSIT"",$C1237)),
      ISNUMBER(SEARCH(""CASH DEPOSIT"",$"&amp;"C1237)),
      COUNTIFS('SUMMARY DATA'!$D:$D,$C1237,'SUMMARY DATA'!$B:$B,""RWS"")&lt;&gt;1
    ),
    """",
    IFERROR(TEXTJOIN(CHAR(10),TRUE,FILTER('SUMMARY DATA'!I:I,'SUMMARY DATA'!$D:$D=$C1237,'SUMMARY DATA'!$B:$B=""RWS"")),"""")
  )
)"),"")</f>
        <v/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customHeight="1" spans="1:27">
      <c r="A1238" s="2"/>
      <c r="B1238" s="15"/>
      <c r="C1238" s="2"/>
      <c r="D1238" s="3"/>
      <c r="E1238" s="16" t="str">
        <f>IFERROR(__xludf.DUMMYFUNCTION("IFERROR(
  TEXTJOIN(CHAR(10),TRUE,FILTER('SUMMARY DATA'!E:E,'SUMMARY DATA'!$A:$A=$A1238,'SUMMARY DATA'!$C:$C=$B1238,'SUMMARY DATA'!$B:$B=""RWS"")),
  IF(
    OR(
      ISNUMBER(SEARCH(""CDM CASH DEPOSIT"",$C1238)),
      ISNUMBER(SEARCH(""CASH DEPOSIT"",$"&amp;"C1238)),
      COUNTIFS('SUMMARY DATA'!$D:$D,$C1238,'SUMMARY DATA'!$B:$B,""RWS"")&lt;&gt;1
    ),
    """",
    IFERROR(TEXTJOIN(CHAR(10),TRUE,FILTER('SUMMARY DATA'!E:E,'SUMMARY DATA'!$D:$D=$C1238,'SUMMARY DATA'!$B:$B=""RWS"")),"""")
  )
)"),"")</f>
        <v/>
      </c>
      <c r="F1238" s="17" t="str">
        <f>IFERROR(__xludf.DUMMYFUNCTION("IFERROR(
  TEXTJOIN(CHAR(10),TRUE,FILTER('SUMMARY DATA'!F:F,'SUMMARY DATA'!$A:$A=$A1238,'SUMMARY DATA'!$C:$C=$B1238,'SUMMARY DATA'!$B:$B=""RWS"")),
  IF(
    OR(
      ISNUMBER(SEARCH(""CDM CASH DEPOSIT"",$C1238)),
      ISNUMBER(SEARCH(""CASH DEPOSIT"",$"&amp;"C1238)),
      COUNTIFS('SUMMARY DATA'!$D:$D,$C1238,'SUMMARY DATA'!$B:$B,""RWS"")&lt;&gt;1
    ),
    """",
    IFERROR(TEXTJOIN(CHAR(10),TRUE,FILTER('SUMMARY DATA'!F:F,'SUMMARY DATA'!$D:$D=$C1238,'SUMMARY DATA'!$B:$B=""RWS"")),"""")
  )
)"),"")</f>
        <v/>
      </c>
      <c r="G1238" s="17" t="str">
        <f>IFERROR(__xludf.DUMMYFUNCTION("IFERROR(
  TEXTJOIN(CHAR(10),TRUE,FILTER('SUMMARY DATA'!G:G,'SUMMARY DATA'!$A:$A=$A1238,'SUMMARY DATA'!$C:$C=$B1238,'SUMMARY DATA'!$B:$B=""RWS"")),
  IF(
    OR(
      ISNUMBER(SEARCH(""CDM CASH DEPOSIT"",$C1238)),
      ISNUMBER(SEARCH(""CASH DEPOSIT"",$"&amp;"C1238)),
      COUNTIFS('SUMMARY DATA'!$D:$D,$C1238,'SUMMARY DATA'!$B:$B,""RWS"")&lt;&gt;1
    ),
    """",
    IFERROR(TEXTJOIN(CHAR(10),TRUE,FILTER('SUMMARY DATA'!G:G,'SUMMARY DATA'!$D:$D=$C1238,'SUMMARY DATA'!$B:$B=""RWS"")),"""")
  )
)"),"")</f>
        <v/>
      </c>
      <c r="H1238" s="18" t="str">
        <f>IFERROR(__xludf.DUMMYFUNCTION("IFERROR(
  TEXTJOIN(CHAR(10),TRUE,FILTER('SUMMARY DATA'!H:H,'SUMMARY DATA'!$A:$A=$A1238,'SUMMARY DATA'!$C:$C=$B1238,'SUMMARY DATA'!$B:$B=""RWS"",'SUMMARY DATA'!$H:$H=$D1238)),
  IF(
    OR(
      ISNUMBER(SEARCH(""CDM CASH DEPOSIT"",$C1238)),
      ISNUMB"&amp;"ER(SEARCH(""CASH DEPOSIT"",$C1238))
    ),
    """",
    IFERROR(TEXTJOIN(CHAR(10),TRUE,FILTER('SUMMARY DATA'!H:H,'SUMMARY DATA'!$D:$D=$C1238,'SUMMARY DATA'!$B:$B=""RWS"",'SUMMARY DATA'!$H:$H=$D1238)),"""")
  )
)"),"")</f>
        <v/>
      </c>
      <c r="I1238" s="18" t="str">
        <f>IFERROR(__xludf.DUMMYFUNCTION("IF(H1238="""","""",
SUM(ARRAYFORMULA(VALUE(SPLIT(H1238,CHAR(10)))))
)"),"")</f>
        <v/>
      </c>
      <c r="J1238" s="17" t="str">
        <f>IFERROR(__xludf.DUMMYFUNCTION("IFERROR(
  TEXTJOIN(CHAR(10),TRUE,FILTER('SUMMARY DATA'!I:I,'SUMMARY DATA'!$A:$A=$A1238,'SUMMARY DATA'!$C:$C=$B1238,'SUMMARY DATA'!$B:$B=""RWS"")),
  IF(
    OR(
      ISNUMBER(SEARCH(""CDM CASH DEPOSIT"",$C1238)),
      ISNUMBER(SEARCH(""CASH DEPOSIT"",$"&amp;"C1238)),
      COUNTIFS('SUMMARY DATA'!$D:$D,$C1238,'SUMMARY DATA'!$B:$B,""RWS"")&lt;&gt;1
    ),
    """",
    IFERROR(TEXTJOIN(CHAR(10),TRUE,FILTER('SUMMARY DATA'!I:I,'SUMMARY DATA'!$D:$D=$C1238,'SUMMARY DATA'!$B:$B=""RWS"")),"""")
  )
)"),"")</f>
        <v/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customHeight="1" spans="1:27">
      <c r="A1239" s="2"/>
      <c r="B1239" s="15"/>
      <c r="C1239" s="2"/>
      <c r="D1239" s="3"/>
      <c r="E1239" s="16" t="str">
        <f>IFERROR(__xludf.DUMMYFUNCTION("IFERROR(
  TEXTJOIN(CHAR(10),TRUE,FILTER('SUMMARY DATA'!E:E,'SUMMARY DATA'!$A:$A=$A1239,'SUMMARY DATA'!$C:$C=$B1239,'SUMMARY DATA'!$B:$B=""RWS"")),
  IF(
    OR(
      ISNUMBER(SEARCH(""CDM CASH DEPOSIT"",$C1239)),
      ISNUMBER(SEARCH(""CASH DEPOSIT"",$"&amp;"C1239)),
      COUNTIFS('SUMMARY DATA'!$D:$D,$C1239,'SUMMARY DATA'!$B:$B,""RWS"")&lt;&gt;1
    ),
    """",
    IFERROR(TEXTJOIN(CHAR(10),TRUE,FILTER('SUMMARY DATA'!E:E,'SUMMARY DATA'!$D:$D=$C1239,'SUMMARY DATA'!$B:$B=""RWS"")),"""")
  )
)"),"")</f>
        <v/>
      </c>
      <c r="F1239" s="17" t="str">
        <f>IFERROR(__xludf.DUMMYFUNCTION("IFERROR(
  TEXTJOIN(CHAR(10),TRUE,FILTER('SUMMARY DATA'!F:F,'SUMMARY DATA'!$A:$A=$A1239,'SUMMARY DATA'!$C:$C=$B1239,'SUMMARY DATA'!$B:$B=""RWS"")),
  IF(
    OR(
      ISNUMBER(SEARCH(""CDM CASH DEPOSIT"",$C1239)),
      ISNUMBER(SEARCH(""CASH DEPOSIT"",$"&amp;"C1239)),
      COUNTIFS('SUMMARY DATA'!$D:$D,$C1239,'SUMMARY DATA'!$B:$B,""RWS"")&lt;&gt;1
    ),
    """",
    IFERROR(TEXTJOIN(CHAR(10),TRUE,FILTER('SUMMARY DATA'!F:F,'SUMMARY DATA'!$D:$D=$C1239,'SUMMARY DATA'!$B:$B=""RWS"")),"""")
  )
)"),"")</f>
        <v/>
      </c>
      <c r="G1239" s="17" t="str">
        <f>IFERROR(__xludf.DUMMYFUNCTION("IFERROR(
  TEXTJOIN(CHAR(10),TRUE,FILTER('SUMMARY DATA'!G:G,'SUMMARY DATA'!$A:$A=$A1239,'SUMMARY DATA'!$C:$C=$B1239,'SUMMARY DATA'!$B:$B=""RWS"")),
  IF(
    OR(
      ISNUMBER(SEARCH(""CDM CASH DEPOSIT"",$C1239)),
      ISNUMBER(SEARCH(""CASH DEPOSIT"",$"&amp;"C1239)),
      COUNTIFS('SUMMARY DATA'!$D:$D,$C1239,'SUMMARY DATA'!$B:$B,""RWS"")&lt;&gt;1
    ),
    """",
    IFERROR(TEXTJOIN(CHAR(10),TRUE,FILTER('SUMMARY DATA'!G:G,'SUMMARY DATA'!$D:$D=$C1239,'SUMMARY DATA'!$B:$B=""RWS"")),"""")
  )
)"),"")</f>
        <v/>
      </c>
      <c r="H1239" s="18" t="str">
        <f>IFERROR(__xludf.DUMMYFUNCTION("IFERROR(
  TEXTJOIN(CHAR(10),TRUE,FILTER('SUMMARY DATA'!H:H,'SUMMARY DATA'!$A:$A=$A1239,'SUMMARY DATA'!$C:$C=$B1239,'SUMMARY DATA'!$B:$B=""RWS"",'SUMMARY DATA'!$H:$H=$D1239)),
  IF(
    OR(
      ISNUMBER(SEARCH(""CDM CASH DEPOSIT"",$C1239)),
      ISNUMB"&amp;"ER(SEARCH(""CASH DEPOSIT"",$C1239))
    ),
    """",
    IFERROR(TEXTJOIN(CHAR(10),TRUE,FILTER('SUMMARY DATA'!H:H,'SUMMARY DATA'!$D:$D=$C1239,'SUMMARY DATA'!$B:$B=""RWS"",'SUMMARY DATA'!$H:$H=$D1239)),"""")
  )
)"),"")</f>
        <v/>
      </c>
      <c r="I1239" s="18" t="str">
        <f>IFERROR(__xludf.DUMMYFUNCTION("IF(H1239="""","""",
SUM(ARRAYFORMULA(VALUE(SPLIT(H1239,CHAR(10)))))
)"),"")</f>
        <v/>
      </c>
      <c r="J1239" s="17" t="str">
        <f>IFERROR(__xludf.DUMMYFUNCTION("IFERROR(
  TEXTJOIN(CHAR(10),TRUE,FILTER('SUMMARY DATA'!I:I,'SUMMARY DATA'!$A:$A=$A1239,'SUMMARY DATA'!$C:$C=$B1239,'SUMMARY DATA'!$B:$B=""RWS"")),
  IF(
    OR(
      ISNUMBER(SEARCH(""CDM CASH DEPOSIT"",$C1239)),
      ISNUMBER(SEARCH(""CASH DEPOSIT"",$"&amp;"C1239)),
      COUNTIFS('SUMMARY DATA'!$D:$D,$C1239,'SUMMARY DATA'!$B:$B,""RWS"")&lt;&gt;1
    ),
    """",
    IFERROR(TEXTJOIN(CHAR(10),TRUE,FILTER('SUMMARY DATA'!I:I,'SUMMARY DATA'!$D:$D=$C1239,'SUMMARY DATA'!$B:$B=""RWS"")),"""")
  )
)"),"")</f>
        <v/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customHeight="1" spans="1:27">
      <c r="A1240" s="2"/>
      <c r="B1240" s="15"/>
      <c r="C1240" s="2"/>
      <c r="D1240" s="3"/>
      <c r="E1240" s="16" t="str">
        <f>IFERROR(__xludf.DUMMYFUNCTION("IFERROR(
  TEXTJOIN(CHAR(10),TRUE,FILTER('SUMMARY DATA'!E:E,'SUMMARY DATA'!$A:$A=$A1240,'SUMMARY DATA'!$C:$C=$B1240,'SUMMARY DATA'!$B:$B=""RWS"")),
  IF(
    OR(
      ISNUMBER(SEARCH(""CDM CASH DEPOSIT"",$C1240)),
      ISNUMBER(SEARCH(""CASH DEPOSIT"",$"&amp;"C1240)),
      COUNTIFS('SUMMARY DATA'!$D:$D,$C1240,'SUMMARY DATA'!$B:$B,""RWS"")&lt;&gt;1
    ),
    """",
    IFERROR(TEXTJOIN(CHAR(10),TRUE,FILTER('SUMMARY DATA'!E:E,'SUMMARY DATA'!$D:$D=$C1240,'SUMMARY DATA'!$B:$B=""RWS"")),"""")
  )
)"),"")</f>
        <v/>
      </c>
      <c r="F1240" s="17" t="str">
        <f>IFERROR(__xludf.DUMMYFUNCTION("IFERROR(
  TEXTJOIN(CHAR(10),TRUE,FILTER('SUMMARY DATA'!F:F,'SUMMARY DATA'!$A:$A=$A1240,'SUMMARY DATA'!$C:$C=$B1240,'SUMMARY DATA'!$B:$B=""RWS"")),
  IF(
    OR(
      ISNUMBER(SEARCH(""CDM CASH DEPOSIT"",$C1240)),
      ISNUMBER(SEARCH(""CASH DEPOSIT"",$"&amp;"C1240)),
      COUNTIFS('SUMMARY DATA'!$D:$D,$C1240,'SUMMARY DATA'!$B:$B,""RWS"")&lt;&gt;1
    ),
    """",
    IFERROR(TEXTJOIN(CHAR(10),TRUE,FILTER('SUMMARY DATA'!F:F,'SUMMARY DATA'!$D:$D=$C1240,'SUMMARY DATA'!$B:$B=""RWS"")),"""")
  )
)"),"")</f>
        <v/>
      </c>
      <c r="G1240" s="17" t="str">
        <f>IFERROR(__xludf.DUMMYFUNCTION("IFERROR(
  TEXTJOIN(CHAR(10),TRUE,FILTER('SUMMARY DATA'!G:G,'SUMMARY DATA'!$A:$A=$A1240,'SUMMARY DATA'!$C:$C=$B1240,'SUMMARY DATA'!$B:$B=""RWS"")),
  IF(
    OR(
      ISNUMBER(SEARCH(""CDM CASH DEPOSIT"",$C1240)),
      ISNUMBER(SEARCH(""CASH DEPOSIT"",$"&amp;"C1240)),
      COUNTIFS('SUMMARY DATA'!$D:$D,$C1240,'SUMMARY DATA'!$B:$B,""RWS"")&lt;&gt;1
    ),
    """",
    IFERROR(TEXTJOIN(CHAR(10),TRUE,FILTER('SUMMARY DATA'!G:G,'SUMMARY DATA'!$D:$D=$C1240,'SUMMARY DATA'!$B:$B=""RWS"")),"""")
  )
)"),"")</f>
        <v/>
      </c>
      <c r="H1240" s="18" t="str">
        <f>IFERROR(__xludf.DUMMYFUNCTION("IFERROR(
  TEXTJOIN(CHAR(10),TRUE,FILTER('SUMMARY DATA'!H:H,'SUMMARY DATA'!$A:$A=$A1240,'SUMMARY DATA'!$C:$C=$B1240,'SUMMARY DATA'!$B:$B=""RWS"",'SUMMARY DATA'!$H:$H=$D1240)),
  IF(
    OR(
      ISNUMBER(SEARCH(""CDM CASH DEPOSIT"",$C1240)),
      ISNUMB"&amp;"ER(SEARCH(""CASH DEPOSIT"",$C1240))
    ),
    """",
    IFERROR(TEXTJOIN(CHAR(10),TRUE,FILTER('SUMMARY DATA'!H:H,'SUMMARY DATA'!$D:$D=$C1240,'SUMMARY DATA'!$B:$B=""RWS"",'SUMMARY DATA'!$H:$H=$D1240)),"""")
  )
)"),"")</f>
        <v/>
      </c>
      <c r="I1240" s="18" t="str">
        <f>IFERROR(__xludf.DUMMYFUNCTION("IF(H1240="""","""",
SUM(ARRAYFORMULA(VALUE(SPLIT(H1240,CHAR(10)))))
)"),"")</f>
        <v/>
      </c>
      <c r="J1240" s="17" t="str">
        <f>IFERROR(__xludf.DUMMYFUNCTION("IFERROR(
  TEXTJOIN(CHAR(10),TRUE,FILTER('SUMMARY DATA'!I:I,'SUMMARY DATA'!$A:$A=$A1240,'SUMMARY DATA'!$C:$C=$B1240,'SUMMARY DATA'!$B:$B=""RWS"")),
  IF(
    OR(
      ISNUMBER(SEARCH(""CDM CASH DEPOSIT"",$C1240)),
      ISNUMBER(SEARCH(""CASH DEPOSIT"",$"&amp;"C1240)),
      COUNTIFS('SUMMARY DATA'!$D:$D,$C1240,'SUMMARY DATA'!$B:$B,""RWS"")&lt;&gt;1
    ),
    """",
    IFERROR(TEXTJOIN(CHAR(10),TRUE,FILTER('SUMMARY DATA'!I:I,'SUMMARY DATA'!$D:$D=$C1240,'SUMMARY DATA'!$B:$B=""RWS"")),"""")
  )
)"),"")</f>
        <v/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customHeight="1" spans="1:27">
      <c r="A1241" s="2"/>
      <c r="B1241" s="15"/>
      <c r="C1241" s="2"/>
      <c r="D1241" s="3"/>
      <c r="E1241" s="16" t="str">
        <f>IFERROR(__xludf.DUMMYFUNCTION("IFERROR(
  TEXTJOIN(CHAR(10),TRUE,FILTER('SUMMARY DATA'!E:E,'SUMMARY DATA'!$A:$A=$A1241,'SUMMARY DATA'!$C:$C=$B1241,'SUMMARY DATA'!$B:$B=""RWS"")),
  IF(
    OR(
      ISNUMBER(SEARCH(""CDM CASH DEPOSIT"",$C1241)),
      ISNUMBER(SEARCH(""CASH DEPOSIT"",$"&amp;"C1241)),
      COUNTIFS('SUMMARY DATA'!$D:$D,$C1241,'SUMMARY DATA'!$B:$B,""RWS"")&lt;&gt;1
    ),
    """",
    IFERROR(TEXTJOIN(CHAR(10),TRUE,FILTER('SUMMARY DATA'!E:E,'SUMMARY DATA'!$D:$D=$C1241,'SUMMARY DATA'!$B:$B=""RWS"")),"""")
  )
)"),"")</f>
        <v/>
      </c>
      <c r="F1241" s="17" t="str">
        <f>IFERROR(__xludf.DUMMYFUNCTION("IFERROR(
  TEXTJOIN(CHAR(10),TRUE,FILTER('SUMMARY DATA'!F:F,'SUMMARY DATA'!$A:$A=$A1241,'SUMMARY DATA'!$C:$C=$B1241,'SUMMARY DATA'!$B:$B=""RWS"")),
  IF(
    OR(
      ISNUMBER(SEARCH(""CDM CASH DEPOSIT"",$C1241)),
      ISNUMBER(SEARCH(""CASH DEPOSIT"",$"&amp;"C1241)),
      COUNTIFS('SUMMARY DATA'!$D:$D,$C1241,'SUMMARY DATA'!$B:$B,""RWS"")&lt;&gt;1
    ),
    """",
    IFERROR(TEXTJOIN(CHAR(10),TRUE,FILTER('SUMMARY DATA'!F:F,'SUMMARY DATA'!$D:$D=$C1241,'SUMMARY DATA'!$B:$B=""RWS"")),"""")
  )
)"),"")</f>
        <v/>
      </c>
      <c r="G1241" s="17" t="str">
        <f>IFERROR(__xludf.DUMMYFUNCTION("IFERROR(
  TEXTJOIN(CHAR(10),TRUE,FILTER('SUMMARY DATA'!G:G,'SUMMARY DATA'!$A:$A=$A1241,'SUMMARY DATA'!$C:$C=$B1241,'SUMMARY DATA'!$B:$B=""RWS"")),
  IF(
    OR(
      ISNUMBER(SEARCH(""CDM CASH DEPOSIT"",$C1241)),
      ISNUMBER(SEARCH(""CASH DEPOSIT"",$"&amp;"C1241)),
      COUNTIFS('SUMMARY DATA'!$D:$D,$C1241,'SUMMARY DATA'!$B:$B,""RWS"")&lt;&gt;1
    ),
    """",
    IFERROR(TEXTJOIN(CHAR(10),TRUE,FILTER('SUMMARY DATA'!G:G,'SUMMARY DATA'!$D:$D=$C1241,'SUMMARY DATA'!$B:$B=""RWS"")),"""")
  )
)"),"")</f>
        <v/>
      </c>
      <c r="H1241" s="18" t="str">
        <f>IFERROR(__xludf.DUMMYFUNCTION("IFERROR(
  TEXTJOIN(CHAR(10),TRUE,FILTER('SUMMARY DATA'!H:H,'SUMMARY DATA'!$A:$A=$A1241,'SUMMARY DATA'!$C:$C=$B1241,'SUMMARY DATA'!$B:$B=""RWS"",'SUMMARY DATA'!$H:$H=$D1241)),
  IF(
    OR(
      ISNUMBER(SEARCH(""CDM CASH DEPOSIT"",$C1241)),
      ISNUMB"&amp;"ER(SEARCH(""CASH DEPOSIT"",$C1241))
    ),
    """",
    IFERROR(TEXTJOIN(CHAR(10),TRUE,FILTER('SUMMARY DATA'!H:H,'SUMMARY DATA'!$D:$D=$C1241,'SUMMARY DATA'!$B:$B=""RWS"",'SUMMARY DATA'!$H:$H=$D1241)),"""")
  )
)"),"")</f>
        <v/>
      </c>
      <c r="I1241" s="18" t="str">
        <f>IFERROR(__xludf.DUMMYFUNCTION("IF(H1241="""","""",
SUM(ARRAYFORMULA(VALUE(SPLIT(H1241,CHAR(10)))))
)"),"")</f>
        <v/>
      </c>
      <c r="J1241" s="17" t="str">
        <f>IFERROR(__xludf.DUMMYFUNCTION("IFERROR(
  TEXTJOIN(CHAR(10),TRUE,FILTER('SUMMARY DATA'!I:I,'SUMMARY DATA'!$A:$A=$A1241,'SUMMARY DATA'!$C:$C=$B1241,'SUMMARY DATA'!$B:$B=""RWS"")),
  IF(
    OR(
      ISNUMBER(SEARCH(""CDM CASH DEPOSIT"",$C1241)),
      ISNUMBER(SEARCH(""CASH DEPOSIT"",$"&amp;"C1241)),
      COUNTIFS('SUMMARY DATA'!$D:$D,$C1241,'SUMMARY DATA'!$B:$B,""RWS"")&lt;&gt;1
    ),
    """",
    IFERROR(TEXTJOIN(CHAR(10),TRUE,FILTER('SUMMARY DATA'!I:I,'SUMMARY DATA'!$D:$D=$C1241,'SUMMARY DATA'!$B:$B=""RWS"")),"""")
  )
)"),"")</f>
        <v/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customHeight="1" spans="1:27">
      <c r="A1242" s="2"/>
      <c r="B1242" s="15"/>
      <c r="C1242" s="2"/>
      <c r="D1242" s="3"/>
      <c r="E1242" s="16" t="str">
        <f>IFERROR(__xludf.DUMMYFUNCTION("IFERROR(
  TEXTJOIN(CHAR(10),TRUE,FILTER('SUMMARY DATA'!E:E,'SUMMARY DATA'!$A:$A=$A1242,'SUMMARY DATA'!$C:$C=$B1242,'SUMMARY DATA'!$B:$B=""RWS"")),
  IF(
    OR(
      ISNUMBER(SEARCH(""CDM CASH DEPOSIT"",$C1242)),
      ISNUMBER(SEARCH(""CASH DEPOSIT"",$"&amp;"C1242)),
      COUNTIFS('SUMMARY DATA'!$D:$D,$C1242,'SUMMARY DATA'!$B:$B,""RWS"")&lt;&gt;1
    ),
    """",
    IFERROR(TEXTJOIN(CHAR(10),TRUE,FILTER('SUMMARY DATA'!E:E,'SUMMARY DATA'!$D:$D=$C1242,'SUMMARY DATA'!$B:$B=""RWS"")),"""")
  )
)"),"")</f>
        <v/>
      </c>
      <c r="F1242" s="17" t="str">
        <f>IFERROR(__xludf.DUMMYFUNCTION("IFERROR(
  TEXTJOIN(CHAR(10),TRUE,FILTER('SUMMARY DATA'!F:F,'SUMMARY DATA'!$A:$A=$A1242,'SUMMARY DATA'!$C:$C=$B1242,'SUMMARY DATA'!$B:$B=""RWS"")),
  IF(
    OR(
      ISNUMBER(SEARCH(""CDM CASH DEPOSIT"",$C1242)),
      ISNUMBER(SEARCH(""CASH DEPOSIT"",$"&amp;"C1242)),
      COUNTIFS('SUMMARY DATA'!$D:$D,$C1242,'SUMMARY DATA'!$B:$B,""RWS"")&lt;&gt;1
    ),
    """",
    IFERROR(TEXTJOIN(CHAR(10),TRUE,FILTER('SUMMARY DATA'!F:F,'SUMMARY DATA'!$D:$D=$C1242,'SUMMARY DATA'!$B:$B=""RWS"")),"""")
  )
)"),"")</f>
        <v/>
      </c>
      <c r="G1242" s="17" t="str">
        <f>IFERROR(__xludf.DUMMYFUNCTION("IFERROR(
  TEXTJOIN(CHAR(10),TRUE,FILTER('SUMMARY DATA'!G:G,'SUMMARY DATA'!$A:$A=$A1242,'SUMMARY DATA'!$C:$C=$B1242,'SUMMARY DATA'!$B:$B=""RWS"")),
  IF(
    OR(
      ISNUMBER(SEARCH(""CDM CASH DEPOSIT"",$C1242)),
      ISNUMBER(SEARCH(""CASH DEPOSIT"",$"&amp;"C1242)),
      COUNTIFS('SUMMARY DATA'!$D:$D,$C1242,'SUMMARY DATA'!$B:$B,""RWS"")&lt;&gt;1
    ),
    """",
    IFERROR(TEXTJOIN(CHAR(10),TRUE,FILTER('SUMMARY DATA'!G:G,'SUMMARY DATA'!$D:$D=$C1242,'SUMMARY DATA'!$B:$B=""RWS"")),"""")
  )
)"),"")</f>
        <v/>
      </c>
      <c r="H1242" s="18" t="str">
        <f>IFERROR(__xludf.DUMMYFUNCTION("IFERROR(
  TEXTJOIN(CHAR(10),TRUE,FILTER('SUMMARY DATA'!H:H,'SUMMARY DATA'!$A:$A=$A1242,'SUMMARY DATA'!$C:$C=$B1242,'SUMMARY DATA'!$B:$B=""RWS"",'SUMMARY DATA'!$H:$H=$D1242)),
  IF(
    OR(
      ISNUMBER(SEARCH(""CDM CASH DEPOSIT"",$C1242)),
      ISNUMB"&amp;"ER(SEARCH(""CASH DEPOSIT"",$C1242))
    ),
    """",
    IFERROR(TEXTJOIN(CHAR(10),TRUE,FILTER('SUMMARY DATA'!H:H,'SUMMARY DATA'!$D:$D=$C1242,'SUMMARY DATA'!$B:$B=""RWS"",'SUMMARY DATA'!$H:$H=$D1242)),"""")
  )
)"),"")</f>
        <v/>
      </c>
      <c r="I1242" s="18" t="str">
        <f>IFERROR(__xludf.DUMMYFUNCTION("IF(H1242="""","""",
SUM(ARRAYFORMULA(VALUE(SPLIT(H1242,CHAR(10)))))
)"),"")</f>
        <v/>
      </c>
      <c r="J1242" s="17" t="str">
        <f>IFERROR(__xludf.DUMMYFUNCTION("IFERROR(
  TEXTJOIN(CHAR(10),TRUE,FILTER('SUMMARY DATA'!I:I,'SUMMARY DATA'!$A:$A=$A1242,'SUMMARY DATA'!$C:$C=$B1242,'SUMMARY DATA'!$B:$B=""RWS"")),
  IF(
    OR(
      ISNUMBER(SEARCH(""CDM CASH DEPOSIT"",$C1242)),
      ISNUMBER(SEARCH(""CASH DEPOSIT"",$"&amp;"C1242)),
      COUNTIFS('SUMMARY DATA'!$D:$D,$C1242,'SUMMARY DATA'!$B:$B,""RWS"")&lt;&gt;1
    ),
    """",
    IFERROR(TEXTJOIN(CHAR(10),TRUE,FILTER('SUMMARY DATA'!I:I,'SUMMARY DATA'!$D:$D=$C1242,'SUMMARY DATA'!$B:$B=""RWS"")),"""")
  )
)"),"")</f>
        <v/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customHeight="1" spans="1:27">
      <c r="A1243" s="2"/>
      <c r="B1243" s="15"/>
      <c r="C1243" s="2"/>
      <c r="D1243" s="3"/>
      <c r="E1243" s="16" t="str">
        <f>IFERROR(__xludf.DUMMYFUNCTION("IFERROR(
  TEXTJOIN(CHAR(10),TRUE,FILTER('SUMMARY DATA'!E:E,'SUMMARY DATA'!$A:$A=$A1243,'SUMMARY DATA'!$C:$C=$B1243,'SUMMARY DATA'!$B:$B=""RWS"")),
  IF(
    OR(
      ISNUMBER(SEARCH(""CDM CASH DEPOSIT"",$C1243)),
      ISNUMBER(SEARCH(""CASH DEPOSIT"",$"&amp;"C1243)),
      COUNTIFS('SUMMARY DATA'!$D:$D,$C1243,'SUMMARY DATA'!$B:$B,""RWS"")&lt;&gt;1
    ),
    """",
    IFERROR(TEXTJOIN(CHAR(10),TRUE,FILTER('SUMMARY DATA'!E:E,'SUMMARY DATA'!$D:$D=$C1243,'SUMMARY DATA'!$B:$B=""RWS"")),"""")
  )
)"),"")</f>
        <v/>
      </c>
      <c r="F1243" s="17" t="str">
        <f>IFERROR(__xludf.DUMMYFUNCTION("IFERROR(
  TEXTJOIN(CHAR(10),TRUE,FILTER('SUMMARY DATA'!F:F,'SUMMARY DATA'!$A:$A=$A1243,'SUMMARY DATA'!$C:$C=$B1243,'SUMMARY DATA'!$B:$B=""RWS"")),
  IF(
    OR(
      ISNUMBER(SEARCH(""CDM CASH DEPOSIT"",$C1243)),
      ISNUMBER(SEARCH(""CASH DEPOSIT"",$"&amp;"C1243)),
      COUNTIFS('SUMMARY DATA'!$D:$D,$C1243,'SUMMARY DATA'!$B:$B,""RWS"")&lt;&gt;1
    ),
    """",
    IFERROR(TEXTJOIN(CHAR(10),TRUE,FILTER('SUMMARY DATA'!F:F,'SUMMARY DATA'!$D:$D=$C1243,'SUMMARY DATA'!$B:$B=""RWS"")),"""")
  )
)"),"")</f>
        <v/>
      </c>
      <c r="G1243" s="17" t="str">
        <f>IFERROR(__xludf.DUMMYFUNCTION("IFERROR(
  TEXTJOIN(CHAR(10),TRUE,FILTER('SUMMARY DATA'!G:G,'SUMMARY DATA'!$A:$A=$A1243,'SUMMARY DATA'!$C:$C=$B1243,'SUMMARY DATA'!$B:$B=""RWS"")),
  IF(
    OR(
      ISNUMBER(SEARCH(""CDM CASH DEPOSIT"",$C1243)),
      ISNUMBER(SEARCH(""CASH DEPOSIT"",$"&amp;"C1243)),
      COUNTIFS('SUMMARY DATA'!$D:$D,$C1243,'SUMMARY DATA'!$B:$B,""RWS"")&lt;&gt;1
    ),
    """",
    IFERROR(TEXTJOIN(CHAR(10),TRUE,FILTER('SUMMARY DATA'!G:G,'SUMMARY DATA'!$D:$D=$C1243,'SUMMARY DATA'!$B:$B=""RWS"")),"""")
  )
)"),"")</f>
        <v/>
      </c>
      <c r="H1243" s="18" t="str">
        <f>IFERROR(__xludf.DUMMYFUNCTION("IFERROR(
  TEXTJOIN(CHAR(10),TRUE,FILTER('SUMMARY DATA'!H:H,'SUMMARY DATA'!$A:$A=$A1243,'SUMMARY DATA'!$C:$C=$B1243,'SUMMARY DATA'!$B:$B=""RWS"",'SUMMARY DATA'!$H:$H=$D1243)),
  IF(
    OR(
      ISNUMBER(SEARCH(""CDM CASH DEPOSIT"",$C1243)),
      ISNUMB"&amp;"ER(SEARCH(""CASH DEPOSIT"",$C1243))
    ),
    """",
    IFERROR(TEXTJOIN(CHAR(10),TRUE,FILTER('SUMMARY DATA'!H:H,'SUMMARY DATA'!$D:$D=$C1243,'SUMMARY DATA'!$B:$B=""RWS"",'SUMMARY DATA'!$H:$H=$D1243)),"""")
  )
)"),"")</f>
        <v/>
      </c>
      <c r="I1243" s="18" t="str">
        <f>IFERROR(__xludf.DUMMYFUNCTION("IF(H1243="""","""",
SUM(ARRAYFORMULA(VALUE(SPLIT(H1243,CHAR(10)))))
)"),"")</f>
        <v/>
      </c>
      <c r="J1243" s="17" t="str">
        <f>IFERROR(__xludf.DUMMYFUNCTION("IFERROR(
  TEXTJOIN(CHAR(10),TRUE,FILTER('SUMMARY DATA'!I:I,'SUMMARY DATA'!$A:$A=$A1243,'SUMMARY DATA'!$C:$C=$B1243,'SUMMARY DATA'!$B:$B=""RWS"")),
  IF(
    OR(
      ISNUMBER(SEARCH(""CDM CASH DEPOSIT"",$C1243)),
      ISNUMBER(SEARCH(""CASH DEPOSIT"",$"&amp;"C1243)),
      COUNTIFS('SUMMARY DATA'!$D:$D,$C1243,'SUMMARY DATA'!$B:$B,""RWS"")&lt;&gt;1
    ),
    """",
    IFERROR(TEXTJOIN(CHAR(10),TRUE,FILTER('SUMMARY DATA'!I:I,'SUMMARY DATA'!$D:$D=$C1243,'SUMMARY DATA'!$B:$B=""RWS"")),"""")
  )
)"),"")</f>
        <v/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customHeight="1" spans="1:27">
      <c r="A1244" s="2"/>
      <c r="B1244" s="15"/>
      <c r="C1244" s="2"/>
      <c r="D1244" s="3"/>
      <c r="E1244" s="16" t="str">
        <f>IFERROR(__xludf.DUMMYFUNCTION("IFERROR(
  TEXTJOIN(CHAR(10),TRUE,FILTER('SUMMARY DATA'!E:E,'SUMMARY DATA'!$A:$A=$A1244,'SUMMARY DATA'!$C:$C=$B1244,'SUMMARY DATA'!$B:$B=""RWS"")),
  IF(
    OR(
      ISNUMBER(SEARCH(""CDM CASH DEPOSIT"",$C1244)),
      ISNUMBER(SEARCH(""CASH DEPOSIT"",$"&amp;"C1244)),
      COUNTIFS('SUMMARY DATA'!$D:$D,$C1244,'SUMMARY DATA'!$B:$B,""RWS"")&lt;&gt;1
    ),
    """",
    IFERROR(TEXTJOIN(CHAR(10),TRUE,FILTER('SUMMARY DATA'!E:E,'SUMMARY DATA'!$D:$D=$C1244,'SUMMARY DATA'!$B:$B=""RWS"")),"""")
  )
)"),"")</f>
        <v/>
      </c>
      <c r="F1244" s="17" t="str">
        <f>IFERROR(__xludf.DUMMYFUNCTION("IFERROR(
  TEXTJOIN(CHAR(10),TRUE,FILTER('SUMMARY DATA'!F:F,'SUMMARY DATA'!$A:$A=$A1244,'SUMMARY DATA'!$C:$C=$B1244,'SUMMARY DATA'!$B:$B=""RWS"")),
  IF(
    OR(
      ISNUMBER(SEARCH(""CDM CASH DEPOSIT"",$C1244)),
      ISNUMBER(SEARCH(""CASH DEPOSIT"",$"&amp;"C1244)),
      COUNTIFS('SUMMARY DATA'!$D:$D,$C1244,'SUMMARY DATA'!$B:$B,""RWS"")&lt;&gt;1
    ),
    """",
    IFERROR(TEXTJOIN(CHAR(10),TRUE,FILTER('SUMMARY DATA'!F:F,'SUMMARY DATA'!$D:$D=$C1244,'SUMMARY DATA'!$B:$B=""RWS"")),"""")
  )
)"),"")</f>
        <v/>
      </c>
      <c r="G1244" s="17" t="str">
        <f>IFERROR(__xludf.DUMMYFUNCTION("IFERROR(
  TEXTJOIN(CHAR(10),TRUE,FILTER('SUMMARY DATA'!G:G,'SUMMARY DATA'!$A:$A=$A1244,'SUMMARY DATA'!$C:$C=$B1244,'SUMMARY DATA'!$B:$B=""RWS"")),
  IF(
    OR(
      ISNUMBER(SEARCH(""CDM CASH DEPOSIT"",$C1244)),
      ISNUMBER(SEARCH(""CASH DEPOSIT"",$"&amp;"C1244)),
      COUNTIFS('SUMMARY DATA'!$D:$D,$C1244,'SUMMARY DATA'!$B:$B,""RWS"")&lt;&gt;1
    ),
    """",
    IFERROR(TEXTJOIN(CHAR(10),TRUE,FILTER('SUMMARY DATA'!G:G,'SUMMARY DATA'!$D:$D=$C1244,'SUMMARY DATA'!$B:$B=""RWS"")),"""")
  )
)"),"")</f>
        <v/>
      </c>
      <c r="H1244" s="18" t="str">
        <f>IFERROR(__xludf.DUMMYFUNCTION("IFERROR(
  TEXTJOIN(CHAR(10),TRUE,FILTER('SUMMARY DATA'!H:H,'SUMMARY DATA'!$A:$A=$A1244,'SUMMARY DATA'!$C:$C=$B1244,'SUMMARY DATA'!$B:$B=""RWS"",'SUMMARY DATA'!$H:$H=$D1244)),
  IF(
    OR(
      ISNUMBER(SEARCH(""CDM CASH DEPOSIT"",$C1244)),
      ISNUMB"&amp;"ER(SEARCH(""CASH DEPOSIT"",$C1244))
    ),
    """",
    IFERROR(TEXTJOIN(CHAR(10),TRUE,FILTER('SUMMARY DATA'!H:H,'SUMMARY DATA'!$D:$D=$C1244,'SUMMARY DATA'!$B:$B=""RWS"",'SUMMARY DATA'!$H:$H=$D1244)),"""")
  )
)"),"")</f>
        <v/>
      </c>
      <c r="I1244" s="18" t="str">
        <f>IFERROR(__xludf.DUMMYFUNCTION("IF(H1244="""","""",
SUM(ARRAYFORMULA(VALUE(SPLIT(H1244,CHAR(10)))))
)"),"")</f>
        <v/>
      </c>
      <c r="J1244" s="17" t="str">
        <f>IFERROR(__xludf.DUMMYFUNCTION("IFERROR(
  TEXTJOIN(CHAR(10),TRUE,FILTER('SUMMARY DATA'!I:I,'SUMMARY DATA'!$A:$A=$A1244,'SUMMARY DATA'!$C:$C=$B1244,'SUMMARY DATA'!$B:$B=""RWS"")),
  IF(
    OR(
      ISNUMBER(SEARCH(""CDM CASH DEPOSIT"",$C1244)),
      ISNUMBER(SEARCH(""CASH DEPOSIT"",$"&amp;"C1244)),
      COUNTIFS('SUMMARY DATA'!$D:$D,$C1244,'SUMMARY DATA'!$B:$B,""RWS"")&lt;&gt;1
    ),
    """",
    IFERROR(TEXTJOIN(CHAR(10),TRUE,FILTER('SUMMARY DATA'!I:I,'SUMMARY DATA'!$D:$D=$C1244,'SUMMARY DATA'!$B:$B=""RWS"")),"""")
  )
)"),"")</f>
        <v/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customHeight="1" spans="1:27">
      <c r="A1245" s="2"/>
      <c r="B1245" s="15"/>
      <c r="C1245" s="2"/>
      <c r="D1245" s="3"/>
      <c r="E1245" s="16" t="str">
        <f>IFERROR(__xludf.DUMMYFUNCTION("IFERROR(
  TEXTJOIN(CHAR(10),TRUE,FILTER('SUMMARY DATA'!E:E,'SUMMARY DATA'!$A:$A=$A1245,'SUMMARY DATA'!$C:$C=$B1245,'SUMMARY DATA'!$B:$B=""RWS"")),
  IF(
    OR(
      ISNUMBER(SEARCH(""CDM CASH DEPOSIT"",$C1245)),
      ISNUMBER(SEARCH(""CASH DEPOSIT"",$"&amp;"C1245)),
      COUNTIFS('SUMMARY DATA'!$D:$D,$C1245,'SUMMARY DATA'!$B:$B,""RWS"")&lt;&gt;1
    ),
    """",
    IFERROR(TEXTJOIN(CHAR(10),TRUE,FILTER('SUMMARY DATA'!E:E,'SUMMARY DATA'!$D:$D=$C1245,'SUMMARY DATA'!$B:$B=""RWS"")),"""")
  )
)"),"")</f>
        <v/>
      </c>
      <c r="F1245" s="17" t="str">
        <f>IFERROR(__xludf.DUMMYFUNCTION("IFERROR(
  TEXTJOIN(CHAR(10),TRUE,FILTER('SUMMARY DATA'!F:F,'SUMMARY DATA'!$A:$A=$A1245,'SUMMARY DATA'!$C:$C=$B1245,'SUMMARY DATA'!$B:$B=""RWS"")),
  IF(
    OR(
      ISNUMBER(SEARCH(""CDM CASH DEPOSIT"",$C1245)),
      ISNUMBER(SEARCH(""CASH DEPOSIT"",$"&amp;"C1245)),
      COUNTIFS('SUMMARY DATA'!$D:$D,$C1245,'SUMMARY DATA'!$B:$B,""RWS"")&lt;&gt;1
    ),
    """",
    IFERROR(TEXTJOIN(CHAR(10),TRUE,FILTER('SUMMARY DATA'!F:F,'SUMMARY DATA'!$D:$D=$C1245,'SUMMARY DATA'!$B:$B=""RWS"")),"""")
  )
)"),"")</f>
        <v/>
      </c>
      <c r="G1245" s="17" t="str">
        <f>IFERROR(__xludf.DUMMYFUNCTION("IFERROR(
  TEXTJOIN(CHAR(10),TRUE,FILTER('SUMMARY DATA'!G:G,'SUMMARY DATA'!$A:$A=$A1245,'SUMMARY DATA'!$C:$C=$B1245,'SUMMARY DATA'!$B:$B=""RWS"")),
  IF(
    OR(
      ISNUMBER(SEARCH(""CDM CASH DEPOSIT"",$C1245)),
      ISNUMBER(SEARCH(""CASH DEPOSIT"",$"&amp;"C1245)),
      COUNTIFS('SUMMARY DATA'!$D:$D,$C1245,'SUMMARY DATA'!$B:$B,""RWS"")&lt;&gt;1
    ),
    """",
    IFERROR(TEXTJOIN(CHAR(10),TRUE,FILTER('SUMMARY DATA'!G:G,'SUMMARY DATA'!$D:$D=$C1245,'SUMMARY DATA'!$B:$B=""RWS"")),"""")
  )
)"),"")</f>
        <v/>
      </c>
      <c r="H1245" s="18" t="str">
        <f>IFERROR(__xludf.DUMMYFUNCTION("IFERROR(
  TEXTJOIN(CHAR(10),TRUE,FILTER('SUMMARY DATA'!H:H,'SUMMARY DATA'!$A:$A=$A1245,'SUMMARY DATA'!$C:$C=$B1245,'SUMMARY DATA'!$B:$B=""RWS"",'SUMMARY DATA'!$H:$H=$D1245)),
  IF(
    OR(
      ISNUMBER(SEARCH(""CDM CASH DEPOSIT"",$C1245)),
      ISNUMB"&amp;"ER(SEARCH(""CASH DEPOSIT"",$C1245))
    ),
    """",
    IFERROR(TEXTJOIN(CHAR(10),TRUE,FILTER('SUMMARY DATA'!H:H,'SUMMARY DATA'!$D:$D=$C1245,'SUMMARY DATA'!$B:$B=""RWS"",'SUMMARY DATA'!$H:$H=$D1245)),"""")
  )
)"),"")</f>
        <v/>
      </c>
      <c r="I1245" s="18" t="str">
        <f>IFERROR(__xludf.DUMMYFUNCTION("IF(H1245="""","""",
SUM(ARRAYFORMULA(VALUE(SPLIT(H1245,CHAR(10)))))
)"),"")</f>
        <v/>
      </c>
      <c r="J1245" s="17" t="str">
        <f>IFERROR(__xludf.DUMMYFUNCTION("IFERROR(
  TEXTJOIN(CHAR(10),TRUE,FILTER('SUMMARY DATA'!I:I,'SUMMARY DATA'!$A:$A=$A1245,'SUMMARY DATA'!$C:$C=$B1245,'SUMMARY DATA'!$B:$B=""RWS"")),
  IF(
    OR(
      ISNUMBER(SEARCH(""CDM CASH DEPOSIT"",$C1245)),
      ISNUMBER(SEARCH(""CASH DEPOSIT"",$"&amp;"C1245)),
      COUNTIFS('SUMMARY DATA'!$D:$D,$C1245,'SUMMARY DATA'!$B:$B,""RWS"")&lt;&gt;1
    ),
    """",
    IFERROR(TEXTJOIN(CHAR(10),TRUE,FILTER('SUMMARY DATA'!I:I,'SUMMARY DATA'!$D:$D=$C1245,'SUMMARY DATA'!$B:$B=""RWS"")),"""")
  )
)"),"")</f>
        <v/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customHeight="1" spans="1:27">
      <c r="A1246" s="2"/>
      <c r="B1246" s="15"/>
      <c r="C1246" s="2"/>
      <c r="D1246" s="3"/>
      <c r="E1246" s="16" t="str">
        <f>IFERROR(__xludf.DUMMYFUNCTION("IFERROR(
  TEXTJOIN(CHAR(10),TRUE,FILTER('SUMMARY DATA'!E:E,'SUMMARY DATA'!$A:$A=$A1246,'SUMMARY DATA'!$C:$C=$B1246,'SUMMARY DATA'!$B:$B=""RWS"")),
  IF(
    OR(
      ISNUMBER(SEARCH(""CDM CASH DEPOSIT"",$C1246)),
      ISNUMBER(SEARCH(""CASH DEPOSIT"",$"&amp;"C1246)),
      COUNTIFS('SUMMARY DATA'!$D:$D,$C1246,'SUMMARY DATA'!$B:$B,""RWS"")&lt;&gt;1
    ),
    """",
    IFERROR(TEXTJOIN(CHAR(10),TRUE,FILTER('SUMMARY DATA'!E:E,'SUMMARY DATA'!$D:$D=$C1246,'SUMMARY DATA'!$B:$B=""RWS"")),"""")
  )
)"),"")</f>
        <v/>
      </c>
      <c r="F1246" s="17" t="str">
        <f>IFERROR(__xludf.DUMMYFUNCTION("IFERROR(
  TEXTJOIN(CHAR(10),TRUE,FILTER('SUMMARY DATA'!F:F,'SUMMARY DATA'!$A:$A=$A1246,'SUMMARY DATA'!$C:$C=$B1246,'SUMMARY DATA'!$B:$B=""RWS"")),
  IF(
    OR(
      ISNUMBER(SEARCH(""CDM CASH DEPOSIT"",$C1246)),
      ISNUMBER(SEARCH(""CASH DEPOSIT"",$"&amp;"C1246)),
      COUNTIFS('SUMMARY DATA'!$D:$D,$C1246,'SUMMARY DATA'!$B:$B,""RWS"")&lt;&gt;1
    ),
    """",
    IFERROR(TEXTJOIN(CHAR(10),TRUE,FILTER('SUMMARY DATA'!F:F,'SUMMARY DATA'!$D:$D=$C1246,'SUMMARY DATA'!$B:$B=""RWS"")),"""")
  )
)"),"")</f>
        <v/>
      </c>
      <c r="G1246" s="17" t="str">
        <f>IFERROR(__xludf.DUMMYFUNCTION("IFERROR(
  TEXTJOIN(CHAR(10),TRUE,FILTER('SUMMARY DATA'!G:G,'SUMMARY DATA'!$A:$A=$A1246,'SUMMARY DATA'!$C:$C=$B1246,'SUMMARY DATA'!$B:$B=""RWS"")),
  IF(
    OR(
      ISNUMBER(SEARCH(""CDM CASH DEPOSIT"",$C1246)),
      ISNUMBER(SEARCH(""CASH DEPOSIT"",$"&amp;"C1246)),
      COUNTIFS('SUMMARY DATA'!$D:$D,$C1246,'SUMMARY DATA'!$B:$B,""RWS"")&lt;&gt;1
    ),
    """",
    IFERROR(TEXTJOIN(CHAR(10),TRUE,FILTER('SUMMARY DATA'!G:G,'SUMMARY DATA'!$D:$D=$C1246,'SUMMARY DATA'!$B:$B=""RWS"")),"""")
  )
)"),"")</f>
        <v/>
      </c>
      <c r="H1246" s="18" t="str">
        <f>IFERROR(__xludf.DUMMYFUNCTION("IFERROR(
  TEXTJOIN(CHAR(10),TRUE,FILTER('SUMMARY DATA'!H:H,'SUMMARY DATA'!$A:$A=$A1246,'SUMMARY DATA'!$C:$C=$B1246,'SUMMARY DATA'!$B:$B=""RWS"",'SUMMARY DATA'!$H:$H=$D1246)),
  IF(
    OR(
      ISNUMBER(SEARCH(""CDM CASH DEPOSIT"",$C1246)),
      ISNUMB"&amp;"ER(SEARCH(""CASH DEPOSIT"",$C1246))
    ),
    """",
    IFERROR(TEXTJOIN(CHAR(10),TRUE,FILTER('SUMMARY DATA'!H:H,'SUMMARY DATA'!$D:$D=$C1246,'SUMMARY DATA'!$B:$B=""RWS"",'SUMMARY DATA'!$H:$H=$D1246)),"""")
  )
)"),"")</f>
        <v/>
      </c>
      <c r="I1246" s="18" t="str">
        <f>IFERROR(__xludf.DUMMYFUNCTION("IF(H1246="""","""",
SUM(ARRAYFORMULA(VALUE(SPLIT(H1246,CHAR(10)))))
)"),"")</f>
        <v/>
      </c>
      <c r="J1246" s="17" t="str">
        <f>IFERROR(__xludf.DUMMYFUNCTION("IFERROR(
  TEXTJOIN(CHAR(10),TRUE,FILTER('SUMMARY DATA'!I:I,'SUMMARY DATA'!$A:$A=$A1246,'SUMMARY DATA'!$C:$C=$B1246,'SUMMARY DATA'!$B:$B=""RWS"")),
  IF(
    OR(
      ISNUMBER(SEARCH(""CDM CASH DEPOSIT"",$C1246)),
      ISNUMBER(SEARCH(""CASH DEPOSIT"",$"&amp;"C1246)),
      COUNTIFS('SUMMARY DATA'!$D:$D,$C1246,'SUMMARY DATA'!$B:$B,""RWS"")&lt;&gt;1
    ),
    """",
    IFERROR(TEXTJOIN(CHAR(10),TRUE,FILTER('SUMMARY DATA'!I:I,'SUMMARY DATA'!$D:$D=$C1246,'SUMMARY DATA'!$B:$B=""RWS"")),"""")
  )
)"),"")</f>
        <v/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customHeight="1" spans="1:27">
      <c r="A1247" s="2"/>
      <c r="B1247" s="15"/>
      <c r="C1247" s="2"/>
      <c r="D1247" s="3"/>
      <c r="E1247" s="16" t="str">
        <f>IFERROR(__xludf.DUMMYFUNCTION("IFERROR(
  TEXTJOIN(CHAR(10),TRUE,FILTER('SUMMARY DATA'!E:E,'SUMMARY DATA'!$A:$A=$A1247,'SUMMARY DATA'!$C:$C=$B1247,'SUMMARY DATA'!$B:$B=""RWS"")),
  IF(
    OR(
      ISNUMBER(SEARCH(""CDM CASH DEPOSIT"",$C1247)),
      ISNUMBER(SEARCH(""CASH DEPOSIT"",$"&amp;"C1247)),
      COUNTIFS('SUMMARY DATA'!$D:$D,$C1247,'SUMMARY DATA'!$B:$B,""RWS"")&lt;&gt;1
    ),
    """",
    IFERROR(TEXTJOIN(CHAR(10),TRUE,FILTER('SUMMARY DATA'!E:E,'SUMMARY DATA'!$D:$D=$C1247,'SUMMARY DATA'!$B:$B=""RWS"")),"""")
  )
)"),"")</f>
        <v/>
      </c>
      <c r="F1247" s="17" t="str">
        <f>IFERROR(__xludf.DUMMYFUNCTION("IFERROR(
  TEXTJOIN(CHAR(10),TRUE,FILTER('SUMMARY DATA'!F:F,'SUMMARY DATA'!$A:$A=$A1247,'SUMMARY DATA'!$C:$C=$B1247,'SUMMARY DATA'!$B:$B=""RWS"")),
  IF(
    OR(
      ISNUMBER(SEARCH(""CDM CASH DEPOSIT"",$C1247)),
      ISNUMBER(SEARCH(""CASH DEPOSIT"",$"&amp;"C1247)),
      COUNTIFS('SUMMARY DATA'!$D:$D,$C1247,'SUMMARY DATA'!$B:$B,""RWS"")&lt;&gt;1
    ),
    """",
    IFERROR(TEXTJOIN(CHAR(10),TRUE,FILTER('SUMMARY DATA'!F:F,'SUMMARY DATA'!$D:$D=$C1247,'SUMMARY DATA'!$B:$B=""RWS"")),"""")
  )
)"),"")</f>
        <v/>
      </c>
      <c r="G1247" s="17" t="str">
        <f>IFERROR(__xludf.DUMMYFUNCTION("IFERROR(
  TEXTJOIN(CHAR(10),TRUE,FILTER('SUMMARY DATA'!G:G,'SUMMARY DATA'!$A:$A=$A1247,'SUMMARY DATA'!$C:$C=$B1247,'SUMMARY DATA'!$B:$B=""RWS"")),
  IF(
    OR(
      ISNUMBER(SEARCH(""CDM CASH DEPOSIT"",$C1247)),
      ISNUMBER(SEARCH(""CASH DEPOSIT"",$"&amp;"C1247)),
      COUNTIFS('SUMMARY DATA'!$D:$D,$C1247,'SUMMARY DATA'!$B:$B,""RWS"")&lt;&gt;1
    ),
    """",
    IFERROR(TEXTJOIN(CHAR(10),TRUE,FILTER('SUMMARY DATA'!G:G,'SUMMARY DATA'!$D:$D=$C1247,'SUMMARY DATA'!$B:$B=""RWS"")),"""")
  )
)"),"")</f>
        <v/>
      </c>
      <c r="H1247" s="18" t="str">
        <f>IFERROR(__xludf.DUMMYFUNCTION("IFERROR(
  TEXTJOIN(CHAR(10),TRUE,FILTER('SUMMARY DATA'!H:H,'SUMMARY DATA'!$A:$A=$A1247,'SUMMARY DATA'!$C:$C=$B1247,'SUMMARY DATA'!$B:$B=""RWS"",'SUMMARY DATA'!$H:$H=$D1247)),
  IF(
    OR(
      ISNUMBER(SEARCH(""CDM CASH DEPOSIT"",$C1247)),
      ISNUMB"&amp;"ER(SEARCH(""CASH DEPOSIT"",$C1247))
    ),
    """",
    IFERROR(TEXTJOIN(CHAR(10),TRUE,FILTER('SUMMARY DATA'!H:H,'SUMMARY DATA'!$D:$D=$C1247,'SUMMARY DATA'!$B:$B=""RWS"",'SUMMARY DATA'!$H:$H=$D1247)),"""")
  )
)"),"")</f>
        <v/>
      </c>
      <c r="I1247" s="18" t="str">
        <f>IFERROR(__xludf.DUMMYFUNCTION("IF(H1247="""","""",
SUM(ARRAYFORMULA(VALUE(SPLIT(H1247,CHAR(10)))))
)"),"")</f>
        <v/>
      </c>
      <c r="J1247" s="17" t="str">
        <f>IFERROR(__xludf.DUMMYFUNCTION("IFERROR(
  TEXTJOIN(CHAR(10),TRUE,FILTER('SUMMARY DATA'!I:I,'SUMMARY DATA'!$A:$A=$A1247,'SUMMARY DATA'!$C:$C=$B1247,'SUMMARY DATA'!$B:$B=""RWS"")),
  IF(
    OR(
      ISNUMBER(SEARCH(""CDM CASH DEPOSIT"",$C1247)),
      ISNUMBER(SEARCH(""CASH DEPOSIT"",$"&amp;"C1247)),
      COUNTIFS('SUMMARY DATA'!$D:$D,$C1247,'SUMMARY DATA'!$B:$B,""RWS"")&lt;&gt;1
    ),
    """",
    IFERROR(TEXTJOIN(CHAR(10),TRUE,FILTER('SUMMARY DATA'!I:I,'SUMMARY DATA'!$D:$D=$C1247,'SUMMARY DATA'!$B:$B=""RWS"")),"""")
  )
)"),"")</f>
        <v/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customHeight="1" spans="1:27">
      <c r="A1248" s="2"/>
      <c r="B1248" s="15"/>
      <c r="C1248" s="2"/>
      <c r="D1248" s="3"/>
      <c r="E1248" s="16" t="str">
        <f>IFERROR(__xludf.DUMMYFUNCTION("IFERROR(
  TEXTJOIN(CHAR(10),TRUE,FILTER('SUMMARY DATA'!E:E,'SUMMARY DATA'!$A:$A=$A1248,'SUMMARY DATA'!$C:$C=$B1248,'SUMMARY DATA'!$B:$B=""RWS"")),
  IF(
    OR(
      ISNUMBER(SEARCH(""CDM CASH DEPOSIT"",$C1248)),
      ISNUMBER(SEARCH(""CASH DEPOSIT"",$"&amp;"C1248)),
      COUNTIFS('SUMMARY DATA'!$D:$D,$C1248,'SUMMARY DATA'!$B:$B,""RWS"")&lt;&gt;1
    ),
    """",
    IFERROR(TEXTJOIN(CHAR(10),TRUE,FILTER('SUMMARY DATA'!E:E,'SUMMARY DATA'!$D:$D=$C1248,'SUMMARY DATA'!$B:$B=""RWS"")),"""")
  )
)"),"")</f>
        <v/>
      </c>
      <c r="F1248" s="17" t="str">
        <f>IFERROR(__xludf.DUMMYFUNCTION("IFERROR(
  TEXTJOIN(CHAR(10),TRUE,FILTER('SUMMARY DATA'!F:F,'SUMMARY DATA'!$A:$A=$A1248,'SUMMARY DATA'!$C:$C=$B1248,'SUMMARY DATA'!$B:$B=""RWS"")),
  IF(
    OR(
      ISNUMBER(SEARCH(""CDM CASH DEPOSIT"",$C1248)),
      ISNUMBER(SEARCH(""CASH DEPOSIT"",$"&amp;"C1248)),
      COUNTIFS('SUMMARY DATA'!$D:$D,$C1248,'SUMMARY DATA'!$B:$B,""RWS"")&lt;&gt;1
    ),
    """",
    IFERROR(TEXTJOIN(CHAR(10),TRUE,FILTER('SUMMARY DATA'!F:F,'SUMMARY DATA'!$D:$D=$C1248,'SUMMARY DATA'!$B:$B=""RWS"")),"""")
  )
)"),"")</f>
        <v/>
      </c>
      <c r="G1248" s="17" t="str">
        <f>IFERROR(__xludf.DUMMYFUNCTION("IFERROR(
  TEXTJOIN(CHAR(10),TRUE,FILTER('SUMMARY DATA'!G:G,'SUMMARY DATA'!$A:$A=$A1248,'SUMMARY DATA'!$C:$C=$B1248,'SUMMARY DATA'!$B:$B=""RWS"")),
  IF(
    OR(
      ISNUMBER(SEARCH(""CDM CASH DEPOSIT"",$C1248)),
      ISNUMBER(SEARCH(""CASH DEPOSIT"",$"&amp;"C1248)),
      COUNTIFS('SUMMARY DATA'!$D:$D,$C1248,'SUMMARY DATA'!$B:$B,""RWS"")&lt;&gt;1
    ),
    """",
    IFERROR(TEXTJOIN(CHAR(10),TRUE,FILTER('SUMMARY DATA'!G:G,'SUMMARY DATA'!$D:$D=$C1248,'SUMMARY DATA'!$B:$B=""RWS"")),"""")
  )
)"),"")</f>
        <v/>
      </c>
      <c r="H1248" s="18" t="str">
        <f>IFERROR(__xludf.DUMMYFUNCTION("IFERROR(
  TEXTJOIN(CHAR(10),TRUE,FILTER('SUMMARY DATA'!H:H,'SUMMARY DATA'!$A:$A=$A1248,'SUMMARY DATA'!$C:$C=$B1248,'SUMMARY DATA'!$B:$B=""RWS"",'SUMMARY DATA'!$H:$H=$D1248)),
  IF(
    OR(
      ISNUMBER(SEARCH(""CDM CASH DEPOSIT"",$C1248)),
      ISNUMB"&amp;"ER(SEARCH(""CASH DEPOSIT"",$C1248))
    ),
    """",
    IFERROR(TEXTJOIN(CHAR(10),TRUE,FILTER('SUMMARY DATA'!H:H,'SUMMARY DATA'!$D:$D=$C1248,'SUMMARY DATA'!$B:$B=""RWS"",'SUMMARY DATA'!$H:$H=$D1248)),"""")
  )
)"),"")</f>
        <v/>
      </c>
      <c r="I1248" s="18" t="str">
        <f>IFERROR(__xludf.DUMMYFUNCTION("IF(H1248="""","""",
SUM(ARRAYFORMULA(VALUE(SPLIT(H1248,CHAR(10)))))
)"),"")</f>
        <v/>
      </c>
      <c r="J1248" s="17" t="str">
        <f>IFERROR(__xludf.DUMMYFUNCTION("IFERROR(
  TEXTJOIN(CHAR(10),TRUE,FILTER('SUMMARY DATA'!I:I,'SUMMARY DATA'!$A:$A=$A1248,'SUMMARY DATA'!$C:$C=$B1248,'SUMMARY DATA'!$B:$B=""RWS"")),
  IF(
    OR(
      ISNUMBER(SEARCH(""CDM CASH DEPOSIT"",$C1248)),
      ISNUMBER(SEARCH(""CASH DEPOSIT"",$"&amp;"C1248)),
      COUNTIFS('SUMMARY DATA'!$D:$D,$C1248,'SUMMARY DATA'!$B:$B,""RWS"")&lt;&gt;1
    ),
    """",
    IFERROR(TEXTJOIN(CHAR(10),TRUE,FILTER('SUMMARY DATA'!I:I,'SUMMARY DATA'!$D:$D=$C1248,'SUMMARY DATA'!$B:$B=""RWS"")),"""")
  )
)"),"")</f>
        <v/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customHeight="1" spans="1:27">
      <c r="A1249" s="2"/>
      <c r="B1249" s="15"/>
      <c r="C1249" s="2"/>
      <c r="D1249" s="3"/>
      <c r="E1249" s="16" t="str">
        <f>IFERROR(__xludf.DUMMYFUNCTION("IFERROR(
  TEXTJOIN(CHAR(10),TRUE,FILTER('SUMMARY DATA'!E:E,'SUMMARY DATA'!$A:$A=$A1249,'SUMMARY DATA'!$C:$C=$B1249,'SUMMARY DATA'!$B:$B=""RWS"")),
  IF(
    OR(
      ISNUMBER(SEARCH(""CDM CASH DEPOSIT"",$C1249)),
      ISNUMBER(SEARCH(""CASH DEPOSIT"",$"&amp;"C1249)),
      COUNTIFS('SUMMARY DATA'!$D:$D,$C1249,'SUMMARY DATA'!$B:$B,""RWS"")&lt;&gt;1
    ),
    """",
    IFERROR(TEXTJOIN(CHAR(10),TRUE,FILTER('SUMMARY DATA'!E:E,'SUMMARY DATA'!$D:$D=$C1249,'SUMMARY DATA'!$B:$B=""RWS"")),"""")
  )
)"),"")</f>
        <v/>
      </c>
      <c r="F1249" s="17" t="str">
        <f>IFERROR(__xludf.DUMMYFUNCTION("IFERROR(
  TEXTJOIN(CHAR(10),TRUE,FILTER('SUMMARY DATA'!F:F,'SUMMARY DATA'!$A:$A=$A1249,'SUMMARY DATA'!$C:$C=$B1249,'SUMMARY DATA'!$B:$B=""RWS"")),
  IF(
    OR(
      ISNUMBER(SEARCH(""CDM CASH DEPOSIT"",$C1249)),
      ISNUMBER(SEARCH(""CASH DEPOSIT"",$"&amp;"C1249)),
      COUNTIFS('SUMMARY DATA'!$D:$D,$C1249,'SUMMARY DATA'!$B:$B,""RWS"")&lt;&gt;1
    ),
    """",
    IFERROR(TEXTJOIN(CHAR(10),TRUE,FILTER('SUMMARY DATA'!F:F,'SUMMARY DATA'!$D:$D=$C1249,'SUMMARY DATA'!$B:$B=""RWS"")),"""")
  )
)"),"")</f>
        <v/>
      </c>
      <c r="G1249" s="17" t="str">
        <f>IFERROR(__xludf.DUMMYFUNCTION("IFERROR(
  TEXTJOIN(CHAR(10),TRUE,FILTER('SUMMARY DATA'!G:G,'SUMMARY DATA'!$A:$A=$A1249,'SUMMARY DATA'!$C:$C=$B1249,'SUMMARY DATA'!$B:$B=""RWS"")),
  IF(
    OR(
      ISNUMBER(SEARCH(""CDM CASH DEPOSIT"",$C1249)),
      ISNUMBER(SEARCH(""CASH DEPOSIT"",$"&amp;"C1249)),
      COUNTIFS('SUMMARY DATA'!$D:$D,$C1249,'SUMMARY DATA'!$B:$B,""RWS"")&lt;&gt;1
    ),
    """",
    IFERROR(TEXTJOIN(CHAR(10),TRUE,FILTER('SUMMARY DATA'!G:G,'SUMMARY DATA'!$D:$D=$C1249,'SUMMARY DATA'!$B:$B=""RWS"")),"""")
  )
)"),"")</f>
        <v/>
      </c>
      <c r="H1249" s="18" t="str">
        <f>IFERROR(__xludf.DUMMYFUNCTION("IFERROR(
  TEXTJOIN(CHAR(10),TRUE,FILTER('SUMMARY DATA'!H:H,'SUMMARY DATA'!$A:$A=$A1249,'SUMMARY DATA'!$C:$C=$B1249,'SUMMARY DATA'!$B:$B=""RWS"",'SUMMARY DATA'!$H:$H=$D1249)),
  IF(
    OR(
      ISNUMBER(SEARCH(""CDM CASH DEPOSIT"",$C1249)),
      ISNUMB"&amp;"ER(SEARCH(""CASH DEPOSIT"",$C1249))
    ),
    """",
    IFERROR(TEXTJOIN(CHAR(10),TRUE,FILTER('SUMMARY DATA'!H:H,'SUMMARY DATA'!$D:$D=$C1249,'SUMMARY DATA'!$B:$B=""RWS"",'SUMMARY DATA'!$H:$H=$D1249)),"""")
  )
)"),"")</f>
        <v/>
      </c>
      <c r="I1249" s="18" t="str">
        <f>IFERROR(__xludf.DUMMYFUNCTION("IF(H1249="""","""",
SUM(ARRAYFORMULA(VALUE(SPLIT(H1249,CHAR(10)))))
)"),"")</f>
        <v/>
      </c>
      <c r="J1249" s="17" t="str">
        <f>IFERROR(__xludf.DUMMYFUNCTION("IFERROR(
  TEXTJOIN(CHAR(10),TRUE,FILTER('SUMMARY DATA'!I:I,'SUMMARY DATA'!$A:$A=$A1249,'SUMMARY DATA'!$C:$C=$B1249,'SUMMARY DATA'!$B:$B=""RWS"")),
  IF(
    OR(
      ISNUMBER(SEARCH(""CDM CASH DEPOSIT"",$C1249)),
      ISNUMBER(SEARCH(""CASH DEPOSIT"",$"&amp;"C1249)),
      COUNTIFS('SUMMARY DATA'!$D:$D,$C1249,'SUMMARY DATA'!$B:$B,""RWS"")&lt;&gt;1
    ),
    """",
    IFERROR(TEXTJOIN(CHAR(10),TRUE,FILTER('SUMMARY DATA'!I:I,'SUMMARY DATA'!$D:$D=$C1249,'SUMMARY DATA'!$B:$B=""RWS"")),"""")
  )
)"),"")</f>
        <v/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customHeight="1" spans="1:27">
      <c r="A1250" s="2"/>
      <c r="B1250" s="15"/>
      <c r="C1250" s="2"/>
      <c r="D1250" s="3"/>
      <c r="E1250" s="16" t="str">
        <f>IFERROR(__xludf.DUMMYFUNCTION("IFERROR(
  TEXTJOIN(CHAR(10),TRUE,FILTER('SUMMARY DATA'!E:E,'SUMMARY DATA'!$A:$A=$A1250,'SUMMARY DATA'!$C:$C=$B1250,'SUMMARY DATA'!$B:$B=""RWS"")),
  IF(
    OR(
      ISNUMBER(SEARCH(""CDM CASH DEPOSIT"",$C1250)),
      ISNUMBER(SEARCH(""CASH DEPOSIT"",$"&amp;"C1250)),
      COUNTIFS('SUMMARY DATA'!$D:$D,$C1250,'SUMMARY DATA'!$B:$B,""RWS"")&lt;&gt;1
    ),
    """",
    IFERROR(TEXTJOIN(CHAR(10),TRUE,FILTER('SUMMARY DATA'!E:E,'SUMMARY DATA'!$D:$D=$C1250,'SUMMARY DATA'!$B:$B=""RWS"")),"""")
  )
)"),"")</f>
        <v/>
      </c>
      <c r="F1250" s="17" t="str">
        <f>IFERROR(__xludf.DUMMYFUNCTION("IFERROR(
  TEXTJOIN(CHAR(10),TRUE,FILTER('SUMMARY DATA'!F:F,'SUMMARY DATA'!$A:$A=$A1250,'SUMMARY DATA'!$C:$C=$B1250,'SUMMARY DATA'!$B:$B=""RWS"")),
  IF(
    OR(
      ISNUMBER(SEARCH(""CDM CASH DEPOSIT"",$C1250)),
      ISNUMBER(SEARCH(""CASH DEPOSIT"",$"&amp;"C1250)),
      COUNTIFS('SUMMARY DATA'!$D:$D,$C1250,'SUMMARY DATA'!$B:$B,""RWS"")&lt;&gt;1
    ),
    """",
    IFERROR(TEXTJOIN(CHAR(10),TRUE,FILTER('SUMMARY DATA'!F:F,'SUMMARY DATA'!$D:$D=$C1250,'SUMMARY DATA'!$B:$B=""RWS"")),"""")
  )
)"),"")</f>
        <v/>
      </c>
      <c r="G1250" s="17" t="str">
        <f>IFERROR(__xludf.DUMMYFUNCTION("IFERROR(
  TEXTJOIN(CHAR(10),TRUE,FILTER('SUMMARY DATA'!G:G,'SUMMARY DATA'!$A:$A=$A1250,'SUMMARY DATA'!$C:$C=$B1250,'SUMMARY DATA'!$B:$B=""RWS"")),
  IF(
    OR(
      ISNUMBER(SEARCH(""CDM CASH DEPOSIT"",$C1250)),
      ISNUMBER(SEARCH(""CASH DEPOSIT"",$"&amp;"C1250)),
      COUNTIFS('SUMMARY DATA'!$D:$D,$C1250,'SUMMARY DATA'!$B:$B,""RWS"")&lt;&gt;1
    ),
    """",
    IFERROR(TEXTJOIN(CHAR(10),TRUE,FILTER('SUMMARY DATA'!G:G,'SUMMARY DATA'!$D:$D=$C1250,'SUMMARY DATA'!$B:$B=""RWS"")),"""")
  )
)"),"")</f>
        <v/>
      </c>
      <c r="H1250" s="18" t="str">
        <f>IFERROR(__xludf.DUMMYFUNCTION("IFERROR(
  TEXTJOIN(CHAR(10),TRUE,FILTER('SUMMARY DATA'!H:H,'SUMMARY DATA'!$A:$A=$A1250,'SUMMARY DATA'!$C:$C=$B1250,'SUMMARY DATA'!$B:$B=""RWS"",'SUMMARY DATA'!$H:$H=$D1250)),
  IF(
    OR(
      ISNUMBER(SEARCH(""CDM CASH DEPOSIT"",$C1250)),
      ISNUMB"&amp;"ER(SEARCH(""CASH DEPOSIT"",$C1250))
    ),
    """",
    IFERROR(TEXTJOIN(CHAR(10),TRUE,FILTER('SUMMARY DATA'!H:H,'SUMMARY DATA'!$D:$D=$C1250,'SUMMARY DATA'!$B:$B=""RWS"",'SUMMARY DATA'!$H:$H=$D1250)),"""")
  )
)"),"")</f>
        <v/>
      </c>
      <c r="I1250" s="18" t="str">
        <f>IFERROR(__xludf.DUMMYFUNCTION("IF(H1250="""","""",
SUM(ARRAYFORMULA(VALUE(SPLIT(H1250,CHAR(10)))))
)"),"")</f>
        <v/>
      </c>
      <c r="J1250" s="17" t="str">
        <f>IFERROR(__xludf.DUMMYFUNCTION("IFERROR(
  TEXTJOIN(CHAR(10),TRUE,FILTER('SUMMARY DATA'!I:I,'SUMMARY DATA'!$A:$A=$A1250,'SUMMARY DATA'!$C:$C=$B1250,'SUMMARY DATA'!$B:$B=""RWS"")),
  IF(
    OR(
      ISNUMBER(SEARCH(""CDM CASH DEPOSIT"",$C1250)),
      ISNUMBER(SEARCH(""CASH DEPOSIT"",$"&amp;"C1250)),
      COUNTIFS('SUMMARY DATA'!$D:$D,$C1250,'SUMMARY DATA'!$B:$B,""RWS"")&lt;&gt;1
    ),
    """",
    IFERROR(TEXTJOIN(CHAR(10),TRUE,FILTER('SUMMARY DATA'!I:I,'SUMMARY DATA'!$D:$D=$C1250,'SUMMARY DATA'!$B:$B=""RWS"")),"""")
  )
)"),"")</f>
        <v/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customHeight="1" spans="1:27">
      <c r="A1251" s="2"/>
      <c r="B1251" s="15"/>
      <c r="C1251" s="2"/>
      <c r="D1251" s="3"/>
      <c r="E1251" s="16" t="str">
        <f>IFERROR(__xludf.DUMMYFUNCTION("IFERROR(
  TEXTJOIN(CHAR(10),TRUE,FILTER('SUMMARY DATA'!E:E,'SUMMARY DATA'!$A:$A=$A1251,'SUMMARY DATA'!$C:$C=$B1251,'SUMMARY DATA'!$B:$B=""RWS"")),
  IF(
    OR(
      ISNUMBER(SEARCH(""CDM CASH DEPOSIT"",$C1251)),
      ISNUMBER(SEARCH(""CASH DEPOSIT"",$"&amp;"C1251)),
      COUNTIFS('SUMMARY DATA'!$D:$D,$C1251,'SUMMARY DATA'!$B:$B,""RWS"")&lt;&gt;1
    ),
    """",
    IFERROR(TEXTJOIN(CHAR(10),TRUE,FILTER('SUMMARY DATA'!E:E,'SUMMARY DATA'!$D:$D=$C1251,'SUMMARY DATA'!$B:$B=""RWS"")),"""")
  )
)"),"")</f>
        <v/>
      </c>
      <c r="F1251" s="17" t="str">
        <f>IFERROR(__xludf.DUMMYFUNCTION("IFERROR(
  TEXTJOIN(CHAR(10),TRUE,FILTER('SUMMARY DATA'!F:F,'SUMMARY DATA'!$A:$A=$A1251,'SUMMARY DATA'!$C:$C=$B1251,'SUMMARY DATA'!$B:$B=""RWS"")),
  IF(
    OR(
      ISNUMBER(SEARCH(""CDM CASH DEPOSIT"",$C1251)),
      ISNUMBER(SEARCH(""CASH DEPOSIT"",$"&amp;"C1251)),
      COUNTIFS('SUMMARY DATA'!$D:$D,$C1251,'SUMMARY DATA'!$B:$B,""RWS"")&lt;&gt;1
    ),
    """",
    IFERROR(TEXTJOIN(CHAR(10),TRUE,FILTER('SUMMARY DATA'!F:F,'SUMMARY DATA'!$D:$D=$C1251,'SUMMARY DATA'!$B:$B=""RWS"")),"""")
  )
)"),"")</f>
        <v/>
      </c>
      <c r="G1251" s="17" t="str">
        <f>IFERROR(__xludf.DUMMYFUNCTION("IFERROR(
  TEXTJOIN(CHAR(10),TRUE,FILTER('SUMMARY DATA'!G:G,'SUMMARY DATA'!$A:$A=$A1251,'SUMMARY DATA'!$C:$C=$B1251,'SUMMARY DATA'!$B:$B=""RWS"")),
  IF(
    OR(
      ISNUMBER(SEARCH(""CDM CASH DEPOSIT"",$C1251)),
      ISNUMBER(SEARCH(""CASH DEPOSIT"",$"&amp;"C1251)),
      COUNTIFS('SUMMARY DATA'!$D:$D,$C1251,'SUMMARY DATA'!$B:$B,""RWS"")&lt;&gt;1
    ),
    """",
    IFERROR(TEXTJOIN(CHAR(10),TRUE,FILTER('SUMMARY DATA'!G:G,'SUMMARY DATA'!$D:$D=$C1251,'SUMMARY DATA'!$B:$B=""RWS"")),"""")
  )
)"),"")</f>
        <v/>
      </c>
      <c r="H1251" s="18" t="str">
        <f>IFERROR(__xludf.DUMMYFUNCTION("IFERROR(
  TEXTJOIN(CHAR(10),TRUE,FILTER('SUMMARY DATA'!H:H,'SUMMARY DATA'!$A:$A=$A1251,'SUMMARY DATA'!$C:$C=$B1251,'SUMMARY DATA'!$B:$B=""RWS"",'SUMMARY DATA'!$H:$H=$D1251)),
  IF(
    OR(
      ISNUMBER(SEARCH(""CDM CASH DEPOSIT"",$C1251)),
      ISNUMB"&amp;"ER(SEARCH(""CASH DEPOSIT"",$C1251))
    ),
    """",
    IFERROR(TEXTJOIN(CHAR(10),TRUE,FILTER('SUMMARY DATA'!H:H,'SUMMARY DATA'!$D:$D=$C1251,'SUMMARY DATA'!$B:$B=""RWS"",'SUMMARY DATA'!$H:$H=$D1251)),"""")
  )
)"),"")</f>
        <v/>
      </c>
      <c r="I1251" s="18" t="str">
        <f>IFERROR(__xludf.DUMMYFUNCTION("IF(H1251="""","""",
SUM(ARRAYFORMULA(VALUE(SPLIT(H1251,CHAR(10)))))
)"),"")</f>
        <v/>
      </c>
      <c r="J1251" s="17" t="str">
        <f>IFERROR(__xludf.DUMMYFUNCTION("IFERROR(
  TEXTJOIN(CHAR(10),TRUE,FILTER('SUMMARY DATA'!I:I,'SUMMARY DATA'!$A:$A=$A1251,'SUMMARY DATA'!$C:$C=$B1251,'SUMMARY DATA'!$B:$B=""RWS"")),
  IF(
    OR(
      ISNUMBER(SEARCH(""CDM CASH DEPOSIT"",$C1251)),
      ISNUMBER(SEARCH(""CASH DEPOSIT"",$"&amp;"C1251)),
      COUNTIFS('SUMMARY DATA'!$D:$D,$C1251,'SUMMARY DATA'!$B:$B,""RWS"")&lt;&gt;1
    ),
    """",
    IFERROR(TEXTJOIN(CHAR(10),TRUE,FILTER('SUMMARY DATA'!I:I,'SUMMARY DATA'!$D:$D=$C1251,'SUMMARY DATA'!$B:$B=""RWS"")),"""")
  )
)"),"")</f>
        <v/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customHeight="1" spans="1:27">
      <c r="A1252" s="2"/>
      <c r="B1252" s="15"/>
      <c r="C1252" s="2"/>
      <c r="D1252" s="3"/>
      <c r="E1252" s="16" t="str">
        <f>IFERROR(__xludf.DUMMYFUNCTION("IFERROR(
  TEXTJOIN(CHAR(10),TRUE,FILTER('SUMMARY DATA'!E:E,'SUMMARY DATA'!$A:$A=$A1252,'SUMMARY DATA'!$C:$C=$B1252,'SUMMARY DATA'!$B:$B=""RWS"")),
  IF(
    OR(
      ISNUMBER(SEARCH(""CDM CASH DEPOSIT"",$C1252)),
      ISNUMBER(SEARCH(""CASH DEPOSIT"",$"&amp;"C1252)),
      COUNTIFS('SUMMARY DATA'!$D:$D,$C1252,'SUMMARY DATA'!$B:$B,""RWS"")&lt;&gt;1
    ),
    """",
    IFERROR(TEXTJOIN(CHAR(10),TRUE,FILTER('SUMMARY DATA'!E:E,'SUMMARY DATA'!$D:$D=$C1252,'SUMMARY DATA'!$B:$B=""RWS"")),"""")
  )
)"),"")</f>
        <v/>
      </c>
      <c r="F1252" s="17" t="str">
        <f>IFERROR(__xludf.DUMMYFUNCTION("IFERROR(
  TEXTJOIN(CHAR(10),TRUE,FILTER('SUMMARY DATA'!F:F,'SUMMARY DATA'!$A:$A=$A1252,'SUMMARY DATA'!$C:$C=$B1252,'SUMMARY DATA'!$B:$B=""RWS"")),
  IF(
    OR(
      ISNUMBER(SEARCH(""CDM CASH DEPOSIT"",$C1252)),
      ISNUMBER(SEARCH(""CASH DEPOSIT"",$"&amp;"C1252)),
      COUNTIFS('SUMMARY DATA'!$D:$D,$C1252,'SUMMARY DATA'!$B:$B,""RWS"")&lt;&gt;1
    ),
    """",
    IFERROR(TEXTJOIN(CHAR(10),TRUE,FILTER('SUMMARY DATA'!F:F,'SUMMARY DATA'!$D:$D=$C1252,'SUMMARY DATA'!$B:$B=""RWS"")),"""")
  )
)"),"")</f>
        <v/>
      </c>
      <c r="G1252" s="17" t="str">
        <f>IFERROR(__xludf.DUMMYFUNCTION("IFERROR(
  TEXTJOIN(CHAR(10),TRUE,FILTER('SUMMARY DATA'!G:G,'SUMMARY DATA'!$A:$A=$A1252,'SUMMARY DATA'!$C:$C=$B1252,'SUMMARY DATA'!$B:$B=""RWS"")),
  IF(
    OR(
      ISNUMBER(SEARCH(""CDM CASH DEPOSIT"",$C1252)),
      ISNUMBER(SEARCH(""CASH DEPOSIT"",$"&amp;"C1252)),
      COUNTIFS('SUMMARY DATA'!$D:$D,$C1252,'SUMMARY DATA'!$B:$B,""RWS"")&lt;&gt;1
    ),
    """",
    IFERROR(TEXTJOIN(CHAR(10),TRUE,FILTER('SUMMARY DATA'!G:G,'SUMMARY DATA'!$D:$D=$C1252,'SUMMARY DATA'!$B:$B=""RWS"")),"""")
  )
)"),"")</f>
        <v/>
      </c>
      <c r="H1252" s="18" t="str">
        <f>IFERROR(__xludf.DUMMYFUNCTION("IFERROR(
  TEXTJOIN(CHAR(10),TRUE,FILTER('SUMMARY DATA'!H:H,'SUMMARY DATA'!$A:$A=$A1252,'SUMMARY DATA'!$C:$C=$B1252,'SUMMARY DATA'!$B:$B=""RWS"",'SUMMARY DATA'!$H:$H=$D1252)),
  IF(
    OR(
      ISNUMBER(SEARCH(""CDM CASH DEPOSIT"",$C1252)),
      ISNUMB"&amp;"ER(SEARCH(""CASH DEPOSIT"",$C1252))
    ),
    """",
    IFERROR(TEXTJOIN(CHAR(10),TRUE,FILTER('SUMMARY DATA'!H:H,'SUMMARY DATA'!$D:$D=$C1252,'SUMMARY DATA'!$B:$B=""RWS"",'SUMMARY DATA'!$H:$H=$D1252)),"""")
  )
)"),"")</f>
        <v/>
      </c>
      <c r="I1252" s="18" t="str">
        <f>IFERROR(__xludf.DUMMYFUNCTION("IF(H1252="""","""",
SUM(ARRAYFORMULA(VALUE(SPLIT(H1252,CHAR(10)))))
)"),"")</f>
        <v/>
      </c>
      <c r="J1252" s="17" t="str">
        <f>IFERROR(__xludf.DUMMYFUNCTION("IFERROR(
  TEXTJOIN(CHAR(10),TRUE,FILTER('SUMMARY DATA'!I:I,'SUMMARY DATA'!$A:$A=$A1252,'SUMMARY DATA'!$C:$C=$B1252,'SUMMARY DATA'!$B:$B=""RWS"")),
  IF(
    OR(
      ISNUMBER(SEARCH(""CDM CASH DEPOSIT"",$C1252)),
      ISNUMBER(SEARCH(""CASH DEPOSIT"",$"&amp;"C1252)),
      COUNTIFS('SUMMARY DATA'!$D:$D,$C1252,'SUMMARY DATA'!$B:$B,""RWS"")&lt;&gt;1
    ),
    """",
    IFERROR(TEXTJOIN(CHAR(10),TRUE,FILTER('SUMMARY DATA'!I:I,'SUMMARY DATA'!$D:$D=$C1252,'SUMMARY DATA'!$B:$B=""RWS"")),"""")
  )
)"),"")</f>
        <v/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customHeight="1" spans="1:27">
      <c r="A1253" s="2"/>
      <c r="B1253" s="15"/>
      <c r="C1253" s="2"/>
      <c r="D1253" s="3"/>
      <c r="E1253" s="16" t="str">
        <f>IFERROR(__xludf.DUMMYFUNCTION("IFERROR(
  TEXTJOIN(CHAR(10),TRUE,FILTER('SUMMARY DATA'!E:E,'SUMMARY DATA'!$A:$A=$A1253,'SUMMARY DATA'!$C:$C=$B1253,'SUMMARY DATA'!$B:$B=""RWS"")),
  IF(
    OR(
      ISNUMBER(SEARCH(""CDM CASH DEPOSIT"",$C1253)),
      ISNUMBER(SEARCH(""CASH DEPOSIT"",$"&amp;"C1253)),
      COUNTIFS('SUMMARY DATA'!$D:$D,$C1253,'SUMMARY DATA'!$B:$B,""RWS"")&lt;&gt;1
    ),
    """",
    IFERROR(TEXTJOIN(CHAR(10),TRUE,FILTER('SUMMARY DATA'!E:E,'SUMMARY DATA'!$D:$D=$C1253,'SUMMARY DATA'!$B:$B=""RWS"")),"""")
  )
)"),"")</f>
        <v/>
      </c>
      <c r="F1253" s="17" t="str">
        <f>IFERROR(__xludf.DUMMYFUNCTION("IFERROR(
  TEXTJOIN(CHAR(10),TRUE,FILTER('SUMMARY DATA'!F:F,'SUMMARY DATA'!$A:$A=$A1253,'SUMMARY DATA'!$C:$C=$B1253,'SUMMARY DATA'!$B:$B=""RWS"")),
  IF(
    OR(
      ISNUMBER(SEARCH(""CDM CASH DEPOSIT"",$C1253)),
      ISNUMBER(SEARCH(""CASH DEPOSIT"",$"&amp;"C1253)),
      COUNTIFS('SUMMARY DATA'!$D:$D,$C1253,'SUMMARY DATA'!$B:$B,""RWS"")&lt;&gt;1
    ),
    """",
    IFERROR(TEXTJOIN(CHAR(10),TRUE,FILTER('SUMMARY DATA'!F:F,'SUMMARY DATA'!$D:$D=$C1253,'SUMMARY DATA'!$B:$B=""RWS"")),"""")
  )
)"),"")</f>
        <v/>
      </c>
      <c r="G1253" s="17" t="str">
        <f>IFERROR(__xludf.DUMMYFUNCTION("IFERROR(
  TEXTJOIN(CHAR(10),TRUE,FILTER('SUMMARY DATA'!G:G,'SUMMARY DATA'!$A:$A=$A1253,'SUMMARY DATA'!$C:$C=$B1253,'SUMMARY DATA'!$B:$B=""RWS"")),
  IF(
    OR(
      ISNUMBER(SEARCH(""CDM CASH DEPOSIT"",$C1253)),
      ISNUMBER(SEARCH(""CASH DEPOSIT"",$"&amp;"C1253)),
      COUNTIFS('SUMMARY DATA'!$D:$D,$C1253,'SUMMARY DATA'!$B:$B,""RWS"")&lt;&gt;1
    ),
    """",
    IFERROR(TEXTJOIN(CHAR(10),TRUE,FILTER('SUMMARY DATA'!G:G,'SUMMARY DATA'!$D:$D=$C1253,'SUMMARY DATA'!$B:$B=""RWS"")),"""")
  )
)"),"")</f>
        <v/>
      </c>
      <c r="H1253" s="18" t="str">
        <f>IFERROR(__xludf.DUMMYFUNCTION("IFERROR(
  TEXTJOIN(CHAR(10),TRUE,FILTER('SUMMARY DATA'!H:H,'SUMMARY DATA'!$A:$A=$A1253,'SUMMARY DATA'!$C:$C=$B1253,'SUMMARY DATA'!$B:$B=""RWS"",'SUMMARY DATA'!$H:$H=$D1253)),
  IF(
    OR(
      ISNUMBER(SEARCH(""CDM CASH DEPOSIT"",$C1253)),
      ISNUMB"&amp;"ER(SEARCH(""CASH DEPOSIT"",$C1253))
    ),
    """",
    IFERROR(TEXTJOIN(CHAR(10),TRUE,FILTER('SUMMARY DATA'!H:H,'SUMMARY DATA'!$D:$D=$C1253,'SUMMARY DATA'!$B:$B=""RWS"",'SUMMARY DATA'!$H:$H=$D1253)),"""")
  )
)"),"")</f>
        <v/>
      </c>
      <c r="I1253" s="18" t="str">
        <f>IFERROR(__xludf.DUMMYFUNCTION("IF(H1253="""","""",
SUM(ARRAYFORMULA(VALUE(SPLIT(H1253,CHAR(10)))))
)"),"")</f>
        <v/>
      </c>
      <c r="J1253" s="17" t="str">
        <f>IFERROR(__xludf.DUMMYFUNCTION("IFERROR(
  TEXTJOIN(CHAR(10),TRUE,FILTER('SUMMARY DATA'!I:I,'SUMMARY DATA'!$A:$A=$A1253,'SUMMARY DATA'!$C:$C=$B1253,'SUMMARY DATA'!$B:$B=""RWS"")),
  IF(
    OR(
      ISNUMBER(SEARCH(""CDM CASH DEPOSIT"",$C1253)),
      ISNUMBER(SEARCH(""CASH DEPOSIT"",$"&amp;"C1253)),
      COUNTIFS('SUMMARY DATA'!$D:$D,$C1253,'SUMMARY DATA'!$B:$B,""RWS"")&lt;&gt;1
    ),
    """",
    IFERROR(TEXTJOIN(CHAR(10),TRUE,FILTER('SUMMARY DATA'!I:I,'SUMMARY DATA'!$D:$D=$C1253,'SUMMARY DATA'!$B:$B=""RWS"")),"""")
  )
)"),"")</f>
        <v/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customHeight="1" spans="1:27">
      <c r="A1254" s="2"/>
      <c r="B1254" s="15"/>
      <c r="C1254" s="2"/>
      <c r="D1254" s="3"/>
      <c r="E1254" s="16" t="str">
        <f>IFERROR(__xludf.DUMMYFUNCTION("IFERROR(
  TEXTJOIN(CHAR(10),TRUE,FILTER('SUMMARY DATA'!E:E,'SUMMARY DATA'!$A:$A=$A1254,'SUMMARY DATA'!$C:$C=$B1254,'SUMMARY DATA'!$B:$B=""RWS"")),
  IF(
    OR(
      ISNUMBER(SEARCH(""CDM CASH DEPOSIT"",$C1254)),
      ISNUMBER(SEARCH(""CASH DEPOSIT"",$"&amp;"C1254)),
      COUNTIFS('SUMMARY DATA'!$D:$D,$C1254,'SUMMARY DATA'!$B:$B,""RWS"")&lt;&gt;1
    ),
    """",
    IFERROR(TEXTJOIN(CHAR(10),TRUE,FILTER('SUMMARY DATA'!E:E,'SUMMARY DATA'!$D:$D=$C1254,'SUMMARY DATA'!$B:$B=""RWS"")),"""")
  )
)"),"")</f>
        <v/>
      </c>
      <c r="F1254" s="17" t="str">
        <f>IFERROR(__xludf.DUMMYFUNCTION("IFERROR(
  TEXTJOIN(CHAR(10),TRUE,FILTER('SUMMARY DATA'!F:F,'SUMMARY DATA'!$A:$A=$A1254,'SUMMARY DATA'!$C:$C=$B1254,'SUMMARY DATA'!$B:$B=""RWS"")),
  IF(
    OR(
      ISNUMBER(SEARCH(""CDM CASH DEPOSIT"",$C1254)),
      ISNUMBER(SEARCH(""CASH DEPOSIT"",$"&amp;"C1254)),
      COUNTIFS('SUMMARY DATA'!$D:$D,$C1254,'SUMMARY DATA'!$B:$B,""RWS"")&lt;&gt;1
    ),
    """",
    IFERROR(TEXTJOIN(CHAR(10),TRUE,FILTER('SUMMARY DATA'!F:F,'SUMMARY DATA'!$D:$D=$C1254,'SUMMARY DATA'!$B:$B=""RWS"")),"""")
  )
)"),"")</f>
        <v/>
      </c>
      <c r="G1254" s="17" t="str">
        <f>IFERROR(__xludf.DUMMYFUNCTION("IFERROR(
  TEXTJOIN(CHAR(10),TRUE,FILTER('SUMMARY DATA'!G:G,'SUMMARY DATA'!$A:$A=$A1254,'SUMMARY DATA'!$C:$C=$B1254,'SUMMARY DATA'!$B:$B=""RWS"")),
  IF(
    OR(
      ISNUMBER(SEARCH(""CDM CASH DEPOSIT"",$C1254)),
      ISNUMBER(SEARCH(""CASH DEPOSIT"",$"&amp;"C1254)),
      COUNTIFS('SUMMARY DATA'!$D:$D,$C1254,'SUMMARY DATA'!$B:$B,""RWS"")&lt;&gt;1
    ),
    """",
    IFERROR(TEXTJOIN(CHAR(10),TRUE,FILTER('SUMMARY DATA'!G:G,'SUMMARY DATA'!$D:$D=$C1254,'SUMMARY DATA'!$B:$B=""RWS"")),"""")
  )
)"),"")</f>
        <v/>
      </c>
      <c r="H1254" s="18" t="str">
        <f>IFERROR(__xludf.DUMMYFUNCTION("IFERROR(
  TEXTJOIN(CHAR(10),TRUE,FILTER('SUMMARY DATA'!H:H,'SUMMARY DATA'!$A:$A=$A1254,'SUMMARY DATA'!$C:$C=$B1254,'SUMMARY DATA'!$B:$B=""RWS"",'SUMMARY DATA'!$H:$H=$D1254)),
  IF(
    OR(
      ISNUMBER(SEARCH(""CDM CASH DEPOSIT"",$C1254)),
      ISNUMB"&amp;"ER(SEARCH(""CASH DEPOSIT"",$C1254))
    ),
    """",
    IFERROR(TEXTJOIN(CHAR(10),TRUE,FILTER('SUMMARY DATA'!H:H,'SUMMARY DATA'!$D:$D=$C1254,'SUMMARY DATA'!$B:$B=""RWS"",'SUMMARY DATA'!$H:$H=$D1254)),"""")
  )
)"),"")</f>
        <v/>
      </c>
      <c r="I1254" s="18" t="str">
        <f>IFERROR(__xludf.DUMMYFUNCTION("IF(H1254="""","""",
SUM(ARRAYFORMULA(VALUE(SPLIT(H1254,CHAR(10)))))
)"),"")</f>
        <v/>
      </c>
      <c r="J1254" s="17" t="str">
        <f>IFERROR(__xludf.DUMMYFUNCTION("IFERROR(
  TEXTJOIN(CHAR(10),TRUE,FILTER('SUMMARY DATA'!I:I,'SUMMARY DATA'!$A:$A=$A1254,'SUMMARY DATA'!$C:$C=$B1254,'SUMMARY DATA'!$B:$B=""RWS"")),
  IF(
    OR(
      ISNUMBER(SEARCH(""CDM CASH DEPOSIT"",$C1254)),
      ISNUMBER(SEARCH(""CASH DEPOSIT"",$"&amp;"C1254)),
      COUNTIFS('SUMMARY DATA'!$D:$D,$C1254,'SUMMARY DATA'!$B:$B,""RWS"")&lt;&gt;1
    ),
    """",
    IFERROR(TEXTJOIN(CHAR(10),TRUE,FILTER('SUMMARY DATA'!I:I,'SUMMARY DATA'!$D:$D=$C1254,'SUMMARY DATA'!$B:$B=""RWS"")),"""")
  )
)"),"")</f>
        <v/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customHeight="1" spans="1:27">
      <c r="A1255" s="2"/>
      <c r="B1255" s="15"/>
      <c r="C1255" s="2"/>
      <c r="D1255" s="3"/>
      <c r="E1255" s="16" t="str">
        <f>IFERROR(__xludf.DUMMYFUNCTION("IFERROR(
  TEXTJOIN(CHAR(10),TRUE,FILTER('SUMMARY DATA'!E:E,'SUMMARY DATA'!$A:$A=$A1255,'SUMMARY DATA'!$C:$C=$B1255,'SUMMARY DATA'!$B:$B=""RWS"")),
  IF(
    OR(
      ISNUMBER(SEARCH(""CDM CASH DEPOSIT"",$C1255)),
      ISNUMBER(SEARCH(""CASH DEPOSIT"",$"&amp;"C1255)),
      COUNTIFS('SUMMARY DATA'!$D:$D,$C1255,'SUMMARY DATA'!$B:$B,""RWS"")&lt;&gt;1
    ),
    """",
    IFERROR(TEXTJOIN(CHAR(10),TRUE,FILTER('SUMMARY DATA'!E:E,'SUMMARY DATA'!$D:$D=$C1255,'SUMMARY DATA'!$B:$B=""RWS"")),"""")
  )
)"),"")</f>
        <v/>
      </c>
      <c r="F1255" s="17" t="str">
        <f>IFERROR(__xludf.DUMMYFUNCTION("IFERROR(
  TEXTJOIN(CHAR(10),TRUE,FILTER('SUMMARY DATA'!F:F,'SUMMARY DATA'!$A:$A=$A1255,'SUMMARY DATA'!$C:$C=$B1255,'SUMMARY DATA'!$B:$B=""RWS"")),
  IF(
    OR(
      ISNUMBER(SEARCH(""CDM CASH DEPOSIT"",$C1255)),
      ISNUMBER(SEARCH(""CASH DEPOSIT"",$"&amp;"C1255)),
      COUNTIFS('SUMMARY DATA'!$D:$D,$C1255,'SUMMARY DATA'!$B:$B,""RWS"")&lt;&gt;1
    ),
    """",
    IFERROR(TEXTJOIN(CHAR(10),TRUE,FILTER('SUMMARY DATA'!F:F,'SUMMARY DATA'!$D:$D=$C1255,'SUMMARY DATA'!$B:$B=""RWS"")),"""")
  )
)"),"")</f>
        <v/>
      </c>
      <c r="G1255" s="17" t="str">
        <f>IFERROR(__xludf.DUMMYFUNCTION("IFERROR(
  TEXTJOIN(CHAR(10),TRUE,FILTER('SUMMARY DATA'!G:G,'SUMMARY DATA'!$A:$A=$A1255,'SUMMARY DATA'!$C:$C=$B1255,'SUMMARY DATA'!$B:$B=""RWS"")),
  IF(
    OR(
      ISNUMBER(SEARCH(""CDM CASH DEPOSIT"",$C1255)),
      ISNUMBER(SEARCH(""CASH DEPOSIT"",$"&amp;"C1255)),
      COUNTIFS('SUMMARY DATA'!$D:$D,$C1255,'SUMMARY DATA'!$B:$B,""RWS"")&lt;&gt;1
    ),
    """",
    IFERROR(TEXTJOIN(CHAR(10),TRUE,FILTER('SUMMARY DATA'!G:G,'SUMMARY DATA'!$D:$D=$C1255,'SUMMARY DATA'!$B:$B=""RWS"")),"""")
  )
)"),"")</f>
        <v/>
      </c>
      <c r="H1255" s="18" t="str">
        <f>IFERROR(__xludf.DUMMYFUNCTION("IFERROR(
  TEXTJOIN(CHAR(10),TRUE,FILTER('SUMMARY DATA'!H:H,'SUMMARY DATA'!$A:$A=$A1255,'SUMMARY DATA'!$C:$C=$B1255,'SUMMARY DATA'!$B:$B=""RWS"",'SUMMARY DATA'!$H:$H=$D1255)),
  IF(
    OR(
      ISNUMBER(SEARCH(""CDM CASH DEPOSIT"",$C1255)),
      ISNUMB"&amp;"ER(SEARCH(""CASH DEPOSIT"",$C1255))
    ),
    """",
    IFERROR(TEXTJOIN(CHAR(10),TRUE,FILTER('SUMMARY DATA'!H:H,'SUMMARY DATA'!$D:$D=$C1255,'SUMMARY DATA'!$B:$B=""RWS"",'SUMMARY DATA'!$H:$H=$D1255)),"""")
  )
)"),"")</f>
        <v/>
      </c>
      <c r="I1255" s="18" t="str">
        <f>IFERROR(__xludf.DUMMYFUNCTION("IF(H1255="""","""",
SUM(ARRAYFORMULA(VALUE(SPLIT(H1255,CHAR(10)))))
)"),"")</f>
        <v/>
      </c>
      <c r="J1255" s="17" t="str">
        <f>IFERROR(__xludf.DUMMYFUNCTION("IFERROR(
  TEXTJOIN(CHAR(10),TRUE,FILTER('SUMMARY DATA'!I:I,'SUMMARY DATA'!$A:$A=$A1255,'SUMMARY DATA'!$C:$C=$B1255,'SUMMARY DATA'!$B:$B=""RWS"")),
  IF(
    OR(
      ISNUMBER(SEARCH(""CDM CASH DEPOSIT"",$C1255)),
      ISNUMBER(SEARCH(""CASH DEPOSIT"",$"&amp;"C1255)),
      COUNTIFS('SUMMARY DATA'!$D:$D,$C1255,'SUMMARY DATA'!$B:$B,""RWS"")&lt;&gt;1
    ),
    """",
    IFERROR(TEXTJOIN(CHAR(10),TRUE,FILTER('SUMMARY DATA'!I:I,'SUMMARY DATA'!$D:$D=$C1255,'SUMMARY DATA'!$B:$B=""RWS"")),"""")
  )
)"),"")</f>
        <v/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customHeight="1" spans="1:27">
      <c r="A1256" s="2"/>
      <c r="B1256" s="15"/>
      <c r="C1256" s="2"/>
      <c r="D1256" s="3"/>
      <c r="E1256" s="16" t="str">
        <f>IFERROR(__xludf.DUMMYFUNCTION("IFERROR(
  TEXTJOIN(CHAR(10),TRUE,FILTER('SUMMARY DATA'!E:E,'SUMMARY DATA'!$A:$A=$A1256,'SUMMARY DATA'!$C:$C=$B1256,'SUMMARY DATA'!$B:$B=""RWS"")),
  IF(
    OR(
      ISNUMBER(SEARCH(""CDM CASH DEPOSIT"",$C1256)),
      ISNUMBER(SEARCH(""CASH DEPOSIT"",$"&amp;"C1256)),
      COUNTIFS('SUMMARY DATA'!$D:$D,$C1256,'SUMMARY DATA'!$B:$B,""RWS"")&lt;&gt;1
    ),
    """",
    IFERROR(TEXTJOIN(CHAR(10),TRUE,FILTER('SUMMARY DATA'!E:E,'SUMMARY DATA'!$D:$D=$C1256,'SUMMARY DATA'!$B:$B=""RWS"")),"""")
  )
)"),"")</f>
        <v/>
      </c>
      <c r="F1256" s="17" t="str">
        <f>IFERROR(__xludf.DUMMYFUNCTION("IFERROR(
  TEXTJOIN(CHAR(10),TRUE,FILTER('SUMMARY DATA'!F:F,'SUMMARY DATA'!$A:$A=$A1256,'SUMMARY DATA'!$C:$C=$B1256,'SUMMARY DATA'!$B:$B=""RWS"")),
  IF(
    OR(
      ISNUMBER(SEARCH(""CDM CASH DEPOSIT"",$C1256)),
      ISNUMBER(SEARCH(""CASH DEPOSIT"",$"&amp;"C1256)),
      COUNTIFS('SUMMARY DATA'!$D:$D,$C1256,'SUMMARY DATA'!$B:$B,""RWS"")&lt;&gt;1
    ),
    """",
    IFERROR(TEXTJOIN(CHAR(10),TRUE,FILTER('SUMMARY DATA'!F:F,'SUMMARY DATA'!$D:$D=$C1256,'SUMMARY DATA'!$B:$B=""RWS"")),"""")
  )
)"),"")</f>
        <v/>
      </c>
      <c r="G1256" s="17" t="str">
        <f>IFERROR(__xludf.DUMMYFUNCTION("IFERROR(
  TEXTJOIN(CHAR(10),TRUE,FILTER('SUMMARY DATA'!G:G,'SUMMARY DATA'!$A:$A=$A1256,'SUMMARY DATA'!$C:$C=$B1256,'SUMMARY DATA'!$B:$B=""RWS"")),
  IF(
    OR(
      ISNUMBER(SEARCH(""CDM CASH DEPOSIT"",$C1256)),
      ISNUMBER(SEARCH(""CASH DEPOSIT"",$"&amp;"C1256)),
      COUNTIFS('SUMMARY DATA'!$D:$D,$C1256,'SUMMARY DATA'!$B:$B,""RWS"")&lt;&gt;1
    ),
    """",
    IFERROR(TEXTJOIN(CHAR(10),TRUE,FILTER('SUMMARY DATA'!G:G,'SUMMARY DATA'!$D:$D=$C1256,'SUMMARY DATA'!$B:$B=""RWS"")),"""")
  )
)"),"")</f>
        <v/>
      </c>
      <c r="H1256" s="18" t="str">
        <f>IFERROR(__xludf.DUMMYFUNCTION("IFERROR(
  TEXTJOIN(CHAR(10),TRUE,FILTER('SUMMARY DATA'!H:H,'SUMMARY DATA'!$A:$A=$A1256,'SUMMARY DATA'!$C:$C=$B1256,'SUMMARY DATA'!$B:$B=""RWS"",'SUMMARY DATA'!$H:$H=$D1256)),
  IF(
    OR(
      ISNUMBER(SEARCH(""CDM CASH DEPOSIT"",$C1256)),
      ISNUMB"&amp;"ER(SEARCH(""CASH DEPOSIT"",$C1256))
    ),
    """",
    IFERROR(TEXTJOIN(CHAR(10),TRUE,FILTER('SUMMARY DATA'!H:H,'SUMMARY DATA'!$D:$D=$C1256,'SUMMARY DATA'!$B:$B=""RWS"",'SUMMARY DATA'!$H:$H=$D1256)),"""")
  )
)"),"")</f>
        <v/>
      </c>
      <c r="I1256" s="18" t="str">
        <f>IFERROR(__xludf.DUMMYFUNCTION("IF(H1256="""","""",
SUM(ARRAYFORMULA(VALUE(SPLIT(H1256,CHAR(10)))))
)"),"")</f>
        <v/>
      </c>
      <c r="J1256" s="17" t="str">
        <f>IFERROR(__xludf.DUMMYFUNCTION("IFERROR(
  TEXTJOIN(CHAR(10),TRUE,FILTER('SUMMARY DATA'!I:I,'SUMMARY DATA'!$A:$A=$A1256,'SUMMARY DATA'!$C:$C=$B1256,'SUMMARY DATA'!$B:$B=""RWS"")),
  IF(
    OR(
      ISNUMBER(SEARCH(""CDM CASH DEPOSIT"",$C1256)),
      ISNUMBER(SEARCH(""CASH DEPOSIT"",$"&amp;"C1256)),
      COUNTIFS('SUMMARY DATA'!$D:$D,$C1256,'SUMMARY DATA'!$B:$B,""RWS"")&lt;&gt;1
    ),
    """",
    IFERROR(TEXTJOIN(CHAR(10),TRUE,FILTER('SUMMARY DATA'!I:I,'SUMMARY DATA'!$D:$D=$C1256,'SUMMARY DATA'!$B:$B=""RWS"")),"""")
  )
)"),"")</f>
        <v/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customHeight="1" spans="1:27">
      <c r="A1257" s="2"/>
      <c r="B1257" s="15"/>
      <c r="C1257" s="2"/>
      <c r="D1257" s="3"/>
      <c r="E1257" s="16" t="str">
        <f>IFERROR(__xludf.DUMMYFUNCTION("IFERROR(
  TEXTJOIN(CHAR(10),TRUE,FILTER('SUMMARY DATA'!E:E,'SUMMARY DATA'!$A:$A=$A1257,'SUMMARY DATA'!$C:$C=$B1257,'SUMMARY DATA'!$B:$B=""RWS"")),
  IF(
    OR(
      ISNUMBER(SEARCH(""CDM CASH DEPOSIT"",$C1257)),
      ISNUMBER(SEARCH(""CASH DEPOSIT"",$"&amp;"C1257)),
      COUNTIFS('SUMMARY DATA'!$D:$D,$C1257,'SUMMARY DATA'!$B:$B,""RWS"")&lt;&gt;1
    ),
    """",
    IFERROR(TEXTJOIN(CHAR(10),TRUE,FILTER('SUMMARY DATA'!E:E,'SUMMARY DATA'!$D:$D=$C1257,'SUMMARY DATA'!$B:$B=""RWS"")),"""")
  )
)"),"")</f>
        <v/>
      </c>
      <c r="F1257" s="17" t="str">
        <f>IFERROR(__xludf.DUMMYFUNCTION("IFERROR(
  TEXTJOIN(CHAR(10),TRUE,FILTER('SUMMARY DATA'!F:F,'SUMMARY DATA'!$A:$A=$A1257,'SUMMARY DATA'!$C:$C=$B1257,'SUMMARY DATA'!$B:$B=""RWS"")),
  IF(
    OR(
      ISNUMBER(SEARCH(""CDM CASH DEPOSIT"",$C1257)),
      ISNUMBER(SEARCH(""CASH DEPOSIT"",$"&amp;"C1257)),
      COUNTIFS('SUMMARY DATA'!$D:$D,$C1257,'SUMMARY DATA'!$B:$B,""RWS"")&lt;&gt;1
    ),
    """",
    IFERROR(TEXTJOIN(CHAR(10),TRUE,FILTER('SUMMARY DATA'!F:F,'SUMMARY DATA'!$D:$D=$C1257,'SUMMARY DATA'!$B:$B=""RWS"")),"""")
  )
)"),"")</f>
        <v/>
      </c>
      <c r="G1257" s="17" t="str">
        <f>IFERROR(__xludf.DUMMYFUNCTION("IFERROR(
  TEXTJOIN(CHAR(10),TRUE,FILTER('SUMMARY DATA'!G:G,'SUMMARY DATA'!$A:$A=$A1257,'SUMMARY DATA'!$C:$C=$B1257,'SUMMARY DATA'!$B:$B=""RWS"")),
  IF(
    OR(
      ISNUMBER(SEARCH(""CDM CASH DEPOSIT"",$C1257)),
      ISNUMBER(SEARCH(""CASH DEPOSIT"",$"&amp;"C1257)),
      COUNTIFS('SUMMARY DATA'!$D:$D,$C1257,'SUMMARY DATA'!$B:$B,""RWS"")&lt;&gt;1
    ),
    """",
    IFERROR(TEXTJOIN(CHAR(10),TRUE,FILTER('SUMMARY DATA'!G:G,'SUMMARY DATA'!$D:$D=$C1257,'SUMMARY DATA'!$B:$B=""RWS"")),"""")
  )
)"),"")</f>
        <v/>
      </c>
      <c r="H1257" s="18" t="str">
        <f>IFERROR(__xludf.DUMMYFUNCTION("IFERROR(
  TEXTJOIN(CHAR(10),TRUE,FILTER('SUMMARY DATA'!H:H,'SUMMARY DATA'!$A:$A=$A1257,'SUMMARY DATA'!$C:$C=$B1257,'SUMMARY DATA'!$B:$B=""RWS"",'SUMMARY DATA'!$H:$H=$D1257)),
  IF(
    OR(
      ISNUMBER(SEARCH(""CDM CASH DEPOSIT"",$C1257)),
      ISNUMB"&amp;"ER(SEARCH(""CASH DEPOSIT"",$C1257))
    ),
    """",
    IFERROR(TEXTJOIN(CHAR(10),TRUE,FILTER('SUMMARY DATA'!H:H,'SUMMARY DATA'!$D:$D=$C1257,'SUMMARY DATA'!$B:$B=""RWS"",'SUMMARY DATA'!$H:$H=$D1257)),"""")
  )
)"),"")</f>
        <v/>
      </c>
      <c r="I1257" s="18" t="str">
        <f>IFERROR(__xludf.DUMMYFUNCTION("IF(H1257="""","""",
SUM(ARRAYFORMULA(VALUE(SPLIT(H1257,CHAR(10)))))
)"),"")</f>
        <v/>
      </c>
      <c r="J1257" s="17" t="str">
        <f>IFERROR(__xludf.DUMMYFUNCTION("IFERROR(
  TEXTJOIN(CHAR(10),TRUE,FILTER('SUMMARY DATA'!I:I,'SUMMARY DATA'!$A:$A=$A1257,'SUMMARY DATA'!$C:$C=$B1257,'SUMMARY DATA'!$B:$B=""RWS"")),
  IF(
    OR(
      ISNUMBER(SEARCH(""CDM CASH DEPOSIT"",$C1257)),
      ISNUMBER(SEARCH(""CASH DEPOSIT"",$"&amp;"C1257)),
      COUNTIFS('SUMMARY DATA'!$D:$D,$C1257,'SUMMARY DATA'!$B:$B,""RWS"")&lt;&gt;1
    ),
    """",
    IFERROR(TEXTJOIN(CHAR(10),TRUE,FILTER('SUMMARY DATA'!I:I,'SUMMARY DATA'!$D:$D=$C1257,'SUMMARY DATA'!$B:$B=""RWS"")),"""")
  )
)"),"")</f>
        <v/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customHeight="1" spans="1:27">
      <c r="A1258" s="2"/>
      <c r="B1258" s="15"/>
      <c r="C1258" s="2"/>
      <c r="D1258" s="3"/>
      <c r="E1258" s="16" t="str">
        <f>IFERROR(__xludf.DUMMYFUNCTION("IFERROR(
  TEXTJOIN(CHAR(10),TRUE,FILTER('SUMMARY DATA'!E:E,'SUMMARY DATA'!$A:$A=$A1258,'SUMMARY DATA'!$C:$C=$B1258,'SUMMARY DATA'!$B:$B=""RWS"")),
  IF(
    OR(
      ISNUMBER(SEARCH(""CDM CASH DEPOSIT"",$C1258)),
      ISNUMBER(SEARCH(""CASH DEPOSIT"",$"&amp;"C1258)),
      COUNTIFS('SUMMARY DATA'!$D:$D,$C1258,'SUMMARY DATA'!$B:$B,""RWS"")&lt;&gt;1
    ),
    """",
    IFERROR(TEXTJOIN(CHAR(10),TRUE,FILTER('SUMMARY DATA'!E:E,'SUMMARY DATA'!$D:$D=$C1258,'SUMMARY DATA'!$B:$B=""RWS"")),"""")
  )
)"),"")</f>
        <v/>
      </c>
      <c r="F1258" s="17" t="str">
        <f>IFERROR(__xludf.DUMMYFUNCTION("IFERROR(
  TEXTJOIN(CHAR(10),TRUE,FILTER('SUMMARY DATA'!F:F,'SUMMARY DATA'!$A:$A=$A1258,'SUMMARY DATA'!$C:$C=$B1258,'SUMMARY DATA'!$B:$B=""RWS"")),
  IF(
    OR(
      ISNUMBER(SEARCH(""CDM CASH DEPOSIT"",$C1258)),
      ISNUMBER(SEARCH(""CASH DEPOSIT"",$"&amp;"C1258)),
      COUNTIFS('SUMMARY DATA'!$D:$D,$C1258,'SUMMARY DATA'!$B:$B,""RWS"")&lt;&gt;1
    ),
    """",
    IFERROR(TEXTJOIN(CHAR(10),TRUE,FILTER('SUMMARY DATA'!F:F,'SUMMARY DATA'!$D:$D=$C1258,'SUMMARY DATA'!$B:$B=""RWS"")),"""")
  )
)"),"")</f>
        <v/>
      </c>
      <c r="G1258" s="17" t="str">
        <f>IFERROR(__xludf.DUMMYFUNCTION("IFERROR(
  TEXTJOIN(CHAR(10),TRUE,FILTER('SUMMARY DATA'!G:G,'SUMMARY DATA'!$A:$A=$A1258,'SUMMARY DATA'!$C:$C=$B1258,'SUMMARY DATA'!$B:$B=""RWS"")),
  IF(
    OR(
      ISNUMBER(SEARCH(""CDM CASH DEPOSIT"",$C1258)),
      ISNUMBER(SEARCH(""CASH DEPOSIT"",$"&amp;"C1258)),
      COUNTIFS('SUMMARY DATA'!$D:$D,$C1258,'SUMMARY DATA'!$B:$B,""RWS"")&lt;&gt;1
    ),
    """",
    IFERROR(TEXTJOIN(CHAR(10),TRUE,FILTER('SUMMARY DATA'!G:G,'SUMMARY DATA'!$D:$D=$C1258,'SUMMARY DATA'!$B:$B=""RWS"")),"""")
  )
)"),"")</f>
        <v/>
      </c>
      <c r="H1258" s="18" t="str">
        <f>IFERROR(__xludf.DUMMYFUNCTION("IFERROR(
  TEXTJOIN(CHAR(10),TRUE,FILTER('SUMMARY DATA'!H:H,'SUMMARY DATA'!$A:$A=$A1258,'SUMMARY DATA'!$C:$C=$B1258,'SUMMARY DATA'!$B:$B=""RWS"",'SUMMARY DATA'!$H:$H=$D1258)),
  IF(
    OR(
      ISNUMBER(SEARCH(""CDM CASH DEPOSIT"",$C1258)),
      ISNUMB"&amp;"ER(SEARCH(""CASH DEPOSIT"",$C1258))
    ),
    """",
    IFERROR(TEXTJOIN(CHAR(10),TRUE,FILTER('SUMMARY DATA'!H:H,'SUMMARY DATA'!$D:$D=$C1258,'SUMMARY DATA'!$B:$B=""RWS"",'SUMMARY DATA'!$H:$H=$D1258)),"""")
  )
)"),"")</f>
        <v/>
      </c>
      <c r="I1258" s="18" t="str">
        <f>IFERROR(__xludf.DUMMYFUNCTION("IF(H1258="""","""",
SUM(ARRAYFORMULA(VALUE(SPLIT(H1258,CHAR(10)))))
)"),"")</f>
        <v/>
      </c>
      <c r="J1258" s="17" t="str">
        <f>IFERROR(__xludf.DUMMYFUNCTION("IFERROR(
  TEXTJOIN(CHAR(10),TRUE,FILTER('SUMMARY DATA'!I:I,'SUMMARY DATA'!$A:$A=$A1258,'SUMMARY DATA'!$C:$C=$B1258,'SUMMARY DATA'!$B:$B=""RWS"")),
  IF(
    OR(
      ISNUMBER(SEARCH(""CDM CASH DEPOSIT"",$C1258)),
      ISNUMBER(SEARCH(""CASH DEPOSIT"",$"&amp;"C1258)),
      COUNTIFS('SUMMARY DATA'!$D:$D,$C1258,'SUMMARY DATA'!$B:$B,""RWS"")&lt;&gt;1
    ),
    """",
    IFERROR(TEXTJOIN(CHAR(10),TRUE,FILTER('SUMMARY DATA'!I:I,'SUMMARY DATA'!$D:$D=$C1258,'SUMMARY DATA'!$B:$B=""RWS"")),"""")
  )
)"),"")</f>
        <v/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 customHeight="1" spans="1:27">
      <c r="A1259" s="2"/>
      <c r="B1259" s="15"/>
      <c r="C1259" s="2"/>
      <c r="D1259" s="3"/>
      <c r="E1259" s="16" t="str">
        <f>IFERROR(__xludf.DUMMYFUNCTION("IFERROR(
  TEXTJOIN(CHAR(10),TRUE,FILTER('SUMMARY DATA'!E:E,'SUMMARY DATA'!$A:$A=$A1259,'SUMMARY DATA'!$C:$C=$B1259,'SUMMARY DATA'!$B:$B=""RWS"")),
  IF(
    OR(
      ISNUMBER(SEARCH(""CDM CASH DEPOSIT"",$C1259)),
      ISNUMBER(SEARCH(""CASH DEPOSIT"",$"&amp;"C1259)),
      COUNTIFS('SUMMARY DATA'!$D:$D,$C1259,'SUMMARY DATA'!$B:$B,""RWS"")&lt;&gt;1
    ),
    """",
    IFERROR(TEXTJOIN(CHAR(10),TRUE,FILTER('SUMMARY DATA'!E:E,'SUMMARY DATA'!$D:$D=$C1259,'SUMMARY DATA'!$B:$B=""RWS"")),"""")
  )
)"),"")</f>
        <v/>
      </c>
      <c r="F1259" s="17" t="str">
        <f>IFERROR(__xludf.DUMMYFUNCTION("IFERROR(
  TEXTJOIN(CHAR(10),TRUE,FILTER('SUMMARY DATA'!F:F,'SUMMARY DATA'!$A:$A=$A1259,'SUMMARY DATA'!$C:$C=$B1259,'SUMMARY DATA'!$B:$B=""RWS"")),
  IF(
    OR(
      ISNUMBER(SEARCH(""CDM CASH DEPOSIT"",$C1259)),
      ISNUMBER(SEARCH(""CASH DEPOSIT"",$"&amp;"C1259)),
      COUNTIFS('SUMMARY DATA'!$D:$D,$C1259,'SUMMARY DATA'!$B:$B,""RWS"")&lt;&gt;1
    ),
    """",
    IFERROR(TEXTJOIN(CHAR(10),TRUE,FILTER('SUMMARY DATA'!F:F,'SUMMARY DATA'!$D:$D=$C1259,'SUMMARY DATA'!$B:$B=""RWS"")),"""")
  )
)"),"")</f>
        <v/>
      </c>
      <c r="G1259" s="17" t="str">
        <f>IFERROR(__xludf.DUMMYFUNCTION("IFERROR(
  TEXTJOIN(CHAR(10),TRUE,FILTER('SUMMARY DATA'!G:G,'SUMMARY DATA'!$A:$A=$A1259,'SUMMARY DATA'!$C:$C=$B1259,'SUMMARY DATA'!$B:$B=""RWS"")),
  IF(
    OR(
      ISNUMBER(SEARCH(""CDM CASH DEPOSIT"",$C1259)),
      ISNUMBER(SEARCH(""CASH DEPOSIT"",$"&amp;"C1259)),
      COUNTIFS('SUMMARY DATA'!$D:$D,$C1259,'SUMMARY DATA'!$B:$B,""RWS"")&lt;&gt;1
    ),
    """",
    IFERROR(TEXTJOIN(CHAR(10),TRUE,FILTER('SUMMARY DATA'!G:G,'SUMMARY DATA'!$D:$D=$C1259,'SUMMARY DATA'!$B:$B=""RWS"")),"""")
  )
)"),"")</f>
        <v/>
      </c>
      <c r="H1259" s="18" t="str">
        <f>IFERROR(__xludf.DUMMYFUNCTION("IFERROR(
  TEXTJOIN(CHAR(10),TRUE,FILTER('SUMMARY DATA'!H:H,'SUMMARY DATA'!$A:$A=$A1259,'SUMMARY DATA'!$C:$C=$B1259,'SUMMARY DATA'!$B:$B=""RWS"",'SUMMARY DATA'!$H:$H=$D1259)),
  IF(
    OR(
      ISNUMBER(SEARCH(""CDM CASH DEPOSIT"",$C1259)),
      ISNUMB"&amp;"ER(SEARCH(""CASH DEPOSIT"",$C1259))
    ),
    """",
    IFERROR(TEXTJOIN(CHAR(10),TRUE,FILTER('SUMMARY DATA'!H:H,'SUMMARY DATA'!$D:$D=$C1259,'SUMMARY DATA'!$B:$B=""RWS"",'SUMMARY DATA'!$H:$H=$D1259)),"""")
  )
)"),"")</f>
        <v/>
      </c>
      <c r="I1259" s="18" t="str">
        <f>IFERROR(__xludf.DUMMYFUNCTION("IF(H1259="""","""",
SUM(ARRAYFORMULA(VALUE(SPLIT(H1259,CHAR(10)))))
)"),"")</f>
        <v/>
      </c>
      <c r="J1259" s="17" t="str">
        <f>IFERROR(__xludf.DUMMYFUNCTION("IFERROR(
  TEXTJOIN(CHAR(10),TRUE,FILTER('SUMMARY DATA'!I:I,'SUMMARY DATA'!$A:$A=$A1259,'SUMMARY DATA'!$C:$C=$B1259,'SUMMARY DATA'!$B:$B=""RWS"")),
  IF(
    OR(
      ISNUMBER(SEARCH(""CDM CASH DEPOSIT"",$C1259)),
      ISNUMBER(SEARCH(""CASH DEPOSIT"",$"&amp;"C1259)),
      COUNTIFS('SUMMARY DATA'!$D:$D,$C1259,'SUMMARY DATA'!$B:$B,""RWS"")&lt;&gt;1
    ),
    """",
    IFERROR(TEXTJOIN(CHAR(10),TRUE,FILTER('SUMMARY DATA'!I:I,'SUMMARY DATA'!$D:$D=$C1259,'SUMMARY DATA'!$B:$B=""RWS"")),"""")
  )
)"),"")</f>
        <v/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customHeight="1" spans="1:27">
      <c r="A1260" s="2"/>
      <c r="B1260" s="15"/>
      <c r="C1260" s="2"/>
      <c r="D1260" s="3"/>
      <c r="E1260" s="16" t="str">
        <f>IFERROR(__xludf.DUMMYFUNCTION("IFERROR(
  TEXTJOIN(CHAR(10),TRUE,FILTER('SUMMARY DATA'!E:E,'SUMMARY DATA'!$A:$A=$A1260,'SUMMARY DATA'!$C:$C=$B1260,'SUMMARY DATA'!$B:$B=""RWS"")),
  IF(
    OR(
      ISNUMBER(SEARCH(""CDM CASH DEPOSIT"",$C1260)),
      ISNUMBER(SEARCH(""CASH DEPOSIT"",$"&amp;"C1260)),
      COUNTIFS('SUMMARY DATA'!$D:$D,$C1260,'SUMMARY DATA'!$B:$B,""RWS"")&lt;&gt;1
    ),
    """",
    IFERROR(TEXTJOIN(CHAR(10),TRUE,FILTER('SUMMARY DATA'!E:E,'SUMMARY DATA'!$D:$D=$C1260,'SUMMARY DATA'!$B:$B=""RWS"")),"""")
  )
)"),"")</f>
        <v/>
      </c>
      <c r="F1260" s="17" t="str">
        <f>IFERROR(__xludf.DUMMYFUNCTION("IFERROR(
  TEXTJOIN(CHAR(10),TRUE,FILTER('SUMMARY DATA'!F:F,'SUMMARY DATA'!$A:$A=$A1260,'SUMMARY DATA'!$C:$C=$B1260,'SUMMARY DATA'!$B:$B=""RWS"")),
  IF(
    OR(
      ISNUMBER(SEARCH(""CDM CASH DEPOSIT"",$C1260)),
      ISNUMBER(SEARCH(""CASH DEPOSIT"",$"&amp;"C1260)),
      COUNTIFS('SUMMARY DATA'!$D:$D,$C1260,'SUMMARY DATA'!$B:$B,""RWS"")&lt;&gt;1
    ),
    """",
    IFERROR(TEXTJOIN(CHAR(10),TRUE,FILTER('SUMMARY DATA'!F:F,'SUMMARY DATA'!$D:$D=$C1260,'SUMMARY DATA'!$B:$B=""RWS"")),"""")
  )
)"),"")</f>
        <v/>
      </c>
      <c r="G1260" s="17" t="str">
        <f>IFERROR(__xludf.DUMMYFUNCTION("IFERROR(
  TEXTJOIN(CHAR(10),TRUE,FILTER('SUMMARY DATA'!G:G,'SUMMARY DATA'!$A:$A=$A1260,'SUMMARY DATA'!$C:$C=$B1260,'SUMMARY DATA'!$B:$B=""RWS"")),
  IF(
    OR(
      ISNUMBER(SEARCH(""CDM CASH DEPOSIT"",$C1260)),
      ISNUMBER(SEARCH(""CASH DEPOSIT"",$"&amp;"C1260)),
      COUNTIFS('SUMMARY DATA'!$D:$D,$C1260,'SUMMARY DATA'!$B:$B,""RWS"")&lt;&gt;1
    ),
    """",
    IFERROR(TEXTJOIN(CHAR(10),TRUE,FILTER('SUMMARY DATA'!G:G,'SUMMARY DATA'!$D:$D=$C1260,'SUMMARY DATA'!$B:$B=""RWS"")),"""")
  )
)"),"")</f>
        <v/>
      </c>
      <c r="H1260" s="18" t="str">
        <f>IFERROR(__xludf.DUMMYFUNCTION("IFERROR(
  TEXTJOIN(CHAR(10),TRUE,FILTER('SUMMARY DATA'!H:H,'SUMMARY DATA'!$A:$A=$A1260,'SUMMARY DATA'!$C:$C=$B1260,'SUMMARY DATA'!$B:$B=""RWS"",'SUMMARY DATA'!$H:$H=$D1260)),
  IF(
    OR(
      ISNUMBER(SEARCH(""CDM CASH DEPOSIT"",$C1260)),
      ISNUMB"&amp;"ER(SEARCH(""CASH DEPOSIT"",$C1260))
    ),
    """",
    IFERROR(TEXTJOIN(CHAR(10),TRUE,FILTER('SUMMARY DATA'!H:H,'SUMMARY DATA'!$D:$D=$C1260,'SUMMARY DATA'!$B:$B=""RWS"",'SUMMARY DATA'!$H:$H=$D1260)),"""")
  )
)"),"")</f>
        <v/>
      </c>
      <c r="I1260" s="18" t="str">
        <f>IFERROR(__xludf.DUMMYFUNCTION("IF(H1260="""","""",
SUM(ARRAYFORMULA(VALUE(SPLIT(H1260,CHAR(10)))))
)"),"")</f>
        <v/>
      </c>
      <c r="J1260" s="17" t="str">
        <f>IFERROR(__xludf.DUMMYFUNCTION("IFERROR(
  TEXTJOIN(CHAR(10),TRUE,FILTER('SUMMARY DATA'!I:I,'SUMMARY DATA'!$A:$A=$A1260,'SUMMARY DATA'!$C:$C=$B1260,'SUMMARY DATA'!$B:$B=""RWS"")),
  IF(
    OR(
      ISNUMBER(SEARCH(""CDM CASH DEPOSIT"",$C1260)),
      ISNUMBER(SEARCH(""CASH DEPOSIT"",$"&amp;"C1260)),
      COUNTIFS('SUMMARY DATA'!$D:$D,$C1260,'SUMMARY DATA'!$B:$B,""RWS"")&lt;&gt;1
    ),
    """",
    IFERROR(TEXTJOIN(CHAR(10),TRUE,FILTER('SUMMARY DATA'!I:I,'SUMMARY DATA'!$D:$D=$C1260,'SUMMARY DATA'!$B:$B=""RWS"")),"""")
  )
)"),"")</f>
        <v/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customHeight="1" spans="1:27">
      <c r="A1261" s="2"/>
      <c r="B1261" s="15"/>
      <c r="C1261" s="2"/>
      <c r="D1261" s="3"/>
      <c r="E1261" s="16" t="str">
        <f>IFERROR(__xludf.DUMMYFUNCTION("IFERROR(
  TEXTJOIN(CHAR(10),TRUE,FILTER('SUMMARY DATA'!E:E,'SUMMARY DATA'!$A:$A=$A1261,'SUMMARY DATA'!$C:$C=$B1261,'SUMMARY DATA'!$B:$B=""RWS"")),
  IF(
    OR(
      ISNUMBER(SEARCH(""CDM CASH DEPOSIT"",$C1261)),
      ISNUMBER(SEARCH(""CASH DEPOSIT"",$"&amp;"C1261)),
      COUNTIFS('SUMMARY DATA'!$D:$D,$C1261,'SUMMARY DATA'!$B:$B,""RWS"")&lt;&gt;1
    ),
    """",
    IFERROR(TEXTJOIN(CHAR(10),TRUE,FILTER('SUMMARY DATA'!E:E,'SUMMARY DATA'!$D:$D=$C1261,'SUMMARY DATA'!$B:$B=""RWS"")),"""")
  )
)"),"")</f>
        <v/>
      </c>
      <c r="F1261" s="17" t="str">
        <f>IFERROR(__xludf.DUMMYFUNCTION("IFERROR(
  TEXTJOIN(CHAR(10),TRUE,FILTER('SUMMARY DATA'!F:F,'SUMMARY DATA'!$A:$A=$A1261,'SUMMARY DATA'!$C:$C=$B1261,'SUMMARY DATA'!$B:$B=""RWS"")),
  IF(
    OR(
      ISNUMBER(SEARCH(""CDM CASH DEPOSIT"",$C1261)),
      ISNUMBER(SEARCH(""CASH DEPOSIT"",$"&amp;"C1261)),
      COUNTIFS('SUMMARY DATA'!$D:$D,$C1261,'SUMMARY DATA'!$B:$B,""RWS"")&lt;&gt;1
    ),
    """",
    IFERROR(TEXTJOIN(CHAR(10),TRUE,FILTER('SUMMARY DATA'!F:F,'SUMMARY DATA'!$D:$D=$C1261,'SUMMARY DATA'!$B:$B=""RWS"")),"""")
  )
)"),"")</f>
        <v/>
      </c>
      <c r="G1261" s="17" t="str">
        <f>IFERROR(__xludf.DUMMYFUNCTION("IFERROR(
  TEXTJOIN(CHAR(10),TRUE,FILTER('SUMMARY DATA'!G:G,'SUMMARY DATA'!$A:$A=$A1261,'SUMMARY DATA'!$C:$C=$B1261,'SUMMARY DATA'!$B:$B=""RWS"")),
  IF(
    OR(
      ISNUMBER(SEARCH(""CDM CASH DEPOSIT"",$C1261)),
      ISNUMBER(SEARCH(""CASH DEPOSIT"",$"&amp;"C1261)),
      COUNTIFS('SUMMARY DATA'!$D:$D,$C1261,'SUMMARY DATA'!$B:$B,""RWS"")&lt;&gt;1
    ),
    """",
    IFERROR(TEXTJOIN(CHAR(10),TRUE,FILTER('SUMMARY DATA'!G:G,'SUMMARY DATA'!$D:$D=$C1261,'SUMMARY DATA'!$B:$B=""RWS"")),"""")
  )
)"),"")</f>
        <v/>
      </c>
      <c r="H1261" s="18" t="str">
        <f>IFERROR(__xludf.DUMMYFUNCTION("IFERROR(
  TEXTJOIN(CHAR(10),TRUE,FILTER('SUMMARY DATA'!H:H,'SUMMARY DATA'!$A:$A=$A1261,'SUMMARY DATA'!$C:$C=$B1261,'SUMMARY DATA'!$B:$B=""RWS"",'SUMMARY DATA'!$H:$H=$D1261)),
  IF(
    OR(
      ISNUMBER(SEARCH(""CDM CASH DEPOSIT"",$C1261)),
      ISNUMB"&amp;"ER(SEARCH(""CASH DEPOSIT"",$C1261))
    ),
    """",
    IFERROR(TEXTJOIN(CHAR(10),TRUE,FILTER('SUMMARY DATA'!H:H,'SUMMARY DATA'!$D:$D=$C1261,'SUMMARY DATA'!$B:$B=""RWS"",'SUMMARY DATA'!$H:$H=$D1261)),"""")
  )
)"),"")</f>
        <v/>
      </c>
      <c r="I1261" s="18" t="str">
        <f>IFERROR(__xludf.DUMMYFUNCTION("IF(H1261="""","""",
SUM(ARRAYFORMULA(VALUE(SPLIT(H1261,CHAR(10)))))
)"),"")</f>
        <v/>
      </c>
      <c r="J1261" s="17" t="str">
        <f>IFERROR(__xludf.DUMMYFUNCTION("IFERROR(
  TEXTJOIN(CHAR(10),TRUE,FILTER('SUMMARY DATA'!I:I,'SUMMARY DATA'!$A:$A=$A1261,'SUMMARY DATA'!$C:$C=$B1261,'SUMMARY DATA'!$B:$B=""RWS"")),
  IF(
    OR(
      ISNUMBER(SEARCH(""CDM CASH DEPOSIT"",$C1261)),
      ISNUMBER(SEARCH(""CASH DEPOSIT"",$"&amp;"C1261)),
      COUNTIFS('SUMMARY DATA'!$D:$D,$C1261,'SUMMARY DATA'!$B:$B,""RWS"")&lt;&gt;1
    ),
    """",
    IFERROR(TEXTJOIN(CHAR(10),TRUE,FILTER('SUMMARY DATA'!I:I,'SUMMARY DATA'!$D:$D=$C1261,'SUMMARY DATA'!$B:$B=""RWS"")),"""")
  )
)"),"")</f>
        <v/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customHeight="1" spans="1:27">
      <c r="A1262" s="2"/>
      <c r="B1262" s="15"/>
      <c r="C1262" s="2"/>
      <c r="D1262" s="3"/>
      <c r="E1262" s="16" t="str">
        <f>IFERROR(__xludf.DUMMYFUNCTION("IFERROR(
  TEXTJOIN(CHAR(10),TRUE,FILTER('SUMMARY DATA'!E:E,'SUMMARY DATA'!$A:$A=$A1262,'SUMMARY DATA'!$C:$C=$B1262,'SUMMARY DATA'!$B:$B=""RWS"")),
  IF(
    OR(
      ISNUMBER(SEARCH(""CDM CASH DEPOSIT"",$C1262)),
      ISNUMBER(SEARCH(""CASH DEPOSIT"",$"&amp;"C1262)),
      COUNTIFS('SUMMARY DATA'!$D:$D,$C1262,'SUMMARY DATA'!$B:$B,""RWS"")&lt;&gt;1
    ),
    """",
    IFERROR(TEXTJOIN(CHAR(10),TRUE,FILTER('SUMMARY DATA'!E:E,'SUMMARY DATA'!$D:$D=$C1262,'SUMMARY DATA'!$B:$B=""RWS"")),"""")
  )
)"),"")</f>
        <v/>
      </c>
      <c r="F1262" s="17" t="str">
        <f>IFERROR(__xludf.DUMMYFUNCTION("IFERROR(
  TEXTJOIN(CHAR(10),TRUE,FILTER('SUMMARY DATA'!F:F,'SUMMARY DATA'!$A:$A=$A1262,'SUMMARY DATA'!$C:$C=$B1262,'SUMMARY DATA'!$B:$B=""RWS"")),
  IF(
    OR(
      ISNUMBER(SEARCH(""CDM CASH DEPOSIT"",$C1262)),
      ISNUMBER(SEARCH(""CASH DEPOSIT"",$"&amp;"C1262)),
      COUNTIFS('SUMMARY DATA'!$D:$D,$C1262,'SUMMARY DATA'!$B:$B,""RWS"")&lt;&gt;1
    ),
    """",
    IFERROR(TEXTJOIN(CHAR(10),TRUE,FILTER('SUMMARY DATA'!F:F,'SUMMARY DATA'!$D:$D=$C1262,'SUMMARY DATA'!$B:$B=""RWS"")),"""")
  )
)"),"")</f>
        <v/>
      </c>
      <c r="G1262" s="17" t="str">
        <f>IFERROR(__xludf.DUMMYFUNCTION("IFERROR(
  TEXTJOIN(CHAR(10),TRUE,FILTER('SUMMARY DATA'!G:G,'SUMMARY DATA'!$A:$A=$A1262,'SUMMARY DATA'!$C:$C=$B1262,'SUMMARY DATA'!$B:$B=""RWS"")),
  IF(
    OR(
      ISNUMBER(SEARCH(""CDM CASH DEPOSIT"",$C1262)),
      ISNUMBER(SEARCH(""CASH DEPOSIT"",$"&amp;"C1262)),
      COUNTIFS('SUMMARY DATA'!$D:$D,$C1262,'SUMMARY DATA'!$B:$B,""RWS"")&lt;&gt;1
    ),
    """",
    IFERROR(TEXTJOIN(CHAR(10),TRUE,FILTER('SUMMARY DATA'!G:G,'SUMMARY DATA'!$D:$D=$C1262,'SUMMARY DATA'!$B:$B=""RWS"")),"""")
  )
)"),"")</f>
        <v/>
      </c>
      <c r="H1262" s="18" t="str">
        <f>IFERROR(__xludf.DUMMYFUNCTION("IFERROR(
  TEXTJOIN(CHAR(10),TRUE,FILTER('SUMMARY DATA'!H:H,'SUMMARY DATA'!$A:$A=$A1262,'SUMMARY DATA'!$C:$C=$B1262,'SUMMARY DATA'!$B:$B=""RWS"",'SUMMARY DATA'!$H:$H=$D1262)),
  IF(
    OR(
      ISNUMBER(SEARCH(""CDM CASH DEPOSIT"",$C1262)),
      ISNUMB"&amp;"ER(SEARCH(""CASH DEPOSIT"",$C1262))
    ),
    """",
    IFERROR(TEXTJOIN(CHAR(10),TRUE,FILTER('SUMMARY DATA'!H:H,'SUMMARY DATA'!$D:$D=$C1262,'SUMMARY DATA'!$B:$B=""RWS"",'SUMMARY DATA'!$H:$H=$D1262)),"""")
  )
)"),"")</f>
        <v/>
      </c>
      <c r="I1262" s="18" t="str">
        <f>IFERROR(__xludf.DUMMYFUNCTION("IF(H1262="""","""",
SUM(ARRAYFORMULA(VALUE(SPLIT(H1262,CHAR(10)))))
)"),"")</f>
        <v/>
      </c>
      <c r="J1262" s="17" t="str">
        <f>IFERROR(__xludf.DUMMYFUNCTION("IFERROR(
  TEXTJOIN(CHAR(10),TRUE,FILTER('SUMMARY DATA'!I:I,'SUMMARY DATA'!$A:$A=$A1262,'SUMMARY DATA'!$C:$C=$B1262,'SUMMARY DATA'!$B:$B=""RWS"")),
  IF(
    OR(
      ISNUMBER(SEARCH(""CDM CASH DEPOSIT"",$C1262)),
      ISNUMBER(SEARCH(""CASH DEPOSIT"",$"&amp;"C1262)),
      COUNTIFS('SUMMARY DATA'!$D:$D,$C1262,'SUMMARY DATA'!$B:$B,""RWS"")&lt;&gt;1
    ),
    """",
    IFERROR(TEXTJOIN(CHAR(10),TRUE,FILTER('SUMMARY DATA'!I:I,'SUMMARY DATA'!$D:$D=$C1262,'SUMMARY DATA'!$B:$B=""RWS"")),"""")
  )
)"),"")</f>
        <v/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customHeight="1" spans="1:27">
      <c r="A1263" s="2"/>
      <c r="B1263" s="15"/>
      <c r="C1263" s="2"/>
      <c r="D1263" s="3"/>
      <c r="E1263" s="16" t="str">
        <f>IFERROR(__xludf.DUMMYFUNCTION("IFERROR(
  TEXTJOIN(CHAR(10),TRUE,FILTER('SUMMARY DATA'!E:E,'SUMMARY DATA'!$A:$A=$A1263,'SUMMARY DATA'!$C:$C=$B1263,'SUMMARY DATA'!$B:$B=""RWS"")),
  IF(
    OR(
      ISNUMBER(SEARCH(""CDM CASH DEPOSIT"",$C1263)),
      ISNUMBER(SEARCH(""CASH DEPOSIT"",$"&amp;"C1263)),
      COUNTIFS('SUMMARY DATA'!$D:$D,$C1263,'SUMMARY DATA'!$B:$B,""RWS"")&lt;&gt;1
    ),
    """",
    IFERROR(TEXTJOIN(CHAR(10),TRUE,FILTER('SUMMARY DATA'!E:E,'SUMMARY DATA'!$D:$D=$C1263,'SUMMARY DATA'!$B:$B=""RWS"")),"""")
  )
)"),"")</f>
        <v/>
      </c>
      <c r="F1263" s="17" t="str">
        <f>IFERROR(__xludf.DUMMYFUNCTION("IFERROR(
  TEXTJOIN(CHAR(10),TRUE,FILTER('SUMMARY DATA'!F:F,'SUMMARY DATA'!$A:$A=$A1263,'SUMMARY DATA'!$C:$C=$B1263,'SUMMARY DATA'!$B:$B=""RWS"")),
  IF(
    OR(
      ISNUMBER(SEARCH(""CDM CASH DEPOSIT"",$C1263)),
      ISNUMBER(SEARCH(""CASH DEPOSIT"",$"&amp;"C1263)),
      COUNTIFS('SUMMARY DATA'!$D:$D,$C1263,'SUMMARY DATA'!$B:$B,""RWS"")&lt;&gt;1
    ),
    """",
    IFERROR(TEXTJOIN(CHAR(10),TRUE,FILTER('SUMMARY DATA'!F:F,'SUMMARY DATA'!$D:$D=$C1263,'SUMMARY DATA'!$B:$B=""RWS"")),"""")
  )
)"),"")</f>
        <v/>
      </c>
      <c r="G1263" s="17" t="str">
        <f>IFERROR(__xludf.DUMMYFUNCTION("IFERROR(
  TEXTJOIN(CHAR(10),TRUE,FILTER('SUMMARY DATA'!G:G,'SUMMARY DATA'!$A:$A=$A1263,'SUMMARY DATA'!$C:$C=$B1263,'SUMMARY DATA'!$B:$B=""RWS"")),
  IF(
    OR(
      ISNUMBER(SEARCH(""CDM CASH DEPOSIT"",$C1263)),
      ISNUMBER(SEARCH(""CASH DEPOSIT"",$"&amp;"C1263)),
      COUNTIFS('SUMMARY DATA'!$D:$D,$C1263,'SUMMARY DATA'!$B:$B,""RWS"")&lt;&gt;1
    ),
    """",
    IFERROR(TEXTJOIN(CHAR(10),TRUE,FILTER('SUMMARY DATA'!G:G,'SUMMARY DATA'!$D:$D=$C1263,'SUMMARY DATA'!$B:$B=""RWS"")),"""")
  )
)"),"")</f>
        <v/>
      </c>
      <c r="H1263" s="18" t="str">
        <f>IFERROR(__xludf.DUMMYFUNCTION("IFERROR(
  TEXTJOIN(CHAR(10),TRUE,FILTER('SUMMARY DATA'!H:H,'SUMMARY DATA'!$A:$A=$A1263,'SUMMARY DATA'!$C:$C=$B1263,'SUMMARY DATA'!$B:$B=""RWS"",'SUMMARY DATA'!$H:$H=$D1263)),
  IF(
    OR(
      ISNUMBER(SEARCH(""CDM CASH DEPOSIT"",$C1263)),
      ISNUMB"&amp;"ER(SEARCH(""CASH DEPOSIT"",$C1263))
    ),
    """",
    IFERROR(TEXTJOIN(CHAR(10),TRUE,FILTER('SUMMARY DATA'!H:H,'SUMMARY DATA'!$D:$D=$C1263,'SUMMARY DATA'!$B:$B=""RWS"",'SUMMARY DATA'!$H:$H=$D1263)),"""")
  )
)"),"")</f>
        <v/>
      </c>
      <c r="I1263" s="18" t="str">
        <f>IFERROR(__xludf.DUMMYFUNCTION("IF(H1263="""","""",
SUM(ARRAYFORMULA(VALUE(SPLIT(H1263,CHAR(10)))))
)"),"")</f>
        <v/>
      </c>
      <c r="J1263" s="17" t="str">
        <f>IFERROR(__xludf.DUMMYFUNCTION("IFERROR(
  TEXTJOIN(CHAR(10),TRUE,FILTER('SUMMARY DATA'!I:I,'SUMMARY DATA'!$A:$A=$A1263,'SUMMARY DATA'!$C:$C=$B1263,'SUMMARY DATA'!$B:$B=""RWS"")),
  IF(
    OR(
      ISNUMBER(SEARCH(""CDM CASH DEPOSIT"",$C1263)),
      ISNUMBER(SEARCH(""CASH DEPOSIT"",$"&amp;"C1263)),
      COUNTIFS('SUMMARY DATA'!$D:$D,$C1263,'SUMMARY DATA'!$B:$B,""RWS"")&lt;&gt;1
    ),
    """",
    IFERROR(TEXTJOIN(CHAR(10),TRUE,FILTER('SUMMARY DATA'!I:I,'SUMMARY DATA'!$D:$D=$C1263,'SUMMARY DATA'!$B:$B=""RWS"")),"""")
  )
)"),"")</f>
        <v/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customHeight="1" spans="1:27">
      <c r="A1264" s="2"/>
      <c r="B1264" s="15"/>
      <c r="C1264" s="2"/>
      <c r="D1264" s="3"/>
      <c r="E1264" s="16" t="str">
        <f>IFERROR(__xludf.DUMMYFUNCTION("IFERROR(
  TEXTJOIN(CHAR(10),TRUE,FILTER('SUMMARY DATA'!E:E,'SUMMARY DATA'!$A:$A=$A1264,'SUMMARY DATA'!$C:$C=$B1264,'SUMMARY DATA'!$B:$B=""RWS"")),
  IF(
    OR(
      ISNUMBER(SEARCH(""CDM CASH DEPOSIT"",$C1264)),
      ISNUMBER(SEARCH(""CASH DEPOSIT"",$"&amp;"C1264)),
      COUNTIFS('SUMMARY DATA'!$D:$D,$C1264,'SUMMARY DATA'!$B:$B,""RWS"")&lt;&gt;1
    ),
    """",
    IFERROR(TEXTJOIN(CHAR(10),TRUE,FILTER('SUMMARY DATA'!E:E,'SUMMARY DATA'!$D:$D=$C1264,'SUMMARY DATA'!$B:$B=""RWS"")),"""")
  )
)"),"")</f>
        <v/>
      </c>
      <c r="F1264" s="17" t="str">
        <f>IFERROR(__xludf.DUMMYFUNCTION("IFERROR(
  TEXTJOIN(CHAR(10),TRUE,FILTER('SUMMARY DATA'!F:F,'SUMMARY DATA'!$A:$A=$A1264,'SUMMARY DATA'!$C:$C=$B1264,'SUMMARY DATA'!$B:$B=""RWS"")),
  IF(
    OR(
      ISNUMBER(SEARCH(""CDM CASH DEPOSIT"",$C1264)),
      ISNUMBER(SEARCH(""CASH DEPOSIT"",$"&amp;"C1264)),
      COUNTIFS('SUMMARY DATA'!$D:$D,$C1264,'SUMMARY DATA'!$B:$B,""RWS"")&lt;&gt;1
    ),
    """",
    IFERROR(TEXTJOIN(CHAR(10),TRUE,FILTER('SUMMARY DATA'!F:F,'SUMMARY DATA'!$D:$D=$C1264,'SUMMARY DATA'!$B:$B=""RWS"")),"""")
  )
)"),"")</f>
        <v/>
      </c>
      <c r="G1264" s="17" t="str">
        <f>IFERROR(__xludf.DUMMYFUNCTION("IFERROR(
  TEXTJOIN(CHAR(10),TRUE,FILTER('SUMMARY DATA'!G:G,'SUMMARY DATA'!$A:$A=$A1264,'SUMMARY DATA'!$C:$C=$B1264,'SUMMARY DATA'!$B:$B=""RWS"")),
  IF(
    OR(
      ISNUMBER(SEARCH(""CDM CASH DEPOSIT"",$C1264)),
      ISNUMBER(SEARCH(""CASH DEPOSIT"",$"&amp;"C1264)),
      COUNTIFS('SUMMARY DATA'!$D:$D,$C1264,'SUMMARY DATA'!$B:$B,""RWS"")&lt;&gt;1
    ),
    """",
    IFERROR(TEXTJOIN(CHAR(10),TRUE,FILTER('SUMMARY DATA'!G:G,'SUMMARY DATA'!$D:$D=$C1264,'SUMMARY DATA'!$B:$B=""RWS"")),"""")
  )
)"),"")</f>
        <v/>
      </c>
      <c r="H1264" s="18" t="str">
        <f>IFERROR(__xludf.DUMMYFUNCTION("IFERROR(
  TEXTJOIN(CHAR(10),TRUE,FILTER('SUMMARY DATA'!H:H,'SUMMARY DATA'!$A:$A=$A1264,'SUMMARY DATA'!$C:$C=$B1264,'SUMMARY DATA'!$B:$B=""RWS"",'SUMMARY DATA'!$H:$H=$D1264)),
  IF(
    OR(
      ISNUMBER(SEARCH(""CDM CASH DEPOSIT"",$C1264)),
      ISNUMB"&amp;"ER(SEARCH(""CASH DEPOSIT"",$C1264))
    ),
    """",
    IFERROR(TEXTJOIN(CHAR(10),TRUE,FILTER('SUMMARY DATA'!H:H,'SUMMARY DATA'!$D:$D=$C1264,'SUMMARY DATA'!$B:$B=""RWS"",'SUMMARY DATA'!$H:$H=$D1264)),"""")
  )
)"),"")</f>
        <v/>
      </c>
      <c r="I1264" s="18" t="str">
        <f>IFERROR(__xludf.DUMMYFUNCTION("IF(H1264="""","""",
SUM(ARRAYFORMULA(VALUE(SPLIT(H1264,CHAR(10)))))
)"),"")</f>
        <v/>
      </c>
      <c r="J1264" s="17" t="str">
        <f>IFERROR(__xludf.DUMMYFUNCTION("IFERROR(
  TEXTJOIN(CHAR(10),TRUE,FILTER('SUMMARY DATA'!I:I,'SUMMARY DATA'!$A:$A=$A1264,'SUMMARY DATA'!$C:$C=$B1264,'SUMMARY DATA'!$B:$B=""RWS"")),
  IF(
    OR(
      ISNUMBER(SEARCH(""CDM CASH DEPOSIT"",$C1264)),
      ISNUMBER(SEARCH(""CASH DEPOSIT"",$"&amp;"C1264)),
      COUNTIFS('SUMMARY DATA'!$D:$D,$C1264,'SUMMARY DATA'!$B:$B,""RWS"")&lt;&gt;1
    ),
    """",
    IFERROR(TEXTJOIN(CHAR(10),TRUE,FILTER('SUMMARY DATA'!I:I,'SUMMARY DATA'!$D:$D=$C1264,'SUMMARY DATA'!$B:$B=""RWS"")),"""")
  )
)"),"")</f>
        <v/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customHeight="1" spans="1:27">
      <c r="A1265" s="2"/>
      <c r="B1265" s="15"/>
      <c r="C1265" s="2"/>
      <c r="D1265" s="3"/>
      <c r="E1265" s="16" t="str">
        <f>IFERROR(__xludf.DUMMYFUNCTION("IFERROR(
  TEXTJOIN(CHAR(10),TRUE,FILTER('SUMMARY DATA'!E:E,'SUMMARY DATA'!$A:$A=$A1265,'SUMMARY DATA'!$C:$C=$B1265,'SUMMARY DATA'!$B:$B=""RWS"")),
  IF(
    OR(
      ISNUMBER(SEARCH(""CDM CASH DEPOSIT"",$C1265)),
      ISNUMBER(SEARCH(""CASH DEPOSIT"",$"&amp;"C1265)),
      COUNTIFS('SUMMARY DATA'!$D:$D,$C1265,'SUMMARY DATA'!$B:$B,""RWS"")&lt;&gt;1
    ),
    """",
    IFERROR(TEXTJOIN(CHAR(10),TRUE,FILTER('SUMMARY DATA'!E:E,'SUMMARY DATA'!$D:$D=$C1265,'SUMMARY DATA'!$B:$B=""RWS"")),"""")
  )
)"),"")</f>
        <v/>
      </c>
      <c r="F1265" s="17" t="str">
        <f>IFERROR(__xludf.DUMMYFUNCTION("IFERROR(
  TEXTJOIN(CHAR(10),TRUE,FILTER('SUMMARY DATA'!F:F,'SUMMARY DATA'!$A:$A=$A1265,'SUMMARY DATA'!$C:$C=$B1265,'SUMMARY DATA'!$B:$B=""RWS"")),
  IF(
    OR(
      ISNUMBER(SEARCH(""CDM CASH DEPOSIT"",$C1265)),
      ISNUMBER(SEARCH(""CASH DEPOSIT"",$"&amp;"C1265)),
      COUNTIFS('SUMMARY DATA'!$D:$D,$C1265,'SUMMARY DATA'!$B:$B,""RWS"")&lt;&gt;1
    ),
    """",
    IFERROR(TEXTJOIN(CHAR(10),TRUE,FILTER('SUMMARY DATA'!F:F,'SUMMARY DATA'!$D:$D=$C1265,'SUMMARY DATA'!$B:$B=""RWS"")),"""")
  )
)"),"")</f>
        <v/>
      </c>
      <c r="G1265" s="17" t="str">
        <f>IFERROR(__xludf.DUMMYFUNCTION("IFERROR(
  TEXTJOIN(CHAR(10),TRUE,FILTER('SUMMARY DATA'!G:G,'SUMMARY DATA'!$A:$A=$A1265,'SUMMARY DATA'!$C:$C=$B1265,'SUMMARY DATA'!$B:$B=""RWS"")),
  IF(
    OR(
      ISNUMBER(SEARCH(""CDM CASH DEPOSIT"",$C1265)),
      ISNUMBER(SEARCH(""CASH DEPOSIT"",$"&amp;"C1265)),
      COUNTIFS('SUMMARY DATA'!$D:$D,$C1265,'SUMMARY DATA'!$B:$B,""RWS"")&lt;&gt;1
    ),
    """",
    IFERROR(TEXTJOIN(CHAR(10),TRUE,FILTER('SUMMARY DATA'!G:G,'SUMMARY DATA'!$D:$D=$C1265,'SUMMARY DATA'!$B:$B=""RWS"")),"""")
  )
)"),"")</f>
        <v/>
      </c>
      <c r="H1265" s="18" t="str">
        <f>IFERROR(__xludf.DUMMYFUNCTION("IFERROR(
  TEXTJOIN(CHAR(10),TRUE,FILTER('SUMMARY DATA'!H:H,'SUMMARY DATA'!$A:$A=$A1265,'SUMMARY DATA'!$C:$C=$B1265,'SUMMARY DATA'!$B:$B=""RWS"",'SUMMARY DATA'!$H:$H=$D1265)),
  IF(
    OR(
      ISNUMBER(SEARCH(""CDM CASH DEPOSIT"",$C1265)),
      ISNUMB"&amp;"ER(SEARCH(""CASH DEPOSIT"",$C1265))
    ),
    """",
    IFERROR(TEXTJOIN(CHAR(10),TRUE,FILTER('SUMMARY DATA'!H:H,'SUMMARY DATA'!$D:$D=$C1265,'SUMMARY DATA'!$B:$B=""RWS"",'SUMMARY DATA'!$H:$H=$D1265)),"""")
  )
)"),"")</f>
        <v/>
      </c>
      <c r="I1265" s="18" t="str">
        <f>IFERROR(__xludf.DUMMYFUNCTION("IF(H1265="""","""",
SUM(ARRAYFORMULA(VALUE(SPLIT(H1265,CHAR(10)))))
)"),"")</f>
        <v/>
      </c>
      <c r="J1265" s="17" t="str">
        <f>IFERROR(__xludf.DUMMYFUNCTION("IFERROR(
  TEXTJOIN(CHAR(10),TRUE,FILTER('SUMMARY DATA'!I:I,'SUMMARY DATA'!$A:$A=$A1265,'SUMMARY DATA'!$C:$C=$B1265,'SUMMARY DATA'!$B:$B=""RWS"")),
  IF(
    OR(
      ISNUMBER(SEARCH(""CDM CASH DEPOSIT"",$C1265)),
      ISNUMBER(SEARCH(""CASH DEPOSIT"",$"&amp;"C1265)),
      COUNTIFS('SUMMARY DATA'!$D:$D,$C1265,'SUMMARY DATA'!$B:$B,""RWS"")&lt;&gt;1
    ),
    """",
    IFERROR(TEXTJOIN(CHAR(10),TRUE,FILTER('SUMMARY DATA'!I:I,'SUMMARY DATA'!$D:$D=$C1265,'SUMMARY DATA'!$B:$B=""RWS"")),"""")
  )
)"),"")</f>
        <v/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customHeight="1" spans="1:27">
      <c r="A1266" s="2"/>
      <c r="B1266" s="15"/>
      <c r="C1266" s="2"/>
      <c r="D1266" s="3"/>
      <c r="E1266" s="16" t="str">
        <f>IFERROR(__xludf.DUMMYFUNCTION("IFERROR(
  TEXTJOIN(CHAR(10),TRUE,FILTER('SUMMARY DATA'!E:E,'SUMMARY DATA'!$A:$A=$A1266,'SUMMARY DATA'!$C:$C=$B1266,'SUMMARY DATA'!$B:$B=""RWS"")),
  IF(
    OR(
      ISNUMBER(SEARCH(""CDM CASH DEPOSIT"",$C1266)),
      ISNUMBER(SEARCH(""CASH DEPOSIT"",$"&amp;"C1266)),
      COUNTIFS('SUMMARY DATA'!$D:$D,$C1266,'SUMMARY DATA'!$B:$B,""RWS"")&lt;&gt;1
    ),
    """",
    IFERROR(TEXTJOIN(CHAR(10),TRUE,FILTER('SUMMARY DATA'!E:E,'SUMMARY DATA'!$D:$D=$C1266,'SUMMARY DATA'!$B:$B=""RWS"")),"""")
  )
)"),"")</f>
        <v/>
      </c>
      <c r="F1266" s="17" t="str">
        <f>IFERROR(__xludf.DUMMYFUNCTION("IFERROR(
  TEXTJOIN(CHAR(10),TRUE,FILTER('SUMMARY DATA'!F:F,'SUMMARY DATA'!$A:$A=$A1266,'SUMMARY DATA'!$C:$C=$B1266,'SUMMARY DATA'!$B:$B=""RWS"")),
  IF(
    OR(
      ISNUMBER(SEARCH(""CDM CASH DEPOSIT"",$C1266)),
      ISNUMBER(SEARCH(""CASH DEPOSIT"",$"&amp;"C1266)),
      COUNTIFS('SUMMARY DATA'!$D:$D,$C1266,'SUMMARY DATA'!$B:$B,""RWS"")&lt;&gt;1
    ),
    """",
    IFERROR(TEXTJOIN(CHAR(10),TRUE,FILTER('SUMMARY DATA'!F:F,'SUMMARY DATA'!$D:$D=$C1266,'SUMMARY DATA'!$B:$B=""RWS"")),"""")
  )
)"),"")</f>
        <v/>
      </c>
      <c r="G1266" s="17" t="str">
        <f>IFERROR(__xludf.DUMMYFUNCTION("IFERROR(
  TEXTJOIN(CHAR(10),TRUE,FILTER('SUMMARY DATA'!G:G,'SUMMARY DATA'!$A:$A=$A1266,'SUMMARY DATA'!$C:$C=$B1266,'SUMMARY DATA'!$B:$B=""RWS"")),
  IF(
    OR(
      ISNUMBER(SEARCH(""CDM CASH DEPOSIT"",$C1266)),
      ISNUMBER(SEARCH(""CASH DEPOSIT"",$"&amp;"C1266)),
      COUNTIFS('SUMMARY DATA'!$D:$D,$C1266,'SUMMARY DATA'!$B:$B,""RWS"")&lt;&gt;1
    ),
    """",
    IFERROR(TEXTJOIN(CHAR(10),TRUE,FILTER('SUMMARY DATA'!G:G,'SUMMARY DATA'!$D:$D=$C1266,'SUMMARY DATA'!$B:$B=""RWS"")),"""")
  )
)"),"")</f>
        <v/>
      </c>
      <c r="H1266" s="18" t="str">
        <f>IFERROR(__xludf.DUMMYFUNCTION("IFERROR(
  TEXTJOIN(CHAR(10),TRUE,FILTER('SUMMARY DATA'!H:H,'SUMMARY DATA'!$A:$A=$A1266,'SUMMARY DATA'!$C:$C=$B1266,'SUMMARY DATA'!$B:$B=""RWS"",'SUMMARY DATA'!$H:$H=$D1266)),
  IF(
    OR(
      ISNUMBER(SEARCH(""CDM CASH DEPOSIT"",$C1266)),
      ISNUMB"&amp;"ER(SEARCH(""CASH DEPOSIT"",$C1266))
    ),
    """",
    IFERROR(TEXTJOIN(CHAR(10),TRUE,FILTER('SUMMARY DATA'!H:H,'SUMMARY DATA'!$D:$D=$C1266,'SUMMARY DATA'!$B:$B=""RWS"",'SUMMARY DATA'!$H:$H=$D1266)),"""")
  )
)"),"")</f>
        <v/>
      </c>
      <c r="I1266" s="18" t="str">
        <f>IFERROR(__xludf.DUMMYFUNCTION("IF(H1266="""","""",
SUM(ARRAYFORMULA(VALUE(SPLIT(H1266,CHAR(10)))))
)"),"")</f>
        <v/>
      </c>
      <c r="J1266" s="17" t="str">
        <f>IFERROR(__xludf.DUMMYFUNCTION("IFERROR(
  TEXTJOIN(CHAR(10),TRUE,FILTER('SUMMARY DATA'!I:I,'SUMMARY DATA'!$A:$A=$A1266,'SUMMARY DATA'!$C:$C=$B1266,'SUMMARY DATA'!$B:$B=""RWS"")),
  IF(
    OR(
      ISNUMBER(SEARCH(""CDM CASH DEPOSIT"",$C1266)),
      ISNUMBER(SEARCH(""CASH DEPOSIT"",$"&amp;"C1266)),
      COUNTIFS('SUMMARY DATA'!$D:$D,$C1266,'SUMMARY DATA'!$B:$B,""RWS"")&lt;&gt;1
    ),
    """",
    IFERROR(TEXTJOIN(CHAR(10),TRUE,FILTER('SUMMARY DATA'!I:I,'SUMMARY DATA'!$D:$D=$C1266,'SUMMARY DATA'!$B:$B=""RWS"")),"""")
  )
)"),"")</f>
        <v/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 customHeight="1" spans="1:27">
      <c r="A1267" s="2"/>
      <c r="B1267" s="15"/>
      <c r="C1267" s="2"/>
      <c r="D1267" s="3"/>
      <c r="E1267" s="16" t="str">
        <f>IFERROR(__xludf.DUMMYFUNCTION("IFERROR(
  TEXTJOIN(CHAR(10),TRUE,FILTER('SUMMARY DATA'!E:E,'SUMMARY DATA'!$A:$A=$A1267,'SUMMARY DATA'!$C:$C=$B1267,'SUMMARY DATA'!$B:$B=""RWS"")),
  IF(
    OR(
      ISNUMBER(SEARCH(""CDM CASH DEPOSIT"",$C1267)),
      ISNUMBER(SEARCH(""CASH DEPOSIT"",$"&amp;"C1267)),
      COUNTIFS('SUMMARY DATA'!$D:$D,$C1267,'SUMMARY DATA'!$B:$B,""RWS"")&lt;&gt;1
    ),
    """",
    IFERROR(TEXTJOIN(CHAR(10),TRUE,FILTER('SUMMARY DATA'!E:E,'SUMMARY DATA'!$D:$D=$C1267,'SUMMARY DATA'!$B:$B=""RWS"")),"""")
  )
)"),"")</f>
        <v/>
      </c>
      <c r="F1267" s="17" t="str">
        <f>IFERROR(__xludf.DUMMYFUNCTION("IFERROR(
  TEXTJOIN(CHAR(10),TRUE,FILTER('SUMMARY DATA'!F:F,'SUMMARY DATA'!$A:$A=$A1267,'SUMMARY DATA'!$C:$C=$B1267,'SUMMARY DATA'!$B:$B=""RWS"")),
  IF(
    OR(
      ISNUMBER(SEARCH(""CDM CASH DEPOSIT"",$C1267)),
      ISNUMBER(SEARCH(""CASH DEPOSIT"",$"&amp;"C1267)),
      COUNTIFS('SUMMARY DATA'!$D:$D,$C1267,'SUMMARY DATA'!$B:$B,""RWS"")&lt;&gt;1
    ),
    """",
    IFERROR(TEXTJOIN(CHAR(10),TRUE,FILTER('SUMMARY DATA'!F:F,'SUMMARY DATA'!$D:$D=$C1267,'SUMMARY DATA'!$B:$B=""RWS"")),"""")
  )
)"),"")</f>
        <v/>
      </c>
      <c r="G1267" s="17" t="str">
        <f>IFERROR(__xludf.DUMMYFUNCTION("IFERROR(
  TEXTJOIN(CHAR(10),TRUE,FILTER('SUMMARY DATA'!G:G,'SUMMARY DATA'!$A:$A=$A1267,'SUMMARY DATA'!$C:$C=$B1267,'SUMMARY DATA'!$B:$B=""RWS"")),
  IF(
    OR(
      ISNUMBER(SEARCH(""CDM CASH DEPOSIT"",$C1267)),
      ISNUMBER(SEARCH(""CASH DEPOSIT"",$"&amp;"C1267)),
      COUNTIFS('SUMMARY DATA'!$D:$D,$C1267,'SUMMARY DATA'!$B:$B,""RWS"")&lt;&gt;1
    ),
    """",
    IFERROR(TEXTJOIN(CHAR(10),TRUE,FILTER('SUMMARY DATA'!G:G,'SUMMARY DATA'!$D:$D=$C1267,'SUMMARY DATA'!$B:$B=""RWS"")),"""")
  )
)"),"")</f>
        <v/>
      </c>
      <c r="H1267" s="18" t="str">
        <f>IFERROR(__xludf.DUMMYFUNCTION("IFERROR(
  TEXTJOIN(CHAR(10),TRUE,FILTER('SUMMARY DATA'!H:H,'SUMMARY DATA'!$A:$A=$A1267,'SUMMARY DATA'!$C:$C=$B1267,'SUMMARY DATA'!$B:$B=""RWS"",'SUMMARY DATA'!$H:$H=$D1267)),
  IF(
    OR(
      ISNUMBER(SEARCH(""CDM CASH DEPOSIT"",$C1267)),
      ISNUMB"&amp;"ER(SEARCH(""CASH DEPOSIT"",$C1267))
    ),
    """",
    IFERROR(TEXTJOIN(CHAR(10),TRUE,FILTER('SUMMARY DATA'!H:H,'SUMMARY DATA'!$D:$D=$C1267,'SUMMARY DATA'!$B:$B=""RWS"",'SUMMARY DATA'!$H:$H=$D1267)),"""")
  )
)"),"")</f>
        <v/>
      </c>
      <c r="I1267" s="18" t="str">
        <f>IFERROR(__xludf.DUMMYFUNCTION("IF(H1267="""","""",
SUM(ARRAYFORMULA(VALUE(SPLIT(H1267,CHAR(10)))))
)"),"")</f>
        <v/>
      </c>
      <c r="J1267" s="17" t="str">
        <f>IFERROR(__xludf.DUMMYFUNCTION("IFERROR(
  TEXTJOIN(CHAR(10),TRUE,FILTER('SUMMARY DATA'!I:I,'SUMMARY DATA'!$A:$A=$A1267,'SUMMARY DATA'!$C:$C=$B1267,'SUMMARY DATA'!$B:$B=""RWS"")),
  IF(
    OR(
      ISNUMBER(SEARCH(""CDM CASH DEPOSIT"",$C1267)),
      ISNUMBER(SEARCH(""CASH DEPOSIT"",$"&amp;"C1267)),
      COUNTIFS('SUMMARY DATA'!$D:$D,$C1267,'SUMMARY DATA'!$B:$B,""RWS"")&lt;&gt;1
    ),
    """",
    IFERROR(TEXTJOIN(CHAR(10),TRUE,FILTER('SUMMARY DATA'!I:I,'SUMMARY DATA'!$D:$D=$C1267,'SUMMARY DATA'!$B:$B=""RWS"")),"""")
  )
)"),"")</f>
        <v/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customHeight="1" spans="1:27">
      <c r="A1268" s="2"/>
      <c r="B1268" s="15"/>
      <c r="C1268" s="2"/>
      <c r="D1268" s="3"/>
      <c r="E1268" s="16" t="str">
        <f>IFERROR(__xludf.DUMMYFUNCTION("IFERROR(
  TEXTJOIN(CHAR(10),TRUE,FILTER('SUMMARY DATA'!E:E,'SUMMARY DATA'!$A:$A=$A1268,'SUMMARY DATA'!$C:$C=$B1268,'SUMMARY DATA'!$B:$B=""RWS"")),
  IF(
    OR(
      ISNUMBER(SEARCH(""CDM CASH DEPOSIT"",$C1268)),
      ISNUMBER(SEARCH(""CASH DEPOSIT"",$"&amp;"C1268)),
      COUNTIFS('SUMMARY DATA'!$D:$D,$C1268,'SUMMARY DATA'!$B:$B,""RWS"")&lt;&gt;1
    ),
    """",
    IFERROR(TEXTJOIN(CHAR(10),TRUE,FILTER('SUMMARY DATA'!E:E,'SUMMARY DATA'!$D:$D=$C1268,'SUMMARY DATA'!$B:$B=""RWS"")),"""")
  )
)"),"")</f>
        <v/>
      </c>
      <c r="F1268" s="17" t="str">
        <f>IFERROR(__xludf.DUMMYFUNCTION("IFERROR(
  TEXTJOIN(CHAR(10),TRUE,FILTER('SUMMARY DATA'!F:F,'SUMMARY DATA'!$A:$A=$A1268,'SUMMARY DATA'!$C:$C=$B1268,'SUMMARY DATA'!$B:$B=""RWS"")),
  IF(
    OR(
      ISNUMBER(SEARCH(""CDM CASH DEPOSIT"",$C1268)),
      ISNUMBER(SEARCH(""CASH DEPOSIT"",$"&amp;"C1268)),
      COUNTIFS('SUMMARY DATA'!$D:$D,$C1268,'SUMMARY DATA'!$B:$B,""RWS"")&lt;&gt;1
    ),
    """",
    IFERROR(TEXTJOIN(CHAR(10),TRUE,FILTER('SUMMARY DATA'!F:F,'SUMMARY DATA'!$D:$D=$C1268,'SUMMARY DATA'!$B:$B=""RWS"")),"""")
  )
)"),"")</f>
        <v/>
      </c>
      <c r="G1268" s="17" t="str">
        <f>IFERROR(__xludf.DUMMYFUNCTION("IFERROR(
  TEXTJOIN(CHAR(10),TRUE,FILTER('SUMMARY DATA'!G:G,'SUMMARY DATA'!$A:$A=$A1268,'SUMMARY DATA'!$C:$C=$B1268,'SUMMARY DATA'!$B:$B=""RWS"")),
  IF(
    OR(
      ISNUMBER(SEARCH(""CDM CASH DEPOSIT"",$C1268)),
      ISNUMBER(SEARCH(""CASH DEPOSIT"",$"&amp;"C1268)),
      COUNTIFS('SUMMARY DATA'!$D:$D,$C1268,'SUMMARY DATA'!$B:$B,""RWS"")&lt;&gt;1
    ),
    """",
    IFERROR(TEXTJOIN(CHAR(10),TRUE,FILTER('SUMMARY DATA'!G:G,'SUMMARY DATA'!$D:$D=$C1268,'SUMMARY DATA'!$B:$B=""RWS"")),"""")
  )
)"),"")</f>
        <v/>
      </c>
      <c r="H1268" s="18" t="str">
        <f>IFERROR(__xludf.DUMMYFUNCTION("IFERROR(
  TEXTJOIN(CHAR(10),TRUE,FILTER('SUMMARY DATA'!H:H,'SUMMARY DATA'!$A:$A=$A1268,'SUMMARY DATA'!$C:$C=$B1268,'SUMMARY DATA'!$B:$B=""RWS"",'SUMMARY DATA'!$H:$H=$D1268)),
  IF(
    OR(
      ISNUMBER(SEARCH(""CDM CASH DEPOSIT"",$C1268)),
      ISNUMB"&amp;"ER(SEARCH(""CASH DEPOSIT"",$C1268))
    ),
    """",
    IFERROR(TEXTJOIN(CHAR(10),TRUE,FILTER('SUMMARY DATA'!H:H,'SUMMARY DATA'!$D:$D=$C1268,'SUMMARY DATA'!$B:$B=""RWS"",'SUMMARY DATA'!$H:$H=$D1268)),"""")
  )
)"),"")</f>
        <v/>
      </c>
      <c r="I1268" s="18" t="str">
        <f>IFERROR(__xludf.DUMMYFUNCTION("IF(H1268="""","""",
SUM(ARRAYFORMULA(VALUE(SPLIT(H1268,CHAR(10)))))
)"),"")</f>
        <v/>
      </c>
      <c r="J1268" s="17" t="str">
        <f>IFERROR(__xludf.DUMMYFUNCTION("IFERROR(
  TEXTJOIN(CHAR(10),TRUE,FILTER('SUMMARY DATA'!I:I,'SUMMARY DATA'!$A:$A=$A1268,'SUMMARY DATA'!$C:$C=$B1268,'SUMMARY DATA'!$B:$B=""RWS"")),
  IF(
    OR(
      ISNUMBER(SEARCH(""CDM CASH DEPOSIT"",$C1268)),
      ISNUMBER(SEARCH(""CASH DEPOSIT"",$"&amp;"C1268)),
      COUNTIFS('SUMMARY DATA'!$D:$D,$C1268,'SUMMARY DATA'!$B:$B,""RWS"")&lt;&gt;1
    ),
    """",
    IFERROR(TEXTJOIN(CHAR(10),TRUE,FILTER('SUMMARY DATA'!I:I,'SUMMARY DATA'!$D:$D=$C1268,'SUMMARY DATA'!$B:$B=""RWS"")),"""")
  )
)"),"")</f>
        <v/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customHeight="1" spans="1:27">
      <c r="A1269" s="2"/>
      <c r="B1269" s="15"/>
      <c r="C1269" s="2"/>
      <c r="D1269" s="3"/>
      <c r="E1269" s="16" t="str">
        <f>IFERROR(__xludf.DUMMYFUNCTION("IFERROR(
  TEXTJOIN(CHAR(10),TRUE,FILTER('SUMMARY DATA'!E:E,'SUMMARY DATA'!$A:$A=$A1269,'SUMMARY DATA'!$C:$C=$B1269,'SUMMARY DATA'!$B:$B=""RWS"")),
  IF(
    OR(
      ISNUMBER(SEARCH(""CDM CASH DEPOSIT"",$C1269)),
      ISNUMBER(SEARCH(""CASH DEPOSIT"",$"&amp;"C1269)),
      COUNTIFS('SUMMARY DATA'!$D:$D,$C1269,'SUMMARY DATA'!$B:$B,""RWS"")&lt;&gt;1
    ),
    """",
    IFERROR(TEXTJOIN(CHAR(10),TRUE,FILTER('SUMMARY DATA'!E:E,'SUMMARY DATA'!$D:$D=$C1269,'SUMMARY DATA'!$B:$B=""RWS"")),"""")
  )
)"),"")</f>
        <v/>
      </c>
      <c r="F1269" s="17" t="str">
        <f>IFERROR(__xludf.DUMMYFUNCTION("IFERROR(
  TEXTJOIN(CHAR(10),TRUE,FILTER('SUMMARY DATA'!F:F,'SUMMARY DATA'!$A:$A=$A1269,'SUMMARY DATA'!$C:$C=$B1269,'SUMMARY DATA'!$B:$B=""RWS"")),
  IF(
    OR(
      ISNUMBER(SEARCH(""CDM CASH DEPOSIT"",$C1269)),
      ISNUMBER(SEARCH(""CASH DEPOSIT"",$"&amp;"C1269)),
      COUNTIFS('SUMMARY DATA'!$D:$D,$C1269,'SUMMARY DATA'!$B:$B,""RWS"")&lt;&gt;1
    ),
    """",
    IFERROR(TEXTJOIN(CHAR(10),TRUE,FILTER('SUMMARY DATA'!F:F,'SUMMARY DATA'!$D:$D=$C1269,'SUMMARY DATA'!$B:$B=""RWS"")),"""")
  )
)"),"")</f>
        <v/>
      </c>
      <c r="G1269" s="17" t="str">
        <f>IFERROR(__xludf.DUMMYFUNCTION("IFERROR(
  TEXTJOIN(CHAR(10),TRUE,FILTER('SUMMARY DATA'!G:G,'SUMMARY DATA'!$A:$A=$A1269,'SUMMARY DATA'!$C:$C=$B1269,'SUMMARY DATA'!$B:$B=""RWS"")),
  IF(
    OR(
      ISNUMBER(SEARCH(""CDM CASH DEPOSIT"",$C1269)),
      ISNUMBER(SEARCH(""CASH DEPOSIT"",$"&amp;"C1269)),
      COUNTIFS('SUMMARY DATA'!$D:$D,$C1269,'SUMMARY DATA'!$B:$B,""RWS"")&lt;&gt;1
    ),
    """",
    IFERROR(TEXTJOIN(CHAR(10),TRUE,FILTER('SUMMARY DATA'!G:G,'SUMMARY DATA'!$D:$D=$C1269,'SUMMARY DATA'!$B:$B=""RWS"")),"""")
  )
)"),"")</f>
        <v/>
      </c>
      <c r="H1269" s="18" t="str">
        <f>IFERROR(__xludf.DUMMYFUNCTION("IFERROR(
  TEXTJOIN(CHAR(10),TRUE,FILTER('SUMMARY DATA'!H:H,'SUMMARY DATA'!$A:$A=$A1269,'SUMMARY DATA'!$C:$C=$B1269,'SUMMARY DATA'!$B:$B=""RWS"",'SUMMARY DATA'!$H:$H=$D1269)),
  IF(
    OR(
      ISNUMBER(SEARCH(""CDM CASH DEPOSIT"",$C1269)),
      ISNUMB"&amp;"ER(SEARCH(""CASH DEPOSIT"",$C1269))
    ),
    """",
    IFERROR(TEXTJOIN(CHAR(10),TRUE,FILTER('SUMMARY DATA'!H:H,'SUMMARY DATA'!$D:$D=$C1269,'SUMMARY DATA'!$B:$B=""RWS"",'SUMMARY DATA'!$H:$H=$D1269)),"""")
  )
)"),"")</f>
        <v/>
      </c>
      <c r="I1269" s="18" t="str">
        <f>IFERROR(__xludf.DUMMYFUNCTION("IF(H1269="""","""",
SUM(ARRAYFORMULA(VALUE(SPLIT(H1269,CHAR(10)))))
)"),"")</f>
        <v/>
      </c>
      <c r="J1269" s="17" t="str">
        <f>IFERROR(__xludf.DUMMYFUNCTION("IFERROR(
  TEXTJOIN(CHAR(10),TRUE,FILTER('SUMMARY DATA'!I:I,'SUMMARY DATA'!$A:$A=$A1269,'SUMMARY DATA'!$C:$C=$B1269,'SUMMARY DATA'!$B:$B=""RWS"")),
  IF(
    OR(
      ISNUMBER(SEARCH(""CDM CASH DEPOSIT"",$C1269)),
      ISNUMBER(SEARCH(""CASH DEPOSIT"",$"&amp;"C1269)),
      COUNTIFS('SUMMARY DATA'!$D:$D,$C1269,'SUMMARY DATA'!$B:$B,""RWS"")&lt;&gt;1
    ),
    """",
    IFERROR(TEXTJOIN(CHAR(10),TRUE,FILTER('SUMMARY DATA'!I:I,'SUMMARY DATA'!$D:$D=$C1269,'SUMMARY DATA'!$B:$B=""RWS"")),"""")
  )
)"),"")</f>
        <v/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customHeight="1" spans="1:27">
      <c r="A1270" s="2"/>
      <c r="B1270" s="15"/>
      <c r="C1270" s="2"/>
      <c r="D1270" s="3"/>
      <c r="E1270" s="16" t="str">
        <f>IFERROR(__xludf.DUMMYFUNCTION("IFERROR(
  TEXTJOIN(CHAR(10),TRUE,FILTER('SUMMARY DATA'!E:E,'SUMMARY DATA'!$A:$A=$A1270,'SUMMARY DATA'!$C:$C=$B1270,'SUMMARY DATA'!$B:$B=""RWS"")),
  IF(
    OR(
      ISNUMBER(SEARCH(""CDM CASH DEPOSIT"",$C1270)),
      ISNUMBER(SEARCH(""CASH DEPOSIT"",$"&amp;"C1270)),
      COUNTIFS('SUMMARY DATA'!$D:$D,$C1270,'SUMMARY DATA'!$B:$B,""RWS"")&lt;&gt;1
    ),
    """",
    IFERROR(TEXTJOIN(CHAR(10),TRUE,FILTER('SUMMARY DATA'!E:E,'SUMMARY DATA'!$D:$D=$C1270,'SUMMARY DATA'!$B:$B=""RWS"")),"""")
  )
)"),"")</f>
        <v/>
      </c>
      <c r="F1270" s="17" t="str">
        <f>IFERROR(__xludf.DUMMYFUNCTION("IFERROR(
  TEXTJOIN(CHAR(10),TRUE,FILTER('SUMMARY DATA'!F:F,'SUMMARY DATA'!$A:$A=$A1270,'SUMMARY DATA'!$C:$C=$B1270,'SUMMARY DATA'!$B:$B=""RWS"")),
  IF(
    OR(
      ISNUMBER(SEARCH(""CDM CASH DEPOSIT"",$C1270)),
      ISNUMBER(SEARCH(""CASH DEPOSIT"",$"&amp;"C1270)),
      COUNTIFS('SUMMARY DATA'!$D:$D,$C1270,'SUMMARY DATA'!$B:$B,""RWS"")&lt;&gt;1
    ),
    """",
    IFERROR(TEXTJOIN(CHAR(10),TRUE,FILTER('SUMMARY DATA'!F:F,'SUMMARY DATA'!$D:$D=$C1270,'SUMMARY DATA'!$B:$B=""RWS"")),"""")
  )
)"),"")</f>
        <v/>
      </c>
      <c r="G1270" s="17" t="str">
        <f>IFERROR(__xludf.DUMMYFUNCTION("IFERROR(
  TEXTJOIN(CHAR(10),TRUE,FILTER('SUMMARY DATA'!G:G,'SUMMARY DATA'!$A:$A=$A1270,'SUMMARY DATA'!$C:$C=$B1270,'SUMMARY DATA'!$B:$B=""RWS"")),
  IF(
    OR(
      ISNUMBER(SEARCH(""CDM CASH DEPOSIT"",$C1270)),
      ISNUMBER(SEARCH(""CASH DEPOSIT"",$"&amp;"C1270)),
      COUNTIFS('SUMMARY DATA'!$D:$D,$C1270,'SUMMARY DATA'!$B:$B,""RWS"")&lt;&gt;1
    ),
    """",
    IFERROR(TEXTJOIN(CHAR(10),TRUE,FILTER('SUMMARY DATA'!G:G,'SUMMARY DATA'!$D:$D=$C1270,'SUMMARY DATA'!$B:$B=""RWS"")),"""")
  )
)"),"")</f>
        <v/>
      </c>
      <c r="H1270" s="18" t="str">
        <f>IFERROR(__xludf.DUMMYFUNCTION("IFERROR(
  TEXTJOIN(CHAR(10),TRUE,FILTER('SUMMARY DATA'!H:H,'SUMMARY DATA'!$A:$A=$A1270,'SUMMARY DATA'!$C:$C=$B1270,'SUMMARY DATA'!$B:$B=""RWS"",'SUMMARY DATA'!$H:$H=$D1270)),
  IF(
    OR(
      ISNUMBER(SEARCH(""CDM CASH DEPOSIT"",$C1270)),
      ISNUMB"&amp;"ER(SEARCH(""CASH DEPOSIT"",$C1270))
    ),
    """",
    IFERROR(TEXTJOIN(CHAR(10),TRUE,FILTER('SUMMARY DATA'!H:H,'SUMMARY DATA'!$D:$D=$C1270,'SUMMARY DATA'!$B:$B=""RWS"",'SUMMARY DATA'!$H:$H=$D1270)),"""")
  )
)"),"")</f>
        <v/>
      </c>
      <c r="I1270" s="18" t="str">
        <f>IFERROR(__xludf.DUMMYFUNCTION("IF(H1270="""","""",
SUM(ARRAYFORMULA(VALUE(SPLIT(H1270,CHAR(10)))))
)"),"")</f>
        <v/>
      </c>
      <c r="J1270" s="17" t="str">
        <f>IFERROR(__xludf.DUMMYFUNCTION("IFERROR(
  TEXTJOIN(CHAR(10),TRUE,FILTER('SUMMARY DATA'!I:I,'SUMMARY DATA'!$A:$A=$A1270,'SUMMARY DATA'!$C:$C=$B1270,'SUMMARY DATA'!$B:$B=""RWS"")),
  IF(
    OR(
      ISNUMBER(SEARCH(""CDM CASH DEPOSIT"",$C1270)),
      ISNUMBER(SEARCH(""CASH DEPOSIT"",$"&amp;"C1270)),
      COUNTIFS('SUMMARY DATA'!$D:$D,$C1270,'SUMMARY DATA'!$B:$B,""RWS"")&lt;&gt;1
    ),
    """",
    IFERROR(TEXTJOIN(CHAR(10),TRUE,FILTER('SUMMARY DATA'!I:I,'SUMMARY DATA'!$D:$D=$C1270,'SUMMARY DATA'!$B:$B=""RWS"")),"""")
  )
)"),"")</f>
        <v/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</sheetData>
  <autoFilter xmlns:etc="http://www.wps.cn/officeDocument/2017/etCustomData" ref="A3:K1270" etc:filterBottomFollowUsedRange="0">
    <extLst/>
  </autoFilter>
  <dataValidations count="1">
    <dataValidation type="list" allowBlank="1" showErrorMessage="1" sqref="K4:K1270">
      <formula1>"√"</formula1>
    </dataValidation>
  </dataValidation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RS</vt:lpstr>
      <vt:lpstr>GRP</vt:lpstr>
      <vt:lpstr>RWS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cje20</dc:creator>
  <cp:lastModifiedBy>cje20</cp:lastModifiedBy>
  <dcterms:created xsi:type="dcterms:W3CDTF">2026-06-09T01:26:48Z</dcterms:created>
  <dcterms:modified xsi:type="dcterms:W3CDTF">2026-06-09T01:27:34Z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7E26AE141E0C489DBEA7EB1E3C96E9E9_11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